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f38d752d1a4e6ffc/Desktop/"/>
    </mc:Choice>
  </mc:AlternateContent>
  <xr:revisionPtr revIDLastSave="1274" documentId="13_ncr:1_{AB1D356D-C1DC-4491-A5C5-6FCEC0F4FAB2}" xr6:coauthVersionLast="47" xr6:coauthVersionMax="47" xr10:uidLastSave="{069536AE-5462-47A6-9176-5D9ACA4A59E7}"/>
  <bookViews>
    <workbookView xWindow="-108" yWindow="-108" windowWidth="23256" windowHeight="12456" tabRatio="500" firstSheet="3" activeTab="6" xr2:uid="{00000000-000D-0000-FFFF-FFFF00000000}"/>
  </bookViews>
  <sheets>
    <sheet name="Raw_data" sheetId="1" r:id="rId1"/>
    <sheet name="Data_Cleaning" sheetId="2" r:id="rId2"/>
    <sheet name="Feature Engineering" sheetId="3" r:id="rId3"/>
    <sheet name="Formula_Analysis" sheetId="4" r:id="rId4"/>
    <sheet name="Pivot_Analysis" sheetId="7" r:id="rId5"/>
    <sheet name="Dashboard" sheetId="8" r:id="rId6"/>
    <sheet name="Business_insights" sheetId="9" r:id="rId7"/>
  </sheets>
  <definedNames>
    <definedName name="_xlcn.WorksheetConnection_Bank_Credit_Risk_Analytics.xlsxBank_data31" hidden="1">Bank_data3[]</definedName>
    <definedName name="ExternalData_1" localSheetId="2" hidden="1">'Feature Engineering'!$A$6:$V$5006</definedName>
    <definedName name="ExternalData_1" localSheetId="0" hidden="1">Raw_data!$A$1:$V$5001</definedName>
    <definedName name="Slicer_Age_Group">#N/A</definedName>
    <definedName name="Slicer_credit_risk_label">#N/A</definedName>
    <definedName name="Slicer_employment_status">#N/A</definedName>
    <definedName name="Slicer_gender">#N/A</definedName>
  </definedNames>
  <calcPr calcId="191029" iterateDelta="1E-4"/>
  <pivotCaches>
    <pivotCache cacheId="651" r:id="rId8"/>
    <pivotCache cacheId="654" r:id="rId9"/>
    <pivotCache cacheId="657" r:id="rId10"/>
    <pivotCache cacheId="660" r:id="rId11"/>
    <pivotCache cacheId="663" r:id="rId12"/>
    <pivotCache cacheId="666" r:id="rId13"/>
  </pivotCaches>
  <extLst>
    <ext xmlns:x14="http://schemas.microsoft.com/office/spreadsheetml/2009/9/main" uri="{876F7934-8845-4945-9796-88D515C7AA90}">
      <x14:pivotCaches>
        <pivotCache cacheId="6"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ank_data3" name="Bank_data3" connection="WorksheetConnection_Bank_Credit_Risk_Analytics.xlsx!Bank_data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4" i="8" l="1"/>
  <c r="B27" i="2"/>
  <c r="B26" i="2"/>
  <c r="B24" i="2"/>
  <c r="D24" i="2" s="1"/>
  <c r="B22" i="2"/>
  <c r="B21" i="2"/>
  <c r="C21" i="2" s="1"/>
  <c r="C43" i="4" a="1"/>
  <c r="C43" i="4" s="1"/>
  <c r="C26" i="4"/>
  <c r="B16" i="4"/>
  <c r="C27" i="4"/>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002" i="3"/>
  <c r="W2003" i="3"/>
  <c r="W2004" i="3"/>
  <c r="W2005" i="3"/>
  <c r="W2006" i="3"/>
  <c r="W2007" i="3"/>
  <c r="W2008" i="3"/>
  <c r="W2009" i="3"/>
  <c r="W2010" i="3"/>
  <c r="W2011" i="3"/>
  <c r="W2012" i="3"/>
  <c r="W2013" i="3"/>
  <c r="W2014" i="3"/>
  <c r="W2015" i="3"/>
  <c r="W2016" i="3"/>
  <c r="W2017" i="3"/>
  <c r="W2018" i="3"/>
  <c r="W2019" i="3"/>
  <c r="W2020" i="3"/>
  <c r="W2021" i="3"/>
  <c r="W2022" i="3"/>
  <c r="W2023" i="3"/>
  <c r="W2024" i="3"/>
  <c r="W2025" i="3"/>
  <c r="W2026" i="3"/>
  <c r="W2027" i="3"/>
  <c r="W2028" i="3"/>
  <c r="W2029" i="3"/>
  <c r="W2030" i="3"/>
  <c r="W2031" i="3"/>
  <c r="W2032" i="3"/>
  <c r="W2033" i="3"/>
  <c r="W2034" i="3"/>
  <c r="W2035" i="3"/>
  <c r="W2036" i="3"/>
  <c r="W2037" i="3"/>
  <c r="W2038" i="3"/>
  <c r="W2039" i="3"/>
  <c r="W2040" i="3"/>
  <c r="W2041" i="3"/>
  <c r="W2042" i="3"/>
  <c r="W2043" i="3"/>
  <c r="W2044" i="3"/>
  <c r="W2045" i="3"/>
  <c r="W2046" i="3"/>
  <c r="W2047" i="3"/>
  <c r="W2048" i="3"/>
  <c r="W2049" i="3"/>
  <c r="W2050" i="3"/>
  <c r="W2051" i="3"/>
  <c r="W2052" i="3"/>
  <c r="W2053" i="3"/>
  <c r="W2054" i="3"/>
  <c r="W2055" i="3"/>
  <c r="W2056" i="3"/>
  <c r="W2057" i="3"/>
  <c r="W2058" i="3"/>
  <c r="W2059" i="3"/>
  <c r="W2060" i="3"/>
  <c r="W2061" i="3"/>
  <c r="W2062" i="3"/>
  <c r="W2063" i="3"/>
  <c r="W2064" i="3"/>
  <c r="W2065" i="3"/>
  <c r="W2066" i="3"/>
  <c r="W2067" i="3"/>
  <c r="W2068" i="3"/>
  <c r="W2069" i="3"/>
  <c r="W2070" i="3"/>
  <c r="W2071" i="3"/>
  <c r="W2072" i="3"/>
  <c r="W2073" i="3"/>
  <c r="W2074" i="3"/>
  <c r="W2075" i="3"/>
  <c r="W2076" i="3"/>
  <c r="W2077" i="3"/>
  <c r="W2078" i="3"/>
  <c r="W2079" i="3"/>
  <c r="W2080" i="3"/>
  <c r="W2081" i="3"/>
  <c r="W2082" i="3"/>
  <c r="W2083" i="3"/>
  <c r="W2084" i="3"/>
  <c r="W2085" i="3"/>
  <c r="W2086" i="3"/>
  <c r="W2087" i="3"/>
  <c r="W2088" i="3"/>
  <c r="W2089" i="3"/>
  <c r="W2090" i="3"/>
  <c r="W2091" i="3"/>
  <c r="W2092" i="3"/>
  <c r="W2093" i="3"/>
  <c r="W2094" i="3"/>
  <c r="W2095" i="3"/>
  <c r="W2096" i="3"/>
  <c r="W2097" i="3"/>
  <c r="W2098" i="3"/>
  <c r="W2099" i="3"/>
  <c r="W2100" i="3"/>
  <c r="W2101" i="3"/>
  <c r="W2102" i="3"/>
  <c r="W2103" i="3"/>
  <c r="W2104" i="3"/>
  <c r="W2105" i="3"/>
  <c r="W2106" i="3"/>
  <c r="W2107" i="3"/>
  <c r="W2108" i="3"/>
  <c r="W2109" i="3"/>
  <c r="W2110" i="3"/>
  <c r="W2111" i="3"/>
  <c r="W2112" i="3"/>
  <c r="W2113" i="3"/>
  <c r="W2114" i="3"/>
  <c r="W2115" i="3"/>
  <c r="W2116" i="3"/>
  <c r="W2117" i="3"/>
  <c r="W2118" i="3"/>
  <c r="W2119" i="3"/>
  <c r="W2120" i="3"/>
  <c r="W2121" i="3"/>
  <c r="W2122" i="3"/>
  <c r="W2123" i="3"/>
  <c r="W2124" i="3"/>
  <c r="W2125" i="3"/>
  <c r="W2126" i="3"/>
  <c r="W2127" i="3"/>
  <c r="W2128" i="3"/>
  <c r="W2129" i="3"/>
  <c r="W2130" i="3"/>
  <c r="W2131" i="3"/>
  <c r="W2132" i="3"/>
  <c r="W2133" i="3"/>
  <c r="W2134" i="3"/>
  <c r="W2135" i="3"/>
  <c r="W2136" i="3"/>
  <c r="W2137" i="3"/>
  <c r="W2138" i="3"/>
  <c r="W2139" i="3"/>
  <c r="W2140" i="3"/>
  <c r="W2141" i="3"/>
  <c r="W2142" i="3"/>
  <c r="W2143" i="3"/>
  <c r="W2144" i="3"/>
  <c r="W2145" i="3"/>
  <c r="W2146" i="3"/>
  <c r="W2147" i="3"/>
  <c r="W2148" i="3"/>
  <c r="W2149" i="3"/>
  <c r="W2150" i="3"/>
  <c r="W2151" i="3"/>
  <c r="W2152" i="3"/>
  <c r="W2153" i="3"/>
  <c r="W2154" i="3"/>
  <c r="W2155" i="3"/>
  <c r="W2156" i="3"/>
  <c r="W2157" i="3"/>
  <c r="W2158" i="3"/>
  <c r="W2159" i="3"/>
  <c r="W2160" i="3"/>
  <c r="W2161" i="3"/>
  <c r="W2162" i="3"/>
  <c r="W2163" i="3"/>
  <c r="W2164" i="3"/>
  <c r="W2165" i="3"/>
  <c r="W2166" i="3"/>
  <c r="W2167" i="3"/>
  <c r="W2168" i="3"/>
  <c r="W2169" i="3"/>
  <c r="W2170" i="3"/>
  <c r="W2171" i="3"/>
  <c r="W2172" i="3"/>
  <c r="W2173" i="3"/>
  <c r="W2174" i="3"/>
  <c r="W2175" i="3"/>
  <c r="W2176" i="3"/>
  <c r="W2177" i="3"/>
  <c r="W2178" i="3"/>
  <c r="W2179" i="3"/>
  <c r="W2180" i="3"/>
  <c r="W2181" i="3"/>
  <c r="W2182" i="3"/>
  <c r="W2183" i="3"/>
  <c r="W2184" i="3"/>
  <c r="W2185" i="3"/>
  <c r="W2186" i="3"/>
  <c r="W2187" i="3"/>
  <c r="W2188" i="3"/>
  <c r="W2189" i="3"/>
  <c r="W2190" i="3"/>
  <c r="W2191" i="3"/>
  <c r="W2192" i="3"/>
  <c r="W2193" i="3"/>
  <c r="W2194" i="3"/>
  <c r="W2195" i="3"/>
  <c r="W2196" i="3"/>
  <c r="W2197" i="3"/>
  <c r="W2198" i="3"/>
  <c r="W2199" i="3"/>
  <c r="W2200" i="3"/>
  <c r="W2201" i="3"/>
  <c r="W2202" i="3"/>
  <c r="W2203" i="3"/>
  <c r="W2204" i="3"/>
  <c r="W2205" i="3"/>
  <c r="W2206" i="3"/>
  <c r="W2207" i="3"/>
  <c r="W2208" i="3"/>
  <c r="W2209" i="3"/>
  <c r="W2210" i="3"/>
  <c r="W2211" i="3"/>
  <c r="W2212" i="3"/>
  <c r="W2213" i="3"/>
  <c r="W2214" i="3"/>
  <c r="W2215" i="3"/>
  <c r="W2216" i="3"/>
  <c r="W2217" i="3"/>
  <c r="W2218" i="3"/>
  <c r="W2219" i="3"/>
  <c r="W2220" i="3"/>
  <c r="W2221" i="3"/>
  <c r="W2222" i="3"/>
  <c r="W2223" i="3"/>
  <c r="W2224" i="3"/>
  <c r="W2225" i="3"/>
  <c r="W2226" i="3"/>
  <c r="W2227" i="3"/>
  <c r="W2228" i="3"/>
  <c r="W2229" i="3"/>
  <c r="W2230" i="3"/>
  <c r="W2231" i="3"/>
  <c r="W2232" i="3"/>
  <c r="W2233" i="3"/>
  <c r="W2234" i="3"/>
  <c r="W2235" i="3"/>
  <c r="W2236" i="3"/>
  <c r="W2237" i="3"/>
  <c r="W2238" i="3"/>
  <c r="W2239" i="3"/>
  <c r="W2240" i="3"/>
  <c r="W2241" i="3"/>
  <c r="W2242" i="3"/>
  <c r="W2243" i="3"/>
  <c r="W2244" i="3"/>
  <c r="W2245" i="3"/>
  <c r="W2246" i="3"/>
  <c r="W2247" i="3"/>
  <c r="W2248" i="3"/>
  <c r="W2249" i="3"/>
  <c r="W2250" i="3"/>
  <c r="W2251" i="3"/>
  <c r="W2252" i="3"/>
  <c r="W2253" i="3"/>
  <c r="W2254" i="3"/>
  <c r="W2255" i="3"/>
  <c r="W2256" i="3"/>
  <c r="W2257" i="3"/>
  <c r="W2258" i="3"/>
  <c r="W2259" i="3"/>
  <c r="W2260" i="3"/>
  <c r="W2261" i="3"/>
  <c r="W2262" i="3"/>
  <c r="W2263" i="3"/>
  <c r="W2264" i="3"/>
  <c r="W2265" i="3"/>
  <c r="W2266" i="3"/>
  <c r="W2267" i="3"/>
  <c r="W2268" i="3"/>
  <c r="W2269" i="3"/>
  <c r="W2270" i="3"/>
  <c r="W2271" i="3"/>
  <c r="W2272" i="3"/>
  <c r="W2273" i="3"/>
  <c r="W2274" i="3"/>
  <c r="W2275" i="3"/>
  <c r="W2276" i="3"/>
  <c r="W2277" i="3"/>
  <c r="W2278" i="3"/>
  <c r="W2279" i="3"/>
  <c r="W2280" i="3"/>
  <c r="W2281" i="3"/>
  <c r="W2282" i="3"/>
  <c r="W2283" i="3"/>
  <c r="W2284" i="3"/>
  <c r="W2285" i="3"/>
  <c r="W2286" i="3"/>
  <c r="W2287" i="3"/>
  <c r="W2288" i="3"/>
  <c r="W2289" i="3"/>
  <c r="W2290" i="3"/>
  <c r="W2291" i="3"/>
  <c r="W2292" i="3"/>
  <c r="W2293" i="3"/>
  <c r="W2294" i="3"/>
  <c r="W2295" i="3"/>
  <c r="W2296" i="3"/>
  <c r="W2297" i="3"/>
  <c r="W2298" i="3"/>
  <c r="W2299" i="3"/>
  <c r="W2300" i="3"/>
  <c r="W2301" i="3"/>
  <c r="W2302" i="3"/>
  <c r="W2303" i="3"/>
  <c r="W2304" i="3"/>
  <c r="W2305" i="3"/>
  <c r="W2306" i="3"/>
  <c r="W2307" i="3"/>
  <c r="W2308" i="3"/>
  <c r="W2309" i="3"/>
  <c r="W2310" i="3"/>
  <c r="W2311" i="3"/>
  <c r="W2312" i="3"/>
  <c r="W2313" i="3"/>
  <c r="W2314" i="3"/>
  <c r="W2315" i="3"/>
  <c r="W2316" i="3"/>
  <c r="W2317" i="3"/>
  <c r="W2318" i="3"/>
  <c r="W2319" i="3"/>
  <c r="W2320" i="3"/>
  <c r="W2321" i="3"/>
  <c r="W2322" i="3"/>
  <c r="W2323" i="3"/>
  <c r="W2324" i="3"/>
  <c r="W2325" i="3"/>
  <c r="W2326" i="3"/>
  <c r="W2327" i="3"/>
  <c r="W2328" i="3"/>
  <c r="W2329" i="3"/>
  <c r="W2330" i="3"/>
  <c r="W2331" i="3"/>
  <c r="W2332" i="3"/>
  <c r="W2333" i="3"/>
  <c r="W2334" i="3"/>
  <c r="W2335" i="3"/>
  <c r="W2336" i="3"/>
  <c r="W2337" i="3"/>
  <c r="W2338" i="3"/>
  <c r="W2339" i="3"/>
  <c r="W2340" i="3"/>
  <c r="W2341" i="3"/>
  <c r="W2342" i="3"/>
  <c r="W2343" i="3"/>
  <c r="W2344" i="3"/>
  <c r="W2345" i="3"/>
  <c r="W2346" i="3"/>
  <c r="W2347" i="3"/>
  <c r="W2348" i="3"/>
  <c r="W2349" i="3"/>
  <c r="W2350" i="3"/>
  <c r="W2351" i="3"/>
  <c r="W2352" i="3"/>
  <c r="W2353" i="3"/>
  <c r="W2354" i="3"/>
  <c r="W2355" i="3"/>
  <c r="W2356" i="3"/>
  <c r="W2357" i="3"/>
  <c r="W2358" i="3"/>
  <c r="W2359" i="3"/>
  <c r="W2360" i="3"/>
  <c r="W2361" i="3"/>
  <c r="W2362" i="3"/>
  <c r="W2363" i="3"/>
  <c r="W2364" i="3"/>
  <c r="W2365" i="3"/>
  <c r="W2366" i="3"/>
  <c r="W2367" i="3"/>
  <c r="W2368" i="3"/>
  <c r="W2369" i="3"/>
  <c r="W2370" i="3"/>
  <c r="W2371" i="3"/>
  <c r="W2372" i="3"/>
  <c r="W2373" i="3"/>
  <c r="W2374" i="3"/>
  <c r="W2375" i="3"/>
  <c r="W2376" i="3"/>
  <c r="W2377" i="3"/>
  <c r="W2378" i="3"/>
  <c r="W2379" i="3"/>
  <c r="W2380" i="3"/>
  <c r="W2381" i="3"/>
  <c r="W2382" i="3"/>
  <c r="W2383" i="3"/>
  <c r="W2384" i="3"/>
  <c r="W2385" i="3"/>
  <c r="W2386" i="3"/>
  <c r="W2387" i="3"/>
  <c r="W2388" i="3"/>
  <c r="W2389" i="3"/>
  <c r="W2390" i="3"/>
  <c r="W2391" i="3"/>
  <c r="W2392" i="3"/>
  <c r="W2393" i="3"/>
  <c r="W2394" i="3"/>
  <c r="W2395" i="3"/>
  <c r="W2396" i="3"/>
  <c r="W2397" i="3"/>
  <c r="W2398" i="3"/>
  <c r="W2399" i="3"/>
  <c r="W2400" i="3"/>
  <c r="W2401" i="3"/>
  <c r="W2402" i="3"/>
  <c r="W2403" i="3"/>
  <c r="W2404" i="3"/>
  <c r="W2405" i="3"/>
  <c r="W2406" i="3"/>
  <c r="W2407" i="3"/>
  <c r="W2408" i="3"/>
  <c r="W2409" i="3"/>
  <c r="W2410" i="3"/>
  <c r="W2411" i="3"/>
  <c r="W2412" i="3"/>
  <c r="W2413" i="3"/>
  <c r="W2414" i="3"/>
  <c r="W2415" i="3"/>
  <c r="W2416" i="3"/>
  <c r="W2417" i="3"/>
  <c r="W2418" i="3"/>
  <c r="W2419" i="3"/>
  <c r="W2420" i="3"/>
  <c r="W2421" i="3"/>
  <c r="W2422" i="3"/>
  <c r="W2423" i="3"/>
  <c r="W2424" i="3"/>
  <c r="W2425" i="3"/>
  <c r="W2426" i="3"/>
  <c r="W2427" i="3"/>
  <c r="W2428" i="3"/>
  <c r="W2429" i="3"/>
  <c r="W2430" i="3"/>
  <c r="W2431" i="3"/>
  <c r="W2432" i="3"/>
  <c r="W2433" i="3"/>
  <c r="W2434" i="3"/>
  <c r="W2435" i="3"/>
  <c r="W2436" i="3"/>
  <c r="W2437" i="3"/>
  <c r="W2438" i="3"/>
  <c r="W2439" i="3"/>
  <c r="W2440" i="3"/>
  <c r="W2441" i="3"/>
  <c r="W2442" i="3"/>
  <c r="W2443" i="3"/>
  <c r="W2444" i="3"/>
  <c r="W2445" i="3"/>
  <c r="W2446" i="3"/>
  <c r="W2447" i="3"/>
  <c r="W2448" i="3"/>
  <c r="W2449" i="3"/>
  <c r="W2450" i="3"/>
  <c r="W2451" i="3"/>
  <c r="W2452" i="3"/>
  <c r="W2453" i="3"/>
  <c r="W2454" i="3"/>
  <c r="W2455" i="3"/>
  <c r="W2456" i="3"/>
  <c r="W2457" i="3"/>
  <c r="W2458" i="3"/>
  <c r="W2459" i="3"/>
  <c r="W2460" i="3"/>
  <c r="W2461" i="3"/>
  <c r="W2462" i="3"/>
  <c r="W2463" i="3"/>
  <c r="W2464" i="3"/>
  <c r="W2465" i="3"/>
  <c r="W2466" i="3"/>
  <c r="W2467" i="3"/>
  <c r="W2468" i="3"/>
  <c r="W2469" i="3"/>
  <c r="W2470" i="3"/>
  <c r="W2471" i="3"/>
  <c r="W2472" i="3"/>
  <c r="W2473" i="3"/>
  <c r="W2474" i="3"/>
  <c r="W2475" i="3"/>
  <c r="W2476" i="3"/>
  <c r="W2477" i="3"/>
  <c r="W2478" i="3"/>
  <c r="W2479" i="3"/>
  <c r="W2480" i="3"/>
  <c r="W2481" i="3"/>
  <c r="W2482" i="3"/>
  <c r="W2483" i="3"/>
  <c r="W2484" i="3"/>
  <c r="W2485" i="3"/>
  <c r="W2486" i="3"/>
  <c r="W2487" i="3"/>
  <c r="W2488" i="3"/>
  <c r="W2489" i="3"/>
  <c r="W2490" i="3"/>
  <c r="W2491" i="3"/>
  <c r="W2492" i="3"/>
  <c r="W2493" i="3"/>
  <c r="W2494" i="3"/>
  <c r="W2495" i="3"/>
  <c r="W2496" i="3"/>
  <c r="W2497" i="3"/>
  <c r="W2498" i="3"/>
  <c r="W2499" i="3"/>
  <c r="W2500" i="3"/>
  <c r="W2501" i="3"/>
  <c r="W2502" i="3"/>
  <c r="W2503" i="3"/>
  <c r="W2504" i="3"/>
  <c r="W2505" i="3"/>
  <c r="W2506" i="3"/>
  <c r="W2507" i="3"/>
  <c r="W2508" i="3"/>
  <c r="W2509" i="3"/>
  <c r="W2510" i="3"/>
  <c r="W2511" i="3"/>
  <c r="W2512" i="3"/>
  <c r="W2513" i="3"/>
  <c r="W2514" i="3"/>
  <c r="W2515" i="3"/>
  <c r="W2516" i="3"/>
  <c r="W2517" i="3"/>
  <c r="W2518" i="3"/>
  <c r="W2519" i="3"/>
  <c r="W2520" i="3"/>
  <c r="W2521" i="3"/>
  <c r="W2522" i="3"/>
  <c r="W2523" i="3"/>
  <c r="W2524" i="3"/>
  <c r="W2525" i="3"/>
  <c r="W2526" i="3"/>
  <c r="W2527" i="3"/>
  <c r="W2528" i="3"/>
  <c r="W2529" i="3"/>
  <c r="W2530" i="3"/>
  <c r="W2531" i="3"/>
  <c r="W2532" i="3"/>
  <c r="W2533" i="3"/>
  <c r="W2534" i="3"/>
  <c r="W2535" i="3"/>
  <c r="W2536" i="3"/>
  <c r="W2537" i="3"/>
  <c r="W2538" i="3"/>
  <c r="W2539" i="3"/>
  <c r="W2540" i="3"/>
  <c r="W2541" i="3"/>
  <c r="W2542" i="3"/>
  <c r="W2543" i="3"/>
  <c r="W2544" i="3"/>
  <c r="W2545" i="3"/>
  <c r="W2546" i="3"/>
  <c r="W2547" i="3"/>
  <c r="W2548" i="3"/>
  <c r="W2549" i="3"/>
  <c r="W2550" i="3"/>
  <c r="W2551" i="3"/>
  <c r="W2552" i="3"/>
  <c r="W2553" i="3"/>
  <c r="W2554" i="3"/>
  <c r="W2555" i="3"/>
  <c r="W2556" i="3"/>
  <c r="W2557" i="3"/>
  <c r="W2558" i="3"/>
  <c r="W2559" i="3"/>
  <c r="W2560" i="3"/>
  <c r="W2561" i="3"/>
  <c r="W2562" i="3"/>
  <c r="W2563" i="3"/>
  <c r="W2564" i="3"/>
  <c r="W2565" i="3"/>
  <c r="W2566" i="3"/>
  <c r="W2567" i="3"/>
  <c r="W2568" i="3"/>
  <c r="W2569" i="3"/>
  <c r="W2570" i="3"/>
  <c r="W2571" i="3"/>
  <c r="W2572" i="3"/>
  <c r="W2573" i="3"/>
  <c r="W2574" i="3"/>
  <c r="W2575" i="3"/>
  <c r="W2576" i="3"/>
  <c r="W2577" i="3"/>
  <c r="W2578" i="3"/>
  <c r="W2579" i="3"/>
  <c r="W2580" i="3"/>
  <c r="W2581" i="3"/>
  <c r="W2582" i="3"/>
  <c r="W2583" i="3"/>
  <c r="W2584" i="3"/>
  <c r="W2585" i="3"/>
  <c r="W2586" i="3"/>
  <c r="W2587" i="3"/>
  <c r="W2588" i="3"/>
  <c r="W2589" i="3"/>
  <c r="W2590" i="3"/>
  <c r="W2591" i="3"/>
  <c r="W2592" i="3"/>
  <c r="W2593" i="3"/>
  <c r="W2594" i="3"/>
  <c r="W2595" i="3"/>
  <c r="W2596" i="3"/>
  <c r="W2597" i="3"/>
  <c r="W2598" i="3"/>
  <c r="W2599" i="3"/>
  <c r="W2600" i="3"/>
  <c r="W2601" i="3"/>
  <c r="W2602" i="3"/>
  <c r="W2603" i="3"/>
  <c r="W2604" i="3"/>
  <c r="W2605" i="3"/>
  <c r="W2606" i="3"/>
  <c r="W2607" i="3"/>
  <c r="W2608" i="3"/>
  <c r="W2609" i="3"/>
  <c r="W2610" i="3"/>
  <c r="W2611" i="3"/>
  <c r="W2612" i="3"/>
  <c r="W2613" i="3"/>
  <c r="W2614" i="3"/>
  <c r="W2615" i="3"/>
  <c r="W2616" i="3"/>
  <c r="W2617" i="3"/>
  <c r="W2618" i="3"/>
  <c r="W2619" i="3"/>
  <c r="W2620" i="3"/>
  <c r="W2621" i="3"/>
  <c r="W2622" i="3"/>
  <c r="W2623" i="3"/>
  <c r="W2624" i="3"/>
  <c r="W2625" i="3"/>
  <c r="W2626" i="3"/>
  <c r="W2627" i="3"/>
  <c r="W2628" i="3"/>
  <c r="W2629" i="3"/>
  <c r="W2630" i="3"/>
  <c r="W2631" i="3"/>
  <c r="W2632" i="3"/>
  <c r="W2633" i="3"/>
  <c r="W2634" i="3"/>
  <c r="W2635" i="3"/>
  <c r="W2636" i="3"/>
  <c r="W2637" i="3"/>
  <c r="W2638" i="3"/>
  <c r="W2639" i="3"/>
  <c r="W2640" i="3"/>
  <c r="W2641" i="3"/>
  <c r="W2642" i="3"/>
  <c r="W2643" i="3"/>
  <c r="W2644" i="3"/>
  <c r="W2645" i="3"/>
  <c r="W2646" i="3"/>
  <c r="W2647" i="3"/>
  <c r="W2648" i="3"/>
  <c r="W2649" i="3"/>
  <c r="W2650" i="3"/>
  <c r="W2651" i="3"/>
  <c r="W2652" i="3"/>
  <c r="W2653" i="3"/>
  <c r="W2654" i="3"/>
  <c r="W2655" i="3"/>
  <c r="W2656" i="3"/>
  <c r="W2657" i="3"/>
  <c r="W2658" i="3"/>
  <c r="W2659" i="3"/>
  <c r="W2660" i="3"/>
  <c r="W2661" i="3"/>
  <c r="W2662" i="3"/>
  <c r="W2663" i="3"/>
  <c r="W2664" i="3"/>
  <c r="W2665" i="3"/>
  <c r="W2666" i="3"/>
  <c r="W2667" i="3"/>
  <c r="W2668" i="3"/>
  <c r="W2669" i="3"/>
  <c r="W2670" i="3"/>
  <c r="W2671" i="3"/>
  <c r="W2672" i="3"/>
  <c r="W2673" i="3"/>
  <c r="W2674" i="3"/>
  <c r="W2675" i="3"/>
  <c r="W2676" i="3"/>
  <c r="W2677" i="3"/>
  <c r="W2678" i="3"/>
  <c r="W2679" i="3"/>
  <c r="W2680" i="3"/>
  <c r="W2681" i="3"/>
  <c r="W2682" i="3"/>
  <c r="W2683" i="3"/>
  <c r="W2684" i="3"/>
  <c r="W2685" i="3"/>
  <c r="W2686" i="3"/>
  <c r="W2687" i="3"/>
  <c r="W2688" i="3"/>
  <c r="W2689" i="3"/>
  <c r="W2690" i="3"/>
  <c r="W2691" i="3"/>
  <c r="W2692" i="3"/>
  <c r="W2693" i="3"/>
  <c r="W2694" i="3"/>
  <c r="W2695" i="3"/>
  <c r="W2696" i="3"/>
  <c r="W2697" i="3"/>
  <c r="W2698" i="3"/>
  <c r="W2699" i="3"/>
  <c r="W2700" i="3"/>
  <c r="W2701" i="3"/>
  <c r="W2702" i="3"/>
  <c r="W2703" i="3"/>
  <c r="W2704" i="3"/>
  <c r="W2705" i="3"/>
  <c r="W2706" i="3"/>
  <c r="W2707" i="3"/>
  <c r="W2708" i="3"/>
  <c r="W2709" i="3"/>
  <c r="W2710" i="3"/>
  <c r="W2711" i="3"/>
  <c r="W2712" i="3"/>
  <c r="W2713" i="3"/>
  <c r="W2714" i="3"/>
  <c r="W2715" i="3"/>
  <c r="W2716" i="3"/>
  <c r="W2717" i="3"/>
  <c r="W2718" i="3"/>
  <c r="W2719" i="3"/>
  <c r="W2720" i="3"/>
  <c r="W2721" i="3"/>
  <c r="W2722" i="3"/>
  <c r="W2723" i="3"/>
  <c r="W2724" i="3"/>
  <c r="W2725" i="3"/>
  <c r="W2726" i="3"/>
  <c r="W2727" i="3"/>
  <c r="W2728" i="3"/>
  <c r="W2729" i="3"/>
  <c r="W2730" i="3"/>
  <c r="W2731" i="3"/>
  <c r="W2732" i="3"/>
  <c r="W2733" i="3"/>
  <c r="W2734" i="3"/>
  <c r="W2735" i="3"/>
  <c r="W2736" i="3"/>
  <c r="W2737" i="3"/>
  <c r="W2738" i="3"/>
  <c r="W2739" i="3"/>
  <c r="W2740" i="3"/>
  <c r="W2741" i="3"/>
  <c r="W2742" i="3"/>
  <c r="W2743" i="3"/>
  <c r="W2744" i="3"/>
  <c r="W2745" i="3"/>
  <c r="W2746" i="3"/>
  <c r="W2747" i="3"/>
  <c r="W2748" i="3"/>
  <c r="W2749" i="3"/>
  <c r="W2750" i="3"/>
  <c r="W2751" i="3"/>
  <c r="W2752" i="3"/>
  <c r="W2753" i="3"/>
  <c r="W2754" i="3"/>
  <c r="W2755" i="3"/>
  <c r="W2756" i="3"/>
  <c r="W2757" i="3"/>
  <c r="W2758" i="3"/>
  <c r="W2759" i="3"/>
  <c r="W2760" i="3"/>
  <c r="W2761" i="3"/>
  <c r="W2762" i="3"/>
  <c r="W2763" i="3"/>
  <c r="W2764" i="3"/>
  <c r="W2765" i="3"/>
  <c r="W2766" i="3"/>
  <c r="W2767" i="3"/>
  <c r="W2768" i="3"/>
  <c r="W2769" i="3"/>
  <c r="W2770" i="3"/>
  <c r="W2771" i="3"/>
  <c r="W2772" i="3"/>
  <c r="W2773" i="3"/>
  <c r="W2774" i="3"/>
  <c r="W2775" i="3"/>
  <c r="W2776" i="3"/>
  <c r="W2777" i="3"/>
  <c r="W2778" i="3"/>
  <c r="W2779" i="3"/>
  <c r="W2780" i="3"/>
  <c r="W2781" i="3"/>
  <c r="W2782" i="3"/>
  <c r="W2783" i="3"/>
  <c r="W2784" i="3"/>
  <c r="W2785" i="3"/>
  <c r="W2786" i="3"/>
  <c r="W2787" i="3"/>
  <c r="W2788" i="3"/>
  <c r="W2789" i="3"/>
  <c r="W2790" i="3"/>
  <c r="W2791" i="3"/>
  <c r="W2792" i="3"/>
  <c r="W2793" i="3"/>
  <c r="W2794" i="3"/>
  <c r="W2795" i="3"/>
  <c r="W2796" i="3"/>
  <c r="W2797" i="3"/>
  <c r="W2798" i="3"/>
  <c r="W2799" i="3"/>
  <c r="W2800" i="3"/>
  <c r="W2801" i="3"/>
  <c r="W2802" i="3"/>
  <c r="W2803" i="3"/>
  <c r="W2804" i="3"/>
  <c r="W2805" i="3"/>
  <c r="W2806" i="3"/>
  <c r="W2807" i="3"/>
  <c r="W2808" i="3"/>
  <c r="W2809" i="3"/>
  <c r="W2810" i="3"/>
  <c r="W2811" i="3"/>
  <c r="W2812" i="3"/>
  <c r="W2813" i="3"/>
  <c r="W2814" i="3"/>
  <c r="W2815" i="3"/>
  <c r="W2816" i="3"/>
  <c r="W2817" i="3"/>
  <c r="W2818" i="3"/>
  <c r="W2819" i="3"/>
  <c r="W2820" i="3"/>
  <c r="W2821" i="3"/>
  <c r="W2822" i="3"/>
  <c r="W2823" i="3"/>
  <c r="W2824" i="3"/>
  <c r="W2825" i="3"/>
  <c r="W2826" i="3"/>
  <c r="W2827" i="3"/>
  <c r="W2828" i="3"/>
  <c r="W2829" i="3"/>
  <c r="W2830" i="3"/>
  <c r="W2831" i="3"/>
  <c r="W2832" i="3"/>
  <c r="W2833" i="3"/>
  <c r="W2834" i="3"/>
  <c r="W2835" i="3"/>
  <c r="W2836" i="3"/>
  <c r="W2837" i="3"/>
  <c r="W2838" i="3"/>
  <c r="W2839" i="3"/>
  <c r="W2840" i="3"/>
  <c r="W2841" i="3"/>
  <c r="W2842" i="3"/>
  <c r="W2843" i="3"/>
  <c r="W2844" i="3"/>
  <c r="W2845" i="3"/>
  <c r="W2846" i="3"/>
  <c r="W2847" i="3"/>
  <c r="W2848" i="3"/>
  <c r="W2849" i="3"/>
  <c r="W2850" i="3"/>
  <c r="W2851" i="3"/>
  <c r="W2852" i="3"/>
  <c r="W2853" i="3"/>
  <c r="W2854" i="3"/>
  <c r="W2855" i="3"/>
  <c r="W2856" i="3"/>
  <c r="W2857" i="3"/>
  <c r="W2858" i="3"/>
  <c r="W2859" i="3"/>
  <c r="W2860" i="3"/>
  <c r="W2861" i="3"/>
  <c r="W2862" i="3"/>
  <c r="W2863" i="3"/>
  <c r="W2864" i="3"/>
  <c r="W2865" i="3"/>
  <c r="W2866" i="3"/>
  <c r="W2867" i="3"/>
  <c r="W2868" i="3"/>
  <c r="W2869" i="3"/>
  <c r="W2870" i="3"/>
  <c r="W2871" i="3"/>
  <c r="W2872" i="3"/>
  <c r="W2873" i="3"/>
  <c r="W2874" i="3"/>
  <c r="W2875" i="3"/>
  <c r="W2876" i="3"/>
  <c r="W2877" i="3"/>
  <c r="W2878" i="3"/>
  <c r="W2879" i="3"/>
  <c r="W2880" i="3"/>
  <c r="W2881" i="3"/>
  <c r="W2882" i="3"/>
  <c r="W2883" i="3"/>
  <c r="W2884" i="3"/>
  <c r="W2885" i="3"/>
  <c r="W2886" i="3"/>
  <c r="W2887" i="3"/>
  <c r="W2888" i="3"/>
  <c r="W2889" i="3"/>
  <c r="W2890" i="3"/>
  <c r="W2891" i="3"/>
  <c r="W2892" i="3"/>
  <c r="W2893" i="3"/>
  <c r="W2894" i="3"/>
  <c r="W2895" i="3"/>
  <c r="W2896" i="3"/>
  <c r="W2897" i="3"/>
  <c r="W2898" i="3"/>
  <c r="W2899" i="3"/>
  <c r="W2900" i="3"/>
  <c r="W2901" i="3"/>
  <c r="W2902" i="3"/>
  <c r="W2903" i="3"/>
  <c r="W2904" i="3"/>
  <c r="W2905" i="3"/>
  <c r="W2906" i="3"/>
  <c r="W2907" i="3"/>
  <c r="W2908" i="3"/>
  <c r="W2909" i="3"/>
  <c r="W2910" i="3"/>
  <c r="W2911" i="3"/>
  <c r="W2912" i="3"/>
  <c r="W2913" i="3"/>
  <c r="W2914" i="3"/>
  <c r="W2915" i="3"/>
  <c r="W2916" i="3"/>
  <c r="W2917" i="3"/>
  <c r="W2918" i="3"/>
  <c r="W2919" i="3"/>
  <c r="W2920" i="3"/>
  <c r="W2921" i="3"/>
  <c r="W2922" i="3"/>
  <c r="W2923" i="3"/>
  <c r="W2924" i="3"/>
  <c r="W2925" i="3"/>
  <c r="W2926" i="3"/>
  <c r="W2927" i="3"/>
  <c r="W2928" i="3"/>
  <c r="W2929" i="3"/>
  <c r="W2930" i="3"/>
  <c r="W2931" i="3"/>
  <c r="W2932" i="3"/>
  <c r="W2933" i="3"/>
  <c r="W2934" i="3"/>
  <c r="W2935" i="3"/>
  <c r="W2936" i="3"/>
  <c r="W2937" i="3"/>
  <c r="W2938" i="3"/>
  <c r="W2939" i="3"/>
  <c r="W2940" i="3"/>
  <c r="W2941" i="3"/>
  <c r="W2942" i="3"/>
  <c r="W2943" i="3"/>
  <c r="W2944" i="3"/>
  <c r="W2945" i="3"/>
  <c r="W2946" i="3"/>
  <c r="W2947" i="3"/>
  <c r="W2948" i="3"/>
  <c r="W2949" i="3"/>
  <c r="W2950" i="3"/>
  <c r="W2951" i="3"/>
  <c r="W2952" i="3"/>
  <c r="W2953" i="3"/>
  <c r="W2954" i="3"/>
  <c r="W2955" i="3"/>
  <c r="W2956" i="3"/>
  <c r="W2957" i="3"/>
  <c r="W2958" i="3"/>
  <c r="W2959" i="3"/>
  <c r="W2960" i="3"/>
  <c r="W2961" i="3"/>
  <c r="W2962" i="3"/>
  <c r="W2963" i="3"/>
  <c r="W2964" i="3"/>
  <c r="W2965" i="3"/>
  <c r="W2966" i="3"/>
  <c r="W2967" i="3"/>
  <c r="W2968" i="3"/>
  <c r="W2969" i="3"/>
  <c r="W2970" i="3"/>
  <c r="W2971" i="3"/>
  <c r="W2972" i="3"/>
  <c r="W2973" i="3"/>
  <c r="W2974" i="3"/>
  <c r="W2975" i="3"/>
  <c r="W2976" i="3"/>
  <c r="W2977" i="3"/>
  <c r="W2978" i="3"/>
  <c r="W2979" i="3"/>
  <c r="W2980" i="3"/>
  <c r="W2981" i="3"/>
  <c r="W2982" i="3"/>
  <c r="W2983" i="3"/>
  <c r="W2984" i="3"/>
  <c r="W2985" i="3"/>
  <c r="W2986" i="3"/>
  <c r="W2987" i="3"/>
  <c r="W2988" i="3"/>
  <c r="W2989" i="3"/>
  <c r="W2990" i="3"/>
  <c r="W2991" i="3"/>
  <c r="W2992" i="3"/>
  <c r="W2993" i="3"/>
  <c r="W2994" i="3"/>
  <c r="W2995" i="3"/>
  <c r="W2996" i="3"/>
  <c r="W2997" i="3"/>
  <c r="W2998" i="3"/>
  <c r="W2999" i="3"/>
  <c r="W3000" i="3"/>
  <c r="W3001" i="3"/>
  <c r="W3002" i="3"/>
  <c r="W3003" i="3"/>
  <c r="W3004" i="3"/>
  <c r="W3005" i="3"/>
  <c r="W3006" i="3"/>
  <c r="W3007" i="3"/>
  <c r="W3008" i="3"/>
  <c r="W3009" i="3"/>
  <c r="W3010" i="3"/>
  <c r="W3011" i="3"/>
  <c r="W3012" i="3"/>
  <c r="W3013" i="3"/>
  <c r="W3014" i="3"/>
  <c r="W3015" i="3"/>
  <c r="W3016" i="3"/>
  <c r="W3017" i="3"/>
  <c r="W3018" i="3"/>
  <c r="W3019" i="3"/>
  <c r="W3020" i="3"/>
  <c r="W3021" i="3"/>
  <c r="W3022" i="3"/>
  <c r="W3023" i="3"/>
  <c r="W3024" i="3"/>
  <c r="W3025" i="3"/>
  <c r="W3026" i="3"/>
  <c r="W3027" i="3"/>
  <c r="W3028" i="3"/>
  <c r="W3029" i="3"/>
  <c r="W3030" i="3"/>
  <c r="W3031" i="3"/>
  <c r="W3032" i="3"/>
  <c r="W3033" i="3"/>
  <c r="W3034" i="3"/>
  <c r="W3035" i="3"/>
  <c r="W3036" i="3"/>
  <c r="W3037" i="3"/>
  <c r="W3038" i="3"/>
  <c r="W3039" i="3"/>
  <c r="W3040" i="3"/>
  <c r="W3041" i="3"/>
  <c r="W3042" i="3"/>
  <c r="W3043" i="3"/>
  <c r="W3044" i="3"/>
  <c r="W3045" i="3"/>
  <c r="W3046" i="3"/>
  <c r="W3047" i="3"/>
  <c r="W3048" i="3"/>
  <c r="W3049" i="3"/>
  <c r="W3050" i="3"/>
  <c r="W3051" i="3"/>
  <c r="W3052" i="3"/>
  <c r="W3053" i="3"/>
  <c r="W3054" i="3"/>
  <c r="W3055" i="3"/>
  <c r="W3056" i="3"/>
  <c r="W3057" i="3"/>
  <c r="W3058" i="3"/>
  <c r="W3059" i="3"/>
  <c r="W3060" i="3"/>
  <c r="W3061" i="3"/>
  <c r="W3062" i="3"/>
  <c r="W3063" i="3"/>
  <c r="W3064" i="3"/>
  <c r="W3065" i="3"/>
  <c r="W3066" i="3"/>
  <c r="W3067" i="3"/>
  <c r="W3068" i="3"/>
  <c r="W3069" i="3"/>
  <c r="W3070" i="3"/>
  <c r="W3071" i="3"/>
  <c r="W3072" i="3"/>
  <c r="W3073" i="3"/>
  <c r="W3074" i="3"/>
  <c r="W3075" i="3"/>
  <c r="W3076" i="3"/>
  <c r="W3077" i="3"/>
  <c r="W3078" i="3"/>
  <c r="W3079" i="3"/>
  <c r="W3080" i="3"/>
  <c r="W3081" i="3"/>
  <c r="W3082" i="3"/>
  <c r="W3083" i="3"/>
  <c r="W3084" i="3"/>
  <c r="W3085" i="3"/>
  <c r="W3086" i="3"/>
  <c r="W3087" i="3"/>
  <c r="W3088" i="3"/>
  <c r="W3089" i="3"/>
  <c r="W3090" i="3"/>
  <c r="W3091" i="3"/>
  <c r="W3092" i="3"/>
  <c r="W3093" i="3"/>
  <c r="W3094" i="3"/>
  <c r="W3095" i="3"/>
  <c r="W3096" i="3"/>
  <c r="W3097" i="3"/>
  <c r="W3098" i="3"/>
  <c r="W3099" i="3"/>
  <c r="W3100" i="3"/>
  <c r="W3101" i="3"/>
  <c r="W3102" i="3"/>
  <c r="W3103" i="3"/>
  <c r="W3104" i="3"/>
  <c r="W3105" i="3"/>
  <c r="W3106" i="3"/>
  <c r="W3107" i="3"/>
  <c r="W3108" i="3"/>
  <c r="W3109" i="3"/>
  <c r="W3110" i="3"/>
  <c r="W3111" i="3"/>
  <c r="W3112" i="3"/>
  <c r="W3113" i="3"/>
  <c r="W3114" i="3"/>
  <c r="W3115" i="3"/>
  <c r="W3116" i="3"/>
  <c r="W3117" i="3"/>
  <c r="W3118" i="3"/>
  <c r="W3119" i="3"/>
  <c r="W3120" i="3"/>
  <c r="W3121" i="3"/>
  <c r="W3122" i="3"/>
  <c r="W3123" i="3"/>
  <c r="W3124" i="3"/>
  <c r="W3125" i="3"/>
  <c r="W3126" i="3"/>
  <c r="W3127" i="3"/>
  <c r="W3128" i="3"/>
  <c r="W3129" i="3"/>
  <c r="W3130" i="3"/>
  <c r="W3131" i="3"/>
  <c r="W3132" i="3"/>
  <c r="W3133" i="3"/>
  <c r="W3134" i="3"/>
  <c r="W3135" i="3"/>
  <c r="W3136" i="3"/>
  <c r="W3137" i="3"/>
  <c r="W3138" i="3"/>
  <c r="W3139" i="3"/>
  <c r="W3140" i="3"/>
  <c r="W3141" i="3"/>
  <c r="W3142" i="3"/>
  <c r="W3143" i="3"/>
  <c r="W3144" i="3"/>
  <c r="W3145" i="3"/>
  <c r="W3146" i="3"/>
  <c r="W3147" i="3"/>
  <c r="W3148" i="3"/>
  <c r="W3149" i="3"/>
  <c r="W3150" i="3"/>
  <c r="W3151" i="3"/>
  <c r="W3152" i="3"/>
  <c r="W3153" i="3"/>
  <c r="W3154" i="3"/>
  <c r="W3155" i="3"/>
  <c r="W3156" i="3"/>
  <c r="W3157" i="3"/>
  <c r="W3158" i="3"/>
  <c r="W3159" i="3"/>
  <c r="W3160" i="3"/>
  <c r="W3161" i="3"/>
  <c r="W3162" i="3"/>
  <c r="W3163" i="3"/>
  <c r="W3164" i="3"/>
  <c r="W3165" i="3"/>
  <c r="W3166" i="3"/>
  <c r="W3167" i="3"/>
  <c r="W3168" i="3"/>
  <c r="W3169" i="3"/>
  <c r="W3170" i="3"/>
  <c r="W3171" i="3"/>
  <c r="W3172" i="3"/>
  <c r="W3173" i="3"/>
  <c r="W3174" i="3"/>
  <c r="W3175" i="3"/>
  <c r="W3176" i="3"/>
  <c r="W3177" i="3"/>
  <c r="W3178" i="3"/>
  <c r="W3179" i="3"/>
  <c r="W3180" i="3"/>
  <c r="W3181" i="3"/>
  <c r="W3182" i="3"/>
  <c r="W3183" i="3"/>
  <c r="W3184" i="3"/>
  <c r="W3185" i="3"/>
  <c r="W3186" i="3"/>
  <c r="W3187" i="3"/>
  <c r="W3188" i="3"/>
  <c r="W3189" i="3"/>
  <c r="W3190" i="3"/>
  <c r="W3191" i="3"/>
  <c r="W3192" i="3"/>
  <c r="W3193" i="3"/>
  <c r="W3194" i="3"/>
  <c r="W3195" i="3"/>
  <c r="W3196" i="3"/>
  <c r="W3197" i="3"/>
  <c r="W3198" i="3"/>
  <c r="W3199" i="3"/>
  <c r="W3200" i="3"/>
  <c r="W3201" i="3"/>
  <c r="W3202" i="3"/>
  <c r="W3203" i="3"/>
  <c r="W3204" i="3"/>
  <c r="W3205" i="3"/>
  <c r="W3206" i="3"/>
  <c r="W3207" i="3"/>
  <c r="W3208" i="3"/>
  <c r="W3209" i="3"/>
  <c r="W3210" i="3"/>
  <c r="W3211" i="3"/>
  <c r="W3212" i="3"/>
  <c r="W3213" i="3"/>
  <c r="W3214" i="3"/>
  <c r="W3215" i="3"/>
  <c r="W3216" i="3"/>
  <c r="W3217" i="3"/>
  <c r="W3218" i="3"/>
  <c r="W3219" i="3"/>
  <c r="W3220" i="3"/>
  <c r="W3221" i="3"/>
  <c r="W3222" i="3"/>
  <c r="W3223" i="3"/>
  <c r="W3224" i="3"/>
  <c r="W3225" i="3"/>
  <c r="W3226" i="3"/>
  <c r="W3227" i="3"/>
  <c r="W3228" i="3"/>
  <c r="W3229" i="3"/>
  <c r="W3230" i="3"/>
  <c r="W3231" i="3"/>
  <c r="W3232" i="3"/>
  <c r="W3233" i="3"/>
  <c r="W3234" i="3"/>
  <c r="W3235" i="3"/>
  <c r="W3236" i="3"/>
  <c r="W3237" i="3"/>
  <c r="W3238" i="3"/>
  <c r="W3239" i="3"/>
  <c r="W3240" i="3"/>
  <c r="W3241" i="3"/>
  <c r="W3242" i="3"/>
  <c r="W3243" i="3"/>
  <c r="W3244" i="3"/>
  <c r="W3245" i="3"/>
  <c r="W3246" i="3"/>
  <c r="W3247" i="3"/>
  <c r="W3248" i="3"/>
  <c r="W3249" i="3"/>
  <c r="W3250" i="3"/>
  <c r="W3251" i="3"/>
  <c r="W3252" i="3"/>
  <c r="W3253" i="3"/>
  <c r="W3254" i="3"/>
  <c r="W3255" i="3"/>
  <c r="W3256" i="3"/>
  <c r="W3257" i="3"/>
  <c r="W3258" i="3"/>
  <c r="W3259" i="3"/>
  <c r="W3260" i="3"/>
  <c r="W3261" i="3"/>
  <c r="W3262" i="3"/>
  <c r="W3263" i="3"/>
  <c r="W3264" i="3"/>
  <c r="W3265" i="3"/>
  <c r="W3266" i="3"/>
  <c r="W3267" i="3"/>
  <c r="W3268" i="3"/>
  <c r="W3269" i="3"/>
  <c r="W3270" i="3"/>
  <c r="W3271" i="3"/>
  <c r="W3272" i="3"/>
  <c r="W3273" i="3"/>
  <c r="W3274" i="3"/>
  <c r="W3275" i="3"/>
  <c r="W3276" i="3"/>
  <c r="W3277" i="3"/>
  <c r="W3278" i="3"/>
  <c r="W3279" i="3"/>
  <c r="W3280" i="3"/>
  <c r="W3281" i="3"/>
  <c r="W3282" i="3"/>
  <c r="W3283" i="3"/>
  <c r="W3284" i="3"/>
  <c r="W3285" i="3"/>
  <c r="W3286" i="3"/>
  <c r="W3287" i="3"/>
  <c r="W3288" i="3"/>
  <c r="W3289" i="3"/>
  <c r="W3290" i="3"/>
  <c r="W3291" i="3"/>
  <c r="W3292" i="3"/>
  <c r="W3293" i="3"/>
  <c r="W3294" i="3"/>
  <c r="W3295" i="3"/>
  <c r="W3296" i="3"/>
  <c r="W3297" i="3"/>
  <c r="W3298" i="3"/>
  <c r="W3299" i="3"/>
  <c r="W3300" i="3"/>
  <c r="W3301" i="3"/>
  <c r="W3302" i="3"/>
  <c r="W3303" i="3"/>
  <c r="W3304" i="3"/>
  <c r="W3305" i="3"/>
  <c r="W3306" i="3"/>
  <c r="W3307" i="3"/>
  <c r="W3308" i="3"/>
  <c r="W3309" i="3"/>
  <c r="W3310" i="3"/>
  <c r="W3311" i="3"/>
  <c r="W3312" i="3"/>
  <c r="W3313" i="3"/>
  <c r="W3314" i="3"/>
  <c r="W3315" i="3"/>
  <c r="W3316" i="3"/>
  <c r="W3317" i="3"/>
  <c r="W3318" i="3"/>
  <c r="W3319" i="3"/>
  <c r="W3320" i="3"/>
  <c r="W3321" i="3"/>
  <c r="W3322" i="3"/>
  <c r="W3323" i="3"/>
  <c r="W3324" i="3"/>
  <c r="W3325" i="3"/>
  <c r="W3326" i="3"/>
  <c r="W3327" i="3"/>
  <c r="W3328" i="3"/>
  <c r="W3329" i="3"/>
  <c r="W3330" i="3"/>
  <c r="W3331" i="3"/>
  <c r="W3332" i="3"/>
  <c r="W3333" i="3"/>
  <c r="W3334" i="3"/>
  <c r="W3335" i="3"/>
  <c r="W3336" i="3"/>
  <c r="W3337" i="3"/>
  <c r="W3338" i="3"/>
  <c r="W3339" i="3"/>
  <c r="W3340" i="3"/>
  <c r="W3341" i="3"/>
  <c r="W3342" i="3"/>
  <c r="W3343" i="3"/>
  <c r="W3344" i="3"/>
  <c r="W3345" i="3"/>
  <c r="W3346" i="3"/>
  <c r="W3347" i="3"/>
  <c r="W3348" i="3"/>
  <c r="W3349" i="3"/>
  <c r="W3350" i="3"/>
  <c r="W3351" i="3"/>
  <c r="W3352" i="3"/>
  <c r="W3353" i="3"/>
  <c r="W3354" i="3"/>
  <c r="W3355" i="3"/>
  <c r="W3356" i="3"/>
  <c r="W3357" i="3"/>
  <c r="W3358" i="3"/>
  <c r="W3359" i="3"/>
  <c r="W3360" i="3"/>
  <c r="W3361" i="3"/>
  <c r="W3362" i="3"/>
  <c r="W3363" i="3"/>
  <c r="W3364" i="3"/>
  <c r="W3365" i="3"/>
  <c r="W3366" i="3"/>
  <c r="W3367" i="3"/>
  <c r="W3368" i="3"/>
  <c r="W3369" i="3"/>
  <c r="W3370" i="3"/>
  <c r="W3371" i="3"/>
  <c r="W3372" i="3"/>
  <c r="W3373" i="3"/>
  <c r="W3374" i="3"/>
  <c r="W3375" i="3"/>
  <c r="W3376" i="3"/>
  <c r="W3377" i="3"/>
  <c r="W3378" i="3"/>
  <c r="W3379" i="3"/>
  <c r="W3380" i="3"/>
  <c r="W3381" i="3"/>
  <c r="W3382" i="3"/>
  <c r="W3383" i="3"/>
  <c r="W3384" i="3"/>
  <c r="W3385" i="3"/>
  <c r="W3386" i="3"/>
  <c r="W3387" i="3"/>
  <c r="W3388" i="3"/>
  <c r="W3389" i="3"/>
  <c r="W3390" i="3"/>
  <c r="W3391" i="3"/>
  <c r="W3392" i="3"/>
  <c r="W3393" i="3"/>
  <c r="W3394" i="3"/>
  <c r="W3395" i="3"/>
  <c r="W3396" i="3"/>
  <c r="W3397" i="3"/>
  <c r="W3398" i="3"/>
  <c r="W3399" i="3"/>
  <c r="W3400" i="3"/>
  <c r="W3401" i="3"/>
  <c r="W3402" i="3"/>
  <c r="W3403" i="3"/>
  <c r="W3404" i="3"/>
  <c r="W3405" i="3"/>
  <c r="W3406" i="3"/>
  <c r="W3407" i="3"/>
  <c r="W3408" i="3"/>
  <c r="W3409" i="3"/>
  <c r="W3410" i="3"/>
  <c r="W3411" i="3"/>
  <c r="W3412" i="3"/>
  <c r="W3413" i="3"/>
  <c r="W3414" i="3"/>
  <c r="W3415" i="3"/>
  <c r="W3416" i="3"/>
  <c r="W3417" i="3"/>
  <c r="W3418" i="3"/>
  <c r="W3419" i="3"/>
  <c r="W3420" i="3"/>
  <c r="W3421" i="3"/>
  <c r="W3422" i="3"/>
  <c r="W3423" i="3"/>
  <c r="W3424" i="3"/>
  <c r="W3425" i="3"/>
  <c r="W3426" i="3"/>
  <c r="W3427" i="3"/>
  <c r="W3428" i="3"/>
  <c r="W3429" i="3"/>
  <c r="W3430" i="3"/>
  <c r="W3431" i="3"/>
  <c r="W3432" i="3"/>
  <c r="W3433" i="3"/>
  <c r="W3434" i="3"/>
  <c r="W3435" i="3"/>
  <c r="W3436" i="3"/>
  <c r="W3437" i="3"/>
  <c r="W3438" i="3"/>
  <c r="W3439" i="3"/>
  <c r="W3440" i="3"/>
  <c r="W3441" i="3"/>
  <c r="W3442" i="3"/>
  <c r="W3443" i="3"/>
  <c r="W3444" i="3"/>
  <c r="W3445" i="3"/>
  <c r="W3446" i="3"/>
  <c r="W3447" i="3"/>
  <c r="W3448" i="3"/>
  <c r="W3449" i="3"/>
  <c r="W3450" i="3"/>
  <c r="W3451" i="3"/>
  <c r="W3452" i="3"/>
  <c r="W3453" i="3"/>
  <c r="W3454" i="3"/>
  <c r="W3455" i="3"/>
  <c r="W3456" i="3"/>
  <c r="W3457" i="3"/>
  <c r="W3458" i="3"/>
  <c r="W3459" i="3"/>
  <c r="W3460" i="3"/>
  <c r="W3461" i="3"/>
  <c r="W3462" i="3"/>
  <c r="W3463" i="3"/>
  <c r="W3464" i="3"/>
  <c r="W3465" i="3"/>
  <c r="W3466" i="3"/>
  <c r="W3467" i="3"/>
  <c r="W3468" i="3"/>
  <c r="W3469" i="3"/>
  <c r="W3470" i="3"/>
  <c r="W3471" i="3"/>
  <c r="W3472" i="3"/>
  <c r="W3473" i="3"/>
  <c r="W3474" i="3"/>
  <c r="W3475" i="3"/>
  <c r="W3476" i="3"/>
  <c r="W3477" i="3"/>
  <c r="W3478" i="3"/>
  <c r="W3479" i="3"/>
  <c r="W3480" i="3"/>
  <c r="W3481" i="3"/>
  <c r="W3482" i="3"/>
  <c r="W3483" i="3"/>
  <c r="W3484" i="3"/>
  <c r="W3485" i="3"/>
  <c r="W3486" i="3"/>
  <c r="W3487" i="3"/>
  <c r="W3488" i="3"/>
  <c r="W3489" i="3"/>
  <c r="W3490" i="3"/>
  <c r="W3491" i="3"/>
  <c r="W3492" i="3"/>
  <c r="W3493" i="3"/>
  <c r="W3494" i="3"/>
  <c r="W3495" i="3"/>
  <c r="W3496" i="3"/>
  <c r="W3497" i="3"/>
  <c r="W3498" i="3"/>
  <c r="W3499" i="3"/>
  <c r="W3500" i="3"/>
  <c r="W3501" i="3"/>
  <c r="W3502" i="3"/>
  <c r="W3503" i="3"/>
  <c r="W3504" i="3"/>
  <c r="W3505" i="3"/>
  <c r="W3506" i="3"/>
  <c r="W3507" i="3"/>
  <c r="W3508" i="3"/>
  <c r="W3509" i="3"/>
  <c r="W3510" i="3"/>
  <c r="W3511" i="3"/>
  <c r="W3512" i="3"/>
  <c r="W3513" i="3"/>
  <c r="W3514" i="3"/>
  <c r="W3515" i="3"/>
  <c r="W3516" i="3"/>
  <c r="W3517" i="3"/>
  <c r="W3518" i="3"/>
  <c r="W3519" i="3"/>
  <c r="W3520" i="3"/>
  <c r="W3521" i="3"/>
  <c r="W3522" i="3"/>
  <c r="W3523" i="3"/>
  <c r="W3524" i="3"/>
  <c r="W3525" i="3"/>
  <c r="W3526" i="3"/>
  <c r="W3527" i="3"/>
  <c r="W3528" i="3"/>
  <c r="W3529" i="3"/>
  <c r="W3530" i="3"/>
  <c r="W3531" i="3"/>
  <c r="W3532" i="3"/>
  <c r="W3533" i="3"/>
  <c r="W3534" i="3"/>
  <c r="W3535" i="3"/>
  <c r="W3536" i="3"/>
  <c r="W3537" i="3"/>
  <c r="W3538" i="3"/>
  <c r="W3539" i="3"/>
  <c r="W3540" i="3"/>
  <c r="W3541" i="3"/>
  <c r="W3542" i="3"/>
  <c r="W3543" i="3"/>
  <c r="W3544" i="3"/>
  <c r="W3545" i="3"/>
  <c r="W3546" i="3"/>
  <c r="W3547" i="3"/>
  <c r="W3548" i="3"/>
  <c r="W3549" i="3"/>
  <c r="W3550" i="3"/>
  <c r="W3551" i="3"/>
  <c r="W3552" i="3"/>
  <c r="W3553" i="3"/>
  <c r="W3554" i="3"/>
  <c r="W3555" i="3"/>
  <c r="W3556" i="3"/>
  <c r="W3557" i="3"/>
  <c r="W3558" i="3"/>
  <c r="W3559" i="3"/>
  <c r="W3560" i="3"/>
  <c r="W3561" i="3"/>
  <c r="W3562" i="3"/>
  <c r="W3563" i="3"/>
  <c r="W3564" i="3"/>
  <c r="W3565" i="3"/>
  <c r="W3566" i="3"/>
  <c r="W3567" i="3"/>
  <c r="W3568" i="3"/>
  <c r="W3569" i="3"/>
  <c r="W3570" i="3"/>
  <c r="W3571" i="3"/>
  <c r="W3572" i="3"/>
  <c r="W3573" i="3"/>
  <c r="W3574" i="3"/>
  <c r="W3575" i="3"/>
  <c r="W3576" i="3"/>
  <c r="W3577" i="3"/>
  <c r="W3578" i="3"/>
  <c r="W3579" i="3"/>
  <c r="W3580" i="3"/>
  <c r="W3581" i="3"/>
  <c r="W3582" i="3"/>
  <c r="W3583" i="3"/>
  <c r="W3584" i="3"/>
  <c r="W3585" i="3"/>
  <c r="W3586" i="3"/>
  <c r="W3587" i="3"/>
  <c r="W3588" i="3"/>
  <c r="W3589" i="3"/>
  <c r="W3590" i="3"/>
  <c r="W3591" i="3"/>
  <c r="W3592" i="3"/>
  <c r="W3593" i="3"/>
  <c r="W3594" i="3"/>
  <c r="W3595" i="3"/>
  <c r="W3596" i="3"/>
  <c r="W3597" i="3"/>
  <c r="W3598" i="3"/>
  <c r="W3599" i="3"/>
  <c r="W3600" i="3"/>
  <c r="W3601" i="3"/>
  <c r="W3602" i="3"/>
  <c r="W3603" i="3"/>
  <c r="W3604" i="3"/>
  <c r="W3605" i="3"/>
  <c r="W3606" i="3"/>
  <c r="W3607" i="3"/>
  <c r="W3608" i="3"/>
  <c r="W3609" i="3"/>
  <c r="W3610" i="3"/>
  <c r="W3611" i="3"/>
  <c r="W3612" i="3"/>
  <c r="W3613" i="3"/>
  <c r="W3614" i="3"/>
  <c r="W3615" i="3"/>
  <c r="W3616" i="3"/>
  <c r="W3617" i="3"/>
  <c r="W3618" i="3"/>
  <c r="W3619" i="3"/>
  <c r="W3620" i="3"/>
  <c r="W3621" i="3"/>
  <c r="W3622" i="3"/>
  <c r="W3623" i="3"/>
  <c r="W3624" i="3"/>
  <c r="W3625" i="3"/>
  <c r="W3626" i="3"/>
  <c r="W3627" i="3"/>
  <c r="W3628" i="3"/>
  <c r="W3629" i="3"/>
  <c r="W3630" i="3"/>
  <c r="W3631" i="3"/>
  <c r="W3632" i="3"/>
  <c r="W3633" i="3"/>
  <c r="W3634" i="3"/>
  <c r="W3635" i="3"/>
  <c r="W3636" i="3"/>
  <c r="W3637" i="3"/>
  <c r="W3638" i="3"/>
  <c r="W3639" i="3"/>
  <c r="W3640" i="3"/>
  <c r="W3641" i="3"/>
  <c r="W3642" i="3"/>
  <c r="W3643" i="3"/>
  <c r="W3644" i="3"/>
  <c r="W3645" i="3"/>
  <c r="W3646" i="3"/>
  <c r="W3647" i="3"/>
  <c r="W3648" i="3"/>
  <c r="W3649" i="3"/>
  <c r="W3650" i="3"/>
  <c r="W3651" i="3"/>
  <c r="W3652" i="3"/>
  <c r="W3653" i="3"/>
  <c r="W3654" i="3"/>
  <c r="W3655" i="3"/>
  <c r="W3656" i="3"/>
  <c r="W3657" i="3"/>
  <c r="W3658" i="3"/>
  <c r="W3659" i="3"/>
  <c r="W3660" i="3"/>
  <c r="W3661" i="3"/>
  <c r="W3662" i="3"/>
  <c r="W3663" i="3"/>
  <c r="W3664" i="3"/>
  <c r="W3665" i="3"/>
  <c r="W3666" i="3"/>
  <c r="W3667" i="3"/>
  <c r="W3668" i="3"/>
  <c r="W3669" i="3"/>
  <c r="W3670" i="3"/>
  <c r="W3671" i="3"/>
  <c r="W3672" i="3"/>
  <c r="W3673" i="3"/>
  <c r="W3674" i="3"/>
  <c r="W3675" i="3"/>
  <c r="W3676" i="3"/>
  <c r="W3677" i="3"/>
  <c r="W3678" i="3"/>
  <c r="W3679" i="3"/>
  <c r="W3680" i="3"/>
  <c r="W3681" i="3"/>
  <c r="W3682" i="3"/>
  <c r="W3683" i="3"/>
  <c r="W3684" i="3"/>
  <c r="W3685" i="3"/>
  <c r="W3686" i="3"/>
  <c r="W3687" i="3"/>
  <c r="W3688" i="3"/>
  <c r="W3689" i="3"/>
  <c r="W3690" i="3"/>
  <c r="W3691" i="3"/>
  <c r="W3692" i="3"/>
  <c r="W3693" i="3"/>
  <c r="W3694" i="3"/>
  <c r="W3695" i="3"/>
  <c r="W3696" i="3"/>
  <c r="W3697" i="3"/>
  <c r="W3698" i="3"/>
  <c r="W3699" i="3"/>
  <c r="W3700" i="3"/>
  <c r="W3701" i="3"/>
  <c r="W3702" i="3"/>
  <c r="W3703" i="3"/>
  <c r="W3704" i="3"/>
  <c r="W3705" i="3"/>
  <c r="W3706" i="3"/>
  <c r="W3707" i="3"/>
  <c r="W3708" i="3"/>
  <c r="W3709" i="3"/>
  <c r="W3710" i="3"/>
  <c r="W3711" i="3"/>
  <c r="W3712" i="3"/>
  <c r="W3713" i="3"/>
  <c r="W3714" i="3"/>
  <c r="W3715" i="3"/>
  <c r="W3716" i="3"/>
  <c r="W3717" i="3"/>
  <c r="W3718" i="3"/>
  <c r="W3719" i="3"/>
  <c r="W3720" i="3"/>
  <c r="W3721" i="3"/>
  <c r="W3722" i="3"/>
  <c r="W3723" i="3"/>
  <c r="W3724" i="3"/>
  <c r="W3725" i="3"/>
  <c r="W3726" i="3"/>
  <c r="W3727" i="3"/>
  <c r="W3728" i="3"/>
  <c r="W3729" i="3"/>
  <c r="W3730" i="3"/>
  <c r="W3731" i="3"/>
  <c r="W3732" i="3"/>
  <c r="W3733" i="3"/>
  <c r="W3734" i="3"/>
  <c r="W3735" i="3"/>
  <c r="W3736" i="3"/>
  <c r="W3737" i="3"/>
  <c r="W3738" i="3"/>
  <c r="W3739" i="3"/>
  <c r="W3740" i="3"/>
  <c r="W3741" i="3"/>
  <c r="W3742" i="3"/>
  <c r="W3743" i="3"/>
  <c r="W3744" i="3"/>
  <c r="W3745" i="3"/>
  <c r="W3746" i="3"/>
  <c r="W3747" i="3"/>
  <c r="W3748" i="3"/>
  <c r="W3749" i="3"/>
  <c r="W3750" i="3"/>
  <c r="W3751" i="3"/>
  <c r="W3752" i="3"/>
  <c r="W3753" i="3"/>
  <c r="W3754" i="3"/>
  <c r="W3755" i="3"/>
  <c r="W3756" i="3"/>
  <c r="W3757" i="3"/>
  <c r="W3758" i="3"/>
  <c r="W3759" i="3"/>
  <c r="W3760" i="3"/>
  <c r="W3761" i="3"/>
  <c r="W3762" i="3"/>
  <c r="W3763" i="3"/>
  <c r="W3764" i="3"/>
  <c r="W3765" i="3"/>
  <c r="W3766" i="3"/>
  <c r="W3767" i="3"/>
  <c r="W3768" i="3"/>
  <c r="W3769" i="3"/>
  <c r="W3770" i="3"/>
  <c r="W3771" i="3"/>
  <c r="W3772" i="3"/>
  <c r="W3773" i="3"/>
  <c r="W3774" i="3"/>
  <c r="W3775" i="3"/>
  <c r="W3776" i="3"/>
  <c r="W3777" i="3"/>
  <c r="W3778" i="3"/>
  <c r="W3779" i="3"/>
  <c r="W3780" i="3"/>
  <c r="W3781" i="3"/>
  <c r="W3782" i="3"/>
  <c r="W3783" i="3"/>
  <c r="W3784" i="3"/>
  <c r="W3785" i="3"/>
  <c r="W3786" i="3"/>
  <c r="W3787" i="3"/>
  <c r="W3788" i="3"/>
  <c r="W3789" i="3"/>
  <c r="W3790" i="3"/>
  <c r="W3791" i="3"/>
  <c r="W3792" i="3"/>
  <c r="W3793" i="3"/>
  <c r="W3794" i="3"/>
  <c r="W3795" i="3"/>
  <c r="W3796" i="3"/>
  <c r="W3797" i="3"/>
  <c r="W3798" i="3"/>
  <c r="W3799" i="3"/>
  <c r="W3800" i="3"/>
  <c r="W3801" i="3"/>
  <c r="W3802" i="3"/>
  <c r="W3803" i="3"/>
  <c r="W3804" i="3"/>
  <c r="W3805" i="3"/>
  <c r="W3806" i="3"/>
  <c r="W3807" i="3"/>
  <c r="W3808" i="3"/>
  <c r="W3809" i="3"/>
  <c r="W3810" i="3"/>
  <c r="W3811" i="3"/>
  <c r="W3812" i="3"/>
  <c r="W3813" i="3"/>
  <c r="W3814" i="3"/>
  <c r="W3815" i="3"/>
  <c r="W3816" i="3"/>
  <c r="W3817" i="3"/>
  <c r="W3818" i="3"/>
  <c r="W3819" i="3"/>
  <c r="W3820" i="3"/>
  <c r="W3821" i="3"/>
  <c r="W3822" i="3"/>
  <c r="W3823" i="3"/>
  <c r="W3824" i="3"/>
  <c r="W3825" i="3"/>
  <c r="W3826" i="3"/>
  <c r="W3827" i="3"/>
  <c r="W3828" i="3"/>
  <c r="W3829" i="3"/>
  <c r="W3830" i="3"/>
  <c r="W3831" i="3"/>
  <c r="W3832" i="3"/>
  <c r="W3833" i="3"/>
  <c r="W3834" i="3"/>
  <c r="W3835" i="3"/>
  <c r="W3836" i="3"/>
  <c r="W3837" i="3"/>
  <c r="W3838" i="3"/>
  <c r="W3839" i="3"/>
  <c r="W3840" i="3"/>
  <c r="W3841" i="3"/>
  <c r="W3842" i="3"/>
  <c r="W3843" i="3"/>
  <c r="W3844" i="3"/>
  <c r="W3845" i="3"/>
  <c r="W3846" i="3"/>
  <c r="W3847" i="3"/>
  <c r="W3848" i="3"/>
  <c r="W3849" i="3"/>
  <c r="W3850" i="3"/>
  <c r="W3851" i="3"/>
  <c r="W3852" i="3"/>
  <c r="W3853" i="3"/>
  <c r="W3854" i="3"/>
  <c r="W3855" i="3"/>
  <c r="W3856" i="3"/>
  <c r="W3857" i="3"/>
  <c r="W3858" i="3"/>
  <c r="W3859" i="3"/>
  <c r="W3860" i="3"/>
  <c r="W3861" i="3"/>
  <c r="W3862" i="3"/>
  <c r="W3863" i="3"/>
  <c r="W3864" i="3"/>
  <c r="W3865" i="3"/>
  <c r="W3866" i="3"/>
  <c r="W3867" i="3"/>
  <c r="W3868" i="3"/>
  <c r="W3869" i="3"/>
  <c r="W3870" i="3"/>
  <c r="W3871" i="3"/>
  <c r="W3872" i="3"/>
  <c r="W3873" i="3"/>
  <c r="W3874" i="3"/>
  <c r="W3875" i="3"/>
  <c r="W3876" i="3"/>
  <c r="W3877" i="3"/>
  <c r="W3878" i="3"/>
  <c r="W3879" i="3"/>
  <c r="W3880" i="3"/>
  <c r="W3881" i="3"/>
  <c r="W3882" i="3"/>
  <c r="W3883" i="3"/>
  <c r="W3884" i="3"/>
  <c r="W3885" i="3"/>
  <c r="W3886" i="3"/>
  <c r="W3887" i="3"/>
  <c r="W3888" i="3"/>
  <c r="W3889" i="3"/>
  <c r="W3890" i="3"/>
  <c r="W3891" i="3"/>
  <c r="W3892" i="3"/>
  <c r="W3893" i="3"/>
  <c r="W3894" i="3"/>
  <c r="W3895" i="3"/>
  <c r="W3896" i="3"/>
  <c r="W3897" i="3"/>
  <c r="W3898" i="3"/>
  <c r="W3899" i="3"/>
  <c r="W3900" i="3"/>
  <c r="W3901" i="3"/>
  <c r="W3902" i="3"/>
  <c r="W3903" i="3"/>
  <c r="W3904" i="3"/>
  <c r="W3905" i="3"/>
  <c r="W3906" i="3"/>
  <c r="W3907" i="3"/>
  <c r="W3908" i="3"/>
  <c r="W3909" i="3"/>
  <c r="W3910" i="3"/>
  <c r="W3911" i="3"/>
  <c r="W3912" i="3"/>
  <c r="W3913" i="3"/>
  <c r="W3914" i="3"/>
  <c r="W3915" i="3"/>
  <c r="W3916" i="3"/>
  <c r="W3917" i="3"/>
  <c r="W3918" i="3"/>
  <c r="W3919" i="3"/>
  <c r="W3920" i="3"/>
  <c r="W3921" i="3"/>
  <c r="W3922" i="3"/>
  <c r="W3923" i="3"/>
  <c r="W3924" i="3"/>
  <c r="W3925" i="3"/>
  <c r="W3926" i="3"/>
  <c r="W3927" i="3"/>
  <c r="W3928" i="3"/>
  <c r="W3929" i="3"/>
  <c r="W3930" i="3"/>
  <c r="W3931" i="3"/>
  <c r="W3932" i="3"/>
  <c r="W3933" i="3"/>
  <c r="W3934" i="3"/>
  <c r="W3935" i="3"/>
  <c r="W3936" i="3"/>
  <c r="W3937" i="3"/>
  <c r="W3938" i="3"/>
  <c r="W3939" i="3"/>
  <c r="W3940" i="3"/>
  <c r="W3941" i="3"/>
  <c r="W3942" i="3"/>
  <c r="W3943" i="3"/>
  <c r="W3944" i="3"/>
  <c r="W3945" i="3"/>
  <c r="W3946" i="3"/>
  <c r="W3947" i="3"/>
  <c r="W3948" i="3"/>
  <c r="W3949" i="3"/>
  <c r="W3950" i="3"/>
  <c r="W3951" i="3"/>
  <c r="W3952" i="3"/>
  <c r="W3953" i="3"/>
  <c r="W3954" i="3"/>
  <c r="W3955" i="3"/>
  <c r="W3956" i="3"/>
  <c r="W3957" i="3"/>
  <c r="W3958" i="3"/>
  <c r="W3959" i="3"/>
  <c r="W3960" i="3"/>
  <c r="W3961" i="3"/>
  <c r="W3962" i="3"/>
  <c r="W3963" i="3"/>
  <c r="W3964" i="3"/>
  <c r="W3965" i="3"/>
  <c r="W3966" i="3"/>
  <c r="W3967" i="3"/>
  <c r="W3968" i="3"/>
  <c r="W3969" i="3"/>
  <c r="W3970" i="3"/>
  <c r="W3971" i="3"/>
  <c r="W3972" i="3"/>
  <c r="W3973" i="3"/>
  <c r="W3974" i="3"/>
  <c r="W3975" i="3"/>
  <c r="W3976" i="3"/>
  <c r="W3977" i="3"/>
  <c r="W3978" i="3"/>
  <c r="W3979" i="3"/>
  <c r="W3980" i="3"/>
  <c r="W3981" i="3"/>
  <c r="W3982" i="3"/>
  <c r="W3983" i="3"/>
  <c r="W3984" i="3"/>
  <c r="W3985" i="3"/>
  <c r="W3986" i="3"/>
  <c r="W3987" i="3"/>
  <c r="W3988" i="3"/>
  <c r="W3989" i="3"/>
  <c r="W3990" i="3"/>
  <c r="W3991" i="3"/>
  <c r="W3992" i="3"/>
  <c r="W3993" i="3"/>
  <c r="W3994" i="3"/>
  <c r="W3995" i="3"/>
  <c r="W3996" i="3"/>
  <c r="W3997" i="3"/>
  <c r="W3998" i="3"/>
  <c r="W3999" i="3"/>
  <c r="W4000" i="3"/>
  <c r="W4001" i="3"/>
  <c r="W4002" i="3"/>
  <c r="W4003" i="3"/>
  <c r="W4004" i="3"/>
  <c r="W4005" i="3"/>
  <c r="W4006" i="3"/>
  <c r="W4007" i="3"/>
  <c r="W4008" i="3"/>
  <c r="W4009" i="3"/>
  <c r="W4010" i="3"/>
  <c r="W4011" i="3"/>
  <c r="W4012" i="3"/>
  <c r="W4013" i="3"/>
  <c r="W4014" i="3"/>
  <c r="W4015" i="3"/>
  <c r="W4016" i="3"/>
  <c r="W4017" i="3"/>
  <c r="W4018" i="3"/>
  <c r="W4019" i="3"/>
  <c r="W4020" i="3"/>
  <c r="W4021" i="3"/>
  <c r="W4022" i="3"/>
  <c r="W4023" i="3"/>
  <c r="W4024" i="3"/>
  <c r="W4025" i="3"/>
  <c r="W4026" i="3"/>
  <c r="W4027" i="3"/>
  <c r="W4028" i="3"/>
  <c r="W4029" i="3"/>
  <c r="W4030" i="3"/>
  <c r="W4031" i="3"/>
  <c r="W4032" i="3"/>
  <c r="W4033" i="3"/>
  <c r="W4034" i="3"/>
  <c r="W4035" i="3"/>
  <c r="W4036" i="3"/>
  <c r="W4037" i="3"/>
  <c r="W4038" i="3"/>
  <c r="W4039" i="3"/>
  <c r="W4040" i="3"/>
  <c r="W4041" i="3"/>
  <c r="W4042" i="3"/>
  <c r="W4043" i="3"/>
  <c r="W4044" i="3"/>
  <c r="W4045" i="3"/>
  <c r="W4046" i="3"/>
  <c r="W4047" i="3"/>
  <c r="W4048" i="3"/>
  <c r="W4049" i="3"/>
  <c r="W4050" i="3"/>
  <c r="W4051" i="3"/>
  <c r="W4052" i="3"/>
  <c r="W4053" i="3"/>
  <c r="W4054" i="3"/>
  <c r="W4055" i="3"/>
  <c r="W4056" i="3"/>
  <c r="W4057" i="3"/>
  <c r="W4058" i="3"/>
  <c r="W4059" i="3"/>
  <c r="W4060" i="3"/>
  <c r="W4061" i="3"/>
  <c r="W4062" i="3"/>
  <c r="W4063" i="3"/>
  <c r="W4064" i="3"/>
  <c r="W4065" i="3"/>
  <c r="W4066" i="3"/>
  <c r="W4067" i="3"/>
  <c r="W4068" i="3"/>
  <c r="W4069" i="3"/>
  <c r="W4070" i="3"/>
  <c r="W4071" i="3"/>
  <c r="W4072" i="3"/>
  <c r="W4073" i="3"/>
  <c r="W4074" i="3"/>
  <c r="W4075" i="3"/>
  <c r="W4076" i="3"/>
  <c r="W4077" i="3"/>
  <c r="W4078" i="3"/>
  <c r="W4079" i="3"/>
  <c r="W4080" i="3"/>
  <c r="W4081" i="3"/>
  <c r="W4082" i="3"/>
  <c r="W4083" i="3"/>
  <c r="W4084" i="3"/>
  <c r="W4085" i="3"/>
  <c r="W4086" i="3"/>
  <c r="W4087" i="3"/>
  <c r="W4088" i="3"/>
  <c r="W4089" i="3"/>
  <c r="W4090" i="3"/>
  <c r="W4091" i="3"/>
  <c r="W4092" i="3"/>
  <c r="W4093" i="3"/>
  <c r="W4094" i="3"/>
  <c r="W4095" i="3"/>
  <c r="W4096" i="3"/>
  <c r="W4097" i="3"/>
  <c r="W4098" i="3"/>
  <c r="W4099" i="3"/>
  <c r="W4100" i="3"/>
  <c r="W4101" i="3"/>
  <c r="W4102" i="3"/>
  <c r="W4103" i="3"/>
  <c r="W4104" i="3"/>
  <c r="W4105" i="3"/>
  <c r="W4106" i="3"/>
  <c r="W4107" i="3"/>
  <c r="W4108" i="3"/>
  <c r="W4109" i="3"/>
  <c r="W4110" i="3"/>
  <c r="W4111" i="3"/>
  <c r="W4112" i="3"/>
  <c r="W4113" i="3"/>
  <c r="W4114" i="3"/>
  <c r="W4115" i="3"/>
  <c r="W4116" i="3"/>
  <c r="W4117" i="3"/>
  <c r="W4118" i="3"/>
  <c r="W4119" i="3"/>
  <c r="W4120" i="3"/>
  <c r="W4121" i="3"/>
  <c r="W4122" i="3"/>
  <c r="W4123" i="3"/>
  <c r="W4124" i="3"/>
  <c r="W4125" i="3"/>
  <c r="W4126" i="3"/>
  <c r="W4127" i="3"/>
  <c r="W4128" i="3"/>
  <c r="W4129" i="3"/>
  <c r="W4130" i="3"/>
  <c r="W4131" i="3"/>
  <c r="W4132" i="3"/>
  <c r="W4133" i="3"/>
  <c r="W4134" i="3"/>
  <c r="W4135" i="3"/>
  <c r="W4136" i="3"/>
  <c r="W4137" i="3"/>
  <c r="W4138" i="3"/>
  <c r="W4139" i="3"/>
  <c r="W4140" i="3"/>
  <c r="W4141" i="3"/>
  <c r="W4142" i="3"/>
  <c r="W4143" i="3"/>
  <c r="W4144" i="3"/>
  <c r="W4145" i="3"/>
  <c r="W4146" i="3"/>
  <c r="W4147" i="3"/>
  <c r="W4148" i="3"/>
  <c r="W4149" i="3"/>
  <c r="W4150" i="3"/>
  <c r="W4151" i="3"/>
  <c r="W4152" i="3"/>
  <c r="W4153" i="3"/>
  <c r="W4154" i="3"/>
  <c r="W4155" i="3"/>
  <c r="W4156" i="3"/>
  <c r="W4157" i="3"/>
  <c r="W4158" i="3"/>
  <c r="W4159" i="3"/>
  <c r="W4160" i="3"/>
  <c r="W4161" i="3"/>
  <c r="W4162" i="3"/>
  <c r="W4163" i="3"/>
  <c r="W4164" i="3"/>
  <c r="W4165" i="3"/>
  <c r="W4166" i="3"/>
  <c r="W4167" i="3"/>
  <c r="W4168" i="3"/>
  <c r="W4169" i="3"/>
  <c r="W4170" i="3"/>
  <c r="W4171" i="3"/>
  <c r="W4172" i="3"/>
  <c r="W4173" i="3"/>
  <c r="W4174" i="3"/>
  <c r="W4175" i="3"/>
  <c r="W4176" i="3"/>
  <c r="W4177" i="3"/>
  <c r="W4178" i="3"/>
  <c r="W4179" i="3"/>
  <c r="W4180" i="3"/>
  <c r="W4181" i="3"/>
  <c r="W4182" i="3"/>
  <c r="W4183" i="3"/>
  <c r="W4184" i="3"/>
  <c r="W4185" i="3"/>
  <c r="W4186" i="3"/>
  <c r="W4187" i="3"/>
  <c r="W4188" i="3"/>
  <c r="W4189" i="3"/>
  <c r="W4190" i="3"/>
  <c r="W4191" i="3"/>
  <c r="W4192" i="3"/>
  <c r="W4193" i="3"/>
  <c r="W4194" i="3"/>
  <c r="W4195" i="3"/>
  <c r="W4196" i="3"/>
  <c r="W4197" i="3"/>
  <c r="W4198" i="3"/>
  <c r="W4199" i="3"/>
  <c r="W4200" i="3"/>
  <c r="W4201" i="3"/>
  <c r="W4202" i="3"/>
  <c r="W4203" i="3"/>
  <c r="W4204" i="3"/>
  <c r="W4205" i="3"/>
  <c r="W4206" i="3"/>
  <c r="W4207" i="3"/>
  <c r="W4208" i="3"/>
  <c r="W4209" i="3"/>
  <c r="W4210" i="3"/>
  <c r="W4211" i="3"/>
  <c r="W4212" i="3"/>
  <c r="W4213" i="3"/>
  <c r="W4214" i="3"/>
  <c r="W4215" i="3"/>
  <c r="W4216" i="3"/>
  <c r="W4217" i="3"/>
  <c r="W4218" i="3"/>
  <c r="W4219" i="3"/>
  <c r="W4220" i="3"/>
  <c r="W4221" i="3"/>
  <c r="W4222" i="3"/>
  <c r="W4223" i="3"/>
  <c r="W4224" i="3"/>
  <c r="W4225" i="3"/>
  <c r="W4226" i="3"/>
  <c r="W4227" i="3"/>
  <c r="W4228" i="3"/>
  <c r="W4229" i="3"/>
  <c r="W4230" i="3"/>
  <c r="W4231" i="3"/>
  <c r="W4232" i="3"/>
  <c r="W4233" i="3"/>
  <c r="W4234" i="3"/>
  <c r="W4235" i="3"/>
  <c r="W4236" i="3"/>
  <c r="W4237" i="3"/>
  <c r="W4238" i="3"/>
  <c r="W4239" i="3"/>
  <c r="W4240" i="3"/>
  <c r="W4241" i="3"/>
  <c r="W4242" i="3"/>
  <c r="W4243" i="3"/>
  <c r="W4244" i="3"/>
  <c r="W4245" i="3"/>
  <c r="W4246" i="3"/>
  <c r="W4247" i="3"/>
  <c r="W4248" i="3"/>
  <c r="W4249" i="3"/>
  <c r="W4250" i="3"/>
  <c r="W4251" i="3"/>
  <c r="W4252" i="3"/>
  <c r="W4253" i="3"/>
  <c r="W4254" i="3"/>
  <c r="W4255" i="3"/>
  <c r="W4256" i="3"/>
  <c r="W4257" i="3"/>
  <c r="W4258" i="3"/>
  <c r="W4259" i="3"/>
  <c r="W4260" i="3"/>
  <c r="W4261" i="3"/>
  <c r="W4262" i="3"/>
  <c r="W4263" i="3"/>
  <c r="W4264" i="3"/>
  <c r="W4265" i="3"/>
  <c r="W4266" i="3"/>
  <c r="W4267" i="3"/>
  <c r="W4268" i="3"/>
  <c r="W4269" i="3"/>
  <c r="W4270" i="3"/>
  <c r="W4271" i="3"/>
  <c r="W4272" i="3"/>
  <c r="W4273" i="3"/>
  <c r="W4274" i="3"/>
  <c r="W4275" i="3"/>
  <c r="W4276" i="3"/>
  <c r="W4277" i="3"/>
  <c r="W4278" i="3"/>
  <c r="W4279" i="3"/>
  <c r="W4280" i="3"/>
  <c r="W4281" i="3"/>
  <c r="W4282" i="3"/>
  <c r="W4283" i="3"/>
  <c r="W4284" i="3"/>
  <c r="W4285" i="3"/>
  <c r="W4286" i="3"/>
  <c r="W4287" i="3"/>
  <c r="W4288" i="3"/>
  <c r="W4289" i="3"/>
  <c r="W4290" i="3"/>
  <c r="W4291" i="3"/>
  <c r="W4292" i="3"/>
  <c r="W4293" i="3"/>
  <c r="W4294" i="3"/>
  <c r="W4295" i="3"/>
  <c r="W4296" i="3"/>
  <c r="W4297" i="3"/>
  <c r="W4298" i="3"/>
  <c r="W4299" i="3"/>
  <c r="W4300" i="3"/>
  <c r="W4301" i="3"/>
  <c r="W4302" i="3"/>
  <c r="W4303" i="3"/>
  <c r="W4304" i="3"/>
  <c r="W4305" i="3"/>
  <c r="W4306" i="3"/>
  <c r="W4307" i="3"/>
  <c r="W4308" i="3"/>
  <c r="W4309" i="3"/>
  <c r="W4310" i="3"/>
  <c r="W4311" i="3"/>
  <c r="W4312" i="3"/>
  <c r="W4313" i="3"/>
  <c r="W4314" i="3"/>
  <c r="W4315" i="3"/>
  <c r="W4316" i="3"/>
  <c r="W4317" i="3"/>
  <c r="W4318" i="3"/>
  <c r="W4319" i="3"/>
  <c r="W4320" i="3"/>
  <c r="W4321" i="3"/>
  <c r="W4322" i="3"/>
  <c r="W4323" i="3"/>
  <c r="W4324" i="3"/>
  <c r="W4325" i="3"/>
  <c r="W4326" i="3"/>
  <c r="W4327" i="3"/>
  <c r="W4328" i="3"/>
  <c r="W4329" i="3"/>
  <c r="W4330" i="3"/>
  <c r="W4331" i="3"/>
  <c r="W4332" i="3"/>
  <c r="W4333" i="3"/>
  <c r="W4334" i="3"/>
  <c r="W4335" i="3"/>
  <c r="W4336" i="3"/>
  <c r="W4337" i="3"/>
  <c r="W4338" i="3"/>
  <c r="W4339" i="3"/>
  <c r="W4340" i="3"/>
  <c r="W4341" i="3"/>
  <c r="W4342" i="3"/>
  <c r="W4343" i="3"/>
  <c r="W4344" i="3"/>
  <c r="W4345" i="3"/>
  <c r="W4346" i="3"/>
  <c r="W4347" i="3"/>
  <c r="W4348" i="3"/>
  <c r="W4349" i="3"/>
  <c r="W4350" i="3"/>
  <c r="W4351" i="3"/>
  <c r="W4352" i="3"/>
  <c r="W4353" i="3"/>
  <c r="W4354" i="3"/>
  <c r="W4355" i="3"/>
  <c r="W4356" i="3"/>
  <c r="W4357" i="3"/>
  <c r="W4358" i="3"/>
  <c r="W4359" i="3"/>
  <c r="W4360" i="3"/>
  <c r="W4361" i="3"/>
  <c r="W4362" i="3"/>
  <c r="W4363" i="3"/>
  <c r="W4364" i="3"/>
  <c r="W4365" i="3"/>
  <c r="W4366" i="3"/>
  <c r="W4367" i="3"/>
  <c r="W4368" i="3"/>
  <c r="W4369" i="3"/>
  <c r="W4370" i="3"/>
  <c r="W4371" i="3"/>
  <c r="W4372" i="3"/>
  <c r="W4373" i="3"/>
  <c r="W4374" i="3"/>
  <c r="W4375" i="3"/>
  <c r="W4376" i="3"/>
  <c r="W4377" i="3"/>
  <c r="W4378" i="3"/>
  <c r="W4379" i="3"/>
  <c r="W4380" i="3"/>
  <c r="W4381" i="3"/>
  <c r="W4382" i="3"/>
  <c r="W4383" i="3"/>
  <c r="W4384" i="3"/>
  <c r="W4385" i="3"/>
  <c r="W4386" i="3"/>
  <c r="W4387" i="3"/>
  <c r="W4388" i="3"/>
  <c r="W4389" i="3"/>
  <c r="W4390" i="3"/>
  <c r="W4391" i="3"/>
  <c r="W4392" i="3"/>
  <c r="W4393" i="3"/>
  <c r="W4394" i="3"/>
  <c r="W4395" i="3"/>
  <c r="W4396" i="3"/>
  <c r="W4397" i="3"/>
  <c r="W4398" i="3"/>
  <c r="W4399" i="3"/>
  <c r="W4400" i="3"/>
  <c r="W4401" i="3"/>
  <c r="W4402" i="3"/>
  <c r="W4403" i="3"/>
  <c r="W4404" i="3"/>
  <c r="W4405" i="3"/>
  <c r="W4406" i="3"/>
  <c r="W4407" i="3"/>
  <c r="W4408" i="3"/>
  <c r="W4409" i="3"/>
  <c r="W4410" i="3"/>
  <c r="W4411" i="3"/>
  <c r="W4412" i="3"/>
  <c r="W4413" i="3"/>
  <c r="W4414" i="3"/>
  <c r="W4415" i="3"/>
  <c r="W4416" i="3"/>
  <c r="W4417" i="3"/>
  <c r="W4418" i="3"/>
  <c r="W4419" i="3"/>
  <c r="W4420" i="3"/>
  <c r="W4421" i="3"/>
  <c r="W4422" i="3"/>
  <c r="W4423" i="3"/>
  <c r="W4424" i="3"/>
  <c r="W4425" i="3"/>
  <c r="W4426" i="3"/>
  <c r="W4427" i="3"/>
  <c r="W4428" i="3"/>
  <c r="W4429" i="3"/>
  <c r="W4430" i="3"/>
  <c r="W4431" i="3"/>
  <c r="W4432" i="3"/>
  <c r="W4433" i="3"/>
  <c r="W4434" i="3"/>
  <c r="W4435" i="3"/>
  <c r="W4436" i="3"/>
  <c r="W4437" i="3"/>
  <c r="W4438" i="3"/>
  <c r="W4439" i="3"/>
  <c r="W4440" i="3"/>
  <c r="W4441" i="3"/>
  <c r="W4442" i="3"/>
  <c r="W4443" i="3"/>
  <c r="W4444" i="3"/>
  <c r="W4445" i="3"/>
  <c r="W4446" i="3"/>
  <c r="W4447" i="3"/>
  <c r="W4448" i="3"/>
  <c r="W4449" i="3"/>
  <c r="W4450" i="3"/>
  <c r="W4451" i="3"/>
  <c r="W4452" i="3"/>
  <c r="W4453" i="3"/>
  <c r="W4454" i="3"/>
  <c r="W4455" i="3"/>
  <c r="W4456" i="3"/>
  <c r="W4457" i="3"/>
  <c r="W4458" i="3"/>
  <c r="W4459" i="3"/>
  <c r="W4460" i="3"/>
  <c r="W4461" i="3"/>
  <c r="W4462" i="3"/>
  <c r="W4463" i="3"/>
  <c r="W4464" i="3"/>
  <c r="W4465" i="3"/>
  <c r="W4466" i="3"/>
  <c r="W4467" i="3"/>
  <c r="W4468" i="3"/>
  <c r="W4469" i="3"/>
  <c r="W4470" i="3"/>
  <c r="W4471" i="3"/>
  <c r="W4472" i="3"/>
  <c r="W4473" i="3"/>
  <c r="W4474" i="3"/>
  <c r="W4475" i="3"/>
  <c r="W4476" i="3"/>
  <c r="W4477" i="3"/>
  <c r="W4478" i="3"/>
  <c r="W4479" i="3"/>
  <c r="W4480" i="3"/>
  <c r="W4481" i="3"/>
  <c r="W4482" i="3"/>
  <c r="W4483" i="3"/>
  <c r="W4484" i="3"/>
  <c r="W4485" i="3"/>
  <c r="W4486" i="3"/>
  <c r="W4487" i="3"/>
  <c r="W4488" i="3"/>
  <c r="W4489" i="3"/>
  <c r="W4490" i="3"/>
  <c r="W4491" i="3"/>
  <c r="W4492" i="3"/>
  <c r="W4493" i="3"/>
  <c r="W4494" i="3"/>
  <c r="W4495" i="3"/>
  <c r="W4496" i="3"/>
  <c r="W4497" i="3"/>
  <c r="W4498" i="3"/>
  <c r="W4499" i="3"/>
  <c r="W4500" i="3"/>
  <c r="W4501" i="3"/>
  <c r="W4502" i="3"/>
  <c r="W4503" i="3"/>
  <c r="W4504" i="3"/>
  <c r="W4505" i="3"/>
  <c r="W4506" i="3"/>
  <c r="W4507" i="3"/>
  <c r="W4508" i="3"/>
  <c r="W4509" i="3"/>
  <c r="W4510" i="3"/>
  <c r="W4511" i="3"/>
  <c r="W4512" i="3"/>
  <c r="W4513" i="3"/>
  <c r="W4514" i="3"/>
  <c r="W4515" i="3"/>
  <c r="W4516" i="3"/>
  <c r="W4517" i="3"/>
  <c r="W4518" i="3"/>
  <c r="W4519" i="3"/>
  <c r="W4520" i="3"/>
  <c r="W4521" i="3"/>
  <c r="W4522" i="3"/>
  <c r="W4523" i="3"/>
  <c r="W4524" i="3"/>
  <c r="W4525" i="3"/>
  <c r="W4526" i="3"/>
  <c r="W4527" i="3"/>
  <c r="W4528" i="3"/>
  <c r="W4529" i="3"/>
  <c r="W4530" i="3"/>
  <c r="W4531" i="3"/>
  <c r="W4532" i="3"/>
  <c r="W4533" i="3"/>
  <c r="W4534" i="3"/>
  <c r="W4535" i="3"/>
  <c r="W4536" i="3"/>
  <c r="W4537" i="3"/>
  <c r="W4538" i="3"/>
  <c r="W4539" i="3"/>
  <c r="W4540" i="3"/>
  <c r="W4541" i="3"/>
  <c r="W4542" i="3"/>
  <c r="W4543" i="3"/>
  <c r="W4544" i="3"/>
  <c r="W4545" i="3"/>
  <c r="W4546" i="3"/>
  <c r="W4547" i="3"/>
  <c r="W4548" i="3"/>
  <c r="W4549" i="3"/>
  <c r="W4550" i="3"/>
  <c r="W4551" i="3"/>
  <c r="W4552" i="3"/>
  <c r="W4553" i="3"/>
  <c r="W4554" i="3"/>
  <c r="W4555" i="3"/>
  <c r="W4556" i="3"/>
  <c r="W4557" i="3"/>
  <c r="W4558" i="3"/>
  <c r="W4559" i="3"/>
  <c r="W4560" i="3"/>
  <c r="W4561" i="3"/>
  <c r="W4562" i="3"/>
  <c r="W4563" i="3"/>
  <c r="W4564" i="3"/>
  <c r="W4565" i="3"/>
  <c r="W4566" i="3"/>
  <c r="W4567" i="3"/>
  <c r="W4568" i="3"/>
  <c r="W4569" i="3"/>
  <c r="W4570" i="3"/>
  <c r="W4571" i="3"/>
  <c r="W4572" i="3"/>
  <c r="W4573" i="3"/>
  <c r="W4574" i="3"/>
  <c r="W4575" i="3"/>
  <c r="W4576" i="3"/>
  <c r="W4577" i="3"/>
  <c r="W4578" i="3"/>
  <c r="W4579" i="3"/>
  <c r="W4580" i="3"/>
  <c r="W4581" i="3"/>
  <c r="W4582" i="3"/>
  <c r="W4583" i="3"/>
  <c r="W4584" i="3"/>
  <c r="W4585" i="3"/>
  <c r="W4586" i="3"/>
  <c r="W4587" i="3"/>
  <c r="W4588" i="3"/>
  <c r="W4589" i="3"/>
  <c r="W4590" i="3"/>
  <c r="W4591" i="3"/>
  <c r="W4592" i="3"/>
  <c r="W4593" i="3"/>
  <c r="W4594" i="3"/>
  <c r="W4595" i="3"/>
  <c r="W4596" i="3"/>
  <c r="W4597" i="3"/>
  <c r="W4598" i="3"/>
  <c r="W4599" i="3"/>
  <c r="W4600" i="3"/>
  <c r="W4601" i="3"/>
  <c r="W4602" i="3"/>
  <c r="W4603" i="3"/>
  <c r="W4604" i="3"/>
  <c r="W4605" i="3"/>
  <c r="W4606" i="3"/>
  <c r="W4607" i="3"/>
  <c r="W4608" i="3"/>
  <c r="W4609" i="3"/>
  <c r="W4610" i="3"/>
  <c r="W4611" i="3"/>
  <c r="W4612" i="3"/>
  <c r="W4613" i="3"/>
  <c r="W4614" i="3"/>
  <c r="W4615" i="3"/>
  <c r="W4616" i="3"/>
  <c r="W4617" i="3"/>
  <c r="W4618" i="3"/>
  <c r="W4619" i="3"/>
  <c r="W4620" i="3"/>
  <c r="W4621" i="3"/>
  <c r="W4622" i="3"/>
  <c r="W4623" i="3"/>
  <c r="W4624" i="3"/>
  <c r="W4625" i="3"/>
  <c r="W4626" i="3"/>
  <c r="W4627" i="3"/>
  <c r="W4628" i="3"/>
  <c r="W4629" i="3"/>
  <c r="W4630" i="3"/>
  <c r="W4631" i="3"/>
  <c r="W4632" i="3"/>
  <c r="W4633" i="3"/>
  <c r="W4634" i="3"/>
  <c r="W4635" i="3"/>
  <c r="W4636" i="3"/>
  <c r="W4637" i="3"/>
  <c r="W4638" i="3"/>
  <c r="W4639" i="3"/>
  <c r="W4640" i="3"/>
  <c r="W4641" i="3"/>
  <c r="W4642" i="3"/>
  <c r="W4643" i="3"/>
  <c r="W4644" i="3"/>
  <c r="W4645" i="3"/>
  <c r="W4646" i="3"/>
  <c r="W4647" i="3"/>
  <c r="W4648" i="3"/>
  <c r="W4649" i="3"/>
  <c r="W4650" i="3"/>
  <c r="W4651" i="3"/>
  <c r="W4652" i="3"/>
  <c r="W4653" i="3"/>
  <c r="W4654" i="3"/>
  <c r="W4655" i="3"/>
  <c r="W4656" i="3"/>
  <c r="W4657" i="3"/>
  <c r="W4658" i="3"/>
  <c r="W4659" i="3"/>
  <c r="W4660" i="3"/>
  <c r="W4661" i="3"/>
  <c r="W4662" i="3"/>
  <c r="W4663" i="3"/>
  <c r="W4664" i="3"/>
  <c r="W4665" i="3"/>
  <c r="W4666" i="3"/>
  <c r="W4667" i="3"/>
  <c r="W4668" i="3"/>
  <c r="W4669" i="3"/>
  <c r="W4670" i="3"/>
  <c r="W4671" i="3"/>
  <c r="W4672" i="3"/>
  <c r="W4673" i="3"/>
  <c r="W4674" i="3"/>
  <c r="W4675" i="3"/>
  <c r="W4676" i="3"/>
  <c r="W4677" i="3"/>
  <c r="W4678" i="3"/>
  <c r="W4679" i="3"/>
  <c r="W4680" i="3"/>
  <c r="W4681" i="3"/>
  <c r="W4682" i="3"/>
  <c r="W4683" i="3"/>
  <c r="W4684" i="3"/>
  <c r="W4685" i="3"/>
  <c r="W4686" i="3"/>
  <c r="W4687" i="3"/>
  <c r="W4688" i="3"/>
  <c r="W4689" i="3"/>
  <c r="W4690" i="3"/>
  <c r="W4691" i="3"/>
  <c r="W4692" i="3"/>
  <c r="W4693" i="3"/>
  <c r="W4694" i="3"/>
  <c r="W4695" i="3"/>
  <c r="W4696" i="3"/>
  <c r="W4697" i="3"/>
  <c r="W4698" i="3"/>
  <c r="W4699" i="3"/>
  <c r="W4700" i="3"/>
  <c r="W4701" i="3"/>
  <c r="W4702" i="3"/>
  <c r="W4703" i="3"/>
  <c r="W4704" i="3"/>
  <c r="W4705" i="3"/>
  <c r="W4706" i="3"/>
  <c r="W4707" i="3"/>
  <c r="W4708" i="3"/>
  <c r="W4709" i="3"/>
  <c r="W4710" i="3"/>
  <c r="W4711" i="3"/>
  <c r="W4712" i="3"/>
  <c r="W4713" i="3"/>
  <c r="W4714" i="3"/>
  <c r="W4715" i="3"/>
  <c r="W4716" i="3"/>
  <c r="W4717" i="3"/>
  <c r="W4718" i="3"/>
  <c r="W4719" i="3"/>
  <c r="W4720" i="3"/>
  <c r="W4721" i="3"/>
  <c r="W4722" i="3"/>
  <c r="W4723" i="3"/>
  <c r="W4724" i="3"/>
  <c r="W4725" i="3"/>
  <c r="W4726" i="3"/>
  <c r="W4727" i="3"/>
  <c r="W4728" i="3"/>
  <c r="W4729" i="3"/>
  <c r="W4730" i="3"/>
  <c r="W4731" i="3"/>
  <c r="W4732" i="3"/>
  <c r="W4733" i="3"/>
  <c r="W4734" i="3"/>
  <c r="W4735" i="3"/>
  <c r="W4736" i="3"/>
  <c r="W4737" i="3"/>
  <c r="W4738" i="3"/>
  <c r="W4739" i="3"/>
  <c r="W4740" i="3"/>
  <c r="W4741" i="3"/>
  <c r="W4742" i="3"/>
  <c r="W4743" i="3"/>
  <c r="W4744" i="3"/>
  <c r="W4745" i="3"/>
  <c r="W4746" i="3"/>
  <c r="W4747" i="3"/>
  <c r="W4748" i="3"/>
  <c r="W4749" i="3"/>
  <c r="W4750" i="3"/>
  <c r="W4751" i="3"/>
  <c r="W4752" i="3"/>
  <c r="W4753" i="3"/>
  <c r="W4754" i="3"/>
  <c r="W4755" i="3"/>
  <c r="W4756" i="3"/>
  <c r="W4757" i="3"/>
  <c r="W4758" i="3"/>
  <c r="W4759" i="3"/>
  <c r="W4760" i="3"/>
  <c r="W4761" i="3"/>
  <c r="W4762" i="3"/>
  <c r="W4763" i="3"/>
  <c r="W4764" i="3"/>
  <c r="W4765" i="3"/>
  <c r="W4766" i="3"/>
  <c r="W4767" i="3"/>
  <c r="W4768" i="3"/>
  <c r="W4769" i="3"/>
  <c r="W4770" i="3"/>
  <c r="W4771" i="3"/>
  <c r="W4772" i="3"/>
  <c r="W4773" i="3"/>
  <c r="W4774" i="3"/>
  <c r="W4775" i="3"/>
  <c r="W4776" i="3"/>
  <c r="W4777" i="3"/>
  <c r="W4778" i="3"/>
  <c r="W4779" i="3"/>
  <c r="W4780" i="3"/>
  <c r="W4781" i="3"/>
  <c r="W4782" i="3"/>
  <c r="W4783" i="3"/>
  <c r="W4784" i="3"/>
  <c r="W4785" i="3"/>
  <c r="W4786" i="3"/>
  <c r="W4787" i="3"/>
  <c r="W4788" i="3"/>
  <c r="W4789" i="3"/>
  <c r="W4790" i="3"/>
  <c r="W4791" i="3"/>
  <c r="W4792" i="3"/>
  <c r="W4793" i="3"/>
  <c r="W4794" i="3"/>
  <c r="W4795" i="3"/>
  <c r="W4796" i="3"/>
  <c r="W4797" i="3"/>
  <c r="W4798" i="3"/>
  <c r="W4799" i="3"/>
  <c r="W4800" i="3"/>
  <c r="W4801" i="3"/>
  <c r="W4802" i="3"/>
  <c r="W4803" i="3"/>
  <c r="W4804" i="3"/>
  <c r="W4805" i="3"/>
  <c r="W4806" i="3"/>
  <c r="W4807" i="3"/>
  <c r="W4808" i="3"/>
  <c r="W4809" i="3"/>
  <c r="W4810" i="3"/>
  <c r="W4811" i="3"/>
  <c r="W4812" i="3"/>
  <c r="W4813" i="3"/>
  <c r="W4814" i="3"/>
  <c r="W4815" i="3"/>
  <c r="W4816" i="3"/>
  <c r="W4817" i="3"/>
  <c r="W4818" i="3"/>
  <c r="W4819" i="3"/>
  <c r="W4820" i="3"/>
  <c r="W4821" i="3"/>
  <c r="W4822" i="3"/>
  <c r="W4823" i="3"/>
  <c r="W4824" i="3"/>
  <c r="W4825" i="3"/>
  <c r="W4826" i="3"/>
  <c r="W4827" i="3"/>
  <c r="W4828" i="3"/>
  <c r="W4829" i="3"/>
  <c r="W4830" i="3"/>
  <c r="W4831" i="3"/>
  <c r="W4832" i="3"/>
  <c r="W4833" i="3"/>
  <c r="W4834" i="3"/>
  <c r="W4835" i="3"/>
  <c r="W4836" i="3"/>
  <c r="W4837" i="3"/>
  <c r="W4838" i="3"/>
  <c r="W4839" i="3"/>
  <c r="W4840" i="3"/>
  <c r="W4841" i="3"/>
  <c r="W4842" i="3"/>
  <c r="W4843" i="3"/>
  <c r="W4844" i="3"/>
  <c r="W4845" i="3"/>
  <c r="W4846" i="3"/>
  <c r="W4847" i="3"/>
  <c r="W4848" i="3"/>
  <c r="W4849" i="3"/>
  <c r="W4850" i="3"/>
  <c r="W4851" i="3"/>
  <c r="W4852" i="3"/>
  <c r="W4853" i="3"/>
  <c r="W4854" i="3"/>
  <c r="W4855" i="3"/>
  <c r="W4856" i="3"/>
  <c r="W4857" i="3"/>
  <c r="W4858" i="3"/>
  <c r="W4859" i="3"/>
  <c r="W4860" i="3"/>
  <c r="W4861" i="3"/>
  <c r="W4862" i="3"/>
  <c r="W4863" i="3"/>
  <c r="W4864" i="3"/>
  <c r="W4865" i="3"/>
  <c r="W4866" i="3"/>
  <c r="W4867" i="3"/>
  <c r="W4868" i="3"/>
  <c r="W4869" i="3"/>
  <c r="W4870" i="3"/>
  <c r="W4871" i="3"/>
  <c r="W4872" i="3"/>
  <c r="W4873" i="3"/>
  <c r="W4874" i="3"/>
  <c r="W4875" i="3"/>
  <c r="W4876" i="3"/>
  <c r="W4877" i="3"/>
  <c r="W4878" i="3"/>
  <c r="W4879" i="3"/>
  <c r="W4880" i="3"/>
  <c r="W4881" i="3"/>
  <c r="W4882" i="3"/>
  <c r="W4883" i="3"/>
  <c r="W4884" i="3"/>
  <c r="W4885" i="3"/>
  <c r="W4886" i="3"/>
  <c r="W4887" i="3"/>
  <c r="W4888" i="3"/>
  <c r="W4889" i="3"/>
  <c r="W4890" i="3"/>
  <c r="W4891" i="3"/>
  <c r="W4892" i="3"/>
  <c r="W4893" i="3"/>
  <c r="W4894" i="3"/>
  <c r="W4895" i="3"/>
  <c r="W4896" i="3"/>
  <c r="W4897" i="3"/>
  <c r="W4898" i="3"/>
  <c r="W4899" i="3"/>
  <c r="W4900" i="3"/>
  <c r="W4901" i="3"/>
  <c r="W4902" i="3"/>
  <c r="W4903" i="3"/>
  <c r="W4904" i="3"/>
  <c r="W4905" i="3"/>
  <c r="W4906" i="3"/>
  <c r="W4907" i="3"/>
  <c r="W4908" i="3"/>
  <c r="W4909" i="3"/>
  <c r="W4910" i="3"/>
  <c r="W4911" i="3"/>
  <c r="W4912" i="3"/>
  <c r="W4913" i="3"/>
  <c r="W4914" i="3"/>
  <c r="W4915" i="3"/>
  <c r="W4916" i="3"/>
  <c r="W4917" i="3"/>
  <c r="W4918" i="3"/>
  <c r="W4919" i="3"/>
  <c r="W4920" i="3"/>
  <c r="W4921" i="3"/>
  <c r="W4922" i="3"/>
  <c r="W4923" i="3"/>
  <c r="W4924" i="3"/>
  <c r="W4925" i="3"/>
  <c r="W4926" i="3"/>
  <c r="W4927" i="3"/>
  <c r="W4928" i="3"/>
  <c r="W4929" i="3"/>
  <c r="W4930" i="3"/>
  <c r="W4931" i="3"/>
  <c r="W4932" i="3"/>
  <c r="W4933" i="3"/>
  <c r="W4934" i="3"/>
  <c r="W4935" i="3"/>
  <c r="W4936" i="3"/>
  <c r="W4937" i="3"/>
  <c r="W4938" i="3"/>
  <c r="W4939" i="3"/>
  <c r="W4940" i="3"/>
  <c r="W4941" i="3"/>
  <c r="W4942" i="3"/>
  <c r="W4943" i="3"/>
  <c r="W4944" i="3"/>
  <c r="W4945" i="3"/>
  <c r="W4946" i="3"/>
  <c r="W4947" i="3"/>
  <c r="W4948" i="3"/>
  <c r="W4949" i="3"/>
  <c r="W4950" i="3"/>
  <c r="W4951" i="3"/>
  <c r="W4952" i="3"/>
  <c r="W4953" i="3"/>
  <c r="W4954" i="3"/>
  <c r="W4955" i="3"/>
  <c r="W4956" i="3"/>
  <c r="W4957" i="3"/>
  <c r="W4958" i="3"/>
  <c r="W4959" i="3"/>
  <c r="W4960" i="3"/>
  <c r="W4961" i="3"/>
  <c r="W4962" i="3"/>
  <c r="W4963" i="3"/>
  <c r="W4964" i="3"/>
  <c r="W4965" i="3"/>
  <c r="W4966" i="3"/>
  <c r="W4967" i="3"/>
  <c r="W4968" i="3"/>
  <c r="W4969" i="3"/>
  <c r="W4970" i="3"/>
  <c r="W4971" i="3"/>
  <c r="W4972" i="3"/>
  <c r="W4973" i="3"/>
  <c r="W4974" i="3"/>
  <c r="W4975" i="3"/>
  <c r="W4976" i="3"/>
  <c r="W4977" i="3"/>
  <c r="W4978" i="3"/>
  <c r="W4979" i="3"/>
  <c r="W4980" i="3"/>
  <c r="W4981" i="3"/>
  <c r="W4982" i="3"/>
  <c r="W4983" i="3"/>
  <c r="W4984" i="3"/>
  <c r="W4985" i="3"/>
  <c r="W4986" i="3"/>
  <c r="W4987" i="3"/>
  <c r="W4988" i="3"/>
  <c r="W4989" i="3"/>
  <c r="W4990" i="3"/>
  <c r="W4991" i="3"/>
  <c r="W4992" i="3"/>
  <c r="W4993" i="3"/>
  <c r="W4994" i="3"/>
  <c r="W4995" i="3"/>
  <c r="W4996" i="3"/>
  <c r="W4997" i="3"/>
  <c r="W4998" i="3"/>
  <c r="W4999" i="3"/>
  <c r="W5000" i="3"/>
  <c r="W5001" i="3"/>
  <c r="W5002" i="3"/>
  <c r="W5003" i="3"/>
  <c r="W5004" i="3"/>
  <c r="W5005" i="3"/>
  <c r="W5006" i="3"/>
  <c r="M4" i="8"/>
  <c r="I4" i="8"/>
  <c r="G4" i="8"/>
  <c r="E4" i="8"/>
  <c r="C4" i="8"/>
  <c r="C38" i="4" a="1"/>
  <c r="C38" i="4" s="1"/>
  <c r="C29" i="4"/>
  <c r="C28" i="4"/>
  <c r="C25" i="4"/>
  <c r="B18" i="4"/>
  <c r="B17" i="4"/>
  <c r="B15" i="4"/>
  <c r="B14" i="4"/>
  <c r="B13" i="4"/>
  <c r="B12" i="4"/>
  <c r="B11" i="4"/>
  <c r="C54" i="2"/>
  <c r="D54" i="2" s="1"/>
  <c r="B54" i="2"/>
  <c r="C53" i="2"/>
  <c r="D53" i="2" s="1"/>
  <c r="B53" i="2"/>
  <c r="C52" i="2"/>
  <c r="D52" i="2" s="1"/>
  <c r="B52" i="2"/>
  <c r="C51" i="2"/>
  <c r="D51" i="2" s="1"/>
  <c r="B51" i="2"/>
  <c r="C50" i="2"/>
  <c r="D50" i="2" s="1"/>
  <c r="B50" i="2"/>
  <c r="C49" i="2"/>
  <c r="D49" i="2" s="1"/>
  <c r="B49" i="2"/>
  <c r="C48" i="2"/>
  <c r="D48" i="2" s="1"/>
  <c r="B48" i="2"/>
  <c r="D27" i="2"/>
  <c r="D26" i="2"/>
  <c r="C25" i="2"/>
  <c r="B25" i="2"/>
  <c r="D25" i="2" s="1"/>
  <c r="B23" i="2"/>
  <c r="D23" i="2" s="1"/>
  <c r="D22" i="2"/>
  <c r="B20" i="2"/>
  <c r="D20" i="2" s="1"/>
  <c r="B19" i="2"/>
  <c r="D19" i="2" s="1"/>
  <c r="B18" i="2"/>
  <c r="D18" i="2" s="1"/>
  <c r="B12" i="2"/>
  <c r="B9" i="2"/>
  <c r="B8" i="2"/>
  <c r="AD5006" i="3"/>
  <c r="AC5006" i="3"/>
  <c r="AB5006" i="3"/>
  <c r="AA5006" i="3"/>
  <c r="Z5006" i="3"/>
  <c r="Y5006" i="3"/>
  <c r="X5006" i="3"/>
  <c r="AD5005" i="3"/>
  <c r="AC5005" i="3"/>
  <c r="AB5005" i="3"/>
  <c r="AA5005" i="3"/>
  <c r="Z5005" i="3"/>
  <c r="Y5005" i="3"/>
  <c r="X5005" i="3"/>
  <c r="AD5004" i="3"/>
  <c r="AC5004" i="3"/>
  <c r="AB5004" i="3"/>
  <c r="AA5004" i="3"/>
  <c r="Z5004" i="3"/>
  <c r="Y5004" i="3"/>
  <c r="X5004" i="3"/>
  <c r="AD5003" i="3"/>
  <c r="AC5003" i="3"/>
  <c r="AB5003" i="3"/>
  <c r="AA5003" i="3"/>
  <c r="Z5003" i="3"/>
  <c r="Y5003" i="3"/>
  <c r="X5003" i="3"/>
  <c r="AD5002" i="3"/>
  <c r="AC5002" i="3"/>
  <c r="AB5002" i="3"/>
  <c r="AA5002" i="3"/>
  <c r="Z5002" i="3"/>
  <c r="Y5002" i="3"/>
  <c r="X5002" i="3"/>
  <c r="AD5001" i="3"/>
  <c r="AC5001" i="3"/>
  <c r="AB5001" i="3"/>
  <c r="AA5001" i="3"/>
  <c r="Z5001" i="3"/>
  <c r="Y5001" i="3"/>
  <c r="X5001" i="3"/>
  <c r="AD5000" i="3"/>
  <c r="AC5000" i="3"/>
  <c r="AB5000" i="3"/>
  <c r="AA5000" i="3"/>
  <c r="Z5000" i="3"/>
  <c r="Y5000" i="3"/>
  <c r="X5000" i="3"/>
  <c r="AD4999" i="3"/>
  <c r="AC4999" i="3"/>
  <c r="AB4999" i="3"/>
  <c r="AA4999" i="3"/>
  <c r="Z4999" i="3"/>
  <c r="Y4999" i="3"/>
  <c r="X4999" i="3"/>
  <c r="AD4998" i="3"/>
  <c r="AC4998" i="3"/>
  <c r="AB4998" i="3"/>
  <c r="AA4998" i="3"/>
  <c r="Z4998" i="3"/>
  <c r="Y4998" i="3"/>
  <c r="X4998" i="3"/>
  <c r="AD4997" i="3"/>
  <c r="AC4997" i="3"/>
  <c r="AB4997" i="3"/>
  <c r="AA4997" i="3"/>
  <c r="Z4997" i="3"/>
  <c r="Y4997" i="3"/>
  <c r="X4997" i="3"/>
  <c r="AD4996" i="3"/>
  <c r="AC4996" i="3"/>
  <c r="AB4996" i="3"/>
  <c r="AA4996" i="3"/>
  <c r="Z4996" i="3"/>
  <c r="Y4996" i="3"/>
  <c r="X4996" i="3"/>
  <c r="AD4995" i="3"/>
  <c r="AC4995" i="3"/>
  <c r="AB4995" i="3"/>
  <c r="AA4995" i="3"/>
  <c r="Z4995" i="3"/>
  <c r="Y4995" i="3"/>
  <c r="X4995" i="3"/>
  <c r="AD4994" i="3"/>
  <c r="AC4994" i="3"/>
  <c r="AB4994" i="3"/>
  <c r="AA4994" i="3"/>
  <c r="Z4994" i="3"/>
  <c r="Y4994" i="3"/>
  <c r="X4994" i="3"/>
  <c r="AD4993" i="3"/>
  <c r="AC4993" i="3"/>
  <c r="AB4993" i="3"/>
  <c r="AA4993" i="3"/>
  <c r="Z4993" i="3"/>
  <c r="Y4993" i="3"/>
  <c r="X4993" i="3"/>
  <c r="AD4992" i="3"/>
  <c r="AC4992" i="3"/>
  <c r="AB4992" i="3"/>
  <c r="AA4992" i="3"/>
  <c r="Z4992" i="3"/>
  <c r="Y4992" i="3"/>
  <c r="X4992" i="3"/>
  <c r="AD4991" i="3"/>
  <c r="AC4991" i="3"/>
  <c r="AB4991" i="3"/>
  <c r="AA4991" i="3"/>
  <c r="Z4991" i="3"/>
  <c r="Y4991" i="3"/>
  <c r="X4991" i="3"/>
  <c r="AD4990" i="3"/>
  <c r="AC4990" i="3"/>
  <c r="AB4990" i="3"/>
  <c r="AA4990" i="3"/>
  <c r="Z4990" i="3"/>
  <c r="Y4990" i="3"/>
  <c r="X4990" i="3"/>
  <c r="AD4989" i="3"/>
  <c r="AC4989" i="3"/>
  <c r="AB4989" i="3"/>
  <c r="AA4989" i="3"/>
  <c r="Z4989" i="3"/>
  <c r="Y4989" i="3"/>
  <c r="X4989" i="3"/>
  <c r="AD4988" i="3"/>
  <c r="AC4988" i="3"/>
  <c r="AB4988" i="3"/>
  <c r="AA4988" i="3"/>
  <c r="Z4988" i="3"/>
  <c r="Y4988" i="3"/>
  <c r="X4988" i="3"/>
  <c r="AD4987" i="3"/>
  <c r="AC4987" i="3"/>
  <c r="AB4987" i="3"/>
  <c r="AA4987" i="3"/>
  <c r="Z4987" i="3"/>
  <c r="Y4987" i="3"/>
  <c r="X4987" i="3"/>
  <c r="AD4986" i="3"/>
  <c r="AC4986" i="3"/>
  <c r="AB4986" i="3"/>
  <c r="AA4986" i="3"/>
  <c r="Z4986" i="3"/>
  <c r="Y4986" i="3"/>
  <c r="X4986" i="3"/>
  <c r="AD4985" i="3"/>
  <c r="AC4985" i="3"/>
  <c r="AB4985" i="3"/>
  <c r="AA4985" i="3"/>
  <c r="Z4985" i="3"/>
  <c r="Y4985" i="3"/>
  <c r="X4985" i="3"/>
  <c r="AD4984" i="3"/>
  <c r="AC4984" i="3"/>
  <c r="AB4984" i="3"/>
  <c r="AA4984" i="3"/>
  <c r="Z4984" i="3"/>
  <c r="Y4984" i="3"/>
  <c r="X4984" i="3"/>
  <c r="AD4983" i="3"/>
  <c r="AC4983" i="3"/>
  <c r="AB4983" i="3"/>
  <c r="AA4983" i="3"/>
  <c r="Z4983" i="3"/>
  <c r="Y4983" i="3"/>
  <c r="X4983" i="3"/>
  <c r="AD4982" i="3"/>
  <c r="AC4982" i="3"/>
  <c r="AB4982" i="3"/>
  <c r="AA4982" i="3"/>
  <c r="Z4982" i="3"/>
  <c r="Y4982" i="3"/>
  <c r="X4982" i="3"/>
  <c r="AD4981" i="3"/>
  <c r="AC4981" i="3"/>
  <c r="AB4981" i="3"/>
  <c r="AA4981" i="3"/>
  <c r="Z4981" i="3"/>
  <c r="Y4981" i="3"/>
  <c r="X4981" i="3"/>
  <c r="AD4980" i="3"/>
  <c r="AC4980" i="3"/>
  <c r="AB4980" i="3"/>
  <c r="AA4980" i="3"/>
  <c r="Z4980" i="3"/>
  <c r="Y4980" i="3"/>
  <c r="X4980" i="3"/>
  <c r="AD4979" i="3"/>
  <c r="AC4979" i="3"/>
  <c r="AB4979" i="3"/>
  <c r="AA4979" i="3"/>
  <c r="Z4979" i="3"/>
  <c r="Y4979" i="3"/>
  <c r="X4979" i="3"/>
  <c r="AD4978" i="3"/>
  <c r="AC4978" i="3"/>
  <c r="AB4978" i="3"/>
  <c r="AA4978" i="3"/>
  <c r="Z4978" i="3"/>
  <c r="Y4978" i="3"/>
  <c r="X4978" i="3"/>
  <c r="AD4977" i="3"/>
  <c r="AC4977" i="3"/>
  <c r="AB4977" i="3"/>
  <c r="AA4977" i="3"/>
  <c r="Z4977" i="3"/>
  <c r="Y4977" i="3"/>
  <c r="X4977" i="3"/>
  <c r="AD4976" i="3"/>
  <c r="AC4976" i="3"/>
  <c r="AB4976" i="3"/>
  <c r="AA4976" i="3"/>
  <c r="Z4976" i="3"/>
  <c r="Y4976" i="3"/>
  <c r="X4976" i="3"/>
  <c r="AD4975" i="3"/>
  <c r="AC4975" i="3"/>
  <c r="AB4975" i="3"/>
  <c r="AA4975" i="3"/>
  <c r="Z4975" i="3"/>
  <c r="Y4975" i="3"/>
  <c r="X4975" i="3"/>
  <c r="AD4974" i="3"/>
  <c r="AC4974" i="3"/>
  <c r="AB4974" i="3"/>
  <c r="AA4974" i="3"/>
  <c r="Z4974" i="3"/>
  <c r="Y4974" i="3"/>
  <c r="X4974" i="3"/>
  <c r="AD4973" i="3"/>
  <c r="AC4973" i="3"/>
  <c r="AB4973" i="3"/>
  <c r="AA4973" i="3"/>
  <c r="Z4973" i="3"/>
  <c r="Y4973" i="3"/>
  <c r="X4973" i="3"/>
  <c r="AD4972" i="3"/>
  <c r="AC4972" i="3"/>
  <c r="AB4972" i="3"/>
  <c r="AA4972" i="3"/>
  <c r="Z4972" i="3"/>
  <c r="Y4972" i="3"/>
  <c r="X4972" i="3"/>
  <c r="AD4971" i="3"/>
  <c r="AC4971" i="3"/>
  <c r="AB4971" i="3"/>
  <c r="AA4971" i="3"/>
  <c r="Z4971" i="3"/>
  <c r="Y4971" i="3"/>
  <c r="X4971" i="3"/>
  <c r="AD4970" i="3"/>
  <c r="AC4970" i="3"/>
  <c r="AB4970" i="3"/>
  <c r="AA4970" i="3"/>
  <c r="Z4970" i="3"/>
  <c r="Y4970" i="3"/>
  <c r="X4970" i="3"/>
  <c r="AD4969" i="3"/>
  <c r="AC4969" i="3"/>
  <c r="AB4969" i="3"/>
  <c r="AA4969" i="3"/>
  <c r="Z4969" i="3"/>
  <c r="Y4969" i="3"/>
  <c r="X4969" i="3"/>
  <c r="AD4968" i="3"/>
  <c r="AC4968" i="3"/>
  <c r="AB4968" i="3"/>
  <c r="AA4968" i="3"/>
  <c r="Z4968" i="3"/>
  <c r="Y4968" i="3"/>
  <c r="X4968" i="3"/>
  <c r="AD4967" i="3"/>
  <c r="AC4967" i="3"/>
  <c r="AB4967" i="3"/>
  <c r="AA4967" i="3"/>
  <c r="Z4967" i="3"/>
  <c r="Y4967" i="3"/>
  <c r="X4967" i="3"/>
  <c r="AD4966" i="3"/>
  <c r="AC4966" i="3"/>
  <c r="AB4966" i="3"/>
  <c r="AA4966" i="3"/>
  <c r="Z4966" i="3"/>
  <c r="Y4966" i="3"/>
  <c r="X4966" i="3"/>
  <c r="AD4965" i="3"/>
  <c r="AC4965" i="3"/>
  <c r="AB4965" i="3"/>
  <c r="AA4965" i="3"/>
  <c r="Z4965" i="3"/>
  <c r="Y4965" i="3"/>
  <c r="X4965" i="3"/>
  <c r="AD4964" i="3"/>
  <c r="AC4964" i="3"/>
  <c r="AB4964" i="3"/>
  <c r="AA4964" i="3"/>
  <c r="Z4964" i="3"/>
  <c r="Y4964" i="3"/>
  <c r="X4964" i="3"/>
  <c r="AD4963" i="3"/>
  <c r="AC4963" i="3"/>
  <c r="AB4963" i="3"/>
  <c r="AA4963" i="3"/>
  <c r="Z4963" i="3"/>
  <c r="Y4963" i="3"/>
  <c r="X4963" i="3"/>
  <c r="AD4962" i="3"/>
  <c r="AC4962" i="3"/>
  <c r="AB4962" i="3"/>
  <c r="AA4962" i="3"/>
  <c r="Z4962" i="3"/>
  <c r="Y4962" i="3"/>
  <c r="X4962" i="3"/>
  <c r="AD4961" i="3"/>
  <c r="AC4961" i="3"/>
  <c r="AB4961" i="3"/>
  <c r="AA4961" i="3"/>
  <c r="Z4961" i="3"/>
  <c r="Y4961" i="3"/>
  <c r="X4961" i="3"/>
  <c r="AD4960" i="3"/>
  <c r="AC4960" i="3"/>
  <c r="AB4960" i="3"/>
  <c r="AA4960" i="3"/>
  <c r="Z4960" i="3"/>
  <c r="Y4960" i="3"/>
  <c r="X4960" i="3"/>
  <c r="AD4959" i="3"/>
  <c r="AC4959" i="3"/>
  <c r="AB4959" i="3"/>
  <c r="AA4959" i="3"/>
  <c r="Z4959" i="3"/>
  <c r="Y4959" i="3"/>
  <c r="X4959" i="3"/>
  <c r="AD4958" i="3"/>
  <c r="AC4958" i="3"/>
  <c r="AB4958" i="3"/>
  <c r="AA4958" i="3"/>
  <c r="Z4958" i="3"/>
  <c r="Y4958" i="3"/>
  <c r="X4958" i="3"/>
  <c r="AD4957" i="3"/>
  <c r="AC4957" i="3"/>
  <c r="AB4957" i="3"/>
  <c r="AA4957" i="3"/>
  <c r="Z4957" i="3"/>
  <c r="Y4957" i="3"/>
  <c r="X4957" i="3"/>
  <c r="AD4956" i="3"/>
  <c r="AC4956" i="3"/>
  <c r="AB4956" i="3"/>
  <c r="AA4956" i="3"/>
  <c r="Z4956" i="3"/>
  <c r="Y4956" i="3"/>
  <c r="X4956" i="3"/>
  <c r="AD4955" i="3"/>
  <c r="AC4955" i="3"/>
  <c r="AB4955" i="3"/>
  <c r="AA4955" i="3"/>
  <c r="Z4955" i="3"/>
  <c r="Y4955" i="3"/>
  <c r="X4955" i="3"/>
  <c r="AD4954" i="3"/>
  <c r="AC4954" i="3"/>
  <c r="AB4954" i="3"/>
  <c r="AA4954" i="3"/>
  <c r="Z4954" i="3"/>
  <c r="Y4954" i="3"/>
  <c r="X4954" i="3"/>
  <c r="AD4953" i="3"/>
  <c r="AC4953" i="3"/>
  <c r="AB4953" i="3"/>
  <c r="AA4953" i="3"/>
  <c r="Z4953" i="3"/>
  <c r="Y4953" i="3"/>
  <c r="X4953" i="3"/>
  <c r="AD4952" i="3"/>
  <c r="AC4952" i="3"/>
  <c r="AB4952" i="3"/>
  <c r="AA4952" i="3"/>
  <c r="Z4952" i="3"/>
  <c r="Y4952" i="3"/>
  <c r="X4952" i="3"/>
  <c r="AD4951" i="3"/>
  <c r="AC4951" i="3"/>
  <c r="AB4951" i="3"/>
  <c r="AA4951" i="3"/>
  <c r="Z4951" i="3"/>
  <c r="Y4951" i="3"/>
  <c r="X4951" i="3"/>
  <c r="AD4950" i="3"/>
  <c r="AC4950" i="3"/>
  <c r="AB4950" i="3"/>
  <c r="AA4950" i="3"/>
  <c r="Z4950" i="3"/>
  <c r="Y4950" i="3"/>
  <c r="X4950" i="3"/>
  <c r="AD4949" i="3"/>
  <c r="AC4949" i="3"/>
  <c r="AB4949" i="3"/>
  <c r="AA4949" i="3"/>
  <c r="Z4949" i="3"/>
  <c r="Y4949" i="3"/>
  <c r="X4949" i="3"/>
  <c r="AD4948" i="3"/>
  <c r="AC4948" i="3"/>
  <c r="AB4948" i="3"/>
  <c r="AA4948" i="3"/>
  <c r="Z4948" i="3"/>
  <c r="Y4948" i="3"/>
  <c r="X4948" i="3"/>
  <c r="AD4947" i="3"/>
  <c r="AC4947" i="3"/>
  <c r="AB4947" i="3"/>
  <c r="AA4947" i="3"/>
  <c r="Z4947" i="3"/>
  <c r="Y4947" i="3"/>
  <c r="X4947" i="3"/>
  <c r="AD4946" i="3"/>
  <c r="AC4946" i="3"/>
  <c r="AB4946" i="3"/>
  <c r="AA4946" i="3"/>
  <c r="Z4946" i="3"/>
  <c r="Y4946" i="3"/>
  <c r="X4946" i="3"/>
  <c r="AD4945" i="3"/>
  <c r="AC4945" i="3"/>
  <c r="AB4945" i="3"/>
  <c r="AA4945" i="3"/>
  <c r="Z4945" i="3"/>
  <c r="Y4945" i="3"/>
  <c r="X4945" i="3"/>
  <c r="AD4944" i="3"/>
  <c r="AC4944" i="3"/>
  <c r="AB4944" i="3"/>
  <c r="AA4944" i="3"/>
  <c r="Z4944" i="3"/>
  <c r="Y4944" i="3"/>
  <c r="X4944" i="3"/>
  <c r="AD4943" i="3"/>
  <c r="AC4943" i="3"/>
  <c r="AB4943" i="3"/>
  <c r="AA4943" i="3"/>
  <c r="Z4943" i="3"/>
  <c r="Y4943" i="3"/>
  <c r="X4943" i="3"/>
  <c r="AD4942" i="3"/>
  <c r="AC4942" i="3"/>
  <c r="AB4942" i="3"/>
  <c r="AA4942" i="3"/>
  <c r="Z4942" i="3"/>
  <c r="Y4942" i="3"/>
  <c r="X4942" i="3"/>
  <c r="AD4941" i="3"/>
  <c r="AC4941" i="3"/>
  <c r="AB4941" i="3"/>
  <c r="AA4941" i="3"/>
  <c r="Z4941" i="3"/>
  <c r="Y4941" i="3"/>
  <c r="X4941" i="3"/>
  <c r="AD4940" i="3"/>
  <c r="AC4940" i="3"/>
  <c r="AB4940" i="3"/>
  <c r="AA4940" i="3"/>
  <c r="Z4940" i="3"/>
  <c r="Y4940" i="3"/>
  <c r="X4940" i="3"/>
  <c r="AD4939" i="3"/>
  <c r="AC4939" i="3"/>
  <c r="AB4939" i="3"/>
  <c r="AA4939" i="3"/>
  <c r="Z4939" i="3"/>
  <c r="Y4939" i="3"/>
  <c r="X4939" i="3"/>
  <c r="AD4938" i="3"/>
  <c r="AC4938" i="3"/>
  <c r="AB4938" i="3"/>
  <c r="AA4938" i="3"/>
  <c r="Z4938" i="3"/>
  <c r="Y4938" i="3"/>
  <c r="X4938" i="3"/>
  <c r="AD4937" i="3"/>
  <c r="AC4937" i="3"/>
  <c r="AB4937" i="3"/>
  <c r="AA4937" i="3"/>
  <c r="Z4937" i="3"/>
  <c r="Y4937" i="3"/>
  <c r="X4937" i="3"/>
  <c r="AD4936" i="3"/>
  <c r="AC4936" i="3"/>
  <c r="AB4936" i="3"/>
  <c r="AA4936" i="3"/>
  <c r="Z4936" i="3"/>
  <c r="Y4936" i="3"/>
  <c r="X4936" i="3"/>
  <c r="AD4935" i="3"/>
  <c r="AC4935" i="3"/>
  <c r="AB4935" i="3"/>
  <c r="AA4935" i="3"/>
  <c r="Z4935" i="3"/>
  <c r="Y4935" i="3"/>
  <c r="X4935" i="3"/>
  <c r="AD4934" i="3"/>
  <c r="AC4934" i="3"/>
  <c r="AB4934" i="3"/>
  <c r="AA4934" i="3"/>
  <c r="Z4934" i="3"/>
  <c r="Y4934" i="3"/>
  <c r="X4934" i="3"/>
  <c r="AD4933" i="3"/>
  <c r="AC4933" i="3"/>
  <c r="AB4933" i="3"/>
  <c r="AA4933" i="3"/>
  <c r="Z4933" i="3"/>
  <c r="Y4933" i="3"/>
  <c r="X4933" i="3"/>
  <c r="AD4932" i="3"/>
  <c r="AC4932" i="3"/>
  <c r="AB4932" i="3"/>
  <c r="AA4932" i="3"/>
  <c r="Z4932" i="3"/>
  <c r="Y4932" i="3"/>
  <c r="X4932" i="3"/>
  <c r="AD4931" i="3"/>
  <c r="AC4931" i="3"/>
  <c r="AB4931" i="3"/>
  <c r="AA4931" i="3"/>
  <c r="Z4931" i="3"/>
  <c r="Y4931" i="3"/>
  <c r="X4931" i="3"/>
  <c r="AD4930" i="3"/>
  <c r="AC4930" i="3"/>
  <c r="AB4930" i="3"/>
  <c r="AA4930" i="3"/>
  <c r="Z4930" i="3"/>
  <c r="Y4930" i="3"/>
  <c r="X4930" i="3"/>
  <c r="AD4929" i="3"/>
  <c r="AC4929" i="3"/>
  <c r="AB4929" i="3"/>
  <c r="AA4929" i="3"/>
  <c r="Z4929" i="3"/>
  <c r="Y4929" i="3"/>
  <c r="X4929" i="3"/>
  <c r="AD4928" i="3"/>
  <c r="AC4928" i="3"/>
  <c r="AB4928" i="3"/>
  <c r="AA4928" i="3"/>
  <c r="Z4928" i="3"/>
  <c r="Y4928" i="3"/>
  <c r="X4928" i="3"/>
  <c r="AD4927" i="3"/>
  <c r="AC4927" i="3"/>
  <c r="AB4927" i="3"/>
  <c r="AA4927" i="3"/>
  <c r="Z4927" i="3"/>
  <c r="Y4927" i="3"/>
  <c r="X4927" i="3"/>
  <c r="AD4926" i="3"/>
  <c r="AC4926" i="3"/>
  <c r="AB4926" i="3"/>
  <c r="AA4926" i="3"/>
  <c r="Z4926" i="3"/>
  <c r="Y4926" i="3"/>
  <c r="X4926" i="3"/>
  <c r="AD4925" i="3"/>
  <c r="AC4925" i="3"/>
  <c r="AB4925" i="3"/>
  <c r="AA4925" i="3"/>
  <c r="Z4925" i="3"/>
  <c r="Y4925" i="3"/>
  <c r="X4925" i="3"/>
  <c r="AD4924" i="3"/>
  <c r="AC4924" i="3"/>
  <c r="AB4924" i="3"/>
  <c r="AA4924" i="3"/>
  <c r="Z4924" i="3"/>
  <c r="Y4924" i="3"/>
  <c r="X4924" i="3"/>
  <c r="AD4923" i="3"/>
  <c r="AC4923" i="3"/>
  <c r="AB4923" i="3"/>
  <c r="AA4923" i="3"/>
  <c r="Z4923" i="3"/>
  <c r="Y4923" i="3"/>
  <c r="X4923" i="3"/>
  <c r="AD4922" i="3"/>
  <c r="AC4922" i="3"/>
  <c r="AB4922" i="3"/>
  <c r="AA4922" i="3"/>
  <c r="Z4922" i="3"/>
  <c r="Y4922" i="3"/>
  <c r="X4922" i="3"/>
  <c r="AD4921" i="3"/>
  <c r="AC4921" i="3"/>
  <c r="AB4921" i="3"/>
  <c r="AA4921" i="3"/>
  <c r="Z4921" i="3"/>
  <c r="Y4921" i="3"/>
  <c r="X4921" i="3"/>
  <c r="AD4920" i="3"/>
  <c r="AC4920" i="3"/>
  <c r="AB4920" i="3"/>
  <c r="AA4920" i="3"/>
  <c r="Z4920" i="3"/>
  <c r="Y4920" i="3"/>
  <c r="X4920" i="3"/>
  <c r="AD4919" i="3"/>
  <c r="AC4919" i="3"/>
  <c r="AB4919" i="3"/>
  <c r="AA4919" i="3"/>
  <c r="Z4919" i="3"/>
  <c r="Y4919" i="3"/>
  <c r="X4919" i="3"/>
  <c r="AD4918" i="3"/>
  <c r="AC4918" i="3"/>
  <c r="AB4918" i="3"/>
  <c r="AA4918" i="3"/>
  <c r="Z4918" i="3"/>
  <c r="Y4918" i="3"/>
  <c r="X4918" i="3"/>
  <c r="AD4917" i="3"/>
  <c r="AC4917" i="3"/>
  <c r="AB4917" i="3"/>
  <c r="AA4917" i="3"/>
  <c r="Z4917" i="3"/>
  <c r="Y4917" i="3"/>
  <c r="X4917" i="3"/>
  <c r="AD4916" i="3"/>
  <c r="AC4916" i="3"/>
  <c r="AB4916" i="3"/>
  <c r="AA4916" i="3"/>
  <c r="Z4916" i="3"/>
  <c r="Y4916" i="3"/>
  <c r="X4916" i="3"/>
  <c r="AD4915" i="3"/>
  <c r="AC4915" i="3"/>
  <c r="AB4915" i="3"/>
  <c r="AA4915" i="3"/>
  <c r="Z4915" i="3"/>
  <c r="Y4915" i="3"/>
  <c r="X4915" i="3"/>
  <c r="AD4914" i="3"/>
  <c r="AC4914" i="3"/>
  <c r="AB4914" i="3"/>
  <c r="AA4914" i="3"/>
  <c r="Z4914" i="3"/>
  <c r="Y4914" i="3"/>
  <c r="X4914" i="3"/>
  <c r="AD4913" i="3"/>
  <c r="AC4913" i="3"/>
  <c r="AB4913" i="3"/>
  <c r="AA4913" i="3"/>
  <c r="Z4913" i="3"/>
  <c r="Y4913" i="3"/>
  <c r="X4913" i="3"/>
  <c r="AD4912" i="3"/>
  <c r="AC4912" i="3"/>
  <c r="AB4912" i="3"/>
  <c r="AA4912" i="3"/>
  <c r="Z4912" i="3"/>
  <c r="Y4912" i="3"/>
  <c r="X4912" i="3"/>
  <c r="AD4911" i="3"/>
  <c r="AC4911" i="3"/>
  <c r="AB4911" i="3"/>
  <c r="AA4911" i="3"/>
  <c r="Z4911" i="3"/>
  <c r="Y4911" i="3"/>
  <c r="X4911" i="3"/>
  <c r="AD4910" i="3"/>
  <c r="AC4910" i="3"/>
  <c r="AB4910" i="3"/>
  <c r="AA4910" i="3"/>
  <c r="Z4910" i="3"/>
  <c r="Y4910" i="3"/>
  <c r="X4910" i="3"/>
  <c r="AD4909" i="3"/>
  <c r="AC4909" i="3"/>
  <c r="AB4909" i="3"/>
  <c r="AA4909" i="3"/>
  <c r="Z4909" i="3"/>
  <c r="Y4909" i="3"/>
  <c r="X4909" i="3"/>
  <c r="AD4908" i="3"/>
  <c r="AC4908" i="3"/>
  <c r="AB4908" i="3"/>
  <c r="AA4908" i="3"/>
  <c r="Z4908" i="3"/>
  <c r="Y4908" i="3"/>
  <c r="X4908" i="3"/>
  <c r="AD4907" i="3"/>
  <c r="AC4907" i="3"/>
  <c r="AB4907" i="3"/>
  <c r="AA4907" i="3"/>
  <c r="Z4907" i="3"/>
  <c r="Y4907" i="3"/>
  <c r="X4907" i="3"/>
  <c r="AD4906" i="3"/>
  <c r="AC4906" i="3"/>
  <c r="AB4906" i="3"/>
  <c r="AA4906" i="3"/>
  <c r="Z4906" i="3"/>
  <c r="Y4906" i="3"/>
  <c r="X4906" i="3"/>
  <c r="AD4905" i="3"/>
  <c r="AC4905" i="3"/>
  <c r="AB4905" i="3"/>
  <c r="AA4905" i="3"/>
  <c r="Z4905" i="3"/>
  <c r="Y4905" i="3"/>
  <c r="X4905" i="3"/>
  <c r="AD4904" i="3"/>
  <c r="AC4904" i="3"/>
  <c r="AB4904" i="3"/>
  <c r="AA4904" i="3"/>
  <c r="Z4904" i="3"/>
  <c r="Y4904" i="3"/>
  <c r="X4904" i="3"/>
  <c r="AD4903" i="3"/>
  <c r="AC4903" i="3"/>
  <c r="AB4903" i="3"/>
  <c r="AA4903" i="3"/>
  <c r="Z4903" i="3"/>
  <c r="Y4903" i="3"/>
  <c r="X4903" i="3"/>
  <c r="AD4902" i="3"/>
  <c r="AC4902" i="3"/>
  <c r="AB4902" i="3"/>
  <c r="AA4902" i="3"/>
  <c r="Z4902" i="3"/>
  <c r="Y4902" i="3"/>
  <c r="X4902" i="3"/>
  <c r="AD4901" i="3"/>
  <c r="AC4901" i="3"/>
  <c r="AB4901" i="3"/>
  <c r="AA4901" i="3"/>
  <c r="Z4901" i="3"/>
  <c r="Y4901" i="3"/>
  <c r="X4901" i="3"/>
  <c r="AD4900" i="3"/>
  <c r="AC4900" i="3"/>
  <c r="AB4900" i="3"/>
  <c r="AA4900" i="3"/>
  <c r="Z4900" i="3"/>
  <c r="Y4900" i="3"/>
  <c r="X4900" i="3"/>
  <c r="AD4899" i="3"/>
  <c r="AC4899" i="3"/>
  <c r="AB4899" i="3"/>
  <c r="AA4899" i="3"/>
  <c r="Z4899" i="3"/>
  <c r="Y4899" i="3"/>
  <c r="X4899" i="3"/>
  <c r="AD4898" i="3"/>
  <c r="AC4898" i="3"/>
  <c r="AB4898" i="3"/>
  <c r="AA4898" i="3"/>
  <c r="Z4898" i="3"/>
  <c r="Y4898" i="3"/>
  <c r="X4898" i="3"/>
  <c r="AD4897" i="3"/>
  <c r="AC4897" i="3"/>
  <c r="AB4897" i="3"/>
  <c r="AA4897" i="3"/>
  <c r="Z4897" i="3"/>
  <c r="Y4897" i="3"/>
  <c r="X4897" i="3"/>
  <c r="AD4896" i="3"/>
  <c r="AC4896" i="3"/>
  <c r="AB4896" i="3"/>
  <c r="AA4896" i="3"/>
  <c r="Z4896" i="3"/>
  <c r="Y4896" i="3"/>
  <c r="X4896" i="3"/>
  <c r="AD4895" i="3"/>
  <c r="AC4895" i="3"/>
  <c r="AB4895" i="3"/>
  <c r="AA4895" i="3"/>
  <c r="Z4895" i="3"/>
  <c r="Y4895" i="3"/>
  <c r="X4895" i="3"/>
  <c r="AD4894" i="3"/>
  <c r="AC4894" i="3"/>
  <c r="AB4894" i="3"/>
  <c r="AA4894" i="3"/>
  <c r="Z4894" i="3"/>
  <c r="Y4894" i="3"/>
  <c r="X4894" i="3"/>
  <c r="AD4893" i="3"/>
  <c r="AC4893" i="3"/>
  <c r="AB4893" i="3"/>
  <c r="AA4893" i="3"/>
  <c r="Z4893" i="3"/>
  <c r="Y4893" i="3"/>
  <c r="X4893" i="3"/>
  <c r="AD4892" i="3"/>
  <c r="AC4892" i="3"/>
  <c r="AB4892" i="3"/>
  <c r="AA4892" i="3"/>
  <c r="Z4892" i="3"/>
  <c r="Y4892" i="3"/>
  <c r="X4892" i="3"/>
  <c r="AD4891" i="3"/>
  <c r="AC4891" i="3"/>
  <c r="AB4891" i="3"/>
  <c r="AA4891" i="3"/>
  <c r="Z4891" i="3"/>
  <c r="Y4891" i="3"/>
  <c r="X4891" i="3"/>
  <c r="AD4890" i="3"/>
  <c r="AC4890" i="3"/>
  <c r="AB4890" i="3"/>
  <c r="AA4890" i="3"/>
  <c r="Z4890" i="3"/>
  <c r="Y4890" i="3"/>
  <c r="X4890" i="3"/>
  <c r="AD4889" i="3"/>
  <c r="AC4889" i="3"/>
  <c r="AB4889" i="3"/>
  <c r="AA4889" i="3"/>
  <c r="Z4889" i="3"/>
  <c r="Y4889" i="3"/>
  <c r="X4889" i="3"/>
  <c r="AD4888" i="3"/>
  <c r="AC4888" i="3"/>
  <c r="AB4888" i="3"/>
  <c r="AA4888" i="3"/>
  <c r="Z4888" i="3"/>
  <c r="Y4888" i="3"/>
  <c r="X4888" i="3"/>
  <c r="AD4887" i="3"/>
  <c r="AC4887" i="3"/>
  <c r="AB4887" i="3"/>
  <c r="AA4887" i="3"/>
  <c r="Z4887" i="3"/>
  <c r="Y4887" i="3"/>
  <c r="X4887" i="3"/>
  <c r="AD4886" i="3"/>
  <c r="AC4886" i="3"/>
  <c r="AB4886" i="3"/>
  <c r="AA4886" i="3"/>
  <c r="Z4886" i="3"/>
  <c r="Y4886" i="3"/>
  <c r="X4886" i="3"/>
  <c r="AD4885" i="3"/>
  <c r="AC4885" i="3"/>
  <c r="AB4885" i="3"/>
  <c r="AA4885" i="3"/>
  <c r="Z4885" i="3"/>
  <c r="Y4885" i="3"/>
  <c r="X4885" i="3"/>
  <c r="AD4884" i="3"/>
  <c r="AC4884" i="3"/>
  <c r="AB4884" i="3"/>
  <c r="AA4884" i="3"/>
  <c r="Z4884" i="3"/>
  <c r="Y4884" i="3"/>
  <c r="X4884" i="3"/>
  <c r="AD4883" i="3"/>
  <c r="AC4883" i="3"/>
  <c r="AB4883" i="3"/>
  <c r="AA4883" i="3"/>
  <c r="Z4883" i="3"/>
  <c r="Y4883" i="3"/>
  <c r="X4883" i="3"/>
  <c r="AD4882" i="3"/>
  <c r="AC4882" i="3"/>
  <c r="AB4882" i="3"/>
  <c r="AA4882" i="3"/>
  <c r="Z4882" i="3"/>
  <c r="Y4882" i="3"/>
  <c r="X4882" i="3"/>
  <c r="AD4881" i="3"/>
  <c r="AC4881" i="3"/>
  <c r="AB4881" i="3"/>
  <c r="AA4881" i="3"/>
  <c r="Z4881" i="3"/>
  <c r="Y4881" i="3"/>
  <c r="X4881" i="3"/>
  <c r="AD4880" i="3"/>
  <c r="AC4880" i="3"/>
  <c r="AB4880" i="3"/>
  <c r="AA4880" i="3"/>
  <c r="Z4880" i="3"/>
  <c r="Y4880" i="3"/>
  <c r="X4880" i="3"/>
  <c r="AD4879" i="3"/>
  <c r="AC4879" i="3"/>
  <c r="AB4879" i="3"/>
  <c r="AA4879" i="3"/>
  <c r="Z4879" i="3"/>
  <c r="Y4879" i="3"/>
  <c r="X4879" i="3"/>
  <c r="AD4878" i="3"/>
  <c r="AC4878" i="3"/>
  <c r="AB4878" i="3"/>
  <c r="AA4878" i="3"/>
  <c r="Z4878" i="3"/>
  <c r="Y4878" i="3"/>
  <c r="X4878" i="3"/>
  <c r="AD4877" i="3"/>
  <c r="AC4877" i="3"/>
  <c r="AB4877" i="3"/>
  <c r="AA4877" i="3"/>
  <c r="Z4877" i="3"/>
  <c r="Y4877" i="3"/>
  <c r="X4877" i="3"/>
  <c r="AD4876" i="3"/>
  <c r="AC4876" i="3"/>
  <c r="AB4876" i="3"/>
  <c r="AA4876" i="3"/>
  <c r="Z4876" i="3"/>
  <c r="Y4876" i="3"/>
  <c r="X4876" i="3"/>
  <c r="AD4875" i="3"/>
  <c r="AC4875" i="3"/>
  <c r="AB4875" i="3"/>
  <c r="AA4875" i="3"/>
  <c r="Z4875" i="3"/>
  <c r="Y4875" i="3"/>
  <c r="X4875" i="3"/>
  <c r="AD4874" i="3"/>
  <c r="AC4874" i="3"/>
  <c r="AB4874" i="3"/>
  <c r="AA4874" i="3"/>
  <c r="Z4874" i="3"/>
  <c r="Y4874" i="3"/>
  <c r="X4874" i="3"/>
  <c r="AD4873" i="3"/>
  <c r="AC4873" i="3"/>
  <c r="AB4873" i="3"/>
  <c r="AA4873" i="3"/>
  <c r="Z4873" i="3"/>
  <c r="Y4873" i="3"/>
  <c r="X4873" i="3"/>
  <c r="AD4872" i="3"/>
  <c r="AC4872" i="3"/>
  <c r="AB4872" i="3"/>
  <c r="AA4872" i="3"/>
  <c r="Z4872" i="3"/>
  <c r="Y4872" i="3"/>
  <c r="X4872" i="3"/>
  <c r="AD4871" i="3"/>
  <c r="AC4871" i="3"/>
  <c r="AB4871" i="3"/>
  <c r="AA4871" i="3"/>
  <c r="Z4871" i="3"/>
  <c r="Y4871" i="3"/>
  <c r="X4871" i="3"/>
  <c r="AD4870" i="3"/>
  <c r="AC4870" i="3"/>
  <c r="AB4870" i="3"/>
  <c r="AA4870" i="3"/>
  <c r="Z4870" i="3"/>
  <c r="Y4870" i="3"/>
  <c r="X4870" i="3"/>
  <c r="AD4869" i="3"/>
  <c r="AC4869" i="3"/>
  <c r="AB4869" i="3"/>
  <c r="AA4869" i="3"/>
  <c r="Z4869" i="3"/>
  <c r="Y4869" i="3"/>
  <c r="X4869" i="3"/>
  <c r="AD4868" i="3"/>
  <c r="AC4868" i="3"/>
  <c r="AB4868" i="3"/>
  <c r="AA4868" i="3"/>
  <c r="Z4868" i="3"/>
  <c r="Y4868" i="3"/>
  <c r="X4868" i="3"/>
  <c r="AD4867" i="3"/>
  <c r="AC4867" i="3"/>
  <c r="AB4867" i="3"/>
  <c r="AA4867" i="3"/>
  <c r="Z4867" i="3"/>
  <c r="Y4867" i="3"/>
  <c r="X4867" i="3"/>
  <c r="AD4866" i="3"/>
  <c r="AC4866" i="3"/>
  <c r="AB4866" i="3"/>
  <c r="AA4866" i="3"/>
  <c r="Z4866" i="3"/>
  <c r="Y4866" i="3"/>
  <c r="X4866" i="3"/>
  <c r="AD4865" i="3"/>
  <c r="AC4865" i="3"/>
  <c r="AB4865" i="3"/>
  <c r="AA4865" i="3"/>
  <c r="Z4865" i="3"/>
  <c r="Y4865" i="3"/>
  <c r="X4865" i="3"/>
  <c r="AD4864" i="3"/>
  <c r="AC4864" i="3"/>
  <c r="AB4864" i="3"/>
  <c r="AA4864" i="3"/>
  <c r="Z4864" i="3"/>
  <c r="Y4864" i="3"/>
  <c r="X4864" i="3"/>
  <c r="AD4863" i="3"/>
  <c r="AC4863" i="3"/>
  <c r="AB4863" i="3"/>
  <c r="AA4863" i="3"/>
  <c r="Z4863" i="3"/>
  <c r="Y4863" i="3"/>
  <c r="X4863" i="3"/>
  <c r="AD4862" i="3"/>
  <c r="AC4862" i="3"/>
  <c r="AB4862" i="3"/>
  <c r="AA4862" i="3"/>
  <c r="Z4862" i="3"/>
  <c r="Y4862" i="3"/>
  <c r="X4862" i="3"/>
  <c r="AD4861" i="3"/>
  <c r="AC4861" i="3"/>
  <c r="AB4861" i="3"/>
  <c r="AA4861" i="3"/>
  <c r="Z4861" i="3"/>
  <c r="Y4861" i="3"/>
  <c r="X4861" i="3"/>
  <c r="AD4860" i="3"/>
  <c r="AC4860" i="3"/>
  <c r="AB4860" i="3"/>
  <c r="AA4860" i="3"/>
  <c r="Z4860" i="3"/>
  <c r="Y4860" i="3"/>
  <c r="X4860" i="3"/>
  <c r="AD4859" i="3"/>
  <c r="AC4859" i="3"/>
  <c r="AB4859" i="3"/>
  <c r="AA4859" i="3"/>
  <c r="Z4859" i="3"/>
  <c r="Y4859" i="3"/>
  <c r="X4859" i="3"/>
  <c r="AD4858" i="3"/>
  <c r="AC4858" i="3"/>
  <c r="AB4858" i="3"/>
  <c r="AA4858" i="3"/>
  <c r="Z4858" i="3"/>
  <c r="Y4858" i="3"/>
  <c r="X4858" i="3"/>
  <c r="AD4857" i="3"/>
  <c r="AC4857" i="3"/>
  <c r="AB4857" i="3"/>
  <c r="AA4857" i="3"/>
  <c r="Z4857" i="3"/>
  <c r="Y4857" i="3"/>
  <c r="X4857" i="3"/>
  <c r="AD4856" i="3"/>
  <c r="AC4856" i="3"/>
  <c r="AB4856" i="3"/>
  <c r="AA4856" i="3"/>
  <c r="Z4856" i="3"/>
  <c r="Y4856" i="3"/>
  <c r="X4856" i="3"/>
  <c r="AD4855" i="3"/>
  <c r="AC4855" i="3"/>
  <c r="AB4855" i="3"/>
  <c r="AA4855" i="3"/>
  <c r="Z4855" i="3"/>
  <c r="Y4855" i="3"/>
  <c r="X4855" i="3"/>
  <c r="AD4854" i="3"/>
  <c r="AC4854" i="3"/>
  <c r="AB4854" i="3"/>
  <c r="AA4854" i="3"/>
  <c r="Z4854" i="3"/>
  <c r="Y4854" i="3"/>
  <c r="X4854" i="3"/>
  <c r="AD4853" i="3"/>
  <c r="AC4853" i="3"/>
  <c r="AB4853" i="3"/>
  <c r="AA4853" i="3"/>
  <c r="Z4853" i="3"/>
  <c r="Y4853" i="3"/>
  <c r="X4853" i="3"/>
  <c r="AD4852" i="3"/>
  <c r="AC4852" i="3"/>
  <c r="AB4852" i="3"/>
  <c r="AA4852" i="3"/>
  <c r="Z4852" i="3"/>
  <c r="Y4852" i="3"/>
  <c r="X4852" i="3"/>
  <c r="AD4851" i="3"/>
  <c r="AC4851" i="3"/>
  <c r="AB4851" i="3"/>
  <c r="AA4851" i="3"/>
  <c r="Z4851" i="3"/>
  <c r="Y4851" i="3"/>
  <c r="X4851" i="3"/>
  <c r="AD4850" i="3"/>
  <c r="AC4850" i="3"/>
  <c r="AB4850" i="3"/>
  <c r="AA4850" i="3"/>
  <c r="Z4850" i="3"/>
  <c r="Y4850" i="3"/>
  <c r="X4850" i="3"/>
  <c r="AD4849" i="3"/>
  <c r="AC4849" i="3"/>
  <c r="AB4849" i="3"/>
  <c r="AA4849" i="3"/>
  <c r="Z4849" i="3"/>
  <c r="Y4849" i="3"/>
  <c r="X4849" i="3"/>
  <c r="AD4848" i="3"/>
  <c r="AC4848" i="3"/>
  <c r="AB4848" i="3"/>
  <c r="AA4848" i="3"/>
  <c r="Z4848" i="3"/>
  <c r="Y4848" i="3"/>
  <c r="X4848" i="3"/>
  <c r="AD4847" i="3"/>
  <c r="AC4847" i="3"/>
  <c r="AB4847" i="3"/>
  <c r="AA4847" i="3"/>
  <c r="Z4847" i="3"/>
  <c r="Y4847" i="3"/>
  <c r="X4847" i="3"/>
  <c r="AD4846" i="3"/>
  <c r="AC4846" i="3"/>
  <c r="AB4846" i="3"/>
  <c r="AA4846" i="3"/>
  <c r="Z4846" i="3"/>
  <c r="Y4846" i="3"/>
  <c r="X4846" i="3"/>
  <c r="AD4845" i="3"/>
  <c r="AC4845" i="3"/>
  <c r="AB4845" i="3"/>
  <c r="AA4845" i="3"/>
  <c r="Z4845" i="3"/>
  <c r="Y4845" i="3"/>
  <c r="X4845" i="3"/>
  <c r="AD4844" i="3"/>
  <c r="AC4844" i="3"/>
  <c r="AB4844" i="3"/>
  <c r="AA4844" i="3"/>
  <c r="Z4844" i="3"/>
  <c r="Y4844" i="3"/>
  <c r="X4844" i="3"/>
  <c r="AD4843" i="3"/>
  <c r="AC4843" i="3"/>
  <c r="AB4843" i="3"/>
  <c r="AA4843" i="3"/>
  <c r="Z4843" i="3"/>
  <c r="Y4843" i="3"/>
  <c r="X4843" i="3"/>
  <c r="AD4842" i="3"/>
  <c r="AC4842" i="3"/>
  <c r="AB4842" i="3"/>
  <c r="AA4842" i="3"/>
  <c r="Z4842" i="3"/>
  <c r="Y4842" i="3"/>
  <c r="X4842" i="3"/>
  <c r="AD4841" i="3"/>
  <c r="AC4841" i="3"/>
  <c r="AB4841" i="3"/>
  <c r="AA4841" i="3"/>
  <c r="Z4841" i="3"/>
  <c r="Y4841" i="3"/>
  <c r="X4841" i="3"/>
  <c r="AD4840" i="3"/>
  <c r="AC4840" i="3"/>
  <c r="AB4840" i="3"/>
  <c r="AA4840" i="3"/>
  <c r="Z4840" i="3"/>
  <c r="Y4840" i="3"/>
  <c r="X4840" i="3"/>
  <c r="AD4839" i="3"/>
  <c r="AC4839" i="3"/>
  <c r="AB4839" i="3"/>
  <c r="AA4839" i="3"/>
  <c r="Z4839" i="3"/>
  <c r="Y4839" i="3"/>
  <c r="X4839" i="3"/>
  <c r="AD4838" i="3"/>
  <c r="AC4838" i="3"/>
  <c r="AB4838" i="3"/>
  <c r="AA4838" i="3"/>
  <c r="Z4838" i="3"/>
  <c r="Y4838" i="3"/>
  <c r="X4838" i="3"/>
  <c r="AD4837" i="3"/>
  <c r="AC4837" i="3"/>
  <c r="AB4837" i="3"/>
  <c r="AA4837" i="3"/>
  <c r="Z4837" i="3"/>
  <c r="Y4837" i="3"/>
  <c r="X4837" i="3"/>
  <c r="AD4836" i="3"/>
  <c r="AC4836" i="3"/>
  <c r="AB4836" i="3"/>
  <c r="AA4836" i="3"/>
  <c r="Z4836" i="3"/>
  <c r="Y4836" i="3"/>
  <c r="X4836" i="3"/>
  <c r="AD4835" i="3"/>
  <c r="AC4835" i="3"/>
  <c r="AB4835" i="3"/>
  <c r="AA4835" i="3"/>
  <c r="Z4835" i="3"/>
  <c r="Y4835" i="3"/>
  <c r="X4835" i="3"/>
  <c r="AD4834" i="3"/>
  <c r="AC4834" i="3"/>
  <c r="AB4834" i="3"/>
  <c r="AA4834" i="3"/>
  <c r="Z4834" i="3"/>
  <c r="Y4834" i="3"/>
  <c r="X4834" i="3"/>
  <c r="AD4833" i="3"/>
  <c r="AC4833" i="3"/>
  <c r="AB4833" i="3"/>
  <c r="AA4833" i="3"/>
  <c r="Z4833" i="3"/>
  <c r="Y4833" i="3"/>
  <c r="X4833" i="3"/>
  <c r="AD4832" i="3"/>
  <c r="AC4832" i="3"/>
  <c r="AB4832" i="3"/>
  <c r="AA4832" i="3"/>
  <c r="Z4832" i="3"/>
  <c r="Y4832" i="3"/>
  <c r="X4832" i="3"/>
  <c r="AD4831" i="3"/>
  <c r="AC4831" i="3"/>
  <c r="AB4831" i="3"/>
  <c r="AA4831" i="3"/>
  <c r="Z4831" i="3"/>
  <c r="Y4831" i="3"/>
  <c r="X4831" i="3"/>
  <c r="AD4830" i="3"/>
  <c r="AC4830" i="3"/>
  <c r="AB4830" i="3"/>
  <c r="AA4830" i="3"/>
  <c r="Z4830" i="3"/>
  <c r="Y4830" i="3"/>
  <c r="X4830" i="3"/>
  <c r="AD4829" i="3"/>
  <c r="AC4829" i="3"/>
  <c r="AB4829" i="3"/>
  <c r="AA4829" i="3"/>
  <c r="Z4829" i="3"/>
  <c r="Y4829" i="3"/>
  <c r="X4829" i="3"/>
  <c r="AD4828" i="3"/>
  <c r="AC4828" i="3"/>
  <c r="AB4828" i="3"/>
  <c r="AA4828" i="3"/>
  <c r="Z4828" i="3"/>
  <c r="Y4828" i="3"/>
  <c r="X4828" i="3"/>
  <c r="AD4827" i="3"/>
  <c r="AC4827" i="3"/>
  <c r="AB4827" i="3"/>
  <c r="AA4827" i="3"/>
  <c r="Z4827" i="3"/>
  <c r="Y4827" i="3"/>
  <c r="X4827" i="3"/>
  <c r="AD4826" i="3"/>
  <c r="AC4826" i="3"/>
  <c r="AB4826" i="3"/>
  <c r="AA4826" i="3"/>
  <c r="Z4826" i="3"/>
  <c r="Y4826" i="3"/>
  <c r="X4826" i="3"/>
  <c r="AD4825" i="3"/>
  <c r="AC4825" i="3"/>
  <c r="AB4825" i="3"/>
  <c r="AA4825" i="3"/>
  <c r="Z4825" i="3"/>
  <c r="Y4825" i="3"/>
  <c r="X4825" i="3"/>
  <c r="AD4824" i="3"/>
  <c r="AC4824" i="3"/>
  <c r="AB4824" i="3"/>
  <c r="AA4824" i="3"/>
  <c r="Z4824" i="3"/>
  <c r="Y4824" i="3"/>
  <c r="X4824" i="3"/>
  <c r="AD4823" i="3"/>
  <c r="AC4823" i="3"/>
  <c r="AB4823" i="3"/>
  <c r="AA4823" i="3"/>
  <c r="Z4823" i="3"/>
  <c r="Y4823" i="3"/>
  <c r="X4823" i="3"/>
  <c r="AD4822" i="3"/>
  <c r="AC4822" i="3"/>
  <c r="AB4822" i="3"/>
  <c r="AA4822" i="3"/>
  <c r="Z4822" i="3"/>
  <c r="Y4822" i="3"/>
  <c r="X4822" i="3"/>
  <c r="AD4821" i="3"/>
  <c r="AC4821" i="3"/>
  <c r="AB4821" i="3"/>
  <c r="AA4821" i="3"/>
  <c r="Z4821" i="3"/>
  <c r="Y4821" i="3"/>
  <c r="X4821" i="3"/>
  <c r="AD4820" i="3"/>
  <c r="AC4820" i="3"/>
  <c r="AB4820" i="3"/>
  <c r="AA4820" i="3"/>
  <c r="Z4820" i="3"/>
  <c r="Y4820" i="3"/>
  <c r="X4820" i="3"/>
  <c r="AD4819" i="3"/>
  <c r="AC4819" i="3"/>
  <c r="AB4819" i="3"/>
  <c r="AA4819" i="3"/>
  <c r="Z4819" i="3"/>
  <c r="Y4819" i="3"/>
  <c r="X4819" i="3"/>
  <c r="AD4818" i="3"/>
  <c r="AC4818" i="3"/>
  <c r="AB4818" i="3"/>
  <c r="AA4818" i="3"/>
  <c r="Z4818" i="3"/>
  <c r="Y4818" i="3"/>
  <c r="X4818" i="3"/>
  <c r="AD4817" i="3"/>
  <c r="AC4817" i="3"/>
  <c r="AB4817" i="3"/>
  <c r="AA4817" i="3"/>
  <c r="Z4817" i="3"/>
  <c r="Y4817" i="3"/>
  <c r="X4817" i="3"/>
  <c r="AD4816" i="3"/>
  <c r="AC4816" i="3"/>
  <c r="AB4816" i="3"/>
  <c r="AA4816" i="3"/>
  <c r="Z4816" i="3"/>
  <c r="Y4816" i="3"/>
  <c r="X4816" i="3"/>
  <c r="AD4815" i="3"/>
  <c r="AC4815" i="3"/>
  <c r="AB4815" i="3"/>
  <c r="AA4815" i="3"/>
  <c r="Z4815" i="3"/>
  <c r="Y4815" i="3"/>
  <c r="X4815" i="3"/>
  <c r="AD4814" i="3"/>
  <c r="AC4814" i="3"/>
  <c r="AB4814" i="3"/>
  <c r="AA4814" i="3"/>
  <c r="Z4814" i="3"/>
  <c r="Y4814" i="3"/>
  <c r="X4814" i="3"/>
  <c r="AD4813" i="3"/>
  <c r="AC4813" i="3"/>
  <c r="AB4813" i="3"/>
  <c r="AA4813" i="3"/>
  <c r="Z4813" i="3"/>
  <c r="Y4813" i="3"/>
  <c r="X4813" i="3"/>
  <c r="AD4812" i="3"/>
  <c r="AC4812" i="3"/>
  <c r="AB4812" i="3"/>
  <c r="AA4812" i="3"/>
  <c r="Z4812" i="3"/>
  <c r="Y4812" i="3"/>
  <c r="X4812" i="3"/>
  <c r="AD4811" i="3"/>
  <c r="AC4811" i="3"/>
  <c r="AB4811" i="3"/>
  <c r="AA4811" i="3"/>
  <c r="Z4811" i="3"/>
  <c r="Y4811" i="3"/>
  <c r="X4811" i="3"/>
  <c r="AD4810" i="3"/>
  <c r="AC4810" i="3"/>
  <c r="AB4810" i="3"/>
  <c r="AA4810" i="3"/>
  <c r="Z4810" i="3"/>
  <c r="Y4810" i="3"/>
  <c r="X4810" i="3"/>
  <c r="AD4809" i="3"/>
  <c r="AC4809" i="3"/>
  <c r="AB4809" i="3"/>
  <c r="AA4809" i="3"/>
  <c r="Z4809" i="3"/>
  <c r="Y4809" i="3"/>
  <c r="X4809" i="3"/>
  <c r="AD4808" i="3"/>
  <c r="AC4808" i="3"/>
  <c r="AB4808" i="3"/>
  <c r="AA4808" i="3"/>
  <c r="Z4808" i="3"/>
  <c r="Y4808" i="3"/>
  <c r="X4808" i="3"/>
  <c r="AD4807" i="3"/>
  <c r="AC4807" i="3"/>
  <c r="AB4807" i="3"/>
  <c r="AA4807" i="3"/>
  <c r="Z4807" i="3"/>
  <c r="Y4807" i="3"/>
  <c r="X4807" i="3"/>
  <c r="AD4806" i="3"/>
  <c r="AC4806" i="3"/>
  <c r="AB4806" i="3"/>
  <c r="AA4806" i="3"/>
  <c r="Z4806" i="3"/>
  <c r="Y4806" i="3"/>
  <c r="X4806" i="3"/>
  <c r="AD4805" i="3"/>
  <c r="AC4805" i="3"/>
  <c r="AB4805" i="3"/>
  <c r="AA4805" i="3"/>
  <c r="Z4805" i="3"/>
  <c r="Y4805" i="3"/>
  <c r="X4805" i="3"/>
  <c r="AD4804" i="3"/>
  <c r="AC4804" i="3"/>
  <c r="AB4804" i="3"/>
  <c r="AA4804" i="3"/>
  <c r="Z4804" i="3"/>
  <c r="Y4804" i="3"/>
  <c r="X4804" i="3"/>
  <c r="AD4803" i="3"/>
  <c r="AC4803" i="3"/>
  <c r="AB4803" i="3"/>
  <c r="AA4803" i="3"/>
  <c r="Z4803" i="3"/>
  <c r="Y4803" i="3"/>
  <c r="X4803" i="3"/>
  <c r="AD4802" i="3"/>
  <c r="AC4802" i="3"/>
  <c r="AB4802" i="3"/>
  <c r="AA4802" i="3"/>
  <c r="Z4802" i="3"/>
  <c r="Y4802" i="3"/>
  <c r="X4802" i="3"/>
  <c r="AD4801" i="3"/>
  <c r="AC4801" i="3"/>
  <c r="AB4801" i="3"/>
  <c r="AA4801" i="3"/>
  <c r="Z4801" i="3"/>
  <c r="Y4801" i="3"/>
  <c r="X4801" i="3"/>
  <c r="AD4800" i="3"/>
  <c r="AC4800" i="3"/>
  <c r="AB4800" i="3"/>
  <c r="AA4800" i="3"/>
  <c r="Z4800" i="3"/>
  <c r="Y4800" i="3"/>
  <c r="X4800" i="3"/>
  <c r="AD4799" i="3"/>
  <c r="AC4799" i="3"/>
  <c r="AB4799" i="3"/>
  <c r="AA4799" i="3"/>
  <c r="Z4799" i="3"/>
  <c r="Y4799" i="3"/>
  <c r="X4799" i="3"/>
  <c r="AD4798" i="3"/>
  <c r="AC4798" i="3"/>
  <c r="AB4798" i="3"/>
  <c r="AA4798" i="3"/>
  <c r="Z4798" i="3"/>
  <c r="Y4798" i="3"/>
  <c r="X4798" i="3"/>
  <c r="AD4797" i="3"/>
  <c r="AC4797" i="3"/>
  <c r="AB4797" i="3"/>
  <c r="AA4797" i="3"/>
  <c r="Z4797" i="3"/>
  <c r="Y4797" i="3"/>
  <c r="X4797" i="3"/>
  <c r="AD4796" i="3"/>
  <c r="AC4796" i="3"/>
  <c r="AB4796" i="3"/>
  <c r="AA4796" i="3"/>
  <c r="Z4796" i="3"/>
  <c r="Y4796" i="3"/>
  <c r="X4796" i="3"/>
  <c r="AD4795" i="3"/>
  <c r="AC4795" i="3"/>
  <c r="AB4795" i="3"/>
  <c r="AA4795" i="3"/>
  <c r="Z4795" i="3"/>
  <c r="Y4795" i="3"/>
  <c r="X4795" i="3"/>
  <c r="AD4794" i="3"/>
  <c r="AC4794" i="3"/>
  <c r="AB4794" i="3"/>
  <c r="AA4794" i="3"/>
  <c r="Z4794" i="3"/>
  <c r="Y4794" i="3"/>
  <c r="X4794" i="3"/>
  <c r="AD4793" i="3"/>
  <c r="AC4793" i="3"/>
  <c r="AB4793" i="3"/>
  <c r="AA4793" i="3"/>
  <c r="Z4793" i="3"/>
  <c r="Y4793" i="3"/>
  <c r="X4793" i="3"/>
  <c r="AD4792" i="3"/>
  <c r="AC4792" i="3"/>
  <c r="AB4792" i="3"/>
  <c r="AA4792" i="3"/>
  <c r="Z4792" i="3"/>
  <c r="Y4792" i="3"/>
  <c r="X4792" i="3"/>
  <c r="AD4791" i="3"/>
  <c r="AC4791" i="3"/>
  <c r="AB4791" i="3"/>
  <c r="AA4791" i="3"/>
  <c r="Z4791" i="3"/>
  <c r="Y4791" i="3"/>
  <c r="X4791" i="3"/>
  <c r="AD4790" i="3"/>
  <c r="AC4790" i="3"/>
  <c r="AB4790" i="3"/>
  <c r="AA4790" i="3"/>
  <c r="Z4790" i="3"/>
  <c r="Y4790" i="3"/>
  <c r="X4790" i="3"/>
  <c r="AD4789" i="3"/>
  <c r="AC4789" i="3"/>
  <c r="AB4789" i="3"/>
  <c r="AA4789" i="3"/>
  <c r="Z4789" i="3"/>
  <c r="Y4789" i="3"/>
  <c r="X4789" i="3"/>
  <c r="AD4788" i="3"/>
  <c r="AC4788" i="3"/>
  <c r="AB4788" i="3"/>
  <c r="AA4788" i="3"/>
  <c r="Z4788" i="3"/>
  <c r="Y4788" i="3"/>
  <c r="X4788" i="3"/>
  <c r="AD4787" i="3"/>
  <c r="AC4787" i="3"/>
  <c r="AB4787" i="3"/>
  <c r="AA4787" i="3"/>
  <c r="Z4787" i="3"/>
  <c r="Y4787" i="3"/>
  <c r="X4787" i="3"/>
  <c r="AD4786" i="3"/>
  <c r="AC4786" i="3"/>
  <c r="AB4786" i="3"/>
  <c r="AA4786" i="3"/>
  <c r="Z4786" i="3"/>
  <c r="Y4786" i="3"/>
  <c r="X4786" i="3"/>
  <c r="AD4785" i="3"/>
  <c r="AC4785" i="3"/>
  <c r="AB4785" i="3"/>
  <c r="AA4785" i="3"/>
  <c r="Z4785" i="3"/>
  <c r="Y4785" i="3"/>
  <c r="X4785" i="3"/>
  <c r="AD4784" i="3"/>
  <c r="AC4784" i="3"/>
  <c r="AB4784" i="3"/>
  <c r="AA4784" i="3"/>
  <c r="Z4784" i="3"/>
  <c r="Y4784" i="3"/>
  <c r="X4784" i="3"/>
  <c r="AD4783" i="3"/>
  <c r="AC4783" i="3"/>
  <c r="AB4783" i="3"/>
  <c r="AA4783" i="3"/>
  <c r="Z4783" i="3"/>
  <c r="Y4783" i="3"/>
  <c r="X4783" i="3"/>
  <c r="AD4782" i="3"/>
  <c r="AC4782" i="3"/>
  <c r="AB4782" i="3"/>
  <c r="AA4782" i="3"/>
  <c r="Z4782" i="3"/>
  <c r="Y4782" i="3"/>
  <c r="X4782" i="3"/>
  <c r="AD4781" i="3"/>
  <c r="AC4781" i="3"/>
  <c r="AB4781" i="3"/>
  <c r="AA4781" i="3"/>
  <c r="Z4781" i="3"/>
  <c r="Y4781" i="3"/>
  <c r="X4781" i="3"/>
  <c r="AD4780" i="3"/>
  <c r="AC4780" i="3"/>
  <c r="AB4780" i="3"/>
  <c r="AA4780" i="3"/>
  <c r="Z4780" i="3"/>
  <c r="Y4780" i="3"/>
  <c r="X4780" i="3"/>
  <c r="AD4779" i="3"/>
  <c r="AC4779" i="3"/>
  <c r="AB4779" i="3"/>
  <c r="AA4779" i="3"/>
  <c r="Z4779" i="3"/>
  <c r="Y4779" i="3"/>
  <c r="X4779" i="3"/>
  <c r="AD4778" i="3"/>
  <c r="AC4778" i="3"/>
  <c r="AB4778" i="3"/>
  <c r="AA4778" i="3"/>
  <c r="Z4778" i="3"/>
  <c r="Y4778" i="3"/>
  <c r="X4778" i="3"/>
  <c r="AD4777" i="3"/>
  <c r="AC4777" i="3"/>
  <c r="AB4777" i="3"/>
  <c r="AA4777" i="3"/>
  <c r="Z4777" i="3"/>
  <c r="Y4777" i="3"/>
  <c r="X4777" i="3"/>
  <c r="AD4776" i="3"/>
  <c r="AC4776" i="3"/>
  <c r="AB4776" i="3"/>
  <c r="AA4776" i="3"/>
  <c r="Z4776" i="3"/>
  <c r="Y4776" i="3"/>
  <c r="X4776" i="3"/>
  <c r="AD4775" i="3"/>
  <c r="AC4775" i="3"/>
  <c r="AB4775" i="3"/>
  <c r="AA4775" i="3"/>
  <c r="Z4775" i="3"/>
  <c r="Y4775" i="3"/>
  <c r="X4775" i="3"/>
  <c r="AD4774" i="3"/>
  <c r="AC4774" i="3"/>
  <c r="AB4774" i="3"/>
  <c r="AA4774" i="3"/>
  <c r="Z4774" i="3"/>
  <c r="Y4774" i="3"/>
  <c r="X4774" i="3"/>
  <c r="AD4773" i="3"/>
  <c r="AC4773" i="3"/>
  <c r="AB4773" i="3"/>
  <c r="AA4773" i="3"/>
  <c r="Z4773" i="3"/>
  <c r="Y4773" i="3"/>
  <c r="X4773" i="3"/>
  <c r="AD4772" i="3"/>
  <c r="AC4772" i="3"/>
  <c r="AB4772" i="3"/>
  <c r="AA4772" i="3"/>
  <c r="Z4772" i="3"/>
  <c r="Y4772" i="3"/>
  <c r="X4772" i="3"/>
  <c r="AD4771" i="3"/>
  <c r="AC4771" i="3"/>
  <c r="AB4771" i="3"/>
  <c r="AA4771" i="3"/>
  <c r="Z4771" i="3"/>
  <c r="Y4771" i="3"/>
  <c r="X4771" i="3"/>
  <c r="AD4770" i="3"/>
  <c r="AC4770" i="3"/>
  <c r="AB4770" i="3"/>
  <c r="AA4770" i="3"/>
  <c r="Z4770" i="3"/>
  <c r="Y4770" i="3"/>
  <c r="X4770" i="3"/>
  <c r="AD4769" i="3"/>
  <c r="AC4769" i="3"/>
  <c r="AB4769" i="3"/>
  <c r="AA4769" i="3"/>
  <c r="Z4769" i="3"/>
  <c r="Y4769" i="3"/>
  <c r="X4769" i="3"/>
  <c r="AD4768" i="3"/>
  <c r="AC4768" i="3"/>
  <c r="AB4768" i="3"/>
  <c r="AA4768" i="3"/>
  <c r="Z4768" i="3"/>
  <c r="Y4768" i="3"/>
  <c r="X4768" i="3"/>
  <c r="AD4767" i="3"/>
  <c r="AC4767" i="3"/>
  <c r="AB4767" i="3"/>
  <c r="AA4767" i="3"/>
  <c r="Z4767" i="3"/>
  <c r="Y4767" i="3"/>
  <c r="X4767" i="3"/>
  <c r="AD4766" i="3"/>
  <c r="AC4766" i="3"/>
  <c r="AB4766" i="3"/>
  <c r="AA4766" i="3"/>
  <c r="Z4766" i="3"/>
  <c r="Y4766" i="3"/>
  <c r="X4766" i="3"/>
  <c r="AD4765" i="3"/>
  <c r="AC4765" i="3"/>
  <c r="AB4765" i="3"/>
  <c r="AA4765" i="3"/>
  <c r="Z4765" i="3"/>
  <c r="Y4765" i="3"/>
  <c r="X4765" i="3"/>
  <c r="AD4764" i="3"/>
  <c r="AC4764" i="3"/>
  <c r="AB4764" i="3"/>
  <c r="AA4764" i="3"/>
  <c r="Z4764" i="3"/>
  <c r="Y4764" i="3"/>
  <c r="X4764" i="3"/>
  <c r="AD4763" i="3"/>
  <c r="AC4763" i="3"/>
  <c r="AB4763" i="3"/>
  <c r="AA4763" i="3"/>
  <c r="Z4763" i="3"/>
  <c r="Y4763" i="3"/>
  <c r="X4763" i="3"/>
  <c r="AD4762" i="3"/>
  <c r="AC4762" i="3"/>
  <c r="AB4762" i="3"/>
  <c r="AA4762" i="3"/>
  <c r="Z4762" i="3"/>
  <c r="Y4762" i="3"/>
  <c r="X4762" i="3"/>
  <c r="AD4761" i="3"/>
  <c r="AC4761" i="3"/>
  <c r="AB4761" i="3"/>
  <c r="AA4761" i="3"/>
  <c r="Z4761" i="3"/>
  <c r="Y4761" i="3"/>
  <c r="X4761" i="3"/>
  <c r="AD4760" i="3"/>
  <c r="AC4760" i="3"/>
  <c r="AB4760" i="3"/>
  <c r="AA4760" i="3"/>
  <c r="Z4760" i="3"/>
  <c r="Y4760" i="3"/>
  <c r="X4760" i="3"/>
  <c r="AD4759" i="3"/>
  <c r="AC4759" i="3"/>
  <c r="AB4759" i="3"/>
  <c r="AA4759" i="3"/>
  <c r="Z4759" i="3"/>
  <c r="Y4759" i="3"/>
  <c r="X4759" i="3"/>
  <c r="AD4758" i="3"/>
  <c r="AC4758" i="3"/>
  <c r="AB4758" i="3"/>
  <c r="AA4758" i="3"/>
  <c r="Z4758" i="3"/>
  <c r="Y4758" i="3"/>
  <c r="X4758" i="3"/>
  <c r="AD4757" i="3"/>
  <c r="AC4757" i="3"/>
  <c r="AB4757" i="3"/>
  <c r="AA4757" i="3"/>
  <c r="Z4757" i="3"/>
  <c r="Y4757" i="3"/>
  <c r="X4757" i="3"/>
  <c r="AD4756" i="3"/>
  <c r="AC4756" i="3"/>
  <c r="AB4756" i="3"/>
  <c r="AA4756" i="3"/>
  <c r="Z4756" i="3"/>
  <c r="Y4756" i="3"/>
  <c r="X4756" i="3"/>
  <c r="AD4755" i="3"/>
  <c r="AC4755" i="3"/>
  <c r="AB4755" i="3"/>
  <c r="AA4755" i="3"/>
  <c r="Z4755" i="3"/>
  <c r="Y4755" i="3"/>
  <c r="X4755" i="3"/>
  <c r="AD4754" i="3"/>
  <c r="AC4754" i="3"/>
  <c r="AB4754" i="3"/>
  <c r="AA4754" i="3"/>
  <c r="Z4754" i="3"/>
  <c r="Y4754" i="3"/>
  <c r="X4754" i="3"/>
  <c r="AD4753" i="3"/>
  <c r="AC4753" i="3"/>
  <c r="AB4753" i="3"/>
  <c r="AA4753" i="3"/>
  <c r="Z4753" i="3"/>
  <c r="Y4753" i="3"/>
  <c r="X4753" i="3"/>
  <c r="AD4752" i="3"/>
  <c r="AC4752" i="3"/>
  <c r="AB4752" i="3"/>
  <c r="AA4752" i="3"/>
  <c r="Z4752" i="3"/>
  <c r="Y4752" i="3"/>
  <c r="X4752" i="3"/>
  <c r="AD4751" i="3"/>
  <c r="AC4751" i="3"/>
  <c r="AB4751" i="3"/>
  <c r="AA4751" i="3"/>
  <c r="Z4751" i="3"/>
  <c r="Y4751" i="3"/>
  <c r="X4751" i="3"/>
  <c r="AD4750" i="3"/>
  <c r="AC4750" i="3"/>
  <c r="AB4750" i="3"/>
  <c r="AA4750" i="3"/>
  <c r="Z4750" i="3"/>
  <c r="Y4750" i="3"/>
  <c r="X4750" i="3"/>
  <c r="AD4749" i="3"/>
  <c r="AC4749" i="3"/>
  <c r="AB4749" i="3"/>
  <c r="AA4749" i="3"/>
  <c r="Z4749" i="3"/>
  <c r="Y4749" i="3"/>
  <c r="X4749" i="3"/>
  <c r="AD4748" i="3"/>
  <c r="AC4748" i="3"/>
  <c r="AB4748" i="3"/>
  <c r="AA4748" i="3"/>
  <c r="Z4748" i="3"/>
  <c r="Y4748" i="3"/>
  <c r="X4748" i="3"/>
  <c r="AD4747" i="3"/>
  <c r="AC4747" i="3"/>
  <c r="AB4747" i="3"/>
  <c r="AA4747" i="3"/>
  <c r="Z4747" i="3"/>
  <c r="Y4747" i="3"/>
  <c r="X4747" i="3"/>
  <c r="AD4746" i="3"/>
  <c r="AC4746" i="3"/>
  <c r="AB4746" i="3"/>
  <c r="AA4746" i="3"/>
  <c r="Z4746" i="3"/>
  <c r="Y4746" i="3"/>
  <c r="X4746" i="3"/>
  <c r="AD4745" i="3"/>
  <c r="AC4745" i="3"/>
  <c r="AB4745" i="3"/>
  <c r="AA4745" i="3"/>
  <c r="Z4745" i="3"/>
  <c r="Y4745" i="3"/>
  <c r="X4745" i="3"/>
  <c r="AD4744" i="3"/>
  <c r="AC4744" i="3"/>
  <c r="AB4744" i="3"/>
  <c r="AA4744" i="3"/>
  <c r="Z4744" i="3"/>
  <c r="Y4744" i="3"/>
  <c r="X4744" i="3"/>
  <c r="AD4743" i="3"/>
  <c r="AC4743" i="3"/>
  <c r="AB4743" i="3"/>
  <c r="AA4743" i="3"/>
  <c r="Z4743" i="3"/>
  <c r="Y4743" i="3"/>
  <c r="X4743" i="3"/>
  <c r="AD4742" i="3"/>
  <c r="AC4742" i="3"/>
  <c r="AB4742" i="3"/>
  <c r="AA4742" i="3"/>
  <c r="Z4742" i="3"/>
  <c r="Y4742" i="3"/>
  <c r="X4742" i="3"/>
  <c r="AD4741" i="3"/>
  <c r="AC4741" i="3"/>
  <c r="AB4741" i="3"/>
  <c r="AA4741" i="3"/>
  <c r="Z4741" i="3"/>
  <c r="Y4741" i="3"/>
  <c r="X4741" i="3"/>
  <c r="AD4740" i="3"/>
  <c r="AC4740" i="3"/>
  <c r="AB4740" i="3"/>
  <c r="AA4740" i="3"/>
  <c r="Z4740" i="3"/>
  <c r="Y4740" i="3"/>
  <c r="X4740" i="3"/>
  <c r="AD4739" i="3"/>
  <c r="AC4739" i="3"/>
  <c r="AB4739" i="3"/>
  <c r="AA4739" i="3"/>
  <c r="Z4739" i="3"/>
  <c r="Y4739" i="3"/>
  <c r="X4739" i="3"/>
  <c r="AD4738" i="3"/>
  <c r="AC4738" i="3"/>
  <c r="AB4738" i="3"/>
  <c r="AA4738" i="3"/>
  <c r="Z4738" i="3"/>
  <c r="Y4738" i="3"/>
  <c r="X4738" i="3"/>
  <c r="AD4737" i="3"/>
  <c r="AC4737" i="3"/>
  <c r="AB4737" i="3"/>
  <c r="AA4737" i="3"/>
  <c r="Z4737" i="3"/>
  <c r="Y4737" i="3"/>
  <c r="X4737" i="3"/>
  <c r="AD4736" i="3"/>
  <c r="AC4736" i="3"/>
  <c r="AB4736" i="3"/>
  <c r="AA4736" i="3"/>
  <c r="Z4736" i="3"/>
  <c r="Y4736" i="3"/>
  <c r="X4736" i="3"/>
  <c r="AD4735" i="3"/>
  <c r="AC4735" i="3"/>
  <c r="AB4735" i="3"/>
  <c r="AA4735" i="3"/>
  <c r="Z4735" i="3"/>
  <c r="Y4735" i="3"/>
  <c r="X4735" i="3"/>
  <c r="AD4734" i="3"/>
  <c r="AC4734" i="3"/>
  <c r="AB4734" i="3"/>
  <c r="AA4734" i="3"/>
  <c r="Z4734" i="3"/>
  <c r="Y4734" i="3"/>
  <c r="X4734" i="3"/>
  <c r="AD4733" i="3"/>
  <c r="AC4733" i="3"/>
  <c r="AB4733" i="3"/>
  <c r="AA4733" i="3"/>
  <c r="Z4733" i="3"/>
  <c r="Y4733" i="3"/>
  <c r="X4733" i="3"/>
  <c r="AD4732" i="3"/>
  <c r="AC4732" i="3"/>
  <c r="AB4732" i="3"/>
  <c r="AA4732" i="3"/>
  <c r="Z4732" i="3"/>
  <c r="Y4732" i="3"/>
  <c r="X4732" i="3"/>
  <c r="AD4731" i="3"/>
  <c r="AC4731" i="3"/>
  <c r="AB4731" i="3"/>
  <c r="AA4731" i="3"/>
  <c r="Z4731" i="3"/>
  <c r="Y4731" i="3"/>
  <c r="X4731" i="3"/>
  <c r="AD4730" i="3"/>
  <c r="AC4730" i="3"/>
  <c r="AB4730" i="3"/>
  <c r="AA4730" i="3"/>
  <c r="Z4730" i="3"/>
  <c r="Y4730" i="3"/>
  <c r="X4730" i="3"/>
  <c r="AD4729" i="3"/>
  <c r="AC4729" i="3"/>
  <c r="AB4729" i="3"/>
  <c r="AA4729" i="3"/>
  <c r="Z4729" i="3"/>
  <c r="Y4729" i="3"/>
  <c r="X4729" i="3"/>
  <c r="AD4728" i="3"/>
  <c r="AC4728" i="3"/>
  <c r="AB4728" i="3"/>
  <c r="AA4728" i="3"/>
  <c r="Z4728" i="3"/>
  <c r="Y4728" i="3"/>
  <c r="X4728" i="3"/>
  <c r="AD4727" i="3"/>
  <c r="AC4727" i="3"/>
  <c r="AB4727" i="3"/>
  <c r="AA4727" i="3"/>
  <c r="Z4727" i="3"/>
  <c r="Y4727" i="3"/>
  <c r="X4727" i="3"/>
  <c r="AD4726" i="3"/>
  <c r="AC4726" i="3"/>
  <c r="AB4726" i="3"/>
  <c r="AA4726" i="3"/>
  <c r="Z4726" i="3"/>
  <c r="Y4726" i="3"/>
  <c r="X4726" i="3"/>
  <c r="AD4725" i="3"/>
  <c r="AC4725" i="3"/>
  <c r="AB4725" i="3"/>
  <c r="AA4725" i="3"/>
  <c r="Z4725" i="3"/>
  <c r="Y4725" i="3"/>
  <c r="X4725" i="3"/>
  <c r="AD4724" i="3"/>
  <c r="AC4724" i="3"/>
  <c r="AB4724" i="3"/>
  <c r="AA4724" i="3"/>
  <c r="Z4724" i="3"/>
  <c r="Y4724" i="3"/>
  <c r="X4724" i="3"/>
  <c r="AD4723" i="3"/>
  <c r="AC4723" i="3"/>
  <c r="AB4723" i="3"/>
  <c r="AA4723" i="3"/>
  <c r="Z4723" i="3"/>
  <c r="Y4723" i="3"/>
  <c r="X4723" i="3"/>
  <c r="AD4722" i="3"/>
  <c r="AC4722" i="3"/>
  <c r="AB4722" i="3"/>
  <c r="AA4722" i="3"/>
  <c r="Z4722" i="3"/>
  <c r="Y4722" i="3"/>
  <c r="X4722" i="3"/>
  <c r="AD4721" i="3"/>
  <c r="AC4721" i="3"/>
  <c r="AB4721" i="3"/>
  <c r="AA4721" i="3"/>
  <c r="Z4721" i="3"/>
  <c r="Y4721" i="3"/>
  <c r="X4721" i="3"/>
  <c r="AD4720" i="3"/>
  <c r="AC4720" i="3"/>
  <c r="AB4720" i="3"/>
  <c r="AA4720" i="3"/>
  <c r="Z4720" i="3"/>
  <c r="Y4720" i="3"/>
  <c r="X4720" i="3"/>
  <c r="AD4719" i="3"/>
  <c r="AC4719" i="3"/>
  <c r="AB4719" i="3"/>
  <c r="AA4719" i="3"/>
  <c r="Z4719" i="3"/>
  <c r="Y4719" i="3"/>
  <c r="X4719" i="3"/>
  <c r="AD4718" i="3"/>
  <c r="AC4718" i="3"/>
  <c r="AB4718" i="3"/>
  <c r="AA4718" i="3"/>
  <c r="Z4718" i="3"/>
  <c r="Y4718" i="3"/>
  <c r="X4718" i="3"/>
  <c r="AD4717" i="3"/>
  <c r="AC4717" i="3"/>
  <c r="AB4717" i="3"/>
  <c r="AA4717" i="3"/>
  <c r="Z4717" i="3"/>
  <c r="Y4717" i="3"/>
  <c r="X4717" i="3"/>
  <c r="AD4716" i="3"/>
  <c r="AC4716" i="3"/>
  <c r="AB4716" i="3"/>
  <c r="AA4716" i="3"/>
  <c r="Z4716" i="3"/>
  <c r="Y4716" i="3"/>
  <c r="X4716" i="3"/>
  <c r="AD4715" i="3"/>
  <c r="AC4715" i="3"/>
  <c r="AB4715" i="3"/>
  <c r="AA4715" i="3"/>
  <c r="Z4715" i="3"/>
  <c r="Y4715" i="3"/>
  <c r="X4715" i="3"/>
  <c r="AD4714" i="3"/>
  <c r="AC4714" i="3"/>
  <c r="AB4714" i="3"/>
  <c r="AA4714" i="3"/>
  <c r="Z4714" i="3"/>
  <c r="Y4714" i="3"/>
  <c r="X4714" i="3"/>
  <c r="AD4713" i="3"/>
  <c r="AC4713" i="3"/>
  <c r="AB4713" i="3"/>
  <c r="AA4713" i="3"/>
  <c r="Z4713" i="3"/>
  <c r="Y4713" i="3"/>
  <c r="X4713" i="3"/>
  <c r="AD4712" i="3"/>
  <c r="AC4712" i="3"/>
  <c r="AB4712" i="3"/>
  <c r="AA4712" i="3"/>
  <c r="Z4712" i="3"/>
  <c r="Y4712" i="3"/>
  <c r="X4712" i="3"/>
  <c r="AD4711" i="3"/>
  <c r="AC4711" i="3"/>
  <c r="AB4711" i="3"/>
  <c r="AA4711" i="3"/>
  <c r="Z4711" i="3"/>
  <c r="Y4711" i="3"/>
  <c r="X4711" i="3"/>
  <c r="AD4710" i="3"/>
  <c r="AC4710" i="3"/>
  <c r="AB4710" i="3"/>
  <c r="AA4710" i="3"/>
  <c r="Z4710" i="3"/>
  <c r="Y4710" i="3"/>
  <c r="X4710" i="3"/>
  <c r="AD4709" i="3"/>
  <c r="AC4709" i="3"/>
  <c r="AB4709" i="3"/>
  <c r="AA4709" i="3"/>
  <c r="Z4709" i="3"/>
  <c r="Y4709" i="3"/>
  <c r="X4709" i="3"/>
  <c r="AD4708" i="3"/>
  <c r="AC4708" i="3"/>
  <c r="AB4708" i="3"/>
  <c r="AA4708" i="3"/>
  <c r="Z4708" i="3"/>
  <c r="Y4708" i="3"/>
  <c r="X4708" i="3"/>
  <c r="AD4707" i="3"/>
  <c r="AC4707" i="3"/>
  <c r="AB4707" i="3"/>
  <c r="AA4707" i="3"/>
  <c r="Z4707" i="3"/>
  <c r="Y4707" i="3"/>
  <c r="X4707" i="3"/>
  <c r="AD4706" i="3"/>
  <c r="AC4706" i="3"/>
  <c r="AB4706" i="3"/>
  <c r="AA4706" i="3"/>
  <c r="Z4706" i="3"/>
  <c r="Y4706" i="3"/>
  <c r="X4706" i="3"/>
  <c r="AD4705" i="3"/>
  <c r="AC4705" i="3"/>
  <c r="AB4705" i="3"/>
  <c r="AA4705" i="3"/>
  <c r="Z4705" i="3"/>
  <c r="Y4705" i="3"/>
  <c r="X4705" i="3"/>
  <c r="AD4704" i="3"/>
  <c r="AC4704" i="3"/>
  <c r="AB4704" i="3"/>
  <c r="AA4704" i="3"/>
  <c r="Z4704" i="3"/>
  <c r="Y4704" i="3"/>
  <c r="X4704" i="3"/>
  <c r="AD4703" i="3"/>
  <c r="AC4703" i="3"/>
  <c r="AB4703" i="3"/>
  <c r="AA4703" i="3"/>
  <c r="Z4703" i="3"/>
  <c r="Y4703" i="3"/>
  <c r="X4703" i="3"/>
  <c r="AD4702" i="3"/>
  <c r="AC4702" i="3"/>
  <c r="AB4702" i="3"/>
  <c r="AA4702" i="3"/>
  <c r="Z4702" i="3"/>
  <c r="Y4702" i="3"/>
  <c r="X4702" i="3"/>
  <c r="AD4701" i="3"/>
  <c r="AC4701" i="3"/>
  <c r="AB4701" i="3"/>
  <c r="AA4701" i="3"/>
  <c r="Z4701" i="3"/>
  <c r="Y4701" i="3"/>
  <c r="X4701" i="3"/>
  <c r="AD4700" i="3"/>
  <c r="AC4700" i="3"/>
  <c r="AB4700" i="3"/>
  <c r="AA4700" i="3"/>
  <c r="Z4700" i="3"/>
  <c r="Y4700" i="3"/>
  <c r="X4700" i="3"/>
  <c r="AD4699" i="3"/>
  <c r="AC4699" i="3"/>
  <c r="AB4699" i="3"/>
  <c r="AA4699" i="3"/>
  <c r="Z4699" i="3"/>
  <c r="Y4699" i="3"/>
  <c r="X4699" i="3"/>
  <c r="AD4698" i="3"/>
  <c r="AC4698" i="3"/>
  <c r="AB4698" i="3"/>
  <c r="AA4698" i="3"/>
  <c r="Z4698" i="3"/>
  <c r="Y4698" i="3"/>
  <c r="X4698" i="3"/>
  <c r="AD4697" i="3"/>
  <c r="AC4697" i="3"/>
  <c r="AB4697" i="3"/>
  <c r="AA4697" i="3"/>
  <c r="Z4697" i="3"/>
  <c r="Y4697" i="3"/>
  <c r="X4697" i="3"/>
  <c r="AD4696" i="3"/>
  <c r="AC4696" i="3"/>
  <c r="AB4696" i="3"/>
  <c r="AA4696" i="3"/>
  <c r="Z4696" i="3"/>
  <c r="Y4696" i="3"/>
  <c r="X4696" i="3"/>
  <c r="AD4695" i="3"/>
  <c r="AC4695" i="3"/>
  <c r="AB4695" i="3"/>
  <c r="AA4695" i="3"/>
  <c r="Z4695" i="3"/>
  <c r="Y4695" i="3"/>
  <c r="X4695" i="3"/>
  <c r="AD4694" i="3"/>
  <c r="AC4694" i="3"/>
  <c r="AB4694" i="3"/>
  <c r="AA4694" i="3"/>
  <c r="Z4694" i="3"/>
  <c r="Y4694" i="3"/>
  <c r="X4694" i="3"/>
  <c r="AD4693" i="3"/>
  <c r="AC4693" i="3"/>
  <c r="AB4693" i="3"/>
  <c r="AA4693" i="3"/>
  <c r="Z4693" i="3"/>
  <c r="Y4693" i="3"/>
  <c r="X4693" i="3"/>
  <c r="AD4692" i="3"/>
  <c r="AC4692" i="3"/>
  <c r="AB4692" i="3"/>
  <c r="AA4692" i="3"/>
  <c r="Z4692" i="3"/>
  <c r="Y4692" i="3"/>
  <c r="X4692" i="3"/>
  <c r="AD4691" i="3"/>
  <c r="AC4691" i="3"/>
  <c r="AB4691" i="3"/>
  <c r="AA4691" i="3"/>
  <c r="Z4691" i="3"/>
  <c r="Y4691" i="3"/>
  <c r="X4691" i="3"/>
  <c r="AD4690" i="3"/>
  <c r="AC4690" i="3"/>
  <c r="AB4690" i="3"/>
  <c r="AA4690" i="3"/>
  <c r="Z4690" i="3"/>
  <c r="Y4690" i="3"/>
  <c r="X4690" i="3"/>
  <c r="AD4689" i="3"/>
  <c r="AC4689" i="3"/>
  <c r="AB4689" i="3"/>
  <c r="AA4689" i="3"/>
  <c r="Z4689" i="3"/>
  <c r="Y4689" i="3"/>
  <c r="X4689" i="3"/>
  <c r="AD4688" i="3"/>
  <c r="AC4688" i="3"/>
  <c r="AB4688" i="3"/>
  <c r="AA4688" i="3"/>
  <c r="Z4688" i="3"/>
  <c r="Y4688" i="3"/>
  <c r="X4688" i="3"/>
  <c r="AD4687" i="3"/>
  <c r="AC4687" i="3"/>
  <c r="AB4687" i="3"/>
  <c r="AA4687" i="3"/>
  <c r="Z4687" i="3"/>
  <c r="Y4687" i="3"/>
  <c r="X4687" i="3"/>
  <c r="AD4686" i="3"/>
  <c r="AC4686" i="3"/>
  <c r="AB4686" i="3"/>
  <c r="AA4686" i="3"/>
  <c r="Z4686" i="3"/>
  <c r="Y4686" i="3"/>
  <c r="X4686" i="3"/>
  <c r="AD4685" i="3"/>
  <c r="AC4685" i="3"/>
  <c r="AB4685" i="3"/>
  <c r="AA4685" i="3"/>
  <c r="Z4685" i="3"/>
  <c r="Y4685" i="3"/>
  <c r="X4685" i="3"/>
  <c r="AD4684" i="3"/>
  <c r="AC4684" i="3"/>
  <c r="AB4684" i="3"/>
  <c r="AA4684" i="3"/>
  <c r="Z4684" i="3"/>
  <c r="Y4684" i="3"/>
  <c r="X4684" i="3"/>
  <c r="AD4683" i="3"/>
  <c r="AC4683" i="3"/>
  <c r="AB4683" i="3"/>
  <c r="AA4683" i="3"/>
  <c r="Z4683" i="3"/>
  <c r="Y4683" i="3"/>
  <c r="X4683" i="3"/>
  <c r="AD4682" i="3"/>
  <c r="AC4682" i="3"/>
  <c r="AB4682" i="3"/>
  <c r="AA4682" i="3"/>
  <c r="Z4682" i="3"/>
  <c r="Y4682" i="3"/>
  <c r="X4682" i="3"/>
  <c r="AD4681" i="3"/>
  <c r="AC4681" i="3"/>
  <c r="AB4681" i="3"/>
  <c r="AA4681" i="3"/>
  <c r="Z4681" i="3"/>
  <c r="Y4681" i="3"/>
  <c r="X4681" i="3"/>
  <c r="AD4680" i="3"/>
  <c r="AC4680" i="3"/>
  <c r="AB4680" i="3"/>
  <c r="AA4680" i="3"/>
  <c r="Z4680" i="3"/>
  <c r="Y4680" i="3"/>
  <c r="X4680" i="3"/>
  <c r="AD4679" i="3"/>
  <c r="AC4679" i="3"/>
  <c r="AB4679" i="3"/>
  <c r="AA4679" i="3"/>
  <c r="Z4679" i="3"/>
  <c r="Y4679" i="3"/>
  <c r="X4679" i="3"/>
  <c r="AD4678" i="3"/>
  <c r="AC4678" i="3"/>
  <c r="AB4678" i="3"/>
  <c r="AA4678" i="3"/>
  <c r="Z4678" i="3"/>
  <c r="Y4678" i="3"/>
  <c r="X4678" i="3"/>
  <c r="AD4677" i="3"/>
  <c r="AC4677" i="3"/>
  <c r="AB4677" i="3"/>
  <c r="AA4677" i="3"/>
  <c r="Z4677" i="3"/>
  <c r="Y4677" i="3"/>
  <c r="X4677" i="3"/>
  <c r="AD4676" i="3"/>
  <c r="AC4676" i="3"/>
  <c r="AB4676" i="3"/>
  <c r="AA4676" i="3"/>
  <c r="Z4676" i="3"/>
  <c r="Y4676" i="3"/>
  <c r="X4676" i="3"/>
  <c r="AD4675" i="3"/>
  <c r="AC4675" i="3"/>
  <c r="AB4675" i="3"/>
  <c r="AA4675" i="3"/>
  <c r="Z4675" i="3"/>
  <c r="Y4675" i="3"/>
  <c r="X4675" i="3"/>
  <c r="AD4674" i="3"/>
  <c r="AC4674" i="3"/>
  <c r="AB4674" i="3"/>
  <c r="AA4674" i="3"/>
  <c r="Z4674" i="3"/>
  <c r="Y4674" i="3"/>
  <c r="X4674" i="3"/>
  <c r="AD4673" i="3"/>
  <c r="AC4673" i="3"/>
  <c r="AB4673" i="3"/>
  <c r="AA4673" i="3"/>
  <c r="Z4673" i="3"/>
  <c r="Y4673" i="3"/>
  <c r="X4673" i="3"/>
  <c r="AD4672" i="3"/>
  <c r="AC4672" i="3"/>
  <c r="AB4672" i="3"/>
  <c r="AA4672" i="3"/>
  <c r="Z4672" i="3"/>
  <c r="Y4672" i="3"/>
  <c r="X4672" i="3"/>
  <c r="AD4671" i="3"/>
  <c r="AC4671" i="3"/>
  <c r="AB4671" i="3"/>
  <c r="AA4671" i="3"/>
  <c r="Z4671" i="3"/>
  <c r="Y4671" i="3"/>
  <c r="X4671" i="3"/>
  <c r="AD4670" i="3"/>
  <c r="AC4670" i="3"/>
  <c r="AB4670" i="3"/>
  <c r="AA4670" i="3"/>
  <c r="Z4670" i="3"/>
  <c r="Y4670" i="3"/>
  <c r="X4670" i="3"/>
  <c r="AD4669" i="3"/>
  <c r="AC4669" i="3"/>
  <c r="AB4669" i="3"/>
  <c r="AA4669" i="3"/>
  <c r="Z4669" i="3"/>
  <c r="Y4669" i="3"/>
  <c r="X4669" i="3"/>
  <c r="AD4668" i="3"/>
  <c r="AC4668" i="3"/>
  <c r="AB4668" i="3"/>
  <c r="AA4668" i="3"/>
  <c r="Z4668" i="3"/>
  <c r="Y4668" i="3"/>
  <c r="X4668" i="3"/>
  <c r="AD4667" i="3"/>
  <c r="AC4667" i="3"/>
  <c r="AB4667" i="3"/>
  <c r="AA4667" i="3"/>
  <c r="Z4667" i="3"/>
  <c r="Y4667" i="3"/>
  <c r="X4667" i="3"/>
  <c r="AD4666" i="3"/>
  <c r="AC4666" i="3"/>
  <c r="AB4666" i="3"/>
  <c r="AA4666" i="3"/>
  <c r="Z4666" i="3"/>
  <c r="Y4666" i="3"/>
  <c r="X4666" i="3"/>
  <c r="AD4665" i="3"/>
  <c r="AC4665" i="3"/>
  <c r="AB4665" i="3"/>
  <c r="AA4665" i="3"/>
  <c r="Z4665" i="3"/>
  <c r="Y4665" i="3"/>
  <c r="X4665" i="3"/>
  <c r="AD4664" i="3"/>
  <c r="AC4664" i="3"/>
  <c r="AB4664" i="3"/>
  <c r="AA4664" i="3"/>
  <c r="Z4664" i="3"/>
  <c r="Y4664" i="3"/>
  <c r="X4664" i="3"/>
  <c r="AD4663" i="3"/>
  <c r="AC4663" i="3"/>
  <c r="AB4663" i="3"/>
  <c r="AA4663" i="3"/>
  <c r="Z4663" i="3"/>
  <c r="Y4663" i="3"/>
  <c r="X4663" i="3"/>
  <c r="AD4662" i="3"/>
  <c r="AC4662" i="3"/>
  <c r="AB4662" i="3"/>
  <c r="AA4662" i="3"/>
  <c r="Z4662" i="3"/>
  <c r="Y4662" i="3"/>
  <c r="X4662" i="3"/>
  <c r="AD4661" i="3"/>
  <c r="AC4661" i="3"/>
  <c r="AB4661" i="3"/>
  <c r="AA4661" i="3"/>
  <c r="Z4661" i="3"/>
  <c r="Y4661" i="3"/>
  <c r="X4661" i="3"/>
  <c r="AD4660" i="3"/>
  <c r="AC4660" i="3"/>
  <c r="AB4660" i="3"/>
  <c r="AA4660" i="3"/>
  <c r="Z4660" i="3"/>
  <c r="Y4660" i="3"/>
  <c r="X4660" i="3"/>
  <c r="AD4659" i="3"/>
  <c r="AC4659" i="3"/>
  <c r="AB4659" i="3"/>
  <c r="AA4659" i="3"/>
  <c r="Z4659" i="3"/>
  <c r="Y4659" i="3"/>
  <c r="X4659" i="3"/>
  <c r="AD4658" i="3"/>
  <c r="AC4658" i="3"/>
  <c r="AB4658" i="3"/>
  <c r="AA4658" i="3"/>
  <c r="Z4658" i="3"/>
  <c r="Y4658" i="3"/>
  <c r="X4658" i="3"/>
  <c r="AD4657" i="3"/>
  <c r="AC4657" i="3"/>
  <c r="AB4657" i="3"/>
  <c r="AA4657" i="3"/>
  <c r="Z4657" i="3"/>
  <c r="Y4657" i="3"/>
  <c r="X4657" i="3"/>
  <c r="AD4656" i="3"/>
  <c r="AC4656" i="3"/>
  <c r="AB4656" i="3"/>
  <c r="AA4656" i="3"/>
  <c r="Z4656" i="3"/>
  <c r="Y4656" i="3"/>
  <c r="X4656" i="3"/>
  <c r="AD4655" i="3"/>
  <c r="AC4655" i="3"/>
  <c r="AB4655" i="3"/>
  <c r="AA4655" i="3"/>
  <c r="Z4655" i="3"/>
  <c r="Y4655" i="3"/>
  <c r="X4655" i="3"/>
  <c r="AD4654" i="3"/>
  <c r="AC4654" i="3"/>
  <c r="AB4654" i="3"/>
  <c r="AA4654" i="3"/>
  <c r="Z4654" i="3"/>
  <c r="Y4654" i="3"/>
  <c r="X4654" i="3"/>
  <c r="AD4653" i="3"/>
  <c r="AC4653" i="3"/>
  <c r="AB4653" i="3"/>
  <c r="AA4653" i="3"/>
  <c r="Z4653" i="3"/>
  <c r="Y4653" i="3"/>
  <c r="X4653" i="3"/>
  <c r="AD4652" i="3"/>
  <c r="AC4652" i="3"/>
  <c r="AB4652" i="3"/>
  <c r="AA4652" i="3"/>
  <c r="Z4652" i="3"/>
  <c r="Y4652" i="3"/>
  <c r="X4652" i="3"/>
  <c r="AD4651" i="3"/>
  <c r="AC4651" i="3"/>
  <c r="AB4651" i="3"/>
  <c r="AA4651" i="3"/>
  <c r="Z4651" i="3"/>
  <c r="Y4651" i="3"/>
  <c r="X4651" i="3"/>
  <c r="AD4650" i="3"/>
  <c r="AC4650" i="3"/>
  <c r="AB4650" i="3"/>
  <c r="AA4650" i="3"/>
  <c r="Z4650" i="3"/>
  <c r="Y4650" i="3"/>
  <c r="X4650" i="3"/>
  <c r="AD4649" i="3"/>
  <c r="AC4649" i="3"/>
  <c r="AB4649" i="3"/>
  <c r="AA4649" i="3"/>
  <c r="Z4649" i="3"/>
  <c r="Y4649" i="3"/>
  <c r="X4649" i="3"/>
  <c r="AD4648" i="3"/>
  <c r="AC4648" i="3"/>
  <c r="AB4648" i="3"/>
  <c r="AA4648" i="3"/>
  <c r="Z4648" i="3"/>
  <c r="Y4648" i="3"/>
  <c r="X4648" i="3"/>
  <c r="AD4647" i="3"/>
  <c r="AC4647" i="3"/>
  <c r="AB4647" i="3"/>
  <c r="AA4647" i="3"/>
  <c r="Z4647" i="3"/>
  <c r="Y4647" i="3"/>
  <c r="X4647" i="3"/>
  <c r="AD4646" i="3"/>
  <c r="AC4646" i="3"/>
  <c r="AB4646" i="3"/>
  <c r="AA4646" i="3"/>
  <c r="Z4646" i="3"/>
  <c r="Y4646" i="3"/>
  <c r="X4646" i="3"/>
  <c r="AD4645" i="3"/>
  <c r="AC4645" i="3"/>
  <c r="AB4645" i="3"/>
  <c r="AA4645" i="3"/>
  <c r="Z4645" i="3"/>
  <c r="Y4645" i="3"/>
  <c r="X4645" i="3"/>
  <c r="AD4644" i="3"/>
  <c r="AC4644" i="3"/>
  <c r="AB4644" i="3"/>
  <c r="AA4644" i="3"/>
  <c r="Z4644" i="3"/>
  <c r="Y4644" i="3"/>
  <c r="X4644" i="3"/>
  <c r="AD4643" i="3"/>
  <c r="AC4643" i="3"/>
  <c r="AB4643" i="3"/>
  <c r="AA4643" i="3"/>
  <c r="Z4643" i="3"/>
  <c r="Y4643" i="3"/>
  <c r="X4643" i="3"/>
  <c r="AD4642" i="3"/>
  <c r="AC4642" i="3"/>
  <c r="AB4642" i="3"/>
  <c r="AA4642" i="3"/>
  <c r="Z4642" i="3"/>
  <c r="Y4642" i="3"/>
  <c r="X4642" i="3"/>
  <c r="AD4641" i="3"/>
  <c r="AC4641" i="3"/>
  <c r="AB4641" i="3"/>
  <c r="AA4641" i="3"/>
  <c r="Z4641" i="3"/>
  <c r="Y4641" i="3"/>
  <c r="X4641" i="3"/>
  <c r="AD4640" i="3"/>
  <c r="AC4640" i="3"/>
  <c r="AB4640" i="3"/>
  <c r="AA4640" i="3"/>
  <c r="Z4640" i="3"/>
  <c r="Y4640" i="3"/>
  <c r="X4640" i="3"/>
  <c r="AD4639" i="3"/>
  <c r="AC4639" i="3"/>
  <c r="AB4639" i="3"/>
  <c r="AA4639" i="3"/>
  <c r="Z4639" i="3"/>
  <c r="Y4639" i="3"/>
  <c r="X4639" i="3"/>
  <c r="AD4638" i="3"/>
  <c r="AC4638" i="3"/>
  <c r="AB4638" i="3"/>
  <c r="AA4638" i="3"/>
  <c r="Z4638" i="3"/>
  <c r="Y4638" i="3"/>
  <c r="X4638" i="3"/>
  <c r="AD4637" i="3"/>
  <c r="AC4637" i="3"/>
  <c r="AB4637" i="3"/>
  <c r="AA4637" i="3"/>
  <c r="Z4637" i="3"/>
  <c r="Y4637" i="3"/>
  <c r="X4637" i="3"/>
  <c r="AD4636" i="3"/>
  <c r="AC4636" i="3"/>
  <c r="AB4636" i="3"/>
  <c r="AA4636" i="3"/>
  <c r="Z4636" i="3"/>
  <c r="Y4636" i="3"/>
  <c r="X4636" i="3"/>
  <c r="AD4635" i="3"/>
  <c r="AC4635" i="3"/>
  <c r="AB4635" i="3"/>
  <c r="AA4635" i="3"/>
  <c r="Z4635" i="3"/>
  <c r="Y4635" i="3"/>
  <c r="X4635" i="3"/>
  <c r="AD4634" i="3"/>
  <c r="AC4634" i="3"/>
  <c r="AB4634" i="3"/>
  <c r="AA4634" i="3"/>
  <c r="Z4634" i="3"/>
  <c r="Y4634" i="3"/>
  <c r="X4634" i="3"/>
  <c r="AD4633" i="3"/>
  <c r="AC4633" i="3"/>
  <c r="AB4633" i="3"/>
  <c r="AA4633" i="3"/>
  <c r="Z4633" i="3"/>
  <c r="Y4633" i="3"/>
  <c r="X4633" i="3"/>
  <c r="AD4632" i="3"/>
  <c r="AC4632" i="3"/>
  <c r="AB4632" i="3"/>
  <c r="AA4632" i="3"/>
  <c r="Z4632" i="3"/>
  <c r="Y4632" i="3"/>
  <c r="X4632" i="3"/>
  <c r="AD4631" i="3"/>
  <c r="AC4631" i="3"/>
  <c r="AB4631" i="3"/>
  <c r="AA4631" i="3"/>
  <c r="Z4631" i="3"/>
  <c r="Y4631" i="3"/>
  <c r="X4631" i="3"/>
  <c r="AD4630" i="3"/>
  <c r="AC4630" i="3"/>
  <c r="AB4630" i="3"/>
  <c r="AA4630" i="3"/>
  <c r="Z4630" i="3"/>
  <c r="Y4630" i="3"/>
  <c r="X4630" i="3"/>
  <c r="AD4629" i="3"/>
  <c r="AC4629" i="3"/>
  <c r="AB4629" i="3"/>
  <c r="AA4629" i="3"/>
  <c r="Z4629" i="3"/>
  <c r="Y4629" i="3"/>
  <c r="X4629" i="3"/>
  <c r="AD4628" i="3"/>
  <c r="AC4628" i="3"/>
  <c r="AB4628" i="3"/>
  <c r="AA4628" i="3"/>
  <c r="Z4628" i="3"/>
  <c r="Y4628" i="3"/>
  <c r="X4628" i="3"/>
  <c r="AD4627" i="3"/>
  <c r="AC4627" i="3"/>
  <c r="AB4627" i="3"/>
  <c r="AA4627" i="3"/>
  <c r="Z4627" i="3"/>
  <c r="Y4627" i="3"/>
  <c r="X4627" i="3"/>
  <c r="AD4626" i="3"/>
  <c r="AC4626" i="3"/>
  <c r="AB4626" i="3"/>
  <c r="AA4626" i="3"/>
  <c r="Z4626" i="3"/>
  <c r="Y4626" i="3"/>
  <c r="X4626" i="3"/>
  <c r="AD4625" i="3"/>
  <c r="AC4625" i="3"/>
  <c r="AB4625" i="3"/>
  <c r="AA4625" i="3"/>
  <c r="Z4625" i="3"/>
  <c r="Y4625" i="3"/>
  <c r="X4625" i="3"/>
  <c r="AD4624" i="3"/>
  <c r="AC4624" i="3"/>
  <c r="AB4624" i="3"/>
  <c r="AA4624" i="3"/>
  <c r="Z4624" i="3"/>
  <c r="Y4624" i="3"/>
  <c r="X4624" i="3"/>
  <c r="AD4623" i="3"/>
  <c r="AC4623" i="3"/>
  <c r="AB4623" i="3"/>
  <c r="AA4623" i="3"/>
  <c r="Z4623" i="3"/>
  <c r="Y4623" i="3"/>
  <c r="X4623" i="3"/>
  <c r="AD4622" i="3"/>
  <c r="AC4622" i="3"/>
  <c r="AB4622" i="3"/>
  <c r="AA4622" i="3"/>
  <c r="Z4622" i="3"/>
  <c r="Y4622" i="3"/>
  <c r="X4622" i="3"/>
  <c r="AD4621" i="3"/>
  <c r="AC4621" i="3"/>
  <c r="AB4621" i="3"/>
  <c r="AA4621" i="3"/>
  <c r="Z4621" i="3"/>
  <c r="Y4621" i="3"/>
  <c r="X4621" i="3"/>
  <c r="AD4620" i="3"/>
  <c r="AC4620" i="3"/>
  <c r="AB4620" i="3"/>
  <c r="AA4620" i="3"/>
  <c r="Z4620" i="3"/>
  <c r="Y4620" i="3"/>
  <c r="X4620" i="3"/>
  <c r="AD4619" i="3"/>
  <c r="AC4619" i="3"/>
  <c r="AB4619" i="3"/>
  <c r="AA4619" i="3"/>
  <c r="Z4619" i="3"/>
  <c r="Y4619" i="3"/>
  <c r="X4619" i="3"/>
  <c r="AD4618" i="3"/>
  <c r="AC4618" i="3"/>
  <c r="AB4618" i="3"/>
  <c r="AA4618" i="3"/>
  <c r="Z4618" i="3"/>
  <c r="Y4618" i="3"/>
  <c r="X4618" i="3"/>
  <c r="AD4617" i="3"/>
  <c r="AC4617" i="3"/>
  <c r="AB4617" i="3"/>
  <c r="AA4617" i="3"/>
  <c r="Z4617" i="3"/>
  <c r="Y4617" i="3"/>
  <c r="X4617" i="3"/>
  <c r="AD4616" i="3"/>
  <c r="AC4616" i="3"/>
  <c r="AB4616" i="3"/>
  <c r="AA4616" i="3"/>
  <c r="Z4616" i="3"/>
  <c r="Y4616" i="3"/>
  <c r="X4616" i="3"/>
  <c r="AD4615" i="3"/>
  <c r="AC4615" i="3"/>
  <c r="AB4615" i="3"/>
  <c r="AA4615" i="3"/>
  <c r="Z4615" i="3"/>
  <c r="Y4615" i="3"/>
  <c r="X4615" i="3"/>
  <c r="AD4614" i="3"/>
  <c r="AC4614" i="3"/>
  <c r="AB4614" i="3"/>
  <c r="AA4614" i="3"/>
  <c r="Z4614" i="3"/>
  <c r="Y4614" i="3"/>
  <c r="X4614" i="3"/>
  <c r="AD4613" i="3"/>
  <c r="AC4613" i="3"/>
  <c r="AB4613" i="3"/>
  <c r="AA4613" i="3"/>
  <c r="Z4613" i="3"/>
  <c r="Y4613" i="3"/>
  <c r="X4613" i="3"/>
  <c r="AD4612" i="3"/>
  <c r="AC4612" i="3"/>
  <c r="AB4612" i="3"/>
  <c r="AA4612" i="3"/>
  <c r="Z4612" i="3"/>
  <c r="Y4612" i="3"/>
  <c r="X4612" i="3"/>
  <c r="AD4611" i="3"/>
  <c r="AC4611" i="3"/>
  <c r="AB4611" i="3"/>
  <c r="AA4611" i="3"/>
  <c r="Z4611" i="3"/>
  <c r="Y4611" i="3"/>
  <c r="X4611" i="3"/>
  <c r="AD4610" i="3"/>
  <c r="AC4610" i="3"/>
  <c r="AB4610" i="3"/>
  <c r="AA4610" i="3"/>
  <c r="Z4610" i="3"/>
  <c r="Y4610" i="3"/>
  <c r="X4610" i="3"/>
  <c r="AD4609" i="3"/>
  <c r="AC4609" i="3"/>
  <c r="AB4609" i="3"/>
  <c r="AA4609" i="3"/>
  <c r="Z4609" i="3"/>
  <c r="Y4609" i="3"/>
  <c r="X4609" i="3"/>
  <c r="AD4608" i="3"/>
  <c r="AC4608" i="3"/>
  <c r="AB4608" i="3"/>
  <c r="AA4608" i="3"/>
  <c r="Z4608" i="3"/>
  <c r="Y4608" i="3"/>
  <c r="X4608" i="3"/>
  <c r="AD4607" i="3"/>
  <c r="AC4607" i="3"/>
  <c r="AB4607" i="3"/>
  <c r="AA4607" i="3"/>
  <c r="Z4607" i="3"/>
  <c r="Y4607" i="3"/>
  <c r="X4607" i="3"/>
  <c r="AD4606" i="3"/>
  <c r="AC4606" i="3"/>
  <c r="AB4606" i="3"/>
  <c r="AA4606" i="3"/>
  <c r="Z4606" i="3"/>
  <c r="Y4606" i="3"/>
  <c r="X4606" i="3"/>
  <c r="AD4605" i="3"/>
  <c r="AC4605" i="3"/>
  <c r="AB4605" i="3"/>
  <c r="AA4605" i="3"/>
  <c r="Z4605" i="3"/>
  <c r="Y4605" i="3"/>
  <c r="X4605" i="3"/>
  <c r="AD4604" i="3"/>
  <c r="AC4604" i="3"/>
  <c r="AB4604" i="3"/>
  <c r="AA4604" i="3"/>
  <c r="Z4604" i="3"/>
  <c r="Y4604" i="3"/>
  <c r="X4604" i="3"/>
  <c r="AD4603" i="3"/>
  <c r="AC4603" i="3"/>
  <c r="AB4603" i="3"/>
  <c r="AA4603" i="3"/>
  <c r="Z4603" i="3"/>
  <c r="Y4603" i="3"/>
  <c r="X4603" i="3"/>
  <c r="AD4602" i="3"/>
  <c r="AC4602" i="3"/>
  <c r="AB4602" i="3"/>
  <c r="AA4602" i="3"/>
  <c r="Z4602" i="3"/>
  <c r="Y4602" i="3"/>
  <c r="X4602" i="3"/>
  <c r="AD4601" i="3"/>
  <c r="AC4601" i="3"/>
  <c r="AB4601" i="3"/>
  <c r="AA4601" i="3"/>
  <c r="Z4601" i="3"/>
  <c r="Y4601" i="3"/>
  <c r="X4601" i="3"/>
  <c r="AD4600" i="3"/>
  <c r="AC4600" i="3"/>
  <c r="AB4600" i="3"/>
  <c r="AA4600" i="3"/>
  <c r="Z4600" i="3"/>
  <c r="Y4600" i="3"/>
  <c r="X4600" i="3"/>
  <c r="AD4599" i="3"/>
  <c r="AC4599" i="3"/>
  <c r="AB4599" i="3"/>
  <c r="AA4599" i="3"/>
  <c r="Z4599" i="3"/>
  <c r="Y4599" i="3"/>
  <c r="X4599" i="3"/>
  <c r="AD4598" i="3"/>
  <c r="AC4598" i="3"/>
  <c r="AB4598" i="3"/>
  <c r="AA4598" i="3"/>
  <c r="Z4598" i="3"/>
  <c r="Y4598" i="3"/>
  <c r="X4598" i="3"/>
  <c r="AD4597" i="3"/>
  <c r="AC4597" i="3"/>
  <c r="AB4597" i="3"/>
  <c r="AA4597" i="3"/>
  <c r="Z4597" i="3"/>
  <c r="Y4597" i="3"/>
  <c r="X4597" i="3"/>
  <c r="AD4596" i="3"/>
  <c r="AC4596" i="3"/>
  <c r="AB4596" i="3"/>
  <c r="AA4596" i="3"/>
  <c r="Z4596" i="3"/>
  <c r="Y4596" i="3"/>
  <c r="X4596" i="3"/>
  <c r="AD4595" i="3"/>
  <c r="AC4595" i="3"/>
  <c r="AB4595" i="3"/>
  <c r="AA4595" i="3"/>
  <c r="Z4595" i="3"/>
  <c r="Y4595" i="3"/>
  <c r="X4595" i="3"/>
  <c r="AD4594" i="3"/>
  <c r="AC4594" i="3"/>
  <c r="AB4594" i="3"/>
  <c r="AA4594" i="3"/>
  <c r="Z4594" i="3"/>
  <c r="Y4594" i="3"/>
  <c r="X4594" i="3"/>
  <c r="AD4593" i="3"/>
  <c r="AC4593" i="3"/>
  <c r="AB4593" i="3"/>
  <c r="AA4593" i="3"/>
  <c r="Z4593" i="3"/>
  <c r="Y4593" i="3"/>
  <c r="X4593" i="3"/>
  <c r="AD4592" i="3"/>
  <c r="AC4592" i="3"/>
  <c r="AB4592" i="3"/>
  <c r="AA4592" i="3"/>
  <c r="Z4592" i="3"/>
  <c r="Y4592" i="3"/>
  <c r="X4592" i="3"/>
  <c r="AD4591" i="3"/>
  <c r="AC4591" i="3"/>
  <c r="AB4591" i="3"/>
  <c r="AA4591" i="3"/>
  <c r="Z4591" i="3"/>
  <c r="Y4591" i="3"/>
  <c r="X4591" i="3"/>
  <c r="AD4590" i="3"/>
  <c r="AC4590" i="3"/>
  <c r="AB4590" i="3"/>
  <c r="AA4590" i="3"/>
  <c r="Z4590" i="3"/>
  <c r="Y4590" i="3"/>
  <c r="X4590" i="3"/>
  <c r="AD4589" i="3"/>
  <c r="AC4589" i="3"/>
  <c r="AB4589" i="3"/>
  <c r="AA4589" i="3"/>
  <c r="Z4589" i="3"/>
  <c r="Y4589" i="3"/>
  <c r="X4589" i="3"/>
  <c r="AD4588" i="3"/>
  <c r="AC4588" i="3"/>
  <c r="AB4588" i="3"/>
  <c r="AA4588" i="3"/>
  <c r="Z4588" i="3"/>
  <c r="Y4588" i="3"/>
  <c r="X4588" i="3"/>
  <c r="AD4587" i="3"/>
  <c r="AC4587" i="3"/>
  <c r="AB4587" i="3"/>
  <c r="AA4587" i="3"/>
  <c r="Z4587" i="3"/>
  <c r="Y4587" i="3"/>
  <c r="X4587" i="3"/>
  <c r="AD4586" i="3"/>
  <c r="AC4586" i="3"/>
  <c r="AB4586" i="3"/>
  <c r="AA4586" i="3"/>
  <c r="Z4586" i="3"/>
  <c r="Y4586" i="3"/>
  <c r="X4586" i="3"/>
  <c r="AD4585" i="3"/>
  <c r="AC4585" i="3"/>
  <c r="AB4585" i="3"/>
  <c r="AA4585" i="3"/>
  <c r="Z4585" i="3"/>
  <c r="Y4585" i="3"/>
  <c r="X4585" i="3"/>
  <c r="AD4584" i="3"/>
  <c r="AC4584" i="3"/>
  <c r="AB4584" i="3"/>
  <c r="AA4584" i="3"/>
  <c r="Z4584" i="3"/>
  <c r="Y4584" i="3"/>
  <c r="X4584" i="3"/>
  <c r="AD4583" i="3"/>
  <c r="AC4583" i="3"/>
  <c r="AB4583" i="3"/>
  <c r="AA4583" i="3"/>
  <c r="Z4583" i="3"/>
  <c r="Y4583" i="3"/>
  <c r="X4583" i="3"/>
  <c r="AD4582" i="3"/>
  <c r="AC4582" i="3"/>
  <c r="AB4582" i="3"/>
  <c r="AA4582" i="3"/>
  <c r="Z4582" i="3"/>
  <c r="Y4582" i="3"/>
  <c r="X4582" i="3"/>
  <c r="AD4581" i="3"/>
  <c r="AC4581" i="3"/>
  <c r="AB4581" i="3"/>
  <c r="AA4581" i="3"/>
  <c r="Z4581" i="3"/>
  <c r="Y4581" i="3"/>
  <c r="X4581" i="3"/>
  <c r="AD4580" i="3"/>
  <c r="AC4580" i="3"/>
  <c r="AB4580" i="3"/>
  <c r="AA4580" i="3"/>
  <c r="Z4580" i="3"/>
  <c r="Y4580" i="3"/>
  <c r="X4580" i="3"/>
  <c r="AD4579" i="3"/>
  <c r="AC4579" i="3"/>
  <c r="AB4579" i="3"/>
  <c r="AA4579" i="3"/>
  <c r="Z4579" i="3"/>
  <c r="Y4579" i="3"/>
  <c r="X4579" i="3"/>
  <c r="AD4578" i="3"/>
  <c r="AC4578" i="3"/>
  <c r="AB4578" i="3"/>
  <c r="AA4578" i="3"/>
  <c r="Z4578" i="3"/>
  <c r="Y4578" i="3"/>
  <c r="X4578" i="3"/>
  <c r="AD4577" i="3"/>
  <c r="AC4577" i="3"/>
  <c r="AB4577" i="3"/>
  <c r="AA4577" i="3"/>
  <c r="Z4577" i="3"/>
  <c r="Y4577" i="3"/>
  <c r="X4577" i="3"/>
  <c r="AD4576" i="3"/>
  <c r="AC4576" i="3"/>
  <c r="AB4576" i="3"/>
  <c r="AA4576" i="3"/>
  <c r="Z4576" i="3"/>
  <c r="Y4576" i="3"/>
  <c r="X4576" i="3"/>
  <c r="AD4575" i="3"/>
  <c r="AC4575" i="3"/>
  <c r="AB4575" i="3"/>
  <c r="AA4575" i="3"/>
  <c r="Z4575" i="3"/>
  <c r="Y4575" i="3"/>
  <c r="X4575" i="3"/>
  <c r="AD4574" i="3"/>
  <c r="AC4574" i="3"/>
  <c r="AB4574" i="3"/>
  <c r="AA4574" i="3"/>
  <c r="Z4574" i="3"/>
  <c r="Y4574" i="3"/>
  <c r="X4574" i="3"/>
  <c r="AD4573" i="3"/>
  <c r="AC4573" i="3"/>
  <c r="AB4573" i="3"/>
  <c r="AA4573" i="3"/>
  <c r="Z4573" i="3"/>
  <c r="Y4573" i="3"/>
  <c r="X4573" i="3"/>
  <c r="AD4572" i="3"/>
  <c r="AC4572" i="3"/>
  <c r="AB4572" i="3"/>
  <c r="AA4572" i="3"/>
  <c r="Z4572" i="3"/>
  <c r="Y4572" i="3"/>
  <c r="X4572" i="3"/>
  <c r="AD4571" i="3"/>
  <c r="AC4571" i="3"/>
  <c r="AB4571" i="3"/>
  <c r="AA4571" i="3"/>
  <c r="Z4571" i="3"/>
  <c r="Y4571" i="3"/>
  <c r="X4571" i="3"/>
  <c r="AD4570" i="3"/>
  <c r="AC4570" i="3"/>
  <c r="AB4570" i="3"/>
  <c r="AA4570" i="3"/>
  <c r="Z4570" i="3"/>
  <c r="Y4570" i="3"/>
  <c r="X4570" i="3"/>
  <c r="AD4569" i="3"/>
  <c r="AC4569" i="3"/>
  <c r="AB4569" i="3"/>
  <c r="AA4569" i="3"/>
  <c r="Z4569" i="3"/>
  <c r="Y4569" i="3"/>
  <c r="X4569" i="3"/>
  <c r="AD4568" i="3"/>
  <c r="AC4568" i="3"/>
  <c r="AB4568" i="3"/>
  <c r="AA4568" i="3"/>
  <c r="Z4568" i="3"/>
  <c r="Y4568" i="3"/>
  <c r="X4568" i="3"/>
  <c r="AD4567" i="3"/>
  <c r="AC4567" i="3"/>
  <c r="AB4567" i="3"/>
  <c r="AA4567" i="3"/>
  <c r="Z4567" i="3"/>
  <c r="Y4567" i="3"/>
  <c r="X4567" i="3"/>
  <c r="AD4566" i="3"/>
  <c r="AC4566" i="3"/>
  <c r="AB4566" i="3"/>
  <c r="AA4566" i="3"/>
  <c r="Z4566" i="3"/>
  <c r="Y4566" i="3"/>
  <c r="X4566" i="3"/>
  <c r="AD4565" i="3"/>
  <c r="AC4565" i="3"/>
  <c r="AB4565" i="3"/>
  <c r="AA4565" i="3"/>
  <c r="Z4565" i="3"/>
  <c r="Y4565" i="3"/>
  <c r="X4565" i="3"/>
  <c r="AD4564" i="3"/>
  <c r="AC4564" i="3"/>
  <c r="AB4564" i="3"/>
  <c r="AA4564" i="3"/>
  <c r="Z4564" i="3"/>
  <c r="Y4564" i="3"/>
  <c r="X4564" i="3"/>
  <c r="AD4563" i="3"/>
  <c r="AC4563" i="3"/>
  <c r="AB4563" i="3"/>
  <c r="AA4563" i="3"/>
  <c r="Z4563" i="3"/>
  <c r="Y4563" i="3"/>
  <c r="X4563" i="3"/>
  <c r="AD4562" i="3"/>
  <c r="AC4562" i="3"/>
  <c r="AB4562" i="3"/>
  <c r="AA4562" i="3"/>
  <c r="Z4562" i="3"/>
  <c r="Y4562" i="3"/>
  <c r="X4562" i="3"/>
  <c r="AD4561" i="3"/>
  <c r="AC4561" i="3"/>
  <c r="AB4561" i="3"/>
  <c r="AA4561" i="3"/>
  <c r="Z4561" i="3"/>
  <c r="Y4561" i="3"/>
  <c r="X4561" i="3"/>
  <c r="AD4560" i="3"/>
  <c r="AC4560" i="3"/>
  <c r="AB4560" i="3"/>
  <c r="AA4560" i="3"/>
  <c r="Z4560" i="3"/>
  <c r="Y4560" i="3"/>
  <c r="X4560" i="3"/>
  <c r="AD4559" i="3"/>
  <c r="AC4559" i="3"/>
  <c r="AB4559" i="3"/>
  <c r="AA4559" i="3"/>
  <c r="Z4559" i="3"/>
  <c r="Y4559" i="3"/>
  <c r="X4559" i="3"/>
  <c r="AD4558" i="3"/>
  <c r="AC4558" i="3"/>
  <c r="AB4558" i="3"/>
  <c r="AA4558" i="3"/>
  <c r="Z4558" i="3"/>
  <c r="Y4558" i="3"/>
  <c r="X4558" i="3"/>
  <c r="AD4557" i="3"/>
  <c r="AC4557" i="3"/>
  <c r="AB4557" i="3"/>
  <c r="AA4557" i="3"/>
  <c r="Z4557" i="3"/>
  <c r="Y4557" i="3"/>
  <c r="X4557" i="3"/>
  <c r="AD4556" i="3"/>
  <c r="AC4556" i="3"/>
  <c r="AB4556" i="3"/>
  <c r="AA4556" i="3"/>
  <c r="Z4556" i="3"/>
  <c r="Y4556" i="3"/>
  <c r="X4556" i="3"/>
  <c r="AD4555" i="3"/>
  <c r="AC4555" i="3"/>
  <c r="AB4555" i="3"/>
  <c r="AA4555" i="3"/>
  <c r="Z4555" i="3"/>
  <c r="Y4555" i="3"/>
  <c r="X4555" i="3"/>
  <c r="AD4554" i="3"/>
  <c r="AC4554" i="3"/>
  <c r="AB4554" i="3"/>
  <c r="AA4554" i="3"/>
  <c r="Z4554" i="3"/>
  <c r="Y4554" i="3"/>
  <c r="X4554" i="3"/>
  <c r="AD4553" i="3"/>
  <c r="AC4553" i="3"/>
  <c r="AB4553" i="3"/>
  <c r="AA4553" i="3"/>
  <c r="Z4553" i="3"/>
  <c r="Y4553" i="3"/>
  <c r="X4553" i="3"/>
  <c r="AD4552" i="3"/>
  <c r="AC4552" i="3"/>
  <c r="AB4552" i="3"/>
  <c r="AA4552" i="3"/>
  <c r="Z4552" i="3"/>
  <c r="Y4552" i="3"/>
  <c r="X4552" i="3"/>
  <c r="AD4551" i="3"/>
  <c r="AC4551" i="3"/>
  <c r="AB4551" i="3"/>
  <c r="AA4551" i="3"/>
  <c r="Z4551" i="3"/>
  <c r="Y4551" i="3"/>
  <c r="X4551" i="3"/>
  <c r="AD4550" i="3"/>
  <c r="AC4550" i="3"/>
  <c r="AB4550" i="3"/>
  <c r="AA4550" i="3"/>
  <c r="Z4550" i="3"/>
  <c r="Y4550" i="3"/>
  <c r="X4550" i="3"/>
  <c r="AD4549" i="3"/>
  <c r="AC4549" i="3"/>
  <c r="AB4549" i="3"/>
  <c r="AA4549" i="3"/>
  <c r="Z4549" i="3"/>
  <c r="Y4549" i="3"/>
  <c r="X4549" i="3"/>
  <c r="AD4548" i="3"/>
  <c r="AC4548" i="3"/>
  <c r="AB4548" i="3"/>
  <c r="AA4548" i="3"/>
  <c r="Z4548" i="3"/>
  <c r="Y4548" i="3"/>
  <c r="X4548" i="3"/>
  <c r="AD4547" i="3"/>
  <c r="AC4547" i="3"/>
  <c r="AB4547" i="3"/>
  <c r="AA4547" i="3"/>
  <c r="Z4547" i="3"/>
  <c r="Y4547" i="3"/>
  <c r="X4547" i="3"/>
  <c r="AD4546" i="3"/>
  <c r="AC4546" i="3"/>
  <c r="AB4546" i="3"/>
  <c r="AA4546" i="3"/>
  <c r="Z4546" i="3"/>
  <c r="Y4546" i="3"/>
  <c r="X4546" i="3"/>
  <c r="AD4545" i="3"/>
  <c r="AC4545" i="3"/>
  <c r="AB4545" i="3"/>
  <c r="AA4545" i="3"/>
  <c r="Z4545" i="3"/>
  <c r="Y4545" i="3"/>
  <c r="X4545" i="3"/>
  <c r="AD4544" i="3"/>
  <c r="AC4544" i="3"/>
  <c r="AB4544" i="3"/>
  <c r="AA4544" i="3"/>
  <c r="Z4544" i="3"/>
  <c r="Y4544" i="3"/>
  <c r="X4544" i="3"/>
  <c r="AD4543" i="3"/>
  <c r="AC4543" i="3"/>
  <c r="AB4543" i="3"/>
  <c r="AA4543" i="3"/>
  <c r="Z4543" i="3"/>
  <c r="Y4543" i="3"/>
  <c r="X4543" i="3"/>
  <c r="AD4542" i="3"/>
  <c r="AC4542" i="3"/>
  <c r="AB4542" i="3"/>
  <c r="AA4542" i="3"/>
  <c r="Z4542" i="3"/>
  <c r="Y4542" i="3"/>
  <c r="X4542" i="3"/>
  <c r="AD4541" i="3"/>
  <c r="AC4541" i="3"/>
  <c r="AB4541" i="3"/>
  <c r="AA4541" i="3"/>
  <c r="Z4541" i="3"/>
  <c r="Y4541" i="3"/>
  <c r="X4541" i="3"/>
  <c r="AD4540" i="3"/>
  <c r="AC4540" i="3"/>
  <c r="AB4540" i="3"/>
  <c r="AA4540" i="3"/>
  <c r="Z4540" i="3"/>
  <c r="Y4540" i="3"/>
  <c r="X4540" i="3"/>
  <c r="AD4539" i="3"/>
  <c r="AC4539" i="3"/>
  <c r="AB4539" i="3"/>
  <c r="AA4539" i="3"/>
  <c r="Z4539" i="3"/>
  <c r="Y4539" i="3"/>
  <c r="X4539" i="3"/>
  <c r="AD4538" i="3"/>
  <c r="AC4538" i="3"/>
  <c r="AB4538" i="3"/>
  <c r="AA4538" i="3"/>
  <c r="Z4538" i="3"/>
  <c r="Y4538" i="3"/>
  <c r="X4538" i="3"/>
  <c r="AD4537" i="3"/>
  <c r="AC4537" i="3"/>
  <c r="AB4537" i="3"/>
  <c r="AA4537" i="3"/>
  <c r="Z4537" i="3"/>
  <c r="Y4537" i="3"/>
  <c r="X4537" i="3"/>
  <c r="AD4536" i="3"/>
  <c r="AC4536" i="3"/>
  <c r="AB4536" i="3"/>
  <c r="AA4536" i="3"/>
  <c r="Z4536" i="3"/>
  <c r="Y4536" i="3"/>
  <c r="X4536" i="3"/>
  <c r="AD4535" i="3"/>
  <c r="AC4535" i="3"/>
  <c r="AB4535" i="3"/>
  <c r="AA4535" i="3"/>
  <c r="Z4535" i="3"/>
  <c r="Y4535" i="3"/>
  <c r="X4535" i="3"/>
  <c r="AD4534" i="3"/>
  <c r="AC4534" i="3"/>
  <c r="AB4534" i="3"/>
  <c r="AA4534" i="3"/>
  <c r="Z4534" i="3"/>
  <c r="Y4534" i="3"/>
  <c r="X4534" i="3"/>
  <c r="AD4533" i="3"/>
  <c r="AC4533" i="3"/>
  <c r="AB4533" i="3"/>
  <c r="AA4533" i="3"/>
  <c r="Z4533" i="3"/>
  <c r="Y4533" i="3"/>
  <c r="X4533" i="3"/>
  <c r="AD4532" i="3"/>
  <c r="AC4532" i="3"/>
  <c r="AB4532" i="3"/>
  <c r="AA4532" i="3"/>
  <c r="Z4532" i="3"/>
  <c r="Y4532" i="3"/>
  <c r="X4532" i="3"/>
  <c r="AD4531" i="3"/>
  <c r="AC4531" i="3"/>
  <c r="AB4531" i="3"/>
  <c r="AA4531" i="3"/>
  <c r="Z4531" i="3"/>
  <c r="Y4531" i="3"/>
  <c r="X4531" i="3"/>
  <c r="AD4530" i="3"/>
  <c r="AC4530" i="3"/>
  <c r="AB4530" i="3"/>
  <c r="AA4530" i="3"/>
  <c r="Z4530" i="3"/>
  <c r="Y4530" i="3"/>
  <c r="X4530" i="3"/>
  <c r="AD4529" i="3"/>
  <c r="AC4529" i="3"/>
  <c r="AB4529" i="3"/>
  <c r="AA4529" i="3"/>
  <c r="Z4529" i="3"/>
  <c r="Y4529" i="3"/>
  <c r="X4529" i="3"/>
  <c r="AD4528" i="3"/>
  <c r="AC4528" i="3"/>
  <c r="AB4528" i="3"/>
  <c r="AA4528" i="3"/>
  <c r="Z4528" i="3"/>
  <c r="Y4528" i="3"/>
  <c r="X4528" i="3"/>
  <c r="AD4527" i="3"/>
  <c r="AC4527" i="3"/>
  <c r="AB4527" i="3"/>
  <c r="AA4527" i="3"/>
  <c r="Z4527" i="3"/>
  <c r="Y4527" i="3"/>
  <c r="X4527" i="3"/>
  <c r="AD4526" i="3"/>
  <c r="AC4526" i="3"/>
  <c r="AB4526" i="3"/>
  <c r="AA4526" i="3"/>
  <c r="Z4526" i="3"/>
  <c r="Y4526" i="3"/>
  <c r="X4526" i="3"/>
  <c r="AD4525" i="3"/>
  <c r="AC4525" i="3"/>
  <c r="AB4525" i="3"/>
  <c r="AA4525" i="3"/>
  <c r="Z4525" i="3"/>
  <c r="Y4525" i="3"/>
  <c r="X4525" i="3"/>
  <c r="AD4524" i="3"/>
  <c r="AC4524" i="3"/>
  <c r="AB4524" i="3"/>
  <c r="AA4524" i="3"/>
  <c r="Z4524" i="3"/>
  <c r="Y4524" i="3"/>
  <c r="X4524" i="3"/>
  <c r="AD4523" i="3"/>
  <c r="AC4523" i="3"/>
  <c r="AB4523" i="3"/>
  <c r="AA4523" i="3"/>
  <c r="Z4523" i="3"/>
  <c r="Y4523" i="3"/>
  <c r="X4523" i="3"/>
  <c r="AD4522" i="3"/>
  <c r="AC4522" i="3"/>
  <c r="AB4522" i="3"/>
  <c r="AA4522" i="3"/>
  <c r="Z4522" i="3"/>
  <c r="Y4522" i="3"/>
  <c r="X4522" i="3"/>
  <c r="AD4521" i="3"/>
  <c r="AC4521" i="3"/>
  <c r="AB4521" i="3"/>
  <c r="AA4521" i="3"/>
  <c r="Z4521" i="3"/>
  <c r="Y4521" i="3"/>
  <c r="X4521" i="3"/>
  <c r="AD4520" i="3"/>
  <c r="AC4520" i="3"/>
  <c r="AB4520" i="3"/>
  <c r="AA4520" i="3"/>
  <c r="Z4520" i="3"/>
  <c r="Y4520" i="3"/>
  <c r="X4520" i="3"/>
  <c r="AD4519" i="3"/>
  <c r="AC4519" i="3"/>
  <c r="AB4519" i="3"/>
  <c r="AA4519" i="3"/>
  <c r="Z4519" i="3"/>
  <c r="Y4519" i="3"/>
  <c r="X4519" i="3"/>
  <c r="AD4518" i="3"/>
  <c r="AC4518" i="3"/>
  <c r="AB4518" i="3"/>
  <c r="AA4518" i="3"/>
  <c r="Z4518" i="3"/>
  <c r="Y4518" i="3"/>
  <c r="X4518" i="3"/>
  <c r="AD4517" i="3"/>
  <c r="AC4517" i="3"/>
  <c r="AB4517" i="3"/>
  <c r="AA4517" i="3"/>
  <c r="Z4517" i="3"/>
  <c r="Y4517" i="3"/>
  <c r="X4517" i="3"/>
  <c r="AD4516" i="3"/>
  <c r="AC4516" i="3"/>
  <c r="AB4516" i="3"/>
  <c r="AA4516" i="3"/>
  <c r="Z4516" i="3"/>
  <c r="Y4516" i="3"/>
  <c r="X4516" i="3"/>
  <c r="AD4515" i="3"/>
  <c r="AC4515" i="3"/>
  <c r="AB4515" i="3"/>
  <c r="AA4515" i="3"/>
  <c r="Z4515" i="3"/>
  <c r="Y4515" i="3"/>
  <c r="X4515" i="3"/>
  <c r="AD4514" i="3"/>
  <c r="AC4514" i="3"/>
  <c r="AB4514" i="3"/>
  <c r="AA4514" i="3"/>
  <c r="Z4514" i="3"/>
  <c r="Y4514" i="3"/>
  <c r="X4514" i="3"/>
  <c r="AD4513" i="3"/>
  <c r="AC4513" i="3"/>
  <c r="AB4513" i="3"/>
  <c r="AA4513" i="3"/>
  <c r="Z4513" i="3"/>
  <c r="Y4513" i="3"/>
  <c r="X4513" i="3"/>
  <c r="AD4512" i="3"/>
  <c r="AC4512" i="3"/>
  <c r="AB4512" i="3"/>
  <c r="AA4512" i="3"/>
  <c r="Z4512" i="3"/>
  <c r="Y4512" i="3"/>
  <c r="X4512" i="3"/>
  <c r="AD4511" i="3"/>
  <c r="AC4511" i="3"/>
  <c r="AB4511" i="3"/>
  <c r="AA4511" i="3"/>
  <c r="Z4511" i="3"/>
  <c r="Y4511" i="3"/>
  <c r="X4511" i="3"/>
  <c r="AD4510" i="3"/>
  <c r="AC4510" i="3"/>
  <c r="AB4510" i="3"/>
  <c r="AA4510" i="3"/>
  <c r="Z4510" i="3"/>
  <c r="Y4510" i="3"/>
  <c r="X4510" i="3"/>
  <c r="AD4509" i="3"/>
  <c r="AC4509" i="3"/>
  <c r="AB4509" i="3"/>
  <c r="AA4509" i="3"/>
  <c r="Z4509" i="3"/>
  <c r="Y4509" i="3"/>
  <c r="X4509" i="3"/>
  <c r="AD4508" i="3"/>
  <c r="AC4508" i="3"/>
  <c r="AB4508" i="3"/>
  <c r="AA4508" i="3"/>
  <c r="Z4508" i="3"/>
  <c r="Y4508" i="3"/>
  <c r="X4508" i="3"/>
  <c r="AD4507" i="3"/>
  <c r="AC4507" i="3"/>
  <c r="AB4507" i="3"/>
  <c r="AA4507" i="3"/>
  <c r="Z4507" i="3"/>
  <c r="Y4507" i="3"/>
  <c r="X4507" i="3"/>
  <c r="AD4506" i="3"/>
  <c r="AC4506" i="3"/>
  <c r="AB4506" i="3"/>
  <c r="AA4506" i="3"/>
  <c r="Z4506" i="3"/>
  <c r="Y4506" i="3"/>
  <c r="X4506" i="3"/>
  <c r="AD4505" i="3"/>
  <c r="AC4505" i="3"/>
  <c r="AB4505" i="3"/>
  <c r="AA4505" i="3"/>
  <c r="Z4505" i="3"/>
  <c r="Y4505" i="3"/>
  <c r="X4505" i="3"/>
  <c r="AD4504" i="3"/>
  <c r="AC4504" i="3"/>
  <c r="AB4504" i="3"/>
  <c r="AA4504" i="3"/>
  <c r="Z4504" i="3"/>
  <c r="Y4504" i="3"/>
  <c r="X4504" i="3"/>
  <c r="AD4503" i="3"/>
  <c r="AC4503" i="3"/>
  <c r="AB4503" i="3"/>
  <c r="AA4503" i="3"/>
  <c r="Z4503" i="3"/>
  <c r="Y4503" i="3"/>
  <c r="X4503" i="3"/>
  <c r="AD4502" i="3"/>
  <c r="AC4502" i="3"/>
  <c r="AB4502" i="3"/>
  <c r="AA4502" i="3"/>
  <c r="Z4502" i="3"/>
  <c r="Y4502" i="3"/>
  <c r="X4502" i="3"/>
  <c r="AD4501" i="3"/>
  <c r="AC4501" i="3"/>
  <c r="AB4501" i="3"/>
  <c r="AA4501" i="3"/>
  <c r="Z4501" i="3"/>
  <c r="Y4501" i="3"/>
  <c r="X4501" i="3"/>
  <c r="AD4500" i="3"/>
  <c r="AC4500" i="3"/>
  <c r="AB4500" i="3"/>
  <c r="AA4500" i="3"/>
  <c r="Z4500" i="3"/>
  <c r="Y4500" i="3"/>
  <c r="X4500" i="3"/>
  <c r="AD4499" i="3"/>
  <c r="AC4499" i="3"/>
  <c r="AB4499" i="3"/>
  <c r="AA4499" i="3"/>
  <c r="Z4499" i="3"/>
  <c r="Y4499" i="3"/>
  <c r="X4499" i="3"/>
  <c r="AD4498" i="3"/>
  <c r="AC4498" i="3"/>
  <c r="AB4498" i="3"/>
  <c r="AA4498" i="3"/>
  <c r="Z4498" i="3"/>
  <c r="Y4498" i="3"/>
  <c r="X4498" i="3"/>
  <c r="AD4497" i="3"/>
  <c r="AC4497" i="3"/>
  <c r="AB4497" i="3"/>
  <c r="AA4497" i="3"/>
  <c r="Z4497" i="3"/>
  <c r="Y4497" i="3"/>
  <c r="X4497" i="3"/>
  <c r="AD4496" i="3"/>
  <c r="AC4496" i="3"/>
  <c r="AB4496" i="3"/>
  <c r="AA4496" i="3"/>
  <c r="Z4496" i="3"/>
  <c r="Y4496" i="3"/>
  <c r="X4496" i="3"/>
  <c r="AD4495" i="3"/>
  <c r="AC4495" i="3"/>
  <c r="AB4495" i="3"/>
  <c r="AA4495" i="3"/>
  <c r="Z4495" i="3"/>
  <c r="Y4495" i="3"/>
  <c r="X4495" i="3"/>
  <c r="AD4494" i="3"/>
  <c r="AC4494" i="3"/>
  <c r="AB4494" i="3"/>
  <c r="AA4494" i="3"/>
  <c r="Z4494" i="3"/>
  <c r="Y4494" i="3"/>
  <c r="X4494" i="3"/>
  <c r="AD4493" i="3"/>
  <c r="AC4493" i="3"/>
  <c r="AB4493" i="3"/>
  <c r="AA4493" i="3"/>
  <c r="Z4493" i="3"/>
  <c r="Y4493" i="3"/>
  <c r="X4493" i="3"/>
  <c r="AD4492" i="3"/>
  <c r="AC4492" i="3"/>
  <c r="AB4492" i="3"/>
  <c r="AA4492" i="3"/>
  <c r="Z4492" i="3"/>
  <c r="Y4492" i="3"/>
  <c r="X4492" i="3"/>
  <c r="AD4491" i="3"/>
  <c r="AC4491" i="3"/>
  <c r="AB4491" i="3"/>
  <c r="AA4491" i="3"/>
  <c r="Z4491" i="3"/>
  <c r="Y4491" i="3"/>
  <c r="X4491" i="3"/>
  <c r="AD4490" i="3"/>
  <c r="AC4490" i="3"/>
  <c r="AB4490" i="3"/>
  <c r="AA4490" i="3"/>
  <c r="Z4490" i="3"/>
  <c r="Y4490" i="3"/>
  <c r="X4490" i="3"/>
  <c r="AD4489" i="3"/>
  <c r="AC4489" i="3"/>
  <c r="AB4489" i="3"/>
  <c r="AA4489" i="3"/>
  <c r="Z4489" i="3"/>
  <c r="Y4489" i="3"/>
  <c r="X4489" i="3"/>
  <c r="AD4488" i="3"/>
  <c r="AC4488" i="3"/>
  <c r="AB4488" i="3"/>
  <c r="AA4488" i="3"/>
  <c r="Z4488" i="3"/>
  <c r="Y4488" i="3"/>
  <c r="X4488" i="3"/>
  <c r="AD4487" i="3"/>
  <c r="AC4487" i="3"/>
  <c r="AB4487" i="3"/>
  <c r="AA4487" i="3"/>
  <c r="Z4487" i="3"/>
  <c r="Y4487" i="3"/>
  <c r="X4487" i="3"/>
  <c r="AD4486" i="3"/>
  <c r="AC4486" i="3"/>
  <c r="AB4486" i="3"/>
  <c r="AA4486" i="3"/>
  <c r="Z4486" i="3"/>
  <c r="Y4486" i="3"/>
  <c r="X4486" i="3"/>
  <c r="AD4485" i="3"/>
  <c r="AC4485" i="3"/>
  <c r="AB4485" i="3"/>
  <c r="AA4485" i="3"/>
  <c r="Z4485" i="3"/>
  <c r="Y4485" i="3"/>
  <c r="X4485" i="3"/>
  <c r="AD4484" i="3"/>
  <c r="AC4484" i="3"/>
  <c r="AB4484" i="3"/>
  <c r="AA4484" i="3"/>
  <c r="Z4484" i="3"/>
  <c r="Y4484" i="3"/>
  <c r="X4484" i="3"/>
  <c r="AD4483" i="3"/>
  <c r="AC4483" i="3"/>
  <c r="AB4483" i="3"/>
  <c r="AA4483" i="3"/>
  <c r="Z4483" i="3"/>
  <c r="Y4483" i="3"/>
  <c r="X4483" i="3"/>
  <c r="AD4482" i="3"/>
  <c r="AC4482" i="3"/>
  <c r="AB4482" i="3"/>
  <c r="AA4482" i="3"/>
  <c r="Z4482" i="3"/>
  <c r="Y4482" i="3"/>
  <c r="X4482" i="3"/>
  <c r="AD4481" i="3"/>
  <c r="AC4481" i="3"/>
  <c r="AB4481" i="3"/>
  <c r="AA4481" i="3"/>
  <c r="Z4481" i="3"/>
  <c r="Y4481" i="3"/>
  <c r="X4481" i="3"/>
  <c r="AD4480" i="3"/>
  <c r="AC4480" i="3"/>
  <c r="AB4480" i="3"/>
  <c r="AA4480" i="3"/>
  <c r="Z4480" i="3"/>
  <c r="Y4480" i="3"/>
  <c r="X4480" i="3"/>
  <c r="AD4479" i="3"/>
  <c r="AC4479" i="3"/>
  <c r="AB4479" i="3"/>
  <c r="AA4479" i="3"/>
  <c r="Z4479" i="3"/>
  <c r="Y4479" i="3"/>
  <c r="X4479" i="3"/>
  <c r="AD4478" i="3"/>
  <c r="AC4478" i="3"/>
  <c r="AB4478" i="3"/>
  <c r="AA4478" i="3"/>
  <c r="Z4478" i="3"/>
  <c r="Y4478" i="3"/>
  <c r="X4478" i="3"/>
  <c r="AD4477" i="3"/>
  <c r="AC4477" i="3"/>
  <c r="AB4477" i="3"/>
  <c r="AA4477" i="3"/>
  <c r="Z4477" i="3"/>
  <c r="Y4477" i="3"/>
  <c r="X4477" i="3"/>
  <c r="AD4476" i="3"/>
  <c r="AC4476" i="3"/>
  <c r="AB4476" i="3"/>
  <c r="AA4476" i="3"/>
  <c r="Z4476" i="3"/>
  <c r="Y4476" i="3"/>
  <c r="X4476" i="3"/>
  <c r="AD4475" i="3"/>
  <c r="AC4475" i="3"/>
  <c r="AB4475" i="3"/>
  <c r="AA4475" i="3"/>
  <c r="Z4475" i="3"/>
  <c r="Y4475" i="3"/>
  <c r="X4475" i="3"/>
  <c r="AD4474" i="3"/>
  <c r="AC4474" i="3"/>
  <c r="AB4474" i="3"/>
  <c r="AA4474" i="3"/>
  <c r="Z4474" i="3"/>
  <c r="Y4474" i="3"/>
  <c r="X4474" i="3"/>
  <c r="AD4473" i="3"/>
  <c r="AC4473" i="3"/>
  <c r="AB4473" i="3"/>
  <c r="AA4473" i="3"/>
  <c r="Z4473" i="3"/>
  <c r="Y4473" i="3"/>
  <c r="X4473" i="3"/>
  <c r="AD4472" i="3"/>
  <c r="AC4472" i="3"/>
  <c r="AB4472" i="3"/>
  <c r="AA4472" i="3"/>
  <c r="Z4472" i="3"/>
  <c r="Y4472" i="3"/>
  <c r="X4472" i="3"/>
  <c r="AD4471" i="3"/>
  <c r="AC4471" i="3"/>
  <c r="AB4471" i="3"/>
  <c r="AA4471" i="3"/>
  <c r="Z4471" i="3"/>
  <c r="Y4471" i="3"/>
  <c r="X4471" i="3"/>
  <c r="AD4470" i="3"/>
  <c r="AC4470" i="3"/>
  <c r="AB4470" i="3"/>
  <c r="AA4470" i="3"/>
  <c r="Z4470" i="3"/>
  <c r="Y4470" i="3"/>
  <c r="X4470" i="3"/>
  <c r="AD4469" i="3"/>
  <c r="AC4469" i="3"/>
  <c r="AB4469" i="3"/>
  <c r="AA4469" i="3"/>
  <c r="Z4469" i="3"/>
  <c r="Y4469" i="3"/>
  <c r="X4469" i="3"/>
  <c r="AD4468" i="3"/>
  <c r="AC4468" i="3"/>
  <c r="AB4468" i="3"/>
  <c r="AA4468" i="3"/>
  <c r="Z4468" i="3"/>
  <c r="Y4468" i="3"/>
  <c r="X4468" i="3"/>
  <c r="AD4467" i="3"/>
  <c r="AC4467" i="3"/>
  <c r="AB4467" i="3"/>
  <c r="AA4467" i="3"/>
  <c r="Z4467" i="3"/>
  <c r="Y4467" i="3"/>
  <c r="X4467" i="3"/>
  <c r="AD4466" i="3"/>
  <c r="AC4466" i="3"/>
  <c r="AB4466" i="3"/>
  <c r="AA4466" i="3"/>
  <c r="Z4466" i="3"/>
  <c r="Y4466" i="3"/>
  <c r="X4466" i="3"/>
  <c r="AD4465" i="3"/>
  <c r="AC4465" i="3"/>
  <c r="AB4465" i="3"/>
  <c r="AA4465" i="3"/>
  <c r="Z4465" i="3"/>
  <c r="Y4465" i="3"/>
  <c r="X4465" i="3"/>
  <c r="AD4464" i="3"/>
  <c r="AC4464" i="3"/>
  <c r="AB4464" i="3"/>
  <c r="AA4464" i="3"/>
  <c r="Z4464" i="3"/>
  <c r="Y4464" i="3"/>
  <c r="X4464" i="3"/>
  <c r="AD4463" i="3"/>
  <c r="AC4463" i="3"/>
  <c r="AB4463" i="3"/>
  <c r="AA4463" i="3"/>
  <c r="Z4463" i="3"/>
  <c r="Y4463" i="3"/>
  <c r="X4463" i="3"/>
  <c r="AD4462" i="3"/>
  <c r="AC4462" i="3"/>
  <c r="AB4462" i="3"/>
  <c r="AA4462" i="3"/>
  <c r="Z4462" i="3"/>
  <c r="Y4462" i="3"/>
  <c r="X4462" i="3"/>
  <c r="AD4461" i="3"/>
  <c r="AC4461" i="3"/>
  <c r="AB4461" i="3"/>
  <c r="AA4461" i="3"/>
  <c r="Z4461" i="3"/>
  <c r="Y4461" i="3"/>
  <c r="X4461" i="3"/>
  <c r="AD4460" i="3"/>
  <c r="AC4460" i="3"/>
  <c r="AB4460" i="3"/>
  <c r="AA4460" i="3"/>
  <c r="Z4460" i="3"/>
  <c r="Y4460" i="3"/>
  <c r="X4460" i="3"/>
  <c r="AD4459" i="3"/>
  <c r="AC4459" i="3"/>
  <c r="AB4459" i="3"/>
  <c r="AA4459" i="3"/>
  <c r="Z4459" i="3"/>
  <c r="Y4459" i="3"/>
  <c r="X4459" i="3"/>
  <c r="AD4458" i="3"/>
  <c r="AC4458" i="3"/>
  <c r="AB4458" i="3"/>
  <c r="AA4458" i="3"/>
  <c r="Z4458" i="3"/>
  <c r="Y4458" i="3"/>
  <c r="X4458" i="3"/>
  <c r="AD4457" i="3"/>
  <c r="AC4457" i="3"/>
  <c r="AB4457" i="3"/>
  <c r="AA4457" i="3"/>
  <c r="Z4457" i="3"/>
  <c r="Y4457" i="3"/>
  <c r="X4457" i="3"/>
  <c r="AD4456" i="3"/>
  <c r="AC4456" i="3"/>
  <c r="AB4456" i="3"/>
  <c r="AA4456" i="3"/>
  <c r="Z4456" i="3"/>
  <c r="Y4456" i="3"/>
  <c r="X4456" i="3"/>
  <c r="AD4455" i="3"/>
  <c r="AC4455" i="3"/>
  <c r="AB4455" i="3"/>
  <c r="AA4455" i="3"/>
  <c r="Z4455" i="3"/>
  <c r="Y4455" i="3"/>
  <c r="X4455" i="3"/>
  <c r="AD4454" i="3"/>
  <c r="AC4454" i="3"/>
  <c r="AB4454" i="3"/>
  <c r="AA4454" i="3"/>
  <c r="Z4454" i="3"/>
  <c r="Y4454" i="3"/>
  <c r="X4454" i="3"/>
  <c r="AD4453" i="3"/>
  <c r="AC4453" i="3"/>
  <c r="AB4453" i="3"/>
  <c r="AA4453" i="3"/>
  <c r="Z4453" i="3"/>
  <c r="Y4453" i="3"/>
  <c r="X4453" i="3"/>
  <c r="AD4452" i="3"/>
  <c r="AC4452" i="3"/>
  <c r="AB4452" i="3"/>
  <c r="AA4452" i="3"/>
  <c r="Z4452" i="3"/>
  <c r="Y4452" i="3"/>
  <c r="X4452" i="3"/>
  <c r="AD4451" i="3"/>
  <c r="AC4451" i="3"/>
  <c r="AB4451" i="3"/>
  <c r="AA4451" i="3"/>
  <c r="Z4451" i="3"/>
  <c r="Y4451" i="3"/>
  <c r="X4451" i="3"/>
  <c r="AD4450" i="3"/>
  <c r="AC4450" i="3"/>
  <c r="AB4450" i="3"/>
  <c r="AA4450" i="3"/>
  <c r="Z4450" i="3"/>
  <c r="Y4450" i="3"/>
  <c r="X4450" i="3"/>
  <c r="AD4449" i="3"/>
  <c r="AC4449" i="3"/>
  <c r="AB4449" i="3"/>
  <c r="AA4449" i="3"/>
  <c r="Z4449" i="3"/>
  <c r="Y4449" i="3"/>
  <c r="X4449" i="3"/>
  <c r="AD4448" i="3"/>
  <c r="AC4448" i="3"/>
  <c r="AB4448" i="3"/>
  <c r="AA4448" i="3"/>
  <c r="Z4448" i="3"/>
  <c r="Y4448" i="3"/>
  <c r="X4448" i="3"/>
  <c r="AD4447" i="3"/>
  <c r="AC4447" i="3"/>
  <c r="AB4447" i="3"/>
  <c r="AA4447" i="3"/>
  <c r="Z4447" i="3"/>
  <c r="Y4447" i="3"/>
  <c r="X4447" i="3"/>
  <c r="AD4446" i="3"/>
  <c r="AC4446" i="3"/>
  <c r="AB4446" i="3"/>
  <c r="AA4446" i="3"/>
  <c r="Z4446" i="3"/>
  <c r="Y4446" i="3"/>
  <c r="X4446" i="3"/>
  <c r="AD4445" i="3"/>
  <c r="AC4445" i="3"/>
  <c r="AB4445" i="3"/>
  <c r="AA4445" i="3"/>
  <c r="Z4445" i="3"/>
  <c r="Y4445" i="3"/>
  <c r="X4445" i="3"/>
  <c r="AD4444" i="3"/>
  <c r="AC4444" i="3"/>
  <c r="AB4444" i="3"/>
  <c r="AA4444" i="3"/>
  <c r="Z4444" i="3"/>
  <c r="Y4444" i="3"/>
  <c r="X4444" i="3"/>
  <c r="AD4443" i="3"/>
  <c r="AC4443" i="3"/>
  <c r="AB4443" i="3"/>
  <c r="AA4443" i="3"/>
  <c r="Z4443" i="3"/>
  <c r="Y4443" i="3"/>
  <c r="X4443" i="3"/>
  <c r="AD4442" i="3"/>
  <c r="AC4442" i="3"/>
  <c r="AB4442" i="3"/>
  <c r="AA4442" i="3"/>
  <c r="Z4442" i="3"/>
  <c r="Y4442" i="3"/>
  <c r="X4442" i="3"/>
  <c r="AD4441" i="3"/>
  <c r="AC4441" i="3"/>
  <c r="AB4441" i="3"/>
  <c r="AA4441" i="3"/>
  <c r="Z4441" i="3"/>
  <c r="Y4441" i="3"/>
  <c r="X4441" i="3"/>
  <c r="AD4440" i="3"/>
  <c r="AC4440" i="3"/>
  <c r="AB4440" i="3"/>
  <c r="AA4440" i="3"/>
  <c r="Z4440" i="3"/>
  <c r="Y4440" i="3"/>
  <c r="X4440" i="3"/>
  <c r="AD4439" i="3"/>
  <c r="AC4439" i="3"/>
  <c r="AB4439" i="3"/>
  <c r="AA4439" i="3"/>
  <c r="Z4439" i="3"/>
  <c r="Y4439" i="3"/>
  <c r="X4439" i="3"/>
  <c r="AD4438" i="3"/>
  <c r="AC4438" i="3"/>
  <c r="AB4438" i="3"/>
  <c r="AA4438" i="3"/>
  <c r="Z4438" i="3"/>
  <c r="Y4438" i="3"/>
  <c r="X4438" i="3"/>
  <c r="AD4437" i="3"/>
  <c r="AC4437" i="3"/>
  <c r="AB4437" i="3"/>
  <c r="AA4437" i="3"/>
  <c r="Z4437" i="3"/>
  <c r="Y4437" i="3"/>
  <c r="X4437" i="3"/>
  <c r="AD4436" i="3"/>
  <c r="AC4436" i="3"/>
  <c r="AB4436" i="3"/>
  <c r="AA4436" i="3"/>
  <c r="Z4436" i="3"/>
  <c r="Y4436" i="3"/>
  <c r="X4436" i="3"/>
  <c r="AD4435" i="3"/>
  <c r="AC4435" i="3"/>
  <c r="AB4435" i="3"/>
  <c r="AA4435" i="3"/>
  <c r="Z4435" i="3"/>
  <c r="Y4435" i="3"/>
  <c r="X4435" i="3"/>
  <c r="AD4434" i="3"/>
  <c r="AC4434" i="3"/>
  <c r="AB4434" i="3"/>
  <c r="AA4434" i="3"/>
  <c r="Z4434" i="3"/>
  <c r="Y4434" i="3"/>
  <c r="X4434" i="3"/>
  <c r="AD4433" i="3"/>
  <c r="AC4433" i="3"/>
  <c r="AB4433" i="3"/>
  <c r="AA4433" i="3"/>
  <c r="Z4433" i="3"/>
  <c r="Y4433" i="3"/>
  <c r="X4433" i="3"/>
  <c r="AD4432" i="3"/>
  <c r="AC4432" i="3"/>
  <c r="AB4432" i="3"/>
  <c r="AA4432" i="3"/>
  <c r="Z4432" i="3"/>
  <c r="Y4432" i="3"/>
  <c r="X4432" i="3"/>
  <c r="AD4431" i="3"/>
  <c r="AC4431" i="3"/>
  <c r="AB4431" i="3"/>
  <c r="AA4431" i="3"/>
  <c r="Z4431" i="3"/>
  <c r="Y4431" i="3"/>
  <c r="X4431" i="3"/>
  <c r="AD4430" i="3"/>
  <c r="AC4430" i="3"/>
  <c r="AB4430" i="3"/>
  <c r="AA4430" i="3"/>
  <c r="Z4430" i="3"/>
  <c r="Y4430" i="3"/>
  <c r="X4430" i="3"/>
  <c r="AD4429" i="3"/>
  <c r="AC4429" i="3"/>
  <c r="AB4429" i="3"/>
  <c r="AA4429" i="3"/>
  <c r="Z4429" i="3"/>
  <c r="Y4429" i="3"/>
  <c r="X4429" i="3"/>
  <c r="AD4428" i="3"/>
  <c r="AC4428" i="3"/>
  <c r="AB4428" i="3"/>
  <c r="AA4428" i="3"/>
  <c r="Z4428" i="3"/>
  <c r="Y4428" i="3"/>
  <c r="X4428" i="3"/>
  <c r="AD4427" i="3"/>
  <c r="AC4427" i="3"/>
  <c r="AB4427" i="3"/>
  <c r="AA4427" i="3"/>
  <c r="Z4427" i="3"/>
  <c r="Y4427" i="3"/>
  <c r="X4427" i="3"/>
  <c r="AD4426" i="3"/>
  <c r="AC4426" i="3"/>
  <c r="AB4426" i="3"/>
  <c r="AA4426" i="3"/>
  <c r="Z4426" i="3"/>
  <c r="Y4426" i="3"/>
  <c r="X4426" i="3"/>
  <c r="AD4425" i="3"/>
  <c r="AC4425" i="3"/>
  <c r="AB4425" i="3"/>
  <c r="AA4425" i="3"/>
  <c r="Z4425" i="3"/>
  <c r="Y4425" i="3"/>
  <c r="X4425" i="3"/>
  <c r="AD4424" i="3"/>
  <c r="AC4424" i="3"/>
  <c r="AB4424" i="3"/>
  <c r="AA4424" i="3"/>
  <c r="Z4424" i="3"/>
  <c r="Y4424" i="3"/>
  <c r="X4424" i="3"/>
  <c r="AD4423" i="3"/>
  <c r="AC4423" i="3"/>
  <c r="AB4423" i="3"/>
  <c r="AA4423" i="3"/>
  <c r="Z4423" i="3"/>
  <c r="Y4423" i="3"/>
  <c r="X4423" i="3"/>
  <c r="AD4422" i="3"/>
  <c r="AC4422" i="3"/>
  <c r="AB4422" i="3"/>
  <c r="AA4422" i="3"/>
  <c r="Z4422" i="3"/>
  <c r="Y4422" i="3"/>
  <c r="X4422" i="3"/>
  <c r="AD4421" i="3"/>
  <c r="AC4421" i="3"/>
  <c r="AB4421" i="3"/>
  <c r="AA4421" i="3"/>
  <c r="Z4421" i="3"/>
  <c r="Y4421" i="3"/>
  <c r="X4421" i="3"/>
  <c r="AD4420" i="3"/>
  <c r="AC4420" i="3"/>
  <c r="AB4420" i="3"/>
  <c r="AA4420" i="3"/>
  <c r="Z4420" i="3"/>
  <c r="Y4420" i="3"/>
  <c r="X4420" i="3"/>
  <c r="AD4419" i="3"/>
  <c r="AC4419" i="3"/>
  <c r="AB4419" i="3"/>
  <c r="AA4419" i="3"/>
  <c r="Z4419" i="3"/>
  <c r="Y4419" i="3"/>
  <c r="X4419" i="3"/>
  <c r="AD4418" i="3"/>
  <c r="AC4418" i="3"/>
  <c r="AB4418" i="3"/>
  <c r="AA4418" i="3"/>
  <c r="Z4418" i="3"/>
  <c r="Y4418" i="3"/>
  <c r="X4418" i="3"/>
  <c r="AD4417" i="3"/>
  <c r="AC4417" i="3"/>
  <c r="AB4417" i="3"/>
  <c r="AA4417" i="3"/>
  <c r="Z4417" i="3"/>
  <c r="Y4417" i="3"/>
  <c r="X4417" i="3"/>
  <c r="AD4416" i="3"/>
  <c r="AC4416" i="3"/>
  <c r="AB4416" i="3"/>
  <c r="AA4416" i="3"/>
  <c r="Z4416" i="3"/>
  <c r="Y4416" i="3"/>
  <c r="X4416" i="3"/>
  <c r="AD4415" i="3"/>
  <c r="AC4415" i="3"/>
  <c r="AB4415" i="3"/>
  <c r="AA4415" i="3"/>
  <c r="Z4415" i="3"/>
  <c r="Y4415" i="3"/>
  <c r="X4415" i="3"/>
  <c r="AD4414" i="3"/>
  <c r="AC4414" i="3"/>
  <c r="AB4414" i="3"/>
  <c r="AA4414" i="3"/>
  <c r="Z4414" i="3"/>
  <c r="Y4414" i="3"/>
  <c r="X4414" i="3"/>
  <c r="AD4413" i="3"/>
  <c r="AC4413" i="3"/>
  <c r="AB4413" i="3"/>
  <c r="AA4413" i="3"/>
  <c r="Z4413" i="3"/>
  <c r="Y4413" i="3"/>
  <c r="X4413" i="3"/>
  <c r="AD4412" i="3"/>
  <c r="AC4412" i="3"/>
  <c r="AB4412" i="3"/>
  <c r="AA4412" i="3"/>
  <c r="Z4412" i="3"/>
  <c r="Y4412" i="3"/>
  <c r="X4412" i="3"/>
  <c r="AD4411" i="3"/>
  <c r="AC4411" i="3"/>
  <c r="AB4411" i="3"/>
  <c r="AA4411" i="3"/>
  <c r="Z4411" i="3"/>
  <c r="Y4411" i="3"/>
  <c r="X4411" i="3"/>
  <c r="AD4410" i="3"/>
  <c r="AC4410" i="3"/>
  <c r="AB4410" i="3"/>
  <c r="AA4410" i="3"/>
  <c r="Z4410" i="3"/>
  <c r="Y4410" i="3"/>
  <c r="X4410" i="3"/>
  <c r="AD4409" i="3"/>
  <c r="AC4409" i="3"/>
  <c r="AB4409" i="3"/>
  <c r="AA4409" i="3"/>
  <c r="Z4409" i="3"/>
  <c r="Y4409" i="3"/>
  <c r="X4409" i="3"/>
  <c r="AD4408" i="3"/>
  <c r="AC4408" i="3"/>
  <c r="AB4408" i="3"/>
  <c r="AA4408" i="3"/>
  <c r="Z4408" i="3"/>
  <c r="Y4408" i="3"/>
  <c r="X4408" i="3"/>
  <c r="AD4407" i="3"/>
  <c r="AC4407" i="3"/>
  <c r="AB4407" i="3"/>
  <c r="AA4407" i="3"/>
  <c r="Z4407" i="3"/>
  <c r="Y4407" i="3"/>
  <c r="X4407" i="3"/>
  <c r="AD4406" i="3"/>
  <c r="AC4406" i="3"/>
  <c r="AB4406" i="3"/>
  <c r="AA4406" i="3"/>
  <c r="Z4406" i="3"/>
  <c r="Y4406" i="3"/>
  <c r="X4406" i="3"/>
  <c r="AD4405" i="3"/>
  <c r="AC4405" i="3"/>
  <c r="AB4405" i="3"/>
  <c r="AA4405" i="3"/>
  <c r="Z4405" i="3"/>
  <c r="Y4405" i="3"/>
  <c r="X4405" i="3"/>
  <c r="AD4404" i="3"/>
  <c r="AC4404" i="3"/>
  <c r="AB4404" i="3"/>
  <c r="AA4404" i="3"/>
  <c r="Z4404" i="3"/>
  <c r="Y4404" i="3"/>
  <c r="X4404" i="3"/>
  <c r="AD4403" i="3"/>
  <c r="AC4403" i="3"/>
  <c r="AB4403" i="3"/>
  <c r="AA4403" i="3"/>
  <c r="Z4403" i="3"/>
  <c r="Y4403" i="3"/>
  <c r="X4403" i="3"/>
  <c r="AD4402" i="3"/>
  <c r="AC4402" i="3"/>
  <c r="AB4402" i="3"/>
  <c r="AA4402" i="3"/>
  <c r="Z4402" i="3"/>
  <c r="Y4402" i="3"/>
  <c r="X4402" i="3"/>
  <c r="AD4401" i="3"/>
  <c r="AC4401" i="3"/>
  <c r="AB4401" i="3"/>
  <c r="AA4401" i="3"/>
  <c r="Z4401" i="3"/>
  <c r="Y4401" i="3"/>
  <c r="X4401" i="3"/>
  <c r="AD4400" i="3"/>
  <c r="AC4400" i="3"/>
  <c r="AB4400" i="3"/>
  <c r="AA4400" i="3"/>
  <c r="Z4400" i="3"/>
  <c r="Y4400" i="3"/>
  <c r="X4400" i="3"/>
  <c r="AD4399" i="3"/>
  <c r="AC4399" i="3"/>
  <c r="AB4399" i="3"/>
  <c r="AA4399" i="3"/>
  <c r="Z4399" i="3"/>
  <c r="Y4399" i="3"/>
  <c r="X4399" i="3"/>
  <c r="AD4398" i="3"/>
  <c r="AC4398" i="3"/>
  <c r="AB4398" i="3"/>
  <c r="AA4398" i="3"/>
  <c r="Z4398" i="3"/>
  <c r="Y4398" i="3"/>
  <c r="X4398" i="3"/>
  <c r="AD4397" i="3"/>
  <c r="AC4397" i="3"/>
  <c r="AB4397" i="3"/>
  <c r="AA4397" i="3"/>
  <c r="Z4397" i="3"/>
  <c r="Y4397" i="3"/>
  <c r="X4397" i="3"/>
  <c r="AD4396" i="3"/>
  <c r="AC4396" i="3"/>
  <c r="AB4396" i="3"/>
  <c r="AA4396" i="3"/>
  <c r="Z4396" i="3"/>
  <c r="Y4396" i="3"/>
  <c r="X4396" i="3"/>
  <c r="AD4395" i="3"/>
  <c r="AC4395" i="3"/>
  <c r="AB4395" i="3"/>
  <c r="AA4395" i="3"/>
  <c r="Z4395" i="3"/>
  <c r="Y4395" i="3"/>
  <c r="X4395" i="3"/>
  <c r="AD4394" i="3"/>
  <c r="AC4394" i="3"/>
  <c r="AB4394" i="3"/>
  <c r="AA4394" i="3"/>
  <c r="Z4394" i="3"/>
  <c r="Y4394" i="3"/>
  <c r="X4394" i="3"/>
  <c r="AD4393" i="3"/>
  <c r="AC4393" i="3"/>
  <c r="AB4393" i="3"/>
  <c r="AA4393" i="3"/>
  <c r="Z4393" i="3"/>
  <c r="Y4393" i="3"/>
  <c r="X4393" i="3"/>
  <c r="AD4392" i="3"/>
  <c r="AC4392" i="3"/>
  <c r="AB4392" i="3"/>
  <c r="AA4392" i="3"/>
  <c r="Z4392" i="3"/>
  <c r="Y4392" i="3"/>
  <c r="X4392" i="3"/>
  <c r="AD4391" i="3"/>
  <c r="AC4391" i="3"/>
  <c r="AB4391" i="3"/>
  <c r="AA4391" i="3"/>
  <c r="Z4391" i="3"/>
  <c r="Y4391" i="3"/>
  <c r="X4391" i="3"/>
  <c r="AD4390" i="3"/>
  <c r="AC4390" i="3"/>
  <c r="AB4390" i="3"/>
  <c r="AA4390" i="3"/>
  <c r="Z4390" i="3"/>
  <c r="Y4390" i="3"/>
  <c r="X4390" i="3"/>
  <c r="AD4389" i="3"/>
  <c r="AC4389" i="3"/>
  <c r="AB4389" i="3"/>
  <c r="AA4389" i="3"/>
  <c r="Z4389" i="3"/>
  <c r="Y4389" i="3"/>
  <c r="X4389" i="3"/>
  <c r="AD4388" i="3"/>
  <c r="AC4388" i="3"/>
  <c r="AB4388" i="3"/>
  <c r="AA4388" i="3"/>
  <c r="Z4388" i="3"/>
  <c r="Y4388" i="3"/>
  <c r="X4388" i="3"/>
  <c r="AD4387" i="3"/>
  <c r="AC4387" i="3"/>
  <c r="AB4387" i="3"/>
  <c r="AA4387" i="3"/>
  <c r="Z4387" i="3"/>
  <c r="Y4387" i="3"/>
  <c r="X4387" i="3"/>
  <c r="AD4386" i="3"/>
  <c r="AC4386" i="3"/>
  <c r="AB4386" i="3"/>
  <c r="AA4386" i="3"/>
  <c r="Z4386" i="3"/>
  <c r="Y4386" i="3"/>
  <c r="X4386" i="3"/>
  <c r="AD4385" i="3"/>
  <c r="AC4385" i="3"/>
  <c r="AB4385" i="3"/>
  <c r="AA4385" i="3"/>
  <c r="Z4385" i="3"/>
  <c r="Y4385" i="3"/>
  <c r="X4385" i="3"/>
  <c r="AD4384" i="3"/>
  <c r="AC4384" i="3"/>
  <c r="AB4384" i="3"/>
  <c r="AA4384" i="3"/>
  <c r="Z4384" i="3"/>
  <c r="Y4384" i="3"/>
  <c r="X4384" i="3"/>
  <c r="AD4383" i="3"/>
  <c r="AC4383" i="3"/>
  <c r="AB4383" i="3"/>
  <c r="AA4383" i="3"/>
  <c r="Z4383" i="3"/>
  <c r="Y4383" i="3"/>
  <c r="X4383" i="3"/>
  <c r="AD4382" i="3"/>
  <c r="AC4382" i="3"/>
  <c r="AB4382" i="3"/>
  <c r="AA4382" i="3"/>
  <c r="Z4382" i="3"/>
  <c r="Y4382" i="3"/>
  <c r="X4382" i="3"/>
  <c r="AD4381" i="3"/>
  <c r="AC4381" i="3"/>
  <c r="AB4381" i="3"/>
  <c r="AA4381" i="3"/>
  <c r="Z4381" i="3"/>
  <c r="Y4381" i="3"/>
  <c r="X4381" i="3"/>
  <c r="AD4380" i="3"/>
  <c r="AC4380" i="3"/>
  <c r="AB4380" i="3"/>
  <c r="AA4380" i="3"/>
  <c r="Z4380" i="3"/>
  <c r="Y4380" i="3"/>
  <c r="X4380" i="3"/>
  <c r="AD4379" i="3"/>
  <c r="AC4379" i="3"/>
  <c r="AB4379" i="3"/>
  <c r="AA4379" i="3"/>
  <c r="Z4379" i="3"/>
  <c r="Y4379" i="3"/>
  <c r="X4379" i="3"/>
  <c r="AD4378" i="3"/>
  <c r="AC4378" i="3"/>
  <c r="AB4378" i="3"/>
  <c r="AA4378" i="3"/>
  <c r="Z4378" i="3"/>
  <c r="Y4378" i="3"/>
  <c r="X4378" i="3"/>
  <c r="AD4377" i="3"/>
  <c r="AC4377" i="3"/>
  <c r="AB4377" i="3"/>
  <c r="AA4377" i="3"/>
  <c r="Z4377" i="3"/>
  <c r="Y4377" i="3"/>
  <c r="X4377" i="3"/>
  <c r="AD4376" i="3"/>
  <c r="AC4376" i="3"/>
  <c r="AB4376" i="3"/>
  <c r="AA4376" i="3"/>
  <c r="Z4376" i="3"/>
  <c r="Y4376" i="3"/>
  <c r="X4376" i="3"/>
  <c r="AD4375" i="3"/>
  <c r="AC4375" i="3"/>
  <c r="AB4375" i="3"/>
  <c r="AA4375" i="3"/>
  <c r="Z4375" i="3"/>
  <c r="Y4375" i="3"/>
  <c r="X4375" i="3"/>
  <c r="AD4374" i="3"/>
  <c r="AC4374" i="3"/>
  <c r="AB4374" i="3"/>
  <c r="AA4374" i="3"/>
  <c r="Z4374" i="3"/>
  <c r="Y4374" i="3"/>
  <c r="X4374" i="3"/>
  <c r="AD4373" i="3"/>
  <c r="AC4373" i="3"/>
  <c r="AB4373" i="3"/>
  <c r="AA4373" i="3"/>
  <c r="Z4373" i="3"/>
  <c r="Y4373" i="3"/>
  <c r="X4373" i="3"/>
  <c r="AD4372" i="3"/>
  <c r="AC4372" i="3"/>
  <c r="AB4372" i="3"/>
  <c r="AA4372" i="3"/>
  <c r="Z4372" i="3"/>
  <c r="Y4372" i="3"/>
  <c r="X4372" i="3"/>
  <c r="AD4371" i="3"/>
  <c r="AC4371" i="3"/>
  <c r="AB4371" i="3"/>
  <c r="AA4371" i="3"/>
  <c r="Z4371" i="3"/>
  <c r="Y4371" i="3"/>
  <c r="X4371" i="3"/>
  <c r="AD4370" i="3"/>
  <c r="AC4370" i="3"/>
  <c r="AB4370" i="3"/>
  <c r="AA4370" i="3"/>
  <c r="Z4370" i="3"/>
  <c r="Y4370" i="3"/>
  <c r="X4370" i="3"/>
  <c r="AD4369" i="3"/>
  <c r="AC4369" i="3"/>
  <c r="AB4369" i="3"/>
  <c r="AA4369" i="3"/>
  <c r="Z4369" i="3"/>
  <c r="Y4369" i="3"/>
  <c r="X4369" i="3"/>
  <c r="AD4368" i="3"/>
  <c r="AC4368" i="3"/>
  <c r="AB4368" i="3"/>
  <c r="AA4368" i="3"/>
  <c r="Z4368" i="3"/>
  <c r="Y4368" i="3"/>
  <c r="X4368" i="3"/>
  <c r="AD4367" i="3"/>
  <c r="AC4367" i="3"/>
  <c r="AB4367" i="3"/>
  <c r="AA4367" i="3"/>
  <c r="Z4367" i="3"/>
  <c r="Y4367" i="3"/>
  <c r="X4367" i="3"/>
  <c r="AD4366" i="3"/>
  <c r="AC4366" i="3"/>
  <c r="AB4366" i="3"/>
  <c r="AA4366" i="3"/>
  <c r="Z4366" i="3"/>
  <c r="Y4366" i="3"/>
  <c r="X4366" i="3"/>
  <c r="AD4365" i="3"/>
  <c r="AC4365" i="3"/>
  <c r="AB4365" i="3"/>
  <c r="AA4365" i="3"/>
  <c r="Z4365" i="3"/>
  <c r="Y4365" i="3"/>
  <c r="X4365" i="3"/>
  <c r="AD4364" i="3"/>
  <c r="AC4364" i="3"/>
  <c r="AB4364" i="3"/>
  <c r="AA4364" i="3"/>
  <c r="Z4364" i="3"/>
  <c r="Y4364" i="3"/>
  <c r="X4364" i="3"/>
  <c r="AD4363" i="3"/>
  <c r="AC4363" i="3"/>
  <c r="AB4363" i="3"/>
  <c r="AA4363" i="3"/>
  <c r="Z4363" i="3"/>
  <c r="Y4363" i="3"/>
  <c r="X4363" i="3"/>
  <c r="AD4362" i="3"/>
  <c r="AC4362" i="3"/>
  <c r="AB4362" i="3"/>
  <c r="AA4362" i="3"/>
  <c r="Z4362" i="3"/>
  <c r="Y4362" i="3"/>
  <c r="X4362" i="3"/>
  <c r="AD4361" i="3"/>
  <c r="AC4361" i="3"/>
  <c r="AB4361" i="3"/>
  <c r="AA4361" i="3"/>
  <c r="Z4361" i="3"/>
  <c r="Y4361" i="3"/>
  <c r="X4361" i="3"/>
  <c r="AD4360" i="3"/>
  <c r="AC4360" i="3"/>
  <c r="AB4360" i="3"/>
  <c r="AA4360" i="3"/>
  <c r="Z4360" i="3"/>
  <c r="Y4360" i="3"/>
  <c r="X4360" i="3"/>
  <c r="AD4359" i="3"/>
  <c r="AC4359" i="3"/>
  <c r="AB4359" i="3"/>
  <c r="AA4359" i="3"/>
  <c r="Z4359" i="3"/>
  <c r="Y4359" i="3"/>
  <c r="X4359" i="3"/>
  <c r="AD4358" i="3"/>
  <c r="AC4358" i="3"/>
  <c r="AB4358" i="3"/>
  <c r="AA4358" i="3"/>
  <c r="Z4358" i="3"/>
  <c r="Y4358" i="3"/>
  <c r="X4358" i="3"/>
  <c r="AD4357" i="3"/>
  <c r="AC4357" i="3"/>
  <c r="AB4357" i="3"/>
  <c r="AA4357" i="3"/>
  <c r="Z4357" i="3"/>
  <c r="Y4357" i="3"/>
  <c r="X4357" i="3"/>
  <c r="AD4356" i="3"/>
  <c r="AC4356" i="3"/>
  <c r="AB4356" i="3"/>
  <c r="AA4356" i="3"/>
  <c r="Z4356" i="3"/>
  <c r="Y4356" i="3"/>
  <c r="X4356" i="3"/>
  <c r="AD4355" i="3"/>
  <c r="AC4355" i="3"/>
  <c r="AB4355" i="3"/>
  <c r="AA4355" i="3"/>
  <c r="Z4355" i="3"/>
  <c r="Y4355" i="3"/>
  <c r="X4355" i="3"/>
  <c r="AD4354" i="3"/>
  <c r="AC4354" i="3"/>
  <c r="AB4354" i="3"/>
  <c r="AA4354" i="3"/>
  <c r="Z4354" i="3"/>
  <c r="Y4354" i="3"/>
  <c r="X4354" i="3"/>
  <c r="AD4353" i="3"/>
  <c r="AC4353" i="3"/>
  <c r="AB4353" i="3"/>
  <c r="AA4353" i="3"/>
  <c r="Z4353" i="3"/>
  <c r="Y4353" i="3"/>
  <c r="X4353" i="3"/>
  <c r="AD4352" i="3"/>
  <c r="AC4352" i="3"/>
  <c r="AB4352" i="3"/>
  <c r="AA4352" i="3"/>
  <c r="Z4352" i="3"/>
  <c r="Y4352" i="3"/>
  <c r="X4352" i="3"/>
  <c r="AD4351" i="3"/>
  <c r="AC4351" i="3"/>
  <c r="AB4351" i="3"/>
  <c r="AA4351" i="3"/>
  <c r="Z4351" i="3"/>
  <c r="Y4351" i="3"/>
  <c r="X4351" i="3"/>
  <c r="AD4350" i="3"/>
  <c r="AC4350" i="3"/>
  <c r="AB4350" i="3"/>
  <c r="AA4350" i="3"/>
  <c r="Z4350" i="3"/>
  <c r="Y4350" i="3"/>
  <c r="X4350" i="3"/>
  <c r="AD4349" i="3"/>
  <c r="AC4349" i="3"/>
  <c r="AB4349" i="3"/>
  <c r="AA4349" i="3"/>
  <c r="Z4349" i="3"/>
  <c r="Y4349" i="3"/>
  <c r="X4349" i="3"/>
  <c r="AD4348" i="3"/>
  <c r="AC4348" i="3"/>
  <c r="AB4348" i="3"/>
  <c r="AA4348" i="3"/>
  <c r="Z4348" i="3"/>
  <c r="Y4348" i="3"/>
  <c r="X4348" i="3"/>
  <c r="AD4347" i="3"/>
  <c r="AC4347" i="3"/>
  <c r="AB4347" i="3"/>
  <c r="AA4347" i="3"/>
  <c r="Z4347" i="3"/>
  <c r="Y4347" i="3"/>
  <c r="X4347" i="3"/>
  <c r="AD4346" i="3"/>
  <c r="AC4346" i="3"/>
  <c r="AB4346" i="3"/>
  <c r="AA4346" i="3"/>
  <c r="Z4346" i="3"/>
  <c r="Y4346" i="3"/>
  <c r="X4346" i="3"/>
  <c r="AD4345" i="3"/>
  <c r="AC4345" i="3"/>
  <c r="AB4345" i="3"/>
  <c r="AA4345" i="3"/>
  <c r="Z4345" i="3"/>
  <c r="Y4345" i="3"/>
  <c r="X4345" i="3"/>
  <c r="AD4344" i="3"/>
  <c r="AC4344" i="3"/>
  <c r="AB4344" i="3"/>
  <c r="AA4344" i="3"/>
  <c r="Z4344" i="3"/>
  <c r="Y4344" i="3"/>
  <c r="X4344" i="3"/>
  <c r="AD4343" i="3"/>
  <c r="AC4343" i="3"/>
  <c r="AB4343" i="3"/>
  <c r="AA4343" i="3"/>
  <c r="Z4343" i="3"/>
  <c r="Y4343" i="3"/>
  <c r="X4343" i="3"/>
  <c r="AD4342" i="3"/>
  <c r="AC4342" i="3"/>
  <c r="AB4342" i="3"/>
  <c r="AA4342" i="3"/>
  <c r="Z4342" i="3"/>
  <c r="Y4342" i="3"/>
  <c r="X4342" i="3"/>
  <c r="AD4341" i="3"/>
  <c r="AC4341" i="3"/>
  <c r="AB4341" i="3"/>
  <c r="AA4341" i="3"/>
  <c r="Z4341" i="3"/>
  <c r="Y4341" i="3"/>
  <c r="X4341" i="3"/>
  <c r="AD4340" i="3"/>
  <c r="AC4340" i="3"/>
  <c r="AB4340" i="3"/>
  <c r="AA4340" i="3"/>
  <c r="Z4340" i="3"/>
  <c r="Y4340" i="3"/>
  <c r="X4340" i="3"/>
  <c r="AD4339" i="3"/>
  <c r="AC4339" i="3"/>
  <c r="AB4339" i="3"/>
  <c r="AA4339" i="3"/>
  <c r="Z4339" i="3"/>
  <c r="Y4339" i="3"/>
  <c r="X4339" i="3"/>
  <c r="AD4338" i="3"/>
  <c r="AC4338" i="3"/>
  <c r="AB4338" i="3"/>
  <c r="AA4338" i="3"/>
  <c r="Z4338" i="3"/>
  <c r="Y4338" i="3"/>
  <c r="X4338" i="3"/>
  <c r="AD4337" i="3"/>
  <c r="AC4337" i="3"/>
  <c r="AB4337" i="3"/>
  <c r="AA4337" i="3"/>
  <c r="Z4337" i="3"/>
  <c r="Y4337" i="3"/>
  <c r="X4337" i="3"/>
  <c r="AD4336" i="3"/>
  <c r="AC4336" i="3"/>
  <c r="AB4336" i="3"/>
  <c r="AA4336" i="3"/>
  <c r="Z4336" i="3"/>
  <c r="Y4336" i="3"/>
  <c r="X4336" i="3"/>
  <c r="AD4335" i="3"/>
  <c r="AC4335" i="3"/>
  <c r="AB4335" i="3"/>
  <c r="AA4335" i="3"/>
  <c r="Z4335" i="3"/>
  <c r="Y4335" i="3"/>
  <c r="X4335" i="3"/>
  <c r="AD4334" i="3"/>
  <c r="AC4334" i="3"/>
  <c r="AB4334" i="3"/>
  <c r="AA4334" i="3"/>
  <c r="Z4334" i="3"/>
  <c r="Y4334" i="3"/>
  <c r="X4334" i="3"/>
  <c r="AD4333" i="3"/>
  <c r="AC4333" i="3"/>
  <c r="AB4333" i="3"/>
  <c r="AA4333" i="3"/>
  <c r="Z4333" i="3"/>
  <c r="Y4333" i="3"/>
  <c r="X4333" i="3"/>
  <c r="AD4332" i="3"/>
  <c r="AC4332" i="3"/>
  <c r="AB4332" i="3"/>
  <c r="AA4332" i="3"/>
  <c r="Z4332" i="3"/>
  <c r="Y4332" i="3"/>
  <c r="X4332" i="3"/>
  <c r="AD4331" i="3"/>
  <c r="AC4331" i="3"/>
  <c r="AB4331" i="3"/>
  <c r="AA4331" i="3"/>
  <c r="Z4331" i="3"/>
  <c r="Y4331" i="3"/>
  <c r="X4331" i="3"/>
  <c r="AD4330" i="3"/>
  <c r="AC4330" i="3"/>
  <c r="AB4330" i="3"/>
  <c r="AA4330" i="3"/>
  <c r="Z4330" i="3"/>
  <c r="Y4330" i="3"/>
  <c r="X4330" i="3"/>
  <c r="AD4329" i="3"/>
  <c r="AC4329" i="3"/>
  <c r="AB4329" i="3"/>
  <c r="AA4329" i="3"/>
  <c r="Z4329" i="3"/>
  <c r="Y4329" i="3"/>
  <c r="X4329" i="3"/>
  <c r="AD4328" i="3"/>
  <c r="AC4328" i="3"/>
  <c r="AB4328" i="3"/>
  <c r="AA4328" i="3"/>
  <c r="Z4328" i="3"/>
  <c r="Y4328" i="3"/>
  <c r="X4328" i="3"/>
  <c r="AD4327" i="3"/>
  <c r="AC4327" i="3"/>
  <c r="AB4327" i="3"/>
  <c r="AA4327" i="3"/>
  <c r="Z4327" i="3"/>
  <c r="Y4327" i="3"/>
  <c r="X4327" i="3"/>
  <c r="AD4326" i="3"/>
  <c r="AC4326" i="3"/>
  <c r="AB4326" i="3"/>
  <c r="AA4326" i="3"/>
  <c r="Z4326" i="3"/>
  <c r="Y4326" i="3"/>
  <c r="X4326" i="3"/>
  <c r="AD4325" i="3"/>
  <c r="AC4325" i="3"/>
  <c r="AB4325" i="3"/>
  <c r="AA4325" i="3"/>
  <c r="Z4325" i="3"/>
  <c r="Y4325" i="3"/>
  <c r="X4325" i="3"/>
  <c r="AD4324" i="3"/>
  <c r="AC4324" i="3"/>
  <c r="AB4324" i="3"/>
  <c r="AA4324" i="3"/>
  <c r="Z4324" i="3"/>
  <c r="Y4324" i="3"/>
  <c r="X4324" i="3"/>
  <c r="AD4323" i="3"/>
  <c r="AC4323" i="3"/>
  <c r="AB4323" i="3"/>
  <c r="AA4323" i="3"/>
  <c r="Z4323" i="3"/>
  <c r="Y4323" i="3"/>
  <c r="X4323" i="3"/>
  <c r="AD4322" i="3"/>
  <c r="AC4322" i="3"/>
  <c r="AB4322" i="3"/>
  <c r="AA4322" i="3"/>
  <c r="Z4322" i="3"/>
  <c r="Y4322" i="3"/>
  <c r="X4322" i="3"/>
  <c r="AD4321" i="3"/>
  <c r="AC4321" i="3"/>
  <c r="AB4321" i="3"/>
  <c r="AA4321" i="3"/>
  <c r="Z4321" i="3"/>
  <c r="Y4321" i="3"/>
  <c r="X4321" i="3"/>
  <c r="AD4320" i="3"/>
  <c r="AC4320" i="3"/>
  <c r="AB4320" i="3"/>
  <c r="AA4320" i="3"/>
  <c r="Z4320" i="3"/>
  <c r="Y4320" i="3"/>
  <c r="X4320" i="3"/>
  <c r="AD4319" i="3"/>
  <c r="AC4319" i="3"/>
  <c r="AB4319" i="3"/>
  <c r="AA4319" i="3"/>
  <c r="Z4319" i="3"/>
  <c r="Y4319" i="3"/>
  <c r="X4319" i="3"/>
  <c r="AD4318" i="3"/>
  <c r="AC4318" i="3"/>
  <c r="AB4318" i="3"/>
  <c r="AA4318" i="3"/>
  <c r="Z4318" i="3"/>
  <c r="Y4318" i="3"/>
  <c r="X4318" i="3"/>
  <c r="AD4317" i="3"/>
  <c r="AC4317" i="3"/>
  <c r="AB4317" i="3"/>
  <c r="AA4317" i="3"/>
  <c r="Z4317" i="3"/>
  <c r="Y4317" i="3"/>
  <c r="X4317" i="3"/>
  <c r="AD4316" i="3"/>
  <c r="AC4316" i="3"/>
  <c r="AB4316" i="3"/>
  <c r="AA4316" i="3"/>
  <c r="Z4316" i="3"/>
  <c r="Y4316" i="3"/>
  <c r="X4316" i="3"/>
  <c r="AD4315" i="3"/>
  <c r="AC4315" i="3"/>
  <c r="AB4315" i="3"/>
  <c r="AA4315" i="3"/>
  <c r="Z4315" i="3"/>
  <c r="Y4315" i="3"/>
  <c r="X4315" i="3"/>
  <c r="AD4314" i="3"/>
  <c r="AC4314" i="3"/>
  <c r="AB4314" i="3"/>
  <c r="AA4314" i="3"/>
  <c r="Z4314" i="3"/>
  <c r="Y4314" i="3"/>
  <c r="X4314" i="3"/>
  <c r="AD4313" i="3"/>
  <c r="AC4313" i="3"/>
  <c r="AB4313" i="3"/>
  <c r="AA4313" i="3"/>
  <c r="Z4313" i="3"/>
  <c r="Y4313" i="3"/>
  <c r="X4313" i="3"/>
  <c r="AD4312" i="3"/>
  <c r="AC4312" i="3"/>
  <c r="AB4312" i="3"/>
  <c r="AA4312" i="3"/>
  <c r="Z4312" i="3"/>
  <c r="Y4312" i="3"/>
  <c r="X4312" i="3"/>
  <c r="AD4311" i="3"/>
  <c r="AC4311" i="3"/>
  <c r="AB4311" i="3"/>
  <c r="AA4311" i="3"/>
  <c r="Z4311" i="3"/>
  <c r="Y4311" i="3"/>
  <c r="X4311" i="3"/>
  <c r="AD4310" i="3"/>
  <c r="AC4310" i="3"/>
  <c r="AB4310" i="3"/>
  <c r="AA4310" i="3"/>
  <c r="Z4310" i="3"/>
  <c r="Y4310" i="3"/>
  <c r="X4310" i="3"/>
  <c r="AD4309" i="3"/>
  <c r="AC4309" i="3"/>
  <c r="AB4309" i="3"/>
  <c r="AA4309" i="3"/>
  <c r="Z4309" i="3"/>
  <c r="Y4309" i="3"/>
  <c r="X4309" i="3"/>
  <c r="AD4308" i="3"/>
  <c r="AC4308" i="3"/>
  <c r="AB4308" i="3"/>
  <c r="AA4308" i="3"/>
  <c r="Z4308" i="3"/>
  <c r="Y4308" i="3"/>
  <c r="X4308" i="3"/>
  <c r="AD4307" i="3"/>
  <c r="AC4307" i="3"/>
  <c r="AB4307" i="3"/>
  <c r="AA4307" i="3"/>
  <c r="Z4307" i="3"/>
  <c r="Y4307" i="3"/>
  <c r="X4307" i="3"/>
  <c r="AD4306" i="3"/>
  <c r="AC4306" i="3"/>
  <c r="AB4306" i="3"/>
  <c r="AA4306" i="3"/>
  <c r="Z4306" i="3"/>
  <c r="Y4306" i="3"/>
  <c r="X4306" i="3"/>
  <c r="AD4305" i="3"/>
  <c r="AC4305" i="3"/>
  <c r="AB4305" i="3"/>
  <c r="AA4305" i="3"/>
  <c r="Z4305" i="3"/>
  <c r="Y4305" i="3"/>
  <c r="X4305" i="3"/>
  <c r="AD4304" i="3"/>
  <c r="AC4304" i="3"/>
  <c r="AB4304" i="3"/>
  <c r="AA4304" i="3"/>
  <c r="Z4304" i="3"/>
  <c r="Y4304" i="3"/>
  <c r="X4304" i="3"/>
  <c r="AD4303" i="3"/>
  <c r="AC4303" i="3"/>
  <c r="AB4303" i="3"/>
  <c r="AA4303" i="3"/>
  <c r="Z4303" i="3"/>
  <c r="Y4303" i="3"/>
  <c r="X4303" i="3"/>
  <c r="AD4302" i="3"/>
  <c r="AC4302" i="3"/>
  <c r="AB4302" i="3"/>
  <c r="AA4302" i="3"/>
  <c r="Z4302" i="3"/>
  <c r="Y4302" i="3"/>
  <c r="X4302" i="3"/>
  <c r="AD4301" i="3"/>
  <c r="AC4301" i="3"/>
  <c r="AB4301" i="3"/>
  <c r="AA4301" i="3"/>
  <c r="Z4301" i="3"/>
  <c r="Y4301" i="3"/>
  <c r="X4301" i="3"/>
  <c r="AD4300" i="3"/>
  <c r="AC4300" i="3"/>
  <c r="AB4300" i="3"/>
  <c r="AA4300" i="3"/>
  <c r="Z4300" i="3"/>
  <c r="Y4300" i="3"/>
  <c r="X4300" i="3"/>
  <c r="AD4299" i="3"/>
  <c r="AC4299" i="3"/>
  <c r="AB4299" i="3"/>
  <c r="AA4299" i="3"/>
  <c r="Z4299" i="3"/>
  <c r="Y4299" i="3"/>
  <c r="X4299" i="3"/>
  <c r="AD4298" i="3"/>
  <c r="AC4298" i="3"/>
  <c r="AB4298" i="3"/>
  <c r="AA4298" i="3"/>
  <c r="Z4298" i="3"/>
  <c r="Y4298" i="3"/>
  <c r="X4298" i="3"/>
  <c r="AD4297" i="3"/>
  <c r="AC4297" i="3"/>
  <c r="AB4297" i="3"/>
  <c r="AA4297" i="3"/>
  <c r="Z4297" i="3"/>
  <c r="Y4297" i="3"/>
  <c r="X4297" i="3"/>
  <c r="AD4296" i="3"/>
  <c r="AC4296" i="3"/>
  <c r="AB4296" i="3"/>
  <c r="AA4296" i="3"/>
  <c r="Z4296" i="3"/>
  <c r="Y4296" i="3"/>
  <c r="X4296" i="3"/>
  <c r="AD4295" i="3"/>
  <c r="AC4295" i="3"/>
  <c r="AB4295" i="3"/>
  <c r="AA4295" i="3"/>
  <c r="Z4295" i="3"/>
  <c r="Y4295" i="3"/>
  <c r="X4295" i="3"/>
  <c r="AD4294" i="3"/>
  <c r="AC4294" i="3"/>
  <c r="AB4294" i="3"/>
  <c r="AA4294" i="3"/>
  <c r="Z4294" i="3"/>
  <c r="Y4294" i="3"/>
  <c r="X4294" i="3"/>
  <c r="AD4293" i="3"/>
  <c r="AC4293" i="3"/>
  <c r="AB4293" i="3"/>
  <c r="AA4293" i="3"/>
  <c r="Z4293" i="3"/>
  <c r="Y4293" i="3"/>
  <c r="X4293" i="3"/>
  <c r="AD4292" i="3"/>
  <c r="AC4292" i="3"/>
  <c r="AB4292" i="3"/>
  <c r="AA4292" i="3"/>
  <c r="Z4292" i="3"/>
  <c r="Y4292" i="3"/>
  <c r="X4292" i="3"/>
  <c r="AD4291" i="3"/>
  <c r="AC4291" i="3"/>
  <c r="AB4291" i="3"/>
  <c r="AA4291" i="3"/>
  <c r="Z4291" i="3"/>
  <c r="Y4291" i="3"/>
  <c r="X4291" i="3"/>
  <c r="AD4290" i="3"/>
  <c r="AC4290" i="3"/>
  <c r="AB4290" i="3"/>
  <c r="AA4290" i="3"/>
  <c r="Z4290" i="3"/>
  <c r="Y4290" i="3"/>
  <c r="X4290" i="3"/>
  <c r="AD4289" i="3"/>
  <c r="AC4289" i="3"/>
  <c r="AB4289" i="3"/>
  <c r="AA4289" i="3"/>
  <c r="Z4289" i="3"/>
  <c r="Y4289" i="3"/>
  <c r="X4289" i="3"/>
  <c r="AD4288" i="3"/>
  <c r="AC4288" i="3"/>
  <c r="AB4288" i="3"/>
  <c r="AA4288" i="3"/>
  <c r="Z4288" i="3"/>
  <c r="Y4288" i="3"/>
  <c r="X4288" i="3"/>
  <c r="AD4287" i="3"/>
  <c r="AC4287" i="3"/>
  <c r="AB4287" i="3"/>
  <c r="AA4287" i="3"/>
  <c r="Z4287" i="3"/>
  <c r="Y4287" i="3"/>
  <c r="X4287" i="3"/>
  <c r="AD4286" i="3"/>
  <c r="AC4286" i="3"/>
  <c r="AB4286" i="3"/>
  <c r="AA4286" i="3"/>
  <c r="Z4286" i="3"/>
  <c r="Y4286" i="3"/>
  <c r="X4286" i="3"/>
  <c r="AD4285" i="3"/>
  <c r="AC4285" i="3"/>
  <c r="AB4285" i="3"/>
  <c r="AA4285" i="3"/>
  <c r="Z4285" i="3"/>
  <c r="Y4285" i="3"/>
  <c r="X4285" i="3"/>
  <c r="AD4284" i="3"/>
  <c r="AC4284" i="3"/>
  <c r="AB4284" i="3"/>
  <c r="AA4284" i="3"/>
  <c r="Z4284" i="3"/>
  <c r="Y4284" i="3"/>
  <c r="X4284" i="3"/>
  <c r="AD4283" i="3"/>
  <c r="AC4283" i="3"/>
  <c r="AB4283" i="3"/>
  <c r="AA4283" i="3"/>
  <c r="Z4283" i="3"/>
  <c r="Y4283" i="3"/>
  <c r="X4283" i="3"/>
  <c r="AD4282" i="3"/>
  <c r="AC4282" i="3"/>
  <c r="AB4282" i="3"/>
  <c r="AA4282" i="3"/>
  <c r="Z4282" i="3"/>
  <c r="Y4282" i="3"/>
  <c r="X4282" i="3"/>
  <c r="AD4281" i="3"/>
  <c r="AC4281" i="3"/>
  <c r="AB4281" i="3"/>
  <c r="AA4281" i="3"/>
  <c r="Z4281" i="3"/>
  <c r="Y4281" i="3"/>
  <c r="X4281" i="3"/>
  <c r="AD4280" i="3"/>
  <c r="AC4280" i="3"/>
  <c r="AB4280" i="3"/>
  <c r="AA4280" i="3"/>
  <c r="Z4280" i="3"/>
  <c r="Y4280" i="3"/>
  <c r="X4280" i="3"/>
  <c r="AD4279" i="3"/>
  <c r="AC4279" i="3"/>
  <c r="AB4279" i="3"/>
  <c r="AA4279" i="3"/>
  <c r="Z4279" i="3"/>
  <c r="Y4279" i="3"/>
  <c r="X4279" i="3"/>
  <c r="AD4278" i="3"/>
  <c r="AC4278" i="3"/>
  <c r="AB4278" i="3"/>
  <c r="AA4278" i="3"/>
  <c r="Z4278" i="3"/>
  <c r="Y4278" i="3"/>
  <c r="X4278" i="3"/>
  <c r="AD4277" i="3"/>
  <c r="AC4277" i="3"/>
  <c r="AB4277" i="3"/>
  <c r="AA4277" i="3"/>
  <c r="Z4277" i="3"/>
  <c r="Y4277" i="3"/>
  <c r="X4277" i="3"/>
  <c r="AD4276" i="3"/>
  <c r="AC4276" i="3"/>
  <c r="AB4276" i="3"/>
  <c r="AA4276" i="3"/>
  <c r="Z4276" i="3"/>
  <c r="Y4276" i="3"/>
  <c r="X4276" i="3"/>
  <c r="AD4275" i="3"/>
  <c r="AC4275" i="3"/>
  <c r="AB4275" i="3"/>
  <c r="AA4275" i="3"/>
  <c r="Z4275" i="3"/>
  <c r="Y4275" i="3"/>
  <c r="X4275" i="3"/>
  <c r="AD4274" i="3"/>
  <c r="AC4274" i="3"/>
  <c r="AB4274" i="3"/>
  <c r="AA4274" i="3"/>
  <c r="Z4274" i="3"/>
  <c r="Y4274" i="3"/>
  <c r="X4274" i="3"/>
  <c r="AD4273" i="3"/>
  <c r="AC4273" i="3"/>
  <c r="AB4273" i="3"/>
  <c r="AA4273" i="3"/>
  <c r="Z4273" i="3"/>
  <c r="Y4273" i="3"/>
  <c r="X4273" i="3"/>
  <c r="AD4272" i="3"/>
  <c r="AC4272" i="3"/>
  <c r="AB4272" i="3"/>
  <c r="AA4272" i="3"/>
  <c r="Z4272" i="3"/>
  <c r="Y4272" i="3"/>
  <c r="X4272" i="3"/>
  <c r="AD4271" i="3"/>
  <c r="AC4271" i="3"/>
  <c r="AB4271" i="3"/>
  <c r="AA4271" i="3"/>
  <c r="Z4271" i="3"/>
  <c r="Y4271" i="3"/>
  <c r="X4271" i="3"/>
  <c r="AD4270" i="3"/>
  <c r="AC4270" i="3"/>
  <c r="AB4270" i="3"/>
  <c r="AA4270" i="3"/>
  <c r="Z4270" i="3"/>
  <c r="Y4270" i="3"/>
  <c r="X4270" i="3"/>
  <c r="AD4269" i="3"/>
  <c r="AC4269" i="3"/>
  <c r="AB4269" i="3"/>
  <c r="AA4269" i="3"/>
  <c r="Z4269" i="3"/>
  <c r="Y4269" i="3"/>
  <c r="X4269" i="3"/>
  <c r="AD4268" i="3"/>
  <c r="AC4268" i="3"/>
  <c r="AB4268" i="3"/>
  <c r="AA4268" i="3"/>
  <c r="Z4268" i="3"/>
  <c r="Y4268" i="3"/>
  <c r="X4268" i="3"/>
  <c r="AD4267" i="3"/>
  <c r="AC4267" i="3"/>
  <c r="AB4267" i="3"/>
  <c r="AA4267" i="3"/>
  <c r="Z4267" i="3"/>
  <c r="Y4267" i="3"/>
  <c r="X4267" i="3"/>
  <c r="AD4266" i="3"/>
  <c r="AC4266" i="3"/>
  <c r="AB4266" i="3"/>
  <c r="AA4266" i="3"/>
  <c r="Z4266" i="3"/>
  <c r="Y4266" i="3"/>
  <c r="X4266" i="3"/>
  <c r="AD4265" i="3"/>
  <c r="AC4265" i="3"/>
  <c r="AB4265" i="3"/>
  <c r="AA4265" i="3"/>
  <c r="Z4265" i="3"/>
  <c r="Y4265" i="3"/>
  <c r="X4265" i="3"/>
  <c r="AD4264" i="3"/>
  <c r="AC4264" i="3"/>
  <c r="AB4264" i="3"/>
  <c r="AA4264" i="3"/>
  <c r="Z4264" i="3"/>
  <c r="Y4264" i="3"/>
  <c r="X4264" i="3"/>
  <c r="AD4263" i="3"/>
  <c r="AC4263" i="3"/>
  <c r="AB4263" i="3"/>
  <c r="AA4263" i="3"/>
  <c r="Z4263" i="3"/>
  <c r="Y4263" i="3"/>
  <c r="X4263" i="3"/>
  <c r="AD4262" i="3"/>
  <c r="AC4262" i="3"/>
  <c r="AB4262" i="3"/>
  <c r="AA4262" i="3"/>
  <c r="Z4262" i="3"/>
  <c r="Y4262" i="3"/>
  <c r="X4262" i="3"/>
  <c r="AD4261" i="3"/>
  <c r="AC4261" i="3"/>
  <c r="AB4261" i="3"/>
  <c r="AA4261" i="3"/>
  <c r="Z4261" i="3"/>
  <c r="Y4261" i="3"/>
  <c r="X4261" i="3"/>
  <c r="AD4260" i="3"/>
  <c r="AC4260" i="3"/>
  <c r="AB4260" i="3"/>
  <c r="AA4260" i="3"/>
  <c r="Z4260" i="3"/>
  <c r="Y4260" i="3"/>
  <c r="X4260" i="3"/>
  <c r="AD4259" i="3"/>
  <c r="AC4259" i="3"/>
  <c r="AB4259" i="3"/>
  <c r="AA4259" i="3"/>
  <c r="Z4259" i="3"/>
  <c r="Y4259" i="3"/>
  <c r="X4259" i="3"/>
  <c r="AD4258" i="3"/>
  <c r="AC4258" i="3"/>
  <c r="AB4258" i="3"/>
  <c r="AA4258" i="3"/>
  <c r="Z4258" i="3"/>
  <c r="Y4258" i="3"/>
  <c r="X4258" i="3"/>
  <c r="AD4257" i="3"/>
  <c r="AC4257" i="3"/>
  <c r="AB4257" i="3"/>
  <c r="AA4257" i="3"/>
  <c r="Z4257" i="3"/>
  <c r="Y4257" i="3"/>
  <c r="X4257" i="3"/>
  <c r="AD4256" i="3"/>
  <c r="AC4256" i="3"/>
  <c r="AB4256" i="3"/>
  <c r="AA4256" i="3"/>
  <c r="Z4256" i="3"/>
  <c r="Y4256" i="3"/>
  <c r="X4256" i="3"/>
  <c r="AD4255" i="3"/>
  <c r="AC4255" i="3"/>
  <c r="AB4255" i="3"/>
  <c r="AA4255" i="3"/>
  <c r="Z4255" i="3"/>
  <c r="Y4255" i="3"/>
  <c r="X4255" i="3"/>
  <c r="AD4254" i="3"/>
  <c r="AC4254" i="3"/>
  <c r="AB4254" i="3"/>
  <c r="AA4254" i="3"/>
  <c r="Z4254" i="3"/>
  <c r="Y4254" i="3"/>
  <c r="X4254" i="3"/>
  <c r="AD4253" i="3"/>
  <c r="AC4253" i="3"/>
  <c r="AB4253" i="3"/>
  <c r="AA4253" i="3"/>
  <c r="Z4253" i="3"/>
  <c r="Y4253" i="3"/>
  <c r="X4253" i="3"/>
  <c r="AD4252" i="3"/>
  <c r="AC4252" i="3"/>
  <c r="AB4252" i="3"/>
  <c r="AA4252" i="3"/>
  <c r="Z4252" i="3"/>
  <c r="Y4252" i="3"/>
  <c r="X4252" i="3"/>
  <c r="AD4251" i="3"/>
  <c r="AC4251" i="3"/>
  <c r="AB4251" i="3"/>
  <c r="AA4251" i="3"/>
  <c r="Z4251" i="3"/>
  <c r="Y4251" i="3"/>
  <c r="X4251" i="3"/>
  <c r="AD4250" i="3"/>
  <c r="AC4250" i="3"/>
  <c r="AB4250" i="3"/>
  <c r="AA4250" i="3"/>
  <c r="Z4250" i="3"/>
  <c r="Y4250" i="3"/>
  <c r="X4250" i="3"/>
  <c r="AD4249" i="3"/>
  <c r="AC4249" i="3"/>
  <c r="AB4249" i="3"/>
  <c r="AA4249" i="3"/>
  <c r="Z4249" i="3"/>
  <c r="Y4249" i="3"/>
  <c r="X4249" i="3"/>
  <c r="AD4248" i="3"/>
  <c r="AC4248" i="3"/>
  <c r="AB4248" i="3"/>
  <c r="AA4248" i="3"/>
  <c r="Z4248" i="3"/>
  <c r="Y4248" i="3"/>
  <c r="X4248" i="3"/>
  <c r="AD4247" i="3"/>
  <c r="AC4247" i="3"/>
  <c r="AB4247" i="3"/>
  <c r="AA4247" i="3"/>
  <c r="Z4247" i="3"/>
  <c r="Y4247" i="3"/>
  <c r="X4247" i="3"/>
  <c r="AD4246" i="3"/>
  <c r="AC4246" i="3"/>
  <c r="AB4246" i="3"/>
  <c r="AA4246" i="3"/>
  <c r="Z4246" i="3"/>
  <c r="Y4246" i="3"/>
  <c r="X4246" i="3"/>
  <c r="AD4245" i="3"/>
  <c r="AC4245" i="3"/>
  <c r="AB4245" i="3"/>
  <c r="AA4245" i="3"/>
  <c r="Z4245" i="3"/>
  <c r="Y4245" i="3"/>
  <c r="X4245" i="3"/>
  <c r="AD4244" i="3"/>
  <c r="AC4244" i="3"/>
  <c r="AB4244" i="3"/>
  <c r="AA4244" i="3"/>
  <c r="Z4244" i="3"/>
  <c r="Y4244" i="3"/>
  <c r="X4244" i="3"/>
  <c r="AD4243" i="3"/>
  <c r="AC4243" i="3"/>
  <c r="AB4243" i="3"/>
  <c r="AA4243" i="3"/>
  <c r="Z4243" i="3"/>
  <c r="Y4243" i="3"/>
  <c r="X4243" i="3"/>
  <c r="AD4242" i="3"/>
  <c r="AC4242" i="3"/>
  <c r="AB4242" i="3"/>
  <c r="AA4242" i="3"/>
  <c r="Z4242" i="3"/>
  <c r="Y4242" i="3"/>
  <c r="X4242" i="3"/>
  <c r="AD4241" i="3"/>
  <c r="AC4241" i="3"/>
  <c r="AB4241" i="3"/>
  <c r="AA4241" i="3"/>
  <c r="Z4241" i="3"/>
  <c r="Y4241" i="3"/>
  <c r="X4241" i="3"/>
  <c r="AD4240" i="3"/>
  <c r="AC4240" i="3"/>
  <c r="AB4240" i="3"/>
  <c r="AA4240" i="3"/>
  <c r="Z4240" i="3"/>
  <c r="Y4240" i="3"/>
  <c r="X4240" i="3"/>
  <c r="AD4239" i="3"/>
  <c r="AC4239" i="3"/>
  <c r="AB4239" i="3"/>
  <c r="AA4239" i="3"/>
  <c r="Z4239" i="3"/>
  <c r="Y4239" i="3"/>
  <c r="X4239" i="3"/>
  <c r="AD4238" i="3"/>
  <c r="AC4238" i="3"/>
  <c r="AB4238" i="3"/>
  <c r="AA4238" i="3"/>
  <c r="Z4238" i="3"/>
  <c r="Y4238" i="3"/>
  <c r="X4238" i="3"/>
  <c r="AD4237" i="3"/>
  <c r="AC4237" i="3"/>
  <c r="AB4237" i="3"/>
  <c r="AA4237" i="3"/>
  <c r="Z4237" i="3"/>
  <c r="Y4237" i="3"/>
  <c r="X4237" i="3"/>
  <c r="AD4236" i="3"/>
  <c r="AC4236" i="3"/>
  <c r="AB4236" i="3"/>
  <c r="AA4236" i="3"/>
  <c r="Z4236" i="3"/>
  <c r="Y4236" i="3"/>
  <c r="X4236" i="3"/>
  <c r="AD4235" i="3"/>
  <c r="AC4235" i="3"/>
  <c r="AB4235" i="3"/>
  <c r="AA4235" i="3"/>
  <c r="Z4235" i="3"/>
  <c r="Y4235" i="3"/>
  <c r="X4235" i="3"/>
  <c r="AD4234" i="3"/>
  <c r="AC4234" i="3"/>
  <c r="AB4234" i="3"/>
  <c r="AA4234" i="3"/>
  <c r="Z4234" i="3"/>
  <c r="Y4234" i="3"/>
  <c r="X4234" i="3"/>
  <c r="AD4233" i="3"/>
  <c r="AC4233" i="3"/>
  <c r="AB4233" i="3"/>
  <c r="AA4233" i="3"/>
  <c r="Z4233" i="3"/>
  <c r="Y4233" i="3"/>
  <c r="X4233" i="3"/>
  <c r="AD4232" i="3"/>
  <c r="AC4232" i="3"/>
  <c r="AB4232" i="3"/>
  <c r="AA4232" i="3"/>
  <c r="Z4232" i="3"/>
  <c r="Y4232" i="3"/>
  <c r="X4232" i="3"/>
  <c r="AD4231" i="3"/>
  <c r="AC4231" i="3"/>
  <c r="AB4231" i="3"/>
  <c r="AA4231" i="3"/>
  <c r="Z4231" i="3"/>
  <c r="Y4231" i="3"/>
  <c r="X4231" i="3"/>
  <c r="AD4230" i="3"/>
  <c r="AC4230" i="3"/>
  <c r="AB4230" i="3"/>
  <c r="AA4230" i="3"/>
  <c r="Z4230" i="3"/>
  <c r="Y4230" i="3"/>
  <c r="X4230" i="3"/>
  <c r="AD4229" i="3"/>
  <c r="AC4229" i="3"/>
  <c r="AB4229" i="3"/>
  <c r="AA4229" i="3"/>
  <c r="Z4229" i="3"/>
  <c r="Y4229" i="3"/>
  <c r="X4229" i="3"/>
  <c r="AD4228" i="3"/>
  <c r="AC4228" i="3"/>
  <c r="AB4228" i="3"/>
  <c r="AA4228" i="3"/>
  <c r="Z4228" i="3"/>
  <c r="Y4228" i="3"/>
  <c r="X4228" i="3"/>
  <c r="AD4227" i="3"/>
  <c r="AC4227" i="3"/>
  <c r="AB4227" i="3"/>
  <c r="AA4227" i="3"/>
  <c r="Z4227" i="3"/>
  <c r="Y4227" i="3"/>
  <c r="X4227" i="3"/>
  <c r="AD4226" i="3"/>
  <c r="AC4226" i="3"/>
  <c r="AB4226" i="3"/>
  <c r="AA4226" i="3"/>
  <c r="Z4226" i="3"/>
  <c r="Y4226" i="3"/>
  <c r="X4226" i="3"/>
  <c r="AD4225" i="3"/>
  <c r="AC4225" i="3"/>
  <c r="AB4225" i="3"/>
  <c r="AA4225" i="3"/>
  <c r="Z4225" i="3"/>
  <c r="Y4225" i="3"/>
  <c r="X4225" i="3"/>
  <c r="AD4224" i="3"/>
  <c r="AC4224" i="3"/>
  <c r="AB4224" i="3"/>
  <c r="AA4224" i="3"/>
  <c r="Z4224" i="3"/>
  <c r="Y4224" i="3"/>
  <c r="X4224" i="3"/>
  <c r="AD4223" i="3"/>
  <c r="AC4223" i="3"/>
  <c r="AB4223" i="3"/>
  <c r="AA4223" i="3"/>
  <c r="Z4223" i="3"/>
  <c r="Y4223" i="3"/>
  <c r="X4223" i="3"/>
  <c r="AD4222" i="3"/>
  <c r="AC4222" i="3"/>
  <c r="AB4222" i="3"/>
  <c r="AA4222" i="3"/>
  <c r="Z4222" i="3"/>
  <c r="Y4222" i="3"/>
  <c r="X4222" i="3"/>
  <c r="AD4221" i="3"/>
  <c r="AC4221" i="3"/>
  <c r="AB4221" i="3"/>
  <c r="AA4221" i="3"/>
  <c r="Z4221" i="3"/>
  <c r="Y4221" i="3"/>
  <c r="X4221" i="3"/>
  <c r="AD4220" i="3"/>
  <c r="AC4220" i="3"/>
  <c r="AB4220" i="3"/>
  <c r="AA4220" i="3"/>
  <c r="Z4220" i="3"/>
  <c r="Y4220" i="3"/>
  <c r="X4220" i="3"/>
  <c r="AD4219" i="3"/>
  <c r="AC4219" i="3"/>
  <c r="AB4219" i="3"/>
  <c r="AA4219" i="3"/>
  <c r="Z4219" i="3"/>
  <c r="Y4219" i="3"/>
  <c r="X4219" i="3"/>
  <c r="AD4218" i="3"/>
  <c r="AC4218" i="3"/>
  <c r="AB4218" i="3"/>
  <c r="AA4218" i="3"/>
  <c r="Z4218" i="3"/>
  <c r="Y4218" i="3"/>
  <c r="X4218" i="3"/>
  <c r="AD4217" i="3"/>
  <c r="AC4217" i="3"/>
  <c r="AB4217" i="3"/>
  <c r="AA4217" i="3"/>
  <c r="Z4217" i="3"/>
  <c r="Y4217" i="3"/>
  <c r="X4217" i="3"/>
  <c r="AD4216" i="3"/>
  <c r="AC4216" i="3"/>
  <c r="AB4216" i="3"/>
  <c r="AA4216" i="3"/>
  <c r="Z4216" i="3"/>
  <c r="Y4216" i="3"/>
  <c r="X4216" i="3"/>
  <c r="AD4215" i="3"/>
  <c r="AC4215" i="3"/>
  <c r="AB4215" i="3"/>
  <c r="AA4215" i="3"/>
  <c r="Z4215" i="3"/>
  <c r="Y4215" i="3"/>
  <c r="X4215" i="3"/>
  <c r="AD4214" i="3"/>
  <c r="AC4214" i="3"/>
  <c r="AB4214" i="3"/>
  <c r="AA4214" i="3"/>
  <c r="Z4214" i="3"/>
  <c r="Y4214" i="3"/>
  <c r="X4214" i="3"/>
  <c r="AD4213" i="3"/>
  <c r="AC4213" i="3"/>
  <c r="AB4213" i="3"/>
  <c r="AA4213" i="3"/>
  <c r="Z4213" i="3"/>
  <c r="Y4213" i="3"/>
  <c r="X4213" i="3"/>
  <c r="AD4212" i="3"/>
  <c r="AC4212" i="3"/>
  <c r="AB4212" i="3"/>
  <c r="AA4212" i="3"/>
  <c r="Z4212" i="3"/>
  <c r="Y4212" i="3"/>
  <c r="X4212" i="3"/>
  <c r="AD4211" i="3"/>
  <c r="AC4211" i="3"/>
  <c r="AB4211" i="3"/>
  <c r="AA4211" i="3"/>
  <c r="Z4211" i="3"/>
  <c r="Y4211" i="3"/>
  <c r="X4211" i="3"/>
  <c r="AD4210" i="3"/>
  <c r="AC4210" i="3"/>
  <c r="AB4210" i="3"/>
  <c r="AA4210" i="3"/>
  <c r="Z4210" i="3"/>
  <c r="Y4210" i="3"/>
  <c r="X4210" i="3"/>
  <c r="AD4209" i="3"/>
  <c r="AC4209" i="3"/>
  <c r="AB4209" i="3"/>
  <c r="AA4209" i="3"/>
  <c r="Z4209" i="3"/>
  <c r="Y4209" i="3"/>
  <c r="X4209" i="3"/>
  <c r="AD4208" i="3"/>
  <c r="AC4208" i="3"/>
  <c r="AB4208" i="3"/>
  <c r="AA4208" i="3"/>
  <c r="Z4208" i="3"/>
  <c r="Y4208" i="3"/>
  <c r="X4208" i="3"/>
  <c r="AD4207" i="3"/>
  <c r="AC4207" i="3"/>
  <c r="AB4207" i="3"/>
  <c r="AA4207" i="3"/>
  <c r="Z4207" i="3"/>
  <c r="Y4207" i="3"/>
  <c r="X4207" i="3"/>
  <c r="AD4206" i="3"/>
  <c r="AC4206" i="3"/>
  <c r="AB4206" i="3"/>
  <c r="AA4206" i="3"/>
  <c r="Z4206" i="3"/>
  <c r="Y4206" i="3"/>
  <c r="X4206" i="3"/>
  <c r="AD4205" i="3"/>
  <c r="AC4205" i="3"/>
  <c r="AB4205" i="3"/>
  <c r="AA4205" i="3"/>
  <c r="Z4205" i="3"/>
  <c r="Y4205" i="3"/>
  <c r="X4205" i="3"/>
  <c r="AD4204" i="3"/>
  <c r="AC4204" i="3"/>
  <c r="AB4204" i="3"/>
  <c r="AA4204" i="3"/>
  <c r="Z4204" i="3"/>
  <c r="Y4204" i="3"/>
  <c r="X4204" i="3"/>
  <c r="AD4203" i="3"/>
  <c r="AC4203" i="3"/>
  <c r="AB4203" i="3"/>
  <c r="AA4203" i="3"/>
  <c r="Z4203" i="3"/>
  <c r="Y4203" i="3"/>
  <c r="X4203" i="3"/>
  <c r="AD4202" i="3"/>
  <c r="AC4202" i="3"/>
  <c r="AB4202" i="3"/>
  <c r="AA4202" i="3"/>
  <c r="Z4202" i="3"/>
  <c r="Y4202" i="3"/>
  <c r="X4202" i="3"/>
  <c r="AD4201" i="3"/>
  <c r="AC4201" i="3"/>
  <c r="AB4201" i="3"/>
  <c r="AA4201" i="3"/>
  <c r="Z4201" i="3"/>
  <c r="Y4201" i="3"/>
  <c r="X4201" i="3"/>
  <c r="AD4200" i="3"/>
  <c r="AC4200" i="3"/>
  <c r="AB4200" i="3"/>
  <c r="AA4200" i="3"/>
  <c r="Z4200" i="3"/>
  <c r="Y4200" i="3"/>
  <c r="X4200" i="3"/>
  <c r="AD4199" i="3"/>
  <c r="AC4199" i="3"/>
  <c r="AB4199" i="3"/>
  <c r="AA4199" i="3"/>
  <c r="Z4199" i="3"/>
  <c r="Y4199" i="3"/>
  <c r="X4199" i="3"/>
  <c r="AD4198" i="3"/>
  <c r="AC4198" i="3"/>
  <c r="AB4198" i="3"/>
  <c r="AA4198" i="3"/>
  <c r="Z4198" i="3"/>
  <c r="Y4198" i="3"/>
  <c r="X4198" i="3"/>
  <c r="AD4197" i="3"/>
  <c r="AC4197" i="3"/>
  <c r="AB4197" i="3"/>
  <c r="AA4197" i="3"/>
  <c r="Z4197" i="3"/>
  <c r="Y4197" i="3"/>
  <c r="X4197" i="3"/>
  <c r="AD4196" i="3"/>
  <c r="AC4196" i="3"/>
  <c r="AB4196" i="3"/>
  <c r="AA4196" i="3"/>
  <c r="Z4196" i="3"/>
  <c r="Y4196" i="3"/>
  <c r="X4196" i="3"/>
  <c r="AD4195" i="3"/>
  <c r="AC4195" i="3"/>
  <c r="AB4195" i="3"/>
  <c r="AA4195" i="3"/>
  <c r="Z4195" i="3"/>
  <c r="Y4195" i="3"/>
  <c r="X4195" i="3"/>
  <c r="AD4194" i="3"/>
  <c r="AC4194" i="3"/>
  <c r="AB4194" i="3"/>
  <c r="AA4194" i="3"/>
  <c r="Z4194" i="3"/>
  <c r="Y4194" i="3"/>
  <c r="X4194" i="3"/>
  <c r="AD4193" i="3"/>
  <c r="AC4193" i="3"/>
  <c r="AB4193" i="3"/>
  <c r="AA4193" i="3"/>
  <c r="Z4193" i="3"/>
  <c r="Y4193" i="3"/>
  <c r="X4193" i="3"/>
  <c r="AD4192" i="3"/>
  <c r="AC4192" i="3"/>
  <c r="AB4192" i="3"/>
  <c r="AA4192" i="3"/>
  <c r="Z4192" i="3"/>
  <c r="Y4192" i="3"/>
  <c r="X4192" i="3"/>
  <c r="AD4191" i="3"/>
  <c r="AC4191" i="3"/>
  <c r="AB4191" i="3"/>
  <c r="AA4191" i="3"/>
  <c r="Z4191" i="3"/>
  <c r="Y4191" i="3"/>
  <c r="X4191" i="3"/>
  <c r="AD4190" i="3"/>
  <c r="AC4190" i="3"/>
  <c r="AB4190" i="3"/>
  <c r="AA4190" i="3"/>
  <c r="Z4190" i="3"/>
  <c r="Y4190" i="3"/>
  <c r="X4190" i="3"/>
  <c r="AD4189" i="3"/>
  <c r="AC4189" i="3"/>
  <c r="AB4189" i="3"/>
  <c r="AA4189" i="3"/>
  <c r="Z4189" i="3"/>
  <c r="Y4189" i="3"/>
  <c r="X4189" i="3"/>
  <c r="AD4188" i="3"/>
  <c r="AC4188" i="3"/>
  <c r="AB4188" i="3"/>
  <c r="AA4188" i="3"/>
  <c r="Z4188" i="3"/>
  <c r="Y4188" i="3"/>
  <c r="X4188" i="3"/>
  <c r="AD4187" i="3"/>
  <c r="AC4187" i="3"/>
  <c r="AB4187" i="3"/>
  <c r="AA4187" i="3"/>
  <c r="Z4187" i="3"/>
  <c r="Y4187" i="3"/>
  <c r="X4187" i="3"/>
  <c r="AD4186" i="3"/>
  <c r="AC4186" i="3"/>
  <c r="AB4186" i="3"/>
  <c r="AA4186" i="3"/>
  <c r="Z4186" i="3"/>
  <c r="Y4186" i="3"/>
  <c r="X4186" i="3"/>
  <c r="AD4185" i="3"/>
  <c r="AC4185" i="3"/>
  <c r="AB4185" i="3"/>
  <c r="AA4185" i="3"/>
  <c r="Z4185" i="3"/>
  <c r="Y4185" i="3"/>
  <c r="X4185" i="3"/>
  <c r="AD4184" i="3"/>
  <c r="AC4184" i="3"/>
  <c r="AB4184" i="3"/>
  <c r="AA4184" i="3"/>
  <c r="Z4184" i="3"/>
  <c r="Y4184" i="3"/>
  <c r="X4184" i="3"/>
  <c r="AD4183" i="3"/>
  <c r="AC4183" i="3"/>
  <c r="AB4183" i="3"/>
  <c r="AA4183" i="3"/>
  <c r="Z4183" i="3"/>
  <c r="Y4183" i="3"/>
  <c r="X4183" i="3"/>
  <c r="AD4182" i="3"/>
  <c r="AC4182" i="3"/>
  <c r="AB4182" i="3"/>
  <c r="AA4182" i="3"/>
  <c r="Z4182" i="3"/>
  <c r="Y4182" i="3"/>
  <c r="X4182" i="3"/>
  <c r="AD4181" i="3"/>
  <c r="AC4181" i="3"/>
  <c r="AB4181" i="3"/>
  <c r="AA4181" i="3"/>
  <c r="Z4181" i="3"/>
  <c r="Y4181" i="3"/>
  <c r="X4181" i="3"/>
  <c r="AD4180" i="3"/>
  <c r="AC4180" i="3"/>
  <c r="AB4180" i="3"/>
  <c r="AA4180" i="3"/>
  <c r="Z4180" i="3"/>
  <c r="Y4180" i="3"/>
  <c r="X4180" i="3"/>
  <c r="AD4179" i="3"/>
  <c r="AC4179" i="3"/>
  <c r="AB4179" i="3"/>
  <c r="AA4179" i="3"/>
  <c r="Z4179" i="3"/>
  <c r="Y4179" i="3"/>
  <c r="X4179" i="3"/>
  <c r="AD4178" i="3"/>
  <c r="AC4178" i="3"/>
  <c r="AB4178" i="3"/>
  <c r="AA4178" i="3"/>
  <c r="Z4178" i="3"/>
  <c r="Y4178" i="3"/>
  <c r="X4178" i="3"/>
  <c r="AD4177" i="3"/>
  <c r="AC4177" i="3"/>
  <c r="AB4177" i="3"/>
  <c r="AA4177" i="3"/>
  <c r="Z4177" i="3"/>
  <c r="Y4177" i="3"/>
  <c r="X4177" i="3"/>
  <c r="AD4176" i="3"/>
  <c r="AC4176" i="3"/>
  <c r="AB4176" i="3"/>
  <c r="AA4176" i="3"/>
  <c r="Z4176" i="3"/>
  <c r="Y4176" i="3"/>
  <c r="X4176" i="3"/>
  <c r="AD4175" i="3"/>
  <c r="AC4175" i="3"/>
  <c r="AB4175" i="3"/>
  <c r="AA4175" i="3"/>
  <c r="Z4175" i="3"/>
  <c r="Y4175" i="3"/>
  <c r="X4175" i="3"/>
  <c r="AD4174" i="3"/>
  <c r="AC4174" i="3"/>
  <c r="AB4174" i="3"/>
  <c r="AA4174" i="3"/>
  <c r="Z4174" i="3"/>
  <c r="Y4174" i="3"/>
  <c r="X4174" i="3"/>
  <c r="AD4173" i="3"/>
  <c r="AC4173" i="3"/>
  <c r="AB4173" i="3"/>
  <c r="AA4173" i="3"/>
  <c r="Z4173" i="3"/>
  <c r="Y4173" i="3"/>
  <c r="X4173" i="3"/>
  <c r="AD4172" i="3"/>
  <c r="AC4172" i="3"/>
  <c r="AB4172" i="3"/>
  <c r="AA4172" i="3"/>
  <c r="Z4172" i="3"/>
  <c r="Y4172" i="3"/>
  <c r="X4172" i="3"/>
  <c r="AD4171" i="3"/>
  <c r="AC4171" i="3"/>
  <c r="AB4171" i="3"/>
  <c r="AA4171" i="3"/>
  <c r="Z4171" i="3"/>
  <c r="Y4171" i="3"/>
  <c r="X4171" i="3"/>
  <c r="AD4170" i="3"/>
  <c r="AC4170" i="3"/>
  <c r="AB4170" i="3"/>
  <c r="AA4170" i="3"/>
  <c r="Z4170" i="3"/>
  <c r="Y4170" i="3"/>
  <c r="X4170" i="3"/>
  <c r="AD4169" i="3"/>
  <c r="AC4169" i="3"/>
  <c r="AB4169" i="3"/>
  <c r="AA4169" i="3"/>
  <c r="Z4169" i="3"/>
  <c r="Y4169" i="3"/>
  <c r="X4169" i="3"/>
  <c r="AD4168" i="3"/>
  <c r="AC4168" i="3"/>
  <c r="AB4168" i="3"/>
  <c r="AA4168" i="3"/>
  <c r="Z4168" i="3"/>
  <c r="Y4168" i="3"/>
  <c r="X4168" i="3"/>
  <c r="AD4167" i="3"/>
  <c r="AC4167" i="3"/>
  <c r="AB4167" i="3"/>
  <c r="AA4167" i="3"/>
  <c r="Z4167" i="3"/>
  <c r="Y4167" i="3"/>
  <c r="X4167" i="3"/>
  <c r="AD4166" i="3"/>
  <c r="AC4166" i="3"/>
  <c r="AB4166" i="3"/>
  <c r="AA4166" i="3"/>
  <c r="Z4166" i="3"/>
  <c r="Y4166" i="3"/>
  <c r="X4166" i="3"/>
  <c r="AD4165" i="3"/>
  <c r="AC4165" i="3"/>
  <c r="AB4165" i="3"/>
  <c r="AA4165" i="3"/>
  <c r="Z4165" i="3"/>
  <c r="Y4165" i="3"/>
  <c r="X4165" i="3"/>
  <c r="AD4164" i="3"/>
  <c r="AC4164" i="3"/>
  <c r="AB4164" i="3"/>
  <c r="AA4164" i="3"/>
  <c r="Z4164" i="3"/>
  <c r="Y4164" i="3"/>
  <c r="X4164" i="3"/>
  <c r="AD4163" i="3"/>
  <c r="AC4163" i="3"/>
  <c r="AB4163" i="3"/>
  <c r="AA4163" i="3"/>
  <c r="Z4163" i="3"/>
  <c r="Y4163" i="3"/>
  <c r="X4163" i="3"/>
  <c r="AD4162" i="3"/>
  <c r="AC4162" i="3"/>
  <c r="AB4162" i="3"/>
  <c r="AA4162" i="3"/>
  <c r="Z4162" i="3"/>
  <c r="Y4162" i="3"/>
  <c r="X4162" i="3"/>
  <c r="AD4161" i="3"/>
  <c r="AC4161" i="3"/>
  <c r="AB4161" i="3"/>
  <c r="AA4161" i="3"/>
  <c r="Z4161" i="3"/>
  <c r="Y4161" i="3"/>
  <c r="X4161" i="3"/>
  <c r="AD4160" i="3"/>
  <c r="AC4160" i="3"/>
  <c r="AB4160" i="3"/>
  <c r="AA4160" i="3"/>
  <c r="Z4160" i="3"/>
  <c r="Y4160" i="3"/>
  <c r="X4160" i="3"/>
  <c r="AD4159" i="3"/>
  <c r="AC4159" i="3"/>
  <c r="AB4159" i="3"/>
  <c r="AA4159" i="3"/>
  <c r="Z4159" i="3"/>
  <c r="Y4159" i="3"/>
  <c r="X4159" i="3"/>
  <c r="AD4158" i="3"/>
  <c r="AC4158" i="3"/>
  <c r="AB4158" i="3"/>
  <c r="AA4158" i="3"/>
  <c r="Z4158" i="3"/>
  <c r="Y4158" i="3"/>
  <c r="X4158" i="3"/>
  <c r="AD4157" i="3"/>
  <c r="AC4157" i="3"/>
  <c r="AB4157" i="3"/>
  <c r="AA4157" i="3"/>
  <c r="Z4157" i="3"/>
  <c r="Y4157" i="3"/>
  <c r="X4157" i="3"/>
  <c r="AD4156" i="3"/>
  <c r="AC4156" i="3"/>
  <c r="AB4156" i="3"/>
  <c r="AA4156" i="3"/>
  <c r="Z4156" i="3"/>
  <c r="Y4156" i="3"/>
  <c r="X4156" i="3"/>
  <c r="AD4155" i="3"/>
  <c r="AC4155" i="3"/>
  <c r="AB4155" i="3"/>
  <c r="AA4155" i="3"/>
  <c r="Z4155" i="3"/>
  <c r="Y4155" i="3"/>
  <c r="X4155" i="3"/>
  <c r="AD4154" i="3"/>
  <c r="AC4154" i="3"/>
  <c r="AB4154" i="3"/>
  <c r="AA4154" i="3"/>
  <c r="Z4154" i="3"/>
  <c r="Y4154" i="3"/>
  <c r="X4154" i="3"/>
  <c r="AD4153" i="3"/>
  <c r="AC4153" i="3"/>
  <c r="AB4153" i="3"/>
  <c r="AA4153" i="3"/>
  <c r="Z4153" i="3"/>
  <c r="Y4153" i="3"/>
  <c r="X4153" i="3"/>
  <c r="AD4152" i="3"/>
  <c r="AC4152" i="3"/>
  <c r="AB4152" i="3"/>
  <c r="AA4152" i="3"/>
  <c r="Z4152" i="3"/>
  <c r="Y4152" i="3"/>
  <c r="X4152" i="3"/>
  <c r="AD4151" i="3"/>
  <c r="AC4151" i="3"/>
  <c r="AB4151" i="3"/>
  <c r="AA4151" i="3"/>
  <c r="Z4151" i="3"/>
  <c r="Y4151" i="3"/>
  <c r="X4151" i="3"/>
  <c r="AD4150" i="3"/>
  <c r="AC4150" i="3"/>
  <c r="AB4150" i="3"/>
  <c r="AA4150" i="3"/>
  <c r="Z4150" i="3"/>
  <c r="Y4150" i="3"/>
  <c r="X4150" i="3"/>
  <c r="AD4149" i="3"/>
  <c r="AC4149" i="3"/>
  <c r="AB4149" i="3"/>
  <c r="AA4149" i="3"/>
  <c r="Z4149" i="3"/>
  <c r="Y4149" i="3"/>
  <c r="X4149" i="3"/>
  <c r="AD4148" i="3"/>
  <c r="AC4148" i="3"/>
  <c r="AB4148" i="3"/>
  <c r="AA4148" i="3"/>
  <c r="Z4148" i="3"/>
  <c r="Y4148" i="3"/>
  <c r="X4148" i="3"/>
  <c r="AD4147" i="3"/>
  <c r="AC4147" i="3"/>
  <c r="AB4147" i="3"/>
  <c r="AA4147" i="3"/>
  <c r="Z4147" i="3"/>
  <c r="Y4147" i="3"/>
  <c r="X4147" i="3"/>
  <c r="AD4146" i="3"/>
  <c r="AC4146" i="3"/>
  <c r="AB4146" i="3"/>
  <c r="AA4146" i="3"/>
  <c r="Z4146" i="3"/>
  <c r="Y4146" i="3"/>
  <c r="X4146" i="3"/>
  <c r="AD4145" i="3"/>
  <c r="AC4145" i="3"/>
  <c r="AB4145" i="3"/>
  <c r="AA4145" i="3"/>
  <c r="Z4145" i="3"/>
  <c r="Y4145" i="3"/>
  <c r="X4145" i="3"/>
  <c r="AD4144" i="3"/>
  <c r="AC4144" i="3"/>
  <c r="AB4144" i="3"/>
  <c r="AA4144" i="3"/>
  <c r="Z4144" i="3"/>
  <c r="Y4144" i="3"/>
  <c r="X4144" i="3"/>
  <c r="AD4143" i="3"/>
  <c r="AC4143" i="3"/>
  <c r="AB4143" i="3"/>
  <c r="AA4143" i="3"/>
  <c r="Z4143" i="3"/>
  <c r="Y4143" i="3"/>
  <c r="X4143" i="3"/>
  <c r="AD4142" i="3"/>
  <c r="AC4142" i="3"/>
  <c r="AB4142" i="3"/>
  <c r="AA4142" i="3"/>
  <c r="Z4142" i="3"/>
  <c r="Y4142" i="3"/>
  <c r="X4142" i="3"/>
  <c r="AD4141" i="3"/>
  <c r="AC4141" i="3"/>
  <c r="AB4141" i="3"/>
  <c r="AA4141" i="3"/>
  <c r="Z4141" i="3"/>
  <c r="Y4141" i="3"/>
  <c r="X4141" i="3"/>
  <c r="AD4140" i="3"/>
  <c r="AC4140" i="3"/>
  <c r="AB4140" i="3"/>
  <c r="AA4140" i="3"/>
  <c r="Z4140" i="3"/>
  <c r="Y4140" i="3"/>
  <c r="X4140" i="3"/>
  <c r="AD4139" i="3"/>
  <c r="AC4139" i="3"/>
  <c r="AB4139" i="3"/>
  <c r="AA4139" i="3"/>
  <c r="Z4139" i="3"/>
  <c r="Y4139" i="3"/>
  <c r="X4139" i="3"/>
  <c r="AD4138" i="3"/>
  <c r="AC4138" i="3"/>
  <c r="AB4138" i="3"/>
  <c r="AA4138" i="3"/>
  <c r="Z4138" i="3"/>
  <c r="Y4138" i="3"/>
  <c r="X4138" i="3"/>
  <c r="AD4137" i="3"/>
  <c r="AC4137" i="3"/>
  <c r="AB4137" i="3"/>
  <c r="AA4137" i="3"/>
  <c r="Z4137" i="3"/>
  <c r="Y4137" i="3"/>
  <c r="X4137" i="3"/>
  <c r="AD4136" i="3"/>
  <c r="AC4136" i="3"/>
  <c r="AB4136" i="3"/>
  <c r="AA4136" i="3"/>
  <c r="Z4136" i="3"/>
  <c r="Y4136" i="3"/>
  <c r="X4136" i="3"/>
  <c r="AD4135" i="3"/>
  <c r="AC4135" i="3"/>
  <c r="AB4135" i="3"/>
  <c r="AA4135" i="3"/>
  <c r="Z4135" i="3"/>
  <c r="Y4135" i="3"/>
  <c r="X4135" i="3"/>
  <c r="AD4134" i="3"/>
  <c r="AC4134" i="3"/>
  <c r="AB4134" i="3"/>
  <c r="AA4134" i="3"/>
  <c r="Z4134" i="3"/>
  <c r="Y4134" i="3"/>
  <c r="X4134" i="3"/>
  <c r="AD4133" i="3"/>
  <c r="AC4133" i="3"/>
  <c r="AB4133" i="3"/>
  <c r="AA4133" i="3"/>
  <c r="Z4133" i="3"/>
  <c r="Y4133" i="3"/>
  <c r="X4133" i="3"/>
  <c r="AD4132" i="3"/>
  <c r="AC4132" i="3"/>
  <c r="AB4132" i="3"/>
  <c r="AA4132" i="3"/>
  <c r="Z4132" i="3"/>
  <c r="Y4132" i="3"/>
  <c r="X4132" i="3"/>
  <c r="AD4131" i="3"/>
  <c r="AC4131" i="3"/>
  <c r="AB4131" i="3"/>
  <c r="AA4131" i="3"/>
  <c r="Z4131" i="3"/>
  <c r="Y4131" i="3"/>
  <c r="X4131" i="3"/>
  <c r="AD4130" i="3"/>
  <c r="AC4130" i="3"/>
  <c r="AB4130" i="3"/>
  <c r="AA4130" i="3"/>
  <c r="Z4130" i="3"/>
  <c r="Y4130" i="3"/>
  <c r="X4130" i="3"/>
  <c r="AD4129" i="3"/>
  <c r="AC4129" i="3"/>
  <c r="AB4129" i="3"/>
  <c r="AA4129" i="3"/>
  <c r="Z4129" i="3"/>
  <c r="Y4129" i="3"/>
  <c r="X4129" i="3"/>
  <c r="AD4128" i="3"/>
  <c r="AC4128" i="3"/>
  <c r="AB4128" i="3"/>
  <c r="AA4128" i="3"/>
  <c r="Z4128" i="3"/>
  <c r="Y4128" i="3"/>
  <c r="X4128" i="3"/>
  <c r="AD4127" i="3"/>
  <c r="AC4127" i="3"/>
  <c r="AB4127" i="3"/>
  <c r="AA4127" i="3"/>
  <c r="Z4127" i="3"/>
  <c r="Y4127" i="3"/>
  <c r="X4127" i="3"/>
  <c r="AD4126" i="3"/>
  <c r="AC4126" i="3"/>
  <c r="AB4126" i="3"/>
  <c r="AA4126" i="3"/>
  <c r="Z4126" i="3"/>
  <c r="Y4126" i="3"/>
  <c r="X4126" i="3"/>
  <c r="AD4125" i="3"/>
  <c r="AC4125" i="3"/>
  <c r="AB4125" i="3"/>
  <c r="AA4125" i="3"/>
  <c r="Z4125" i="3"/>
  <c r="Y4125" i="3"/>
  <c r="X4125" i="3"/>
  <c r="AD4124" i="3"/>
  <c r="AC4124" i="3"/>
  <c r="AB4124" i="3"/>
  <c r="AA4124" i="3"/>
  <c r="Z4124" i="3"/>
  <c r="Y4124" i="3"/>
  <c r="X4124" i="3"/>
  <c r="AD4123" i="3"/>
  <c r="AC4123" i="3"/>
  <c r="AB4123" i="3"/>
  <c r="AA4123" i="3"/>
  <c r="Z4123" i="3"/>
  <c r="Y4123" i="3"/>
  <c r="X4123" i="3"/>
  <c r="AD4122" i="3"/>
  <c r="AC4122" i="3"/>
  <c r="AB4122" i="3"/>
  <c r="AA4122" i="3"/>
  <c r="Z4122" i="3"/>
  <c r="Y4122" i="3"/>
  <c r="X4122" i="3"/>
  <c r="AD4121" i="3"/>
  <c r="AC4121" i="3"/>
  <c r="AB4121" i="3"/>
  <c r="AA4121" i="3"/>
  <c r="Z4121" i="3"/>
  <c r="Y4121" i="3"/>
  <c r="X4121" i="3"/>
  <c r="AD4120" i="3"/>
  <c r="AC4120" i="3"/>
  <c r="AB4120" i="3"/>
  <c r="AA4120" i="3"/>
  <c r="Z4120" i="3"/>
  <c r="Y4120" i="3"/>
  <c r="X4120" i="3"/>
  <c r="AD4119" i="3"/>
  <c r="AC4119" i="3"/>
  <c r="AB4119" i="3"/>
  <c r="AA4119" i="3"/>
  <c r="Z4119" i="3"/>
  <c r="Y4119" i="3"/>
  <c r="X4119" i="3"/>
  <c r="AD4118" i="3"/>
  <c r="AC4118" i="3"/>
  <c r="AB4118" i="3"/>
  <c r="AA4118" i="3"/>
  <c r="Z4118" i="3"/>
  <c r="Y4118" i="3"/>
  <c r="X4118" i="3"/>
  <c r="AD4117" i="3"/>
  <c r="AC4117" i="3"/>
  <c r="AB4117" i="3"/>
  <c r="AA4117" i="3"/>
  <c r="Z4117" i="3"/>
  <c r="Y4117" i="3"/>
  <c r="X4117" i="3"/>
  <c r="AD4116" i="3"/>
  <c r="AC4116" i="3"/>
  <c r="AB4116" i="3"/>
  <c r="AA4116" i="3"/>
  <c r="Z4116" i="3"/>
  <c r="Y4116" i="3"/>
  <c r="X4116" i="3"/>
  <c r="AD4115" i="3"/>
  <c r="AC4115" i="3"/>
  <c r="AB4115" i="3"/>
  <c r="AA4115" i="3"/>
  <c r="Z4115" i="3"/>
  <c r="Y4115" i="3"/>
  <c r="X4115" i="3"/>
  <c r="AD4114" i="3"/>
  <c r="AC4114" i="3"/>
  <c r="AB4114" i="3"/>
  <c r="AA4114" i="3"/>
  <c r="Z4114" i="3"/>
  <c r="Y4114" i="3"/>
  <c r="X4114" i="3"/>
  <c r="AD4113" i="3"/>
  <c r="AC4113" i="3"/>
  <c r="AB4113" i="3"/>
  <c r="AA4113" i="3"/>
  <c r="Z4113" i="3"/>
  <c r="Y4113" i="3"/>
  <c r="X4113" i="3"/>
  <c r="AD4112" i="3"/>
  <c r="AC4112" i="3"/>
  <c r="AB4112" i="3"/>
  <c r="AA4112" i="3"/>
  <c r="Z4112" i="3"/>
  <c r="Y4112" i="3"/>
  <c r="X4112" i="3"/>
  <c r="AD4111" i="3"/>
  <c r="AC4111" i="3"/>
  <c r="AB4111" i="3"/>
  <c r="AA4111" i="3"/>
  <c r="Z4111" i="3"/>
  <c r="Y4111" i="3"/>
  <c r="X4111" i="3"/>
  <c r="AD4110" i="3"/>
  <c r="AC4110" i="3"/>
  <c r="AB4110" i="3"/>
  <c r="AA4110" i="3"/>
  <c r="Z4110" i="3"/>
  <c r="Y4110" i="3"/>
  <c r="X4110" i="3"/>
  <c r="AD4109" i="3"/>
  <c r="AC4109" i="3"/>
  <c r="AB4109" i="3"/>
  <c r="AA4109" i="3"/>
  <c r="Z4109" i="3"/>
  <c r="Y4109" i="3"/>
  <c r="X4109" i="3"/>
  <c r="AD4108" i="3"/>
  <c r="AC4108" i="3"/>
  <c r="AB4108" i="3"/>
  <c r="AA4108" i="3"/>
  <c r="Z4108" i="3"/>
  <c r="Y4108" i="3"/>
  <c r="X4108" i="3"/>
  <c r="AD4107" i="3"/>
  <c r="AC4107" i="3"/>
  <c r="AB4107" i="3"/>
  <c r="AA4107" i="3"/>
  <c r="Z4107" i="3"/>
  <c r="Y4107" i="3"/>
  <c r="X4107" i="3"/>
  <c r="AD4106" i="3"/>
  <c r="AC4106" i="3"/>
  <c r="AB4106" i="3"/>
  <c r="AA4106" i="3"/>
  <c r="Z4106" i="3"/>
  <c r="Y4106" i="3"/>
  <c r="X4106" i="3"/>
  <c r="AD4105" i="3"/>
  <c r="AC4105" i="3"/>
  <c r="AB4105" i="3"/>
  <c r="AA4105" i="3"/>
  <c r="Z4105" i="3"/>
  <c r="Y4105" i="3"/>
  <c r="X4105" i="3"/>
  <c r="AD4104" i="3"/>
  <c r="AC4104" i="3"/>
  <c r="AB4104" i="3"/>
  <c r="AA4104" i="3"/>
  <c r="Z4104" i="3"/>
  <c r="Y4104" i="3"/>
  <c r="X4104" i="3"/>
  <c r="AD4103" i="3"/>
  <c r="AC4103" i="3"/>
  <c r="AB4103" i="3"/>
  <c r="AA4103" i="3"/>
  <c r="Z4103" i="3"/>
  <c r="Y4103" i="3"/>
  <c r="X4103" i="3"/>
  <c r="AD4102" i="3"/>
  <c r="AC4102" i="3"/>
  <c r="AB4102" i="3"/>
  <c r="AA4102" i="3"/>
  <c r="Z4102" i="3"/>
  <c r="Y4102" i="3"/>
  <c r="X4102" i="3"/>
  <c r="AD4101" i="3"/>
  <c r="AC4101" i="3"/>
  <c r="AB4101" i="3"/>
  <c r="AA4101" i="3"/>
  <c r="Z4101" i="3"/>
  <c r="Y4101" i="3"/>
  <c r="X4101" i="3"/>
  <c r="AD4100" i="3"/>
  <c r="AC4100" i="3"/>
  <c r="AB4100" i="3"/>
  <c r="AA4100" i="3"/>
  <c r="Z4100" i="3"/>
  <c r="Y4100" i="3"/>
  <c r="X4100" i="3"/>
  <c r="AD4099" i="3"/>
  <c r="AC4099" i="3"/>
  <c r="AB4099" i="3"/>
  <c r="AA4099" i="3"/>
  <c r="Z4099" i="3"/>
  <c r="Y4099" i="3"/>
  <c r="X4099" i="3"/>
  <c r="AD4098" i="3"/>
  <c r="AC4098" i="3"/>
  <c r="AB4098" i="3"/>
  <c r="AA4098" i="3"/>
  <c r="Z4098" i="3"/>
  <c r="Y4098" i="3"/>
  <c r="X4098" i="3"/>
  <c r="AD4097" i="3"/>
  <c r="AC4097" i="3"/>
  <c r="AB4097" i="3"/>
  <c r="AA4097" i="3"/>
  <c r="Z4097" i="3"/>
  <c r="Y4097" i="3"/>
  <c r="X4097" i="3"/>
  <c r="AD4096" i="3"/>
  <c r="AC4096" i="3"/>
  <c r="AB4096" i="3"/>
  <c r="AA4096" i="3"/>
  <c r="Z4096" i="3"/>
  <c r="Y4096" i="3"/>
  <c r="X4096" i="3"/>
  <c r="AD4095" i="3"/>
  <c r="AC4095" i="3"/>
  <c r="AB4095" i="3"/>
  <c r="AA4095" i="3"/>
  <c r="Z4095" i="3"/>
  <c r="Y4095" i="3"/>
  <c r="X4095" i="3"/>
  <c r="AD4094" i="3"/>
  <c r="AC4094" i="3"/>
  <c r="AB4094" i="3"/>
  <c r="AA4094" i="3"/>
  <c r="Z4094" i="3"/>
  <c r="Y4094" i="3"/>
  <c r="X4094" i="3"/>
  <c r="AD4093" i="3"/>
  <c r="AC4093" i="3"/>
  <c r="AB4093" i="3"/>
  <c r="AA4093" i="3"/>
  <c r="Z4093" i="3"/>
  <c r="Y4093" i="3"/>
  <c r="X4093" i="3"/>
  <c r="AD4092" i="3"/>
  <c r="AC4092" i="3"/>
  <c r="AB4092" i="3"/>
  <c r="AA4092" i="3"/>
  <c r="Z4092" i="3"/>
  <c r="Y4092" i="3"/>
  <c r="X4092" i="3"/>
  <c r="AD4091" i="3"/>
  <c r="AC4091" i="3"/>
  <c r="AB4091" i="3"/>
  <c r="AA4091" i="3"/>
  <c r="Z4091" i="3"/>
  <c r="Y4091" i="3"/>
  <c r="X4091" i="3"/>
  <c r="AD4090" i="3"/>
  <c r="AC4090" i="3"/>
  <c r="AB4090" i="3"/>
  <c r="AA4090" i="3"/>
  <c r="Z4090" i="3"/>
  <c r="Y4090" i="3"/>
  <c r="X4090" i="3"/>
  <c r="AD4089" i="3"/>
  <c r="AC4089" i="3"/>
  <c r="AB4089" i="3"/>
  <c r="AA4089" i="3"/>
  <c r="Z4089" i="3"/>
  <c r="Y4089" i="3"/>
  <c r="X4089" i="3"/>
  <c r="AD4088" i="3"/>
  <c r="AC4088" i="3"/>
  <c r="AB4088" i="3"/>
  <c r="AA4088" i="3"/>
  <c r="Z4088" i="3"/>
  <c r="Y4088" i="3"/>
  <c r="X4088" i="3"/>
  <c r="AD4087" i="3"/>
  <c r="AC4087" i="3"/>
  <c r="AB4087" i="3"/>
  <c r="AA4087" i="3"/>
  <c r="Z4087" i="3"/>
  <c r="Y4087" i="3"/>
  <c r="X4087" i="3"/>
  <c r="AD4086" i="3"/>
  <c r="AC4086" i="3"/>
  <c r="AB4086" i="3"/>
  <c r="AA4086" i="3"/>
  <c r="Z4086" i="3"/>
  <c r="Y4086" i="3"/>
  <c r="X4086" i="3"/>
  <c r="AD4085" i="3"/>
  <c r="AC4085" i="3"/>
  <c r="AB4085" i="3"/>
  <c r="AA4085" i="3"/>
  <c r="Z4085" i="3"/>
  <c r="Y4085" i="3"/>
  <c r="X4085" i="3"/>
  <c r="AD4084" i="3"/>
  <c r="AC4084" i="3"/>
  <c r="AB4084" i="3"/>
  <c r="AA4084" i="3"/>
  <c r="Z4084" i="3"/>
  <c r="Y4084" i="3"/>
  <c r="X4084" i="3"/>
  <c r="AD4083" i="3"/>
  <c r="AC4083" i="3"/>
  <c r="AB4083" i="3"/>
  <c r="AA4083" i="3"/>
  <c r="Z4083" i="3"/>
  <c r="Y4083" i="3"/>
  <c r="X4083" i="3"/>
  <c r="AD4082" i="3"/>
  <c r="AC4082" i="3"/>
  <c r="AB4082" i="3"/>
  <c r="AA4082" i="3"/>
  <c r="Z4082" i="3"/>
  <c r="Y4082" i="3"/>
  <c r="X4082" i="3"/>
  <c r="AD4081" i="3"/>
  <c r="AC4081" i="3"/>
  <c r="AB4081" i="3"/>
  <c r="AA4081" i="3"/>
  <c r="Z4081" i="3"/>
  <c r="Y4081" i="3"/>
  <c r="X4081" i="3"/>
  <c r="AD4080" i="3"/>
  <c r="AC4080" i="3"/>
  <c r="AB4080" i="3"/>
  <c r="AA4080" i="3"/>
  <c r="Z4080" i="3"/>
  <c r="Y4080" i="3"/>
  <c r="X4080" i="3"/>
  <c r="AD4079" i="3"/>
  <c r="AC4079" i="3"/>
  <c r="AB4079" i="3"/>
  <c r="AA4079" i="3"/>
  <c r="Z4079" i="3"/>
  <c r="Y4079" i="3"/>
  <c r="X4079" i="3"/>
  <c r="AD4078" i="3"/>
  <c r="AC4078" i="3"/>
  <c r="AB4078" i="3"/>
  <c r="AA4078" i="3"/>
  <c r="Z4078" i="3"/>
  <c r="Y4078" i="3"/>
  <c r="X4078" i="3"/>
  <c r="AD4077" i="3"/>
  <c r="AC4077" i="3"/>
  <c r="AB4077" i="3"/>
  <c r="AA4077" i="3"/>
  <c r="Z4077" i="3"/>
  <c r="Y4077" i="3"/>
  <c r="X4077" i="3"/>
  <c r="AD4076" i="3"/>
  <c r="AC4076" i="3"/>
  <c r="AB4076" i="3"/>
  <c r="AA4076" i="3"/>
  <c r="Z4076" i="3"/>
  <c r="Y4076" i="3"/>
  <c r="X4076" i="3"/>
  <c r="AD4075" i="3"/>
  <c r="AC4075" i="3"/>
  <c r="AB4075" i="3"/>
  <c r="AA4075" i="3"/>
  <c r="Z4075" i="3"/>
  <c r="Y4075" i="3"/>
  <c r="X4075" i="3"/>
  <c r="AD4074" i="3"/>
  <c r="AC4074" i="3"/>
  <c r="AB4074" i="3"/>
  <c r="AA4074" i="3"/>
  <c r="Z4074" i="3"/>
  <c r="Y4074" i="3"/>
  <c r="X4074" i="3"/>
  <c r="AD4073" i="3"/>
  <c r="AC4073" i="3"/>
  <c r="AB4073" i="3"/>
  <c r="AA4073" i="3"/>
  <c r="Z4073" i="3"/>
  <c r="Y4073" i="3"/>
  <c r="X4073" i="3"/>
  <c r="AD4072" i="3"/>
  <c r="AC4072" i="3"/>
  <c r="AB4072" i="3"/>
  <c r="AA4072" i="3"/>
  <c r="Z4072" i="3"/>
  <c r="Y4072" i="3"/>
  <c r="X4072" i="3"/>
  <c r="AD4071" i="3"/>
  <c r="AC4071" i="3"/>
  <c r="AB4071" i="3"/>
  <c r="AA4071" i="3"/>
  <c r="Z4071" i="3"/>
  <c r="Y4071" i="3"/>
  <c r="X4071" i="3"/>
  <c r="AD4070" i="3"/>
  <c r="AC4070" i="3"/>
  <c r="AB4070" i="3"/>
  <c r="AA4070" i="3"/>
  <c r="Z4070" i="3"/>
  <c r="Y4070" i="3"/>
  <c r="X4070" i="3"/>
  <c r="AD4069" i="3"/>
  <c r="AC4069" i="3"/>
  <c r="AB4069" i="3"/>
  <c r="AA4069" i="3"/>
  <c r="Z4069" i="3"/>
  <c r="Y4069" i="3"/>
  <c r="X4069" i="3"/>
  <c r="AD4068" i="3"/>
  <c r="AC4068" i="3"/>
  <c r="AB4068" i="3"/>
  <c r="AA4068" i="3"/>
  <c r="Z4068" i="3"/>
  <c r="Y4068" i="3"/>
  <c r="X4068" i="3"/>
  <c r="AD4067" i="3"/>
  <c r="AC4067" i="3"/>
  <c r="AB4067" i="3"/>
  <c r="AA4067" i="3"/>
  <c r="Z4067" i="3"/>
  <c r="Y4067" i="3"/>
  <c r="X4067" i="3"/>
  <c r="AD4066" i="3"/>
  <c r="AC4066" i="3"/>
  <c r="AB4066" i="3"/>
  <c r="AA4066" i="3"/>
  <c r="Z4066" i="3"/>
  <c r="Y4066" i="3"/>
  <c r="X4066" i="3"/>
  <c r="AD4065" i="3"/>
  <c r="AC4065" i="3"/>
  <c r="AB4065" i="3"/>
  <c r="AA4065" i="3"/>
  <c r="Z4065" i="3"/>
  <c r="Y4065" i="3"/>
  <c r="X4065" i="3"/>
  <c r="AD4064" i="3"/>
  <c r="AC4064" i="3"/>
  <c r="AB4064" i="3"/>
  <c r="AA4064" i="3"/>
  <c r="Z4064" i="3"/>
  <c r="Y4064" i="3"/>
  <c r="X4064" i="3"/>
  <c r="AD4063" i="3"/>
  <c r="AC4063" i="3"/>
  <c r="AB4063" i="3"/>
  <c r="AA4063" i="3"/>
  <c r="Z4063" i="3"/>
  <c r="Y4063" i="3"/>
  <c r="X4063" i="3"/>
  <c r="AD4062" i="3"/>
  <c r="AC4062" i="3"/>
  <c r="AB4062" i="3"/>
  <c r="AA4062" i="3"/>
  <c r="Z4062" i="3"/>
  <c r="Y4062" i="3"/>
  <c r="X4062" i="3"/>
  <c r="AD4061" i="3"/>
  <c r="AC4061" i="3"/>
  <c r="AB4061" i="3"/>
  <c r="AA4061" i="3"/>
  <c r="Z4061" i="3"/>
  <c r="Y4061" i="3"/>
  <c r="X4061" i="3"/>
  <c r="AD4060" i="3"/>
  <c r="AC4060" i="3"/>
  <c r="AB4060" i="3"/>
  <c r="AA4060" i="3"/>
  <c r="Z4060" i="3"/>
  <c r="Y4060" i="3"/>
  <c r="X4060" i="3"/>
  <c r="AD4059" i="3"/>
  <c r="AC4059" i="3"/>
  <c r="AB4059" i="3"/>
  <c r="AA4059" i="3"/>
  <c r="Z4059" i="3"/>
  <c r="Y4059" i="3"/>
  <c r="X4059" i="3"/>
  <c r="AD4058" i="3"/>
  <c r="AC4058" i="3"/>
  <c r="AB4058" i="3"/>
  <c r="AA4058" i="3"/>
  <c r="Z4058" i="3"/>
  <c r="Y4058" i="3"/>
  <c r="X4058" i="3"/>
  <c r="AD4057" i="3"/>
  <c r="AC4057" i="3"/>
  <c r="AB4057" i="3"/>
  <c r="AA4057" i="3"/>
  <c r="Z4057" i="3"/>
  <c r="Y4057" i="3"/>
  <c r="X4057" i="3"/>
  <c r="AD4056" i="3"/>
  <c r="AC4056" i="3"/>
  <c r="AB4056" i="3"/>
  <c r="AA4056" i="3"/>
  <c r="Z4056" i="3"/>
  <c r="Y4056" i="3"/>
  <c r="X4056" i="3"/>
  <c r="AD4055" i="3"/>
  <c r="AC4055" i="3"/>
  <c r="AB4055" i="3"/>
  <c r="AA4055" i="3"/>
  <c r="Z4055" i="3"/>
  <c r="Y4055" i="3"/>
  <c r="X4055" i="3"/>
  <c r="AD4054" i="3"/>
  <c r="AC4054" i="3"/>
  <c r="AB4054" i="3"/>
  <c r="AA4054" i="3"/>
  <c r="Z4054" i="3"/>
  <c r="Y4054" i="3"/>
  <c r="X4054" i="3"/>
  <c r="AD4053" i="3"/>
  <c r="AC4053" i="3"/>
  <c r="AB4053" i="3"/>
  <c r="AA4053" i="3"/>
  <c r="Z4053" i="3"/>
  <c r="Y4053" i="3"/>
  <c r="X4053" i="3"/>
  <c r="AD4052" i="3"/>
  <c r="AC4052" i="3"/>
  <c r="AB4052" i="3"/>
  <c r="AA4052" i="3"/>
  <c r="Z4052" i="3"/>
  <c r="Y4052" i="3"/>
  <c r="X4052" i="3"/>
  <c r="AD4051" i="3"/>
  <c r="AC4051" i="3"/>
  <c r="AB4051" i="3"/>
  <c r="AA4051" i="3"/>
  <c r="Z4051" i="3"/>
  <c r="Y4051" i="3"/>
  <c r="X4051" i="3"/>
  <c r="AD4050" i="3"/>
  <c r="AC4050" i="3"/>
  <c r="AB4050" i="3"/>
  <c r="AA4050" i="3"/>
  <c r="Z4050" i="3"/>
  <c r="Y4050" i="3"/>
  <c r="X4050" i="3"/>
  <c r="AD4049" i="3"/>
  <c r="AC4049" i="3"/>
  <c r="AB4049" i="3"/>
  <c r="AA4049" i="3"/>
  <c r="Z4049" i="3"/>
  <c r="Y4049" i="3"/>
  <c r="X4049" i="3"/>
  <c r="AD4048" i="3"/>
  <c r="AC4048" i="3"/>
  <c r="AB4048" i="3"/>
  <c r="AA4048" i="3"/>
  <c r="Z4048" i="3"/>
  <c r="Y4048" i="3"/>
  <c r="X4048" i="3"/>
  <c r="AD4047" i="3"/>
  <c r="AC4047" i="3"/>
  <c r="AB4047" i="3"/>
  <c r="AA4047" i="3"/>
  <c r="Z4047" i="3"/>
  <c r="Y4047" i="3"/>
  <c r="X4047" i="3"/>
  <c r="AD4046" i="3"/>
  <c r="AC4046" i="3"/>
  <c r="AB4046" i="3"/>
  <c r="AA4046" i="3"/>
  <c r="Z4046" i="3"/>
  <c r="Y4046" i="3"/>
  <c r="X4046" i="3"/>
  <c r="AD4045" i="3"/>
  <c r="AC4045" i="3"/>
  <c r="AB4045" i="3"/>
  <c r="AA4045" i="3"/>
  <c r="Z4045" i="3"/>
  <c r="Y4045" i="3"/>
  <c r="X4045" i="3"/>
  <c r="AD4044" i="3"/>
  <c r="AC4044" i="3"/>
  <c r="AB4044" i="3"/>
  <c r="AA4044" i="3"/>
  <c r="Z4044" i="3"/>
  <c r="Y4044" i="3"/>
  <c r="X4044" i="3"/>
  <c r="AD4043" i="3"/>
  <c r="AC4043" i="3"/>
  <c r="AB4043" i="3"/>
  <c r="AA4043" i="3"/>
  <c r="Z4043" i="3"/>
  <c r="Y4043" i="3"/>
  <c r="X4043" i="3"/>
  <c r="AD4042" i="3"/>
  <c r="AC4042" i="3"/>
  <c r="AB4042" i="3"/>
  <c r="AA4042" i="3"/>
  <c r="Z4042" i="3"/>
  <c r="Y4042" i="3"/>
  <c r="X4042" i="3"/>
  <c r="AD4041" i="3"/>
  <c r="AC4041" i="3"/>
  <c r="AB4041" i="3"/>
  <c r="AA4041" i="3"/>
  <c r="Z4041" i="3"/>
  <c r="Y4041" i="3"/>
  <c r="X4041" i="3"/>
  <c r="AD4040" i="3"/>
  <c r="AC4040" i="3"/>
  <c r="AB4040" i="3"/>
  <c r="AA4040" i="3"/>
  <c r="Z4040" i="3"/>
  <c r="Y4040" i="3"/>
  <c r="X4040" i="3"/>
  <c r="AD4039" i="3"/>
  <c r="AC4039" i="3"/>
  <c r="AB4039" i="3"/>
  <c r="AA4039" i="3"/>
  <c r="Z4039" i="3"/>
  <c r="Y4039" i="3"/>
  <c r="X4039" i="3"/>
  <c r="AD4038" i="3"/>
  <c r="AC4038" i="3"/>
  <c r="AB4038" i="3"/>
  <c r="AA4038" i="3"/>
  <c r="Z4038" i="3"/>
  <c r="Y4038" i="3"/>
  <c r="X4038" i="3"/>
  <c r="AD4037" i="3"/>
  <c r="AC4037" i="3"/>
  <c r="AB4037" i="3"/>
  <c r="AA4037" i="3"/>
  <c r="Z4037" i="3"/>
  <c r="Y4037" i="3"/>
  <c r="X4037" i="3"/>
  <c r="AD4036" i="3"/>
  <c r="AC4036" i="3"/>
  <c r="AB4036" i="3"/>
  <c r="AA4036" i="3"/>
  <c r="Z4036" i="3"/>
  <c r="Y4036" i="3"/>
  <c r="X4036" i="3"/>
  <c r="AD4035" i="3"/>
  <c r="AC4035" i="3"/>
  <c r="AB4035" i="3"/>
  <c r="AA4035" i="3"/>
  <c r="Z4035" i="3"/>
  <c r="Y4035" i="3"/>
  <c r="X4035" i="3"/>
  <c r="AD4034" i="3"/>
  <c r="AC4034" i="3"/>
  <c r="AB4034" i="3"/>
  <c r="AA4034" i="3"/>
  <c r="Z4034" i="3"/>
  <c r="Y4034" i="3"/>
  <c r="X4034" i="3"/>
  <c r="AD4033" i="3"/>
  <c r="AC4033" i="3"/>
  <c r="AB4033" i="3"/>
  <c r="AA4033" i="3"/>
  <c r="Z4033" i="3"/>
  <c r="Y4033" i="3"/>
  <c r="X4033" i="3"/>
  <c r="AD4032" i="3"/>
  <c r="AC4032" i="3"/>
  <c r="AB4032" i="3"/>
  <c r="AA4032" i="3"/>
  <c r="Z4032" i="3"/>
  <c r="Y4032" i="3"/>
  <c r="X4032" i="3"/>
  <c r="AD4031" i="3"/>
  <c r="AC4031" i="3"/>
  <c r="AB4031" i="3"/>
  <c r="AA4031" i="3"/>
  <c r="Z4031" i="3"/>
  <c r="Y4031" i="3"/>
  <c r="X4031" i="3"/>
  <c r="AD4030" i="3"/>
  <c r="AC4030" i="3"/>
  <c r="AB4030" i="3"/>
  <c r="AA4030" i="3"/>
  <c r="Z4030" i="3"/>
  <c r="Y4030" i="3"/>
  <c r="X4030" i="3"/>
  <c r="AD4029" i="3"/>
  <c r="AC4029" i="3"/>
  <c r="AB4029" i="3"/>
  <c r="AA4029" i="3"/>
  <c r="Z4029" i="3"/>
  <c r="Y4029" i="3"/>
  <c r="X4029" i="3"/>
  <c r="AD4028" i="3"/>
  <c r="AC4028" i="3"/>
  <c r="AB4028" i="3"/>
  <c r="AA4028" i="3"/>
  <c r="Z4028" i="3"/>
  <c r="Y4028" i="3"/>
  <c r="X4028" i="3"/>
  <c r="AD4027" i="3"/>
  <c r="AC4027" i="3"/>
  <c r="AB4027" i="3"/>
  <c r="AA4027" i="3"/>
  <c r="Z4027" i="3"/>
  <c r="Y4027" i="3"/>
  <c r="X4027" i="3"/>
  <c r="AD4026" i="3"/>
  <c r="AC4026" i="3"/>
  <c r="AB4026" i="3"/>
  <c r="AA4026" i="3"/>
  <c r="Z4026" i="3"/>
  <c r="Y4026" i="3"/>
  <c r="X4026" i="3"/>
  <c r="AD4025" i="3"/>
  <c r="AC4025" i="3"/>
  <c r="AB4025" i="3"/>
  <c r="AA4025" i="3"/>
  <c r="Z4025" i="3"/>
  <c r="Y4025" i="3"/>
  <c r="X4025" i="3"/>
  <c r="AD4024" i="3"/>
  <c r="AC4024" i="3"/>
  <c r="AB4024" i="3"/>
  <c r="AA4024" i="3"/>
  <c r="Z4024" i="3"/>
  <c r="Y4024" i="3"/>
  <c r="X4024" i="3"/>
  <c r="AD4023" i="3"/>
  <c r="AC4023" i="3"/>
  <c r="AB4023" i="3"/>
  <c r="AA4023" i="3"/>
  <c r="Z4023" i="3"/>
  <c r="Y4023" i="3"/>
  <c r="X4023" i="3"/>
  <c r="AD4022" i="3"/>
  <c r="AC4022" i="3"/>
  <c r="AB4022" i="3"/>
  <c r="AA4022" i="3"/>
  <c r="Z4022" i="3"/>
  <c r="Y4022" i="3"/>
  <c r="X4022" i="3"/>
  <c r="AD4021" i="3"/>
  <c r="AC4021" i="3"/>
  <c r="AB4021" i="3"/>
  <c r="AA4021" i="3"/>
  <c r="Z4021" i="3"/>
  <c r="Y4021" i="3"/>
  <c r="X4021" i="3"/>
  <c r="AD4020" i="3"/>
  <c r="AC4020" i="3"/>
  <c r="AB4020" i="3"/>
  <c r="AA4020" i="3"/>
  <c r="Z4020" i="3"/>
  <c r="Y4020" i="3"/>
  <c r="X4020" i="3"/>
  <c r="AD4019" i="3"/>
  <c r="AC4019" i="3"/>
  <c r="AB4019" i="3"/>
  <c r="AA4019" i="3"/>
  <c r="Z4019" i="3"/>
  <c r="Y4019" i="3"/>
  <c r="X4019" i="3"/>
  <c r="AD4018" i="3"/>
  <c r="AC4018" i="3"/>
  <c r="AB4018" i="3"/>
  <c r="AA4018" i="3"/>
  <c r="Z4018" i="3"/>
  <c r="Y4018" i="3"/>
  <c r="X4018" i="3"/>
  <c r="AD4017" i="3"/>
  <c r="AC4017" i="3"/>
  <c r="AB4017" i="3"/>
  <c r="AA4017" i="3"/>
  <c r="Z4017" i="3"/>
  <c r="Y4017" i="3"/>
  <c r="X4017" i="3"/>
  <c r="AD4016" i="3"/>
  <c r="AC4016" i="3"/>
  <c r="AB4016" i="3"/>
  <c r="AA4016" i="3"/>
  <c r="Z4016" i="3"/>
  <c r="Y4016" i="3"/>
  <c r="X4016" i="3"/>
  <c r="AD4015" i="3"/>
  <c r="AC4015" i="3"/>
  <c r="AB4015" i="3"/>
  <c r="AA4015" i="3"/>
  <c r="Z4015" i="3"/>
  <c r="Y4015" i="3"/>
  <c r="X4015" i="3"/>
  <c r="AD4014" i="3"/>
  <c r="AC4014" i="3"/>
  <c r="AB4014" i="3"/>
  <c r="AA4014" i="3"/>
  <c r="Z4014" i="3"/>
  <c r="Y4014" i="3"/>
  <c r="X4014" i="3"/>
  <c r="AD4013" i="3"/>
  <c r="AC4013" i="3"/>
  <c r="AB4013" i="3"/>
  <c r="AA4013" i="3"/>
  <c r="Z4013" i="3"/>
  <c r="Y4013" i="3"/>
  <c r="X4013" i="3"/>
  <c r="AD4012" i="3"/>
  <c r="AC4012" i="3"/>
  <c r="AB4012" i="3"/>
  <c r="AA4012" i="3"/>
  <c r="Z4012" i="3"/>
  <c r="Y4012" i="3"/>
  <c r="X4012" i="3"/>
  <c r="AD4011" i="3"/>
  <c r="AC4011" i="3"/>
  <c r="AB4011" i="3"/>
  <c r="AA4011" i="3"/>
  <c r="Z4011" i="3"/>
  <c r="Y4011" i="3"/>
  <c r="X4011" i="3"/>
  <c r="AD4010" i="3"/>
  <c r="AC4010" i="3"/>
  <c r="AB4010" i="3"/>
  <c r="AA4010" i="3"/>
  <c r="Z4010" i="3"/>
  <c r="Y4010" i="3"/>
  <c r="X4010" i="3"/>
  <c r="AD4009" i="3"/>
  <c r="AC4009" i="3"/>
  <c r="AB4009" i="3"/>
  <c r="AA4009" i="3"/>
  <c r="Z4009" i="3"/>
  <c r="Y4009" i="3"/>
  <c r="X4009" i="3"/>
  <c r="AD4008" i="3"/>
  <c r="AC4008" i="3"/>
  <c r="AB4008" i="3"/>
  <c r="AA4008" i="3"/>
  <c r="Z4008" i="3"/>
  <c r="Y4008" i="3"/>
  <c r="X4008" i="3"/>
  <c r="AD4007" i="3"/>
  <c r="AC4007" i="3"/>
  <c r="AB4007" i="3"/>
  <c r="AA4007" i="3"/>
  <c r="Z4007" i="3"/>
  <c r="Y4007" i="3"/>
  <c r="X4007" i="3"/>
  <c r="AD4006" i="3"/>
  <c r="AC4006" i="3"/>
  <c r="AB4006" i="3"/>
  <c r="AA4006" i="3"/>
  <c r="Z4006" i="3"/>
  <c r="Y4006" i="3"/>
  <c r="X4006" i="3"/>
  <c r="AD4005" i="3"/>
  <c r="AC4005" i="3"/>
  <c r="AB4005" i="3"/>
  <c r="AA4005" i="3"/>
  <c r="Z4005" i="3"/>
  <c r="Y4005" i="3"/>
  <c r="X4005" i="3"/>
  <c r="AD4004" i="3"/>
  <c r="AC4004" i="3"/>
  <c r="AB4004" i="3"/>
  <c r="AA4004" i="3"/>
  <c r="Z4004" i="3"/>
  <c r="Y4004" i="3"/>
  <c r="X4004" i="3"/>
  <c r="AD4003" i="3"/>
  <c r="AC4003" i="3"/>
  <c r="AB4003" i="3"/>
  <c r="AA4003" i="3"/>
  <c r="Z4003" i="3"/>
  <c r="Y4003" i="3"/>
  <c r="X4003" i="3"/>
  <c r="AD4002" i="3"/>
  <c r="AC4002" i="3"/>
  <c r="AB4002" i="3"/>
  <c r="AA4002" i="3"/>
  <c r="Z4002" i="3"/>
  <c r="Y4002" i="3"/>
  <c r="X4002" i="3"/>
  <c r="AD4001" i="3"/>
  <c r="AC4001" i="3"/>
  <c r="AB4001" i="3"/>
  <c r="AA4001" i="3"/>
  <c r="Z4001" i="3"/>
  <c r="Y4001" i="3"/>
  <c r="X4001" i="3"/>
  <c r="AD4000" i="3"/>
  <c r="AC4000" i="3"/>
  <c r="AB4000" i="3"/>
  <c r="AA4000" i="3"/>
  <c r="Z4000" i="3"/>
  <c r="Y4000" i="3"/>
  <c r="X4000" i="3"/>
  <c r="AD3999" i="3"/>
  <c r="AC3999" i="3"/>
  <c r="AB3999" i="3"/>
  <c r="AA3999" i="3"/>
  <c r="Z3999" i="3"/>
  <c r="Y3999" i="3"/>
  <c r="X3999" i="3"/>
  <c r="AD3998" i="3"/>
  <c r="AC3998" i="3"/>
  <c r="AB3998" i="3"/>
  <c r="AA3998" i="3"/>
  <c r="Z3998" i="3"/>
  <c r="Y3998" i="3"/>
  <c r="X3998" i="3"/>
  <c r="AD3997" i="3"/>
  <c r="AC3997" i="3"/>
  <c r="AB3997" i="3"/>
  <c r="AA3997" i="3"/>
  <c r="Z3997" i="3"/>
  <c r="Y3997" i="3"/>
  <c r="X3997" i="3"/>
  <c r="AD3996" i="3"/>
  <c r="AC3996" i="3"/>
  <c r="AB3996" i="3"/>
  <c r="AA3996" i="3"/>
  <c r="Z3996" i="3"/>
  <c r="Y3996" i="3"/>
  <c r="X3996" i="3"/>
  <c r="AD3995" i="3"/>
  <c r="AC3995" i="3"/>
  <c r="AB3995" i="3"/>
  <c r="AA3995" i="3"/>
  <c r="Z3995" i="3"/>
  <c r="Y3995" i="3"/>
  <c r="X3995" i="3"/>
  <c r="AD3994" i="3"/>
  <c r="AC3994" i="3"/>
  <c r="AB3994" i="3"/>
  <c r="AA3994" i="3"/>
  <c r="Z3994" i="3"/>
  <c r="Y3994" i="3"/>
  <c r="X3994" i="3"/>
  <c r="AD3993" i="3"/>
  <c r="AC3993" i="3"/>
  <c r="AB3993" i="3"/>
  <c r="AA3993" i="3"/>
  <c r="Z3993" i="3"/>
  <c r="Y3993" i="3"/>
  <c r="X3993" i="3"/>
  <c r="AD3992" i="3"/>
  <c r="AC3992" i="3"/>
  <c r="AB3992" i="3"/>
  <c r="AA3992" i="3"/>
  <c r="Z3992" i="3"/>
  <c r="Y3992" i="3"/>
  <c r="X3992" i="3"/>
  <c r="AD3991" i="3"/>
  <c r="AC3991" i="3"/>
  <c r="AB3991" i="3"/>
  <c r="AA3991" i="3"/>
  <c r="Z3991" i="3"/>
  <c r="Y3991" i="3"/>
  <c r="X3991" i="3"/>
  <c r="AD3990" i="3"/>
  <c r="AC3990" i="3"/>
  <c r="AB3990" i="3"/>
  <c r="AA3990" i="3"/>
  <c r="Z3990" i="3"/>
  <c r="Y3990" i="3"/>
  <c r="X3990" i="3"/>
  <c r="AD3989" i="3"/>
  <c r="AC3989" i="3"/>
  <c r="AB3989" i="3"/>
  <c r="AA3989" i="3"/>
  <c r="Z3989" i="3"/>
  <c r="Y3989" i="3"/>
  <c r="X3989" i="3"/>
  <c r="AD3988" i="3"/>
  <c r="AC3988" i="3"/>
  <c r="AB3988" i="3"/>
  <c r="AA3988" i="3"/>
  <c r="Z3988" i="3"/>
  <c r="Y3988" i="3"/>
  <c r="X3988" i="3"/>
  <c r="AD3987" i="3"/>
  <c r="AC3987" i="3"/>
  <c r="AB3987" i="3"/>
  <c r="AA3987" i="3"/>
  <c r="Z3987" i="3"/>
  <c r="Y3987" i="3"/>
  <c r="X3987" i="3"/>
  <c r="AD3986" i="3"/>
  <c r="AC3986" i="3"/>
  <c r="AB3986" i="3"/>
  <c r="AA3986" i="3"/>
  <c r="Z3986" i="3"/>
  <c r="Y3986" i="3"/>
  <c r="X3986" i="3"/>
  <c r="AD3985" i="3"/>
  <c r="AC3985" i="3"/>
  <c r="AB3985" i="3"/>
  <c r="AA3985" i="3"/>
  <c r="Z3985" i="3"/>
  <c r="Y3985" i="3"/>
  <c r="X3985" i="3"/>
  <c r="AD3984" i="3"/>
  <c r="AC3984" i="3"/>
  <c r="AB3984" i="3"/>
  <c r="AA3984" i="3"/>
  <c r="Z3984" i="3"/>
  <c r="Y3984" i="3"/>
  <c r="X3984" i="3"/>
  <c r="AD3983" i="3"/>
  <c r="AC3983" i="3"/>
  <c r="AB3983" i="3"/>
  <c r="AA3983" i="3"/>
  <c r="Z3983" i="3"/>
  <c r="Y3983" i="3"/>
  <c r="X3983" i="3"/>
  <c r="AD3982" i="3"/>
  <c r="AC3982" i="3"/>
  <c r="AB3982" i="3"/>
  <c r="AA3982" i="3"/>
  <c r="Z3982" i="3"/>
  <c r="Y3982" i="3"/>
  <c r="X3982" i="3"/>
  <c r="AD3981" i="3"/>
  <c r="AC3981" i="3"/>
  <c r="AB3981" i="3"/>
  <c r="AA3981" i="3"/>
  <c r="Z3981" i="3"/>
  <c r="Y3981" i="3"/>
  <c r="X3981" i="3"/>
  <c r="AD3980" i="3"/>
  <c r="AC3980" i="3"/>
  <c r="AB3980" i="3"/>
  <c r="AA3980" i="3"/>
  <c r="Z3980" i="3"/>
  <c r="Y3980" i="3"/>
  <c r="X3980" i="3"/>
  <c r="AD3979" i="3"/>
  <c r="AC3979" i="3"/>
  <c r="AB3979" i="3"/>
  <c r="AA3979" i="3"/>
  <c r="Z3979" i="3"/>
  <c r="Y3979" i="3"/>
  <c r="X3979" i="3"/>
  <c r="AD3978" i="3"/>
  <c r="AC3978" i="3"/>
  <c r="AB3978" i="3"/>
  <c r="AA3978" i="3"/>
  <c r="Z3978" i="3"/>
  <c r="Y3978" i="3"/>
  <c r="X3978" i="3"/>
  <c r="AD3977" i="3"/>
  <c r="AC3977" i="3"/>
  <c r="AB3977" i="3"/>
  <c r="AA3977" i="3"/>
  <c r="Z3977" i="3"/>
  <c r="Y3977" i="3"/>
  <c r="X3977" i="3"/>
  <c r="AD3976" i="3"/>
  <c r="AC3976" i="3"/>
  <c r="AB3976" i="3"/>
  <c r="AA3976" i="3"/>
  <c r="Z3976" i="3"/>
  <c r="Y3976" i="3"/>
  <c r="X3976" i="3"/>
  <c r="AD3975" i="3"/>
  <c r="AC3975" i="3"/>
  <c r="AB3975" i="3"/>
  <c r="AA3975" i="3"/>
  <c r="Z3975" i="3"/>
  <c r="Y3975" i="3"/>
  <c r="X3975" i="3"/>
  <c r="AD3974" i="3"/>
  <c r="AC3974" i="3"/>
  <c r="AB3974" i="3"/>
  <c r="AA3974" i="3"/>
  <c r="Z3974" i="3"/>
  <c r="Y3974" i="3"/>
  <c r="X3974" i="3"/>
  <c r="AD3973" i="3"/>
  <c r="AC3973" i="3"/>
  <c r="AB3973" i="3"/>
  <c r="AA3973" i="3"/>
  <c r="Z3973" i="3"/>
  <c r="Y3973" i="3"/>
  <c r="X3973" i="3"/>
  <c r="AD3972" i="3"/>
  <c r="AC3972" i="3"/>
  <c r="AB3972" i="3"/>
  <c r="AA3972" i="3"/>
  <c r="Z3972" i="3"/>
  <c r="Y3972" i="3"/>
  <c r="X3972" i="3"/>
  <c r="AD3971" i="3"/>
  <c r="AC3971" i="3"/>
  <c r="AB3971" i="3"/>
  <c r="AA3971" i="3"/>
  <c r="Z3971" i="3"/>
  <c r="Y3971" i="3"/>
  <c r="X3971" i="3"/>
  <c r="AD3970" i="3"/>
  <c r="AC3970" i="3"/>
  <c r="AB3970" i="3"/>
  <c r="AA3970" i="3"/>
  <c r="Z3970" i="3"/>
  <c r="Y3970" i="3"/>
  <c r="X3970" i="3"/>
  <c r="AD3969" i="3"/>
  <c r="AC3969" i="3"/>
  <c r="AB3969" i="3"/>
  <c r="AA3969" i="3"/>
  <c r="Z3969" i="3"/>
  <c r="Y3969" i="3"/>
  <c r="X3969" i="3"/>
  <c r="AD3968" i="3"/>
  <c r="AC3968" i="3"/>
  <c r="AB3968" i="3"/>
  <c r="AA3968" i="3"/>
  <c r="Z3968" i="3"/>
  <c r="Y3968" i="3"/>
  <c r="X3968" i="3"/>
  <c r="AD3967" i="3"/>
  <c r="AC3967" i="3"/>
  <c r="AB3967" i="3"/>
  <c r="AA3967" i="3"/>
  <c r="Z3967" i="3"/>
  <c r="Y3967" i="3"/>
  <c r="X3967" i="3"/>
  <c r="AD3966" i="3"/>
  <c r="AC3966" i="3"/>
  <c r="AB3966" i="3"/>
  <c r="AA3966" i="3"/>
  <c r="Z3966" i="3"/>
  <c r="Y3966" i="3"/>
  <c r="X3966" i="3"/>
  <c r="AD3965" i="3"/>
  <c r="AC3965" i="3"/>
  <c r="AB3965" i="3"/>
  <c r="AA3965" i="3"/>
  <c r="Z3965" i="3"/>
  <c r="Y3965" i="3"/>
  <c r="X3965" i="3"/>
  <c r="AD3964" i="3"/>
  <c r="AC3964" i="3"/>
  <c r="AB3964" i="3"/>
  <c r="AA3964" i="3"/>
  <c r="Z3964" i="3"/>
  <c r="Y3964" i="3"/>
  <c r="X3964" i="3"/>
  <c r="AD3963" i="3"/>
  <c r="AC3963" i="3"/>
  <c r="AB3963" i="3"/>
  <c r="AA3963" i="3"/>
  <c r="Z3963" i="3"/>
  <c r="Y3963" i="3"/>
  <c r="X3963" i="3"/>
  <c r="AD3962" i="3"/>
  <c r="AC3962" i="3"/>
  <c r="AB3962" i="3"/>
  <c r="AA3962" i="3"/>
  <c r="Z3962" i="3"/>
  <c r="Y3962" i="3"/>
  <c r="X3962" i="3"/>
  <c r="AD3961" i="3"/>
  <c r="AC3961" i="3"/>
  <c r="AB3961" i="3"/>
  <c r="AA3961" i="3"/>
  <c r="Z3961" i="3"/>
  <c r="Y3961" i="3"/>
  <c r="X3961" i="3"/>
  <c r="AD3960" i="3"/>
  <c r="AC3960" i="3"/>
  <c r="AB3960" i="3"/>
  <c r="AA3960" i="3"/>
  <c r="Z3960" i="3"/>
  <c r="Y3960" i="3"/>
  <c r="X3960" i="3"/>
  <c r="AD3959" i="3"/>
  <c r="AC3959" i="3"/>
  <c r="AB3959" i="3"/>
  <c r="AA3959" i="3"/>
  <c r="Z3959" i="3"/>
  <c r="Y3959" i="3"/>
  <c r="X3959" i="3"/>
  <c r="AD3958" i="3"/>
  <c r="AC3958" i="3"/>
  <c r="AB3958" i="3"/>
  <c r="AA3958" i="3"/>
  <c r="Z3958" i="3"/>
  <c r="Y3958" i="3"/>
  <c r="X3958" i="3"/>
  <c r="AD3957" i="3"/>
  <c r="AC3957" i="3"/>
  <c r="AB3957" i="3"/>
  <c r="AA3957" i="3"/>
  <c r="Z3957" i="3"/>
  <c r="Y3957" i="3"/>
  <c r="X3957" i="3"/>
  <c r="AD3956" i="3"/>
  <c r="AC3956" i="3"/>
  <c r="AB3956" i="3"/>
  <c r="AA3956" i="3"/>
  <c r="Z3956" i="3"/>
  <c r="Y3956" i="3"/>
  <c r="X3956" i="3"/>
  <c r="AD3955" i="3"/>
  <c r="AC3955" i="3"/>
  <c r="AB3955" i="3"/>
  <c r="AA3955" i="3"/>
  <c r="Z3955" i="3"/>
  <c r="Y3955" i="3"/>
  <c r="X3955" i="3"/>
  <c r="AD3954" i="3"/>
  <c r="AC3954" i="3"/>
  <c r="AB3954" i="3"/>
  <c r="AA3954" i="3"/>
  <c r="Z3954" i="3"/>
  <c r="Y3954" i="3"/>
  <c r="X3954" i="3"/>
  <c r="AD3953" i="3"/>
  <c r="AC3953" i="3"/>
  <c r="AB3953" i="3"/>
  <c r="AA3953" i="3"/>
  <c r="Z3953" i="3"/>
  <c r="Y3953" i="3"/>
  <c r="X3953" i="3"/>
  <c r="AD3952" i="3"/>
  <c r="AC3952" i="3"/>
  <c r="AB3952" i="3"/>
  <c r="AA3952" i="3"/>
  <c r="Z3952" i="3"/>
  <c r="Y3952" i="3"/>
  <c r="X3952" i="3"/>
  <c r="AD3951" i="3"/>
  <c r="AC3951" i="3"/>
  <c r="AB3951" i="3"/>
  <c r="AA3951" i="3"/>
  <c r="Z3951" i="3"/>
  <c r="Y3951" i="3"/>
  <c r="X3951" i="3"/>
  <c r="AD3950" i="3"/>
  <c r="AC3950" i="3"/>
  <c r="AB3950" i="3"/>
  <c r="AA3950" i="3"/>
  <c r="Z3950" i="3"/>
  <c r="Y3950" i="3"/>
  <c r="X3950" i="3"/>
  <c r="AD3949" i="3"/>
  <c r="AC3949" i="3"/>
  <c r="AB3949" i="3"/>
  <c r="AA3949" i="3"/>
  <c r="Z3949" i="3"/>
  <c r="Y3949" i="3"/>
  <c r="X3949" i="3"/>
  <c r="AD3948" i="3"/>
  <c r="AC3948" i="3"/>
  <c r="AB3948" i="3"/>
  <c r="AA3948" i="3"/>
  <c r="Z3948" i="3"/>
  <c r="Y3948" i="3"/>
  <c r="X3948" i="3"/>
  <c r="AD3947" i="3"/>
  <c r="AC3947" i="3"/>
  <c r="AB3947" i="3"/>
  <c r="AA3947" i="3"/>
  <c r="Z3947" i="3"/>
  <c r="Y3947" i="3"/>
  <c r="X3947" i="3"/>
  <c r="AD3946" i="3"/>
  <c r="AC3946" i="3"/>
  <c r="AB3946" i="3"/>
  <c r="AA3946" i="3"/>
  <c r="Z3946" i="3"/>
  <c r="Y3946" i="3"/>
  <c r="X3946" i="3"/>
  <c r="AD3945" i="3"/>
  <c r="AC3945" i="3"/>
  <c r="AB3945" i="3"/>
  <c r="AA3945" i="3"/>
  <c r="Z3945" i="3"/>
  <c r="Y3945" i="3"/>
  <c r="X3945" i="3"/>
  <c r="AD3944" i="3"/>
  <c r="AC3944" i="3"/>
  <c r="AB3944" i="3"/>
  <c r="AA3944" i="3"/>
  <c r="Z3944" i="3"/>
  <c r="Y3944" i="3"/>
  <c r="X3944" i="3"/>
  <c r="AD3943" i="3"/>
  <c r="AC3943" i="3"/>
  <c r="AB3943" i="3"/>
  <c r="AA3943" i="3"/>
  <c r="Z3943" i="3"/>
  <c r="Y3943" i="3"/>
  <c r="X3943" i="3"/>
  <c r="AD3942" i="3"/>
  <c r="AC3942" i="3"/>
  <c r="AB3942" i="3"/>
  <c r="AA3942" i="3"/>
  <c r="Z3942" i="3"/>
  <c r="Y3942" i="3"/>
  <c r="X3942" i="3"/>
  <c r="AD3941" i="3"/>
  <c r="AC3941" i="3"/>
  <c r="AB3941" i="3"/>
  <c r="AA3941" i="3"/>
  <c r="Z3941" i="3"/>
  <c r="Y3941" i="3"/>
  <c r="X3941" i="3"/>
  <c r="AD3940" i="3"/>
  <c r="AC3940" i="3"/>
  <c r="AB3940" i="3"/>
  <c r="AA3940" i="3"/>
  <c r="Z3940" i="3"/>
  <c r="Y3940" i="3"/>
  <c r="X3940" i="3"/>
  <c r="AD3939" i="3"/>
  <c r="AC3939" i="3"/>
  <c r="AB3939" i="3"/>
  <c r="AA3939" i="3"/>
  <c r="Z3939" i="3"/>
  <c r="Y3939" i="3"/>
  <c r="X3939" i="3"/>
  <c r="AD3938" i="3"/>
  <c r="AC3938" i="3"/>
  <c r="AB3938" i="3"/>
  <c r="AA3938" i="3"/>
  <c r="Z3938" i="3"/>
  <c r="Y3938" i="3"/>
  <c r="X3938" i="3"/>
  <c r="AD3937" i="3"/>
  <c r="AC3937" i="3"/>
  <c r="AB3937" i="3"/>
  <c r="AA3937" i="3"/>
  <c r="Z3937" i="3"/>
  <c r="Y3937" i="3"/>
  <c r="X3937" i="3"/>
  <c r="AD3936" i="3"/>
  <c r="AC3936" i="3"/>
  <c r="AB3936" i="3"/>
  <c r="AA3936" i="3"/>
  <c r="Z3936" i="3"/>
  <c r="Y3936" i="3"/>
  <c r="X3936" i="3"/>
  <c r="AD3935" i="3"/>
  <c r="AC3935" i="3"/>
  <c r="AB3935" i="3"/>
  <c r="AA3935" i="3"/>
  <c r="Z3935" i="3"/>
  <c r="Y3935" i="3"/>
  <c r="X3935" i="3"/>
  <c r="AD3934" i="3"/>
  <c r="AC3934" i="3"/>
  <c r="AB3934" i="3"/>
  <c r="AA3934" i="3"/>
  <c r="Z3934" i="3"/>
  <c r="Y3934" i="3"/>
  <c r="X3934" i="3"/>
  <c r="AD3933" i="3"/>
  <c r="AC3933" i="3"/>
  <c r="AB3933" i="3"/>
  <c r="AA3933" i="3"/>
  <c r="Z3933" i="3"/>
  <c r="Y3933" i="3"/>
  <c r="X3933" i="3"/>
  <c r="AD3932" i="3"/>
  <c r="AC3932" i="3"/>
  <c r="AB3932" i="3"/>
  <c r="AA3932" i="3"/>
  <c r="Z3932" i="3"/>
  <c r="Y3932" i="3"/>
  <c r="X3932" i="3"/>
  <c r="AD3931" i="3"/>
  <c r="AC3931" i="3"/>
  <c r="AB3931" i="3"/>
  <c r="AA3931" i="3"/>
  <c r="Z3931" i="3"/>
  <c r="Y3931" i="3"/>
  <c r="X3931" i="3"/>
  <c r="AD3930" i="3"/>
  <c r="AC3930" i="3"/>
  <c r="AB3930" i="3"/>
  <c r="AA3930" i="3"/>
  <c r="Z3930" i="3"/>
  <c r="Y3930" i="3"/>
  <c r="X3930" i="3"/>
  <c r="AD3929" i="3"/>
  <c r="AC3929" i="3"/>
  <c r="AB3929" i="3"/>
  <c r="AA3929" i="3"/>
  <c r="Z3929" i="3"/>
  <c r="Y3929" i="3"/>
  <c r="X3929" i="3"/>
  <c r="AD3928" i="3"/>
  <c r="AC3928" i="3"/>
  <c r="AB3928" i="3"/>
  <c r="AA3928" i="3"/>
  <c r="Z3928" i="3"/>
  <c r="Y3928" i="3"/>
  <c r="X3928" i="3"/>
  <c r="AD3927" i="3"/>
  <c r="AC3927" i="3"/>
  <c r="AB3927" i="3"/>
  <c r="AA3927" i="3"/>
  <c r="Z3927" i="3"/>
  <c r="Y3927" i="3"/>
  <c r="X3927" i="3"/>
  <c r="AD3926" i="3"/>
  <c r="AC3926" i="3"/>
  <c r="AB3926" i="3"/>
  <c r="AA3926" i="3"/>
  <c r="Z3926" i="3"/>
  <c r="Y3926" i="3"/>
  <c r="X3926" i="3"/>
  <c r="AD3925" i="3"/>
  <c r="AC3925" i="3"/>
  <c r="AB3925" i="3"/>
  <c r="AA3925" i="3"/>
  <c r="Z3925" i="3"/>
  <c r="Y3925" i="3"/>
  <c r="X3925" i="3"/>
  <c r="AD3924" i="3"/>
  <c r="AC3924" i="3"/>
  <c r="AB3924" i="3"/>
  <c r="AA3924" i="3"/>
  <c r="Z3924" i="3"/>
  <c r="Y3924" i="3"/>
  <c r="X3924" i="3"/>
  <c r="AD3923" i="3"/>
  <c r="AC3923" i="3"/>
  <c r="AB3923" i="3"/>
  <c r="AA3923" i="3"/>
  <c r="Z3923" i="3"/>
  <c r="Y3923" i="3"/>
  <c r="X3923" i="3"/>
  <c r="AD3922" i="3"/>
  <c r="AC3922" i="3"/>
  <c r="AB3922" i="3"/>
  <c r="AA3922" i="3"/>
  <c r="Z3922" i="3"/>
  <c r="Y3922" i="3"/>
  <c r="X3922" i="3"/>
  <c r="AD3921" i="3"/>
  <c r="AC3921" i="3"/>
  <c r="AB3921" i="3"/>
  <c r="AA3921" i="3"/>
  <c r="Z3921" i="3"/>
  <c r="Y3921" i="3"/>
  <c r="X3921" i="3"/>
  <c r="AD3920" i="3"/>
  <c r="AC3920" i="3"/>
  <c r="AB3920" i="3"/>
  <c r="AA3920" i="3"/>
  <c r="Z3920" i="3"/>
  <c r="Y3920" i="3"/>
  <c r="X3920" i="3"/>
  <c r="AD3919" i="3"/>
  <c r="AC3919" i="3"/>
  <c r="AB3919" i="3"/>
  <c r="AA3919" i="3"/>
  <c r="Z3919" i="3"/>
  <c r="Y3919" i="3"/>
  <c r="X3919" i="3"/>
  <c r="AD3918" i="3"/>
  <c r="AC3918" i="3"/>
  <c r="AB3918" i="3"/>
  <c r="AA3918" i="3"/>
  <c r="Z3918" i="3"/>
  <c r="Y3918" i="3"/>
  <c r="X3918" i="3"/>
  <c r="AD3917" i="3"/>
  <c r="AC3917" i="3"/>
  <c r="AB3917" i="3"/>
  <c r="AA3917" i="3"/>
  <c r="Z3917" i="3"/>
  <c r="Y3917" i="3"/>
  <c r="X3917" i="3"/>
  <c r="AD3916" i="3"/>
  <c r="AC3916" i="3"/>
  <c r="AB3916" i="3"/>
  <c r="AA3916" i="3"/>
  <c r="Z3916" i="3"/>
  <c r="Y3916" i="3"/>
  <c r="X3916" i="3"/>
  <c r="AD3915" i="3"/>
  <c r="AC3915" i="3"/>
  <c r="AB3915" i="3"/>
  <c r="AA3915" i="3"/>
  <c r="Z3915" i="3"/>
  <c r="Y3915" i="3"/>
  <c r="X3915" i="3"/>
  <c r="AD3914" i="3"/>
  <c r="AC3914" i="3"/>
  <c r="AB3914" i="3"/>
  <c r="AA3914" i="3"/>
  <c r="Z3914" i="3"/>
  <c r="Y3914" i="3"/>
  <c r="X3914" i="3"/>
  <c r="AD3913" i="3"/>
  <c r="AC3913" i="3"/>
  <c r="AB3913" i="3"/>
  <c r="AA3913" i="3"/>
  <c r="Z3913" i="3"/>
  <c r="Y3913" i="3"/>
  <c r="X3913" i="3"/>
  <c r="AD3912" i="3"/>
  <c r="AC3912" i="3"/>
  <c r="AB3912" i="3"/>
  <c r="AA3912" i="3"/>
  <c r="Z3912" i="3"/>
  <c r="Y3912" i="3"/>
  <c r="X3912" i="3"/>
  <c r="AD3911" i="3"/>
  <c r="AC3911" i="3"/>
  <c r="AB3911" i="3"/>
  <c r="AA3911" i="3"/>
  <c r="Z3911" i="3"/>
  <c r="Y3911" i="3"/>
  <c r="X3911" i="3"/>
  <c r="AD3910" i="3"/>
  <c r="AC3910" i="3"/>
  <c r="AB3910" i="3"/>
  <c r="AA3910" i="3"/>
  <c r="Z3910" i="3"/>
  <c r="Y3910" i="3"/>
  <c r="X3910" i="3"/>
  <c r="AD3909" i="3"/>
  <c r="AC3909" i="3"/>
  <c r="AB3909" i="3"/>
  <c r="AA3909" i="3"/>
  <c r="Z3909" i="3"/>
  <c r="Y3909" i="3"/>
  <c r="X3909" i="3"/>
  <c r="AD3908" i="3"/>
  <c r="AC3908" i="3"/>
  <c r="AB3908" i="3"/>
  <c r="AA3908" i="3"/>
  <c r="Z3908" i="3"/>
  <c r="Y3908" i="3"/>
  <c r="X3908" i="3"/>
  <c r="AD3907" i="3"/>
  <c r="AC3907" i="3"/>
  <c r="AB3907" i="3"/>
  <c r="AA3907" i="3"/>
  <c r="Z3907" i="3"/>
  <c r="Y3907" i="3"/>
  <c r="X3907" i="3"/>
  <c r="AD3906" i="3"/>
  <c r="AC3906" i="3"/>
  <c r="AB3906" i="3"/>
  <c r="AA3906" i="3"/>
  <c r="Z3906" i="3"/>
  <c r="Y3906" i="3"/>
  <c r="X3906" i="3"/>
  <c r="AD3905" i="3"/>
  <c r="AC3905" i="3"/>
  <c r="AB3905" i="3"/>
  <c r="AA3905" i="3"/>
  <c r="Z3905" i="3"/>
  <c r="Y3905" i="3"/>
  <c r="X3905" i="3"/>
  <c r="AD3904" i="3"/>
  <c r="AC3904" i="3"/>
  <c r="AB3904" i="3"/>
  <c r="AA3904" i="3"/>
  <c r="Z3904" i="3"/>
  <c r="Y3904" i="3"/>
  <c r="X3904" i="3"/>
  <c r="AD3903" i="3"/>
  <c r="AC3903" i="3"/>
  <c r="AB3903" i="3"/>
  <c r="AA3903" i="3"/>
  <c r="Z3903" i="3"/>
  <c r="Y3903" i="3"/>
  <c r="X3903" i="3"/>
  <c r="AD3902" i="3"/>
  <c r="AC3902" i="3"/>
  <c r="AB3902" i="3"/>
  <c r="AA3902" i="3"/>
  <c r="Z3902" i="3"/>
  <c r="Y3902" i="3"/>
  <c r="X3902" i="3"/>
  <c r="AD3901" i="3"/>
  <c r="AC3901" i="3"/>
  <c r="AB3901" i="3"/>
  <c r="AA3901" i="3"/>
  <c r="Z3901" i="3"/>
  <c r="Y3901" i="3"/>
  <c r="X3901" i="3"/>
  <c r="AD3900" i="3"/>
  <c r="AC3900" i="3"/>
  <c r="AB3900" i="3"/>
  <c r="AA3900" i="3"/>
  <c r="Z3900" i="3"/>
  <c r="Y3900" i="3"/>
  <c r="X3900" i="3"/>
  <c r="AD3899" i="3"/>
  <c r="AC3899" i="3"/>
  <c r="AB3899" i="3"/>
  <c r="AA3899" i="3"/>
  <c r="Z3899" i="3"/>
  <c r="Y3899" i="3"/>
  <c r="X3899" i="3"/>
  <c r="AD3898" i="3"/>
  <c r="AC3898" i="3"/>
  <c r="AB3898" i="3"/>
  <c r="AA3898" i="3"/>
  <c r="Z3898" i="3"/>
  <c r="Y3898" i="3"/>
  <c r="X3898" i="3"/>
  <c r="AD3897" i="3"/>
  <c r="AC3897" i="3"/>
  <c r="AB3897" i="3"/>
  <c r="AA3897" i="3"/>
  <c r="Z3897" i="3"/>
  <c r="Y3897" i="3"/>
  <c r="X3897" i="3"/>
  <c r="AD3896" i="3"/>
  <c r="AC3896" i="3"/>
  <c r="AB3896" i="3"/>
  <c r="AA3896" i="3"/>
  <c r="Z3896" i="3"/>
  <c r="Y3896" i="3"/>
  <c r="X3896" i="3"/>
  <c r="AD3895" i="3"/>
  <c r="AC3895" i="3"/>
  <c r="AB3895" i="3"/>
  <c r="AA3895" i="3"/>
  <c r="Z3895" i="3"/>
  <c r="Y3895" i="3"/>
  <c r="X3895" i="3"/>
  <c r="AD3894" i="3"/>
  <c r="AC3894" i="3"/>
  <c r="AB3894" i="3"/>
  <c r="AA3894" i="3"/>
  <c r="Z3894" i="3"/>
  <c r="Y3894" i="3"/>
  <c r="X3894" i="3"/>
  <c r="AD3893" i="3"/>
  <c r="AC3893" i="3"/>
  <c r="AB3893" i="3"/>
  <c r="AA3893" i="3"/>
  <c r="Z3893" i="3"/>
  <c r="Y3893" i="3"/>
  <c r="X3893" i="3"/>
  <c r="AD3892" i="3"/>
  <c r="AC3892" i="3"/>
  <c r="AB3892" i="3"/>
  <c r="AA3892" i="3"/>
  <c r="Z3892" i="3"/>
  <c r="Y3892" i="3"/>
  <c r="X3892" i="3"/>
  <c r="AD3891" i="3"/>
  <c r="AC3891" i="3"/>
  <c r="AB3891" i="3"/>
  <c r="AA3891" i="3"/>
  <c r="Z3891" i="3"/>
  <c r="Y3891" i="3"/>
  <c r="X3891" i="3"/>
  <c r="AD3890" i="3"/>
  <c r="AC3890" i="3"/>
  <c r="AB3890" i="3"/>
  <c r="AA3890" i="3"/>
  <c r="Z3890" i="3"/>
  <c r="Y3890" i="3"/>
  <c r="X3890" i="3"/>
  <c r="AD3889" i="3"/>
  <c r="AC3889" i="3"/>
  <c r="AB3889" i="3"/>
  <c r="AA3889" i="3"/>
  <c r="Z3889" i="3"/>
  <c r="Y3889" i="3"/>
  <c r="X3889" i="3"/>
  <c r="AD3888" i="3"/>
  <c r="AC3888" i="3"/>
  <c r="AB3888" i="3"/>
  <c r="AA3888" i="3"/>
  <c r="Z3888" i="3"/>
  <c r="Y3888" i="3"/>
  <c r="X3888" i="3"/>
  <c r="AD3887" i="3"/>
  <c r="AC3887" i="3"/>
  <c r="AB3887" i="3"/>
  <c r="AA3887" i="3"/>
  <c r="Z3887" i="3"/>
  <c r="Y3887" i="3"/>
  <c r="X3887" i="3"/>
  <c r="AD3886" i="3"/>
  <c r="AC3886" i="3"/>
  <c r="AB3886" i="3"/>
  <c r="AA3886" i="3"/>
  <c r="Z3886" i="3"/>
  <c r="Y3886" i="3"/>
  <c r="X3886" i="3"/>
  <c r="AD3885" i="3"/>
  <c r="AC3885" i="3"/>
  <c r="AB3885" i="3"/>
  <c r="AA3885" i="3"/>
  <c r="Z3885" i="3"/>
  <c r="Y3885" i="3"/>
  <c r="X3885" i="3"/>
  <c r="AD3884" i="3"/>
  <c r="AC3884" i="3"/>
  <c r="AB3884" i="3"/>
  <c r="AA3884" i="3"/>
  <c r="Z3884" i="3"/>
  <c r="Y3884" i="3"/>
  <c r="X3884" i="3"/>
  <c r="AD3883" i="3"/>
  <c r="AC3883" i="3"/>
  <c r="AB3883" i="3"/>
  <c r="AA3883" i="3"/>
  <c r="Z3883" i="3"/>
  <c r="Y3883" i="3"/>
  <c r="X3883" i="3"/>
  <c r="AD3882" i="3"/>
  <c r="AC3882" i="3"/>
  <c r="AB3882" i="3"/>
  <c r="AA3882" i="3"/>
  <c r="Z3882" i="3"/>
  <c r="Y3882" i="3"/>
  <c r="X3882" i="3"/>
  <c r="AD3881" i="3"/>
  <c r="AC3881" i="3"/>
  <c r="AB3881" i="3"/>
  <c r="AA3881" i="3"/>
  <c r="Z3881" i="3"/>
  <c r="Y3881" i="3"/>
  <c r="X3881" i="3"/>
  <c r="AD3880" i="3"/>
  <c r="AC3880" i="3"/>
  <c r="AB3880" i="3"/>
  <c r="AA3880" i="3"/>
  <c r="Z3880" i="3"/>
  <c r="Y3880" i="3"/>
  <c r="X3880" i="3"/>
  <c r="AD3879" i="3"/>
  <c r="AC3879" i="3"/>
  <c r="AB3879" i="3"/>
  <c r="AA3879" i="3"/>
  <c r="Z3879" i="3"/>
  <c r="Y3879" i="3"/>
  <c r="X3879" i="3"/>
  <c r="AD3878" i="3"/>
  <c r="AC3878" i="3"/>
  <c r="AB3878" i="3"/>
  <c r="AA3878" i="3"/>
  <c r="Z3878" i="3"/>
  <c r="Y3878" i="3"/>
  <c r="X3878" i="3"/>
  <c r="AD3877" i="3"/>
  <c r="AC3877" i="3"/>
  <c r="AB3877" i="3"/>
  <c r="AA3877" i="3"/>
  <c r="Z3877" i="3"/>
  <c r="Y3877" i="3"/>
  <c r="X3877" i="3"/>
  <c r="AD3876" i="3"/>
  <c r="AC3876" i="3"/>
  <c r="AB3876" i="3"/>
  <c r="AA3876" i="3"/>
  <c r="Z3876" i="3"/>
  <c r="Y3876" i="3"/>
  <c r="X3876" i="3"/>
  <c r="AD3875" i="3"/>
  <c r="AC3875" i="3"/>
  <c r="AB3875" i="3"/>
  <c r="AA3875" i="3"/>
  <c r="Z3875" i="3"/>
  <c r="Y3875" i="3"/>
  <c r="X3875" i="3"/>
  <c r="AD3874" i="3"/>
  <c r="AC3874" i="3"/>
  <c r="AB3874" i="3"/>
  <c r="AA3874" i="3"/>
  <c r="Z3874" i="3"/>
  <c r="Y3874" i="3"/>
  <c r="X3874" i="3"/>
  <c r="AD3873" i="3"/>
  <c r="AC3873" i="3"/>
  <c r="AB3873" i="3"/>
  <c r="AA3873" i="3"/>
  <c r="Z3873" i="3"/>
  <c r="Y3873" i="3"/>
  <c r="X3873" i="3"/>
  <c r="AD3872" i="3"/>
  <c r="AC3872" i="3"/>
  <c r="AB3872" i="3"/>
  <c r="AA3872" i="3"/>
  <c r="Z3872" i="3"/>
  <c r="Y3872" i="3"/>
  <c r="X3872" i="3"/>
  <c r="AD3871" i="3"/>
  <c r="AC3871" i="3"/>
  <c r="AB3871" i="3"/>
  <c r="AA3871" i="3"/>
  <c r="Z3871" i="3"/>
  <c r="Y3871" i="3"/>
  <c r="X3871" i="3"/>
  <c r="AD3870" i="3"/>
  <c r="AC3870" i="3"/>
  <c r="AB3870" i="3"/>
  <c r="AA3870" i="3"/>
  <c r="Z3870" i="3"/>
  <c r="Y3870" i="3"/>
  <c r="X3870" i="3"/>
  <c r="AD3869" i="3"/>
  <c r="AC3869" i="3"/>
  <c r="AB3869" i="3"/>
  <c r="AA3869" i="3"/>
  <c r="Z3869" i="3"/>
  <c r="Y3869" i="3"/>
  <c r="X3869" i="3"/>
  <c r="AD3868" i="3"/>
  <c r="AC3868" i="3"/>
  <c r="AB3868" i="3"/>
  <c r="AA3868" i="3"/>
  <c r="Z3868" i="3"/>
  <c r="Y3868" i="3"/>
  <c r="X3868" i="3"/>
  <c r="AD3867" i="3"/>
  <c r="AC3867" i="3"/>
  <c r="AB3867" i="3"/>
  <c r="AA3867" i="3"/>
  <c r="Z3867" i="3"/>
  <c r="Y3867" i="3"/>
  <c r="X3867" i="3"/>
  <c r="AD3866" i="3"/>
  <c r="AC3866" i="3"/>
  <c r="AB3866" i="3"/>
  <c r="AA3866" i="3"/>
  <c r="Z3866" i="3"/>
  <c r="Y3866" i="3"/>
  <c r="X3866" i="3"/>
  <c r="AD3865" i="3"/>
  <c r="AC3865" i="3"/>
  <c r="AB3865" i="3"/>
  <c r="AA3865" i="3"/>
  <c r="Z3865" i="3"/>
  <c r="Y3865" i="3"/>
  <c r="X3865" i="3"/>
  <c r="AD3864" i="3"/>
  <c r="AC3864" i="3"/>
  <c r="AB3864" i="3"/>
  <c r="AA3864" i="3"/>
  <c r="Z3864" i="3"/>
  <c r="Y3864" i="3"/>
  <c r="X3864" i="3"/>
  <c r="AD3863" i="3"/>
  <c r="AC3863" i="3"/>
  <c r="AB3863" i="3"/>
  <c r="AA3863" i="3"/>
  <c r="Z3863" i="3"/>
  <c r="Y3863" i="3"/>
  <c r="X3863" i="3"/>
  <c r="AD3862" i="3"/>
  <c r="AC3862" i="3"/>
  <c r="AB3862" i="3"/>
  <c r="AA3862" i="3"/>
  <c r="Z3862" i="3"/>
  <c r="Y3862" i="3"/>
  <c r="X3862" i="3"/>
  <c r="AD3861" i="3"/>
  <c r="AC3861" i="3"/>
  <c r="AB3861" i="3"/>
  <c r="AA3861" i="3"/>
  <c r="Z3861" i="3"/>
  <c r="Y3861" i="3"/>
  <c r="X3861" i="3"/>
  <c r="AD3860" i="3"/>
  <c r="AC3860" i="3"/>
  <c r="AB3860" i="3"/>
  <c r="AA3860" i="3"/>
  <c r="Z3860" i="3"/>
  <c r="Y3860" i="3"/>
  <c r="X3860" i="3"/>
  <c r="AD3859" i="3"/>
  <c r="AC3859" i="3"/>
  <c r="AB3859" i="3"/>
  <c r="AA3859" i="3"/>
  <c r="Z3859" i="3"/>
  <c r="Y3859" i="3"/>
  <c r="X3859" i="3"/>
  <c r="AD3858" i="3"/>
  <c r="AC3858" i="3"/>
  <c r="AB3858" i="3"/>
  <c r="AA3858" i="3"/>
  <c r="Z3858" i="3"/>
  <c r="Y3858" i="3"/>
  <c r="X3858" i="3"/>
  <c r="AD3857" i="3"/>
  <c r="AC3857" i="3"/>
  <c r="AB3857" i="3"/>
  <c r="AA3857" i="3"/>
  <c r="Z3857" i="3"/>
  <c r="Y3857" i="3"/>
  <c r="X3857" i="3"/>
  <c r="AD3856" i="3"/>
  <c r="AC3856" i="3"/>
  <c r="AB3856" i="3"/>
  <c r="AA3856" i="3"/>
  <c r="Z3856" i="3"/>
  <c r="Y3856" i="3"/>
  <c r="X3856" i="3"/>
  <c r="AD3855" i="3"/>
  <c r="AC3855" i="3"/>
  <c r="AB3855" i="3"/>
  <c r="AA3855" i="3"/>
  <c r="Z3855" i="3"/>
  <c r="Y3855" i="3"/>
  <c r="X3855" i="3"/>
  <c r="AD3854" i="3"/>
  <c r="AC3854" i="3"/>
  <c r="AB3854" i="3"/>
  <c r="AA3854" i="3"/>
  <c r="Z3854" i="3"/>
  <c r="Y3854" i="3"/>
  <c r="X3854" i="3"/>
  <c r="AD3853" i="3"/>
  <c r="AC3853" i="3"/>
  <c r="AB3853" i="3"/>
  <c r="AA3853" i="3"/>
  <c r="Z3853" i="3"/>
  <c r="Y3853" i="3"/>
  <c r="X3853" i="3"/>
  <c r="AD3852" i="3"/>
  <c r="AC3852" i="3"/>
  <c r="AB3852" i="3"/>
  <c r="AA3852" i="3"/>
  <c r="Z3852" i="3"/>
  <c r="Y3852" i="3"/>
  <c r="X3852" i="3"/>
  <c r="AD3851" i="3"/>
  <c r="AC3851" i="3"/>
  <c r="AB3851" i="3"/>
  <c r="AA3851" i="3"/>
  <c r="Z3851" i="3"/>
  <c r="Y3851" i="3"/>
  <c r="X3851" i="3"/>
  <c r="AD3850" i="3"/>
  <c r="AC3850" i="3"/>
  <c r="AB3850" i="3"/>
  <c r="AA3850" i="3"/>
  <c r="Z3850" i="3"/>
  <c r="Y3850" i="3"/>
  <c r="X3850" i="3"/>
  <c r="AD3849" i="3"/>
  <c r="AC3849" i="3"/>
  <c r="AB3849" i="3"/>
  <c r="AA3849" i="3"/>
  <c r="Z3849" i="3"/>
  <c r="Y3849" i="3"/>
  <c r="X3849" i="3"/>
  <c r="AD3848" i="3"/>
  <c r="AC3848" i="3"/>
  <c r="AB3848" i="3"/>
  <c r="AA3848" i="3"/>
  <c r="Z3848" i="3"/>
  <c r="Y3848" i="3"/>
  <c r="X3848" i="3"/>
  <c r="AD3847" i="3"/>
  <c r="AC3847" i="3"/>
  <c r="AB3847" i="3"/>
  <c r="AA3847" i="3"/>
  <c r="Z3847" i="3"/>
  <c r="Y3847" i="3"/>
  <c r="X3847" i="3"/>
  <c r="AD3846" i="3"/>
  <c r="AC3846" i="3"/>
  <c r="AB3846" i="3"/>
  <c r="AA3846" i="3"/>
  <c r="Z3846" i="3"/>
  <c r="Y3846" i="3"/>
  <c r="X3846" i="3"/>
  <c r="AD3845" i="3"/>
  <c r="AC3845" i="3"/>
  <c r="AB3845" i="3"/>
  <c r="AA3845" i="3"/>
  <c r="Z3845" i="3"/>
  <c r="Y3845" i="3"/>
  <c r="X3845" i="3"/>
  <c r="AD3844" i="3"/>
  <c r="AC3844" i="3"/>
  <c r="AB3844" i="3"/>
  <c r="AA3844" i="3"/>
  <c r="Z3844" i="3"/>
  <c r="Y3844" i="3"/>
  <c r="X3844" i="3"/>
  <c r="AD3843" i="3"/>
  <c r="AC3843" i="3"/>
  <c r="AB3843" i="3"/>
  <c r="AA3843" i="3"/>
  <c r="Z3843" i="3"/>
  <c r="Y3843" i="3"/>
  <c r="X3843" i="3"/>
  <c r="AD3842" i="3"/>
  <c r="AC3842" i="3"/>
  <c r="AB3842" i="3"/>
  <c r="AA3842" i="3"/>
  <c r="Z3842" i="3"/>
  <c r="Y3842" i="3"/>
  <c r="X3842" i="3"/>
  <c r="AD3841" i="3"/>
  <c r="AC3841" i="3"/>
  <c r="AB3841" i="3"/>
  <c r="AA3841" i="3"/>
  <c r="Z3841" i="3"/>
  <c r="Y3841" i="3"/>
  <c r="X3841" i="3"/>
  <c r="AD3840" i="3"/>
  <c r="AC3840" i="3"/>
  <c r="AB3840" i="3"/>
  <c r="AA3840" i="3"/>
  <c r="Z3840" i="3"/>
  <c r="Y3840" i="3"/>
  <c r="X3840" i="3"/>
  <c r="AD3839" i="3"/>
  <c r="AC3839" i="3"/>
  <c r="AB3839" i="3"/>
  <c r="AA3839" i="3"/>
  <c r="Z3839" i="3"/>
  <c r="Y3839" i="3"/>
  <c r="X3839" i="3"/>
  <c r="AD3838" i="3"/>
  <c r="AC3838" i="3"/>
  <c r="AB3838" i="3"/>
  <c r="AA3838" i="3"/>
  <c r="Z3838" i="3"/>
  <c r="Y3838" i="3"/>
  <c r="X3838" i="3"/>
  <c r="AD3837" i="3"/>
  <c r="AC3837" i="3"/>
  <c r="AB3837" i="3"/>
  <c r="AA3837" i="3"/>
  <c r="Z3837" i="3"/>
  <c r="Y3837" i="3"/>
  <c r="X3837" i="3"/>
  <c r="AD3836" i="3"/>
  <c r="AC3836" i="3"/>
  <c r="AB3836" i="3"/>
  <c r="AA3836" i="3"/>
  <c r="Z3836" i="3"/>
  <c r="Y3836" i="3"/>
  <c r="X3836" i="3"/>
  <c r="AD3835" i="3"/>
  <c r="AC3835" i="3"/>
  <c r="AB3835" i="3"/>
  <c r="AA3835" i="3"/>
  <c r="Z3835" i="3"/>
  <c r="Y3835" i="3"/>
  <c r="X3835" i="3"/>
  <c r="AD3834" i="3"/>
  <c r="AC3834" i="3"/>
  <c r="AB3834" i="3"/>
  <c r="AA3834" i="3"/>
  <c r="Z3834" i="3"/>
  <c r="Y3834" i="3"/>
  <c r="X3834" i="3"/>
  <c r="AD3833" i="3"/>
  <c r="AC3833" i="3"/>
  <c r="AB3833" i="3"/>
  <c r="AA3833" i="3"/>
  <c r="Z3833" i="3"/>
  <c r="Y3833" i="3"/>
  <c r="X3833" i="3"/>
  <c r="AD3832" i="3"/>
  <c r="AC3832" i="3"/>
  <c r="AB3832" i="3"/>
  <c r="AA3832" i="3"/>
  <c r="Z3832" i="3"/>
  <c r="Y3832" i="3"/>
  <c r="X3832" i="3"/>
  <c r="AD3831" i="3"/>
  <c r="AC3831" i="3"/>
  <c r="AB3831" i="3"/>
  <c r="AA3831" i="3"/>
  <c r="Z3831" i="3"/>
  <c r="Y3831" i="3"/>
  <c r="X3831" i="3"/>
  <c r="AD3830" i="3"/>
  <c r="AC3830" i="3"/>
  <c r="AB3830" i="3"/>
  <c r="AA3830" i="3"/>
  <c r="Z3830" i="3"/>
  <c r="Y3830" i="3"/>
  <c r="X3830" i="3"/>
  <c r="AD3829" i="3"/>
  <c r="AC3829" i="3"/>
  <c r="AB3829" i="3"/>
  <c r="AA3829" i="3"/>
  <c r="Z3829" i="3"/>
  <c r="Y3829" i="3"/>
  <c r="X3829" i="3"/>
  <c r="AD3828" i="3"/>
  <c r="AC3828" i="3"/>
  <c r="AB3828" i="3"/>
  <c r="AA3828" i="3"/>
  <c r="Z3828" i="3"/>
  <c r="Y3828" i="3"/>
  <c r="X3828" i="3"/>
  <c r="AD3827" i="3"/>
  <c r="AC3827" i="3"/>
  <c r="AB3827" i="3"/>
  <c r="AA3827" i="3"/>
  <c r="Z3827" i="3"/>
  <c r="Y3827" i="3"/>
  <c r="X3827" i="3"/>
  <c r="AD3826" i="3"/>
  <c r="AC3826" i="3"/>
  <c r="AB3826" i="3"/>
  <c r="AA3826" i="3"/>
  <c r="Z3826" i="3"/>
  <c r="Y3826" i="3"/>
  <c r="X3826" i="3"/>
  <c r="AD3825" i="3"/>
  <c r="AC3825" i="3"/>
  <c r="AB3825" i="3"/>
  <c r="AA3825" i="3"/>
  <c r="Z3825" i="3"/>
  <c r="Y3825" i="3"/>
  <c r="X3825" i="3"/>
  <c r="AD3824" i="3"/>
  <c r="AC3824" i="3"/>
  <c r="AB3824" i="3"/>
  <c r="AA3824" i="3"/>
  <c r="Z3824" i="3"/>
  <c r="Y3824" i="3"/>
  <c r="X3824" i="3"/>
  <c r="AD3823" i="3"/>
  <c r="AC3823" i="3"/>
  <c r="AB3823" i="3"/>
  <c r="AA3823" i="3"/>
  <c r="Z3823" i="3"/>
  <c r="Y3823" i="3"/>
  <c r="X3823" i="3"/>
  <c r="AD3822" i="3"/>
  <c r="AC3822" i="3"/>
  <c r="AB3822" i="3"/>
  <c r="AA3822" i="3"/>
  <c r="Z3822" i="3"/>
  <c r="Y3822" i="3"/>
  <c r="X3822" i="3"/>
  <c r="AD3821" i="3"/>
  <c r="AC3821" i="3"/>
  <c r="AB3821" i="3"/>
  <c r="AA3821" i="3"/>
  <c r="Z3821" i="3"/>
  <c r="Y3821" i="3"/>
  <c r="X3821" i="3"/>
  <c r="AD3820" i="3"/>
  <c r="AC3820" i="3"/>
  <c r="AB3820" i="3"/>
  <c r="AA3820" i="3"/>
  <c r="Z3820" i="3"/>
  <c r="Y3820" i="3"/>
  <c r="X3820" i="3"/>
  <c r="AD3819" i="3"/>
  <c r="AC3819" i="3"/>
  <c r="AB3819" i="3"/>
  <c r="AA3819" i="3"/>
  <c r="Z3819" i="3"/>
  <c r="Y3819" i="3"/>
  <c r="X3819" i="3"/>
  <c r="AD3818" i="3"/>
  <c r="AC3818" i="3"/>
  <c r="AB3818" i="3"/>
  <c r="AA3818" i="3"/>
  <c r="Z3818" i="3"/>
  <c r="Y3818" i="3"/>
  <c r="X3818" i="3"/>
  <c r="AD3817" i="3"/>
  <c r="AC3817" i="3"/>
  <c r="AB3817" i="3"/>
  <c r="AA3817" i="3"/>
  <c r="Z3817" i="3"/>
  <c r="Y3817" i="3"/>
  <c r="X3817" i="3"/>
  <c r="AD3816" i="3"/>
  <c r="AC3816" i="3"/>
  <c r="AB3816" i="3"/>
  <c r="AA3816" i="3"/>
  <c r="Z3816" i="3"/>
  <c r="Y3816" i="3"/>
  <c r="X3816" i="3"/>
  <c r="AD3815" i="3"/>
  <c r="AC3815" i="3"/>
  <c r="AB3815" i="3"/>
  <c r="AA3815" i="3"/>
  <c r="Z3815" i="3"/>
  <c r="Y3815" i="3"/>
  <c r="X3815" i="3"/>
  <c r="AD3814" i="3"/>
  <c r="AC3814" i="3"/>
  <c r="AB3814" i="3"/>
  <c r="AA3814" i="3"/>
  <c r="Z3814" i="3"/>
  <c r="Y3814" i="3"/>
  <c r="X3814" i="3"/>
  <c r="AD3813" i="3"/>
  <c r="AC3813" i="3"/>
  <c r="AB3813" i="3"/>
  <c r="AA3813" i="3"/>
  <c r="Z3813" i="3"/>
  <c r="Y3813" i="3"/>
  <c r="X3813" i="3"/>
  <c r="AD3812" i="3"/>
  <c r="AC3812" i="3"/>
  <c r="AB3812" i="3"/>
  <c r="AA3812" i="3"/>
  <c r="Z3812" i="3"/>
  <c r="Y3812" i="3"/>
  <c r="X3812" i="3"/>
  <c r="AD3811" i="3"/>
  <c r="AC3811" i="3"/>
  <c r="AB3811" i="3"/>
  <c r="AA3811" i="3"/>
  <c r="Z3811" i="3"/>
  <c r="Y3811" i="3"/>
  <c r="X3811" i="3"/>
  <c r="AD3810" i="3"/>
  <c r="AC3810" i="3"/>
  <c r="AB3810" i="3"/>
  <c r="AA3810" i="3"/>
  <c r="Z3810" i="3"/>
  <c r="Y3810" i="3"/>
  <c r="X3810" i="3"/>
  <c r="AD3809" i="3"/>
  <c r="AC3809" i="3"/>
  <c r="AB3809" i="3"/>
  <c r="AA3809" i="3"/>
  <c r="Z3809" i="3"/>
  <c r="Y3809" i="3"/>
  <c r="X3809" i="3"/>
  <c r="AD3808" i="3"/>
  <c r="AC3808" i="3"/>
  <c r="AB3808" i="3"/>
  <c r="AA3808" i="3"/>
  <c r="Z3808" i="3"/>
  <c r="Y3808" i="3"/>
  <c r="X3808" i="3"/>
  <c r="AD3807" i="3"/>
  <c r="AC3807" i="3"/>
  <c r="AB3807" i="3"/>
  <c r="AA3807" i="3"/>
  <c r="Z3807" i="3"/>
  <c r="Y3807" i="3"/>
  <c r="X3807" i="3"/>
  <c r="AD3806" i="3"/>
  <c r="AC3806" i="3"/>
  <c r="AB3806" i="3"/>
  <c r="AA3806" i="3"/>
  <c r="Z3806" i="3"/>
  <c r="Y3806" i="3"/>
  <c r="X3806" i="3"/>
  <c r="AD3805" i="3"/>
  <c r="AC3805" i="3"/>
  <c r="AB3805" i="3"/>
  <c r="AA3805" i="3"/>
  <c r="Z3805" i="3"/>
  <c r="Y3805" i="3"/>
  <c r="X3805" i="3"/>
  <c r="AD3804" i="3"/>
  <c r="AC3804" i="3"/>
  <c r="AB3804" i="3"/>
  <c r="AA3804" i="3"/>
  <c r="Z3804" i="3"/>
  <c r="Y3804" i="3"/>
  <c r="X3804" i="3"/>
  <c r="AD3803" i="3"/>
  <c r="AC3803" i="3"/>
  <c r="AB3803" i="3"/>
  <c r="AA3803" i="3"/>
  <c r="Z3803" i="3"/>
  <c r="Y3803" i="3"/>
  <c r="X3803" i="3"/>
  <c r="AD3802" i="3"/>
  <c r="AC3802" i="3"/>
  <c r="AB3802" i="3"/>
  <c r="AA3802" i="3"/>
  <c r="Z3802" i="3"/>
  <c r="Y3802" i="3"/>
  <c r="X3802" i="3"/>
  <c r="AD3801" i="3"/>
  <c r="AC3801" i="3"/>
  <c r="AB3801" i="3"/>
  <c r="AA3801" i="3"/>
  <c r="Z3801" i="3"/>
  <c r="Y3801" i="3"/>
  <c r="X3801" i="3"/>
  <c r="AD3800" i="3"/>
  <c r="AC3800" i="3"/>
  <c r="AB3800" i="3"/>
  <c r="AA3800" i="3"/>
  <c r="Z3800" i="3"/>
  <c r="Y3800" i="3"/>
  <c r="X3800" i="3"/>
  <c r="AD3799" i="3"/>
  <c r="AC3799" i="3"/>
  <c r="AB3799" i="3"/>
  <c r="AA3799" i="3"/>
  <c r="Z3799" i="3"/>
  <c r="Y3799" i="3"/>
  <c r="X3799" i="3"/>
  <c r="AD3798" i="3"/>
  <c r="AC3798" i="3"/>
  <c r="AB3798" i="3"/>
  <c r="AA3798" i="3"/>
  <c r="Z3798" i="3"/>
  <c r="Y3798" i="3"/>
  <c r="X3798" i="3"/>
  <c r="AD3797" i="3"/>
  <c r="AC3797" i="3"/>
  <c r="AB3797" i="3"/>
  <c r="AA3797" i="3"/>
  <c r="Z3797" i="3"/>
  <c r="Y3797" i="3"/>
  <c r="X3797" i="3"/>
  <c r="AD3796" i="3"/>
  <c r="AC3796" i="3"/>
  <c r="AB3796" i="3"/>
  <c r="AA3796" i="3"/>
  <c r="Z3796" i="3"/>
  <c r="Y3796" i="3"/>
  <c r="X3796" i="3"/>
  <c r="AD3795" i="3"/>
  <c r="AC3795" i="3"/>
  <c r="AB3795" i="3"/>
  <c r="AA3795" i="3"/>
  <c r="Z3795" i="3"/>
  <c r="Y3795" i="3"/>
  <c r="X3795" i="3"/>
  <c r="AD3794" i="3"/>
  <c r="AC3794" i="3"/>
  <c r="AB3794" i="3"/>
  <c r="AA3794" i="3"/>
  <c r="Z3794" i="3"/>
  <c r="Y3794" i="3"/>
  <c r="X3794" i="3"/>
  <c r="AD3793" i="3"/>
  <c r="AC3793" i="3"/>
  <c r="AB3793" i="3"/>
  <c r="AA3793" i="3"/>
  <c r="Z3793" i="3"/>
  <c r="Y3793" i="3"/>
  <c r="X3793" i="3"/>
  <c r="AD3792" i="3"/>
  <c r="AC3792" i="3"/>
  <c r="AB3792" i="3"/>
  <c r="AA3792" i="3"/>
  <c r="Z3792" i="3"/>
  <c r="Y3792" i="3"/>
  <c r="X3792" i="3"/>
  <c r="AD3791" i="3"/>
  <c r="AC3791" i="3"/>
  <c r="AB3791" i="3"/>
  <c r="AA3791" i="3"/>
  <c r="Z3791" i="3"/>
  <c r="Y3791" i="3"/>
  <c r="X3791" i="3"/>
  <c r="AD3790" i="3"/>
  <c r="AC3790" i="3"/>
  <c r="AB3790" i="3"/>
  <c r="AA3790" i="3"/>
  <c r="Z3790" i="3"/>
  <c r="Y3790" i="3"/>
  <c r="X3790" i="3"/>
  <c r="AD3789" i="3"/>
  <c r="AC3789" i="3"/>
  <c r="AB3789" i="3"/>
  <c r="AA3789" i="3"/>
  <c r="Z3789" i="3"/>
  <c r="Y3789" i="3"/>
  <c r="X3789" i="3"/>
  <c r="AD3788" i="3"/>
  <c r="AC3788" i="3"/>
  <c r="AB3788" i="3"/>
  <c r="AA3788" i="3"/>
  <c r="Z3788" i="3"/>
  <c r="Y3788" i="3"/>
  <c r="X3788" i="3"/>
  <c r="AD3787" i="3"/>
  <c r="AC3787" i="3"/>
  <c r="AB3787" i="3"/>
  <c r="AA3787" i="3"/>
  <c r="Z3787" i="3"/>
  <c r="Y3787" i="3"/>
  <c r="X3787" i="3"/>
  <c r="AD3786" i="3"/>
  <c r="AC3786" i="3"/>
  <c r="AB3786" i="3"/>
  <c r="AA3786" i="3"/>
  <c r="Z3786" i="3"/>
  <c r="Y3786" i="3"/>
  <c r="X3786" i="3"/>
  <c r="AD3785" i="3"/>
  <c r="AC3785" i="3"/>
  <c r="AB3785" i="3"/>
  <c r="AA3785" i="3"/>
  <c r="Z3785" i="3"/>
  <c r="Y3785" i="3"/>
  <c r="X3785" i="3"/>
  <c r="AD3784" i="3"/>
  <c r="AC3784" i="3"/>
  <c r="AB3784" i="3"/>
  <c r="AA3784" i="3"/>
  <c r="Z3784" i="3"/>
  <c r="Y3784" i="3"/>
  <c r="X3784" i="3"/>
  <c r="AD3783" i="3"/>
  <c r="AC3783" i="3"/>
  <c r="AB3783" i="3"/>
  <c r="AA3783" i="3"/>
  <c r="Z3783" i="3"/>
  <c r="Y3783" i="3"/>
  <c r="X3783" i="3"/>
  <c r="AD3782" i="3"/>
  <c r="AC3782" i="3"/>
  <c r="AB3782" i="3"/>
  <c r="AA3782" i="3"/>
  <c r="Z3782" i="3"/>
  <c r="Y3782" i="3"/>
  <c r="X3782" i="3"/>
  <c r="AD3781" i="3"/>
  <c r="AC3781" i="3"/>
  <c r="AB3781" i="3"/>
  <c r="AA3781" i="3"/>
  <c r="Z3781" i="3"/>
  <c r="Y3781" i="3"/>
  <c r="X3781" i="3"/>
  <c r="AD3780" i="3"/>
  <c r="AC3780" i="3"/>
  <c r="AB3780" i="3"/>
  <c r="AA3780" i="3"/>
  <c r="Z3780" i="3"/>
  <c r="Y3780" i="3"/>
  <c r="X3780" i="3"/>
  <c r="AD3779" i="3"/>
  <c r="AC3779" i="3"/>
  <c r="AB3779" i="3"/>
  <c r="AA3779" i="3"/>
  <c r="Z3779" i="3"/>
  <c r="Y3779" i="3"/>
  <c r="X3779" i="3"/>
  <c r="AD3778" i="3"/>
  <c r="AC3778" i="3"/>
  <c r="AB3778" i="3"/>
  <c r="AA3778" i="3"/>
  <c r="Z3778" i="3"/>
  <c r="Y3778" i="3"/>
  <c r="X3778" i="3"/>
  <c r="AD3777" i="3"/>
  <c r="AC3777" i="3"/>
  <c r="AB3777" i="3"/>
  <c r="AA3777" i="3"/>
  <c r="Z3777" i="3"/>
  <c r="Y3777" i="3"/>
  <c r="X3777" i="3"/>
  <c r="AD3776" i="3"/>
  <c r="AC3776" i="3"/>
  <c r="AB3776" i="3"/>
  <c r="AA3776" i="3"/>
  <c r="Z3776" i="3"/>
  <c r="Y3776" i="3"/>
  <c r="X3776" i="3"/>
  <c r="AD3775" i="3"/>
  <c r="AC3775" i="3"/>
  <c r="AB3775" i="3"/>
  <c r="AA3775" i="3"/>
  <c r="Z3775" i="3"/>
  <c r="Y3775" i="3"/>
  <c r="X3775" i="3"/>
  <c r="AD3774" i="3"/>
  <c r="AC3774" i="3"/>
  <c r="AB3774" i="3"/>
  <c r="AA3774" i="3"/>
  <c r="Z3774" i="3"/>
  <c r="Y3774" i="3"/>
  <c r="X3774" i="3"/>
  <c r="AD3773" i="3"/>
  <c r="AC3773" i="3"/>
  <c r="AB3773" i="3"/>
  <c r="AA3773" i="3"/>
  <c r="Z3773" i="3"/>
  <c r="Y3773" i="3"/>
  <c r="X3773" i="3"/>
  <c r="AD3772" i="3"/>
  <c r="AC3772" i="3"/>
  <c r="AB3772" i="3"/>
  <c r="AA3772" i="3"/>
  <c r="Z3772" i="3"/>
  <c r="Y3772" i="3"/>
  <c r="X3772" i="3"/>
  <c r="AD3771" i="3"/>
  <c r="AC3771" i="3"/>
  <c r="AB3771" i="3"/>
  <c r="AA3771" i="3"/>
  <c r="Z3771" i="3"/>
  <c r="Y3771" i="3"/>
  <c r="X3771" i="3"/>
  <c r="AD3770" i="3"/>
  <c r="AC3770" i="3"/>
  <c r="AB3770" i="3"/>
  <c r="AA3770" i="3"/>
  <c r="Z3770" i="3"/>
  <c r="Y3770" i="3"/>
  <c r="X3770" i="3"/>
  <c r="AD3769" i="3"/>
  <c r="AC3769" i="3"/>
  <c r="AB3769" i="3"/>
  <c r="AA3769" i="3"/>
  <c r="Z3769" i="3"/>
  <c r="Y3769" i="3"/>
  <c r="X3769" i="3"/>
  <c r="AD3768" i="3"/>
  <c r="AC3768" i="3"/>
  <c r="AB3768" i="3"/>
  <c r="AA3768" i="3"/>
  <c r="Z3768" i="3"/>
  <c r="Y3768" i="3"/>
  <c r="X3768" i="3"/>
  <c r="AD3767" i="3"/>
  <c r="AC3767" i="3"/>
  <c r="AB3767" i="3"/>
  <c r="AA3767" i="3"/>
  <c r="Z3767" i="3"/>
  <c r="Y3767" i="3"/>
  <c r="X3767" i="3"/>
  <c r="AD3766" i="3"/>
  <c r="AC3766" i="3"/>
  <c r="AB3766" i="3"/>
  <c r="AA3766" i="3"/>
  <c r="Z3766" i="3"/>
  <c r="Y3766" i="3"/>
  <c r="X3766" i="3"/>
  <c r="AD3765" i="3"/>
  <c r="AC3765" i="3"/>
  <c r="AB3765" i="3"/>
  <c r="AA3765" i="3"/>
  <c r="Z3765" i="3"/>
  <c r="Y3765" i="3"/>
  <c r="X3765" i="3"/>
  <c r="AD3764" i="3"/>
  <c r="AC3764" i="3"/>
  <c r="AB3764" i="3"/>
  <c r="AA3764" i="3"/>
  <c r="Z3764" i="3"/>
  <c r="Y3764" i="3"/>
  <c r="X3764" i="3"/>
  <c r="AD3763" i="3"/>
  <c r="AC3763" i="3"/>
  <c r="AB3763" i="3"/>
  <c r="AA3763" i="3"/>
  <c r="Z3763" i="3"/>
  <c r="Y3763" i="3"/>
  <c r="X3763" i="3"/>
  <c r="AD3762" i="3"/>
  <c r="AC3762" i="3"/>
  <c r="AB3762" i="3"/>
  <c r="AA3762" i="3"/>
  <c r="Z3762" i="3"/>
  <c r="Y3762" i="3"/>
  <c r="X3762" i="3"/>
  <c r="AD3761" i="3"/>
  <c r="AC3761" i="3"/>
  <c r="AB3761" i="3"/>
  <c r="AA3761" i="3"/>
  <c r="Z3761" i="3"/>
  <c r="Y3761" i="3"/>
  <c r="X3761" i="3"/>
  <c r="AD3760" i="3"/>
  <c r="AC3760" i="3"/>
  <c r="AB3760" i="3"/>
  <c r="AA3760" i="3"/>
  <c r="Z3760" i="3"/>
  <c r="Y3760" i="3"/>
  <c r="X3760" i="3"/>
  <c r="AD3759" i="3"/>
  <c r="AC3759" i="3"/>
  <c r="AB3759" i="3"/>
  <c r="AA3759" i="3"/>
  <c r="Z3759" i="3"/>
  <c r="Y3759" i="3"/>
  <c r="X3759" i="3"/>
  <c r="AD3758" i="3"/>
  <c r="AC3758" i="3"/>
  <c r="AB3758" i="3"/>
  <c r="AA3758" i="3"/>
  <c r="Z3758" i="3"/>
  <c r="Y3758" i="3"/>
  <c r="X3758" i="3"/>
  <c r="AD3757" i="3"/>
  <c r="AC3757" i="3"/>
  <c r="AB3757" i="3"/>
  <c r="AA3757" i="3"/>
  <c r="Z3757" i="3"/>
  <c r="Y3757" i="3"/>
  <c r="X3757" i="3"/>
  <c r="AD3756" i="3"/>
  <c r="AC3756" i="3"/>
  <c r="AB3756" i="3"/>
  <c r="AA3756" i="3"/>
  <c r="Z3756" i="3"/>
  <c r="Y3756" i="3"/>
  <c r="X3756" i="3"/>
  <c r="AD3755" i="3"/>
  <c r="AC3755" i="3"/>
  <c r="AB3755" i="3"/>
  <c r="AA3755" i="3"/>
  <c r="Z3755" i="3"/>
  <c r="Y3755" i="3"/>
  <c r="X3755" i="3"/>
  <c r="AD3754" i="3"/>
  <c r="AC3754" i="3"/>
  <c r="AB3754" i="3"/>
  <c r="AA3754" i="3"/>
  <c r="Z3754" i="3"/>
  <c r="Y3754" i="3"/>
  <c r="X3754" i="3"/>
  <c r="AD3753" i="3"/>
  <c r="AC3753" i="3"/>
  <c r="AB3753" i="3"/>
  <c r="AA3753" i="3"/>
  <c r="Z3753" i="3"/>
  <c r="Y3753" i="3"/>
  <c r="X3753" i="3"/>
  <c r="AD3752" i="3"/>
  <c r="AC3752" i="3"/>
  <c r="AB3752" i="3"/>
  <c r="AA3752" i="3"/>
  <c r="Z3752" i="3"/>
  <c r="Y3752" i="3"/>
  <c r="X3752" i="3"/>
  <c r="AD3751" i="3"/>
  <c r="AC3751" i="3"/>
  <c r="AB3751" i="3"/>
  <c r="AA3751" i="3"/>
  <c r="Z3751" i="3"/>
  <c r="Y3751" i="3"/>
  <c r="X3751" i="3"/>
  <c r="AD3750" i="3"/>
  <c r="AC3750" i="3"/>
  <c r="AB3750" i="3"/>
  <c r="AA3750" i="3"/>
  <c r="Z3750" i="3"/>
  <c r="Y3750" i="3"/>
  <c r="X3750" i="3"/>
  <c r="AD3749" i="3"/>
  <c r="AC3749" i="3"/>
  <c r="AB3749" i="3"/>
  <c r="AA3749" i="3"/>
  <c r="Z3749" i="3"/>
  <c r="Y3749" i="3"/>
  <c r="X3749" i="3"/>
  <c r="AD3748" i="3"/>
  <c r="AC3748" i="3"/>
  <c r="AB3748" i="3"/>
  <c r="AA3748" i="3"/>
  <c r="Z3748" i="3"/>
  <c r="Y3748" i="3"/>
  <c r="X3748" i="3"/>
  <c r="AD3747" i="3"/>
  <c r="AC3747" i="3"/>
  <c r="AB3747" i="3"/>
  <c r="AA3747" i="3"/>
  <c r="Z3747" i="3"/>
  <c r="Y3747" i="3"/>
  <c r="X3747" i="3"/>
  <c r="AD3746" i="3"/>
  <c r="AC3746" i="3"/>
  <c r="AB3746" i="3"/>
  <c r="AA3746" i="3"/>
  <c r="Z3746" i="3"/>
  <c r="Y3746" i="3"/>
  <c r="X3746" i="3"/>
  <c r="AD3745" i="3"/>
  <c r="AC3745" i="3"/>
  <c r="AB3745" i="3"/>
  <c r="AA3745" i="3"/>
  <c r="Z3745" i="3"/>
  <c r="Y3745" i="3"/>
  <c r="X3745" i="3"/>
  <c r="AD3744" i="3"/>
  <c r="AC3744" i="3"/>
  <c r="AB3744" i="3"/>
  <c r="AA3744" i="3"/>
  <c r="Z3744" i="3"/>
  <c r="Y3744" i="3"/>
  <c r="X3744" i="3"/>
  <c r="AD3743" i="3"/>
  <c r="AC3743" i="3"/>
  <c r="AB3743" i="3"/>
  <c r="AA3743" i="3"/>
  <c r="Z3743" i="3"/>
  <c r="Y3743" i="3"/>
  <c r="X3743" i="3"/>
  <c r="AD3742" i="3"/>
  <c r="AC3742" i="3"/>
  <c r="AB3742" i="3"/>
  <c r="AA3742" i="3"/>
  <c r="Z3742" i="3"/>
  <c r="Y3742" i="3"/>
  <c r="X3742" i="3"/>
  <c r="AD3741" i="3"/>
  <c r="AC3741" i="3"/>
  <c r="AB3741" i="3"/>
  <c r="AA3741" i="3"/>
  <c r="Z3741" i="3"/>
  <c r="Y3741" i="3"/>
  <c r="X3741" i="3"/>
  <c r="AD3740" i="3"/>
  <c r="AC3740" i="3"/>
  <c r="AB3740" i="3"/>
  <c r="AA3740" i="3"/>
  <c r="Z3740" i="3"/>
  <c r="Y3740" i="3"/>
  <c r="X3740" i="3"/>
  <c r="AD3739" i="3"/>
  <c r="AC3739" i="3"/>
  <c r="AB3739" i="3"/>
  <c r="AA3739" i="3"/>
  <c r="Z3739" i="3"/>
  <c r="Y3739" i="3"/>
  <c r="X3739" i="3"/>
  <c r="AD3738" i="3"/>
  <c r="AC3738" i="3"/>
  <c r="AB3738" i="3"/>
  <c r="AA3738" i="3"/>
  <c r="Z3738" i="3"/>
  <c r="Y3738" i="3"/>
  <c r="X3738" i="3"/>
  <c r="AD3737" i="3"/>
  <c r="AC3737" i="3"/>
  <c r="AB3737" i="3"/>
  <c r="AA3737" i="3"/>
  <c r="Z3737" i="3"/>
  <c r="Y3737" i="3"/>
  <c r="X3737" i="3"/>
  <c r="AD3736" i="3"/>
  <c r="AC3736" i="3"/>
  <c r="AB3736" i="3"/>
  <c r="AA3736" i="3"/>
  <c r="Z3736" i="3"/>
  <c r="Y3736" i="3"/>
  <c r="X3736" i="3"/>
  <c r="AD3735" i="3"/>
  <c r="AC3735" i="3"/>
  <c r="AB3735" i="3"/>
  <c r="AA3735" i="3"/>
  <c r="Z3735" i="3"/>
  <c r="Y3735" i="3"/>
  <c r="X3735" i="3"/>
  <c r="AD3734" i="3"/>
  <c r="AC3734" i="3"/>
  <c r="AB3734" i="3"/>
  <c r="AA3734" i="3"/>
  <c r="Z3734" i="3"/>
  <c r="Y3734" i="3"/>
  <c r="X3734" i="3"/>
  <c r="AD3733" i="3"/>
  <c r="AC3733" i="3"/>
  <c r="AB3733" i="3"/>
  <c r="AA3733" i="3"/>
  <c r="Z3733" i="3"/>
  <c r="Y3733" i="3"/>
  <c r="X3733" i="3"/>
  <c r="AD3732" i="3"/>
  <c r="AC3732" i="3"/>
  <c r="AB3732" i="3"/>
  <c r="AA3732" i="3"/>
  <c r="Z3732" i="3"/>
  <c r="Y3732" i="3"/>
  <c r="X3732" i="3"/>
  <c r="AD3731" i="3"/>
  <c r="AC3731" i="3"/>
  <c r="AB3731" i="3"/>
  <c r="AA3731" i="3"/>
  <c r="Z3731" i="3"/>
  <c r="Y3731" i="3"/>
  <c r="X3731" i="3"/>
  <c r="AD3730" i="3"/>
  <c r="AC3730" i="3"/>
  <c r="AB3730" i="3"/>
  <c r="AA3730" i="3"/>
  <c r="Z3730" i="3"/>
  <c r="Y3730" i="3"/>
  <c r="X3730" i="3"/>
  <c r="AD3729" i="3"/>
  <c r="AC3729" i="3"/>
  <c r="AB3729" i="3"/>
  <c r="AA3729" i="3"/>
  <c r="Z3729" i="3"/>
  <c r="Y3729" i="3"/>
  <c r="X3729" i="3"/>
  <c r="AD3728" i="3"/>
  <c r="AC3728" i="3"/>
  <c r="AB3728" i="3"/>
  <c r="AA3728" i="3"/>
  <c r="Z3728" i="3"/>
  <c r="Y3728" i="3"/>
  <c r="X3728" i="3"/>
  <c r="AD3727" i="3"/>
  <c r="AC3727" i="3"/>
  <c r="AB3727" i="3"/>
  <c r="AA3727" i="3"/>
  <c r="Z3727" i="3"/>
  <c r="Y3727" i="3"/>
  <c r="X3727" i="3"/>
  <c r="AD3726" i="3"/>
  <c r="AC3726" i="3"/>
  <c r="AB3726" i="3"/>
  <c r="AA3726" i="3"/>
  <c r="Z3726" i="3"/>
  <c r="Y3726" i="3"/>
  <c r="X3726" i="3"/>
  <c r="AD3725" i="3"/>
  <c r="AC3725" i="3"/>
  <c r="AB3725" i="3"/>
  <c r="AA3725" i="3"/>
  <c r="Z3725" i="3"/>
  <c r="Y3725" i="3"/>
  <c r="X3725" i="3"/>
  <c r="AD3724" i="3"/>
  <c r="AC3724" i="3"/>
  <c r="AB3724" i="3"/>
  <c r="AA3724" i="3"/>
  <c r="Z3724" i="3"/>
  <c r="Y3724" i="3"/>
  <c r="X3724" i="3"/>
  <c r="AD3723" i="3"/>
  <c r="AC3723" i="3"/>
  <c r="AB3723" i="3"/>
  <c r="AA3723" i="3"/>
  <c r="Z3723" i="3"/>
  <c r="Y3723" i="3"/>
  <c r="X3723" i="3"/>
  <c r="AD3722" i="3"/>
  <c r="AC3722" i="3"/>
  <c r="AB3722" i="3"/>
  <c r="AA3722" i="3"/>
  <c r="Z3722" i="3"/>
  <c r="Y3722" i="3"/>
  <c r="X3722" i="3"/>
  <c r="AD3721" i="3"/>
  <c r="AC3721" i="3"/>
  <c r="AB3721" i="3"/>
  <c r="AA3721" i="3"/>
  <c r="Z3721" i="3"/>
  <c r="Y3721" i="3"/>
  <c r="X3721" i="3"/>
  <c r="AD3720" i="3"/>
  <c r="AC3720" i="3"/>
  <c r="AB3720" i="3"/>
  <c r="AA3720" i="3"/>
  <c r="Z3720" i="3"/>
  <c r="Y3720" i="3"/>
  <c r="X3720" i="3"/>
  <c r="AD3719" i="3"/>
  <c r="AC3719" i="3"/>
  <c r="AB3719" i="3"/>
  <c r="AA3719" i="3"/>
  <c r="Z3719" i="3"/>
  <c r="Y3719" i="3"/>
  <c r="X3719" i="3"/>
  <c r="AD3718" i="3"/>
  <c r="AC3718" i="3"/>
  <c r="AB3718" i="3"/>
  <c r="AA3718" i="3"/>
  <c r="Z3718" i="3"/>
  <c r="Y3718" i="3"/>
  <c r="X3718" i="3"/>
  <c r="AD3717" i="3"/>
  <c r="AC3717" i="3"/>
  <c r="AB3717" i="3"/>
  <c r="AA3717" i="3"/>
  <c r="Z3717" i="3"/>
  <c r="Y3717" i="3"/>
  <c r="X3717" i="3"/>
  <c r="AD3716" i="3"/>
  <c r="AC3716" i="3"/>
  <c r="AB3716" i="3"/>
  <c r="AA3716" i="3"/>
  <c r="Z3716" i="3"/>
  <c r="Y3716" i="3"/>
  <c r="X3716" i="3"/>
  <c r="AD3715" i="3"/>
  <c r="AC3715" i="3"/>
  <c r="AB3715" i="3"/>
  <c r="AA3715" i="3"/>
  <c r="Z3715" i="3"/>
  <c r="Y3715" i="3"/>
  <c r="X3715" i="3"/>
  <c r="AD3714" i="3"/>
  <c r="AC3714" i="3"/>
  <c r="AB3714" i="3"/>
  <c r="AA3714" i="3"/>
  <c r="Z3714" i="3"/>
  <c r="Y3714" i="3"/>
  <c r="X3714" i="3"/>
  <c r="AD3713" i="3"/>
  <c r="AC3713" i="3"/>
  <c r="AB3713" i="3"/>
  <c r="AA3713" i="3"/>
  <c r="Z3713" i="3"/>
  <c r="Y3713" i="3"/>
  <c r="X3713" i="3"/>
  <c r="AD3712" i="3"/>
  <c r="AC3712" i="3"/>
  <c r="AB3712" i="3"/>
  <c r="AA3712" i="3"/>
  <c r="Z3712" i="3"/>
  <c r="Y3712" i="3"/>
  <c r="X3712" i="3"/>
  <c r="AD3711" i="3"/>
  <c r="AC3711" i="3"/>
  <c r="AB3711" i="3"/>
  <c r="AA3711" i="3"/>
  <c r="Z3711" i="3"/>
  <c r="Y3711" i="3"/>
  <c r="X3711" i="3"/>
  <c r="AD3710" i="3"/>
  <c r="AC3710" i="3"/>
  <c r="AB3710" i="3"/>
  <c r="AA3710" i="3"/>
  <c r="Z3710" i="3"/>
  <c r="Y3710" i="3"/>
  <c r="X3710" i="3"/>
  <c r="AD3709" i="3"/>
  <c r="AC3709" i="3"/>
  <c r="AB3709" i="3"/>
  <c r="AA3709" i="3"/>
  <c r="Z3709" i="3"/>
  <c r="Y3709" i="3"/>
  <c r="X3709" i="3"/>
  <c r="AD3708" i="3"/>
  <c r="AC3708" i="3"/>
  <c r="AB3708" i="3"/>
  <c r="AA3708" i="3"/>
  <c r="Z3708" i="3"/>
  <c r="Y3708" i="3"/>
  <c r="X3708" i="3"/>
  <c r="AD3707" i="3"/>
  <c r="AC3707" i="3"/>
  <c r="AB3707" i="3"/>
  <c r="AA3707" i="3"/>
  <c r="Z3707" i="3"/>
  <c r="Y3707" i="3"/>
  <c r="X3707" i="3"/>
  <c r="AD3706" i="3"/>
  <c r="AC3706" i="3"/>
  <c r="AB3706" i="3"/>
  <c r="AA3706" i="3"/>
  <c r="Z3706" i="3"/>
  <c r="Y3706" i="3"/>
  <c r="X3706" i="3"/>
  <c r="AD3705" i="3"/>
  <c r="AC3705" i="3"/>
  <c r="AB3705" i="3"/>
  <c r="AA3705" i="3"/>
  <c r="Z3705" i="3"/>
  <c r="Y3705" i="3"/>
  <c r="X3705" i="3"/>
  <c r="AD3704" i="3"/>
  <c r="AC3704" i="3"/>
  <c r="AB3704" i="3"/>
  <c r="AA3704" i="3"/>
  <c r="Z3704" i="3"/>
  <c r="Y3704" i="3"/>
  <c r="X3704" i="3"/>
  <c r="AD3703" i="3"/>
  <c r="AC3703" i="3"/>
  <c r="AB3703" i="3"/>
  <c r="AA3703" i="3"/>
  <c r="Z3703" i="3"/>
  <c r="Y3703" i="3"/>
  <c r="X3703" i="3"/>
  <c r="AD3702" i="3"/>
  <c r="AC3702" i="3"/>
  <c r="AB3702" i="3"/>
  <c r="AA3702" i="3"/>
  <c r="Z3702" i="3"/>
  <c r="Y3702" i="3"/>
  <c r="X3702" i="3"/>
  <c r="AD3701" i="3"/>
  <c r="AC3701" i="3"/>
  <c r="AB3701" i="3"/>
  <c r="AA3701" i="3"/>
  <c r="Z3701" i="3"/>
  <c r="Y3701" i="3"/>
  <c r="X3701" i="3"/>
  <c r="AD3700" i="3"/>
  <c r="AC3700" i="3"/>
  <c r="AB3700" i="3"/>
  <c r="AA3700" i="3"/>
  <c r="Z3700" i="3"/>
  <c r="Y3700" i="3"/>
  <c r="X3700" i="3"/>
  <c r="AD3699" i="3"/>
  <c r="AC3699" i="3"/>
  <c r="AB3699" i="3"/>
  <c r="AA3699" i="3"/>
  <c r="Z3699" i="3"/>
  <c r="Y3699" i="3"/>
  <c r="X3699" i="3"/>
  <c r="AD3698" i="3"/>
  <c r="AC3698" i="3"/>
  <c r="AB3698" i="3"/>
  <c r="AA3698" i="3"/>
  <c r="Z3698" i="3"/>
  <c r="Y3698" i="3"/>
  <c r="X3698" i="3"/>
  <c r="AD3697" i="3"/>
  <c r="AC3697" i="3"/>
  <c r="AB3697" i="3"/>
  <c r="AA3697" i="3"/>
  <c r="Z3697" i="3"/>
  <c r="Y3697" i="3"/>
  <c r="X3697" i="3"/>
  <c r="AD3696" i="3"/>
  <c r="AC3696" i="3"/>
  <c r="AB3696" i="3"/>
  <c r="AA3696" i="3"/>
  <c r="Z3696" i="3"/>
  <c r="Y3696" i="3"/>
  <c r="X3696" i="3"/>
  <c r="AD3695" i="3"/>
  <c r="AC3695" i="3"/>
  <c r="AB3695" i="3"/>
  <c r="AA3695" i="3"/>
  <c r="Z3695" i="3"/>
  <c r="Y3695" i="3"/>
  <c r="X3695" i="3"/>
  <c r="AD3694" i="3"/>
  <c r="AC3694" i="3"/>
  <c r="AB3694" i="3"/>
  <c r="AA3694" i="3"/>
  <c r="Z3694" i="3"/>
  <c r="Y3694" i="3"/>
  <c r="X3694" i="3"/>
  <c r="AD3693" i="3"/>
  <c r="AC3693" i="3"/>
  <c r="AB3693" i="3"/>
  <c r="AA3693" i="3"/>
  <c r="Z3693" i="3"/>
  <c r="Y3693" i="3"/>
  <c r="X3693" i="3"/>
  <c r="AD3692" i="3"/>
  <c r="AC3692" i="3"/>
  <c r="AB3692" i="3"/>
  <c r="AA3692" i="3"/>
  <c r="Z3692" i="3"/>
  <c r="Y3692" i="3"/>
  <c r="X3692" i="3"/>
  <c r="AD3691" i="3"/>
  <c r="AC3691" i="3"/>
  <c r="AB3691" i="3"/>
  <c r="AA3691" i="3"/>
  <c r="Z3691" i="3"/>
  <c r="Y3691" i="3"/>
  <c r="X3691" i="3"/>
  <c r="AD3690" i="3"/>
  <c r="AC3690" i="3"/>
  <c r="AB3690" i="3"/>
  <c r="AA3690" i="3"/>
  <c r="Z3690" i="3"/>
  <c r="Y3690" i="3"/>
  <c r="X3690" i="3"/>
  <c r="AD3689" i="3"/>
  <c r="AC3689" i="3"/>
  <c r="AB3689" i="3"/>
  <c r="AA3689" i="3"/>
  <c r="Z3689" i="3"/>
  <c r="Y3689" i="3"/>
  <c r="X3689" i="3"/>
  <c r="AD3688" i="3"/>
  <c r="AC3688" i="3"/>
  <c r="AB3688" i="3"/>
  <c r="AA3688" i="3"/>
  <c r="Z3688" i="3"/>
  <c r="Y3688" i="3"/>
  <c r="X3688" i="3"/>
  <c r="AD3687" i="3"/>
  <c r="AC3687" i="3"/>
  <c r="AB3687" i="3"/>
  <c r="AA3687" i="3"/>
  <c r="Z3687" i="3"/>
  <c r="Y3687" i="3"/>
  <c r="X3687" i="3"/>
  <c r="AD3686" i="3"/>
  <c r="AC3686" i="3"/>
  <c r="AB3686" i="3"/>
  <c r="AA3686" i="3"/>
  <c r="Z3686" i="3"/>
  <c r="Y3686" i="3"/>
  <c r="X3686" i="3"/>
  <c r="AD3685" i="3"/>
  <c r="AC3685" i="3"/>
  <c r="AB3685" i="3"/>
  <c r="AA3685" i="3"/>
  <c r="Z3685" i="3"/>
  <c r="Y3685" i="3"/>
  <c r="X3685" i="3"/>
  <c r="AD3684" i="3"/>
  <c r="AC3684" i="3"/>
  <c r="AB3684" i="3"/>
  <c r="AA3684" i="3"/>
  <c r="Z3684" i="3"/>
  <c r="Y3684" i="3"/>
  <c r="X3684" i="3"/>
  <c r="AD3683" i="3"/>
  <c r="AC3683" i="3"/>
  <c r="AB3683" i="3"/>
  <c r="AA3683" i="3"/>
  <c r="Z3683" i="3"/>
  <c r="Y3683" i="3"/>
  <c r="X3683" i="3"/>
  <c r="AD3682" i="3"/>
  <c r="AC3682" i="3"/>
  <c r="AB3682" i="3"/>
  <c r="AA3682" i="3"/>
  <c r="Z3682" i="3"/>
  <c r="Y3682" i="3"/>
  <c r="X3682" i="3"/>
  <c r="AD3681" i="3"/>
  <c r="AC3681" i="3"/>
  <c r="AB3681" i="3"/>
  <c r="AA3681" i="3"/>
  <c r="Z3681" i="3"/>
  <c r="Y3681" i="3"/>
  <c r="X3681" i="3"/>
  <c r="AD3680" i="3"/>
  <c r="AC3680" i="3"/>
  <c r="AB3680" i="3"/>
  <c r="AA3680" i="3"/>
  <c r="Z3680" i="3"/>
  <c r="Y3680" i="3"/>
  <c r="X3680" i="3"/>
  <c r="AD3679" i="3"/>
  <c r="AC3679" i="3"/>
  <c r="AB3679" i="3"/>
  <c r="AA3679" i="3"/>
  <c r="Z3679" i="3"/>
  <c r="Y3679" i="3"/>
  <c r="X3679" i="3"/>
  <c r="AD3678" i="3"/>
  <c r="AC3678" i="3"/>
  <c r="AB3678" i="3"/>
  <c r="AA3678" i="3"/>
  <c r="Z3678" i="3"/>
  <c r="Y3678" i="3"/>
  <c r="X3678" i="3"/>
  <c r="AD3677" i="3"/>
  <c r="AC3677" i="3"/>
  <c r="AB3677" i="3"/>
  <c r="AA3677" i="3"/>
  <c r="Z3677" i="3"/>
  <c r="Y3677" i="3"/>
  <c r="X3677" i="3"/>
  <c r="AD3676" i="3"/>
  <c r="AC3676" i="3"/>
  <c r="AB3676" i="3"/>
  <c r="AA3676" i="3"/>
  <c r="Z3676" i="3"/>
  <c r="Y3676" i="3"/>
  <c r="X3676" i="3"/>
  <c r="AD3675" i="3"/>
  <c r="AC3675" i="3"/>
  <c r="AB3675" i="3"/>
  <c r="AA3675" i="3"/>
  <c r="Z3675" i="3"/>
  <c r="Y3675" i="3"/>
  <c r="X3675" i="3"/>
  <c r="AD3674" i="3"/>
  <c r="AC3674" i="3"/>
  <c r="AB3674" i="3"/>
  <c r="AA3674" i="3"/>
  <c r="Z3674" i="3"/>
  <c r="Y3674" i="3"/>
  <c r="X3674" i="3"/>
  <c r="AD3673" i="3"/>
  <c r="AC3673" i="3"/>
  <c r="AB3673" i="3"/>
  <c r="AA3673" i="3"/>
  <c r="Z3673" i="3"/>
  <c r="Y3673" i="3"/>
  <c r="X3673" i="3"/>
  <c r="AD3672" i="3"/>
  <c r="AC3672" i="3"/>
  <c r="AB3672" i="3"/>
  <c r="AA3672" i="3"/>
  <c r="Z3672" i="3"/>
  <c r="Y3672" i="3"/>
  <c r="X3672" i="3"/>
  <c r="AD3671" i="3"/>
  <c r="AC3671" i="3"/>
  <c r="AB3671" i="3"/>
  <c r="AA3671" i="3"/>
  <c r="Z3671" i="3"/>
  <c r="Y3671" i="3"/>
  <c r="X3671" i="3"/>
  <c r="AD3670" i="3"/>
  <c r="AC3670" i="3"/>
  <c r="AB3670" i="3"/>
  <c r="AA3670" i="3"/>
  <c r="Z3670" i="3"/>
  <c r="Y3670" i="3"/>
  <c r="X3670" i="3"/>
  <c r="AD3669" i="3"/>
  <c r="AC3669" i="3"/>
  <c r="AB3669" i="3"/>
  <c r="AA3669" i="3"/>
  <c r="Z3669" i="3"/>
  <c r="Y3669" i="3"/>
  <c r="X3669" i="3"/>
  <c r="AD3668" i="3"/>
  <c r="AC3668" i="3"/>
  <c r="AB3668" i="3"/>
  <c r="AA3668" i="3"/>
  <c r="Z3668" i="3"/>
  <c r="Y3668" i="3"/>
  <c r="X3668" i="3"/>
  <c r="AD3667" i="3"/>
  <c r="AC3667" i="3"/>
  <c r="AB3667" i="3"/>
  <c r="AA3667" i="3"/>
  <c r="Z3667" i="3"/>
  <c r="Y3667" i="3"/>
  <c r="X3667" i="3"/>
  <c r="AD3666" i="3"/>
  <c r="AC3666" i="3"/>
  <c r="AB3666" i="3"/>
  <c r="AA3666" i="3"/>
  <c r="Z3666" i="3"/>
  <c r="Y3666" i="3"/>
  <c r="X3666" i="3"/>
  <c r="AD3665" i="3"/>
  <c r="AC3665" i="3"/>
  <c r="AB3665" i="3"/>
  <c r="AA3665" i="3"/>
  <c r="Z3665" i="3"/>
  <c r="Y3665" i="3"/>
  <c r="X3665" i="3"/>
  <c r="AD3664" i="3"/>
  <c r="AC3664" i="3"/>
  <c r="AB3664" i="3"/>
  <c r="AA3664" i="3"/>
  <c r="Z3664" i="3"/>
  <c r="Y3664" i="3"/>
  <c r="X3664" i="3"/>
  <c r="AD3663" i="3"/>
  <c r="AC3663" i="3"/>
  <c r="AB3663" i="3"/>
  <c r="AA3663" i="3"/>
  <c r="Z3663" i="3"/>
  <c r="Y3663" i="3"/>
  <c r="X3663" i="3"/>
  <c r="AD3662" i="3"/>
  <c r="AC3662" i="3"/>
  <c r="AB3662" i="3"/>
  <c r="AA3662" i="3"/>
  <c r="Z3662" i="3"/>
  <c r="Y3662" i="3"/>
  <c r="X3662" i="3"/>
  <c r="AD3661" i="3"/>
  <c r="AC3661" i="3"/>
  <c r="AB3661" i="3"/>
  <c r="AA3661" i="3"/>
  <c r="Z3661" i="3"/>
  <c r="Y3661" i="3"/>
  <c r="X3661" i="3"/>
  <c r="AD3660" i="3"/>
  <c r="AC3660" i="3"/>
  <c r="AB3660" i="3"/>
  <c r="AA3660" i="3"/>
  <c r="Z3660" i="3"/>
  <c r="Y3660" i="3"/>
  <c r="X3660" i="3"/>
  <c r="AD3659" i="3"/>
  <c r="AC3659" i="3"/>
  <c r="AB3659" i="3"/>
  <c r="AA3659" i="3"/>
  <c r="Z3659" i="3"/>
  <c r="Y3659" i="3"/>
  <c r="X3659" i="3"/>
  <c r="AD3658" i="3"/>
  <c r="AC3658" i="3"/>
  <c r="AB3658" i="3"/>
  <c r="AA3658" i="3"/>
  <c r="Z3658" i="3"/>
  <c r="Y3658" i="3"/>
  <c r="X3658" i="3"/>
  <c r="AD3657" i="3"/>
  <c r="AC3657" i="3"/>
  <c r="AB3657" i="3"/>
  <c r="AA3657" i="3"/>
  <c r="Z3657" i="3"/>
  <c r="Y3657" i="3"/>
  <c r="X3657" i="3"/>
  <c r="AD3656" i="3"/>
  <c r="AC3656" i="3"/>
  <c r="AB3656" i="3"/>
  <c r="AA3656" i="3"/>
  <c r="Z3656" i="3"/>
  <c r="Y3656" i="3"/>
  <c r="X3656" i="3"/>
  <c r="AD3655" i="3"/>
  <c r="AC3655" i="3"/>
  <c r="AB3655" i="3"/>
  <c r="AA3655" i="3"/>
  <c r="Z3655" i="3"/>
  <c r="Y3655" i="3"/>
  <c r="X3655" i="3"/>
  <c r="AD3654" i="3"/>
  <c r="AC3654" i="3"/>
  <c r="AB3654" i="3"/>
  <c r="AA3654" i="3"/>
  <c r="Z3654" i="3"/>
  <c r="Y3654" i="3"/>
  <c r="X3654" i="3"/>
  <c r="AD3653" i="3"/>
  <c r="AC3653" i="3"/>
  <c r="AB3653" i="3"/>
  <c r="AA3653" i="3"/>
  <c r="Z3653" i="3"/>
  <c r="Y3653" i="3"/>
  <c r="X3653" i="3"/>
  <c r="AD3652" i="3"/>
  <c r="AC3652" i="3"/>
  <c r="AB3652" i="3"/>
  <c r="AA3652" i="3"/>
  <c r="Z3652" i="3"/>
  <c r="Y3652" i="3"/>
  <c r="X3652" i="3"/>
  <c r="AD3651" i="3"/>
  <c r="AC3651" i="3"/>
  <c r="AB3651" i="3"/>
  <c r="AA3651" i="3"/>
  <c r="Z3651" i="3"/>
  <c r="Y3651" i="3"/>
  <c r="X3651" i="3"/>
  <c r="AD3650" i="3"/>
  <c r="AC3650" i="3"/>
  <c r="AB3650" i="3"/>
  <c r="AA3650" i="3"/>
  <c r="Z3650" i="3"/>
  <c r="Y3650" i="3"/>
  <c r="X3650" i="3"/>
  <c r="AD3649" i="3"/>
  <c r="AC3649" i="3"/>
  <c r="AB3649" i="3"/>
  <c r="AA3649" i="3"/>
  <c r="Z3649" i="3"/>
  <c r="Y3649" i="3"/>
  <c r="X3649" i="3"/>
  <c r="AD3648" i="3"/>
  <c r="AC3648" i="3"/>
  <c r="AB3648" i="3"/>
  <c r="AA3648" i="3"/>
  <c r="Z3648" i="3"/>
  <c r="Y3648" i="3"/>
  <c r="X3648" i="3"/>
  <c r="AD3647" i="3"/>
  <c r="AC3647" i="3"/>
  <c r="AB3647" i="3"/>
  <c r="AA3647" i="3"/>
  <c r="Z3647" i="3"/>
  <c r="Y3647" i="3"/>
  <c r="X3647" i="3"/>
  <c r="AD3646" i="3"/>
  <c r="AC3646" i="3"/>
  <c r="AB3646" i="3"/>
  <c r="AA3646" i="3"/>
  <c r="Z3646" i="3"/>
  <c r="Y3646" i="3"/>
  <c r="X3646" i="3"/>
  <c r="AD3645" i="3"/>
  <c r="AC3645" i="3"/>
  <c r="AB3645" i="3"/>
  <c r="AA3645" i="3"/>
  <c r="Z3645" i="3"/>
  <c r="Y3645" i="3"/>
  <c r="X3645" i="3"/>
  <c r="AD3644" i="3"/>
  <c r="AC3644" i="3"/>
  <c r="AB3644" i="3"/>
  <c r="AA3644" i="3"/>
  <c r="Z3644" i="3"/>
  <c r="Y3644" i="3"/>
  <c r="X3644" i="3"/>
  <c r="AD3643" i="3"/>
  <c r="AC3643" i="3"/>
  <c r="AB3643" i="3"/>
  <c r="AA3643" i="3"/>
  <c r="Z3643" i="3"/>
  <c r="Y3643" i="3"/>
  <c r="X3643" i="3"/>
  <c r="AD3642" i="3"/>
  <c r="AC3642" i="3"/>
  <c r="AB3642" i="3"/>
  <c r="AA3642" i="3"/>
  <c r="Z3642" i="3"/>
  <c r="Y3642" i="3"/>
  <c r="X3642" i="3"/>
  <c r="AD3641" i="3"/>
  <c r="AC3641" i="3"/>
  <c r="AB3641" i="3"/>
  <c r="AA3641" i="3"/>
  <c r="Z3641" i="3"/>
  <c r="Y3641" i="3"/>
  <c r="X3641" i="3"/>
  <c r="AD3640" i="3"/>
  <c r="AC3640" i="3"/>
  <c r="AB3640" i="3"/>
  <c r="AA3640" i="3"/>
  <c r="Z3640" i="3"/>
  <c r="Y3640" i="3"/>
  <c r="X3640" i="3"/>
  <c r="AD3639" i="3"/>
  <c r="AC3639" i="3"/>
  <c r="AB3639" i="3"/>
  <c r="AA3639" i="3"/>
  <c r="Z3639" i="3"/>
  <c r="Y3639" i="3"/>
  <c r="X3639" i="3"/>
  <c r="AD3638" i="3"/>
  <c r="AC3638" i="3"/>
  <c r="AB3638" i="3"/>
  <c r="AA3638" i="3"/>
  <c r="Z3638" i="3"/>
  <c r="Y3638" i="3"/>
  <c r="X3638" i="3"/>
  <c r="AD3637" i="3"/>
  <c r="AC3637" i="3"/>
  <c r="AB3637" i="3"/>
  <c r="AA3637" i="3"/>
  <c r="Z3637" i="3"/>
  <c r="Y3637" i="3"/>
  <c r="X3637" i="3"/>
  <c r="AD3636" i="3"/>
  <c r="AC3636" i="3"/>
  <c r="AB3636" i="3"/>
  <c r="AA3636" i="3"/>
  <c r="Z3636" i="3"/>
  <c r="Y3636" i="3"/>
  <c r="X3636" i="3"/>
  <c r="AD3635" i="3"/>
  <c r="AC3635" i="3"/>
  <c r="AB3635" i="3"/>
  <c r="AA3635" i="3"/>
  <c r="Z3635" i="3"/>
  <c r="Y3635" i="3"/>
  <c r="X3635" i="3"/>
  <c r="AD3634" i="3"/>
  <c r="AC3634" i="3"/>
  <c r="AB3634" i="3"/>
  <c r="AA3634" i="3"/>
  <c r="Z3634" i="3"/>
  <c r="Y3634" i="3"/>
  <c r="X3634" i="3"/>
  <c r="AD3633" i="3"/>
  <c r="AC3633" i="3"/>
  <c r="AB3633" i="3"/>
  <c r="AA3633" i="3"/>
  <c r="Z3633" i="3"/>
  <c r="Y3633" i="3"/>
  <c r="X3633" i="3"/>
  <c r="AD3632" i="3"/>
  <c r="AC3632" i="3"/>
  <c r="AB3632" i="3"/>
  <c r="AA3632" i="3"/>
  <c r="Z3632" i="3"/>
  <c r="Y3632" i="3"/>
  <c r="X3632" i="3"/>
  <c r="AD3631" i="3"/>
  <c r="AC3631" i="3"/>
  <c r="AB3631" i="3"/>
  <c r="AA3631" i="3"/>
  <c r="Z3631" i="3"/>
  <c r="Y3631" i="3"/>
  <c r="X3631" i="3"/>
  <c r="AD3630" i="3"/>
  <c r="AC3630" i="3"/>
  <c r="AB3630" i="3"/>
  <c r="AA3630" i="3"/>
  <c r="Z3630" i="3"/>
  <c r="Y3630" i="3"/>
  <c r="X3630" i="3"/>
  <c r="AD3629" i="3"/>
  <c r="AC3629" i="3"/>
  <c r="AB3629" i="3"/>
  <c r="AA3629" i="3"/>
  <c r="Z3629" i="3"/>
  <c r="Y3629" i="3"/>
  <c r="X3629" i="3"/>
  <c r="AD3628" i="3"/>
  <c r="AC3628" i="3"/>
  <c r="AB3628" i="3"/>
  <c r="AA3628" i="3"/>
  <c r="Z3628" i="3"/>
  <c r="Y3628" i="3"/>
  <c r="X3628" i="3"/>
  <c r="AD3627" i="3"/>
  <c r="AC3627" i="3"/>
  <c r="AB3627" i="3"/>
  <c r="AA3627" i="3"/>
  <c r="Z3627" i="3"/>
  <c r="Y3627" i="3"/>
  <c r="X3627" i="3"/>
  <c r="AD3626" i="3"/>
  <c r="AC3626" i="3"/>
  <c r="AB3626" i="3"/>
  <c r="AA3626" i="3"/>
  <c r="Z3626" i="3"/>
  <c r="Y3626" i="3"/>
  <c r="X3626" i="3"/>
  <c r="AD3625" i="3"/>
  <c r="AC3625" i="3"/>
  <c r="AB3625" i="3"/>
  <c r="AA3625" i="3"/>
  <c r="Z3625" i="3"/>
  <c r="Y3625" i="3"/>
  <c r="X3625" i="3"/>
  <c r="AD3624" i="3"/>
  <c r="AC3624" i="3"/>
  <c r="AB3624" i="3"/>
  <c r="AA3624" i="3"/>
  <c r="Z3624" i="3"/>
  <c r="Y3624" i="3"/>
  <c r="X3624" i="3"/>
  <c r="AD3623" i="3"/>
  <c r="AC3623" i="3"/>
  <c r="AB3623" i="3"/>
  <c r="AA3623" i="3"/>
  <c r="Z3623" i="3"/>
  <c r="Y3623" i="3"/>
  <c r="X3623" i="3"/>
  <c r="AD3622" i="3"/>
  <c r="AC3622" i="3"/>
  <c r="AB3622" i="3"/>
  <c r="AA3622" i="3"/>
  <c r="Z3622" i="3"/>
  <c r="Y3622" i="3"/>
  <c r="X3622" i="3"/>
  <c r="AD3621" i="3"/>
  <c r="AC3621" i="3"/>
  <c r="AB3621" i="3"/>
  <c r="AA3621" i="3"/>
  <c r="Z3621" i="3"/>
  <c r="Y3621" i="3"/>
  <c r="X3621" i="3"/>
  <c r="AD3620" i="3"/>
  <c r="AC3620" i="3"/>
  <c r="AB3620" i="3"/>
  <c r="AA3620" i="3"/>
  <c r="Z3620" i="3"/>
  <c r="Y3620" i="3"/>
  <c r="X3620" i="3"/>
  <c r="AD3619" i="3"/>
  <c r="AC3619" i="3"/>
  <c r="AB3619" i="3"/>
  <c r="AA3619" i="3"/>
  <c r="Z3619" i="3"/>
  <c r="Y3619" i="3"/>
  <c r="X3619" i="3"/>
  <c r="AD3618" i="3"/>
  <c r="AC3618" i="3"/>
  <c r="AB3618" i="3"/>
  <c r="AA3618" i="3"/>
  <c r="Z3618" i="3"/>
  <c r="Y3618" i="3"/>
  <c r="X3618" i="3"/>
  <c r="AD3617" i="3"/>
  <c r="AC3617" i="3"/>
  <c r="AB3617" i="3"/>
  <c r="AA3617" i="3"/>
  <c r="Z3617" i="3"/>
  <c r="Y3617" i="3"/>
  <c r="X3617" i="3"/>
  <c r="AD3616" i="3"/>
  <c r="AC3616" i="3"/>
  <c r="AB3616" i="3"/>
  <c r="AA3616" i="3"/>
  <c r="Z3616" i="3"/>
  <c r="Y3616" i="3"/>
  <c r="X3616" i="3"/>
  <c r="AD3615" i="3"/>
  <c r="AC3615" i="3"/>
  <c r="AB3615" i="3"/>
  <c r="AA3615" i="3"/>
  <c r="Z3615" i="3"/>
  <c r="Y3615" i="3"/>
  <c r="X3615" i="3"/>
  <c r="AD3614" i="3"/>
  <c r="AC3614" i="3"/>
  <c r="AB3614" i="3"/>
  <c r="AA3614" i="3"/>
  <c r="Z3614" i="3"/>
  <c r="Y3614" i="3"/>
  <c r="X3614" i="3"/>
  <c r="AD3613" i="3"/>
  <c r="AC3613" i="3"/>
  <c r="AB3613" i="3"/>
  <c r="AA3613" i="3"/>
  <c r="Z3613" i="3"/>
  <c r="Y3613" i="3"/>
  <c r="X3613" i="3"/>
  <c r="AD3612" i="3"/>
  <c r="AC3612" i="3"/>
  <c r="AB3612" i="3"/>
  <c r="AA3612" i="3"/>
  <c r="Z3612" i="3"/>
  <c r="Y3612" i="3"/>
  <c r="X3612" i="3"/>
  <c r="AD3611" i="3"/>
  <c r="AC3611" i="3"/>
  <c r="AB3611" i="3"/>
  <c r="AA3611" i="3"/>
  <c r="Z3611" i="3"/>
  <c r="Y3611" i="3"/>
  <c r="X3611" i="3"/>
  <c r="AD3610" i="3"/>
  <c r="AC3610" i="3"/>
  <c r="AB3610" i="3"/>
  <c r="AA3610" i="3"/>
  <c r="Z3610" i="3"/>
  <c r="Y3610" i="3"/>
  <c r="X3610" i="3"/>
  <c r="AD3609" i="3"/>
  <c r="AC3609" i="3"/>
  <c r="AB3609" i="3"/>
  <c r="AA3609" i="3"/>
  <c r="Z3609" i="3"/>
  <c r="Y3609" i="3"/>
  <c r="X3609" i="3"/>
  <c r="AD3608" i="3"/>
  <c r="AC3608" i="3"/>
  <c r="AB3608" i="3"/>
  <c r="AA3608" i="3"/>
  <c r="Z3608" i="3"/>
  <c r="Y3608" i="3"/>
  <c r="X3608" i="3"/>
  <c r="AD3607" i="3"/>
  <c r="AC3607" i="3"/>
  <c r="AB3607" i="3"/>
  <c r="AA3607" i="3"/>
  <c r="Z3607" i="3"/>
  <c r="Y3607" i="3"/>
  <c r="X3607" i="3"/>
  <c r="AD3606" i="3"/>
  <c r="AC3606" i="3"/>
  <c r="AB3606" i="3"/>
  <c r="AA3606" i="3"/>
  <c r="Z3606" i="3"/>
  <c r="Y3606" i="3"/>
  <c r="X3606" i="3"/>
  <c r="AD3605" i="3"/>
  <c r="AC3605" i="3"/>
  <c r="AB3605" i="3"/>
  <c r="AA3605" i="3"/>
  <c r="Z3605" i="3"/>
  <c r="Y3605" i="3"/>
  <c r="X3605" i="3"/>
  <c r="AD3604" i="3"/>
  <c r="AC3604" i="3"/>
  <c r="AB3604" i="3"/>
  <c r="AA3604" i="3"/>
  <c r="Z3604" i="3"/>
  <c r="Y3604" i="3"/>
  <c r="X3604" i="3"/>
  <c r="AD3603" i="3"/>
  <c r="AC3603" i="3"/>
  <c r="AB3603" i="3"/>
  <c r="AA3603" i="3"/>
  <c r="Z3603" i="3"/>
  <c r="Y3603" i="3"/>
  <c r="X3603" i="3"/>
  <c r="AD3602" i="3"/>
  <c r="AC3602" i="3"/>
  <c r="AB3602" i="3"/>
  <c r="AA3602" i="3"/>
  <c r="Z3602" i="3"/>
  <c r="Y3602" i="3"/>
  <c r="X3602" i="3"/>
  <c r="AD3601" i="3"/>
  <c r="AC3601" i="3"/>
  <c r="AB3601" i="3"/>
  <c r="AA3601" i="3"/>
  <c r="Z3601" i="3"/>
  <c r="Y3601" i="3"/>
  <c r="X3601" i="3"/>
  <c r="AD3600" i="3"/>
  <c r="AC3600" i="3"/>
  <c r="AB3600" i="3"/>
  <c r="AA3600" i="3"/>
  <c r="Z3600" i="3"/>
  <c r="Y3600" i="3"/>
  <c r="X3600" i="3"/>
  <c r="AD3599" i="3"/>
  <c r="AC3599" i="3"/>
  <c r="AB3599" i="3"/>
  <c r="AA3599" i="3"/>
  <c r="Z3599" i="3"/>
  <c r="Y3599" i="3"/>
  <c r="X3599" i="3"/>
  <c r="AD3598" i="3"/>
  <c r="AC3598" i="3"/>
  <c r="AB3598" i="3"/>
  <c r="AA3598" i="3"/>
  <c r="Z3598" i="3"/>
  <c r="Y3598" i="3"/>
  <c r="X3598" i="3"/>
  <c r="AD3597" i="3"/>
  <c r="AC3597" i="3"/>
  <c r="AB3597" i="3"/>
  <c r="AA3597" i="3"/>
  <c r="Z3597" i="3"/>
  <c r="Y3597" i="3"/>
  <c r="X3597" i="3"/>
  <c r="AD3596" i="3"/>
  <c r="AC3596" i="3"/>
  <c r="AB3596" i="3"/>
  <c r="AA3596" i="3"/>
  <c r="Z3596" i="3"/>
  <c r="Y3596" i="3"/>
  <c r="X3596" i="3"/>
  <c r="AD3595" i="3"/>
  <c r="AC3595" i="3"/>
  <c r="AB3595" i="3"/>
  <c r="AA3595" i="3"/>
  <c r="Z3595" i="3"/>
  <c r="Y3595" i="3"/>
  <c r="X3595" i="3"/>
  <c r="AD3594" i="3"/>
  <c r="AC3594" i="3"/>
  <c r="AB3594" i="3"/>
  <c r="AA3594" i="3"/>
  <c r="Z3594" i="3"/>
  <c r="Y3594" i="3"/>
  <c r="X3594" i="3"/>
  <c r="AD3593" i="3"/>
  <c r="AC3593" i="3"/>
  <c r="AB3593" i="3"/>
  <c r="AA3593" i="3"/>
  <c r="Z3593" i="3"/>
  <c r="Y3593" i="3"/>
  <c r="X3593" i="3"/>
  <c r="AD3592" i="3"/>
  <c r="AC3592" i="3"/>
  <c r="AB3592" i="3"/>
  <c r="AA3592" i="3"/>
  <c r="Z3592" i="3"/>
  <c r="Y3592" i="3"/>
  <c r="X3592" i="3"/>
  <c r="AD3591" i="3"/>
  <c r="AC3591" i="3"/>
  <c r="AB3591" i="3"/>
  <c r="AA3591" i="3"/>
  <c r="Z3591" i="3"/>
  <c r="Y3591" i="3"/>
  <c r="X3591" i="3"/>
  <c r="AD3590" i="3"/>
  <c r="AC3590" i="3"/>
  <c r="AB3590" i="3"/>
  <c r="AA3590" i="3"/>
  <c r="Z3590" i="3"/>
  <c r="Y3590" i="3"/>
  <c r="X3590" i="3"/>
  <c r="AD3589" i="3"/>
  <c r="AC3589" i="3"/>
  <c r="AB3589" i="3"/>
  <c r="AA3589" i="3"/>
  <c r="Z3589" i="3"/>
  <c r="Y3589" i="3"/>
  <c r="X3589" i="3"/>
  <c r="AD3588" i="3"/>
  <c r="AC3588" i="3"/>
  <c r="AB3588" i="3"/>
  <c r="AA3588" i="3"/>
  <c r="Z3588" i="3"/>
  <c r="Y3588" i="3"/>
  <c r="X3588" i="3"/>
  <c r="AD3587" i="3"/>
  <c r="AC3587" i="3"/>
  <c r="AB3587" i="3"/>
  <c r="AA3587" i="3"/>
  <c r="Z3587" i="3"/>
  <c r="Y3587" i="3"/>
  <c r="X3587" i="3"/>
  <c r="AD3586" i="3"/>
  <c r="AC3586" i="3"/>
  <c r="AB3586" i="3"/>
  <c r="AA3586" i="3"/>
  <c r="Z3586" i="3"/>
  <c r="Y3586" i="3"/>
  <c r="X3586" i="3"/>
  <c r="AD3585" i="3"/>
  <c r="AC3585" i="3"/>
  <c r="AB3585" i="3"/>
  <c r="AA3585" i="3"/>
  <c r="Z3585" i="3"/>
  <c r="Y3585" i="3"/>
  <c r="X3585" i="3"/>
  <c r="AD3584" i="3"/>
  <c r="AC3584" i="3"/>
  <c r="AB3584" i="3"/>
  <c r="AA3584" i="3"/>
  <c r="Z3584" i="3"/>
  <c r="Y3584" i="3"/>
  <c r="X3584" i="3"/>
  <c r="AD3583" i="3"/>
  <c r="AC3583" i="3"/>
  <c r="AB3583" i="3"/>
  <c r="AA3583" i="3"/>
  <c r="Z3583" i="3"/>
  <c r="Y3583" i="3"/>
  <c r="X3583" i="3"/>
  <c r="AD3582" i="3"/>
  <c r="AC3582" i="3"/>
  <c r="AB3582" i="3"/>
  <c r="AA3582" i="3"/>
  <c r="Z3582" i="3"/>
  <c r="Y3582" i="3"/>
  <c r="X3582" i="3"/>
  <c r="AD3581" i="3"/>
  <c r="AC3581" i="3"/>
  <c r="AB3581" i="3"/>
  <c r="AA3581" i="3"/>
  <c r="Z3581" i="3"/>
  <c r="Y3581" i="3"/>
  <c r="X3581" i="3"/>
  <c r="AD3580" i="3"/>
  <c r="AC3580" i="3"/>
  <c r="AB3580" i="3"/>
  <c r="AA3580" i="3"/>
  <c r="Z3580" i="3"/>
  <c r="Y3580" i="3"/>
  <c r="X3580" i="3"/>
  <c r="AD3579" i="3"/>
  <c r="AC3579" i="3"/>
  <c r="AB3579" i="3"/>
  <c r="AA3579" i="3"/>
  <c r="Z3579" i="3"/>
  <c r="Y3579" i="3"/>
  <c r="X3579" i="3"/>
  <c r="AD3578" i="3"/>
  <c r="AC3578" i="3"/>
  <c r="AB3578" i="3"/>
  <c r="AA3578" i="3"/>
  <c r="Z3578" i="3"/>
  <c r="Y3578" i="3"/>
  <c r="X3578" i="3"/>
  <c r="AD3577" i="3"/>
  <c r="AC3577" i="3"/>
  <c r="AB3577" i="3"/>
  <c r="AA3577" i="3"/>
  <c r="Z3577" i="3"/>
  <c r="Y3577" i="3"/>
  <c r="X3577" i="3"/>
  <c r="AD3576" i="3"/>
  <c r="AC3576" i="3"/>
  <c r="AB3576" i="3"/>
  <c r="AA3576" i="3"/>
  <c r="Z3576" i="3"/>
  <c r="Y3576" i="3"/>
  <c r="X3576" i="3"/>
  <c r="AD3575" i="3"/>
  <c r="AC3575" i="3"/>
  <c r="AB3575" i="3"/>
  <c r="AA3575" i="3"/>
  <c r="Z3575" i="3"/>
  <c r="Y3575" i="3"/>
  <c r="X3575" i="3"/>
  <c r="AD3574" i="3"/>
  <c r="AC3574" i="3"/>
  <c r="AB3574" i="3"/>
  <c r="AA3574" i="3"/>
  <c r="Z3574" i="3"/>
  <c r="Y3574" i="3"/>
  <c r="X3574" i="3"/>
  <c r="AD3573" i="3"/>
  <c r="AC3573" i="3"/>
  <c r="AB3573" i="3"/>
  <c r="AA3573" i="3"/>
  <c r="Z3573" i="3"/>
  <c r="Y3573" i="3"/>
  <c r="X3573" i="3"/>
  <c r="AD3572" i="3"/>
  <c r="AC3572" i="3"/>
  <c r="AB3572" i="3"/>
  <c r="AA3572" i="3"/>
  <c r="Z3572" i="3"/>
  <c r="Y3572" i="3"/>
  <c r="X3572" i="3"/>
  <c r="AD3571" i="3"/>
  <c r="AC3571" i="3"/>
  <c r="AB3571" i="3"/>
  <c r="AA3571" i="3"/>
  <c r="Z3571" i="3"/>
  <c r="Y3571" i="3"/>
  <c r="X3571" i="3"/>
  <c r="AD3570" i="3"/>
  <c r="AC3570" i="3"/>
  <c r="AB3570" i="3"/>
  <c r="AA3570" i="3"/>
  <c r="Z3570" i="3"/>
  <c r="Y3570" i="3"/>
  <c r="X3570" i="3"/>
  <c r="AD3569" i="3"/>
  <c r="AC3569" i="3"/>
  <c r="AB3569" i="3"/>
  <c r="AA3569" i="3"/>
  <c r="Z3569" i="3"/>
  <c r="Y3569" i="3"/>
  <c r="X3569" i="3"/>
  <c r="AD3568" i="3"/>
  <c r="AC3568" i="3"/>
  <c r="AB3568" i="3"/>
  <c r="AA3568" i="3"/>
  <c r="Z3568" i="3"/>
  <c r="Y3568" i="3"/>
  <c r="X3568" i="3"/>
  <c r="AD3567" i="3"/>
  <c r="AC3567" i="3"/>
  <c r="AB3567" i="3"/>
  <c r="AA3567" i="3"/>
  <c r="Z3567" i="3"/>
  <c r="Y3567" i="3"/>
  <c r="X3567" i="3"/>
  <c r="AD3566" i="3"/>
  <c r="AC3566" i="3"/>
  <c r="AB3566" i="3"/>
  <c r="AA3566" i="3"/>
  <c r="Z3566" i="3"/>
  <c r="Y3566" i="3"/>
  <c r="X3566" i="3"/>
  <c r="AD3565" i="3"/>
  <c r="AC3565" i="3"/>
  <c r="AB3565" i="3"/>
  <c r="AA3565" i="3"/>
  <c r="Z3565" i="3"/>
  <c r="Y3565" i="3"/>
  <c r="X3565" i="3"/>
  <c r="AD3564" i="3"/>
  <c r="AC3564" i="3"/>
  <c r="AB3564" i="3"/>
  <c r="AA3564" i="3"/>
  <c r="Z3564" i="3"/>
  <c r="Y3564" i="3"/>
  <c r="X3564" i="3"/>
  <c r="AD3563" i="3"/>
  <c r="AC3563" i="3"/>
  <c r="AB3563" i="3"/>
  <c r="AA3563" i="3"/>
  <c r="Z3563" i="3"/>
  <c r="Y3563" i="3"/>
  <c r="X3563" i="3"/>
  <c r="AD3562" i="3"/>
  <c r="AC3562" i="3"/>
  <c r="AB3562" i="3"/>
  <c r="AA3562" i="3"/>
  <c r="Z3562" i="3"/>
  <c r="Y3562" i="3"/>
  <c r="X3562" i="3"/>
  <c r="AD3561" i="3"/>
  <c r="AC3561" i="3"/>
  <c r="AB3561" i="3"/>
  <c r="AA3561" i="3"/>
  <c r="Z3561" i="3"/>
  <c r="Y3561" i="3"/>
  <c r="X3561" i="3"/>
  <c r="AD3560" i="3"/>
  <c r="AC3560" i="3"/>
  <c r="AB3560" i="3"/>
  <c r="AA3560" i="3"/>
  <c r="Z3560" i="3"/>
  <c r="Y3560" i="3"/>
  <c r="X3560" i="3"/>
  <c r="AD3559" i="3"/>
  <c r="AC3559" i="3"/>
  <c r="AB3559" i="3"/>
  <c r="AA3559" i="3"/>
  <c r="Z3559" i="3"/>
  <c r="Y3559" i="3"/>
  <c r="X3559" i="3"/>
  <c r="AD3558" i="3"/>
  <c r="AC3558" i="3"/>
  <c r="AB3558" i="3"/>
  <c r="AA3558" i="3"/>
  <c r="Z3558" i="3"/>
  <c r="Y3558" i="3"/>
  <c r="X3558" i="3"/>
  <c r="AD3557" i="3"/>
  <c r="AC3557" i="3"/>
  <c r="AB3557" i="3"/>
  <c r="AA3557" i="3"/>
  <c r="Z3557" i="3"/>
  <c r="Y3557" i="3"/>
  <c r="X3557" i="3"/>
  <c r="AD3556" i="3"/>
  <c r="AC3556" i="3"/>
  <c r="AB3556" i="3"/>
  <c r="AA3556" i="3"/>
  <c r="Z3556" i="3"/>
  <c r="Y3556" i="3"/>
  <c r="X3556" i="3"/>
  <c r="AD3555" i="3"/>
  <c r="AC3555" i="3"/>
  <c r="AB3555" i="3"/>
  <c r="AA3555" i="3"/>
  <c r="Z3555" i="3"/>
  <c r="Y3555" i="3"/>
  <c r="X3555" i="3"/>
  <c r="AD3554" i="3"/>
  <c r="AC3554" i="3"/>
  <c r="AB3554" i="3"/>
  <c r="AA3554" i="3"/>
  <c r="Z3554" i="3"/>
  <c r="Y3554" i="3"/>
  <c r="X3554" i="3"/>
  <c r="AD3553" i="3"/>
  <c r="AC3553" i="3"/>
  <c r="AB3553" i="3"/>
  <c r="AA3553" i="3"/>
  <c r="Z3553" i="3"/>
  <c r="Y3553" i="3"/>
  <c r="X3553" i="3"/>
  <c r="AD3552" i="3"/>
  <c r="AC3552" i="3"/>
  <c r="AB3552" i="3"/>
  <c r="AA3552" i="3"/>
  <c r="Z3552" i="3"/>
  <c r="Y3552" i="3"/>
  <c r="X3552" i="3"/>
  <c r="AD3551" i="3"/>
  <c r="AC3551" i="3"/>
  <c r="AB3551" i="3"/>
  <c r="AA3551" i="3"/>
  <c r="Z3551" i="3"/>
  <c r="Y3551" i="3"/>
  <c r="X3551" i="3"/>
  <c r="AD3550" i="3"/>
  <c r="AC3550" i="3"/>
  <c r="AB3550" i="3"/>
  <c r="AA3550" i="3"/>
  <c r="Z3550" i="3"/>
  <c r="Y3550" i="3"/>
  <c r="X3550" i="3"/>
  <c r="AD3549" i="3"/>
  <c r="AC3549" i="3"/>
  <c r="AB3549" i="3"/>
  <c r="AA3549" i="3"/>
  <c r="Z3549" i="3"/>
  <c r="Y3549" i="3"/>
  <c r="X3549" i="3"/>
  <c r="AD3548" i="3"/>
  <c r="AC3548" i="3"/>
  <c r="AB3548" i="3"/>
  <c r="AA3548" i="3"/>
  <c r="Z3548" i="3"/>
  <c r="Y3548" i="3"/>
  <c r="X3548" i="3"/>
  <c r="AD3547" i="3"/>
  <c r="AC3547" i="3"/>
  <c r="AB3547" i="3"/>
  <c r="AA3547" i="3"/>
  <c r="Z3547" i="3"/>
  <c r="Y3547" i="3"/>
  <c r="X3547" i="3"/>
  <c r="AD3546" i="3"/>
  <c r="AC3546" i="3"/>
  <c r="AB3546" i="3"/>
  <c r="AA3546" i="3"/>
  <c r="Z3546" i="3"/>
  <c r="Y3546" i="3"/>
  <c r="X3546" i="3"/>
  <c r="AD3545" i="3"/>
  <c r="AC3545" i="3"/>
  <c r="AB3545" i="3"/>
  <c r="AA3545" i="3"/>
  <c r="Z3545" i="3"/>
  <c r="Y3545" i="3"/>
  <c r="X3545" i="3"/>
  <c r="AD3544" i="3"/>
  <c r="AC3544" i="3"/>
  <c r="AB3544" i="3"/>
  <c r="AA3544" i="3"/>
  <c r="Z3544" i="3"/>
  <c r="Y3544" i="3"/>
  <c r="X3544" i="3"/>
  <c r="AD3543" i="3"/>
  <c r="AC3543" i="3"/>
  <c r="AB3543" i="3"/>
  <c r="AA3543" i="3"/>
  <c r="Z3543" i="3"/>
  <c r="Y3543" i="3"/>
  <c r="X3543" i="3"/>
  <c r="AD3542" i="3"/>
  <c r="AC3542" i="3"/>
  <c r="AB3542" i="3"/>
  <c r="AA3542" i="3"/>
  <c r="Z3542" i="3"/>
  <c r="Y3542" i="3"/>
  <c r="X3542" i="3"/>
  <c r="AD3541" i="3"/>
  <c r="AC3541" i="3"/>
  <c r="AB3541" i="3"/>
  <c r="AA3541" i="3"/>
  <c r="Z3541" i="3"/>
  <c r="Y3541" i="3"/>
  <c r="X3541" i="3"/>
  <c r="AD3540" i="3"/>
  <c r="AC3540" i="3"/>
  <c r="AB3540" i="3"/>
  <c r="AA3540" i="3"/>
  <c r="Z3540" i="3"/>
  <c r="Y3540" i="3"/>
  <c r="X3540" i="3"/>
  <c r="AD3539" i="3"/>
  <c r="AC3539" i="3"/>
  <c r="AB3539" i="3"/>
  <c r="AA3539" i="3"/>
  <c r="Z3539" i="3"/>
  <c r="Y3539" i="3"/>
  <c r="X3539" i="3"/>
  <c r="AD3538" i="3"/>
  <c r="AC3538" i="3"/>
  <c r="AB3538" i="3"/>
  <c r="AA3538" i="3"/>
  <c r="Z3538" i="3"/>
  <c r="Y3538" i="3"/>
  <c r="X3538" i="3"/>
  <c r="AD3537" i="3"/>
  <c r="AC3537" i="3"/>
  <c r="AB3537" i="3"/>
  <c r="AA3537" i="3"/>
  <c r="Z3537" i="3"/>
  <c r="Y3537" i="3"/>
  <c r="X3537" i="3"/>
  <c r="AD3536" i="3"/>
  <c r="AC3536" i="3"/>
  <c r="AB3536" i="3"/>
  <c r="AA3536" i="3"/>
  <c r="Z3536" i="3"/>
  <c r="Y3536" i="3"/>
  <c r="X3536" i="3"/>
  <c r="AD3535" i="3"/>
  <c r="AC3535" i="3"/>
  <c r="AB3535" i="3"/>
  <c r="AA3535" i="3"/>
  <c r="Z3535" i="3"/>
  <c r="Y3535" i="3"/>
  <c r="X3535" i="3"/>
  <c r="AD3534" i="3"/>
  <c r="AC3534" i="3"/>
  <c r="AB3534" i="3"/>
  <c r="AA3534" i="3"/>
  <c r="Z3534" i="3"/>
  <c r="Y3534" i="3"/>
  <c r="X3534" i="3"/>
  <c r="AD3533" i="3"/>
  <c r="AC3533" i="3"/>
  <c r="AB3533" i="3"/>
  <c r="AA3533" i="3"/>
  <c r="Z3533" i="3"/>
  <c r="Y3533" i="3"/>
  <c r="X3533" i="3"/>
  <c r="AD3532" i="3"/>
  <c r="AC3532" i="3"/>
  <c r="AB3532" i="3"/>
  <c r="AA3532" i="3"/>
  <c r="Z3532" i="3"/>
  <c r="Y3532" i="3"/>
  <c r="X3532" i="3"/>
  <c r="AD3531" i="3"/>
  <c r="AC3531" i="3"/>
  <c r="AB3531" i="3"/>
  <c r="AA3531" i="3"/>
  <c r="Z3531" i="3"/>
  <c r="Y3531" i="3"/>
  <c r="X3531" i="3"/>
  <c r="AD3530" i="3"/>
  <c r="AC3530" i="3"/>
  <c r="AB3530" i="3"/>
  <c r="AA3530" i="3"/>
  <c r="Z3530" i="3"/>
  <c r="Y3530" i="3"/>
  <c r="X3530" i="3"/>
  <c r="AD3529" i="3"/>
  <c r="AC3529" i="3"/>
  <c r="AB3529" i="3"/>
  <c r="AA3529" i="3"/>
  <c r="Z3529" i="3"/>
  <c r="Y3529" i="3"/>
  <c r="X3529" i="3"/>
  <c r="AD3528" i="3"/>
  <c r="AC3528" i="3"/>
  <c r="AB3528" i="3"/>
  <c r="AA3528" i="3"/>
  <c r="Z3528" i="3"/>
  <c r="Y3528" i="3"/>
  <c r="X3528" i="3"/>
  <c r="AD3527" i="3"/>
  <c r="AC3527" i="3"/>
  <c r="AB3527" i="3"/>
  <c r="AA3527" i="3"/>
  <c r="Z3527" i="3"/>
  <c r="Y3527" i="3"/>
  <c r="X3527" i="3"/>
  <c r="AD3526" i="3"/>
  <c r="AC3526" i="3"/>
  <c r="AB3526" i="3"/>
  <c r="AA3526" i="3"/>
  <c r="Z3526" i="3"/>
  <c r="Y3526" i="3"/>
  <c r="X3526" i="3"/>
  <c r="AD3525" i="3"/>
  <c r="AC3525" i="3"/>
  <c r="AB3525" i="3"/>
  <c r="AA3525" i="3"/>
  <c r="Z3525" i="3"/>
  <c r="Y3525" i="3"/>
  <c r="X3525" i="3"/>
  <c r="AD3524" i="3"/>
  <c r="AC3524" i="3"/>
  <c r="AB3524" i="3"/>
  <c r="AA3524" i="3"/>
  <c r="Z3524" i="3"/>
  <c r="Y3524" i="3"/>
  <c r="X3524" i="3"/>
  <c r="AD3523" i="3"/>
  <c r="AC3523" i="3"/>
  <c r="AB3523" i="3"/>
  <c r="AA3523" i="3"/>
  <c r="Z3523" i="3"/>
  <c r="Y3523" i="3"/>
  <c r="X3523" i="3"/>
  <c r="AD3522" i="3"/>
  <c r="AC3522" i="3"/>
  <c r="AB3522" i="3"/>
  <c r="AA3522" i="3"/>
  <c r="Z3522" i="3"/>
  <c r="Y3522" i="3"/>
  <c r="X3522" i="3"/>
  <c r="AD3521" i="3"/>
  <c r="AC3521" i="3"/>
  <c r="AB3521" i="3"/>
  <c r="AA3521" i="3"/>
  <c r="Z3521" i="3"/>
  <c r="Y3521" i="3"/>
  <c r="X3521" i="3"/>
  <c r="AD3520" i="3"/>
  <c r="AC3520" i="3"/>
  <c r="AB3520" i="3"/>
  <c r="AA3520" i="3"/>
  <c r="Z3520" i="3"/>
  <c r="Y3520" i="3"/>
  <c r="X3520" i="3"/>
  <c r="AD3519" i="3"/>
  <c r="AC3519" i="3"/>
  <c r="AB3519" i="3"/>
  <c r="AA3519" i="3"/>
  <c r="Z3519" i="3"/>
  <c r="Y3519" i="3"/>
  <c r="X3519" i="3"/>
  <c r="AD3518" i="3"/>
  <c r="AC3518" i="3"/>
  <c r="AB3518" i="3"/>
  <c r="AA3518" i="3"/>
  <c r="Z3518" i="3"/>
  <c r="Y3518" i="3"/>
  <c r="X3518" i="3"/>
  <c r="AD3517" i="3"/>
  <c r="AC3517" i="3"/>
  <c r="AB3517" i="3"/>
  <c r="AA3517" i="3"/>
  <c r="Z3517" i="3"/>
  <c r="Y3517" i="3"/>
  <c r="X3517" i="3"/>
  <c r="AD3516" i="3"/>
  <c r="AC3516" i="3"/>
  <c r="AB3516" i="3"/>
  <c r="AA3516" i="3"/>
  <c r="Z3516" i="3"/>
  <c r="Y3516" i="3"/>
  <c r="X3516" i="3"/>
  <c r="AD3515" i="3"/>
  <c r="AC3515" i="3"/>
  <c r="AB3515" i="3"/>
  <c r="AA3515" i="3"/>
  <c r="Z3515" i="3"/>
  <c r="Y3515" i="3"/>
  <c r="X3515" i="3"/>
  <c r="AD3514" i="3"/>
  <c r="AC3514" i="3"/>
  <c r="AB3514" i="3"/>
  <c r="AA3514" i="3"/>
  <c r="Z3514" i="3"/>
  <c r="Y3514" i="3"/>
  <c r="X3514" i="3"/>
  <c r="AD3513" i="3"/>
  <c r="AC3513" i="3"/>
  <c r="AB3513" i="3"/>
  <c r="AA3513" i="3"/>
  <c r="Z3513" i="3"/>
  <c r="Y3513" i="3"/>
  <c r="X3513" i="3"/>
  <c r="AD3512" i="3"/>
  <c r="AC3512" i="3"/>
  <c r="AB3512" i="3"/>
  <c r="AA3512" i="3"/>
  <c r="Z3512" i="3"/>
  <c r="Y3512" i="3"/>
  <c r="X3512" i="3"/>
  <c r="AD3511" i="3"/>
  <c r="AC3511" i="3"/>
  <c r="AB3511" i="3"/>
  <c r="AA3511" i="3"/>
  <c r="Z3511" i="3"/>
  <c r="Y3511" i="3"/>
  <c r="X3511" i="3"/>
  <c r="AD3510" i="3"/>
  <c r="AC3510" i="3"/>
  <c r="AB3510" i="3"/>
  <c r="AA3510" i="3"/>
  <c r="Z3510" i="3"/>
  <c r="Y3510" i="3"/>
  <c r="X3510" i="3"/>
  <c r="AD3509" i="3"/>
  <c r="AC3509" i="3"/>
  <c r="AB3509" i="3"/>
  <c r="AA3509" i="3"/>
  <c r="Z3509" i="3"/>
  <c r="Y3509" i="3"/>
  <c r="X3509" i="3"/>
  <c r="AD3508" i="3"/>
  <c r="AC3508" i="3"/>
  <c r="AB3508" i="3"/>
  <c r="AA3508" i="3"/>
  <c r="Z3508" i="3"/>
  <c r="Y3508" i="3"/>
  <c r="X3508" i="3"/>
  <c r="AD3507" i="3"/>
  <c r="AC3507" i="3"/>
  <c r="AB3507" i="3"/>
  <c r="AA3507" i="3"/>
  <c r="Z3507" i="3"/>
  <c r="Y3507" i="3"/>
  <c r="X3507" i="3"/>
  <c r="AD3506" i="3"/>
  <c r="AC3506" i="3"/>
  <c r="AB3506" i="3"/>
  <c r="AA3506" i="3"/>
  <c r="Z3506" i="3"/>
  <c r="Y3506" i="3"/>
  <c r="X3506" i="3"/>
  <c r="AD3505" i="3"/>
  <c r="AC3505" i="3"/>
  <c r="AB3505" i="3"/>
  <c r="AA3505" i="3"/>
  <c r="Z3505" i="3"/>
  <c r="Y3505" i="3"/>
  <c r="X3505" i="3"/>
  <c r="AD3504" i="3"/>
  <c r="AC3504" i="3"/>
  <c r="AB3504" i="3"/>
  <c r="AA3504" i="3"/>
  <c r="Z3504" i="3"/>
  <c r="Y3504" i="3"/>
  <c r="X3504" i="3"/>
  <c r="AD3503" i="3"/>
  <c r="AC3503" i="3"/>
  <c r="AB3503" i="3"/>
  <c r="AA3503" i="3"/>
  <c r="Z3503" i="3"/>
  <c r="Y3503" i="3"/>
  <c r="X3503" i="3"/>
  <c r="AD3502" i="3"/>
  <c r="AC3502" i="3"/>
  <c r="AB3502" i="3"/>
  <c r="AA3502" i="3"/>
  <c r="Z3502" i="3"/>
  <c r="Y3502" i="3"/>
  <c r="X3502" i="3"/>
  <c r="AD3501" i="3"/>
  <c r="AC3501" i="3"/>
  <c r="AB3501" i="3"/>
  <c r="AA3501" i="3"/>
  <c r="Z3501" i="3"/>
  <c r="Y3501" i="3"/>
  <c r="X3501" i="3"/>
  <c r="AD3500" i="3"/>
  <c r="AC3500" i="3"/>
  <c r="AB3500" i="3"/>
  <c r="AA3500" i="3"/>
  <c r="Z3500" i="3"/>
  <c r="Y3500" i="3"/>
  <c r="X3500" i="3"/>
  <c r="AD3499" i="3"/>
  <c r="AC3499" i="3"/>
  <c r="AB3499" i="3"/>
  <c r="AA3499" i="3"/>
  <c r="Z3499" i="3"/>
  <c r="Y3499" i="3"/>
  <c r="X3499" i="3"/>
  <c r="AD3498" i="3"/>
  <c r="AC3498" i="3"/>
  <c r="AB3498" i="3"/>
  <c r="AA3498" i="3"/>
  <c r="Z3498" i="3"/>
  <c r="Y3498" i="3"/>
  <c r="X3498" i="3"/>
  <c r="AD3497" i="3"/>
  <c r="AC3497" i="3"/>
  <c r="AB3497" i="3"/>
  <c r="AA3497" i="3"/>
  <c r="Z3497" i="3"/>
  <c r="Y3497" i="3"/>
  <c r="X3497" i="3"/>
  <c r="AD3496" i="3"/>
  <c r="AC3496" i="3"/>
  <c r="AB3496" i="3"/>
  <c r="AA3496" i="3"/>
  <c r="Z3496" i="3"/>
  <c r="Y3496" i="3"/>
  <c r="X3496" i="3"/>
  <c r="AD3495" i="3"/>
  <c r="AC3495" i="3"/>
  <c r="AB3495" i="3"/>
  <c r="AA3495" i="3"/>
  <c r="Z3495" i="3"/>
  <c r="Y3495" i="3"/>
  <c r="X3495" i="3"/>
  <c r="AD3494" i="3"/>
  <c r="AC3494" i="3"/>
  <c r="AB3494" i="3"/>
  <c r="AA3494" i="3"/>
  <c r="Z3494" i="3"/>
  <c r="Y3494" i="3"/>
  <c r="X3494" i="3"/>
  <c r="AD3493" i="3"/>
  <c r="AC3493" i="3"/>
  <c r="AB3493" i="3"/>
  <c r="AA3493" i="3"/>
  <c r="Z3493" i="3"/>
  <c r="Y3493" i="3"/>
  <c r="X3493" i="3"/>
  <c r="AD3492" i="3"/>
  <c r="AC3492" i="3"/>
  <c r="AB3492" i="3"/>
  <c r="AA3492" i="3"/>
  <c r="Z3492" i="3"/>
  <c r="Y3492" i="3"/>
  <c r="X3492" i="3"/>
  <c r="AD3491" i="3"/>
  <c r="AC3491" i="3"/>
  <c r="AB3491" i="3"/>
  <c r="AA3491" i="3"/>
  <c r="Z3491" i="3"/>
  <c r="Y3491" i="3"/>
  <c r="X3491" i="3"/>
  <c r="AD3490" i="3"/>
  <c r="AC3490" i="3"/>
  <c r="AB3490" i="3"/>
  <c r="AA3490" i="3"/>
  <c r="Z3490" i="3"/>
  <c r="Y3490" i="3"/>
  <c r="X3490" i="3"/>
  <c r="AD3489" i="3"/>
  <c r="AC3489" i="3"/>
  <c r="AB3489" i="3"/>
  <c r="AA3489" i="3"/>
  <c r="Z3489" i="3"/>
  <c r="Y3489" i="3"/>
  <c r="X3489" i="3"/>
  <c r="AD3488" i="3"/>
  <c r="AC3488" i="3"/>
  <c r="AB3488" i="3"/>
  <c r="AA3488" i="3"/>
  <c r="Z3488" i="3"/>
  <c r="Y3488" i="3"/>
  <c r="X3488" i="3"/>
  <c r="AD3487" i="3"/>
  <c r="AC3487" i="3"/>
  <c r="AB3487" i="3"/>
  <c r="AA3487" i="3"/>
  <c r="Z3487" i="3"/>
  <c r="Y3487" i="3"/>
  <c r="X3487" i="3"/>
  <c r="AD3486" i="3"/>
  <c r="AC3486" i="3"/>
  <c r="AB3486" i="3"/>
  <c r="AA3486" i="3"/>
  <c r="Z3486" i="3"/>
  <c r="Y3486" i="3"/>
  <c r="X3486" i="3"/>
  <c r="AD3485" i="3"/>
  <c r="AC3485" i="3"/>
  <c r="AB3485" i="3"/>
  <c r="AA3485" i="3"/>
  <c r="Z3485" i="3"/>
  <c r="Y3485" i="3"/>
  <c r="X3485" i="3"/>
  <c r="AD3484" i="3"/>
  <c r="AC3484" i="3"/>
  <c r="AB3484" i="3"/>
  <c r="AA3484" i="3"/>
  <c r="Z3484" i="3"/>
  <c r="Y3484" i="3"/>
  <c r="X3484" i="3"/>
  <c r="AD3483" i="3"/>
  <c r="AC3483" i="3"/>
  <c r="AB3483" i="3"/>
  <c r="AA3483" i="3"/>
  <c r="Z3483" i="3"/>
  <c r="Y3483" i="3"/>
  <c r="X3483" i="3"/>
  <c r="AD3482" i="3"/>
  <c r="AC3482" i="3"/>
  <c r="AB3482" i="3"/>
  <c r="AA3482" i="3"/>
  <c r="Z3482" i="3"/>
  <c r="Y3482" i="3"/>
  <c r="X3482" i="3"/>
  <c r="AD3481" i="3"/>
  <c r="AC3481" i="3"/>
  <c r="AB3481" i="3"/>
  <c r="AA3481" i="3"/>
  <c r="Z3481" i="3"/>
  <c r="Y3481" i="3"/>
  <c r="X3481" i="3"/>
  <c r="AD3480" i="3"/>
  <c r="AC3480" i="3"/>
  <c r="AB3480" i="3"/>
  <c r="AA3480" i="3"/>
  <c r="Z3480" i="3"/>
  <c r="Y3480" i="3"/>
  <c r="X3480" i="3"/>
  <c r="AD3479" i="3"/>
  <c r="AC3479" i="3"/>
  <c r="AB3479" i="3"/>
  <c r="AA3479" i="3"/>
  <c r="Z3479" i="3"/>
  <c r="Y3479" i="3"/>
  <c r="X3479" i="3"/>
  <c r="AD3478" i="3"/>
  <c r="AC3478" i="3"/>
  <c r="AB3478" i="3"/>
  <c r="AA3478" i="3"/>
  <c r="Z3478" i="3"/>
  <c r="Y3478" i="3"/>
  <c r="X3478" i="3"/>
  <c r="AD3477" i="3"/>
  <c r="AC3477" i="3"/>
  <c r="AB3477" i="3"/>
  <c r="AA3477" i="3"/>
  <c r="Z3477" i="3"/>
  <c r="Y3477" i="3"/>
  <c r="X3477" i="3"/>
  <c r="AD3476" i="3"/>
  <c r="AC3476" i="3"/>
  <c r="AB3476" i="3"/>
  <c r="AA3476" i="3"/>
  <c r="Z3476" i="3"/>
  <c r="Y3476" i="3"/>
  <c r="X3476" i="3"/>
  <c r="AD3475" i="3"/>
  <c r="AC3475" i="3"/>
  <c r="AB3475" i="3"/>
  <c r="AA3475" i="3"/>
  <c r="Z3475" i="3"/>
  <c r="Y3475" i="3"/>
  <c r="X3475" i="3"/>
  <c r="AD3474" i="3"/>
  <c r="AC3474" i="3"/>
  <c r="AB3474" i="3"/>
  <c r="AA3474" i="3"/>
  <c r="Z3474" i="3"/>
  <c r="Y3474" i="3"/>
  <c r="X3474" i="3"/>
  <c r="AD3473" i="3"/>
  <c r="AC3473" i="3"/>
  <c r="AB3473" i="3"/>
  <c r="AA3473" i="3"/>
  <c r="Z3473" i="3"/>
  <c r="Y3473" i="3"/>
  <c r="X3473" i="3"/>
  <c r="AD3472" i="3"/>
  <c r="AC3472" i="3"/>
  <c r="AB3472" i="3"/>
  <c r="AA3472" i="3"/>
  <c r="Z3472" i="3"/>
  <c r="Y3472" i="3"/>
  <c r="X3472" i="3"/>
  <c r="AD3471" i="3"/>
  <c r="AC3471" i="3"/>
  <c r="AB3471" i="3"/>
  <c r="AA3471" i="3"/>
  <c r="Z3471" i="3"/>
  <c r="Y3471" i="3"/>
  <c r="X3471" i="3"/>
  <c r="AD3470" i="3"/>
  <c r="AC3470" i="3"/>
  <c r="AB3470" i="3"/>
  <c r="AA3470" i="3"/>
  <c r="Z3470" i="3"/>
  <c r="Y3470" i="3"/>
  <c r="X3470" i="3"/>
  <c r="AD3469" i="3"/>
  <c r="AC3469" i="3"/>
  <c r="AB3469" i="3"/>
  <c r="AA3469" i="3"/>
  <c r="Z3469" i="3"/>
  <c r="Y3469" i="3"/>
  <c r="X3469" i="3"/>
  <c r="AD3468" i="3"/>
  <c r="AC3468" i="3"/>
  <c r="AB3468" i="3"/>
  <c r="AA3468" i="3"/>
  <c r="Z3468" i="3"/>
  <c r="Y3468" i="3"/>
  <c r="X3468" i="3"/>
  <c r="AD3467" i="3"/>
  <c r="AC3467" i="3"/>
  <c r="AB3467" i="3"/>
  <c r="AA3467" i="3"/>
  <c r="Z3467" i="3"/>
  <c r="Y3467" i="3"/>
  <c r="X3467" i="3"/>
  <c r="AD3466" i="3"/>
  <c r="AC3466" i="3"/>
  <c r="AB3466" i="3"/>
  <c r="AA3466" i="3"/>
  <c r="Z3466" i="3"/>
  <c r="Y3466" i="3"/>
  <c r="X3466" i="3"/>
  <c r="AD3465" i="3"/>
  <c r="AC3465" i="3"/>
  <c r="AB3465" i="3"/>
  <c r="AA3465" i="3"/>
  <c r="Z3465" i="3"/>
  <c r="Y3465" i="3"/>
  <c r="X3465" i="3"/>
  <c r="AD3464" i="3"/>
  <c r="AC3464" i="3"/>
  <c r="AB3464" i="3"/>
  <c r="AA3464" i="3"/>
  <c r="Z3464" i="3"/>
  <c r="Y3464" i="3"/>
  <c r="X3464" i="3"/>
  <c r="AD3463" i="3"/>
  <c r="AC3463" i="3"/>
  <c r="AB3463" i="3"/>
  <c r="AA3463" i="3"/>
  <c r="Z3463" i="3"/>
  <c r="Y3463" i="3"/>
  <c r="X3463" i="3"/>
  <c r="AD3462" i="3"/>
  <c r="AC3462" i="3"/>
  <c r="AB3462" i="3"/>
  <c r="AA3462" i="3"/>
  <c r="Z3462" i="3"/>
  <c r="Y3462" i="3"/>
  <c r="X3462" i="3"/>
  <c r="AD3461" i="3"/>
  <c r="AC3461" i="3"/>
  <c r="AB3461" i="3"/>
  <c r="AA3461" i="3"/>
  <c r="Z3461" i="3"/>
  <c r="Y3461" i="3"/>
  <c r="X3461" i="3"/>
  <c r="AD3460" i="3"/>
  <c r="AC3460" i="3"/>
  <c r="AB3460" i="3"/>
  <c r="AA3460" i="3"/>
  <c r="Z3460" i="3"/>
  <c r="Y3460" i="3"/>
  <c r="X3460" i="3"/>
  <c r="AD3459" i="3"/>
  <c r="AC3459" i="3"/>
  <c r="AB3459" i="3"/>
  <c r="AA3459" i="3"/>
  <c r="Z3459" i="3"/>
  <c r="Y3459" i="3"/>
  <c r="X3459" i="3"/>
  <c r="AD3458" i="3"/>
  <c r="AC3458" i="3"/>
  <c r="AB3458" i="3"/>
  <c r="AA3458" i="3"/>
  <c r="Z3458" i="3"/>
  <c r="Y3458" i="3"/>
  <c r="X3458" i="3"/>
  <c r="AD3457" i="3"/>
  <c r="AC3457" i="3"/>
  <c r="AB3457" i="3"/>
  <c r="AA3457" i="3"/>
  <c r="Z3457" i="3"/>
  <c r="Y3457" i="3"/>
  <c r="X3457" i="3"/>
  <c r="AD3456" i="3"/>
  <c r="AC3456" i="3"/>
  <c r="AB3456" i="3"/>
  <c r="AA3456" i="3"/>
  <c r="Z3456" i="3"/>
  <c r="Y3456" i="3"/>
  <c r="X3456" i="3"/>
  <c r="AD3455" i="3"/>
  <c r="AC3455" i="3"/>
  <c r="AB3455" i="3"/>
  <c r="AA3455" i="3"/>
  <c r="Z3455" i="3"/>
  <c r="Y3455" i="3"/>
  <c r="X3455" i="3"/>
  <c r="AD3454" i="3"/>
  <c r="AC3454" i="3"/>
  <c r="AB3454" i="3"/>
  <c r="AA3454" i="3"/>
  <c r="Z3454" i="3"/>
  <c r="Y3454" i="3"/>
  <c r="X3454" i="3"/>
  <c r="AD3453" i="3"/>
  <c r="AC3453" i="3"/>
  <c r="AB3453" i="3"/>
  <c r="AA3453" i="3"/>
  <c r="Z3453" i="3"/>
  <c r="Y3453" i="3"/>
  <c r="X3453" i="3"/>
  <c r="AD3452" i="3"/>
  <c r="AC3452" i="3"/>
  <c r="AB3452" i="3"/>
  <c r="AA3452" i="3"/>
  <c r="Z3452" i="3"/>
  <c r="Y3452" i="3"/>
  <c r="X3452" i="3"/>
  <c r="AD3451" i="3"/>
  <c r="AC3451" i="3"/>
  <c r="AB3451" i="3"/>
  <c r="AA3451" i="3"/>
  <c r="Z3451" i="3"/>
  <c r="Y3451" i="3"/>
  <c r="X3451" i="3"/>
  <c r="AD3450" i="3"/>
  <c r="AC3450" i="3"/>
  <c r="AB3450" i="3"/>
  <c r="AA3450" i="3"/>
  <c r="Z3450" i="3"/>
  <c r="Y3450" i="3"/>
  <c r="X3450" i="3"/>
  <c r="AD3449" i="3"/>
  <c r="AC3449" i="3"/>
  <c r="AB3449" i="3"/>
  <c r="AA3449" i="3"/>
  <c r="Z3449" i="3"/>
  <c r="Y3449" i="3"/>
  <c r="X3449" i="3"/>
  <c r="AD3448" i="3"/>
  <c r="AC3448" i="3"/>
  <c r="AB3448" i="3"/>
  <c r="AA3448" i="3"/>
  <c r="Z3448" i="3"/>
  <c r="Y3448" i="3"/>
  <c r="X3448" i="3"/>
  <c r="AD3447" i="3"/>
  <c r="AC3447" i="3"/>
  <c r="AB3447" i="3"/>
  <c r="AA3447" i="3"/>
  <c r="Z3447" i="3"/>
  <c r="Y3447" i="3"/>
  <c r="X3447" i="3"/>
  <c r="AD3446" i="3"/>
  <c r="AC3446" i="3"/>
  <c r="AB3446" i="3"/>
  <c r="AA3446" i="3"/>
  <c r="Z3446" i="3"/>
  <c r="Y3446" i="3"/>
  <c r="X3446" i="3"/>
  <c r="AD3445" i="3"/>
  <c r="AC3445" i="3"/>
  <c r="AB3445" i="3"/>
  <c r="AA3445" i="3"/>
  <c r="Z3445" i="3"/>
  <c r="Y3445" i="3"/>
  <c r="X3445" i="3"/>
  <c r="AD3444" i="3"/>
  <c r="AC3444" i="3"/>
  <c r="AB3444" i="3"/>
  <c r="AA3444" i="3"/>
  <c r="Z3444" i="3"/>
  <c r="Y3444" i="3"/>
  <c r="X3444" i="3"/>
  <c r="AD3443" i="3"/>
  <c r="AC3443" i="3"/>
  <c r="AB3443" i="3"/>
  <c r="AA3443" i="3"/>
  <c r="Z3443" i="3"/>
  <c r="Y3443" i="3"/>
  <c r="X3443" i="3"/>
  <c r="AD3442" i="3"/>
  <c r="AC3442" i="3"/>
  <c r="AB3442" i="3"/>
  <c r="AA3442" i="3"/>
  <c r="Z3442" i="3"/>
  <c r="Y3442" i="3"/>
  <c r="X3442" i="3"/>
  <c r="AD3441" i="3"/>
  <c r="AC3441" i="3"/>
  <c r="AB3441" i="3"/>
  <c r="AA3441" i="3"/>
  <c r="Z3441" i="3"/>
  <c r="Y3441" i="3"/>
  <c r="X3441" i="3"/>
  <c r="AD3440" i="3"/>
  <c r="AC3440" i="3"/>
  <c r="AB3440" i="3"/>
  <c r="AA3440" i="3"/>
  <c r="Z3440" i="3"/>
  <c r="Y3440" i="3"/>
  <c r="X3440" i="3"/>
  <c r="AD3439" i="3"/>
  <c r="AC3439" i="3"/>
  <c r="AB3439" i="3"/>
  <c r="AA3439" i="3"/>
  <c r="Z3439" i="3"/>
  <c r="Y3439" i="3"/>
  <c r="X3439" i="3"/>
  <c r="AD3438" i="3"/>
  <c r="AC3438" i="3"/>
  <c r="AB3438" i="3"/>
  <c r="AA3438" i="3"/>
  <c r="Z3438" i="3"/>
  <c r="Y3438" i="3"/>
  <c r="X3438" i="3"/>
  <c r="AD3437" i="3"/>
  <c r="AC3437" i="3"/>
  <c r="AB3437" i="3"/>
  <c r="AA3437" i="3"/>
  <c r="Z3437" i="3"/>
  <c r="Y3437" i="3"/>
  <c r="X3437" i="3"/>
  <c r="AD3436" i="3"/>
  <c r="AC3436" i="3"/>
  <c r="AB3436" i="3"/>
  <c r="AA3436" i="3"/>
  <c r="Z3436" i="3"/>
  <c r="Y3436" i="3"/>
  <c r="X3436" i="3"/>
  <c r="AD3435" i="3"/>
  <c r="AC3435" i="3"/>
  <c r="AB3435" i="3"/>
  <c r="AA3435" i="3"/>
  <c r="Z3435" i="3"/>
  <c r="Y3435" i="3"/>
  <c r="X3435" i="3"/>
  <c r="AD3434" i="3"/>
  <c r="AC3434" i="3"/>
  <c r="AB3434" i="3"/>
  <c r="AA3434" i="3"/>
  <c r="Z3434" i="3"/>
  <c r="Y3434" i="3"/>
  <c r="X3434" i="3"/>
  <c r="AD3433" i="3"/>
  <c r="AC3433" i="3"/>
  <c r="AB3433" i="3"/>
  <c r="AA3433" i="3"/>
  <c r="Z3433" i="3"/>
  <c r="Y3433" i="3"/>
  <c r="X3433" i="3"/>
  <c r="AD3432" i="3"/>
  <c r="AC3432" i="3"/>
  <c r="AB3432" i="3"/>
  <c r="AA3432" i="3"/>
  <c r="Z3432" i="3"/>
  <c r="Y3432" i="3"/>
  <c r="X3432" i="3"/>
  <c r="AD3431" i="3"/>
  <c r="AC3431" i="3"/>
  <c r="AB3431" i="3"/>
  <c r="AA3431" i="3"/>
  <c r="Z3431" i="3"/>
  <c r="Y3431" i="3"/>
  <c r="X3431" i="3"/>
  <c r="AD3430" i="3"/>
  <c r="AC3430" i="3"/>
  <c r="AB3430" i="3"/>
  <c r="AA3430" i="3"/>
  <c r="Z3430" i="3"/>
  <c r="Y3430" i="3"/>
  <c r="X3430" i="3"/>
  <c r="AD3429" i="3"/>
  <c r="AC3429" i="3"/>
  <c r="AB3429" i="3"/>
  <c r="AA3429" i="3"/>
  <c r="Z3429" i="3"/>
  <c r="Y3429" i="3"/>
  <c r="X3429" i="3"/>
  <c r="AD3428" i="3"/>
  <c r="AC3428" i="3"/>
  <c r="AB3428" i="3"/>
  <c r="AA3428" i="3"/>
  <c r="Z3428" i="3"/>
  <c r="Y3428" i="3"/>
  <c r="X3428" i="3"/>
  <c r="AD3427" i="3"/>
  <c r="AC3427" i="3"/>
  <c r="AB3427" i="3"/>
  <c r="AA3427" i="3"/>
  <c r="Z3427" i="3"/>
  <c r="Y3427" i="3"/>
  <c r="X3427" i="3"/>
  <c r="AD3426" i="3"/>
  <c r="AC3426" i="3"/>
  <c r="AB3426" i="3"/>
  <c r="AA3426" i="3"/>
  <c r="Z3426" i="3"/>
  <c r="Y3426" i="3"/>
  <c r="X3426" i="3"/>
  <c r="AD3425" i="3"/>
  <c r="AC3425" i="3"/>
  <c r="AB3425" i="3"/>
  <c r="AA3425" i="3"/>
  <c r="Z3425" i="3"/>
  <c r="Y3425" i="3"/>
  <c r="X3425" i="3"/>
  <c r="AD3424" i="3"/>
  <c r="AC3424" i="3"/>
  <c r="AB3424" i="3"/>
  <c r="AA3424" i="3"/>
  <c r="Z3424" i="3"/>
  <c r="Y3424" i="3"/>
  <c r="X3424" i="3"/>
  <c r="AD3423" i="3"/>
  <c r="AC3423" i="3"/>
  <c r="AB3423" i="3"/>
  <c r="AA3423" i="3"/>
  <c r="Z3423" i="3"/>
  <c r="Y3423" i="3"/>
  <c r="X3423" i="3"/>
  <c r="AD3422" i="3"/>
  <c r="AC3422" i="3"/>
  <c r="AB3422" i="3"/>
  <c r="AA3422" i="3"/>
  <c r="Z3422" i="3"/>
  <c r="Y3422" i="3"/>
  <c r="X3422" i="3"/>
  <c r="AD3421" i="3"/>
  <c r="AC3421" i="3"/>
  <c r="AB3421" i="3"/>
  <c r="AA3421" i="3"/>
  <c r="Z3421" i="3"/>
  <c r="Y3421" i="3"/>
  <c r="X3421" i="3"/>
  <c r="AD3420" i="3"/>
  <c r="AC3420" i="3"/>
  <c r="AB3420" i="3"/>
  <c r="AA3420" i="3"/>
  <c r="Z3420" i="3"/>
  <c r="Y3420" i="3"/>
  <c r="X3420" i="3"/>
  <c r="AD3419" i="3"/>
  <c r="AC3419" i="3"/>
  <c r="AB3419" i="3"/>
  <c r="AA3419" i="3"/>
  <c r="Z3419" i="3"/>
  <c r="Y3419" i="3"/>
  <c r="X3419" i="3"/>
  <c r="AD3418" i="3"/>
  <c r="AC3418" i="3"/>
  <c r="AB3418" i="3"/>
  <c r="AA3418" i="3"/>
  <c r="Z3418" i="3"/>
  <c r="Y3418" i="3"/>
  <c r="X3418" i="3"/>
  <c r="AD3417" i="3"/>
  <c r="AC3417" i="3"/>
  <c r="AB3417" i="3"/>
  <c r="AA3417" i="3"/>
  <c r="Z3417" i="3"/>
  <c r="Y3417" i="3"/>
  <c r="X3417" i="3"/>
  <c r="AD3416" i="3"/>
  <c r="AC3416" i="3"/>
  <c r="AB3416" i="3"/>
  <c r="AA3416" i="3"/>
  <c r="Z3416" i="3"/>
  <c r="Y3416" i="3"/>
  <c r="X3416" i="3"/>
  <c r="AD3415" i="3"/>
  <c r="AC3415" i="3"/>
  <c r="AB3415" i="3"/>
  <c r="AA3415" i="3"/>
  <c r="Z3415" i="3"/>
  <c r="Y3415" i="3"/>
  <c r="X3415" i="3"/>
  <c r="AD3414" i="3"/>
  <c r="AC3414" i="3"/>
  <c r="AB3414" i="3"/>
  <c r="AA3414" i="3"/>
  <c r="Z3414" i="3"/>
  <c r="Y3414" i="3"/>
  <c r="X3414" i="3"/>
  <c r="AD3413" i="3"/>
  <c r="AC3413" i="3"/>
  <c r="AB3413" i="3"/>
  <c r="AA3413" i="3"/>
  <c r="Z3413" i="3"/>
  <c r="Y3413" i="3"/>
  <c r="X3413" i="3"/>
  <c r="AD3412" i="3"/>
  <c r="AC3412" i="3"/>
  <c r="AB3412" i="3"/>
  <c r="AA3412" i="3"/>
  <c r="Z3412" i="3"/>
  <c r="Y3412" i="3"/>
  <c r="X3412" i="3"/>
  <c r="AD3411" i="3"/>
  <c r="AC3411" i="3"/>
  <c r="AB3411" i="3"/>
  <c r="AA3411" i="3"/>
  <c r="Z3411" i="3"/>
  <c r="Y3411" i="3"/>
  <c r="X3411" i="3"/>
  <c r="AD3410" i="3"/>
  <c r="AC3410" i="3"/>
  <c r="AB3410" i="3"/>
  <c r="AA3410" i="3"/>
  <c r="Z3410" i="3"/>
  <c r="Y3410" i="3"/>
  <c r="X3410" i="3"/>
  <c r="AD3409" i="3"/>
  <c r="AC3409" i="3"/>
  <c r="AB3409" i="3"/>
  <c r="AA3409" i="3"/>
  <c r="Z3409" i="3"/>
  <c r="Y3409" i="3"/>
  <c r="X3409" i="3"/>
  <c r="AD3408" i="3"/>
  <c r="AC3408" i="3"/>
  <c r="AB3408" i="3"/>
  <c r="AA3408" i="3"/>
  <c r="Z3408" i="3"/>
  <c r="Y3408" i="3"/>
  <c r="X3408" i="3"/>
  <c r="AD3407" i="3"/>
  <c r="AC3407" i="3"/>
  <c r="AB3407" i="3"/>
  <c r="AA3407" i="3"/>
  <c r="Z3407" i="3"/>
  <c r="Y3407" i="3"/>
  <c r="X3407" i="3"/>
  <c r="AD3406" i="3"/>
  <c r="AC3406" i="3"/>
  <c r="AB3406" i="3"/>
  <c r="AA3406" i="3"/>
  <c r="Z3406" i="3"/>
  <c r="Y3406" i="3"/>
  <c r="X3406" i="3"/>
  <c r="AD3405" i="3"/>
  <c r="AC3405" i="3"/>
  <c r="AB3405" i="3"/>
  <c r="AA3405" i="3"/>
  <c r="Z3405" i="3"/>
  <c r="Y3405" i="3"/>
  <c r="X3405" i="3"/>
  <c r="AD3404" i="3"/>
  <c r="AC3404" i="3"/>
  <c r="AB3404" i="3"/>
  <c r="AA3404" i="3"/>
  <c r="Z3404" i="3"/>
  <c r="Y3404" i="3"/>
  <c r="X3404" i="3"/>
  <c r="AD3403" i="3"/>
  <c r="AC3403" i="3"/>
  <c r="AB3403" i="3"/>
  <c r="AA3403" i="3"/>
  <c r="Z3403" i="3"/>
  <c r="Y3403" i="3"/>
  <c r="X3403" i="3"/>
  <c r="AD3402" i="3"/>
  <c r="AC3402" i="3"/>
  <c r="AB3402" i="3"/>
  <c r="AA3402" i="3"/>
  <c r="Z3402" i="3"/>
  <c r="Y3402" i="3"/>
  <c r="X3402" i="3"/>
  <c r="AD3401" i="3"/>
  <c r="AC3401" i="3"/>
  <c r="AB3401" i="3"/>
  <c r="AA3401" i="3"/>
  <c r="Z3401" i="3"/>
  <c r="Y3401" i="3"/>
  <c r="X3401" i="3"/>
  <c r="AD3400" i="3"/>
  <c r="AC3400" i="3"/>
  <c r="AB3400" i="3"/>
  <c r="AA3400" i="3"/>
  <c r="Z3400" i="3"/>
  <c r="Y3400" i="3"/>
  <c r="X3400" i="3"/>
  <c r="AD3399" i="3"/>
  <c r="AC3399" i="3"/>
  <c r="AB3399" i="3"/>
  <c r="AA3399" i="3"/>
  <c r="Z3399" i="3"/>
  <c r="Y3399" i="3"/>
  <c r="X3399" i="3"/>
  <c r="AD3398" i="3"/>
  <c r="AC3398" i="3"/>
  <c r="AB3398" i="3"/>
  <c r="AA3398" i="3"/>
  <c r="Z3398" i="3"/>
  <c r="Y3398" i="3"/>
  <c r="X3398" i="3"/>
  <c r="AD3397" i="3"/>
  <c r="AC3397" i="3"/>
  <c r="AB3397" i="3"/>
  <c r="AA3397" i="3"/>
  <c r="Z3397" i="3"/>
  <c r="Y3397" i="3"/>
  <c r="X3397" i="3"/>
  <c r="AD3396" i="3"/>
  <c r="AC3396" i="3"/>
  <c r="AB3396" i="3"/>
  <c r="AA3396" i="3"/>
  <c r="Z3396" i="3"/>
  <c r="Y3396" i="3"/>
  <c r="X3396" i="3"/>
  <c r="AD3395" i="3"/>
  <c r="AC3395" i="3"/>
  <c r="AB3395" i="3"/>
  <c r="AA3395" i="3"/>
  <c r="Z3395" i="3"/>
  <c r="Y3395" i="3"/>
  <c r="X3395" i="3"/>
  <c r="AD3394" i="3"/>
  <c r="AC3394" i="3"/>
  <c r="AB3394" i="3"/>
  <c r="AA3394" i="3"/>
  <c r="Z3394" i="3"/>
  <c r="Y3394" i="3"/>
  <c r="X3394" i="3"/>
  <c r="AD3393" i="3"/>
  <c r="AC3393" i="3"/>
  <c r="AB3393" i="3"/>
  <c r="AA3393" i="3"/>
  <c r="Z3393" i="3"/>
  <c r="Y3393" i="3"/>
  <c r="X3393" i="3"/>
  <c r="AD3392" i="3"/>
  <c r="AC3392" i="3"/>
  <c r="AB3392" i="3"/>
  <c r="AA3392" i="3"/>
  <c r="Z3392" i="3"/>
  <c r="Y3392" i="3"/>
  <c r="X3392" i="3"/>
  <c r="AD3391" i="3"/>
  <c r="AC3391" i="3"/>
  <c r="AB3391" i="3"/>
  <c r="AA3391" i="3"/>
  <c r="Z3391" i="3"/>
  <c r="Y3391" i="3"/>
  <c r="X3391" i="3"/>
  <c r="AD3390" i="3"/>
  <c r="AC3390" i="3"/>
  <c r="AB3390" i="3"/>
  <c r="AA3390" i="3"/>
  <c r="Z3390" i="3"/>
  <c r="Y3390" i="3"/>
  <c r="X3390" i="3"/>
  <c r="AD3389" i="3"/>
  <c r="AC3389" i="3"/>
  <c r="AB3389" i="3"/>
  <c r="AA3389" i="3"/>
  <c r="Z3389" i="3"/>
  <c r="Y3389" i="3"/>
  <c r="X3389" i="3"/>
  <c r="AD3388" i="3"/>
  <c r="AC3388" i="3"/>
  <c r="AB3388" i="3"/>
  <c r="AA3388" i="3"/>
  <c r="Z3388" i="3"/>
  <c r="Y3388" i="3"/>
  <c r="X3388" i="3"/>
  <c r="AD3387" i="3"/>
  <c r="AC3387" i="3"/>
  <c r="AB3387" i="3"/>
  <c r="AA3387" i="3"/>
  <c r="Z3387" i="3"/>
  <c r="Y3387" i="3"/>
  <c r="X3387" i="3"/>
  <c r="AD3386" i="3"/>
  <c r="AC3386" i="3"/>
  <c r="AB3386" i="3"/>
  <c r="AA3386" i="3"/>
  <c r="Z3386" i="3"/>
  <c r="Y3386" i="3"/>
  <c r="X3386" i="3"/>
  <c r="AD3385" i="3"/>
  <c r="AC3385" i="3"/>
  <c r="AB3385" i="3"/>
  <c r="AA3385" i="3"/>
  <c r="Z3385" i="3"/>
  <c r="Y3385" i="3"/>
  <c r="X3385" i="3"/>
  <c r="AD3384" i="3"/>
  <c r="AC3384" i="3"/>
  <c r="AB3384" i="3"/>
  <c r="AA3384" i="3"/>
  <c r="Z3384" i="3"/>
  <c r="Y3384" i="3"/>
  <c r="X3384" i="3"/>
  <c r="AD3383" i="3"/>
  <c r="AC3383" i="3"/>
  <c r="AB3383" i="3"/>
  <c r="AA3383" i="3"/>
  <c r="Z3383" i="3"/>
  <c r="Y3383" i="3"/>
  <c r="X3383" i="3"/>
  <c r="AD3382" i="3"/>
  <c r="AC3382" i="3"/>
  <c r="AB3382" i="3"/>
  <c r="AA3382" i="3"/>
  <c r="Z3382" i="3"/>
  <c r="Y3382" i="3"/>
  <c r="X3382" i="3"/>
  <c r="AD3381" i="3"/>
  <c r="AC3381" i="3"/>
  <c r="AB3381" i="3"/>
  <c r="AA3381" i="3"/>
  <c r="Z3381" i="3"/>
  <c r="Y3381" i="3"/>
  <c r="X3381" i="3"/>
  <c r="AD3380" i="3"/>
  <c r="AC3380" i="3"/>
  <c r="AB3380" i="3"/>
  <c r="AA3380" i="3"/>
  <c r="Z3380" i="3"/>
  <c r="Y3380" i="3"/>
  <c r="X3380" i="3"/>
  <c r="AD3379" i="3"/>
  <c r="AC3379" i="3"/>
  <c r="AB3379" i="3"/>
  <c r="AA3379" i="3"/>
  <c r="Z3379" i="3"/>
  <c r="Y3379" i="3"/>
  <c r="X3379" i="3"/>
  <c r="AD3378" i="3"/>
  <c r="AC3378" i="3"/>
  <c r="AB3378" i="3"/>
  <c r="AA3378" i="3"/>
  <c r="Z3378" i="3"/>
  <c r="Y3378" i="3"/>
  <c r="X3378" i="3"/>
  <c r="AD3377" i="3"/>
  <c r="AC3377" i="3"/>
  <c r="AB3377" i="3"/>
  <c r="AA3377" i="3"/>
  <c r="Z3377" i="3"/>
  <c r="Y3377" i="3"/>
  <c r="X3377" i="3"/>
  <c r="AD3376" i="3"/>
  <c r="AC3376" i="3"/>
  <c r="AB3376" i="3"/>
  <c r="AA3376" i="3"/>
  <c r="Z3376" i="3"/>
  <c r="Y3376" i="3"/>
  <c r="X3376" i="3"/>
  <c r="AD3375" i="3"/>
  <c r="AC3375" i="3"/>
  <c r="AB3375" i="3"/>
  <c r="AA3375" i="3"/>
  <c r="Z3375" i="3"/>
  <c r="Y3375" i="3"/>
  <c r="X3375" i="3"/>
  <c r="AD3374" i="3"/>
  <c r="AC3374" i="3"/>
  <c r="AB3374" i="3"/>
  <c r="AA3374" i="3"/>
  <c r="Z3374" i="3"/>
  <c r="Y3374" i="3"/>
  <c r="X3374" i="3"/>
  <c r="AD3373" i="3"/>
  <c r="AC3373" i="3"/>
  <c r="AB3373" i="3"/>
  <c r="AA3373" i="3"/>
  <c r="Z3373" i="3"/>
  <c r="Y3373" i="3"/>
  <c r="X3373" i="3"/>
  <c r="AD3372" i="3"/>
  <c r="AC3372" i="3"/>
  <c r="AB3372" i="3"/>
  <c r="AA3372" i="3"/>
  <c r="Z3372" i="3"/>
  <c r="Y3372" i="3"/>
  <c r="X3372" i="3"/>
  <c r="AD3371" i="3"/>
  <c r="AC3371" i="3"/>
  <c r="AB3371" i="3"/>
  <c r="AA3371" i="3"/>
  <c r="Z3371" i="3"/>
  <c r="Y3371" i="3"/>
  <c r="X3371" i="3"/>
  <c r="AD3370" i="3"/>
  <c r="AC3370" i="3"/>
  <c r="AB3370" i="3"/>
  <c r="AA3370" i="3"/>
  <c r="Z3370" i="3"/>
  <c r="Y3370" i="3"/>
  <c r="X3370" i="3"/>
  <c r="AD3369" i="3"/>
  <c r="AC3369" i="3"/>
  <c r="AB3369" i="3"/>
  <c r="AA3369" i="3"/>
  <c r="Z3369" i="3"/>
  <c r="Y3369" i="3"/>
  <c r="X3369" i="3"/>
  <c r="AD3368" i="3"/>
  <c r="AC3368" i="3"/>
  <c r="AB3368" i="3"/>
  <c r="AA3368" i="3"/>
  <c r="Z3368" i="3"/>
  <c r="Y3368" i="3"/>
  <c r="X3368" i="3"/>
  <c r="AD3367" i="3"/>
  <c r="AC3367" i="3"/>
  <c r="AB3367" i="3"/>
  <c r="AA3367" i="3"/>
  <c r="Z3367" i="3"/>
  <c r="Y3367" i="3"/>
  <c r="X3367" i="3"/>
  <c r="AD3366" i="3"/>
  <c r="AC3366" i="3"/>
  <c r="AB3366" i="3"/>
  <c r="AA3366" i="3"/>
  <c r="Z3366" i="3"/>
  <c r="Y3366" i="3"/>
  <c r="X3366" i="3"/>
  <c r="AD3365" i="3"/>
  <c r="AC3365" i="3"/>
  <c r="AB3365" i="3"/>
  <c r="AA3365" i="3"/>
  <c r="Z3365" i="3"/>
  <c r="Y3365" i="3"/>
  <c r="X3365" i="3"/>
  <c r="AD3364" i="3"/>
  <c r="AC3364" i="3"/>
  <c r="AB3364" i="3"/>
  <c r="AA3364" i="3"/>
  <c r="Z3364" i="3"/>
  <c r="Y3364" i="3"/>
  <c r="X3364" i="3"/>
  <c r="AD3363" i="3"/>
  <c r="AC3363" i="3"/>
  <c r="AB3363" i="3"/>
  <c r="AA3363" i="3"/>
  <c r="Z3363" i="3"/>
  <c r="Y3363" i="3"/>
  <c r="X3363" i="3"/>
  <c r="AD3362" i="3"/>
  <c r="AC3362" i="3"/>
  <c r="AB3362" i="3"/>
  <c r="AA3362" i="3"/>
  <c r="Z3362" i="3"/>
  <c r="Y3362" i="3"/>
  <c r="X3362" i="3"/>
  <c r="AD3361" i="3"/>
  <c r="AC3361" i="3"/>
  <c r="AB3361" i="3"/>
  <c r="AA3361" i="3"/>
  <c r="Z3361" i="3"/>
  <c r="Y3361" i="3"/>
  <c r="X3361" i="3"/>
  <c r="AD3360" i="3"/>
  <c r="AC3360" i="3"/>
  <c r="AB3360" i="3"/>
  <c r="AA3360" i="3"/>
  <c r="Z3360" i="3"/>
  <c r="Y3360" i="3"/>
  <c r="X3360" i="3"/>
  <c r="AD3359" i="3"/>
  <c r="AC3359" i="3"/>
  <c r="AB3359" i="3"/>
  <c r="AA3359" i="3"/>
  <c r="Z3359" i="3"/>
  <c r="Y3359" i="3"/>
  <c r="X3359" i="3"/>
  <c r="AD3358" i="3"/>
  <c r="AC3358" i="3"/>
  <c r="AB3358" i="3"/>
  <c r="AA3358" i="3"/>
  <c r="Z3358" i="3"/>
  <c r="Y3358" i="3"/>
  <c r="X3358" i="3"/>
  <c r="AD3357" i="3"/>
  <c r="AC3357" i="3"/>
  <c r="AB3357" i="3"/>
  <c r="AA3357" i="3"/>
  <c r="Z3357" i="3"/>
  <c r="Y3357" i="3"/>
  <c r="X3357" i="3"/>
  <c r="AD3356" i="3"/>
  <c r="AC3356" i="3"/>
  <c r="AB3356" i="3"/>
  <c r="AA3356" i="3"/>
  <c r="Z3356" i="3"/>
  <c r="Y3356" i="3"/>
  <c r="X3356" i="3"/>
  <c r="AD3355" i="3"/>
  <c r="AC3355" i="3"/>
  <c r="AB3355" i="3"/>
  <c r="AA3355" i="3"/>
  <c r="Z3355" i="3"/>
  <c r="Y3355" i="3"/>
  <c r="X3355" i="3"/>
  <c r="AD3354" i="3"/>
  <c r="AC3354" i="3"/>
  <c r="AB3354" i="3"/>
  <c r="AA3354" i="3"/>
  <c r="Z3354" i="3"/>
  <c r="Y3354" i="3"/>
  <c r="X3354" i="3"/>
  <c r="AD3353" i="3"/>
  <c r="AC3353" i="3"/>
  <c r="AB3353" i="3"/>
  <c r="AA3353" i="3"/>
  <c r="Z3353" i="3"/>
  <c r="Y3353" i="3"/>
  <c r="X3353" i="3"/>
  <c r="AD3352" i="3"/>
  <c r="AC3352" i="3"/>
  <c r="AB3352" i="3"/>
  <c r="AA3352" i="3"/>
  <c r="Z3352" i="3"/>
  <c r="Y3352" i="3"/>
  <c r="X3352" i="3"/>
  <c r="AD3351" i="3"/>
  <c r="AC3351" i="3"/>
  <c r="AB3351" i="3"/>
  <c r="AA3351" i="3"/>
  <c r="Z3351" i="3"/>
  <c r="Y3351" i="3"/>
  <c r="X3351" i="3"/>
  <c r="AD3350" i="3"/>
  <c r="AC3350" i="3"/>
  <c r="AB3350" i="3"/>
  <c r="AA3350" i="3"/>
  <c r="Z3350" i="3"/>
  <c r="Y3350" i="3"/>
  <c r="X3350" i="3"/>
  <c r="AD3349" i="3"/>
  <c r="AC3349" i="3"/>
  <c r="AB3349" i="3"/>
  <c r="AA3349" i="3"/>
  <c r="Z3349" i="3"/>
  <c r="Y3349" i="3"/>
  <c r="X3349" i="3"/>
  <c r="AD3348" i="3"/>
  <c r="AC3348" i="3"/>
  <c r="AB3348" i="3"/>
  <c r="AA3348" i="3"/>
  <c r="Z3348" i="3"/>
  <c r="Y3348" i="3"/>
  <c r="X3348" i="3"/>
  <c r="AD3347" i="3"/>
  <c r="AC3347" i="3"/>
  <c r="AB3347" i="3"/>
  <c r="AA3347" i="3"/>
  <c r="Z3347" i="3"/>
  <c r="Y3347" i="3"/>
  <c r="X3347" i="3"/>
  <c r="AD3346" i="3"/>
  <c r="AC3346" i="3"/>
  <c r="AB3346" i="3"/>
  <c r="AA3346" i="3"/>
  <c r="Z3346" i="3"/>
  <c r="Y3346" i="3"/>
  <c r="X3346" i="3"/>
  <c r="AD3345" i="3"/>
  <c r="AC3345" i="3"/>
  <c r="AB3345" i="3"/>
  <c r="AA3345" i="3"/>
  <c r="Z3345" i="3"/>
  <c r="Y3345" i="3"/>
  <c r="X3345" i="3"/>
  <c r="AD3344" i="3"/>
  <c r="AC3344" i="3"/>
  <c r="AB3344" i="3"/>
  <c r="AA3344" i="3"/>
  <c r="Z3344" i="3"/>
  <c r="Y3344" i="3"/>
  <c r="X3344" i="3"/>
  <c r="AD3343" i="3"/>
  <c r="AC3343" i="3"/>
  <c r="AB3343" i="3"/>
  <c r="AA3343" i="3"/>
  <c r="Z3343" i="3"/>
  <c r="Y3343" i="3"/>
  <c r="X3343" i="3"/>
  <c r="AD3342" i="3"/>
  <c r="AC3342" i="3"/>
  <c r="AB3342" i="3"/>
  <c r="AA3342" i="3"/>
  <c r="Z3342" i="3"/>
  <c r="Y3342" i="3"/>
  <c r="X3342" i="3"/>
  <c r="AD3341" i="3"/>
  <c r="AC3341" i="3"/>
  <c r="AB3341" i="3"/>
  <c r="AA3341" i="3"/>
  <c r="Z3341" i="3"/>
  <c r="Y3341" i="3"/>
  <c r="X3341" i="3"/>
  <c r="AD3340" i="3"/>
  <c r="AC3340" i="3"/>
  <c r="AB3340" i="3"/>
  <c r="AA3340" i="3"/>
  <c r="Z3340" i="3"/>
  <c r="Y3340" i="3"/>
  <c r="X3340" i="3"/>
  <c r="AD3339" i="3"/>
  <c r="AC3339" i="3"/>
  <c r="AB3339" i="3"/>
  <c r="AA3339" i="3"/>
  <c r="Z3339" i="3"/>
  <c r="Y3339" i="3"/>
  <c r="X3339" i="3"/>
  <c r="AD3338" i="3"/>
  <c r="AC3338" i="3"/>
  <c r="AB3338" i="3"/>
  <c r="AA3338" i="3"/>
  <c r="Z3338" i="3"/>
  <c r="Y3338" i="3"/>
  <c r="X3338" i="3"/>
  <c r="AD3337" i="3"/>
  <c r="AC3337" i="3"/>
  <c r="AB3337" i="3"/>
  <c r="AA3337" i="3"/>
  <c r="Z3337" i="3"/>
  <c r="Y3337" i="3"/>
  <c r="X3337" i="3"/>
  <c r="AD3336" i="3"/>
  <c r="AC3336" i="3"/>
  <c r="AB3336" i="3"/>
  <c r="AA3336" i="3"/>
  <c r="Z3336" i="3"/>
  <c r="Y3336" i="3"/>
  <c r="X3336" i="3"/>
  <c r="AD3335" i="3"/>
  <c r="AC3335" i="3"/>
  <c r="AB3335" i="3"/>
  <c r="AA3335" i="3"/>
  <c r="Z3335" i="3"/>
  <c r="Y3335" i="3"/>
  <c r="X3335" i="3"/>
  <c r="AD3334" i="3"/>
  <c r="AC3334" i="3"/>
  <c r="AB3334" i="3"/>
  <c r="AA3334" i="3"/>
  <c r="Z3334" i="3"/>
  <c r="Y3334" i="3"/>
  <c r="X3334" i="3"/>
  <c r="AD3333" i="3"/>
  <c r="AC3333" i="3"/>
  <c r="AB3333" i="3"/>
  <c r="AA3333" i="3"/>
  <c r="Z3333" i="3"/>
  <c r="Y3333" i="3"/>
  <c r="X3333" i="3"/>
  <c r="AD3332" i="3"/>
  <c r="AC3332" i="3"/>
  <c r="AB3332" i="3"/>
  <c r="AA3332" i="3"/>
  <c r="Z3332" i="3"/>
  <c r="Y3332" i="3"/>
  <c r="X3332" i="3"/>
  <c r="AD3331" i="3"/>
  <c r="AC3331" i="3"/>
  <c r="AB3331" i="3"/>
  <c r="AA3331" i="3"/>
  <c r="Z3331" i="3"/>
  <c r="Y3331" i="3"/>
  <c r="X3331" i="3"/>
  <c r="AD3330" i="3"/>
  <c r="AC3330" i="3"/>
  <c r="AB3330" i="3"/>
  <c r="AA3330" i="3"/>
  <c r="Z3330" i="3"/>
  <c r="Y3330" i="3"/>
  <c r="X3330" i="3"/>
  <c r="AD3329" i="3"/>
  <c r="AC3329" i="3"/>
  <c r="AB3329" i="3"/>
  <c r="AA3329" i="3"/>
  <c r="Z3329" i="3"/>
  <c r="Y3329" i="3"/>
  <c r="X3329" i="3"/>
  <c r="AD3328" i="3"/>
  <c r="AC3328" i="3"/>
  <c r="AB3328" i="3"/>
  <c r="AA3328" i="3"/>
  <c r="Z3328" i="3"/>
  <c r="Y3328" i="3"/>
  <c r="X3328" i="3"/>
  <c r="AD3327" i="3"/>
  <c r="AC3327" i="3"/>
  <c r="AB3327" i="3"/>
  <c r="AA3327" i="3"/>
  <c r="Z3327" i="3"/>
  <c r="Y3327" i="3"/>
  <c r="X3327" i="3"/>
  <c r="AD3326" i="3"/>
  <c r="AC3326" i="3"/>
  <c r="AB3326" i="3"/>
  <c r="AA3326" i="3"/>
  <c r="Z3326" i="3"/>
  <c r="Y3326" i="3"/>
  <c r="X3326" i="3"/>
  <c r="AD3325" i="3"/>
  <c r="AC3325" i="3"/>
  <c r="AB3325" i="3"/>
  <c r="AA3325" i="3"/>
  <c r="Z3325" i="3"/>
  <c r="Y3325" i="3"/>
  <c r="X3325" i="3"/>
  <c r="AD3324" i="3"/>
  <c r="AC3324" i="3"/>
  <c r="AB3324" i="3"/>
  <c r="AA3324" i="3"/>
  <c r="Z3324" i="3"/>
  <c r="Y3324" i="3"/>
  <c r="X3324" i="3"/>
  <c r="AD3323" i="3"/>
  <c r="AC3323" i="3"/>
  <c r="AB3323" i="3"/>
  <c r="AA3323" i="3"/>
  <c r="Z3323" i="3"/>
  <c r="Y3323" i="3"/>
  <c r="X3323" i="3"/>
  <c r="AD3322" i="3"/>
  <c r="AC3322" i="3"/>
  <c r="AB3322" i="3"/>
  <c r="AA3322" i="3"/>
  <c r="Z3322" i="3"/>
  <c r="Y3322" i="3"/>
  <c r="X3322" i="3"/>
  <c r="AD3321" i="3"/>
  <c r="AC3321" i="3"/>
  <c r="AB3321" i="3"/>
  <c r="AA3321" i="3"/>
  <c r="Z3321" i="3"/>
  <c r="Y3321" i="3"/>
  <c r="X3321" i="3"/>
  <c r="AD3320" i="3"/>
  <c r="AC3320" i="3"/>
  <c r="AB3320" i="3"/>
  <c r="AA3320" i="3"/>
  <c r="Z3320" i="3"/>
  <c r="Y3320" i="3"/>
  <c r="X3320" i="3"/>
  <c r="AD3319" i="3"/>
  <c r="AC3319" i="3"/>
  <c r="AB3319" i="3"/>
  <c r="AA3319" i="3"/>
  <c r="Z3319" i="3"/>
  <c r="Y3319" i="3"/>
  <c r="X3319" i="3"/>
  <c r="AD3318" i="3"/>
  <c r="AC3318" i="3"/>
  <c r="AB3318" i="3"/>
  <c r="AA3318" i="3"/>
  <c r="Z3318" i="3"/>
  <c r="Y3318" i="3"/>
  <c r="X3318" i="3"/>
  <c r="AD3317" i="3"/>
  <c r="AC3317" i="3"/>
  <c r="AB3317" i="3"/>
  <c r="AA3317" i="3"/>
  <c r="Z3317" i="3"/>
  <c r="Y3317" i="3"/>
  <c r="X3317" i="3"/>
  <c r="AD3316" i="3"/>
  <c r="AC3316" i="3"/>
  <c r="AB3316" i="3"/>
  <c r="AA3316" i="3"/>
  <c r="Z3316" i="3"/>
  <c r="Y3316" i="3"/>
  <c r="X3316" i="3"/>
  <c r="AD3315" i="3"/>
  <c r="AC3315" i="3"/>
  <c r="AB3315" i="3"/>
  <c r="AA3315" i="3"/>
  <c r="Z3315" i="3"/>
  <c r="Y3315" i="3"/>
  <c r="X3315" i="3"/>
  <c r="AD3314" i="3"/>
  <c r="AC3314" i="3"/>
  <c r="AB3314" i="3"/>
  <c r="AA3314" i="3"/>
  <c r="Z3314" i="3"/>
  <c r="Y3314" i="3"/>
  <c r="X3314" i="3"/>
  <c r="AD3313" i="3"/>
  <c r="AC3313" i="3"/>
  <c r="AB3313" i="3"/>
  <c r="AA3313" i="3"/>
  <c r="Z3313" i="3"/>
  <c r="Y3313" i="3"/>
  <c r="X3313" i="3"/>
  <c r="AD3312" i="3"/>
  <c r="AC3312" i="3"/>
  <c r="AB3312" i="3"/>
  <c r="AA3312" i="3"/>
  <c r="Z3312" i="3"/>
  <c r="Y3312" i="3"/>
  <c r="X3312" i="3"/>
  <c r="AD3311" i="3"/>
  <c r="AC3311" i="3"/>
  <c r="AB3311" i="3"/>
  <c r="AA3311" i="3"/>
  <c r="Z3311" i="3"/>
  <c r="Y3311" i="3"/>
  <c r="X3311" i="3"/>
  <c r="AD3310" i="3"/>
  <c r="AC3310" i="3"/>
  <c r="AB3310" i="3"/>
  <c r="AA3310" i="3"/>
  <c r="Z3310" i="3"/>
  <c r="Y3310" i="3"/>
  <c r="X3310" i="3"/>
  <c r="AD3309" i="3"/>
  <c r="AC3309" i="3"/>
  <c r="AB3309" i="3"/>
  <c r="AA3309" i="3"/>
  <c r="Z3309" i="3"/>
  <c r="Y3309" i="3"/>
  <c r="X3309" i="3"/>
  <c r="AD3308" i="3"/>
  <c r="AC3308" i="3"/>
  <c r="AB3308" i="3"/>
  <c r="AA3308" i="3"/>
  <c r="Z3308" i="3"/>
  <c r="Y3308" i="3"/>
  <c r="X3308" i="3"/>
  <c r="AD3307" i="3"/>
  <c r="AC3307" i="3"/>
  <c r="AB3307" i="3"/>
  <c r="AA3307" i="3"/>
  <c r="Z3307" i="3"/>
  <c r="Y3307" i="3"/>
  <c r="X3307" i="3"/>
  <c r="AD3306" i="3"/>
  <c r="AC3306" i="3"/>
  <c r="AB3306" i="3"/>
  <c r="AA3306" i="3"/>
  <c r="Z3306" i="3"/>
  <c r="Y3306" i="3"/>
  <c r="X3306" i="3"/>
  <c r="AD3305" i="3"/>
  <c r="AC3305" i="3"/>
  <c r="AB3305" i="3"/>
  <c r="AA3305" i="3"/>
  <c r="Z3305" i="3"/>
  <c r="Y3305" i="3"/>
  <c r="X3305" i="3"/>
  <c r="AD3304" i="3"/>
  <c r="AC3304" i="3"/>
  <c r="AB3304" i="3"/>
  <c r="AA3304" i="3"/>
  <c r="Z3304" i="3"/>
  <c r="Y3304" i="3"/>
  <c r="X3304" i="3"/>
  <c r="AD3303" i="3"/>
  <c r="AC3303" i="3"/>
  <c r="AB3303" i="3"/>
  <c r="AA3303" i="3"/>
  <c r="Z3303" i="3"/>
  <c r="Y3303" i="3"/>
  <c r="X3303" i="3"/>
  <c r="AD3302" i="3"/>
  <c r="AC3302" i="3"/>
  <c r="AB3302" i="3"/>
  <c r="AA3302" i="3"/>
  <c r="Z3302" i="3"/>
  <c r="Y3302" i="3"/>
  <c r="X3302" i="3"/>
  <c r="AD3301" i="3"/>
  <c r="AC3301" i="3"/>
  <c r="AB3301" i="3"/>
  <c r="AA3301" i="3"/>
  <c r="Z3301" i="3"/>
  <c r="Y3301" i="3"/>
  <c r="X3301" i="3"/>
  <c r="AD3300" i="3"/>
  <c r="AC3300" i="3"/>
  <c r="AB3300" i="3"/>
  <c r="AA3300" i="3"/>
  <c r="Z3300" i="3"/>
  <c r="Y3300" i="3"/>
  <c r="X3300" i="3"/>
  <c r="AD3299" i="3"/>
  <c r="AC3299" i="3"/>
  <c r="AB3299" i="3"/>
  <c r="AA3299" i="3"/>
  <c r="Z3299" i="3"/>
  <c r="Y3299" i="3"/>
  <c r="X3299" i="3"/>
  <c r="AD3298" i="3"/>
  <c r="AC3298" i="3"/>
  <c r="AB3298" i="3"/>
  <c r="AA3298" i="3"/>
  <c r="Z3298" i="3"/>
  <c r="Y3298" i="3"/>
  <c r="X3298" i="3"/>
  <c r="AD3297" i="3"/>
  <c r="AC3297" i="3"/>
  <c r="AB3297" i="3"/>
  <c r="AA3297" i="3"/>
  <c r="Z3297" i="3"/>
  <c r="Y3297" i="3"/>
  <c r="X3297" i="3"/>
  <c r="AD3296" i="3"/>
  <c r="AC3296" i="3"/>
  <c r="AB3296" i="3"/>
  <c r="AA3296" i="3"/>
  <c r="Z3296" i="3"/>
  <c r="Y3296" i="3"/>
  <c r="X3296" i="3"/>
  <c r="AD3295" i="3"/>
  <c r="AC3295" i="3"/>
  <c r="AB3295" i="3"/>
  <c r="AA3295" i="3"/>
  <c r="Z3295" i="3"/>
  <c r="Y3295" i="3"/>
  <c r="X3295" i="3"/>
  <c r="AD3294" i="3"/>
  <c r="AC3294" i="3"/>
  <c r="AB3294" i="3"/>
  <c r="AA3294" i="3"/>
  <c r="Z3294" i="3"/>
  <c r="Y3294" i="3"/>
  <c r="X3294" i="3"/>
  <c r="AD3293" i="3"/>
  <c r="AC3293" i="3"/>
  <c r="AB3293" i="3"/>
  <c r="AA3293" i="3"/>
  <c r="Z3293" i="3"/>
  <c r="Y3293" i="3"/>
  <c r="X3293" i="3"/>
  <c r="AD3292" i="3"/>
  <c r="AC3292" i="3"/>
  <c r="AB3292" i="3"/>
  <c r="AA3292" i="3"/>
  <c r="Z3292" i="3"/>
  <c r="Y3292" i="3"/>
  <c r="X3292" i="3"/>
  <c r="AD3291" i="3"/>
  <c r="AC3291" i="3"/>
  <c r="AB3291" i="3"/>
  <c r="AA3291" i="3"/>
  <c r="Z3291" i="3"/>
  <c r="Y3291" i="3"/>
  <c r="X3291" i="3"/>
  <c r="AD3290" i="3"/>
  <c r="AC3290" i="3"/>
  <c r="AB3290" i="3"/>
  <c r="AA3290" i="3"/>
  <c r="Z3290" i="3"/>
  <c r="Y3290" i="3"/>
  <c r="X3290" i="3"/>
  <c r="AD3289" i="3"/>
  <c r="AC3289" i="3"/>
  <c r="AB3289" i="3"/>
  <c r="AA3289" i="3"/>
  <c r="Z3289" i="3"/>
  <c r="Y3289" i="3"/>
  <c r="X3289" i="3"/>
  <c r="AD3288" i="3"/>
  <c r="AC3288" i="3"/>
  <c r="AB3288" i="3"/>
  <c r="AA3288" i="3"/>
  <c r="Z3288" i="3"/>
  <c r="Y3288" i="3"/>
  <c r="X3288" i="3"/>
  <c r="AD3287" i="3"/>
  <c r="AC3287" i="3"/>
  <c r="AB3287" i="3"/>
  <c r="AA3287" i="3"/>
  <c r="Z3287" i="3"/>
  <c r="Y3287" i="3"/>
  <c r="X3287" i="3"/>
  <c r="AD3286" i="3"/>
  <c r="AC3286" i="3"/>
  <c r="AB3286" i="3"/>
  <c r="AA3286" i="3"/>
  <c r="Z3286" i="3"/>
  <c r="Y3286" i="3"/>
  <c r="X3286" i="3"/>
  <c r="AD3285" i="3"/>
  <c r="AC3285" i="3"/>
  <c r="AB3285" i="3"/>
  <c r="AA3285" i="3"/>
  <c r="Z3285" i="3"/>
  <c r="Y3285" i="3"/>
  <c r="X3285" i="3"/>
  <c r="AD3284" i="3"/>
  <c r="AC3284" i="3"/>
  <c r="AB3284" i="3"/>
  <c r="AA3284" i="3"/>
  <c r="Z3284" i="3"/>
  <c r="Y3284" i="3"/>
  <c r="X3284" i="3"/>
  <c r="AD3283" i="3"/>
  <c r="AC3283" i="3"/>
  <c r="AB3283" i="3"/>
  <c r="AA3283" i="3"/>
  <c r="Z3283" i="3"/>
  <c r="Y3283" i="3"/>
  <c r="X3283" i="3"/>
  <c r="AD3282" i="3"/>
  <c r="AC3282" i="3"/>
  <c r="AB3282" i="3"/>
  <c r="AA3282" i="3"/>
  <c r="Z3282" i="3"/>
  <c r="Y3282" i="3"/>
  <c r="X3282" i="3"/>
  <c r="AD3281" i="3"/>
  <c r="AC3281" i="3"/>
  <c r="AB3281" i="3"/>
  <c r="AA3281" i="3"/>
  <c r="Z3281" i="3"/>
  <c r="Y3281" i="3"/>
  <c r="X3281" i="3"/>
  <c r="AD3280" i="3"/>
  <c r="AC3280" i="3"/>
  <c r="AB3280" i="3"/>
  <c r="AA3280" i="3"/>
  <c r="Z3280" i="3"/>
  <c r="Y3280" i="3"/>
  <c r="X3280" i="3"/>
  <c r="AD3279" i="3"/>
  <c r="AC3279" i="3"/>
  <c r="AB3279" i="3"/>
  <c r="AA3279" i="3"/>
  <c r="Z3279" i="3"/>
  <c r="Y3279" i="3"/>
  <c r="X3279" i="3"/>
  <c r="AD3278" i="3"/>
  <c r="AC3278" i="3"/>
  <c r="AB3278" i="3"/>
  <c r="AA3278" i="3"/>
  <c r="Z3278" i="3"/>
  <c r="Y3278" i="3"/>
  <c r="X3278" i="3"/>
  <c r="AD3277" i="3"/>
  <c r="AC3277" i="3"/>
  <c r="AB3277" i="3"/>
  <c r="AA3277" i="3"/>
  <c r="Z3277" i="3"/>
  <c r="Y3277" i="3"/>
  <c r="X3277" i="3"/>
  <c r="AD3276" i="3"/>
  <c r="AC3276" i="3"/>
  <c r="AB3276" i="3"/>
  <c r="AA3276" i="3"/>
  <c r="Z3276" i="3"/>
  <c r="Y3276" i="3"/>
  <c r="X3276" i="3"/>
  <c r="AD3275" i="3"/>
  <c r="AC3275" i="3"/>
  <c r="AB3275" i="3"/>
  <c r="AA3275" i="3"/>
  <c r="Z3275" i="3"/>
  <c r="Y3275" i="3"/>
  <c r="X3275" i="3"/>
  <c r="AD3274" i="3"/>
  <c r="AC3274" i="3"/>
  <c r="AB3274" i="3"/>
  <c r="AA3274" i="3"/>
  <c r="Z3274" i="3"/>
  <c r="Y3274" i="3"/>
  <c r="X3274" i="3"/>
  <c r="AD3273" i="3"/>
  <c r="AC3273" i="3"/>
  <c r="AB3273" i="3"/>
  <c r="AA3273" i="3"/>
  <c r="Z3273" i="3"/>
  <c r="Y3273" i="3"/>
  <c r="X3273" i="3"/>
  <c r="AD3272" i="3"/>
  <c r="AC3272" i="3"/>
  <c r="AB3272" i="3"/>
  <c r="AA3272" i="3"/>
  <c r="Z3272" i="3"/>
  <c r="Y3272" i="3"/>
  <c r="X3272" i="3"/>
  <c r="AD3271" i="3"/>
  <c r="AC3271" i="3"/>
  <c r="AB3271" i="3"/>
  <c r="AA3271" i="3"/>
  <c r="Z3271" i="3"/>
  <c r="Y3271" i="3"/>
  <c r="X3271" i="3"/>
  <c r="AD3270" i="3"/>
  <c r="AC3270" i="3"/>
  <c r="AB3270" i="3"/>
  <c r="AA3270" i="3"/>
  <c r="Z3270" i="3"/>
  <c r="Y3270" i="3"/>
  <c r="X3270" i="3"/>
  <c r="AD3269" i="3"/>
  <c r="AC3269" i="3"/>
  <c r="AB3269" i="3"/>
  <c r="AA3269" i="3"/>
  <c r="Z3269" i="3"/>
  <c r="Y3269" i="3"/>
  <c r="X3269" i="3"/>
  <c r="AD3268" i="3"/>
  <c r="AC3268" i="3"/>
  <c r="AB3268" i="3"/>
  <c r="AA3268" i="3"/>
  <c r="Z3268" i="3"/>
  <c r="Y3268" i="3"/>
  <c r="X3268" i="3"/>
  <c r="AD3267" i="3"/>
  <c r="AC3267" i="3"/>
  <c r="AB3267" i="3"/>
  <c r="AA3267" i="3"/>
  <c r="Z3267" i="3"/>
  <c r="Y3267" i="3"/>
  <c r="X3267" i="3"/>
  <c r="AD3266" i="3"/>
  <c r="AC3266" i="3"/>
  <c r="AB3266" i="3"/>
  <c r="AA3266" i="3"/>
  <c r="Z3266" i="3"/>
  <c r="Y3266" i="3"/>
  <c r="X3266" i="3"/>
  <c r="AD3265" i="3"/>
  <c r="AC3265" i="3"/>
  <c r="AB3265" i="3"/>
  <c r="AA3265" i="3"/>
  <c r="Z3265" i="3"/>
  <c r="Y3265" i="3"/>
  <c r="X3265" i="3"/>
  <c r="AD3264" i="3"/>
  <c r="AC3264" i="3"/>
  <c r="AB3264" i="3"/>
  <c r="AA3264" i="3"/>
  <c r="Z3264" i="3"/>
  <c r="Y3264" i="3"/>
  <c r="X3264" i="3"/>
  <c r="AD3263" i="3"/>
  <c r="AC3263" i="3"/>
  <c r="AB3263" i="3"/>
  <c r="AA3263" i="3"/>
  <c r="Z3263" i="3"/>
  <c r="Y3263" i="3"/>
  <c r="X3263" i="3"/>
  <c r="AD3262" i="3"/>
  <c r="AC3262" i="3"/>
  <c r="AB3262" i="3"/>
  <c r="AA3262" i="3"/>
  <c r="Z3262" i="3"/>
  <c r="Y3262" i="3"/>
  <c r="X3262" i="3"/>
  <c r="AD3261" i="3"/>
  <c r="AC3261" i="3"/>
  <c r="AB3261" i="3"/>
  <c r="AA3261" i="3"/>
  <c r="Z3261" i="3"/>
  <c r="Y3261" i="3"/>
  <c r="X3261" i="3"/>
  <c r="AD3260" i="3"/>
  <c r="AC3260" i="3"/>
  <c r="AB3260" i="3"/>
  <c r="AA3260" i="3"/>
  <c r="Z3260" i="3"/>
  <c r="Y3260" i="3"/>
  <c r="X3260" i="3"/>
  <c r="AD3259" i="3"/>
  <c r="AC3259" i="3"/>
  <c r="AB3259" i="3"/>
  <c r="AA3259" i="3"/>
  <c r="Z3259" i="3"/>
  <c r="Y3259" i="3"/>
  <c r="X3259" i="3"/>
  <c r="AD3258" i="3"/>
  <c r="AC3258" i="3"/>
  <c r="AB3258" i="3"/>
  <c r="AA3258" i="3"/>
  <c r="Z3258" i="3"/>
  <c r="Y3258" i="3"/>
  <c r="X3258" i="3"/>
  <c r="AD3257" i="3"/>
  <c r="AC3257" i="3"/>
  <c r="AB3257" i="3"/>
  <c r="AA3257" i="3"/>
  <c r="Z3257" i="3"/>
  <c r="Y3257" i="3"/>
  <c r="X3257" i="3"/>
  <c r="AD3256" i="3"/>
  <c r="AC3256" i="3"/>
  <c r="AB3256" i="3"/>
  <c r="AA3256" i="3"/>
  <c r="Z3256" i="3"/>
  <c r="Y3256" i="3"/>
  <c r="X3256" i="3"/>
  <c r="AD3255" i="3"/>
  <c r="AC3255" i="3"/>
  <c r="AB3255" i="3"/>
  <c r="AA3255" i="3"/>
  <c r="Z3255" i="3"/>
  <c r="Y3255" i="3"/>
  <c r="X3255" i="3"/>
  <c r="AD3254" i="3"/>
  <c r="AC3254" i="3"/>
  <c r="AB3254" i="3"/>
  <c r="AA3254" i="3"/>
  <c r="Z3254" i="3"/>
  <c r="Y3254" i="3"/>
  <c r="X3254" i="3"/>
  <c r="AD3253" i="3"/>
  <c r="AC3253" i="3"/>
  <c r="AB3253" i="3"/>
  <c r="AA3253" i="3"/>
  <c r="Z3253" i="3"/>
  <c r="Y3253" i="3"/>
  <c r="X3253" i="3"/>
  <c r="AD3252" i="3"/>
  <c r="AC3252" i="3"/>
  <c r="AB3252" i="3"/>
  <c r="AA3252" i="3"/>
  <c r="Z3252" i="3"/>
  <c r="Y3252" i="3"/>
  <c r="X3252" i="3"/>
  <c r="AD3251" i="3"/>
  <c r="AC3251" i="3"/>
  <c r="AB3251" i="3"/>
  <c r="AA3251" i="3"/>
  <c r="Z3251" i="3"/>
  <c r="Y3251" i="3"/>
  <c r="X3251" i="3"/>
  <c r="AD3250" i="3"/>
  <c r="AC3250" i="3"/>
  <c r="AB3250" i="3"/>
  <c r="AA3250" i="3"/>
  <c r="Z3250" i="3"/>
  <c r="Y3250" i="3"/>
  <c r="X3250" i="3"/>
  <c r="AD3249" i="3"/>
  <c r="AC3249" i="3"/>
  <c r="AB3249" i="3"/>
  <c r="AA3249" i="3"/>
  <c r="Z3249" i="3"/>
  <c r="Y3249" i="3"/>
  <c r="X3249" i="3"/>
  <c r="AD3248" i="3"/>
  <c r="AC3248" i="3"/>
  <c r="AB3248" i="3"/>
  <c r="AA3248" i="3"/>
  <c r="Z3248" i="3"/>
  <c r="Y3248" i="3"/>
  <c r="X3248" i="3"/>
  <c r="AD3247" i="3"/>
  <c r="AC3247" i="3"/>
  <c r="AB3247" i="3"/>
  <c r="AA3247" i="3"/>
  <c r="Z3247" i="3"/>
  <c r="Y3247" i="3"/>
  <c r="X3247" i="3"/>
  <c r="AD3246" i="3"/>
  <c r="AC3246" i="3"/>
  <c r="AB3246" i="3"/>
  <c r="AA3246" i="3"/>
  <c r="Z3246" i="3"/>
  <c r="Y3246" i="3"/>
  <c r="X3246" i="3"/>
  <c r="AD3245" i="3"/>
  <c r="AC3245" i="3"/>
  <c r="AB3245" i="3"/>
  <c r="AA3245" i="3"/>
  <c r="Z3245" i="3"/>
  <c r="Y3245" i="3"/>
  <c r="X3245" i="3"/>
  <c r="AD3244" i="3"/>
  <c r="AC3244" i="3"/>
  <c r="AB3244" i="3"/>
  <c r="AA3244" i="3"/>
  <c r="Z3244" i="3"/>
  <c r="Y3244" i="3"/>
  <c r="X3244" i="3"/>
  <c r="AD3243" i="3"/>
  <c r="AC3243" i="3"/>
  <c r="AB3243" i="3"/>
  <c r="AA3243" i="3"/>
  <c r="Z3243" i="3"/>
  <c r="Y3243" i="3"/>
  <c r="X3243" i="3"/>
  <c r="AD3242" i="3"/>
  <c r="AC3242" i="3"/>
  <c r="AB3242" i="3"/>
  <c r="AA3242" i="3"/>
  <c r="Z3242" i="3"/>
  <c r="Y3242" i="3"/>
  <c r="X3242" i="3"/>
  <c r="AD3241" i="3"/>
  <c r="AC3241" i="3"/>
  <c r="AB3241" i="3"/>
  <c r="AA3241" i="3"/>
  <c r="Z3241" i="3"/>
  <c r="Y3241" i="3"/>
  <c r="X3241" i="3"/>
  <c r="AD3240" i="3"/>
  <c r="AC3240" i="3"/>
  <c r="AB3240" i="3"/>
  <c r="AA3240" i="3"/>
  <c r="Z3240" i="3"/>
  <c r="Y3240" i="3"/>
  <c r="X3240" i="3"/>
  <c r="AD3239" i="3"/>
  <c r="AC3239" i="3"/>
  <c r="AB3239" i="3"/>
  <c r="AA3239" i="3"/>
  <c r="Z3239" i="3"/>
  <c r="Y3239" i="3"/>
  <c r="X3239" i="3"/>
  <c r="AD3238" i="3"/>
  <c r="AC3238" i="3"/>
  <c r="AB3238" i="3"/>
  <c r="AA3238" i="3"/>
  <c r="Z3238" i="3"/>
  <c r="Y3238" i="3"/>
  <c r="X3238" i="3"/>
  <c r="AD3237" i="3"/>
  <c r="AC3237" i="3"/>
  <c r="AB3237" i="3"/>
  <c r="AA3237" i="3"/>
  <c r="Z3237" i="3"/>
  <c r="Y3237" i="3"/>
  <c r="X3237" i="3"/>
  <c r="AD3236" i="3"/>
  <c r="AC3236" i="3"/>
  <c r="AB3236" i="3"/>
  <c r="AA3236" i="3"/>
  <c r="Z3236" i="3"/>
  <c r="Y3236" i="3"/>
  <c r="X3236" i="3"/>
  <c r="AD3235" i="3"/>
  <c r="AC3235" i="3"/>
  <c r="AB3235" i="3"/>
  <c r="AA3235" i="3"/>
  <c r="Z3235" i="3"/>
  <c r="Y3235" i="3"/>
  <c r="X3235" i="3"/>
  <c r="AD3234" i="3"/>
  <c r="AC3234" i="3"/>
  <c r="AB3234" i="3"/>
  <c r="AA3234" i="3"/>
  <c r="Z3234" i="3"/>
  <c r="Y3234" i="3"/>
  <c r="X3234" i="3"/>
  <c r="AD3233" i="3"/>
  <c r="AC3233" i="3"/>
  <c r="AB3233" i="3"/>
  <c r="AA3233" i="3"/>
  <c r="Z3233" i="3"/>
  <c r="Y3233" i="3"/>
  <c r="X3233" i="3"/>
  <c r="AD3232" i="3"/>
  <c r="AC3232" i="3"/>
  <c r="AB3232" i="3"/>
  <c r="AA3232" i="3"/>
  <c r="Z3232" i="3"/>
  <c r="Y3232" i="3"/>
  <c r="X3232" i="3"/>
  <c r="AD3231" i="3"/>
  <c r="AC3231" i="3"/>
  <c r="AB3231" i="3"/>
  <c r="AA3231" i="3"/>
  <c r="Z3231" i="3"/>
  <c r="Y3231" i="3"/>
  <c r="X3231" i="3"/>
  <c r="AD3230" i="3"/>
  <c r="AC3230" i="3"/>
  <c r="AB3230" i="3"/>
  <c r="AA3230" i="3"/>
  <c r="Z3230" i="3"/>
  <c r="Y3230" i="3"/>
  <c r="X3230" i="3"/>
  <c r="AD3229" i="3"/>
  <c r="AC3229" i="3"/>
  <c r="AB3229" i="3"/>
  <c r="AA3229" i="3"/>
  <c r="Z3229" i="3"/>
  <c r="Y3229" i="3"/>
  <c r="X3229" i="3"/>
  <c r="AD3228" i="3"/>
  <c r="AC3228" i="3"/>
  <c r="AB3228" i="3"/>
  <c r="AA3228" i="3"/>
  <c r="Z3228" i="3"/>
  <c r="Y3228" i="3"/>
  <c r="X3228" i="3"/>
  <c r="AD3227" i="3"/>
  <c r="AC3227" i="3"/>
  <c r="AB3227" i="3"/>
  <c r="AA3227" i="3"/>
  <c r="Z3227" i="3"/>
  <c r="Y3227" i="3"/>
  <c r="X3227" i="3"/>
  <c r="AD3226" i="3"/>
  <c r="AC3226" i="3"/>
  <c r="AB3226" i="3"/>
  <c r="AA3226" i="3"/>
  <c r="Z3226" i="3"/>
  <c r="Y3226" i="3"/>
  <c r="X3226" i="3"/>
  <c r="AD3225" i="3"/>
  <c r="AC3225" i="3"/>
  <c r="AB3225" i="3"/>
  <c r="AA3225" i="3"/>
  <c r="Z3225" i="3"/>
  <c r="Y3225" i="3"/>
  <c r="X3225" i="3"/>
  <c r="AD3224" i="3"/>
  <c r="AC3224" i="3"/>
  <c r="AB3224" i="3"/>
  <c r="AA3224" i="3"/>
  <c r="Z3224" i="3"/>
  <c r="Y3224" i="3"/>
  <c r="X3224" i="3"/>
  <c r="AD3223" i="3"/>
  <c r="AC3223" i="3"/>
  <c r="AB3223" i="3"/>
  <c r="AA3223" i="3"/>
  <c r="Z3223" i="3"/>
  <c r="Y3223" i="3"/>
  <c r="X3223" i="3"/>
  <c r="AD3222" i="3"/>
  <c r="AC3222" i="3"/>
  <c r="AB3222" i="3"/>
  <c r="AA3222" i="3"/>
  <c r="Z3222" i="3"/>
  <c r="Y3222" i="3"/>
  <c r="X3222" i="3"/>
  <c r="AD3221" i="3"/>
  <c r="AC3221" i="3"/>
  <c r="AB3221" i="3"/>
  <c r="AA3221" i="3"/>
  <c r="Z3221" i="3"/>
  <c r="Y3221" i="3"/>
  <c r="X3221" i="3"/>
  <c r="AD3220" i="3"/>
  <c r="AC3220" i="3"/>
  <c r="AB3220" i="3"/>
  <c r="AA3220" i="3"/>
  <c r="Z3220" i="3"/>
  <c r="Y3220" i="3"/>
  <c r="X3220" i="3"/>
  <c r="AD3219" i="3"/>
  <c r="AC3219" i="3"/>
  <c r="AB3219" i="3"/>
  <c r="AA3219" i="3"/>
  <c r="Z3219" i="3"/>
  <c r="Y3219" i="3"/>
  <c r="X3219" i="3"/>
  <c r="AD3218" i="3"/>
  <c r="AC3218" i="3"/>
  <c r="AB3218" i="3"/>
  <c r="AA3218" i="3"/>
  <c r="Z3218" i="3"/>
  <c r="Y3218" i="3"/>
  <c r="X3218" i="3"/>
  <c r="AD3217" i="3"/>
  <c r="AC3217" i="3"/>
  <c r="AB3217" i="3"/>
  <c r="AA3217" i="3"/>
  <c r="Z3217" i="3"/>
  <c r="Y3217" i="3"/>
  <c r="X3217" i="3"/>
  <c r="AD3216" i="3"/>
  <c r="AC3216" i="3"/>
  <c r="AB3216" i="3"/>
  <c r="AA3216" i="3"/>
  <c r="Z3216" i="3"/>
  <c r="Y3216" i="3"/>
  <c r="X3216" i="3"/>
  <c r="AD3215" i="3"/>
  <c r="AC3215" i="3"/>
  <c r="AB3215" i="3"/>
  <c r="AA3215" i="3"/>
  <c r="Z3215" i="3"/>
  <c r="Y3215" i="3"/>
  <c r="X3215" i="3"/>
  <c r="AD3214" i="3"/>
  <c r="AC3214" i="3"/>
  <c r="AB3214" i="3"/>
  <c r="AA3214" i="3"/>
  <c r="Z3214" i="3"/>
  <c r="Y3214" i="3"/>
  <c r="X3214" i="3"/>
  <c r="AD3213" i="3"/>
  <c r="AC3213" i="3"/>
  <c r="AB3213" i="3"/>
  <c r="AA3213" i="3"/>
  <c r="Z3213" i="3"/>
  <c r="Y3213" i="3"/>
  <c r="X3213" i="3"/>
  <c r="AD3212" i="3"/>
  <c r="AC3212" i="3"/>
  <c r="AB3212" i="3"/>
  <c r="AA3212" i="3"/>
  <c r="Z3212" i="3"/>
  <c r="Y3212" i="3"/>
  <c r="X3212" i="3"/>
  <c r="AD3211" i="3"/>
  <c r="AC3211" i="3"/>
  <c r="AB3211" i="3"/>
  <c r="AA3211" i="3"/>
  <c r="Z3211" i="3"/>
  <c r="Y3211" i="3"/>
  <c r="X3211" i="3"/>
  <c r="AD3210" i="3"/>
  <c r="AC3210" i="3"/>
  <c r="AB3210" i="3"/>
  <c r="AA3210" i="3"/>
  <c r="Z3210" i="3"/>
  <c r="Y3210" i="3"/>
  <c r="X3210" i="3"/>
  <c r="AD3209" i="3"/>
  <c r="AC3209" i="3"/>
  <c r="AB3209" i="3"/>
  <c r="AA3209" i="3"/>
  <c r="Z3209" i="3"/>
  <c r="Y3209" i="3"/>
  <c r="X3209" i="3"/>
  <c r="AD3208" i="3"/>
  <c r="AC3208" i="3"/>
  <c r="AB3208" i="3"/>
  <c r="AA3208" i="3"/>
  <c r="Z3208" i="3"/>
  <c r="Y3208" i="3"/>
  <c r="X3208" i="3"/>
  <c r="AD3207" i="3"/>
  <c r="AC3207" i="3"/>
  <c r="AB3207" i="3"/>
  <c r="AA3207" i="3"/>
  <c r="Z3207" i="3"/>
  <c r="Y3207" i="3"/>
  <c r="X3207" i="3"/>
  <c r="AD3206" i="3"/>
  <c r="AC3206" i="3"/>
  <c r="AB3206" i="3"/>
  <c r="AA3206" i="3"/>
  <c r="Z3206" i="3"/>
  <c r="Y3206" i="3"/>
  <c r="X3206" i="3"/>
  <c r="AD3205" i="3"/>
  <c r="AC3205" i="3"/>
  <c r="AB3205" i="3"/>
  <c r="AA3205" i="3"/>
  <c r="Z3205" i="3"/>
  <c r="Y3205" i="3"/>
  <c r="X3205" i="3"/>
  <c r="AD3204" i="3"/>
  <c r="AC3204" i="3"/>
  <c r="AB3204" i="3"/>
  <c r="AA3204" i="3"/>
  <c r="Z3204" i="3"/>
  <c r="Y3204" i="3"/>
  <c r="X3204" i="3"/>
  <c r="AD3203" i="3"/>
  <c r="AC3203" i="3"/>
  <c r="AB3203" i="3"/>
  <c r="AA3203" i="3"/>
  <c r="Z3203" i="3"/>
  <c r="Y3203" i="3"/>
  <c r="X3203" i="3"/>
  <c r="AD3202" i="3"/>
  <c r="AC3202" i="3"/>
  <c r="AB3202" i="3"/>
  <c r="AA3202" i="3"/>
  <c r="Z3202" i="3"/>
  <c r="Y3202" i="3"/>
  <c r="X3202" i="3"/>
  <c r="AD3201" i="3"/>
  <c r="AC3201" i="3"/>
  <c r="AB3201" i="3"/>
  <c r="AA3201" i="3"/>
  <c r="Z3201" i="3"/>
  <c r="Y3201" i="3"/>
  <c r="X3201" i="3"/>
  <c r="AD3200" i="3"/>
  <c r="AC3200" i="3"/>
  <c r="AB3200" i="3"/>
  <c r="AA3200" i="3"/>
  <c r="Z3200" i="3"/>
  <c r="Y3200" i="3"/>
  <c r="X3200" i="3"/>
  <c r="AD3199" i="3"/>
  <c r="AC3199" i="3"/>
  <c r="AB3199" i="3"/>
  <c r="AA3199" i="3"/>
  <c r="Z3199" i="3"/>
  <c r="Y3199" i="3"/>
  <c r="X3199" i="3"/>
  <c r="AD3198" i="3"/>
  <c r="AC3198" i="3"/>
  <c r="AB3198" i="3"/>
  <c r="AA3198" i="3"/>
  <c r="Z3198" i="3"/>
  <c r="Y3198" i="3"/>
  <c r="X3198" i="3"/>
  <c r="AD3197" i="3"/>
  <c r="AC3197" i="3"/>
  <c r="AB3197" i="3"/>
  <c r="AA3197" i="3"/>
  <c r="Z3197" i="3"/>
  <c r="Y3197" i="3"/>
  <c r="X3197" i="3"/>
  <c r="AD3196" i="3"/>
  <c r="AC3196" i="3"/>
  <c r="AB3196" i="3"/>
  <c r="AA3196" i="3"/>
  <c r="Z3196" i="3"/>
  <c r="Y3196" i="3"/>
  <c r="X3196" i="3"/>
  <c r="AD3195" i="3"/>
  <c r="AC3195" i="3"/>
  <c r="AB3195" i="3"/>
  <c r="AA3195" i="3"/>
  <c r="Z3195" i="3"/>
  <c r="Y3195" i="3"/>
  <c r="X3195" i="3"/>
  <c r="AD3194" i="3"/>
  <c r="AC3194" i="3"/>
  <c r="AB3194" i="3"/>
  <c r="AA3194" i="3"/>
  <c r="Z3194" i="3"/>
  <c r="Y3194" i="3"/>
  <c r="X3194" i="3"/>
  <c r="AD3193" i="3"/>
  <c r="AC3193" i="3"/>
  <c r="AB3193" i="3"/>
  <c r="AA3193" i="3"/>
  <c r="Z3193" i="3"/>
  <c r="Y3193" i="3"/>
  <c r="X3193" i="3"/>
  <c r="AD3192" i="3"/>
  <c r="AC3192" i="3"/>
  <c r="AB3192" i="3"/>
  <c r="AA3192" i="3"/>
  <c r="Z3192" i="3"/>
  <c r="Y3192" i="3"/>
  <c r="X3192" i="3"/>
  <c r="AD3191" i="3"/>
  <c r="AC3191" i="3"/>
  <c r="AB3191" i="3"/>
  <c r="AA3191" i="3"/>
  <c r="Z3191" i="3"/>
  <c r="Y3191" i="3"/>
  <c r="X3191" i="3"/>
  <c r="AD3190" i="3"/>
  <c r="AC3190" i="3"/>
  <c r="AB3190" i="3"/>
  <c r="AA3190" i="3"/>
  <c r="Z3190" i="3"/>
  <c r="Y3190" i="3"/>
  <c r="X3190" i="3"/>
  <c r="AD3189" i="3"/>
  <c r="AC3189" i="3"/>
  <c r="AB3189" i="3"/>
  <c r="AA3189" i="3"/>
  <c r="Z3189" i="3"/>
  <c r="Y3189" i="3"/>
  <c r="X3189" i="3"/>
  <c r="AD3188" i="3"/>
  <c r="AC3188" i="3"/>
  <c r="AB3188" i="3"/>
  <c r="AA3188" i="3"/>
  <c r="Z3188" i="3"/>
  <c r="Y3188" i="3"/>
  <c r="X3188" i="3"/>
  <c r="AD3187" i="3"/>
  <c r="AC3187" i="3"/>
  <c r="AB3187" i="3"/>
  <c r="AA3187" i="3"/>
  <c r="Z3187" i="3"/>
  <c r="Y3187" i="3"/>
  <c r="X3187" i="3"/>
  <c r="AD3186" i="3"/>
  <c r="AC3186" i="3"/>
  <c r="AB3186" i="3"/>
  <c r="AA3186" i="3"/>
  <c r="Z3186" i="3"/>
  <c r="Y3186" i="3"/>
  <c r="X3186" i="3"/>
  <c r="AD3185" i="3"/>
  <c r="AC3185" i="3"/>
  <c r="AB3185" i="3"/>
  <c r="AA3185" i="3"/>
  <c r="Z3185" i="3"/>
  <c r="Y3185" i="3"/>
  <c r="X3185" i="3"/>
  <c r="AD3184" i="3"/>
  <c r="AC3184" i="3"/>
  <c r="AB3184" i="3"/>
  <c r="AA3184" i="3"/>
  <c r="Z3184" i="3"/>
  <c r="Y3184" i="3"/>
  <c r="X3184" i="3"/>
  <c r="AD3183" i="3"/>
  <c r="AC3183" i="3"/>
  <c r="AB3183" i="3"/>
  <c r="AA3183" i="3"/>
  <c r="Z3183" i="3"/>
  <c r="Y3183" i="3"/>
  <c r="X3183" i="3"/>
  <c r="AD3182" i="3"/>
  <c r="AC3182" i="3"/>
  <c r="AB3182" i="3"/>
  <c r="AA3182" i="3"/>
  <c r="Z3182" i="3"/>
  <c r="Y3182" i="3"/>
  <c r="X3182" i="3"/>
  <c r="AD3181" i="3"/>
  <c r="AC3181" i="3"/>
  <c r="AB3181" i="3"/>
  <c r="AA3181" i="3"/>
  <c r="Z3181" i="3"/>
  <c r="Y3181" i="3"/>
  <c r="X3181" i="3"/>
  <c r="AD3180" i="3"/>
  <c r="AC3180" i="3"/>
  <c r="AB3180" i="3"/>
  <c r="AA3180" i="3"/>
  <c r="Z3180" i="3"/>
  <c r="Y3180" i="3"/>
  <c r="X3180" i="3"/>
  <c r="AD3179" i="3"/>
  <c r="AC3179" i="3"/>
  <c r="AB3179" i="3"/>
  <c r="AA3179" i="3"/>
  <c r="Z3179" i="3"/>
  <c r="Y3179" i="3"/>
  <c r="X3179" i="3"/>
  <c r="AD3178" i="3"/>
  <c r="AC3178" i="3"/>
  <c r="AB3178" i="3"/>
  <c r="AA3178" i="3"/>
  <c r="Z3178" i="3"/>
  <c r="Y3178" i="3"/>
  <c r="X3178" i="3"/>
  <c r="AD3177" i="3"/>
  <c r="AC3177" i="3"/>
  <c r="AB3177" i="3"/>
  <c r="AA3177" i="3"/>
  <c r="Z3177" i="3"/>
  <c r="Y3177" i="3"/>
  <c r="X3177" i="3"/>
  <c r="AD3176" i="3"/>
  <c r="AC3176" i="3"/>
  <c r="AB3176" i="3"/>
  <c r="AA3176" i="3"/>
  <c r="Z3176" i="3"/>
  <c r="Y3176" i="3"/>
  <c r="X3176" i="3"/>
  <c r="AD3175" i="3"/>
  <c r="AC3175" i="3"/>
  <c r="AB3175" i="3"/>
  <c r="AA3175" i="3"/>
  <c r="Z3175" i="3"/>
  <c r="Y3175" i="3"/>
  <c r="X3175" i="3"/>
  <c r="AD3174" i="3"/>
  <c r="AC3174" i="3"/>
  <c r="AB3174" i="3"/>
  <c r="AA3174" i="3"/>
  <c r="Z3174" i="3"/>
  <c r="Y3174" i="3"/>
  <c r="X3174" i="3"/>
  <c r="AD3173" i="3"/>
  <c r="AC3173" i="3"/>
  <c r="AB3173" i="3"/>
  <c r="AA3173" i="3"/>
  <c r="Z3173" i="3"/>
  <c r="Y3173" i="3"/>
  <c r="X3173" i="3"/>
  <c r="AD3172" i="3"/>
  <c r="AC3172" i="3"/>
  <c r="AB3172" i="3"/>
  <c r="AA3172" i="3"/>
  <c r="Z3172" i="3"/>
  <c r="Y3172" i="3"/>
  <c r="X3172" i="3"/>
  <c r="AD3171" i="3"/>
  <c r="AC3171" i="3"/>
  <c r="AB3171" i="3"/>
  <c r="AA3171" i="3"/>
  <c r="Z3171" i="3"/>
  <c r="Y3171" i="3"/>
  <c r="X3171" i="3"/>
  <c r="AD3170" i="3"/>
  <c r="AC3170" i="3"/>
  <c r="AB3170" i="3"/>
  <c r="AA3170" i="3"/>
  <c r="Z3170" i="3"/>
  <c r="Y3170" i="3"/>
  <c r="X3170" i="3"/>
  <c r="AD3169" i="3"/>
  <c r="AC3169" i="3"/>
  <c r="AB3169" i="3"/>
  <c r="AA3169" i="3"/>
  <c r="Z3169" i="3"/>
  <c r="Y3169" i="3"/>
  <c r="X3169" i="3"/>
  <c r="AD3168" i="3"/>
  <c r="AC3168" i="3"/>
  <c r="AB3168" i="3"/>
  <c r="AA3168" i="3"/>
  <c r="Z3168" i="3"/>
  <c r="Y3168" i="3"/>
  <c r="X3168" i="3"/>
  <c r="AD3167" i="3"/>
  <c r="AC3167" i="3"/>
  <c r="AB3167" i="3"/>
  <c r="AA3167" i="3"/>
  <c r="Z3167" i="3"/>
  <c r="Y3167" i="3"/>
  <c r="X3167" i="3"/>
  <c r="AD3166" i="3"/>
  <c r="AC3166" i="3"/>
  <c r="AB3166" i="3"/>
  <c r="AA3166" i="3"/>
  <c r="Z3166" i="3"/>
  <c r="Y3166" i="3"/>
  <c r="X3166" i="3"/>
  <c r="AD3165" i="3"/>
  <c r="AC3165" i="3"/>
  <c r="AB3165" i="3"/>
  <c r="AA3165" i="3"/>
  <c r="Z3165" i="3"/>
  <c r="Y3165" i="3"/>
  <c r="X3165" i="3"/>
  <c r="AD3164" i="3"/>
  <c r="AC3164" i="3"/>
  <c r="AB3164" i="3"/>
  <c r="AA3164" i="3"/>
  <c r="Z3164" i="3"/>
  <c r="Y3164" i="3"/>
  <c r="X3164" i="3"/>
  <c r="AD3163" i="3"/>
  <c r="AC3163" i="3"/>
  <c r="AB3163" i="3"/>
  <c r="AA3163" i="3"/>
  <c r="Z3163" i="3"/>
  <c r="Y3163" i="3"/>
  <c r="X3163" i="3"/>
  <c r="AD3162" i="3"/>
  <c r="AC3162" i="3"/>
  <c r="AB3162" i="3"/>
  <c r="AA3162" i="3"/>
  <c r="Z3162" i="3"/>
  <c r="Y3162" i="3"/>
  <c r="X3162" i="3"/>
  <c r="AD3161" i="3"/>
  <c r="AC3161" i="3"/>
  <c r="AB3161" i="3"/>
  <c r="AA3161" i="3"/>
  <c r="Z3161" i="3"/>
  <c r="Y3161" i="3"/>
  <c r="X3161" i="3"/>
  <c r="AD3160" i="3"/>
  <c r="AC3160" i="3"/>
  <c r="AB3160" i="3"/>
  <c r="AA3160" i="3"/>
  <c r="Z3160" i="3"/>
  <c r="Y3160" i="3"/>
  <c r="X3160" i="3"/>
  <c r="AD3159" i="3"/>
  <c r="AC3159" i="3"/>
  <c r="AB3159" i="3"/>
  <c r="AA3159" i="3"/>
  <c r="Z3159" i="3"/>
  <c r="Y3159" i="3"/>
  <c r="X3159" i="3"/>
  <c r="AD3158" i="3"/>
  <c r="AC3158" i="3"/>
  <c r="AB3158" i="3"/>
  <c r="AA3158" i="3"/>
  <c r="Z3158" i="3"/>
  <c r="Y3158" i="3"/>
  <c r="X3158" i="3"/>
  <c r="AD3157" i="3"/>
  <c r="AC3157" i="3"/>
  <c r="AB3157" i="3"/>
  <c r="AA3157" i="3"/>
  <c r="Z3157" i="3"/>
  <c r="Y3157" i="3"/>
  <c r="X3157" i="3"/>
  <c r="AD3156" i="3"/>
  <c r="AC3156" i="3"/>
  <c r="AB3156" i="3"/>
  <c r="AA3156" i="3"/>
  <c r="Z3156" i="3"/>
  <c r="Y3156" i="3"/>
  <c r="X3156" i="3"/>
  <c r="AD3155" i="3"/>
  <c r="AC3155" i="3"/>
  <c r="AB3155" i="3"/>
  <c r="AA3155" i="3"/>
  <c r="Z3155" i="3"/>
  <c r="Y3155" i="3"/>
  <c r="X3155" i="3"/>
  <c r="AD3154" i="3"/>
  <c r="AC3154" i="3"/>
  <c r="AB3154" i="3"/>
  <c r="AA3154" i="3"/>
  <c r="Z3154" i="3"/>
  <c r="Y3154" i="3"/>
  <c r="X3154" i="3"/>
  <c r="AD3153" i="3"/>
  <c r="AC3153" i="3"/>
  <c r="AB3153" i="3"/>
  <c r="AA3153" i="3"/>
  <c r="Z3153" i="3"/>
  <c r="Y3153" i="3"/>
  <c r="X3153" i="3"/>
  <c r="AD3152" i="3"/>
  <c r="AC3152" i="3"/>
  <c r="AB3152" i="3"/>
  <c r="AA3152" i="3"/>
  <c r="Z3152" i="3"/>
  <c r="Y3152" i="3"/>
  <c r="X3152" i="3"/>
  <c r="AD3151" i="3"/>
  <c r="AC3151" i="3"/>
  <c r="AB3151" i="3"/>
  <c r="AA3151" i="3"/>
  <c r="Z3151" i="3"/>
  <c r="Y3151" i="3"/>
  <c r="X3151" i="3"/>
  <c r="AD3150" i="3"/>
  <c r="AC3150" i="3"/>
  <c r="AB3150" i="3"/>
  <c r="AA3150" i="3"/>
  <c r="Z3150" i="3"/>
  <c r="Y3150" i="3"/>
  <c r="X3150" i="3"/>
  <c r="AD3149" i="3"/>
  <c r="AC3149" i="3"/>
  <c r="AB3149" i="3"/>
  <c r="AA3149" i="3"/>
  <c r="Z3149" i="3"/>
  <c r="Y3149" i="3"/>
  <c r="X3149" i="3"/>
  <c r="AD3148" i="3"/>
  <c r="AC3148" i="3"/>
  <c r="AB3148" i="3"/>
  <c r="AA3148" i="3"/>
  <c r="Z3148" i="3"/>
  <c r="Y3148" i="3"/>
  <c r="X3148" i="3"/>
  <c r="AD3147" i="3"/>
  <c r="AC3147" i="3"/>
  <c r="AB3147" i="3"/>
  <c r="AA3147" i="3"/>
  <c r="Z3147" i="3"/>
  <c r="Y3147" i="3"/>
  <c r="X3147" i="3"/>
  <c r="AD3146" i="3"/>
  <c r="AC3146" i="3"/>
  <c r="AB3146" i="3"/>
  <c r="AA3146" i="3"/>
  <c r="Z3146" i="3"/>
  <c r="Y3146" i="3"/>
  <c r="X3146" i="3"/>
  <c r="AD3145" i="3"/>
  <c r="AC3145" i="3"/>
  <c r="AB3145" i="3"/>
  <c r="AA3145" i="3"/>
  <c r="Z3145" i="3"/>
  <c r="Y3145" i="3"/>
  <c r="X3145" i="3"/>
  <c r="AD3144" i="3"/>
  <c r="AC3144" i="3"/>
  <c r="AB3144" i="3"/>
  <c r="AA3144" i="3"/>
  <c r="Z3144" i="3"/>
  <c r="Y3144" i="3"/>
  <c r="X3144" i="3"/>
  <c r="AD3143" i="3"/>
  <c r="AC3143" i="3"/>
  <c r="AB3143" i="3"/>
  <c r="AA3143" i="3"/>
  <c r="Z3143" i="3"/>
  <c r="Y3143" i="3"/>
  <c r="X3143" i="3"/>
  <c r="AD3142" i="3"/>
  <c r="AC3142" i="3"/>
  <c r="AB3142" i="3"/>
  <c r="AA3142" i="3"/>
  <c r="Z3142" i="3"/>
  <c r="Y3142" i="3"/>
  <c r="X3142" i="3"/>
  <c r="AD3141" i="3"/>
  <c r="AC3141" i="3"/>
  <c r="AB3141" i="3"/>
  <c r="AA3141" i="3"/>
  <c r="Z3141" i="3"/>
  <c r="Y3141" i="3"/>
  <c r="X3141" i="3"/>
  <c r="AD3140" i="3"/>
  <c r="AC3140" i="3"/>
  <c r="AB3140" i="3"/>
  <c r="AA3140" i="3"/>
  <c r="Z3140" i="3"/>
  <c r="Y3140" i="3"/>
  <c r="X3140" i="3"/>
  <c r="AD3139" i="3"/>
  <c r="AC3139" i="3"/>
  <c r="AB3139" i="3"/>
  <c r="AA3139" i="3"/>
  <c r="Z3139" i="3"/>
  <c r="Y3139" i="3"/>
  <c r="X3139" i="3"/>
  <c r="AD3138" i="3"/>
  <c r="AC3138" i="3"/>
  <c r="AB3138" i="3"/>
  <c r="AA3138" i="3"/>
  <c r="Z3138" i="3"/>
  <c r="Y3138" i="3"/>
  <c r="X3138" i="3"/>
  <c r="AD3137" i="3"/>
  <c r="AC3137" i="3"/>
  <c r="AB3137" i="3"/>
  <c r="AA3137" i="3"/>
  <c r="Z3137" i="3"/>
  <c r="Y3137" i="3"/>
  <c r="X3137" i="3"/>
  <c r="AD3136" i="3"/>
  <c r="AC3136" i="3"/>
  <c r="AB3136" i="3"/>
  <c r="AA3136" i="3"/>
  <c r="Z3136" i="3"/>
  <c r="Y3136" i="3"/>
  <c r="X3136" i="3"/>
  <c r="AD3135" i="3"/>
  <c r="AC3135" i="3"/>
  <c r="AB3135" i="3"/>
  <c r="AA3135" i="3"/>
  <c r="Z3135" i="3"/>
  <c r="Y3135" i="3"/>
  <c r="X3135" i="3"/>
  <c r="AD3134" i="3"/>
  <c r="AC3134" i="3"/>
  <c r="AB3134" i="3"/>
  <c r="AA3134" i="3"/>
  <c r="Z3134" i="3"/>
  <c r="Y3134" i="3"/>
  <c r="X3134" i="3"/>
  <c r="AD3133" i="3"/>
  <c r="AC3133" i="3"/>
  <c r="AB3133" i="3"/>
  <c r="AA3133" i="3"/>
  <c r="Z3133" i="3"/>
  <c r="Y3133" i="3"/>
  <c r="X3133" i="3"/>
  <c r="AD3132" i="3"/>
  <c r="AC3132" i="3"/>
  <c r="AB3132" i="3"/>
  <c r="AA3132" i="3"/>
  <c r="Z3132" i="3"/>
  <c r="Y3132" i="3"/>
  <c r="X3132" i="3"/>
  <c r="AD3131" i="3"/>
  <c r="AC3131" i="3"/>
  <c r="AB3131" i="3"/>
  <c r="AA3131" i="3"/>
  <c r="Z3131" i="3"/>
  <c r="Y3131" i="3"/>
  <c r="X3131" i="3"/>
  <c r="AD3130" i="3"/>
  <c r="AC3130" i="3"/>
  <c r="AB3130" i="3"/>
  <c r="AA3130" i="3"/>
  <c r="Z3130" i="3"/>
  <c r="Y3130" i="3"/>
  <c r="X3130" i="3"/>
  <c r="AD3129" i="3"/>
  <c r="AC3129" i="3"/>
  <c r="AB3129" i="3"/>
  <c r="AA3129" i="3"/>
  <c r="Z3129" i="3"/>
  <c r="Y3129" i="3"/>
  <c r="X3129" i="3"/>
  <c r="AD3128" i="3"/>
  <c r="AC3128" i="3"/>
  <c r="AB3128" i="3"/>
  <c r="AA3128" i="3"/>
  <c r="Z3128" i="3"/>
  <c r="Y3128" i="3"/>
  <c r="X3128" i="3"/>
  <c r="AD3127" i="3"/>
  <c r="AC3127" i="3"/>
  <c r="AB3127" i="3"/>
  <c r="AA3127" i="3"/>
  <c r="Z3127" i="3"/>
  <c r="Y3127" i="3"/>
  <c r="X3127" i="3"/>
  <c r="AD3126" i="3"/>
  <c r="AC3126" i="3"/>
  <c r="AB3126" i="3"/>
  <c r="AA3126" i="3"/>
  <c r="Z3126" i="3"/>
  <c r="Y3126" i="3"/>
  <c r="X3126" i="3"/>
  <c r="AD3125" i="3"/>
  <c r="AC3125" i="3"/>
  <c r="AB3125" i="3"/>
  <c r="AA3125" i="3"/>
  <c r="Z3125" i="3"/>
  <c r="Y3125" i="3"/>
  <c r="X3125" i="3"/>
  <c r="AD3124" i="3"/>
  <c r="AC3124" i="3"/>
  <c r="AB3124" i="3"/>
  <c r="AA3124" i="3"/>
  <c r="Z3124" i="3"/>
  <c r="Y3124" i="3"/>
  <c r="X3124" i="3"/>
  <c r="AD3123" i="3"/>
  <c r="AC3123" i="3"/>
  <c r="AB3123" i="3"/>
  <c r="AA3123" i="3"/>
  <c r="Z3123" i="3"/>
  <c r="Y3123" i="3"/>
  <c r="X3123" i="3"/>
  <c r="AD3122" i="3"/>
  <c r="AC3122" i="3"/>
  <c r="AB3122" i="3"/>
  <c r="AA3122" i="3"/>
  <c r="Z3122" i="3"/>
  <c r="Y3122" i="3"/>
  <c r="X3122" i="3"/>
  <c r="AD3121" i="3"/>
  <c r="AC3121" i="3"/>
  <c r="AB3121" i="3"/>
  <c r="AA3121" i="3"/>
  <c r="Z3121" i="3"/>
  <c r="Y3121" i="3"/>
  <c r="X3121" i="3"/>
  <c r="AD3120" i="3"/>
  <c r="AC3120" i="3"/>
  <c r="AB3120" i="3"/>
  <c r="AA3120" i="3"/>
  <c r="Z3120" i="3"/>
  <c r="Y3120" i="3"/>
  <c r="X3120" i="3"/>
  <c r="AD3119" i="3"/>
  <c r="AC3119" i="3"/>
  <c r="AB3119" i="3"/>
  <c r="AA3119" i="3"/>
  <c r="Z3119" i="3"/>
  <c r="Y3119" i="3"/>
  <c r="X3119" i="3"/>
  <c r="AD3118" i="3"/>
  <c r="AC3118" i="3"/>
  <c r="AB3118" i="3"/>
  <c r="AA3118" i="3"/>
  <c r="Z3118" i="3"/>
  <c r="Y3118" i="3"/>
  <c r="X3118" i="3"/>
  <c r="AD3117" i="3"/>
  <c r="AC3117" i="3"/>
  <c r="AB3117" i="3"/>
  <c r="AA3117" i="3"/>
  <c r="Z3117" i="3"/>
  <c r="Y3117" i="3"/>
  <c r="X3117" i="3"/>
  <c r="AD3116" i="3"/>
  <c r="AC3116" i="3"/>
  <c r="AB3116" i="3"/>
  <c r="AA3116" i="3"/>
  <c r="Z3116" i="3"/>
  <c r="Y3116" i="3"/>
  <c r="X3116" i="3"/>
  <c r="AD3115" i="3"/>
  <c r="AC3115" i="3"/>
  <c r="AB3115" i="3"/>
  <c r="AA3115" i="3"/>
  <c r="Z3115" i="3"/>
  <c r="Y3115" i="3"/>
  <c r="X3115" i="3"/>
  <c r="AD3114" i="3"/>
  <c r="AC3114" i="3"/>
  <c r="AB3114" i="3"/>
  <c r="AA3114" i="3"/>
  <c r="Z3114" i="3"/>
  <c r="Y3114" i="3"/>
  <c r="X3114" i="3"/>
  <c r="AD3113" i="3"/>
  <c r="AC3113" i="3"/>
  <c r="AB3113" i="3"/>
  <c r="AA3113" i="3"/>
  <c r="Z3113" i="3"/>
  <c r="Y3113" i="3"/>
  <c r="X3113" i="3"/>
  <c r="AD3112" i="3"/>
  <c r="AC3112" i="3"/>
  <c r="AB3112" i="3"/>
  <c r="AA3112" i="3"/>
  <c r="Z3112" i="3"/>
  <c r="Y3112" i="3"/>
  <c r="X3112" i="3"/>
  <c r="AD3111" i="3"/>
  <c r="AC3111" i="3"/>
  <c r="AB3111" i="3"/>
  <c r="AA3111" i="3"/>
  <c r="Z3111" i="3"/>
  <c r="Y3111" i="3"/>
  <c r="X3111" i="3"/>
  <c r="AD3110" i="3"/>
  <c r="AC3110" i="3"/>
  <c r="AB3110" i="3"/>
  <c r="AA3110" i="3"/>
  <c r="Z3110" i="3"/>
  <c r="Y3110" i="3"/>
  <c r="X3110" i="3"/>
  <c r="AD3109" i="3"/>
  <c r="AC3109" i="3"/>
  <c r="AB3109" i="3"/>
  <c r="AA3109" i="3"/>
  <c r="Z3109" i="3"/>
  <c r="Y3109" i="3"/>
  <c r="X3109" i="3"/>
  <c r="AD3108" i="3"/>
  <c r="AC3108" i="3"/>
  <c r="AB3108" i="3"/>
  <c r="AA3108" i="3"/>
  <c r="Z3108" i="3"/>
  <c r="Y3108" i="3"/>
  <c r="X3108" i="3"/>
  <c r="AD3107" i="3"/>
  <c r="AC3107" i="3"/>
  <c r="AB3107" i="3"/>
  <c r="AA3107" i="3"/>
  <c r="Z3107" i="3"/>
  <c r="Y3107" i="3"/>
  <c r="X3107" i="3"/>
  <c r="AD3106" i="3"/>
  <c r="AC3106" i="3"/>
  <c r="AB3106" i="3"/>
  <c r="AA3106" i="3"/>
  <c r="Z3106" i="3"/>
  <c r="Y3106" i="3"/>
  <c r="X3106" i="3"/>
  <c r="AD3105" i="3"/>
  <c r="AC3105" i="3"/>
  <c r="AB3105" i="3"/>
  <c r="AA3105" i="3"/>
  <c r="Z3105" i="3"/>
  <c r="Y3105" i="3"/>
  <c r="X3105" i="3"/>
  <c r="AD3104" i="3"/>
  <c r="AC3104" i="3"/>
  <c r="AB3104" i="3"/>
  <c r="AA3104" i="3"/>
  <c r="Z3104" i="3"/>
  <c r="Y3104" i="3"/>
  <c r="X3104" i="3"/>
  <c r="AD3103" i="3"/>
  <c r="AC3103" i="3"/>
  <c r="AB3103" i="3"/>
  <c r="AA3103" i="3"/>
  <c r="Z3103" i="3"/>
  <c r="Y3103" i="3"/>
  <c r="X3103" i="3"/>
  <c r="AD3102" i="3"/>
  <c r="AC3102" i="3"/>
  <c r="AB3102" i="3"/>
  <c r="AA3102" i="3"/>
  <c r="Z3102" i="3"/>
  <c r="Y3102" i="3"/>
  <c r="X3102" i="3"/>
  <c r="AD3101" i="3"/>
  <c r="AC3101" i="3"/>
  <c r="AB3101" i="3"/>
  <c r="AA3101" i="3"/>
  <c r="Z3101" i="3"/>
  <c r="Y3101" i="3"/>
  <c r="X3101" i="3"/>
  <c r="AD3100" i="3"/>
  <c r="AC3100" i="3"/>
  <c r="AB3100" i="3"/>
  <c r="AA3100" i="3"/>
  <c r="Z3100" i="3"/>
  <c r="Y3100" i="3"/>
  <c r="X3100" i="3"/>
  <c r="AD3099" i="3"/>
  <c r="AC3099" i="3"/>
  <c r="AB3099" i="3"/>
  <c r="AA3099" i="3"/>
  <c r="Z3099" i="3"/>
  <c r="Y3099" i="3"/>
  <c r="X3099" i="3"/>
  <c r="AD3098" i="3"/>
  <c r="AC3098" i="3"/>
  <c r="AB3098" i="3"/>
  <c r="AA3098" i="3"/>
  <c r="Z3098" i="3"/>
  <c r="Y3098" i="3"/>
  <c r="X3098" i="3"/>
  <c r="AD3097" i="3"/>
  <c r="AC3097" i="3"/>
  <c r="AB3097" i="3"/>
  <c r="AA3097" i="3"/>
  <c r="Z3097" i="3"/>
  <c r="Y3097" i="3"/>
  <c r="X3097" i="3"/>
  <c r="AD3096" i="3"/>
  <c r="AC3096" i="3"/>
  <c r="AB3096" i="3"/>
  <c r="AA3096" i="3"/>
  <c r="Z3096" i="3"/>
  <c r="Y3096" i="3"/>
  <c r="X3096" i="3"/>
  <c r="AD3095" i="3"/>
  <c r="AC3095" i="3"/>
  <c r="AB3095" i="3"/>
  <c r="AA3095" i="3"/>
  <c r="Z3095" i="3"/>
  <c r="Y3095" i="3"/>
  <c r="X3095" i="3"/>
  <c r="AD3094" i="3"/>
  <c r="AC3094" i="3"/>
  <c r="AB3094" i="3"/>
  <c r="AA3094" i="3"/>
  <c r="Z3094" i="3"/>
  <c r="Y3094" i="3"/>
  <c r="X3094" i="3"/>
  <c r="AD3093" i="3"/>
  <c r="AC3093" i="3"/>
  <c r="AB3093" i="3"/>
  <c r="AA3093" i="3"/>
  <c r="Z3093" i="3"/>
  <c r="Y3093" i="3"/>
  <c r="X3093" i="3"/>
  <c r="AD3092" i="3"/>
  <c r="AC3092" i="3"/>
  <c r="AB3092" i="3"/>
  <c r="AA3092" i="3"/>
  <c r="Z3092" i="3"/>
  <c r="Y3092" i="3"/>
  <c r="X3092" i="3"/>
  <c r="AD3091" i="3"/>
  <c r="AC3091" i="3"/>
  <c r="AB3091" i="3"/>
  <c r="AA3091" i="3"/>
  <c r="Z3091" i="3"/>
  <c r="Y3091" i="3"/>
  <c r="X3091" i="3"/>
  <c r="AD3090" i="3"/>
  <c r="AC3090" i="3"/>
  <c r="AB3090" i="3"/>
  <c r="AA3090" i="3"/>
  <c r="Z3090" i="3"/>
  <c r="Y3090" i="3"/>
  <c r="X3090" i="3"/>
  <c r="AD3089" i="3"/>
  <c r="AC3089" i="3"/>
  <c r="AB3089" i="3"/>
  <c r="AA3089" i="3"/>
  <c r="Z3089" i="3"/>
  <c r="Y3089" i="3"/>
  <c r="X3089" i="3"/>
  <c r="AD3088" i="3"/>
  <c r="AC3088" i="3"/>
  <c r="AB3088" i="3"/>
  <c r="AA3088" i="3"/>
  <c r="Z3088" i="3"/>
  <c r="Y3088" i="3"/>
  <c r="X3088" i="3"/>
  <c r="AD3087" i="3"/>
  <c r="AC3087" i="3"/>
  <c r="AB3087" i="3"/>
  <c r="AA3087" i="3"/>
  <c r="Z3087" i="3"/>
  <c r="Y3087" i="3"/>
  <c r="X3087" i="3"/>
  <c r="AD3086" i="3"/>
  <c r="AC3086" i="3"/>
  <c r="AB3086" i="3"/>
  <c r="AA3086" i="3"/>
  <c r="Z3086" i="3"/>
  <c r="Y3086" i="3"/>
  <c r="X3086" i="3"/>
  <c r="AD3085" i="3"/>
  <c r="AC3085" i="3"/>
  <c r="AB3085" i="3"/>
  <c r="AA3085" i="3"/>
  <c r="Z3085" i="3"/>
  <c r="Y3085" i="3"/>
  <c r="X3085" i="3"/>
  <c r="AD3084" i="3"/>
  <c r="AC3084" i="3"/>
  <c r="AB3084" i="3"/>
  <c r="AA3084" i="3"/>
  <c r="Z3084" i="3"/>
  <c r="Y3084" i="3"/>
  <c r="X3084" i="3"/>
  <c r="AD3083" i="3"/>
  <c r="AC3083" i="3"/>
  <c r="AB3083" i="3"/>
  <c r="AA3083" i="3"/>
  <c r="Z3083" i="3"/>
  <c r="Y3083" i="3"/>
  <c r="X3083" i="3"/>
  <c r="AD3082" i="3"/>
  <c r="AC3082" i="3"/>
  <c r="AB3082" i="3"/>
  <c r="AA3082" i="3"/>
  <c r="Z3082" i="3"/>
  <c r="Y3082" i="3"/>
  <c r="X3082" i="3"/>
  <c r="AD3081" i="3"/>
  <c r="AC3081" i="3"/>
  <c r="AB3081" i="3"/>
  <c r="AA3081" i="3"/>
  <c r="Z3081" i="3"/>
  <c r="Y3081" i="3"/>
  <c r="X3081" i="3"/>
  <c r="AD3080" i="3"/>
  <c r="AC3080" i="3"/>
  <c r="AB3080" i="3"/>
  <c r="AA3080" i="3"/>
  <c r="Z3080" i="3"/>
  <c r="Y3080" i="3"/>
  <c r="X3080" i="3"/>
  <c r="AD3079" i="3"/>
  <c r="AC3079" i="3"/>
  <c r="AB3079" i="3"/>
  <c r="AA3079" i="3"/>
  <c r="Z3079" i="3"/>
  <c r="Y3079" i="3"/>
  <c r="X3079" i="3"/>
  <c r="AD3078" i="3"/>
  <c r="AC3078" i="3"/>
  <c r="AB3078" i="3"/>
  <c r="AA3078" i="3"/>
  <c r="Z3078" i="3"/>
  <c r="Y3078" i="3"/>
  <c r="X3078" i="3"/>
  <c r="AD3077" i="3"/>
  <c r="AC3077" i="3"/>
  <c r="AB3077" i="3"/>
  <c r="AA3077" i="3"/>
  <c r="Z3077" i="3"/>
  <c r="Y3077" i="3"/>
  <c r="X3077" i="3"/>
  <c r="AD3076" i="3"/>
  <c r="AC3076" i="3"/>
  <c r="AB3076" i="3"/>
  <c r="AA3076" i="3"/>
  <c r="Z3076" i="3"/>
  <c r="Y3076" i="3"/>
  <c r="X3076" i="3"/>
  <c r="AD3075" i="3"/>
  <c r="AC3075" i="3"/>
  <c r="AB3075" i="3"/>
  <c r="AA3075" i="3"/>
  <c r="Z3075" i="3"/>
  <c r="Y3075" i="3"/>
  <c r="X3075" i="3"/>
  <c r="AD3074" i="3"/>
  <c r="AC3074" i="3"/>
  <c r="AB3074" i="3"/>
  <c r="AA3074" i="3"/>
  <c r="Z3074" i="3"/>
  <c r="Y3074" i="3"/>
  <c r="X3074" i="3"/>
  <c r="AD3073" i="3"/>
  <c r="AC3073" i="3"/>
  <c r="AB3073" i="3"/>
  <c r="AA3073" i="3"/>
  <c r="Z3073" i="3"/>
  <c r="Y3073" i="3"/>
  <c r="X3073" i="3"/>
  <c r="AD3072" i="3"/>
  <c r="AC3072" i="3"/>
  <c r="AB3072" i="3"/>
  <c r="AA3072" i="3"/>
  <c r="Z3072" i="3"/>
  <c r="Y3072" i="3"/>
  <c r="X3072" i="3"/>
  <c r="AD3071" i="3"/>
  <c r="AC3071" i="3"/>
  <c r="AB3071" i="3"/>
  <c r="AA3071" i="3"/>
  <c r="Z3071" i="3"/>
  <c r="Y3071" i="3"/>
  <c r="X3071" i="3"/>
  <c r="AD3070" i="3"/>
  <c r="AC3070" i="3"/>
  <c r="AB3070" i="3"/>
  <c r="AA3070" i="3"/>
  <c r="Z3070" i="3"/>
  <c r="Y3070" i="3"/>
  <c r="X3070" i="3"/>
  <c r="AD3069" i="3"/>
  <c r="AC3069" i="3"/>
  <c r="AB3069" i="3"/>
  <c r="AA3069" i="3"/>
  <c r="Z3069" i="3"/>
  <c r="Y3069" i="3"/>
  <c r="X3069" i="3"/>
  <c r="AD3068" i="3"/>
  <c r="AC3068" i="3"/>
  <c r="AB3068" i="3"/>
  <c r="AA3068" i="3"/>
  <c r="Z3068" i="3"/>
  <c r="Y3068" i="3"/>
  <c r="X3068" i="3"/>
  <c r="AD3067" i="3"/>
  <c r="AC3067" i="3"/>
  <c r="AB3067" i="3"/>
  <c r="AA3067" i="3"/>
  <c r="Z3067" i="3"/>
  <c r="Y3067" i="3"/>
  <c r="X3067" i="3"/>
  <c r="AD3066" i="3"/>
  <c r="AC3066" i="3"/>
  <c r="AB3066" i="3"/>
  <c r="AA3066" i="3"/>
  <c r="Z3066" i="3"/>
  <c r="Y3066" i="3"/>
  <c r="X3066" i="3"/>
  <c r="AD3065" i="3"/>
  <c r="AC3065" i="3"/>
  <c r="AB3065" i="3"/>
  <c r="AA3065" i="3"/>
  <c r="Z3065" i="3"/>
  <c r="Y3065" i="3"/>
  <c r="X3065" i="3"/>
  <c r="AD3064" i="3"/>
  <c r="AC3064" i="3"/>
  <c r="AB3064" i="3"/>
  <c r="AA3064" i="3"/>
  <c r="Z3064" i="3"/>
  <c r="Y3064" i="3"/>
  <c r="X3064" i="3"/>
  <c r="AD3063" i="3"/>
  <c r="AC3063" i="3"/>
  <c r="AB3063" i="3"/>
  <c r="AA3063" i="3"/>
  <c r="Z3063" i="3"/>
  <c r="Y3063" i="3"/>
  <c r="X3063" i="3"/>
  <c r="AD3062" i="3"/>
  <c r="AC3062" i="3"/>
  <c r="AB3062" i="3"/>
  <c r="AA3062" i="3"/>
  <c r="Z3062" i="3"/>
  <c r="Y3062" i="3"/>
  <c r="X3062" i="3"/>
  <c r="AD3061" i="3"/>
  <c r="AC3061" i="3"/>
  <c r="AB3061" i="3"/>
  <c r="AA3061" i="3"/>
  <c r="Z3061" i="3"/>
  <c r="Y3061" i="3"/>
  <c r="X3061" i="3"/>
  <c r="AD3060" i="3"/>
  <c r="AC3060" i="3"/>
  <c r="AB3060" i="3"/>
  <c r="AA3060" i="3"/>
  <c r="Z3060" i="3"/>
  <c r="Y3060" i="3"/>
  <c r="X3060" i="3"/>
  <c r="AD3059" i="3"/>
  <c r="AC3059" i="3"/>
  <c r="AB3059" i="3"/>
  <c r="AA3059" i="3"/>
  <c r="Z3059" i="3"/>
  <c r="Y3059" i="3"/>
  <c r="X3059" i="3"/>
  <c r="AD3058" i="3"/>
  <c r="AC3058" i="3"/>
  <c r="AB3058" i="3"/>
  <c r="AA3058" i="3"/>
  <c r="Z3058" i="3"/>
  <c r="Y3058" i="3"/>
  <c r="X3058" i="3"/>
  <c r="AD3057" i="3"/>
  <c r="AC3057" i="3"/>
  <c r="AB3057" i="3"/>
  <c r="AA3057" i="3"/>
  <c r="Z3057" i="3"/>
  <c r="Y3057" i="3"/>
  <c r="X3057" i="3"/>
  <c r="AD3056" i="3"/>
  <c r="AC3056" i="3"/>
  <c r="AB3056" i="3"/>
  <c r="AA3056" i="3"/>
  <c r="Z3056" i="3"/>
  <c r="Y3056" i="3"/>
  <c r="X3056" i="3"/>
  <c r="AD3055" i="3"/>
  <c r="AC3055" i="3"/>
  <c r="AB3055" i="3"/>
  <c r="AA3055" i="3"/>
  <c r="Z3055" i="3"/>
  <c r="Y3055" i="3"/>
  <c r="X3055" i="3"/>
  <c r="AD3054" i="3"/>
  <c r="AC3054" i="3"/>
  <c r="AB3054" i="3"/>
  <c r="AA3054" i="3"/>
  <c r="Z3054" i="3"/>
  <c r="Y3054" i="3"/>
  <c r="X3054" i="3"/>
  <c r="AD3053" i="3"/>
  <c r="AC3053" i="3"/>
  <c r="AB3053" i="3"/>
  <c r="AA3053" i="3"/>
  <c r="Z3053" i="3"/>
  <c r="Y3053" i="3"/>
  <c r="X3053" i="3"/>
  <c r="AD3052" i="3"/>
  <c r="AC3052" i="3"/>
  <c r="AB3052" i="3"/>
  <c r="AA3052" i="3"/>
  <c r="Z3052" i="3"/>
  <c r="Y3052" i="3"/>
  <c r="X3052" i="3"/>
  <c r="AD3051" i="3"/>
  <c r="AC3051" i="3"/>
  <c r="AB3051" i="3"/>
  <c r="AA3051" i="3"/>
  <c r="Z3051" i="3"/>
  <c r="Y3051" i="3"/>
  <c r="X3051" i="3"/>
  <c r="AD3050" i="3"/>
  <c r="AC3050" i="3"/>
  <c r="AB3050" i="3"/>
  <c r="AA3050" i="3"/>
  <c r="Z3050" i="3"/>
  <c r="Y3050" i="3"/>
  <c r="X3050" i="3"/>
  <c r="AD3049" i="3"/>
  <c r="AC3049" i="3"/>
  <c r="AB3049" i="3"/>
  <c r="AA3049" i="3"/>
  <c r="Z3049" i="3"/>
  <c r="Y3049" i="3"/>
  <c r="X3049" i="3"/>
  <c r="AD3048" i="3"/>
  <c r="AC3048" i="3"/>
  <c r="AB3048" i="3"/>
  <c r="AA3048" i="3"/>
  <c r="Z3048" i="3"/>
  <c r="Y3048" i="3"/>
  <c r="X3048" i="3"/>
  <c r="AD3047" i="3"/>
  <c r="AC3047" i="3"/>
  <c r="AB3047" i="3"/>
  <c r="AA3047" i="3"/>
  <c r="Z3047" i="3"/>
  <c r="Y3047" i="3"/>
  <c r="X3047" i="3"/>
  <c r="AD3046" i="3"/>
  <c r="AC3046" i="3"/>
  <c r="AB3046" i="3"/>
  <c r="AA3046" i="3"/>
  <c r="Z3046" i="3"/>
  <c r="Y3046" i="3"/>
  <c r="X3046" i="3"/>
  <c r="AD3045" i="3"/>
  <c r="AC3045" i="3"/>
  <c r="AB3045" i="3"/>
  <c r="AA3045" i="3"/>
  <c r="Z3045" i="3"/>
  <c r="Y3045" i="3"/>
  <c r="X3045" i="3"/>
  <c r="AD3044" i="3"/>
  <c r="AC3044" i="3"/>
  <c r="AB3044" i="3"/>
  <c r="AA3044" i="3"/>
  <c r="Z3044" i="3"/>
  <c r="Y3044" i="3"/>
  <c r="X3044" i="3"/>
  <c r="AD3043" i="3"/>
  <c r="AC3043" i="3"/>
  <c r="AB3043" i="3"/>
  <c r="AA3043" i="3"/>
  <c r="Z3043" i="3"/>
  <c r="Y3043" i="3"/>
  <c r="X3043" i="3"/>
  <c r="AD3042" i="3"/>
  <c r="AC3042" i="3"/>
  <c r="AB3042" i="3"/>
  <c r="AA3042" i="3"/>
  <c r="Z3042" i="3"/>
  <c r="Y3042" i="3"/>
  <c r="X3042" i="3"/>
  <c r="AD3041" i="3"/>
  <c r="AC3041" i="3"/>
  <c r="AB3041" i="3"/>
  <c r="AA3041" i="3"/>
  <c r="Z3041" i="3"/>
  <c r="Y3041" i="3"/>
  <c r="X3041" i="3"/>
  <c r="AD3040" i="3"/>
  <c r="AC3040" i="3"/>
  <c r="AB3040" i="3"/>
  <c r="AA3040" i="3"/>
  <c r="Z3040" i="3"/>
  <c r="Y3040" i="3"/>
  <c r="X3040" i="3"/>
  <c r="AD3039" i="3"/>
  <c r="AC3039" i="3"/>
  <c r="AB3039" i="3"/>
  <c r="AA3039" i="3"/>
  <c r="Z3039" i="3"/>
  <c r="Y3039" i="3"/>
  <c r="X3039" i="3"/>
  <c r="AD3038" i="3"/>
  <c r="AC3038" i="3"/>
  <c r="AB3038" i="3"/>
  <c r="AA3038" i="3"/>
  <c r="Z3038" i="3"/>
  <c r="Y3038" i="3"/>
  <c r="X3038" i="3"/>
  <c r="AD3037" i="3"/>
  <c r="AC3037" i="3"/>
  <c r="AB3037" i="3"/>
  <c r="AA3037" i="3"/>
  <c r="Z3037" i="3"/>
  <c r="Y3037" i="3"/>
  <c r="X3037" i="3"/>
  <c r="AD3036" i="3"/>
  <c r="AC3036" i="3"/>
  <c r="AB3036" i="3"/>
  <c r="AA3036" i="3"/>
  <c r="Z3036" i="3"/>
  <c r="Y3036" i="3"/>
  <c r="X3036" i="3"/>
  <c r="AD3035" i="3"/>
  <c r="AC3035" i="3"/>
  <c r="AB3035" i="3"/>
  <c r="AA3035" i="3"/>
  <c r="Z3035" i="3"/>
  <c r="Y3035" i="3"/>
  <c r="X3035" i="3"/>
  <c r="AD3034" i="3"/>
  <c r="AC3034" i="3"/>
  <c r="AB3034" i="3"/>
  <c r="AA3034" i="3"/>
  <c r="Z3034" i="3"/>
  <c r="Y3034" i="3"/>
  <c r="X3034" i="3"/>
  <c r="AD3033" i="3"/>
  <c r="AC3033" i="3"/>
  <c r="AB3033" i="3"/>
  <c r="AA3033" i="3"/>
  <c r="Z3033" i="3"/>
  <c r="Y3033" i="3"/>
  <c r="X3033" i="3"/>
  <c r="AD3032" i="3"/>
  <c r="AC3032" i="3"/>
  <c r="AB3032" i="3"/>
  <c r="AA3032" i="3"/>
  <c r="Z3032" i="3"/>
  <c r="Y3032" i="3"/>
  <c r="X3032" i="3"/>
  <c r="AD3031" i="3"/>
  <c r="AC3031" i="3"/>
  <c r="AB3031" i="3"/>
  <c r="AA3031" i="3"/>
  <c r="Z3031" i="3"/>
  <c r="Y3031" i="3"/>
  <c r="X3031" i="3"/>
  <c r="AD3030" i="3"/>
  <c r="AC3030" i="3"/>
  <c r="AB3030" i="3"/>
  <c r="AA3030" i="3"/>
  <c r="Z3030" i="3"/>
  <c r="Y3030" i="3"/>
  <c r="X3030" i="3"/>
  <c r="AD3029" i="3"/>
  <c r="AC3029" i="3"/>
  <c r="AB3029" i="3"/>
  <c r="AA3029" i="3"/>
  <c r="Z3029" i="3"/>
  <c r="Y3029" i="3"/>
  <c r="X3029" i="3"/>
  <c r="AD3028" i="3"/>
  <c r="AC3028" i="3"/>
  <c r="AB3028" i="3"/>
  <c r="AA3028" i="3"/>
  <c r="Z3028" i="3"/>
  <c r="Y3028" i="3"/>
  <c r="X3028" i="3"/>
  <c r="AD3027" i="3"/>
  <c r="AC3027" i="3"/>
  <c r="AB3027" i="3"/>
  <c r="AA3027" i="3"/>
  <c r="Z3027" i="3"/>
  <c r="Y3027" i="3"/>
  <c r="X3027" i="3"/>
  <c r="AD3026" i="3"/>
  <c r="AC3026" i="3"/>
  <c r="AB3026" i="3"/>
  <c r="AA3026" i="3"/>
  <c r="Z3026" i="3"/>
  <c r="Y3026" i="3"/>
  <c r="X3026" i="3"/>
  <c r="AD3025" i="3"/>
  <c r="AC3025" i="3"/>
  <c r="AB3025" i="3"/>
  <c r="AA3025" i="3"/>
  <c r="Z3025" i="3"/>
  <c r="Y3025" i="3"/>
  <c r="X3025" i="3"/>
  <c r="AD3024" i="3"/>
  <c r="AC3024" i="3"/>
  <c r="AB3024" i="3"/>
  <c r="AA3024" i="3"/>
  <c r="Z3024" i="3"/>
  <c r="Y3024" i="3"/>
  <c r="X3024" i="3"/>
  <c r="AD3023" i="3"/>
  <c r="AC3023" i="3"/>
  <c r="AB3023" i="3"/>
  <c r="AA3023" i="3"/>
  <c r="Z3023" i="3"/>
  <c r="Y3023" i="3"/>
  <c r="X3023" i="3"/>
  <c r="AD3022" i="3"/>
  <c r="AC3022" i="3"/>
  <c r="AB3022" i="3"/>
  <c r="AA3022" i="3"/>
  <c r="Z3022" i="3"/>
  <c r="Y3022" i="3"/>
  <c r="X3022" i="3"/>
  <c r="AD3021" i="3"/>
  <c r="AC3021" i="3"/>
  <c r="AB3021" i="3"/>
  <c r="AA3021" i="3"/>
  <c r="Z3021" i="3"/>
  <c r="Y3021" i="3"/>
  <c r="X3021" i="3"/>
  <c r="AD3020" i="3"/>
  <c r="AC3020" i="3"/>
  <c r="AB3020" i="3"/>
  <c r="AA3020" i="3"/>
  <c r="Z3020" i="3"/>
  <c r="Y3020" i="3"/>
  <c r="X3020" i="3"/>
  <c r="AD3019" i="3"/>
  <c r="AC3019" i="3"/>
  <c r="AB3019" i="3"/>
  <c r="AA3019" i="3"/>
  <c r="Z3019" i="3"/>
  <c r="Y3019" i="3"/>
  <c r="X3019" i="3"/>
  <c r="AD3018" i="3"/>
  <c r="AC3018" i="3"/>
  <c r="AB3018" i="3"/>
  <c r="AA3018" i="3"/>
  <c r="Z3018" i="3"/>
  <c r="Y3018" i="3"/>
  <c r="X3018" i="3"/>
  <c r="AD3017" i="3"/>
  <c r="AC3017" i="3"/>
  <c r="AB3017" i="3"/>
  <c r="AA3017" i="3"/>
  <c r="Z3017" i="3"/>
  <c r="Y3017" i="3"/>
  <c r="X3017" i="3"/>
  <c r="AD3016" i="3"/>
  <c r="AC3016" i="3"/>
  <c r="AB3016" i="3"/>
  <c r="AA3016" i="3"/>
  <c r="Z3016" i="3"/>
  <c r="Y3016" i="3"/>
  <c r="X3016" i="3"/>
  <c r="AD3015" i="3"/>
  <c r="AC3015" i="3"/>
  <c r="AB3015" i="3"/>
  <c r="AA3015" i="3"/>
  <c r="Z3015" i="3"/>
  <c r="Y3015" i="3"/>
  <c r="X3015" i="3"/>
  <c r="AD3014" i="3"/>
  <c r="AC3014" i="3"/>
  <c r="AB3014" i="3"/>
  <c r="AA3014" i="3"/>
  <c r="Z3014" i="3"/>
  <c r="Y3014" i="3"/>
  <c r="X3014" i="3"/>
  <c r="AD3013" i="3"/>
  <c r="AC3013" i="3"/>
  <c r="AB3013" i="3"/>
  <c r="AA3013" i="3"/>
  <c r="Z3013" i="3"/>
  <c r="Y3013" i="3"/>
  <c r="X3013" i="3"/>
  <c r="AD3012" i="3"/>
  <c r="AC3012" i="3"/>
  <c r="AB3012" i="3"/>
  <c r="AA3012" i="3"/>
  <c r="Z3012" i="3"/>
  <c r="Y3012" i="3"/>
  <c r="X3012" i="3"/>
  <c r="AD3011" i="3"/>
  <c r="AC3011" i="3"/>
  <c r="AB3011" i="3"/>
  <c r="AA3011" i="3"/>
  <c r="Z3011" i="3"/>
  <c r="Y3011" i="3"/>
  <c r="X3011" i="3"/>
  <c r="AD3010" i="3"/>
  <c r="AC3010" i="3"/>
  <c r="AB3010" i="3"/>
  <c r="AA3010" i="3"/>
  <c r="Z3010" i="3"/>
  <c r="Y3010" i="3"/>
  <c r="X3010" i="3"/>
  <c r="AD3009" i="3"/>
  <c r="AC3009" i="3"/>
  <c r="AB3009" i="3"/>
  <c r="AA3009" i="3"/>
  <c r="Z3009" i="3"/>
  <c r="Y3009" i="3"/>
  <c r="X3009" i="3"/>
  <c r="AD3008" i="3"/>
  <c r="AC3008" i="3"/>
  <c r="AB3008" i="3"/>
  <c r="AA3008" i="3"/>
  <c r="Z3008" i="3"/>
  <c r="Y3008" i="3"/>
  <c r="X3008" i="3"/>
  <c r="AD3007" i="3"/>
  <c r="AC3007" i="3"/>
  <c r="AB3007" i="3"/>
  <c r="AA3007" i="3"/>
  <c r="Z3007" i="3"/>
  <c r="Y3007" i="3"/>
  <c r="X3007" i="3"/>
  <c r="AD3006" i="3"/>
  <c r="AC3006" i="3"/>
  <c r="AB3006" i="3"/>
  <c r="AA3006" i="3"/>
  <c r="Z3006" i="3"/>
  <c r="Y3006" i="3"/>
  <c r="X3006" i="3"/>
  <c r="AD3005" i="3"/>
  <c r="AC3005" i="3"/>
  <c r="AB3005" i="3"/>
  <c r="AA3005" i="3"/>
  <c r="Z3005" i="3"/>
  <c r="Y3005" i="3"/>
  <c r="X3005" i="3"/>
  <c r="AD3004" i="3"/>
  <c r="AC3004" i="3"/>
  <c r="AB3004" i="3"/>
  <c r="AA3004" i="3"/>
  <c r="Z3004" i="3"/>
  <c r="Y3004" i="3"/>
  <c r="X3004" i="3"/>
  <c r="AD3003" i="3"/>
  <c r="AC3003" i="3"/>
  <c r="AB3003" i="3"/>
  <c r="AA3003" i="3"/>
  <c r="Z3003" i="3"/>
  <c r="Y3003" i="3"/>
  <c r="X3003" i="3"/>
  <c r="AD3002" i="3"/>
  <c r="AC3002" i="3"/>
  <c r="AB3002" i="3"/>
  <c r="AA3002" i="3"/>
  <c r="Z3002" i="3"/>
  <c r="Y3002" i="3"/>
  <c r="X3002" i="3"/>
  <c r="AD3001" i="3"/>
  <c r="AC3001" i="3"/>
  <c r="AB3001" i="3"/>
  <c r="AA3001" i="3"/>
  <c r="Z3001" i="3"/>
  <c r="Y3001" i="3"/>
  <c r="X3001" i="3"/>
  <c r="AD3000" i="3"/>
  <c r="AC3000" i="3"/>
  <c r="AB3000" i="3"/>
  <c r="AA3000" i="3"/>
  <c r="Z3000" i="3"/>
  <c r="Y3000" i="3"/>
  <c r="X3000" i="3"/>
  <c r="AD2999" i="3"/>
  <c r="AC2999" i="3"/>
  <c r="AB2999" i="3"/>
  <c r="AA2999" i="3"/>
  <c r="Z2999" i="3"/>
  <c r="Y2999" i="3"/>
  <c r="X2999" i="3"/>
  <c r="AD2998" i="3"/>
  <c r="AC2998" i="3"/>
  <c r="AB2998" i="3"/>
  <c r="AA2998" i="3"/>
  <c r="Z2998" i="3"/>
  <c r="Y2998" i="3"/>
  <c r="X2998" i="3"/>
  <c r="AD2997" i="3"/>
  <c r="AC2997" i="3"/>
  <c r="AB2997" i="3"/>
  <c r="AA2997" i="3"/>
  <c r="Z2997" i="3"/>
  <c r="Y2997" i="3"/>
  <c r="X2997" i="3"/>
  <c r="AD2996" i="3"/>
  <c r="AC2996" i="3"/>
  <c r="AB2996" i="3"/>
  <c r="AA2996" i="3"/>
  <c r="Z2996" i="3"/>
  <c r="Y2996" i="3"/>
  <c r="X2996" i="3"/>
  <c r="AD2995" i="3"/>
  <c r="AC2995" i="3"/>
  <c r="AB2995" i="3"/>
  <c r="AA2995" i="3"/>
  <c r="Z2995" i="3"/>
  <c r="Y2995" i="3"/>
  <c r="X2995" i="3"/>
  <c r="AD2994" i="3"/>
  <c r="AC2994" i="3"/>
  <c r="AB2994" i="3"/>
  <c r="AA2994" i="3"/>
  <c r="Z2994" i="3"/>
  <c r="Y2994" i="3"/>
  <c r="X2994" i="3"/>
  <c r="AD2993" i="3"/>
  <c r="AC2993" i="3"/>
  <c r="AB2993" i="3"/>
  <c r="AA2993" i="3"/>
  <c r="Z2993" i="3"/>
  <c r="Y2993" i="3"/>
  <c r="X2993" i="3"/>
  <c r="AD2992" i="3"/>
  <c r="AC2992" i="3"/>
  <c r="AB2992" i="3"/>
  <c r="AA2992" i="3"/>
  <c r="Z2992" i="3"/>
  <c r="Y2992" i="3"/>
  <c r="X2992" i="3"/>
  <c r="AD2991" i="3"/>
  <c r="AC2991" i="3"/>
  <c r="AB2991" i="3"/>
  <c r="AA2991" i="3"/>
  <c r="Z2991" i="3"/>
  <c r="Y2991" i="3"/>
  <c r="X2991" i="3"/>
  <c r="AD2990" i="3"/>
  <c r="AC2990" i="3"/>
  <c r="AB2990" i="3"/>
  <c r="AA2990" i="3"/>
  <c r="Z2990" i="3"/>
  <c r="Y2990" i="3"/>
  <c r="X2990" i="3"/>
  <c r="AD2989" i="3"/>
  <c r="AC2989" i="3"/>
  <c r="AB2989" i="3"/>
  <c r="AA2989" i="3"/>
  <c r="Z2989" i="3"/>
  <c r="Y2989" i="3"/>
  <c r="X2989" i="3"/>
  <c r="AD2988" i="3"/>
  <c r="AC2988" i="3"/>
  <c r="AB2988" i="3"/>
  <c r="AA2988" i="3"/>
  <c r="Z2988" i="3"/>
  <c r="Y2988" i="3"/>
  <c r="X2988" i="3"/>
  <c r="AD2987" i="3"/>
  <c r="AC2987" i="3"/>
  <c r="AB2987" i="3"/>
  <c r="AA2987" i="3"/>
  <c r="Z2987" i="3"/>
  <c r="Y2987" i="3"/>
  <c r="X2987" i="3"/>
  <c r="AD2986" i="3"/>
  <c r="AC2986" i="3"/>
  <c r="AB2986" i="3"/>
  <c r="AA2986" i="3"/>
  <c r="Z2986" i="3"/>
  <c r="Y2986" i="3"/>
  <c r="X2986" i="3"/>
  <c r="AD2985" i="3"/>
  <c r="AC2985" i="3"/>
  <c r="AB2985" i="3"/>
  <c r="AA2985" i="3"/>
  <c r="Z2985" i="3"/>
  <c r="Y2985" i="3"/>
  <c r="X2985" i="3"/>
  <c r="AD2984" i="3"/>
  <c r="AC2984" i="3"/>
  <c r="AB2984" i="3"/>
  <c r="AA2984" i="3"/>
  <c r="Z2984" i="3"/>
  <c r="Y2984" i="3"/>
  <c r="X2984" i="3"/>
  <c r="AD2983" i="3"/>
  <c r="AC2983" i="3"/>
  <c r="AB2983" i="3"/>
  <c r="AA2983" i="3"/>
  <c r="Z2983" i="3"/>
  <c r="Y2983" i="3"/>
  <c r="X2983" i="3"/>
  <c r="AD2982" i="3"/>
  <c r="AC2982" i="3"/>
  <c r="AB2982" i="3"/>
  <c r="AA2982" i="3"/>
  <c r="Z2982" i="3"/>
  <c r="Y2982" i="3"/>
  <c r="X2982" i="3"/>
  <c r="AD2981" i="3"/>
  <c r="AC2981" i="3"/>
  <c r="AB2981" i="3"/>
  <c r="AA2981" i="3"/>
  <c r="Z2981" i="3"/>
  <c r="Y2981" i="3"/>
  <c r="X2981" i="3"/>
  <c r="AD2980" i="3"/>
  <c r="AC2980" i="3"/>
  <c r="AB2980" i="3"/>
  <c r="AA2980" i="3"/>
  <c r="Z2980" i="3"/>
  <c r="Y2980" i="3"/>
  <c r="X2980" i="3"/>
  <c r="AD2979" i="3"/>
  <c r="AC2979" i="3"/>
  <c r="AB2979" i="3"/>
  <c r="AA2979" i="3"/>
  <c r="Z2979" i="3"/>
  <c r="Y2979" i="3"/>
  <c r="X2979" i="3"/>
  <c r="AD2978" i="3"/>
  <c r="AC2978" i="3"/>
  <c r="AB2978" i="3"/>
  <c r="AA2978" i="3"/>
  <c r="Z2978" i="3"/>
  <c r="Y2978" i="3"/>
  <c r="X2978" i="3"/>
  <c r="AD2977" i="3"/>
  <c r="AC2977" i="3"/>
  <c r="AB2977" i="3"/>
  <c r="AA2977" i="3"/>
  <c r="Z2977" i="3"/>
  <c r="Y2977" i="3"/>
  <c r="X2977" i="3"/>
  <c r="AD2976" i="3"/>
  <c r="AC2976" i="3"/>
  <c r="AB2976" i="3"/>
  <c r="AA2976" i="3"/>
  <c r="Z2976" i="3"/>
  <c r="Y2976" i="3"/>
  <c r="X2976" i="3"/>
  <c r="AD2975" i="3"/>
  <c r="AC2975" i="3"/>
  <c r="AB2975" i="3"/>
  <c r="AA2975" i="3"/>
  <c r="Z2975" i="3"/>
  <c r="Y2975" i="3"/>
  <c r="X2975" i="3"/>
  <c r="AD2974" i="3"/>
  <c r="AC2974" i="3"/>
  <c r="AB2974" i="3"/>
  <c r="AA2974" i="3"/>
  <c r="Z2974" i="3"/>
  <c r="Y2974" i="3"/>
  <c r="X2974" i="3"/>
  <c r="AD2973" i="3"/>
  <c r="AC2973" i="3"/>
  <c r="AB2973" i="3"/>
  <c r="AA2973" i="3"/>
  <c r="Z2973" i="3"/>
  <c r="Y2973" i="3"/>
  <c r="X2973" i="3"/>
  <c r="AD2972" i="3"/>
  <c r="AC2972" i="3"/>
  <c r="AB2972" i="3"/>
  <c r="AA2972" i="3"/>
  <c r="Z2972" i="3"/>
  <c r="Y2972" i="3"/>
  <c r="X2972" i="3"/>
  <c r="AD2971" i="3"/>
  <c r="AC2971" i="3"/>
  <c r="AB2971" i="3"/>
  <c r="AA2971" i="3"/>
  <c r="Z2971" i="3"/>
  <c r="Y2971" i="3"/>
  <c r="X2971" i="3"/>
  <c r="AD2970" i="3"/>
  <c r="AC2970" i="3"/>
  <c r="AB2970" i="3"/>
  <c r="AA2970" i="3"/>
  <c r="Z2970" i="3"/>
  <c r="Y2970" i="3"/>
  <c r="X2970" i="3"/>
  <c r="AD2969" i="3"/>
  <c r="AC2969" i="3"/>
  <c r="AB2969" i="3"/>
  <c r="AA2969" i="3"/>
  <c r="Z2969" i="3"/>
  <c r="Y2969" i="3"/>
  <c r="X2969" i="3"/>
  <c r="AD2968" i="3"/>
  <c r="AC2968" i="3"/>
  <c r="AB2968" i="3"/>
  <c r="AA2968" i="3"/>
  <c r="Z2968" i="3"/>
  <c r="Y2968" i="3"/>
  <c r="X2968" i="3"/>
  <c r="AD2967" i="3"/>
  <c r="AC2967" i="3"/>
  <c r="AB2967" i="3"/>
  <c r="AA2967" i="3"/>
  <c r="Z2967" i="3"/>
  <c r="Y2967" i="3"/>
  <c r="X2967" i="3"/>
  <c r="AD2966" i="3"/>
  <c r="AC2966" i="3"/>
  <c r="AB2966" i="3"/>
  <c r="AA2966" i="3"/>
  <c r="Z2966" i="3"/>
  <c r="Y2966" i="3"/>
  <c r="X2966" i="3"/>
  <c r="AD2965" i="3"/>
  <c r="AC2965" i="3"/>
  <c r="AB2965" i="3"/>
  <c r="AA2965" i="3"/>
  <c r="Z2965" i="3"/>
  <c r="Y2965" i="3"/>
  <c r="X2965" i="3"/>
  <c r="AD2964" i="3"/>
  <c r="AC2964" i="3"/>
  <c r="AB2964" i="3"/>
  <c r="AA2964" i="3"/>
  <c r="Z2964" i="3"/>
  <c r="Y2964" i="3"/>
  <c r="X2964" i="3"/>
  <c r="AD2963" i="3"/>
  <c r="AC2963" i="3"/>
  <c r="AB2963" i="3"/>
  <c r="AA2963" i="3"/>
  <c r="Z2963" i="3"/>
  <c r="Y2963" i="3"/>
  <c r="X2963" i="3"/>
  <c r="AD2962" i="3"/>
  <c r="AC2962" i="3"/>
  <c r="AB2962" i="3"/>
  <c r="AA2962" i="3"/>
  <c r="Z2962" i="3"/>
  <c r="Y2962" i="3"/>
  <c r="X2962" i="3"/>
  <c r="AD2961" i="3"/>
  <c r="AC2961" i="3"/>
  <c r="AB2961" i="3"/>
  <c r="AA2961" i="3"/>
  <c r="Z2961" i="3"/>
  <c r="Y2961" i="3"/>
  <c r="X2961" i="3"/>
  <c r="AD2960" i="3"/>
  <c r="AC2960" i="3"/>
  <c r="AB2960" i="3"/>
  <c r="AA2960" i="3"/>
  <c r="Z2960" i="3"/>
  <c r="Y2960" i="3"/>
  <c r="X2960" i="3"/>
  <c r="AD2959" i="3"/>
  <c r="AC2959" i="3"/>
  <c r="AB2959" i="3"/>
  <c r="AA2959" i="3"/>
  <c r="Z2959" i="3"/>
  <c r="Y2959" i="3"/>
  <c r="X2959" i="3"/>
  <c r="AD2958" i="3"/>
  <c r="AC2958" i="3"/>
  <c r="AB2958" i="3"/>
  <c r="AA2958" i="3"/>
  <c r="Z2958" i="3"/>
  <c r="Y2958" i="3"/>
  <c r="X2958" i="3"/>
  <c r="AD2957" i="3"/>
  <c r="AC2957" i="3"/>
  <c r="AB2957" i="3"/>
  <c r="AA2957" i="3"/>
  <c r="Z2957" i="3"/>
  <c r="Y2957" i="3"/>
  <c r="X2957" i="3"/>
  <c r="AD2956" i="3"/>
  <c r="AC2956" i="3"/>
  <c r="AB2956" i="3"/>
  <c r="AA2956" i="3"/>
  <c r="Z2956" i="3"/>
  <c r="Y2956" i="3"/>
  <c r="X2956" i="3"/>
  <c r="AD2955" i="3"/>
  <c r="AC2955" i="3"/>
  <c r="AB2955" i="3"/>
  <c r="AA2955" i="3"/>
  <c r="Z2955" i="3"/>
  <c r="Y2955" i="3"/>
  <c r="X2955" i="3"/>
  <c r="AD2954" i="3"/>
  <c r="AC2954" i="3"/>
  <c r="AB2954" i="3"/>
  <c r="AA2954" i="3"/>
  <c r="Z2954" i="3"/>
  <c r="Y2954" i="3"/>
  <c r="X2954" i="3"/>
  <c r="AD2953" i="3"/>
  <c r="AC2953" i="3"/>
  <c r="AB2953" i="3"/>
  <c r="AA2953" i="3"/>
  <c r="Z2953" i="3"/>
  <c r="Y2953" i="3"/>
  <c r="X2953" i="3"/>
  <c r="AD2952" i="3"/>
  <c r="AC2952" i="3"/>
  <c r="AB2952" i="3"/>
  <c r="AA2952" i="3"/>
  <c r="Z2952" i="3"/>
  <c r="Y2952" i="3"/>
  <c r="X2952" i="3"/>
  <c r="AD2951" i="3"/>
  <c r="AC2951" i="3"/>
  <c r="AB2951" i="3"/>
  <c r="AA2951" i="3"/>
  <c r="Z2951" i="3"/>
  <c r="Y2951" i="3"/>
  <c r="X2951" i="3"/>
  <c r="AD2950" i="3"/>
  <c r="AC2950" i="3"/>
  <c r="AB2950" i="3"/>
  <c r="AA2950" i="3"/>
  <c r="Z2950" i="3"/>
  <c r="Y2950" i="3"/>
  <c r="X2950" i="3"/>
  <c r="AD2949" i="3"/>
  <c r="AC2949" i="3"/>
  <c r="AB2949" i="3"/>
  <c r="AA2949" i="3"/>
  <c r="Z2949" i="3"/>
  <c r="Y2949" i="3"/>
  <c r="X2949" i="3"/>
  <c r="AD2948" i="3"/>
  <c r="AC2948" i="3"/>
  <c r="AB2948" i="3"/>
  <c r="AA2948" i="3"/>
  <c r="Z2948" i="3"/>
  <c r="Y2948" i="3"/>
  <c r="X2948" i="3"/>
  <c r="AD2947" i="3"/>
  <c r="AC2947" i="3"/>
  <c r="AB2947" i="3"/>
  <c r="AA2947" i="3"/>
  <c r="Z2947" i="3"/>
  <c r="Y2947" i="3"/>
  <c r="X2947" i="3"/>
  <c r="AD2946" i="3"/>
  <c r="AC2946" i="3"/>
  <c r="AB2946" i="3"/>
  <c r="AA2946" i="3"/>
  <c r="Z2946" i="3"/>
  <c r="Y2946" i="3"/>
  <c r="X2946" i="3"/>
  <c r="AD2945" i="3"/>
  <c r="AC2945" i="3"/>
  <c r="AB2945" i="3"/>
  <c r="AA2945" i="3"/>
  <c r="Z2945" i="3"/>
  <c r="Y2945" i="3"/>
  <c r="X2945" i="3"/>
  <c r="AD2944" i="3"/>
  <c r="AC2944" i="3"/>
  <c r="AB2944" i="3"/>
  <c r="AA2944" i="3"/>
  <c r="Z2944" i="3"/>
  <c r="Y2944" i="3"/>
  <c r="X2944" i="3"/>
  <c r="AD2943" i="3"/>
  <c r="AC2943" i="3"/>
  <c r="AB2943" i="3"/>
  <c r="AA2943" i="3"/>
  <c r="Z2943" i="3"/>
  <c r="Y2943" i="3"/>
  <c r="X2943" i="3"/>
  <c r="AD2942" i="3"/>
  <c r="AC2942" i="3"/>
  <c r="AB2942" i="3"/>
  <c r="AA2942" i="3"/>
  <c r="Z2942" i="3"/>
  <c r="Y2942" i="3"/>
  <c r="X2942" i="3"/>
  <c r="AD2941" i="3"/>
  <c r="AC2941" i="3"/>
  <c r="AB2941" i="3"/>
  <c r="AA2941" i="3"/>
  <c r="Z2941" i="3"/>
  <c r="Y2941" i="3"/>
  <c r="X2941" i="3"/>
  <c r="AD2940" i="3"/>
  <c r="AC2940" i="3"/>
  <c r="AB2940" i="3"/>
  <c r="AA2940" i="3"/>
  <c r="Z2940" i="3"/>
  <c r="Y2940" i="3"/>
  <c r="X2940" i="3"/>
  <c r="AD2939" i="3"/>
  <c r="AC2939" i="3"/>
  <c r="AB2939" i="3"/>
  <c r="AA2939" i="3"/>
  <c r="Z2939" i="3"/>
  <c r="Y2939" i="3"/>
  <c r="X2939" i="3"/>
  <c r="AD2938" i="3"/>
  <c r="AC2938" i="3"/>
  <c r="AB2938" i="3"/>
  <c r="AA2938" i="3"/>
  <c r="Z2938" i="3"/>
  <c r="Y2938" i="3"/>
  <c r="X2938" i="3"/>
  <c r="AD2937" i="3"/>
  <c r="AC2937" i="3"/>
  <c r="AB2937" i="3"/>
  <c r="AA2937" i="3"/>
  <c r="Z2937" i="3"/>
  <c r="Y2937" i="3"/>
  <c r="X2937" i="3"/>
  <c r="AD2936" i="3"/>
  <c r="AC2936" i="3"/>
  <c r="AB2936" i="3"/>
  <c r="AA2936" i="3"/>
  <c r="Z2936" i="3"/>
  <c r="Y2936" i="3"/>
  <c r="X2936" i="3"/>
  <c r="AD2935" i="3"/>
  <c r="AC2935" i="3"/>
  <c r="AB2935" i="3"/>
  <c r="AA2935" i="3"/>
  <c r="Z2935" i="3"/>
  <c r="Y2935" i="3"/>
  <c r="X2935" i="3"/>
  <c r="AD2934" i="3"/>
  <c r="AC2934" i="3"/>
  <c r="AB2934" i="3"/>
  <c r="AA2934" i="3"/>
  <c r="Z2934" i="3"/>
  <c r="Y2934" i="3"/>
  <c r="X2934" i="3"/>
  <c r="AD2933" i="3"/>
  <c r="AC2933" i="3"/>
  <c r="AB2933" i="3"/>
  <c r="AA2933" i="3"/>
  <c r="Z2933" i="3"/>
  <c r="Y2933" i="3"/>
  <c r="X2933" i="3"/>
  <c r="AD2932" i="3"/>
  <c r="AC2932" i="3"/>
  <c r="AB2932" i="3"/>
  <c r="AA2932" i="3"/>
  <c r="Z2932" i="3"/>
  <c r="Y2932" i="3"/>
  <c r="X2932" i="3"/>
  <c r="AD2931" i="3"/>
  <c r="AC2931" i="3"/>
  <c r="AB2931" i="3"/>
  <c r="AA2931" i="3"/>
  <c r="Z2931" i="3"/>
  <c r="Y2931" i="3"/>
  <c r="X2931" i="3"/>
  <c r="AD2930" i="3"/>
  <c r="AC2930" i="3"/>
  <c r="AB2930" i="3"/>
  <c r="AA2930" i="3"/>
  <c r="Z2930" i="3"/>
  <c r="Y2930" i="3"/>
  <c r="X2930" i="3"/>
  <c r="AD2929" i="3"/>
  <c r="AC2929" i="3"/>
  <c r="AB2929" i="3"/>
  <c r="AA2929" i="3"/>
  <c r="Z2929" i="3"/>
  <c r="Y2929" i="3"/>
  <c r="X2929" i="3"/>
  <c r="AD2928" i="3"/>
  <c r="AC2928" i="3"/>
  <c r="AB2928" i="3"/>
  <c r="AA2928" i="3"/>
  <c r="Z2928" i="3"/>
  <c r="Y2928" i="3"/>
  <c r="X2928" i="3"/>
  <c r="AD2927" i="3"/>
  <c r="AC2927" i="3"/>
  <c r="AB2927" i="3"/>
  <c r="AA2927" i="3"/>
  <c r="Z2927" i="3"/>
  <c r="Y2927" i="3"/>
  <c r="X2927" i="3"/>
  <c r="AD2926" i="3"/>
  <c r="AC2926" i="3"/>
  <c r="AB2926" i="3"/>
  <c r="AA2926" i="3"/>
  <c r="Z2926" i="3"/>
  <c r="Y2926" i="3"/>
  <c r="X2926" i="3"/>
  <c r="AD2925" i="3"/>
  <c r="AC2925" i="3"/>
  <c r="AB2925" i="3"/>
  <c r="AA2925" i="3"/>
  <c r="Z2925" i="3"/>
  <c r="Y2925" i="3"/>
  <c r="X2925" i="3"/>
  <c r="AD2924" i="3"/>
  <c r="AC2924" i="3"/>
  <c r="AB2924" i="3"/>
  <c r="AA2924" i="3"/>
  <c r="Z2924" i="3"/>
  <c r="Y2924" i="3"/>
  <c r="X2924" i="3"/>
  <c r="AD2923" i="3"/>
  <c r="AC2923" i="3"/>
  <c r="AB2923" i="3"/>
  <c r="AA2923" i="3"/>
  <c r="Z2923" i="3"/>
  <c r="Y2923" i="3"/>
  <c r="X2923" i="3"/>
  <c r="AD2922" i="3"/>
  <c r="AC2922" i="3"/>
  <c r="AB2922" i="3"/>
  <c r="AA2922" i="3"/>
  <c r="Z2922" i="3"/>
  <c r="Y2922" i="3"/>
  <c r="X2922" i="3"/>
  <c r="AD2921" i="3"/>
  <c r="AC2921" i="3"/>
  <c r="AB2921" i="3"/>
  <c r="AA2921" i="3"/>
  <c r="Z2921" i="3"/>
  <c r="Y2921" i="3"/>
  <c r="X2921" i="3"/>
  <c r="AD2920" i="3"/>
  <c r="AC2920" i="3"/>
  <c r="AB2920" i="3"/>
  <c r="AA2920" i="3"/>
  <c r="Z2920" i="3"/>
  <c r="Y2920" i="3"/>
  <c r="X2920" i="3"/>
  <c r="AD2919" i="3"/>
  <c r="AC2919" i="3"/>
  <c r="AB2919" i="3"/>
  <c r="AA2919" i="3"/>
  <c r="Z2919" i="3"/>
  <c r="Y2919" i="3"/>
  <c r="X2919" i="3"/>
  <c r="AD2918" i="3"/>
  <c r="AC2918" i="3"/>
  <c r="AB2918" i="3"/>
  <c r="AA2918" i="3"/>
  <c r="Z2918" i="3"/>
  <c r="Y2918" i="3"/>
  <c r="X2918" i="3"/>
  <c r="AD2917" i="3"/>
  <c r="AC2917" i="3"/>
  <c r="AB2917" i="3"/>
  <c r="AA2917" i="3"/>
  <c r="Z2917" i="3"/>
  <c r="Y2917" i="3"/>
  <c r="X2917" i="3"/>
  <c r="AD2916" i="3"/>
  <c r="AC2916" i="3"/>
  <c r="AB2916" i="3"/>
  <c r="AA2916" i="3"/>
  <c r="Z2916" i="3"/>
  <c r="Y2916" i="3"/>
  <c r="X2916" i="3"/>
  <c r="AD2915" i="3"/>
  <c r="AC2915" i="3"/>
  <c r="AB2915" i="3"/>
  <c r="AA2915" i="3"/>
  <c r="Z2915" i="3"/>
  <c r="Y2915" i="3"/>
  <c r="X2915" i="3"/>
  <c r="AD2914" i="3"/>
  <c r="AC2914" i="3"/>
  <c r="AB2914" i="3"/>
  <c r="AA2914" i="3"/>
  <c r="Z2914" i="3"/>
  <c r="Y2914" i="3"/>
  <c r="X2914" i="3"/>
  <c r="AD2913" i="3"/>
  <c r="AC2913" i="3"/>
  <c r="AB2913" i="3"/>
  <c r="AA2913" i="3"/>
  <c r="Z2913" i="3"/>
  <c r="Y2913" i="3"/>
  <c r="X2913" i="3"/>
  <c r="AD2912" i="3"/>
  <c r="AC2912" i="3"/>
  <c r="AB2912" i="3"/>
  <c r="AA2912" i="3"/>
  <c r="Z2912" i="3"/>
  <c r="Y2912" i="3"/>
  <c r="X2912" i="3"/>
  <c r="AD2911" i="3"/>
  <c r="AC2911" i="3"/>
  <c r="AB2911" i="3"/>
  <c r="AA2911" i="3"/>
  <c r="Z2911" i="3"/>
  <c r="Y2911" i="3"/>
  <c r="X2911" i="3"/>
  <c r="AD2910" i="3"/>
  <c r="AC2910" i="3"/>
  <c r="AB2910" i="3"/>
  <c r="AA2910" i="3"/>
  <c r="Z2910" i="3"/>
  <c r="Y2910" i="3"/>
  <c r="X2910" i="3"/>
  <c r="AD2909" i="3"/>
  <c r="AC2909" i="3"/>
  <c r="AB2909" i="3"/>
  <c r="AA2909" i="3"/>
  <c r="Z2909" i="3"/>
  <c r="Y2909" i="3"/>
  <c r="X2909" i="3"/>
  <c r="AD2908" i="3"/>
  <c r="AC2908" i="3"/>
  <c r="AB2908" i="3"/>
  <c r="AA2908" i="3"/>
  <c r="Z2908" i="3"/>
  <c r="Y2908" i="3"/>
  <c r="X2908" i="3"/>
  <c r="AD2907" i="3"/>
  <c r="AC2907" i="3"/>
  <c r="AB2907" i="3"/>
  <c r="AA2907" i="3"/>
  <c r="Z2907" i="3"/>
  <c r="Y2907" i="3"/>
  <c r="X2907" i="3"/>
  <c r="AD2906" i="3"/>
  <c r="AC2906" i="3"/>
  <c r="AB2906" i="3"/>
  <c r="AA2906" i="3"/>
  <c r="Z2906" i="3"/>
  <c r="Y2906" i="3"/>
  <c r="X2906" i="3"/>
  <c r="AD2905" i="3"/>
  <c r="AC2905" i="3"/>
  <c r="AB2905" i="3"/>
  <c r="AA2905" i="3"/>
  <c r="Z2905" i="3"/>
  <c r="Y2905" i="3"/>
  <c r="X2905" i="3"/>
  <c r="AD2904" i="3"/>
  <c r="AC2904" i="3"/>
  <c r="AB2904" i="3"/>
  <c r="AA2904" i="3"/>
  <c r="Z2904" i="3"/>
  <c r="Y2904" i="3"/>
  <c r="X2904" i="3"/>
  <c r="AD2903" i="3"/>
  <c r="AC2903" i="3"/>
  <c r="AB2903" i="3"/>
  <c r="AA2903" i="3"/>
  <c r="Z2903" i="3"/>
  <c r="Y2903" i="3"/>
  <c r="X2903" i="3"/>
  <c r="AD2902" i="3"/>
  <c r="AC2902" i="3"/>
  <c r="AB2902" i="3"/>
  <c r="AA2902" i="3"/>
  <c r="Z2902" i="3"/>
  <c r="Y2902" i="3"/>
  <c r="X2902" i="3"/>
  <c r="AD2901" i="3"/>
  <c r="AC2901" i="3"/>
  <c r="AB2901" i="3"/>
  <c r="AA2901" i="3"/>
  <c r="Z2901" i="3"/>
  <c r="Y2901" i="3"/>
  <c r="X2901" i="3"/>
  <c r="AD2900" i="3"/>
  <c r="AC2900" i="3"/>
  <c r="AB2900" i="3"/>
  <c r="AA2900" i="3"/>
  <c r="Z2900" i="3"/>
  <c r="Y2900" i="3"/>
  <c r="X2900" i="3"/>
  <c r="AD2899" i="3"/>
  <c r="AC2899" i="3"/>
  <c r="AB2899" i="3"/>
  <c r="AA2899" i="3"/>
  <c r="Z2899" i="3"/>
  <c r="Y2899" i="3"/>
  <c r="X2899" i="3"/>
  <c r="AD2898" i="3"/>
  <c r="AC2898" i="3"/>
  <c r="AB2898" i="3"/>
  <c r="AA2898" i="3"/>
  <c r="Z2898" i="3"/>
  <c r="Y2898" i="3"/>
  <c r="X2898" i="3"/>
  <c r="AD2897" i="3"/>
  <c r="AC2897" i="3"/>
  <c r="AB2897" i="3"/>
  <c r="AA2897" i="3"/>
  <c r="Z2897" i="3"/>
  <c r="Y2897" i="3"/>
  <c r="X2897" i="3"/>
  <c r="AD2896" i="3"/>
  <c r="AC2896" i="3"/>
  <c r="AB2896" i="3"/>
  <c r="AA2896" i="3"/>
  <c r="Z2896" i="3"/>
  <c r="Y2896" i="3"/>
  <c r="X2896" i="3"/>
  <c r="AD2895" i="3"/>
  <c r="AC2895" i="3"/>
  <c r="AB2895" i="3"/>
  <c r="AA2895" i="3"/>
  <c r="Z2895" i="3"/>
  <c r="Y2895" i="3"/>
  <c r="X2895" i="3"/>
  <c r="AD2894" i="3"/>
  <c r="AC2894" i="3"/>
  <c r="AB2894" i="3"/>
  <c r="AA2894" i="3"/>
  <c r="Z2894" i="3"/>
  <c r="Y2894" i="3"/>
  <c r="X2894" i="3"/>
  <c r="AD2893" i="3"/>
  <c r="AC2893" i="3"/>
  <c r="AB2893" i="3"/>
  <c r="AA2893" i="3"/>
  <c r="Z2893" i="3"/>
  <c r="Y2893" i="3"/>
  <c r="X2893" i="3"/>
  <c r="AD2892" i="3"/>
  <c r="AC2892" i="3"/>
  <c r="AB2892" i="3"/>
  <c r="AA2892" i="3"/>
  <c r="Z2892" i="3"/>
  <c r="Y2892" i="3"/>
  <c r="X2892" i="3"/>
  <c r="AD2891" i="3"/>
  <c r="AC2891" i="3"/>
  <c r="AB2891" i="3"/>
  <c r="AA2891" i="3"/>
  <c r="Z2891" i="3"/>
  <c r="Y2891" i="3"/>
  <c r="X2891" i="3"/>
  <c r="AD2890" i="3"/>
  <c r="AC2890" i="3"/>
  <c r="AB2890" i="3"/>
  <c r="AA2890" i="3"/>
  <c r="Z2890" i="3"/>
  <c r="Y2890" i="3"/>
  <c r="X2890" i="3"/>
  <c r="AD2889" i="3"/>
  <c r="AC2889" i="3"/>
  <c r="AB2889" i="3"/>
  <c r="AA2889" i="3"/>
  <c r="Z2889" i="3"/>
  <c r="Y2889" i="3"/>
  <c r="X2889" i="3"/>
  <c r="AD2888" i="3"/>
  <c r="AC2888" i="3"/>
  <c r="AB2888" i="3"/>
  <c r="AA2888" i="3"/>
  <c r="Z2888" i="3"/>
  <c r="Y2888" i="3"/>
  <c r="X2888" i="3"/>
  <c r="AD2887" i="3"/>
  <c r="AC2887" i="3"/>
  <c r="AB2887" i="3"/>
  <c r="AA2887" i="3"/>
  <c r="Z2887" i="3"/>
  <c r="Y2887" i="3"/>
  <c r="X2887" i="3"/>
  <c r="AD2886" i="3"/>
  <c r="AC2886" i="3"/>
  <c r="AB2886" i="3"/>
  <c r="AA2886" i="3"/>
  <c r="Z2886" i="3"/>
  <c r="Y2886" i="3"/>
  <c r="X2886" i="3"/>
  <c r="AD2885" i="3"/>
  <c r="AC2885" i="3"/>
  <c r="AB2885" i="3"/>
  <c r="AA2885" i="3"/>
  <c r="Z2885" i="3"/>
  <c r="Y2885" i="3"/>
  <c r="X2885" i="3"/>
  <c r="AD2884" i="3"/>
  <c r="AC2884" i="3"/>
  <c r="AB2884" i="3"/>
  <c r="AA2884" i="3"/>
  <c r="Z2884" i="3"/>
  <c r="Y2884" i="3"/>
  <c r="X2884" i="3"/>
  <c r="AD2883" i="3"/>
  <c r="AC2883" i="3"/>
  <c r="AB2883" i="3"/>
  <c r="AA2883" i="3"/>
  <c r="Z2883" i="3"/>
  <c r="Y2883" i="3"/>
  <c r="X2883" i="3"/>
  <c r="AD2882" i="3"/>
  <c r="AC2882" i="3"/>
  <c r="AB2882" i="3"/>
  <c r="AA2882" i="3"/>
  <c r="Z2882" i="3"/>
  <c r="Y2882" i="3"/>
  <c r="X2882" i="3"/>
  <c r="AD2881" i="3"/>
  <c r="AC2881" i="3"/>
  <c r="AB2881" i="3"/>
  <c r="AA2881" i="3"/>
  <c r="Z2881" i="3"/>
  <c r="Y2881" i="3"/>
  <c r="X2881" i="3"/>
  <c r="AD2880" i="3"/>
  <c r="AC2880" i="3"/>
  <c r="AB2880" i="3"/>
  <c r="AA2880" i="3"/>
  <c r="Z2880" i="3"/>
  <c r="Y2880" i="3"/>
  <c r="X2880" i="3"/>
  <c r="AD2879" i="3"/>
  <c r="AC2879" i="3"/>
  <c r="AB2879" i="3"/>
  <c r="AA2879" i="3"/>
  <c r="Z2879" i="3"/>
  <c r="Y2879" i="3"/>
  <c r="X2879" i="3"/>
  <c r="AD2878" i="3"/>
  <c r="AC2878" i="3"/>
  <c r="AB2878" i="3"/>
  <c r="AA2878" i="3"/>
  <c r="Z2878" i="3"/>
  <c r="Y2878" i="3"/>
  <c r="X2878" i="3"/>
  <c r="AD2877" i="3"/>
  <c r="AC2877" i="3"/>
  <c r="AB2877" i="3"/>
  <c r="AA2877" i="3"/>
  <c r="Z2877" i="3"/>
  <c r="Y2877" i="3"/>
  <c r="X2877" i="3"/>
  <c r="AD2876" i="3"/>
  <c r="AC2876" i="3"/>
  <c r="AB2876" i="3"/>
  <c r="AA2876" i="3"/>
  <c r="Z2876" i="3"/>
  <c r="Y2876" i="3"/>
  <c r="X2876" i="3"/>
  <c r="AD2875" i="3"/>
  <c r="AC2875" i="3"/>
  <c r="AB2875" i="3"/>
  <c r="AA2875" i="3"/>
  <c r="Z2875" i="3"/>
  <c r="Y2875" i="3"/>
  <c r="X2875" i="3"/>
  <c r="AD2874" i="3"/>
  <c r="AC2874" i="3"/>
  <c r="AB2874" i="3"/>
  <c r="AA2874" i="3"/>
  <c r="Z2874" i="3"/>
  <c r="Y2874" i="3"/>
  <c r="X2874" i="3"/>
  <c r="AD2873" i="3"/>
  <c r="AC2873" i="3"/>
  <c r="AB2873" i="3"/>
  <c r="AA2873" i="3"/>
  <c r="Z2873" i="3"/>
  <c r="Y2873" i="3"/>
  <c r="X2873" i="3"/>
  <c r="AD2872" i="3"/>
  <c r="AC2872" i="3"/>
  <c r="AB2872" i="3"/>
  <c r="AA2872" i="3"/>
  <c r="Z2872" i="3"/>
  <c r="Y2872" i="3"/>
  <c r="X2872" i="3"/>
  <c r="AD2871" i="3"/>
  <c r="AC2871" i="3"/>
  <c r="AB2871" i="3"/>
  <c r="AA2871" i="3"/>
  <c r="Z2871" i="3"/>
  <c r="Y2871" i="3"/>
  <c r="X2871" i="3"/>
  <c r="AD2870" i="3"/>
  <c r="AC2870" i="3"/>
  <c r="AB2870" i="3"/>
  <c r="AA2870" i="3"/>
  <c r="Z2870" i="3"/>
  <c r="Y2870" i="3"/>
  <c r="X2870" i="3"/>
  <c r="AD2869" i="3"/>
  <c r="AC2869" i="3"/>
  <c r="AB2869" i="3"/>
  <c r="AA2869" i="3"/>
  <c r="Z2869" i="3"/>
  <c r="Y2869" i="3"/>
  <c r="X2869" i="3"/>
  <c r="AD2868" i="3"/>
  <c r="AC2868" i="3"/>
  <c r="AB2868" i="3"/>
  <c r="AA2868" i="3"/>
  <c r="Z2868" i="3"/>
  <c r="Y2868" i="3"/>
  <c r="X2868" i="3"/>
  <c r="AD2867" i="3"/>
  <c r="AC2867" i="3"/>
  <c r="AB2867" i="3"/>
  <c r="AA2867" i="3"/>
  <c r="Z2867" i="3"/>
  <c r="Y2867" i="3"/>
  <c r="X2867" i="3"/>
  <c r="AD2866" i="3"/>
  <c r="AC2866" i="3"/>
  <c r="AB2866" i="3"/>
  <c r="AA2866" i="3"/>
  <c r="Z2866" i="3"/>
  <c r="Y2866" i="3"/>
  <c r="X2866" i="3"/>
  <c r="AD2865" i="3"/>
  <c r="AC2865" i="3"/>
  <c r="AB2865" i="3"/>
  <c r="AA2865" i="3"/>
  <c r="Z2865" i="3"/>
  <c r="Y2865" i="3"/>
  <c r="X2865" i="3"/>
  <c r="AD2864" i="3"/>
  <c r="AC2864" i="3"/>
  <c r="AB2864" i="3"/>
  <c r="AA2864" i="3"/>
  <c r="Z2864" i="3"/>
  <c r="Y2864" i="3"/>
  <c r="X2864" i="3"/>
  <c r="AD2863" i="3"/>
  <c r="AC2863" i="3"/>
  <c r="AB2863" i="3"/>
  <c r="AA2863" i="3"/>
  <c r="Z2863" i="3"/>
  <c r="Y2863" i="3"/>
  <c r="X2863" i="3"/>
  <c r="AD2862" i="3"/>
  <c r="AC2862" i="3"/>
  <c r="AB2862" i="3"/>
  <c r="AA2862" i="3"/>
  <c r="Z2862" i="3"/>
  <c r="Y2862" i="3"/>
  <c r="X2862" i="3"/>
  <c r="AD2861" i="3"/>
  <c r="AC2861" i="3"/>
  <c r="AB2861" i="3"/>
  <c r="AA2861" i="3"/>
  <c r="Z2861" i="3"/>
  <c r="Y2861" i="3"/>
  <c r="X2861" i="3"/>
  <c r="AD2860" i="3"/>
  <c r="AC2860" i="3"/>
  <c r="AB2860" i="3"/>
  <c r="AA2860" i="3"/>
  <c r="Z2860" i="3"/>
  <c r="Y2860" i="3"/>
  <c r="X2860" i="3"/>
  <c r="AD2859" i="3"/>
  <c r="AC2859" i="3"/>
  <c r="AB2859" i="3"/>
  <c r="AA2859" i="3"/>
  <c r="Z2859" i="3"/>
  <c r="Y2859" i="3"/>
  <c r="X2859" i="3"/>
  <c r="AD2858" i="3"/>
  <c r="AC2858" i="3"/>
  <c r="AB2858" i="3"/>
  <c r="AA2858" i="3"/>
  <c r="Z2858" i="3"/>
  <c r="Y2858" i="3"/>
  <c r="X2858" i="3"/>
  <c r="AD2857" i="3"/>
  <c r="AC2857" i="3"/>
  <c r="AB2857" i="3"/>
  <c r="AA2857" i="3"/>
  <c r="Z2857" i="3"/>
  <c r="Y2857" i="3"/>
  <c r="X2857" i="3"/>
  <c r="AD2856" i="3"/>
  <c r="AC2856" i="3"/>
  <c r="AB2856" i="3"/>
  <c r="AA2856" i="3"/>
  <c r="Z2856" i="3"/>
  <c r="Y2856" i="3"/>
  <c r="X2856" i="3"/>
  <c r="AD2855" i="3"/>
  <c r="AC2855" i="3"/>
  <c r="AB2855" i="3"/>
  <c r="AA2855" i="3"/>
  <c r="Z2855" i="3"/>
  <c r="Y2855" i="3"/>
  <c r="X2855" i="3"/>
  <c r="AD2854" i="3"/>
  <c r="AC2854" i="3"/>
  <c r="AB2854" i="3"/>
  <c r="AA2854" i="3"/>
  <c r="Z2854" i="3"/>
  <c r="Y2854" i="3"/>
  <c r="X2854" i="3"/>
  <c r="AD2853" i="3"/>
  <c r="AC2853" i="3"/>
  <c r="AB2853" i="3"/>
  <c r="AA2853" i="3"/>
  <c r="Z2853" i="3"/>
  <c r="Y2853" i="3"/>
  <c r="X2853" i="3"/>
  <c r="AD2852" i="3"/>
  <c r="AC2852" i="3"/>
  <c r="AB2852" i="3"/>
  <c r="AA2852" i="3"/>
  <c r="Z2852" i="3"/>
  <c r="Y2852" i="3"/>
  <c r="X2852" i="3"/>
  <c r="AD2851" i="3"/>
  <c r="AC2851" i="3"/>
  <c r="AB2851" i="3"/>
  <c r="AA2851" i="3"/>
  <c r="Z2851" i="3"/>
  <c r="Y2851" i="3"/>
  <c r="X2851" i="3"/>
  <c r="AD2850" i="3"/>
  <c r="AC2850" i="3"/>
  <c r="AB2850" i="3"/>
  <c r="AA2850" i="3"/>
  <c r="Z2850" i="3"/>
  <c r="Y2850" i="3"/>
  <c r="X2850" i="3"/>
  <c r="AD2849" i="3"/>
  <c r="AC2849" i="3"/>
  <c r="AB2849" i="3"/>
  <c r="AA2849" i="3"/>
  <c r="Z2849" i="3"/>
  <c r="Y2849" i="3"/>
  <c r="X2849" i="3"/>
  <c r="AD2848" i="3"/>
  <c r="AC2848" i="3"/>
  <c r="AB2848" i="3"/>
  <c r="AA2848" i="3"/>
  <c r="Z2848" i="3"/>
  <c r="Y2848" i="3"/>
  <c r="X2848" i="3"/>
  <c r="AD2847" i="3"/>
  <c r="AC2847" i="3"/>
  <c r="AB2847" i="3"/>
  <c r="AA2847" i="3"/>
  <c r="Z2847" i="3"/>
  <c r="Y2847" i="3"/>
  <c r="X2847" i="3"/>
  <c r="AD2846" i="3"/>
  <c r="AC2846" i="3"/>
  <c r="AB2846" i="3"/>
  <c r="AA2846" i="3"/>
  <c r="Z2846" i="3"/>
  <c r="Y2846" i="3"/>
  <c r="X2846" i="3"/>
  <c r="AD2845" i="3"/>
  <c r="AC2845" i="3"/>
  <c r="AB2845" i="3"/>
  <c r="AA2845" i="3"/>
  <c r="Z2845" i="3"/>
  <c r="Y2845" i="3"/>
  <c r="X2845" i="3"/>
  <c r="AD2844" i="3"/>
  <c r="AC2844" i="3"/>
  <c r="AB2844" i="3"/>
  <c r="AA2844" i="3"/>
  <c r="Z2844" i="3"/>
  <c r="Y2844" i="3"/>
  <c r="X2844" i="3"/>
  <c r="AD2843" i="3"/>
  <c r="AC2843" i="3"/>
  <c r="AB2843" i="3"/>
  <c r="AA2843" i="3"/>
  <c r="Z2843" i="3"/>
  <c r="Y2843" i="3"/>
  <c r="X2843" i="3"/>
  <c r="AD2842" i="3"/>
  <c r="AC2842" i="3"/>
  <c r="AB2842" i="3"/>
  <c r="AA2842" i="3"/>
  <c r="Z2842" i="3"/>
  <c r="Y2842" i="3"/>
  <c r="X2842" i="3"/>
  <c r="AD2841" i="3"/>
  <c r="AC2841" i="3"/>
  <c r="AB2841" i="3"/>
  <c r="AA2841" i="3"/>
  <c r="Z2841" i="3"/>
  <c r="Y2841" i="3"/>
  <c r="X2841" i="3"/>
  <c r="AD2840" i="3"/>
  <c r="AC2840" i="3"/>
  <c r="AB2840" i="3"/>
  <c r="AA2840" i="3"/>
  <c r="Z2840" i="3"/>
  <c r="Y2840" i="3"/>
  <c r="X2840" i="3"/>
  <c r="AD2839" i="3"/>
  <c r="AC2839" i="3"/>
  <c r="AB2839" i="3"/>
  <c r="AA2839" i="3"/>
  <c r="Z2839" i="3"/>
  <c r="Y2839" i="3"/>
  <c r="X2839" i="3"/>
  <c r="AD2838" i="3"/>
  <c r="AC2838" i="3"/>
  <c r="AB2838" i="3"/>
  <c r="AA2838" i="3"/>
  <c r="Z2838" i="3"/>
  <c r="Y2838" i="3"/>
  <c r="X2838" i="3"/>
  <c r="AD2837" i="3"/>
  <c r="AC2837" i="3"/>
  <c r="AB2837" i="3"/>
  <c r="AA2837" i="3"/>
  <c r="Z2837" i="3"/>
  <c r="Y2837" i="3"/>
  <c r="X2837" i="3"/>
  <c r="AD2836" i="3"/>
  <c r="AC2836" i="3"/>
  <c r="AB2836" i="3"/>
  <c r="AA2836" i="3"/>
  <c r="Z2836" i="3"/>
  <c r="Y2836" i="3"/>
  <c r="X2836" i="3"/>
  <c r="AD2835" i="3"/>
  <c r="AC2835" i="3"/>
  <c r="AB2835" i="3"/>
  <c r="AA2835" i="3"/>
  <c r="Z2835" i="3"/>
  <c r="Y2835" i="3"/>
  <c r="X2835" i="3"/>
  <c r="AD2834" i="3"/>
  <c r="AC2834" i="3"/>
  <c r="AB2834" i="3"/>
  <c r="AA2834" i="3"/>
  <c r="Z2834" i="3"/>
  <c r="Y2834" i="3"/>
  <c r="X2834" i="3"/>
  <c r="AD2833" i="3"/>
  <c r="AC2833" i="3"/>
  <c r="AB2833" i="3"/>
  <c r="AA2833" i="3"/>
  <c r="Z2833" i="3"/>
  <c r="Y2833" i="3"/>
  <c r="X2833" i="3"/>
  <c r="AD2832" i="3"/>
  <c r="AC2832" i="3"/>
  <c r="AB2832" i="3"/>
  <c r="AA2832" i="3"/>
  <c r="Z2832" i="3"/>
  <c r="Y2832" i="3"/>
  <c r="X2832" i="3"/>
  <c r="AD2831" i="3"/>
  <c r="AC2831" i="3"/>
  <c r="AB2831" i="3"/>
  <c r="AA2831" i="3"/>
  <c r="Z2831" i="3"/>
  <c r="Y2831" i="3"/>
  <c r="X2831" i="3"/>
  <c r="AD2830" i="3"/>
  <c r="AC2830" i="3"/>
  <c r="AB2830" i="3"/>
  <c r="AA2830" i="3"/>
  <c r="Z2830" i="3"/>
  <c r="Y2830" i="3"/>
  <c r="X2830" i="3"/>
  <c r="AD2829" i="3"/>
  <c r="AC2829" i="3"/>
  <c r="AB2829" i="3"/>
  <c r="AA2829" i="3"/>
  <c r="Z2829" i="3"/>
  <c r="Y2829" i="3"/>
  <c r="X2829" i="3"/>
  <c r="AD2828" i="3"/>
  <c r="AC2828" i="3"/>
  <c r="AB2828" i="3"/>
  <c r="AA2828" i="3"/>
  <c r="Z2828" i="3"/>
  <c r="Y2828" i="3"/>
  <c r="X2828" i="3"/>
  <c r="AD2827" i="3"/>
  <c r="AC2827" i="3"/>
  <c r="AB2827" i="3"/>
  <c r="AA2827" i="3"/>
  <c r="Z2827" i="3"/>
  <c r="Y2827" i="3"/>
  <c r="X2827" i="3"/>
  <c r="AD2826" i="3"/>
  <c r="AC2826" i="3"/>
  <c r="AB2826" i="3"/>
  <c r="AA2826" i="3"/>
  <c r="Z2826" i="3"/>
  <c r="Y2826" i="3"/>
  <c r="X2826" i="3"/>
  <c r="AD2825" i="3"/>
  <c r="AC2825" i="3"/>
  <c r="AB2825" i="3"/>
  <c r="AA2825" i="3"/>
  <c r="Z2825" i="3"/>
  <c r="Y2825" i="3"/>
  <c r="X2825" i="3"/>
  <c r="AD2824" i="3"/>
  <c r="AC2824" i="3"/>
  <c r="AB2824" i="3"/>
  <c r="AA2824" i="3"/>
  <c r="Z2824" i="3"/>
  <c r="Y2824" i="3"/>
  <c r="X2824" i="3"/>
  <c r="AD2823" i="3"/>
  <c r="AC2823" i="3"/>
  <c r="AB2823" i="3"/>
  <c r="AA2823" i="3"/>
  <c r="Z2823" i="3"/>
  <c r="Y2823" i="3"/>
  <c r="X2823" i="3"/>
  <c r="AD2822" i="3"/>
  <c r="AC2822" i="3"/>
  <c r="AB2822" i="3"/>
  <c r="AA2822" i="3"/>
  <c r="Z2822" i="3"/>
  <c r="Y2822" i="3"/>
  <c r="X2822" i="3"/>
  <c r="AD2821" i="3"/>
  <c r="AC2821" i="3"/>
  <c r="AB2821" i="3"/>
  <c r="AA2821" i="3"/>
  <c r="Z2821" i="3"/>
  <c r="Y2821" i="3"/>
  <c r="X2821" i="3"/>
  <c r="AD2820" i="3"/>
  <c r="AC2820" i="3"/>
  <c r="AB2820" i="3"/>
  <c r="AA2820" i="3"/>
  <c r="Z2820" i="3"/>
  <c r="Y2820" i="3"/>
  <c r="X2820" i="3"/>
  <c r="AD2819" i="3"/>
  <c r="AC2819" i="3"/>
  <c r="AB2819" i="3"/>
  <c r="AA2819" i="3"/>
  <c r="Z2819" i="3"/>
  <c r="Y2819" i="3"/>
  <c r="X2819" i="3"/>
  <c r="AD2818" i="3"/>
  <c r="AC2818" i="3"/>
  <c r="AB2818" i="3"/>
  <c r="AA2818" i="3"/>
  <c r="Z2818" i="3"/>
  <c r="Y2818" i="3"/>
  <c r="X2818" i="3"/>
  <c r="AD2817" i="3"/>
  <c r="AC2817" i="3"/>
  <c r="AB2817" i="3"/>
  <c r="AA2817" i="3"/>
  <c r="Z2817" i="3"/>
  <c r="Y2817" i="3"/>
  <c r="X2817" i="3"/>
  <c r="AD2816" i="3"/>
  <c r="AC2816" i="3"/>
  <c r="AB2816" i="3"/>
  <c r="AA2816" i="3"/>
  <c r="Z2816" i="3"/>
  <c r="Y2816" i="3"/>
  <c r="X2816" i="3"/>
  <c r="AD2815" i="3"/>
  <c r="AC2815" i="3"/>
  <c r="AB2815" i="3"/>
  <c r="AA2815" i="3"/>
  <c r="Z2815" i="3"/>
  <c r="Y2815" i="3"/>
  <c r="X2815" i="3"/>
  <c r="AD2814" i="3"/>
  <c r="AC2814" i="3"/>
  <c r="AB2814" i="3"/>
  <c r="AA2814" i="3"/>
  <c r="Z2814" i="3"/>
  <c r="Y2814" i="3"/>
  <c r="X2814" i="3"/>
  <c r="AD2813" i="3"/>
  <c r="AC2813" i="3"/>
  <c r="AB2813" i="3"/>
  <c r="AA2813" i="3"/>
  <c r="Z2813" i="3"/>
  <c r="Y2813" i="3"/>
  <c r="X2813" i="3"/>
  <c r="AD2812" i="3"/>
  <c r="AC2812" i="3"/>
  <c r="AB2812" i="3"/>
  <c r="AA2812" i="3"/>
  <c r="Z2812" i="3"/>
  <c r="Y2812" i="3"/>
  <c r="X2812" i="3"/>
  <c r="AD2811" i="3"/>
  <c r="AC2811" i="3"/>
  <c r="AB2811" i="3"/>
  <c r="AA2811" i="3"/>
  <c r="Z2811" i="3"/>
  <c r="Y2811" i="3"/>
  <c r="X2811" i="3"/>
  <c r="AD2810" i="3"/>
  <c r="AC2810" i="3"/>
  <c r="AB2810" i="3"/>
  <c r="AA2810" i="3"/>
  <c r="Z2810" i="3"/>
  <c r="Y2810" i="3"/>
  <c r="X2810" i="3"/>
  <c r="AD2809" i="3"/>
  <c r="AC2809" i="3"/>
  <c r="AB2809" i="3"/>
  <c r="AA2809" i="3"/>
  <c r="Z2809" i="3"/>
  <c r="Y2809" i="3"/>
  <c r="X2809" i="3"/>
  <c r="AD2808" i="3"/>
  <c r="AC2808" i="3"/>
  <c r="AB2808" i="3"/>
  <c r="AA2808" i="3"/>
  <c r="Z2808" i="3"/>
  <c r="Y2808" i="3"/>
  <c r="X2808" i="3"/>
  <c r="AD2807" i="3"/>
  <c r="AC2807" i="3"/>
  <c r="AB2807" i="3"/>
  <c r="AA2807" i="3"/>
  <c r="Z2807" i="3"/>
  <c r="Y2807" i="3"/>
  <c r="X2807" i="3"/>
  <c r="AD2806" i="3"/>
  <c r="AC2806" i="3"/>
  <c r="AB2806" i="3"/>
  <c r="AA2806" i="3"/>
  <c r="Z2806" i="3"/>
  <c r="Y2806" i="3"/>
  <c r="X2806" i="3"/>
  <c r="AD2805" i="3"/>
  <c r="AC2805" i="3"/>
  <c r="AB2805" i="3"/>
  <c r="AA2805" i="3"/>
  <c r="Z2805" i="3"/>
  <c r="Y2805" i="3"/>
  <c r="X2805" i="3"/>
  <c r="AD2804" i="3"/>
  <c r="AC2804" i="3"/>
  <c r="AB2804" i="3"/>
  <c r="AA2804" i="3"/>
  <c r="Z2804" i="3"/>
  <c r="Y2804" i="3"/>
  <c r="X2804" i="3"/>
  <c r="AD2803" i="3"/>
  <c r="AC2803" i="3"/>
  <c r="AB2803" i="3"/>
  <c r="AA2803" i="3"/>
  <c r="Z2803" i="3"/>
  <c r="Y2803" i="3"/>
  <c r="X2803" i="3"/>
  <c r="AD2802" i="3"/>
  <c r="AC2802" i="3"/>
  <c r="AB2802" i="3"/>
  <c r="AA2802" i="3"/>
  <c r="Z2802" i="3"/>
  <c r="Y2802" i="3"/>
  <c r="X2802" i="3"/>
  <c r="AD2801" i="3"/>
  <c r="AC2801" i="3"/>
  <c r="AB2801" i="3"/>
  <c r="AA2801" i="3"/>
  <c r="Z2801" i="3"/>
  <c r="Y2801" i="3"/>
  <c r="X2801" i="3"/>
  <c r="AD2800" i="3"/>
  <c r="AC2800" i="3"/>
  <c r="AB2800" i="3"/>
  <c r="AA2800" i="3"/>
  <c r="Z2800" i="3"/>
  <c r="Y2800" i="3"/>
  <c r="X2800" i="3"/>
  <c r="AD2799" i="3"/>
  <c r="AC2799" i="3"/>
  <c r="AB2799" i="3"/>
  <c r="AA2799" i="3"/>
  <c r="Z2799" i="3"/>
  <c r="Y2799" i="3"/>
  <c r="X2799" i="3"/>
  <c r="AD2798" i="3"/>
  <c r="AC2798" i="3"/>
  <c r="AB2798" i="3"/>
  <c r="AA2798" i="3"/>
  <c r="Z2798" i="3"/>
  <c r="Y2798" i="3"/>
  <c r="X2798" i="3"/>
  <c r="AD2797" i="3"/>
  <c r="AC2797" i="3"/>
  <c r="AB2797" i="3"/>
  <c r="AA2797" i="3"/>
  <c r="Z2797" i="3"/>
  <c r="Y2797" i="3"/>
  <c r="X2797" i="3"/>
  <c r="AD2796" i="3"/>
  <c r="AC2796" i="3"/>
  <c r="AB2796" i="3"/>
  <c r="AA2796" i="3"/>
  <c r="Z2796" i="3"/>
  <c r="Y2796" i="3"/>
  <c r="X2796" i="3"/>
  <c r="AD2795" i="3"/>
  <c r="AC2795" i="3"/>
  <c r="AB2795" i="3"/>
  <c r="AA2795" i="3"/>
  <c r="Z2795" i="3"/>
  <c r="Y2795" i="3"/>
  <c r="X2795" i="3"/>
  <c r="AD2794" i="3"/>
  <c r="AC2794" i="3"/>
  <c r="AB2794" i="3"/>
  <c r="AA2794" i="3"/>
  <c r="Z2794" i="3"/>
  <c r="Y2794" i="3"/>
  <c r="X2794" i="3"/>
  <c r="AD2793" i="3"/>
  <c r="AC2793" i="3"/>
  <c r="AB2793" i="3"/>
  <c r="AA2793" i="3"/>
  <c r="Z2793" i="3"/>
  <c r="Y2793" i="3"/>
  <c r="X2793" i="3"/>
  <c r="AD2792" i="3"/>
  <c r="AC2792" i="3"/>
  <c r="AB2792" i="3"/>
  <c r="AA2792" i="3"/>
  <c r="Z2792" i="3"/>
  <c r="Y2792" i="3"/>
  <c r="X2792" i="3"/>
  <c r="AD2791" i="3"/>
  <c r="AC2791" i="3"/>
  <c r="AB2791" i="3"/>
  <c r="AA2791" i="3"/>
  <c r="Z2791" i="3"/>
  <c r="Y2791" i="3"/>
  <c r="X2791" i="3"/>
  <c r="AD2790" i="3"/>
  <c r="AC2790" i="3"/>
  <c r="AB2790" i="3"/>
  <c r="AA2790" i="3"/>
  <c r="Z2790" i="3"/>
  <c r="Y2790" i="3"/>
  <c r="X2790" i="3"/>
  <c r="AD2789" i="3"/>
  <c r="AC2789" i="3"/>
  <c r="AB2789" i="3"/>
  <c r="AA2789" i="3"/>
  <c r="Z2789" i="3"/>
  <c r="Y2789" i="3"/>
  <c r="X2789" i="3"/>
  <c r="AD2788" i="3"/>
  <c r="AC2788" i="3"/>
  <c r="AB2788" i="3"/>
  <c r="AA2788" i="3"/>
  <c r="Z2788" i="3"/>
  <c r="Y2788" i="3"/>
  <c r="X2788" i="3"/>
  <c r="AD2787" i="3"/>
  <c r="AC2787" i="3"/>
  <c r="AB2787" i="3"/>
  <c r="AA2787" i="3"/>
  <c r="Z2787" i="3"/>
  <c r="Y2787" i="3"/>
  <c r="X2787" i="3"/>
  <c r="AD2786" i="3"/>
  <c r="AC2786" i="3"/>
  <c r="AB2786" i="3"/>
  <c r="AA2786" i="3"/>
  <c r="Z2786" i="3"/>
  <c r="Y2786" i="3"/>
  <c r="X2786" i="3"/>
  <c r="AD2785" i="3"/>
  <c r="AC2785" i="3"/>
  <c r="AB2785" i="3"/>
  <c r="AA2785" i="3"/>
  <c r="Z2785" i="3"/>
  <c r="Y2785" i="3"/>
  <c r="X2785" i="3"/>
  <c r="AD2784" i="3"/>
  <c r="AC2784" i="3"/>
  <c r="AB2784" i="3"/>
  <c r="AA2784" i="3"/>
  <c r="Z2784" i="3"/>
  <c r="Y2784" i="3"/>
  <c r="X2784" i="3"/>
  <c r="AD2783" i="3"/>
  <c r="AC2783" i="3"/>
  <c r="AB2783" i="3"/>
  <c r="AA2783" i="3"/>
  <c r="Z2783" i="3"/>
  <c r="Y2783" i="3"/>
  <c r="X2783" i="3"/>
  <c r="AD2782" i="3"/>
  <c r="AC2782" i="3"/>
  <c r="AB2782" i="3"/>
  <c r="AA2782" i="3"/>
  <c r="Z2782" i="3"/>
  <c r="Y2782" i="3"/>
  <c r="X2782" i="3"/>
  <c r="AD2781" i="3"/>
  <c r="AC2781" i="3"/>
  <c r="AB2781" i="3"/>
  <c r="AA2781" i="3"/>
  <c r="Z2781" i="3"/>
  <c r="Y2781" i="3"/>
  <c r="X2781" i="3"/>
  <c r="AD2780" i="3"/>
  <c r="AC2780" i="3"/>
  <c r="AB2780" i="3"/>
  <c r="AA2780" i="3"/>
  <c r="Z2780" i="3"/>
  <c r="Y2780" i="3"/>
  <c r="X2780" i="3"/>
  <c r="AD2779" i="3"/>
  <c r="AC2779" i="3"/>
  <c r="AB2779" i="3"/>
  <c r="AA2779" i="3"/>
  <c r="Z2779" i="3"/>
  <c r="Y2779" i="3"/>
  <c r="X2779" i="3"/>
  <c r="AD2778" i="3"/>
  <c r="AC2778" i="3"/>
  <c r="AB2778" i="3"/>
  <c r="AA2778" i="3"/>
  <c r="Z2778" i="3"/>
  <c r="Y2778" i="3"/>
  <c r="X2778" i="3"/>
  <c r="AD2777" i="3"/>
  <c r="AC2777" i="3"/>
  <c r="AB2777" i="3"/>
  <c r="AA2777" i="3"/>
  <c r="Z2777" i="3"/>
  <c r="Y2777" i="3"/>
  <c r="X2777" i="3"/>
  <c r="AD2776" i="3"/>
  <c r="AC2776" i="3"/>
  <c r="AB2776" i="3"/>
  <c r="AA2776" i="3"/>
  <c r="Z2776" i="3"/>
  <c r="Y2776" i="3"/>
  <c r="X2776" i="3"/>
  <c r="AD2775" i="3"/>
  <c r="AC2775" i="3"/>
  <c r="AB2775" i="3"/>
  <c r="AA2775" i="3"/>
  <c r="Z2775" i="3"/>
  <c r="Y2775" i="3"/>
  <c r="X2775" i="3"/>
  <c r="AD2774" i="3"/>
  <c r="AC2774" i="3"/>
  <c r="AB2774" i="3"/>
  <c r="AA2774" i="3"/>
  <c r="Z2774" i="3"/>
  <c r="Y2774" i="3"/>
  <c r="X2774" i="3"/>
  <c r="AD2773" i="3"/>
  <c r="AC2773" i="3"/>
  <c r="AB2773" i="3"/>
  <c r="AA2773" i="3"/>
  <c r="Z2773" i="3"/>
  <c r="Y2773" i="3"/>
  <c r="X2773" i="3"/>
  <c r="AD2772" i="3"/>
  <c r="AC2772" i="3"/>
  <c r="AB2772" i="3"/>
  <c r="AA2772" i="3"/>
  <c r="Z2772" i="3"/>
  <c r="Y2772" i="3"/>
  <c r="X2772" i="3"/>
  <c r="AD2771" i="3"/>
  <c r="AC2771" i="3"/>
  <c r="AB2771" i="3"/>
  <c r="AA2771" i="3"/>
  <c r="Z2771" i="3"/>
  <c r="Y2771" i="3"/>
  <c r="X2771" i="3"/>
  <c r="AD2770" i="3"/>
  <c r="AC2770" i="3"/>
  <c r="AB2770" i="3"/>
  <c r="AA2770" i="3"/>
  <c r="Z2770" i="3"/>
  <c r="Y2770" i="3"/>
  <c r="X2770" i="3"/>
  <c r="AD2769" i="3"/>
  <c r="AC2769" i="3"/>
  <c r="AB2769" i="3"/>
  <c r="AA2769" i="3"/>
  <c r="Z2769" i="3"/>
  <c r="Y2769" i="3"/>
  <c r="X2769" i="3"/>
  <c r="AD2768" i="3"/>
  <c r="AC2768" i="3"/>
  <c r="AB2768" i="3"/>
  <c r="AA2768" i="3"/>
  <c r="Z2768" i="3"/>
  <c r="Y2768" i="3"/>
  <c r="X2768" i="3"/>
  <c r="AD2767" i="3"/>
  <c r="AC2767" i="3"/>
  <c r="AB2767" i="3"/>
  <c r="AA2767" i="3"/>
  <c r="Z2767" i="3"/>
  <c r="Y2767" i="3"/>
  <c r="X2767" i="3"/>
  <c r="AD2766" i="3"/>
  <c r="AC2766" i="3"/>
  <c r="AB2766" i="3"/>
  <c r="AA2766" i="3"/>
  <c r="Z2766" i="3"/>
  <c r="Y2766" i="3"/>
  <c r="X2766" i="3"/>
  <c r="AD2765" i="3"/>
  <c r="AC2765" i="3"/>
  <c r="AB2765" i="3"/>
  <c r="AA2765" i="3"/>
  <c r="Z2765" i="3"/>
  <c r="Y2765" i="3"/>
  <c r="X2765" i="3"/>
  <c r="AD2764" i="3"/>
  <c r="AC2764" i="3"/>
  <c r="AB2764" i="3"/>
  <c r="AA2764" i="3"/>
  <c r="Z2764" i="3"/>
  <c r="Y2764" i="3"/>
  <c r="X2764" i="3"/>
  <c r="AD2763" i="3"/>
  <c r="AC2763" i="3"/>
  <c r="AB2763" i="3"/>
  <c r="AA2763" i="3"/>
  <c r="Z2763" i="3"/>
  <c r="Y2763" i="3"/>
  <c r="X2763" i="3"/>
  <c r="AD2762" i="3"/>
  <c r="AC2762" i="3"/>
  <c r="AB2762" i="3"/>
  <c r="AA2762" i="3"/>
  <c r="Z2762" i="3"/>
  <c r="Y2762" i="3"/>
  <c r="X2762" i="3"/>
  <c r="AD2761" i="3"/>
  <c r="AC2761" i="3"/>
  <c r="AB2761" i="3"/>
  <c r="AA2761" i="3"/>
  <c r="Z2761" i="3"/>
  <c r="Y2761" i="3"/>
  <c r="X2761" i="3"/>
  <c r="AD2760" i="3"/>
  <c r="AC2760" i="3"/>
  <c r="AB2760" i="3"/>
  <c r="AA2760" i="3"/>
  <c r="Z2760" i="3"/>
  <c r="Y2760" i="3"/>
  <c r="X2760" i="3"/>
  <c r="AD2759" i="3"/>
  <c r="AC2759" i="3"/>
  <c r="AB2759" i="3"/>
  <c r="AA2759" i="3"/>
  <c r="Z2759" i="3"/>
  <c r="Y2759" i="3"/>
  <c r="X2759" i="3"/>
  <c r="AD2758" i="3"/>
  <c r="AC2758" i="3"/>
  <c r="AB2758" i="3"/>
  <c r="AA2758" i="3"/>
  <c r="Z2758" i="3"/>
  <c r="Y2758" i="3"/>
  <c r="X2758" i="3"/>
  <c r="AD2757" i="3"/>
  <c r="AC2757" i="3"/>
  <c r="AB2757" i="3"/>
  <c r="AA2757" i="3"/>
  <c r="Z2757" i="3"/>
  <c r="Y2757" i="3"/>
  <c r="X2757" i="3"/>
  <c r="AD2756" i="3"/>
  <c r="AC2756" i="3"/>
  <c r="AB2756" i="3"/>
  <c r="AA2756" i="3"/>
  <c r="Z2756" i="3"/>
  <c r="Y2756" i="3"/>
  <c r="X2756" i="3"/>
  <c r="AD2755" i="3"/>
  <c r="AC2755" i="3"/>
  <c r="AB2755" i="3"/>
  <c r="AA2755" i="3"/>
  <c r="Z2755" i="3"/>
  <c r="Y2755" i="3"/>
  <c r="X2755" i="3"/>
  <c r="AD2754" i="3"/>
  <c r="AC2754" i="3"/>
  <c r="AB2754" i="3"/>
  <c r="AA2754" i="3"/>
  <c r="Z2754" i="3"/>
  <c r="Y2754" i="3"/>
  <c r="X2754" i="3"/>
  <c r="AD2753" i="3"/>
  <c r="AC2753" i="3"/>
  <c r="AB2753" i="3"/>
  <c r="AA2753" i="3"/>
  <c r="Z2753" i="3"/>
  <c r="Y2753" i="3"/>
  <c r="X2753" i="3"/>
  <c r="AD2752" i="3"/>
  <c r="AC2752" i="3"/>
  <c r="AB2752" i="3"/>
  <c r="AA2752" i="3"/>
  <c r="Z2752" i="3"/>
  <c r="Y2752" i="3"/>
  <c r="X2752" i="3"/>
  <c r="AD2751" i="3"/>
  <c r="AC2751" i="3"/>
  <c r="AB2751" i="3"/>
  <c r="AA2751" i="3"/>
  <c r="Z2751" i="3"/>
  <c r="Y2751" i="3"/>
  <c r="X2751" i="3"/>
  <c r="AD2750" i="3"/>
  <c r="AC2750" i="3"/>
  <c r="AB2750" i="3"/>
  <c r="AA2750" i="3"/>
  <c r="Z2750" i="3"/>
  <c r="Y2750" i="3"/>
  <c r="X2750" i="3"/>
  <c r="AD2749" i="3"/>
  <c r="AC2749" i="3"/>
  <c r="AB2749" i="3"/>
  <c r="AA2749" i="3"/>
  <c r="Z2749" i="3"/>
  <c r="Y2749" i="3"/>
  <c r="X2749" i="3"/>
  <c r="AD2748" i="3"/>
  <c r="AC2748" i="3"/>
  <c r="AB2748" i="3"/>
  <c r="AA2748" i="3"/>
  <c r="Z2748" i="3"/>
  <c r="Y2748" i="3"/>
  <c r="X2748" i="3"/>
  <c r="AD2747" i="3"/>
  <c r="AC2747" i="3"/>
  <c r="AB2747" i="3"/>
  <c r="AA2747" i="3"/>
  <c r="Z2747" i="3"/>
  <c r="Y2747" i="3"/>
  <c r="X2747" i="3"/>
  <c r="AD2746" i="3"/>
  <c r="AC2746" i="3"/>
  <c r="AB2746" i="3"/>
  <c r="AA2746" i="3"/>
  <c r="Z2746" i="3"/>
  <c r="Y2746" i="3"/>
  <c r="X2746" i="3"/>
  <c r="AD2745" i="3"/>
  <c r="AC2745" i="3"/>
  <c r="AB2745" i="3"/>
  <c r="AA2745" i="3"/>
  <c r="Z2745" i="3"/>
  <c r="Y2745" i="3"/>
  <c r="X2745" i="3"/>
  <c r="AD2744" i="3"/>
  <c r="AC2744" i="3"/>
  <c r="AB2744" i="3"/>
  <c r="AA2744" i="3"/>
  <c r="Z2744" i="3"/>
  <c r="Y2744" i="3"/>
  <c r="X2744" i="3"/>
  <c r="AD2743" i="3"/>
  <c r="AC2743" i="3"/>
  <c r="AB2743" i="3"/>
  <c r="AA2743" i="3"/>
  <c r="Z2743" i="3"/>
  <c r="Y2743" i="3"/>
  <c r="X2743" i="3"/>
  <c r="AD2742" i="3"/>
  <c r="AC2742" i="3"/>
  <c r="AB2742" i="3"/>
  <c r="AA2742" i="3"/>
  <c r="Z2742" i="3"/>
  <c r="Y2742" i="3"/>
  <c r="X2742" i="3"/>
  <c r="AD2741" i="3"/>
  <c r="AC2741" i="3"/>
  <c r="AB2741" i="3"/>
  <c r="AA2741" i="3"/>
  <c r="Z2741" i="3"/>
  <c r="Y2741" i="3"/>
  <c r="X2741" i="3"/>
  <c r="AD2740" i="3"/>
  <c r="AC2740" i="3"/>
  <c r="AB2740" i="3"/>
  <c r="AA2740" i="3"/>
  <c r="Z2740" i="3"/>
  <c r="Y2740" i="3"/>
  <c r="X2740" i="3"/>
  <c r="AD2739" i="3"/>
  <c r="AC2739" i="3"/>
  <c r="AB2739" i="3"/>
  <c r="AA2739" i="3"/>
  <c r="Z2739" i="3"/>
  <c r="Y2739" i="3"/>
  <c r="X2739" i="3"/>
  <c r="AD2738" i="3"/>
  <c r="AC2738" i="3"/>
  <c r="AB2738" i="3"/>
  <c r="AA2738" i="3"/>
  <c r="Z2738" i="3"/>
  <c r="Y2738" i="3"/>
  <c r="X2738" i="3"/>
  <c r="AD2737" i="3"/>
  <c r="AC2737" i="3"/>
  <c r="AB2737" i="3"/>
  <c r="AA2737" i="3"/>
  <c r="Z2737" i="3"/>
  <c r="Y2737" i="3"/>
  <c r="X2737" i="3"/>
  <c r="AD2736" i="3"/>
  <c r="AC2736" i="3"/>
  <c r="AB2736" i="3"/>
  <c r="AA2736" i="3"/>
  <c r="Z2736" i="3"/>
  <c r="Y2736" i="3"/>
  <c r="X2736" i="3"/>
  <c r="AD2735" i="3"/>
  <c r="AC2735" i="3"/>
  <c r="AB2735" i="3"/>
  <c r="AA2735" i="3"/>
  <c r="Z2735" i="3"/>
  <c r="Y2735" i="3"/>
  <c r="X2735" i="3"/>
  <c r="AD2734" i="3"/>
  <c r="AC2734" i="3"/>
  <c r="AB2734" i="3"/>
  <c r="AA2734" i="3"/>
  <c r="Z2734" i="3"/>
  <c r="Y2734" i="3"/>
  <c r="X2734" i="3"/>
  <c r="AD2733" i="3"/>
  <c r="AC2733" i="3"/>
  <c r="AB2733" i="3"/>
  <c r="AA2733" i="3"/>
  <c r="Z2733" i="3"/>
  <c r="Y2733" i="3"/>
  <c r="X2733" i="3"/>
  <c r="AD2732" i="3"/>
  <c r="AC2732" i="3"/>
  <c r="AB2732" i="3"/>
  <c r="AA2732" i="3"/>
  <c r="Z2732" i="3"/>
  <c r="Y2732" i="3"/>
  <c r="X2732" i="3"/>
  <c r="AD2731" i="3"/>
  <c r="AC2731" i="3"/>
  <c r="AB2731" i="3"/>
  <c r="AA2731" i="3"/>
  <c r="Z2731" i="3"/>
  <c r="Y2731" i="3"/>
  <c r="X2731" i="3"/>
  <c r="AD2730" i="3"/>
  <c r="AC2730" i="3"/>
  <c r="AB2730" i="3"/>
  <c r="AA2730" i="3"/>
  <c r="Z2730" i="3"/>
  <c r="Y2730" i="3"/>
  <c r="X2730" i="3"/>
  <c r="AD2729" i="3"/>
  <c r="AC2729" i="3"/>
  <c r="AB2729" i="3"/>
  <c r="AA2729" i="3"/>
  <c r="Z2729" i="3"/>
  <c r="Y2729" i="3"/>
  <c r="X2729" i="3"/>
  <c r="AD2728" i="3"/>
  <c r="AC2728" i="3"/>
  <c r="AB2728" i="3"/>
  <c r="AA2728" i="3"/>
  <c r="Z2728" i="3"/>
  <c r="Y2728" i="3"/>
  <c r="X2728" i="3"/>
  <c r="AD2727" i="3"/>
  <c r="AC2727" i="3"/>
  <c r="AB2727" i="3"/>
  <c r="AA2727" i="3"/>
  <c r="Z2727" i="3"/>
  <c r="Y2727" i="3"/>
  <c r="X2727" i="3"/>
  <c r="AD2726" i="3"/>
  <c r="AC2726" i="3"/>
  <c r="AB2726" i="3"/>
  <c r="AA2726" i="3"/>
  <c r="Z2726" i="3"/>
  <c r="Y2726" i="3"/>
  <c r="X2726" i="3"/>
  <c r="AD2725" i="3"/>
  <c r="AC2725" i="3"/>
  <c r="AB2725" i="3"/>
  <c r="AA2725" i="3"/>
  <c r="Z2725" i="3"/>
  <c r="Y2725" i="3"/>
  <c r="X2725" i="3"/>
  <c r="AD2724" i="3"/>
  <c r="AC2724" i="3"/>
  <c r="AB2724" i="3"/>
  <c r="AA2724" i="3"/>
  <c r="Z2724" i="3"/>
  <c r="Y2724" i="3"/>
  <c r="X2724" i="3"/>
  <c r="AD2723" i="3"/>
  <c r="AC2723" i="3"/>
  <c r="AB2723" i="3"/>
  <c r="AA2723" i="3"/>
  <c r="Z2723" i="3"/>
  <c r="Y2723" i="3"/>
  <c r="X2723" i="3"/>
  <c r="AD2722" i="3"/>
  <c r="AC2722" i="3"/>
  <c r="AB2722" i="3"/>
  <c r="AA2722" i="3"/>
  <c r="Z2722" i="3"/>
  <c r="Y2722" i="3"/>
  <c r="X2722" i="3"/>
  <c r="AD2721" i="3"/>
  <c r="AC2721" i="3"/>
  <c r="AB2721" i="3"/>
  <c r="AA2721" i="3"/>
  <c r="Z2721" i="3"/>
  <c r="Y2721" i="3"/>
  <c r="X2721" i="3"/>
  <c r="AD2720" i="3"/>
  <c r="AC2720" i="3"/>
  <c r="AB2720" i="3"/>
  <c r="AA2720" i="3"/>
  <c r="Z2720" i="3"/>
  <c r="Y2720" i="3"/>
  <c r="X2720" i="3"/>
  <c r="AD2719" i="3"/>
  <c r="AC2719" i="3"/>
  <c r="AB2719" i="3"/>
  <c r="AA2719" i="3"/>
  <c r="Z2719" i="3"/>
  <c r="Y2719" i="3"/>
  <c r="X2719" i="3"/>
  <c r="AD2718" i="3"/>
  <c r="AC2718" i="3"/>
  <c r="AB2718" i="3"/>
  <c r="AA2718" i="3"/>
  <c r="Z2718" i="3"/>
  <c r="Y2718" i="3"/>
  <c r="X2718" i="3"/>
  <c r="AD2717" i="3"/>
  <c r="AC2717" i="3"/>
  <c r="AB2717" i="3"/>
  <c r="AA2717" i="3"/>
  <c r="Z2717" i="3"/>
  <c r="Y2717" i="3"/>
  <c r="X2717" i="3"/>
  <c r="AD2716" i="3"/>
  <c r="AC2716" i="3"/>
  <c r="AB2716" i="3"/>
  <c r="AA2716" i="3"/>
  <c r="Z2716" i="3"/>
  <c r="Y2716" i="3"/>
  <c r="X2716" i="3"/>
  <c r="AD2715" i="3"/>
  <c r="AC2715" i="3"/>
  <c r="AB2715" i="3"/>
  <c r="AA2715" i="3"/>
  <c r="Z2715" i="3"/>
  <c r="Y2715" i="3"/>
  <c r="X2715" i="3"/>
  <c r="AD2714" i="3"/>
  <c r="AC2714" i="3"/>
  <c r="AB2714" i="3"/>
  <c r="AA2714" i="3"/>
  <c r="Z2714" i="3"/>
  <c r="Y2714" i="3"/>
  <c r="X2714" i="3"/>
  <c r="AD2713" i="3"/>
  <c r="AC2713" i="3"/>
  <c r="AB2713" i="3"/>
  <c r="AA2713" i="3"/>
  <c r="Z2713" i="3"/>
  <c r="Y2713" i="3"/>
  <c r="X2713" i="3"/>
  <c r="AD2712" i="3"/>
  <c r="AC2712" i="3"/>
  <c r="AB2712" i="3"/>
  <c r="AA2712" i="3"/>
  <c r="Z2712" i="3"/>
  <c r="Y2712" i="3"/>
  <c r="X2712" i="3"/>
  <c r="AD2711" i="3"/>
  <c r="AC2711" i="3"/>
  <c r="AB2711" i="3"/>
  <c r="AA2711" i="3"/>
  <c r="Z2711" i="3"/>
  <c r="Y2711" i="3"/>
  <c r="X2711" i="3"/>
  <c r="AD2710" i="3"/>
  <c r="AC2710" i="3"/>
  <c r="AB2710" i="3"/>
  <c r="AA2710" i="3"/>
  <c r="Z2710" i="3"/>
  <c r="Y2710" i="3"/>
  <c r="X2710" i="3"/>
  <c r="AD2709" i="3"/>
  <c r="AC2709" i="3"/>
  <c r="AB2709" i="3"/>
  <c r="AA2709" i="3"/>
  <c r="Z2709" i="3"/>
  <c r="Y2709" i="3"/>
  <c r="X2709" i="3"/>
  <c r="AD2708" i="3"/>
  <c r="AC2708" i="3"/>
  <c r="AB2708" i="3"/>
  <c r="AA2708" i="3"/>
  <c r="Z2708" i="3"/>
  <c r="Y2708" i="3"/>
  <c r="X2708" i="3"/>
  <c r="AD2707" i="3"/>
  <c r="AC2707" i="3"/>
  <c r="AB2707" i="3"/>
  <c r="AA2707" i="3"/>
  <c r="Z2707" i="3"/>
  <c r="Y2707" i="3"/>
  <c r="X2707" i="3"/>
  <c r="AD2706" i="3"/>
  <c r="AC2706" i="3"/>
  <c r="AB2706" i="3"/>
  <c r="AA2706" i="3"/>
  <c r="Z2706" i="3"/>
  <c r="Y2706" i="3"/>
  <c r="X2706" i="3"/>
  <c r="AD2705" i="3"/>
  <c r="AC2705" i="3"/>
  <c r="AB2705" i="3"/>
  <c r="AA2705" i="3"/>
  <c r="Z2705" i="3"/>
  <c r="Y2705" i="3"/>
  <c r="X2705" i="3"/>
  <c r="AD2704" i="3"/>
  <c r="AC2704" i="3"/>
  <c r="AB2704" i="3"/>
  <c r="AA2704" i="3"/>
  <c r="Z2704" i="3"/>
  <c r="Y2704" i="3"/>
  <c r="X2704" i="3"/>
  <c r="AD2703" i="3"/>
  <c r="AC2703" i="3"/>
  <c r="AB2703" i="3"/>
  <c r="AA2703" i="3"/>
  <c r="Z2703" i="3"/>
  <c r="Y2703" i="3"/>
  <c r="X2703" i="3"/>
  <c r="AD2702" i="3"/>
  <c r="AC2702" i="3"/>
  <c r="AB2702" i="3"/>
  <c r="AA2702" i="3"/>
  <c r="Z2702" i="3"/>
  <c r="Y2702" i="3"/>
  <c r="X2702" i="3"/>
  <c r="AD2701" i="3"/>
  <c r="AC2701" i="3"/>
  <c r="AB2701" i="3"/>
  <c r="AA2701" i="3"/>
  <c r="Z2701" i="3"/>
  <c r="Y2701" i="3"/>
  <c r="X2701" i="3"/>
  <c r="AD2700" i="3"/>
  <c r="AC2700" i="3"/>
  <c r="AB2700" i="3"/>
  <c r="AA2700" i="3"/>
  <c r="Z2700" i="3"/>
  <c r="Y2700" i="3"/>
  <c r="X2700" i="3"/>
  <c r="AD2699" i="3"/>
  <c r="AC2699" i="3"/>
  <c r="AB2699" i="3"/>
  <c r="AA2699" i="3"/>
  <c r="Z2699" i="3"/>
  <c r="Y2699" i="3"/>
  <c r="X2699" i="3"/>
  <c r="AD2698" i="3"/>
  <c r="AC2698" i="3"/>
  <c r="AB2698" i="3"/>
  <c r="AA2698" i="3"/>
  <c r="Z2698" i="3"/>
  <c r="Y2698" i="3"/>
  <c r="X2698" i="3"/>
  <c r="AD2697" i="3"/>
  <c r="AC2697" i="3"/>
  <c r="AB2697" i="3"/>
  <c r="AA2697" i="3"/>
  <c r="Z2697" i="3"/>
  <c r="Y2697" i="3"/>
  <c r="X2697" i="3"/>
  <c r="AD2696" i="3"/>
  <c r="AC2696" i="3"/>
  <c r="AB2696" i="3"/>
  <c r="AA2696" i="3"/>
  <c r="Z2696" i="3"/>
  <c r="Y2696" i="3"/>
  <c r="X2696" i="3"/>
  <c r="AD2695" i="3"/>
  <c r="AC2695" i="3"/>
  <c r="AB2695" i="3"/>
  <c r="AA2695" i="3"/>
  <c r="Z2695" i="3"/>
  <c r="Y2695" i="3"/>
  <c r="X2695" i="3"/>
  <c r="AD2694" i="3"/>
  <c r="AC2694" i="3"/>
  <c r="AB2694" i="3"/>
  <c r="AA2694" i="3"/>
  <c r="Z2694" i="3"/>
  <c r="Y2694" i="3"/>
  <c r="X2694" i="3"/>
  <c r="AD2693" i="3"/>
  <c r="AC2693" i="3"/>
  <c r="AB2693" i="3"/>
  <c r="AA2693" i="3"/>
  <c r="Z2693" i="3"/>
  <c r="Y2693" i="3"/>
  <c r="X2693" i="3"/>
  <c r="AD2692" i="3"/>
  <c r="AC2692" i="3"/>
  <c r="AB2692" i="3"/>
  <c r="AA2692" i="3"/>
  <c r="Z2692" i="3"/>
  <c r="Y2692" i="3"/>
  <c r="X2692" i="3"/>
  <c r="AD2691" i="3"/>
  <c r="AC2691" i="3"/>
  <c r="AB2691" i="3"/>
  <c r="AA2691" i="3"/>
  <c r="Z2691" i="3"/>
  <c r="Y2691" i="3"/>
  <c r="X2691" i="3"/>
  <c r="AD2690" i="3"/>
  <c r="AC2690" i="3"/>
  <c r="AB2690" i="3"/>
  <c r="AA2690" i="3"/>
  <c r="Z2690" i="3"/>
  <c r="Y2690" i="3"/>
  <c r="X2690" i="3"/>
  <c r="AD2689" i="3"/>
  <c r="AC2689" i="3"/>
  <c r="AB2689" i="3"/>
  <c r="AA2689" i="3"/>
  <c r="Z2689" i="3"/>
  <c r="Y2689" i="3"/>
  <c r="X2689" i="3"/>
  <c r="AD2688" i="3"/>
  <c r="AC2688" i="3"/>
  <c r="AB2688" i="3"/>
  <c r="AA2688" i="3"/>
  <c r="Z2688" i="3"/>
  <c r="Y2688" i="3"/>
  <c r="X2688" i="3"/>
  <c r="AD2687" i="3"/>
  <c r="AC2687" i="3"/>
  <c r="AB2687" i="3"/>
  <c r="AA2687" i="3"/>
  <c r="Z2687" i="3"/>
  <c r="Y2687" i="3"/>
  <c r="X2687" i="3"/>
  <c r="AD2686" i="3"/>
  <c r="AC2686" i="3"/>
  <c r="AB2686" i="3"/>
  <c r="AA2686" i="3"/>
  <c r="Z2686" i="3"/>
  <c r="Y2686" i="3"/>
  <c r="X2686" i="3"/>
  <c r="AD2685" i="3"/>
  <c r="AC2685" i="3"/>
  <c r="AB2685" i="3"/>
  <c r="AA2685" i="3"/>
  <c r="Z2685" i="3"/>
  <c r="Y2685" i="3"/>
  <c r="X2685" i="3"/>
  <c r="AD2684" i="3"/>
  <c r="AC2684" i="3"/>
  <c r="AB2684" i="3"/>
  <c r="AA2684" i="3"/>
  <c r="Z2684" i="3"/>
  <c r="Y2684" i="3"/>
  <c r="X2684" i="3"/>
  <c r="AD2683" i="3"/>
  <c r="AC2683" i="3"/>
  <c r="AB2683" i="3"/>
  <c r="AA2683" i="3"/>
  <c r="Z2683" i="3"/>
  <c r="Y2683" i="3"/>
  <c r="X2683" i="3"/>
  <c r="AD2682" i="3"/>
  <c r="AC2682" i="3"/>
  <c r="AB2682" i="3"/>
  <c r="AA2682" i="3"/>
  <c r="Z2682" i="3"/>
  <c r="Y2682" i="3"/>
  <c r="X2682" i="3"/>
  <c r="AD2681" i="3"/>
  <c r="AC2681" i="3"/>
  <c r="AB2681" i="3"/>
  <c r="AA2681" i="3"/>
  <c r="Z2681" i="3"/>
  <c r="Y2681" i="3"/>
  <c r="X2681" i="3"/>
  <c r="AD2680" i="3"/>
  <c r="AC2680" i="3"/>
  <c r="AB2680" i="3"/>
  <c r="AA2680" i="3"/>
  <c r="Z2680" i="3"/>
  <c r="Y2680" i="3"/>
  <c r="X2680" i="3"/>
  <c r="AD2679" i="3"/>
  <c r="AC2679" i="3"/>
  <c r="AB2679" i="3"/>
  <c r="AA2679" i="3"/>
  <c r="Z2679" i="3"/>
  <c r="Y2679" i="3"/>
  <c r="X2679" i="3"/>
  <c r="AD2678" i="3"/>
  <c r="AC2678" i="3"/>
  <c r="AB2678" i="3"/>
  <c r="AA2678" i="3"/>
  <c r="Z2678" i="3"/>
  <c r="Y2678" i="3"/>
  <c r="X2678" i="3"/>
  <c r="AD2677" i="3"/>
  <c r="AC2677" i="3"/>
  <c r="AB2677" i="3"/>
  <c r="AA2677" i="3"/>
  <c r="Z2677" i="3"/>
  <c r="Y2677" i="3"/>
  <c r="X2677" i="3"/>
  <c r="AD2676" i="3"/>
  <c r="AC2676" i="3"/>
  <c r="AB2676" i="3"/>
  <c r="AA2676" i="3"/>
  <c r="Z2676" i="3"/>
  <c r="Y2676" i="3"/>
  <c r="X2676" i="3"/>
  <c r="AD2675" i="3"/>
  <c r="AC2675" i="3"/>
  <c r="AB2675" i="3"/>
  <c r="AA2675" i="3"/>
  <c r="Z2675" i="3"/>
  <c r="Y2675" i="3"/>
  <c r="X2675" i="3"/>
  <c r="AD2674" i="3"/>
  <c r="AC2674" i="3"/>
  <c r="AB2674" i="3"/>
  <c r="AA2674" i="3"/>
  <c r="Z2674" i="3"/>
  <c r="Y2674" i="3"/>
  <c r="X2674" i="3"/>
  <c r="AD2673" i="3"/>
  <c r="AC2673" i="3"/>
  <c r="AB2673" i="3"/>
  <c r="AA2673" i="3"/>
  <c r="Z2673" i="3"/>
  <c r="Y2673" i="3"/>
  <c r="X2673" i="3"/>
  <c r="AD2672" i="3"/>
  <c r="AC2672" i="3"/>
  <c r="AB2672" i="3"/>
  <c r="AA2672" i="3"/>
  <c r="Z2672" i="3"/>
  <c r="Y2672" i="3"/>
  <c r="X2672" i="3"/>
  <c r="AD2671" i="3"/>
  <c r="AC2671" i="3"/>
  <c r="AB2671" i="3"/>
  <c r="AA2671" i="3"/>
  <c r="Z2671" i="3"/>
  <c r="Y2671" i="3"/>
  <c r="X2671" i="3"/>
  <c r="AD2670" i="3"/>
  <c r="AC2670" i="3"/>
  <c r="AB2670" i="3"/>
  <c r="AA2670" i="3"/>
  <c r="Z2670" i="3"/>
  <c r="Y2670" i="3"/>
  <c r="X2670" i="3"/>
  <c r="AD2669" i="3"/>
  <c r="AC2669" i="3"/>
  <c r="AB2669" i="3"/>
  <c r="AA2669" i="3"/>
  <c r="Z2669" i="3"/>
  <c r="Y2669" i="3"/>
  <c r="X2669" i="3"/>
  <c r="AD2668" i="3"/>
  <c r="AC2668" i="3"/>
  <c r="AB2668" i="3"/>
  <c r="AA2668" i="3"/>
  <c r="Z2668" i="3"/>
  <c r="Y2668" i="3"/>
  <c r="X2668" i="3"/>
  <c r="AD2667" i="3"/>
  <c r="AC2667" i="3"/>
  <c r="AB2667" i="3"/>
  <c r="AA2667" i="3"/>
  <c r="Z2667" i="3"/>
  <c r="Y2667" i="3"/>
  <c r="X2667" i="3"/>
  <c r="AD2666" i="3"/>
  <c r="AC2666" i="3"/>
  <c r="AB2666" i="3"/>
  <c r="AA2666" i="3"/>
  <c r="Z2666" i="3"/>
  <c r="Y2666" i="3"/>
  <c r="X2666" i="3"/>
  <c r="AD2665" i="3"/>
  <c r="AC2665" i="3"/>
  <c r="AB2665" i="3"/>
  <c r="AA2665" i="3"/>
  <c r="Z2665" i="3"/>
  <c r="Y2665" i="3"/>
  <c r="X2665" i="3"/>
  <c r="AD2664" i="3"/>
  <c r="AC2664" i="3"/>
  <c r="AB2664" i="3"/>
  <c r="AA2664" i="3"/>
  <c r="Z2664" i="3"/>
  <c r="Y2664" i="3"/>
  <c r="X2664" i="3"/>
  <c r="AD2663" i="3"/>
  <c r="AC2663" i="3"/>
  <c r="AB2663" i="3"/>
  <c r="AA2663" i="3"/>
  <c r="Z2663" i="3"/>
  <c r="Y2663" i="3"/>
  <c r="X2663" i="3"/>
  <c r="AD2662" i="3"/>
  <c r="AC2662" i="3"/>
  <c r="AB2662" i="3"/>
  <c r="AA2662" i="3"/>
  <c r="Z2662" i="3"/>
  <c r="Y2662" i="3"/>
  <c r="X2662" i="3"/>
  <c r="AD2661" i="3"/>
  <c r="AC2661" i="3"/>
  <c r="AB2661" i="3"/>
  <c r="AA2661" i="3"/>
  <c r="Z2661" i="3"/>
  <c r="Y2661" i="3"/>
  <c r="X2661" i="3"/>
  <c r="AD2660" i="3"/>
  <c r="AC2660" i="3"/>
  <c r="AB2660" i="3"/>
  <c r="AA2660" i="3"/>
  <c r="Z2660" i="3"/>
  <c r="Y2660" i="3"/>
  <c r="X2660" i="3"/>
  <c r="AD2659" i="3"/>
  <c r="AC2659" i="3"/>
  <c r="AB2659" i="3"/>
  <c r="AA2659" i="3"/>
  <c r="Z2659" i="3"/>
  <c r="Y2659" i="3"/>
  <c r="X2659" i="3"/>
  <c r="AD2658" i="3"/>
  <c r="AC2658" i="3"/>
  <c r="AB2658" i="3"/>
  <c r="AA2658" i="3"/>
  <c r="Z2658" i="3"/>
  <c r="Y2658" i="3"/>
  <c r="X2658" i="3"/>
  <c r="AD2657" i="3"/>
  <c r="AC2657" i="3"/>
  <c r="AB2657" i="3"/>
  <c r="AA2657" i="3"/>
  <c r="Z2657" i="3"/>
  <c r="Y2657" i="3"/>
  <c r="X2657" i="3"/>
  <c r="AD2656" i="3"/>
  <c r="AC2656" i="3"/>
  <c r="AB2656" i="3"/>
  <c r="AA2656" i="3"/>
  <c r="Z2656" i="3"/>
  <c r="Y2656" i="3"/>
  <c r="X2656" i="3"/>
  <c r="AD2655" i="3"/>
  <c r="AC2655" i="3"/>
  <c r="AB2655" i="3"/>
  <c r="AA2655" i="3"/>
  <c r="Z2655" i="3"/>
  <c r="Y2655" i="3"/>
  <c r="X2655" i="3"/>
  <c r="AD2654" i="3"/>
  <c r="AC2654" i="3"/>
  <c r="AB2654" i="3"/>
  <c r="AA2654" i="3"/>
  <c r="Z2654" i="3"/>
  <c r="Y2654" i="3"/>
  <c r="X2654" i="3"/>
  <c r="AD2653" i="3"/>
  <c r="AC2653" i="3"/>
  <c r="AB2653" i="3"/>
  <c r="AA2653" i="3"/>
  <c r="Z2653" i="3"/>
  <c r="Y2653" i="3"/>
  <c r="X2653" i="3"/>
  <c r="AD2652" i="3"/>
  <c r="AC2652" i="3"/>
  <c r="AB2652" i="3"/>
  <c r="AA2652" i="3"/>
  <c r="Z2652" i="3"/>
  <c r="Y2652" i="3"/>
  <c r="X2652" i="3"/>
  <c r="AD2651" i="3"/>
  <c r="AC2651" i="3"/>
  <c r="AB2651" i="3"/>
  <c r="AA2651" i="3"/>
  <c r="Z2651" i="3"/>
  <c r="Y2651" i="3"/>
  <c r="X2651" i="3"/>
  <c r="AD2650" i="3"/>
  <c r="AC2650" i="3"/>
  <c r="AB2650" i="3"/>
  <c r="AA2650" i="3"/>
  <c r="Z2650" i="3"/>
  <c r="Y2650" i="3"/>
  <c r="X2650" i="3"/>
  <c r="AD2649" i="3"/>
  <c r="AC2649" i="3"/>
  <c r="AB2649" i="3"/>
  <c r="AA2649" i="3"/>
  <c r="Z2649" i="3"/>
  <c r="Y2649" i="3"/>
  <c r="X2649" i="3"/>
  <c r="AD2648" i="3"/>
  <c r="AC2648" i="3"/>
  <c r="AB2648" i="3"/>
  <c r="AA2648" i="3"/>
  <c r="Z2648" i="3"/>
  <c r="Y2648" i="3"/>
  <c r="X2648" i="3"/>
  <c r="AD2647" i="3"/>
  <c r="AC2647" i="3"/>
  <c r="AB2647" i="3"/>
  <c r="AA2647" i="3"/>
  <c r="Z2647" i="3"/>
  <c r="Y2647" i="3"/>
  <c r="X2647" i="3"/>
  <c r="AD2646" i="3"/>
  <c r="AC2646" i="3"/>
  <c r="AB2646" i="3"/>
  <c r="AA2646" i="3"/>
  <c r="Z2646" i="3"/>
  <c r="Y2646" i="3"/>
  <c r="X2646" i="3"/>
  <c r="AD2645" i="3"/>
  <c r="AC2645" i="3"/>
  <c r="AB2645" i="3"/>
  <c r="AA2645" i="3"/>
  <c r="Z2645" i="3"/>
  <c r="Y2645" i="3"/>
  <c r="X2645" i="3"/>
  <c r="AD2644" i="3"/>
  <c r="AC2644" i="3"/>
  <c r="AB2644" i="3"/>
  <c r="AA2644" i="3"/>
  <c r="Z2644" i="3"/>
  <c r="Y2644" i="3"/>
  <c r="X2644" i="3"/>
  <c r="AD2643" i="3"/>
  <c r="AC2643" i="3"/>
  <c r="AB2643" i="3"/>
  <c r="AA2643" i="3"/>
  <c r="Z2643" i="3"/>
  <c r="Y2643" i="3"/>
  <c r="X2643" i="3"/>
  <c r="AD2642" i="3"/>
  <c r="AC2642" i="3"/>
  <c r="AB2642" i="3"/>
  <c r="AA2642" i="3"/>
  <c r="Z2642" i="3"/>
  <c r="Y2642" i="3"/>
  <c r="X2642" i="3"/>
  <c r="AD2641" i="3"/>
  <c r="AC2641" i="3"/>
  <c r="AB2641" i="3"/>
  <c r="AA2641" i="3"/>
  <c r="Z2641" i="3"/>
  <c r="Y2641" i="3"/>
  <c r="X2641" i="3"/>
  <c r="AD2640" i="3"/>
  <c r="AC2640" i="3"/>
  <c r="AB2640" i="3"/>
  <c r="AA2640" i="3"/>
  <c r="Z2640" i="3"/>
  <c r="Y2640" i="3"/>
  <c r="X2640" i="3"/>
  <c r="AD2639" i="3"/>
  <c r="AC2639" i="3"/>
  <c r="AB2639" i="3"/>
  <c r="AA2639" i="3"/>
  <c r="Z2639" i="3"/>
  <c r="Y2639" i="3"/>
  <c r="X2639" i="3"/>
  <c r="AD2638" i="3"/>
  <c r="AC2638" i="3"/>
  <c r="AB2638" i="3"/>
  <c r="AA2638" i="3"/>
  <c r="Z2638" i="3"/>
  <c r="Y2638" i="3"/>
  <c r="X2638" i="3"/>
  <c r="AD2637" i="3"/>
  <c r="AC2637" i="3"/>
  <c r="AB2637" i="3"/>
  <c r="AA2637" i="3"/>
  <c r="Z2637" i="3"/>
  <c r="Y2637" i="3"/>
  <c r="X2637" i="3"/>
  <c r="AD2636" i="3"/>
  <c r="AC2636" i="3"/>
  <c r="AB2636" i="3"/>
  <c r="AA2636" i="3"/>
  <c r="Z2636" i="3"/>
  <c r="Y2636" i="3"/>
  <c r="X2636" i="3"/>
  <c r="AD2635" i="3"/>
  <c r="AC2635" i="3"/>
  <c r="AB2635" i="3"/>
  <c r="AA2635" i="3"/>
  <c r="Z2635" i="3"/>
  <c r="Y2635" i="3"/>
  <c r="X2635" i="3"/>
  <c r="AD2634" i="3"/>
  <c r="AC2634" i="3"/>
  <c r="AB2634" i="3"/>
  <c r="AA2634" i="3"/>
  <c r="Z2634" i="3"/>
  <c r="Y2634" i="3"/>
  <c r="X2634" i="3"/>
  <c r="AD2633" i="3"/>
  <c r="AC2633" i="3"/>
  <c r="AB2633" i="3"/>
  <c r="AA2633" i="3"/>
  <c r="Z2633" i="3"/>
  <c r="Y2633" i="3"/>
  <c r="X2633" i="3"/>
  <c r="AD2632" i="3"/>
  <c r="AC2632" i="3"/>
  <c r="AB2632" i="3"/>
  <c r="AA2632" i="3"/>
  <c r="Z2632" i="3"/>
  <c r="Y2632" i="3"/>
  <c r="X2632" i="3"/>
  <c r="AD2631" i="3"/>
  <c r="AC2631" i="3"/>
  <c r="AB2631" i="3"/>
  <c r="AA2631" i="3"/>
  <c r="Z2631" i="3"/>
  <c r="Y2631" i="3"/>
  <c r="X2631" i="3"/>
  <c r="AD2630" i="3"/>
  <c r="AC2630" i="3"/>
  <c r="AB2630" i="3"/>
  <c r="AA2630" i="3"/>
  <c r="Z2630" i="3"/>
  <c r="Y2630" i="3"/>
  <c r="X2630" i="3"/>
  <c r="AD2629" i="3"/>
  <c r="AC2629" i="3"/>
  <c r="AB2629" i="3"/>
  <c r="AA2629" i="3"/>
  <c r="Z2629" i="3"/>
  <c r="Y2629" i="3"/>
  <c r="X2629" i="3"/>
  <c r="AD2628" i="3"/>
  <c r="AC2628" i="3"/>
  <c r="AB2628" i="3"/>
  <c r="AA2628" i="3"/>
  <c r="Z2628" i="3"/>
  <c r="Y2628" i="3"/>
  <c r="X2628" i="3"/>
  <c r="AD2627" i="3"/>
  <c r="AC2627" i="3"/>
  <c r="AB2627" i="3"/>
  <c r="AA2627" i="3"/>
  <c r="Z2627" i="3"/>
  <c r="Y2627" i="3"/>
  <c r="X2627" i="3"/>
  <c r="AD2626" i="3"/>
  <c r="AC2626" i="3"/>
  <c r="AB2626" i="3"/>
  <c r="AA2626" i="3"/>
  <c r="Z2626" i="3"/>
  <c r="Y2626" i="3"/>
  <c r="X2626" i="3"/>
  <c r="AD2625" i="3"/>
  <c r="AC2625" i="3"/>
  <c r="AB2625" i="3"/>
  <c r="AA2625" i="3"/>
  <c r="Z2625" i="3"/>
  <c r="Y2625" i="3"/>
  <c r="X2625" i="3"/>
  <c r="AD2624" i="3"/>
  <c r="AC2624" i="3"/>
  <c r="AB2624" i="3"/>
  <c r="AA2624" i="3"/>
  <c r="Z2624" i="3"/>
  <c r="Y2624" i="3"/>
  <c r="X2624" i="3"/>
  <c r="AD2623" i="3"/>
  <c r="AC2623" i="3"/>
  <c r="AB2623" i="3"/>
  <c r="AA2623" i="3"/>
  <c r="Z2623" i="3"/>
  <c r="Y2623" i="3"/>
  <c r="X2623" i="3"/>
  <c r="AD2622" i="3"/>
  <c r="AC2622" i="3"/>
  <c r="AB2622" i="3"/>
  <c r="AA2622" i="3"/>
  <c r="Z2622" i="3"/>
  <c r="Y2622" i="3"/>
  <c r="X2622" i="3"/>
  <c r="AD2621" i="3"/>
  <c r="AC2621" i="3"/>
  <c r="AB2621" i="3"/>
  <c r="AA2621" i="3"/>
  <c r="Z2621" i="3"/>
  <c r="Y2621" i="3"/>
  <c r="X2621" i="3"/>
  <c r="AD2620" i="3"/>
  <c r="AC2620" i="3"/>
  <c r="AB2620" i="3"/>
  <c r="AA2620" i="3"/>
  <c r="Z2620" i="3"/>
  <c r="Y2620" i="3"/>
  <c r="X2620" i="3"/>
  <c r="AD2619" i="3"/>
  <c r="AC2619" i="3"/>
  <c r="AB2619" i="3"/>
  <c r="AA2619" i="3"/>
  <c r="Z2619" i="3"/>
  <c r="Y2619" i="3"/>
  <c r="X2619" i="3"/>
  <c r="AD2618" i="3"/>
  <c r="AC2618" i="3"/>
  <c r="AB2618" i="3"/>
  <c r="AA2618" i="3"/>
  <c r="Z2618" i="3"/>
  <c r="Y2618" i="3"/>
  <c r="X2618" i="3"/>
  <c r="AD2617" i="3"/>
  <c r="AC2617" i="3"/>
  <c r="AB2617" i="3"/>
  <c r="AA2617" i="3"/>
  <c r="Z2617" i="3"/>
  <c r="Y2617" i="3"/>
  <c r="X2617" i="3"/>
  <c r="AD2616" i="3"/>
  <c r="AC2616" i="3"/>
  <c r="AB2616" i="3"/>
  <c r="AA2616" i="3"/>
  <c r="Z2616" i="3"/>
  <c r="Y2616" i="3"/>
  <c r="X2616" i="3"/>
  <c r="AD2615" i="3"/>
  <c r="AC2615" i="3"/>
  <c r="AB2615" i="3"/>
  <c r="AA2615" i="3"/>
  <c r="Z2615" i="3"/>
  <c r="Y2615" i="3"/>
  <c r="X2615" i="3"/>
  <c r="AD2614" i="3"/>
  <c r="AC2614" i="3"/>
  <c r="AB2614" i="3"/>
  <c r="AA2614" i="3"/>
  <c r="Z2614" i="3"/>
  <c r="Y2614" i="3"/>
  <c r="X2614" i="3"/>
  <c r="AD2613" i="3"/>
  <c r="AC2613" i="3"/>
  <c r="AB2613" i="3"/>
  <c r="AA2613" i="3"/>
  <c r="Z2613" i="3"/>
  <c r="Y2613" i="3"/>
  <c r="X2613" i="3"/>
  <c r="AD2612" i="3"/>
  <c r="AC2612" i="3"/>
  <c r="AB2612" i="3"/>
  <c r="AA2612" i="3"/>
  <c r="Z2612" i="3"/>
  <c r="Y2612" i="3"/>
  <c r="X2612" i="3"/>
  <c r="AD2611" i="3"/>
  <c r="AC2611" i="3"/>
  <c r="AB2611" i="3"/>
  <c r="AA2611" i="3"/>
  <c r="Z2611" i="3"/>
  <c r="Y2611" i="3"/>
  <c r="X2611" i="3"/>
  <c r="AD2610" i="3"/>
  <c r="AC2610" i="3"/>
  <c r="AB2610" i="3"/>
  <c r="AA2610" i="3"/>
  <c r="Z2610" i="3"/>
  <c r="Y2610" i="3"/>
  <c r="X2610" i="3"/>
  <c r="AD2609" i="3"/>
  <c r="AC2609" i="3"/>
  <c r="AB2609" i="3"/>
  <c r="AA2609" i="3"/>
  <c r="Z2609" i="3"/>
  <c r="Y2609" i="3"/>
  <c r="X2609" i="3"/>
  <c r="AD2608" i="3"/>
  <c r="AC2608" i="3"/>
  <c r="AB2608" i="3"/>
  <c r="AA2608" i="3"/>
  <c r="Z2608" i="3"/>
  <c r="Y2608" i="3"/>
  <c r="X2608" i="3"/>
  <c r="AD2607" i="3"/>
  <c r="AC2607" i="3"/>
  <c r="AB2607" i="3"/>
  <c r="AA2607" i="3"/>
  <c r="Z2607" i="3"/>
  <c r="Y2607" i="3"/>
  <c r="X2607" i="3"/>
  <c r="AD2606" i="3"/>
  <c r="AC2606" i="3"/>
  <c r="AB2606" i="3"/>
  <c r="AA2606" i="3"/>
  <c r="Z2606" i="3"/>
  <c r="Y2606" i="3"/>
  <c r="X2606" i="3"/>
  <c r="AD2605" i="3"/>
  <c r="AC2605" i="3"/>
  <c r="AB2605" i="3"/>
  <c r="AA2605" i="3"/>
  <c r="Z2605" i="3"/>
  <c r="Y2605" i="3"/>
  <c r="X2605" i="3"/>
  <c r="AD2604" i="3"/>
  <c r="AC2604" i="3"/>
  <c r="AB2604" i="3"/>
  <c r="AA2604" i="3"/>
  <c r="Z2604" i="3"/>
  <c r="Y2604" i="3"/>
  <c r="X2604" i="3"/>
  <c r="AD2603" i="3"/>
  <c r="AC2603" i="3"/>
  <c r="AB2603" i="3"/>
  <c r="AA2603" i="3"/>
  <c r="Z2603" i="3"/>
  <c r="Y2603" i="3"/>
  <c r="X2603" i="3"/>
  <c r="AD2602" i="3"/>
  <c r="AC2602" i="3"/>
  <c r="AB2602" i="3"/>
  <c r="AA2602" i="3"/>
  <c r="Z2602" i="3"/>
  <c r="Y2602" i="3"/>
  <c r="X2602" i="3"/>
  <c r="AD2601" i="3"/>
  <c r="AC2601" i="3"/>
  <c r="AB2601" i="3"/>
  <c r="AA2601" i="3"/>
  <c r="Z2601" i="3"/>
  <c r="Y2601" i="3"/>
  <c r="X2601" i="3"/>
  <c r="AD2600" i="3"/>
  <c r="AC2600" i="3"/>
  <c r="AB2600" i="3"/>
  <c r="AA2600" i="3"/>
  <c r="Z2600" i="3"/>
  <c r="Y2600" i="3"/>
  <c r="X2600" i="3"/>
  <c r="AD2599" i="3"/>
  <c r="AC2599" i="3"/>
  <c r="AB2599" i="3"/>
  <c r="AA2599" i="3"/>
  <c r="Z2599" i="3"/>
  <c r="Y2599" i="3"/>
  <c r="X2599" i="3"/>
  <c r="AD2598" i="3"/>
  <c r="AC2598" i="3"/>
  <c r="AB2598" i="3"/>
  <c r="AA2598" i="3"/>
  <c r="Z2598" i="3"/>
  <c r="Y2598" i="3"/>
  <c r="X2598" i="3"/>
  <c r="AD2597" i="3"/>
  <c r="AC2597" i="3"/>
  <c r="AB2597" i="3"/>
  <c r="AA2597" i="3"/>
  <c r="Z2597" i="3"/>
  <c r="Y2597" i="3"/>
  <c r="X2597" i="3"/>
  <c r="AD2596" i="3"/>
  <c r="AC2596" i="3"/>
  <c r="AB2596" i="3"/>
  <c r="AA2596" i="3"/>
  <c r="Z2596" i="3"/>
  <c r="Y2596" i="3"/>
  <c r="X2596" i="3"/>
  <c r="AD2595" i="3"/>
  <c r="AC2595" i="3"/>
  <c r="AB2595" i="3"/>
  <c r="AA2595" i="3"/>
  <c r="Z2595" i="3"/>
  <c r="Y2595" i="3"/>
  <c r="X2595" i="3"/>
  <c r="AD2594" i="3"/>
  <c r="AC2594" i="3"/>
  <c r="AB2594" i="3"/>
  <c r="AA2594" i="3"/>
  <c r="Z2594" i="3"/>
  <c r="Y2594" i="3"/>
  <c r="X2594" i="3"/>
  <c r="AD2593" i="3"/>
  <c r="AC2593" i="3"/>
  <c r="AB2593" i="3"/>
  <c r="AA2593" i="3"/>
  <c r="Z2593" i="3"/>
  <c r="Y2593" i="3"/>
  <c r="X2593" i="3"/>
  <c r="AD2592" i="3"/>
  <c r="AC2592" i="3"/>
  <c r="AB2592" i="3"/>
  <c r="AA2592" i="3"/>
  <c r="Z2592" i="3"/>
  <c r="Y2592" i="3"/>
  <c r="X2592" i="3"/>
  <c r="AD2591" i="3"/>
  <c r="AC2591" i="3"/>
  <c r="AB2591" i="3"/>
  <c r="AA2591" i="3"/>
  <c r="Z2591" i="3"/>
  <c r="Y2591" i="3"/>
  <c r="X2591" i="3"/>
  <c r="AD2590" i="3"/>
  <c r="AC2590" i="3"/>
  <c r="AB2590" i="3"/>
  <c r="AA2590" i="3"/>
  <c r="Z2590" i="3"/>
  <c r="Y2590" i="3"/>
  <c r="X2590" i="3"/>
  <c r="AD2589" i="3"/>
  <c r="AC2589" i="3"/>
  <c r="AB2589" i="3"/>
  <c r="AA2589" i="3"/>
  <c r="Z2589" i="3"/>
  <c r="Y2589" i="3"/>
  <c r="X2589" i="3"/>
  <c r="AD2588" i="3"/>
  <c r="AC2588" i="3"/>
  <c r="AB2588" i="3"/>
  <c r="AA2588" i="3"/>
  <c r="Z2588" i="3"/>
  <c r="Y2588" i="3"/>
  <c r="X2588" i="3"/>
  <c r="AD2587" i="3"/>
  <c r="AC2587" i="3"/>
  <c r="AB2587" i="3"/>
  <c r="AA2587" i="3"/>
  <c r="Z2587" i="3"/>
  <c r="Y2587" i="3"/>
  <c r="X2587" i="3"/>
  <c r="AD2586" i="3"/>
  <c r="AC2586" i="3"/>
  <c r="AB2586" i="3"/>
  <c r="AA2586" i="3"/>
  <c r="Z2586" i="3"/>
  <c r="Y2586" i="3"/>
  <c r="X2586" i="3"/>
  <c r="AD2585" i="3"/>
  <c r="AC2585" i="3"/>
  <c r="AB2585" i="3"/>
  <c r="AA2585" i="3"/>
  <c r="Z2585" i="3"/>
  <c r="Y2585" i="3"/>
  <c r="X2585" i="3"/>
  <c r="AD2584" i="3"/>
  <c r="AC2584" i="3"/>
  <c r="AB2584" i="3"/>
  <c r="AA2584" i="3"/>
  <c r="Z2584" i="3"/>
  <c r="Y2584" i="3"/>
  <c r="X2584" i="3"/>
  <c r="AD2583" i="3"/>
  <c r="AC2583" i="3"/>
  <c r="AB2583" i="3"/>
  <c r="AA2583" i="3"/>
  <c r="Z2583" i="3"/>
  <c r="Y2583" i="3"/>
  <c r="X2583" i="3"/>
  <c r="AD2582" i="3"/>
  <c r="AC2582" i="3"/>
  <c r="AB2582" i="3"/>
  <c r="AA2582" i="3"/>
  <c r="Z2582" i="3"/>
  <c r="Y2582" i="3"/>
  <c r="X2582" i="3"/>
  <c r="AD2581" i="3"/>
  <c r="AC2581" i="3"/>
  <c r="AB2581" i="3"/>
  <c r="AA2581" i="3"/>
  <c r="Z2581" i="3"/>
  <c r="Y2581" i="3"/>
  <c r="X2581" i="3"/>
  <c r="AD2580" i="3"/>
  <c r="AC2580" i="3"/>
  <c r="AB2580" i="3"/>
  <c r="AA2580" i="3"/>
  <c r="Z2580" i="3"/>
  <c r="Y2580" i="3"/>
  <c r="X2580" i="3"/>
  <c r="AD2579" i="3"/>
  <c r="AC2579" i="3"/>
  <c r="AB2579" i="3"/>
  <c r="AA2579" i="3"/>
  <c r="Z2579" i="3"/>
  <c r="Y2579" i="3"/>
  <c r="X2579" i="3"/>
  <c r="AD2578" i="3"/>
  <c r="AC2578" i="3"/>
  <c r="AB2578" i="3"/>
  <c r="AA2578" i="3"/>
  <c r="Z2578" i="3"/>
  <c r="Y2578" i="3"/>
  <c r="X2578" i="3"/>
  <c r="AD2577" i="3"/>
  <c r="AC2577" i="3"/>
  <c r="AB2577" i="3"/>
  <c r="AA2577" i="3"/>
  <c r="Z2577" i="3"/>
  <c r="Y2577" i="3"/>
  <c r="X2577" i="3"/>
  <c r="AD2576" i="3"/>
  <c r="AC2576" i="3"/>
  <c r="AB2576" i="3"/>
  <c r="AA2576" i="3"/>
  <c r="Z2576" i="3"/>
  <c r="Y2576" i="3"/>
  <c r="X2576" i="3"/>
  <c r="AD2575" i="3"/>
  <c r="AC2575" i="3"/>
  <c r="AB2575" i="3"/>
  <c r="AA2575" i="3"/>
  <c r="Z2575" i="3"/>
  <c r="Y2575" i="3"/>
  <c r="X2575" i="3"/>
  <c r="AD2574" i="3"/>
  <c r="AC2574" i="3"/>
  <c r="AB2574" i="3"/>
  <c r="AA2574" i="3"/>
  <c r="Z2574" i="3"/>
  <c r="Y2574" i="3"/>
  <c r="X2574" i="3"/>
  <c r="AD2573" i="3"/>
  <c r="AC2573" i="3"/>
  <c r="AB2573" i="3"/>
  <c r="AA2573" i="3"/>
  <c r="Z2573" i="3"/>
  <c r="Y2573" i="3"/>
  <c r="X2573" i="3"/>
  <c r="AD2572" i="3"/>
  <c r="AC2572" i="3"/>
  <c r="AB2572" i="3"/>
  <c r="AA2572" i="3"/>
  <c r="Z2572" i="3"/>
  <c r="Y2572" i="3"/>
  <c r="X2572" i="3"/>
  <c r="AD2571" i="3"/>
  <c r="AC2571" i="3"/>
  <c r="AB2571" i="3"/>
  <c r="AA2571" i="3"/>
  <c r="Z2571" i="3"/>
  <c r="Y2571" i="3"/>
  <c r="X2571" i="3"/>
  <c r="AD2570" i="3"/>
  <c r="AC2570" i="3"/>
  <c r="AB2570" i="3"/>
  <c r="AA2570" i="3"/>
  <c r="Z2570" i="3"/>
  <c r="Y2570" i="3"/>
  <c r="X2570" i="3"/>
  <c r="AD2569" i="3"/>
  <c r="AC2569" i="3"/>
  <c r="AB2569" i="3"/>
  <c r="AA2569" i="3"/>
  <c r="Z2569" i="3"/>
  <c r="Y2569" i="3"/>
  <c r="X2569" i="3"/>
  <c r="AD2568" i="3"/>
  <c r="AC2568" i="3"/>
  <c r="AB2568" i="3"/>
  <c r="AA2568" i="3"/>
  <c r="Z2568" i="3"/>
  <c r="Y2568" i="3"/>
  <c r="X2568" i="3"/>
  <c r="AD2567" i="3"/>
  <c r="AC2567" i="3"/>
  <c r="AB2567" i="3"/>
  <c r="AA2567" i="3"/>
  <c r="Z2567" i="3"/>
  <c r="Y2567" i="3"/>
  <c r="X2567" i="3"/>
  <c r="AD2566" i="3"/>
  <c r="AC2566" i="3"/>
  <c r="AB2566" i="3"/>
  <c r="AA2566" i="3"/>
  <c r="Z2566" i="3"/>
  <c r="Y2566" i="3"/>
  <c r="X2566" i="3"/>
  <c r="AD2565" i="3"/>
  <c r="AC2565" i="3"/>
  <c r="AB2565" i="3"/>
  <c r="AA2565" i="3"/>
  <c r="Z2565" i="3"/>
  <c r="Y2565" i="3"/>
  <c r="X2565" i="3"/>
  <c r="AD2564" i="3"/>
  <c r="AC2564" i="3"/>
  <c r="AB2564" i="3"/>
  <c r="AA2564" i="3"/>
  <c r="Z2564" i="3"/>
  <c r="Y2564" i="3"/>
  <c r="X2564" i="3"/>
  <c r="AD2563" i="3"/>
  <c r="AC2563" i="3"/>
  <c r="AB2563" i="3"/>
  <c r="AA2563" i="3"/>
  <c r="Z2563" i="3"/>
  <c r="Y2563" i="3"/>
  <c r="X2563" i="3"/>
  <c r="AD2562" i="3"/>
  <c r="AC2562" i="3"/>
  <c r="AB2562" i="3"/>
  <c r="AA2562" i="3"/>
  <c r="Z2562" i="3"/>
  <c r="Y2562" i="3"/>
  <c r="X2562" i="3"/>
  <c r="AD2561" i="3"/>
  <c r="AC2561" i="3"/>
  <c r="AB2561" i="3"/>
  <c r="AA2561" i="3"/>
  <c r="Z2561" i="3"/>
  <c r="Y2561" i="3"/>
  <c r="X2561" i="3"/>
  <c r="AD2560" i="3"/>
  <c r="AC2560" i="3"/>
  <c r="AB2560" i="3"/>
  <c r="AA2560" i="3"/>
  <c r="Z2560" i="3"/>
  <c r="Y2560" i="3"/>
  <c r="X2560" i="3"/>
  <c r="AD2559" i="3"/>
  <c r="AC2559" i="3"/>
  <c r="AB2559" i="3"/>
  <c r="AA2559" i="3"/>
  <c r="Z2559" i="3"/>
  <c r="Y2559" i="3"/>
  <c r="X2559" i="3"/>
  <c r="AD2558" i="3"/>
  <c r="AC2558" i="3"/>
  <c r="AB2558" i="3"/>
  <c r="AA2558" i="3"/>
  <c r="Z2558" i="3"/>
  <c r="Y2558" i="3"/>
  <c r="X2558" i="3"/>
  <c r="AD2557" i="3"/>
  <c r="AC2557" i="3"/>
  <c r="AB2557" i="3"/>
  <c r="AA2557" i="3"/>
  <c r="Z2557" i="3"/>
  <c r="Y2557" i="3"/>
  <c r="X2557" i="3"/>
  <c r="AD2556" i="3"/>
  <c r="AC2556" i="3"/>
  <c r="AB2556" i="3"/>
  <c r="AA2556" i="3"/>
  <c r="Z2556" i="3"/>
  <c r="Y2556" i="3"/>
  <c r="X2556" i="3"/>
  <c r="AD2555" i="3"/>
  <c r="AC2555" i="3"/>
  <c r="AB2555" i="3"/>
  <c r="AA2555" i="3"/>
  <c r="Z2555" i="3"/>
  <c r="Y2555" i="3"/>
  <c r="X2555" i="3"/>
  <c r="AD2554" i="3"/>
  <c r="AC2554" i="3"/>
  <c r="AB2554" i="3"/>
  <c r="AA2554" i="3"/>
  <c r="Z2554" i="3"/>
  <c r="Y2554" i="3"/>
  <c r="X2554" i="3"/>
  <c r="AD2553" i="3"/>
  <c r="AC2553" i="3"/>
  <c r="AB2553" i="3"/>
  <c r="AA2553" i="3"/>
  <c r="Z2553" i="3"/>
  <c r="Y2553" i="3"/>
  <c r="X2553" i="3"/>
  <c r="AD2552" i="3"/>
  <c r="AC2552" i="3"/>
  <c r="AB2552" i="3"/>
  <c r="AA2552" i="3"/>
  <c r="Z2552" i="3"/>
  <c r="Y2552" i="3"/>
  <c r="X2552" i="3"/>
  <c r="AD2551" i="3"/>
  <c r="AC2551" i="3"/>
  <c r="AB2551" i="3"/>
  <c r="AA2551" i="3"/>
  <c r="Z2551" i="3"/>
  <c r="Y2551" i="3"/>
  <c r="X2551" i="3"/>
  <c r="AD2550" i="3"/>
  <c r="AC2550" i="3"/>
  <c r="AB2550" i="3"/>
  <c r="AA2550" i="3"/>
  <c r="Z2550" i="3"/>
  <c r="Y2550" i="3"/>
  <c r="X2550" i="3"/>
  <c r="AD2549" i="3"/>
  <c r="AC2549" i="3"/>
  <c r="AB2549" i="3"/>
  <c r="AA2549" i="3"/>
  <c r="Z2549" i="3"/>
  <c r="Y2549" i="3"/>
  <c r="X2549" i="3"/>
  <c r="AD2548" i="3"/>
  <c r="AC2548" i="3"/>
  <c r="AB2548" i="3"/>
  <c r="AA2548" i="3"/>
  <c r="Z2548" i="3"/>
  <c r="Y2548" i="3"/>
  <c r="X2548" i="3"/>
  <c r="AD2547" i="3"/>
  <c r="AC2547" i="3"/>
  <c r="AB2547" i="3"/>
  <c r="AA2547" i="3"/>
  <c r="Z2547" i="3"/>
  <c r="Y2547" i="3"/>
  <c r="X2547" i="3"/>
  <c r="AD2546" i="3"/>
  <c r="AC2546" i="3"/>
  <c r="AB2546" i="3"/>
  <c r="AA2546" i="3"/>
  <c r="Z2546" i="3"/>
  <c r="Y2546" i="3"/>
  <c r="X2546" i="3"/>
  <c r="AD2545" i="3"/>
  <c r="AC2545" i="3"/>
  <c r="AB2545" i="3"/>
  <c r="AA2545" i="3"/>
  <c r="Z2545" i="3"/>
  <c r="Y2545" i="3"/>
  <c r="X2545" i="3"/>
  <c r="AD2544" i="3"/>
  <c r="AC2544" i="3"/>
  <c r="AB2544" i="3"/>
  <c r="AA2544" i="3"/>
  <c r="Z2544" i="3"/>
  <c r="Y2544" i="3"/>
  <c r="X2544" i="3"/>
  <c r="AD2543" i="3"/>
  <c r="AC2543" i="3"/>
  <c r="AB2543" i="3"/>
  <c r="AA2543" i="3"/>
  <c r="Z2543" i="3"/>
  <c r="Y2543" i="3"/>
  <c r="X2543" i="3"/>
  <c r="AD2542" i="3"/>
  <c r="AC2542" i="3"/>
  <c r="AB2542" i="3"/>
  <c r="AA2542" i="3"/>
  <c r="Z2542" i="3"/>
  <c r="Y2542" i="3"/>
  <c r="X2542" i="3"/>
  <c r="AD2541" i="3"/>
  <c r="AC2541" i="3"/>
  <c r="AB2541" i="3"/>
  <c r="AA2541" i="3"/>
  <c r="Z2541" i="3"/>
  <c r="Y2541" i="3"/>
  <c r="X2541" i="3"/>
  <c r="AD2540" i="3"/>
  <c r="AC2540" i="3"/>
  <c r="AB2540" i="3"/>
  <c r="AA2540" i="3"/>
  <c r="Z2540" i="3"/>
  <c r="Y2540" i="3"/>
  <c r="X2540" i="3"/>
  <c r="AD2539" i="3"/>
  <c r="AC2539" i="3"/>
  <c r="AB2539" i="3"/>
  <c r="AA2539" i="3"/>
  <c r="Z2539" i="3"/>
  <c r="Y2539" i="3"/>
  <c r="X2539" i="3"/>
  <c r="AD2538" i="3"/>
  <c r="AC2538" i="3"/>
  <c r="AB2538" i="3"/>
  <c r="AA2538" i="3"/>
  <c r="Z2538" i="3"/>
  <c r="Y2538" i="3"/>
  <c r="X2538" i="3"/>
  <c r="AD2537" i="3"/>
  <c r="AC2537" i="3"/>
  <c r="AB2537" i="3"/>
  <c r="AA2537" i="3"/>
  <c r="Z2537" i="3"/>
  <c r="Y2537" i="3"/>
  <c r="X2537" i="3"/>
  <c r="AD2536" i="3"/>
  <c r="AC2536" i="3"/>
  <c r="AB2536" i="3"/>
  <c r="AA2536" i="3"/>
  <c r="Z2536" i="3"/>
  <c r="Y2536" i="3"/>
  <c r="X2536" i="3"/>
  <c r="AD2535" i="3"/>
  <c r="AC2535" i="3"/>
  <c r="AB2535" i="3"/>
  <c r="AA2535" i="3"/>
  <c r="Z2535" i="3"/>
  <c r="Y2535" i="3"/>
  <c r="X2535" i="3"/>
  <c r="AD2534" i="3"/>
  <c r="AC2534" i="3"/>
  <c r="AB2534" i="3"/>
  <c r="AA2534" i="3"/>
  <c r="Z2534" i="3"/>
  <c r="Y2534" i="3"/>
  <c r="X2534" i="3"/>
  <c r="AD2533" i="3"/>
  <c r="AC2533" i="3"/>
  <c r="AB2533" i="3"/>
  <c r="AA2533" i="3"/>
  <c r="Z2533" i="3"/>
  <c r="Y2533" i="3"/>
  <c r="X2533" i="3"/>
  <c r="AD2532" i="3"/>
  <c r="AC2532" i="3"/>
  <c r="AB2532" i="3"/>
  <c r="AA2532" i="3"/>
  <c r="Z2532" i="3"/>
  <c r="Y2532" i="3"/>
  <c r="X2532" i="3"/>
  <c r="AD2531" i="3"/>
  <c r="AC2531" i="3"/>
  <c r="AB2531" i="3"/>
  <c r="AA2531" i="3"/>
  <c r="Z2531" i="3"/>
  <c r="Y2531" i="3"/>
  <c r="X2531" i="3"/>
  <c r="AD2530" i="3"/>
  <c r="AC2530" i="3"/>
  <c r="AB2530" i="3"/>
  <c r="AA2530" i="3"/>
  <c r="Z2530" i="3"/>
  <c r="Y2530" i="3"/>
  <c r="X2530" i="3"/>
  <c r="AD2529" i="3"/>
  <c r="AC2529" i="3"/>
  <c r="AB2529" i="3"/>
  <c r="AA2529" i="3"/>
  <c r="Z2529" i="3"/>
  <c r="Y2529" i="3"/>
  <c r="X2529" i="3"/>
  <c r="AD2528" i="3"/>
  <c r="AC2528" i="3"/>
  <c r="AB2528" i="3"/>
  <c r="AA2528" i="3"/>
  <c r="Z2528" i="3"/>
  <c r="Y2528" i="3"/>
  <c r="X2528" i="3"/>
  <c r="AD2527" i="3"/>
  <c r="AC2527" i="3"/>
  <c r="AB2527" i="3"/>
  <c r="AA2527" i="3"/>
  <c r="Z2527" i="3"/>
  <c r="Y2527" i="3"/>
  <c r="X2527" i="3"/>
  <c r="AD2526" i="3"/>
  <c r="AC2526" i="3"/>
  <c r="AB2526" i="3"/>
  <c r="AA2526" i="3"/>
  <c r="Z2526" i="3"/>
  <c r="Y2526" i="3"/>
  <c r="X2526" i="3"/>
  <c r="AD2525" i="3"/>
  <c r="AC2525" i="3"/>
  <c r="AB2525" i="3"/>
  <c r="AA2525" i="3"/>
  <c r="Z2525" i="3"/>
  <c r="Y2525" i="3"/>
  <c r="X2525" i="3"/>
  <c r="AD2524" i="3"/>
  <c r="AC2524" i="3"/>
  <c r="AB2524" i="3"/>
  <c r="AA2524" i="3"/>
  <c r="Z2524" i="3"/>
  <c r="Y2524" i="3"/>
  <c r="X2524" i="3"/>
  <c r="AD2523" i="3"/>
  <c r="AC2523" i="3"/>
  <c r="AB2523" i="3"/>
  <c r="AA2523" i="3"/>
  <c r="Z2523" i="3"/>
  <c r="Y2523" i="3"/>
  <c r="X2523" i="3"/>
  <c r="AD2522" i="3"/>
  <c r="AC2522" i="3"/>
  <c r="AB2522" i="3"/>
  <c r="AA2522" i="3"/>
  <c r="Z2522" i="3"/>
  <c r="Y2522" i="3"/>
  <c r="X2522" i="3"/>
  <c r="AD2521" i="3"/>
  <c r="AC2521" i="3"/>
  <c r="AB2521" i="3"/>
  <c r="AA2521" i="3"/>
  <c r="Z2521" i="3"/>
  <c r="Y2521" i="3"/>
  <c r="X2521" i="3"/>
  <c r="AD2520" i="3"/>
  <c r="AC2520" i="3"/>
  <c r="AB2520" i="3"/>
  <c r="AA2520" i="3"/>
  <c r="Z2520" i="3"/>
  <c r="Y2520" i="3"/>
  <c r="X2520" i="3"/>
  <c r="AD2519" i="3"/>
  <c r="AC2519" i="3"/>
  <c r="AB2519" i="3"/>
  <c r="AA2519" i="3"/>
  <c r="Z2519" i="3"/>
  <c r="Y2519" i="3"/>
  <c r="X2519" i="3"/>
  <c r="AD2518" i="3"/>
  <c r="AC2518" i="3"/>
  <c r="AB2518" i="3"/>
  <c r="AA2518" i="3"/>
  <c r="Z2518" i="3"/>
  <c r="Y2518" i="3"/>
  <c r="X2518" i="3"/>
  <c r="AD2517" i="3"/>
  <c r="AC2517" i="3"/>
  <c r="AB2517" i="3"/>
  <c r="AA2517" i="3"/>
  <c r="Z2517" i="3"/>
  <c r="Y2517" i="3"/>
  <c r="X2517" i="3"/>
  <c r="AD2516" i="3"/>
  <c r="AC2516" i="3"/>
  <c r="AB2516" i="3"/>
  <c r="AA2516" i="3"/>
  <c r="Z2516" i="3"/>
  <c r="Y2516" i="3"/>
  <c r="X2516" i="3"/>
  <c r="AD2515" i="3"/>
  <c r="AC2515" i="3"/>
  <c r="AB2515" i="3"/>
  <c r="AA2515" i="3"/>
  <c r="Z2515" i="3"/>
  <c r="Y2515" i="3"/>
  <c r="X2515" i="3"/>
  <c r="AD2514" i="3"/>
  <c r="AC2514" i="3"/>
  <c r="AB2514" i="3"/>
  <c r="AA2514" i="3"/>
  <c r="Z2514" i="3"/>
  <c r="Y2514" i="3"/>
  <c r="X2514" i="3"/>
  <c r="AD2513" i="3"/>
  <c r="AC2513" i="3"/>
  <c r="AB2513" i="3"/>
  <c r="AA2513" i="3"/>
  <c r="Z2513" i="3"/>
  <c r="Y2513" i="3"/>
  <c r="X2513" i="3"/>
  <c r="AD2512" i="3"/>
  <c r="AC2512" i="3"/>
  <c r="AB2512" i="3"/>
  <c r="AA2512" i="3"/>
  <c r="Z2512" i="3"/>
  <c r="Y2512" i="3"/>
  <c r="X2512" i="3"/>
  <c r="AD2511" i="3"/>
  <c r="AC2511" i="3"/>
  <c r="AB2511" i="3"/>
  <c r="AA2511" i="3"/>
  <c r="Z2511" i="3"/>
  <c r="Y2511" i="3"/>
  <c r="X2511" i="3"/>
  <c r="AD2510" i="3"/>
  <c r="AC2510" i="3"/>
  <c r="AB2510" i="3"/>
  <c r="AA2510" i="3"/>
  <c r="Z2510" i="3"/>
  <c r="Y2510" i="3"/>
  <c r="X2510" i="3"/>
  <c r="AD2509" i="3"/>
  <c r="AC2509" i="3"/>
  <c r="AB2509" i="3"/>
  <c r="AA2509" i="3"/>
  <c r="Z2509" i="3"/>
  <c r="Y2509" i="3"/>
  <c r="X2509" i="3"/>
  <c r="AD2508" i="3"/>
  <c r="AC2508" i="3"/>
  <c r="AB2508" i="3"/>
  <c r="AA2508" i="3"/>
  <c r="Z2508" i="3"/>
  <c r="Y2508" i="3"/>
  <c r="X2508" i="3"/>
  <c r="AD2507" i="3"/>
  <c r="AC2507" i="3"/>
  <c r="AB2507" i="3"/>
  <c r="AA2507" i="3"/>
  <c r="Z2507" i="3"/>
  <c r="Y2507" i="3"/>
  <c r="X2507" i="3"/>
  <c r="AD2506" i="3"/>
  <c r="AC2506" i="3"/>
  <c r="AB2506" i="3"/>
  <c r="AA2506" i="3"/>
  <c r="Z2506" i="3"/>
  <c r="Y2506" i="3"/>
  <c r="X2506" i="3"/>
  <c r="AD2505" i="3"/>
  <c r="AC2505" i="3"/>
  <c r="AB2505" i="3"/>
  <c r="AA2505" i="3"/>
  <c r="Z2505" i="3"/>
  <c r="Y2505" i="3"/>
  <c r="X2505" i="3"/>
  <c r="AD2504" i="3"/>
  <c r="AC2504" i="3"/>
  <c r="AB2504" i="3"/>
  <c r="AA2504" i="3"/>
  <c r="Z2504" i="3"/>
  <c r="Y2504" i="3"/>
  <c r="X2504" i="3"/>
  <c r="AD2503" i="3"/>
  <c r="AC2503" i="3"/>
  <c r="AB2503" i="3"/>
  <c r="AA2503" i="3"/>
  <c r="Z2503" i="3"/>
  <c r="Y2503" i="3"/>
  <c r="X2503" i="3"/>
  <c r="AD2502" i="3"/>
  <c r="AC2502" i="3"/>
  <c r="AB2502" i="3"/>
  <c r="AA2502" i="3"/>
  <c r="Z2502" i="3"/>
  <c r="Y2502" i="3"/>
  <c r="X2502" i="3"/>
  <c r="AD2501" i="3"/>
  <c r="AC2501" i="3"/>
  <c r="AB2501" i="3"/>
  <c r="AA2501" i="3"/>
  <c r="Z2501" i="3"/>
  <c r="Y2501" i="3"/>
  <c r="X2501" i="3"/>
  <c r="AD2500" i="3"/>
  <c r="AC2500" i="3"/>
  <c r="AB2500" i="3"/>
  <c r="AA2500" i="3"/>
  <c r="Z2500" i="3"/>
  <c r="Y2500" i="3"/>
  <c r="X2500" i="3"/>
  <c r="AD2499" i="3"/>
  <c r="AC2499" i="3"/>
  <c r="AB2499" i="3"/>
  <c r="AA2499" i="3"/>
  <c r="Z2499" i="3"/>
  <c r="Y2499" i="3"/>
  <c r="X2499" i="3"/>
  <c r="AD2498" i="3"/>
  <c r="AC2498" i="3"/>
  <c r="AB2498" i="3"/>
  <c r="AA2498" i="3"/>
  <c r="Z2498" i="3"/>
  <c r="Y2498" i="3"/>
  <c r="X2498" i="3"/>
  <c r="AD2497" i="3"/>
  <c r="AC2497" i="3"/>
  <c r="AB2497" i="3"/>
  <c r="AA2497" i="3"/>
  <c r="Z2497" i="3"/>
  <c r="Y2497" i="3"/>
  <c r="X2497" i="3"/>
  <c r="AD2496" i="3"/>
  <c r="AC2496" i="3"/>
  <c r="AB2496" i="3"/>
  <c r="AA2496" i="3"/>
  <c r="Z2496" i="3"/>
  <c r="Y2496" i="3"/>
  <c r="X2496" i="3"/>
  <c r="AD2495" i="3"/>
  <c r="AC2495" i="3"/>
  <c r="AB2495" i="3"/>
  <c r="AA2495" i="3"/>
  <c r="Z2495" i="3"/>
  <c r="Y2495" i="3"/>
  <c r="X2495" i="3"/>
  <c r="AD2494" i="3"/>
  <c r="AC2494" i="3"/>
  <c r="AB2494" i="3"/>
  <c r="AA2494" i="3"/>
  <c r="Z2494" i="3"/>
  <c r="Y2494" i="3"/>
  <c r="X2494" i="3"/>
  <c r="AD2493" i="3"/>
  <c r="AC2493" i="3"/>
  <c r="AB2493" i="3"/>
  <c r="AA2493" i="3"/>
  <c r="Z2493" i="3"/>
  <c r="Y2493" i="3"/>
  <c r="X2493" i="3"/>
  <c r="AD2492" i="3"/>
  <c r="AC2492" i="3"/>
  <c r="AB2492" i="3"/>
  <c r="AA2492" i="3"/>
  <c r="Z2492" i="3"/>
  <c r="Y2492" i="3"/>
  <c r="X2492" i="3"/>
  <c r="AD2491" i="3"/>
  <c r="AC2491" i="3"/>
  <c r="AB2491" i="3"/>
  <c r="AA2491" i="3"/>
  <c r="Z2491" i="3"/>
  <c r="Y2491" i="3"/>
  <c r="X2491" i="3"/>
  <c r="AD2490" i="3"/>
  <c r="AC2490" i="3"/>
  <c r="AB2490" i="3"/>
  <c r="AA2490" i="3"/>
  <c r="Z2490" i="3"/>
  <c r="Y2490" i="3"/>
  <c r="X2490" i="3"/>
  <c r="AD2489" i="3"/>
  <c r="AC2489" i="3"/>
  <c r="AB2489" i="3"/>
  <c r="AA2489" i="3"/>
  <c r="Z2489" i="3"/>
  <c r="Y2489" i="3"/>
  <c r="X2489" i="3"/>
  <c r="AD2488" i="3"/>
  <c r="AC2488" i="3"/>
  <c r="AB2488" i="3"/>
  <c r="AA2488" i="3"/>
  <c r="Z2488" i="3"/>
  <c r="Y2488" i="3"/>
  <c r="X2488" i="3"/>
  <c r="AD2487" i="3"/>
  <c r="AC2487" i="3"/>
  <c r="AB2487" i="3"/>
  <c r="AA2487" i="3"/>
  <c r="Z2487" i="3"/>
  <c r="Y2487" i="3"/>
  <c r="X2487" i="3"/>
  <c r="AD2486" i="3"/>
  <c r="AC2486" i="3"/>
  <c r="AB2486" i="3"/>
  <c r="AA2486" i="3"/>
  <c r="Z2486" i="3"/>
  <c r="Y2486" i="3"/>
  <c r="X2486" i="3"/>
  <c r="AD2485" i="3"/>
  <c r="AC2485" i="3"/>
  <c r="AB2485" i="3"/>
  <c r="AA2485" i="3"/>
  <c r="Z2485" i="3"/>
  <c r="Y2485" i="3"/>
  <c r="X2485" i="3"/>
  <c r="AD2484" i="3"/>
  <c r="AC2484" i="3"/>
  <c r="AB2484" i="3"/>
  <c r="AA2484" i="3"/>
  <c r="Z2484" i="3"/>
  <c r="Y2484" i="3"/>
  <c r="X2484" i="3"/>
  <c r="AD2483" i="3"/>
  <c r="AC2483" i="3"/>
  <c r="AB2483" i="3"/>
  <c r="AA2483" i="3"/>
  <c r="Z2483" i="3"/>
  <c r="Y2483" i="3"/>
  <c r="X2483" i="3"/>
  <c r="AD2482" i="3"/>
  <c r="AC2482" i="3"/>
  <c r="AB2482" i="3"/>
  <c r="AA2482" i="3"/>
  <c r="Z2482" i="3"/>
  <c r="Y2482" i="3"/>
  <c r="X2482" i="3"/>
  <c r="AD2481" i="3"/>
  <c r="AC2481" i="3"/>
  <c r="AB2481" i="3"/>
  <c r="AA2481" i="3"/>
  <c r="Z2481" i="3"/>
  <c r="Y2481" i="3"/>
  <c r="X2481" i="3"/>
  <c r="AD2480" i="3"/>
  <c r="AC2480" i="3"/>
  <c r="AB2480" i="3"/>
  <c r="AA2480" i="3"/>
  <c r="Z2480" i="3"/>
  <c r="Y2480" i="3"/>
  <c r="X2480" i="3"/>
  <c r="AD2479" i="3"/>
  <c r="AC2479" i="3"/>
  <c r="AB2479" i="3"/>
  <c r="AA2479" i="3"/>
  <c r="Z2479" i="3"/>
  <c r="Y2479" i="3"/>
  <c r="X2479" i="3"/>
  <c r="AD2478" i="3"/>
  <c r="AC2478" i="3"/>
  <c r="AB2478" i="3"/>
  <c r="AA2478" i="3"/>
  <c r="Z2478" i="3"/>
  <c r="Y2478" i="3"/>
  <c r="X2478" i="3"/>
  <c r="AD2477" i="3"/>
  <c r="AC2477" i="3"/>
  <c r="AB2477" i="3"/>
  <c r="AA2477" i="3"/>
  <c r="Z2477" i="3"/>
  <c r="Y2477" i="3"/>
  <c r="X2477" i="3"/>
  <c r="AD2476" i="3"/>
  <c r="AC2476" i="3"/>
  <c r="AB2476" i="3"/>
  <c r="AA2476" i="3"/>
  <c r="Z2476" i="3"/>
  <c r="Y2476" i="3"/>
  <c r="X2476" i="3"/>
  <c r="AD2475" i="3"/>
  <c r="AC2475" i="3"/>
  <c r="AB2475" i="3"/>
  <c r="AA2475" i="3"/>
  <c r="Z2475" i="3"/>
  <c r="Y2475" i="3"/>
  <c r="X2475" i="3"/>
  <c r="AD2474" i="3"/>
  <c r="AC2474" i="3"/>
  <c r="AB2474" i="3"/>
  <c r="AA2474" i="3"/>
  <c r="Z2474" i="3"/>
  <c r="Y2474" i="3"/>
  <c r="X2474" i="3"/>
  <c r="AD2473" i="3"/>
  <c r="AC2473" i="3"/>
  <c r="AB2473" i="3"/>
  <c r="AA2473" i="3"/>
  <c r="Z2473" i="3"/>
  <c r="Y2473" i="3"/>
  <c r="X2473" i="3"/>
  <c r="AD2472" i="3"/>
  <c r="AC2472" i="3"/>
  <c r="AB2472" i="3"/>
  <c r="AA2472" i="3"/>
  <c r="Z2472" i="3"/>
  <c r="Y2472" i="3"/>
  <c r="X2472" i="3"/>
  <c r="AD2471" i="3"/>
  <c r="AC2471" i="3"/>
  <c r="AB2471" i="3"/>
  <c r="AA2471" i="3"/>
  <c r="Z2471" i="3"/>
  <c r="Y2471" i="3"/>
  <c r="X2471" i="3"/>
  <c r="AD2470" i="3"/>
  <c r="AC2470" i="3"/>
  <c r="AB2470" i="3"/>
  <c r="AA2470" i="3"/>
  <c r="Z2470" i="3"/>
  <c r="Y2470" i="3"/>
  <c r="X2470" i="3"/>
  <c r="AD2469" i="3"/>
  <c r="AC2469" i="3"/>
  <c r="AB2469" i="3"/>
  <c r="AA2469" i="3"/>
  <c r="Z2469" i="3"/>
  <c r="Y2469" i="3"/>
  <c r="X2469" i="3"/>
  <c r="AD2468" i="3"/>
  <c r="AC2468" i="3"/>
  <c r="AB2468" i="3"/>
  <c r="AA2468" i="3"/>
  <c r="Z2468" i="3"/>
  <c r="Y2468" i="3"/>
  <c r="X2468" i="3"/>
  <c r="AD2467" i="3"/>
  <c r="AC2467" i="3"/>
  <c r="AB2467" i="3"/>
  <c r="AA2467" i="3"/>
  <c r="Z2467" i="3"/>
  <c r="Y2467" i="3"/>
  <c r="X2467" i="3"/>
  <c r="AD2466" i="3"/>
  <c r="AC2466" i="3"/>
  <c r="AB2466" i="3"/>
  <c r="AA2466" i="3"/>
  <c r="Z2466" i="3"/>
  <c r="Y2466" i="3"/>
  <c r="X2466" i="3"/>
  <c r="AD2465" i="3"/>
  <c r="AC2465" i="3"/>
  <c r="AB2465" i="3"/>
  <c r="AA2465" i="3"/>
  <c r="Z2465" i="3"/>
  <c r="Y2465" i="3"/>
  <c r="X2465" i="3"/>
  <c r="AD2464" i="3"/>
  <c r="AC2464" i="3"/>
  <c r="AB2464" i="3"/>
  <c r="AA2464" i="3"/>
  <c r="Z2464" i="3"/>
  <c r="Y2464" i="3"/>
  <c r="X2464" i="3"/>
  <c r="AD2463" i="3"/>
  <c r="AC2463" i="3"/>
  <c r="AB2463" i="3"/>
  <c r="AA2463" i="3"/>
  <c r="Z2463" i="3"/>
  <c r="Y2463" i="3"/>
  <c r="X2463" i="3"/>
  <c r="AD2462" i="3"/>
  <c r="AC2462" i="3"/>
  <c r="AB2462" i="3"/>
  <c r="AA2462" i="3"/>
  <c r="Z2462" i="3"/>
  <c r="Y2462" i="3"/>
  <c r="X2462" i="3"/>
  <c r="AD2461" i="3"/>
  <c r="AC2461" i="3"/>
  <c r="AB2461" i="3"/>
  <c r="AA2461" i="3"/>
  <c r="Z2461" i="3"/>
  <c r="Y2461" i="3"/>
  <c r="X2461" i="3"/>
  <c r="AD2460" i="3"/>
  <c r="AC2460" i="3"/>
  <c r="AB2460" i="3"/>
  <c r="AA2460" i="3"/>
  <c r="Z2460" i="3"/>
  <c r="Y2460" i="3"/>
  <c r="X2460" i="3"/>
  <c r="AD2459" i="3"/>
  <c r="AC2459" i="3"/>
  <c r="AB2459" i="3"/>
  <c r="AA2459" i="3"/>
  <c r="Z2459" i="3"/>
  <c r="Y2459" i="3"/>
  <c r="X2459" i="3"/>
  <c r="AD2458" i="3"/>
  <c r="AC2458" i="3"/>
  <c r="AB2458" i="3"/>
  <c r="AA2458" i="3"/>
  <c r="Z2458" i="3"/>
  <c r="Y2458" i="3"/>
  <c r="X2458" i="3"/>
  <c r="AD2457" i="3"/>
  <c r="AC2457" i="3"/>
  <c r="AB2457" i="3"/>
  <c r="AA2457" i="3"/>
  <c r="Z2457" i="3"/>
  <c r="Y2457" i="3"/>
  <c r="X2457" i="3"/>
  <c r="AD2456" i="3"/>
  <c r="AC2456" i="3"/>
  <c r="AB2456" i="3"/>
  <c r="AA2456" i="3"/>
  <c r="Z2456" i="3"/>
  <c r="Y2456" i="3"/>
  <c r="X2456" i="3"/>
  <c r="AD2455" i="3"/>
  <c r="AC2455" i="3"/>
  <c r="AB2455" i="3"/>
  <c r="AA2455" i="3"/>
  <c r="Z2455" i="3"/>
  <c r="Y2455" i="3"/>
  <c r="X2455" i="3"/>
  <c r="AD2454" i="3"/>
  <c r="AC2454" i="3"/>
  <c r="AB2454" i="3"/>
  <c r="AA2454" i="3"/>
  <c r="Z2454" i="3"/>
  <c r="Y2454" i="3"/>
  <c r="X2454" i="3"/>
  <c r="AD2453" i="3"/>
  <c r="AC2453" i="3"/>
  <c r="AB2453" i="3"/>
  <c r="AA2453" i="3"/>
  <c r="Z2453" i="3"/>
  <c r="Y2453" i="3"/>
  <c r="X2453" i="3"/>
  <c r="AD2452" i="3"/>
  <c r="AC2452" i="3"/>
  <c r="AB2452" i="3"/>
  <c r="AA2452" i="3"/>
  <c r="Z2452" i="3"/>
  <c r="Y2452" i="3"/>
  <c r="X2452" i="3"/>
  <c r="AD2451" i="3"/>
  <c r="AC2451" i="3"/>
  <c r="AB2451" i="3"/>
  <c r="AA2451" i="3"/>
  <c r="Z2451" i="3"/>
  <c r="Y2451" i="3"/>
  <c r="X2451" i="3"/>
  <c r="AD2450" i="3"/>
  <c r="AC2450" i="3"/>
  <c r="AB2450" i="3"/>
  <c r="AA2450" i="3"/>
  <c r="Z2450" i="3"/>
  <c r="Y2450" i="3"/>
  <c r="X2450" i="3"/>
  <c r="AD2449" i="3"/>
  <c r="AC2449" i="3"/>
  <c r="AB2449" i="3"/>
  <c r="AA2449" i="3"/>
  <c r="Z2449" i="3"/>
  <c r="Y2449" i="3"/>
  <c r="X2449" i="3"/>
  <c r="AD2448" i="3"/>
  <c r="AC2448" i="3"/>
  <c r="AB2448" i="3"/>
  <c r="AA2448" i="3"/>
  <c r="Z2448" i="3"/>
  <c r="Y2448" i="3"/>
  <c r="X2448" i="3"/>
  <c r="AD2447" i="3"/>
  <c r="AC2447" i="3"/>
  <c r="AB2447" i="3"/>
  <c r="AA2447" i="3"/>
  <c r="Z2447" i="3"/>
  <c r="Y2447" i="3"/>
  <c r="X2447" i="3"/>
  <c r="AD2446" i="3"/>
  <c r="AC2446" i="3"/>
  <c r="AB2446" i="3"/>
  <c r="AA2446" i="3"/>
  <c r="Z2446" i="3"/>
  <c r="Y2446" i="3"/>
  <c r="X2446" i="3"/>
  <c r="AD2445" i="3"/>
  <c r="AC2445" i="3"/>
  <c r="AB2445" i="3"/>
  <c r="AA2445" i="3"/>
  <c r="Z2445" i="3"/>
  <c r="Y2445" i="3"/>
  <c r="X2445" i="3"/>
  <c r="AD2444" i="3"/>
  <c r="AC2444" i="3"/>
  <c r="AB2444" i="3"/>
  <c r="AA2444" i="3"/>
  <c r="Z2444" i="3"/>
  <c r="Y2444" i="3"/>
  <c r="X2444" i="3"/>
  <c r="AD2443" i="3"/>
  <c r="AC2443" i="3"/>
  <c r="AB2443" i="3"/>
  <c r="AA2443" i="3"/>
  <c r="Z2443" i="3"/>
  <c r="Y2443" i="3"/>
  <c r="X2443" i="3"/>
  <c r="AD2442" i="3"/>
  <c r="AC2442" i="3"/>
  <c r="AB2442" i="3"/>
  <c r="AA2442" i="3"/>
  <c r="Z2442" i="3"/>
  <c r="Y2442" i="3"/>
  <c r="X2442" i="3"/>
  <c r="AD2441" i="3"/>
  <c r="AC2441" i="3"/>
  <c r="AB2441" i="3"/>
  <c r="AA2441" i="3"/>
  <c r="Z2441" i="3"/>
  <c r="Y2441" i="3"/>
  <c r="X2441" i="3"/>
  <c r="AD2440" i="3"/>
  <c r="AC2440" i="3"/>
  <c r="AB2440" i="3"/>
  <c r="AA2440" i="3"/>
  <c r="Z2440" i="3"/>
  <c r="Y2440" i="3"/>
  <c r="X2440" i="3"/>
  <c r="AD2439" i="3"/>
  <c r="AC2439" i="3"/>
  <c r="AB2439" i="3"/>
  <c r="AA2439" i="3"/>
  <c r="Z2439" i="3"/>
  <c r="Y2439" i="3"/>
  <c r="X2439" i="3"/>
  <c r="AD2438" i="3"/>
  <c r="AC2438" i="3"/>
  <c r="AB2438" i="3"/>
  <c r="AA2438" i="3"/>
  <c r="Z2438" i="3"/>
  <c r="Y2438" i="3"/>
  <c r="X2438" i="3"/>
  <c r="AD2437" i="3"/>
  <c r="AC2437" i="3"/>
  <c r="AB2437" i="3"/>
  <c r="AA2437" i="3"/>
  <c r="Z2437" i="3"/>
  <c r="Y2437" i="3"/>
  <c r="X2437" i="3"/>
  <c r="AD2436" i="3"/>
  <c r="AC2436" i="3"/>
  <c r="AB2436" i="3"/>
  <c r="AA2436" i="3"/>
  <c r="Z2436" i="3"/>
  <c r="Y2436" i="3"/>
  <c r="X2436" i="3"/>
  <c r="AD2435" i="3"/>
  <c r="AC2435" i="3"/>
  <c r="AB2435" i="3"/>
  <c r="AA2435" i="3"/>
  <c r="Z2435" i="3"/>
  <c r="Y2435" i="3"/>
  <c r="X2435" i="3"/>
  <c r="AD2434" i="3"/>
  <c r="AC2434" i="3"/>
  <c r="AB2434" i="3"/>
  <c r="AA2434" i="3"/>
  <c r="Z2434" i="3"/>
  <c r="Y2434" i="3"/>
  <c r="X2434" i="3"/>
  <c r="AD2433" i="3"/>
  <c r="AC2433" i="3"/>
  <c r="AB2433" i="3"/>
  <c r="AA2433" i="3"/>
  <c r="Z2433" i="3"/>
  <c r="Y2433" i="3"/>
  <c r="X2433" i="3"/>
  <c r="AD2432" i="3"/>
  <c r="AC2432" i="3"/>
  <c r="AB2432" i="3"/>
  <c r="AA2432" i="3"/>
  <c r="Z2432" i="3"/>
  <c r="Y2432" i="3"/>
  <c r="X2432" i="3"/>
  <c r="AD2431" i="3"/>
  <c r="AC2431" i="3"/>
  <c r="AB2431" i="3"/>
  <c r="AA2431" i="3"/>
  <c r="Z2431" i="3"/>
  <c r="Y2431" i="3"/>
  <c r="X2431" i="3"/>
  <c r="AD2430" i="3"/>
  <c r="AC2430" i="3"/>
  <c r="AB2430" i="3"/>
  <c r="AA2430" i="3"/>
  <c r="Z2430" i="3"/>
  <c r="Y2430" i="3"/>
  <c r="X2430" i="3"/>
  <c r="AD2429" i="3"/>
  <c r="AC2429" i="3"/>
  <c r="AB2429" i="3"/>
  <c r="AA2429" i="3"/>
  <c r="Z2429" i="3"/>
  <c r="Y2429" i="3"/>
  <c r="X2429" i="3"/>
  <c r="AD2428" i="3"/>
  <c r="AC2428" i="3"/>
  <c r="AB2428" i="3"/>
  <c r="AA2428" i="3"/>
  <c r="Z2428" i="3"/>
  <c r="Y2428" i="3"/>
  <c r="X2428" i="3"/>
  <c r="AD2427" i="3"/>
  <c r="AC2427" i="3"/>
  <c r="AB2427" i="3"/>
  <c r="AA2427" i="3"/>
  <c r="Z2427" i="3"/>
  <c r="Y2427" i="3"/>
  <c r="X2427" i="3"/>
  <c r="AD2426" i="3"/>
  <c r="AC2426" i="3"/>
  <c r="AB2426" i="3"/>
  <c r="AA2426" i="3"/>
  <c r="Z2426" i="3"/>
  <c r="Y2426" i="3"/>
  <c r="X2426" i="3"/>
  <c r="AD2425" i="3"/>
  <c r="AC2425" i="3"/>
  <c r="AB2425" i="3"/>
  <c r="AA2425" i="3"/>
  <c r="Z2425" i="3"/>
  <c r="Y2425" i="3"/>
  <c r="X2425" i="3"/>
  <c r="AD2424" i="3"/>
  <c r="AC2424" i="3"/>
  <c r="AB2424" i="3"/>
  <c r="AA2424" i="3"/>
  <c r="Z2424" i="3"/>
  <c r="Y2424" i="3"/>
  <c r="X2424" i="3"/>
  <c r="AD2423" i="3"/>
  <c r="AC2423" i="3"/>
  <c r="AB2423" i="3"/>
  <c r="AA2423" i="3"/>
  <c r="Z2423" i="3"/>
  <c r="Y2423" i="3"/>
  <c r="X2423" i="3"/>
  <c r="AD2422" i="3"/>
  <c r="AC2422" i="3"/>
  <c r="AB2422" i="3"/>
  <c r="AA2422" i="3"/>
  <c r="Z2422" i="3"/>
  <c r="Y2422" i="3"/>
  <c r="X2422" i="3"/>
  <c r="AD2421" i="3"/>
  <c r="AC2421" i="3"/>
  <c r="AB2421" i="3"/>
  <c r="AA2421" i="3"/>
  <c r="Z2421" i="3"/>
  <c r="Y2421" i="3"/>
  <c r="X2421" i="3"/>
  <c r="AD2420" i="3"/>
  <c r="AC2420" i="3"/>
  <c r="AB2420" i="3"/>
  <c r="AA2420" i="3"/>
  <c r="Z2420" i="3"/>
  <c r="Y2420" i="3"/>
  <c r="X2420" i="3"/>
  <c r="AD2419" i="3"/>
  <c r="AC2419" i="3"/>
  <c r="AB2419" i="3"/>
  <c r="AA2419" i="3"/>
  <c r="Z2419" i="3"/>
  <c r="Y2419" i="3"/>
  <c r="X2419" i="3"/>
  <c r="AD2418" i="3"/>
  <c r="AC2418" i="3"/>
  <c r="AB2418" i="3"/>
  <c r="AA2418" i="3"/>
  <c r="Z2418" i="3"/>
  <c r="Y2418" i="3"/>
  <c r="X2418" i="3"/>
  <c r="AD2417" i="3"/>
  <c r="AC2417" i="3"/>
  <c r="AB2417" i="3"/>
  <c r="AA2417" i="3"/>
  <c r="Z2417" i="3"/>
  <c r="Y2417" i="3"/>
  <c r="X2417" i="3"/>
  <c r="AD2416" i="3"/>
  <c r="AC2416" i="3"/>
  <c r="AB2416" i="3"/>
  <c r="AA2416" i="3"/>
  <c r="Z2416" i="3"/>
  <c r="Y2416" i="3"/>
  <c r="X2416" i="3"/>
  <c r="AD2415" i="3"/>
  <c r="AC2415" i="3"/>
  <c r="AB2415" i="3"/>
  <c r="AA2415" i="3"/>
  <c r="Z2415" i="3"/>
  <c r="Y2415" i="3"/>
  <c r="X2415" i="3"/>
  <c r="AD2414" i="3"/>
  <c r="AC2414" i="3"/>
  <c r="AB2414" i="3"/>
  <c r="AA2414" i="3"/>
  <c r="Z2414" i="3"/>
  <c r="Y2414" i="3"/>
  <c r="X2414" i="3"/>
  <c r="AD2413" i="3"/>
  <c r="AC2413" i="3"/>
  <c r="AB2413" i="3"/>
  <c r="AA2413" i="3"/>
  <c r="Z2413" i="3"/>
  <c r="Y2413" i="3"/>
  <c r="X2413" i="3"/>
  <c r="AD2412" i="3"/>
  <c r="AC2412" i="3"/>
  <c r="AB2412" i="3"/>
  <c r="AA2412" i="3"/>
  <c r="Z2412" i="3"/>
  <c r="Y2412" i="3"/>
  <c r="X2412" i="3"/>
  <c r="AD2411" i="3"/>
  <c r="AC2411" i="3"/>
  <c r="AB2411" i="3"/>
  <c r="AA2411" i="3"/>
  <c r="Z2411" i="3"/>
  <c r="Y2411" i="3"/>
  <c r="X2411" i="3"/>
  <c r="AD2410" i="3"/>
  <c r="AC2410" i="3"/>
  <c r="AB2410" i="3"/>
  <c r="AA2410" i="3"/>
  <c r="Z2410" i="3"/>
  <c r="Y2410" i="3"/>
  <c r="X2410" i="3"/>
  <c r="AD2409" i="3"/>
  <c r="AC2409" i="3"/>
  <c r="AB2409" i="3"/>
  <c r="AA2409" i="3"/>
  <c r="Z2409" i="3"/>
  <c r="Y2409" i="3"/>
  <c r="X2409" i="3"/>
  <c r="AD2408" i="3"/>
  <c r="AC2408" i="3"/>
  <c r="AB2408" i="3"/>
  <c r="AA2408" i="3"/>
  <c r="Z2408" i="3"/>
  <c r="Y2408" i="3"/>
  <c r="X2408" i="3"/>
  <c r="AD2407" i="3"/>
  <c r="AC2407" i="3"/>
  <c r="AB2407" i="3"/>
  <c r="AA2407" i="3"/>
  <c r="Z2407" i="3"/>
  <c r="Y2407" i="3"/>
  <c r="X2407" i="3"/>
  <c r="AD2406" i="3"/>
  <c r="AC2406" i="3"/>
  <c r="AB2406" i="3"/>
  <c r="AA2406" i="3"/>
  <c r="Z2406" i="3"/>
  <c r="Y2406" i="3"/>
  <c r="X2406" i="3"/>
  <c r="AD2405" i="3"/>
  <c r="AC2405" i="3"/>
  <c r="AB2405" i="3"/>
  <c r="AA2405" i="3"/>
  <c r="Z2405" i="3"/>
  <c r="Y2405" i="3"/>
  <c r="X2405" i="3"/>
  <c r="AD2404" i="3"/>
  <c r="AC2404" i="3"/>
  <c r="AB2404" i="3"/>
  <c r="AA2404" i="3"/>
  <c r="Z2404" i="3"/>
  <c r="Y2404" i="3"/>
  <c r="X2404" i="3"/>
  <c r="AD2403" i="3"/>
  <c r="AC2403" i="3"/>
  <c r="AB2403" i="3"/>
  <c r="AA2403" i="3"/>
  <c r="Z2403" i="3"/>
  <c r="Y2403" i="3"/>
  <c r="X2403" i="3"/>
  <c r="AD2402" i="3"/>
  <c r="AC2402" i="3"/>
  <c r="AB2402" i="3"/>
  <c r="AA2402" i="3"/>
  <c r="Z2402" i="3"/>
  <c r="Y2402" i="3"/>
  <c r="X2402" i="3"/>
  <c r="AD2401" i="3"/>
  <c r="AC2401" i="3"/>
  <c r="AB2401" i="3"/>
  <c r="AA2401" i="3"/>
  <c r="Z2401" i="3"/>
  <c r="Y2401" i="3"/>
  <c r="X2401" i="3"/>
  <c r="AD2400" i="3"/>
  <c r="AC2400" i="3"/>
  <c r="AB2400" i="3"/>
  <c r="AA2400" i="3"/>
  <c r="Z2400" i="3"/>
  <c r="Y2400" i="3"/>
  <c r="X2400" i="3"/>
  <c r="AD2399" i="3"/>
  <c r="AC2399" i="3"/>
  <c r="AB2399" i="3"/>
  <c r="AA2399" i="3"/>
  <c r="Z2399" i="3"/>
  <c r="Y2399" i="3"/>
  <c r="X2399" i="3"/>
  <c r="AD2398" i="3"/>
  <c r="AC2398" i="3"/>
  <c r="AB2398" i="3"/>
  <c r="AA2398" i="3"/>
  <c r="Z2398" i="3"/>
  <c r="Y2398" i="3"/>
  <c r="X2398" i="3"/>
  <c r="AD2397" i="3"/>
  <c r="AC2397" i="3"/>
  <c r="AB2397" i="3"/>
  <c r="AA2397" i="3"/>
  <c r="Z2397" i="3"/>
  <c r="Y2397" i="3"/>
  <c r="X2397" i="3"/>
  <c r="AD2396" i="3"/>
  <c r="AC2396" i="3"/>
  <c r="AB2396" i="3"/>
  <c r="AA2396" i="3"/>
  <c r="Z2396" i="3"/>
  <c r="Y2396" i="3"/>
  <c r="X2396" i="3"/>
  <c r="AD2395" i="3"/>
  <c r="AC2395" i="3"/>
  <c r="AB2395" i="3"/>
  <c r="AA2395" i="3"/>
  <c r="Z2395" i="3"/>
  <c r="Y2395" i="3"/>
  <c r="X2395" i="3"/>
  <c r="AD2394" i="3"/>
  <c r="AC2394" i="3"/>
  <c r="AB2394" i="3"/>
  <c r="AA2394" i="3"/>
  <c r="Z2394" i="3"/>
  <c r="Y2394" i="3"/>
  <c r="X2394" i="3"/>
  <c r="AD2393" i="3"/>
  <c r="AC2393" i="3"/>
  <c r="AB2393" i="3"/>
  <c r="AA2393" i="3"/>
  <c r="Z2393" i="3"/>
  <c r="Y2393" i="3"/>
  <c r="X2393" i="3"/>
  <c r="AD2392" i="3"/>
  <c r="AC2392" i="3"/>
  <c r="AB2392" i="3"/>
  <c r="AA2392" i="3"/>
  <c r="Z2392" i="3"/>
  <c r="Y2392" i="3"/>
  <c r="X2392" i="3"/>
  <c r="AD2391" i="3"/>
  <c r="AC2391" i="3"/>
  <c r="AB2391" i="3"/>
  <c r="AA2391" i="3"/>
  <c r="Z2391" i="3"/>
  <c r="Y2391" i="3"/>
  <c r="X2391" i="3"/>
  <c r="AD2390" i="3"/>
  <c r="AC2390" i="3"/>
  <c r="AB2390" i="3"/>
  <c r="AA2390" i="3"/>
  <c r="Z2390" i="3"/>
  <c r="Y2390" i="3"/>
  <c r="X2390" i="3"/>
  <c r="AD2389" i="3"/>
  <c r="AC2389" i="3"/>
  <c r="AB2389" i="3"/>
  <c r="AA2389" i="3"/>
  <c r="Z2389" i="3"/>
  <c r="Y2389" i="3"/>
  <c r="X2389" i="3"/>
  <c r="AD2388" i="3"/>
  <c r="AC2388" i="3"/>
  <c r="AB2388" i="3"/>
  <c r="AA2388" i="3"/>
  <c r="Z2388" i="3"/>
  <c r="Y2388" i="3"/>
  <c r="X2388" i="3"/>
  <c r="AD2387" i="3"/>
  <c r="AC2387" i="3"/>
  <c r="AB2387" i="3"/>
  <c r="AA2387" i="3"/>
  <c r="Z2387" i="3"/>
  <c r="Y2387" i="3"/>
  <c r="X2387" i="3"/>
  <c r="AD2386" i="3"/>
  <c r="AC2386" i="3"/>
  <c r="AB2386" i="3"/>
  <c r="AA2386" i="3"/>
  <c r="Z2386" i="3"/>
  <c r="Y2386" i="3"/>
  <c r="X2386" i="3"/>
  <c r="AD2385" i="3"/>
  <c r="AC2385" i="3"/>
  <c r="AB2385" i="3"/>
  <c r="AA2385" i="3"/>
  <c r="Z2385" i="3"/>
  <c r="Y2385" i="3"/>
  <c r="X2385" i="3"/>
  <c r="AD2384" i="3"/>
  <c r="AC2384" i="3"/>
  <c r="AB2384" i="3"/>
  <c r="AA2384" i="3"/>
  <c r="Z2384" i="3"/>
  <c r="Y2384" i="3"/>
  <c r="X2384" i="3"/>
  <c r="AD2383" i="3"/>
  <c r="AC2383" i="3"/>
  <c r="AB2383" i="3"/>
  <c r="AA2383" i="3"/>
  <c r="Z2383" i="3"/>
  <c r="Y2383" i="3"/>
  <c r="X2383" i="3"/>
  <c r="AD2382" i="3"/>
  <c r="AC2382" i="3"/>
  <c r="AB2382" i="3"/>
  <c r="AA2382" i="3"/>
  <c r="Z2382" i="3"/>
  <c r="Y2382" i="3"/>
  <c r="X2382" i="3"/>
  <c r="AD2381" i="3"/>
  <c r="AC2381" i="3"/>
  <c r="AB2381" i="3"/>
  <c r="AA2381" i="3"/>
  <c r="Z2381" i="3"/>
  <c r="Y2381" i="3"/>
  <c r="X2381" i="3"/>
  <c r="AD2380" i="3"/>
  <c r="AC2380" i="3"/>
  <c r="AB2380" i="3"/>
  <c r="AA2380" i="3"/>
  <c r="Z2380" i="3"/>
  <c r="Y2380" i="3"/>
  <c r="X2380" i="3"/>
  <c r="AD2379" i="3"/>
  <c r="AC2379" i="3"/>
  <c r="AB2379" i="3"/>
  <c r="AA2379" i="3"/>
  <c r="Z2379" i="3"/>
  <c r="Y2379" i="3"/>
  <c r="X2379" i="3"/>
  <c r="AD2378" i="3"/>
  <c r="AC2378" i="3"/>
  <c r="AB2378" i="3"/>
  <c r="AA2378" i="3"/>
  <c r="Z2378" i="3"/>
  <c r="Y2378" i="3"/>
  <c r="X2378" i="3"/>
  <c r="AD2377" i="3"/>
  <c r="AC2377" i="3"/>
  <c r="AB2377" i="3"/>
  <c r="AA2377" i="3"/>
  <c r="Z2377" i="3"/>
  <c r="Y2377" i="3"/>
  <c r="X2377" i="3"/>
  <c r="AD2376" i="3"/>
  <c r="AC2376" i="3"/>
  <c r="AB2376" i="3"/>
  <c r="AA2376" i="3"/>
  <c r="Z2376" i="3"/>
  <c r="Y2376" i="3"/>
  <c r="X2376" i="3"/>
  <c r="AD2375" i="3"/>
  <c r="AC2375" i="3"/>
  <c r="AB2375" i="3"/>
  <c r="AA2375" i="3"/>
  <c r="Z2375" i="3"/>
  <c r="Y2375" i="3"/>
  <c r="X2375" i="3"/>
  <c r="AD2374" i="3"/>
  <c r="AC2374" i="3"/>
  <c r="AB2374" i="3"/>
  <c r="AA2374" i="3"/>
  <c r="Z2374" i="3"/>
  <c r="Y2374" i="3"/>
  <c r="X2374" i="3"/>
  <c r="AD2373" i="3"/>
  <c r="AC2373" i="3"/>
  <c r="AB2373" i="3"/>
  <c r="AA2373" i="3"/>
  <c r="Z2373" i="3"/>
  <c r="Y2373" i="3"/>
  <c r="X2373" i="3"/>
  <c r="AD2372" i="3"/>
  <c r="AC2372" i="3"/>
  <c r="AB2372" i="3"/>
  <c r="AA2372" i="3"/>
  <c r="Z2372" i="3"/>
  <c r="Y2372" i="3"/>
  <c r="X2372" i="3"/>
  <c r="AD2371" i="3"/>
  <c r="AC2371" i="3"/>
  <c r="AB2371" i="3"/>
  <c r="AA2371" i="3"/>
  <c r="Z2371" i="3"/>
  <c r="Y2371" i="3"/>
  <c r="X2371" i="3"/>
  <c r="AD2370" i="3"/>
  <c r="AC2370" i="3"/>
  <c r="AB2370" i="3"/>
  <c r="AA2370" i="3"/>
  <c r="Z2370" i="3"/>
  <c r="Y2370" i="3"/>
  <c r="X2370" i="3"/>
  <c r="AD2369" i="3"/>
  <c r="AC2369" i="3"/>
  <c r="AB2369" i="3"/>
  <c r="AA2369" i="3"/>
  <c r="Z2369" i="3"/>
  <c r="Y2369" i="3"/>
  <c r="X2369" i="3"/>
  <c r="AD2368" i="3"/>
  <c r="AC2368" i="3"/>
  <c r="AB2368" i="3"/>
  <c r="AA2368" i="3"/>
  <c r="Z2368" i="3"/>
  <c r="Y2368" i="3"/>
  <c r="X2368" i="3"/>
  <c r="AD2367" i="3"/>
  <c r="AC2367" i="3"/>
  <c r="AB2367" i="3"/>
  <c r="AA2367" i="3"/>
  <c r="Z2367" i="3"/>
  <c r="Y2367" i="3"/>
  <c r="X2367" i="3"/>
  <c r="AD2366" i="3"/>
  <c r="AC2366" i="3"/>
  <c r="AB2366" i="3"/>
  <c r="AA2366" i="3"/>
  <c r="Z2366" i="3"/>
  <c r="Y2366" i="3"/>
  <c r="X2366" i="3"/>
  <c r="AD2365" i="3"/>
  <c r="AC2365" i="3"/>
  <c r="AB2365" i="3"/>
  <c r="AA2365" i="3"/>
  <c r="Z2365" i="3"/>
  <c r="Y2365" i="3"/>
  <c r="X2365" i="3"/>
  <c r="AD2364" i="3"/>
  <c r="AC2364" i="3"/>
  <c r="AB2364" i="3"/>
  <c r="AA2364" i="3"/>
  <c r="Z2364" i="3"/>
  <c r="Y2364" i="3"/>
  <c r="X2364" i="3"/>
  <c r="AD2363" i="3"/>
  <c r="AC2363" i="3"/>
  <c r="AB2363" i="3"/>
  <c r="AA2363" i="3"/>
  <c r="Z2363" i="3"/>
  <c r="Y2363" i="3"/>
  <c r="X2363" i="3"/>
  <c r="AD2362" i="3"/>
  <c r="AC2362" i="3"/>
  <c r="AB2362" i="3"/>
  <c r="AA2362" i="3"/>
  <c r="Z2362" i="3"/>
  <c r="Y2362" i="3"/>
  <c r="X2362" i="3"/>
  <c r="AD2361" i="3"/>
  <c r="AC2361" i="3"/>
  <c r="AB2361" i="3"/>
  <c r="AA2361" i="3"/>
  <c r="Z2361" i="3"/>
  <c r="Y2361" i="3"/>
  <c r="X2361" i="3"/>
  <c r="AD2360" i="3"/>
  <c r="AC2360" i="3"/>
  <c r="AB2360" i="3"/>
  <c r="AA2360" i="3"/>
  <c r="Z2360" i="3"/>
  <c r="Y2360" i="3"/>
  <c r="X2360" i="3"/>
  <c r="AD2359" i="3"/>
  <c r="AC2359" i="3"/>
  <c r="AB2359" i="3"/>
  <c r="AA2359" i="3"/>
  <c r="Z2359" i="3"/>
  <c r="Y2359" i="3"/>
  <c r="X2359" i="3"/>
  <c r="AD2358" i="3"/>
  <c r="AC2358" i="3"/>
  <c r="AB2358" i="3"/>
  <c r="AA2358" i="3"/>
  <c r="Z2358" i="3"/>
  <c r="Y2358" i="3"/>
  <c r="X2358" i="3"/>
  <c r="AD2357" i="3"/>
  <c r="AC2357" i="3"/>
  <c r="AB2357" i="3"/>
  <c r="AA2357" i="3"/>
  <c r="Z2357" i="3"/>
  <c r="Y2357" i="3"/>
  <c r="X2357" i="3"/>
  <c r="AD2356" i="3"/>
  <c r="AC2356" i="3"/>
  <c r="AB2356" i="3"/>
  <c r="AA2356" i="3"/>
  <c r="Z2356" i="3"/>
  <c r="Y2356" i="3"/>
  <c r="X2356" i="3"/>
  <c r="AD2355" i="3"/>
  <c r="AC2355" i="3"/>
  <c r="AB2355" i="3"/>
  <c r="AA2355" i="3"/>
  <c r="Z2355" i="3"/>
  <c r="Y2355" i="3"/>
  <c r="X2355" i="3"/>
  <c r="AD2354" i="3"/>
  <c r="AC2354" i="3"/>
  <c r="AB2354" i="3"/>
  <c r="AA2354" i="3"/>
  <c r="Z2354" i="3"/>
  <c r="Y2354" i="3"/>
  <c r="X2354" i="3"/>
  <c r="AD2353" i="3"/>
  <c r="AC2353" i="3"/>
  <c r="AB2353" i="3"/>
  <c r="AA2353" i="3"/>
  <c r="Z2353" i="3"/>
  <c r="Y2353" i="3"/>
  <c r="X2353" i="3"/>
  <c r="AD2352" i="3"/>
  <c r="AC2352" i="3"/>
  <c r="AB2352" i="3"/>
  <c r="AA2352" i="3"/>
  <c r="Z2352" i="3"/>
  <c r="Y2352" i="3"/>
  <c r="X2352" i="3"/>
  <c r="AD2351" i="3"/>
  <c r="AC2351" i="3"/>
  <c r="AB2351" i="3"/>
  <c r="AA2351" i="3"/>
  <c r="Z2351" i="3"/>
  <c r="Y2351" i="3"/>
  <c r="X2351" i="3"/>
  <c r="AD2350" i="3"/>
  <c r="AC2350" i="3"/>
  <c r="AB2350" i="3"/>
  <c r="AA2350" i="3"/>
  <c r="Z2350" i="3"/>
  <c r="Y2350" i="3"/>
  <c r="X2350" i="3"/>
  <c r="AD2349" i="3"/>
  <c r="AC2349" i="3"/>
  <c r="AB2349" i="3"/>
  <c r="AA2349" i="3"/>
  <c r="Z2349" i="3"/>
  <c r="Y2349" i="3"/>
  <c r="X2349" i="3"/>
  <c r="AD2348" i="3"/>
  <c r="AC2348" i="3"/>
  <c r="AB2348" i="3"/>
  <c r="AA2348" i="3"/>
  <c r="Z2348" i="3"/>
  <c r="Y2348" i="3"/>
  <c r="X2348" i="3"/>
  <c r="AD2347" i="3"/>
  <c r="AC2347" i="3"/>
  <c r="AB2347" i="3"/>
  <c r="AA2347" i="3"/>
  <c r="Z2347" i="3"/>
  <c r="Y2347" i="3"/>
  <c r="X2347" i="3"/>
  <c r="AD2346" i="3"/>
  <c r="AC2346" i="3"/>
  <c r="AB2346" i="3"/>
  <c r="AA2346" i="3"/>
  <c r="Z2346" i="3"/>
  <c r="Y2346" i="3"/>
  <c r="X2346" i="3"/>
  <c r="AD2345" i="3"/>
  <c r="AC2345" i="3"/>
  <c r="AB2345" i="3"/>
  <c r="AA2345" i="3"/>
  <c r="Z2345" i="3"/>
  <c r="Y2345" i="3"/>
  <c r="X2345" i="3"/>
  <c r="AD2344" i="3"/>
  <c r="AC2344" i="3"/>
  <c r="AB2344" i="3"/>
  <c r="AA2344" i="3"/>
  <c r="Z2344" i="3"/>
  <c r="Y2344" i="3"/>
  <c r="X2344" i="3"/>
  <c r="AD2343" i="3"/>
  <c r="AC2343" i="3"/>
  <c r="AB2343" i="3"/>
  <c r="AA2343" i="3"/>
  <c r="Z2343" i="3"/>
  <c r="Y2343" i="3"/>
  <c r="X2343" i="3"/>
  <c r="AD2342" i="3"/>
  <c r="AC2342" i="3"/>
  <c r="AB2342" i="3"/>
  <c r="AA2342" i="3"/>
  <c r="Z2342" i="3"/>
  <c r="Y2342" i="3"/>
  <c r="X2342" i="3"/>
  <c r="AD2341" i="3"/>
  <c r="AC2341" i="3"/>
  <c r="AB2341" i="3"/>
  <c r="AA2341" i="3"/>
  <c r="Z2341" i="3"/>
  <c r="Y2341" i="3"/>
  <c r="X2341" i="3"/>
  <c r="AD2340" i="3"/>
  <c r="AC2340" i="3"/>
  <c r="AB2340" i="3"/>
  <c r="AA2340" i="3"/>
  <c r="Z2340" i="3"/>
  <c r="Y2340" i="3"/>
  <c r="X2340" i="3"/>
  <c r="AD2339" i="3"/>
  <c r="AC2339" i="3"/>
  <c r="AB2339" i="3"/>
  <c r="AA2339" i="3"/>
  <c r="Z2339" i="3"/>
  <c r="Y2339" i="3"/>
  <c r="X2339" i="3"/>
  <c r="AD2338" i="3"/>
  <c r="AC2338" i="3"/>
  <c r="AB2338" i="3"/>
  <c r="AA2338" i="3"/>
  <c r="Z2338" i="3"/>
  <c r="Y2338" i="3"/>
  <c r="X2338" i="3"/>
  <c r="AD2337" i="3"/>
  <c r="AC2337" i="3"/>
  <c r="AB2337" i="3"/>
  <c r="AA2337" i="3"/>
  <c r="Z2337" i="3"/>
  <c r="Y2337" i="3"/>
  <c r="X2337" i="3"/>
  <c r="AD2336" i="3"/>
  <c r="AC2336" i="3"/>
  <c r="AB2336" i="3"/>
  <c r="AA2336" i="3"/>
  <c r="Z2336" i="3"/>
  <c r="Y2336" i="3"/>
  <c r="X2336" i="3"/>
  <c r="AD2335" i="3"/>
  <c r="AC2335" i="3"/>
  <c r="AB2335" i="3"/>
  <c r="AA2335" i="3"/>
  <c r="Z2335" i="3"/>
  <c r="Y2335" i="3"/>
  <c r="X2335" i="3"/>
  <c r="AD2334" i="3"/>
  <c r="AC2334" i="3"/>
  <c r="AB2334" i="3"/>
  <c r="AA2334" i="3"/>
  <c r="Z2334" i="3"/>
  <c r="Y2334" i="3"/>
  <c r="X2334" i="3"/>
  <c r="AD2333" i="3"/>
  <c r="AC2333" i="3"/>
  <c r="AB2333" i="3"/>
  <c r="AA2333" i="3"/>
  <c r="Z2333" i="3"/>
  <c r="Y2333" i="3"/>
  <c r="X2333" i="3"/>
  <c r="AD2332" i="3"/>
  <c r="AC2332" i="3"/>
  <c r="AB2332" i="3"/>
  <c r="AA2332" i="3"/>
  <c r="Z2332" i="3"/>
  <c r="Y2332" i="3"/>
  <c r="X2332" i="3"/>
  <c r="AD2331" i="3"/>
  <c r="AC2331" i="3"/>
  <c r="AB2331" i="3"/>
  <c r="AA2331" i="3"/>
  <c r="Z2331" i="3"/>
  <c r="Y2331" i="3"/>
  <c r="X2331" i="3"/>
  <c r="AD2330" i="3"/>
  <c r="AC2330" i="3"/>
  <c r="AB2330" i="3"/>
  <c r="AA2330" i="3"/>
  <c r="Z2330" i="3"/>
  <c r="Y2330" i="3"/>
  <c r="X2330" i="3"/>
  <c r="AD2329" i="3"/>
  <c r="AC2329" i="3"/>
  <c r="AB2329" i="3"/>
  <c r="AA2329" i="3"/>
  <c r="Z2329" i="3"/>
  <c r="Y2329" i="3"/>
  <c r="X2329" i="3"/>
  <c r="AD2328" i="3"/>
  <c r="AC2328" i="3"/>
  <c r="AB2328" i="3"/>
  <c r="AA2328" i="3"/>
  <c r="Z2328" i="3"/>
  <c r="Y2328" i="3"/>
  <c r="X2328" i="3"/>
  <c r="AD2327" i="3"/>
  <c r="AC2327" i="3"/>
  <c r="AB2327" i="3"/>
  <c r="AA2327" i="3"/>
  <c r="Z2327" i="3"/>
  <c r="Y2327" i="3"/>
  <c r="X2327" i="3"/>
  <c r="AD2326" i="3"/>
  <c r="AC2326" i="3"/>
  <c r="AB2326" i="3"/>
  <c r="AA2326" i="3"/>
  <c r="Z2326" i="3"/>
  <c r="Y2326" i="3"/>
  <c r="X2326" i="3"/>
  <c r="AD2325" i="3"/>
  <c r="AC2325" i="3"/>
  <c r="AB2325" i="3"/>
  <c r="AA2325" i="3"/>
  <c r="Z2325" i="3"/>
  <c r="Y2325" i="3"/>
  <c r="X2325" i="3"/>
  <c r="AD2324" i="3"/>
  <c r="AC2324" i="3"/>
  <c r="AB2324" i="3"/>
  <c r="AA2324" i="3"/>
  <c r="Z2324" i="3"/>
  <c r="Y2324" i="3"/>
  <c r="X2324" i="3"/>
  <c r="AD2323" i="3"/>
  <c r="AC2323" i="3"/>
  <c r="AB2323" i="3"/>
  <c r="AA2323" i="3"/>
  <c r="Z2323" i="3"/>
  <c r="Y2323" i="3"/>
  <c r="X2323" i="3"/>
  <c r="AD2322" i="3"/>
  <c r="AC2322" i="3"/>
  <c r="AB2322" i="3"/>
  <c r="AA2322" i="3"/>
  <c r="Z2322" i="3"/>
  <c r="Y2322" i="3"/>
  <c r="X2322" i="3"/>
  <c r="AD2321" i="3"/>
  <c r="AC2321" i="3"/>
  <c r="AB2321" i="3"/>
  <c r="AA2321" i="3"/>
  <c r="Z2321" i="3"/>
  <c r="Y2321" i="3"/>
  <c r="X2321" i="3"/>
  <c r="AD2320" i="3"/>
  <c r="AC2320" i="3"/>
  <c r="AB2320" i="3"/>
  <c r="AA2320" i="3"/>
  <c r="Z2320" i="3"/>
  <c r="Y2320" i="3"/>
  <c r="X2320" i="3"/>
  <c r="AD2319" i="3"/>
  <c r="AC2319" i="3"/>
  <c r="AB2319" i="3"/>
  <c r="AA2319" i="3"/>
  <c r="Z2319" i="3"/>
  <c r="Y2319" i="3"/>
  <c r="X2319" i="3"/>
  <c r="AD2318" i="3"/>
  <c r="AC2318" i="3"/>
  <c r="AB2318" i="3"/>
  <c r="AA2318" i="3"/>
  <c r="Z2318" i="3"/>
  <c r="Y2318" i="3"/>
  <c r="X2318" i="3"/>
  <c r="AD2317" i="3"/>
  <c r="AC2317" i="3"/>
  <c r="AB2317" i="3"/>
  <c r="AA2317" i="3"/>
  <c r="Z2317" i="3"/>
  <c r="Y2317" i="3"/>
  <c r="X2317" i="3"/>
  <c r="AD2316" i="3"/>
  <c r="AC2316" i="3"/>
  <c r="AB2316" i="3"/>
  <c r="AA2316" i="3"/>
  <c r="Z2316" i="3"/>
  <c r="Y2316" i="3"/>
  <c r="X2316" i="3"/>
  <c r="AD2315" i="3"/>
  <c r="AC2315" i="3"/>
  <c r="AB2315" i="3"/>
  <c r="AA2315" i="3"/>
  <c r="Z2315" i="3"/>
  <c r="Y2315" i="3"/>
  <c r="X2315" i="3"/>
  <c r="AD2314" i="3"/>
  <c r="AC2314" i="3"/>
  <c r="AB2314" i="3"/>
  <c r="AA2314" i="3"/>
  <c r="Z2314" i="3"/>
  <c r="Y2314" i="3"/>
  <c r="X2314" i="3"/>
  <c r="AD2313" i="3"/>
  <c r="AC2313" i="3"/>
  <c r="AB2313" i="3"/>
  <c r="AA2313" i="3"/>
  <c r="Z2313" i="3"/>
  <c r="Y2313" i="3"/>
  <c r="X2313" i="3"/>
  <c r="AD2312" i="3"/>
  <c r="AC2312" i="3"/>
  <c r="AB2312" i="3"/>
  <c r="AA2312" i="3"/>
  <c r="Z2312" i="3"/>
  <c r="Y2312" i="3"/>
  <c r="X2312" i="3"/>
  <c r="AD2311" i="3"/>
  <c r="AC2311" i="3"/>
  <c r="AB2311" i="3"/>
  <c r="AA2311" i="3"/>
  <c r="Z2311" i="3"/>
  <c r="Y2311" i="3"/>
  <c r="X2311" i="3"/>
  <c r="AD2310" i="3"/>
  <c r="AC2310" i="3"/>
  <c r="AB2310" i="3"/>
  <c r="AA2310" i="3"/>
  <c r="Z2310" i="3"/>
  <c r="Y2310" i="3"/>
  <c r="X2310" i="3"/>
  <c r="AD2309" i="3"/>
  <c r="AC2309" i="3"/>
  <c r="AB2309" i="3"/>
  <c r="AA2309" i="3"/>
  <c r="Z2309" i="3"/>
  <c r="Y2309" i="3"/>
  <c r="X2309" i="3"/>
  <c r="AD2308" i="3"/>
  <c r="AC2308" i="3"/>
  <c r="AB2308" i="3"/>
  <c r="AA2308" i="3"/>
  <c r="Z2308" i="3"/>
  <c r="Y2308" i="3"/>
  <c r="X2308" i="3"/>
  <c r="AD2307" i="3"/>
  <c r="AC2307" i="3"/>
  <c r="AB2307" i="3"/>
  <c r="AA2307" i="3"/>
  <c r="Z2307" i="3"/>
  <c r="Y2307" i="3"/>
  <c r="X2307" i="3"/>
  <c r="AD2306" i="3"/>
  <c r="AC2306" i="3"/>
  <c r="AB2306" i="3"/>
  <c r="AA2306" i="3"/>
  <c r="Z2306" i="3"/>
  <c r="Y2306" i="3"/>
  <c r="X2306" i="3"/>
  <c r="AD2305" i="3"/>
  <c r="AC2305" i="3"/>
  <c r="AB2305" i="3"/>
  <c r="AA2305" i="3"/>
  <c r="Z2305" i="3"/>
  <c r="Y2305" i="3"/>
  <c r="X2305" i="3"/>
  <c r="AD2304" i="3"/>
  <c r="AC2304" i="3"/>
  <c r="AB2304" i="3"/>
  <c r="AA2304" i="3"/>
  <c r="Z2304" i="3"/>
  <c r="Y2304" i="3"/>
  <c r="X2304" i="3"/>
  <c r="AD2303" i="3"/>
  <c r="AC2303" i="3"/>
  <c r="AB2303" i="3"/>
  <c r="AA2303" i="3"/>
  <c r="Z2303" i="3"/>
  <c r="Y2303" i="3"/>
  <c r="X2303" i="3"/>
  <c r="AD2302" i="3"/>
  <c r="AC2302" i="3"/>
  <c r="AB2302" i="3"/>
  <c r="AA2302" i="3"/>
  <c r="Z2302" i="3"/>
  <c r="Y2302" i="3"/>
  <c r="X2302" i="3"/>
  <c r="AD2301" i="3"/>
  <c r="AC2301" i="3"/>
  <c r="AB2301" i="3"/>
  <c r="AA2301" i="3"/>
  <c r="Z2301" i="3"/>
  <c r="Y2301" i="3"/>
  <c r="X2301" i="3"/>
  <c r="AD2300" i="3"/>
  <c r="AC2300" i="3"/>
  <c r="AB2300" i="3"/>
  <c r="AA2300" i="3"/>
  <c r="Z2300" i="3"/>
  <c r="Y2300" i="3"/>
  <c r="X2300" i="3"/>
  <c r="AD2299" i="3"/>
  <c r="AC2299" i="3"/>
  <c r="AB2299" i="3"/>
  <c r="AA2299" i="3"/>
  <c r="Z2299" i="3"/>
  <c r="Y2299" i="3"/>
  <c r="X2299" i="3"/>
  <c r="AD2298" i="3"/>
  <c r="AC2298" i="3"/>
  <c r="AB2298" i="3"/>
  <c r="AA2298" i="3"/>
  <c r="Z2298" i="3"/>
  <c r="Y2298" i="3"/>
  <c r="X2298" i="3"/>
  <c r="AD2297" i="3"/>
  <c r="AC2297" i="3"/>
  <c r="AB2297" i="3"/>
  <c r="AA2297" i="3"/>
  <c r="Z2297" i="3"/>
  <c r="Y2297" i="3"/>
  <c r="X2297" i="3"/>
  <c r="AD2296" i="3"/>
  <c r="AC2296" i="3"/>
  <c r="AB2296" i="3"/>
  <c r="AA2296" i="3"/>
  <c r="Z2296" i="3"/>
  <c r="Y2296" i="3"/>
  <c r="X2296" i="3"/>
  <c r="AD2295" i="3"/>
  <c r="AC2295" i="3"/>
  <c r="AB2295" i="3"/>
  <c r="AA2295" i="3"/>
  <c r="Z2295" i="3"/>
  <c r="Y2295" i="3"/>
  <c r="X2295" i="3"/>
  <c r="AD2294" i="3"/>
  <c r="AC2294" i="3"/>
  <c r="AB2294" i="3"/>
  <c r="AA2294" i="3"/>
  <c r="Z2294" i="3"/>
  <c r="Y2294" i="3"/>
  <c r="X2294" i="3"/>
  <c r="AD2293" i="3"/>
  <c r="AC2293" i="3"/>
  <c r="AB2293" i="3"/>
  <c r="AA2293" i="3"/>
  <c r="Z2293" i="3"/>
  <c r="Y2293" i="3"/>
  <c r="X2293" i="3"/>
  <c r="AD2292" i="3"/>
  <c r="AC2292" i="3"/>
  <c r="AB2292" i="3"/>
  <c r="AA2292" i="3"/>
  <c r="Z2292" i="3"/>
  <c r="Y2292" i="3"/>
  <c r="X2292" i="3"/>
  <c r="AD2291" i="3"/>
  <c r="AC2291" i="3"/>
  <c r="AB2291" i="3"/>
  <c r="AA2291" i="3"/>
  <c r="Z2291" i="3"/>
  <c r="Y2291" i="3"/>
  <c r="X2291" i="3"/>
  <c r="AD2290" i="3"/>
  <c r="AC2290" i="3"/>
  <c r="AB2290" i="3"/>
  <c r="AA2290" i="3"/>
  <c r="Z2290" i="3"/>
  <c r="Y2290" i="3"/>
  <c r="X2290" i="3"/>
  <c r="AD2289" i="3"/>
  <c r="AC2289" i="3"/>
  <c r="AB2289" i="3"/>
  <c r="AA2289" i="3"/>
  <c r="Z2289" i="3"/>
  <c r="Y2289" i="3"/>
  <c r="X2289" i="3"/>
  <c r="AD2288" i="3"/>
  <c r="AC2288" i="3"/>
  <c r="AB2288" i="3"/>
  <c r="AA2288" i="3"/>
  <c r="Z2288" i="3"/>
  <c r="Y2288" i="3"/>
  <c r="X2288" i="3"/>
  <c r="AD2287" i="3"/>
  <c r="AC2287" i="3"/>
  <c r="AB2287" i="3"/>
  <c r="AA2287" i="3"/>
  <c r="Z2287" i="3"/>
  <c r="Y2287" i="3"/>
  <c r="X2287" i="3"/>
  <c r="AD2286" i="3"/>
  <c r="AC2286" i="3"/>
  <c r="AB2286" i="3"/>
  <c r="AA2286" i="3"/>
  <c r="Z2286" i="3"/>
  <c r="Y2286" i="3"/>
  <c r="X2286" i="3"/>
  <c r="AD2285" i="3"/>
  <c r="AC2285" i="3"/>
  <c r="AB2285" i="3"/>
  <c r="AA2285" i="3"/>
  <c r="Z2285" i="3"/>
  <c r="Y2285" i="3"/>
  <c r="X2285" i="3"/>
  <c r="AD2284" i="3"/>
  <c r="AC2284" i="3"/>
  <c r="AB2284" i="3"/>
  <c r="AA2284" i="3"/>
  <c r="Z2284" i="3"/>
  <c r="Y2284" i="3"/>
  <c r="X2284" i="3"/>
  <c r="AD2283" i="3"/>
  <c r="AC2283" i="3"/>
  <c r="AB2283" i="3"/>
  <c r="AA2283" i="3"/>
  <c r="Z2283" i="3"/>
  <c r="Y2283" i="3"/>
  <c r="X2283" i="3"/>
  <c r="AD2282" i="3"/>
  <c r="AC2282" i="3"/>
  <c r="AB2282" i="3"/>
  <c r="AA2282" i="3"/>
  <c r="Z2282" i="3"/>
  <c r="Y2282" i="3"/>
  <c r="X2282" i="3"/>
  <c r="AD2281" i="3"/>
  <c r="AC2281" i="3"/>
  <c r="AB2281" i="3"/>
  <c r="AA2281" i="3"/>
  <c r="Z2281" i="3"/>
  <c r="Y2281" i="3"/>
  <c r="X2281" i="3"/>
  <c r="AD2280" i="3"/>
  <c r="AC2280" i="3"/>
  <c r="AB2280" i="3"/>
  <c r="AA2280" i="3"/>
  <c r="Z2280" i="3"/>
  <c r="Y2280" i="3"/>
  <c r="X2280" i="3"/>
  <c r="AD2279" i="3"/>
  <c r="AC2279" i="3"/>
  <c r="AB2279" i="3"/>
  <c r="AA2279" i="3"/>
  <c r="Z2279" i="3"/>
  <c r="Y2279" i="3"/>
  <c r="X2279" i="3"/>
  <c r="AD2278" i="3"/>
  <c r="AC2278" i="3"/>
  <c r="AB2278" i="3"/>
  <c r="AA2278" i="3"/>
  <c r="Z2278" i="3"/>
  <c r="Y2278" i="3"/>
  <c r="X2278" i="3"/>
  <c r="AD2277" i="3"/>
  <c r="AC2277" i="3"/>
  <c r="AB2277" i="3"/>
  <c r="AA2277" i="3"/>
  <c r="Z2277" i="3"/>
  <c r="Y2277" i="3"/>
  <c r="X2277" i="3"/>
  <c r="AD2276" i="3"/>
  <c r="AC2276" i="3"/>
  <c r="AB2276" i="3"/>
  <c r="AA2276" i="3"/>
  <c r="Z2276" i="3"/>
  <c r="Y2276" i="3"/>
  <c r="X2276" i="3"/>
  <c r="AD2275" i="3"/>
  <c r="AC2275" i="3"/>
  <c r="AB2275" i="3"/>
  <c r="AA2275" i="3"/>
  <c r="Z2275" i="3"/>
  <c r="Y2275" i="3"/>
  <c r="X2275" i="3"/>
  <c r="AD2274" i="3"/>
  <c r="AC2274" i="3"/>
  <c r="AB2274" i="3"/>
  <c r="AA2274" i="3"/>
  <c r="Z2274" i="3"/>
  <c r="Y2274" i="3"/>
  <c r="X2274" i="3"/>
  <c r="AD2273" i="3"/>
  <c r="AC2273" i="3"/>
  <c r="AB2273" i="3"/>
  <c r="AA2273" i="3"/>
  <c r="Z2273" i="3"/>
  <c r="Y2273" i="3"/>
  <c r="X2273" i="3"/>
  <c r="AD2272" i="3"/>
  <c r="AC2272" i="3"/>
  <c r="AB2272" i="3"/>
  <c r="AA2272" i="3"/>
  <c r="Z2272" i="3"/>
  <c r="Y2272" i="3"/>
  <c r="X2272" i="3"/>
  <c r="AD2271" i="3"/>
  <c r="AC2271" i="3"/>
  <c r="AB2271" i="3"/>
  <c r="AA2271" i="3"/>
  <c r="Z2271" i="3"/>
  <c r="Y2271" i="3"/>
  <c r="X2271" i="3"/>
  <c r="AD2270" i="3"/>
  <c r="AC2270" i="3"/>
  <c r="AB2270" i="3"/>
  <c r="AA2270" i="3"/>
  <c r="Z2270" i="3"/>
  <c r="Y2270" i="3"/>
  <c r="X2270" i="3"/>
  <c r="AD2269" i="3"/>
  <c r="AC2269" i="3"/>
  <c r="AB2269" i="3"/>
  <c r="AA2269" i="3"/>
  <c r="Z2269" i="3"/>
  <c r="Y2269" i="3"/>
  <c r="X2269" i="3"/>
  <c r="AD2268" i="3"/>
  <c r="AC2268" i="3"/>
  <c r="AB2268" i="3"/>
  <c r="AA2268" i="3"/>
  <c r="Z2268" i="3"/>
  <c r="Y2268" i="3"/>
  <c r="X2268" i="3"/>
  <c r="AD2267" i="3"/>
  <c r="AC2267" i="3"/>
  <c r="AB2267" i="3"/>
  <c r="AA2267" i="3"/>
  <c r="Z2267" i="3"/>
  <c r="Y2267" i="3"/>
  <c r="X2267" i="3"/>
  <c r="AD2266" i="3"/>
  <c r="AC2266" i="3"/>
  <c r="AB2266" i="3"/>
  <c r="AA2266" i="3"/>
  <c r="Z2266" i="3"/>
  <c r="Y2266" i="3"/>
  <c r="X2266" i="3"/>
  <c r="AD2265" i="3"/>
  <c r="AC2265" i="3"/>
  <c r="AB2265" i="3"/>
  <c r="AA2265" i="3"/>
  <c r="Z2265" i="3"/>
  <c r="Y2265" i="3"/>
  <c r="X2265" i="3"/>
  <c r="AD2264" i="3"/>
  <c r="AC2264" i="3"/>
  <c r="AB2264" i="3"/>
  <c r="AA2264" i="3"/>
  <c r="Z2264" i="3"/>
  <c r="Y2264" i="3"/>
  <c r="X2264" i="3"/>
  <c r="AD2263" i="3"/>
  <c r="AC2263" i="3"/>
  <c r="AB2263" i="3"/>
  <c r="AA2263" i="3"/>
  <c r="Z2263" i="3"/>
  <c r="Y2263" i="3"/>
  <c r="X2263" i="3"/>
  <c r="AD2262" i="3"/>
  <c r="AC2262" i="3"/>
  <c r="AB2262" i="3"/>
  <c r="AA2262" i="3"/>
  <c r="Z2262" i="3"/>
  <c r="Y2262" i="3"/>
  <c r="X2262" i="3"/>
  <c r="AD2261" i="3"/>
  <c r="AC2261" i="3"/>
  <c r="AB2261" i="3"/>
  <c r="AA2261" i="3"/>
  <c r="Z2261" i="3"/>
  <c r="Y2261" i="3"/>
  <c r="X2261" i="3"/>
  <c r="AD2260" i="3"/>
  <c r="AC2260" i="3"/>
  <c r="AB2260" i="3"/>
  <c r="AA2260" i="3"/>
  <c r="Z2260" i="3"/>
  <c r="Y2260" i="3"/>
  <c r="X2260" i="3"/>
  <c r="AD2259" i="3"/>
  <c r="AC2259" i="3"/>
  <c r="AB2259" i="3"/>
  <c r="AA2259" i="3"/>
  <c r="Z2259" i="3"/>
  <c r="Y2259" i="3"/>
  <c r="X2259" i="3"/>
  <c r="AD2258" i="3"/>
  <c r="AC2258" i="3"/>
  <c r="AB2258" i="3"/>
  <c r="AA2258" i="3"/>
  <c r="Z2258" i="3"/>
  <c r="Y2258" i="3"/>
  <c r="X2258" i="3"/>
  <c r="AD2257" i="3"/>
  <c r="AC2257" i="3"/>
  <c r="AB2257" i="3"/>
  <c r="AA2257" i="3"/>
  <c r="Z2257" i="3"/>
  <c r="Y2257" i="3"/>
  <c r="X2257" i="3"/>
  <c r="AD2256" i="3"/>
  <c r="AC2256" i="3"/>
  <c r="AB2256" i="3"/>
  <c r="AA2256" i="3"/>
  <c r="Z2256" i="3"/>
  <c r="Y2256" i="3"/>
  <c r="X2256" i="3"/>
  <c r="AD2255" i="3"/>
  <c r="AC2255" i="3"/>
  <c r="AB2255" i="3"/>
  <c r="AA2255" i="3"/>
  <c r="Z2255" i="3"/>
  <c r="Y2255" i="3"/>
  <c r="X2255" i="3"/>
  <c r="AD2254" i="3"/>
  <c r="AC2254" i="3"/>
  <c r="AB2254" i="3"/>
  <c r="AA2254" i="3"/>
  <c r="Z2254" i="3"/>
  <c r="Y2254" i="3"/>
  <c r="X2254" i="3"/>
  <c r="AD2253" i="3"/>
  <c r="AC2253" i="3"/>
  <c r="AB2253" i="3"/>
  <c r="AA2253" i="3"/>
  <c r="Z2253" i="3"/>
  <c r="Y2253" i="3"/>
  <c r="X2253" i="3"/>
  <c r="AD2252" i="3"/>
  <c r="AC2252" i="3"/>
  <c r="AB2252" i="3"/>
  <c r="AA2252" i="3"/>
  <c r="Z2252" i="3"/>
  <c r="Y2252" i="3"/>
  <c r="X2252" i="3"/>
  <c r="AD2251" i="3"/>
  <c r="AC2251" i="3"/>
  <c r="AB2251" i="3"/>
  <c r="AA2251" i="3"/>
  <c r="Z2251" i="3"/>
  <c r="Y2251" i="3"/>
  <c r="X2251" i="3"/>
  <c r="AD2250" i="3"/>
  <c r="AC2250" i="3"/>
  <c r="AB2250" i="3"/>
  <c r="AA2250" i="3"/>
  <c r="Z2250" i="3"/>
  <c r="Y2250" i="3"/>
  <c r="X2250" i="3"/>
  <c r="AD2249" i="3"/>
  <c r="AC2249" i="3"/>
  <c r="AB2249" i="3"/>
  <c r="AA2249" i="3"/>
  <c r="Z2249" i="3"/>
  <c r="Y2249" i="3"/>
  <c r="X2249" i="3"/>
  <c r="AD2248" i="3"/>
  <c r="AC2248" i="3"/>
  <c r="AB2248" i="3"/>
  <c r="AA2248" i="3"/>
  <c r="Z2248" i="3"/>
  <c r="Y2248" i="3"/>
  <c r="X2248" i="3"/>
  <c r="AD2247" i="3"/>
  <c r="AC2247" i="3"/>
  <c r="AB2247" i="3"/>
  <c r="AA2247" i="3"/>
  <c r="Z2247" i="3"/>
  <c r="Y2247" i="3"/>
  <c r="X2247" i="3"/>
  <c r="AD2246" i="3"/>
  <c r="AC2246" i="3"/>
  <c r="AB2246" i="3"/>
  <c r="AA2246" i="3"/>
  <c r="Z2246" i="3"/>
  <c r="Y2246" i="3"/>
  <c r="X2246" i="3"/>
  <c r="AD2245" i="3"/>
  <c r="AC2245" i="3"/>
  <c r="AB2245" i="3"/>
  <c r="AA2245" i="3"/>
  <c r="Z2245" i="3"/>
  <c r="Y2245" i="3"/>
  <c r="X2245" i="3"/>
  <c r="AD2244" i="3"/>
  <c r="AC2244" i="3"/>
  <c r="AB2244" i="3"/>
  <c r="AA2244" i="3"/>
  <c r="Z2244" i="3"/>
  <c r="Y2244" i="3"/>
  <c r="X2244" i="3"/>
  <c r="AD2243" i="3"/>
  <c r="AC2243" i="3"/>
  <c r="AB2243" i="3"/>
  <c r="AA2243" i="3"/>
  <c r="Z2243" i="3"/>
  <c r="Y2243" i="3"/>
  <c r="X2243" i="3"/>
  <c r="AD2242" i="3"/>
  <c r="AC2242" i="3"/>
  <c r="AB2242" i="3"/>
  <c r="AA2242" i="3"/>
  <c r="Z2242" i="3"/>
  <c r="Y2242" i="3"/>
  <c r="X2242" i="3"/>
  <c r="AD2241" i="3"/>
  <c r="AC2241" i="3"/>
  <c r="AB2241" i="3"/>
  <c r="AA2241" i="3"/>
  <c r="Z2241" i="3"/>
  <c r="Y2241" i="3"/>
  <c r="X2241" i="3"/>
  <c r="AD2240" i="3"/>
  <c r="AC2240" i="3"/>
  <c r="AB2240" i="3"/>
  <c r="AA2240" i="3"/>
  <c r="Z2240" i="3"/>
  <c r="Y2240" i="3"/>
  <c r="X2240" i="3"/>
  <c r="AD2239" i="3"/>
  <c r="AC2239" i="3"/>
  <c r="AB2239" i="3"/>
  <c r="AA2239" i="3"/>
  <c r="Z2239" i="3"/>
  <c r="Y2239" i="3"/>
  <c r="X2239" i="3"/>
  <c r="AD2238" i="3"/>
  <c r="AC2238" i="3"/>
  <c r="AB2238" i="3"/>
  <c r="AA2238" i="3"/>
  <c r="Z2238" i="3"/>
  <c r="Y2238" i="3"/>
  <c r="X2238" i="3"/>
  <c r="AD2237" i="3"/>
  <c r="AC2237" i="3"/>
  <c r="AB2237" i="3"/>
  <c r="AA2237" i="3"/>
  <c r="Z2237" i="3"/>
  <c r="Y2237" i="3"/>
  <c r="X2237" i="3"/>
  <c r="AD2236" i="3"/>
  <c r="AC2236" i="3"/>
  <c r="AB2236" i="3"/>
  <c r="AA2236" i="3"/>
  <c r="Z2236" i="3"/>
  <c r="Y2236" i="3"/>
  <c r="X2236" i="3"/>
  <c r="AD2235" i="3"/>
  <c r="AC2235" i="3"/>
  <c r="AB2235" i="3"/>
  <c r="AA2235" i="3"/>
  <c r="Z2235" i="3"/>
  <c r="Y2235" i="3"/>
  <c r="X2235" i="3"/>
  <c r="AD2234" i="3"/>
  <c r="AC2234" i="3"/>
  <c r="AB2234" i="3"/>
  <c r="AA2234" i="3"/>
  <c r="Z2234" i="3"/>
  <c r="Y2234" i="3"/>
  <c r="X2234" i="3"/>
  <c r="AD2233" i="3"/>
  <c r="AC2233" i="3"/>
  <c r="AB2233" i="3"/>
  <c r="AA2233" i="3"/>
  <c r="Z2233" i="3"/>
  <c r="Y2233" i="3"/>
  <c r="X2233" i="3"/>
  <c r="AD2232" i="3"/>
  <c r="AC2232" i="3"/>
  <c r="AB2232" i="3"/>
  <c r="AA2232" i="3"/>
  <c r="Z2232" i="3"/>
  <c r="Y2232" i="3"/>
  <c r="X2232" i="3"/>
  <c r="AD2231" i="3"/>
  <c r="AC2231" i="3"/>
  <c r="AB2231" i="3"/>
  <c r="AA2231" i="3"/>
  <c r="Z2231" i="3"/>
  <c r="Y2231" i="3"/>
  <c r="X2231" i="3"/>
  <c r="AD2230" i="3"/>
  <c r="AC2230" i="3"/>
  <c r="AB2230" i="3"/>
  <c r="AA2230" i="3"/>
  <c r="Z2230" i="3"/>
  <c r="Y2230" i="3"/>
  <c r="X2230" i="3"/>
  <c r="AD2229" i="3"/>
  <c r="AC2229" i="3"/>
  <c r="AB2229" i="3"/>
  <c r="AA2229" i="3"/>
  <c r="Z2229" i="3"/>
  <c r="Y2229" i="3"/>
  <c r="X2229" i="3"/>
  <c r="AD2228" i="3"/>
  <c r="AC2228" i="3"/>
  <c r="AB2228" i="3"/>
  <c r="AA2228" i="3"/>
  <c r="Z2228" i="3"/>
  <c r="Y2228" i="3"/>
  <c r="X2228" i="3"/>
  <c r="AD2227" i="3"/>
  <c r="AC2227" i="3"/>
  <c r="AB2227" i="3"/>
  <c r="AA2227" i="3"/>
  <c r="Z2227" i="3"/>
  <c r="Y2227" i="3"/>
  <c r="X2227" i="3"/>
  <c r="AD2226" i="3"/>
  <c r="AC2226" i="3"/>
  <c r="AB2226" i="3"/>
  <c r="AA2226" i="3"/>
  <c r="Z2226" i="3"/>
  <c r="Y2226" i="3"/>
  <c r="X2226" i="3"/>
  <c r="AD2225" i="3"/>
  <c r="AC2225" i="3"/>
  <c r="AB2225" i="3"/>
  <c r="AA2225" i="3"/>
  <c r="Z2225" i="3"/>
  <c r="Y2225" i="3"/>
  <c r="X2225" i="3"/>
  <c r="AD2224" i="3"/>
  <c r="AC2224" i="3"/>
  <c r="AB2224" i="3"/>
  <c r="AA2224" i="3"/>
  <c r="Z2224" i="3"/>
  <c r="Y2224" i="3"/>
  <c r="X2224" i="3"/>
  <c r="AD2223" i="3"/>
  <c r="AC2223" i="3"/>
  <c r="AB2223" i="3"/>
  <c r="AA2223" i="3"/>
  <c r="Z2223" i="3"/>
  <c r="Y2223" i="3"/>
  <c r="X2223" i="3"/>
  <c r="AD2222" i="3"/>
  <c r="AC2222" i="3"/>
  <c r="AB2222" i="3"/>
  <c r="AA2222" i="3"/>
  <c r="Z2222" i="3"/>
  <c r="Y2222" i="3"/>
  <c r="X2222" i="3"/>
  <c r="AD2221" i="3"/>
  <c r="AC2221" i="3"/>
  <c r="AB2221" i="3"/>
  <c r="AA2221" i="3"/>
  <c r="Z2221" i="3"/>
  <c r="Y2221" i="3"/>
  <c r="X2221" i="3"/>
  <c r="AD2220" i="3"/>
  <c r="AC2220" i="3"/>
  <c r="AB2220" i="3"/>
  <c r="AA2220" i="3"/>
  <c r="Z2220" i="3"/>
  <c r="Y2220" i="3"/>
  <c r="X2220" i="3"/>
  <c r="AD2219" i="3"/>
  <c r="AC2219" i="3"/>
  <c r="AB2219" i="3"/>
  <c r="AA2219" i="3"/>
  <c r="Z2219" i="3"/>
  <c r="Y2219" i="3"/>
  <c r="X2219" i="3"/>
  <c r="AD2218" i="3"/>
  <c r="AC2218" i="3"/>
  <c r="AB2218" i="3"/>
  <c r="AA2218" i="3"/>
  <c r="Z2218" i="3"/>
  <c r="Y2218" i="3"/>
  <c r="X2218" i="3"/>
  <c r="AD2217" i="3"/>
  <c r="AC2217" i="3"/>
  <c r="AB2217" i="3"/>
  <c r="AA2217" i="3"/>
  <c r="Z2217" i="3"/>
  <c r="Y2217" i="3"/>
  <c r="X2217" i="3"/>
  <c r="AD2216" i="3"/>
  <c r="AC2216" i="3"/>
  <c r="AB2216" i="3"/>
  <c r="AA2216" i="3"/>
  <c r="Z2216" i="3"/>
  <c r="Y2216" i="3"/>
  <c r="X2216" i="3"/>
  <c r="AD2215" i="3"/>
  <c r="AC2215" i="3"/>
  <c r="AB2215" i="3"/>
  <c r="AA2215" i="3"/>
  <c r="Z2215" i="3"/>
  <c r="Y2215" i="3"/>
  <c r="X2215" i="3"/>
  <c r="AD2214" i="3"/>
  <c r="AC2214" i="3"/>
  <c r="AB2214" i="3"/>
  <c r="AA2214" i="3"/>
  <c r="Z2214" i="3"/>
  <c r="Y2214" i="3"/>
  <c r="X2214" i="3"/>
  <c r="AD2213" i="3"/>
  <c r="AC2213" i="3"/>
  <c r="AB2213" i="3"/>
  <c r="AA2213" i="3"/>
  <c r="Z2213" i="3"/>
  <c r="Y2213" i="3"/>
  <c r="X2213" i="3"/>
  <c r="AD2212" i="3"/>
  <c r="AC2212" i="3"/>
  <c r="AB2212" i="3"/>
  <c r="AA2212" i="3"/>
  <c r="Z2212" i="3"/>
  <c r="Y2212" i="3"/>
  <c r="X2212" i="3"/>
  <c r="AD2211" i="3"/>
  <c r="AC2211" i="3"/>
  <c r="AB2211" i="3"/>
  <c r="AA2211" i="3"/>
  <c r="Z2211" i="3"/>
  <c r="Y2211" i="3"/>
  <c r="X2211" i="3"/>
  <c r="AD2210" i="3"/>
  <c r="AC2210" i="3"/>
  <c r="AB2210" i="3"/>
  <c r="AA2210" i="3"/>
  <c r="Z2210" i="3"/>
  <c r="Y2210" i="3"/>
  <c r="X2210" i="3"/>
  <c r="AD2209" i="3"/>
  <c r="AC2209" i="3"/>
  <c r="AB2209" i="3"/>
  <c r="AA2209" i="3"/>
  <c r="Z2209" i="3"/>
  <c r="Y2209" i="3"/>
  <c r="X2209" i="3"/>
  <c r="AD2208" i="3"/>
  <c r="AC2208" i="3"/>
  <c r="AB2208" i="3"/>
  <c r="AA2208" i="3"/>
  <c r="Z2208" i="3"/>
  <c r="Y2208" i="3"/>
  <c r="X2208" i="3"/>
  <c r="AD2207" i="3"/>
  <c r="AC2207" i="3"/>
  <c r="AB2207" i="3"/>
  <c r="AA2207" i="3"/>
  <c r="Z2207" i="3"/>
  <c r="Y2207" i="3"/>
  <c r="X2207" i="3"/>
  <c r="AD2206" i="3"/>
  <c r="AC2206" i="3"/>
  <c r="AB2206" i="3"/>
  <c r="AA2206" i="3"/>
  <c r="Z2206" i="3"/>
  <c r="Y2206" i="3"/>
  <c r="X2206" i="3"/>
  <c r="AD2205" i="3"/>
  <c r="AC2205" i="3"/>
  <c r="AB2205" i="3"/>
  <c r="AA2205" i="3"/>
  <c r="Z2205" i="3"/>
  <c r="Y2205" i="3"/>
  <c r="X2205" i="3"/>
  <c r="AD2204" i="3"/>
  <c r="AC2204" i="3"/>
  <c r="AB2204" i="3"/>
  <c r="AA2204" i="3"/>
  <c r="Z2204" i="3"/>
  <c r="Y2204" i="3"/>
  <c r="X2204" i="3"/>
  <c r="AD2203" i="3"/>
  <c r="AC2203" i="3"/>
  <c r="AB2203" i="3"/>
  <c r="AA2203" i="3"/>
  <c r="Z2203" i="3"/>
  <c r="Y2203" i="3"/>
  <c r="X2203" i="3"/>
  <c r="AD2202" i="3"/>
  <c r="AC2202" i="3"/>
  <c r="AB2202" i="3"/>
  <c r="AA2202" i="3"/>
  <c r="Z2202" i="3"/>
  <c r="Y2202" i="3"/>
  <c r="X2202" i="3"/>
  <c r="AD2201" i="3"/>
  <c r="AC2201" i="3"/>
  <c r="AB2201" i="3"/>
  <c r="AA2201" i="3"/>
  <c r="Z2201" i="3"/>
  <c r="Y2201" i="3"/>
  <c r="X2201" i="3"/>
  <c r="AD2200" i="3"/>
  <c r="AC2200" i="3"/>
  <c r="AB2200" i="3"/>
  <c r="AA2200" i="3"/>
  <c r="Z2200" i="3"/>
  <c r="Y2200" i="3"/>
  <c r="X2200" i="3"/>
  <c r="AD2199" i="3"/>
  <c r="AC2199" i="3"/>
  <c r="AB2199" i="3"/>
  <c r="AA2199" i="3"/>
  <c r="Z2199" i="3"/>
  <c r="Y2199" i="3"/>
  <c r="X2199" i="3"/>
  <c r="AD2198" i="3"/>
  <c r="AC2198" i="3"/>
  <c r="AB2198" i="3"/>
  <c r="AA2198" i="3"/>
  <c r="Z2198" i="3"/>
  <c r="Y2198" i="3"/>
  <c r="X2198" i="3"/>
  <c r="AD2197" i="3"/>
  <c r="AC2197" i="3"/>
  <c r="AB2197" i="3"/>
  <c r="AA2197" i="3"/>
  <c r="Z2197" i="3"/>
  <c r="Y2197" i="3"/>
  <c r="X2197" i="3"/>
  <c r="AD2196" i="3"/>
  <c r="AC2196" i="3"/>
  <c r="AB2196" i="3"/>
  <c r="AA2196" i="3"/>
  <c r="Z2196" i="3"/>
  <c r="Y2196" i="3"/>
  <c r="X2196" i="3"/>
  <c r="AD2195" i="3"/>
  <c r="AC2195" i="3"/>
  <c r="AB2195" i="3"/>
  <c r="AA2195" i="3"/>
  <c r="Z2195" i="3"/>
  <c r="Y2195" i="3"/>
  <c r="X2195" i="3"/>
  <c r="AD2194" i="3"/>
  <c r="AC2194" i="3"/>
  <c r="AB2194" i="3"/>
  <c r="AA2194" i="3"/>
  <c r="Z2194" i="3"/>
  <c r="Y2194" i="3"/>
  <c r="X2194" i="3"/>
  <c r="AD2193" i="3"/>
  <c r="AC2193" i="3"/>
  <c r="AB2193" i="3"/>
  <c r="AA2193" i="3"/>
  <c r="Z2193" i="3"/>
  <c r="Y2193" i="3"/>
  <c r="X2193" i="3"/>
  <c r="AD2192" i="3"/>
  <c r="AC2192" i="3"/>
  <c r="AB2192" i="3"/>
  <c r="AA2192" i="3"/>
  <c r="Z2192" i="3"/>
  <c r="Y2192" i="3"/>
  <c r="X2192" i="3"/>
  <c r="AD2191" i="3"/>
  <c r="AC2191" i="3"/>
  <c r="AB2191" i="3"/>
  <c r="AA2191" i="3"/>
  <c r="Z2191" i="3"/>
  <c r="Y2191" i="3"/>
  <c r="X2191" i="3"/>
  <c r="AD2190" i="3"/>
  <c r="AC2190" i="3"/>
  <c r="AB2190" i="3"/>
  <c r="AA2190" i="3"/>
  <c r="Z2190" i="3"/>
  <c r="Y2190" i="3"/>
  <c r="X2190" i="3"/>
  <c r="AD2189" i="3"/>
  <c r="AC2189" i="3"/>
  <c r="AB2189" i="3"/>
  <c r="AA2189" i="3"/>
  <c r="Z2189" i="3"/>
  <c r="Y2189" i="3"/>
  <c r="X2189" i="3"/>
  <c r="AD2188" i="3"/>
  <c r="AC2188" i="3"/>
  <c r="AB2188" i="3"/>
  <c r="AA2188" i="3"/>
  <c r="Z2188" i="3"/>
  <c r="Y2188" i="3"/>
  <c r="X2188" i="3"/>
  <c r="AD2187" i="3"/>
  <c r="AC2187" i="3"/>
  <c r="AB2187" i="3"/>
  <c r="AA2187" i="3"/>
  <c r="Z2187" i="3"/>
  <c r="Y2187" i="3"/>
  <c r="X2187" i="3"/>
  <c r="AD2186" i="3"/>
  <c r="AC2186" i="3"/>
  <c r="AB2186" i="3"/>
  <c r="AA2186" i="3"/>
  <c r="Z2186" i="3"/>
  <c r="Y2186" i="3"/>
  <c r="X2186" i="3"/>
  <c r="AD2185" i="3"/>
  <c r="AC2185" i="3"/>
  <c r="AB2185" i="3"/>
  <c r="AA2185" i="3"/>
  <c r="Z2185" i="3"/>
  <c r="Y2185" i="3"/>
  <c r="X2185" i="3"/>
  <c r="AD2184" i="3"/>
  <c r="AC2184" i="3"/>
  <c r="AB2184" i="3"/>
  <c r="AA2184" i="3"/>
  <c r="Z2184" i="3"/>
  <c r="Y2184" i="3"/>
  <c r="X2184" i="3"/>
  <c r="AD2183" i="3"/>
  <c r="AC2183" i="3"/>
  <c r="AB2183" i="3"/>
  <c r="AA2183" i="3"/>
  <c r="Z2183" i="3"/>
  <c r="Y2183" i="3"/>
  <c r="X2183" i="3"/>
  <c r="AD2182" i="3"/>
  <c r="AC2182" i="3"/>
  <c r="AB2182" i="3"/>
  <c r="AA2182" i="3"/>
  <c r="Z2182" i="3"/>
  <c r="Y2182" i="3"/>
  <c r="X2182" i="3"/>
  <c r="AD2181" i="3"/>
  <c r="AC2181" i="3"/>
  <c r="AB2181" i="3"/>
  <c r="AA2181" i="3"/>
  <c r="Z2181" i="3"/>
  <c r="Y2181" i="3"/>
  <c r="X2181" i="3"/>
  <c r="AD2180" i="3"/>
  <c r="AC2180" i="3"/>
  <c r="AB2180" i="3"/>
  <c r="AA2180" i="3"/>
  <c r="Z2180" i="3"/>
  <c r="Y2180" i="3"/>
  <c r="X2180" i="3"/>
  <c r="AD2179" i="3"/>
  <c r="AC2179" i="3"/>
  <c r="AB2179" i="3"/>
  <c r="AA2179" i="3"/>
  <c r="Z2179" i="3"/>
  <c r="Y2179" i="3"/>
  <c r="X2179" i="3"/>
  <c r="AD2178" i="3"/>
  <c r="AC2178" i="3"/>
  <c r="AB2178" i="3"/>
  <c r="AA2178" i="3"/>
  <c r="Z2178" i="3"/>
  <c r="Y2178" i="3"/>
  <c r="X2178" i="3"/>
  <c r="AD2177" i="3"/>
  <c r="AC2177" i="3"/>
  <c r="AB2177" i="3"/>
  <c r="AA2177" i="3"/>
  <c r="Z2177" i="3"/>
  <c r="Y2177" i="3"/>
  <c r="X2177" i="3"/>
  <c r="AD2176" i="3"/>
  <c r="AC2176" i="3"/>
  <c r="AB2176" i="3"/>
  <c r="AA2176" i="3"/>
  <c r="Z2176" i="3"/>
  <c r="Y2176" i="3"/>
  <c r="X2176" i="3"/>
  <c r="AD2175" i="3"/>
  <c r="AC2175" i="3"/>
  <c r="AB2175" i="3"/>
  <c r="AA2175" i="3"/>
  <c r="Z2175" i="3"/>
  <c r="Y2175" i="3"/>
  <c r="X2175" i="3"/>
  <c r="AD2174" i="3"/>
  <c r="AC2174" i="3"/>
  <c r="AB2174" i="3"/>
  <c r="AA2174" i="3"/>
  <c r="Z2174" i="3"/>
  <c r="Y2174" i="3"/>
  <c r="X2174" i="3"/>
  <c r="AD2173" i="3"/>
  <c r="AC2173" i="3"/>
  <c r="AB2173" i="3"/>
  <c r="AA2173" i="3"/>
  <c r="Z2173" i="3"/>
  <c r="Y2173" i="3"/>
  <c r="X2173" i="3"/>
  <c r="AD2172" i="3"/>
  <c r="AC2172" i="3"/>
  <c r="AB2172" i="3"/>
  <c r="AA2172" i="3"/>
  <c r="Z2172" i="3"/>
  <c r="Y2172" i="3"/>
  <c r="X2172" i="3"/>
  <c r="AD2171" i="3"/>
  <c r="AC2171" i="3"/>
  <c r="AB2171" i="3"/>
  <c r="AA2171" i="3"/>
  <c r="Z2171" i="3"/>
  <c r="Y2171" i="3"/>
  <c r="X2171" i="3"/>
  <c r="AD2170" i="3"/>
  <c r="AC2170" i="3"/>
  <c r="AB2170" i="3"/>
  <c r="AA2170" i="3"/>
  <c r="Z2170" i="3"/>
  <c r="Y2170" i="3"/>
  <c r="X2170" i="3"/>
  <c r="AD2169" i="3"/>
  <c r="AC2169" i="3"/>
  <c r="AB2169" i="3"/>
  <c r="AA2169" i="3"/>
  <c r="Z2169" i="3"/>
  <c r="Y2169" i="3"/>
  <c r="X2169" i="3"/>
  <c r="AD2168" i="3"/>
  <c r="AC2168" i="3"/>
  <c r="AB2168" i="3"/>
  <c r="AA2168" i="3"/>
  <c r="Z2168" i="3"/>
  <c r="Y2168" i="3"/>
  <c r="X2168" i="3"/>
  <c r="AD2167" i="3"/>
  <c r="AC2167" i="3"/>
  <c r="AB2167" i="3"/>
  <c r="AA2167" i="3"/>
  <c r="Z2167" i="3"/>
  <c r="Y2167" i="3"/>
  <c r="X2167" i="3"/>
  <c r="AD2166" i="3"/>
  <c r="AC2166" i="3"/>
  <c r="AB2166" i="3"/>
  <c r="AA2166" i="3"/>
  <c r="Z2166" i="3"/>
  <c r="Y2166" i="3"/>
  <c r="X2166" i="3"/>
  <c r="AD2165" i="3"/>
  <c r="AC2165" i="3"/>
  <c r="AB2165" i="3"/>
  <c r="AA2165" i="3"/>
  <c r="Z2165" i="3"/>
  <c r="Y2165" i="3"/>
  <c r="X2165" i="3"/>
  <c r="AD2164" i="3"/>
  <c r="AC2164" i="3"/>
  <c r="AB2164" i="3"/>
  <c r="AA2164" i="3"/>
  <c r="Z2164" i="3"/>
  <c r="Y2164" i="3"/>
  <c r="X2164" i="3"/>
  <c r="AD2163" i="3"/>
  <c r="AC2163" i="3"/>
  <c r="AB2163" i="3"/>
  <c r="AA2163" i="3"/>
  <c r="Z2163" i="3"/>
  <c r="Y2163" i="3"/>
  <c r="X2163" i="3"/>
  <c r="AD2162" i="3"/>
  <c r="AC2162" i="3"/>
  <c r="AB2162" i="3"/>
  <c r="AA2162" i="3"/>
  <c r="Z2162" i="3"/>
  <c r="Y2162" i="3"/>
  <c r="X2162" i="3"/>
  <c r="AD2161" i="3"/>
  <c r="AC2161" i="3"/>
  <c r="AB2161" i="3"/>
  <c r="AA2161" i="3"/>
  <c r="Z2161" i="3"/>
  <c r="Y2161" i="3"/>
  <c r="X2161" i="3"/>
  <c r="AD2160" i="3"/>
  <c r="AC2160" i="3"/>
  <c r="AB2160" i="3"/>
  <c r="AA2160" i="3"/>
  <c r="Z2160" i="3"/>
  <c r="Y2160" i="3"/>
  <c r="X2160" i="3"/>
  <c r="AD2159" i="3"/>
  <c r="AC2159" i="3"/>
  <c r="AB2159" i="3"/>
  <c r="AA2159" i="3"/>
  <c r="Z2159" i="3"/>
  <c r="Y2159" i="3"/>
  <c r="X2159" i="3"/>
  <c r="AD2158" i="3"/>
  <c r="AC2158" i="3"/>
  <c r="AB2158" i="3"/>
  <c r="AA2158" i="3"/>
  <c r="Z2158" i="3"/>
  <c r="Y2158" i="3"/>
  <c r="X2158" i="3"/>
  <c r="AD2157" i="3"/>
  <c r="AC2157" i="3"/>
  <c r="AB2157" i="3"/>
  <c r="AA2157" i="3"/>
  <c r="Z2157" i="3"/>
  <c r="Y2157" i="3"/>
  <c r="X2157" i="3"/>
  <c r="AD2156" i="3"/>
  <c r="AC2156" i="3"/>
  <c r="AB2156" i="3"/>
  <c r="AA2156" i="3"/>
  <c r="Z2156" i="3"/>
  <c r="Y2156" i="3"/>
  <c r="X2156" i="3"/>
  <c r="AD2155" i="3"/>
  <c r="AC2155" i="3"/>
  <c r="AB2155" i="3"/>
  <c r="AA2155" i="3"/>
  <c r="Z2155" i="3"/>
  <c r="Y2155" i="3"/>
  <c r="X2155" i="3"/>
  <c r="AD2154" i="3"/>
  <c r="AC2154" i="3"/>
  <c r="AB2154" i="3"/>
  <c r="AA2154" i="3"/>
  <c r="Z2154" i="3"/>
  <c r="Y2154" i="3"/>
  <c r="X2154" i="3"/>
  <c r="AD2153" i="3"/>
  <c r="AC2153" i="3"/>
  <c r="AB2153" i="3"/>
  <c r="AA2153" i="3"/>
  <c r="Z2153" i="3"/>
  <c r="Y2153" i="3"/>
  <c r="X2153" i="3"/>
  <c r="AD2152" i="3"/>
  <c r="AC2152" i="3"/>
  <c r="AB2152" i="3"/>
  <c r="AA2152" i="3"/>
  <c r="Z2152" i="3"/>
  <c r="Y2152" i="3"/>
  <c r="X2152" i="3"/>
  <c r="AD2151" i="3"/>
  <c r="AC2151" i="3"/>
  <c r="AB2151" i="3"/>
  <c r="AA2151" i="3"/>
  <c r="Z2151" i="3"/>
  <c r="Y2151" i="3"/>
  <c r="X2151" i="3"/>
  <c r="AD2150" i="3"/>
  <c r="AC2150" i="3"/>
  <c r="AB2150" i="3"/>
  <c r="AA2150" i="3"/>
  <c r="Z2150" i="3"/>
  <c r="Y2150" i="3"/>
  <c r="X2150" i="3"/>
  <c r="AD2149" i="3"/>
  <c r="AC2149" i="3"/>
  <c r="AB2149" i="3"/>
  <c r="AA2149" i="3"/>
  <c r="Z2149" i="3"/>
  <c r="Y2149" i="3"/>
  <c r="X2149" i="3"/>
  <c r="AD2148" i="3"/>
  <c r="AC2148" i="3"/>
  <c r="AB2148" i="3"/>
  <c r="AA2148" i="3"/>
  <c r="Z2148" i="3"/>
  <c r="Y2148" i="3"/>
  <c r="X2148" i="3"/>
  <c r="AD2147" i="3"/>
  <c r="AC2147" i="3"/>
  <c r="AB2147" i="3"/>
  <c r="AA2147" i="3"/>
  <c r="Z2147" i="3"/>
  <c r="Y2147" i="3"/>
  <c r="X2147" i="3"/>
  <c r="AD2146" i="3"/>
  <c r="AC2146" i="3"/>
  <c r="AB2146" i="3"/>
  <c r="AA2146" i="3"/>
  <c r="Z2146" i="3"/>
  <c r="Y2146" i="3"/>
  <c r="X2146" i="3"/>
  <c r="AD2145" i="3"/>
  <c r="AC2145" i="3"/>
  <c r="AB2145" i="3"/>
  <c r="AA2145" i="3"/>
  <c r="Z2145" i="3"/>
  <c r="Y2145" i="3"/>
  <c r="X2145" i="3"/>
  <c r="AD2144" i="3"/>
  <c r="AC2144" i="3"/>
  <c r="AB2144" i="3"/>
  <c r="AA2144" i="3"/>
  <c r="Z2144" i="3"/>
  <c r="Y2144" i="3"/>
  <c r="X2144" i="3"/>
  <c r="AD2143" i="3"/>
  <c r="AC2143" i="3"/>
  <c r="AB2143" i="3"/>
  <c r="AA2143" i="3"/>
  <c r="Z2143" i="3"/>
  <c r="Y2143" i="3"/>
  <c r="X2143" i="3"/>
  <c r="AD2142" i="3"/>
  <c r="AC2142" i="3"/>
  <c r="AB2142" i="3"/>
  <c r="AA2142" i="3"/>
  <c r="Z2142" i="3"/>
  <c r="Y2142" i="3"/>
  <c r="X2142" i="3"/>
  <c r="AD2141" i="3"/>
  <c r="AC2141" i="3"/>
  <c r="AB2141" i="3"/>
  <c r="AA2141" i="3"/>
  <c r="Z2141" i="3"/>
  <c r="Y2141" i="3"/>
  <c r="X2141" i="3"/>
  <c r="AD2140" i="3"/>
  <c r="AC2140" i="3"/>
  <c r="AB2140" i="3"/>
  <c r="AA2140" i="3"/>
  <c r="Z2140" i="3"/>
  <c r="Y2140" i="3"/>
  <c r="X2140" i="3"/>
  <c r="AD2139" i="3"/>
  <c r="AC2139" i="3"/>
  <c r="AB2139" i="3"/>
  <c r="AA2139" i="3"/>
  <c r="Z2139" i="3"/>
  <c r="Y2139" i="3"/>
  <c r="X2139" i="3"/>
  <c r="AD2138" i="3"/>
  <c r="AC2138" i="3"/>
  <c r="AB2138" i="3"/>
  <c r="AA2138" i="3"/>
  <c r="Z2138" i="3"/>
  <c r="Y2138" i="3"/>
  <c r="X2138" i="3"/>
  <c r="AD2137" i="3"/>
  <c r="AC2137" i="3"/>
  <c r="AB2137" i="3"/>
  <c r="AA2137" i="3"/>
  <c r="Z2137" i="3"/>
  <c r="Y2137" i="3"/>
  <c r="X2137" i="3"/>
  <c r="AD2136" i="3"/>
  <c r="AC2136" i="3"/>
  <c r="AB2136" i="3"/>
  <c r="AA2136" i="3"/>
  <c r="Z2136" i="3"/>
  <c r="Y2136" i="3"/>
  <c r="X2136" i="3"/>
  <c r="AD2135" i="3"/>
  <c r="AC2135" i="3"/>
  <c r="AB2135" i="3"/>
  <c r="AA2135" i="3"/>
  <c r="Z2135" i="3"/>
  <c r="Y2135" i="3"/>
  <c r="X2135" i="3"/>
  <c r="AD2134" i="3"/>
  <c r="AC2134" i="3"/>
  <c r="AB2134" i="3"/>
  <c r="AA2134" i="3"/>
  <c r="Z2134" i="3"/>
  <c r="Y2134" i="3"/>
  <c r="X2134" i="3"/>
  <c r="AD2133" i="3"/>
  <c r="AC2133" i="3"/>
  <c r="AB2133" i="3"/>
  <c r="AA2133" i="3"/>
  <c r="Z2133" i="3"/>
  <c r="Y2133" i="3"/>
  <c r="X2133" i="3"/>
  <c r="AD2132" i="3"/>
  <c r="AC2132" i="3"/>
  <c r="AB2132" i="3"/>
  <c r="AA2132" i="3"/>
  <c r="Z2132" i="3"/>
  <c r="Y2132" i="3"/>
  <c r="X2132" i="3"/>
  <c r="AD2131" i="3"/>
  <c r="AC2131" i="3"/>
  <c r="AB2131" i="3"/>
  <c r="AA2131" i="3"/>
  <c r="Z2131" i="3"/>
  <c r="Y2131" i="3"/>
  <c r="X2131" i="3"/>
  <c r="AD2130" i="3"/>
  <c r="AC2130" i="3"/>
  <c r="AB2130" i="3"/>
  <c r="AA2130" i="3"/>
  <c r="Z2130" i="3"/>
  <c r="Y2130" i="3"/>
  <c r="X2130" i="3"/>
  <c r="AD2129" i="3"/>
  <c r="AC2129" i="3"/>
  <c r="AB2129" i="3"/>
  <c r="AA2129" i="3"/>
  <c r="Z2129" i="3"/>
  <c r="Y2129" i="3"/>
  <c r="X2129" i="3"/>
  <c r="AD2128" i="3"/>
  <c r="AC2128" i="3"/>
  <c r="AB2128" i="3"/>
  <c r="AA2128" i="3"/>
  <c r="Z2128" i="3"/>
  <c r="Y2128" i="3"/>
  <c r="X2128" i="3"/>
  <c r="AD2127" i="3"/>
  <c r="AC2127" i="3"/>
  <c r="AB2127" i="3"/>
  <c r="AA2127" i="3"/>
  <c r="Z2127" i="3"/>
  <c r="Y2127" i="3"/>
  <c r="X2127" i="3"/>
  <c r="AD2126" i="3"/>
  <c r="AC2126" i="3"/>
  <c r="AB2126" i="3"/>
  <c r="AA2126" i="3"/>
  <c r="Z2126" i="3"/>
  <c r="Y2126" i="3"/>
  <c r="X2126" i="3"/>
  <c r="AD2125" i="3"/>
  <c r="AC2125" i="3"/>
  <c r="AB2125" i="3"/>
  <c r="AA2125" i="3"/>
  <c r="Z2125" i="3"/>
  <c r="Y2125" i="3"/>
  <c r="X2125" i="3"/>
  <c r="AD2124" i="3"/>
  <c r="AC2124" i="3"/>
  <c r="AB2124" i="3"/>
  <c r="AA2124" i="3"/>
  <c r="Z2124" i="3"/>
  <c r="Y2124" i="3"/>
  <c r="X2124" i="3"/>
  <c r="AD2123" i="3"/>
  <c r="AC2123" i="3"/>
  <c r="AB2123" i="3"/>
  <c r="AA2123" i="3"/>
  <c r="Z2123" i="3"/>
  <c r="Y2123" i="3"/>
  <c r="X2123" i="3"/>
  <c r="AD2122" i="3"/>
  <c r="AC2122" i="3"/>
  <c r="AB2122" i="3"/>
  <c r="AA2122" i="3"/>
  <c r="Z2122" i="3"/>
  <c r="Y2122" i="3"/>
  <c r="X2122" i="3"/>
  <c r="AD2121" i="3"/>
  <c r="AC2121" i="3"/>
  <c r="AB2121" i="3"/>
  <c r="AA2121" i="3"/>
  <c r="Z2121" i="3"/>
  <c r="Y2121" i="3"/>
  <c r="X2121" i="3"/>
  <c r="AD2120" i="3"/>
  <c r="AC2120" i="3"/>
  <c r="AB2120" i="3"/>
  <c r="AA2120" i="3"/>
  <c r="Z2120" i="3"/>
  <c r="Y2120" i="3"/>
  <c r="X2120" i="3"/>
  <c r="AD2119" i="3"/>
  <c r="AC2119" i="3"/>
  <c r="AB2119" i="3"/>
  <c r="AA2119" i="3"/>
  <c r="Z2119" i="3"/>
  <c r="Y2119" i="3"/>
  <c r="X2119" i="3"/>
  <c r="AD2118" i="3"/>
  <c r="AC2118" i="3"/>
  <c r="AB2118" i="3"/>
  <c r="AA2118" i="3"/>
  <c r="Z2118" i="3"/>
  <c r="Y2118" i="3"/>
  <c r="X2118" i="3"/>
  <c r="AD2117" i="3"/>
  <c r="AC2117" i="3"/>
  <c r="AB2117" i="3"/>
  <c r="AA2117" i="3"/>
  <c r="Z2117" i="3"/>
  <c r="Y2117" i="3"/>
  <c r="X2117" i="3"/>
  <c r="AD2116" i="3"/>
  <c r="AC2116" i="3"/>
  <c r="AB2116" i="3"/>
  <c r="AA2116" i="3"/>
  <c r="Z2116" i="3"/>
  <c r="Y2116" i="3"/>
  <c r="X2116" i="3"/>
  <c r="AD2115" i="3"/>
  <c r="AC2115" i="3"/>
  <c r="AB2115" i="3"/>
  <c r="AA2115" i="3"/>
  <c r="Z2115" i="3"/>
  <c r="Y2115" i="3"/>
  <c r="X2115" i="3"/>
  <c r="AD2114" i="3"/>
  <c r="AC2114" i="3"/>
  <c r="AB2114" i="3"/>
  <c r="AA2114" i="3"/>
  <c r="Z2114" i="3"/>
  <c r="Y2114" i="3"/>
  <c r="X2114" i="3"/>
  <c r="AD2113" i="3"/>
  <c r="AC2113" i="3"/>
  <c r="AB2113" i="3"/>
  <c r="AA2113" i="3"/>
  <c r="Z2113" i="3"/>
  <c r="Y2113" i="3"/>
  <c r="X2113" i="3"/>
  <c r="AD2112" i="3"/>
  <c r="AC2112" i="3"/>
  <c r="AB2112" i="3"/>
  <c r="AA2112" i="3"/>
  <c r="Z2112" i="3"/>
  <c r="Y2112" i="3"/>
  <c r="X2112" i="3"/>
  <c r="AD2111" i="3"/>
  <c r="AC2111" i="3"/>
  <c r="AB2111" i="3"/>
  <c r="AA2111" i="3"/>
  <c r="Z2111" i="3"/>
  <c r="Y2111" i="3"/>
  <c r="X2111" i="3"/>
  <c r="AD2110" i="3"/>
  <c r="AC2110" i="3"/>
  <c r="AB2110" i="3"/>
  <c r="AA2110" i="3"/>
  <c r="Z2110" i="3"/>
  <c r="Y2110" i="3"/>
  <c r="X2110" i="3"/>
  <c r="AD2109" i="3"/>
  <c r="AC2109" i="3"/>
  <c r="AB2109" i="3"/>
  <c r="AA2109" i="3"/>
  <c r="Z2109" i="3"/>
  <c r="Y2109" i="3"/>
  <c r="X2109" i="3"/>
  <c r="AD2108" i="3"/>
  <c r="AC2108" i="3"/>
  <c r="AB2108" i="3"/>
  <c r="AA2108" i="3"/>
  <c r="Z2108" i="3"/>
  <c r="Y2108" i="3"/>
  <c r="X2108" i="3"/>
  <c r="AD2107" i="3"/>
  <c r="AC2107" i="3"/>
  <c r="AB2107" i="3"/>
  <c r="AA2107" i="3"/>
  <c r="Z2107" i="3"/>
  <c r="Y2107" i="3"/>
  <c r="X2107" i="3"/>
  <c r="AD2106" i="3"/>
  <c r="AC2106" i="3"/>
  <c r="AB2106" i="3"/>
  <c r="AA2106" i="3"/>
  <c r="Z2106" i="3"/>
  <c r="Y2106" i="3"/>
  <c r="X2106" i="3"/>
  <c r="AD2105" i="3"/>
  <c r="AC2105" i="3"/>
  <c r="AB2105" i="3"/>
  <c r="AA2105" i="3"/>
  <c r="Z2105" i="3"/>
  <c r="Y2105" i="3"/>
  <c r="X2105" i="3"/>
  <c r="AD2104" i="3"/>
  <c r="AC2104" i="3"/>
  <c r="AB2104" i="3"/>
  <c r="AA2104" i="3"/>
  <c r="Z2104" i="3"/>
  <c r="Y2104" i="3"/>
  <c r="X2104" i="3"/>
  <c r="AD2103" i="3"/>
  <c r="AC2103" i="3"/>
  <c r="AB2103" i="3"/>
  <c r="AA2103" i="3"/>
  <c r="Z2103" i="3"/>
  <c r="Y2103" i="3"/>
  <c r="X2103" i="3"/>
  <c r="AD2102" i="3"/>
  <c r="AC2102" i="3"/>
  <c r="AB2102" i="3"/>
  <c r="AA2102" i="3"/>
  <c r="Z2102" i="3"/>
  <c r="Y2102" i="3"/>
  <c r="X2102" i="3"/>
  <c r="AD2101" i="3"/>
  <c r="AC2101" i="3"/>
  <c r="AB2101" i="3"/>
  <c r="AA2101" i="3"/>
  <c r="Z2101" i="3"/>
  <c r="Y2101" i="3"/>
  <c r="X2101" i="3"/>
  <c r="AD2100" i="3"/>
  <c r="AC2100" i="3"/>
  <c r="AB2100" i="3"/>
  <c r="AA2100" i="3"/>
  <c r="Z2100" i="3"/>
  <c r="Y2100" i="3"/>
  <c r="X2100" i="3"/>
  <c r="AD2099" i="3"/>
  <c r="AC2099" i="3"/>
  <c r="AB2099" i="3"/>
  <c r="AA2099" i="3"/>
  <c r="Z2099" i="3"/>
  <c r="Y2099" i="3"/>
  <c r="X2099" i="3"/>
  <c r="AD2098" i="3"/>
  <c r="AC2098" i="3"/>
  <c r="AB2098" i="3"/>
  <c r="AA2098" i="3"/>
  <c r="Z2098" i="3"/>
  <c r="Y2098" i="3"/>
  <c r="X2098" i="3"/>
  <c r="AD2097" i="3"/>
  <c r="AC2097" i="3"/>
  <c r="AB2097" i="3"/>
  <c r="AA2097" i="3"/>
  <c r="Z2097" i="3"/>
  <c r="Y2097" i="3"/>
  <c r="X2097" i="3"/>
  <c r="AD2096" i="3"/>
  <c r="AC2096" i="3"/>
  <c r="AB2096" i="3"/>
  <c r="AA2096" i="3"/>
  <c r="Z2096" i="3"/>
  <c r="Y2096" i="3"/>
  <c r="X2096" i="3"/>
  <c r="AD2095" i="3"/>
  <c r="AC2095" i="3"/>
  <c r="AB2095" i="3"/>
  <c r="AA2095" i="3"/>
  <c r="Z2095" i="3"/>
  <c r="Y2095" i="3"/>
  <c r="X2095" i="3"/>
  <c r="AD2094" i="3"/>
  <c r="AC2094" i="3"/>
  <c r="AB2094" i="3"/>
  <c r="AA2094" i="3"/>
  <c r="Z2094" i="3"/>
  <c r="Y2094" i="3"/>
  <c r="X2094" i="3"/>
  <c r="AD2093" i="3"/>
  <c r="AC2093" i="3"/>
  <c r="AB2093" i="3"/>
  <c r="AA2093" i="3"/>
  <c r="Z2093" i="3"/>
  <c r="Y2093" i="3"/>
  <c r="X2093" i="3"/>
  <c r="AD2092" i="3"/>
  <c r="AC2092" i="3"/>
  <c r="AB2092" i="3"/>
  <c r="AA2092" i="3"/>
  <c r="Z2092" i="3"/>
  <c r="Y2092" i="3"/>
  <c r="X2092" i="3"/>
  <c r="AD2091" i="3"/>
  <c r="AC2091" i="3"/>
  <c r="AB2091" i="3"/>
  <c r="AA2091" i="3"/>
  <c r="Z2091" i="3"/>
  <c r="Y2091" i="3"/>
  <c r="X2091" i="3"/>
  <c r="AD2090" i="3"/>
  <c r="AC2090" i="3"/>
  <c r="AB2090" i="3"/>
  <c r="AA2090" i="3"/>
  <c r="Z2090" i="3"/>
  <c r="Y2090" i="3"/>
  <c r="X2090" i="3"/>
  <c r="AD2089" i="3"/>
  <c r="AC2089" i="3"/>
  <c r="AB2089" i="3"/>
  <c r="AA2089" i="3"/>
  <c r="Z2089" i="3"/>
  <c r="Y2089" i="3"/>
  <c r="X2089" i="3"/>
  <c r="AD2088" i="3"/>
  <c r="AC2088" i="3"/>
  <c r="AB2088" i="3"/>
  <c r="AA2088" i="3"/>
  <c r="Z2088" i="3"/>
  <c r="Y2088" i="3"/>
  <c r="X2088" i="3"/>
  <c r="AD2087" i="3"/>
  <c r="AC2087" i="3"/>
  <c r="AB2087" i="3"/>
  <c r="AA2087" i="3"/>
  <c r="Z2087" i="3"/>
  <c r="Y2087" i="3"/>
  <c r="X2087" i="3"/>
  <c r="AD2086" i="3"/>
  <c r="AC2086" i="3"/>
  <c r="AB2086" i="3"/>
  <c r="AA2086" i="3"/>
  <c r="Z2086" i="3"/>
  <c r="Y2086" i="3"/>
  <c r="X2086" i="3"/>
  <c r="AD2085" i="3"/>
  <c r="AC2085" i="3"/>
  <c r="AB2085" i="3"/>
  <c r="AA2085" i="3"/>
  <c r="Z2085" i="3"/>
  <c r="Y2085" i="3"/>
  <c r="X2085" i="3"/>
  <c r="AD2084" i="3"/>
  <c r="AC2084" i="3"/>
  <c r="AB2084" i="3"/>
  <c r="AA2084" i="3"/>
  <c r="Z2084" i="3"/>
  <c r="Y2084" i="3"/>
  <c r="X2084" i="3"/>
  <c r="AD2083" i="3"/>
  <c r="AC2083" i="3"/>
  <c r="AB2083" i="3"/>
  <c r="AA2083" i="3"/>
  <c r="Z2083" i="3"/>
  <c r="Y2083" i="3"/>
  <c r="X2083" i="3"/>
  <c r="AD2082" i="3"/>
  <c r="AC2082" i="3"/>
  <c r="AB2082" i="3"/>
  <c r="AA2082" i="3"/>
  <c r="Z2082" i="3"/>
  <c r="Y2082" i="3"/>
  <c r="X2082" i="3"/>
  <c r="AD2081" i="3"/>
  <c r="AC2081" i="3"/>
  <c r="AB2081" i="3"/>
  <c r="AA2081" i="3"/>
  <c r="Z2081" i="3"/>
  <c r="Y2081" i="3"/>
  <c r="X2081" i="3"/>
  <c r="AD2080" i="3"/>
  <c r="AC2080" i="3"/>
  <c r="AB2080" i="3"/>
  <c r="AA2080" i="3"/>
  <c r="Z2080" i="3"/>
  <c r="Y2080" i="3"/>
  <c r="X2080" i="3"/>
  <c r="AD2079" i="3"/>
  <c r="AC2079" i="3"/>
  <c r="AB2079" i="3"/>
  <c r="AA2079" i="3"/>
  <c r="Z2079" i="3"/>
  <c r="Y2079" i="3"/>
  <c r="X2079" i="3"/>
  <c r="AD2078" i="3"/>
  <c r="AC2078" i="3"/>
  <c r="AB2078" i="3"/>
  <c r="AA2078" i="3"/>
  <c r="Z2078" i="3"/>
  <c r="Y2078" i="3"/>
  <c r="X2078" i="3"/>
  <c r="AD2077" i="3"/>
  <c r="AC2077" i="3"/>
  <c r="AB2077" i="3"/>
  <c r="AA2077" i="3"/>
  <c r="Z2077" i="3"/>
  <c r="Y2077" i="3"/>
  <c r="X2077" i="3"/>
  <c r="AD2076" i="3"/>
  <c r="AC2076" i="3"/>
  <c r="AB2076" i="3"/>
  <c r="AA2076" i="3"/>
  <c r="Z2076" i="3"/>
  <c r="Y2076" i="3"/>
  <c r="X2076" i="3"/>
  <c r="AD2075" i="3"/>
  <c r="AC2075" i="3"/>
  <c r="AB2075" i="3"/>
  <c r="AA2075" i="3"/>
  <c r="Z2075" i="3"/>
  <c r="Y2075" i="3"/>
  <c r="X2075" i="3"/>
  <c r="AD2074" i="3"/>
  <c r="AC2074" i="3"/>
  <c r="AB2074" i="3"/>
  <c r="AA2074" i="3"/>
  <c r="Z2074" i="3"/>
  <c r="Y2074" i="3"/>
  <c r="X2074" i="3"/>
  <c r="AD2073" i="3"/>
  <c r="AC2073" i="3"/>
  <c r="AB2073" i="3"/>
  <c r="AA2073" i="3"/>
  <c r="Z2073" i="3"/>
  <c r="Y2073" i="3"/>
  <c r="X2073" i="3"/>
  <c r="AD2072" i="3"/>
  <c r="AC2072" i="3"/>
  <c r="AB2072" i="3"/>
  <c r="AA2072" i="3"/>
  <c r="Z2072" i="3"/>
  <c r="Y2072" i="3"/>
  <c r="X2072" i="3"/>
  <c r="AD2071" i="3"/>
  <c r="AC2071" i="3"/>
  <c r="AB2071" i="3"/>
  <c r="AA2071" i="3"/>
  <c r="Z2071" i="3"/>
  <c r="Y2071" i="3"/>
  <c r="X2071" i="3"/>
  <c r="AD2070" i="3"/>
  <c r="AC2070" i="3"/>
  <c r="AB2070" i="3"/>
  <c r="AA2070" i="3"/>
  <c r="Z2070" i="3"/>
  <c r="Y2070" i="3"/>
  <c r="X2070" i="3"/>
  <c r="AD2069" i="3"/>
  <c r="AC2069" i="3"/>
  <c r="AB2069" i="3"/>
  <c r="AA2069" i="3"/>
  <c r="Z2069" i="3"/>
  <c r="Y2069" i="3"/>
  <c r="X2069" i="3"/>
  <c r="AD2068" i="3"/>
  <c r="AC2068" i="3"/>
  <c r="AB2068" i="3"/>
  <c r="AA2068" i="3"/>
  <c r="Z2068" i="3"/>
  <c r="Y2068" i="3"/>
  <c r="X2068" i="3"/>
  <c r="AD2067" i="3"/>
  <c r="AC2067" i="3"/>
  <c r="AB2067" i="3"/>
  <c r="AA2067" i="3"/>
  <c r="Z2067" i="3"/>
  <c r="Y2067" i="3"/>
  <c r="X2067" i="3"/>
  <c r="AD2066" i="3"/>
  <c r="AC2066" i="3"/>
  <c r="AB2066" i="3"/>
  <c r="AA2066" i="3"/>
  <c r="Z2066" i="3"/>
  <c r="Y2066" i="3"/>
  <c r="X2066" i="3"/>
  <c r="AD2065" i="3"/>
  <c r="AC2065" i="3"/>
  <c r="AB2065" i="3"/>
  <c r="AA2065" i="3"/>
  <c r="Z2065" i="3"/>
  <c r="Y2065" i="3"/>
  <c r="X2065" i="3"/>
  <c r="AD2064" i="3"/>
  <c r="AC2064" i="3"/>
  <c r="AB2064" i="3"/>
  <c r="AA2064" i="3"/>
  <c r="Z2064" i="3"/>
  <c r="Y2064" i="3"/>
  <c r="X2064" i="3"/>
  <c r="AD2063" i="3"/>
  <c r="AC2063" i="3"/>
  <c r="AB2063" i="3"/>
  <c r="AA2063" i="3"/>
  <c r="Z2063" i="3"/>
  <c r="Y2063" i="3"/>
  <c r="X2063" i="3"/>
  <c r="AD2062" i="3"/>
  <c r="AC2062" i="3"/>
  <c r="AB2062" i="3"/>
  <c r="AA2062" i="3"/>
  <c r="Z2062" i="3"/>
  <c r="Y2062" i="3"/>
  <c r="X2062" i="3"/>
  <c r="AD2061" i="3"/>
  <c r="AC2061" i="3"/>
  <c r="AB2061" i="3"/>
  <c r="AA2061" i="3"/>
  <c r="Z2061" i="3"/>
  <c r="Y2061" i="3"/>
  <c r="X2061" i="3"/>
  <c r="AD2060" i="3"/>
  <c r="AC2060" i="3"/>
  <c r="AB2060" i="3"/>
  <c r="AA2060" i="3"/>
  <c r="Z2060" i="3"/>
  <c r="Y2060" i="3"/>
  <c r="X2060" i="3"/>
  <c r="AD2059" i="3"/>
  <c r="AC2059" i="3"/>
  <c r="AB2059" i="3"/>
  <c r="AA2059" i="3"/>
  <c r="Z2059" i="3"/>
  <c r="Y2059" i="3"/>
  <c r="X2059" i="3"/>
  <c r="AD2058" i="3"/>
  <c r="AC2058" i="3"/>
  <c r="AB2058" i="3"/>
  <c r="AA2058" i="3"/>
  <c r="Z2058" i="3"/>
  <c r="Y2058" i="3"/>
  <c r="X2058" i="3"/>
  <c r="AD2057" i="3"/>
  <c r="AC2057" i="3"/>
  <c r="AB2057" i="3"/>
  <c r="AA2057" i="3"/>
  <c r="Z2057" i="3"/>
  <c r="Y2057" i="3"/>
  <c r="X2057" i="3"/>
  <c r="AD2056" i="3"/>
  <c r="AC2056" i="3"/>
  <c r="AB2056" i="3"/>
  <c r="AA2056" i="3"/>
  <c r="Z2056" i="3"/>
  <c r="Y2056" i="3"/>
  <c r="X2056" i="3"/>
  <c r="AD2055" i="3"/>
  <c r="AC2055" i="3"/>
  <c r="AB2055" i="3"/>
  <c r="AA2055" i="3"/>
  <c r="Z2055" i="3"/>
  <c r="Y2055" i="3"/>
  <c r="X2055" i="3"/>
  <c r="AD2054" i="3"/>
  <c r="AC2054" i="3"/>
  <c r="AB2054" i="3"/>
  <c r="AA2054" i="3"/>
  <c r="Z2054" i="3"/>
  <c r="Y2054" i="3"/>
  <c r="X2054" i="3"/>
  <c r="AD2053" i="3"/>
  <c r="AC2053" i="3"/>
  <c r="AB2053" i="3"/>
  <c r="AA2053" i="3"/>
  <c r="Z2053" i="3"/>
  <c r="Y2053" i="3"/>
  <c r="X2053" i="3"/>
  <c r="AD2052" i="3"/>
  <c r="AC2052" i="3"/>
  <c r="AB2052" i="3"/>
  <c r="AA2052" i="3"/>
  <c r="Z2052" i="3"/>
  <c r="Y2052" i="3"/>
  <c r="X2052" i="3"/>
  <c r="AD2051" i="3"/>
  <c r="AC2051" i="3"/>
  <c r="AB2051" i="3"/>
  <c r="AA2051" i="3"/>
  <c r="Z2051" i="3"/>
  <c r="Y2051" i="3"/>
  <c r="X2051" i="3"/>
  <c r="AD2050" i="3"/>
  <c r="AC2050" i="3"/>
  <c r="AB2050" i="3"/>
  <c r="AA2050" i="3"/>
  <c r="Z2050" i="3"/>
  <c r="Y2050" i="3"/>
  <c r="X2050" i="3"/>
  <c r="AD2049" i="3"/>
  <c r="AC2049" i="3"/>
  <c r="AB2049" i="3"/>
  <c r="AA2049" i="3"/>
  <c r="Z2049" i="3"/>
  <c r="Y2049" i="3"/>
  <c r="X2049" i="3"/>
  <c r="AD2048" i="3"/>
  <c r="AC2048" i="3"/>
  <c r="AB2048" i="3"/>
  <c r="AA2048" i="3"/>
  <c r="Z2048" i="3"/>
  <c r="Y2048" i="3"/>
  <c r="X2048" i="3"/>
  <c r="AD2047" i="3"/>
  <c r="AC2047" i="3"/>
  <c r="AB2047" i="3"/>
  <c r="AA2047" i="3"/>
  <c r="Z2047" i="3"/>
  <c r="Y2047" i="3"/>
  <c r="X2047" i="3"/>
  <c r="AD2046" i="3"/>
  <c r="AC2046" i="3"/>
  <c r="AB2046" i="3"/>
  <c r="AA2046" i="3"/>
  <c r="Z2046" i="3"/>
  <c r="Y2046" i="3"/>
  <c r="X2046" i="3"/>
  <c r="AD2045" i="3"/>
  <c r="AC2045" i="3"/>
  <c r="AB2045" i="3"/>
  <c r="AA2045" i="3"/>
  <c r="Z2045" i="3"/>
  <c r="Y2045" i="3"/>
  <c r="X2045" i="3"/>
  <c r="AD2044" i="3"/>
  <c r="AC2044" i="3"/>
  <c r="AB2044" i="3"/>
  <c r="AA2044" i="3"/>
  <c r="Z2044" i="3"/>
  <c r="Y2044" i="3"/>
  <c r="X2044" i="3"/>
  <c r="AD2043" i="3"/>
  <c r="AC2043" i="3"/>
  <c r="AB2043" i="3"/>
  <c r="AA2043" i="3"/>
  <c r="Z2043" i="3"/>
  <c r="Y2043" i="3"/>
  <c r="X2043" i="3"/>
  <c r="AD2042" i="3"/>
  <c r="AC2042" i="3"/>
  <c r="AB2042" i="3"/>
  <c r="AA2042" i="3"/>
  <c r="Z2042" i="3"/>
  <c r="Y2042" i="3"/>
  <c r="X2042" i="3"/>
  <c r="AD2041" i="3"/>
  <c r="AC2041" i="3"/>
  <c r="AB2041" i="3"/>
  <c r="AA2041" i="3"/>
  <c r="Z2041" i="3"/>
  <c r="Y2041" i="3"/>
  <c r="X2041" i="3"/>
  <c r="AD2040" i="3"/>
  <c r="AC2040" i="3"/>
  <c r="AB2040" i="3"/>
  <c r="AA2040" i="3"/>
  <c r="Z2040" i="3"/>
  <c r="Y2040" i="3"/>
  <c r="X2040" i="3"/>
  <c r="AD2039" i="3"/>
  <c r="AC2039" i="3"/>
  <c r="AB2039" i="3"/>
  <c r="AA2039" i="3"/>
  <c r="Z2039" i="3"/>
  <c r="Y2039" i="3"/>
  <c r="X2039" i="3"/>
  <c r="AD2038" i="3"/>
  <c r="AC2038" i="3"/>
  <c r="AB2038" i="3"/>
  <c r="AA2038" i="3"/>
  <c r="Z2038" i="3"/>
  <c r="Y2038" i="3"/>
  <c r="X2038" i="3"/>
  <c r="AD2037" i="3"/>
  <c r="AC2037" i="3"/>
  <c r="AB2037" i="3"/>
  <c r="AA2037" i="3"/>
  <c r="Z2037" i="3"/>
  <c r="Y2037" i="3"/>
  <c r="X2037" i="3"/>
  <c r="AD2036" i="3"/>
  <c r="AC2036" i="3"/>
  <c r="AB2036" i="3"/>
  <c r="AA2036" i="3"/>
  <c r="Z2036" i="3"/>
  <c r="Y2036" i="3"/>
  <c r="X2036" i="3"/>
  <c r="AD2035" i="3"/>
  <c r="AC2035" i="3"/>
  <c r="AB2035" i="3"/>
  <c r="AA2035" i="3"/>
  <c r="Z2035" i="3"/>
  <c r="Y2035" i="3"/>
  <c r="X2035" i="3"/>
  <c r="AD2034" i="3"/>
  <c r="AC2034" i="3"/>
  <c r="AB2034" i="3"/>
  <c r="AA2034" i="3"/>
  <c r="Z2034" i="3"/>
  <c r="Y2034" i="3"/>
  <c r="X2034" i="3"/>
  <c r="AD2033" i="3"/>
  <c r="AC2033" i="3"/>
  <c r="AB2033" i="3"/>
  <c r="AA2033" i="3"/>
  <c r="Z2033" i="3"/>
  <c r="Y2033" i="3"/>
  <c r="X2033" i="3"/>
  <c r="AD2032" i="3"/>
  <c r="AC2032" i="3"/>
  <c r="AB2032" i="3"/>
  <c r="AA2032" i="3"/>
  <c r="Z2032" i="3"/>
  <c r="Y2032" i="3"/>
  <c r="X2032" i="3"/>
  <c r="AD2031" i="3"/>
  <c r="AC2031" i="3"/>
  <c r="AB2031" i="3"/>
  <c r="AA2031" i="3"/>
  <c r="Z2031" i="3"/>
  <c r="Y2031" i="3"/>
  <c r="X2031" i="3"/>
  <c r="AD2030" i="3"/>
  <c r="AC2030" i="3"/>
  <c r="AB2030" i="3"/>
  <c r="AA2030" i="3"/>
  <c r="Z2030" i="3"/>
  <c r="Y2030" i="3"/>
  <c r="X2030" i="3"/>
  <c r="AD2029" i="3"/>
  <c r="AC2029" i="3"/>
  <c r="AB2029" i="3"/>
  <c r="AA2029" i="3"/>
  <c r="Z2029" i="3"/>
  <c r="Y2029" i="3"/>
  <c r="X2029" i="3"/>
  <c r="AD2028" i="3"/>
  <c r="AC2028" i="3"/>
  <c r="AB2028" i="3"/>
  <c r="AA2028" i="3"/>
  <c r="Z2028" i="3"/>
  <c r="Y2028" i="3"/>
  <c r="X2028" i="3"/>
  <c r="AD2027" i="3"/>
  <c r="AC2027" i="3"/>
  <c r="AB2027" i="3"/>
  <c r="AA2027" i="3"/>
  <c r="Z2027" i="3"/>
  <c r="Y2027" i="3"/>
  <c r="X2027" i="3"/>
  <c r="AD2026" i="3"/>
  <c r="AC2026" i="3"/>
  <c r="AB2026" i="3"/>
  <c r="AA2026" i="3"/>
  <c r="Z2026" i="3"/>
  <c r="Y2026" i="3"/>
  <c r="X2026" i="3"/>
  <c r="AD2025" i="3"/>
  <c r="AC2025" i="3"/>
  <c r="AB2025" i="3"/>
  <c r="AA2025" i="3"/>
  <c r="Z2025" i="3"/>
  <c r="Y2025" i="3"/>
  <c r="X2025" i="3"/>
  <c r="AD2024" i="3"/>
  <c r="AC2024" i="3"/>
  <c r="AB2024" i="3"/>
  <c r="AA2024" i="3"/>
  <c r="Z2024" i="3"/>
  <c r="Y2024" i="3"/>
  <c r="X2024" i="3"/>
  <c r="AD2023" i="3"/>
  <c r="AC2023" i="3"/>
  <c r="AB2023" i="3"/>
  <c r="AA2023" i="3"/>
  <c r="Z2023" i="3"/>
  <c r="Y2023" i="3"/>
  <c r="X2023" i="3"/>
  <c r="AD2022" i="3"/>
  <c r="AC2022" i="3"/>
  <c r="AB2022" i="3"/>
  <c r="AA2022" i="3"/>
  <c r="Z2022" i="3"/>
  <c r="Y2022" i="3"/>
  <c r="X2022" i="3"/>
  <c r="AD2021" i="3"/>
  <c r="AC2021" i="3"/>
  <c r="AB2021" i="3"/>
  <c r="AA2021" i="3"/>
  <c r="Z2021" i="3"/>
  <c r="Y2021" i="3"/>
  <c r="X2021" i="3"/>
  <c r="AD2020" i="3"/>
  <c r="AC2020" i="3"/>
  <c r="AB2020" i="3"/>
  <c r="AA2020" i="3"/>
  <c r="Z2020" i="3"/>
  <c r="Y2020" i="3"/>
  <c r="X2020" i="3"/>
  <c r="AD2019" i="3"/>
  <c r="AC2019" i="3"/>
  <c r="AB2019" i="3"/>
  <c r="AA2019" i="3"/>
  <c r="Z2019" i="3"/>
  <c r="Y2019" i="3"/>
  <c r="X2019" i="3"/>
  <c r="AD2018" i="3"/>
  <c r="AC2018" i="3"/>
  <c r="AB2018" i="3"/>
  <c r="AA2018" i="3"/>
  <c r="Z2018" i="3"/>
  <c r="Y2018" i="3"/>
  <c r="X2018" i="3"/>
  <c r="AD2017" i="3"/>
  <c r="AC2017" i="3"/>
  <c r="AB2017" i="3"/>
  <c r="AA2017" i="3"/>
  <c r="Z2017" i="3"/>
  <c r="Y2017" i="3"/>
  <c r="X2017" i="3"/>
  <c r="AD2016" i="3"/>
  <c r="AC2016" i="3"/>
  <c r="AB2016" i="3"/>
  <c r="AA2016" i="3"/>
  <c r="Z2016" i="3"/>
  <c r="Y2016" i="3"/>
  <c r="X2016" i="3"/>
  <c r="AD2015" i="3"/>
  <c r="AC2015" i="3"/>
  <c r="AB2015" i="3"/>
  <c r="AA2015" i="3"/>
  <c r="Z2015" i="3"/>
  <c r="Y2015" i="3"/>
  <c r="X2015" i="3"/>
  <c r="AD2014" i="3"/>
  <c r="AC2014" i="3"/>
  <c r="AB2014" i="3"/>
  <c r="AA2014" i="3"/>
  <c r="Z2014" i="3"/>
  <c r="Y2014" i="3"/>
  <c r="X2014" i="3"/>
  <c r="AD2013" i="3"/>
  <c r="AC2013" i="3"/>
  <c r="AB2013" i="3"/>
  <c r="AA2013" i="3"/>
  <c r="Z2013" i="3"/>
  <c r="Y2013" i="3"/>
  <c r="X2013" i="3"/>
  <c r="AD2012" i="3"/>
  <c r="AC2012" i="3"/>
  <c r="AB2012" i="3"/>
  <c r="AA2012" i="3"/>
  <c r="Z2012" i="3"/>
  <c r="Y2012" i="3"/>
  <c r="X2012" i="3"/>
  <c r="AD2011" i="3"/>
  <c r="AC2011" i="3"/>
  <c r="AB2011" i="3"/>
  <c r="AA2011" i="3"/>
  <c r="Z2011" i="3"/>
  <c r="Y2011" i="3"/>
  <c r="X2011" i="3"/>
  <c r="AD2010" i="3"/>
  <c r="AC2010" i="3"/>
  <c r="AB2010" i="3"/>
  <c r="AA2010" i="3"/>
  <c r="Z2010" i="3"/>
  <c r="Y2010" i="3"/>
  <c r="X2010" i="3"/>
  <c r="AD2009" i="3"/>
  <c r="AC2009" i="3"/>
  <c r="AB2009" i="3"/>
  <c r="AA2009" i="3"/>
  <c r="Z2009" i="3"/>
  <c r="Y2009" i="3"/>
  <c r="X2009" i="3"/>
  <c r="AD2008" i="3"/>
  <c r="AC2008" i="3"/>
  <c r="AB2008" i="3"/>
  <c r="AA2008" i="3"/>
  <c r="Z2008" i="3"/>
  <c r="Y2008" i="3"/>
  <c r="X2008" i="3"/>
  <c r="AD2007" i="3"/>
  <c r="AC2007" i="3"/>
  <c r="AB2007" i="3"/>
  <c r="AA2007" i="3"/>
  <c r="Z2007" i="3"/>
  <c r="Y2007" i="3"/>
  <c r="X2007" i="3"/>
  <c r="AD2006" i="3"/>
  <c r="AC2006" i="3"/>
  <c r="AB2006" i="3"/>
  <c r="AA2006" i="3"/>
  <c r="Z2006" i="3"/>
  <c r="Y2006" i="3"/>
  <c r="X2006" i="3"/>
  <c r="AD2005" i="3"/>
  <c r="AC2005" i="3"/>
  <c r="AB2005" i="3"/>
  <c r="AA2005" i="3"/>
  <c r="Z2005" i="3"/>
  <c r="Y2005" i="3"/>
  <c r="X2005" i="3"/>
  <c r="AD2004" i="3"/>
  <c r="AC2004" i="3"/>
  <c r="AB2004" i="3"/>
  <c r="AA2004" i="3"/>
  <c r="Z2004" i="3"/>
  <c r="Y2004" i="3"/>
  <c r="X2004" i="3"/>
  <c r="AD2003" i="3"/>
  <c r="AC2003" i="3"/>
  <c r="AB2003" i="3"/>
  <c r="AA2003" i="3"/>
  <c r="Z2003" i="3"/>
  <c r="Y2003" i="3"/>
  <c r="X2003" i="3"/>
  <c r="AD2002" i="3"/>
  <c r="AC2002" i="3"/>
  <c r="AB2002" i="3"/>
  <c r="AA2002" i="3"/>
  <c r="Z2002" i="3"/>
  <c r="Y2002" i="3"/>
  <c r="X2002" i="3"/>
  <c r="AD2001" i="3"/>
  <c r="AC2001" i="3"/>
  <c r="AB2001" i="3"/>
  <c r="AA2001" i="3"/>
  <c r="Z2001" i="3"/>
  <c r="Y2001" i="3"/>
  <c r="X2001" i="3"/>
  <c r="AD2000" i="3"/>
  <c r="AC2000" i="3"/>
  <c r="AB2000" i="3"/>
  <c r="AA2000" i="3"/>
  <c r="Z2000" i="3"/>
  <c r="Y2000" i="3"/>
  <c r="X2000" i="3"/>
  <c r="AD1999" i="3"/>
  <c r="AC1999" i="3"/>
  <c r="AB1999" i="3"/>
  <c r="AA1999" i="3"/>
  <c r="Z1999" i="3"/>
  <c r="Y1999" i="3"/>
  <c r="X1999" i="3"/>
  <c r="AD1998" i="3"/>
  <c r="AC1998" i="3"/>
  <c r="AB1998" i="3"/>
  <c r="AA1998" i="3"/>
  <c r="Z1998" i="3"/>
  <c r="Y1998" i="3"/>
  <c r="X1998" i="3"/>
  <c r="AD1997" i="3"/>
  <c r="AC1997" i="3"/>
  <c r="AB1997" i="3"/>
  <c r="AA1997" i="3"/>
  <c r="Z1997" i="3"/>
  <c r="Y1997" i="3"/>
  <c r="X1997" i="3"/>
  <c r="AD1996" i="3"/>
  <c r="AC1996" i="3"/>
  <c r="AB1996" i="3"/>
  <c r="AA1996" i="3"/>
  <c r="Z1996" i="3"/>
  <c r="Y1996" i="3"/>
  <c r="X1996" i="3"/>
  <c r="AD1995" i="3"/>
  <c r="AC1995" i="3"/>
  <c r="AB1995" i="3"/>
  <c r="AA1995" i="3"/>
  <c r="Z1995" i="3"/>
  <c r="Y1995" i="3"/>
  <c r="X1995" i="3"/>
  <c r="AD1994" i="3"/>
  <c r="AC1994" i="3"/>
  <c r="AB1994" i="3"/>
  <c r="AA1994" i="3"/>
  <c r="Z1994" i="3"/>
  <c r="Y1994" i="3"/>
  <c r="X1994" i="3"/>
  <c r="AD1993" i="3"/>
  <c r="AC1993" i="3"/>
  <c r="AB1993" i="3"/>
  <c r="AA1993" i="3"/>
  <c r="Z1993" i="3"/>
  <c r="Y1993" i="3"/>
  <c r="X1993" i="3"/>
  <c r="AD1992" i="3"/>
  <c r="AC1992" i="3"/>
  <c r="AB1992" i="3"/>
  <c r="AA1992" i="3"/>
  <c r="Z1992" i="3"/>
  <c r="Y1992" i="3"/>
  <c r="X1992" i="3"/>
  <c r="AD1991" i="3"/>
  <c r="AC1991" i="3"/>
  <c r="AB1991" i="3"/>
  <c r="AA1991" i="3"/>
  <c r="Z1991" i="3"/>
  <c r="Y1991" i="3"/>
  <c r="X1991" i="3"/>
  <c r="AD1990" i="3"/>
  <c r="AC1990" i="3"/>
  <c r="AB1990" i="3"/>
  <c r="AA1990" i="3"/>
  <c r="Z1990" i="3"/>
  <c r="Y1990" i="3"/>
  <c r="X1990" i="3"/>
  <c r="AD1989" i="3"/>
  <c r="AC1989" i="3"/>
  <c r="AB1989" i="3"/>
  <c r="AA1989" i="3"/>
  <c r="Z1989" i="3"/>
  <c r="Y1989" i="3"/>
  <c r="X1989" i="3"/>
  <c r="AD1988" i="3"/>
  <c r="AC1988" i="3"/>
  <c r="AB1988" i="3"/>
  <c r="AA1988" i="3"/>
  <c r="Z1988" i="3"/>
  <c r="Y1988" i="3"/>
  <c r="X1988" i="3"/>
  <c r="AD1987" i="3"/>
  <c r="AC1987" i="3"/>
  <c r="AB1987" i="3"/>
  <c r="AA1987" i="3"/>
  <c r="Z1987" i="3"/>
  <c r="Y1987" i="3"/>
  <c r="X1987" i="3"/>
  <c r="AD1986" i="3"/>
  <c r="AC1986" i="3"/>
  <c r="AB1986" i="3"/>
  <c r="AA1986" i="3"/>
  <c r="Z1986" i="3"/>
  <c r="Y1986" i="3"/>
  <c r="X1986" i="3"/>
  <c r="AD1985" i="3"/>
  <c r="AC1985" i="3"/>
  <c r="AB1985" i="3"/>
  <c r="AA1985" i="3"/>
  <c r="Z1985" i="3"/>
  <c r="Y1985" i="3"/>
  <c r="X1985" i="3"/>
  <c r="AD1984" i="3"/>
  <c r="AC1984" i="3"/>
  <c r="AB1984" i="3"/>
  <c r="AA1984" i="3"/>
  <c r="Z1984" i="3"/>
  <c r="Y1984" i="3"/>
  <c r="X1984" i="3"/>
  <c r="AD1983" i="3"/>
  <c r="AC1983" i="3"/>
  <c r="AB1983" i="3"/>
  <c r="AA1983" i="3"/>
  <c r="Z1983" i="3"/>
  <c r="Y1983" i="3"/>
  <c r="X1983" i="3"/>
  <c r="AD1982" i="3"/>
  <c r="AC1982" i="3"/>
  <c r="AB1982" i="3"/>
  <c r="AA1982" i="3"/>
  <c r="Z1982" i="3"/>
  <c r="Y1982" i="3"/>
  <c r="X1982" i="3"/>
  <c r="AD1981" i="3"/>
  <c r="AC1981" i="3"/>
  <c r="AB1981" i="3"/>
  <c r="AA1981" i="3"/>
  <c r="Z1981" i="3"/>
  <c r="Y1981" i="3"/>
  <c r="X1981" i="3"/>
  <c r="AD1980" i="3"/>
  <c r="AC1980" i="3"/>
  <c r="AB1980" i="3"/>
  <c r="AA1980" i="3"/>
  <c r="Z1980" i="3"/>
  <c r="Y1980" i="3"/>
  <c r="X1980" i="3"/>
  <c r="AD1979" i="3"/>
  <c r="AC1979" i="3"/>
  <c r="AB1979" i="3"/>
  <c r="AA1979" i="3"/>
  <c r="Z1979" i="3"/>
  <c r="Y1979" i="3"/>
  <c r="X1979" i="3"/>
  <c r="AD1978" i="3"/>
  <c r="AC1978" i="3"/>
  <c r="AB1978" i="3"/>
  <c r="AA1978" i="3"/>
  <c r="Z1978" i="3"/>
  <c r="Y1978" i="3"/>
  <c r="X1978" i="3"/>
  <c r="AD1977" i="3"/>
  <c r="AC1977" i="3"/>
  <c r="AB1977" i="3"/>
  <c r="AA1977" i="3"/>
  <c r="Z1977" i="3"/>
  <c r="Y1977" i="3"/>
  <c r="X1977" i="3"/>
  <c r="AD1976" i="3"/>
  <c r="AC1976" i="3"/>
  <c r="AB1976" i="3"/>
  <c r="AA1976" i="3"/>
  <c r="Z1976" i="3"/>
  <c r="Y1976" i="3"/>
  <c r="X1976" i="3"/>
  <c r="AD1975" i="3"/>
  <c r="AC1975" i="3"/>
  <c r="AB1975" i="3"/>
  <c r="AA1975" i="3"/>
  <c r="Z1975" i="3"/>
  <c r="Y1975" i="3"/>
  <c r="X1975" i="3"/>
  <c r="AD1974" i="3"/>
  <c r="AC1974" i="3"/>
  <c r="AB1974" i="3"/>
  <c r="AA1974" i="3"/>
  <c r="Z1974" i="3"/>
  <c r="Y1974" i="3"/>
  <c r="X1974" i="3"/>
  <c r="AD1973" i="3"/>
  <c r="AC1973" i="3"/>
  <c r="AB1973" i="3"/>
  <c r="AA1973" i="3"/>
  <c r="Z1973" i="3"/>
  <c r="Y1973" i="3"/>
  <c r="X1973" i="3"/>
  <c r="AD1972" i="3"/>
  <c r="AC1972" i="3"/>
  <c r="AB1972" i="3"/>
  <c r="AA1972" i="3"/>
  <c r="Z1972" i="3"/>
  <c r="Y1972" i="3"/>
  <c r="X1972" i="3"/>
  <c r="AD1971" i="3"/>
  <c r="AC1971" i="3"/>
  <c r="AB1971" i="3"/>
  <c r="AA1971" i="3"/>
  <c r="Z1971" i="3"/>
  <c r="Y1971" i="3"/>
  <c r="X1971" i="3"/>
  <c r="AD1970" i="3"/>
  <c r="AC1970" i="3"/>
  <c r="AB1970" i="3"/>
  <c r="AA1970" i="3"/>
  <c r="Z1970" i="3"/>
  <c r="Y1970" i="3"/>
  <c r="X1970" i="3"/>
  <c r="AD1969" i="3"/>
  <c r="AC1969" i="3"/>
  <c r="AB1969" i="3"/>
  <c r="AA1969" i="3"/>
  <c r="Z1969" i="3"/>
  <c r="Y1969" i="3"/>
  <c r="X1969" i="3"/>
  <c r="AD1968" i="3"/>
  <c r="AC1968" i="3"/>
  <c r="AB1968" i="3"/>
  <c r="AA1968" i="3"/>
  <c r="Z1968" i="3"/>
  <c r="Y1968" i="3"/>
  <c r="X1968" i="3"/>
  <c r="AD1967" i="3"/>
  <c r="AC1967" i="3"/>
  <c r="AB1967" i="3"/>
  <c r="AA1967" i="3"/>
  <c r="Z1967" i="3"/>
  <c r="Y1967" i="3"/>
  <c r="X1967" i="3"/>
  <c r="AD1966" i="3"/>
  <c r="AC1966" i="3"/>
  <c r="AB1966" i="3"/>
  <c r="AA1966" i="3"/>
  <c r="Z1966" i="3"/>
  <c r="Y1966" i="3"/>
  <c r="X1966" i="3"/>
  <c r="AD1965" i="3"/>
  <c r="AC1965" i="3"/>
  <c r="AB1965" i="3"/>
  <c r="AA1965" i="3"/>
  <c r="Z1965" i="3"/>
  <c r="Y1965" i="3"/>
  <c r="X1965" i="3"/>
  <c r="AD1964" i="3"/>
  <c r="AC1964" i="3"/>
  <c r="AB1964" i="3"/>
  <c r="AA1964" i="3"/>
  <c r="Z1964" i="3"/>
  <c r="Y1964" i="3"/>
  <c r="X1964" i="3"/>
  <c r="AD1963" i="3"/>
  <c r="AC1963" i="3"/>
  <c r="AB1963" i="3"/>
  <c r="AA1963" i="3"/>
  <c r="Z1963" i="3"/>
  <c r="Y1963" i="3"/>
  <c r="X1963" i="3"/>
  <c r="AD1962" i="3"/>
  <c r="AC1962" i="3"/>
  <c r="AB1962" i="3"/>
  <c r="AA1962" i="3"/>
  <c r="Z1962" i="3"/>
  <c r="Y1962" i="3"/>
  <c r="X1962" i="3"/>
  <c r="AD1961" i="3"/>
  <c r="AC1961" i="3"/>
  <c r="AB1961" i="3"/>
  <c r="AA1961" i="3"/>
  <c r="Z1961" i="3"/>
  <c r="Y1961" i="3"/>
  <c r="X1961" i="3"/>
  <c r="AD1960" i="3"/>
  <c r="AC1960" i="3"/>
  <c r="AB1960" i="3"/>
  <c r="AA1960" i="3"/>
  <c r="Z1960" i="3"/>
  <c r="Y1960" i="3"/>
  <c r="X1960" i="3"/>
  <c r="AD1959" i="3"/>
  <c r="AC1959" i="3"/>
  <c r="AB1959" i="3"/>
  <c r="AA1959" i="3"/>
  <c r="Z1959" i="3"/>
  <c r="Y1959" i="3"/>
  <c r="X1959" i="3"/>
  <c r="AD1958" i="3"/>
  <c r="AC1958" i="3"/>
  <c r="AB1958" i="3"/>
  <c r="AA1958" i="3"/>
  <c r="Z1958" i="3"/>
  <c r="Y1958" i="3"/>
  <c r="X1958" i="3"/>
  <c r="AD1957" i="3"/>
  <c r="AC1957" i="3"/>
  <c r="AB1957" i="3"/>
  <c r="AA1957" i="3"/>
  <c r="Z1957" i="3"/>
  <c r="Y1957" i="3"/>
  <c r="X1957" i="3"/>
  <c r="AD1956" i="3"/>
  <c r="AC1956" i="3"/>
  <c r="AB1956" i="3"/>
  <c r="AA1956" i="3"/>
  <c r="Z1956" i="3"/>
  <c r="Y1956" i="3"/>
  <c r="X1956" i="3"/>
  <c r="AD1955" i="3"/>
  <c r="AC1955" i="3"/>
  <c r="AB1955" i="3"/>
  <c r="AA1955" i="3"/>
  <c r="Z1955" i="3"/>
  <c r="Y1955" i="3"/>
  <c r="X1955" i="3"/>
  <c r="AD1954" i="3"/>
  <c r="AC1954" i="3"/>
  <c r="AB1954" i="3"/>
  <c r="AA1954" i="3"/>
  <c r="Z1954" i="3"/>
  <c r="Y1954" i="3"/>
  <c r="X1954" i="3"/>
  <c r="AD1953" i="3"/>
  <c r="AC1953" i="3"/>
  <c r="AB1953" i="3"/>
  <c r="AA1953" i="3"/>
  <c r="Z1953" i="3"/>
  <c r="Y1953" i="3"/>
  <c r="X1953" i="3"/>
  <c r="AD1952" i="3"/>
  <c r="AC1952" i="3"/>
  <c r="AB1952" i="3"/>
  <c r="AA1952" i="3"/>
  <c r="Z1952" i="3"/>
  <c r="Y1952" i="3"/>
  <c r="X1952" i="3"/>
  <c r="AD1951" i="3"/>
  <c r="AC1951" i="3"/>
  <c r="AB1951" i="3"/>
  <c r="AA1951" i="3"/>
  <c r="Z1951" i="3"/>
  <c r="Y1951" i="3"/>
  <c r="X1951" i="3"/>
  <c r="AD1950" i="3"/>
  <c r="AC1950" i="3"/>
  <c r="AB1950" i="3"/>
  <c r="AA1950" i="3"/>
  <c r="Z1950" i="3"/>
  <c r="Y1950" i="3"/>
  <c r="X1950" i="3"/>
  <c r="AD1949" i="3"/>
  <c r="AC1949" i="3"/>
  <c r="AB1949" i="3"/>
  <c r="AA1949" i="3"/>
  <c r="Z1949" i="3"/>
  <c r="Y1949" i="3"/>
  <c r="X1949" i="3"/>
  <c r="AD1948" i="3"/>
  <c r="AC1948" i="3"/>
  <c r="AB1948" i="3"/>
  <c r="AA1948" i="3"/>
  <c r="Z1948" i="3"/>
  <c r="Y1948" i="3"/>
  <c r="X1948" i="3"/>
  <c r="AD1947" i="3"/>
  <c r="AC1947" i="3"/>
  <c r="AB1947" i="3"/>
  <c r="AA1947" i="3"/>
  <c r="Z1947" i="3"/>
  <c r="Y1947" i="3"/>
  <c r="X1947" i="3"/>
  <c r="AD1946" i="3"/>
  <c r="AC1946" i="3"/>
  <c r="AB1946" i="3"/>
  <c r="AA1946" i="3"/>
  <c r="Z1946" i="3"/>
  <c r="Y1946" i="3"/>
  <c r="X1946" i="3"/>
  <c r="AD1945" i="3"/>
  <c r="AC1945" i="3"/>
  <c r="AB1945" i="3"/>
  <c r="AA1945" i="3"/>
  <c r="Z1945" i="3"/>
  <c r="Y1945" i="3"/>
  <c r="X1945" i="3"/>
  <c r="AD1944" i="3"/>
  <c r="AC1944" i="3"/>
  <c r="AB1944" i="3"/>
  <c r="AA1944" i="3"/>
  <c r="Z1944" i="3"/>
  <c r="Y1944" i="3"/>
  <c r="X1944" i="3"/>
  <c r="AD1943" i="3"/>
  <c r="AC1943" i="3"/>
  <c r="AB1943" i="3"/>
  <c r="AA1943" i="3"/>
  <c r="Z1943" i="3"/>
  <c r="Y1943" i="3"/>
  <c r="X1943" i="3"/>
  <c r="AD1942" i="3"/>
  <c r="AC1942" i="3"/>
  <c r="AB1942" i="3"/>
  <c r="AA1942" i="3"/>
  <c r="Z1942" i="3"/>
  <c r="Y1942" i="3"/>
  <c r="X1942" i="3"/>
  <c r="AD1941" i="3"/>
  <c r="AC1941" i="3"/>
  <c r="AB1941" i="3"/>
  <c r="AA1941" i="3"/>
  <c r="Z1941" i="3"/>
  <c r="Y1941" i="3"/>
  <c r="X1941" i="3"/>
  <c r="AD1940" i="3"/>
  <c r="AC1940" i="3"/>
  <c r="AB1940" i="3"/>
  <c r="AA1940" i="3"/>
  <c r="Z1940" i="3"/>
  <c r="Y1940" i="3"/>
  <c r="X1940" i="3"/>
  <c r="AD1939" i="3"/>
  <c r="AC1939" i="3"/>
  <c r="AB1939" i="3"/>
  <c r="AA1939" i="3"/>
  <c r="Z1939" i="3"/>
  <c r="Y1939" i="3"/>
  <c r="X1939" i="3"/>
  <c r="AD1938" i="3"/>
  <c r="AC1938" i="3"/>
  <c r="AB1938" i="3"/>
  <c r="AA1938" i="3"/>
  <c r="Z1938" i="3"/>
  <c r="Y1938" i="3"/>
  <c r="X1938" i="3"/>
  <c r="AD1937" i="3"/>
  <c r="AC1937" i="3"/>
  <c r="AB1937" i="3"/>
  <c r="AA1937" i="3"/>
  <c r="Z1937" i="3"/>
  <c r="Y1937" i="3"/>
  <c r="X1937" i="3"/>
  <c r="AD1936" i="3"/>
  <c r="AC1936" i="3"/>
  <c r="AB1936" i="3"/>
  <c r="AA1936" i="3"/>
  <c r="Z1936" i="3"/>
  <c r="Y1936" i="3"/>
  <c r="X1936" i="3"/>
  <c r="AD1935" i="3"/>
  <c r="AC1935" i="3"/>
  <c r="AB1935" i="3"/>
  <c r="AA1935" i="3"/>
  <c r="Z1935" i="3"/>
  <c r="Y1935" i="3"/>
  <c r="X1935" i="3"/>
  <c r="AD1934" i="3"/>
  <c r="AC1934" i="3"/>
  <c r="AB1934" i="3"/>
  <c r="AA1934" i="3"/>
  <c r="Z1934" i="3"/>
  <c r="Y1934" i="3"/>
  <c r="X1934" i="3"/>
  <c r="AD1933" i="3"/>
  <c r="AC1933" i="3"/>
  <c r="AB1933" i="3"/>
  <c r="AA1933" i="3"/>
  <c r="Z1933" i="3"/>
  <c r="Y1933" i="3"/>
  <c r="X1933" i="3"/>
  <c r="AD1932" i="3"/>
  <c r="AC1932" i="3"/>
  <c r="AB1932" i="3"/>
  <c r="AA1932" i="3"/>
  <c r="Z1932" i="3"/>
  <c r="Y1932" i="3"/>
  <c r="X1932" i="3"/>
  <c r="AD1931" i="3"/>
  <c r="AC1931" i="3"/>
  <c r="AB1931" i="3"/>
  <c r="AA1931" i="3"/>
  <c r="Z1931" i="3"/>
  <c r="Y1931" i="3"/>
  <c r="X1931" i="3"/>
  <c r="AD1930" i="3"/>
  <c r="AC1930" i="3"/>
  <c r="AB1930" i="3"/>
  <c r="AA1930" i="3"/>
  <c r="Z1930" i="3"/>
  <c r="Y1930" i="3"/>
  <c r="X1930" i="3"/>
  <c r="AD1929" i="3"/>
  <c r="AC1929" i="3"/>
  <c r="AB1929" i="3"/>
  <c r="AA1929" i="3"/>
  <c r="Z1929" i="3"/>
  <c r="Y1929" i="3"/>
  <c r="X1929" i="3"/>
  <c r="AD1928" i="3"/>
  <c r="AC1928" i="3"/>
  <c r="AB1928" i="3"/>
  <c r="AA1928" i="3"/>
  <c r="Z1928" i="3"/>
  <c r="Y1928" i="3"/>
  <c r="X1928" i="3"/>
  <c r="AD1927" i="3"/>
  <c r="AC1927" i="3"/>
  <c r="AB1927" i="3"/>
  <c r="AA1927" i="3"/>
  <c r="Z1927" i="3"/>
  <c r="Y1927" i="3"/>
  <c r="X1927" i="3"/>
  <c r="AD1926" i="3"/>
  <c r="AC1926" i="3"/>
  <c r="AB1926" i="3"/>
  <c r="AA1926" i="3"/>
  <c r="Z1926" i="3"/>
  <c r="Y1926" i="3"/>
  <c r="X1926" i="3"/>
  <c r="AD1925" i="3"/>
  <c r="AC1925" i="3"/>
  <c r="AB1925" i="3"/>
  <c r="AA1925" i="3"/>
  <c r="Z1925" i="3"/>
  <c r="Y1925" i="3"/>
  <c r="X1925" i="3"/>
  <c r="AD1924" i="3"/>
  <c r="AC1924" i="3"/>
  <c r="AB1924" i="3"/>
  <c r="AA1924" i="3"/>
  <c r="Z1924" i="3"/>
  <c r="Y1924" i="3"/>
  <c r="X1924" i="3"/>
  <c r="AD1923" i="3"/>
  <c r="AC1923" i="3"/>
  <c r="AB1923" i="3"/>
  <c r="AA1923" i="3"/>
  <c r="Z1923" i="3"/>
  <c r="Y1923" i="3"/>
  <c r="X1923" i="3"/>
  <c r="AD1922" i="3"/>
  <c r="AC1922" i="3"/>
  <c r="AB1922" i="3"/>
  <c r="AA1922" i="3"/>
  <c r="Z1922" i="3"/>
  <c r="Y1922" i="3"/>
  <c r="X1922" i="3"/>
  <c r="AD1921" i="3"/>
  <c r="AC1921" i="3"/>
  <c r="AB1921" i="3"/>
  <c r="AA1921" i="3"/>
  <c r="Z1921" i="3"/>
  <c r="Y1921" i="3"/>
  <c r="X1921" i="3"/>
  <c r="AD1920" i="3"/>
  <c r="AC1920" i="3"/>
  <c r="AB1920" i="3"/>
  <c r="AA1920" i="3"/>
  <c r="Z1920" i="3"/>
  <c r="Y1920" i="3"/>
  <c r="X1920" i="3"/>
  <c r="AD1919" i="3"/>
  <c r="AC1919" i="3"/>
  <c r="AB1919" i="3"/>
  <c r="AA1919" i="3"/>
  <c r="Z1919" i="3"/>
  <c r="Y1919" i="3"/>
  <c r="X1919" i="3"/>
  <c r="AD1918" i="3"/>
  <c r="AC1918" i="3"/>
  <c r="AB1918" i="3"/>
  <c r="AA1918" i="3"/>
  <c r="Z1918" i="3"/>
  <c r="Y1918" i="3"/>
  <c r="X1918" i="3"/>
  <c r="AD1917" i="3"/>
  <c r="AC1917" i="3"/>
  <c r="AB1917" i="3"/>
  <c r="AA1917" i="3"/>
  <c r="Z1917" i="3"/>
  <c r="Y1917" i="3"/>
  <c r="X1917" i="3"/>
  <c r="AD1916" i="3"/>
  <c r="AC1916" i="3"/>
  <c r="AB1916" i="3"/>
  <c r="AA1916" i="3"/>
  <c r="Z1916" i="3"/>
  <c r="Y1916" i="3"/>
  <c r="X1916" i="3"/>
  <c r="AD1915" i="3"/>
  <c r="AC1915" i="3"/>
  <c r="AB1915" i="3"/>
  <c r="AA1915" i="3"/>
  <c r="Z1915" i="3"/>
  <c r="Y1915" i="3"/>
  <c r="X1915" i="3"/>
  <c r="AD1914" i="3"/>
  <c r="AC1914" i="3"/>
  <c r="AB1914" i="3"/>
  <c r="AA1914" i="3"/>
  <c r="Z1914" i="3"/>
  <c r="Y1914" i="3"/>
  <c r="X1914" i="3"/>
  <c r="AD1913" i="3"/>
  <c r="AC1913" i="3"/>
  <c r="AB1913" i="3"/>
  <c r="AA1913" i="3"/>
  <c r="Z1913" i="3"/>
  <c r="Y1913" i="3"/>
  <c r="X1913" i="3"/>
  <c r="AD1912" i="3"/>
  <c r="AC1912" i="3"/>
  <c r="AB1912" i="3"/>
  <c r="AA1912" i="3"/>
  <c r="Z1912" i="3"/>
  <c r="Y1912" i="3"/>
  <c r="X1912" i="3"/>
  <c r="AD1911" i="3"/>
  <c r="AC1911" i="3"/>
  <c r="AB1911" i="3"/>
  <c r="AA1911" i="3"/>
  <c r="Z1911" i="3"/>
  <c r="Y1911" i="3"/>
  <c r="X1911" i="3"/>
  <c r="AD1910" i="3"/>
  <c r="AC1910" i="3"/>
  <c r="AB1910" i="3"/>
  <c r="AA1910" i="3"/>
  <c r="Z1910" i="3"/>
  <c r="Y1910" i="3"/>
  <c r="X1910" i="3"/>
  <c r="AD1909" i="3"/>
  <c r="AC1909" i="3"/>
  <c r="AB1909" i="3"/>
  <c r="AA1909" i="3"/>
  <c r="Z1909" i="3"/>
  <c r="Y1909" i="3"/>
  <c r="X1909" i="3"/>
  <c r="AD1908" i="3"/>
  <c r="AC1908" i="3"/>
  <c r="AB1908" i="3"/>
  <c r="AA1908" i="3"/>
  <c r="Z1908" i="3"/>
  <c r="Y1908" i="3"/>
  <c r="X1908" i="3"/>
  <c r="AD1907" i="3"/>
  <c r="AC1907" i="3"/>
  <c r="AB1907" i="3"/>
  <c r="AA1907" i="3"/>
  <c r="Z1907" i="3"/>
  <c r="Y1907" i="3"/>
  <c r="X1907" i="3"/>
  <c r="AD1906" i="3"/>
  <c r="AC1906" i="3"/>
  <c r="AB1906" i="3"/>
  <c r="AA1906" i="3"/>
  <c r="Z1906" i="3"/>
  <c r="Y1906" i="3"/>
  <c r="X1906" i="3"/>
  <c r="AD1905" i="3"/>
  <c r="AC1905" i="3"/>
  <c r="AB1905" i="3"/>
  <c r="AA1905" i="3"/>
  <c r="Z1905" i="3"/>
  <c r="Y1905" i="3"/>
  <c r="X1905" i="3"/>
  <c r="AD1904" i="3"/>
  <c r="AC1904" i="3"/>
  <c r="AB1904" i="3"/>
  <c r="AA1904" i="3"/>
  <c r="Z1904" i="3"/>
  <c r="Y1904" i="3"/>
  <c r="X1904" i="3"/>
  <c r="AD1903" i="3"/>
  <c r="AC1903" i="3"/>
  <c r="AB1903" i="3"/>
  <c r="AA1903" i="3"/>
  <c r="Z1903" i="3"/>
  <c r="Y1903" i="3"/>
  <c r="X1903" i="3"/>
  <c r="AD1902" i="3"/>
  <c r="AC1902" i="3"/>
  <c r="AB1902" i="3"/>
  <c r="AA1902" i="3"/>
  <c r="Z1902" i="3"/>
  <c r="Y1902" i="3"/>
  <c r="X1902" i="3"/>
  <c r="AD1901" i="3"/>
  <c r="AC1901" i="3"/>
  <c r="AB1901" i="3"/>
  <c r="AA1901" i="3"/>
  <c r="Z1901" i="3"/>
  <c r="Y1901" i="3"/>
  <c r="X1901" i="3"/>
  <c r="AD1900" i="3"/>
  <c r="AC1900" i="3"/>
  <c r="AB1900" i="3"/>
  <c r="AA1900" i="3"/>
  <c r="Z1900" i="3"/>
  <c r="Y1900" i="3"/>
  <c r="X1900" i="3"/>
  <c r="AD1899" i="3"/>
  <c r="AC1899" i="3"/>
  <c r="AB1899" i="3"/>
  <c r="AA1899" i="3"/>
  <c r="Z1899" i="3"/>
  <c r="Y1899" i="3"/>
  <c r="X1899" i="3"/>
  <c r="AD1898" i="3"/>
  <c r="AC1898" i="3"/>
  <c r="AB1898" i="3"/>
  <c r="AA1898" i="3"/>
  <c r="Z1898" i="3"/>
  <c r="Y1898" i="3"/>
  <c r="X1898" i="3"/>
  <c r="AD1897" i="3"/>
  <c r="AC1897" i="3"/>
  <c r="AB1897" i="3"/>
  <c r="AA1897" i="3"/>
  <c r="Z1897" i="3"/>
  <c r="Y1897" i="3"/>
  <c r="X1897" i="3"/>
  <c r="AD1896" i="3"/>
  <c r="AC1896" i="3"/>
  <c r="AB1896" i="3"/>
  <c r="AA1896" i="3"/>
  <c r="Z1896" i="3"/>
  <c r="Y1896" i="3"/>
  <c r="X1896" i="3"/>
  <c r="AD1895" i="3"/>
  <c r="AC1895" i="3"/>
  <c r="AB1895" i="3"/>
  <c r="AA1895" i="3"/>
  <c r="Z1895" i="3"/>
  <c r="Y1895" i="3"/>
  <c r="X1895" i="3"/>
  <c r="AD1894" i="3"/>
  <c r="AC1894" i="3"/>
  <c r="AB1894" i="3"/>
  <c r="AA1894" i="3"/>
  <c r="Z1894" i="3"/>
  <c r="Y1894" i="3"/>
  <c r="X1894" i="3"/>
  <c r="AD1893" i="3"/>
  <c r="AC1893" i="3"/>
  <c r="AB1893" i="3"/>
  <c r="AA1893" i="3"/>
  <c r="Z1893" i="3"/>
  <c r="Y1893" i="3"/>
  <c r="X1893" i="3"/>
  <c r="AD1892" i="3"/>
  <c r="AC1892" i="3"/>
  <c r="AB1892" i="3"/>
  <c r="AA1892" i="3"/>
  <c r="Z1892" i="3"/>
  <c r="Y1892" i="3"/>
  <c r="X1892" i="3"/>
  <c r="AD1891" i="3"/>
  <c r="AC1891" i="3"/>
  <c r="AB1891" i="3"/>
  <c r="AA1891" i="3"/>
  <c r="Z1891" i="3"/>
  <c r="Y1891" i="3"/>
  <c r="X1891" i="3"/>
  <c r="AD1890" i="3"/>
  <c r="AC1890" i="3"/>
  <c r="AB1890" i="3"/>
  <c r="AA1890" i="3"/>
  <c r="Z1890" i="3"/>
  <c r="Y1890" i="3"/>
  <c r="X1890" i="3"/>
  <c r="AD1889" i="3"/>
  <c r="AC1889" i="3"/>
  <c r="AB1889" i="3"/>
  <c r="AA1889" i="3"/>
  <c r="Z1889" i="3"/>
  <c r="Y1889" i="3"/>
  <c r="X1889" i="3"/>
  <c r="AD1888" i="3"/>
  <c r="AC1888" i="3"/>
  <c r="AB1888" i="3"/>
  <c r="AA1888" i="3"/>
  <c r="Z1888" i="3"/>
  <c r="Y1888" i="3"/>
  <c r="X1888" i="3"/>
  <c r="AD1887" i="3"/>
  <c r="AC1887" i="3"/>
  <c r="AB1887" i="3"/>
  <c r="AA1887" i="3"/>
  <c r="Z1887" i="3"/>
  <c r="Y1887" i="3"/>
  <c r="X1887" i="3"/>
  <c r="AD1886" i="3"/>
  <c r="AC1886" i="3"/>
  <c r="AB1886" i="3"/>
  <c r="AA1886" i="3"/>
  <c r="Z1886" i="3"/>
  <c r="Y1886" i="3"/>
  <c r="X1886" i="3"/>
  <c r="AD1885" i="3"/>
  <c r="AC1885" i="3"/>
  <c r="AB1885" i="3"/>
  <c r="AA1885" i="3"/>
  <c r="Z1885" i="3"/>
  <c r="Y1885" i="3"/>
  <c r="X1885" i="3"/>
  <c r="AD1884" i="3"/>
  <c r="AC1884" i="3"/>
  <c r="AB1884" i="3"/>
  <c r="AA1884" i="3"/>
  <c r="Z1884" i="3"/>
  <c r="Y1884" i="3"/>
  <c r="X1884" i="3"/>
  <c r="AD1883" i="3"/>
  <c r="AC1883" i="3"/>
  <c r="AB1883" i="3"/>
  <c r="AA1883" i="3"/>
  <c r="Z1883" i="3"/>
  <c r="Y1883" i="3"/>
  <c r="X1883" i="3"/>
  <c r="AD1882" i="3"/>
  <c r="AC1882" i="3"/>
  <c r="AB1882" i="3"/>
  <c r="AA1882" i="3"/>
  <c r="Z1882" i="3"/>
  <c r="Y1882" i="3"/>
  <c r="X1882" i="3"/>
  <c r="AD1881" i="3"/>
  <c r="AC1881" i="3"/>
  <c r="AB1881" i="3"/>
  <c r="AA1881" i="3"/>
  <c r="Z1881" i="3"/>
  <c r="Y1881" i="3"/>
  <c r="X1881" i="3"/>
  <c r="AD1880" i="3"/>
  <c r="AC1880" i="3"/>
  <c r="AB1880" i="3"/>
  <c r="AA1880" i="3"/>
  <c r="Z1880" i="3"/>
  <c r="Y1880" i="3"/>
  <c r="X1880" i="3"/>
  <c r="AD1879" i="3"/>
  <c r="AC1879" i="3"/>
  <c r="AB1879" i="3"/>
  <c r="AA1879" i="3"/>
  <c r="Z1879" i="3"/>
  <c r="Y1879" i="3"/>
  <c r="X1879" i="3"/>
  <c r="AD1878" i="3"/>
  <c r="AC1878" i="3"/>
  <c r="AB1878" i="3"/>
  <c r="AA1878" i="3"/>
  <c r="Z1878" i="3"/>
  <c r="Y1878" i="3"/>
  <c r="X1878" i="3"/>
  <c r="AD1877" i="3"/>
  <c r="AC1877" i="3"/>
  <c r="AB1877" i="3"/>
  <c r="AA1877" i="3"/>
  <c r="Z1877" i="3"/>
  <c r="Y1877" i="3"/>
  <c r="X1877" i="3"/>
  <c r="AD1876" i="3"/>
  <c r="AC1876" i="3"/>
  <c r="AB1876" i="3"/>
  <c r="AA1876" i="3"/>
  <c r="Z1876" i="3"/>
  <c r="Y1876" i="3"/>
  <c r="X1876" i="3"/>
  <c r="AD1875" i="3"/>
  <c r="AC1875" i="3"/>
  <c r="AB1875" i="3"/>
  <c r="AA1875" i="3"/>
  <c r="Z1875" i="3"/>
  <c r="Y1875" i="3"/>
  <c r="X1875" i="3"/>
  <c r="AD1874" i="3"/>
  <c r="AC1874" i="3"/>
  <c r="AB1874" i="3"/>
  <c r="AA1874" i="3"/>
  <c r="Z1874" i="3"/>
  <c r="Y1874" i="3"/>
  <c r="X1874" i="3"/>
  <c r="AD1873" i="3"/>
  <c r="AC1873" i="3"/>
  <c r="AB1873" i="3"/>
  <c r="AA1873" i="3"/>
  <c r="Z1873" i="3"/>
  <c r="Y1873" i="3"/>
  <c r="X1873" i="3"/>
  <c r="AD1872" i="3"/>
  <c r="AC1872" i="3"/>
  <c r="AB1872" i="3"/>
  <c r="AA1872" i="3"/>
  <c r="Z1872" i="3"/>
  <c r="Y1872" i="3"/>
  <c r="X1872" i="3"/>
  <c r="AD1871" i="3"/>
  <c r="AC1871" i="3"/>
  <c r="AB1871" i="3"/>
  <c r="AA1871" i="3"/>
  <c r="Z1871" i="3"/>
  <c r="Y1871" i="3"/>
  <c r="X1871" i="3"/>
  <c r="AD1870" i="3"/>
  <c r="AC1870" i="3"/>
  <c r="AB1870" i="3"/>
  <c r="AA1870" i="3"/>
  <c r="Z1870" i="3"/>
  <c r="Y1870" i="3"/>
  <c r="X1870" i="3"/>
  <c r="AD1869" i="3"/>
  <c r="AC1869" i="3"/>
  <c r="AB1869" i="3"/>
  <c r="AA1869" i="3"/>
  <c r="Z1869" i="3"/>
  <c r="Y1869" i="3"/>
  <c r="X1869" i="3"/>
  <c r="AD1868" i="3"/>
  <c r="AC1868" i="3"/>
  <c r="AB1868" i="3"/>
  <c r="AA1868" i="3"/>
  <c r="Z1868" i="3"/>
  <c r="Y1868" i="3"/>
  <c r="X1868" i="3"/>
  <c r="AD1867" i="3"/>
  <c r="AC1867" i="3"/>
  <c r="AB1867" i="3"/>
  <c r="AA1867" i="3"/>
  <c r="Z1867" i="3"/>
  <c r="Y1867" i="3"/>
  <c r="X1867" i="3"/>
  <c r="AD1866" i="3"/>
  <c r="AC1866" i="3"/>
  <c r="AB1866" i="3"/>
  <c r="AA1866" i="3"/>
  <c r="Z1866" i="3"/>
  <c r="Y1866" i="3"/>
  <c r="X1866" i="3"/>
  <c r="AD1865" i="3"/>
  <c r="AC1865" i="3"/>
  <c r="AB1865" i="3"/>
  <c r="AA1865" i="3"/>
  <c r="Z1865" i="3"/>
  <c r="Y1865" i="3"/>
  <c r="X1865" i="3"/>
  <c r="AD1864" i="3"/>
  <c r="AC1864" i="3"/>
  <c r="AB1864" i="3"/>
  <c r="AA1864" i="3"/>
  <c r="Z1864" i="3"/>
  <c r="Y1864" i="3"/>
  <c r="X1864" i="3"/>
  <c r="AD1863" i="3"/>
  <c r="AC1863" i="3"/>
  <c r="AB1863" i="3"/>
  <c r="AA1863" i="3"/>
  <c r="Z1863" i="3"/>
  <c r="Y1863" i="3"/>
  <c r="X1863" i="3"/>
  <c r="AD1862" i="3"/>
  <c r="AC1862" i="3"/>
  <c r="AB1862" i="3"/>
  <c r="AA1862" i="3"/>
  <c r="Z1862" i="3"/>
  <c r="Y1862" i="3"/>
  <c r="X1862" i="3"/>
  <c r="AD1861" i="3"/>
  <c r="AC1861" i="3"/>
  <c r="AB1861" i="3"/>
  <c r="AA1861" i="3"/>
  <c r="Z1861" i="3"/>
  <c r="Y1861" i="3"/>
  <c r="X1861" i="3"/>
  <c r="AD1860" i="3"/>
  <c r="AC1860" i="3"/>
  <c r="AB1860" i="3"/>
  <c r="AA1860" i="3"/>
  <c r="Z1860" i="3"/>
  <c r="Y1860" i="3"/>
  <c r="X1860" i="3"/>
  <c r="AD1859" i="3"/>
  <c r="AC1859" i="3"/>
  <c r="AB1859" i="3"/>
  <c r="AA1859" i="3"/>
  <c r="Z1859" i="3"/>
  <c r="Y1859" i="3"/>
  <c r="X1859" i="3"/>
  <c r="AD1858" i="3"/>
  <c r="AC1858" i="3"/>
  <c r="AB1858" i="3"/>
  <c r="AA1858" i="3"/>
  <c r="Z1858" i="3"/>
  <c r="Y1858" i="3"/>
  <c r="X1858" i="3"/>
  <c r="AD1857" i="3"/>
  <c r="AC1857" i="3"/>
  <c r="AB1857" i="3"/>
  <c r="AA1857" i="3"/>
  <c r="Z1857" i="3"/>
  <c r="Y1857" i="3"/>
  <c r="X1857" i="3"/>
  <c r="AD1856" i="3"/>
  <c r="AC1856" i="3"/>
  <c r="AB1856" i="3"/>
  <c r="AA1856" i="3"/>
  <c r="Z1856" i="3"/>
  <c r="Y1856" i="3"/>
  <c r="X1856" i="3"/>
  <c r="AD1855" i="3"/>
  <c r="AC1855" i="3"/>
  <c r="AB1855" i="3"/>
  <c r="AA1855" i="3"/>
  <c r="Z1855" i="3"/>
  <c r="Y1855" i="3"/>
  <c r="X1855" i="3"/>
  <c r="AD1854" i="3"/>
  <c r="AC1854" i="3"/>
  <c r="AB1854" i="3"/>
  <c r="AA1854" i="3"/>
  <c r="Z1854" i="3"/>
  <c r="Y1854" i="3"/>
  <c r="X1854" i="3"/>
  <c r="AD1853" i="3"/>
  <c r="AC1853" i="3"/>
  <c r="AB1853" i="3"/>
  <c r="AA1853" i="3"/>
  <c r="Z1853" i="3"/>
  <c r="Y1853" i="3"/>
  <c r="X1853" i="3"/>
  <c r="AD1852" i="3"/>
  <c r="AC1852" i="3"/>
  <c r="AB1852" i="3"/>
  <c r="AA1852" i="3"/>
  <c r="Z1852" i="3"/>
  <c r="Y1852" i="3"/>
  <c r="X1852" i="3"/>
  <c r="AD1851" i="3"/>
  <c r="AC1851" i="3"/>
  <c r="AB1851" i="3"/>
  <c r="AA1851" i="3"/>
  <c r="Z1851" i="3"/>
  <c r="Y1851" i="3"/>
  <c r="X1851" i="3"/>
  <c r="AD1850" i="3"/>
  <c r="AC1850" i="3"/>
  <c r="AB1850" i="3"/>
  <c r="AA1850" i="3"/>
  <c r="Z1850" i="3"/>
  <c r="Y1850" i="3"/>
  <c r="X1850" i="3"/>
  <c r="AD1849" i="3"/>
  <c r="AC1849" i="3"/>
  <c r="AB1849" i="3"/>
  <c r="AA1849" i="3"/>
  <c r="Z1849" i="3"/>
  <c r="Y1849" i="3"/>
  <c r="X1849" i="3"/>
  <c r="AD1848" i="3"/>
  <c r="AC1848" i="3"/>
  <c r="AB1848" i="3"/>
  <c r="AA1848" i="3"/>
  <c r="Z1848" i="3"/>
  <c r="Y1848" i="3"/>
  <c r="X1848" i="3"/>
  <c r="AD1847" i="3"/>
  <c r="AC1847" i="3"/>
  <c r="AB1847" i="3"/>
  <c r="AA1847" i="3"/>
  <c r="Z1847" i="3"/>
  <c r="Y1847" i="3"/>
  <c r="X1847" i="3"/>
  <c r="AD1846" i="3"/>
  <c r="AC1846" i="3"/>
  <c r="AB1846" i="3"/>
  <c r="AA1846" i="3"/>
  <c r="Z1846" i="3"/>
  <c r="Y1846" i="3"/>
  <c r="X1846" i="3"/>
  <c r="AD1845" i="3"/>
  <c r="AC1845" i="3"/>
  <c r="AB1845" i="3"/>
  <c r="AA1845" i="3"/>
  <c r="Z1845" i="3"/>
  <c r="Y1845" i="3"/>
  <c r="X1845" i="3"/>
  <c r="AD1844" i="3"/>
  <c r="AC1844" i="3"/>
  <c r="AB1844" i="3"/>
  <c r="AA1844" i="3"/>
  <c r="Z1844" i="3"/>
  <c r="Y1844" i="3"/>
  <c r="X1844" i="3"/>
  <c r="AD1843" i="3"/>
  <c r="AC1843" i="3"/>
  <c r="AB1843" i="3"/>
  <c r="AA1843" i="3"/>
  <c r="Z1843" i="3"/>
  <c r="Y1843" i="3"/>
  <c r="X1843" i="3"/>
  <c r="AD1842" i="3"/>
  <c r="AC1842" i="3"/>
  <c r="AB1842" i="3"/>
  <c r="AA1842" i="3"/>
  <c r="Z1842" i="3"/>
  <c r="Y1842" i="3"/>
  <c r="X1842" i="3"/>
  <c r="AD1841" i="3"/>
  <c r="AC1841" i="3"/>
  <c r="AB1841" i="3"/>
  <c r="AA1841" i="3"/>
  <c r="Z1841" i="3"/>
  <c r="Y1841" i="3"/>
  <c r="X1841" i="3"/>
  <c r="AD1840" i="3"/>
  <c r="AC1840" i="3"/>
  <c r="AB1840" i="3"/>
  <c r="AA1840" i="3"/>
  <c r="Z1840" i="3"/>
  <c r="Y1840" i="3"/>
  <c r="X1840" i="3"/>
  <c r="AD1839" i="3"/>
  <c r="AC1839" i="3"/>
  <c r="AB1839" i="3"/>
  <c r="AA1839" i="3"/>
  <c r="Z1839" i="3"/>
  <c r="Y1839" i="3"/>
  <c r="X1839" i="3"/>
  <c r="AD1838" i="3"/>
  <c r="AC1838" i="3"/>
  <c r="AB1838" i="3"/>
  <c r="AA1838" i="3"/>
  <c r="Z1838" i="3"/>
  <c r="Y1838" i="3"/>
  <c r="X1838" i="3"/>
  <c r="AD1837" i="3"/>
  <c r="AC1837" i="3"/>
  <c r="AB1837" i="3"/>
  <c r="AA1837" i="3"/>
  <c r="Z1837" i="3"/>
  <c r="Y1837" i="3"/>
  <c r="X1837" i="3"/>
  <c r="AD1836" i="3"/>
  <c r="AC1836" i="3"/>
  <c r="AB1836" i="3"/>
  <c r="AA1836" i="3"/>
  <c r="Z1836" i="3"/>
  <c r="Y1836" i="3"/>
  <c r="X1836" i="3"/>
  <c r="AD1835" i="3"/>
  <c r="AC1835" i="3"/>
  <c r="AB1835" i="3"/>
  <c r="AA1835" i="3"/>
  <c r="Z1835" i="3"/>
  <c r="Y1835" i="3"/>
  <c r="X1835" i="3"/>
  <c r="AD1834" i="3"/>
  <c r="AC1834" i="3"/>
  <c r="AB1834" i="3"/>
  <c r="AA1834" i="3"/>
  <c r="Z1834" i="3"/>
  <c r="Y1834" i="3"/>
  <c r="X1834" i="3"/>
  <c r="AD1833" i="3"/>
  <c r="AC1833" i="3"/>
  <c r="AB1833" i="3"/>
  <c r="AA1833" i="3"/>
  <c r="Z1833" i="3"/>
  <c r="Y1833" i="3"/>
  <c r="X1833" i="3"/>
  <c r="AD1832" i="3"/>
  <c r="AC1832" i="3"/>
  <c r="AB1832" i="3"/>
  <c r="AA1832" i="3"/>
  <c r="Z1832" i="3"/>
  <c r="Y1832" i="3"/>
  <c r="X1832" i="3"/>
  <c r="AD1831" i="3"/>
  <c r="AC1831" i="3"/>
  <c r="AB1831" i="3"/>
  <c r="AA1831" i="3"/>
  <c r="Z1831" i="3"/>
  <c r="Y1831" i="3"/>
  <c r="X1831" i="3"/>
  <c r="AD1830" i="3"/>
  <c r="AC1830" i="3"/>
  <c r="AB1830" i="3"/>
  <c r="AA1830" i="3"/>
  <c r="Z1830" i="3"/>
  <c r="Y1830" i="3"/>
  <c r="X1830" i="3"/>
  <c r="AD1829" i="3"/>
  <c r="AC1829" i="3"/>
  <c r="AB1829" i="3"/>
  <c r="AA1829" i="3"/>
  <c r="Z1829" i="3"/>
  <c r="Y1829" i="3"/>
  <c r="X1829" i="3"/>
  <c r="AD1828" i="3"/>
  <c r="AC1828" i="3"/>
  <c r="AB1828" i="3"/>
  <c r="AA1828" i="3"/>
  <c r="Z1828" i="3"/>
  <c r="Y1828" i="3"/>
  <c r="X1828" i="3"/>
  <c r="AD1827" i="3"/>
  <c r="AC1827" i="3"/>
  <c r="AB1827" i="3"/>
  <c r="AA1827" i="3"/>
  <c r="Z1827" i="3"/>
  <c r="Y1827" i="3"/>
  <c r="X1827" i="3"/>
  <c r="AD1826" i="3"/>
  <c r="AC1826" i="3"/>
  <c r="AB1826" i="3"/>
  <c r="AA1826" i="3"/>
  <c r="Z1826" i="3"/>
  <c r="Y1826" i="3"/>
  <c r="X1826" i="3"/>
  <c r="AD1825" i="3"/>
  <c r="AC1825" i="3"/>
  <c r="AB1825" i="3"/>
  <c r="AA1825" i="3"/>
  <c r="Z1825" i="3"/>
  <c r="Y1825" i="3"/>
  <c r="X1825" i="3"/>
  <c r="AD1824" i="3"/>
  <c r="AC1824" i="3"/>
  <c r="AB1824" i="3"/>
  <c r="AA1824" i="3"/>
  <c r="Z1824" i="3"/>
  <c r="Y1824" i="3"/>
  <c r="X1824" i="3"/>
  <c r="AD1823" i="3"/>
  <c r="AC1823" i="3"/>
  <c r="AB1823" i="3"/>
  <c r="AA1823" i="3"/>
  <c r="Z1823" i="3"/>
  <c r="Y1823" i="3"/>
  <c r="X1823" i="3"/>
  <c r="AD1822" i="3"/>
  <c r="AC1822" i="3"/>
  <c r="AB1822" i="3"/>
  <c r="AA1822" i="3"/>
  <c r="Z1822" i="3"/>
  <c r="Y1822" i="3"/>
  <c r="X1822" i="3"/>
  <c r="AD1821" i="3"/>
  <c r="AC1821" i="3"/>
  <c r="AB1821" i="3"/>
  <c r="AA1821" i="3"/>
  <c r="Z1821" i="3"/>
  <c r="Y1821" i="3"/>
  <c r="X1821" i="3"/>
  <c r="AD1820" i="3"/>
  <c r="AC1820" i="3"/>
  <c r="AB1820" i="3"/>
  <c r="AA1820" i="3"/>
  <c r="Z1820" i="3"/>
  <c r="Y1820" i="3"/>
  <c r="X1820" i="3"/>
  <c r="AD1819" i="3"/>
  <c r="AC1819" i="3"/>
  <c r="AB1819" i="3"/>
  <c r="AA1819" i="3"/>
  <c r="Z1819" i="3"/>
  <c r="Y1819" i="3"/>
  <c r="X1819" i="3"/>
  <c r="AD1818" i="3"/>
  <c r="AC1818" i="3"/>
  <c r="AB1818" i="3"/>
  <c r="AA1818" i="3"/>
  <c r="Z1818" i="3"/>
  <c r="Y1818" i="3"/>
  <c r="X1818" i="3"/>
  <c r="AD1817" i="3"/>
  <c r="AC1817" i="3"/>
  <c r="AB1817" i="3"/>
  <c r="AA1817" i="3"/>
  <c r="Z1817" i="3"/>
  <c r="Y1817" i="3"/>
  <c r="X1817" i="3"/>
  <c r="AD1816" i="3"/>
  <c r="AC1816" i="3"/>
  <c r="AB1816" i="3"/>
  <c r="AA1816" i="3"/>
  <c r="Z1816" i="3"/>
  <c r="Y1816" i="3"/>
  <c r="X1816" i="3"/>
  <c r="AD1815" i="3"/>
  <c r="AC1815" i="3"/>
  <c r="AB1815" i="3"/>
  <c r="AA1815" i="3"/>
  <c r="Z1815" i="3"/>
  <c r="Y1815" i="3"/>
  <c r="X1815" i="3"/>
  <c r="AD1814" i="3"/>
  <c r="AC1814" i="3"/>
  <c r="AB1814" i="3"/>
  <c r="AA1814" i="3"/>
  <c r="Z1814" i="3"/>
  <c r="Y1814" i="3"/>
  <c r="X1814" i="3"/>
  <c r="AD1813" i="3"/>
  <c r="AC1813" i="3"/>
  <c r="AB1813" i="3"/>
  <c r="AA1813" i="3"/>
  <c r="Z1813" i="3"/>
  <c r="Y1813" i="3"/>
  <c r="X1813" i="3"/>
  <c r="AD1812" i="3"/>
  <c r="AC1812" i="3"/>
  <c r="AB1812" i="3"/>
  <c r="AA1812" i="3"/>
  <c r="Z1812" i="3"/>
  <c r="Y1812" i="3"/>
  <c r="X1812" i="3"/>
  <c r="AD1811" i="3"/>
  <c r="AC1811" i="3"/>
  <c r="AB1811" i="3"/>
  <c r="AA1811" i="3"/>
  <c r="Z1811" i="3"/>
  <c r="Y1811" i="3"/>
  <c r="X1811" i="3"/>
  <c r="AD1810" i="3"/>
  <c r="AC1810" i="3"/>
  <c r="AB1810" i="3"/>
  <c r="AA1810" i="3"/>
  <c r="Z1810" i="3"/>
  <c r="Y1810" i="3"/>
  <c r="X1810" i="3"/>
  <c r="AD1809" i="3"/>
  <c r="AC1809" i="3"/>
  <c r="AB1809" i="3"/>
  <c r="AA1809" i="3"/>
  <c r="Z1809" i="3"/>
  <c r="Y1809" i="3"/>
  <c r="X1809" i="3"/>
  <c r="AD1808" i="3"/>
  <c r="AC1808" i="3"/>
  <c r="AB1808" i="3"/>
  <c r="AA1808" i="3"/>
  <c r="Z1808" i="3"/>
  <c r="Y1808" i="3"/>
  <c r="X1808" i="3"/>
  <c r="AD1807" i="3"/>
  <c r="AC1807" i="3"/>
  <c r="AB1807" i="3"/>
  <c r="AA1807" i="3"/>
  <c r="Z1807" i="3"/>
  <c r="Y1807" i="3"/>
  <c r="X1807" i="3"/>
  <c r="AD1806" i="3"/>
  <c r="AC1806" i="3"/>
  <c r="AB1806" i="3"/>
  <c r="AA1806" i="3"/>
  <c r="Z1806" i="3"/>
  <c r="Y1806" i="3"/>
  <c r="X1806" i="3"/>
  <c r="AD1805" i="3"/>
  <c r="AC1805" i="3"/>
  <c r="AB1805" i="3"/>
  <c r="AA1805" i="3"/>
  <c r="Z1805" i="3"/>
  <c r="Y1805" i="3"/>
  <c r="X1805" i="3"/>
  <c r="AD1804" i="3"/>
  <c r="AC1804" i="3"/>
  <c r="AB1804" i="3"/>
  <c r="AA1804" i="3"/>
  <c r="Z1804" i="3"/>
  <c r="Y1804" i="3"/>
  <c r="X1804" i="3"/>
  <c r="AD1803" i="3"/>
  <c r="AC1803" i="3"/>
  <c r="AB1803" i="3"/>
  <c r="AA1803" i="3"/>
  <c r="Z1803" i="3"/>
  <c r="Y1803" i="3"/>
  <c r="X1803" i="3"/>
  <c r="AD1802" i="3"/>
  <c r="AC1802" i="3"/>
  <c r="AB1802" i="3"/>
  <c r="AA1802" i="3"/>
  <c r="Z1802" i="3"/>
  <c r="Y1802" i="3"/>
  <c r="X1802" i="3"/>
  <c r="AD1801" i="3"/>
  <c r="AC1801" i="3"/>
  <c r="AB1801" i="3"/>
  <c r="AA1801" i="3"/>
  <c r="Z1801" i="3"/>
  <c r="Y1801" i="3"/>
  <c r="X1801" i="3"/>
  <c r="AD1800" i="3"/>
  <c r="AC1800" i="3"/>
  <c r="AB1800" i="3"/>
  <c r="AA1800" i="3"/>
  <c r="Z1800" i="3"/>
  <c r="Y1800" i="3"/>
  <c r="X1800" i="3"/>
  <c r="AD1799" i="3"/>
  <c r="AC1799" i="3"/>
  <c r="AB1799" i="3"/>
  <c r="AA1799" i="3"/>
  <c r="Z1799" i="3"/>
  <c r="Y1799" i="3"/>
  <c r="X1799" i="3"/>
  <c r="AD1798" i="3"/>
  <c r="AC1798" i="3"/>
  <c r="AB1798" i="3"/>
  <c r="AA1798" i="3"/>
  <c r="Z1798" i="3"/>
  <c r="Y1798" i="3"/>
  <c r="X1798" i="3"/>
  <c r="AD1797" i="3"/>
  <c r="AC1797" i="3"/>
  <c r="AB1797" i="3"/>
  <c r="AA1797" i="3"/>
  <c r="Z1797" i="3"/>
  <c r="Y1797" i="3"/>
  <c r="X1797" i="3"/>
  <c r="AD1796" i="3"/>
  <c r="AC1796" i="3"/>
  <c r="AB1796" i="3"/>
  <c r="AA1796" i="3"/>
  <c r="Z1796" i="3"/>
  <c r="Y1796" i="3"/>
  <c r="X1796" i="3"/>
  <c r="AD1795" i="3"/>
  <c r="AC1795" i="3"/>
  <c r="AB1795" i="3"/>
  <c r="AA1795" i="3"/>
  <c r="Z1795" i="3"/>
  <c r="Y1795" i="3"/>
  <c r="X1795" i="3"/>
  <c r="AD1794" i="3"/>
  <c r="AC1794" i="3"/>
  <c r="AB1794" i="3"/>
  <c r="AA1794" i="3"/>
  <c r="Z1794" i="3"/>
  <c r="Y1794" i="3"/>
  <c r="X1794" i="3"/>
  <c r="AD1793" i="3"/>
  <c r="AC1793" i="3"/>
  <c r="AB1793" i="3"/>
  <c r="AA1793" i="3"/>
  <c r="Z1793" i="3"/>
  <c r="Y1793" i="3"/>
  <c r="X1793" i="3"/>
  <c r="AD1792" i="3"/>
  <c r="AC1792" i="3"/>
  <c r="AB1792" i="3"/>
  <c r="AA1792" i="3"/>
  <c r="Z1792" i="3"/>
  <c r="Y1792" i="3"/>
  <c r="X1792" i="3"/>
  <c r="AD1791" i="3"/>
  <c r="AC1791" i="3"/>
  <c r="AB1791" i="3"/>
  <c r="AA1791" i="3"/>
  <c r="Z1791" i="3"/>
  <c r="Y1791" i="3"/>
  <c r="X1791" i="3"/>
  <c r="AD1790" i="3"/>
  <c r="AC1790" i="3"/>
  <c r="AB1790" i="3"/>
  <c r="AA1790" i="3"/>
  <c r="Z1790" i="3"/>
  <c r="Y1790" i="3"/>
  <c r="X1790" i="3"/>
  <c r="AD1789" i="3"/>
  <c r="AC1789" i="3"/>
  <c r="AB1789" i="3"/>
  <c r="AA1789" i="3"/>
  <c r="Z1789" i="3"/>
  <c r="Y1789" i="3"/>
  <c r="X1789" i="3"/>
  <c r="AD1788" i="3"/>
  <c r="AC1788" i="3"/>
  <c r="AB1788" i="3"/>
  <c r="AA1788" i="3"/>
  <c r="Z1788" i="3"/>
  <c r="Y1788" i="3"/>
  <c r="X1788" i="3"/>
  <c r="AD1787" i="3"/>
  <c r="AC1787" i="3"/>
  <c r="AB1787" i="3"/>
  <c r="AA1787" i="3"/>
  <c r="Z1787" i="3"/>
  <c r="Y1787" i="3"/>
  <c r="X1787" i="3"/>
  <c r="AD1786" i="3"/>
  <c r="AC1786" i="3"/>
  <c r="AB1786" i="3"/>
  <c r="AA1786" i="3"/>
  <c r="Z1786" i="3"/>
  <c r="Y1786" i="3"/>
  <c r="X1786" i="3"/>
  <c r="AD1785" i="3"/>
  <c r="AC1785" i="3"/>
  <c r="AB1785" i="3"/>
  <c r="AA1785" i="3"/>
  <c r="Z1785" i="3"/>
  <c r="Y1785" i="3"/>
  <c r="X1785" i="3"/>
  <c r="AD1784" i="3"/>
  <c r="AC1784" i="3"/>
  <c r="AB1784" i="3"/>
  <c r="AA1784" i="3"/>
  <c r="Z1784" i="3"/>
  <c r="Y1784" i="3"/>
  <c r="X1784" i="3"/>
  <c r="AD1783" i="3"/>
  <c r="AC1783" i="3"/>
  <c r="AB1783" i="3"/>
  <c r="AA1783" i="3"/>
  <c r="Z1783" i="3"/>
  <c r="Y1783" i="3"/>
  <c r="X1783" i="3"/>
  <c r="AD1782" i="3"/>
  <c r="AC1782" i="3"/>
  <c r="AB1782" i="3"/>
  <c r="AA1782" i="3"/>
  <c r="Z1782" i="3"/>
  <c r="Y1782" i="3"/>
  <c r="X1782" i="3"/>
  <c r="AD1781" i="3"/>
  <c r="AC1781" i="3"/>
  <c r="AB1781" i="3"/>
  <c r="AA1781" i="3"/>
  <c r="Z1781" i="3"/>
  <c r="Y1781" i="3"/>
  <c r="X1781" i="3"/>
  <c r="AD1780" i="3"/>
  <c r="AC1780" i="3"/>
  <c r="AB1780" i="3"/>
  <c r="AA1780" i="3"/>
  <c r="Z1780" i="3"/>
  <c r="Y1780" i="3"/>
  <c r="X1780" i="3"/>
  <c r="AD1779" i="3"/>
  <c r="AC1779" i="3"/>
  <c r="AB1779" i="3"/>
  <c r="AA1779" i="3"/>
  <c r="Z1779" i="3"/>
  <c r="Y1779" i="3"/>
  <c r="X1779" i="3"/>
  <c r="AD1778" i="3"/>
  <c r="AC1778" i="3"/>
  <c r="AB1778" i="3"/>
  <c r="AA1778" i="3"/>
  <c r="Z1778" i="3"/>
  <c r="Y1778" i="3"/>
  <c r="X1778" i="3"/>
  <c r="AD1777" i="3"/>
  <c r="AC1777" i="3"/>
  <c r="AB1777" i="3"/>
  <c r="AA1777" i="3"/>
  <c r="Z1777" i="3"/>
  <c r="Y1777" i="3"/>
  <c r="X1777" i="3"/>
  <c r="AD1776" i="3"/>
  <c r="AC1776" i="3"/>
  <c r="AB1776" i="3"/>
  <c r="AA1776" i="3"/>
  <c r="Z1776" i="3"/>
  <c r="Y1776" i="3"/>
  <c r="X1776" i="3"/>
  <c r="AD1775" i="3"/>
  <c r="AC1775" i="3"/>
  <c r="AB1775" i="3"/>
  <c r="AA1775" i="3"/>
  <c r="Z1775" i="3"/>
  <c r="Y1775" i="3"/>
  <c r="X1775" i="3"/>
  <c r="AD1774" i="3"/>
  <c r="AC1774" i="3"/>
  <c r="AB1774" i="3"/>
  <c r="AA1774" i="3"/>
  <c r="Z1774" i="3"/>
  <c r="Y1774" i="3"/>
  <c r="X1774" i="3"/>
  <c r="AD1773" i="3"/>
  <c r="AC1773" i="3"/>
  <c r="AB1773" i="3"/>
  <c r="AA1773" i="3"/>
  <c r="Z1773" i="3"/>
  <c r="Y1773" i="3"/>
  <c r="X1773" i="3"/>
  <c r="AD1772" i="3"/>
  <c r="AC1772" i="3"/>
  <c r="AB1772" i="3"/>
  <c r="AA1772" i="3"/>
  <c r="Z1772" i="3"/>
  <c r="Y1772" i="3"/>
  <c r="X1772" i="3"/>
  <c r="AD1771" i="3"/>
  <c r="AC1771" i="3"/>
  <c r="AB1771" i="3"/>
  <c r="AA1771" i="3"/>
  <c r="Z1771" i="3"/>
  <c r="Y1771" i="3"/>
  <c r="X1771" i="3"/>
  <c r="AD1770" i="3"/>
  <c r="AC1770" i="3"/>
  <c r="AB1770" i="3"/>
  <c r="AA1770" i="3"/>
  <c r="Z1770" i="3"/>
  <c r="Y1770" i="3"/>
  <c r="X1770" i="3"/>
  <c r="AD1769" i="3"/>
  <c r="AC1769" i="3"/>
  <c r="AB1769" i="3"/>
  <c r="AA1769" i="3"/>
  <c r="Z1769" i="3"/>
  <c r="Y1769" i="3"/>
  <c r="X1769" i="3"/>
  <c r="AD1768" i="3"/>
  <c r="AC1768" i="3"/>
  <c r="AB1768" i="3"/>
  <c r="AA1768" i="3"/>
  <c r="Z1768" i="3"/>
  <c r="Y1768" i="3"/>
  <c r="X1768" i="3"/>
  <c r="AD1767" i="3"/>
  <c r="AC1767" i="3"/>
  <c r="AB1767" i="3"/>
  <c r="AA1767" i="3"/>
  <c r="Z1767" i="3"/>
  <c r="Y1767" i="3"/>
  <c r="X1767" i="3"/>
  <c r="AD1766" i="3"/>
  <c r="AC1766" i="3"/>
  <c r="AB1766" i="3"/>
  <c r="AA1766" i="3"/>
  <c r="Z1766" i="3"/>
  <c r="Y1766" i="3"/>
  <c r="X1766" i="3"/>
  <c r="AD1765" i="3"/>
  <c r="AC1765" i="3"/>
  <c r="AB1765" i="3"/>
  <c r="AA1765" i="3"/>
  <c r="Z1765" i="3"/>
  <c r="Y1765" i="3"/>
  <c r="X1765" i="3"/>
  <c r="AD1764" i="3"/>
  <c r="AC1764" i="3"/>
  <c r="AB1764" i="3"/>
  <c r="AA1764" i="3"/>
  <c r="Z1764" i="3"/>
  <c r="Y1764" i="3"/>
  <c r="X1764" i="3"/>
  <c r="AD1763" i="3"/>
  <c r="AC1763" i="3"/>
  <c r="AB1763" i="3"/>
  <c r="AA1763" i="3"/>
  <c r="Z1763" i="3"/>
  <c r="Y1763" i="3"/>
  <c r="X1763" i="3"/>
  <c r="AD1762" i="3"/>
  <c r="AC1762" i="3"/>
  <c r="AB1762" i="3"/>
  <c r="AA1762" i="3"/>
  <c r="Z1762" i="3"/>
  <c r="Y1762" i="3"/>
  <c r="X1762" i="3"/>
  <c r="AD1761" i="3"/>
  <c r="AC1761" i="3"/>
  <c r="AB1761" i="3"/>
  <c r="AA1761" i="3"/>
  <c r="Z1761" i="3"/>
  <c r="Y1761" i="3"/>
  <c r="X1761" i="3"/>
  <c r="AD1760" i="3"/>
  <c r="AC1760" i="3"/>
  <c r="AB1760" i="3"/>
  <c r="AA1760" i="3"/>
  <c r="Z1760" i="3"/>
  <c r="Y1760" i="3"/>
  <c r="X1760" i="3"/>
  <c r="AD1759" i="3"/>
  <c r="AC1759" i="3"/>
  <c r="AB1759" i="3"/>
  <c r="AA1759" i="3"/>
  <c r="Z1759" i="3"/>
  <c r="Y1759" i="3"/>
  <c r="X1759" i="3"/>
  <c r="AD1758" i="3"/>
  <c r="AC1758" i="3"/>
  <c r="AB1758" i="3"/>
  <c r="AA1758" i="3"/>
  <c r="Z1758" i="3"/>
  <c r="Y1758" i="3"/>
  <c r="X1758" i="3"/>
  <c r="AD1757" i="3"/>
  <c r="AC1757" i="3"/>
  <c r="AB1757" i="3"/>
  <c r="AA1757" i="3"/>
  <c r="Z1757" i="3"/>
  <c r="Y1757" i="3"/>
  <c r="X1757" i="3"/>
  <c r="AD1756" i="3"/>
  <c r="AC1756" i="3"/>
  <c r="AB1756" i="3"/>
  <c r="AA1756" i="3"/>
  <c r="Z1756" i="3"/>
  <c r="Y1756" i="3"/>
  <c r="X1756" i="3"/>
  <c r="AD1755" i="3"/>
  <c r="AC1755" i="3"/>
  <c r="AB1755" i="3"/>
  <c r="AA1755" i="3"/>
  <c r="Z1755" i="3"/>
  <c r="Y1755" i="3"/>
  <c r="X1755" i="3"/>
  <c r="AD1754" i="3"/>
  <c r="AC1754" i="3"/>
  <c r="AB1754" i="3"/>
  <c r="AA1754" i="3"/>
  <c r="Z1754" i="3"/>
  <c r="Y1754" i="3"/>
  <c r="X1754" i="3"/>
  <c r="AD1753" i="3"/>
  <c r="AC1753" i="3"/>
  <c r="AB1753" i="3"/>
  <c r="AA1753" i="3"/>
  <c r="Z1753" i="3"/>
  <c r="Y1753" i="3"/>
  <c r="X1753" i="3"/>
  <c r="AD1752" i="3"/>
  <c r="AC1752" i="3"/>
  <c r="AB1752" i="3"/>
  <c r="AA1752" i="3"/>
  <c r="Z1752" i="3"/>
  <c r="Y1752" i="3"/>
  <c r="X1752" i="3"/>
  <c r="AD1751" i="3"/>
  <c r="AC1751" i="3"/>
  <c r="AB1751" i="3"/>
  <c r="AA1751" i="3"/>
  <c r="Z1751" i="3"/>
  <c r="Y1751" i="3"/>
  <c r="X1751" i="3"/>
  <c r="AD1750" i="3"/>
  <c r="AC1750" i="3"/>
  <c r="AB1750" i="3"/>
  <c r="AA1750" i="3"/>
  <c r="Z1750" i="3"/>
  <c r="Y1750" i="3"/>
  <c r="X1750" i="3"/>
  <c r="AD1749" i="3"/>
  <c r="AC1749" i="3"/>
  <c r="AB1749" i="3"/>
  <c r="AA1749" i="3"/>
  <c r="Z1749" i="3"/>
  <c r="Y1749" i="3"/>
  <c r="X1749" i="3"/>
  <c r="AD1748" i="3"/>
  <c r="AC1748" i="3"/>
  <c r="AB1748" i="3"/>
  <c r="AA1748" i="3"/>
  <c r="Z1748" i="3"/>
  <c r="Y1748" i="3"/>
  <c r="X1748" i="3"/>
  <c r="AD1747" i="3"/>
  <c r="AC1747" i="3"/>
  <c r="AB1747" i="3"/>
  <c r="AA1747" i="3"/>
  <c r="Z1747" i="3"/>
  <c r="Y1747" i="3"/>
  <c r="X1747" i="3"/>
  <c r="AD1746" i="3"/>
  <c r="AC1746" i="3"/>
  <c r="AB1746" i="3"/>
  <c r="AA1746" i="3"/>
  <c r="Z1746" i="3"/>
  <c r="Y1746" i="3"/>
  <c r="X1746" i="3"/>
  <c r="AD1745" i="3"/>
  <c r="AC1745" i="3"/>
  <c r="AB1745" i="3"/>
  <c r="AA1745" i="3"/>
  <c r="Z1745" i="3"/>
  <c r="Y1745" i="3"/>
  <c r="X1745" i="3"/>
  <c r="AD1744" i="3"/>
  <c r="AC1744" i="3"/>
  <c r="AB1744" i="3"/>
  <c r="AA1744" i="3"/>
  <c r="Z1744" i="3"/>
  <c r="Y1744" i="3"/>
  <c r="X1744" i="3"/>
  <c r="AD1743" i="3"/>
  <c r="AC1743" i="3"/>
  <c r="AB1743" i="3"/>
  <c r="AA1743" i="3"/>
  <c r="Z1743" i="3"/>
  <c r="Y1743" i="3"/>
  <c r="X1743" i="3"/>
  <c r="AD1742" i="3"/>
  <c r="AC1742" i="3"/>
  <c r="AB1742" i="3"/>
  <c r="AA1742" i="3"/>
  <c r="Z1742" i="3"/>
  <c r="Y1742" i="3"/>
  <c r="X1742" i="3"/>
  <c r="AD1741" i="3"/>
  <c r="AC1741" i="3"/>
  <c r="AB1741" i="3"/>
  <c r="AA1741" i="3"/>
  <c r="Z1741" i="3"/>
  <c r="Y1741" i="3"/>
  <c r="X1741" i="3"/>
  <c r="AD1740" i="3"/>
  <c r="AC1740" i="3"/>
  <c r="AB1740" i="3"/>
  <c r="AA1740" i="3"/>
  <c r="Z1740" i="3"/>
  <c r="Y1740" i="3"/>
  <c r="X1740" i="3"/>
  <c r="AD1739" i="3"/>
  <c r="AC1739" i="3"/>
  <c r="AB1739" i="3"/>
  <c r="AA1739" i="3"/>
  <c r="Z1739" i="3"/>
  <c r="Y1739" i="3"/>
  <c r="X1739" i="3"/>
  <c r="AD1738" i="3"/>
  <c r="AC1738" i="3"/>
  <c r="AB1738" i="3"/>
  <c r="AA1738" i="3"/>
  <c r="Z1738" i="3"/>
  <c r="Y1738" i="3"/>
  <c r="X1738" i="3"/>
  <c r="AD1737" i="3"/>
  <c r="AC1737" i="3"/>
  <c r="AB1737" i="3"/>
  <c r="AA1737" i="3"/>
  <c r="Z1737" i="3"/>
  <c r="Y1737" i="3"/>
  <c r="X1737" i="3"/>
  <c r="AD1736" i="3"/>
  <c r="AC1736" i="3"/>
  <c r="AB1736" i="3"/>
  <c r="AA1736" i="3"/>
  <c r="Z1736" i="3"/>
  <c r="Y1736" i="3"/>
  <c r="X1736" i="3"/>
  <c r="AD1735" i="3"/>
  <c r="AC1735" i="3"/>
  <c r="AB1735" i="3"/>
  <c r="AA1735" i="3"/>
  <c r="Z1735" i="3"/>
  <c r="Y1735" i="3"/>
  <c r="X1735" i="3"/>
  <c r="AD1734" i="3"/>
  <c r="AC1734" i="3"/>
  <c r="AB1734" i="3"/>
  <c r="AA1734" i="3"/>
  <c r="Z1734" i="3"/>
  <c r="Y1734" i="3"/>
  <c r="X1734" i="3"/>
  <c r="AD1733" i="3"/>
  <c r="AC1733" i="3"/>
  <c r="AB1733" i="3"/>
  <c r="AA1733" i="3"/>
  <c r="Z1733" i="3"/>
  <c r="Y1733" i="3"/>
  <c r="X1733" i="3"/>
  <c r="AD1732" i="3"/>
  <c r="AC1732" i="3"/>
  <c r="AB1732" i="3"/>
  <c r="AA1732" i="3"/>
  <c r="Z1732" i="3"/>
  <c r="Y1732" i="3"/>
  <c r="X1732" i="3"/>
  <c r="AD1731" i="3"/>
  <c r="AC1731" i="3"/>
  <c r="AB1731" i="3"/>
  <c r="AA1731" i="3"/>
  <c r="Z1731" i="3"/>
  <c r="Y1731" i="3"/>
  <c r="X1731" i="3"/>
  <c r="AD1730" i="3"/>
  <c r="AC1730" i="3"/>
  <c r="AB1730" i="3"/>
  <c r="AA1730" i="3"/>
  <c r="Z1730" i="3"/>
  <c r="Y1730" i="3"/>
  <c r="X1730" i="3"/>
  <c r="AD1729" i="3"/>
  <c r="AC1729" i="3"/>
  <c r="AB1729" i="3"/>
  <c r="AA1729" i="3"/>
  <c r="Z1729" i="3"/>
  <c r="Y1729" i="3"/>
  <c r="X1729" i="3"/>
  <c r="AD1728" i="3"/>
  <c r="AC1728" i="3"/>
  <c r="AB1728" i="3"/>
  <c r="AA1728" i="3"/>
  <c r="Z1728" i="3"/>
  <c r="Y1728" i="3"/>
  <c r="X1728" i="3"/>
  <c r="AD1727" i="3"/>
  <c r="AC1727" i="3"/>
  <c r="AB1727" i="3"/>
  <c r="AA1727" i="3"/>
  <c r="Z1727" i="3"/>
  <c r="Y1727" i="3"/>
  <c r="X1727" i="3"/>
  <c r="AD1726" i="3"/>
  <c r="AC1726" i="3"/>
  <c r="AB1726" i="3"/>
  <c r="AA1726" i="3"/>
  <c r="Z1726" i="3"/>
  <c r="Y1726" i="3"/>
  <c r="X1726" i="3"/>
  <c r="AD1725" i="3"/>
  <c r="AC1725" i="3"/>
  <c r="AB1725" i="3"/>
  <c r="AA1725" i="3"/>
  <c r="Z1725" i="3"/>
  <c r="Y1725" i="3"/>
  <c r="X1725" i="3"/>
  <c r="AD1724" i="3"/>
  <c r="AC1724" i="3"/>
  <c r="AB1724" i="3"/>
  <c r="AA1724" i="3"/>
  <c r="Z1724" i="3"/>
  <c r="Y1724" i="3"/>
  <c r="X1724" i="3"/>
  <c r="AD1723" i="3"/>
  <c r="AC1723" i="3"/>
  <c r="AB1723" i="3"/>
  <c r="AA1723" i="3"/>
  <c r="Z1723" i="3"/>
  <c r="Y1723" i="3"/>
  <c r="X1723" i="3"/>
  <c r="AD1722" i="3"/>
  <c r="AC1722" i="3"/>
  <c r="AB1722" i="3"/>
  <c r="AA1722" i="3"/>
  <c r="Z1722" i="3"/>
  <c r="Y1722" i="3"/>
  <c r="X1722" i="3"/>
  <c r="AD1721" i="3"/>
  <c r="AC1721" i="3"/>
  <c r="AB1721" i="3"/>
  <c r="AA1721" i="3"/>
  <c r="Z1721" i="3"/>
  <c r="Y1721" i="3"/>
  <c r="X1721" i="3"/>
  <c r="AD1720" i="3"/>
  <c r="AC1720" i="3"/>
  <c r="AB1720" i="3"/>
  <c r="AA1720" i="3"/>
  <c r="Z1720" i="3"/>
  <c r="Y1720" i="3"/>
  <c r="X1720" i="3"/>
  <c r="AD1719" i="3"/>
  <c r="AC1719" i="3"/>
  <c r="AB1719" i="3"/>
  <c r="AA1719" i="3"/>
  <c r="Z1719" i="3"/>
  <c r="Y1719" i="3"/>
  <c r="X1719" i="3"/>
  <c r="AD1718" i="3"/>
  <c r="AC1718" i="3"/>
  <c r="AB1718" i="3"/>
  <c r="AA1718" i="3"/>
  <c r="Z1718" i="3"/>
  <c r="Y1718" i="3"/>
  <c r="X1718" i="3"/>
  <c r="AD1717" i="3"/>
  <c r="AC1717" i="3"/>
  <c r="AB1717" i="3"/>
  <c r="AA1717" i="3"/>
  <c r="Z1717" i="3"/>
  <c r="Y1717" i="3"/>
  <c r="X1717" i="3"/>
  <c r="AD1716" i="3"/>
  <c r="AC1716" i="3"/>
  <c r="AB1716" i="3"/>
  <c r="AA1716" i="3"/>
  <c r="Z1716" i="3"/>
  <c r="Y1716" i="3"/>
  <c r="X1716" i="3"/>
  <c r="AD1715" i="3"/>
  <c r="AC1715" i="3"/>
  <c r="AB1715" i="3"/>
  <c r="AA1715" i="3"/>
  <c r="Z1715" i="3"/>
  <c r="Y1715" i="3"/>
  <c r="X1715" i="3"/>
  <c r="AD1714" i="3"/>
  <c r="AC1714" i="3"/>
  <c r="AB1714" i="3"/>
  <c r="AA1714" i="3"/>
  <c r="Z1714" i="3"/>
  <c r="Y1714" i="3"/>
  <c r="X1714" i="3"/>
  <c r="AD1713" i="3"/>
  <c r="AC1713" i="3"/>
  <c r="AB1713" i="3"/>
  <c r="AA1713" i="3"/>
  <c r="Z1713" i="3"/>
  <c r="Y1713" i="3"/>
  <c r="X1713" i="3"/>
  <c r="AD1712" i="3"/>
  <c r="AC1712" i="3"/>
  <c r="AB1712" i="3"/>
  <c r="AA1712" i="3"/>
  <c r="Z1712" i="3"/>
  <c r="Y1712" i="3"/>
  <c r="X1712" i="3"/>
  <c r="AD1711" i="3"/>
  <c r="AC1711" i="3"/>
  <c r="AB1711" i="3"/>
  <c r="AA1711" i="3"/>
  <c r="Z1711" i="3"/>
  <c r="Y1711" i="3"/>
  <c r="X1711" i="3"/>
  <c r="AD1710" i="3"/>
  <c r="AC1710" i="3"/>
  <c r="AB1710" i="3"/>
  <c r="AA1710" i="3"/>
  <c r="Z1710" i="3"/>
  <c r="Y1710" i="3"/>
  <c r="X1710" i="3"/>
  <c r="AD1709" i="3"/>
  <c r="AC1709" i="3"/>
  <c r="AB1709" i="3"/>
  <c r="AA1709" i="3"/>
  <c r="Z1709" i="3"/>
  <c r="Y1709" i="3"/>
  <c r="X1709" i="3"/>
  <c r="AD1708" i="3"/>
  <c r="AC1708" i="3"/>
  <c r="AB1708" i="3"/>
  <c r="AA1708" i="3"/>
  <c r="Z1708" i="3"/>
  <c r="Y1708" i="3"/>
  <c r="X1708" i="3"/>
  <c r="AD1707" i="3"/>
  <c r="AC1707" i="3"/>
  <c r="AB1707" i="3"/>
  <c r="AA1707" i="3"/>
  <c r="Z1707" i="3"/>
  <c r="Y1707" i="3"/>
  <c r="X1707" i="3"/>
  <c r="AD1706" i="3"/>
  <c r="AC1706" i="3"/>
  <c r="AB1706" i="3"/>
  <c r="AA1706" i="3"/>
  <c r="Z1706" i="3"/>
  <c r="Y1706" i="3"/>
  <c r="X1706" i="3"/>
  <c r="AD1705" i="3"/>
  <c r="AC1705" i="3"/>
  <c r="AB1705" i="3"/>
  <c r="AA1705" i="3"/>
  <c r="Z1705" i="3"/>
  <c r="Y1705" i="3"/>
  <c r="X1705" i="3"/>
  <c r="AD1704" i="3"/>
  <c r="AC1704" i="3"/>
  <c r="AB1704" i="3"/>
  <c r="AA1704" i="3"/>
  <c r="Z1704" i="3"/>
  <c r="Y1704" i="3"/>
  <c r="X1704" i="3"/>
  <c r="AD1703" i="3"/>
  <c r="AC1703" i="3"/>
  <c r="AB1703" i="3"/>
  <c r="AA1703" i="3"/>
  <c r="Z1703" i="3"/>
  <c r="Y1703" i="3"/>
  <c r="X1703" i="3"/>
  <c r="AD1702" i="3"/>
  <c r="AC1702" i="3"/>
  <c r="AB1702" i="3"/>
  <c r="AA1702" i="3"/>
  <c r="Z1702" i="3"/>
  <c r="Y1702" i="3"/>
  <c r="X1702" i="3"/>
  <c r="AD1701" i="3"/>
  <c r="AC1701" i="3"/>
  <c r="AB1701" i="3"/>
  <c r="AA1701" i="3"/>
  <c r="Z1701" i="3"/>
  <c r="Y1701" i="3"/>
  <c r="X1701" i="3"/>
  <c r="AD1700" i="3"/>
  <c r="AC1700" i="3"/>
  <c r="AB1700" i="3"/>
  <c r="AA1700" i="3"/>
  <c r="Z1700" i="3"/>
  <c r="Y1700" i="3"/>
  <c r="X1700" i="3"/>
  <c r="AD1699" i="3"/>
  <c r="AC1699" i="3"/>
  <c r="AB1699" i="3"/>
  <c r="AA1699" i="3"/>
  <c r="Z1699" i="3"/>
  <c r="Y1699" i="3"/>
  <c r="X1699" i="3"/>
  <c r="AD1698" i="3"/>
  <c r="AC1698" i="3"/>
  <c r="AB1698" i="3"/>
  <c r="AA1698" i="3"/>
  <c r="Z1698" i="3"/>
  <c r="Y1698" i="3"/>
  <c r="X1698" i="3"/>
  <c r="AD1697" i="3"/>
  <c r="AC1697" i="3"/>
  <c r="AB1697" i="3"/>
  <c r="AA1697" i="3"/>
  <c r="Z1697" i="3"/>
  <c r="Y1697" i="3"/>
  <c r="X1697" i="3"/>
  <c r="AD1696" i="3"/>
  <c r="AC1696" i="3"/>
  <c r="AB1696" i="3"/>
  <c r="AA1696" i="3"/>
  <c r="Z1696" i="3"/>
  <c r="Y1696" i="3"/>
  <c r="X1696" i="3"/>
  <c r="AD1695" i="3"/>
  <c r="AC1695" i="3"/>
  <c r="AB1695" i="3"/>
  <c r="AA1695" i="3"/>
  <c r="Z1695" i="3"/>
  <c r="Y1695" i="3"/>
  <c r="X1695" i="3"/>
  <c r="AD1694" i="3"/>
  <c r="AC1694" i="3"/>
  <c r="AB1694" i="3"/>
  <c r="AA1694" i="3"/>
  <c r="Z1694" i="3"/>
  <c r="Y1694" i="3"/>
  <c r="X1694" i="3"/>
  <c r="AD1693" i="3"/>
  <c r="AC1693" i="3"/>
  <c r="AB1693" i="3"/>
  <c r="AA1693" i="3"/>
  <c r="Z1693" i="3"/>
  <c r="Y1693" i="3"/>
  <c r="X1693" i="3"/>
  <c r="AD1692" i="3"/>
  <c r="AC1692" i="3"/>
  <c r="AB1692" i="3"/>
  <c r="AA1692" i="3"/>
  <c r="Z1692" i="3"/>
  <c r="Y1692" i="3"/>
  <c r="X1692" i="3"/>
  <c r="AD1691" i="3"/>
  <c r="AC1691" i="3"/>
  <c r="AB1691" i="3"/>
  <c r="AA1691" i="3"/>
  <c r="Z1691" i="3"/>
  <c r="Y1691" i="3"/>
  <c r="X1691" i="3"/>
  <c r="AD1690" i="3"/>
  <c r="AC1690" i="3"/>
  <c r="AB1690" i="3"/>
  <c r="AA1690" i="3"/>
  <c r="Z1690" i="3"/>
  <c r="Y1690" i="3"/>
  <c r="X1690" i="3"/>
  <c r="AD1689" i="3"/>
  <c r="AC1689" i="3"/>
  <c r="AB1689" i="3"/>
  <c r="AA1689" i="3"/>
  <c r="Z1689" i="3"/>
  <c r="Y1689" i="3"/>
  <c r="X1689" i="3"/>
  <c r="AD1688" i="3"/>
  <c r="AC1688" i="3"/>
  <c r="AB1688" i="3"/>
  <c r="AA1688" i="3"/>
  <c r="Z1688" i="3"/>
  <c r="Y1688" i="3"/>
  <c r="X1688" i="3"/>
  <c r="AD1687" i="3"/>
  <c r="AC1687" i="3"/>
  <c r="AB1687" i="3"/>
  <c r="AA1687" i="3"/>
  <c r="Z1687" i="3"/>
  <c r="Y1687" i="3"/>
  <c r="X1687" i="3"/>
  <c r="AD1686" i="3"/>
  <c r="AC1686" i="3"/>
  <c r="AB1686" i="3"/>
  <c r="AA1686" i="3"/>
  <c r="Z1686" i="3"/>
  <c r="Y1686" i="3"/>
  <c r="X1686" i="3"/>
  <c r="AD1685" i="3"/>
  <c r="AC1685" i="3"/>
  <c r="AB1685" i="3"/>
  <c r="AA1685" i="3"/>
  <c r="Z1685" i="3"/>
  <c r="Y1685" i="3"/>
  <c r="X1685" i="3"/>
  <c r="AD1684" i="3"/>
  <c r="AC1684" i="3"/>
  <c r="AB1684" i="3"/>
  <c r="AA1684" i="3"/>
  <c r="Z1684" i="3"/>
  <c r="Y1684" i="3"/>
  <c r="X1684" i="3"/>
  <c r="AD1683" i="3"/>
  <c r="AC1683" i="3"/>
  <c r="AB1683" i="3"/>
  <c r="AA1683" i="3"/>
  <c r="Z1683" i="3"/>
  <c r="Y1683" i="3"/>
  <c r="X1683" i="3"/>
  <c r="AD1682" i="3"/>
  <c r="AC1682" i="3"/>
  <c r="AB1682" i="3"/>
  <c r="AA1682" i="3"/>
  <c r="Z1682" i="3"/>
  <c r="Y1682" i="3"/>
  <c r="X1682" i="3"/>
  <c r="AD1681" i="3"/>
  <c r="AC1681" i="3"/>
  <c r="AB1681" i="3"/>
  <c r="AA1681" i="3"/>
  <c r="Z1681" i="3"/>
  <c r="Y1681" i="3"/>
  <c r="X1681" i="3"/>
  <c r="AD1680" i="3"/>
  <c r="AC1680" i="3"/>
  <c r="AB1680" i="3"/>
  <c r="AA1680" i="3"/>
  <c r="Z1680" i="3"/>
  <c r="Y1680" i="3"/>
  <c r="X1680" i="3"/>
  <c r="AD1679" i="3"/>
  <c r="AC1679" i="3"/>
  <c r="AB1679" i="3"/>
  <c r="AA1679" i="3"/>
  <c r="Z1679" i="3"/>
  <c r="Y1679" i="3"/>
  <c r="X1679" i="3"/>
  <c r="AD1678" i="3"/>
  <c r="AC1678" i="3"/>
  <c r="AB1678" i="3"/>
  <c r="AA1678" i="3"/>
  <c r="Z1678" i="3"/>
  <c r="Y1678" i="3"/>
  <c r="X1678" i="3"/>
  <c r="AD1677" i="3"/>
  <c r="AC1677" i="3"/>
  <c r="AB1677" i="3"/>
  <c r="AA1677" i="3"/>
  <c r="Z1677" i="3"/>
  <c r="Y1677" i="3"/>
  <c r="X1677" i="3"/>
  <c r="AD1676" i="3"/>
  <c r="AC1676" i="3"/>
  <c r="AB1676" i="3"/>
  <c r="AA1676" i="3"/>
  <c r="Z1676" i="3"/>
  <c r="Y1676" i="3"/>
  <c r="X1676" i="3"/>
  <c r="AD1675" i="3"/>
  <c r="AC1675" i="3"/>
  <c r="AB1675" i="3"/>
  <c r="AA1675" i="3"/>
  <c r="Z1675" i="3"/>
  <c r="Y1675" i="3"/>
  <c r="X1675" i="3"/>
  <c r="AD1674" i="3"/>
  <c r="AC1674" i="3"/>
  <c r="AB1674" i="3"/>
  <c r="AA1674" i="3"/>
  <c r="Z1674" i="3"/>
  <c r="Y1674" i="3"/>
  <c r="X1674" i="3"/>
  <c r="AD1673" i="3"/>
  <c r="AC1673" i="3"/>
  <c r="AB1673" i="3"/>
  <c r="AA1673" i="3"/>
  <c r="Z1673" i="3"/>
  <c r="Y1673" i="3"/>
  <c r="X1673" i="3"/>
  <c r="AD1672" i="3"/>
  <c r="AC1672" i="3"/>
  <c r="AB1672" i="3"/>
  <c r="AA1672" i="3"/>
  <c r="Z1672" i="3"/>
  <c r="Y1672" i="3"/>
  <c r="X1672" i="3"/>
  <c r="AD1671" i="3"/>
  <c r="AC1671" i="3"/>
  <c r="AB1671" i="3"/>
  <c r="AA1671" i="3"/>
  <c r="Z1671" i="3"/>
  <c r="Y1671" i="3"/>
  <c r="X1671" i="3"/>
  <c r="AD1670" i="3"/>
  <c r="AC1670" i="3"/>
  <c r="AB1670" i="3"/>
  <c r="AA1670" i="3"/>
  <c r="Z1670" i="3"/>
  <c r="Y1670" i="3"/>
  <c r="X1670" i="3"/>
  <c r="AD1669" i="3"/>
  <c r="AC1669" i="3"/>
  <c r="AB1669" i="3"/>
  <c r="AA1669" i="3"/>
  <c r="Z1669" i="3"/>
  <c r="Y1669" i="3"/>
  <c r="X1669" i="3"/>
  <c r="AD1668" i="3"/>
  <c r="AC1668" i="3"/>
  <c r="AB1668" i="3"/>
  <c r="AA1668" i="3"/>
  <c r="Z1668" i="3"/>
  <c r="Y1668" i="3"/>
  <c r="X1668" i="3"/>
  <c r="AD1667" i="3"/>
  <c r="AC1667" i="3"/>
  <c r="AB1667" i="3"/>
  <c r="AA1667" i="3"/>
  <c r="Z1667" i="3"/>
  <c r="Y1667" i="3"/>
  <c r="X1667" i="3"/>
  <c r="AD1666" i="3"/>
  <c r="AC1666" i="3"/>
  <c r="AB1666" i="3"/>
  <c r="AA1666" i="3"/>
  <c r="Z1666" i="3"/>
  <c r="Y1666" i="3"/>
  <c r="X1666" i="3"/>
  <c r="AD1665" i="3"/>
  <c r="AC1665" i="3"/>
  <c r="AB1665" i="3"/>
  <c r="AA1665" i="3"/>
  <c r="Z1665" i="3"/>
  <c r="Y1665" i="3"/>
  <c r="X1665" i="3"/>
  <c r="AD1664" i="3"/>
  <c r="AC1664" i="3"/>
  <c r="AB1664" i="3"/>
  <c r="AA1664" i="3"/>
  <c r="Z1664" i="3"/>
  <c r="Y1664" i="3"/>
  <c r="X1664" i="3"/>
  <c r="AD1663" i="3"/>
  <c r="AC1663" i="3"/>
  <c r="AB1663" i="3"/>
  <c r="AA1663" i="3"/>
  <c r="Z1663" i="3"/>
  <c r="Y1663" i="3"/>
  <c r="X1663" i="3"/>
  <c r="AD1662" i="3"/>
  <c r="AC1662" i="3"/>
  <c r="AB1662" i="3"/>
  <c r="AA1662" i="3"/>
  <c r="Z1662" i="3"/>
  <c r="Y1662" i="3"/>
  <c r="X1662" i="3"/>
  <c r="AD1661" i="3"/>
  <c r="AC1661" i="3"/>
  <c r="AB1661" i="3"/>
  <c r="AA1661" i="3"/>
  <c r="Z1661" i="3"/>
  <c r="Y1661" i="3"/>
  <c r="X1661" i="3"/>
  <c r="AD1660" i="3"/>
  <c r="AC1660" i="3"/>
  <c r="AB1660" i="3"/>
  <c r="AA1660" i="3"/>
  <c r="Z1660" i="3"/>
  <c r="Y1660" i="3"/>
  <c r="X1660" i="3"/>
  <c r="AD1659" i="3"/>
  <c r="AC1659" i="3"/>
  <c r="AB1659" i="3"/>
  <c r="AA1659" i="3"/>
  <c r="Z1659" i="3"/>
  <c r="Y1659" i="3"/>
  <c r="X1659" i="3"/>
  <c r="AD1658" i="3"/>
  <c r="AC1658" i="3"/>
  <c r="AB1658" i="3"/>
  <c r="AA1658" i="3"/>
  <c r="Z1658" i="3"/>
  <c r="Y1658" i="3"/>
  <c r="X1658" i="3"/>
  <c r="AD1657" i="3"/>
  <c r="AC1657" i="3"/>
  <c r="AB1657" i="3"/>
  <c r="AA1657" i="3"/>
  <c r="Z1657" i="3"/>
  <c r="Y1657" i="3"/>
  <c r="X1657" i="3"/>
  <c r="AD1656" i="3"/>
  <c r="AC1656" i="3"/>
  <c r="AB1656" i="3"/>
  <c r="AA1656" i="3"/>
  <c r="Z1656" i="3"/>
  <c r="Y1656" i="3"/>
  <c r="X1656" i="3"/>
  <c r="AD1655" i="3"/>
  <c r="AC1655" i="3"/>
  <c r="AB1655" i="3"/>
  <c r="AA1655" i="3"/>
  <c r="Z1655" i="3"/>
  <c r="Y1655" i="3"/>
  <c r="X1655" i="3"/>
  <c r="AD1654" i="3"/>
  <c r="AC1654" i="3"/>
  <c r="AB1654" i="3"/>
  <c r="AA1654" i="3"/>
  <c r="Z1654" i="3"/>
  <c r="Y1654" i="3"/>
  <c r="X1654" i="3"/>
  <c r="AD1653" i="3"/>
  <c r="AC1653" i="3"/>
  <c r="AB1653" i="3"/>
  <c r="AA1653" i="3"/>
  <c r="Z1653" i="3"/>
  <c r="Y1653" i="3"/>
  <c r="X1653" i="3"/>
  <c r="AD1652" i="3"/>
  <c r="AC1652" i="3"/>
  <c r="AB1652" i="3"/>
  <c r="AA1652" i="3"/>
  <c r="Z1652" i="3"/>
  <c r="Y1652" i="3"/>
  <c r="X1652" i="3"/>
  <c r="AD1651" i="3"/>
  <c r="AC1651" i="3"/>
  <c r="AB1651" i="3"/>
  <c r="AA1651" i="3"/>
  <c r="Z1651" i="3"/>
  <c r="Y1651" i="3"/>
  <c r="X1651" i="3"/>
  <c r="AD1650" i="3"/>
  <c r="AC1650" i="3"/>
  <c r="AB1650" i="3"/>
  <c r="AA1650" i="3"/>
  <c r="Z1650" i="3"/>
  <c r="Y1650" i="3"/>
  <c r="X1650" i="3"/>
  <c r="AD1649" i="3"/>
  <c r="AC1649" i="3"/>
  <c r="AB1649" i="3"/>
  <c r="AA1649" i="3"/>
  <c r="Z1649" i="3"/>
  <c r="Y1649" i="3"/>
  <c r="X1649" i="3"/>
  <c r="AD1648" i="3"/>
  <c r="AC1648" i="3"/>
  <c r="AB1648" i="3"/>
  <c r="AA1648" i="3"/>
  <c r="Z1648" i="3"/>
  <c r="Y1648" i="3"/>
  <c r="X1648" i="3"/>
  <c r="AD1647" i="3"/>
  <c r="AC1647" i="3"/>
  <c r="AB1647" i="3"/>
  <c r="AA1647" i="3"/>
  <c r="Z1647" i="3"/>
  <c r="Y1647" i="3"/>
  <c r="X1647" i="3"/>
  <c r="AD1646" i="3"/>
  <c r="AC1646" i="3"/>
  <c r="AB1646" i="3"/>
  <c r="AA1646" i="3"/>
  <c r="Z1646" i="3"/>
  <c r="Y1646" i="3"/>
  <c r="X1646" i="3"/>
  <c r="AD1645" i="3"/>
  <c r="AC1645" i="3"/>
  <c r="AB1645" i="3"/>
  <c r="AA1645" i="3"/>
  <c r="Z1645" i="3"/>
  <c r="Y1645" i="3"/>
  <c r="X1645" i="3"/>
  <c r="AD1644" i="3"/>
  <c r="AC1644" i="3"/>
  <c r="AB1644" i="3"/>
  <c r="AA1644" i="3"/>
  <c r="Z1644" i="3"/>
  <c r="Y1644" i="3"/>
  <c r="X1644" i="3"/>
  <c r="AD1643" i="3"/>
  <c r="AC1643" i="3"/>
  <c r="AB1643" i="3"/>
  <c r="AA1643" i="3"/>
  <c r="Z1643" i="3"/>
  <c r="Y1643" i="3"/>
  <c r="X1643" i="3"/>
  <c r="AD1642" i="3"/>
  <c r="AC1642" i="3"/>
  <c r="AB1642" i="3"/>
  <c r="AA1642" i="3"/>
  <c r="Z1642" i="3"/>
  <c r="Y1642" i="3"/>
  <c r="X1642" i="3"/>
  <c r="AD1641" i="3"/>
  <c r="AC1641" i="3"/>
  <c r="AB1641" i="3"/>
  <c r="AA1641" i="3"/>
  <c r="Z1641" i="3"/>
  <c r="Y1641" i="3"/>
  <c r="X1641" i="3"/>
  <c r="AD1640" i="3"/>
  <c r="AC1640" i="3"/>
  <c r="AB1640" i="3"/>
  <c r="AA1640" i="3"/>
  <c r="Z1640" i="3"/>
  <c r="Y1640" i="3"/>
  <c r="X1640" i="3"/>
  <c r="AD1639" i="3"/>
  <c r="AC1639" i="3"/>
  <c r="AB1639" i="3"/>
  <c r="AA1639" i="3"/>
  <c r="Z1639" i="3"/>
  <c r="Y1639" i="3"/>
  <c r="X1639" i="3"/>
  <c r="AD1638" i="3"/>
  <c r="AC1638" i="3"/>
  <c r="AB1638" i="3"/>
  <c r="AA1638" i="3"/>
  <c r="Z1638" i="3"/>
  <c r="Y1638" i="3"/>
  <c r="X1638" i="3"/>
  <c r="AD1637" i="3"/>
  <c r="AC1637" i="3"/>
  <c r="AB1637" i="3"/>
  <c r="AA1637" i="3"/>
  <c r="Z1637" i="3"/>
  <c r="Y1637" i="3"/>
  <c r="X1637" i="3"/>
  <c r="AD1636" i="3"/>
  <c r="AC1636" i="3"/>
  <c r="AB1636" i="3"/>
  <c r="AA1636" i="3"/>
  <c r="Z1636" i="3"/>
  <c r="Y1636" i="3"/>
  <c r="X1636" i="3"/>
  <c r="AD1635" i="3"/>
  <c r="AC1635" i="3"/>
  <c r="AB1635" i="3"/>
  <c r="AA1635" i="3"/>
  <c r="Z1635" i="3"/>
  <c r="Y1635" i="3"/>
  <c r="X1635" i="3"/>
  <c r="AD1634" i="3"/>
  <c r="AC1634" i="3"/>
  <c r="AB1634" i="3"/>
  <c r="AA1634" i="3"/>
  <c r="Z1634" i="3"/>
  <c r="Y1634" i="3"/>
  <c r="X1634" i="3"/>
  <c r="AD1633" i="3"/>
  <c r="AC1633" i="3"/>
  <c r="AB1633" i="3"/>
  <c r="AA1633" i="3"/>
  <c r="Z1633" i="3"/>
  <c r="Y1633" i="3"/>
  <c r="X1633" i="3"/>
  <c r="AD1632" i="3"/>
  <c r="AC1632" i="3"/>
  <c r="AB1632" i="3"/>
  <c r="AA1632" i="3"/>
  <c r="Z1632" i="3"/>
  <c r="Y1632" i="3"/>
  <c r="X1632" i="3"/>
  <c r="AD1631" i="3"/>
  <c r="AC1631" i="3"/>
  <c r="AB1631" i="3"/>
  <c r="AA1631" i="3"/>
  <c r="Z1631" i="3"/>
  <c r="Y1631" i="3"/>
  <c r="X1631" i="3"/>
  <c r="AD1630" i="3"/>
  <c r="AC1630" i="3"/>
  <c r="AB1630" i="3"/>
  <c r="AA1630" i="3"/>
  <c r="Z1630" i="3"/>
  <c r="Y1630" i="3"/>
  <c r="X1630" i="3"/>
  <c r="AD1629" i="3"/>
  <c r="AC1629" i="3"/>
  <c r="AB1629" i="3"/>
  <c r="AA1629" i="3"/>
  <c r="Z1629" i="3"/>
  <c r="Y1629" i="3"/>
  <c r="X1629" i="3"/>
  <c r="AD1628" i="3"/>
  <c r="AC1628" i="3"/>
  <c r="AB1628" i="3"/>
  <c r="AA1628" i="3"/>
  <c r="Z1628" i="3"/>
  <c r="Y1628" i="3"/>
  <c r="X1628" i="3"/>
  <c r="AD1627" i="3"/>
  <c r="AC1627" i="3"/>
  <c r="AB1627" i="3"/>
  <c r="AA1627" i="3"/>
  <c r="Z1627" i="3"/>
  <c r="Y1627" i="3"/>
  <c r="X1627" i="3"/>
  <c r="AD1626" i="3"/>
  <c r="AC1626" i="3"/>
  <c r="AB1626" i="3"/>
  <c r="AA1626" i="3"/>
  <c r="Z1626" i="3"/>
  <c r="Y1626" i="3"/>
  <c r="X1626" i="3"/>
  <c r="AD1625" i="3"/>
  <c r="AC1625" i="3"/>
  <c r="AB1625" i="3"/>
  <c r="AA1625" i="3"/>
  <c r="Z1625" i="3"/>
  <c r="Y1625" i="3"/>
  <c r="X1625" i="3"/>
  <c r="AD1624" i="3"/>
  <c r="AC1624" i="3"/>
  <c r="AB1624" i="3"/>
  <c r="AA1624" i="3"/>
  <c r="Z1624" i="3"/>
  <c r="Y1624" i="3"/>
  <c r="X1624" i="3"/>
  <c r="AD1623" i="3"/>
  <c r="AC1623" i="3"/>
  <c r="AB1623" i="3"/>
  <c r="AA1623" i="3"/>
  <c r="Z1623" i="3"/>
  <c r="Y1623" i="3"/>
  <c r="X1623" i="3"/>
  <c r="AD1622" i="3"/>
  <c r="AC1622" i="3"/>
  <c r="AB1622" i="3"/>
  <c r="AA1622" i="3"/>
  <c r="Z1622" i="3"/>
  <c r="Y1622" i="3"/>
  <c r="X1622" i="3"/>
  <c r="AD1621" i="3"/>
  <c r="AC1621" i="3"/>
  <c r="AB1621" i="3"/>
  <c r="AA1621" i="3"/>
  <c r="Z1621" i="3"/>
  <c r="Y1621" i="3"/>
  <c r="X1621" i="3"/>
  <c r="AD1620" i="3"/>
  <c r="AC1620" i="3"/>
  <c r="AB1620" i="3"/>
  <c r="AA1620" i="3"/>
  <c r="Z1620" i="3"/>
  <c r="Y1620" i="3"/>
  <c r="X1620" i="3"/>
  <c r="AD1619" i="3"/>
  <c r="AC1619" i="3"/>
  <c r="AB1619" i="3"/>
  <c r="AA1619" i="3"/>
  <c r="Z1619" i="3"/>
  <c r="Y1619" i="3"/>
  <c r="X1619" i="3"/>
  <c r="AD1618" i="3"/>
  <c r="AC1618" i="3"/>
  <c r="AB1618" i="3"/>
  <c r="AA1618" i="3"/>
  <c r="Z1618" i="3"/>
  <c r="Y1618" i="3"/>
  <c r="X1618" i="3"/>
  <c r="AD1617" i="3"/>
  <c r="AC1617" i="3"/>
  <c r="AB1617" i="3"/>
  <c r="AA1617" i="3"/>
  <c r="Z1617" i="3"/>
  <c r="Y1617" i="3"/>
  <c r="X1617" i="3"/>
  <c r="AD1616" i="3"/>
  <c r="AC1616" i="3"/>
  <c r="AB1616" i="3"/>
  <c r="AA1616" i="3"/>
  <c r="Z1616" i="3"/>
  <c r="Y1616" i="3"/>
  <c r="X1616" i="3"/>
  <c r="AD1615" i="3"/>
  <c r="AC1615" i="3"/>
  <c r="AB1615" i="3"/>
  <c r="AA1615" i="3"/>
  <c r="Z1615" i="3"/>
  <c r="Y1615" i="3"/>
  <c r="X1615" i="3"/>
  <c r="AD1614" i="3"/>
  <c r="AC1614" i="3"/>
  <c r="AB1614" i="3"/>
  <c r="AA1614" i="3"/>
  <c r="Z1614" i="3"/>
  <c r="Y1614" i="3"/>
  <c r="X1614" i="3"/>
  <c r="AD1613" i="3"/>
  <c r="AC1613" i="3"/>
  <c r="AB1613" i="3"/>
  <c r="AA1613" i="3"/>
  <c r="Z1613" i="3"/>
  <c r="Y1613" i="3"/>
  <c r="X1613" i="3"/>
  <c r="AD1612" i="3"/>
  <c r="AC1612" i="3"/>
  <c r="AB1612" i="3"/>
  <c r="AA1612" i="3"/>
  <c r="Z1612" i="3"/>
  <c r="Y1612" i="3"/>
  <c r="X1612" i="3"/>
  <c r="AD1611" i="3"/>
  <c r="AC1611" i="3"/>
  <c r="AB1611" i="3"/>
  <c r="AA1611" i="3"/>
  <c r="Z1611" i="3"/>
  <c r="Y1611" i="3"/>
  <c r="X1611" i="3"/>
  <c r="AD1610" i="3"/>
  <c r="AC1610" i="3"/>
  <c r="AB1610" i="3"/>
  <c r="AA1610" i="3"/>
  <c r="Z1610" i="3"/>
  <c r="Y1610" i="3"/>
  <c r="X1610" i="3"/>
  <c r="AD1609" i="3"/>
  <c r="AC1609" i="3"/>
  <c r="AB1609" i="3"/>
  <c r="AA1609" i="3"/>
  <c r="Z1609" i="3"/>
  <c r="Y1609" i="3"/>
  <c r="X1609" i="3"/>
  <c r="AD1608" i="3"/>
  <c r="AC1608" i="3"/>
  <c r="AB1608" i="3"/>
  <c r="AA1608" i="3"/>
  <c r="Z1608" i="3"/>
  <c r="Y1608" i="3"/>
  <c r="X1608" i="3"/>
  <c r="AD1607" i="3"/>
  <c r="AC1607" i="3"/>
  <c r="AB1607" i="3"/>
  <c r="AA1607" i="3"/>
  <c r="Z1607" i="3"/>
  <c r="Y1607" i="3"/>
  <c r="X1607" i="3"/>
  <c r="AD1606" i="3"/>
  <c r="AC1606" i="3"/>
  <c r="AB1606" i="3"/>
  <c r="AA1606" i="3"/>
  <c r="Z1606" i="3"/>
  <c r="Y1606" i="3"/>
  <c r="X1606" i="3"/>
  <c r="AD1605" i="3"/>
  <c r="AC1605" i="3"/>
  <c r="AB1605" i="3"/>
  <c r="AA1605" i="3"/>
  <c r="Z1605" i="3"/>
  <c r="Y1605" i="3"/>
  <c r="X1605" i="3"/>
  <c r="AD1604" i="3"/>
  <c r="AC1604" i="3"/>
  <c r="AB1604" i="3"/>
  <c r="AA1604" i="3"/>
  <c r="Z1604" i="3"/>
  <c r="Y1604" i="3"/>
  <c r="X1604" i="3"/>
  <c r="AD1603" i="3"/>
  <c r="AC1603" i="3"/>
  <c r="AB1603" i="3"/>
  <c r="AA1603" i="3"/>
  <c r="Z1603" i="3"/>
  <c r="Y1603" i="3"/>
  <c r="X1603" i="3"/>
  <c r="AD1602" i="3"/>
  <c r="AC1602" i="3"/>
  <c r="AB1602" i="3"/>
  <c r="AA1602" i="3"/>
  <c r="Z1602" i="3"/>
  <c r="Y1602" i="3"/>
  <c r="X1602" i="3"/>
  <c r="AD1601" i="3"/>
  <c r="AC1601" i="3"/>
  <c r="AB1601" i="3"/>
  <c r="AA1601" i="3"/>
  <c r="Z1601" i="3"/>
  <c r="Y1601" i="3"/>
  <c r="X1601" i="3"/>
  <c r="AD1600" i="3"/>
  <c r="AC1600" i="3"/>
  <c r="AB1600" i="3"/>
  <c r="AA1600" i="3"/>
  <c r="Z1600" i="3"/>
  <c r="Y1600" i="3"/>
  <c r="X1600" i="3"/>
  <c r="AD1599" i="3"/>
  <c r="AC1599" i="3"/>
  <c r="AB1599" i="3"/>
  <c r="AA1599" i="3"/>
  <c r="Z1599" i="3"/>
  <c r="Y1599" i="3"/>
  <c r="X1599" i="3"/>
  <c r="AD1598" i="3"/>
  <c r="AC1598" i="3"/>
  <c r="AB1598" i="3"/>
  <c r="AA1598" i="3"/>
  <c r="Z1598" i="3"/>
  <c r="Y1598" i="3"/>
  <c r="X1598" i="3"/>
  <c r="AD1597" i="3"/>
  <c r="AC1597" i="3"/>
  <c r="AB1597" i="3"/>
  <c r="AA1597" i="3"/>
  <c r="Z1597" i="3"/>
  <c r="Y1597" i="3"/>
  <c r="X1597" i="3"/>
  <c r="AD1596" i="3"/>
  <c r="AC1596" i="3"/>
  <c r="AB1596" i="3"/>
  <c r="AA1596" i="3"/>
  <c r="Z1596" i="3"/>
  <c r="Y1596" i="3"/>
  <c r="X1596" i="3"/>
  <c r="AD1595" i="3"/>
  <c r="AC1595" i="3"/>
  <c r="AB1595" i="3"/>
  <c r="AA1595" i="3"/>
  <c r="Z1595" i="3"/>
  <c r="Y1595" i="3"/>
  <c r="X1595" i="3"/>
  <c r="AD1594" i="3"/>
  <c r="AC1594" i="3"/>
  <c r="AB1594" i="3"/>
  <c r="AA1594" i="3"/>
  <c r="Z1594" i="3"/>
  <c r="Y1594" i="3"/>
  <c r="X1594" i="3"/>
  <c r="AD1593" i="3"/>
  <c r="AC1593" i="3"/>
  <c r="AB1593" i="3"/>
  <c r="AA1593" i="3"/>
  <c r="Z1593" i="3"/>
  <c r="Y1593" i="3"/>
  <c r="X1593" i="3"/>
  <c r="AD1592" i="3"/>
  <c r="AC1592" i="3"/>
  <c r="AB1592" i="3"/>
  <c r="AA1592" i="3"/>
  <c r="Z1592" i="3"/>
  <c r="Y1592" i="3"/>
  <c r="X1592" i="3"/>
  <c r="AD1591" i="3"/>
  <c r="AC1591" i="3"/>
  <c r="AB1591" i="3"/>
  <c r="AA1591" i="3"/>
  <c r="Z1591" i="3"/>
  <c r="Y1591" i="3"/>
  <c r="X1591" i="3"/>
  <c r="AD1590" i="3"/>
  <c r="AC1590" i="3"/>
  <c r="AB1590" i="3"/>
  <c r="AA1590" i="3"/>
  <c r="Z1590" i="3"/>
  <c r="Y1590" i="3"/>
  <c r="X1590" i="3"/>
  <c r="AD1589" i="3"/>
  <c r="AC1589" i="3"/>
  <c r="AB1589" i="3"/>
  <c r="AA1589" i="3"/>
  <c r="Z1589" i="3"/>
  <c r="Y1589" i="3"/>
  <c r="X1589" i="3"/>
  <c r="AD1588" i="3"/>
  <c r="AC1588" i="3"/>
  <c r="AB1588" i="3"/>
  <c r="AA1588" i="3"/>
  <c r="Z1588" i="3"/>
  <c r="Y1588" i="3"/>
  <c r="X1588" i="3"/>
  <c r="AD1587" i="3"/>
  <c r="AC1587" i="3"/>
  <c r="AB1587" i="3"/>
  <c r="AA1587" i="3"/>
  <c r="Z1587" i="3"/>
  <c r="Y1587" i="3"/>
  <c r="X1587" i="3"/>
  <c r="AD1586" i="3"/>
  <c r="AC1586" i="3"/>
  <c r="AB1586" i="3"/>
  <c r="AA1586" i="3"/>
  <c r="Z1586" i="3"/>
  <c r="Y1586" i="3"/>
  <c r="X1586" i="3"/>
  <c r="AD1585" i="3"/>
  <c r="AC1585" i="3"/>
  <c r="AB1585" i="3"/>
  <c r="AA1585" i="3"/>
  <c r="Z1585" i="3"/>
  <c r="Y1585" i="3"/>
  <c r="X1585" i="3"/>
  <c r="AD1584" i="3"/>
  <c r="AC1584" i="3"/>
  <c r="AB1584" i="3"/>
  <c r="AA1584" i="3"/>
  <c r="Z1584" i="3"/>
  <c r="Y1584" i="3"/>
  <c r="X1584" i="3"/>
  <c r="AD1583" i="3"/>
  <c r="AC1583" i="3"/>
  <c r="AB1583" i="3"/>
  <c r="AA1583" i="3"/>
  <c r="Z1583" i="3"/>
  <c r="Y1583" i="3"/>
  <c r="X1583" i="3"/>
  <c r="AD1582" i="3"/>
  <c r="AC1582" i="3"/>
  <c r="AB1582" i="3"/>
  <c r="AA1582" i="3"/>
  <c r="Z1582" i="3"/>
  <c r="Y1582" i="3"/>
  <c r="X1582" i="3"/>
  <c r="AD1581" i="3"/>
  <c r="AC1581" i="3"/>
  <c r="AB1581" i="3"/>
  <c r="AA1581" i="3"/>
  <c r="Z1581" i="3"/>
  <c r="Y1581" i="3"/>
  <c r="X1581" i="3"/>
  <c r="AD1580" i="3"/>
  <c r="AC1580" i="3"/>
  <c r="AB1580" i="3"/>
  <c r="AA1580" i="3"/>
  <c r="Z1580" i="3"/>
  <c r="Y1580" i="3"/>
  <c r="X1580" i="3"/>
  <c r="AD1579" i="3"/>
  <c r="AC1579" i="3"/>
  <c r="AB1579" i="3"/>
  <c r="AA1579" i="3"/>
  <c r="Z1579" i="3"/>
  <c r="Y1579" i="3"/>
  <c r="X1579" i="3"/>
  <c r="AD1578" i="3"/>
  <c r="AC1578" i="3"/>
  <c r="AB1578" i="3"/>
  <c r="AA1578" i="3"/>
  <c r="Z1578" i="3"/>
  <c r="Y1578" i="3"/>
  <c r="X1578" i="3"/>
  <c r="AD1577" i="3"/>
  <c r="AC1577" i="3"/>
  <c r="AB1577" i="3"/>
  <c r="AA1577" i="3"/>
  <c r="Z1577" i="3"/>
  <c r="Y1577" i="3"/>
  <c r="X1577" i="3"/>
  <c r="AD1576" i="3"/>
  <c r="AC1576" i="3"/>
  <c r="AB1576" i="3"/>
  <c r="AA1576" i="3"/>
  <c r="Z1576" i="3"/>
  <c r="Y1576" i="3"/>
  <c r="X1576" i="3"/>
  <c r="AD1575" i="3"/>
  <c r="AC1575" i="3"/>
  <c r="AB1575" i="3"/>
  <c r="AA1575" i="3"/>
  <c r="Z1575" i="3"/>
  <c r="Y1575" i="3"/>
  <c r="X1575" i="3"/>
  <c r="AD1574" i="3"/>
  <c r="AC1574" i="3"/>
  <c r="AB1574" i="3"/>
  <c r="AA1574" i="3"/>
  <c r="Z1574" i="3"/>
  <c r="Y1574" i="3"/>
  <c r="X1574" i="3"/>
  <c r="AD1573" i="3"/>
  <c r="AC1573" i="3"/>
  <c r="AB1573" i="3"/>
  <c r="AA1573" i="3"/>
  <c r="Z1573" i="3"/>
  <c r="Y1573" i="3"/>
  <c r="X1573" i="3"/>
  <c r="AD1572" i="3"/>
  <c r="AC1572" i="3"/>
  <c r="AB1572" i="3"/>
  <c r="AA1572" i="3"/>
  <c r="Z1572" i="3"/>
  <c r="Y1572" i="3"/>
  <c r="X1572" i="3"/>
  <c r="AD1571" i="3"/>
  <c r="AC1571" i="3"/>
  <c r="AB1571" i="3"/>
  <c r="AA1571" i="3"/>
  <c r="Z1571" i="3"/>
  <c r="Y1571" i="3"/>
  <c r="X1571" i="3"/>
  <c r="AD1570" i="3"/>
  <c r="AC1570" i="3"/>
  <c r="AB1570" i="3"/>
  <c r="AA1570" i="3"/>
  <c r="Z1570" i="3"/>
  <c r="Y1570" i="3"/>
  <c r="X1570" i="3"/>
  <c r="AD1569" i="3"/>
  <c r="AC1569" i="3"/>
  <c r="AB1569" i="3"/>
  <c r="AA1569" i="3"/>
  <c r="Z1569" i="3"/>
  <c r="Y1569" i="3"/>
  <c r="X1569" i="3"/>
  <c r="AD1568" i="3"/>
  <c r="AC1568" i="3"/>
  <c r="AB1568" i="3"/>
  <c r="AA1568" i="3"/>
  <c r="Z1568" i="3"/>
  <c r="Y1568" i="3"/>
  <c r="X1568" i="3"/>
  <c r="AD1567" i="3"/>
  <c r="AC1567" i="3"/>
  <c r="AB1567" i="3"/>
  <c r="AA1567" i="3"/>
  <c r="Z1567" i="3"/>
  <c r="Y1567" i="3"/>
  <c r="X1567" i="3"/>
  <c r="AD1566" i="3"/>
  <c r="AC1566" i="3"/>
  <c r="AB1566" i="3"/>
  <c r="AA1566" i="3"/>
  <c r="Z1566" i="3"/>
  <c r="Y1566" i="3"/>
  <c r="X1566" i="3"/>
  <c r="AD1565" i="3"/>
  <c r="AC1565" i="3"/>
  <c r="AB1565" i="3"/>
  <c r="AA1565" i="3"/>
  <c r="Z1565" i="3"/>
  <c r="Y1565" i="3"/>
  <c r="X1565" i="3"/>
  <c r="AD1564" i="3"/>
  <c r="AC1564" i="3"/>
  <c r="AB1564" i="3"/>
  <c r="AA1564" i="3"/>
  <c r="Z1564" i="3"/>
  <c r="Y1564" i="3"/>
  <c r="X1564" i="3"/>
  <c r="AD1563" i="3"/>
  <c r="AC1563" i="3"/>
  <c r="AB1563" i="3"/>
  <c r="AA1563" i="3"/>
  <c r="Z1563" i="3"/>
  <c r="Y1563" i="3"/>
  <c r="X1563" i="3"/>
  <c r="AD1562" i="3"/>
  <c r="AC1562" i="3"/>
  <c r="AB1562" i="3"/>
  <c r="AA1562" i="3"/>
  <c r="Z1562" i="3"/>
  <c r="Y1562" i="3"/>
  <c r="X1562" i="3"/>
  <c r="AD1561" i="3"/>
  <c r="AC1561" i="3"/>
  <c r="AB1561" i="3"/>
  <c r="AA1561" i="3"/>
  <c r="Z1561" i="3"/>
  <c r="Y1561" i="3"/>
  <c r="X1561" i="3"/>
  <c r="AD1560" i="3"/>
  <c r="AC1560" i="3"/>
  <c r="AB1560" i="3"/>
  <c r="AA1560" i="3"/>
  <c r="Z1560" i="3"/>
  <c r="Y1560" i="3"/>
  <c r="X1560" i="3"/>
  <c r="AD1559" i="3"/>
  <c r="AC1559" i="3"/>
  <c r="AB1559" i="3"/>
  <c r="AA1559" i="3"/>
  <c r="Z1559" i="3"/>
  <c r="Y1559" i="3"/>
  <c r="X1559" i="3"/>
  <c r="AD1558" i="3"/>
  <c r="AC1558" i="3"/>
  <c r="AB1558" i="3"/>
  <c r="AA1558" i="3"/>
  <c r="Z1558" i="3"/>
  <c r="Y1558" i="3"/>
  <c r="X1558" i="3"/>
  <c r="AD1557" i="3"/>
  <c r="AC1557" i="3"/>
  <c r="AB1557" i="3"/>
  <c r="AA1557" i="3"/>
  <c r="Z1557" i="3"/>
  <c r="Y1557" i="3"/>
  <c r="X1557" i="3"/>
  <c r="AD1556" i="3"/>
  <c r="AC1556" i="3"/>
  <c r="AB1556" i="3"/>
  <c r="AA1556" i="3"/>
  <c r="Z1556" i="3"/>
  <c r="Y1556" i="3"/>
  <c r="X1556" i="3"/>
  <c r="AD1555" i="3"/>
  <c r="AC1555" i="3"/>
  <c r="AB1555" i="3"/>
  <c r="AA1555" i="3"/>
  <c r="Z1555" i="3"/>
  <c r="Y1555" i="3"/>
  <c r="X1555" i="3"/>
  <c r="AD1554" i="3"/>
  <c r="AC1554" i="3"/>
  <c r="AB1554" i="3"/>
  <c r="AA1554" i="3"/>
  <c r="Z1554" i="3"/>
  <c r="Y1554" i="3"/>
  <c r="X1554" i="3"/>
  <c r="AD1553" i="3"/>
  <c r="AC1553" i="3"/>
  <c r="AB1553" i="3"/>
  <c r="AA1553" i="3"/>
  <c r="Z1553" i="3"/>
  <c r="Y1553" i="3"/>
  <c r="X1553" i="3"/>
  <c r="AD1552" i="3"/>
  <c r="AC1552" i="3"/>
  <c r="AB1552" i="3"/>
  <c r="AA1552" i="3"/>
  <c r="Z1552" i="3"/>
  <c r="Y1552" i="3"/>
  <c r="X1552" i="3"/>
  <c r="AD1551" i="3"/>
  <c r="AC1551" i="3"/>
  <c r="AB1551" i="3"/>
  <c r="AA1551" i="3"/>
  <c r="Z1551" i="3"/>
  <c r="Y1551" i="3"/>
  <c r="X1551" i="3"/>
  <c r="AD1550" i="3"/>
  <c r="AC1550" i="3"/>
  <c r="AB1550" i="3"/>
  <c r="AA1550" i="3"/>
  <c r="Z1550" i="3"/>
  <c r="Y1550" i="3"/>
  <c r="X1550" i="3"/>
  <c r="AD1549" i="3"/>
  <c r="AC1549" i="3"/>
  <c r="AB1549" i="3"/>
  <c r="AA1549" i="3"/>
  <c r="Z1549" i="3"/>
  <c r="Y1549" i="3"/>
  <c r="X1549" i="3"/>
  <c r="AD1548" i="3"/>
  <c r="AC1548" i="3"/>
  <c r="AB1548" i="3"/>
  <c r="AA1548" i="3"/>
  <c r="Z1548" i="3"/>
  <c r="Y1548" i="3"/>
  <c r="X1548" i="3"/>
  <c r="AD1547" i="3"/>
  <c r="AC1547" i="3"/>
  <c r="AB1547" i="3"/>
  <c r="AA1547" i="3"/>
  <c r="Z1547" i="3"/>
  <c r="Y1547" i="3"/>
  <c r="X1547" i="3"/>
  <c r="AD1546" i="3"/>
  <c r="AC1546" i="3"/>
  <c r="AB1546" i="3"/>
  <c r="AA1546" i="3"/>
  <c r="Z1546" i="3"/>
  <c r="Y1546" i="3"/>
  <c r="X1546" i="3"/>
  <c r="AD1545" i="3"/>
  <c r="AC1545" i="3"/>
  <c r="AB1545" i="3"/>
  <c r="AA1545" i="3"/>
  <c r="Z1545" i="3"/>
  <c r="Y1545" i="3"/>
  <c r="X1545" i="3"/>
  <c r="AD1544" i="3"/>
  <c r="AC1544" i="3"/>
  <c r="AB1544" i="3"/>
  <c r="AA1544" i="3"/>
  <c r="Z1544" i="3"/>
  <c r="Y1544" i="3"/>
  <c r="X1544" i="3"/>
  <c r="AD1543" i="3"/>
  <c r="AC1543" i="3"/>
  <c r="AB1543" i="3"/>
  <c r="AA1543" i="3"/>
  <c r="Z1543" i="3"/>
  <c r="Y1543" i="3"/>
  <c r="X1543" i="3"/>
  <c r="AD1542" i="3"/>
  <c r="AC1542" i="3"/>
  <c r="AB1542" i="3"/>
  <c r="AA1542" i="3"/>
  <c r="Z1542" i="3"/>
  <c r="Y1542" i="3"/>
  <c r="X1542" i="3"/>
  <c r="AD1541" i="3"/>
  <c r="AC1541" i="3"/>
  <c r="AB1541" i="3"/>
  <c r="AA1541" i="3"/>
  <c r="Z1541" i="3"/>
  <c r="Y1541" i="3"/>
  <c r="X1541" i="3"/>
  <c r="AD1540" i="3"/>
  <c r="AC1540" i="3"/>
  <c r="AB1540" i="3"/>
  <c r="AA1540" i="3"/>
  <c r="Z1540" i="3"/>
  <c r="Y1540" i="3"/>
  <c r="X1540" i="3"/>
  <c r="AD1539" i="3"/>
  <c r="AC1539" i="3"/>
  <c r="AB1539" i="3"/>
  <c r="AA1539" i="3"/>
  <c r="Z1539" i="3"/>
  <c r="Y1539" i="3"/>
  <c r="X1539" i="3"/>
  <c r="AD1538" i="3"/>
  <c r="AC1538" i="3"/>
  <c r="AB1538" i="3"/>
  <c r="AA1538" i="3"/>
  <c r="Z1538" i="3"/>
  <c r="Y1538" i="3"/>
  <c r="X1538" i="3"/>
  <c r="AD1537" i="3"/>
  <c r="AC1537" i="3"/>
  <c r="AB1537" i="3"/>
  <c r="AA1537" i="3"/>
  <c r="Z1537" i="3"/>
  <c r="Y1537" i="3"/>
  <c r="X1537" i="3"/>
  <c r="AD1536" i="3"/>
  <c r="AC1536" i="3"/>
  <c r="AB1536" i="3"/>
  <c r="AA1536" i="3"/>
  <c r="Z1536" i="3"/>
  <c r="Y1536" i="3"/>
  <c r="X1536" i="3"/>
  <c r="AD1535" i="3"/>
  <c r="AC1535" i="3"/>
  <c r="AB1535" i="3"/>
  <c r="AA1535" i="3"/>
  <c r="Z1535" i="3"/>
  <c r="Y1535" i="3"/>
  <c r="X1535" i="3"/>
  <c r="AD1534" i="3"/>
  <c r="AC1534" i="3"/>
  <c r="AB1534" i="3"/>
  <c r="AA1534" i="3"/>
  <c r="Z1534" i="3"/>
  <c r="Y1534" i="3"/>
  <c r="X1534" i="3"/>
  <c r="AD1533" i="3"/>
  <c r="AC1533" i="3"/>
  <c r="AB1533" i="3"/>
  <c r="AA1533" i="3"/>
  <c r="Z1533" i="3"/>
  <c r="Y1533" i="3"/>
  <c r="X1533" i="3"/>
  <c r="AD1532" i="3"/>
  <c r="AC1532" i="3"/>
  <c r="AB1532" i="3"/>
  <c r="AA1532" i="3"/>
  <c r="Z1532" i="3"/>
  <c r="Y1532" i="3"/>
  <c r="X1532" i="3"/>
  <c r="AD1531" i="3"/>
  <c r="AC1531" i="3"/>
  <c r="AB1531" i="3"/>
  <c r="AA1531" i="3"/>
  <c r="Z1531" i="3"/>
  <c r="Y1531" i="3"/>
  <c r="X1531" i="3"/>
  <c r="AD1530" i="3"/>
  <c r="AC1530" i="3"/>
  <c r="AB1530" i="3"/>
  <c r="AA1530" i="3"/>
  <c r="Z1530" i="3"/>
  <c r="Y1530" i="3"/>
  <c r="X1530" i="3"/>
  <c r="AD1529" i="3"/>
  <c r="AC1529" i="3"/>
  <c r="AB1529" i="3"/>
  <c r="AA1529" i="3"/>
  <c r="Z1529" i="3"/>
  <c r="Y1529" i="3"/>
  <c r="X1529" i="3"/>
  <c r="AD1528" i="3"/>
  <c r="AC1528" i="3"/>
  <c r="AB1528" i="3"/>
  <c r="AA1528" i="3"/>
  <c r="Z1528" i="3"/>
  <c r="Y1528" i="3"/>
  <c r="X1528" i="3"/>
  <c r="AD1527" i="3"/>
  <c r="AC1527" i="3"/>
  <c r="AB1527" i="3"/>
  <c r="AA1527" i="3"/>
  <c r="Z1527" i="3"/>
  <c r="Y1527" i="3"/>
  <c r="X1527" i="3"/>
  <c r="AD1526" i="3"/>
  <c r="AC1526" i="3"/>
  <c r="AB1526" i="3"/>
  <c r="AA1526" i="3"/>
  <c r="Z1526" i="3"/>
  <c r="Y1526" i="3"/>
  <c r="X1526" i="3"/>
  <c r="AD1525" i="3"/>
  <c r="AC1525" i="3"/>
  <c r="AB1525" i="3"/>
  <c r="AA1525" i="3"/>
  <c r="Z1525" i="3"/>
  <c r="Y1525" i="3"/>
  <c r="X1525" i="3"/>
  <c r="AD1524" i="3"/>
  <c r="AC1524" i="3"/>
  <c r="AB1524" i="3"/>
  <c r="AA1524" i="3"/>
  <c r="Z1524" i="3"/>
  <c r="Y1524" i="3"/>
  <c r="X1524" i="3"/>
  <c r="AD1523" i="3"/>
  <c r="AC1523" i="3"/>
  <c r="AB1523" i="3"/>
  <c r="AA1523" i="3"/>
  <c r="Z1523" i="3"/>
  <c r="Y1523" i="3"/>
  <c r="X1523" i="3"/>
  <c r="AD1522" i="3"/>
  <c r="AC1522" i="3"/>
  <c r="AB1522" i="3"/>
  <c r="AA1522" i="3"/>
  <c r="Z1522" i="3"/>
  <c r="Y1522" i="3"/>
  <c r="X1522" i="3"/>
  <c r="AD1521" i="3"/>
  <c r="AC1521" i="3"/>
  <c r="AB1521" i="3"/>
  <c r="AA1521" i="3"/>
  <c r="Z1521" i="3"/>
  <c r="Y1521" i="3"/>
  <c r="X1521" i="3"/>
  <c r="AD1520" i="3"/>
  <c r="AC1520" i="3"/>
  <c r="AB1520" i="3"/>
  <c r="AA1520" i="3"/>
  <c r="Z1520" i="3"/>
  <c r="Y1520" i="3"/>
  <c r="X1520" i="3"/>
  <c r="AD1519" i="3"/>
  <c r="AC1519" i="3"/>
  <c r="AB1519" i="3"/>
  <c r="AA1519" i="3"/>
  <c r="Z1519" i="3"/>
  <c r="Y1519" i="3"/>
  <c r="X1519" i="3"/>
  <c r="AD1518" i="3"/>
  <c r="AC1518" i="3"/>
  <c r="AB1518" i="3"/>
  <c r="AA1518" i="3"/>
  <c r="Z1518" i="3"/>
  <c r="Y1518" i="3"/>
  <c r="X1518" i="3"/>
  <c r="AD1517" i="3"/>
  <c r="AC1517" i="3"/>
  <c r="AB1517" i="3"/>
  <c r="AA1517" i="3"/>
  <c r="Z1517" i="3"/>
  <c r="Y1517" i="3"/>
  <c r="X1517" i="3"/>
  <c r="AD1516" i="3"/>
  <c r="AC1516" i="3"/>
  <c r="AB1516" i="3"/>
  <c r="AA1516" i="3"/>
  <c r="Z1516" i="3"/>
  <c r="Y1516" i="3"/>
  <c r="X1516" i="3"/>
  <c r="AD1515" i="3"/>
  <c r="AC1515" i="3"/>
  <c r="AB1515" i="3"/>
  <c r="AA1515" i="3"/>
  <c r="Z1515" i="3"/>
  <c r="Y1515" i="3"/>
  <c r="X1515" i="3"/>
  <c r="AD1514" i="3"/>
  <c r="AC1514" i="3"/>
  <c r="AB1514" i="3"/>
  <c r="AA1514" i="3"/>
  <c r="Z1514" i="3"/>
  <c r="Y1514" i="3"/>
  <c r="X1514" i="3"/>
  <c r="AD1513" i="3"/>
  <c r="AC1513" i="3"/>
  <c r="AB1513" i="3"/>
  <c r="AA1513" i="3"/>
  <c r="Z1513" i="3"/>
  <c r="Y1513" i="3"/>
  <c r="X1513" i="3"/>
  <c r="AD1512" i="3"/>
  <c r="AC1512" i="3"/>
  <c r="AB1512" i="3"/>
  <c r="AA1512" i="3"/>
  <c r="Z1512" i="3"/>
  <c r="Y1512" i="3"/>
  <c r="X1512" i="3"/>
  <c r="AD1511" i="3"/>
  <c r="AC1511" i="3"/>
  <c r="AB1511" i="3"/>
  <c r="AA1511" i="3"/>
  <c r="Z1511" i="3"/>
  <c r="Y1511" i="3"/>
  <c r="X1511" i="3"/>
  <c r="AD1510" i="3"/>
  <c r="AC1510" i="3"/>
  <c r="AB1510" i="3"/>
  <c r="AA1510" i="3"/>
  <c r="Z1510" i="3"/>
  <c r="Y1510" i="3"/>
  <c r="X1510" i="3"/>
  <c r="AD1509" i="3"/>
  <c r="AC1509" i="3"/>
  <c r="AB1509" i="3"/>
  <c r="AA1509" i="3"/>
  <c r="Z1509" i="3"/>
  <c r="Y1509" i="3"/>
  <c r="X1509" i="3"/>
  <c r="AD1508" i="3"/>
  <c r="AC1508" i="3"/>
  <c r="AB1508" i="3"/>
  <c r="AA1508" i="3"/>
  <c r="Z1508" i="3"/>
  <c r="Y1508" i="3"/>
  <c r="X1508" i="3"/>
  <c r="AD1507" i="3"/>
  <c r="AC1507" i="3"/>
  <c r="AB1507" i="3"/>
  <c r="AA1507" i="3"/>
  <c r="Z1507" i="3"/>
  <c r="Y1507" i="3"/>
  <c r="X1507" i="3"/>
  <c r="AD1506" i="3"/>
  <c r="AC1506" i="3"/>
  <c r="AB1506" i="3"/>
  <c r="AA1506" i="3"/>
  <c r="Z1506" i="3"/>
  <c r="Y1506" i="3"/>
  <c r="X1506" i="3"/>
  <c r="AD1505" i="3"/>
  <c r="AC1505" i="3"/>
  <c r="AB1505" i="3"/>
  <c r="AA1505" i="3"/>
  <c r="Z1505" i="3"/>
  <c r="Y1505" i="3"/>
  <c r="X1505" i="3"/>
  <c r="AD1504" i="3"/>
  <c r="AC1504" i="3"/>
  <c r="AB1504" i="3"/>
  <c r="AA1504" i="3"/>
  <c r="Z1504" i="3"/>
  <c r="Y1504" i="3"/>
  <c r="X1504" i="3"/>
  <c r="AD1503" i="3"/>
  <c r="AC1503" i="3"/>
  <c r="AB1503" i="3"/>
  <c r="AA1503" i="3"/>
  <c r="Z1503" i="3"/>
  <c r="Y1503" i="3"/>
  <c r="X1503" i="3"/>
  <c r="AD1502" i="3"/>
  <c r="AC1502" i="3"/>
  <c r="AB1502" i="3"/>
  <c r="AA1502" i="3"/>
  <c r="Z1502" i="3"/>
  <c r="Y1502" i="3"/>
  <c r="X1502" i="3"/>
  <c r="AD1501" i="3"/>
  <c r="AC1501" i="3"/>
  <c r="AB1501" i="3"/>
  <c r="AA1501" i="3"/>
  <c r="Z1501" i="3"/>
  <c r="Y1501" i="3"/>
  <c r="X1501" i="3"/>
  <c r="AD1500" i="3"/>
  <c r="AC1500" i="3"/>
  <c r="AB1500" i="3"/>
  <c r="AA1500" i="3"/>
  <c r="Z1500" i="3"/>
  <c r="Y1500" i="3"/>
  <c r="X1500" i="3"/>
  <c r="AD1499" i="3"/>
  <c r="AC1499" i="3"/>
  <c r="AB1499" i="3"/>
  <c r="AA1499" i="3"/>
  <c r="Z1499" i="3"/>
  <c r="Y1499" i="3"/>
  <c r="X1499" i="3"/>
  <c r="AD1498" i="3"/>
  <c r="AC1498" i="3"/>
  <c r="AB1498" i="3"/>
  <c r="AA1498" i="3"/>
  <c r="Z1498" i="3"/>
  <c r="Y1498" i="3"/>
  <c r="X1498" i="3"/>
  <c r="AD1497" i="3"/>
  <c r="AC1497" i="3"/>
  <c r="AB1497" i="3"/>
  <c r="AA1497" i="3"/>
  <c r="Z1497" i="3"/>
  <c r="Y1497" i="3"/>
  <c r="X1497" i="3"/>
  <c r="AD1496" i="3"/>
  <c r="AC1496" i="3"/>
  <c r="AB1496" i="3"/>
  <c r="AA1496" i="3"/>
  <c r="Z1496" i="3"/>
  <c r="Y1496" i="3"/>
  <c r="X1496" i="3"/>
  <c r="AD1495" i="3"/>
  <c r="AC1495" i="3"/>
  <c r="AB1495" i="3"/>
  <c r="AA1495" i="3"/>
  <c r="Z1495" i="3"/>
  <c r="Y1495" i="3"/>
  <c r="X1495" i="3"/>
  <c r="AD1494" i="3"/>
  <c r="AC1494" i="3"/>
  <c r="AB1494" i="3"/>
  <c r="AA1494" i="3"/>
  <c r="Z1494" i="3"/>
  <c r="Y1494" i="3"/>
  <c r="X1494" i="3"/>
  <c r="AD1493" i="3"/>
  <c r="AC1493" i="3"/>
  <c r="AB1493" i="3"/>
  <c r="AA1493" i="3"/>
  <c r="Z1493" i="3"/>
  <c r="Y1493" i="3"/>
  <c r="X1493" i="3"/>
  <c r="AD1492" i="3"/>
  <c r="AC1492" i="3"/>
  <c r="AB1492" i="3"/>
  <c r="AA1492" i="3"/>
  <c r="Z1492" i="3"/>
  <c r="Y1492" i="3"/>
  <c r="X1492" i="3"/>
  <c r="AD1491" i="3"/>
  <c r="AC1491" i="3"/>
  <c r="AB1491" i="3"/>
  <c r="AA1491" i="3"/>
  <c r="Z1491" i="3"/>
  <c r="Y1491" i="3"/>
  <c r="X1491" i="3"/>
  <c r="AD1490" i="3"/>
  <c r="AC1490" i="3"/>
  <c r="AB1490" i="3"/>
  <c r="AA1490" i="3"/>
  <c r="Z1490" i="3"/>
  <c r="Y1490" i="3"/>
  <c r="X1490" i="3"/>
  <c r="AD1489" i="3"/>
  <c r="AC1489" i="3"/>
  <c r="AB1489" i="3"/>
  <c r="AA1489" i="3"/>
  <c r="Z1489" i="3"/>
  <c r="Y1489" i="3"/>
  <c r="X1489" i="3"/>
  <c r="AD1488" i="3"/>
  <c r="AC1488" i="3"/>
  <c r="AB1488" i="3"/>
  <c r="AA1488" i="3"/>
  <c r="Z1488" i="3"/>
  <c r="Y1488" i="3"/>
  <c r="X1488" i="3"/>
  <c r="AD1487" i="3"/>
  <c r="AC1487" i="3"/>
  <c r="AB1487" i="3"/>
  <c r="AA1487" i="3"/>
  <c r="Z1487" i="3"/>
  <c r="Y1487" i="3"/>
  <c r="X1487" i="3"/>
  <c r="AD1486" i="3"/>
  <c r="AC1486" i="3"/>
  <c r="AB1486" i="3"/>
  <c r="AA1486" i="3"/>
  <c r="Z1486" i="3"/>
  <c r="Y1486" i="3"/>
  <c r="X1486" i="3"/>
  <c r="AD1485" i="3"/>
  <c r="AC1485" i="3"/>
  <c r="AB1485" i="3"/>
  <c r="AA1485" i="3"/>
  <c r="Z1485" i="3"/>
  <c r="Y1485" i="3"/>
  <c r="X1485" i="3"/>
  <c r="AD1484" i="3"/>
  <c r="AC1484" i="3"/>
  <c r="AB1484" i="3"/>
  <c r="AA1484" i="3"/>
  <c r="Z1484" i="3"/>
  <c r="Y1484" i="3"/>
  <c r="X1484" i="3"/>
  <c r="AD1483" i="3"/>
  <c r="AC1483" i="3"/>
  <c r="AB1483" i="3"/>
  <c r="AA1483" i="3"/>
  <c r="Z1483" i="3"/>
  <c r="Y1483" i="3"/>
  <c r="X1483" i="3"/>
  <c r="AD1482" i="3"/>
  <c r="AC1482" i="3"/>
  <c r="AB1482" i="3"/>
  <c r="AA1482" i="3"/>
  <c r="Z1482" i="3"/>
  <c r="Y1482" i="3"/>
  <c r="X1482" i="3"/>
  <c r="AD1481" i="3"/>
  <c r="AC1481" i="3"/>
  <c r="AB1481" i="3"/>
  <c r="AA1481" i="3"/>
  <c r="Z1481" i="3"/>
  <c r="Y1481" i="3"/>
  <c r="X1481" i="3"/>
  <c r="AD1480" i="3"/>
  <c r="AC1480" i="3"/>
  <c r="AB1480" i="3"/>
  <c r="AA1480" i="3"/>
  <c r="Z1480" i="3"/>
  <c r="Y1480" i="3"/>
  <c r="X1480" i="3"/>
  <c r="AD1479" i="3"/>
  <c r="AC1479" i="3"/>
  <c r="AB1479" i="3"/>
  <c r="AA1479" i="3"/>
  <c r="Z1479" i="3"/>
  <c r="Y1479" i="3"/>
  <c r="X1479" i="3"/>
  <c r="AD1478" i="3"/>
  <c r="AC1478" i="3"/>
  <c r="AB1478" i="3"/>
  <c r="AA1478" i="3"/>
  <c r="Z1478" i="3"/>
  <c r="Y1478" i="3"/>
  <c r="X1478" i="3"/>
  <c r="AD1477" i="3"/>
  <c r="AC1477" i="3"/>
  <c r="AB1477" i="3"/>
  <c r="AA1477" i="3"/>
  <c r="Z1477" i="3"/>
  <c r="Y1477" i="3"/>
  <c r="X1477" i="3"/>
  <c r="AD1476" i="3"/>
  <c r="AC1476" i="3"/>
  <c r="AB1476" i="3"/>
  <c r="AA1476" i="3"/>
  <c r="Z1476" i="3"/>
  <c r="Y1476" i="3"/>
  <c r="X1476" i="3"/>
  <c r="AD1475" i="3"/>
  <c r="AC1475" i="3"/>
  <c r="AB1475" i="3"/>
  <c r="AA1475" i="3"/>
  <c r="Z1475" i="3"/>
  <c r="Y1475" i="3"/>
  <c r="X1475" i="3"/>
  <c r="AD1474" i="3"/>
  <c r="AC1474" i="3"/>
  <c r="AB1474" i="3"/>
  <c r="AA1474" i="3"/>
  <c r="Z1474" i="3"/>
  <c r="Y1474" i="3"/>
  <c r="X1474" i="3"/>
  <c r="AD1473" i="3"/>
  <c r="AC1473" i="3"/>
  <c r="AB1473" i="3"/>
  <c r="AA1473" i="3"/>
  <c r="Z1473" i="3"/>
  <c r="Y1473" i="3"/>
  <c r="X1473" i="3"/>
  <c r="AD1472" i="3"/>
  <c r="AC1472" i="3"/>
  <c r="AB1472" i="3"/>
  <c r="AA1472" i="3"/>
  <c r="Z1472" i="3"/>
  <c r="Y1472" i="3"/>
  <c r="X1472" i="3"/>
  <c r="AD1471" i="3"/>
  <c r="AC1471" i="3"/>
  <c r="AB1471" i="3"/>
  <c r="AA1471" i="3"/>
  <c r="Z1471" i="3"/>
  <c r="Y1471" i="3"/>
  <c r="X1471" i="3"/>
  <c r="AD1470" i="3"/>
  <c r="AC1470" i="3"/>
  <c r="AB1470" i="3"/>
  <c r="AA1470" i="3"/>
  <c r="Z1470" i="3"/>
  <c r="Y1470" i="3"/>
  <c r="X1470" i="3"/>
  <c r="AD1469" i="3"/>
  <c r="AC1469" i="3"/>
  <c r="AB1469" i="3"/>
  <c r="AA1469" i="3"/>
  <c r="Z1469" i="3"/>
  <c r="Y1469" i="3"/>
  <c r="X1469" i="3"/>
  <c r="AD1468" i="3"/>
  <c r="AC1468" i="3"/>
  <c r="AB1468" i="3"/>
  <c r="AA1468" i="3"/>
  <c r="Z1468" i="3"/>
  <c r="Y1468" i="3"/>
  <c r="X1468" i="3"/>
  <c r="AD1467" i="3"/>
  <c r="AC1467" i="3"/>
  <c r="AB1467" i="3"/>
  <c r="AA1467" i="3"/>
  <c r="Z1467" i="3"/>
  <c r="Y1467" i="3"/>
  <c r="X1467" i="3"/>
  <c r="AD1466" i="3"/>
  <c r="AC1466" i="3"/>
  <c r="AB1466" i="3"/>
  <c r="AA1466" i="3"/>
  <c r="Z1466" i="3"/>
  <c r="Y1466" i="3"/>
  <c r="X1466" i="3"/>
  <c r="AD1465" i="3"/>
  <c r="AC1465" i="3"/>
  <c r="AB1465" i="3"/>
  <c r="AA1465" i="3"/>
  <c r="Z1465" i="3"/>
  <c r="Y1465" i="3"/>
  <c r="X1465" i="3"/>
  <c r="AD1464" i="3"/>
  <c r="AC1464" i="3"/>
  <c r="AB1464" i="3"/>
  <c r="AA1464" i="3"/>
  <c r="Z1464" i="3"/>
  <c r="Y1464" i="3"/>
  <c r="X1464" i="3"/>
  <c r="AD1463" i="3"/>
  <c r="AC1463" i="3"/>
  <c r="AB1463" i="3"/>
  <c r="AA1463" i="3"/>
  <c r="Z1463" i="3"/>
  <c r="Y1463" i="3"/>
  <c r="X1463" i="3"/>
  <c r="AD1462" i="3"/>
  <c r="AC1462" i="3"/>
  <c r="AB1462" i="3"/>
  <c r="AA1462" i="3"/>
  <c r="Z1462" i="3"/>
  <c r="Y1462" i="3"/>
  <c r="X1462" i="3"/>
  <c r="AD1461" i="3"/>
  <c r="AC1461" i="3"/>
  <c r="AB1461" i="3"/>
  <c r="AA1461" i="3"/>
  <c r="Z1461" i="3"/>
  <c r="Y1461" i="3"/>
  <c r="X1461" i="3"/>
  <c r="AD1460" i="3"/>
  <c r="AC1460" i="3"/>
  <c r="AB1460" i="3"/>
  <c r="AA1460" i="3"/>
  <c r="Z1460" i="3"/>
  <c r="Y1460" i="3"/>
  <c r="X1460" i="3"/>
  <c r="AD1459" i="3"/>
  <c r="AC1459" i="3"/>
  <c r="AB1459" i="3"/>
  <c r="AA1459" i="3"/>
  <c r="Z1459" i="3"/>
  <c r="Y1459" i="3"/>
  <c r="X1459" i="3"/>
  <c r="AD1458" i="3"/>
  <c r="AC1458" i="3"/>
  <c r="AB1458" i="3"/>
  <c r="AA1458" i="3"/>
  <c r="Z1458" i="3"/>
  <c r="Y1458" i="3"/>
  <c r="X1458" i="3"/>
  <c r="AD1457" i="3"/>
  <c r="AC1457" i="3"/>
  <c r="AB1457" i="3"/>
  <c r="AA1457" i="3"/>
  <c r="Z1457" i="3"/>
  <c r="Y1457" i="3"/>
  <c r="X1457" i="3"/>
  <c r="AD1456" i="3"/>
  <c r="AC1456" i="3"/>
  <c r="AB1456" i="3"/>
  <c r="AA1456" i="3"/>
  <c r="Z1456" i="3"/>
  <c r="Y1456" i="3"/>
  <c r="X1456" i="3"/>
  <c r="AD1455" i="3"/>
  <c r="AC1455" i="3"/>
  <c r="AB1455" i="3"/>
  <c r="AA1455" i="3"/>
  <c r="Z1455" i="3"/>
  <c r="Y1455" i="3"/>
  <c r="X1455" i="3"/>
  <c r="AD1454" i="3"/>
  <c r="AC1454" i="3"/>
  <c r="AB1454" i="3"/>
  <c r="AA1454" i="3"/>
  <c r="Z1454" i="3"/>
  <c r="Y1454" i="3"/>
  <c r="X1454" i="3"/>
  <c r="AD1453" i="3"/>
  <c r="AC1453" i="3"/>
  <c r="AB1453" i="3"/>
  <c r="AA1453" i="3"/>
  <c r="Z1453" i="3"/>
  <c r="Y1453" i="3"/>
  <c r="X1453" i="3"/>
  <c r="AD1452" i="3"/>
  <c r="AC1452" i="3"/>
  <c r="AB1452" i="3"/>
  <c r="AA1452" i="3"/>
  <c r="Z1452" i="3"/>
  <c r="Y1452" i="3"/>
  <c r="X1452" i="3"/>
  <c r="AD1451" i="3"/>
  <c r="AC1451" i="3"/>
  <c r="AB1451" i="3"/>
  <c r="AA1451" i="3"/>
  <c r="Z1451" i="3"/>
  <c r="Y1451" i="3"/>
  <c r="X1451" i="3"/>
  <c r="AD1450" i="3"/>
  <c r="AC1450" i="3"/>
  <c r="AB1450" i="3"/>
  <c r="AA1450" i="3"/>
  <c r="Z1450" i="3"/>
  <c r="Y1450" i="3"/>
  <c r="X1450" i="3"/>
  <c r="AD1449" i="3"/>
  <c r="AC1449" i="3"/>
  <c r="AB1449" i="3"/>
  <c r="AA1449" i="3"/>
  <c r="Z1449" i="3"/>
  <c r="Y1449" i="3"/>
  <c r="X1449" i="3"/>
  <c r="AD1448" i="3"/>
  <c r="AC1448" i="3"/>
  <c r="AB1448" i="3"/>
  <c r="AA1448" i="3"/>
  <c r="Z1448" i="3"/>
  <c r="Y1448" i="3"/>
  <c r="X1448" i="3"/>
  <c r="AD1447" i="3"/>
  <c r="AC1447" i="3"/>
  <c r="AB1447" i="3"/>
  <c r="AA1447" i="3"/>
  <c r="Z1447" i="3"/>
  <c r="Y1447" i="3"/>
  <c r="X1447" i="3"/>
  <c r="AD1446" i="3"/>
  <c r="AC1446" i="3"/>
  <c r="AB1446" i="3"/>
  <c r="AA1446" i="3"/>
  <c r="Z1446" i="3"/>
  <c r="Y1446" i="3"/>
  <c r="X1446" i="3"/>
  <c r="AD1445" i="3"/>
  <c r="AC1445" i="3"/>
  <c r="AB1445" i="3"/>
  <c r="AA1445" i="3"/>
  <c r="Z1445" i="3"/>
  <c r="Y1445" i="3"/>
  <c r="X1445" i="3"/>
  <c r="AD1444" i="3"/>
  <c r="AC1444" i="3"/>
  <c r="AB1444" i="3"/>
  <c r="AA1444" i="3"/>
  <c r="Z1444" i="3"/>
  <c r="Y1444" i="3"/>
  <c r="X1444" i="3"/>
  <c r="AD1443" i="3"/>
  <c r="AC1443" i="3"/>
  <c r="AB1443" i="3"/>
  <c r="AA1443" i="3"/>
  <c r="Z1443" i="3"/>
  <c r="Y1443" i="3"/>
  <c r="X1443" i="3"/>
  <c r="AD1442" i="3"/>
  <c r="AC1442" i="3"/>
  <c r="AB1442" i="3"/>
  <c r="AA1442" i="3"/>
  <c r="Z1442" i="3"/>
  <c r="Y1442" i="3"/>
  <c r="X1442" i="3"/>
  <c r="AD1441" i="3"/>
  <c r="AC1441" i="3"/>
  <c r="AB1441" i="3"/>
  <c r="AA1441" i="3"/>
  <c r="Z1441" i="3"/>
  <c r="Y1441" i="3"/>
  <c r="X1441" i="3"/>
  <c r="AD1440" i="3"/>
  <c r="AC1440" i="3"/>
  <c r="AB1440" i="3"/>
  <c r="AA1440" i="3"/>
  <c r="Z1440" i="3"/>
  <c r="Y1440" i="3"/>
  <c r="X1440" i="3"/>
  <c r="AD1439" i="3"/>
  <c r="AC1439" i="3"/>
  <c r="AB1439" i="3"/>
  <c r="AA1439" i="3"/>
  <c r="Z1439" i="3"/>
  <c r="Y1439" i="3"/>
  <c r="X1439" i="3"/>
  <c r="AD1438" i="3"/>
  <c r="AC1438" i="3"/>
  <c r="AB1438" i="3"/>
  <c r="AA1438" i="3"/>
  <c r="Z1438" i="3"/>
  <c r="Y1438" i="3"/>
  <c r="X1438" i="3"/>
  <c r="AD1437" i="3"/>
  <c r="AC1437" i="3"/>
  <c r="AB1437" i="3"/>
  <c r="AA1437" i="3"/>
  <c r="Z1437" i="3"/>
  <c r="Y1437" i="3"/>
  <c r="X1437" i="3"/>
  <c r="AD1436" i="3"/>
  <c r="AC1436" i="3"/>
  <c r="AB1436" i="3"/>
  <c r="AA1436" i="3"/>
  <c r="Z1436" i="3"/>
  <c r="Y1436" i="3"/>
  <c r="X1436" i="3"/>
  <c r="AD1435" i="3"/>
  <c r="AC1435" i="3"/>
  <c r="AB1435" i="3"/>
  <c r="AA1435" i="3"/>
  <c r="Z1435" i="3"/>
  <c r="Y1435" i="3"/>
  <c r="X1435" i="3"/>
  <c r="AD1434" i="3"/>
  <c r="AC1434" i="3"/>
  <c r="AB1434" i="3"/>
  <c r="AA1434" i="3"/>
  <c r="Z1434" i="3"/>
  <c r="Y1434" i="3"/>
  <c r="X1434" i="3"/>
  <c r="AD1433" i="3"/>
  <c r="AC1433" i="3"/>
  <c r="AB1433" i="3"/>
  <c r="AA1433" i="3"/>
  <c r="Z1433" i="3"/>
  <c r="Y1433" i="3"/>
  <c r="X1433" i="3"/>
  <c r="AD1432" i="3"/>
  <c r="AC1432" i="3"/>
  <c r="AB1432" i="3"/>
  <c r="AA1432" i="3"/>
  <c r="Z1432" i="3"/>
  <c r="Y1432" i="3"/>
  <c r="X1432" i="3"/>
  <c r="AD1431" i="3"/>
  <c r="AC1431" i="3"/>
  <c r="AB1431" i="3"/>
  <c r="AA1431" i="3"/>
  <c r="Z1431" i="3"/>
  <c r="Y1431" i="3"/>
  <c r="X1431" i="3"/>
  <c r="AD1430" i="3"/>
  <c r="AC1430" i="3"/>
  <c r="AB1430" i="3"/>
  <c r="AA1430" i="3"/>
  <c r="Z1430" i="3"/>
  <c r="Y1430" i="3"/>
  <c r="X1430" i="3"/>
  <c r="AD1429" i="3"/>
  <c r="AC1429" i="3"/>
  <c r="AB1429" i="3"/>
  <c r="AA1429" i="3"/>
  <c r="Z1429" i="3"/>
  <c r="Y1429" i="3"/>
  <c r="X1429" i="3"/>
  <c r="AD1428" i="3"/>
  <c r="AC1428" i="3"/>
  <c r="AB1428" i="3"/>
  <c r="AA1428" i="3"/>
  <c r="Z1428" i="3"/>
  <c r="Y1428" i="3"/>
  <c r="X1428" i="3"/>
  <c r="AD1427" i="3"/>
  <c r="AC1427" i="3"/>
  <c r="AB1427" i="3"/>
  <c r="AA1427" i="3"/>
  <c r="Z1427" i="3"/>
  <c r="Y1427" i="3"/>
  <c r="X1427" i="3"/>
  <c r="AD1426" i="3"/>
  <c r="AC1426" i="3"/>
  <c r="AB1426" i="3"/>
  <c r="AA1426" i="3"/>
  <c r="Z1426" i="3"/>
  <c r="Y1426" i="3"/>
  <c r="X1426" i="3"/>
  <c r="AD1425" i="3"/>
  <c r="AC1425" i="3"/>
  <c r="AB1425" i="3"/>
  <c r="AA1425" i="3"/>
  <c r="Z1425" i="3"/>
  <c r="Y1425" i="3"/>
  <c r="X1425" i="3"/>
  <c r="AD1424" i="3"/>
  <c r="AC1424" i="3"/>
  <c r="AB1424" i="3"/>
  <c r="AA1424" i="3"/>
  <c r="Z1424" i="3"/>
  <c r="Y1424" i="3"/>
  <c r="X1424" i="3"/>
  <c r="AD1423" i="3"/>
  <c r="AC1423" i="3"/>
  <c r="AB1423" i="3"/>
  <c r="AA1423" i="3"/>
  <c r="Z1423" i="3"/>
  <c r="Y1423" i="3"/>
  <c r="X1423" i="3"/>
  <c r="AD1422" i="3"/>
  <c r="AC1422" i="3"/>
  <c r="AB1422" i="3"/>
  <c r="AA1422" i="3"/>
  <c r="Z1422" i="3"/>
  <c r="Y1422" i="3"/>
  <c r="X1422" i="3"/>
  <c r="AD1421" i="3"/>
  <c r="AC1421" i="3"/>
  <c r="AB1421" i="3"/>
  <c r="AA1421" i="3"/>
  <c r="Z1421" i="3"/>
  <c r="Y1421" i="3"/>
  <c r="X1421" i="3"/>
  <c r="AD1420" i="3"/>
  <c r="AC1420" i="3"/>
  <c r="AB1420" i="3"/>
  <c r="AA1420" i="3"/>
  <c r="Z1420" i="3"/>
  <c r="Y1420" i="3"/>
  <c r="X1420" i="3"/>
  <c r="AD1419" i="3"/>
  <c r="AC1419" i="3"/>
  <c r="AB1419" i="3"/>
  <c r="AA1419" i="3"/>
  <c r="Z1419" i="3"/>
  <c r="Y1419" i="3"/>
  <c r="X1419" i="3"/>
  <c r="AD1418" i="3"/>
  <c r="AC1418" i="3"/>
  <c r="AB1418" i="3"/>
  <c r="AA1418" i="3"/>
  <c r="Z1418" i="3"/>
  <c r="Y1418" i="3"/>
  <c r="X1418" i="3"/>
  <c r="AD1417" i="3"/>
  <c r="AC1417" i="3"/>
  <c r="AB1417" i="3"/>
  <c r="AA1417" i="3"/>
  <c r="Z1417" i="3"/>
  <c r="Y1417" i="3"/>
  <c r="X1417" i="3"/>
  <c r="AD1416" i="3"/>
  <c r="AC1416" i="3"/>
  <c r="AB1416" i="3"/>
  <c r="AA1416" i="3"/>
  <c r="Z1416" i="3"/>
  <c r="Y1416" i="3"/>
  <c r="X1416" i="3"/>
  <c r="AD1415" i="3"/>
  <c r="AC1415" i="3"/>
  <c r="AB1415" i="3"/>
  <c r="AA1415" i="3"/>
  <c r="Z1415" i="3"/>
  <c r="Y1415" i="3"/>
  <c r="X1415" i="3"/>
  <c r="AD1414" i="3"/>
  <c r="AC1414" i="3"/>
  <c r="AB1414" i="3"/>
  <c r="AA1414" i="3"/>
  <c r="Z1414" i="3"/>
  <c r="Y1414" i="3"/>
  <c r="X1414" i="3"/>
  <c r="AD1413" i="3"/>
  <c r="AC1413" i="3"/>
  <c r="AB1413" i="3"/>
  <c r="AA1413" i="3"/>
  <c r="Z1413" i="3"/>
  <c r="Y1413" i="3"/>
  <c r="X1413" i="3"/>
  <c r="AD1412" i="3"/>
  <c r="AC1412" i="3"/>
  <c r="AB1412" i="3"/>
  <c r="AA1412" i="3"/>
  <c r="Z1412" i="3"/>
  <c r="Y1412" i="3"/>
  <c r="X1412" i="3"/>
  <c r="AD1411" i="3"/>
  <c r="AC1411" i="3"/>
  <c r="AB1411" i="3"/>
  <c r="AA1411" i="3"/>
  <c r="Z1411" i="3"/>
  <c r="Y1411" i="3"/>
  <c r="X1411" i="3"/>
  <c r="AD1410" i="3"/>
  <c r="AC1410" i="3"/>
  <c r="AB1410" i="3"/>
  <c r="AA1410" i="3"/>
  <c r="Z1410" i="3"/>
  <c r="Y1410" i="3"/>
  <c r="X1410" i="3"/>
  <c r="AD1409" i="3"/>
  <c r="AC1409" i="3"/>
  <c r="AB1409" i="3"/>
  <c r="AA1409" i="3"/>
  <c r="Z1409" i="3"/>
  <c r="Y1409" i="3"/>
  <c r="X1409" i="3"/>
  <c r="AD1408" i="3"/>
  <c r="AC1408" i="3"/>
  <c r="AB1408" i="3"/>
  <c r="AA1408" i="3"/>
  <c r="Z1408" i="3"/>
  <c r="Y1408" i="3"/>
  <c r="X1408" i="3"/>
  <c r="AD1407" i="3"/>
  <c r="AC1407" i="3"/>
  <c r="AB1407" i="3"/>
  <c r="AA1407" i="3"/>
  <c r="Z1407" i="3"/>
  <c r="Y1407" i="3"/>
  <c r="X1407" i="3"/>
  <c r="AD1406" i="3"/>
  <c r="AC1406" i="3"/>
  <c r="AB1406" i="3"/>
  <c r="AA1406" i="3"/>
  <c r="Z1406" i="3"/>
  <c r="Y1406" i="3"/>
  <c r="X1406" i="3"/>
  <c r="AD1405" i="3"/>
  <c r="AC1405" i="3"/>
  <c r="AB1405" i="3"/>
  <c r="AA1405" i="3"/>
  <c r="Z1405" i="3"/>
  <c r="Y1405" i="3"/>
  <c r="X1405" i="3"/>
  <c r="AD1404" i="3"/>
  <c r="AC1404" i="3"/>
  <c r="AB1404" i="3"/>
  <c r="AA1404" i="3"/>
  <c r="Z1404" i="3"/>
  <c r="Y1404" i="3"/>
  <c r="X1404" i="3"/>
  <c r="AD1403" i="3"/>
  <c r="AC1403" i="3"/>
  <c r="AB1403" i="3"/>
  <c r="AA1403" i="3"/>
  <c r="Z1403" i="3"/>
  <c r="Y1403" i="3"/>
  <c r="X1403" i="3"/>
  <c r="AD1402" i="3"/>
  <c r="AC1402" i="3"/>
  <c r="AB1402" i="3"/>
  <c r="AA1402" i="3"/>
  <c r="Z1402" i="3"/>
  <c r="Y1402" i="3"/>
  <c r="X1402" i="3"/>
  <c r="AD1401" i="3"/>
  <c r="AC1401" i="3"/>
  <c r="AB1401" i="3"/>
  <c r="AA1401" i="3"/>
  <c r="Z1401" i="3"/>
  <c r="Y1401" i="3"/>
  <c r="X1401" i="3"/>
  <c r="AD1400" i="3"/>
  <c r="AC1400" i="3"/>
  <c r="AB1400" i="3"/>
  <c r="AA1400" i="3"/>
  <c r="Z1400" i="3"/>
  <c r="Y1400" i="3"/>
  <c r="X1400" i="3"/>
  <c r="AD1399" i="3"/>
  <c r="AC1399" i="3"/>
  <c r="AB1399" i="3"/>
  <c r="AA1399" i="3"/>
  <c r="Z1399" i="3"/>
  <c r="Y1399" i="3"/>
  <c r="X1399" i="3"/>
  <c r="AD1398" i="3"/>
  <c r="AC1398" i="3"/>
  <c r="AB1398" i="3"/>
  <c r="AA1398" i="3"/>
  <c r="Z1398" i="3"/>
  <c r="Y1398" i="3"/>
  <c r="X1398" i="3"/>
  <c r="AD1397" i="3"/>
  <c r="AC1397" i="3"/>
  <c r="AB1397" i="3"/>
  <c r="AA1397" i="3"/>
  <c r="Z1397" i="3"/>
  <c r="Y1397" i="3"/>
  <c r="X1397" i="3"/>
  <c r="AD1396" i="3"/>
  <c r="AC1396" i="3"/>
  <c r="AB1396" i="3"/>
  <c r="AA1396" i="3"/>
  <c r="Z1396" i="3"/>
  <c r="Y1396" i="3"/>
  <c r="X1396" i="3"/>
  <c r="AD1395" i="3"/>
  <c r="AC1395" i="3"/>
  <c r="AB1395" i="3"/>
  <c r="AA1395" i="3"/>
  <c r="Z1395" i="3"/>
  <c r="Y1395" i="3"/>
  <c r="X1395" i="3"/>
  <c r="AD1394" i="3"/>
  <c r="AC1394" i="3"/>
  <c r="AB1394" i="3"/>
  <c r="AA1394" i="3"/>
  <c r="Z1394" i="3"/>
  <c r="Y1394" i="3"/>
  <c r="X1394" i="3"/>
  <c r="AD1393" i="3"/>
  <c r="AC1393" i="3"/>
  <c r="AB1393" i="3"/>
  <c r="AA1393" i="3"/>
  <c r="Z1393" i="3"/>
  <c r="Y1393" i="3"/>
  <c r="X1393" i="3"/>
  <c r="AD1392" i="3"/>
  <c r="AC1392" i="3"/>
  <c r="AB1392" i="3"/>
  <c r="AA1392" i="3"/>
  <c r="Z1392" i="3"/>
  <c r="Y1392" i="3"/>
  <c r="X1392" i="3"/>
  <c r="AD1391" i="3"/>
  <c r="AC1391" i="3"/>
  <c r="AB1391" i="3"/>
  <c r="AA1391" i="3"/>
  <c r="Z1391" i="3"/>
  <c r="Y1391" i="3"/>
  <c r="X1391" i="3"/>
  <c r="AD1390" i="3"/>
  <c r="AC1390" i="3"/>
  <c r="AB1390" i="3"/>
  <c r="AA1390" i="3"/>
  <c r="Z1390" i="3"/>
  <c r="Y1390" i="3"/>
  <c r="X1390" i="3"/>
  <c r="AD1389" i="3"/>
  <c r="AC1389" i="3"/>
  <c r="AB1389" i="3"/>
  <c r="AA1389" i="3"/>
  <c r="Z1389" i="3"/>
  <c r="Y1389" i="3"/>
  <c r="X1389" i="3"/>
  <c r="AD1388" i="3"/>
  <c r="AC1388" i="3"/>
  <c r="AB1388" i="3"/>
  <c r="AA1388" i="3"/>
  <c r="Z1388" i="3"/>
  <c r="Y1388" i="3"/>
  <c r="X1388" i="3"/>
  <c r="AD1387" i="3"/>
  <c r="AC1387" i="3"/>
  <c r="AB1387" i="3"/>
  <c r="AA1387" i="3"/>
  <c r="Z1387" i="3"/>
  <c r="Y1387" i="3"/>
  <c r="X1387" i="3"/>
  <c r="AD1386" i="3"/>
  <c r="AC1386" i="3"/>
  <c r="AB1386" i="3"/>
  <c r="AA1386" i="3"/>
  <c r="Z1386" i="3"/>
  <c r="Y1386" i="3"/>
  <c r="X1386" i="3"/>
  <c r="AD1385" i="3"/>
  <c r="AC1385" i="3"/>
  <c r="AB1385" i="3"/>
  <c r="AA1385" i="3"/>
  <c r="Z1385" i="3"/>
  <c r="Y1385" i="3"/>
  <c r="X1385" i="3"/>
  <c r="AD1384" i="3"/>
  <c r="AC1384" i="3"/>
  <c r="AB1384" i="3"/>
  <c r="AA1384" i="3"/>
  <c r="Z1384" i="3"/>
  <c r="Y1384" i="3"/>
  <c r="X1384" i="3"/>
  <c r="AD1383" i="3"/>
  <c r="AC1383" i="3"/>
  <c r="AB1383" i="3"/>
  <c r="AA1383" i="3"/>
  <c r="Z1383" i="3"/>
  <c r="Y1383" i="3"/>
  <c r="X1383" i="3"/>
  <c r="AD1382" i="3"/>
  <c r="AC1382" i="3"/>
  <c r="AB1382" i="3"/>
  <c r="AA1382" i="3"/>
  <c r="Z1382" i="3"/>
  <c r="Y1382" i="3"/>
  <c r="X1382" i="3"/>
  <c r="AD1381" i="3"/>
  <c r="AC1381" i="3"/>
  <c r="AB1381" i="3"/>
  <c r="AA1381" i="3"/>
  <c r="Z1381" i="3"/>
  <c r="Y1381" i="3"/>
  <c r="X1381" i="3"/>
  <c r="AD1380" i="3"/>
  <c r="AC1380" i="3"/>
  <c r="AB1380" i="3"/>
  <c r="AA1380" i="3"/>
  <c r="Z1380" i="3"/>
  <c r="Y1380" i="3"/>
  <c r="X1380" i="3"/>
  <c r="AD1379" i="3"/>
  <c r="AC1379" i="3"/>
  <c r="AB1379" i="3"/>
  <c r="AA1379" i="3"/>
  <c r="Z1379" i="3"/>
  <c r="Y1379" i="3"/>
  <c r="X1379" i="3"/>
  <c r="AD1378" i="3"/>
  <c r="AC1378" i="3"/>
  <c r="AB1378" i="3"/>
  <c r="AA1378" i="3"/>
  <c r="Z1378" i="3"/>
  <c r="Y1378" i="3"/>
  <c r="X1378" i="3"/>
  <c r="AD1377" i="3"/>
  <c r="AC1377" i="3"/>
  <c r="AB1377" i="3"/>
  <c r="AA1377" i="3"/>
  <c r="Z1377" i="3"/>
  <c r="Y1377" i="3"/>
  <c r="X1377" i="3"/>
  <c r="AD1376" i="3"/>
  <c r="AC1376" i="3"/>
  <c r="AB1376" i="3"/>
  <c r="AA1376" i="3"/>
  <c r="Z1376" i="3"/>
  <c r="Y1376" i="3"/>
  <c r="X1376" i="3"/>
  <c r="AD1375" i="3"/>
  <c r="AC1375" i="3"/>
  <c r="AB1375" i="3"/>
  <c r="AA1375" i="3"/>
  <c r="Z1375" i="3"/>
  <c r="Y1375" i="3"/>
  <c r="X1375" i="3"/>
  <c r="AD1374" i="3"/>
  <c r="AC1374" i="3"/>
  <c r="AB1374" i="3"/>
  <c r="AA1374" i="3"/>
  <c r="Z1374" i="3"/>
  <c r="Y1374" i="3"/>
  <c r="X1374" i="3"/>
  <c r="AD1373" i="3"/>
  <c r="AC1373" i="3"/>
  <c r="AB1373" i="3"/>
  <c r="AA1373" i="3"/>
  <c r="Z1373" i="3"/>
  <c r="Y1373" i="3"/>
  <c r="X1373" i="3"/>
  <c r="AD1372" i="3"/>
  <c r="AC1372" i="3"/>
  <c r="AB1372" i="3"/>
  <c r="AA1372" i="3"/>
  <c r="Z1372" i="3"/>
  <c r="Y1372" i="3"/>
  <c r="X1372" i="3"/>
  <c r="AD1371" i="3"/>
  <c r="AC1371" i="3"/>
  <c r="AB1371" i="3"/>
  <c r="AA1371" i="3"/>
  <c r="Z1371" i="3"/>
  <c r="Y1371" i="3"/>
  <c r="X1371" i="3"/>
  <c r="AD1370" i="3"/>
  <c r="AC1370" i="3"/>
  <c r="AB1370" i="3"/>
  <c r="AA1370" i="3"/>
  <c r="Z1370" i="3"/>
  <c r="Y1370" i="3"/>
  <c r="X1370" i="3"/>
  <c r="AD1369" i="3"/>
  <c r="AC1369" i="3"/>
  <c r="AB1369" i="3"/>
  <c r="AA1369" i="3"/>
  <c r="Z1369" i="3"/>
  <c r="Y1369" i="3"/>
  <c r="X1369" i="3"/>
  <c r="AD1368" i="3"/>
  <c r="AC1368" i="3"/>
  <c r="AB1368" i="3"/>
  <c r="AA1368" i="3"/>
  <c r="Z1368" i="3"/>
  <c r="Y1368" i="3"/>
  <c r="X1368" i="3"/>
  <c r="AD1367" i="3"/>
  <c r="AC1367" i="3"/>
  <c r="AB1367" i="3"/>
  <c r="AA1367" i="3"/>
  <c r="Z1367" i="3"/>
  <c r="Y1367" i="3"/>
  <c r="X1367" i="3"/>
  <c r="AD1366" i="3"/>
  <c r="AC1366" i="3"/>
  <c r="AB1366" i="3"/>
  <c r="AA1366" i="3"/>
  <c r="Z1366" i="3"/>
  <c r="Y1366" i="3"/>
  <c r="X1366" i="3"/>
  <c r="AD1365" i="3"/>
  <c r="AC1365" i="3"/>
  <c r="AB1365" i="3"/>
  <c r="AA1365" i="3"/>
  <c r="Z1365" i="3"/>
  <c r="Y1365" i="3"/>
  <c r="X1365" i="3"/>
  <c r="AD1364" i="3"/>
  <c r="AC1364" i="3"/>
  <c r="AB1364" i="3"/>
  <c r="AA1364" i="3"/>
  <c r="Z1364" i="3"/>
  <c r="Y1364" i="3"/>
  <c r="X1364" i="3"/>
  <c r="AD1363" i="3"/>
  <c r="AC1363" i="3"/>
  <c r="AB1363" i="3"/>
  <c r="AA1363" i="3"/>
  <c r="Z1363" i="3"/>
  <c r="Y1363" i="3"/>
  <c r="X1363" i="3"/>
  <c r="AD1362" i="3"/>
  <c r="AC1362" i="3"/>
  <c r="AB1362" i="3"/>
  <c r="AA1362" i="3"/>
  <c r="Z1362" i="3"/>
  <c r="Y1362" i="3"/>
  <c r="X1362" i="3"/>
  <c r="AD1361" i="3"/>
  <c r="AC1361" i="3"/>
  <c r="AB1361" i="3"/>
  <c r="AA1361" i="3"/>
  <c r="Z1361" i="3"/>
  <c r="Y1361" i="3"/>
  <c r="X1361" i="3"/>
  <c r="AD1360" i="3"/>
  <c r="AC1360" i="3"/>
  <c r="AB1360" i="3"/>
  <c r="AA1360" i="3"/>
  <c r="Z1360" i="3"/>
  <c r="Y1360" i="3"/>
  <c r="X1360" i="3"/>
  <c r="AD1359" i="3"/>
  <c r="AC1359" i="3"/>
  <c r="AB1359" i="3"/>
  <c r="AA1359" i="3"/>
  <c r="Z1359" i="3"/>
  <c r="Y1359" i="3"/>
  <c r="X1359" i="3"/>
  <c r="AD1358" i="3"/>
  <c r="AC1358" i="3"/>
  <c r="AB1358" i="3"/>
  <c r="AA1358" i="3"/>
  <c r="Z1358" i="3"/>
  <c r="Y1358" i="3"/>
  <c r="X1358" i="3"/>
  <c r="AD1357" i="3"/>
  <c r="AC1357" i="3"/>
  <c r="AB1357" i="3"/>
  <c r="AA1357" i="3"/>
  <c r="Z1357" i="3"/>
  <c r="Y1357" i="3"/>
  <c r="X1357" i="3"/>
  <c r="AD1356" i="3"/>
  <c r="AC1356" i="3"/>
  <c r="AB1356" i="3"/>
  <c r="AA1356" i="3"/>
  <c r="Z1356" i="3"/>
  <c r="Y1356" i="3"/>
  <c r="X1356" i="3"/>
  <c r="AD1355" i="3"/>
  <c r="AC1355" i="3"/>
  <c r="AB1355" i="3"/>
  <c r="AA1355" i="3"/>
  <c r="Z1355" i="3"/>
  <c r="Y1355" i="3"/>
  <c r="X1355" i="3"/>
  <c r="AD1354" i="3"/>
  <c r="AC1354" i="3"/>
  <c r="AB1354" i="3"/>
  <c r="AA1354" i="3"/>
  <c r="Z1354" i="3"/>
  <c r="Y1354" i="3"/>
  <c r="X1354" i="3"/>
  <c r="AD1353" i="3"/>
  <c r="AC1353" i="3"/>
  <c r="AB1353" i="3"/>
  <c r="AA1353" i="3"/>
  <c r="Z1353" i="3"/>
  <c r="Y1353" i="3"/>
  <c r="X1353" i="3"/>
  <c r="AD1352" i="3"/>
  <c r="AC1352" i="3"/>
  <c r="AB1352" i="3"/>
  <c r="AA1352" i="3"/>
  <c r="Z1352" i="3"/>
  <c r="Y1352" i="3"/>
  <c r="X1352" i="3"/>
  <c r="AD1351" i="3"/>
  <c r="AC1351" i="3"/>
  <c r="AB1351" i="3"/>
  <c r="AA1351" i="3"/>
  <c r="Z1351" i="3"/>
  <c r="Y1351" i="3"/>
  <c r="X1351" i="3"/>
  <c r="AD1350" i="3"/>
  <c r="AC1350" i="3"/>
  <c r="AB1350" i="3"/>
  <c r="AA1350" i="3"/>
  <c r="Z1350" i="3"/>
  <c r="Y1350" i="3"/>
  <c r="X1350" i="3"/>
  <c r="AD1349" i="3"/>
  <c r="AC1349" i="3"/>
  <c r="AB1349" i="3"/>
  <c r="AA1349" i="3"/>
  <c r="Z1349" i="3"/>
  <c r="Y1349" i="3"/>
  <c r="X1349" i="3"/>
  <c r="AD1348" i="3"/>
  <c r="AC1348" i="3"/>
  <c r="AB1348" i="3"/>
  <c r="AA1348" i="3"/>
  <c r="Z1348" i="3"/>
  <c r="Y1348" i="3"/>
  <c r="X1348" i="3"/>
  <c r="AD1347" i="3"/>
  <c r="AC1347" i="3"/>
  <c r="AB1347" i="3"/>
  <c r="AA1347" i="3"/>
  <c r="Z1347" i="3"/>
  <c r="Y1347" i="3"/>
  <c r="X1347" i="3"/>
  <c r="AD1346" i="3"/>
  <c r="AC1346" i="3"/>
  <c r="AB1346" i="3"/>
  <c r="AA1346" i="3"/>
  <c r="Z1346" i="3"/>
  <c r="Y1346" i="3"/>
  <c r="X1346" i="3"/>
  <c r="AD1345" i="3"/>
  <c r="AC1345" i="3"/>
  <c r="AB1345" i="3"/>
  <c r="AA1345" i="3"/>
  <c r="Z1345" i="3"/>
  <c r="Y1345" i="3"/>
  <c r="X1345" i="3"/>
  <c r="AD1344" i="3"/>
  <c r="AC1344" i="3"/>
  <c r="AB1344" i="3"/>
  <c r="AA1344" i="3"/>
  <c r="Z1344" i="3"/>
  <c r="Y1344" i="3"/>
  <c r="X1344" i="3"/>
  <c r="AD1343" i="3"/>
  <c r="AC1343" i="3"/>
  <c r="AB1343" i="3"/>
  <c r="AA1343" i="3"/>
  <c r="Z1343" i="3"/>
  <c r="Y1343" i="3"/>
  <c r="X1343" i="3"/>
  <c r="AD1342" i="3"/>
  <c r="AC1342" i="3"/>
  <c r="AB1342" i="3"/>
  <c r="AA1342" i="3"/>
  <c r="Z1342" i="3"/>
  <c r="Y1342" i="3"/>
  <c r="X1342" i="3"/>
  <c r="AD1341" i="3"/>
  <c r="AC1341" i="3"/>
  <c r="AB1341" i="3"/>
  <c r="AA1341" i="3"/>
  <c r="Z1341" i="3"/>
  <c r="Y1341" i="3"/>
  <c r="X1341" i="3"/>
  <c r="AD1340" i="3"/>
  <c r="AC1340" i="3"/>
  <c r="AB1340" i="3"/>
  <c r="AA1340" i="3"/>
  <c r="Z1340" i="3"/>
  <c r="Y1340" i="3"/>
  <c r="X1340" i="3"/>
  <c r="AD1339" i="3"/>
  <c r="AC1339" i="3"/>
  <c r="AB1339" i="3"/>
  <c r="AA1339" i="3"/>
  <c r="Z1339" i="3"/>
  <c r="Y1339" i="3"/>
  <c r="X1339" i="3"/>
  <c r="AD1338" i="3"/>
  <c r="AC1338" i="3"/>
  <c r="AB1338" i="3"/>
  <c r="AA1338" i="3"/>
  <c r="Z1338" i="3"/>
  <c r="Y1338" i="3"/>
  <c r="X1338" i="3"/>
  <c r="AD1337" i="3"/>
  <c r="AC1337" i="3"/>
  <c r="AB1337" i="3"/>
  <c r="AA1337" i="3"/>
  <c r="Z1337" i="3"/>
  <c r="Y1337" i="3"/>
  <c r="X1337" i="3"/>
  <c r="AD1336" i="3"/>
  <c r="AC1336" i="3"/>
  <c r="AB1336" i="3"/>
  <c r="AA1336" i="3"/>
  <c r="Z1336" i="3"/>
  <c r="Y1336" i="3"/>
  <c r="X1336" i="3"/>
  <c r="AD1335" i="3"/>
  <c r="AC1335" i="3"/>
  <c r="AB1335" i="3"/>
  <c r="AA1335" i="3"/>
  <c r="Z1335" i="3"/>
  <c r="Y1335" i="3"/>
  <c r="X1335" i="3"/>
  <c r="AD1334" i="3"/>
  <c r="AC1334" i="3"/>
  <c r="AB1334" i="3"/>
  <c r="AA1334" i="3"/>
  <c r="Z1334" i="3"/>
  <c r="Y1334" i="3"/>
  <c r="X1334" i="3"/>
  <c r="AD1333" i="3"/>
  <c r="AC1333" i="3"/>
  <c r="AB1333" i="3"/>
  <c r="AA1333" i="3"/>
  <c r="Z1333" i="3"/>
  <c r="Y1333" i="3"/>
  <c r="X1333" i="3"/>
  <c r="AD1332" i="3"/>
  <c r="AC1332" i="3"/>
  <c r="AB1332" i="3"/>
  <c r="AA1332" i="3"/>
  <c r="Z1332" i="3"/>
  <c r="Y1332" i="3"/>
  <c r="X1332" i="3"/>
  <c r="AD1331" i="3"/>
  <c r="AC1331" i="3"/>
  <c r="AB1331" i="3"/>
  <c r="AA1331" i="3"/>
  <c r="Z1331" i="3"/>
  <c r="Y1331" i="3"/>
  <c r="X1331" i="3"/>
  <c r="AD1330" i="3"/>
  <c r="AC1330" i="3"/>
  <c r="AB1330" i="3"/>
  <c r="AA1330" i="3"/>
  <c r="Z1330" i="3"/>
  <c r="Y1330" i="3"/>
  <c r="X1330" i="3"/>
  <c r="AD1329" i="3"/>
  <c r="AC1329" i="3"/>
  <c r="AB1329" i="3"/>
  <c r="AA1329" i="3"/>
  <c r="Z1329" i="3"/>
  <c r="Y1329" i="3"/>
  <c r="X1329" i="3"/>
  <c r="AD1328" i="3"/>
  <c r="AC1328" i="3"/>
  <c r="AB1328" i="3"/>
  <c r="AA1328" i="3"/>
  <c r="Z1328" i="3"/>
  <c r="Y1328" i="3"/>
  <c r="X1328" i="3"/>
  <c r="AD1327" i="3"/>
  <c r="AC1327" i="3"/>
  <c r="AB1327" i="3"/>
  <c r="AA1327" i="3"/>
  <c r="Z1327" i="3"/>
  <c r="Y1327" i="3"/>
  <c r="X1327" i="3"/>
  <c r="AD1326" i="3"/>
  <c r="AC1326" i="3"/>
  <c r="AB1326" i="3"/>
  <c r="AA1326" i="3"/>
  <c r="Z1326" i="3"/>
  <c r="Y1326" i="3"/>
  <c r="X1326" i="3"/>
  <c r="AD1325" i="3"/>
  <c r="AC1325" i="3"/>
  <c r="AB1325" i="3"/>
  <c r="AA1325" i="3"/>
  <c r="Z1325" i="3"/>
  <c r="Y1325" i="3"/>
  <c r="X1325" i="3"/>
  <c r="AD1324" i="3"/>
  <c r="AC1324" i="3"/>
  <c r="AB1324" i="3"/>
  <c r="AA1324" i="3"/>
  <c r="Z1324" i="3"/>
  <c r="Y1324" i="3"/>
  <c r="X1324" i="3"/>
  <c r="AD1323" i="3"/>
  <c r="AC1323" i="3"/>
  <c r="AB1323" i="3"/>
  <c r="AA1323" i="3"/>
  <c r="Z1323" i="3"/>
  <c r="Y1323" i="3"/>
  <c r="X1323" i="3"/>
  <c r="AD1322" i="3"/>
  <c r="AC1322" i="3"/>
  <c r="AB1322" i="3"/>
  <c r="AA1322" i="3"/>
  <c r="Z1322" i="3"/>
  <c r="Y1322" i="3"/>
  <c r="X1322" i="3"/>
  <c r="AD1321" i="3"/>
  <c r="AC1321" i="3"/>
  <c r="AB1321" i="3"/>
  <c r="AA1321" i="3"/>
  <c r="Z1321" i="3"/>
  <c r="Y1321" i="3"/>
  <c r="X1321" i="3"/>
  <c r="AD1320" i="3"/>
  <c r="AC1320" i="3"/>
  <c r="AB1320" i="3"/>
  <c r="AA1320" i="3"/>
  <c r="Z1320" i="3"/>
  <c r="Y1320" i="3"/>
  <c r="X1320" i="3"/>
  <c r="AD1319" i="3"/>
  <c r="AC1319" i="3"/>
  <c r="AB1319" i="3"/>
  <c r="AA1319" i="3"/>
  <c r="Z1319" i="3"/>
  <c r="Y1319" i="3"/>
  <c r="X1319" i="3"/>
  <c r="AD1318" i="3"/>
  <c r="AC1318" i="3"/>
  <c r="AB1318" i="3"/>
  <c r="AA1318" i="3"/>
  <c r="Z1318" i="3"/>
  <c r="Y1318" i="3"/>
  <c r="X1318" i="3"/>
  <c r="AD1317" i="3"/>
  <c r="AC1317" i="3"/>
  <c r="AB1317" i="3"/>
  <c r="AA1317" i="3"/>
  <c r="Z1317" i="3"/>
  <c r="Y1317" i="3"/>
  <c r="X1317" i="3"/>
  <c r="AD1316" i="3"/>
  <c r="AC1316" i="3"/>
  <c r="AB1316" i="3"/>
  <c r="AA1316" i="3"/>
  <c r="Z1316" i="3"/>
  <c r="Y1316" i="3"/>
  <c r="X1316" i="3"/>
  <c r="AD1315" i="3"/>
  <c r="AC1315" i="3"/>
  <c r="AB1315" i="3"/>
  <c r="AA1315" i="3"/>
  <c r="Z1315" i="3"/>
  <c r="Y1315" i="3"/>
  <c r="X1315" i="3"/>
  <c r="AD1314" i="3"/>
  <c r="AC1314" i="3"/>
  <c r="AB1314" i="3"/>
  <c r="AA1314" i="3"/>
  <c r="Z1314" i="3"/>
  <c r="Y1314" i="3"/>
  <c r="X1314" i="3"/>
  <c r="AD1313" i="3"/>
  <c r="AC1313" i="3"/>
  <c r="AB1313" i="3"/>
  <c r="AA1313" i="3"/>
  <c r="Z1313" i="3"/>
  <c r="Y1313" i="3"/>
  <c r="X1313" i="3"/>
  <c r="AD1312" i="3"/>
  <c r="AC1312" i="3"/>
  <c r="AB1312" i="3"/>
  <c r="AA1312" i="3"/>
  <c r="Z1312" i="3"/>
  <c r="Y1312" i="3"/>
  <c r="X1312" i="3"/>
  <c r="AD1311" i="3"/>
  <c r="AC1311" i="3"/>
  <c r="AB1311" i="3"/>
  <c r="AA1311" i="3"/>
  <c r="Z1311" i="3"/>
  <c r="Y1311" i="3"/>
  <c r="X1311" i="3"/>
  <c r="AD1310" i="3"/>
  <c r="AC1310" i="3"/>
  <c r="AB1310" i="3"/>
  <c r="AA1310" i="3"/>
  <c r="Z1310" i="3"/>
  <c r="Y1310" i="3"/>
  <c r="X1310" i="3"/>
  <c r="AD1309" i="3"/>
  <c r="AC1309" i="3"/>
  <c r="AB1309" i="3"/>
  <c r="AA1309" i="3"/>
  <c r="Z1309" i="3"/>
  <c r="Y1309" i="3"/>
  <c r="X1309" i="3"/>
  <c r="AD1308" i="3"/>
  <c r="AC1308" i="3"/>
  <c r="AB1308" i="3"/>
  <c r="AA1308" i="3"/>
  <c r="Z1308" i="3"/>
  <c r="Y1308" i="3"/>
  <c r="X1308" i="3"/>
  <c r="AD1307" i="3"/>
  <c r="AC1307" i="3"/>
  <c r="AB1307" i="3"/>
  <c r="AA1307" i="3"/>
  <c r="Z1307" i="3"/>
  <c r="Y1307" i="3"/>
  <c r="X1307" i="3"/>
  <c r="AD1306" i="3"/>
  <c r="AC1306" i="3"/>
  <c r="AB1306" i="3"/>
  <c r="AA1306" i="3"/>
  <c r="Z1306" i="3"/>
  <c r="Y1306" i="3"/>
  <c r="X1306" i="3"/>
  <c r="AD1305" i="3"/>
  <c r="AC1305" i="3"/>
  <c r="AB1305" i="3"/>
  <c r="AA1305" i="3"/>
  <c r="Z1305" i="3"/>
  <c r="Y1305" i="3"/>
  <c r="X1305" i="3"/>
  <c r="AD1304" i="3"/>
  <c r="AC1304" i="3"/>
  <c r="AB1304" i="3"/>
  <c r="AA1304" i="3"/>
  <c r="Z1304" i="3"/>
  <c r="Y1304" i="3"/>
  <c r="X1304" i="3"/>
  <c r="AD1303" i="3"/>
  <c r="AC1303" i="3"/>
  <c r="AB1303" i="3"/>
  <c r="AA1303" i="3"/>
  <c r="Z1303" i="3"/>
  <c r="Y1303" i="3"/>
  <c r="X1303" i="3"/>
  <c r="AD1302" i="3"/>
  <c r="AC1302" i="3"/>
  <c r="AB1302" i="3"/>
  <c r="AA1302" i="3"/>
  <c r="Z1302" i="3"/>
  <c r="Y1302" i="3"/>
  <c r="X1302" i="3"/>
  <c r="AD1301" i="3"/>
  <c r="AC1301" i="3"/>
  <c r="AB1301" i="3"/>
  <c r="AA1301" i="3"/>
  <c r="Z1301" i="3"/>
  <c r="Y1301" i="3"/>
  <c r="X1301" i="3"/>
  <c r="AD1300" i="3"/>
  <c r="AC1300" i="3"/>
  <c r="AB1300" i="3"/>
  <c r="AA1300" i="3"/>
  <c r="Z1300" i="3"/>
  <c r="Y1300" i="3"/>
  <c r="X1300" i="3"/>
  <c r="AD1299" i="3"/>
  <c r="AC1299" i="3"/>
  <c r="AB1299" i="3"/>
  <c r="AA1299" i="3"/>
  <c r="Z1299" i="3"/>
  <c r="Y1299" i="3"/>
  <c r="X1299" i="3"/>
  <c r="AD1298" i="3"/>
  <c r="AC1298" i="3"/>
  <c r="AB1298" i="3"/>
  <c r="AA1298" i="3"/>
  <c r="Z1298" i="3"/>
  <c r="Y1298" i="3"/>
  <c r="X1298" i="3"/>
  <c r="AD1297" i="3"/>
  <c r="AC1297" i="3"/>
  <c r="AB1297" i="3"/>
  <c r="AA1297" i="3"/>
  <c r="Z1297" i="3"/>
  <c r="Y1297" i="3"/>
  <c r="X1297" i="3"/>
  <c r="AD1296" i="3"/>
  <c r="AC1296" i="3"/>
  <c r="AB1296" i="3"/>
  <c r="AA1296" i="3"/>
  <c r="Z1296" i="3"/>
  <c r="Y1296" i="3"/>
  <c r="X1296" i="3"/>
  <c r="AD1295" i="3"/>
  <c r="AC1295" i="3"/>
  <c r="AB1295" i="3"/>
  <c r="AA1295" i="3"/>
  <c r="Z1295" i="3"/>
  <c r="Y1295" i="3"/>
  <c r="X1295" i="3"/>
  <c r="AD1294" i="3"/>
  <c r="AC1294" i="3"/>
  <c r="AB1294" i="3"/>
  <c r="AA1294" i="3"/>
  <c r="Z1294" i="3"/>
  <c r="Y1294" i="3"/>
  <c r="X1294" i="3"/>
  <c r="AD1293" i="3"/>
  <c r="AC1293" i="3"/>
  <c r="AB1293" i="3"/>
  <c r="AA1293" i="3"/>
  <c r="Z1293" i="3"/>
  <c r="Y1293" i="3"/>
  <c r="X1293" i="3"/>
  <c r="AD1292" i="3"/>
  <c r="AC1292" i="3"/>
  <c r="AB1292" i="3"/>
  <c r="AA1292" i="3"/>
  <c r="Z1292" i="3"/>
  <c r="Y1292" i="3"/>
  <c r="X1292" i="3"/>
  <c r="AD1291" i="3"/>
  <c r="AC1291" i="3"/>
  <c r="AB1291" i="3"/>
  <c r="AA1291" i="3"/>
  <c r="Z1291" i="3"/>
  <c r="Y1291" i="3"/>
  <c r="X1291" i="3"/>
  <c r="AD1290" i="3"/>
  <c r="AC1290" i="3"/>
  <c r="AB1290" i="3"/>
  <c r="AA1290" i="3"/>
  <c r="Z1290" i="3"/>
  <c r="Y1290" i="3"/>
  <c r="X1290" i="3"/>
  <c r="AD1289" i="3"/>
  <c r="AC1289" i="3"/>
  <c r="AB1289" i="3"/>
  <c r="AA1289" i="3"/>
  <c r="Z1289" i="3"/>
  <c r="Y1289" i="3"/>
  <c r="X1289" i="3"/>
  <c r="AD1288" i="3"/>
  <c r="AC1288" i="3"/>
  <c r="AB1288" i="3"/>
  <c r="AA1288" i="3"/>
  <c r="Z1288" i="3"/>
  <c r="Y1288" i="3"/>
  <c r="X1288" i="3"/>
  <c r="AD1287" i="3"/>
  <c r="AC1287" i="3"/>
  <c r="AB1287" i="3"/>
  <c r="AA1287" i="3"/>
  <c r="Z1287" i="3"/>
  <c r="Y1287" i="3"/>
  <c r="X1287" i="3"/>
  <c r="AD1286" i="3"/>
  <c r="AC1286" i="3"/>
  <c r="AB1286" i="3"/>
  <c r="AA1286" i="3"/>
  <c r="Z1286" i="3"/>
  <c r="Y1286" i="3"/>
  <c r="X1286" i="3"/>
  <c r="AD1285" i="3"/>
  <c r="AC1285" i="3"/>
  <c r="AB1285" i="3"/>
  <c r="AA1285" i="3"/>
  <c r="Z1285" i="3"/>
  <c r="Y1285" i="3"/>
  <c r="X1285" i="3"/>
  <c r="AD1284" i="3"/>
  <c r="AC1284" i="3"/>
  <c r="AB1284" i="3"/>
  <c r="AA1284" i="3"/>
  <c r="Z1284" i="3"/>
  <c r="Y1284" i="3"/>
  <c r="X1284" i="3"/>
  <c r="AD1283" i="3"/>
  <c r="AC1283" i="3"/>
  <c r="AB1283" i="3"/>
  <c r="AA1283" i="3"/>
  <c r="Z1283" i="3"/>
  <c r="Y1283" i="3"/>
  <c r="X1283" i="3"/>
  <c r="AD1282" i="3"/>
  <c r="AC1282" i="3"/>
  <c r="AB1282" i="3"/>
  <c r="AA1282" i="3"/>
  <c r="Z1282" i="3"/>
  <c r="Y1282" i="3"/>
  <c r="X1282" i="3"/>
  <c r="AD1281" i="3"/>
  <c r="AC1281" i="3"/>
  <c r="AB1281" i="3"/>
  <c r="AA1281" i="3"/>
  <c r="Z1281" i="3"/>
  <c r="Y1281" i="3"/>
  <c r="X1281" i="3"/>
  <c r="AD1280" i="3"/>
  <c r="AC1280" i="3"/>
  <c r="AB1280" i="3"/>
  <c r="AA1280" i="3"/>
  <c r="Z1280" i="3"/>
  <c r="Y1280" i="3"/>
  <c r="X1280" i="3"/>
  <c r="AD1279" i="3"/>
  <c r="AC1279" i="3"/>
  <c r="AB1279" i="3"/>
  <c r="AA1279" i="3"/>
  <c r="Z1279" i="3"/>
  <c r="Y1279" i="3"/>
  <c r="X1279" i="3"/>
  <c r="AD1278" i="3"/>
  <c r="AC1278" i="3"/>
  <c r="AB1278" i="3"/>
  <c r="AA1278" i="3"/>
  <c r="Z1278" i="3"/>
  <c r="Y1278" i="3"/>
  <c r="X1278" i="3"/>
  <c r="AD1277" i="3"/>
  <c r="AC1277" i="3"/>
  <c r="AB1277" i="3"/>
  <c r="AA1277" i="3"/>
  <c r="Z1277" i="3"/>
  <c r="Y1277" i="3"/>
  <c r="X1277" i="3"/>
  <c r="AD1276" i="3"/>
  <c r="AC1276" i="3"/>
  <c r="AB1276" i="3"/>
  <c r="AA1276" i="3"/>
  <c r="Z1276" i="3"/>
  <c r="Y1276" i="3"/>
  <c r="X1276" i="3"/>
  <c r="AD1275" i="3"/>
  <c r="AC1275" i="3"/>
  <c r="AB1275" i="3"/>
  <c r="AA1275" i="3"/>
  <c r="Z1275" i="3"/>
  <c r="Y1275" i="3"/>
  <c r="X1275" i="3"/>
  <c r="AD1274" i="3"/>
  <c r="AC1274" i="3"/>
  <c r="AB1274" i="3"/>
  <c r="AA1274" i="3"/>
  <c r="Z1274" i="3"/>
  <c r="Y1274" i="3"/>
  <c r="X1274" i="3"/>
  <c r="AD1273" i="3"/>
  <c r="AC1273" i="3"/>
  <c r="AB1273" i="3"/>
  <c r="AA1273" i="3"/>
  <c r="Z1273" i="3"/>
  <c r="Y1273" i="3"/>
  <c r="X1273" i="3"/>
  <c r="AD1272" i="3"/>
  <c r="AC1272" i="3"/>
  <c r="AB1272" i="3"/>
  <c r="AA1272" i="3"/>
  <c r="Z1272" i="3"/>
  <c r="Y1272" i="3"/>
  <c r="X1272" i="3"/>
  <c r="AD1271" i="3"/>
  <c r="AC1271" i="3"/>
  <c r="AB1271" i="3"/>
  <c r="AA1271" i="3"/>
  <c r="Z1271" i="3"/>
  <c r="Y1271" i="3"/>
  <c r="X1271" i="3"/>
  <c r="AD1270" i="3"/>
  <c r="AC1270" i="3"/>
  <c r="AB1270" i="3"/>
  <c r="AA1270" i="3"/>
  <c r="Z1270" i="3"/>
  <c r="Y1270" i="3"/>
  <c r="X1270" i="3"/>
  <c r="AD1269" i="3"/>
  <c r="AC1269" i="3"/>
  <c r="AB1269" i="3"/>
  <c r="AA1269" i="3"/>
  <c r="Z1269" i="3"/>
  <c r="Y1269" i="3"/>
  <c r="X1269" i="3"/>
  <c r="AD1268" i="3"/>
  <c r="AC1268" i="3"/>
  <c r="AB1268" i="3"/>
  <c r="AA1268" i="3"/>
  <c r="Z1268" i="3"/>
  <c r="Y1268" i="3"/>
  <c r="X1268" i="3"/>
  <c r="AD1267" i="3"/>
  <c r="AC1267" i="3"/>
  <c r="AB1267" i="3"/>
  <c r="AA1267" i="3"/>
  <c r="Z1267" i="3"/>
  <c r="Y1267" i="3"/>
  <c r="X1267" i="3"/>
  <c r="AD1266" i="3"/>
  <c r="AC1266" i="3"/>
  <c r="AB1266" i="3"/>
  <c r="AA1266" i="3"/>
  <c r="Z1266" i="3"/>
  <c r="Y1266" i="3"/>
  <c r="X1266" i="3"/>
  <c r="AD1265" i="3"/>
  <c r="AC1265" i="3"/>
  <c r="AB1265" i="3"/>
  <c r="AA1265" i="3"/>
  <c r="Z1265" i="3"/>
  <c r="Y1265" i="3"/>
  <c r="X1265" i="3"/>
  <c r="AD1264" i="3"/>
  <c r="AC1264" i="3"/>
  <c r="AB1264" i="3"/>
  <c r="AA1264" i="3"/>
  <c r="Z1264" i="3"/>
  <c r="Y1264" i="3"/>
  <c r="X1264" i="3"/>
  <c r="AD1263" i="3"/>
  <c r="AC1263" i="3"/>
  <c r="AB1263" i="3"/>
  <c r="AA1263" i="3"/>
  <c r="Z1263" i="3"/>
  <c r="Y1263" i="3"/>
  <c r="X1263" i="3"/>
  <c r="AD1262" i="3"/>
  <c r="AC1262" i="3"/>
  <c r="AB1262" i="3"/>
  <c r="AA1262" i="3"/>
  <c r="Z1262" i="3"/>
  <c r="Y1262" i="3"/>
  <c r="X1262" i="3"/>
  <c r="AD1261" i="3"/>
  <c r="AC1261" i="3"/>
  <c r="AB1261" i="3"/>
  <c r="AA1261" i="3"/>
  <c r="Z1261" i="3"/>
  <c r="Y1261" i="3"/>
  <c r="X1261" i="3"/>
  <c r="AD1260" i="3"/>
  <c r="AC1260" i="3"/>
  <c r="AB1260" i="3"/>
  <c r="AA1260" i="3"/>
  <c r="Z1260" i="3"/>
  <c r="Y1260" i="3"/>
  <c r="X1260" i="3"/>
  <c r="AD1259" i="3"/>
  <c r="AC1259" i="3"/>
  <c r="AB1259" i="3"/>
  <c r="AA1259" i="3"/>
  <c r="Z1259" i="3"/>
  <c r="Y1259" i="3"/>
  <c r="X1259" i="3"/>
  <c r="AD1258" i="3"/>
  <c r="AC1258" i="3"/>
  <c r="AB1258" i="3"/>
  <c r="AA1258" i="3"/>
  <c r="Z1258" i="3"/>
  <c r="Y1258" i="3"/>
  <c r="X1258" i="3"/>
  <c r="AD1257" i="3"/>
  <c r="AC1257" i="3"/>
  <c r="AB1257" i="3"/>
  <c r="AA1257" i="3"/>
  <c r="Z1257" i="3"/>
  <c r="Y1257" i="3"/>
  <c r="X1257" i="3"/>
  <c r="AD1256" i="3"/>
  <c r="AC1256" i="3"/>
  <c r="AB1256" i="3"/>
  <c r="AA1256" i="3"/>
  <c r="Z1256" i="3"/>
  <c r="Y1256" i="3"/>
  <c r="X1256" i="3"/>
  <c r="AD1255" i="3"/>
  <c r="AC1255" i="3"/>
  <c r="AB1255" i="3"/>
  <c r="AA1255" i="3"/>
  <c r="Z1255" i="3"/>
  <c r="Y1255" i="3"/>
  <c r="X1255" i="3"/>
  <c r="AD1254" i="3"/>
  <c r="AC1254" i="3"/>
  <c r="AB1254" i="3"/>
  <c r="AA1254" i="3"/>
  <c r="Z1254" i="3"/>
  <c r="Y1254" i="3"/>
  <c r="X1254" i="3"/>
  <c r="AD1253" i="3"/>
  <c r="AC1253" i="3"/>
  <c r="AB1253" i="3"/>
  <c r="AA1253" i="3"/>
  <c r="Z1253" i="3"/>
  <c r="Y1253" i="3"/>
  <c r="X1253" i="3"/>
  <c r="AD1252" i="3"/>
  <c r="AC1252" i="3"/>
  <c r="AB1252" i="3"/>
  <c r="AA1252" i="3"/>
  <c r="Z1252" i="3"/>
  <c r="Y1252" i="3"/>
  <c r="X1252" i="3"/>
  <c r="AD1251" i="3"/>
  <c r="AC1251" i="3"/>
  <c r="AB1251" i="3"/>
  <c r="AA1251" i="3"/>
  <c r="Z1251" i="3"/>
  <c r="Y1251" i="3"/>
  <c r="X1251" i="3"/>
  <c r="AD1250" i="3"/>
  <c r="AC1250" i="3"/>
  <c r="AB1250" i="3"/>
  <c r="AA1250" i="3"/>
  <c r="Z1250" i="3"/>
  <c r="Y1250" i="3"/>
  <c r="X1250" i="3"/>
  <c r="AD1249" i="3"/>
  <c r="AC1249" i="3"/>
  <c r="AB1249" i="3"/>
  <c r="AA1249" i="3"/>
  <c r="Z1249" i="3"/>
  <c r="Y1249" i="3"/>
  <c r="X1249" i="3"/>
  <c r="AD1248" i="3"/>
  <c r="AC1248" i="3"/>
  <c r="AB1248" i="3"/>
  <c r="AA1248" i="3"/>
  <c r="Z1248" i="3"/>
  <c r="Y1248" i="3"/>
  <c r="X1248" i="3"/>
  <c r="AD1247" i="3"/>
  <c r="AC1247" i="3"/>
  <c r="AB1247" i="3"/>
  <c r="AA1247" i="3"/>
  <c r="Z1247" i="3"/>
  <c r="Y1247" i="3"/>
  <c r="X1247" i="3"/>
  <c r="AD1246" i="3"/>
  <c r="AC1246" i="3"/>
  <c r="AB1246" i="3"/>
  <c r="AA1246" i="3"/>
  <c r="Z1246" i="3"/>
  <c r="Y1246" i="3"/>
  <c r="X1246" i="3"/>
  <c r="AD1245" i="3"/>
  <c r="AC1245" i="3"/>
  <c r="AB1245" i="3"/>
  <c r="AA1245" i="3"/>
  <c r="Z1245" i="3"/>
  <c r="Y1245" i="3"/>
  <c r="X1245" i="3"/>
  <c r="AD1244" i="3"/>
  <c r="AC1244" i="3"/>
  <c r="AB1244" i="3"/>
  <c r="AA1244" i="3"/>
  <c r="Z1244" i="3"/>
  <c r="Y1244" i="3"/>
  <c r="X1244" i="3"/>
  <c r="AD1243" i="3"/>
  <c r="AC1243" i="3"/>
  <c r="AB1243" i="3"/>
  <c r="AA1243" i="3"/>
  <c r="Z1243" i="3"/>
  <c r="Y1243" i="3"/>
  <c r="X1243" i="3"/>
  <c r="AD1242" i="3"/>
  <c r="AC1242" i="3"/>
  <c r="AB1242" i="3"/>
  <c r="AA1242" i="3"/>
  <c r="Z1242" i="3"/>
  <c r="Y1242" i="3"/>
  <c r="X1242" i="3"/>
  <c r="AD1241" i="3"/>
  <c r="AC1241" i="3"/>
  <c r="AB1241" i="3"/>
  <c r="AA1241" i="3"/>
  <c r="Z1241" i="3"/>
  <c r="Y1241" i="3"/>
  <c r="X1241" i="3"/>
  <c r="AD1240" i="3"/>
  <c r="AC1240" i="3"/>
  <c r="AB1240" i="3"/>
  <c r="AA1240" i="3"/>
  <c r="Z1240" i="3"/>
  <c r="Y1240" i="3"/>
  <c r="X1240" i="3"/>
  <c r="AD1239" i="3"/>
  <c r="AC1239" i="3"/>
  <c r="AB1239" i="3"/>
  <c r="AA1239" i="3"/>
  <c r="Z1239" i="3"/>
  <c r="Y1239" i="3"/>
  <c r="X1239" i="3"/>
  <c r="AD1238" i="3"/>
  <c r="AC1238" i="3"/>
  <c r="AB1238" i="3"/>
  <c r="AA1238" i="3"/>
  <c r="Z1238" i="3"/>
  <c r="Y1238" i="3"/>
  <c r="X1238" i="3"/>
  <c r="AD1237" i="3"/>
  <c r="AC1237" i="3"/>
  <c r="AB1237" i="3"/>
  <c r="AA1237" i="3"/>
  <c r="Z1237" i="3"/>
  <c r="Y1237" i="3"/>
  <c r="X1237" i="3"/>
  <c r="AD1236" i="3"/>
  <c r="AC1236" i="3"/>
  <c r="AB1236" i="3"/>
  <c r="AA1236" i="3"/>
  <c r="Z1236" i="3"/>
  <c r="Y1236" i="3"/>
  <c r="X1236" i="3"/>
  <c r="AD1235" i="3"/>
  <c r="AC1235" i="3"/>
  <c r="AB1235" i="3"/>
  <c r="AA1235" i="3"/>
  <c r="Z1235" i="3"/>
  <c r="Y1235" i="3"/>
  <c r="X1235" i="3"/>
  <c r="AD1234" i="3"/>
  <c r="AC1234" i="3"/>
  <c r="AB1234" i="3"/>
  <c r="AA1234" i="3"/>
  <c r="Z1234" i="3"/>
  <c r="Y1234" i="3"/>
  <c r="X1234" i="3"/>
  <c r="AD1233" i="3"/>
  <c r="AC1233" i="3"/>
  <c r="AB1233" i="3"/>
  <c r="AA1233" i="3"/>
  <c r="Z1233" i="3"/>
  <c r="Y1233" i="3"/>
  <c r="X1233" i="3"/>
  <c r="AD1232" i="3"/>
  <c r="AC1232" i="3"/>
  <c r="AB1232" i="3"/>
  <c r="AA1232" i="3"/>
  <c r="Z1232" i="3"/>
  <c r="Y1232" i="3"/>
  <c r="X1232" i="3"/>
  <c r="AD1231" i="3"/>
  <c r="AC1231" i="3"/>
  <c r="AB1231" i="3"/>
  <c r="AA1231" i="3"/>
  <c r="Z1231" i="3"/>
  <c r="Y1231" i="3"/>
  <c r="X1231" i="3"/>
  <c r="AD1230" i="3"/>
  <c r="AC1230" i="3"/>
  <c r="AB1230" i="3"/>
  <c r="AA1230" i="3"/>
  <c r="Z1230" i="3"/>
  <c r="Y1230" i="3"/>
  <c r="X1230" i="3"/>
  <c r="AD1229" i="3"/>
  <c r="AC1229" i="3"/>
  <c r="AB1229" i="3"/>
  <c r="AA1229" i="3"/>
  <c r="Z1229" i="3"/>
  <c r="Y1229" i="3"/>
  <c r="X1229" i="3"/>
  <c r="AD1228" i="3"/>
  <c r="AC1228" i="3"/>
  <c r="AB1228" i="3"/>
  <c r="AA1228" i="3"/>
  <c r="Z1228" i="3"/>
  <c r="Y1228" i="3"/>
  <c r="X1228" i="3"/>
  <c r="AD1227" i="3"/>
  <c r="AC1227" i="3"/>
  <c r="AB1227" i="3"/>
  <c r="AA1227" i="3"/>
  <c r="Z1227" i="3"/>
  <c r="Y1227" i="3"/>
  <c r="X1227" i="3"/>
  <c r="AD1226" i="3"/>
  <c r="AC1226" i="3"/>
  <c r="AB1226" i="3"/>
  <c r="AA1226" i="3"/>
  <c r="Z1226" i="3"/>
  <c r="Y1226" i="3"/>
  <c r="X1226" i="3"/>
  <c r="AD1225" i="3"/>
  <c r="AC1225" i="3"/>
  <c r="AB1225" i="3"/>
  <c r="AA1225" i="3"/>
  <c r="Z1225" i="3"/>
  <c r="Y1225" i="3"/>
  <c r="X1225" i="3"/>
  <c r="AD1224" i="3"/>
  <c r="AC1224" i="3"/>
  <c r="AB1224" i="3"/>
  <c r="AA1224" i="3"/>
  <c r="Z1224" i="3"/>
  <c r="Y1224" i="3"/>
  <c r="X1224" i="3"/>
  <c r="AD1223" i="3"/>
  <c r="AC1223" i="3"/>
  <c r="AB1223" i="3"/>
  <c r="AA1223" i="3"/>
  <c r="Z1223" i="3"/>
  <c r="Y1223" i="3"/>
  <c r="X1223" i="3"/>
  <c r="AD1222" i="3"/>
  <c r="AC1222" i="3"/>
  <c r="AB1222" i="3"/>
  <c r="AA1222" i="3"/>
  <c r="Z1222" i="3"/>
  <c r="Y1222" i="3"/>
  <c r="X1222" i="3"/>
  <c r="AD1221" i="3"/>
  <c r="AC1221" i="3"/>
  <c r="AB1221" i="3"/>
  <c r="AA1221" i="3"/>
  <c r="Z1221" i="3"/>
  <c r="Y1221" i="3"/>
  <c r="X1221" i="3"/>
  <c r="AD1220" i="3"/>
  <c r="AC1220" i="3"/>
  <c r="AB1220" i="3"/>
  <c r="AA1220" i="3"/>
  <c r="Z1220" i="3"/>
  <c r="Y1220" i="3"/>
  <c r="X1220" i="3"/>
  <c r="AD1219" i="3"/>
  <c r="AC1219" i="3"/>
  <c r="AB1219" i="3"/>
  <c r="AA1219" i="3"/>
  <c r="Z1219" i="3"/>
  <c r="Y1219" i="3"/>
  <c r="X1219" i="3"/>
  <c r="AD1218" i="3"/>
  <c r="AC1218" i="3"/>
  <c r="AB1218" i="3"/>
  <c r="AA1218" i="3"/>
  <c r="Z1218" i="3"/>
  <c r="Y1218" i="3"/>
  <c r="X1218" i="3"/>
  <c r="AD1217" i="3"/>
  <c r="AC1217" i="3"/>
  <c r="AB1217" i="3"/>
  <c r="AA1217" i="3"/>
  <c r="Z1217" i="3"/>
  <c r="Y1217" i="3"/>
  <c r="X1217" i="3"/>
  <c r="AD1216" i="3"/>
  <c r="AC1216" i="3"/>
  <c r="AB1216" i="3"/>
  <c r="AA1216" i="3"/>
  <c r="Z1216" i="3"/>
  <c r="Y1216" i="3"/>
  <c r="X1216" i="3"/>
  <c r="AD1215" i="3"/>
  <c r="AC1215" i="3"/>
  <c r="AB1215" i="3"/>
  <c r="AA1215" i="3"/>
  <c r="Z1215" i="3"/>
  <c r="Y1215" i="3"/>
  <c r="X1215" i="3"/>
  <c r="AD1214" i="3"/>
  <c r="AC1214" i="3"/>
  <c r="AB1214" i="3"/>
  <c r="AA1214" i="3"/>
  <c r="Z1214" i="3"/>
  <c r="Y1214" i="3"/>
  <c r="X1214" i="3"/>
  <c r="AD1213" i="3"/>
  <c r="AC1213" i="3"/>
  <c r="AB1213" i="3"/>
  <c r="AA1213" i="3"/>
  <c r="Z1213" i="3"/>
  <c r="Y1213" i="3"/>
  <c r="X1213" i="3"/>
  <c r="AD1212" i="3"/>
  <c r="AC1212" i="3"/>
  <c r="AB1212" i="3"/>
  <c r="AA1212" i="3"/>
  <c r="Z1212" i="3"/>
  <c r="Y1212" i="3"/>
  <c r="X1212" i="3"/>
  <c r="AD1211" i="3"/>
  <c r="AC1211" i="3"/>
  <c r="AB1211" i="3"/>
  <c r="AA1211" i="3"/>
  <c r="Z1211" i="3"/>
  <c r="Y1211" i="3"/>
  <c r="X1211" i="3"/>
  <c r="AD1210" i="3"/>
  <c r="AC1210" i="3"/>
  <c r="AB1210" i="3"/>
  <c r="AA1210" i="3"/>
  <c r="Z1210" i="3"/>
  <c r="Y1210" i="3"/>
  <c r="X1210" i="3"/>
  <c r="AD1209" i="3"/>
  <c r="AC1209" i="3"/>
  <c r="AB1209" i="3"/>
  <c r="AA1209" i="3"/>
  <c r="Z1209" i="3"/>
  <c r="Y1209" i="3"/>
  <c r="X1209" i="3"/>
  <c r="AD1208" i="3"/>
  <c r="AC1208" i="3"/>
  <c r="AB1208" i="3"/>
  <c r="AA1208" i="3"/>
  <c r="Z1208" i="3"/>
  <c r="Y1208" i="3"/>
  <c r="X1208" i="3"/>
  <c r="AD1207" i="3"/>
  <c r="AC1207" i="3"/>
  <c r="AB1207" i="3"/>
  <c r="AA1207" i="3"/>
  <c r="Z1207" i="3"/>
  <c r="Y1207" i="3"/>
  <c r="X1207" i="3"/>
  <c r="AD1206" i="3"/>
  <c r="AC1206" i="3"/>
  <c r="AB1206" i="3"/>
  <c r="AA1206" i="3"/>
  <c r="Z1206" i="3"/>
  <c r="Y1206" i="3"/>
  <c r="X1206" i="3"/>
  <c r="AD1205" i="3"/>
  <c r="AC1205" i="3"/>
  <c r="AB1205" i="3"/>
  <c r="AA1205" i="3"/>
  <c r="Z1205" i="3"/>
  <c r="Y1205" i="3"/>
  <c r="X1205" i="3"/>
  <c r="AD1204" i="3"/>
  <c r="AC1204" i="3"/>
  <c r="AB1204" i="3"/>
  <c r="AA1204" i="3"/>
  <c r="Z1204" i="3"/>
  <c r="Y1204" i="3"/>
  <c r="X1204" i="3"/>
  <c r="AD1203" i="3"/>
  <c r="AC1203" i="3"/>
  <c r="AB1203" i="3"/>
  <c r="AA1203" i="3"/>
  <c r="Z1203" i="3"/>
  <c r="Y1203" i="3"/>
  <c r="X1203" i="3"/>
  <c r="AD1202" i="3"/>
  <c r="AC1202" i="3"/>
  <c r="AB1202" i="3"/>
  <c r="AA1202" i="3"/>
  <c r="Z1202" i="3"/>
  <c r="Y1202" i="3"/>
  <c r="X1202" i="3"/>
  <c r="AD1201" i="3"/>
  <c r="AC1201" i="3"/>
  <c r="AB1201" i="3"/>
  <c r="AA1201" i="3"/>
  <c r="Z1201" i="3"/>
  <c r="Y1201" i="3"/>
  <c r="X1201" i="3"/>
  <c r="AD1200" i="3"/>
  <c r="AC1200" i="3"/>
  <c r="AB1200" i="3"/>
  <c r="AA1200" i="3"/>
  <c r="Z1200" i="3"/>
  <c r="Y1200" i="3"/>
  <c r="X1200" i="3"/>
  <c r="AD1199" i="3"/>
  <c r="AC1199" i="3"/>
  <c r="AB1199" i="3"/>
  <c r="AA1199" i="3"/>
  <c r="Z1199" i="3"/>
  <c r="Y1199" i="3"/>
  <c r="X1199" i="3"/>
  <c r="AD1198" i="3"/>
  <c r="AC1198" i="3"/>
  <c r="AB1198" i="3"/>
  <c r="AA1198" i="3"/>
  <c r="Z1198" i="3"/>
  <c r="Y1198" i="3"/>
  <c r="X1198" i="3"/>
  <c r="AD1197" i="3"/>
  <c r="AC1197" i="3"/>
  <c r="AB1197" i="3"/>
  <c r="AA1197" i="3"/>
  <c r="Z1197" i="3"/>
  <c r="Y1197" i="3"/>
  <c r="X1197" i="3"/>
  <c r="AD1196" i="3"/>
  <c r="AC1196" i="3"/>
  <c r="AB1196" i="3"/>
  <c r="AA1196" i="3"/>
  <c r="Z1196" i="3"/>
  <c r="Y1196" i="3"/>
  <c r="X1196" i="3"/>
  <c r="AD1195" i="3"/>
  <c r="AC1195" i="3"/>
  <c r="AB1195" i="3"/>
  <c r="AA1195" i="3"/>
  <c r="Z1195" i="3"/>
  <c r="Y1195" i="3"/>
  <c r="X1195" i="3"/>
  <c r="AD1194" i="3"/>
  <c r="AC1194" i="3"/>
  <c r="AB1194" i="3"/>
  <c r="AA1194" i="3"/>
  <c r="Z1194" i="3"/>
  <c r="Y1194" i="3"/>
  <c r="X1194" i="3"/>
  <c r="AD1193" i="3"/>
  <c r="AC1193" i="3"/>
  <c r="AB1193" i="3"/>
  <c r="AA1193" i="3"/>
  <c r="Z1193" i="3"/>
  <c r="Y1193" i="3"/>
  <c r="X1193" i="3"/>
  <c r="AD1192" i="3"/>
  <c r="AC1192" i="3"/>
  <c r="AB1192" i="3"/>
  <c r="AA1192" i="3"/>
  <c r="Z1192" i="3"/>
  <c r="Y1192" i="3"/>
  <c r="X1192" i="3"/>
  <c r="AD1191" i="3"/>
  <c r="AC1191" i="3"/>
  <c r="AB1191" i="3"/>
  <c r="AA1191" i="3"/>
  <c r="Z1191" i="3"/>
  <c r="Y1191" i="3"/>
  <c r="X1191" i="3"/>
  <c r="AD1190" i="3"/>
  <c r="AC1190" i="3"/>
  <c r="AB1190" i="3"/>
  <c r="AA1190" i="3"/>
  <c r="Z1190" i="3"/>
  <c r="Y1190" i="3"/>
  <c r="X1190" i="3"/>
  <c r="AD1189" i="3"/>
  <c r="AC1189" i="3"/>
  <c r="AB1189" i="3"/>
  <c r="AA1189" i="3"/>
  <c r="Z1189" i="3"/>
  <c r="Y1189" i="3"/>
  <c r="X1189" i="3"/>
  <c r="AD1188" i="3"/>
  <c r="AC1188" i="3"/>
  <c r="AB1188" i="3"/>
  <c r="AA1188" i="3"/>
  <c r="Z1188" i="3"/>
  <c r="Y1188" i="3"/>
  <c r="X1188" i="3"/>
  <c r="AD1187" i="3"/>
  <c r="AC1187" i="3"/>
  <c r="AB1187" i="3"/>
  <c r="AA1187" i="3"/>
  <c r="Z1187" i="3"/>
  <c r="Y1187" i="3"/>
  <c r="X1187" i="3"/>
  <c r="AD1186" i="3"/>
  <c r="AC1186" i="3"/>
  <c r="AB1186" i="3"/>
  <c r="AA1186" i="3"/>
  <c r="Z1186" i="3"/>
  <c r="Y1186" i="3"/>
  <c r="X1186" i="3"/>
  <c r="AD1185" i="3"/>
  <c r="AC1185" i="3"/>
  <c r="AB1185" i="3"/>
  <c r="AA1185" i="3"/>
  <c r="Z1185" i="3"/>
  <c r="Y1185" i="3"/>
  <c r="X1185" i="3"/>
  <c r="AD1184" i="3"/>
  <c r="AC1184" i="3"/>
  <c r="AB1184" i="3"/>
  <c r="AA1184" i="3"/>
  <c r="Z1184" i="3"/>
  <c r="Y1184" i="3"/>
  <c r="X1184" i="3"/>
  <c r="AD1183" i="3"/>
  <c r="AC1183" i="3"/>
  <c r="AB1183" i="3"/>
  <c r="AA1183" i="3"/>
  <c r="Z1183" i="3"/>
  <c r="Y1183" i="3"/>
  <c r="X1183" i="3"/>
  <c r="AD1182" i="3"/>
  <c r="AC1182" i="3"/>
  <c r="AB1182" i="3"/>
  <c r="AA1182" i="3"/>
  <c r="Z1182" i="3"/>
  <c r="Y1182" i="3"/>
  <c r="X1182" i="3"/>
  <c r="AD1181" i="3"/>
  <c r="AC1181" i="3"/>
  <c r="AB1181" i="3"/>
  <c r="AA1181" i="3"/>
  <c r="Z1181" i="3"/>
  <c r="Y1181" i="3"/>
  <c r="X1181" i="3"/>
  <c r="AD1180" i="3"/>
  <c r="AC1180" i="3"/>
  <c r="AB1180" i="3"/>
  <c r="AA1180" i="3"/>
  <c r="Z1180" i="3"/>
  <c r="Y1180" i="3"/>
  <c r="X1180" i="3"/>
  <c r="AD1179" i="3"/>
  <c r="AC1179" i="3"/>
  <c r="AB1179" i="3"/>
  <c r="AA1179" i="3"/>
  <c r="Z1179" i="3"/>
  <c r="Y1179" i="3"/>
  <c r="X1179" i="3"/>
  <c r="AD1178" i="3"/>
  <c r="AC1178" i="3"/>
  <c r="AB1178" i="3"/>
  <c r="AA1178" i="3"/>
  <c r="Z1178" i="3"/>
  <c r="Y1178" i="3"/>
  <c r="X1178" i="3"/>
  <c r="AD1177" i="3"/>
  <c r="AC1177" i="3"/>
  <c r="AB1177" i="3"/>
  <c r="AA1177" i="3"/>
  <c r="Z1177" i="3"/>
  <c r="Y1177" i="3"/>
  <c r="X1177" i="3"/>
  <c r="AD1176" i="3"/>
  <c r="AC1176" i="3"/>
  <c r="AB1176" i="3"/>
  <c r="AA1176" i="3"/>
  <c r="Z1176" i="3"/>
  <c r="Y1176" i="3"/>
  <c r="X1176" i="3"/>
  <c r="AD1175" i="3"/>
  <c r="AC1175" i="3"/>
  <c r="AB1175" i="3"/>
  <c r="AA1175" i="3"/>
  <c r="Z1175" i="3"/>
  <c r="Y1175" i="3"/>
  <c r="X1175" i="3"/>
  <c r="AD1174" i="3"/>
  <c r="AC1174" i="3"/>
  <c r="AB1174" i="3"/>
  <c r="AA1174" i="3"/>
  <c r="Z1174" i="3"/>
  <c r="Y1174" i="3"/>
  <c r="X1174" i="3"/>
  <c r="AD1173" i="3"/>
  <c r="AC1173" i="3"/>
  <c r="AB1173" i="3"/>
  <c r="AA1173" i="3"/>
  <c r="Z1173" i="3"/>
  <c r="Y1173" i="3"/>
  <c r="X1173" i="3"/>
  <c r="AD1172" i="3"/>
  <c r="AC1172" i="3"/>
  <c r="AB1172" i="3"/>
  <c r="AA1172" i="3"/>
  <c r="Z1172" i="3"/>
  <c r="Y1172" i="3"/>
  <c r="X1172" i="3"/>
  <c r="AD1171" i="3"/>
  <c r="AC1171" i="3"/>
  <c r="AB1171" i="3"/>
  <c r="AA1171" i="3"/>
  <c r="Z1171" i="3"/>
  <c r="Y1171" i="3"/>
  <c r="X1171" i="3"/>
  <c r="AD1170" i="3"/>
  <c r="AC1170" i="3"/>
  <c r="AB1170" i="3"/>
  <c r="AA1170" i="3"/>
  <c r="Z1170" i="3"/>
  <c r="Y1170" i="3"/>
  <c r="X1170" i="3"/>
  <c r="AD1169" i="3"/>
  <c r="AC1169" i="3"/>
  <c r="AB1169" i="3"/>
  <c r="AA1169" i="3"/>
  <c r="Z1169" i="3"/>
  <c r="Y1169" i="3"/>
  <c r="X1169" i="3"/>
  <c r="AD1168" i="3"/>
  <c r="AC1168" i="3"/>
  <c r="AB1168" i="3"/>
  <c r="AA1168" i="3"/>
  <c r="Z1168" i="3"/>
  <c r="Y1168" i="3"/>
  <c r="X1168" i="3"/>
  <c r="AD1167" i="3"/>
  <c r="AC1167" i="3"/>
  <c r="AB1167" i="3"/>
  <c r="AA1167" i="3"/>
  <c r="Z1167" i="3"/>
  <c r="Y1167" i="3"/>
  <c r="X1167" i="3"/>
  <c r="AD1166" i="3"/>
  <c r="AC1166" i="3"/>
  <c r="AB1166" i="3"/>
  <c r="AA1166" i="3"/>
  <c r="Z1166" i="3"/>
  <c r="Y1166" i="3"/>
  <c r="X1166" i="3"/>
  <c r="AD1165" i="3"/>
  <c r="AC1165" i="3"/>
  <c r="AB1165" i="3"/>
  <c r="AA1165" i="3"/>
  <c r="Z1165" i="3"/>
  <c r="Y1165" i="3"/>
  <c r="X1165" i="3"/>
  <c r="AD1164" i="3"/>
  <c r="AC1164" i="3"/>
  <c r="AB1164" i="3"/>
  <c r="AA1164" i="3"/>
  <c r="Z1164" i="3"/>
  <c r="Y1164" i="3"/>
  <c r="X1164" i="3"/>
  <c r="AD1163" i="3"/>
  <c r="AC1163" i="3"/>
  <c r="AB1163" i="3"/>
  <c r="AA1163" i="3"/>
  <c r="Z1163" i="3"/>
  <c r="Y1163" i="3"/>
  <c r="X1163" i="3"/>
  <c r="AD1162" i="3"/>
  <c r="AC1162" i="3"/>
  <c r="AB1162" i="3"/>
  <c r="AA1162" i="3"/>
  <c r="Z1162" i="3"/>
  <c r="Y1162" i="3"/>
  <c r="X1162" i="3"/>
  <c r="AD1161" i="3"/>
  <c r="AC1161" i="3"/>
  <c r="AB1161" i="3"/>
  <c r="AA1161" i="3"/>
  <c r="Z1161" i="3"/>
  <c r="Y1161" i="3"/>
  <c r="X1161" i="3"/>
  <c r="AD1160" i="3"/>
  <c r="AC1160" i="3"/>
  <c r="AB1160" i="3"/>
  <c r="AA1160" i="3"/>
  <c r="Z1160" i="3"/>
  <c r="Y1160" i="3"/>
  <c r="X1160" i="3"/>
  <c r="AD1159" i="3"/>
  <c r="AC1159" i="3"/>
  <c r="AB1159" i="3"/>
  <c r="AA1159" i="3"/>
  <c r="Z1159" i="3"/>
  <c r="Y1159" i="3"/>
  <c r="X1159" i="3"/>
  <c r="AD1158" i="3"/>
  <c r="AC1158" i="3"/>
  <c r="AB1158" i="3"/>
  <c r="AA1158" i="3"/>
  <c r="Z1158" i="3"/>
  <c r="Y1158" i="3"/>
  <c r="X1158" i="3"/>
  <c r="AD1157" i="3"/>
  <c r="AC1157" i="3"/>
  <c r="AB1157" i="3"/>
  <c r="AA1157" i="3"/>
  <c r="Z1157" i="3"/>
  <c r="Y1157" i="3"/>
  <c r="X1157" i="3"/>
  <c r="AD1156" i="3"/>
  <c r="AC1156" i="3"/>
  <c r="AB1156" i="3"/>
  <c r="AA1156" i="3"/>
  <c r="Z1156" i="3"/>
  <c r="Y1156" i="3"/>
  <c r="X1156" i="3"/>
  <c r="AD1155" i="3"/>
  <c r="AC1155" i="3"/>
  <c r="AB1155" i="3"/>
  <c r="AA1155" i="3"/>
  <c r="Z1155" i="3"/>
  <c r="Y1155" i="3"/>
  <c r="X1155" i="3"/>
  <c r="AD1154" i="3"/>
  <c r="AC1154" i="3"/>
  <c r="AB1154" i="3"/>
  <c r="AA1154" i="3"/>
  <c r="Z1154" i="3"/>
  <c r="Y1154" i="3"/>
  <c r="X1154" i="3"/>
  <c r="AD1153" i="3"/>
  <c r="AC1153" i="3"/>
  <c r="AB1153" i="3"/>
  <c r="AA1153" i="3"/>
  <c r="Z1153" i="3"/>
  <c r="Y1153" i="3"/>
  <c r="X1153" i="3"/>
  <c r="AD1152" i="3"/>
  <c r="AC1152" i="3"/>
  <c r="AB1152" i="3"/>
  <c r="AA1152" i="3"/>
  <c r="Z1152" i="3"/>
  <c r="Y1152" i="3"/>
  <c r="X1152" i="3"/>
  <c r="AD1151" i="3"/>
  <c r="AC1151" i="3"/>
  <c r="AB1151" i="3"/>
  <c r="AA1151" i="3"/>
  <c r="Z1151" i="3"/>
  <c r="Y1151" i="3"/>
  <c r="X1151" i="3"/>
  <c r="AD1150" i="3"/>
  <c r="AC1150" i="3"/>
  <c r="AB1150" i="3"/>
  <c r="AA1150" i="3"/>
  <c r="Z1150" i="3"/>
  <c r="Y1150" i="3"/>
  <c r="X1150" i="3"/>
  <c r="AD1149" i="3"/>
  <c r="AC1149" i="3"/>
  <c r="AB1149" i="3"/>
  <c r="AA1149" i="3"/>
  <c r="Z1149" i="3"/>
  <c r="Y1149" i="3"/>
  <c r="X1149" i="3"/>
  <c r="AD1148" i="3"/>
  <c r="AC1148" i="3"/>
  <c r="AB1148" i="3"/>
  <c r="AA1148" i="3"/>
  <c r="Z1148" i="3"/>
  <c r="Y1148" i="3"/>
  <c r="X1148" i="3"/>
  <c r="AD1147" i="3"/>
  <c r="AC1147" i="3"/>
  <c r="AB1147" i="3"/>
  <c r="AA1147" i="3"/>
  <c r="Z1147" i="3"/>
  <c r="Y1147" i="3"/>
  <c r="X1147" i="3"/>
  <c r="AD1146" i="3"/>
  <c r="AC1146" i="3"/>
  <c r="AB1146" i="3"/>
  <c r="AA1146" i="3"/>
  <c r="Z1146" i="3"/>
  <c r="Y1146" i="3"/>
  <c r="X1146" i="3"/>
  <c r="AD1145" i="3"/>
  <c r="AC1145" i="3"/>
  <c r="AB1145" i="3"/>
  <c r="AA1145" i="3"/>
  <c r="Z1145" i="3"/>
  <c r="Y1145" i="3"/>
  <c r="X1145" i="3"/>
  <c r="AD1144" i="3"/>
  <c r="AC1144" i="3"/>
  <c r="AB1144" i="3"/>
  <c r="AA1144" i="3"/>
  <c r="Z1144" i="3"/>
  <c r="Y1144" i="3"/>
  <c r="X1144" i="3"/>
  <c r="AD1143" i="3"/>
  <c r="AC1143" i="3"/>
  <c r="AB1143" i="3"/>
  <c r="AA1143" i="3"/>
  <c r="Z1143" i="3"/>
  <c r="Y1143" i="3"/>
  <c r="X1143" i="3"/>
  <c r="AD1142" i="3"/>
  <c r="AC1142" i="3"/>
  <c r="AB1142" i="3"/>
  <c r="AA1142" i="3"/>
  <c r="Z1142" i="3"/>
  <c r="Y1142" i="3"/>
  <c r="X1142" i="3"/>
  <c r="AD1141" i="3"/>
  <c r="AC1141" i="3"/>
  <c r="AB1141" i="3"/>
  <c r="AA1141" i="3"/>
  <c r="Z1141" i="3"/>
  <c r="Y1141" i="3"/>
  <c r="X1141" i="3"/>
  <c r="AD1140" i="3"/>
  <c r="AC1140" i="3"/>
  <c r="AB1140" i="3"/>
  <c r="AA1140" i="3"/>
  <c r="Z1140" i="3"/>
  <c r="Y1140" i="3"/>
  <c r="X1140" i="3"/>
  <c r="AD1139" i="3"/>
  <c r="AC1139" i="3"/>
  <c r="AB1139" i="3"/>
  <c r="AA1139" i="3"/>
  <c r="Z1139" i="3"/>
  <c r="Y1139" i="3"/>
  <c r="X1139" i="3"/>
  <c r="AD1138" i="3"/>
  <c r="AC1138" i="3"/>
  <c r="AB1138" i="3"/>
  <c r="AA1138" i="3"/>
  <c r="Z1138" i="3"/>
  <c r="Y1138" i="3"/>
  <c r="X1138" i="3"/>
  <c r="AD1137" i="3"/>
  <c r="AC1137" i="3"/>
  <c r="AB1137" i="3"/>
  <c r="AA1137" i="3"/>
  <c r="Z1137" i="3"/>
  <c r="Y1137" i="3"/>
  <c r="X1137" i="3"/>
  <c r="AD1136" i="3"/>
  <c r="AC1136" i="3"/>
  <c r="AB1136" i="3"/>
  <c r="AA1136" i="3"/>
  <c r="Z1136" i="3"/>
  <c r="Y1136" i="3"/>
  <c r="X1136" i="3"/>
  <c r="AD1135" i="3"/>
  <c r="AC1135" i="3"/>
  <c r="AB1135" i="3"/>
  <c r="AA1135" i="3"/>
  <c r="Z1135" i="3"/>
  <c r="Y1135" i="3"/>
  <c r="X1135" i="3"/>
  <c r="AD1134" i="3"/>
  <c r="AC1134" i="3"/>
  <c r="AB1134" i="3"/>
  <c r="AA1134" i="3"/>
  <c r="Z1134" i="3"/>
  <c r="Y1134" i="3"/>
  <c r="X1134" i="3"/>
  <c r="AD1133" i="3"/>
  <c r="AC1133" i="3"/>
  <c r="AB1133" i="3"/>
  <c r="AA1133" i="3"/>
  <c r="Z1133" i="3"/>
  <c r="Y1133" i="3"/>
  <c r="X1133" i="3"/>
  <c r="AD1132" i="3"/>
  <c r="AC1132" i="3"/>
  <c r="AB1132" i="3"/>
  <c r="AA1132" i="3"/>
  <c r="Z1132" i="3"/>
  <c r="Y1132" i="3"/>
  <c r="X1132" i="3"/>
  <c r="AD1131" i="3"/>
  <c r="AC1131" i="3"/>
  <c r="AB1131" i="3"/>
  <c r="AA1131" i="3"/>
  <c r="Z1131" i="3"/>
  <c r="Y1131" i="3"/>
  <c r="X1131" i="3"/>
  <c r="AD1130" i="3"/>
  <c r="AC1130" i="3"/>
  <c r="AB1130" i="3"/>
  <c r="AA1130" i="3"/>
  <c r="Z1130" i="3"/>
  <c r="Y1130" i="3"/>
  <c r="X1130" i="3"/>
  <c r="AD1129" i="3"/>
  <c r="AC1129" i="3"/>
  <c r="AB1129" i="3"/>
  <c r="AA1129" i="3"/>
  <c r="Z1129" i="3"/>
  <c r="Y1129" i="3"/>
  <c r="X1129" i="3"/>
  <c r="AD1128" i="3"/>
  <c r="AC1128" i="3"/>
  <c r="AB1128" i="3"/>
  <c r="AA1128" i="3"/>
  <c r="Z1128" i="3"/>
  <c r="Y1128" i="3"/>
  <c r="X1128" i="3"/>
  <c r="AD1127" i="3"/>
  <c r="AC1127" i="3"/>
  <c r="AB1127" i="3"/>
  <c r="AA1127" i="3"/>
  <c r="Z1127" i="3"/>
  <c r="Y1127" i="3"/>
  <c r="X1127" i="3"/>
  <c r="AD1126" i="3"/>
  <c r="AC1126" i="3"/>
  <c r="AB1126" i="3"/>
  <c r="AA1126" i="3"/>
  <c r="Z1126" i="3"/>
  <c r="Y1126" i="3"/>
  <c r="X1126" i="3"/>
  <c r="AD1125" i="3"/>
  <c r="AC1125" i="3"/>
  <c r="AB1125" i="3"/>
  <c r="AA1125" i="3"/>
  <c r="Z1125" i="3"/>
  <c r="Y1125" i="3"/>
  <c r="X1125" i="3"/>
  <c r="AD1124" i="3"/>
  <c r="AC1124" i="3"/>
  <c r="AB1124" i="3"/>
  <c r="AA1124" i="3"/>
  <c r="Z1124" i="3"/>
  <c r="Y1124" i="3"/>
  <c r="X1124" i="3"/>
  <c r="AD1123" i="3"/>
  <c r="AC1123" i="3"/>
  <c r="AB1123" i="3"/>
  <c r="AA1123" i="3"/>
  <c r="Z1123" i="3"/>
  <c r="Y1123" i="3"/>
  <c r="X1123" i="3"/>
  <c r="AD1122" i="3"/>
  <c r="AC1122" i="3"/>
  <c r="AB1122" i="3"/>
  <c r="AA1122" i="3"/>
  <c r="Z1122" i="3"/>
  <c r="Y1122" i="3"/>
  <c r="X1122" i="3"/>
  <c r="AD1121" i="3"/>
  <c r="AC1121" i="3"/>
  <c r="AB1121" i="3"/>
  <c r="AA1121" i="3"/>
  <c r="Z1121" i="3"/>
  <c r="Y1121" i="3"/>
  <c r="X1121" i="3"/>
  <c r="AD1120" i="3"/>
  <c r="AC1120" i="3"/>
  <c r="AB1120" i="3"/>
  <c r="AA1120" i="3"/>
  <c r="Z1120" i="3"/>
  <c r="Y1120" i="3"/>
  <c r="X1120" i="3"/>
  <c r="AD1119" i="3"/>
  <c r="AC1119" i="3"/>
  <c r="AB1119" i="3"/>
  <c r="AA1119" i="3"/>
  <c r="Z1119" i="3"/>
  <c r="Y1119" i="3"/>
  <c r="X1119" i="3"/>
  <c r="AD1118" i="3"/>
  <c r="AC1118" i="3"/>
  <c r="AB1118" i="3"/>
  <c r="AA1118" i="3"/>
  <c r="Z1118" i="3"/>
  <c r="Y1118" i="3"/>
  <c r="X1118" i="3"/>
  <c r="AD1117" i="3"/>
  <c r="AC1117" i="3"/>
  <c r="AB1117" i="3"/>
  <c r="AA1117" i="3"/>
  <c r="Z1117" i="3"/>
  <c r="Y1117" i="3"/>
  <c r="X1117" i="3"/>
  <c r="AD1116" i="3"/>
  <c r="AC1116" i="3"/>
  <c r="AB1116" i="3"/>
  <c r="AA1116" i="3"/>
  <c r="Z1116" i="3"/>
  <c r="Y1116" i="3"/>
  <c r="X1116" i="3"/>
  <c r="AD1115" i="3"/>
  <c r="AC1115" i="3"/>
  <c r="AB1115" i="3"/>
  <c r="AA1115" i="3"/>
  <c r="Z1115" i="3"/>
  <c r="Y1115" i="3"/>
  <c r="X1115" i="3"/>
  <c r="AD1114" i="3"/>
  <c r="AC1114" i="3"/>
  <c r="AB1114" i="3"/>
  <c r="AA1114" i="3"/>
  <c r="Z1114" i="3"/>
  <c r="Y1114" i="3"/>
  <c r="X1114" i="3"/>
  <c r="AD1113" i="3"/>
  <c r="AC1113" i="3"/>
  <c r="AB1113" i="3"/>
  <c r="AA1113" i="3"/>
  <c r="Z1113" i="3"/>
  <c r="Y1113" i="3"/>
  <c r="X1113" i="3"/>
  <c r="AD1112" i="3"/>
  <c r="AC1112" i="3"/>
  <c r="AB1112" i="3"/>
  <c r="AA1112" i="3"/>
  <c r="Z1112" i="3"/>
  <c r="Y1112" i="3"/>
  <c r="X1112" i="3"/>
  <c r="AD1111" i="3"/>
  <c r="AC1111" i="3"/>
  <c r="AB1111" i="3"/>
  <c r="AA1111" i="3"/>
  <c r="Z1111" i="3"/>
  <c r="Y1111" i="3"/>
  <c r="X1111" i="3"/>
  <c r="AD1110" i="3"/>
  <c r="AC1110" i="3"/>
  <c r="AB1110" i="3"/>
  <c r="AA1110" i="3"/>
  <c r="Z1110" i="3"/>
  <c r="Y1110" i="3"/>
  <c r="X1110" i="3"/>
  <c r="AD1109" i="3"/>
  <c r="AC1109" i="3"/>
  <c r="AB1109" i="3"/>
  <c r="AA1109" i="3"/>
  <c r="Z1109" i="3"/>
  <c r="Y1109" i="3"/>
  <c r="X1109" i="3"/>
  <c r="AD1108" i="3"/>
  <c r="AC1108" i="3"/>
  <c r="AB1108" i="3"/>
  <c r="AA1108" i="3"/>
  <c r="Z1108" i="3"/>
  <c r="Y1108" i="3"/>
  <c r="X1108" i="3"/>
  <c r="AD1107" i="3"/>
  <c r="AC1107" i="3"/>
  <c r="AB1107" i="3"/>
  <c r="AA1107" i="3"/>
  <c r="Z1107" i="3"/>
  <c r="Y1107" i="3"/>
  <c r="X1107" i="3"/>
  <c r="AD1106" i="3"/>
  <c r="AC1106" i="3"/>
  <c r="AB1106" i="3"/>
  <c r="AA1106" i="3"/>
  <c r="Z1106" i="3"/>
  <c r="Y1106" i="3"/>
  <c r="X1106" i="3"/>
  <c r="AD1105" i="3"/>
  <c r="AC1105" i="3"/>
  <c r="AB1105" i="3"/>
  <c r="AA1105" i="3"/>
  <c r="Z1105" i="3"/>
  <c r="Y1105" i="3"/>
  <c r="X1105" i="3"/>
  <c r="AD1104" i="3"/>
  <c r="AC1104" i="3"/>
  <c r="AB1104" i="3"/>
  <c r="AA1104" i="3"/>
  <c r="Z1104" i="3"/>
  <c r="Y1104" i="3"/>
  <c r="X1104" i="3"/>
  <c r="AD1103" i="3"/>
  <c r="AC1103" i="3"/>
  <c r="AB1103" i="3"/>
  <c r="AA1103" i="3"/>
  <c r="Z1103" i="3"/>
  <c r="Y1103" i="3"/>
  <c r="X1103" i="3"/>
  <c r="AD1102" i="3"/>
  <c r="AC1102" i="3"/>
  <c r="AB1102" i="3"/>
  <c r="AA1102" i="3"/>
  <c r="Z1102" i="3"/>
  <c r="Y1102" i="3"/>
  <c r="X1102" i="3"/>
  <c r="AD1101" i="3"/>
  <c r="AC1101" i="3"/>
  <c r="AB1101" i="3"/>
  <c r="AA1101" i="3"/>
  <c r="Z1101" i="3"/>
  <c r="Y1101" i="3"/>
  <c r="X1101" i="3"/>
  <c r="AD1100" i="3"/>
  <c r="AC1100" i="3"/>
  <c r="AB1100" i="3"/>
  <c r="AA1100" i="3"/>
  <c r="Z1100" i="3"/>
  <c r="Y1100" i="3"/>
  <c r="X1100" i="3"/>
  <c r="AD1099" i="3"/>
  <c r="AC1099" i="3"/>
  <c r="AB1099" i="3"/>
  <c r="AA1099" i="3"/>
  <c r="Z1099" i="3"/>
  <c r="Y1099" i="3"/>
  <c r="X1099" i="3"/>
  <c r="AD1098" i="3"/>
  <c r="AC1098" i="3"/>
  <c r="AB1098" i="3"/>
  <c r="AA1098" i="3"/>
  <c r="Z1098" i="3"/>
  <c r="Y1098" i="3"/>
  <c r="X1098" i="3"/>
  <c r="AD1097" i="3"/>
  <c r="AC1097" i="3"/>
  <c r="AB1097" i="3"/>
  <c r="AA1097" i="3"/>
  <c r="Z1097" i="3"/>
  <c r="Y1097" i="3"/>
  <c r="X1097" i="3"/>
  <c r="AD1096" i="3"/>
  <c r="AC1096" i="3"/>
  <c r="AB1096" i="3"/>
  <c r="AA1096" i="3"/>
  <c r="Z1096" i="3"/>
  <c r="Y1096" i="3"/>
  <c r="X1096" i="3"/>
  <c r="AD1095" i="3"/>
  <c r="AC1095" i="3"/>
  <c r="AB1095" i="3"/>
  <c r="AA1095" i="3"/>
  <c r="Z1095" i="3"/>
  <c r="Y1095" i="3"/>
  <c r="X1095" i="3"/>
  <c r="AD1094" i="3"/>
  <c r="AC1094" i="3"/>
  <c r="AB1094" i="3"/>
  <c r="AA1094" i="3"/>
  <c r="Z1094" i="3"/>
  <c r="Y1094" i="3"/>
  <c r="X1094" i="3"/>
  <c r="AD1093" i="3"/>
  <c r="AC1093" i="3"/>
  <c r="AB1093" i="3"/>
  <c r="AA1093" i="3"/>
  <c r="Z1093" i="3"/>
  <c r="Y1093" i="3"/>
  <c r="X1093" i="3"/>
  <c r="AD1092" i="3"/>
  <c r="AC1092" i="3"/>
  <c r="AB1092" i="3"/>
  <c r="AA1092" i="3"/>
  <c r="Z1092" i="3"/>
  <c r="Y1092" i="3"/>
  <c r="X1092" i="3"/>
  <c r="AD1091" i="3"/>
  <c r="AC1091" i="3"/>
  <c r="AB1091" i="3"/>
  <c r="AA1091" i="3"/>
  <c r="Z1091" i="3"/>
  <c r="Y1091" i="3"/>
  <c r="X1091" i="3"/>
  <c r="AD1090" i="3"/>
  <c r="AC1090" i="3"/>
  <c r="AB1090" i="3"/>
  <c r="AA1090" i="3"/>
  <c r="Z1090" i="3"/>
  <c r="Y1090" i="3"/>
  <c r="X1090" i="3"/>
  <c r="AD1089" i="3"/>
  <c r="AC1089" i="3"/>
  <c r="AB1089" i="3"/>
  <c r="AA1089" i="3"/>
  <c r="Z1089" i="3"/>
  <c r="Y1089" i="3"/>
  <c r="X1089" i="3"/>
  <c r="AD1088" i="3"/>
  <c r="AC1088" i="3"/>
  <c r="AB1088" i="3"/>
  <c r="AA1088" i="3"/>
  <c r="Z1088" i="3"/>
  <c r="Y1088" i="3"/>
  <c r="X1088" i="3"/>
  <c r="AD1087" i="3"/>
  <c r="AC1087" i="3"/>
  <c r="AB1087" i="3"/>
  <c r="AA1087" i="3"/>
  <c r="Z1087" i="3"/>
  <c r="Y1087" i="3"/>
  <c r="X1087" i="3"/>
  <c r="AD1086" i="3"/>
  <c r="AC1086" i="3"/>
  <c r="AB1086" i="3"/>
  <c r="AA1086" i="3"/>
  <c r="Z1086" i="3"/>
  <c r="Y1086" i="3"/>
  <c r="X1086" i="3"/>
  <c r="AD1085" i="3"/>
  <c r="AC1085" i="3"/>
  <c r="AB1085" i="3"/>
  <c r="AA1085" i="3"/>
  <c r="Z1085" i="3"/>
  <c r="Y1085" i="3"/>
  <c r="X1085" i="3"/>
  <c r="AD1084" i="3"/>
  <c r="AC1084" i="3"/>
  <c r="AB1084" i="3"/>
  <c r="AA1084" i="3"/>
  <c r="Z1084" i="3"/>
  <c r="Y1084" i="3"/>
  <c r="X1084" i="3"/>
  <c r="AD1083" i="3"/>
  <c r="AC1083" i="3"/>
  <c r="AB1083" i="3"/>
  <c r="AA1083" i="3"/>
  <c r="Z1083" i="3"/>
  <c r="Y1083" i="3"/>
  <c r="X1083" i="3"/>
  <c r="AD1082" i="3"/>
  <c r="AC1082" i="3"/>
  <c r="AB1082" i="3"/>
  <c r="AA1082" i="3"/>
  <c r="Z1082" i="3"/>
  <c r="Y1082" i="3"/>
  <c r="X1082" i="3"/>
  <c r="AD1081" i="3"/>
  <c r="AC1081" i="3"/>
  <c r="AB1081" i="3"/>
  <c r="AA1081" i="3"/>
  <c r="Z1081" i="3"/>
  <c r="Y1081" i="3"/>
  <c r="X1081" i="3"/>
  <c r="AD1080" i="3"/>
  <c r="AC1080" i="3"/>
  <c r="AB1080" i="3"/>
  <c r="AA1080" i="3"/>
  <c r="Z1080" i="3"/>
  <c r="Y1080" i="3"/>
  <c r="X1080" i="3"/>
  <c r="AD1079" i="3"/>
  <c r="AC1079" i="3"/>
  <c r="AB1079" i="3"/>
  <c r="AA1079" i="3"/>
  <c r="Z1079" i="3"/>
  <c r="Y1079" i="3"/>
  <c r="X1079" i="3"/>
  <c r="AD1078" i="3"/>
  <c r="AC1078" i="3"/>
  <c r="AB1078" i="3"/>
  <c r="AA1078" i="3"/>
  <c r="Z1078" i="3"/>
  <c r="Y1078" i="3"/>
  <c r="X1078" i="3"/>
  <c r="AD1077" i="3"/>
  <c r="AC1077" i="3"/>
  <c r="AB1077" i="3"/>
  <c r="AA1077" i="3"/>
  <c r="Z1077" i="3"/>
  <c r="Y1077" i="3"/>
  <c r="X1077" i="3"/>
  <c r="AD1076" i="3"/>
  <c r="AC1076" i="3"/>
  <c r="AB1076" i="3"/>
  <c r="AA1076" i="3"/>
  <c r="Z1076" i="3"/>
  <c r="Y1076" i="3"/>
  <c r="X1076" i="3"/>
  <c r="AD1075" i="3"/>
  <c r="AC1075" i="3"/>
  <c r="AB1075" i="3"/>
  <c r="AA1075" i="3"/>
  <c r="Z1075" i="3"/>
  <c r="Y1075" i="3"/>
  <c r="X1075" i="3"/>
  <c r="AD1074" i="3"/>
  <c r="AC1074" i="3"/>
  <c r="AB1074" i="3"/>
  <c r="AA1074" i="3"/>
  <c r="Z1074" i="3"/>
  <c r="Y1074" i="3"/>
  <c r="X1074" i="3"/>
  <c r="AD1073" i="3"/>
  <c r="AC1073" i="3"/>
  <c r="AB1073" i="3"/>
  <c r="AA1073" i="3"/>
  <c r="Z1073" i="3"/>
  <c r="Y1073" i="3"/>
  <c r="X1073" i="3"/>
  <c r="AD1072" i="3"/>
  <c r="AC1072" i="3"/>
  <c r="AB1072" i="3"/>
  <c r="AA1072" i="3"/>
  <c r="Z1072" i="3"/>
  <c r="Y1072" i="3"/>
  <c r="X1072" i="3"/>
  <c r="AD1071" i="3"/>
  <c r="AC1071" i="3"/>
  <c r="AB1071" i="3"/>
  <c r="AA1071" i="3"/>
  <c r="Z1071" i="3"/>
  <c r="Y1071" i="3"/>
  <c r="X1071" i="3"/>
  <c r="AD1070" i="3"/>
  <c r="AC1070" i="3"/>
  <c r="AB1070" i="3"/>
  <c r="AA1070" i="3"/>
  <c r="Z1070" i="3"/>
  <c r="Y1070" i="3"/>
  <c r="X1070" i="3"/>
  <c r="AD1069" i="3"/>
  <c r="AC1069" i="3"/>
  <c r="AB1069" i="3"/>
  <c r="AA1069" i="3"/>
  <c r="Z1069" i="3"/>
  <c r="Y1069" i="3"/>
  <c r="X1069" i="3"/>
  <c r="AD1068" i="3"/>
  <c r="AC1068" i="3"/>
  <c r="AB1068" i="3"/>
  <c r="AA1068" i="3"/>
  <c r="Z1068" i="3"/>
  <c r="Y1068" i="3"/>
  <c r="X1068" i="3"/>
  <c r="AD1067" i="3"/>
  <c r="AC1067" i="3"/>
  <c r="AB1067" i="3"/>
  <c r="AA1067" i="3"/>
  <c r="Z1067" i="3"/>
  <c r="Y1067" i="3"/>
  <c r="X1067" i="3"/>
  <c r="AD1066" i="3"/>
  <c r="AC1066" i="3"/>
  <c r="AB1066" i="3"/>
  <c r="AA1066" i="3"/>
  <c r="Z1066" i="3"/>
  <c r="Y1066" i="3"/>
  <c r="X1066" i="3"/>
  <c r="AD1065" i="3"/>
  <c r="AC1065" i="3"/>
  <c r="AB1065" i="3"/>
  <c r="AA1065" i="3"/>
  <c r="Z1065" i="3"/>
  <c r="Y1065" i="3"/>
  <c r="X1065" i="3"/>
  <c r="AD1064" i="3"/>
  <c r="AC1064" i="3"/>
  <c r="AB1064" i="3"/>
  <c r="AA1064" i="3"/>
  <c r="Z1064" i="3"/>
  <c r="Y1064" i="3"/>
  <c r="X1064" i="3"/>
  <c r="AD1063" i="3"/>
  <c r="AC1063" i="3"/>
  <c r="AB1063" i="3"/>
  <c r="AA1063" i="3"/>
  <c r="Z1063" i="3"/>
  <c r="Y1063" i="3"/>
  <c r="X1063" i="3"/>
  <c r="AD1062" i="3"/>
  <c r="AC1062" i="3"/>
  <c r="AB1062" i="3"/>
  <c r="AA1062" i="3"/>
  <c r="Z1062" i="3"/>
  <c r="Y1062" i="3"/>
  <c r="X1062" i="3"/>
  <c r="AD1061" i="3"/>
  <c r="AC1061" i="3"/>
  <c r="AB1061" i="3"/>
  <c r="AA1061" i="3"/>
  <c r="Z1061" i="3"/>
  <c r="Y1061" i="3"/>
  <c r="X1061" i="3"/>
  <c r="AD1060" i="3"/>
  <c r="AC1060" i="3"/>
  <c r="AB1060" i="3"/>
  <c r="AA1060" i="3"/>
  <c r="Z1060" i="3"/>
  <c r="Y1060" i="3"/>
  <c r="X1060" i="3"/>
  <c r="AD1059" i="3"/>
  <c r="AC1059" i="3"/>
  <c r="AB1059" i="3"/>
  <c r="AA1059" i="3"/>
  <c r="Z1059" i="3"/>
  <c r="Y1059" i="3"/>
  <c r="X1059" i="3"/>
  <c r="AD1058" i="3"/>
  <c r="AC1058" i="3"/>
  <c r="AB1058" i="3"/>
  <c r="AA1058" i="3"/>
  <c r="Z1058" i="3"/>
  <c r="Y1058" i="3"/>
  <c r="X1058" i="3"/>
  <c r="AD1057" i="3"/>
  <c r="AC1057" i="3"/>
  <c r="AB1057" i="3"/>
  <c r="AA1057" i="3"/>
  <c r="Z1057" i="3"/>
  <c r="Y1057" i="3"/>
  <c r="X1057" i="3"/>
  <c r="AD1056" i="3"/>
  <c r="AC1056" i="3"/>
  <c r="AB1056" i="3"/>
  <c r="AA1056" i="3"/>
  <c r="Z1056" i="3"/>
  <c r="Y1056" i="3"/>
  <c r="X1056" i="3"/>
  <c r="AD1055" i="3"/>
  <c r="AC1055" i="3"/>
  <c r="AB1055" i="3"/>
  <c r="AA1055" i="3"/>
  <c r="Z1055" i="3"/>
  <c r="Y1055" i="3"/>
  <c r="X1055" i="3"/>
  <c r="AD1054" i="3"/>
  <c r="AC1054" i="3"/>
  <c r="AB1054" i="3"/>
  <c r="AA1054" i="3"/>
  <c r="Z1054" i="3"/>
  <c r="Y1054" i="3"/>
  <c r="X1054" i="3"/>
  <c r="AD1053" i="3"/>
  <c r="AC1053" i="3"/>
  <c r="AB1053" i="3"/>
  <c r="AA1053" i="3"/>
  <c r="Z1053" i="3"/>
  <c r="Y1053" i="3"/>
  <c r="X1053" i="3"/>
  <c r="AD1052" i="3"/>
  <c r="AC1052" i="3"/>
  <c r="AB1052" i="3"/>
  <c r="AA1052" i="3"/>
  <c r="Z1052" i="3"/>
  <c r="Y1052" i="3"/>
  <c r="X1052" i="3"/>
  <c r="AD1051" i="3"/>
  <c r="AC1051" i="3"/>
  <c r="AB1051" i="3"/>
  <c r="AA1051" i="3"/>
  <c r="Z1051" i="3"/>
  <c r="Y1051" i="3"/>
  <c r="X1051" i="3"/>
  <c r="AD1050" i="3"/>
  <c r="AC1050" i="3"/>
  <c r="AB1050" i="3"/>
  <c r="AA1050" i="3"/>
  <c r="Z1050" i="3"/>
  <c r="Y1050" i="3"/>
  <c r="X1050" i="3"/>
  <c r="AD1049" i="3"/>
  <c r="AC1049" i="3"/>
  <c r="AB1049" i="3"/>
  <c r="AA1049" i="3"/>
  <c r="Z1049" i="3"/>
  <c r="Y1049" i="3"/>
  <c r="X1049" i="3"/>
  <c r="AD1048" i="3"/>
  <c r="AC1048" i="3"/>
  <c r="AB1048" i="3"/>
  <c r="AA1048" i="3"/>
  <c r="Z1048" i="3"/>
  <c r="Y1048" i="3"/>
  <c r="X1048" i="3"/>
  <c r="AD1047" i="3"/>
  <c r="AC1047" i="3"/>
  <c r="AB1047" i="3"/>
  <c r="AA1047" i="3"/>
  <c r="Z1047" i="3"/>
  <c r="Y1047" i="3"/>
  <c r="X1047" i="3"/>
  <c r="AD1046" i="3"/>
  <c r="AC1046" i="3"/>
  <c r="AB1046" i="3"/>
  <c r="AA1046" i="3"/>
  <c r="Z1046" i="3"/>
  <c r="Y1046" i="3"/>
  <c r="X1046" i="3"/>
  <c r="AD1045" i="3"/>
  <c r="AC1045" i="3"/>
  <c r="AB1045" i="3"/>
  <c r="AA1045" i="3"/>
  <c r="Z1045" i="3"/>
  <c r="Y1045" i="3"/>
  <c r="X1045" i="3"/>
  <c r="AD1044" i="3"/>
  <c r="AC1044" i="3"/>
  <c r="AB1044" i="3"/>
  <c r="AA1044" i="3"/>
  <c r="Z1044" i="3"/>
  <c r="Y1044" i="3"/>
  <c r="X1044" i="3"/>
  <c r="AD1043" i="3"/>
  <c r="AC1043" i="3"/>
  <c r="AB1043" i="3"/>
  <c r="AA1043" i="3"/>
  <c r="Z1043" i="3"/>
  <c r="Y1043" i="3"/>
  <c r="X1043" i="3"/>
  <c r="AD1042" i="3"/>
  <c r="AC1042" i="3"/>
  <c r="AB1042" i="3"/>
  <c r="AA1042" i="3"/>
  <c r="Z1042" i="3"/>
  <c r="Y1042" i="3"/>
  <c r="X1042" i="3"/>
  <c r="AD1041" i="3"/>
  <c r="AC1041" i="3"/>
  <c r="AB1041" i="3"/>
  <c r="AA1041" i="3"/>
  <c r="Z1041" i="3"/>
  <c r="Y1041" i="3"/>
  <c r="X1041" i="3"/>
  <c r="AD1040" i="3"/>
  <c r="AC1040" i="3"/>
  <c r="AB1040" i="3"/>
  <c r="AA1040" i="3"/>
  <c r="Z1040" i="3"/>
  <c r="Y1040" i="3"/>
  <c r="X1040" i="3"/>
  <c r="AD1039" i="3"/>
  <c r="AC1039" i="3"/>
  <c r="AB1039" i="3"/>
  <c r="AA1039" i="3"/>
  <c r="Z1039" i="3"/>
  <c r="Y1039" i="3"/>
  <c r="X1039" i="3"/>
  <c r="AD1038" i="3"/>
  <c r="AC1038" i="3"/>
  <c r="AB1038" i="3"/>
  <c r="AA1038" i="3"/>
  <c r="Z1038" i="3"/>
  <c r="Y1038" i="3"/>
  <c r="X1038" i="3"/>
  <c r="AD1037" i="3"/>
  <c r="AC1037" i="3"/>
  <c r="AB1037" i="3"/>
  <c r="AA1037" i="3"/>
  <c r="Z1037" i="3"/>
  <c r="Y1037" i="3"/>
  <c r="X1037" i="3"/>
  <c r="AD1036" i="3"/>
  <c r="AC1036" i="3"/>
  <c r="AB1036" i="3"/>
  <c r="AA1036" i="3"/>
  <c r="Z1036" i="3"/>
  <c r="Y1036" i="3"/>
  <c r="X1036" i="3"/>
  <c r="AD1035" i="3"/>
  <c r="AC1035" i="3"/>
  <c r="AB1035" i="3"/>
  <c r="AA1035" i="3"/>
  <c r="Z1035" i="3"/>
  <c r="Y1035" i="3"/>
  <c r="X1035" i="3"/>
  <c r="AD1034" i="3"/>
  <c r="AC1034" i="3"/>
  <c r="AB1034" i="3"/>
  <c r="AA1034" i="3"/>
  <c r="Z1034" i="3"/>
  <c r="Y1034" i="3"/>
  <c r="X1034" i="3"/>
  <c r="AD1033" i="3"/>
  <c r="AC1033" i="3"/>
  <c r="AB1033" i="3"/>
  <c r="AA1033" i="3"/>
  <c r="Z1033" i="3"/>
  <c r="Y1033" i="3"/>
  <c r="X1033" i="3"/>
  <c r="AD1032" i="3"/>
  <c r="AC1032" i="3"/>
  <c r="AB1032" i="3"/>
  <c r="AA1032" i="3"/>
  <c r="Z1032" i="3"/>
  <c r="Y1032" i="3"/>
  <c r="X1032" i="3"/>
  <c r="AD1031" i="3"/>
  <c r="AC1031" i="3"/>
  <c r="AB1031" i="3"/>
  <c r="AA1031" i="3"/>
  <c r="Z1031" i="3"/>
  <c r="Y1031" i="3"/>
  <c r="X1031" i="3"/>
  <c r="AD1030" i="3"/>
  <c r="AC1030" i="3"/>
  <c r="AB1030" i="3"/>
  <c r="AA1030" i="3"/>
  <c r="Z1030" i="3"/>
  <c r="Y1030" i="3"/>
  <c r="X1030" i="3"/>
  <c r="AD1029" i="3"/>
  <c r="AC1029" i="3"/>
  <c r="AB1029" i="3"/>
  <c r="AA1029" i="3"/>
  <c r="Z1029" i="3"/>
  <c r="Y1029" i="3"/>
  <c r="X1029" i="3"/>
  <c r="AD1028" i="3"/>
  <c r="AC1028" i="3"/>
  <c r="AB1028" i="3"/>
  <c r="AA1028" i="3"/>
  <c r="Z1028" i="3"/>
  <c r="Y1028" i="3"/>
  <c r="X1028" i="3"/>
  <c r="AD1027" i="3"/>
  <c r="AC1027" i="3"/>
  <c r="AB1027" i="3"/>
  <c r="AA1027" i="3"/>
  <c r="Z1027" i="3"/>
  <c r="Y1027" i="3"/>
  <c r="X1027" i="3"/>
  <c r="AD1026" i="3"/>
  <c r="AC1026" i="3"/>
  <c r="AB1026" i="3"/>
  <c r="AA1026" i="3"/>
  <c r="Z1026" i="3"/>
  <c r="Y1026" i="3"/>
  <c r="X1026" i="3"/>
  <c r="AD1025" i="3"/>
  <c r="AC1025" i="3"/>
  <c r="AB1025" i="3"/>
  <c r="AA1025" i="3"/>
  <c r="Z1025" i="3"/>
  <c r="Y1025" i="3"/>
  <c r="X1025" i="3"/>
  <c r="AD1024" i="3"/>
  <c r="AC1024" i="3"/>
  <c r="AB1024" i="3"/>
  <c r="AA1024" i="3"/>
  <c r="Z1024" i="3"/>
  <c r="Y1024" i="3"/>
  <c r="X1024" i="3"/>
  <c r="AD1023" i="3"/>
  <c r="AC1023" i="3"/>
  <c r="AB1023" i="3"/>
  <c r="AA1023" i="3"/>
  <c r="Z1023" i="3"/>
  <c r="Y1023" i="3"/>
  <c r="X1023" i="3"/>
  <c r="AD1022" i="3"/>
  <c r="AC1022" i="3"/>
  <c r="AB1022" i="3"/>
  <c r="AA1022" i="3"/>
  <c r="Z1022" i="3"/>
  <c r="Y1022" i="3"/>
  <c r="X1022" i="3"/>
  <c r="AD1021" i="3"/>
  <c r="AC1021" i="3"/>
  <c r="AB1021" i="3"/>
  <c r="AA1021" i="3"/>
  <c r="Z1021" i="3"/>
  <c r="Y1021" i="3"/>
  <c r="X1021" i="3"/>
  <c r="AD1020" i="3"/>
  <c r="AC1020" i="3"/>
  <c r="AB1020" i="3"/>
  <c r="AA1020" i="3"/>
  <c r="Z1020" i="3"/>
  <c r="Y1020" i="3"/>
  <c r="X1020" i="3"/>
  <c r="AD1019" i="3"/>
  <c r="AC1019" i="3"/>
  <c r="AB1019" i="3"/>
  <c r="AA1019" i="3"/>
  <c r="Z1019" i="3"/>
  <c r="Y1019" i="3"/>
  <c r="X1019" i="3"/>
  <c r="AD1018" i="3"/>
  <c r="AC1018" i="3"/>
  <c r="AB1018" i="3"/>
  <c r="AA1018" i="3"/>
  <c r="Z1018" i="3"/>
  <c r="Y1018" i="3"/>
  <c r="X1018" i="3"/>
  <c r="AD1017" i="3"/>
  <c r="AC1017" i="3"/>
  <c r="AB1017" i="3"/>
  <c r="AA1017" i="3"/>
  <c r="Z1017" i="3"/>
  <c r="Y1017" i="3"/>
  <c r="X1017" i="3"/>
  <c r="AD1016" i="3"/>
  <c r="AC1016" i="3"/>
  <c r="AB1016" i="3"/>
  <c r="AA1016" i="3"/>
  <c r="Z1016" i="3"/>
  <c r="Y1016" i="3"/>
  <c r="X1016" i="3"/>
  <c r="AD1015" i="3"/>
  <c r="AC1015" i="3"/>
  <c r="AB1015" i="3"/>
  <c r="AA1015" i="3"/>
  <c r="Z1015" i="3"/>
  <c r="Y1015" i="3"/>
  <c r="X1015" i="3"/>
  <c r="AD1014" i="3"/>
  <c r="AC1014" i="3"/>
  <c r="AB1014" i="3"/>
  <c r="AA1014" i="3"/>
  <c r="Z1014" i="3"/>
  <c r="Y1014" i="3"/>
  <c r="X1014" i="3"/>
  <c r="AD1013" i="3"/>
  <c r="AC1013" i="3"/>
  <c r="AB1013" i="3"/>
  <c r="AA1013" i="3"/>
  <c r="Z1013" i="3"/>
  <c r="Y1013" i="3"/>
  <c r="X1013" i="3"/>
  <c r="AD1012" i="3"/>
  <c r="AC1012" i="3"/>
  <c r="AB1012" i="3"/>
  <c r="AA1012" i="3"/>
  <c r="Z1012" i="3"/>
  <c r="Y1012" i="3"/>
  <c r="X1012" i="3"/>
  <c r="AD1011" i="3"/>
  <c r="AC1011" i="3"/>
  <c r="AB1011" i="3"/>
  <c r="AA1011" i="3"/>
  <c r="Z1011" i="3"/>
  <c r="Y1011" i="3"/>
  <c r="X1011" i="3"/>
  <c r="AD1010" i="3"/>
  <c r="AC1010" i="3"/>
  <c r="AB1010" i="3"/>
  <c r="AA1010" i="3"/>
  <c r="Z1010" i="3"/>
  <c r="Y1010" i="3"/>
  <c r="X1010" i="3"/>
  <c r="AD1009" i="3"/>
  <c r="AC1009" i="3"/>
  <c r="AB1009" i="3"/>
  <c r="AA1009" i="3"/>
  <c r="Z1009" i="3"/>
  <c r="Y1009" i="3"/>
  <c r="X1009" i="3"/>
  <c r="AD1008" i="3"/>
  <c r="AC1008" i="3"/>
  <c r="AB1008" i="3"/>
  <c r="AA1008" i="3"/>
  <c r="Z1008" i="3"/>
  <c r="Y1008" i="3"/>
  <c r="X1008" i="3"/>
  <c r="AD1007" i="3"/>
  <c r="AC1007" i="3"/>
  <c r="AB1007" i="3"/>
  <c r="AA1007" i="3"/>
  <c r="Z1007" i="3"/>
  <c r="Y1007" i="3"/>
  <c r="X1007" i="3"/>
  <c r="AD1006" i="3"/>
  <c r="AC1006" i="3"/>
  <c r="AB1006" i="3"/>
  <c r="AA1006" i="3"/>
  <c r="Z1006" i="3"/>
  <c r="Y1006" i="3"/>
  <c r="X1006" i="3"/>
  <c r="AD1005" i="3"/>
  <c r="AC1005" i="3"/>
  <c r="AB1005" i="3"/>
  <c r="AA1005" i="3"/>
  <c r="Z1005" i="3"/>
  <c r="Y1005" i="3"/>
  <c r="X1005" i="3"/>
  <c r="AD1004" i="3"/>
  <c r="AC1004" i="3"/>
  <c r="AB1004" i="3"/>
  <c r="AA1004" i="3"/>
  <c r="Z1004" i="3"/>
  <c r="Y1004" i="3"/>
  <c r="X1004" i="3"/>
  <c r="AD1003" i="3"/>
  <c r="AC1003" i="3"/>
  <c r="AB1003" i="3"/>
  <c r="AA1003" i="3"/>
  <c r="Z1003" i="3"/>
  <c r="Y1003" i="3"/>
  <c r="X1003" i="3"/>
  <c r="AD1002" i="3"/>
  <c r="AC1002" i="3"/>
  <c r="AB1002" i="3"/>
  <c r="AA1002" i="3"/>
  <c r="Z1002" i="3"/>
  <c r="Y1002" i="3"/>
  <c r="X1002" i="3"/>
  <c r="AD1001" i="3"/>
  <c r="AC1001" i="3"/>
  <c r="AB1001" i="3"/>
  <c r="AA1001" i="3"/>
  <c r="Z1001" i="3"/>
  <c r="Y1001" i="3"/>
  <c r="X1001" i="3"/>
  <c r="AD1000" i="3"/>
  <c r="AC1000" i="3"/>
  <c r="AB1000" i="3"/>
  <c r="AA1000" i="3"/>
  <c r="Z1000" i="3"/>
  <c r="Y1000" i="3"/>
  <c r="X1000" i="3"/>
  <c r="AD999" i="3"/>
  <c r="AC999" i="3"/>
  <c r="AB999" i="3"/>
  <c r="AA999" i="3"/>
  <c r="Z999" i="3"/>
  <c r="Y999" i="3"/>
  <c r="X999" i="3"/>
  <c r="AD998" i="3"/>
  <c r="AC998" i="3"/>
  <c r="AB998" i="3"/>
  <c r="AA998" i="3"/>
  <c r="Z998" i="3"/>
  <c r="Y998" i="3"/>
  <c r="X998" i="3"/>
  <c r="AD997" i="3"/>
  <c r="AC997" i="3"/>
  <c r="AB997" i="3"/>
  <c r="AA997" i="3"/>
  <c r="Z997" i="3"/>
  <c r="Y997" i="3"/>
  <c r="X997" i="3"/>
  <c r="AD996" i="3"/>
  <c r="AC996" i="3"/>
  <c r="AB996" i="3"/>
  <c r="AA996" i="3"/>
  <c r="Z996" i="3"/>
  <c r="Y996" i="3"/>
  <c r="X996" i="3"/>
  <c r="AD995" i="3"/>
  <c r="AC995" i="3"/>
  <c r="AB995" i="3"/>
  <c r="AA995" i="3"/>
  <c r="Z995" i="3"/>
  <c r="Y995" i="3"/>
  <c r="X995" i="3"/>
  <c r="AD994" i="3"/>
  <c r="AC994" i="3"/>
  <c r="AB994" i="3"/>
  <c r="AA994" i="3"/>
  <c r="Z994" i="3"/>
  <c r="Y994" i="3"/>
  <c r="X994" i="3"/>
  <c r="AD993" i="3"/>
  <c r="AC993" i="3"/>
  <c r="AB993" i="3"/>
  <c r="AA993" i="3"/>
  <c r="Z993" i="3"/>
  <c r="Y993" i="3"/>
  <c r="X993" i="3"/>
  <c r="AD992" i="3"/>
  <c r="AC992" i="3"/>
  <c r="AB992" i="3"/>
  <c r="AA992" i="3"/>
  <c r="Z992" i="3"/>
  <c r="Y992" i="3"/>
  <c r="X992" i="3"/>
  <c r="AD991" i="3"/>
  <c r="AC991" i="3"/>
  <c r="AB991" i="3"/>
  <c r="AA991" i="3"/>
  <c r="Z991" i="3"/>
  <c r="Y991" i="3"/>
  <c r="X991" i="3"/>
  <c r="AD990" i="3"/>
  <c r="AC990" i="3"/>
  <c r="AB990" i="3"/>
  <c r="AA990" i="3"/>
  <c r="Z990" i="3"/>
  <c r="Y990" i="3"/>
  <c r="X990" i="3"/>
  <c r="AD989" i="3"/>
  <c r="AC989" i="3"/>
  <c r="AB989" i="3"/>
  <c r="AA989" i="3"/>
  <c r="Z989" i="3"/>
  <c r="Y989" i="3"/>
  <c r="X989" i="3"/>
  <c r="AD988" i="3"/>
  <c r="AC988" i="3"/>
  <c r="AB988" i="3"/>
  <c r="AA988" i="3"/>
  <c r="Z988" i="3"/>
  <c r="Y988" i="3"/>
  <c r="X988" i="3"/>
  <c r="AD987" i="3"/>
  <c r="AC987" i="3"/>
  <c r="AB987" i="3"/>
  <c r="AA987" i="3"/>
  <c r="Z987" i="3"/>
  <c r="Y987" i="3"/>
  <c r="X987" i="3"/>
  <c r="AD986" i="3"/>
  <c r="AC986" i="3"/>
  <c r="AB986" i="3"/>
  <c r="AA986" i="3"/>
  <c r="Z986" i="3"/>
  <c r="Y986" i="3"/>
  <c r="X986" i="3"/>
  <c r="AD985" i="3"/>
  <c r="AC985" i="3"/>
  <c r="AB985" i="3"/>
  <c r="AA985" i="3"/>
  <c r="Z985" i="3"/>
  <c r="Y985" i="3"/>
  <c r="X985" i="3"/>
  <c r="AD984" i="3"/>
  <c r="AC984" i="3"/>
  <c r="AB984" i="3"/>
  <c r="AA984" i="3"/>
  <c r="Z984" i="3"/>
  <c r="Y984" i="3"/>
  <c r="X984" i="3"/>
  <c r="AD983" i="3"/>
  <c r="AC983" i="3"/>
  <c r="AB983" i="3"/>
  <c r="AA983" i="3"/>
  <c r="Z983" i="3"/>
  <c r="Y983" i="3"/>
  <c r="X983" i="3"/>
  <c r="AD982" i="3"/>
  <c r="AC982" i="3"/>
  <c r="AB982" i="3"/>
  <c r="AA982" i="3"/>
  <c r="Z982" i="3"/>
  <c r="Y982" i="3"/>
  <c r="X982" i="3"/>
  <c r="AD981" i="3"/>
  <c r="AC981" i="3"/>
  <c r="AB981" i="3"/>
  <c r="AA981" i="3"/>
  <c r="Z981" i="3"/>
  <c r="Y981" i="3"/>
  <c r="X981" i="3"/>
  <c r="AD980" i="3"/>
  <c r="AC980" i="3"/>
  <c r="AB980" i="3"/>
  <c r="AA980" i="3"/>
  <c r="Z980" i="3"/>
  <c r="Y980" i="3"/>
  <c r="X980" i="3"/>
  <c r="AD979" i="3"/>
  <c r="AC979" i="3"/>
  <c r="AB979" i="3"/>
  <c r="AA979" i="3"/>
  <c r="Z979" i="3"/>
  <c r="Y979" i="3"/>
  <c r="X979" i="3"/>
  <c r="AD978" i="3"/>
  <c r="AC978" i="3"/>
  <c r="AB978" i="3"/>
  <c r="AA978" i="3"/>
  <c r="Z978" i="3"/>
  <c r="Y978" i="3"/>
  <c r="X978" i="3"/>
  <c r="AD977" i="3"/>
  <c r="AC977" i="3"/>
  <c r="AB977" i="3"/>
  <c r="AA977" i="3"/>
  <c r="Z977" i="3"/>
  <c r="Y977" i="3"/>
  <c r="X977" i="3"/>
  <c r="AD976" i="3"/>
  <c r="AC976" i="3"/>
  <c r="AB976" i="3"/>
  <c r="AA976" i="3"/>
  <c r="Z976" i="3"/>
  <c r="Y976" i="3"/>
  <c r="X976" i="3"/>
  <c r="AD975" i="3"/>
  <c r="AC975" i="3"/>
  <c r="AB975" i="3"/>
  <c r="AA975" i="3"/>
  <c r="Z975" i="3"/>
  <c r="Y975" i="3"/>
  <c r="X975" i="3"/>
  <c r="AD974" i="3"/>
  <c r="AC974" i="3"/>
  <c r="AB974" i="3"/>
  <c r="AA974" i="3"/>
  <c r="Z974" i="3"/>
  <c r="Y974" i="3"/>
  <c r="X974" i="3"/>
  <c r="AD973" i="3"/>
  <c r="AC973" i="3"/>
  <c r="AB973" i="3"/>
  <c r="AA973" i="3"/>
  <c r="Z973" i="3"/>
  <c r="Y973" i="3"/>
  <c r="X973" i="3"/>
  <c r="AD972" i="3"/>
  <c r="AC972" i="3"/>
  <c r="AB972" i="3"/>
  <c r="AA972" i="3"/>
  <c r="Z972" i="3"/>
  <c r="Y972" i="3"/>
  <c r="X972" i="3"/>
  <c r="AD971" i="3"/>
  <c r="AC971" i="3"/>
  <c r="AB971" i="3"/>
  <c r="AA971" i="3"/>
  <c r="Z971" i="3"/>
  <c r="Y971" i="3"/>
  <c r="X971" i="3"/>
  <c r="AD970" i="3"/>
  <c r="AC970" i="3"/>
  <c r="AB970" i="3"/>
  <c r="AA970" i="3"/>
  <c r="Z970" i="3"/>
  <c r="Y970" i="3"/>
  <c r="X970" i="3"/>
  <c r="AD969" i="3"/>
  <c r="AC969" i="3"/>
  <c r="AB969" i="3"/>
  <c r="AA969" i="3"/>
  <c r="Z969" i="3"/>
  <c r="Y969" i="3"/>
  <c r="X969" i="3"/>
  <c r="AD968" i="3"/>
  <c r="AC968" i="3"/>
  <c r="AB968" i="3"/>
  <c r="AA968" i="3"/>
  <c r="Z968" i="3"/>
  <c r="Y968" i="3"/>
  <c r="X968" i="3"/>
  <c r="AD967" i="3"/>
  <c r="AC967" i="3"/>
  <c r="AB967" i="3"/>
  <c r="AA967" i="3"/>
  <c r="Z967" i="3"/>
  <c r="Y967" i="3"/>
  <c r="X967" i="3"/>
  <c r="AD966" i="3"/>
  <c r="AC966" i="3"/>
  <c r="AB966" i="3"/>
  <c r="AA966" i="3"/>
  <c r="Z966" i="3"/>
  <c r="Y966" i="3"/>
  <c r="X966" i="3"/>
  <c r="AD965" i="3"/>
  <c r="AC965" i="3"/>
  <c r="AB965" i="3"/>
  <c r="AA965" i="3"/>
  <c r="Z965" i="3"/>
  <c r="Y965" i="3"/>
  <c r="X965" i="3"/>
  <c r="AD964" i="3"/>
  <c r="AC964" i="3"/>
  <c r="AB964" i="3"/>
  <c r="AA964" i="3"/>
  <c r="Z964" i="3"/>
  <c r="Y964" i="3"/>
  <c r="X964" i="3"/>
  <c r="AD963" i="3"/>
  <c r="AC963" i="3"/>
  <c r="AB963" i="3"/>
  <c r="AA963" i="3"/>
  <c r="Z963" i="3"/>
  <c r="Y963" i="3"/>
  <c r="X963" i="3"/>
  <c r="AD962" i="3"/>
  <c r="AC962" i="3"/>
  <c r="AB962" i="3"/>
  <c r="AA962" i="3"/>
  <c r="Z962" i="3"/>
  <c r="Y962" i="3"/>
  <c r="X962" i="3"/>
  <c r="AD961" i="3"/>
  <c r="AC961" i="3"/>
  <c r="AB961" i="3"/>
  <c r="AA961" i="3"/>
  <c r="Z961" i="3"/>
  <c r="Y961" i="3"/>
  <c r="X961" i="3"/>
  <c r="AD960" i="3"/>
  <c r="AC960" i="3"/>
  <c r="AB960" i="3"/>
  <c r="AA960" i="3"/>
  <c r="Z960" i="3"/>
  <c r="Y960" i="3"/>
  <c r="X960" i="3"/>
  <c r="AD959" i="3"/>
  <c r="AC959" i="3"/>
  <c r="AB959" i="3"/>
  <c r="AA959" i="3"/>
  <c r="Z959" i="3"/>
  <c r="Y959" i="3"/>
  <c r="X959" i="3"/>
  <c r="AD958" i="3"/>
  <c r="AC958" i="3"/>
  <c r="AB958" i="3"/>
  <c r="AA958" i="3"/>
  <c r="Z958" i="3"/>
  <c r="Y958" i="3"/>
  <c r="X958" i="3"/>
  <c r="AD957" i="3"/>
  <c r="AC957" i="3"/>
  <c r="AB957" i="3"/>
  <c r="AA957" i="3"/>
  <c r="Z957" i="3"/>
  <c r="Y957" i="3"/>
  <c r="X957" i="3"/>
  <c r="AD956" i="3"/>
  <c r="AC956" i="3"/>
  <c r="AB956" i="3"/>
  <c r="AA956" i="3"/>
  <c r="Z956" i="3"/>
  <c r="Y956" i="3"/>
  <c r="X956" i="3"/>
  <c r="AD955" i="3"/>
  <c r="AC955" i="3"/>
  <c r="AB955" i="3"/>
  <c r="AA955" i="3"/>
  <c r="Z955" i="3"/>
  <c r="Y955" i="3"/>
  <c r="X955" i="3"/>
  <c r="AD954" i="3"/>
  <c r="AC954" i="3"/>
  <c r="AB954" i="3"/>
  <c r="AA954" i="3"/>
  <c r="Z954" i="3"/>
  <c r="Y954" i="3"/>
  <c r="X954" i="3"/>
  <c r="AD953" i="3"/>
  <c r="AC953" i="3"/>
  <c r="AB953" i="3"/>
  <c r="AA953" i="3"/>
  <c r="Z953" i="3"/>
  <c r="Y953" i="3"/>
  <c r="X953" i="3"/>
  <c r="AD952" i="3"/>
  <c r="AC952" i="3"/>
  <c r="AB952" i="3"/>
  <c r="AA952" i="3"/>
  <c r="Z952" i="3"/>
  <c r="Y952" i="3"/>
  <c r="X952" i="3"/>
  <c r="AD951" i="3"/>
  <c r="AC951" i="3"/>
  <c r="AB951" i="3"/>
  <c r="AA951" i="3"/>
  <c r="Z951" i="3"/>
  <c r="Y951" i="3"/>
  <c r="X951" i="3"/>
  <c r="AD950" i="3"/>
  <c r="AC950" i="3"/>
  <c r="AB950" i="3"/>
  <c r="AA950" i="3"/>
  <c r="Z950" i="3"/>
  <c r="Y950" i="3"/>
  <c r="X950" i="3"/>
  <c r="AD949" i="3"/>
  <c r="AC949" i="3"/>
  <c r="AB949" i="3"/>
  <c r="AA949" i="3"/>
  <c r="Z949" i="3"/>
  <c r="Y949" i="3"/>
  <c r="X949" i="3"/>
  <c r="AD948" i="3"/>
  <c r="AC948" i="3"/>
  <c r="AB948" i="3"/>
  <c r="AA948" i="3"/>
  <c r="Z948" i="3"/>
  <c r="Y948" i="3"/>
  <c r="X948" i="3"/>
  <c r="AD947" i="3"/>
  <c r="AC947" i="3"/>
  <c r="AB947" i="3"/>
  <c r="AA947" i="3"/>
  <c r="Z947" i="3"/>
  <c r="Y947" i="3"/>
  <c r="X947" i="3"/>
  <c r="AD946" i="3"/>
  <c r="AC946" i="3"/>
  <c r="AB946" i="3"/>
  <c r="AA946" i="3"/>
  <c r="Z946" i="3"/>
  <c r="Y946" i="3"/>
  <c r="X946" i="3"/>
  <c r="AD945" i="3"/>
  <c r="AC945" i="3"/>
  <c r="AB945" i="3"/>
  <c r="AA945" i="3"/>
  <c r="Z945" i="3"/>
  <c r="Y945" i="3"/>
  <c r="X945" i="3"/>
  <c r="AD944" i="3"/>
  <c r="AC944" i="3"/>
  <c r="AB944" i="3"/>
  <c r="AA944" i="3"/>
  <c r="Z944" i="3"/>
  <c r="Y944" i="3"/>
  <c r="X944" i="3"/>
  <c r="AD943" i="3"/>
  <c r="AC943" i="3"/>
  <c r="AB943" i="3"/>
  <c r="AA943" i="3"/>
  <c r="Z943" i="3"/>
  <c r="Y943" i="3"/>
  <c r="X943" i="3"/>
  <c r="AD942" i="3"/>
  <c r="AC942" i="3"/>
  <c r="AB942" i="3"/>
  <c r="AA942" i="3"/>
  <c r="Z942" i="3"/>
  <c r="Y942" i="3"/>
  <c r="X942" i="3"/>
  <c r="AD941" i="3"/>
  <c r="AC941" i="3"/>
  <c r="AB941" i="3"/>
  <c r="AA941" i="3"/>
  <c r="Z941" i="3"/>
  <c r="Y941" i="3"/>
  <c r="X941" i="3"/>
  <c r="AD940" i="3"/>
  <c r="AC940" i="3"/>
  <c r="AB940" i="3"/>
  <c r="AA940" i="3"/>
  <c r="Z940" i="3"/>
  <c r="Y940" i="3"/>
  <c r="X940" i="3"/>
  <c r="AD939" i="3"/>
  <c r="AC939" i="3"/>
  <c r="AB939" i="3"/>
  <c r="AA939" i="3"/>
  <c r="Z939" i="3"/>
  <c r="Y939" i="3"/>
  <c r="X939" i="3"/>
  <c r="AD938" i="3"/>
  <c r="AC938" i="3"/>
  <c r="AB938" i="3"/>
  <c r="AA938" i="3"/>
  <c r="Z938" i="3"/>
  <c r="Y938" i="3"/>
  <c r="X938" i="3"/>
  <c r="AD937" i="3"/>
  <c r="AC937" i="3"/>
  <c r="AB937" i="3"/>
  <c r="AA937" i="3"/>
  <c r="Z937" i="3"/>
  <c r="Y937" i="3"/>
  <c r="X937" i="3"/>
  <c r="AD936" i="3"/>
  <c r="AC936" i="3"/>
  <c r="AB936" i="3"/>
  <c r="AA936" i="3"/>
  <c r="Z936" i="3"/>
  <c r="Y936" i="3"/>
  <c r="X936" i="3"/>
  <c r="AD935" i="3"/>
  <c r="AC935" i="3"/>
  <c r="AB935" i="3"/>
  <c r="AA935" i="3"/>
  <c r="Z935" i="3"/>
  <c r="Y935" i="3"/>
  <c r="X935" i="3"/>
  <c r="AD934" i="3"/>
  <c r="AC934" i="3"/>
  <c r="AB934" i="3"/>
  <c r="AA934" i="3"/>
  <c r="Z934" i="3"/>
  <c r="Y934" i="3"/>
  <c r="X934" i="3"/>
  <c r="AD933" i="3"/>
  <c r="AC933" i="3"/>
  <c r="AB933" i="3"/>
  <c r="AA933" i="3"/>
  <c r="Z933" i="3"/>
  <c r="Y933" i="3"/>
  <c r="X933" i="3"/>
  <c r="AD932" i="3"/>
  <c r="AC932" i="3"/>
  <c r="AB932" i="3"/>
  <c r="AA932" i="3"/>
  <c r="Z932" i="3"/>
  <c r="Y932" i="3"/>
  <c r="X932" i="3"/>
  <c r="AD931" i="3"/>
  <c r="AC931" i="3"/>
  <c r="AB931" i="3"/>
  <c r="AA931" i="3"/>
  <c r="Z931" i="3"/>
  <c r="Y931" i="3"/>
  <c r="X931" i="3"/>
  <c r="AD930" i="3"/>
  <c r="AC930" i="3"/>
  <c r="AB930" i="3"/>
  <c r="AA930" i="3"/>
  <c r="Z930" i="3"/>
  <c r="Y930" i="3"/>
  <c r="X930" i="3"/>
  <c r="AD929" i="3"/>
  <c r="AC929" i="3"/>
  <c r="AB929" i="3"/>
  <c r="AA929" i="3"/>
  <c r="Z929" i="3"/>
  <c r="Y929" i="3"/>
  <c r="X929" i="3"/>
  <c r="AD928" i="3"/>
  <c r="AC928" i="3"/>
  <c r="AB928" i="3"/>
  <c r="AA928" i="3"/>
  <c r="Z928" i="3"/>
  <c r="Y928" i="3"/>
  <c r="X928" i="3"/>
  <c r="AD927" i="3"/>
  <c r="AC927" i="3"/>
  <c r="AB927" i="3"/>
  <c r="AA927" i="3"/>
  <c r="Z927" i="3"/>
  <c r="Y927" i="3"/>
  <c r="X927" i="3"/>
  <c r="AD926" i="3"/>
  <c r="AC926" i="3"/>
  <c r="AB926" i="3"/>
  <c r="AA926" i="3"/>
  <c r="Z926" i="3"/>
  <c r="Y926" i="3"/>
  <c r="X926" i="3"/>
  <c r="AD925" i="3"/>
  <c r="AC925" i="3"/>
  <c r="AB925" i="3"/>
  <c r="AA925" i="3"/>
  <c r="Z925" i="3"/>
  <c r="Y925" i="3"/>
  <c r="X925" i="3"/>
  <c r="AD924" i="3"/>
  <c r="AC924" i="3"/>
  <c r="AB924" i="3"/>
  <c r="AA924" i="3"/>
  <c r="Z924" i="3"/>
  <c r="Y924" i="3"/>
  <c r="X924" i="3"/>
  <c r="AD923" i="3"/>
  <c r="AC923" i="3"/>
  <c r="AB923" i="3"/>
  <c r="AA923" i="3"/>
  <c r="Z923" i="3"/>
  <c r="Y923" i="3"/>
  <c r="X923" i="3"/>
  <c r="AD922" i="3"/>
  <c r="AC922" i="3"/>
  <c r="AB922" i="3"/>
  <c r="AA922" i="3"/>
  <c r="Z922" i="3"/>
  <c r="Y922" i="3"/>
  <c r="X922" i="3"/>
  <c r="AD921" i="3"/>
  <c r="AC921" i="3"/>
  <c r="AB921" i="3"/>
  <c r="AA921" i="3"/>
  <c r="Z921" i="3"/>
  <c r="Y921" i="3"/>
  <c r="X921" i="3"/>
  <c r="AD920" i="3"/>
  <c r="AC920" i="3"/>
  <c r="AB920" i="3"/>
  <c r="AA920" i="3"/>
  <c r="Z920" i="3"/>
  <c r="Y920" i="3"/>
  <c r="X920" i="3"/>
  <c r="AD919" i="3"/>
  <c r="AC919" i="3"/>
  <c r="AB919" i="3"/>
  <c r="AA919" i="3"/>
  <c r="Z919" i="3"/>
  <c r="Y919" i="3"/>
  <c r="X919" i="3"/>
  <c r="AD918" i="3"/>
  <c r="AC918" i="3"/>
  <c r="AB918" i="3"/>
  <c r="AA918" i="3"/>
  <c r="Z918" i="3"/>
  <c r="Y918" i="3"/>
  <c r="X918" i="3"/>
  <c r="AD917" i="3"/>
  <c r="AC917" i="3"/>
  <c r="AB917" i="3"/>
  <c r="AA917" i="3"/>
  <c r="Z917" i="3"/>
  <c r="Y917" i="3"/>
  <c r="X917" i="3"/>
  <c r="AD916" i="3"/>
  <c r="AC916" i="3"/>
  <c r="AB916" i="3"/>
  <c r="AA916" i="3"/>
  <c r="Z916" i="3"/>
  <c r="Y916" i="3"/>
  <c r="X916" i="3"/>
  <c r="AD915" i="3"/>
  <c r="AC915" i="3"/>
  <c r="AB915" i="3"/>
  <c r="AA915" i="3"/>
  <c r="Z915" i="3"/>
  <c r="Y915" i="3"/>
  <c r="X915" i="3"/>
  <c r="AD914" i="3"/>
  <c r="AC914" i="3"/>
  <c r="AB914" i="3"/>
  <c r="AA914" i="3"/>
  <c r="Z914" i="3"/>
  <c r="Y914" i="3"/>
  <c r="X914" i="3"/>
  <c r="AD913" i="3"/>
  <c r="AC913" i="3"/>
  <c r="AB913" i="3"/>
  <c r="AA913" i="3"/>
  <c r="Z913" i="3"/>
  <c r="Y913" i="3"/>
  <c r="X913" i="3"/>
  <c r="AD912" i="3"/>
  <c r="AC912" i="3"/>
  <c r="AB912" i="3"/>
  <c r="AA912" i="3"/>
  <c r="Z912" i="3"/>
  <c r="Y912" i="3"/>
  <c r="X912" i="3"/>
  <c r="AD911" i="3"/>
  <c r="AC911" i="3"/>
  <c r="AB911" i="3"/>
  <c r="AA911" i="3"/>
  <c r="Z911" i="3"/>
  <c r="Y911" i="3"/>
  <c r="X911" i="3"/>
  <c r="AD910" i="3"/>
  <c r="AC910" i="3"/>
  <c r="AB910" i="3"/>
  <c r="AA910" i="3"/>
  <c r="Z910" i="3"/>
  <c r="Y910" i="3"/>
  <c r="X910" i="3"/>
  <c r="AD909" i="3"/>
  <c r="AC909" i="3"/>
  <c r="AB909" i="3"/>
  <c r="AA909" i="3"/>
  <c r="Z909" i="3"/>
  <c r="Y909" i="3"/>
  <c r="X909" i="3"/>
  <c r="AD908" i="3"/>
  <c r="AC908" i="3"/>
  <c r="AB908" i="3"/>
  <c r="AA908" i="3"/>
  <c r="Z908" i="3"/>
  <c r="Y908" i="3"/>
  <c r="X908" i="3"/>
  <c r="AD907" i="3"/>
  <c r="AC907" i="3"/>
  <c r="AB907" i="3"/>
  <c r="AA907" i="3"/>
  <c r="Z907" i="3"/>
  <c r="Y907" i="3"/>
  <c r="X907" i="3"/>
  <c r="AD906" i="3"/>
  <c r="AC906" i="3"/>
  <c r="AB906" i="3"/>
  <c r="AA906" i="3"/>
  <c r="Z906" i="3"/>
  <c r="Y906" i="3"/>
  <c r="X906" i="3"/>
  <c r="AD905" i="3"/>
  <c r="AC905" i="3"/>
  <c r="AB905" i="3"/>
  <c r="AA905" i="3"/>
  <c r="Z905" i="3"/>
  <c r="Y905" i="3"/>
  <c r="X905" i="3"/>
  <c r="AD904" i="3"/>
  <c r="AC904" i="3"/>
  <c r="AB904" i="3"/>
  <c r="AA904" i="3"/>
  <c r="Z904" i="3"/>
  <c r="Y904" i="3"/>
  <c r="X904" i="3"/>
  <c r="AD903" i="3"/>
  <c r="AC903" i="3"/>
  <c r="AB903" i="3"/>
  <c r="AA903" i="3"/>
  <c r="Z903" i="3"/>
  <c r="Y903" i="3"/>
  <c r="X903" i="3"/>
  <c r="AD902" i="3"/>
  <c r="AC902" i="3"/>
  <c r="AB902" i="3"/>
  <c r="AA902" i="3"/>
  <c r="Z902" i="3"/>
  <c r="Y902" i="3"/>
  <c r="X902" i="3"/>
  <c r="AD901" i="3"/>
  <c r="AC901" i="3"/>
  <c r="AB901" i="3"/>
  <c r="AA901" i="3"/>
  <c r="Z901" i="3"/>
  <c r="Y901" i="3"/>
  <c r="X901" i="3"/>
  <c r="AD900" i="3"/>
  <c r="AC900" i="3"/>
  <c r="AB900" i="3"/>
  <c r="AA900" i="3"/>
  <c r="Z900" i="3"/>
  <c r="Y900" i="3"/>
  <c r="X900" i="3"/>
  <c r="AD899" i="3"/>
  <c r="AC899" i="3"/>
  <c r="AB899" i="3"/>
  <c r="AA899" i="3"/>
  <c r="Z899" i="3"/>
  <c r="Y899" i="3"/>
  <c r="X899" i="3"/>
  <c r="AD898" i="3"/>
  <c r="AC898" i="3"/>
  <c r="AB898" i="3"/>
  <c r="AA898" i="3"/>
  <c r="Z898" i="3"/>
  <c r="Y898" i="3"/>
  <c r="X898" i="3"/>
  <c r="AD897" i="3"/>
  <c r="AC897" i="3"/>
  <c r="AB897" i="3"/>
  <c r="AA897" i="3"/>
  <c r="Z897" i="3"/>
  <c r="Y897" i="3"/>
  <c r="X897" i="3"/>
  <c r="AD896" i="3"/>
  <c r="AC896" i="3"/>
  <c r="AB896" i="3"/>
  <c r="AA896" i="3"/>
  <c r="Z896" i="3"/>
  <c r="Y896" i="3"/>
  <c r="X896" i="3"/>
  <c r="AD895" i="3"/>
  <c r="AC895" i="3"/>
  <c r="AB895" i="3"/>
  <c r="AA895" i="3"/>
  <c r="Z895" i="3"/>
  <c r="Y895" i="3"/>
  <c r="X895" i="3"/>
  <c r="AD894" i="3"/>
  <c r="AC894" i="3"/>
  <c r="AB894" i="3"/>
  <c r="AA894" i="3"/>
  <c r="Z894" i="3"/>
  <c r="Y894" i="3"/>
  <c r="X894" i="3"/>
  <c r="AD893" i="3"/>
  <c r="AC893" i="3"/>
  <c r="AB893" i="3"/>
  <c r="AA893" i="3"/>
  <c r="Z893" i="3"/>
  <c r="Y893" i="3"/>
  <c r="X893" i="3"/>
  <c r="AD892" i="3"/>
  <c r="AC892" i="3"/>
  <c r="AB892" i="3"/>
  <c r="AA892" i="3"/>
  <c r="Z892" i="3"/>
  <c r="Y892" i="3"/>
  <c r="X892" i="3"/>
  <c r="AD891" i="3"/>
  <c r="AC891" i="3"/>
  <c r="AB891" i="3"/>
  <c r="AA891" i="3"/>
  <c r="Z891" i="3"/>
  <c r="Y891" i="3"/>
  <c r="X891" i="3"/>
  <c r="AD890" i="3"/>
  <c r="AC890" i="3"/>
  <c r="AB890" i="3"/>
  <c r="AA890" i="3"/>
  <c r="Z890" i="3"/>
  <c r="Y890" i="3"/>
  <c r="X890" i="3"/>
  <c r="AD889" i="3"/>
  <c r="AC889" i="3"/>
  <c r="AB889" i="3"/>
  <c r="AA889" i="3"/>
  <c r="Z889" i="3"/>
  <c r="Y889" i="3"/>
  <c r="X889" i="3"/>
  <c r="AD888" i="3"/>
  <c r="AC888" i="3"/>
  <c r="AB888" i="3"/>
  <c r="AA888" i="3"/>
  <c r="Z888" i="3"/>
  <c r="Y888" i="3"/>
  <c r="X888" i="3"/>
  <c r="AD887" i="3"/>
  <c r="AC887" i="3"/>
  <c r="AB887" i="3"/>
  <c r="AA887" i="3"/>
  <c r="Z887" i="3"/>
  <c r="Y887" i="3"/>
  <c r="X887" i="3"/>
  <c r="AD886" i="3"/>
  <c r="AC886" i="3"/>
  <c r="AB886" i="3"/>
  <c r="AA886" i="3"/>
  <c r="Z886" i="3"/>
  <c r="Y886" i="3"/>
  <c r="X886" i="3"/>
  <c r="AD885" i="3"/>
  <c r="AC885" i="3"/>
  <c r="AB885" i="3"/>
  <c r="AA885" i="3"/>
  <c r="Z885" i="3"/>
  <c r="Y885" i="3"/>
  <c r="X885" i="3"/>
  <c r="AD884" i="3"/>
  <c r="AC884" i="3"/>
  <c r="AB884" i="3"/>
  <c r="AA884" i="3"/>
  <c r="Z884" i="3"/>
  <c r="Y884" i="3"/>
  <c r="X884" i="3"/>
  <c r="AD883" i="3"/>
  <c r="AC883" i="3"/>
  <c r="AB883" i="3"/>
  <c r="AA883" i="3"/>
  <c r="Z883" i="3"/>
  <c r="Y883" i="3"/>
  <c r="X883" i="3"/>
  <c r="AD882" i="3"/>
  <c r="AC882" i="3"/>
  <c r="AB882" i="3"/>
  <c r="AA882" i="3"/>
  <c r="Z882" i="3"/>
  <c r="Y882" i="3"/>
  <c r="X882" i="3"/>
  <c r="AD881" i="3"/>
  <c r="AC881" i="3"/>
  <c r="AB881" i="3"/>
  <c r="AA881" i="3"/>
  <c r="Z881" i="3"/>
  <c r="Y881" i="3"/>
  <c r="X881" i="3"/>
  <c r="AD880" i="3"/>
  <c r="AC880" i="3"/>
  <c r="AB880" i="3"/>
  <c r="AA880" i="3"/>
  <c r="Z880" i="3"/>
  <c r="Y880" i="3"/>
  <c r="X880" i="3"/>
  <c r="AD879" i="3"/>
  <c r="AC879" i="3"/>
  <c r="AB879" i="3"/>
  <c r="AA879" i="3"/>
  <c r="Z879" i="3"/>
  <c r="Y879" i="3"/>
  <c r="X879" i="3"/>
  <c r="AD878" i="3"/>
  <c r="AC878" i="3"/>
  <c r="AB878" i="3"/>
  <c r="AA878" i="3"/>
  <c r="Z878" i="3"/>
  <c r="Y878" i="3"/>
  <c r="X878" i="3"/>
  <c r="AD877" i="3"/>
  <c r="AC877" i="3"/>
  <c r="AB877" i="3"/>
  <c r="AA877" i="3"/>
  <c r="Z877" i="3"/>
  <c r="Y877" i="3"/>
  <c r="X877" i="3"/>
  <c r="AD876" i="3"/>
  <c r="AC876" i="3"/>
  <c r="AB876" i="3"/>
  <c r="AA876" i="3"/>
  <c r="Z876" i="3"/>
  <c r="Y876" i="3"/>
  <c r="X876" i="3"/>
  <c r="AD875" i="3"/>
  <c r="AC875" i="3"/>
  <c r="AB875" i="3"/>
  <c r="AA875" i="3"/>
  <c r="Z875" i="3"/>
  <c r="Y875" i="3"/>
  <c r="X875" i="3"/>
  <c r="AD874" i="3"/>
  <c r="AC874" i="3"/>
  <c r="AB874" i="3"/>
  <c r="AA874" i="3"/>
  <c r="Z874" i="3"/>
  <c r="Y874" i="3"/>
  <c r="X874" i="3"/>
  <c r="AD873" i="3"/>
  <c r="AC873" i="3"/>
  <c r="AB873" i="3"/>
  <c r="AA873" i="3"/>
  <c r="Z873" i="3"/>
  <c r="Y873" i="3"/>
  <c r="X873" i="3"/>
  <c r="AD872" i="3"/>
  <c r="AC872" i="3"/>
  <c r="AB872" i="3"/>
  <c r="AA872" i="3"/>
  <c r="Z872" i="3"/>
  <c r="Y872" i="3"/>
  <c r="X872" i="3"/>
  <c r="AD871" i="3"/>
  <c r="AC871" i="3"/>
  <c r="AB871" i="3"/>
  <c r="AA871" i="3"/>
  <c r="Z871" i="3"/>
  <c r="Y871" i="3"/>
  <c r="X871" i="3"/>
  <c r="AD870" i="3"/>
  <c r="AC870" i="3"/>
  <c r="AB870" i="3"/>
  <c r="AA870" i="3"/>
  <c r="Z870" i="3"/>
  <c r="Y870" i="3"/>
  <c r="X870" i="3"/>
  <c r="AD869" i="3"/>
  <c r="AC869" i="3"/>
  <c r="AB869" i="3"/>
  <c r="AA869" i="3"/>
  <c r="Z869" i="3"/>
  <c r="Y869" i="3"/>
  <c r="X869" i="3"/>
  <c r="AD868" i="3"/>
  <c r="AC868" i="3"/>
  <c r="AB868" i="3"/>
  <c r="AA868" i="3"/>
  <c r="Z868" i="3"/>
  <c r="Y868" i="3"/>
  <c r="X868" i="3"/>
  <c r="AD867" i="3"/>
  <c r="AC867" i="3"/>
  <c r="AB867" i="3"/>
  <c r="AA867" i="3"/>
  <c r="Z867" i="3"/>
  <c r="Y867" i="3"/>
  <c r="X867" i="3"/>
  <c r="AD866" i="3"/>
  <c r="AC866" i="3"/>
  <c r="AB866" i="3"/>
  <c r="AA866" i="3"/>
  <c r="Z866" i="3"/>
  <c r="Y866" i="3"/>
  <c r="X866" i="3"/>
  <c r="AD865" i="3"/>
  <c r="AC865" i="3"/>
  <c r="AB865" i="3"/>
  <c r="AA865" i="3"/>
  <c r="Z865" i="3"/>
  <c r="Y865" i="3"/>
  <c r="X865" i="3"/>
  <c r="AD864" i="3"/>
  <c r="AC864" i="3"/>
  <c r="AB864" i="3"/>
  <c r="AA864" i="3"/>
  <c r="Z864" i="3"/>
  <c r="Y864" i="3"/>
  <c r="X864" i="3"/>
  <c r="AD863" i="3"/>
  <c r="AC863" i="3"/>
  <c r="AB863" i="3"/>
  <c r="AA863" i="3"/>
  <c r="Z863" i="3"/>
  <c r="Y863" i="3"/>
  <c r="X863" i="3"/>
  <c r="AD862" i="3"/>
  <c r="AC862" i="3"/>
  <c r="AB862" i="3"/>
  <c r="AA862" i="3"/>
  <c r="Z862" i="3"/>
  <c r="Y862" i="3"/>
  <c r="X862" i="3"/>
  <c r="AD861" i="3"/>
  <c r="AC861" i="3"/>
  <c r="AB861" i="3"/>
  <c r="AA861" i="3"/>
  <c r="Z861" i="3"/>
  <c r="Y861" i="3"/>
  <c r="X861" i="3"/>
  <c r="AD860" i="3"/>
  <c r="AC860" i="3"/>
  <c r="AB860" i="3"/>
  <c r="AA860" i="3"/>
  <c r="Z860" i="3"/>
  <c r="Y860" i="3"/>
  <c r="X860" i="3"/>
  <c r="AD859" i="3"/>
  <c r="AC859" i="3"/>
  <c r="AB859" i="3"/>
  <c r="AA859" i="3"/>
  <c r="Z859" i="3"/>
  <c r="Y859" i="3"/>
  <c r="X859" i="3"/>
  <c r="AD858" i="3"/>
  <c r="AC858" i="3"/>
  <c r="AB858" i="3"/>
  <c r="AA858" i="3"/>
  <c r="Z858" i="3"/>
  <c r="Y858" i="3"/>
  <c r="X858" i="3"/>
  <c r="AD857" i="3"/>
  <c r="AC857" i="3"/>
  <c r="AB857" i="3"/>
  <c r="AA857" i="3"/>
  <c r="Z857" i="3"/>
  <c r="Y857" i="3"/>
  <c r="X857" i="3"/>
  <c r="AD856" i="3"/>
  <c r="AC856" i="3"/>
  <c r="AB856" i="3"/>
  <c r="AA856" i="3"/>
  <c r="Z856" i="3"/>
  <c r="Y856" i="3"/>
  <c r="X856" i="3"/>
  <c r="AD855" i="3"/>
  <c r="AC855" i="3"/>
  <c r="AB855" i="3"/>
  <c r="AA855" i="3"/>
  <c r="Z855" i="3"/>
  <c r="Y855" i="3"/>
  <c r="X855" i="3"/>
  <c r="AD854" i="3"/>
  <c r="AC854" i="3"/>
  <c r="AB854" i="3"/>
  <c r="AA854" i="3"/>
  <c r="Z854" i="3"/>
  <c r="Y854" i="3"/>
  <c r="X854" i="3"/>
  <c r="AD853" i="3"/>
  <c r="AC853" i="3"/>
  <c r="AB853" i="3"/>
  <c r="AA853" i="3"/>
  <c r="Z853" i="3"/>
  <c r="Y853" i="3"/>
  <c r="X853" i="3"/>
  <c r="AD852" i="3"/>
  <c r="AC852" i="3"/>
  <c r="AB852" i="3"/>
  <c r="AA852" i="3"/>
  <c r="Z852" i="3"/>
  <c r="Y852" i="3"/>
  <c r="X852" i="3"/>
  <c r="AD851" i="3"/>
  <c r="AC851" i="3"/>
  <c r="AB851" i="3"/>
  <c r="AA851" i="3"/>
  <c r="Z851" i="3"/>
  <c r="Y851" i="3"/>
  <c r="X851" i="3"/>
  <c r="AD850" i="3"/>
  <c r="AC850" i="3"/>
  <c r="AB850" i="3"/>
  <c r="AA850" i="3"/>
  <c r="Z850" i="3"/>
  <c r="Y850" i="3"/>
  <c r="X850" i="3"/>
  <c r="AD849" i="3"/>
  <c r="AC849" i="3"/>
  <c r="AB849" i="3"/>
  <c r="AA849" i="3"/>
  <c r="Z849" i="3"/>
  <c r="Y849" i="3"/>
  <c r="X849" i="3"/>
  <c r="AD848" i="3"/>
  <c r="AC848" i="3"/>
  <c r="AB848" i="3"/>
  <c r="AA848" i="3"/>
  <c r="Z848" i="3"/>
  <c r="Y848" i="3"/>
  <c r="X848" i="3"/>
  <c r="AD847" i="3"/>
  <c r="AC847" i="3"/>
  <c r="AB847" i="3"/>
  <c r="AA847" i="3"/>
  <c r="Z847" i="3"/>
  <c r="Y847" i="3"/>
  <c r="X847" i="3"/>
  <c r="AD846" i="3"/>
  <c r="AC846" i="3"/>
  <c r="AB846" i="3"/>
  <c r="AA846" i="3"/>
  <c r="Z846" i="3"/>
  <c r="Y846" i="3"/>
  <c r="X846" i="3"/>
  <c r="AD845" i="3"/>
  <c r="AC845" i="3"/>
  <c r="AB845" i="3"/>
  <c r="AA845" i="3"/>
  <c r="Z845" i="3"/>
  <c r="Y845" i="3"/>
  <c r="X845" i="3"/>
  <c r="AD844" i="3"/>
  <c r="AC844" i="3"/>
  <c r="AB844" i="3"/>
  <c r="AA844" i="3"/>
  <c r="Z844" i="3"/>
  <c r="Y844" i="3"/>
  <c r="X844" i="3"/>
  <c r="AD843" i="3"/>
  <c r="AC843" i="3"/>
  <c r="AB843" i="3"/>
  <c r="AA843" i="3"/>
  <c r="Z843" i="3"/>
  <c r="Y843" i="3"/>
  <c r="X843" i="3"/>
  <c r="AD842" i="3"/>
  <c r="AC842" i="3"/>
  <c r="AB842" i="3"/>
  <c r="AA842" i="3"/>
  <c r="Z842" i="3"/>
  <c r="Y842" i="3"/>
  <c r="X842" i="3"/>
  <c r="AD841" i="3"/>
  <c r="AC841" i="3"/>
  <c r="AB841" i="3"/>
  <c r="AA841" i="3"/>
  <c r="Z841" i="3"/>
  <c r="Y841" i="3"/>
  <c r="X841" i="3"/>
  <c r="AD840" i="3"/>
  <c r="AC840" i="3"/>
  <c r="AB840" i="3"/>
  <c r="AA840" i="3"/>
  <c r="Z840" i="3"/>
  <c r="Y840" i="3"/>
  <c r="X840" i="3"/>
  <c r="AD839" i="3"/>
  <c r="AC839" i="3"/>
  <c r="AB839" i="3"/>
  <c r="AA839" i="3"/>
  <c r="Z839" i="3"/>
  <c r="Y839" i="3"/>
  <c r="X839" i="3"/>
  <c r="AD838" i="3"/>
  <c r="AC838" i="3"/>
  <c r="AB838" i="3"/>
  <c r="AA838" i="3"/>
  <c r="Z838" i="3"/>
  <c r="Y838" i="3"/>
  <c r="X838" i="3"/>
  <c r="AD837" i="3"/>
  <c r="AC837" i="3"/>
  <c r="AB837" i="3"/>
  <c r="AA837" i="3"/>
  <c r="Z837" i="3"/>
  <c r="Y837" i="3"/>
  <c r="X837" i="3"/>
  <c r="AD836" i="3"/>
  <c r="AC836" i="3"/>
  <c r="AB836" i="3"/>
  <c r="AA836" i="3"/>
  <c r="Z836" i="3"/>
  <c r="Y836" i="3"/>
  <c r="X836" i="3"/>
  <c r="AD835" i="3"/>
  <c r="AC835" i="3"/>
  <c r="AB835" i="3"/>
  <c r="AA835" i="3"/>
  <c r="Z835" i="3"/>
  <c r="Y835" i="3"/>
  <c r="X835" i="3"/>
  <c r="AD834" i="3"/>
  <c r="AC834" i="3"/>
  <c r="AB834" i="3"/>
  <c r="AA834" i="3"/>
  <c r="Z834" i="3"/>
  <c r="Y834" i="3"/>
  <c r="X834" i="3"/>
  <c r="AD833" i="3"/>
  <c r="AC833" i="3"/>
  <c r="AB833" i="3"/>
  <c r="AA833" i="3"/>
  <c r="Z833" i="3"/>
  <c r="Y833" i="3"/>
  <c r="X833" i="3"/>
  <c r="AD832" i="3"/>
  <c r="AC832" i="3"/>
  <c r="AB832" i="3"/>
  <c r="AA832" i="3"/>
  <c r="Z832" i="3"/>
  <c r="Y832" i="3"/>
  <c r="X832" i="3"/>
  <c r="AD831" i="3"/>
  <c r="AC831" i="3"/>
  <c r="AB831" i="3"/>
  <c r="AA831" i="3"/>
  <c r="Z831" i="3"/>
  <c r="Y831" i="3"/>
  <c r="X831" i="3"/>
  <c r="AD830" i="3"/>
  <c r="AC830" i="3"/>
  <c r="AB830" i="3"/>
  <c r="AA830" i="3"/>
  <c r="Z830" i="3"/>
  <c r="Y830" i="3"/>
  <c r="X830" i="3"/>
  <c r="AD829" i="3"/>
  <c r="AC829" i="3"/>
  <c r="AB829" i="3"/>
  <c r="AA829" i="3"/>
  <c r="Z829" i="3"/>
  <c r="Y829" i="3"/>
  <c r="X829" i="3"/>
  <c r="AD828" i="3"/>
  <c r="AC828" i="3"/>
  <c r="AB828" i="3"/>
  <c r="AA828" i="3"/>
  <c r="Z828" i="3"/>
  <c r="Y828" i="3"/>
  <c r="X828" i="3"/>
  <c r="AD827" i="3"/>
  <c r="AC827" i="3"/>
  <c r="AB827" i="3"/>
  <c r="AA827" i="3"/>
  <c r="Z827" i="3"/>
  <c r="Y827" i="3"/>
  <c r="X827" i="3"/>
  <c r="AD826" i="3"/>
  <c r="AC826" i="3"/>
  <c r="AB826" i="3"/>
  <c r="AA826" i="3"/>
  <c r="Z826" i="3"/>
  <c r="Y826" i="3"/>
  <c r="X826" i="3"/>
  <c r="AD825" i="3"/>
  <c r="AC825" i="3"/>
  <c r="AB825" i="3"/>
  <c r="AA825" i="3"/>
  <c r="Z825" i="3"/>
  <c r="Y825" i="3"/>
  <c r="X825" i="3"/>
  <c r="AD824" i="3"/>
  <c r="AC824" i="3"/>
  <c r="AB824" i="3"/>
  <c r="AA824" i="3"/>
  <c r="Z824" i="3"/>
  <c r="Y824" i="3"/>
  <c r="X824" i="3"/>
  <c r="AD823" i="3"/>
  <c r="AC823" i="3"/>
  <c r="AB823" i="3"/>
  <c r="AA823" i="3"/>
  <c r="Z823" i="3"/>
  <c r="Y823" i="3"/>
  <c r="X823" i="3"/>
  <c r="AD822" i="3"/>
  <c r="AC822" i="3"/>
  <c r="AB822" i="3"/>
  <c r="AA822" i="3"/>
  <c r="Z822" i="3"/>
  <c r="Y822" i="3"/>
  <c r="X822" i="3"/>
  <c r="AD821" i="3"/>
  <c r="AC821" i="3"/>
  <c r="AB821" i="3"/>
  <c r="AA821" i="3"/>
  <c r="Z821" i="3"/>
  <c r="Y821" i="3"/>
  <c r="X821" i="3"/>
  <c r="AD820" i="3"/>
  <c r="AC820" i="3"/>
  <c r="AB820" i="3"/>
  <c r="AA820" i="3"/>
  <c r="Z820" i="3"/>
  <c r="Y820" i="3"/>
  <c r="X820" i="3"/>
  <c r="AD819" i="3"/>
  <c r="AC819" i="3"/>
  <c r="AB819" i="3"/>
  <c r="AA819" i="3"/>
  <c r="Z819" i="3"/>
  <c r="Y819" i="3"/>
  <c r="X819" i="3"/>
  <c r="AD818" i="3"/>
  <c r="AC818" i="3"/>
  <c r="AB818" i="3"/>
  <c r="AA818" i="3"/>
  <c r="Z818" i="3"/>
  <c r="Y818" i="3"/>
  <c r="X818" i="3"/>
  <c r="AD817" i="3"/>
  <c r="AC817" i="3"/>
  <c r="AB817" i="3"/>
  <c r="AA817" i="3"/>
  <c r="Z817" i="3"/>
  <c r="Y817" i="3"/>
  <c r="X817" i="3"/>
  <c r="AD816" i="3"/>
  <c r="AC816" i="3"/>
  <c r="AB816" i="3"/>
  <c r="AA816" i="3"/>
  <c r="Z816" i="3"/>
  <c r="Y816" i="3"/>
  <c r="X816" i="3"/>
  <c r="AD815" i="3"/>
  <c r="AC815" i="3"/>
  <c r="AB815" i="3"/>
  <c r="AA815" i="3"/>
  <c r="Z815" i="3"/>
  <c r="Y815" i="3"/>
  <c r="X815" i="3"/>
  <c r="AD814" i="3"/>
  <c r="AC814" i="3"/>
  <c r="AB814" i="3"/>
  <c r="AA814" i="3"/>
  <c r="Z814" i="3"/>
  <c r="Y814" i="3"/>
  <c r="X814" i="3"/>
  <c r="AD813" i="3"/>
  <c r="AC813" i="3"/>
  <c r="AB813" i="3"/>
  <c r="AA813" i="3"/>
  <c r="Z813" i="3"/>
  <c r="Y813" i="3"/>
  <c r="X813" i="3"/>
  <c r="AD812" i="3"/>
  <c r="AC812" i="3"/>
  <c r="AB812" i="3"/>
  <c r="AA812" i="3"/>
  <c r="Z812" i="3"/>
  <c r="Y812" i="3"/>
  <c r="X812" i="3"/>
  <c r="AD811" i="3"/>
  <c r="AC811" i="3"/>
  <c r="AB811" i="3"/>
  <c r="AA811" i="3"/>
  <c r="Z811" i="3"/>
  <c r="Y811" i="3"/>
  <c r="X811" i="3"/>
  <c r="AD810" i="3"/>
  <c r="AC810" i="3"/>
  <c r="AB810" i="3"/>
  <c r="AA810" i="3"/>
  <c r="Z810" i="3"/>
  <c r="Y810" i="3"/>
  <c r="X810" i="3"/>
  <c r="AD809" i="3"/>
  <c r="AC809" i="3"/>
  <c r="AB809" i="3"/>
  <c r="AA809" i="3"/>
  <c r="Z809" i="3"/>
  <c r="Y809" i="3"/>
  <c r="X809" i="3"/>
  <c r="AD808" i="3"/>
  <c r="AC808" i="3"/>
  <c r="AB808" i="3"/>
  <c r="AA808" i="3"/>
  <c r="Z808" i="3"/>
  <c r="Y808" i="3"/>
  <c r="X808" i="3"/>
  <c r="AD807" i="3"/>
  <c r="AC807" i="3"/>
  <c r="AB807" i="3"/>
  <c r="AA807" i="3"/>
  <c r="Z807" i="3"/>
  <c r="Y807" i="3"/>
  <c r="X807" i="3"/>
  <c r="AD806" i="3"/>
  <c r="AC806" i="3"/>
  <c r="AB806" i="3"/>
  <c r="AA806" i="3"/>
  <c r="Z806" i="3"/>
  <c r="Y806" i="3"/>
  <c r="X806" i="3"/>
  <c r="AD805" i="3"/>
  <c r="AC805" i="3"/>
  <c r="AB805" i="3"/>
  <c r="AA805" i="3"/>
  <c r="Z805" i="3"/>
  <c r="Y805" i="3"/>
  <c r="X805" i="3"/>
  <c r="AD804" i="3"/>
  <c r="AC804" i="3"/>
  <c r="AB804" i="3"/>
  <c r="AA804" i="3"/>
  <c r="Z804" i="3"/>
  <c r="Y804" i="3"/>
  <c r="X804" i="3"/>
  <c r="AD803" i="3"/>
  <c r="AC803" i="3"/>
  <c r="AB803" i="3"/>
  <c r="AA803" i="3"/>
  <c r="Z803" i="3"/>
  <c r="Y803" i="3"/>
  <c r="X803" i="3"/>
  <c r="AD802" i="3"/>
  <c r="AC802" i="3"/>
  <c r="AB802" i="3"/>
  <c r="AA802" i="3"/>
  <c r="Z802" i="3"/>
  <c r="Y802" i="3"/>
  <c r="X802" i="3"/>
  <c r="AD801" i="3"/>
  <c r="AC801" i="3"/>
  <c r="AB801" i="3"/>
  <c r="AA801" i="3"/>
  <c r="Z801" i="3"/>
  <c r="Y801" i="3"/>
  <c r="X801" i="3"/>
  <c r="AD800" i="3"/>
  <c r="AC800" i="3"/>
  <c r="AB800" i="3"/>
  <c r="AA800" i="3"/>
  <c r="Z800" i="3"/>
  <c r="Y800" i="3"/>
  <c r="X800" i="3"/>
  <c r="AD799" i="3"/>
  <c r="AC799" i="3"/>
  <c r="AB799" i="3"/>
  <c r="AA799" i="3"/>
  <c r="Z799" i="3"/>
  <c r="Y799" i="3"/>
  <c r="X799" i="3"/>
  <c r="AD798" i="3"/>
  <c r="AC798" i="3"/>
  <c r="AB798" i="3"/>
  <c r="AA798" i="3"/>
  <c r="Z798" i="3"/>
  <c r="Y798" i="3"/>
  <c r="X798" i="3"/>
  <c r="AD797" i="3"/>
  <c r="AC797" i="3"/>
  <c r="AB797" i="3"/>
  <c r="AA797" i="3"/>
  <c r="Z797" i="3"/>
  <c r="Y797" i="3"/>
  <c r="X797" i="3"/>
  <c r="AD796" i="3"/>
  <c r="AC796" i="3"/>
  <c r="AB796" i="3"/>
  <c r="AA796" i="3"/>
  <c r="Z796" i="3"/>
  <c r="Y796" i="3"/>
  <c r="X796" i="3"/>
  <c r="AD795" i="3"/>
  <c r="AC795" i="3"/>
  <c r="AB795" i="3"/>
  <c r="AA795" i="3"/>
  <c r="Z795" i="3"/>
  <c r="Y795" i="3"/>
  <c r="X795" i="3"/>
  <c r="AD794" i="3"/>
  <c r="AC794" i="3"/>
  <c r="AB794" i="3"/>
  <c r="AA794" i="3"/>
  <c r="Z794" i="3"/>
  <c r="Y794" i="3"/>
  <c r="X794" i="3"/>
  <c r="AD793" i="3"/>
  <c r="AC793" i="3"/>
  <c r="AB793" i="3"/>
  <c r="AA793" i="3"/>
  <c r="Z793" i="3"/>
  <c r="Y793" i="3"/>
  <c r="X793" i="3"/>
  <c r="AD792" i="3"/>
  <c r="AC792" i="3"/>
  <c r="AB792" i="3"/>
  <c r="AA792" i="3"/>
  <c r="Z792" i="3"/>
  <c r="Y792" i="3"/>
  <c r="X792" i="3"/>
  <c r="AD791" i="3"/>
  <c r="AC791" i="3"/>
  <c r="AB791" i="3"/>
  <c r="AA791" i="3"/>
  <c r="Z791" i="3"/>
  <c r="Y791" i="3"/>
  <c r="X791" i="3"/>
  <c r="AD790" i="3"/>
  <c r="AC790" i="3"/>
  <c r="AB790" i="3"/>
  <c r="AA790" i="3"/>
  <c r="Z790" i="3"/>
  <c r="Y790" i="3"/>
  <c r="X790" i="3"/>
  <c r="AD789" i="3"/>
  <c r="AC789" i="3"/>
  <c r="AB789" i="3"/>
  <c r="AA789" i="3"/>
  <c r="Z789" i="3"/>
  <c r="Y789" i="3"/>
  <c r="X789" i="3"/>
  <c r="AD788" i="3"/>
  <c r="AC788" i="3"/>
  <c r="AB788" i="3"/>
  <c r="AA788" i="3"/>
  <c r="Z788" i="3"/>
  <c r="Y788" i="3"/>
  <c r="X788" i="3"/>
  <c r="AD787" i="3"/>
  <c r="AC787" i="3"/>
  <c r="AB787" i="3"/>
  <c r="AA787" i="3"/>
  <c r="Z787" i="3"/>
  <c r="Y787" i="3"/>
  <c r="X787" i="3"/>
  <c r="AD786" i="3"/>
  <c r="AC786" i="3"/>
  <c r="AB786" i="3"/>
  <c r="AA786" i="3"/>
  <c r="Z786" i="3"/>
  <c r="Y786" i="3"/>
  <c r="X786" i="3"/>
  <c r="AD785" i="3"/>
  <c r="AC785" i="3"/>
  <c r="AB785" i="3"/>
  <c r="AA785" i="3"/>
  <c r="Z785" i="3"/>
  <c r="Y785" i="3"/>
  <c r="X785" i="3"/>
  <c r="AD784" i="3"/>
  <c r="AC784" i="3"/>
  <c r="AB784" i="3"/>
  <c r="AA784" i="3"/>
  <c r="Z784" i="3"/>
  <c r="Y784" i="3"/>
  <c r="X784" i="3"/>
  <c r="AD783" i="3"/>
  <c r="AC783" i="3"/>
  <c r="AB783" i="3"/>
  <c r="AA783" i="3"/>
  <c r="Z783" i="3"/>
  <c r="Y783" i="3"/>
  <c r="X783" i="3"/>
  <c r="AD782" i="3"/>
  <c r="AC782" i="3"/>
  <c r="AB782" i="3"/>
  <c r="AA782" i="3"/>
  <c r="Z782" i="3"/>
  <c r="Y782" i="3"/>
  <c r="X782" i="3"/>
  <c r="AD781" i="3"/>
  <c r="AC781" i="3"/>
  <c r="AB781" i="3"/>
  <c r="AA781" i="3"/>
  <c r="Z781" i="3"/>
  <c r="Y781" i="3"/>
  <c r="X781" i="3"/>
  <c r="AD780" i="3"/>
  <c r="AC780" i="3"/>
  <c r="AB780" i="3"/>
  <c r="AA780" i="3"/>
  <c r="Z780" i="3"/>
  <c r="Y780" i="3"/>
  <c r="X780" i="3"/>
  <c r="AD779" i="3"/>
  <c r="AC779" i="3"/>
  <c r="AB779" i="3"/>
  <c r="AA779" i="3"/>
  <c r="Z779" i="3"/>
  <c r="Y779" i="3"/>
  <c r="X779" i="3"/>
  <c r="AD778" i="3"/>
  <c r="AC778" i="3"/>
  <c r="AB778" i="3"/>
  <c r="AA778" i="3"/>
  <c r="Z778" i="3"/>
  <c r="Y778" i="3"/>
  <c r="X778" i="3"/>
  <c r="AD777" i="3"/>
  <c r="AC777" i="3"/>
  <c r="AB777" i="3"/>
  <c r="AA777" i="3"/>
  <c r="Z777" i="3"/>
  <c r="Y777" i="3"/>
  <c r="X777" i="3"/>
  <c r="AD776" i="3"/>
  <c r="AC776" i="3"/>
  <c r="AB776" i="3"/>
  <c r="AA776" i="3"/>
  <c r="Z776" i="3"/>
  <c r="Y776" i="3"/>
  <c r="X776" i="3"/>
  <c r="AD775" i="3"/>
  <c r="AC775" i="3"/>
  <c r="AB775" i="3"/>
  <c r="AA775" i="3"/>
  <c r="Z775" i="3"/>
  <c r="Y775" i="3"/>
  <c r="X775" i="3"/>
  <c r="AD774" i="3"/>
  <c r="AC774" i="3"/>
  <c r="AB774" i="3"/>
  <c r="AA774" i="3"/>
  <c r="Z774" i="3"/>
  <c r="Y774" i="3"/>
  <c r="X774" i="3"/>
  <c r="AD773" i="3"/>
  <c r="AC773" i="3"/>
  <c r="AB773" i="3"/>
  <c r="AA773" i="3"/>
  <c r="Z773" i="3"/>
  <c r="Y773" i="3"/>
  <c r="X773" i="3"/>
  <c r="AD772" i="3"/>
  <c r="AC772" i="3"/>
  <c r="AB772" i="3"/>
  <c r="AA772" i="3"/>
  <c r="Z772" i="3"/>
  <c r="Y772" i="3"/>
  <c r="X772" i="3"/>
  <c r="AD771" i="3"/>
  <c r="AC771" i="3"/>
  <c r="AB771" i="3"/>
  <c r="AA771" i="3"/>
  <c r="Z771" i="3"/>
  <c r="Y771" i="3"/>
  <c r="X771" i="3"/>
  <c r="AD770" i="3"/>
  <c r="AC770" i="3"/>
  <c r="AB770" i="3"/>
  <c r="AA770" i="3"/>
  <c r="Z770" i="3"/>
  <c r="Y770" i="3"/>
  <c r="X770" i="3"/>
  <c r="AD769" i="3"/>
  <c r="AC769" i="3"/>
  <c r="AB769" i="3"/>
  <c r="AA769" i="3"/>
  <c r="Z769" i="3"/>
  <c r="Y769" i="3"/>
  <c r="X769" i="3"/>
  <c r="AD768" i="3"/>
  <c r="AC768" i="3"/>
  <c r="AB768" i="3"/>
  <c r="AA768" i="3"/>
  <c r="Z768" i="3"/>
  <c r="Y768" i="3"/>
  <c r="X768" i="3"/>
  <c r="AD767" i="3"/>
  <c r="AC767" i="3"/>
  <c r="AB767" i="3"/>
  <c r="AA767" i="3"/>
  <c r="Z767" i="3"/>
  <c r="Y767" i="3"/>
  <c r="X767" i="3"/>
  <c r="AD766" i="3"/>
  <c r="AC766" i="3"/>
  <c r="AB766" i="3"/>
  <c r="AA766" i="3"/>
  <c r="Z766" i="3"/>
  <c r="Y766" i="3"/>
  <c r="X766" i="3"/>
  <c r="AD765" i="3"/>
  <c r="AC765" i="3"/>
  <c r="AB765" i="3"/>
  <c r="AA765" i="3"/>
  <c r="Z765" i="3"/>
  <c r="Y765" i="3"/>
  <c r="X765" i="3"/>
  <c r="AD764" i="3"/>
  <c r="AC764" i="3"/>
  <c r="AB764" i="3"/>
  <c r="AA764" i="3"/>
  <c r="Z764" i="3"/>
  <c r="Y764" i="3"/>
  <c r="X764" i="3"/>
  <c r="AD763" i="3"/>
  <c r="AC763" i="3"/>
  <c r="AB763" i="3"/>
  <c r="AA763" i="3"/>
  <c r="Z763" i="3"/>
  <c r="Y763" i="3"/>
  <c r="X763" i="3"/>
  <c r="AD762" i="3"/>
  <c r="AC762" i="3"/>
  <c r="AB762" i="3"/>
  <c r="AA762" i="3"/>
  <c r="Z762" i="3"/>
  <c r="Y762" i="3"/>
  <c r="X762" i="3"/>
  <c r="AD761" i="3"/>
  <c r="AC761" i="3"/>
  <c r="AB761" i="3"/>
  <c r="AA761" i="3"/>
  <c r="Z761" i="3"/>
  <c r="Y761" i="3"/>
  <c r="X761" i="3"/>
  <c r="AD760" i="3"/>
  <c r="AC760" i="3"/>
  <c r="AB760" i="3"/>
  <c r="AA760" i="3"/>
  <c r="Z760" i="3"/>
  <c r="Y760" i="3"/>
  <c r="X760" i="3"/>
  <c r="AD759" i="3"/>
  <c r="AC759" i="3"/>
  <c r="AB759" i="3"/>
  <c r="AA759" i="3"/>
  <c r="Z759" i="3"/>
  <c r="Y759" i="3"/>
  <c r="X759" i="3"/>
  <c r="AD758" i="3"/>
  <c r="AC758" i="3"/>
  <c r="AB758" i="3"/>
  <c r="AA758" i="3"/>
  <c r="Z758" i="3"/>
  <c r="Y758" i="3"/>
  <c r="X758" i="3"/>
  <c r="AD757" i="3"/>
  <c r="AC757" i="3"/>
  <c r="AB757" i="3"/>
  <c r="AA757" i="3"/>
  <c r="Z757" i="3"/>
  <c r="Y757" i="3"/>
  <c r="X757" i="3"/>
  <c r="AD756" i="3"/>
  <c r="AC756" i="3"/>
  <c r="AB756" i="3"/>
  <c r="AA756" i="3"/>
  <c r="Z756" i="3"/>
  <c r="Y756" i="3"/>
  <c r="X756" i="3"/>
  <c r="AD755" i="3"/>
  <c r="AC755" i="3"/>
  <c r="AB755" i="3"/>
  <c r="AA755" i="3"/>
  <c r="Z755" i="3"/>
  <c r="Y755" i="3"/>
  <c r="X755" i="3"/>
  <c r="AD754" i="3"/>
  <c r="AC754" i="3"/>
  <c r="AB754" i="3"/>
  <c r="AA754" i="3"/>
  <c r="Z754" i="3"/>
  <c r="Y754" i="3"/>
  <c r="X754" i="3"/>
  <c r="AD753" i="3"/>
  <c r="AC753" i="3"/>
  <c r="AB753" i="3"/>
  <c r="AA753" i="3"/>
  <c r="Z753" i="3"/>
  <c r="Y753" i="3"/>
  <c r="X753" i="3"/>
  <c r="AD752" i="3"/>
  <c r="AC752" i="3"/>
  <c r="AB752" i="3"/>
  <c r="AA752" i="3"/>
  <c r="Z752" i="3"/>
  <c r="Y752" i="3"/>
  <c r="X752" i="3"/>
  <c r="AD751" i="3"/>
  <c r="AC751" i="3"/>
  <c r="AB751" i="3"/>
  <c r="AA751" i="3"/>
  <c r="Z751" i="3"/>
  <c r="Y751" i="3"/>
  <c r="X751" i="3"/>
  <c r="AD750" i="3"/>
  <c r="AC750" i="3"/>
  <c r="AB750" i="3"/>
  <c r="AA750" i="3"/>
  <c r="Z750" i="3"/>
  <c r="Y750" i="3"/>
  <c r="X750" i="3"/>
  <c r="AD749" i="3"/>
  <c r="AC749" i="3"/>
  <c r="AB749" i="3"/>
  <c r="AA749" i="3"/>
  <c r="Z749" i="3"/>
  <c r="Y749" i="3"/>
  <c r="X749" i="3"/>
  <c r="AD748" i="3"/>
  <c r="AC748" i="3"/>
  <c r="AB748" i="3"/>
  <c r="AA748" i="3"/>
  <c r="Z748" i="3"/>
  <c r="Y748" i="3"/>
  <c r="X748" i="3"/>
  <c r="AD747" i="3"/>
  <c r="AC747" i="3"/>
  <c r="AB747" i="3"/>
  <c r="AA747" i="3"/>
  <c r="Z747" i="3"/>
  <c r="Y747" i="3"/>
  <c r="X747" i="3"/>
  <c r="AD746" i="3"/>
  <c r="AC746" i="3"/>
  <c r="AB746" i="3"/>
  <c r="AA746" i="3"/>
  <c r="Z746" i="3"/>
  <c r="Y746" i="3"/>
  <c r="X746" i="3"/>
  <c r="AD745" i="3"/>
  <c r="AC745" i="3"/>
  <c r="AB745" i="3"/>
  <c r="AA745" i="3"/>
  <c r="Z745" i="3"/>
  <c r="Y745" i="3"/>
  <c r="X745" i="3"/>
  <c r="AD744" i="3"/>
  <c r="AC744" i="3"/>
  <c r="AB744" i="3"/>
  <c r="AA744" i="3"/>
  <c r="Z744" i="3"/>
  <c r="Y744" i="3"/>
  <c r="X744" i="3"/>
  <c r="AD743" i="3"/>
  <c r="AC743" i="3"/>
  <c r="AB743" i="3"/>
  <c r="AA743" i="3"/>
  <c r="Z743" i="3"/>
  <c r="Y743" i="3"/>
  <c r="X743" i="3"/>
  <c r="AD742" i="3"/>
  <c r="AC742" i="3"/>
  <c r="AB742" i="3"/>
  <c r="AA742" i="3"/>
  <c r="Z742" i="3"/>
  <c r="Y742" i="3"/>
  <c r="X742" i="3"/>
  <c r="AD741" i="3"/>
  <c r="AC741" i="3"/>
  <c r="AB741" i="3"/>
  <c r="AA741" i="3"/>
  <c r="Z741" i="3"/>
  <c r="Y741" i="3"/>
  <c r="X741" i="3"/>
  <c r="AD740" i="3"/>
  <c r="AC740" i="3"/>
  <c r="AB740" i="3"/>
  <c r="AA740" i="3"/>
  <c r="Z740" i="3"/>
  <c r="Y740" i="3"/>
  <c r="X740" i="3"/>
  <c r="AD739" i="3"/>
  <c r="AC739" i="3"/>
  <c r="AB739" i="3"/>
  <c r="AA739" i="3"/>
  <c r="Z739" i="3"/>
  <c r="Y739" i="3"/>
  <c r="X739" i="3"/>
  <c r="AD738" i="3"/>
  <c r="AC738" i="3"/>
  <c r="AB738" i="3"/>
  <c r="AA738" i="3"/>
  <c r="Z738" i="3"/>
  <c r="Y738" i="3"/>
  <c r="X738" i="3"/>
  <c r="AD737" i="3"/>
  <c r="AC737" i="3"/>
  <c r="AB737" i="3"/>
  <c r="AA737" i="3"/>
  <c r="Z737" i="3"/>
  <c r="Y737" i="3"/>
  <c r="X737" i="3"/>
  <c r="AD736" i="3"/>
  <c r="AC736" i="3"/>
  <c r="AB736" i="3"/>
  <c r="AA736" i="3"/>
  <c r="Z736" i="3"/>
  <c r="Y736" i="3"/>
  <c r="X736" i="3"/>
  <c r="AD735" i="3"/>
  <c r="AC735" i="3"/>
  <c r="AB735" i="3"/>
  <c r="AA735" i="3"/>
  <c r="Z735" i="3"/>
  <c r="Y735" i="3"/>
  <c r="X735" i="3"/>
  <c r="AD734" i="3"/>
  <c r="AC734" i="3"/>
  <c r="AB734" i="3"/>
  <c r="AA734" i="3"/>
  <c r="Z734" i="3"/>
  <c r="Y734" i="3"/>
  <c r="X734" i="3"/>
  <c r="AD733" i="3"/>
  <c r="AC733" i="3"/>
  <c r="AB733" i="3"/>
  <c r="AA733" i="3"/>
  <c r="Z733" i="3"/>
  <c r="Y733" i="3"/>
  <c r="X733" i="3"/>
  <c r="AD732" i="3"/>
  <c r="AC732" i="3"/>
  <c r="AB732" i="3"/>
  <c r="AA732" i="3"/>
  <c r="Z732" i="3"/>
  <c r="Y732" i="3"/>
  <c r="X732" i="3"/>
  <c r="AD731" i="3"/>
  <c r="AC731" i="3"/>
  <c r="AB731" i="3"/>
  <c r="AA731" i="3"/>
  <c r="Z731" i="3"/>
  <c r="Y731" i="3"/>
  <c r="X731" i="3"/>
  <c r="AD730" i="3"/>
  <c r="AC730" i="3"/>
  <c r="AB730" i="3"/>
  <c r="AA730" i="3"/>
  <c r="Z730" i="3"/>
  <c r="Y730" i="3"/>
  <c r="X730" i="3"/>
  <c r="AD729" i="3"/>
  <c r="AC729" i="3"/>
  <c r="AB729" i="3"/>
  <c r="AA729" i="3"/>
  <c r="Z729" i="3"/>
  <c r="Y729" i="3"/>
  <c r="X729" i="3"/>
  <c r="AD728" i="3"/>
  <c r="AC728" i="3"/>
  <c r="AB728" i="3"/>
  <c r="AA728" i="3"/>
  <c r="Z728" i="3"/>
  <c r="Y728" i="3"/>
  <c r="X728" i="3"/>
  <c r="AD727" i="3"/>
  <c r="AC727" i="3"/>
  <c r="AB727" i="3"/>
  <c r="AA727" i="3"/>
  <c r="Z727" i="3"/>
  <c r="Y727" i="3"/>
  <c r="X727" i="3"/>
  <c r="AD726" i="3"/>
  <c r="AC726" i="3"/>
  <c r="AB726" i="3"/>
  <c r="AA726" i="3"/>
  <c r="Z726" i="3"/>
  <c r="Y726" i="3"/>
  <c r="X726" i="3"/>
  <c r="AD725" i="3"/>
  <c r="AC725" i="3"/>
  <c r="AB725" i="3"/>
  <c r="AA725" i="3"/>
  <c r="Z725" i="3"/>
  <c r="Y725" i="3"/>
  <c r="X725" i="3"/>
  <c r="AD724" i="3"/>
  <c r="AC724" i="3"/>
  <c r="AB724" i="3"/>
  <c r="AA724" i="3"/>
  <c r="Z724" i="3"/>
  <c r="Y724" i="3"/>
  <c r="X724" i="3"/>
  <c r="AD723" i="3"/>
  <c r="AC723" i="3"/>
  <c r="AB723" i="3"/>
  <c r="AA723" i="3"/>
  <c r="Z723" i="3"/>
  <c r="Y723" i="3"/>
  <c r="X723" i="3"/>
  <c r="AD722" i="3"/>
  <c r="AC722" i="3"/>
  <c r="AB722" i="3"/>
  <c r="AA722" i="3"/>
  <c r="Z722" i="3"/>
  <c r="Y722" i="3"/>
  <c r="X722" i="3"/>
  <c r="AD721" i="3"/>
  <c r="AC721" i="3"/>
  <c r="AB721" i="3"/>
  <c r="AA721" i="3"/>
  <c r="Z721" i="3"/>
  <c r="Y721" i="3"/>
  <c r="X721" i="3"/>
  <c r="AD720" i="3"/>
  <c r="AC720" i="3"/>
  <c r="AB720" i="3"/>
  <c r="AA720" i="3"/>
  <c r="Z720" i="3"/>
  <c r="Y720" i="3"/>
  <c r="X720" i="3"/>
  <c r="AD719" i="3"/>
  <c r="AC719" i="3"/>
  <c r="AB719" i="3"/>
  <c r="AA719" i="3"/>
  <c r="Z719" i="3"/>
  <c r="Y719" i="3"/>
  <c r="X719" i="3"/>
  <c r="AD718" i="3"/>
  <c r="AC718" i="3"/>
  <c r="AB718" i="3"/>
  <c r="AA718" i="3"/>
  <c r="Z718" i="3"/>
  <c r="Y718" i="3"/>
  <c r="X718" i="3"/>
  <c r="AD717" i="3"/>
  <c r="AC717" i="3"/>
  <c r="AB717" i="3"/>
  <c r="AA717" i="3"/>
  <c r="Z717" i="3"/>
  <c r="Y717" i="3"/>
  <c r="X717" i="3"/>
  <c r="AD716" i="3"/>
  <c r="AC716" i="3"/>
  <c r="AB716" i="3"/>
  <c r="AA716" i="3"/>
  <c r="Z716" i="3"/>
  <c r="Y716" i="3"/>
  <c r="X716" i="3"/>
  <c r="AD715" i="3"/>
  <c r="AC715" i="3"/>
  <c r="AB715" i="3"/>
  <c r="AA715" i="3"/>
  <c r="Z715" i="3"/>
  <c r="Y715" i="3"/>
  <c r="X715" i="3"/>
  <c r="AD714" i="3"/>
  <c r="AC714" i="3"/>
  <c r="AB714" i="3"/>
  <c r="AA714" i="3"/>
  <c r="Z714" i="3"/>
  <c r="Y714" i="3"/>
  <c r="X714" i="3"/>
  <c r="AD713" i="3"/>
  <c r="AC713" i="3"/>
  <c r="AB713" i="3"/>
  <c r="AA713" i="3"/>
  <c r="Z713" i="3"/>
  <c r="Y713" i="3"/>
  <c r="X713" i="3"/>
  <c r="AD712" i="3"/>
  <c r="AC712" i="3"/>
  <c r="AB712" i="3"/>
  <c r="AA712" i="3"/>
  <c r="Z712" i="3"/>
  <c r="Y712" i="3"/>
  <c r="X712" i="3"/>
  <c r="AD711" i="3"/>
  <c r="AC711" i="3"/>
  <c r="AB711" i="3"/>
  <c r="AA711" i="3"/>
  <c r="Z711" i="3"/>
  <c r="Y711" i="3"/>
  <c r="X711" i="3"/>
  <c r="AD710" i="3"/>
  <c r="AC710" i="3"/>
  <c r="AB710" i="3"/>
  <c r="AA710" i="3"/>
  <c r="Z710" i="3"/>
  <c r="Y710" i="3"/>
  <c r="X710" i="3"/>
  <c r="AD709" i="3"/>
  <c r="AC709" i="3"/>
  <c r="AB709" i="3"/>
  <c r="AA709" i="3"/>
  <c r="Z709" i="3"/>
  <c r="Y709" i="3"/>
  <c r="X709" i="3"/>
  <c r="AD708" i="3"/>
  <c r="AC708" i="3"/>
  <c r="AB708" i="3"/>
  <c r="AA708" i="3"/>
  <c r="Z708" i="3"/>
  <c r="Y708" i="3"/>
  <c r="X708" i="3"/>
  <c r="AD707" i="3"/>
  <c r="AC707" i="3"/>
  <c r="AB707" i="3"/>
  <c r="AA707" i="3"/>
  <c r="Z707" i="3"/>
  <c r="Y707" i="3"/>
  <c r="X707" i="3"/>
  <c r="AD706" i="3"/>
  <c r="AC706" i="3"/>
  <c r="AB706" i="3"/>
  <c r="AA706" i="3"/>
  <c r="Z706" i="3"/>
  <c r="Y706" i="3"/>
  <c r="X706" i="3"/>
  <c r="AD705" i="3"/>
  <c r="AC705" i="3"/>
  <c r="AB705" i="3"/>
  <c r="AA705" i="3"/>
  <c r="Z705" i="3"/>
  <c r="Y705" i="3"/>
  <c r="X705" i="3"/>
  <c r="AD704" i="3"/>
  <c r="AC704" i="3"/>
  <c r="AB704" i="3"/>
  <c r="AA704" i="3"/>
  <c r="Z704" i="3"/>
  <c r="Y704" i="3"/>
  <c r="X704" i="3"/>
  <c r="AD703" i="3"/>
  <c r="AC703" i="3"/>
  <c r="AB703" i="3"/>
  <c r="AA703" i="3"/>
  <c r="Z703" i="3"/>
  <c r="Y703" i="3"/>
  <c r="X703" i="3"/>
  <c r="AD702" i="3"/>
  <c r="AC702" i="3"/>
  <c r="AB702" i="3"/>
  <c r="AA702" i="3"/>
  <c r="Z702" i="3"/>
  <c r="Y702" i="3"/>
  <c r="X702" i="3"/>
  <c r="AD701" i="3"/>
  <c r="AC701" i="3"/>
  <c r="AB701" i="3"/>
  <c r="AA701" i="3"/>
  <c r="Z701" i="3"/>
  <c r="Y701" i="3"/>
  <c r="X701" i="3"/>
  <c r="AD700" i="3"/>
  <c r="AC700" i="3"/>
  <c r="AB700" i="3"/>
  <c r="AA700" i="3"/>
  <c r="Z700" i="3"/>
  <c r="Y700" i="3"/>
  <c r="X700" i="3"/>
  <c r="AD699" i="3"/>
  <c r="AC699" i="3"/>
  <c r="AB699" i="3"/>
  <c r="AA699" i="3"/>
  <c r="Z699" i="3"/>
  <c r="Y699" i="3"/>
  <c r="X699" i="3"/>
  <c r="AD698" i="3"/>
  <c r="AC698" i="3"/>
  <c r="AB698" i="3"/>
  <c r="AA698" i="3"/>
  <c r="Z698" i="3"/>
  <c r="Y698" i="3"/>
  <c r="X698" i="3"/>
  <c r="AD697" i="3"/>
  <c r="AC697" i="3"/>
  <c r="AB697" i="3"/>
  <c r="AA697" i="3"/>
  <c r="Z697" i="3"/>
  <c r="Y697" i="3"/>
  <c r="X697" i="3"/>
  <c r="AD696" i="3"/>
  <c r="AC696" i="3"/>
  <c r="AB696" i="3"/>
  <c r="AA696" i="3"/>
  <c r="Z696" i="3"/>
  <c r="Y696" i="3"/>
  <c r="X696" i="3"/>
  <c r="AD695" i="3"/>
  <c r="AC695" i="3"/>
  <c r="AB695" i="3"/>
  <c r="AA695" i="3"/>
  <c r="Z695" i="3"/>
  <c r="Y695" i="3"/>
  <c r="X695" i="3"/>
  <c r="AD694" i="3"/>
  <c r="AC694" i="3"/>
  <c r="AB694" i="3"/>
  <c r="AA694" i="3"/>
  <c r="Z694" i="3"/>
  <c r="Y694" i="3"/>
  <c r="X694" i="3"/>
  <c r="AD693" i="3"/>
  <c r="AC693" i="3"/>
  <c r="AB693" i="3"/>
  <c r="AA693" i="3"/>
  <c r="Z693" i="3"/>
  <c r="Y693" i="3"/>
  <c r="X693" i="3"/>
  <c r="AD692" i="3"/>
  <c r="AC692" i="3"/>
  <c r="AB692" i="3"/>
  <c r="AA692" i="3"/>
  <c r="Z692" i="3"/>
  <c r="Y692" i="3"/>
  <c r="X692" i="3"/>
  <c r="AD691" i="3"/>
  <c r="AC691" i="3"/>
  <c r="AB691" i="3"/>
  <c r="AA691" i="3"/>
  <c r="Z691" i="3"/>
  <c r="Y691" i="3"/>
  <c r="X691" i="3"/>
  <c r="AD690" i="3"/>
  <c r="AC690" i="3"/>
  <c r="AB690" i="3"/>
  <c r="AA690" i="3"/>
  <c r="Z690" i="3"/>
  <c r="Y690" i="3"/>
  <c r="X690" i="3"/>
  <c r="AD689" i="3"/>
  <c r="AC689" i="3"/>
  <c r="AB689" i="3"/>
  <c r="AA689" i="3"/>
  <c r="Z689" i="3"/>
  <c r="Y689" i="3"/>
  <c r="X689" i="3"/>
  <c r="AD688" i="3"/>
  <c r="AC688" i="3"/>
  <c r="AB688" i="3"/>
  <c r="AA688" i="3"/>
  <c r="Z688" i="3"/>
  <c r="Y688" i="3"/>
  <c r="X688" i="3"/>
  <c r="AD687" i="3"/>
  <c r="AC687" i="3"/>
  <c r="AB687" i="3"/>
  <c r="AA687" i="3"/>
  <c r="Z687" i="3"/>
  <c r="Y687" i="3"/>
  <c r="X687" i="3"/>
  <c r="AD686" i="3"/>
  <c r="AC686" i="3"/>
  <c r="AB686" i="3"/>
  <c r="AA686" i="3"/>
  <c r="Z686" i="3"/>
  <c r="Y686" i="3"/>
  <c r="X686" i="3"/>
  <c r="AD685" i="3"/>
  <c r="AC685" i="3"/>
  <c r="AB685" i="3"/>
  <c r="AA685" i="3"/>
  <c r="Z685" i="3"/>
  <c r="Y685" i="3"/>
  <c r="X685" i="3"/>
  <c r="AD684" i="3"/>
  <c r="AC684" i="3"/>
  <c r="AB684" i="3"/>
  <c r="AA684" i="3"/>
  <c r="Z684" i="3"/>
  <c r="Y684" i="3"/>
  <c r="X684" i="3"/>
  <c r="AD683" i="3"/>
  <c r="AC683" i="3"/>
  <c r="AB683" i="3"/>
  <c r="AA683" i="3"/>
  <c r="Z683" i="3"/>
  <c r="Y683" i="3"/>
  <c r="X683" i="3"/>
  <c r="AD682" i="3"/>
  <c r="AC682" i="3"/>
  <c r="AB682" i="3"/>
  <c r="AA682" i="3"/>
  <c r="Z682" i="3"/>
  <c r="Y682" i="3"/>
  <c r="X682" i="3"/>
  <c r="AD681" i="3"/>
  <c r="AC681" i="3"/>
  <c r="AB681" i="3"/>
  <c r="AA681" i="3"/>
  <c r="Z681" i="3"/>
  <c r="Y681" i="3"/>
  <c r="X681" i="3"/>
  <c r="AD680" i="3"/>
  <c r="AC680" i="3"/>
  <c r="AB680" i="3"/>
  <c r="AA680" i="3"/>
  <c r="Z680" i="3"/>
  <c r="Y680" i="3"/>
  <c r="X680" i="3"/>
  <c r="AD679" i="3"/>
  <c r="AC679" i="3"/>
  <c r="AB679" i="3"/>
  <c r="AA679" i="3"/>
  <c r="Z679" i="3"/>
  <c r="Y679" i="3"/>
  <c r="X679" i="3"/>
  <c r="AD678" i="3"/>
  <c r="AC678" i="3"/>
  <c r="AB678" i="3"/>
  <c r="AA678" i="3"/>
  <c r="Z678" i="3"/>
  <c r="Y678" i="3"/>
  <c r="X678" i="3"/>
  <c r="AD677" i="3"/>
  <c r="AC677" i="3"/>
  <c r="AB677" i="3"/>
  <c r="AA677" i="3"/>
  <c r="Z677" i="3"/>
  <c r="Y677" i="3"/>
  <c r="X677" i="3"/>
  <c r="AD676" i="3"/>
  <c r="AC676" i="3"/>
  <c r="AB676" i="3"/>
  <c r="AA676" i="3"/>
  <c r="Z676" i="3"/>
  <c r="Y676" i="3"/>
  <c r="X676" i="3"/>
  <c r="AD675" i="3"/>
  <c r="AC675" i="3"/>
  <c r="AB675" i="3"/>
  <c r="AA675" i="3"/>
  <c r="Z675" i="3"/>
  <c r="Y675" i="3"/>
  <c r="X675" i="3"/>
  <c r="AD674" i="3"/>
  <c r="AC674" i="3"/>
  <c r="AB674" i="3"/>
  <c r="AA674" i="3"/>
  <c r="Z674" i="3"/>
  <c r="Y674" i="3"/>
  <c r="X674" i="3"/>
  <c r="AD673" i="3"/>
  <c r="AC673" i="3"/>
  <c r="AB673" i="3"/>
  <c r="AA673" i="3"/>
  <c r="Z673" i="3"/>
  <c r="Y673" i="3"/>
  <c r="X673" i="3"/>
  <c r="AD672" i="3"/>
  <c r="AC672" i="3"/>
  <c r="AB672" i="3"/>
  <c r="AA672" i="3"/>
  <c r="Z672" i="3"/>
  <c r="Y672" i="3"/>
  <c r="X672" i="3"/>
  <c r="AD671" i="3"/>
  <c r="AC671" i="3"/>
  <c r="AB671" i="3"/>
  <c r="AA671" i="3"/>
  <c r="Z671" i="3"/>
  <c r="Y671" i="3"/>
  <c r="X671" i="3"/>
  <c r="AD670" i="3"/>
  <c r="AC670" i="3"/>
  <c r="AB670" i="3"/>
  <c r="AA670" i="3"/>
  <c r="Z670" i="3"/>
  <c r="Y670" i="3"/>
  <c r="X670" i="3"/>
  <c r="AD669" i="3"/>
  <c r="AC669" i="3"/>
  <c r="AB669" i="3"/>
  <c r="AA669" i="3"/>
  <c r="Z669" i="3"/>
  <c r="Y669" i="3"/>
  <c r="X669" i="3"/>
  <c r="AD668" i="3"/>
  <c r="AC668" i="3"/>
  <c r="AB668" i="3"/>
  <c r="AA668" i="3"/>
  <c r="Z668" i="3"/>
  <c r="Y668" i="3"/>
  <c r="X668" i="3"/>
  <c r="AD667" i="3"/>
  <c r="AC667" i="3"/>
  <c r="AB667" i="3"/>
  <c r="AA667" i="3"/>
  <c r="Z667" i="3"/>
  <c r="Y667" i="3"/>
  <c r="X667" i="3"/>
  <c r="AD666" i="3"/>
  <c r="AC666" i="3"/>
  <c r="AB666" i="3"/>
  <c r="AA666" i="3"/>
  <c r="Z666" i="3"/>
  <c r="Y666" i="3"/>
  <c r="X666" i="3"/>
  <c r="AD665" i="3"/>
  <c r="AC665" i="3"/>
  <c r="AB665" i="3"/>
  <c r="AA665" i="3"/>
  <c r="Z665" i="3"/>
  <c r="Y665" i="3"/>
  <c r="X665" i="3"/>
  <c r="AD664" i="3"/>
  <c r="AC664" i="3"/>
  <c r="AB664" i="3"/>
  <c r="AA664" i="3"/>
  <c r="Z664" i="3"/>
  <c r="Y664" i="3"/>
  <c r="X664" i="3"/>
  <c r="AD663" i="3"/>
  <c r="AC663" i="3"/>
  <c r="AB663" i="3"/>
  <c r="AA663" i="3"/>
  <c r="Z663" i="3"/>
  <c r="Y663" i="3"/>
  <c r="X663" i="3"/>
  <c r="AD662" i="3"/>
  <c r="AC662" i="3"/>
  <c r="AB662" i="3"/>
  <c r="AA662" i="3"/>
  <c r="Z662" i="3"/>
  <c r="Y662" i="3"/>
  <c r="X662" i="3"/>
  <c r="AD661" i="3"/>
  <c r="AC661" i="3"/>
  <c r="AB661" i="3"/>
  <c r="AA661" i="3"/>
  <c r="Z661" i="3"/>
  <c r="Y661" i="3"/>
  <c r="X661" i="3"/>
  <c r="AD660" i="3"/>
  <c r="AC660" i="3"/>
  <c r="AB660" i="3"/>
  <c r="AA660" i="3"/>
  <c r="Z660" i="3"/>
  <c r="Y660" i="3"/>
  <c r="X660" i="3"/>
  <c r="AD659" i="3"/>
  <c r="AC659" i="3"/>
  <c r="AB659" i="3"/>
  <c r="AA659" i="3"/>
  <c r="Z659" i="3"/>
  <c r="Y659" i="3"/>
  <c r="X659" i="3"/>
  <c r="AD658" i="3"/>
  <c r="AC658" i="3"/>
  <c r="AB658" i="3"/>
  <c r="AA658" i="3"/>
  <c r="Z658" i="3"/>
  <c r="Y658" i="3"/>
  <c r="X658" i="3"/>
  <c r="AD657" i="3"/>
  <c r="AC657" i="3"/>
  <c r="AB657" i="3"/>
  <c r="AA657" i="3"/>
  <c r="Z657" i="3"/>
  <c r="Y657" i="3"/>
  <c r="X657" i="3"/>
  <c r="AD656" i="3"/>
  <c r="AC656" i="3"/>
  <c r="AB656" i="3"/>
  <c r="AA656" i="3"/>
  <c r="Z656" i="3"/>
  <c r="Y656" i="3"/>
  <c r="X656" i="3"/>
  <c r="AD655" i="3"/>
  <c r="AC655" i="3"/>
  <c r="AB655" i="3"/>
  <c r="AA655" i="3"/>
  <c r="Z655" i="3"/>
  <c r="Y655" i="3"/>
  <c r="X655" i="3"/>
  <c r="AD654" i="3"/>
  <c r="AC654" i="3"/>
  <c r="AB654" i="3"/>
  <c r="AA654" i="3"/>
  <c r="Z654" i="3"/>
  <c r="Y654" i="3"/>
  <c r="X654" i="3"/>
  <c r="AD653" i="3"/>
  <c r="AC653" i="3"/>
  <c r="AB653" i="3"/>
  <c r="AA653" i="3"/>
  <c r="Z653" i="3"/>
  <c r="Y653" i="3"/>
  <c r="X653" i="3"/>
  <c r="AD652" i="3"/>
  <c r="AC652" i="3"/>
  <c r="AB652" i="3"/>
  <c r="AA652" i="3"/>
  <c r="Z652" i="3"/>
  <c r="Y652" i="3"/>
  <c r="X652" i="3"/>
  <c r="AD651" i="3"/>
  <c r="AC651" i="3"/>
  <c r="AB651" i="3"/>
  <c r="AA651" i="3"/>
  <c r="Z651" i="3"/>
  <c r="Y651" i="3"/>
  <c r="X651" i="3"/>
  <c r="AD650" i="3"/>
  <c r="AC650" i="3"/>
  <c r="AB650" i="3"/>
  <c r="AA650" i="3"/>
  <c r="Z650" i="3"/>
  <c r="Y650" i="3"/>
  <c r="X650" i="3"/>
  <c r="AD649" i="3"/>
  <c r="AC649" i="3"/>
  <c r="AB649" i="3"/>
  <c r="AA649" i="3"/>
  <c r="Z649" i="3"/>
  <c r="Y649" i="3"/>
  <c r="X649" i="3"/>
  <c r="AD648" i="3"/>
  <c r="AC648" i="3"/>
  <c r="AB648" i="3"/>
  <c r="AA648" i="3"/>
  <c r="Z648" i="3"/>
  <c r="Y648" i="3"/>
  <c r="X648" i="3"/>
  <c r="AD647" i="3"/>
  <c r="AC647" i="3"/>
  <c r="AB647" i="3"/>
  <c r="AA647" i="3"/>
  <c r="Z647" i="3"/>
  <c r="Y647" i="3"/>
  <c r="X647" i="3"/>
  <c r="AD646" i="3"/>
  <c r="AC646" i="3"/>
  <c r="AB646" i="3"/>
  <c r="AA646" i="3"/>
  <c r="Z646" i="3"/>
  <c r="Y646" i="3"/>
  <c r="X646" i="3"/>
  <c r="AD645" i="3"/>
  <c r="AC645" i="3"/>
  <c r="AB645" i="3"/>
  <c r="AA645" i="3"/>
  <c r="Z645" i="3"/>
  <c r="Y645" i="3"/>
  <c r="X645" i="3"/>
  <c r="AD644" i="3"/>
  <c r="AC644" i="3"/>
  <c r="AB644" i="3"/>
  <c r="AA644" i="3"/>
  <c r="Z644" i="3"/>
  <c r="Y644" i="3"/>
  <c r="X644" i="3"/>
  <c r="AD643" i="3"/>
  <c r="AC643" i="3"/>
  <c r="AB643" i="3"/>
  <c r="AA643" i="3"/>
  <c r="Z643" i="3"/>
  <c r="Y643" i="3"/>
  <c r="X643" i="3"/>
  <c r="AD642" i="3"/>
  <c r="AC642" i="3"/>
  <c r="AB642" i="3"/>
  <c r="AA642" i="3"/>
  <c r="Z642" i="3"/>
  <c r="Y642" i="3"/>
  <c r="X642" i="3"/>
  <c r="AD641" i="3"/>
  <c r="AC641" i="3"/>
  <c r="AB641" i="3"/>
  <c r="AA641" i="3"/>
  <c r="Z641" i="3"/>
  <c r="Y641" i="3"/>
  <c r="X641" i="3"/>
  <c r="AD640" i="3"/>
  <c r="AC640" i="3"/>
  <c r="AB640" i="3"/>
  <c r="AA640" i="3"/>
  <c r="Z640" i="3"/>
  <c r="Y640" i="3"/>
  <c r="X640" i="3"/>
  <c r="AD639" i="3"/>
  <c r="AC639" i="3"/>
  <c r="AB639" i="3"/>
  <c r="AA639" i="3"/>
  <c r="Z639" i="3"/>
  <c r="Y639" i="3"/>
  <c r="X639" i="3"/>
  <c r="AD638" i="3"/>
  <c r="AC638" i="3"/>
  <c r="AB638" i="3"/>
  <c r="AA638" i="3"/>
  <c r="Z638" i="3"/>
  <c r="Y638" i="3"/>
  <c r="X638" i="3"/>
  <c r="AD637" i="3"/>
  <c r="AC637" i="3"/>
  <c r="AB637" i="3"/>
  <c r="AA637" i="3"/>
  <c r="Z637" i="3"/>
  <c r="Y637" i="3"/>
  <c r="X637" i="3"/>
  <c r="AD636" i="3"/>
  <c r="AC636" i="3"/>
  <c r="AB636" i="3"/>
  <c r="AA636" i="3"/>
  <c r="Z636" i="3"/>
  <c r="Y636" i="3"/>
  <c r="X636" i="3"/>
  <c r="AD635" i="3"/>
  <c r="AC635" i="3"/>
  <c r="AB635" i="3"/>
  <c r="AA635" i="3"/>
  <c r="Z635" i="3"/>
  <c r="Y635" i="3"/>
  <c r="X635" i="3"/>
  <c r="AD634" i="3"/>
  <c r="AC634" i="3"/>
  <c r="AB634" i="3"/>
  <c r="AA634" i="3"/>
  <c r="Z634" i="3"/>
  <c r="Y634" i="3"/>
  <c r="X634" i="3"/>
  <c r="AD633" i="3"/>
  <c r="AC633" i="3"/>
  <c r="AB633" i="3"/>
  <c r="AA633" i="3"/>
  <c r="Z633" i="3"/>
  <c r="Y633" i="3"/>
  <c r="X633" i="3"/>
  <c r="AD632" i="3"/>
  <c r="AC632" i="3"/>
  <c r="AB632" i="3"/>
  <c r="AA632" i="3"/>
  <c r="Z632" i="3"/>
  <c r="Y632" i="3"/>
  <c r="X632" i="3"/>
  <c r="AD631" i="3"/>
  <c r="AC631" i="3"/>
  <c r="AB631" i="3"/>
  <c r="AA631" i="3"/>
  <c r="Z631" i="3"/>
  <c r="Y631" i="3"/>
  <c r="X631" i="3"/>
  <c r="AD630" i="3"/>
  <c r="AC630" i="3"/>
  <c r="AB630" i="3"/>
  <c r="AA630" i="3"/>
  <c r="Z630" i="3"/>
  <c r="Y630" i="3"/>
  <c r="X630" i="3"/>
  <c r="AD629" i="3"/>
  <c r="AC629" i="3"/>
  <c r="AB629" i="3"/>
  <c r="AA629" i="3"/>
  <c r="Z629" i="3"/>
  <c r="Y629" i="3"/>
  <c r="X629" i="3"/>
  <c r="AD628" i="3"/>
  <c r="AC628" i="3"/>
  <c r="AB628" i="3"/>
  <c r="AA628" i="3"/>
  <c r="Z628" i="3"/>
  <c r="Y628" i="3"/>
  <c r="X628" i="3"/>
  <c r="AD627" i="3"/>
  <c r="AC627" i="3"/>
  <c r="AB627" i="3"/>
  <c r="AA627" i="3"/>
  <c r="Z627" i="3"/>
  <c r="Y627" i="3"/>
  <c r="X627" i="3"/>
  <c r="AD626" i="3"/>
  <c r="AC626" i="3"/>
  <c r="AB626" i="3"/>
  <c r="AA626" i="3"/>
  <c r="Z626" i="3"/>
  <c r="Y626" i="3"/>
  <c r="X626" i="3"/>
  <c r="AD625" i="3"/>
  <c r="AC625" i="3"/>
  <c r="AB625" i="3"/>
  <c r="AA625" i="3"/>
  <c r="Z625" i="3"/>
  <c r="Y625" i="3"/>
  <c r="X625" i="3"/>
  <c r="AD624" i="3"/>
  <c r="AC624" i="3"/>
  <c r="AB624" i="3"/>
  <c r="AA624" i="3"/>
  <c r="Z624" i="3"/>
  <c r="Y624" i="3"/>
  <c r="X624" i="3"/>
  <c r="AD623" i="3"/>
  <c r="AC623" i="3"/>
  <c r="AB623" i="3"/>
  <c r="AA623" i="3"/>
  <c r="Z623" i="3"/>
  <c r="Y623" i="3"/>
  <c r="X623" i="3"/>
  <c r="AD622" i="3"/>
  <c r="AC622" i="3"/>
  <c r="AB622" i="3"/>
  <c r="AA622" i="3"/>
  <c r="Z622" i="3"/>
  <c r="Y622" i="3"/>
  <c r="X622" i="3"/>
  <c r="AD621" i="3"/>
  <c r="AC621" i="3"/>
  <c r="AB621" i="3"/>
  <c r="AA621" i="3"/>
  <c r="Z621" i="3"/>
  <c r="Y621" i="3"/>
  <c r="X621" i="3"/>
  <c r="AD620" i="3"/>
  <c r="AC620" i="3"/>
  <c r="AB620" i="3"/>
  <c r="AA620" i="3"/>
  <c r="Z620" i="3"/>
  <c r="Y620" i="3"/>
  <c r="X620" i="3"/>
  <c r="AD619" i="3"/>
  <c r="AC619" i="3"/>
  <c r="AB619" i="3"/>
  <c r="AA619" i="3"/>
  <c r="Z619" i="3"/>
  <c r="Y619" i="3"/>
  <c r="X619" i="3"/>
  <c r="AD618" i="3"/>
  <c r="AC618" i="3"/>
  <c r="AB618" i="3"/>
  <c r="AA618" i="3"/>
  <c r="Z618" i="3"/>
  <c r="Y618" i="3"/>
  <c r="X618" i="3"/>
  <c r="AD617" i="3"/>
  <c r="AC617" i="3"/>
  <c r="AB617" i="3"/>
  <c r="AA617" i="3"/>
  <c r="Z617" i="3"/>
  <c r="Y617" i="3"/>
  <c r="X617" i="3"/>
  <c r="AD616" i="3"/>
  <c r="AC616" i="3"/>
  <c r="AB616" i="3"/>
  <c r="AA616" i="3"/>
  <c r="Z616" i="3"/>
  <c r="Y616" i="3"/>
  <c r="X616" i="3"/>
  <c r="AD615" i="3"/>
  <c r="AC615" i="3"/>
  <c r="AB615" i="3"/>
  <c r="AA615" i="3"/>
  <c r="Z615" i="3"/>
  <c r="Y615" i="3"/>
  <c r="X615" i="3"/>
  <c r="AD614" i="3"/>
  <c r="AC614" i="3"/>
  <c r="AB614" i="3"/>
  <c r="AA614" i="3"/>
  <c r="Z614" i="3"/>
  <c r="Y614" i="3"/>
  <c r="X614" i="3"/>
  <c r="AD613" i="3"/>
  <c r="AC613" i="3"/>
  <c r="AB613" i="3"/>
  <c r="AA613" i="3"/>
  <c r="Z613" i="3"/>
  <c r="Y613" i="3"/>
  <c r="X613" i="3"/>
  <c r="AD612" i="3"/>
  <c r="AC612" i="3"/>
  <c r="AB612" i="3"/>
  <c r="AA612" i="3"/>
  <c r="Z612" i="3"/>
  <c r="Y612" i="3"/>
  <c r="X612" i="3"/>
  <c r="AD611" i="3"/>
  <c r="AC611" i="3"/>
  <c r="AB611" i="3"/>
  <c r="AA611" i="3"/>
  <c r="Z611" i="3"/>
  <c r="Y611" i="3"/>
  <c r="X611" i="3"/>
  <c r="AD610" i="3"/>
  <c r="AC610" i="3"/>
  <c r="AB610" i="3"/>
  <c r="AA610" i="3"/>
  <c r="Z610" i="3"/>
  <c r="Y610" i="3"/>
  <c r="X610" i="3"/>
  <c r="AD609" i="3"/>
  <c r="AC609" i="3"/>
  <c r="AB609" i="3"/>
  <c r="AA609" i="3"/>
  <c r="Z609" i="3"/>
  <c r="Y609" i="3"/>
  <c r="X609" i="3"/>
  <c r="AD608" i="3"/>
  <c r="AC608" i="3"/>
  <c r="AB608" i="3"/>
  <c r="AA608" i="3"/>
  <c r="Z608" i="3"/>
  <c r="Y608" i="3"/>
  <c r="X608" i="3"/>
  <c r="AD607" i="3"/>
  <c r="AC607" i="3"/>
  <c r="AB607" i="3"/>
  <c r="AA607" i="3"/>
  <c r="Z607" i="3"/>
  <c r="Y607" i="3"/>
  <c r="X607" i="3"/>
  <c r="AD606" i="3"/>
  <c r="AC606" i="3"/>
  <c r="AB606" i="3"/>
  <c r="AA606" i="3"/>
  <c r="Z606" i="3"/>
  <c r="Y606" i="3"/>
  <c r="X606" i="3"/>
  <c r="AD605" i="3"/>
  <c r="AC605" i="3"/>
  <c r="AB605" i="3"/>
  <c r="AA605" i="3"/>
  <c r="Z605" i="3"/>
  <c r="Y605" i="3"/>
  <c r="X605" i="3"/>
  <c r="AD604" i="3"/>
  <c r="AC604" i="3"/>
  <c r="AB604" i="3"/>
  <c r="AA604" i="3"/>
  <c r="Z604" i="3"/>
  <c r="Y604" i="3"/>
  <c r="X604" i="3"/>
  <c r="AD603" i="3"/>
  <c r="AC603" i="3"/>
  <c r="AB603" i="3"/>
  <c r="AA603" i="3"/>
  <c r="Z603" i="3"/>
  <c r="Y603" i="3"/>
  <c r="X603" i="3"/>
  <c r="AD602" i="3"/>
  <c r="AC602" i="3"/>
  <c r="AB602" i="3"/>
  <c r="AA602" i="3"/>
  <c r="Z602" i="3"/>
  <c r="Y602" i="3"/>
  <c r="X602" i="3"/>
  <c r="AD601" i="3"/>
  <c r="AC601" i="3"/>
  <c r="AB601" i="3"/>
  <c r="AA601" i="3"/>
  <c r="Z601" i="3"/>
  <c r="Y601" i="3"/>
  <c r="X601" i="3"/>
  <c r="AD600" i="3"/>
  <c r="AC600" i="3"/>
  <c r="AB600" i="3"/>
  <c r="AA600" i="3"/>
  <c r="Z600" i="3"/>
  <c r="Y600" i="3"/>
  <c r="X600" i="3"/>
  <c r="AD599" i="3"/>
  <c r="AC599" i="3"/>
  <c r="AB599" i="3"/>
  <c r="AA599" i="3"/>
  <c r="Z599" i="3"/>
  <c r="Y599" i="3"/>
  <c r="X599" i="3"/>
  <c r="AD598" i="3"/>
  <c r="AC598" i="3"/>
  <c r="AB598" i="3"/>
  <c r="AA598" i="3"/>
  <c r="Z598" i="3"/>
  <c r="Y598" i="3"/>
  <c r="X598" i="3"/>
  <c r="AD597" i="3"/>
  <c r="AC597" i="3"/>
  <c r="AB597" i="3"/>
  <c r="AA597" i="3"/>
  <c r="Z597" i="3"/>
  <c r="Y597" i="3"/>
  <c r="X597" i="3"/>
  <c r="AD596" i="3"/>
  <c r="AC596" i="3"/>
  <c r="AB596" i="3"/>
  <c r="AA596" i="3"/>
  <c r="Z596" i="3"/>
  <c r="Y596" i="3"/>
  <c r="X596" i="3"/>
  <c r="AD595" i="3"/>
  <c r="AC595" i="3"/>
  <c r="AB595" i="3"/>
  <c r="AA595" i="3"/>
  <c r="Z595" i="3"/>
  <c r="Y595" i="3"/>
  <c r="X595" i="3"/>
  <c r="AD594" i="3"/>
  <c r="AC594" i="3"/>
  <c r="AB594" i="3"/>
  <c r="AA594" i="3"/>
  <c r="Z594" i="3"/>
  <c r="Y594" i="3"/>
  <c r="X594" i="3"/>
  <c r="AD593" i="3"/>
  <c r="AC593" i="3"/>
  <c r="AB593" i="3"/>
  <c r="AA593" i="3"/>
  <c r="Z593" i="3"/>
  <c r="Y593" i="3"/>
  <c r="X593" i="3"/>
  <c r="AD592" i="3"/>
  <c r="AC592" i="3"/>
  <c r="AB592" i="3"/>
  <c r="AA592" i="3"/>
  <c r="Z592" i="3"/>
  <c r="Y592" i="3"/>
  <c r="X592" i="3"/>
  <c r="AD591" i="3"/>
  <c r="AC591" i="3"/>
  <c r="AB591" i="3"/>
  <c r="AA591" i="3"/>
  <c r="Z591" i="3"/>
  <c r="Y591" i="3"/>
  <c r="X591" i="3"/>
  <c r="AD590" i="3"/>
  <c r="AC590" i="3"/>
  <c r="AB590" i="3"/>
  <c r="AA590" i="3"/>
  <c r="Z590" i="3"/>
  <c r="Y590" i="3"/>
  <c r="X590" i="3"/>
  <c r="AD589" i="3"/>
  <c r="AC589" i="3"/>
  <c r="AB589" i="3"/>
  <c r="AA589" i="3"/>
  <c r="Z589" i="3"/>
  <c r="Y589" i="3"/>
  <c r="X589" i="3"/>
  <c r="AD588" i="3"/>
  <c r="AC588" i="3"/>
  <c r="AB588" i="3"/>
  <c r="AA588" i="3"/>
  <c r="Z588" i="3"/>
  <c r="Y588" i="3"/>
  <c r="X588" i="3"/>
  <c r="AD587" i="3"/>
  <c r="AC587" i="3"/>
  <c r="AB587" i="3"/>
  <c r="AA587" i="3"/>
  <c r="Z587" i="3"/>
  <c r="Y587" i="3"/>
  <c r="X587" i="3"/>
  <c r="AD586" i="3"/>
  <c r="AC586" i="3"/>
  <c r="AB586" i="3"/>
  <c r="AA586" i="3"/>
  <c r="Z586" i="3"/>
  <c r="Y586" i="3"/>
  <c r="X586" i="3"/>
  <c r="AD585" i="3"/>
  <c r="AC585" i="3"/>
  <c r="AB585" i="3"/>
  <c r="AA585" i="3"/>
  <c r="Z585" i="3"/>
  <c r="Y585" i="3"/>
  <c r="X585" i="3"/>
  <c r="AD584" i="3"/>
  <c r="AC584" i="3"/>
  <c r="AB584" i="3"/>
  <c r="AA584" i="3"/>
  <c r="Z584" i="3"/>
  <c r="Y584" i="3"/>
  <c r="X584" i="3"/>
  <c r="AD583" i="3"/>
  <c r="AC583" i="3"/>
  <c r="AB583" i="3"/>
  <c r="AA583" i="3"/>
  <c r="Z583" i="3"/>
  <c r="Y583" i="3"/>
  <c r="X583" i="3"/>
  <c r="AD582" i="3"/>
  <c r="AC582" i="3"/>
  <c r="AB582" i="3"/>
  <c r="AA582" i="3"/>
  <c r="Z582" i="3"/>
  <c r="Y582" i="3"/>
  <c r="X582" i="3"/>
  <c r="AD581" i="3"/>
  <c r="AC581" i="3"/>
  <c r="AB581" i="3"/>
  <c r="AA581" i="3"/>
  <c r="Z581" i="3"/>
  <c r="Y581" i="3"/>
  <c r="X581" i="3"/>
  <c r="AD580" i="3"/>
  <c r="AC580" i="3"/>
  <c r="AB580" i="3"/>
  <c r="AA580" i="3"/>
  <c r="Z580" i="3"/>
  <c r="Y580" i="3"/>
  <c r="X580" i="3"/>
  <c r="AD579" i="3"/>
  <c r="AC579" i="3"/>
  <c r="AB579" i="3"/>
  <c r="AA579" i="3"/>
  <c r="Z579" i="3"/>
  <c r="Y579" i="3"/>
  <c r="X579" i="3"/>
  <c r="AD578" i="3"/>
  <c r="AC578" i="3"/>
  <c r="AB578" i="3"/>
  <c r="AA578" i="3"/>
  <c r="Z578" i="3"/>
  <c r="Y578" i="3"/>
  <c r="X578" i="3"/>
  <c r="AD577" i="3"/>
  <c r="AC577" i="3"/>
  <c r="AB577" i="3"/>
  <c r="AA577" i="3"/>
  <c r="Z577" i="3"/>
  <c r="Y577" i="3"/>
  <c r="X577" i="3"/>
  <c r="AD576" i="3"/>
  <c r="AC576" i="3"/>
  <c r="AB576" i="3"/>
  <c r="AA576" i="3"/>
  <c r="Z576" i="3"/>
  <c r="Y576" i="3"/>
  <c r="X576" i="3"/>
  <c r="AD575" i="3"/>
  <c r="AC575" i="3"/>
  <c r="AB575" i="3"/>
  <c r="AA575" i="3"/>
  <c r="Z575" i="3"/>
  <c r="Y575" i="3"/>
  <c r="X575" i="3"/>
  <c r="AD574" i="3"/>
  <c r="AC574" i="3"/>
  <c r="AB574" i="3"/>
  <c r="AA574" i="3"/>
  <c r="Z574" i="3"/>
  <c r="Y574" i="3"/>
  <c r="X574" i="3"/>
  <c r="AD573" i="3"/>
  <c r="AC573" i="3"/>
  <c r="AB573" i="3"/>
  <c r="AA573" i="3"/>
  <c r="Z573" i="3"/>
  <c r="Y573" i="3"/>
  <c r="X573" i="3"/>
  <c r="AD572" i="3"/>
  <c r="AC572" i="3"/>
  <c r="AB572" i="3"/>
  <c r="AA572" i="3"/>
  <c r="Z572" i="3"/>
  <c r="Y572" i="3"/>
  <c r="X572" i="3"/>
  <c r="AD571" i="3"/>
  <c r="AC571" i="3"/>
  <c r="AB571" i="3"/>
  <c r="AA571" i="3"/>
  <c r="Z571" i="3"/>
  <c r="Y571" i="3"/>
  <c r="X571" i="3"/>
  <c r="AD570" i="3"/>
  <c r="AC570" i="3"/>
  <c r="AB570" i="3"/>
  <c r="AA570" i="3"/>
  <c r="Z570" i="3"/>
  <c r="Y570" i="3"/>
  <c r="X570" i="3"/>
  <c r="AD569" i="3"/>
  <c r="AC569" i="3"/>
  <c r="AB569" i="3"/>
  <c r="AA569" i="3"/>
  <c r="Z569" i="3"/>
  <c r="Y569" i="3"/>
  <c r="X569" i="3"/>
  <c r="AD568" i="3"/>
  <c r="AC568" i="3"/>
  <c r="AB568" i="3"/>
  <c r="AA568" i="3"/>
  <c r="Z568" i="3"/>
  <c r="Y568" i="3"/>
  <c r="X568" i="3"/>
  <c r="AD567" i="3"/>
  <c r="AC567" i="3"/>
  <c r="AB567" i="3"/>
  <c r="AA567" i="3"/>
  <c r="Z567" i="3"/>
  <c r="Y567" i="3"/>
  <c r="X567" i="3"/>
  <c r="AD566" i="3"/>
  <c r="AC566" i="3"/>
  <c r="AB566" i="3"/>
  <c r="AA566" i="3"/>
  <c r="Z566" i="3"/>
  <c r="Y566" i="3"/>
  <c r="X566" i="3"/>
  <c r="AD565" i="3"/>
  <c r="AC565" i="3"/>
  <c r="AB565" i="3"/>
  <c r="AA565" i="3"/>
  <c r="Z565" i="3"/>
  <c r="Y565" i="3"/>
  <c r="X565" i="3"/>
  <c r="AD564" i="3"/>
  <c r="AC564" i="3"/>
  <c r="AB564" i="3"/>
  <c r="AA564" i="3"/>
  <c r="Z564" i="3"/>
  <c r="Y564" i="3"/>
  <c r="X564" i="3"/>
  <c r="AD563" i="3"/>
  <c r="AC563" i="3"/>
  <c r="AB563" i="3"/>
  <c r="AA563" i="3"/>
  <c r="Z563" i="3"/>
  <c r="Y563" i="3"/>
  <c r="X563" i="3"/>
  <c r="AD562" i="3"/>
  <c r="AC562" i="3"/>
  <c r="AB562" i="3"/>
  <c r="AA562" i="3"/>
  <c r="Z562" i="3"/>
  <c r="Y562" i="3"/>
  <c r="X562" i="3"/>
  <c r="AD561" i="3"/>
  <c r="AC561" i="3"/>
  <c r="AB561" i="3"/>
  <c r="AA561" i="3"/>
  <c r="Z561" i="3"/>
  <c r="Y561" i="3"/>
  <c r="X561" i="3"/>
  <c r="AD560" i="3"/>
  <c r="AC560" i="3"/>
  <c r="AB560" i="3"/>
  <c r="AA560" i="3"/>
  <c r="Z560" i="3"/>
  <c r="Y560" i="3"/>
  <c r="X560" i="3"/>
  <c r="AD559" i="3"/>
  <c r="AC559" i="3"/>
  <c r="AB559" i="3"/>
  <c r="AA559" i="3"/>
  <c r="Z559" i="3"/>
  <c r="Y559" i="3"/>
  <c r="X559" i="3"/>
  <c r="AD558" i="3"/>
  <c r="AC558" i="3"/>
  <c r="AB558" i="3"/>
  <c r="AA558" i="3"/>
  <c r="Z558" i="3"/>
  <c r="Y558" i="3"/>
  <c r="X558" i="3"/>
  <c r="AD557" i="3"/>
  <c r="AC557" i="3"/>
  <c r="AB557" i="3"/>
  <c r="AA557" i="3"/>
  <c r="Z557" i="3"/>
  <c r="Y557" i="3"/>
  <c r="X557" i="3"/>
  <c r="AD556" i="3"/>
  <c r="AC556" i="3"/>
  <c r="AB556" i="3"/>
  <c r="AA556" i="3"/>
  <c r="Z556" i="3"/>
  <c r="Y556" i="3"/>
  <c r="X556" i="3"/>
  <c r="AD555" i="3"/>
  <c r="AC555" i="3"/>
  <c r="AB555" i="3"/>
  <c r="AA555" i="3"/>
  <c r="Z555" i="3"/>
  <c r="Y555" i="3"/>
  <c r="X555" i="3"/>
  <c r="AD554" i="3"/>
  <c r="AC554" i="3"/>
  <c r="AB554" i="3"/>
  <c r="AA554" i="3"/>
  <c r="Z554" i="3"/>
  <c r="Y554" i="3"/>
  <c r="X554" i="3"/>
  <c r="AD553" i="3"/>
  <c r="AC553" i="3"/>
  <c r="AB553" i="3"/>
  <c r="AA553" i="3"/>
  <c r="Z553" i="3"/>
  <c r="Y553" i="3"/>
  <c r="X553" i="3"/>
  <c r="AD552" i="3"/>
  <c r="AC552" i="3"/>
  <c r="AB552" i="3"/>
  <c r="AA552" i="3"/>
  <c r="Z552" i="3"/>
  <c r="Y552" i="3"/>
  <c r="X552" i="3"/>
  <c r="AD551" i="3"/>
  <c r="AC551" i="3"/>
  <c r="AB551" i="3"/>
  <c r="AA551" i="3"/>
  <c r="Z551" i="3"/>
  <c r="Y551" i="3"/>
  <c r="X551" i="3"/>
  <c r="AD550" i="3"/>
  <c r="AC550" i="3"/>
  <c r="AB550" i="3"/>
  <c r="AA550" i="3"/>
  <c r="Z550" i="3"/>
  <c r="Y550" i="3"/>
  <c r="X550" i="3"/>
  <c r="AD549" i="3"/>
  <c r="AC549" i="3"/>
  <c r="AB549" i="3"/>
  <c r="AA549" i="3"/>
  <c r="Z549" i="3"/>
  <c r="Y549" i="3"/>
  <c r="X549" i="3"/>
  <c r="AD548" i="3"/>
  <c r="AC548" i="3"/>
  <c r="AB548" i="3"/>
  <c r="AA548" i="3"/>
  <c r="Z548" i="3"/>
  <c r="Y548" i="3"/>
  <c r="X548" i="3"/>
  <c r="AD547" i="3"/>
  <c r="AC547" i="3"/>
  <c r="AB547" i="3"/>
  <c r="AA547" i="3"/>
  <c r="Z547" i="3"/>
  <c r="Y547" i="3"/>
  <c r="X547" i="3"/>
  <c r="AD546" i="3"/>
  <c r="AC546" i="3"/>
  <c r="AB546" i="3"/>
  <c r="AA546" i="3"/>
  <c r="Z546" i="3"/>
  <c r="Y546" i="3"/>
  <c r="X546" i="3"/>
  <c r="AD545" i="3"/>
  <c r="AC545" i="3"/>
  <c r="AB545" i="3"/>
  <c r="AA545" i="3"/>
  <c r="Z545" i="3"/>
  <c r="Y545" i="3"/>
  <c r="X545" i="3"/>
  <c r="AD544" i="3"/>
  <c r="AC544" i="3"/>
  <c r="AB544" i="3"/>
  <c r="AA544" i="3"/>
  <c r="Z544" i="3"/>
  <c r="Y544" i="3"/>
  <c r="X544" i="3"/>
  <c r="AD543" i="3"/>
  <c r="AC543" i="3"/>
  <c r="AB543" i="3"/>
  <c r="AA543" i="3"/>
  <c r="Z543" i="3"/>
  <c r="Y543" i="3"/>
  <c r="X543" i="3"/>
  <c r="AD542" i="3"/>
  <c r="AC542" i="3"/>
  <c r="AB542" i="3"/>
  <c r="AA542" i="3"/>
  <c r="Z542" i="3"/>
  <c r="Y542" i="3"/>
  <c r="X542" i="3"/>
  <c r="AD541" i="3"/>
  <c r="AC541" i="3"/>
  <c r="AB541" i="3"/>
  <c r="AA541" i="3"/>
  <c r="Z541" i="3"/>
  <c r="Y541" i="3"/>
  <c r="X541" i="3"/>
  <c r="AD540" i="3"/>
  <c r="AC540" i="3"/>
  <c r="AB540" i="3"/>
  <c r="AA540" i="3"/>
  <c r="Z540" i="3"/>
  <c r="Y540" i="3"/>
  <c r="X540" i="3"/>
  <c r="AD539" i="3"/>
  <c r="AC539" i="3"/>
  <c r="AB539" i="3"/>
  <c r="AA539" i="3"/>
  <c r="Z539" i="3"/>
  <c r="Y539" i="3"/>
  <c r="X539" i="3"/>
  <c r="AD538" i="3"/>
  <c r="AC538" i="3"/>
  <c r="AB538" i="3"/>
  <c r="AA538" i="3"/>
  <c r="Z538" i="3"/>
  <c r="Y538" i="3"/>
  <c r="X538" i="3"/>
  <c r="AD537" i="3"/>
  <c r="AC537" i="3"/>
  <c r="AB537" i="3"/>
  <c r="AA537" i="3"/>
  <c r="Z537" i="3"/>
  <c r="Y537" i="3"/>
  <c r="X537" i="3"/>
  <c r="AD536" i="3"/>
  <c r="AC536" i="3"/>
  <c r="AB536" i="3"/>
  <c r="AA536" i="3"/>
  <c r="Z536" i="3"/>
  <c r="Y536" i="3"/>
  <c r="X536" i="3"/>
  <c r="AD535" i="3"/>
  <c r="AC535" i="3"/>
  <c r="AB535" i="3"/>
  <c r="AA535" i="3"/>
  <c r="Z535" i="3"/>
  <c r="Y535" i="3"/>
  <c r="X535" i="3"/>
  <c r="AD534" i="3"/>
  <c r="AC534" i="3"/>
  <c r="AB534" i="3"/>
  <c r="AA534" i="3"/>
  <c r="Z534" i="3"/>
  <c r="Y534" i="3"/>
  <c r="X534" i="3"/>
  <c r="AD533" i="3"/>
  <c r="AC533" i="3"/>
  <c r="AB533" i="3"/>
  <c r="AA533" i="3"/>
  <c r="Z533" i="3"/>
  <c r="Y533" i="3"/>
  <c r="X533" i="3"/>
  <c r="AD532" i="3"/>
  <c r="AC532" i="3"/>
  <c r="AB532" i="3"/>
  <c r="AA532" i="3"/>
  <c r="Z532" i="3"/>
  <c r="Y532" i="3"/>
  <c r="X532" i="3"/>
  <c r="AD531" i="3"/>
  <c r="AC531" i="3"/>
  <c r="AB531" i="3"/>
  <c r="AA531" i="3"/>
  <c r="Z531" i="3"/>
  <c r="Y531" i="3"/>
  <c r="X531" i="3"/>
  <c r="AD530" i="3"/>
  <c r="AC530" i="3"/>
  <c r="AB530" i="3"/>
  <c r="AA530" i="3"/>
  <c r="Z530" i="3"/>
  <c r="Y530" i="3"/>
  <c r="X530" i="3"/>
  <c r="AD529" i="3"/>
  <c r="AC529" i="3"/>
  <c r="AB529" i="3"/>
  <c r="AA529" i="3"/>
  <c r="Z529" i="3"/>
  <c r="Y529" i="3"/>
  <c r="X529" i="3"/>
  <c r="AD528" i="3"/>
  <c r="AC528" i="3"/>
  <c r="AB528" i="3"/>
  <c r="AA528" i="3"/>
  <c r="Z528" i="3"/>
  <c r="Y528" i="3"/>
  <c r="X528" i="3"/>
  <c r="AD527" i="3"/>
  <c r="AC527" i="3"/>
  <c r="AB527" i="3"/>
  <c r="AA527" i="3"/>
  <c r="Z527" i="3"/>
  <c r="Y527" i="3"/>
  <c r="X527" i="3"/>
  <c r="AD526" i="3"/>
  <c r="AC526" i="3"/>
  <c r="AB526" i="3"/>
  <c r="AA526" i="3"/>
  <c r="Z526" i="3"/>
  <c r="Y526" i="3"/>
  <c r="X526" i="3"/>
  <c r="AD525" i="3"/>
  <c r="AC525" i="3"/>
  <c r="AB525" i="3"/>
  <c r="AA525" i="3"/>
  <c r="Z525" i="3"/>
  <c r="Y525" i="3"/>
  <c r="X525" i="3"/>
  <c r="AD524" i="3"/>
  <c r="AC524" i="3"/>
  <c r="AB524" i="3"/>
  <c r="AA524" i="3"/>
  <c r="Z524" i="3"/>
  <c r="Y524" i="3"/>
  <c r="X524" i="3"/>
  <c r="AD523" i="3"/>
  <c r="AC523" i="3"/>
  <c r="AB523" i="3"/>
  <c r="AA523" i="3"/>
  <c r="Z523" i="3"/>
  <c r="Y523" i="3"/>
  <c r="X523" i="3"/>
  <c r="AD522" i="3"/>
  <c r="AC522" i="3"/>
  <c r="AB522" i="3"/>
  <c r="AA522" i="3"/>
  <c r="Z522" i="3"/>
  <c r="Y522" i="3"/>
  <c r="X522" i="3"/>
  <c r="AD521" i="3"/>
  <c r="AC521" i="3"/>
  <c r="AB521" i="3"/>
  <c r="AA521" i="3"/>
  <c r="Z521" i="3"/>
  <c r="Y521" i="3"/>
  <c r="X521" i="3"/>
  <c r="AD520" i="3"/>
  <c r="AC520" i="3"/>
  <c r="AB520" i="3"/>
  <c r="AA520" i="3"/>
  <c r="Z520" i="3"/>
  <c r="Y520" i="3"/>
  <c r="X520" i="3"/>
  <c r="AD519" i="3"/>
  <c r="AC519" i="3"/>
  <c r="AB519" i="3"/>
  <c r="AA519" i="3"/>
  <c r="Z519" i="3"/>
  <c r="Y519" i="3"/>
  <c r="X519" i="3"/>
  <c r="AD518" i="3"/>
  <c r="AC518" i="3"/>
  <c r="AB518" i="3"/>
  <c r="AA518" i="3"/>
  <c r="Z518" i="3"/>
  <c r="Y518" i="3"/>
  <c r="X518" i="3"/>
  <c r="AD517" i="3"/>
  <c r="AC517" i="3"/>
  <c r="AB517" i="3"/>
  <c r="AA517" i="3"/>
  <c r="Z517" i="3"/>
  <c r="Y517" i="3"/>
  <c r="X517" i="3"/>
  <c r="AD516" i="3"/>
  <c r="AC516" i="3"/>
  <c r="AB516" i="3"/>
  <c r="AA516" i="3"/>
  <c r="Z516" i="3"/>
  <c r="Y516" i="3"/>
  <c r="X516" i="3"/>
  <c r="AD515" i="3"/>
  <c r="AC515" i="3"/>
  <c r="AB515" i="3"/>
  <c r="AA515" i="3"/>
  <c r="Z515" i="3"/>
  <c r="Y515" i="3"/>
  <c r="X515" i="3"/>
  <c r="AD514" i="3"/>
  <c r="AC514" i="3"/>
  <c r="AB514" i="3"/>
  <c r="AA514" i="3"/>
  <c r="Z514" i="3"/>
  <c r="Y514" i="3"/>
  <c r="X514" i="3"/>
  <c r="AD513" i="3"/>
  <c r="AC513" i="3"/>
  <c r="AB513" i="3"/>
  <c r="AA513" i="3"/>
  <c r="Z513" i="3"/>
  <c r="Y513" i="3"/>
  <c r="X513" i="3"/>
  <c r="AD512" i="3"/>
  <c r="AC512" i="3"/>
  <c r="AB512" i="3"/>
  <c r="AA512" i="3"/>
  <c r="Z512" i="3"/>
  <c r="Y512" i="3"/>
  <c r="X512" i="3"/>
  <c r="AD511" i="3"/>
  <c r="AC511" i="3"/>
  <c r="AB511" i="3"/>
  <c r="AA511" i="3"/>
  <c r="Z511" i="3"/>
  <c r="Y511" i="3"/>
  <c r="X511" i="3"/>
  <c r="AD510" i="3"/>
  <c r="AC510" i="3"/>
  <c r="AB510" i="3"/>
  <c r="AA510" i="3"/>
  <c r="Z510" i="3"/>
  <c r="Y510" i="3"/>
  <c r="X510" i="3"/>
  <c r="AD509" i="3"/>
  <c r="AC509" i="3"/>
  <c r="AB509" i="3"/>
  <c r="AA509" i="3"/>
  <c r="Z509" i="3"/>
  <c r="Y509" i="3"/>
  <c r="X509" i="3"/>
  <c r="AD508" i="3"/>
  <c r="AC508" i="3"/>
  <c r="AB508" i="3"/>
  <c r="AA508" i="3"/>
  <c r="Z508" i="3"/>
  <c r="Y508" i="3"/>
  <c r="X508" i="3"/>
  <c r="AD507" i="3"/>
  <c r="AC507" i="3"/>
  <c r="AB507" i="3"/>
  <c r="AA507" i="3"/>
  <c r="Z507" i="3"/>
  <c r="Y507" i="3"/>
  <c r="X507" i="3"/>
  <c r="AD506" i="3"/>
  <c r="AC506" i="3"/>
  <c r="AB506" i="3"/>
  <c r="AA506" i="3"/>
  <c r="Z506" i="3"/>
  <c r="Y506" i="3"/>
  <c r="X506" i="3"/>
  <c r="AD505" i="3"/>
  <c r="AC505" i="3"/>
  <c r="AB505" i="3"/>
  <c r="AA505" i="3"/>
  <c r="Z505" i="3"/>
  <c r="Y505" i="3"/>
  <c r="X505" i="3"/>
  <c r="AD504" i="3"/>
  <c r="AC504" i="3"/>
  <c r="AB504" i="3"/>
  <c r="AA504" i="3"/>
  <c r="Z504" i="3"/>
  <c r="Y504" i="3"/>
  <c r="X504" i="3"/>
  <c r="AD503" i="3"/>
  <c r="AC503" i="3"/>
  <c r="AB503" i="3"/>
  <c r="AA503" i="3"/>
  <c r="Z503" i="3"/>
  <c r="Y503" i="3"/>
  <c r="X503" i="3"/>
  <c r="AD502" i="3"/>
  <c r="AC502" i="3"/>
  <c r="AB502" i="3"/>
  <c r="AA502" i="3"/>
  <c r="Z502" i="3"/>
  <c r="Y502" i="3"/>
  <c r="X502" i="3"/>
  <c r="AD501" i="3"/>
  <c r="AC501" i="3"/>
  <c r="AB501" i="3"/>
  <c r="AA501" i="3"/>
  <c r="Z501" i="3"/>
  <c r="Y501" i="3"/>
  <c r="X501" i="3"/>
  <c r="AD500" i="3"/>
  <c r="AC500" i="3"/>
  <c r="AB500" i="3"/>
  <c r="AA500" i="3"/>
  <c r="Z500" i="3"/>
  <c r="Y500" i="3"/>
  <c r="X500" i="3"/>
  <c r="AD499" i="3"/>
  <c r="AC499" i="3"/>
  <c r="AB499" i="3"/>
  <c r="AA499" i="3"/>
  <c r="Z499" i="3"/>
  <c r="Y499" i="3"/>
  <c r="X499" i="3"/>
  <c r="AD498" i="3"/>
  <c r="AC498" i="3"/>
  <c r="AB498" i="3"/>
  <c r="AA498" i="3"/>
  <c r="Z498" i="3"/>
  <c r="Y498" i="3"/>
  <c r="X498" i="3"/>
  <c r="AD497" i="3"/>
  <c r="AC497" i="3"/>
  <c r="AB497" i="3"/>
  <c r="AA497" i="3"/>
  <c r="Z497" i="3"/>
  <c r="Y497" i="3"/>
  <c r="X497" i="3"/>
  <c r="AD496" i="3"/>
  <c r="AC496" i="3"/>
  <c r="AB496" i="3"/>
  <c r="AA496" i="3"/>
  <c r="Z496" i="3"/>
  <c r="Y496" i="3"/>
  <c r="X496" i="3"/>
  <c r="AD495" i="3"/>
  <c r="AC495" i="3"/>
  <c r="AB495" i="3"/>
  <c r="AA495" i="3"/>
  <c r="Z495" i="3"/>
  <c r="Y495" i="3"/>
  <c r="X495" i="3"/>
  <c r="AD494" i="3"/>
  <c r="AC494" i="3"/>
  <c r="AB494" i="3"/>
  <c r="AA494" i="3"/>
  <c r="Z494" i="3"/>
  <c r="Y494" i="3"/>
  <c r="X494" i="3"/>
  <c r="AD493" i="3"/>
  <c r="AC493" i="3"/>
  <c r="AB493" i="3"/>
  <c r="AA493" i="3"/>
  <c r="Z493" i="3"/>
  <c r="Y493" i="3"/>
  <c r="X493" i="3"/>
  <c r="AD492" i="3"/>
  <c r="AC492" i="3"/>
  <c r="AB492" i="3"/>
  <c r="AA492" i="3"/>
  <c r="Z492" i="3"/>
  <c r="Y492" i="3"/>
  <c r="X492" i="3"/>
  <c r="AD491" i="3"/>
  <c r="AC491" i="3"/>
  <c r="AB491" i="3"/>
  <c r="AA491" i="3"/>
  <c r="Z491" i="3"/>
  <c r="Y491" i="3"/>
  <c r="X491" i="3"/>
  <c r="AD490" i="3"/>
  <c r="AC490" i="3"/>
  <c r="AB490" i="3"/>
  <c r="AA490" i="3"/>
  <c r="Z490" i="3"/>
  <c r="Y490" i="3"/>
  <c r="X490" i="3"/>
  <c r="AD489" i="3"/>
  <c r="AC489" i="3"/>
  <c r="AB489" i="3"/>
  <c r="AA489" i="3"/>
  <c r="Z489" i="3"/>
  <c r="Y489" i="3"/>
  <c r="X489" i="3"/>
  <c r="AD488" i="3"/>
  <c r="AC488" i="3"/>
  <c r="AB488" i="3"/>
  <c r="AA488" i="3"/>
  <c r="Z488" i="3"/>
  <c r="Y488" i="3"/>
  <c r="X488" i="3"/>
  <c r="AD487" i="3"/>
  <c r="AC487" i="3"/>
  <c r="AB487" i="3"/>
  <c r="AA487" i="3"/>
  <c r="Z487" i="3"/>
  <c r="Y487" i="3"/>
  <c r="X487" i="3"/>
  <c r="AD486" i="3"/>
  <c r="AC486" i="3"/>
  <c r="AB486" i="3"/>
  <c r="AA486" i="3"/>
  <c r="Z486" i="3"/>
  <c r="Y486" i="3"/>
  <c r="X486" i="3"/>
  <c r="AD485" i="3"/>
  <c r="AC485" i="3"/>
  <c r="AB485" i="3"/>
  <c r="AA485" i="3"/>
  <c r="Z485" i="3"/>
  <c r="Y485" i="3"/>
  <c r="X485" i="3"/>
  <c r="AD484" i="3"/>
  <c r="AC484" i="3"/>
  <c r="AB484" i="3"/>
  <c r="AA484" i="3"/>
  <c r="Z484" i="3"/>
  <c r="Y484" i="3"/>
  <c r="X484" i="3"/>
  <c r="AD483" i="3"/>
  <c r="AC483" i="3"/>
  <c r="AB483" i="3"/>
  <c r="AA483" i="3"/>
  <c r="Z483" i="3"/>
  <c r="Y483" i="3"/>
  <c r="X483" i="3"/>
  <c r="AD482" i="3"/>
  <c r="AC482" i="3"/>
  <c r="AB482" i="3"/>
  <c r="AA482" i="3"/>
  <c r="Z482" i="3"/>
  <c r="Y482" i="3"/>
  <c r="X482" i="3"/>
  <c r="AD481" i="3"/>
  <c r="AC481" i="3"/>
  <c r="AB481" i="3"/>
  <c r="AA481" i="3"/>
  <c r="Z481" i="3"/>
  <c r="Y481" i="3"/>
  <c r="X481" i="3"/>
  <c r="AD480" i="3"/>
  <c r="AC480" i="3"/>
  <c r="AB480" i="3"/>
  <c r="AA480" i="3"/>
  <c r="Z480" i="3"/>
  <c r="Y480" i="3"/>
  <c r="X480" i="3"/>
  <c r="AD479" i="3"/>
  <c r="AC479" i="3"/>
  <c r="AB479" i="3"/>
  <c r="AA479" i="3"/>
  <c r="Z479" i="3"/>
  <c r="Y479" i="3"/>
  <c r="X479" i="3"/>
  <c r="AD478" i="3"/>
  <c r="AC478" i="3"/>
  <c r="AB478" i="3"/>
  <c r="AA478" i="3"/>
  <c r="Z478" i="3"/>
  <c r="Y478" i="3"/>
  <c r="X478" i="3"/>
  <c r="AD477" i="3"/>
  <c r="AC477" i="3"/>
  <c r="AB477" i="3"/>
  <c r="AA477" i="3"/>
  <c r="Z477" i="3"/>
  <c r="Y477" i="3"/>
  <c r="X477" i="3"/>
  <c r="AD476" i="3"/>
  <c r="AC476" i="3"/>
  <c r="AB476" i="3"/>
  <c r="AA476" i="3"/>
  <c r="Z476" i="3"/>
  <c r="Y476" i="3"/>
  <c r="X476" i="3"/>
  <c r="AD475" i="3"/>
  <c r="AC475" i="3"/>
  <c r="AB475" i="3"/>
  <c r="AA475" i="3"/>
  <c r="Z475" i="3"/>
  <c r="Y475" i="3"/>
  <c r="X475" i="3"/>
  <c r="AD474" i="3"/>
  <c r="AC474" i="3"/>
  <c r="AB474" i="3"/>
  <c r="AA474" i="3"/>
  <c r="Z474" i="3"/>
  <c r="Y474" i="3"/>
  <c r="X474" i="3"/>
  <c r="AD473" i="3"/>
  <c r="AC473" i="3"/>
  <c r="AB473" i="3"/>
  <c r="AA473" i="3"/>
  <c r="Z473" i="3"/>
  <c r="Y473" i="3"/>
  <c r="X473" i="3"/>
  <c r="AD472" i="3"/>
  <c r="AC472" i="3"/>
  <c r="AB472" i="3"/>
  <c r="AA472" i="3"/>
  <c r="Z472" i="3"/>
  <c r="Y472" i="3"/>
  <c r="X472" i="3"/>
  <c r="AD471" i="3"/>
  <c r="AC471" i="3"/>
  <c r="AB471" i="3"/>
  <c r="AA471" i="3"/>
  <c r="Z471" i="3"/>
  <c r="Y471" i="3"/>
  <c r="X471" i="3"/>
  <c r="AD470" i="3"/>
  <c r="AC470" i="3"/>
  <c r="AB470" i="3"/>
  <c r="AA470" i="3"/>
  <c r="Z470" i="3"/>
  <c r="Y470" i="3"/>
  <c r="X470" i="3"/>
  <c r="AD469" i="3"/>
  <c r="AC469" i="3"/>
  <c r="AB469" i="3"/>
  <c r="AA469" i="3"/>
  <c r="Z469" i="3"/>
  <c r="Y469" i="3"/>
  <c r="X469" i="3"/>
  <c r="AD468" i="3"/>
  <c r="AC468" i="3"/>
  <c r="AB468" i="3"/>
  <c r="AA468" i="3"/>
  <c r="Z468" i="3"/>
  <c r="Y468" i="3"/>
  <c r="X468" i="3"/>
  <c r="AD467" i="3"/>
  <c r="AC467" i="3"/>
  <c r="AB467" i="3"/>
  <c r="AA467" i="3"/>
  <c r="Z467" i="3"/>
  <c r="Y467" i="3"/>
  <c r="X467" i="3"/>
  <c r="AD466" i="3"/>
  <c r="AC466" i="3"/>
  <c r="AB466" i="3"/>
  <c r="AA466" i="3"/>
  <c r="Z466" i="3"/>
  <c r="Y466" i="3"/>
  <c r="X466" i="3"/>
  <c r="AD465" i="3"/>
  <c r="AC465" i="3"/>
  <c r="AB465" i="3"/>
  <c r="AA465" i="3"/>
  <c r="Z465" i="3"/>
  <c r="Y465" i="3"/>
  <c r="X465" i="3"/>
  <c r="AD464" i="3"/>
  <c r="AC464" i="3"/>
  <c r="AB464" i="3"/>
  <c r="AA464" i="3"/>
  <c r="Z464" i="3"/>
  <c r="Y464" i="3"/>
  <c r="X464" i="3"/>
  <c r="AD463" i="3"/>
  <c r="AC463" i="3"/>
  <c r="AB463" i="3"/>
  <c r="AA463" i="3"/>
  <c r="Z463" i="3"/>
  <c r="Y463" i="3"/>
  <c r="X463" i="3"/>
  <c r="AD462" i="3"/>
  <c r="AC462" i="3"/>
  <c r="AB462" i="3"/>
  <c r="AA462" i="3"/>
  <c r="Z462" i="3"/>
  <c r="Y462" i="3"/>
  <c r="X462" i="3"/>
  <c r="AD461" i="3"/>
  <c r="AC461" i="3"/>
  <c r="AB461" i="3"/>
  <c r="AA461" i="3"/>
  <c r="Z461" i="3"/>
  <c r="Y461" i="3"/>
  <c r="X461" i="3"/>
  <c r="AD460" i="3"/>
  <c r="AC460" i="3"/>
  <c r="AB460" i="3"/>
  <c r="AA460" i="3"/>
  <c r="Z460" i="3"/>
  <c r="Y460" i="3"/>
  <c r="X460" i="3"/>
  <c r="AD459" i="3"/>
  <c r="AC459" i="3"/>
  <c r="AB459" i="3"/>
  <c r="AA459" i="3"/>
  <c r="Z459" i="3"/>
  <c r="Y459" i="3"/>
  <c r="X459" i="3"/>
  <c r="AD458" i="3"/>
  <c r="AC458" i="3"/>
  <c r="AB458" i="3"/>
  <c r="AA458" i="3"/>
  <c r="Z458" i="3"/>
  <c r="Y458" i="3"/>
  <c r="X458" i="3"/>
  <c r="AD457" i="3"/>
  <c r="AC457" i="3"/>
  <c r="AB457" i="3"/>
  <c r="AA457" i="3"/>
  <c r="Z457" i="3"/>
  <c r="Y457" i="3"/>
  <c r="X457" i="3"/>
  <c r="AD456" i="3"/>
  <c r="AC456" i="3"/>
  <c r="AB456" i="3"/>
  <c r="AA456" i="3"/>
  <c r="Z456" i="3"/>
  <c r="Y456" i="3"/>
  <c r="X456" i="3"/>
  <c r="AD455" i="3"/>
  <c r="AC455" i="3"/>
  <c r="AB455" i="3"/>
  <c r="AA455" i="3"/>
  <c r="Z455" i="3"/>
  <c r="Y455" i="3"/>
  <c r="X455" i="3"/>
  <c r="AD454" i="3"/>
  <c r="AC454" i="3"/>
  <c r="AB454" i="3"/>
  <c r="AA454" i="3"/>
  <c r="Z454" i="3"/>
  <c r="Y454" i="3"/>
  <c r="X454" i="3"/>
  <c r="AD453" i="3"/>
  <c r="AC453" i="3"/>
  <c r="AB453" i="3"/>
  <c r="AA453" i="3"/>
  <c r="Z453" i="3"/>
  <c r="Y453" i="3"/>
  <c r="X453" i="3"/>
  <c r="AD452" i="3"/>
  <c r="AC452" i="3"/>
  <c r="AB452" i="3"/>
  <c r="AA452" i="3"/>
  <c r="Z452" i="3"/>
  <c r="Y452" i="3"/>
  <c r="X452" i="3"/>
  <c r="AD451" i="3"/>
  <c r="AC451" i="3"/>
  <c r="AB451" i="3"/>
  <c r="AA451" i="3"/>
  <c r="Z451" i="3"/>
  <c r="Y451" i="3"/>
  <c r="X451" i="3"/>
  <c r="AD450" i="3"/>
  <c r="AC450" i="3"/>
  <c r="AB450" i="3"/>
  <c r="AA450" i="3"/>
  <c r="Z450" i="3"/>
  <c r="Y450" i="3"/>
  <c r="X450" i="3"/>
  <c r="AD449" i="3"/>
  <c r="AC449" i="3"/>
  <c r="AB449" i="3"/>
  <c r="AA449" i="3"/>
  <c r="Z449" i="3"/>
  <c r="Y449" i="3"/>
  <c r="X449" i="3"/>
  <c r="AD448" i="3"/>
  <c r="AC448" i="3"/>
  <c r="AB448" i="3"/>
  <c r="AA448" i="3"/>
  <c r="Z448" i="3"/>
  <c r="Y448" i="3"/>
  <c r="X448" i="3"/>
  <c r="AD447" i="3"/>
  <c r="AC447" i="3"/>
  <c r="AB447" i="3"/>
  <c r="AA447" i="3"/>
  <c r="Z447" i="3"/>
  <c r="Y447" i="3"/>
  <c r="X447" i="3"/>
  <c r="AD446" i="3"/>
  <c r="AC446" i="3"/>
  <c r="AB446" i="3"/>
  <c r="AA446" i="3"/>
  <c r="Z446" i="3"/>
  <c r="Y446" i="3"/>
  <c r="X446" i="3"/>
  <c r="AD445" i="3"/>
  <c r="AC445" i="3"/>
  <c r="AB445" i="3"/>
  <c r="AA445" i="3"/>
  <c r="Z445" i="3"/>
  <c r="Y445" i="3"/>
  <c r="X445" i="3"/>
  <c r="AD444" i="3"/>
  <c r="AC444" i="3"/>
  <c r="AB444" i="3"/>
  <c r="AA444" i="3"/>
  <c r="Z444" i="3"/>
  <c r="Y444" i="3"/>
  <c r="X444" i="3"/>
  <c r="AD443" i="3"/>
  <c r="AC443" i="3"/>
  <c r="AB443" i="3"/>
  <c r="AA443" i="3"/>
  <c r="Z443" i="3"/>
  <c r="Y443" i="3"/>
  <c r="X443" i="3"/>
  <c r="AD442" i="3"/>
  <c r="AC442" i="3"/>
  <c r="AB442" i="3"/>
  <c r="AA442" i="3"/>
  <c r="Z442" i="3"/>
  <c r="Y442" i="3"/>
  <c r="X442" i="3"/>
  <c r="AD441" i="3"/>
  <c r="AC441" i="3"/>
  <c r="AB441" i="3"/>
  <c r="AA441" i="3"/>
  <c r="Z441" i="3"/>
  <c r="Y441" i="3"/>
  <c r="X441" i="3"/>
  <c r="AD440" i="3"/>
  <c r="AC440" i="3"/>
  <c r="AB440" i="3"/>
  <c r="AA440" i="3"/>
  <c r="Z440" i="3"/>
  <c r="Y440" i="3"/>
  <c r="X440" i="3"/>
  <c r="AD439" i="3"/>
  <c r="AC439" i="3"/>
  <c r="AB439" i="3"/>
  <c r="AA439" i="3"/>
  <c r="Z439" i="3"/>
  <c r="Y439" i="3"/>
  <c r="X439" i="3"/>
  <c r="AD438" i="3"/>
  <c r="AC438" i="3"/>
  <c r="AB438" i="3"/>
  <c r="AA438" i="3"/>
  <c r="Z438" i="3"/>
  <c r="Y438" i="3"/>
  <c r="X438" i="3"/>
  <c r="AD437" i="3"/>
  <c r="AC437" i="3"/>
  <c r="AB437" i="3"/>
  <c r="AA437" i="3"/>
  <c r="Z437" i="3"/>
  <c r="Y437" i="3"/>
  <c r="X437" i="3"/>
  <c r="AD436" i="3"/>
  <c r="AC436" i="3"/>
  <c r="AB436" i="3"/>
  <c r="AA436" i="3"/>
  <c r="Z436" i="3"/>
  <c r="Y436" i="3"/>
  <c r="X436" i="3"/>
  <c r="AD435" i="3"/>
  <c r="AC435" i="3"/>
  <c r="AB435" i="3"/>
  <c r="AA435" i="3"/>
  <c r="Z435" i="3"/>
  <c r="Y435" i="3"/>
  <c r="X435" i="3"/>
  <c r="AD434" i="3"/>
  <c r="AC434" i="3"/>
  <c r="AB434" i="3"/>
  <c r="AA434" i="3"/>
  <c r="Z434" i="3"/>
  <c r="Y434" i="3"/>
  <c r="X434" i="3"/>
  <c r="AD433" i="3"/>
  <c r="AC433" i="3"/>
  <c r="AB433" i="3"/>
  <c r="AA433" i="3"/>
  <c r="Z433" i="3"/>
  <c r="Y433" i="3"/>
  <c r="X433" i="3"/>
  <c r="AD432" i="3"/>
  <c r="AC432" i="3"/>
  <c r="AB432" i="3"/>
  <c r="AA432" i="3"/>
  <c r="Z432" i="3"/>
  <c r="Y432" i="3"/>
  <c r="X432" i="3"/>
  <c r="AD431" i="3"/>
  <c r="AC431" i="3"/>
  <c r="AB431" i="3"/>
  <c r="AA431" i="3"/>
  <c r="Z431" i="3"/>
  <c r="Y431" i="3"/>
  <c r="X431" i="3"/>
  <c r="AD430" i="3"/>
  <c r="AC430" i="3"/>
  <c r="AB430" i="3"/>
  <c r="AA430" i="3"/>
  <c r="Z430" i="3"/>
  <c r="Y430" i="3"/>
  <c r="X430" i="3"/>
  <c r="AD429" i="3"/>
  <c r="AC429" i="3"/>
  <c r="AB429" i="3"/>
  <c r="AA429" i="3"/>
  <c r="Z429" i="3"/>
  <c r="Y429" i="3"/>
  <c r="X429" i="3"/>
  <c r="AD428" i="3"/>
  <c r="AC428" i="3"/>
  <c r="AB428" i="3"/>
  <c r="AA428" i="3"/>
  <c r="Z428" i="3"/>
  <c r="Y428" i="3"/>
  <c r="X428" i="3"/>
  <c r="AD427" i="3"/>
  <c r="AC427" i="3"/>
  <c r="AB427" i="3"/>
  <c r="AA427" i="3"/>
  <c r="Z427" i="3"/>
  <c r="Y427" i="3"/>
  <c r="X427" i="3"/>
  <c r="AD426" i="3"/>
  <c r="AC426" i="3"/>
  <c r="AB426" i="3"/>
  <c r="AA426" i="3"/>
  <c r="Z426" i="3"/>
  <c r="Y426" i="3"/>
  <c r="X426" i="3"/>
  <c r="AD425" i="3"/>
  <c r="AC425" i="3"/>
  <c r="AB425" i="3"/>
  <c r="AA425" i="3"/>
  <c r="Z425" i="3"/>
  <c r="Y425" i="3"/>
  <c r="X425" i="3"/>
  <c r="AD424" i="3"/>
  <c r="AC424" i="3"/>
  <c r="AB424" i="3"/>
  <c r="AA424" i="3"/>
  <c r="Z424" i="3"/>
  <c r="Y424" i="3"/>
  <c r="X424" i="3"/>
  <c r="AD423" i="3"/>
  <c r="AC423" i="3"/>
  <c r="AB423" i="3"/>
  <c r="AA423" i="3"/>
  <c r="Z423" i="3"/>
  <c r="Y423" i="3"/>
  <c r="X423" i="3"/>
  <c r="AD422" i="3"/>
  <c r="AC422" i="3"/>
  <c r="AB422" i="3"/>
  <c r="AA422" i="3"/>
  <c r="Z422" i="3"/>
  <c r="Y422" i="3"/>
  <c r="X422" i="3"/>
  <c r="AD421" i="3"/>
  <c r="AC421" i="3"/>
  <c r="AB421" i="3"/>
  <c r="AA421" i="3"/>
  <c r="Z421" i="3"/>
  <c r="Y421" i="3"/>
  <c r="X421" i="3"/>
  <c r="AD420" i="3"/>
  <c r="AC420" i="3"/>
  <c r="AB420" i="3"/>
  <c r="AA420" i="3"/>
  <c r="Z420" i="3"/>
  <c r="Y420" i="3"/>
  <c r="X420" i="3"/>
  <c r="AD419" i="3"/>
  <c r="AC419" i="3"/>
  <c r="AB419" i="3"/>
  <c r="AA419" i="3"/>
  <c r="Z419" i="3"/>
  <c r="Y419" i="3"/>
  <c r="X419" i="3"/>
  <c r="AD418" i="3"/>
  <c r="AC418" i="3"/>
  <c r="AB418" i="3"/>
  <c r="AA418" i="3"/>
  <c r="Z418" i="3"/>
  <c r="Y418" i="3"/>
  <c r="X418" i="3"/>
  <c r="AD417" i="3"/>
  <c r="AC417" i="3"/>
  <c r="AB417" i="3"/>
  <c r="AA417" i="3"/>
  <c r="Z417" i="3"/>
  <c r="Y417" i="3"/>
  <c r="X417" i="3"/>
  <c r="AD416" i="3"/>
  <c r="AC416" i="3"/>
  <c r="AB416" i="3"/>
  <c r="AA416" i="3"/>
  <c r="Z416" i="3"/>
  <c r="Y416" i="3"/>
  <c r="X416" i="3"/>
  <c r="AD415" i="3"/>
  <c r="AC415" i="3"/>
  <c r="AB415" i="3"/>
  <c r="AA415" i="3"/>
  <c r="Z415" i="3"/>
  <c r="Y415" i="3"/>
  <c r="X415" i="3"/>
  <c r="AD414" i="3"/>
  <c r="AC414" i="3"/>
  <c r="AB414" i="3"/>
  <c r="AA414" i="3"/>
  <c r="Z414" i="3"/>
  <c r="Y414" i="3"/>
  <c r="X414" i="3"/>
  <c r="AD413" i="3"/>
  <c r="AC413" i="3"/>
  <c r="AB413" i="3"/>
  <c r="AA413" i="3"/>
  <c r="Z413" i="3"/>
  <c r="Y413" i="3"/>
  <c r="X413" i="3"/>
  <c r="AD412" i="3"/>
  <c r="AC412" i="3"/>
  <c r="AB412" i="3"/>
  <c r="AA412" i="3"/>
  <c r="Z412" i="3"/>
  <c r="Y412" i="3"/>
  <c r="X412" i="3"/>
  <c r="AD411" i="3"/>
  <c r="AC411" i="3"/>
  <c r="AB411" i="3"/>
  <c r="AA411" i="3"/>
  <c r="Z411" i="3"/>
  <c r="Y411" i="3"/>
  <c r="X411" i="3"/>
  <c r="AD410" i="3"/>
  <c r="AC410" i="3"/>
  <c r="AB410" i="3"/>
  <c r="AA410" i="3"/>
  <c r="Z410" i="3"/>
  <c r="Y410" i="3"/>
  <c r="X410" i="3"/>
  <c r="AD409" i="3"/>
  <c r="AC409" i="3"/>
  <c r="AB409" i="3"/>
  <c r="AA409" i="3"/>
  <c r="Z409" i="3"/>
  <c r="Y409" i="3"/>
  <c r="X409" i="3"/>
  <c r="AD408" i="3"/>
  <c r="AC408" i="3"/>
  <c r="AB408" i="3"/>
  <c r="AA408" i="3"/>
  <c r="Z408" i="3"/>
  <c r="Y408" i="3"/>
  <c r="X408" i="3"/>
  <c r="AD407" i="3"/>
  <c r="AC407" i="3"/>
  <c r="AB407" i="3"/>
  <c r="AA407" i="3"/>
  <c r="Z407" i="3"/>
  <c r="Y407" i="3"/>
  <c r="X407" i="3"/>
  <c r="AD406" i="3"/>
  <c r="AC406" i="3"/>
  <c r="AB406" i="3"/>
  <c r="AA406" i="3"/>
  <c r="Z406" i="3"/>
  <c r="Y406" i="3"/>
  <c r="X406" i="3"/>
  <c r="AD405" i="3"/>
  <c r="AC405" i="3"/>
  <c r="AB405" i="3"/>
  <c r="AA405" i="3"/>
  <c r="Z405" i="3"/>
  <c r="Y405" i="3"/>
  <c r="X405" i="3"/>
  <c r="AD404" i="3"/>
  <c r="AC404" i="3"/>
  <c r="AB404" i="3"/>
  <c r="AA404" i="3"/>
  <c r="Z404" i="3"/>
  <c r="Y404" i="3"/>
  <c r="X404" i="3"/>
  <c r="AD403" i="3"/>
  <c r="AC403" i="3"/>
  <c r="AB403" i="3"/>
  <c r="AA403" i="3"/>
  <c r="Z403" i="3"/>
  <c r="Y403" i="3"/>
  <c r="X403" i="3"/>
  <c r="AD402" i="3"/>
  <c r="AC402" i="3"/>
  <c r="AB402" i="3"/>
  <c r="AA402" i="3"/>
  <c r="Z402" i="3"/>
  <c r="Y402" i="3"/>
  <c r="X402" i="3"/>
  <c r="AD401" i="3"/>
  <c r="AC401" i="3"/>
  <c r="AB401" i="3"/>
  <c r="AA401" i="3"/>
  <c r="Z401" i="3"/>
  <c r="Y401" i="3"/>
  <c r="X401" i="3"/>
  <c r="AD400" i="3"/>
  <c r="AC400" i="3"/>
  <c r="AB400" i="3"/>
  <c r="AA400" i="3"/>
  <c r="Z400" i="3"/>
  <c r="Y400" i="3"/>
  <c r="X400" i="3"/>
  <c r="AD399" i="3"/>
  <c r="AC399" i="3"/>
  <c r="AB399" i="3"/>
  <c r="AA399" i="3"/>
  <c r="Z399" i="3"/>
  <c r="Y399" i="3"/>
  <c r="X399" i="3"/>
  <c r="AD398" i="3"/>
  <c r="AC398" i="3"/>
  <c r="AB398" i="3"/>
  <c r="AA398" i="3"/>
  <c r="Z398" i="3"/>
  <c r="Y398" i="3"/>
  <c r="X398" i="3"/>
  <c r="AD397" i="3"/>
  <c r="AC397" i="3"/>
  <c r="AB397" i="3"/>
  <c r="AA397" i="3"/>
  <c r="Z397" i="3"/>
  <c r="Y397" i="3"/>
  <c r="X397" i="3"/>
  <c r="AD396" i="3"/>
  <c r="AC396" i="3"/>
  <c r="AB396" i="3"/>
  <c r="AA396" i="3"/>
  <c r="Z396" i="3"/>
  <c r="Y396" i="3"/>
  <c r="X396" i="3"/>
  <c r="AD395" i="3"/>
  <c r="AC395" i="3"/>
  <c r="AB395" i="3"/>
  <c r="AA395" i="3"/>
  <c r="Z395" i="3"/>
  <c r="Y395" i="3"/>
  <c r="X395" i="3"/>
  <c r="AD394" i="3"/>
  <c r="AC394" i="3"/>
  <c r="AB394" i="3"/>
  <c r="AA394" i="3"/>
  <c r="Z394" i="3"/>
  <c r="Y394" i="3"/>
  <c r="X394" i="3"/>
  <c r="AD393" i="3"/>
  <c r="AC393" i="3"/>
  <c r="AB393" i="3"/>
  <c r="AA393" i="3"/>
  <c r="Z393" i="3"/>
  <c r="Y393" i="3"/>
  <c r="X393" i="3"/>
  <c r="AD392" i="3"/>
  <c r="AC392" i="3"/>
  <c r="AB392" i="3"/>
  <c r="AA392" i="3"/>
  <c r="Z392" i="3"/>
  <c r="Y392" i="3"/>
  <c r="X392" i="3"/>
  <c r="AD391" i="3"/>
  <c r="AC391" i="3"/>
  <c r="AB391" i="3"/>
  <c r="AA391" i="3"/>
  <c r="Z391" i="3"/>
  <c r="Y391" i="3"/>
  <c r="X391" i="3"/>
  <c r="AD390" i="3"/>
  <c r="AC390" i="3"/>
  <c r="AB390" i="3"/>
  <c r="AA390" i="3"/>
  <c r="Z390" i="3"/>
  <c r="Y390" i="3"/>
  <c r="X390" i="3"/>
  <c r="AD389" i="3"/>
  <c r="AC389" i="3"/>
  <c r="AB389" i="3"/>
  <c r="AA389" i="3"/>
  <c r="Z389" i="3"/>
  <c r="Y389" i="3"/>
  <c r="X389" i="3"/>
  <c r="AD388" i="3"/>
  <c r="AC388" i="3"/>
  <c r="AB388" i="3"/>
  <c r="AA388" i="3"/>
  <c r="Z388" i="3"/>
  <c r="Y388" i="3"/>
  <c r="X388" i="3"/>
  <c r="AD387" i="3"/>
  <c r="AC387" i="3"/>
  <c r="AB387" i="3"/>
  <c r="AA387" i="3"/>
  <c r="Z387" i="3"/>
  <c r="Y387" i="3"/>
  <c r="X387" i="3"/>
  <c r="AD386" i="3"/>
  <c r="AC386" i="3"/>
  <c r="AB386" i="3"/>
  <c r="AA386" i="3"/>
  <c r="Z386" i="3"/>
  <c r="Y386" i="3"/>
  <c r="X386" i="3"/>
  <c r="AD385" i="3"/>
  <c r="AC385" i="3"/>
  <c r="AB385" i="3"/>
  <c r="AA385" i="3"/>
  <c r="Z385" i="3"/>
  <c r="Y385" i="3"/>
  <c r="X385" i="3"/>
  <c r="AD384" i="3"/>
  <c r="AC384" i="3"/>
  <c r="AB384" i="3"/>
  <c r="AA384" i="3"/>
  <c r="Z384" i="3"/>
  <c r="Y384" i="3"/>
  <c r="X384" i="3"/>
  <c r="AD383" i="3"/>
  <c r="AC383" i="3"/>
  <c r="AB383" i="3"/>
  <c r="AA383" i="3"/>
  <c r="Z383" i="3"/>
  <c r="Y383" i="3"/>
  <c r="X383" i="3"/>
  <c r="AD382" i="3"/>
  <c r="AC382" i="3"/>
  <c r="AB382" i="3"/>
  <c r="AA382" i="3"/>
  <c r="Z382" i="3"/>
  <c r="Y382" i="3"/>
  <c r="X382" i="3"/>
  <c r="AD381" i="3"/>
  <c r="AC381" i="3"/>
  <c r="AB381" i="3"/>
  <c r="AA381" i="3"/>
  <c r="Z381" i="3"/>
  <c r="Y381" i="3"/>
  <c r="X381" i="3"/>
  <c r="AD380" i="3"/>
  <c r="AC380" i="3"/>
  <c r="AB380" i="3"/>
  <c r="AA380" i="3"/>
  <c r="Z380" i="3"/>
  <c r="Y380" i="3"/>
  <c r="X380" i="3"/>
  <c r="AD379" i="3"/>
  <c r="AC379" i="3"/>
  <c r="AB379" i="3"/>
  <c r="AA379" i="3"/>
  <c r="Z379" i="3"/>
  <c r="Y379" i="3"/>
  <c r="X379" i="3"/>
  <c r="AD378" i="3"/>
  <c r="AC378" i="3"/>
  <c r="AB378" i="3"/>
  <c r="AA378" i="3"/>
  <c r="Z378" i="3"/>
  <c r="Y378" i="3"/>
  <c r="X378" i="3"/>
  <c r="AD377" i="3"/>
  <c r="AC377" i="3"/>
  <c r="AB377" i="3"/>
  <c r="AA377" i="3"/>
  <c r="Z377" i="3"/>
  <c r="Y377" i="3"/>
  <c r="X377" i="3"/>
  <c r="AD376" i="3"/>
  <c r="AC376" i="3"/>
  <c r="AB376" i="3"/>
  <c r="AA376" i="3"/>
  <c r="Z376" i="3"/>
  <c r="Y376" i="3"/>
  <c r="X376" i="3"/>
  <c r="AD375" i="3"/>
  <c r="AC375" i="3"/>
  <c r="AB375" i="3"/>
  <c r="AA375" i="3"/>
  <c r="Z375" i="3"/>
  <c r="Y375" i="3"/>
  <c r="X375" i="3"/>
  <c r="AD374" i="3"/>
  <c r="AC374" i="3"/>
  <c r="AB374" i="3"/>
  <c r="AA374" i="3"/>
  <c r="Z374" i="3"/>
  <c r="Y374" i="3"/>
  <c r="X374" i="3"/>
  <c r="AD373" i="3"/>
  <c r="AC373" i="3"/>
  <c r="AB373" i="3"/>
  <c r="AA373" i="3"/>
  <c r="Z373" i="3"/>
  <c r="Y373" i="3"/>
  <c r="X373" i="3"/>
  <c r="AD372" i="3"/>
  <c r="AC372" i="3"/>
  <c r="AB372" i="3"/>
  <c r="AA372" i="3"/>
  <c r="Z372" i="3"/>
  <c r="Y372" i="3"/>
  <c r="X372" i="3"/>
  <c r="AD371" i="3"/>
  <c r="AC371" i="3"/>
  <c r="AB371" i="3"/>
  <c r="AA371" i="3"/>
  <c r="Z371" i="3"/>
  <c r="Y371" i="3"/>
  <c r="X371" i="3"/>
  <c r="AD370" i="3"/>
  <c r="AC370" i="3"/>
  <c r="AB370" i="3"/>
  <c r="AA370" i="3"/>
  <c r="Z370" i="3"/>
  <c r="Y370" i="3"/>
  <c r="X370" i="3"/>
  <c r="AD369" i="3"/>
  <c r="AC369" i="3"/>
  <c r="AB369" i="3"/>
  <c r="AA369" i="3"/>
  <c r="Z369" i="3"/>
  <c r="Y369" i="3"/>
  <c r="X369" i="3"/>
  <c r="AD368" i="3"/>
  <c r="AC368" i="3"/>
  <c r="AB368" i="3"/>
  <c r="AA368" i="3"/>
  <c r="Z368" i="3"/>
  <c r="Y368" i="3"/>
  <c r="X368" i="3"/>
  <c r="AD367" i="3"/>
  <c r="AC367" i="3"/>
  <c r="AB367" i="3"/>
  <c r="AA367" i="3"/>
  <c r="Z367" i="3"/>
  <c r="Y367" i="3"/>
  <c r="X367" i="3"/>
  <c r="AD366" i="3"/>
  <c r="AC366" i="3"/>
  <c r="AB366" i="3"/>
  <c r="AA366" i="3"/>
  <c r="Z366" i="3"/>
  <c r="Y366" i="3"/>
  <c r="X366" i="3"/>
  <c r="AD365" i="3"/>
  <c r="AC365" i="3"/>
  <c r="AB365" i="3"/>
  <c r="AA365" i="3"/>
  <c r="Z365" i="3"/>
  <c r="Y365" i="3"/>
  <c r="X365" i="3"/>
  <c r="AD364" i="3"/>
  <c r="AC364" i="3"/>
  <c r="AB364" i="3"/>
  <c r="AA364" i="3"/>
  <c r="Z364" i="3"/>
  <c r="Y364" i="3"/>
  <c r="X364" i="3"/>
  <c r="AD363" i="3"/>
  <c r="AC363" i="3"/>
  <c r="AB363" i="3"/>
  <c r="AA363" i="3"/>
  <c r="Z363" i="3"/>
  <c r="Y363" i="3"/>
  <c r="X363" i="3"/>
  <c r="AD362" i="3"/>
  <c r="AC362" i="3"/>
  <c r="AB362" i="3"/>
  <c r="AA362" i="3"/>
  <c r="Z362" i="3"/>
  <c r="Y362" i="3"/>
  <c r="X362" i="3"/>
  <c r="AD361" i="3"/>
  <c r="AC361" i="3"/>
  <c r="AB361" i="3"/>
  <c r="AA361" i="3"/>
  <c r="Z361" i="3"/>
  <c r="Y361" i="3"/>
  <c r="X361" i="3"/>
  <c r="AD360" i="3"/>
  <c r="AC360" i="3"/>
  <c r="AB360" i="3"/>
  <c r="AA360" i="3"/>
  <c r="Z360" i="3"/>
  <c r="Y360" i="3"/>
  <c r="X360" i="3"/>
  <c r="AD359" i="3"/>
  <c r="AC359" i="3"/>
  <c r="AB359" i="3"/>
  <c r="AA359" i="3"/>
  <c r="Z359" i="3"/>
  <c r="Y359" i="3"/>
  <c r="X359" i="3"/>
  <c r="AD358" i="3"/>
  <c r="AC358" i="3"/>
  <c r="AB358" i="3"/>
  <c r="AA358" i="3"/>
  <c r="Z358" i="3"/>
  <c r="Y358" i="3"/>
  <c r="X358" i="3"/>
  <c r="AD357" i="3"/>
  <c r="AC357" i="3"/>
  <c r="AB357" i="3"/>
  <c r="AA357" i="3"/>
  <c r="Z357" i="3"/>
  <c r="Y357" i="3"/>
  <c r="X357" i="3"/>
  <c r="AD356" i="3"/>
  <c r="AC356" i="3"/>
  <c r="AB356" i="3"/>
  <c r="AA356" i="3"/>
  <c r="Z356" i="3"/>
  <c r="Y356" i="3"/>
  <c r="X356" i="3"/>
  <c r="AD355" i="3"/>
  <c r="AC355" i="3"/>
  <c r="AB355" i="3"/>
  <c r="AA355" i="3"/>
  <c r="Z355" i="3"/>
  <c r="Y355" i="3"/>
  <c r="X355" i="3"/>
  <c r="AD354" i="3"/>
  <c r="AC354" i="3"/>
  <c r="AB354" i="3"/>
  <c r="AA354" i="3"/>
  <c r="Z354" i="3"/>
  <c r="Y354" i="3"/>
  <c r="X354" i="3"/>
  <c r="AD353" i="3"/>
  <c r="AC353" i="3"/>
  <c r="AB353" i="3"/>
  <c r="AA353" i="3"/>
  <c r="Z353" i="3"/>
  <c r="Y353" i="3"/>
  <c r="X353" i="3"/>
  <c r="AD352" i="3"/>
  <c r="AC352" i="3"/>
  <c r="AB352" i="3"/>
  <c r="AA352" i="3"/>
  <c r="Z352" i="3"/>
  <c r="Y352" i="3"/>
  <c r="X352" i="3"/>
  <c r="AD351" i="3"/>
  <c r="AC351" i="3"/>
  <c r="AB351" i="3"/>
  <c r="AA351" i="3"/>
  <c r="Z351" i="3"/>
  <c r="Y351" i="3"/>
  <c r="X351" i="3"/>
  <c r="AD350" i="3"/>
  <c r="AC350" i="3"/>
  <c r="AB350" i="3"/>
  <c r="AA350" i="3"/>
  <c r="Z350" i="3"/>
  <c r="Y350" i="3"/>
  <c r="X350" i="3"/>
  <c r="AD349" i="3"/>
  <c r="AC349" i="3"/>
  <c r="AB349" i="3"/>
  <c r="AA349" i="3"/>
  <c r="Z349" i="3"/>
  <c r="Y349" i="3"/>
  <c r="X349" i="3"/>
  <c r="AD348" i="3"/>
  <c r="AC348" i="3"/>
  <c r="AB348" i="3"/>
  <c r="AA348" i="3"/>
  <c r="Z348" i="3"/>
  <c r="Y348" i="3"/>
  <c r="X348" i="3"/>
  <c r="AD347" i="3"/>
  <c r="AC347" i="3"/>
  <c r="AB347" i="3"/>
  <c r="AA347" i="3"/>
  <c r="Z347" i="3"/>
  <c r="Y347" i="3"/>
  <c r="X347" i="3"/>
  <c r="AD346" i="3"/>
  <c r="AC346" i="3"/>
  <c r="AB346" i="3"/>
  <c r="AA346" i="3"/>
  <c r="Z346" i="3"/>
  <c r="Y346" i="3"/>
  <c r="X346" i="3"/>
  <c r="AD345" i="3"/>
  <c r="AC345" i="3"/>
  <c r="AB345" i="3"/>
  <c r="AA345" i="3"/>
  <c r="Z345" i="3"/>
  <c r="Y345" i="3"/>
  <c r="X345" i="3"/>
  <c r="AD344" i="3"/>
  <c r="AC344" i="3"/>
  <c r="AB344" i="3"/>
  <c r="AA344" i="3"/>
  <c r="Z344" i="3"/>
  <c r="Y344" i="3"/>
  <c r="X344" i="3"/>
  <c r="AD343" i="3"/>
  <c r="AC343" i="3"/>
  <c r="AB343" i="3"/>
  <c r="AA343" i="3"/>
  <c r="Z343" i="3"/>
  <c r="Y343" i="3"/>
  <c r="X343" i="3"/>
  <c r="AD342" i="3"/>
  <c r="AC342" i="3"/>
  <c r="AB342" i="3"/>
  <c r="AA342" i="3"/>
  <c r="Z342" i="3"/>
  <c r="Y342" i="3"/>
  <c r="X342" i="3"/>
  <c r="AD341" i="3"/>
  <c r="AC341" i="3"/>
  <c r="AB341" i="3"/>
  <c r="AA341" i="3"/>
  <c r="Z341" i="3"/>
  <c r="Y341" i="3"/>
  <c r="X341" i="3"/>
  <c r="AD340" i="3"/>
  <c r="AC340" i="3"/>
  <c r="AB340" i="3"/>
  <c r="AA340" i="3"/>
  <c r="Z340" i="3"/>
  <c r="Y340" i="3"/>
  <c r="X340" i="3"/>
  <c r="AD339" i="3"/>
  <c r="AC339" i="3"/>
  <c r="AB339" i="3"/>
  <c r="AA339" i="3"/>
  <c r="Z339" i="3"/>
  <c r="Y339" i="3"/>
  <c r="X339" i="3"/>
  <c r="AD338" i="3"/>
  <c r="AC338" i="3"/>
  <c r="AB338" i="3"/>
  <c r="AA338" i="3"/>
  <c r="Z338" i="3"/>
  <c r="Y338" i="3"/>
  <c r="X338" i="3"/>
  <c r="AD337" i="3"/>
  <c r="AC337" i="3"/>
  <c r="AB337" i="3"/>
  <c r="AA337" i="3"/>
  <c r="Z337" i="3"/>
  <c r="Y337" i="3"/>
  <c r="X337" i="3"/>
  <c r="AD336" i="3"/>
  <c r="AC336" i="3"/>
  <c r="AB336" i="3"/>
  <c r="AA336" i="3"/>
  <c r="Z336" i="3"/>
  <c r="Y336" i="3"/>
  <c r="X336" i="3"/>
  <c r="AD335" i="3"/>
  <c r="AC335" i="3"/>
  <c r="AB335" i="3"/>
  <c r="AA335" i="3"/>
  <c r="Z335" i="3"/>
  <c r="Y335" i="3"/>
  <c r="X335" i="3"/>
  <c r="AD334" i="3"/>
  <c r="AC334" i="3"/>
  <c r="AB334" i="3"/>
  <c r="AA334" i="3"/>
  <c r="Z334" i="3"/>
  <c r="Y334" i="3"/>
  <c r="X334" i="3"/>
  <c r="AD333" i="3"/>
  <c r="AC333" i="3"/>
  <c r="AB333" i="3"/>
  <c r="AA333" i="3"/>
  <c r="Z333" i="3"/>
  <c r="Y333" i="3"/>
  <c r="X333" i="3"/>
  <c r="AD332" i="3"/>
  <c r="AC332" i="3"/>
  <c r="AB332" i="3"/>
  <c r="AA332" i="3"/>
  <c r="Z332" i="3"/>
  <c r="Y332" i="3"/>
  <c r="X332" i="3"/>
  <c r="AD331" i="3"/>
  <c r="AC331" i="3"/>
  <c r="AB331" i="3"/>
  <c r="AA331" i="3"/>
  <c r="Z331" i="3"/>
  <c r="Y331" i="3"/>
  <c r="X331" i="3"/>
  <c r="AD330" i="3"/>
  <c r="AC330" i="3"/>
  <c r="AB330" i="3"/>
  <c r="AA330" i="3"/>
  <c r="Z330" i="3"/>
  <c r="Y330" i="3"/>
  <c r="X330" i="3"/>
  <c r="AD329" i="3"/>
  <c r="AC329" i="3"/>
  <c r="AB329" i="3"/>
  <c r="AA329" i="3"/>
  <c r="Z329" i="3"/>
  <c r="Y329" i="3"/>
  <c r="X329" i="3"/>
  <c r="AD328" i="3"/>
  <c r="AC328" i="3"/>
  <c r="AB328" i="3"/>
  <c r="AA328" i="3"/>
  <c r="Z328" i="3"/>
  <c r="Y328" i="3"/>
  <c r="X328" i="3"/>
  <c r="AD327" i="3"/>
  <c r="AC327" i="3"/>
  <c r="AB327" i="3"/>
  <c r="AA327" i="3"/>
  <c r="Z327" i="3"/>
  <c r="Y327" i="3"/>
  <c r="X327" i="3"/>
  <c r="AD326" i="3"/>
  <c r="AC326" i="3"/>
  <c r="AB326" i="3"/>
  <c r="AA326" i="3"/>
  <c r="Z326" i="3"/>
  <c r="Y326" i="3"/>
  <c r="X326" i="3"/>
  <c r="AD325" i="3"/>
  <c r="AC325" i="3"/>
  <c r="AB325" i="3"/>
  <c r="AA325" i="3"/>
  <c r="Z325" i="3"/>
  <c r="Y325" i="3"/>
  <c r="X325" i="3"/>
  <c r="AD324" i="3"/>
  <c r="AC324" i="3"/>
  <c r="AB324" i="3"/>
  <c r="AA324" i="3"/>
  <c r="Z324" i="3"/>
  <c r="Y324" i="3"/>
  <c r="X324" i="3"/>
  <c r="AD323" i="3"/>
  <c r="AC323" i="3"/>
  <c r="AB323" i="3"/>
  <c r="AA323" i="3"/>
  <c r="Z323" i="3"/>
  <c r="Y323" i="3"/>
  <c r="X323" i="3"/>
  <c r="AD322" i="3"/>
  <c r="AC322" i="3"/>
  <c r="AB322" i="3"/>
  <c r="AA322" i="3"/>
  <c r="Z322" i="3"/>
  <c r="Y322" i="3"/>
  <c r="X322" i="3"/>
  <c r="AD321" i="3"/>
  <c r="AC321" i="3"/>
  <c r="AB321" i="3"/>
  <c r="AA321" i="3"/>
  <c r="Z321" i="3"/>
  <c r="Y321" i="3"/>
  <c r="X321" i="3"/>
  <c r="AD320" i="3"/>
  <c r="AC320" i="3"/>
  <c r="AB320" i="3"/>
  <c r="AA320" i="3"/>
  <c r="Z320" i="3"/>
  <c r="Y320" i="3"/>
  <c r="X320" i="3"/>
  <c r="AD319" i="3"/>
  <c r="AC319" i="3"/>
  <c r="AB319" i="3"/>
  <c r="AA319" i="3"/>
  <c r="Z319" i="3"/>
  <c r="Y319" i="3"/>
  <c r="X319" i="3"/>
  <c r="AD318" i="3"/>
  <c r="AC318" i="3"/>
  <c r="AB318" i="3"/>
  <c r="AA318" i="3"/>
  <c r="Z318" i="3"/>
  <c r="Y318" i="3"/>
  <c r="X318" i="3"/>
  <c r="AD317" i="3"/>
  <c r="AC317" i="3"/>
  <c r="AB317" i="3"/>
  <c r="AA317" i="3"/>
  <c r="Z317" i="3"/>
  <c r="Y317" i="3"/>
  <c r="X317" i="3"/>
  <c r="AD316" i="3"/>
  <c r="AC316" i="3"/>
  <c r="AB316" i="3"/>
  <c r="AA316" i="3"/>
  <c r="Z316" i="3"/>
  <c r="Y316" i="3"/>
  <c r="X316" i="3"/>
  <c r="AD315" i="3"/>
  <c r="AC315" i="3"/>
  <c r="AB315" i="3"/>
  <c r="AA315" i="3"/>
  <c r="Z315" i="3"/>
  <c r="Y315" i="3"/>
  <c r="X315" i="3"/>
  <c r="AD314" i="3"/>
  <c r="AC314" i="3"/>
  <c r="AB314" i="3"/>
  <c r="AA314" i="3"/>
  <c r="Z314" i="3"/>
  <c r="Y314" i="3"/>
  <c r="X314" i="3"/>
  <c r="AD313" i="3"/>
  <c r="AC313" i="3"/>
  <c r="AB313" i="3"/>
  <c r="AA313" i="3"/>
  <c r="Z313" i="3"/>
  <c r="Y313" i="3"/>
  <c r="X313" i="3"/>
  <c r="AD312" i="3"/>
  <c r="AC312" i="3"/>
  <c r="AB312" i="3"/>
  <c r="AA312" i="3"/>
  <c r="Z312" i="3"/>
  <c r="Y312" i="3"/>
  <c r="X312" i="3"/>
  <c r="AD311" i="3"/>
  <c r="AC311" i="3"/>
  <c r="AB311" i="3"/>
  <c r="AA311" i="3"/>
  <c r="Z311" i="3"/>
  <c r="Y311" i="3"/>
  <c r="X311" i="3"/>
  <c r="AD310" i="3"/>
  <c r="AC310" i="3"/>
  <c r="AB310" i="3"/>
  <c r="AA310" i="3"/>
  <c r="Z310" i="3"/>
  <c r="Y310" i="3"/>
  <c r="X310" i="3"/>
  <c r="AD309" i="3"/>
  <c r="AC309" i="3"/>
  <c r="AB309" i="3"/>
  <c r="AA309" i="3"/>
  <c r="Z309" i="3"/>
  <c r="Y309" i="3"/>
  <c r="X309" i="3"/>
  <c r="AD308" i="3"/>
  <c r="AC308" i="3"/>
  <c r="AB308" i="3"/>
  <c r="AA308" i="3"/>
  <c r="Z308" i="3"/>
  <c r="Y308" i="3"/>
  <c r="X308" i="3"/>
  <c r="AD307" i="3"/>
  <c r="AC307" i="3"/>
  <c r="AB307" i="3"/>
  <c r="AA307" i="3"/>
  <c r="Z307" i="3"/>
  <c r="Y307" i="3"/>
  <c r="X307" i="3"/>
  <c r="AD306" i="3"/>
  <c r="AC306" i="3"/>
  <c r="AB306" i="3"/>
  <c r="AA306" i="3"/>
  <c r="Z306" i="3"/>
  <c r="Y306" i="3"/>
  <c r="X306" i="3"/>
  <c r="AD305" i="3"/>
  <c r="AC305" i="3"/>
  <c r="AB305" i="3"/>
  <c r="AA305" i="3"/>
  <c r="Z305" i="3"/>
  <c r="Y305" i="3"/>
  <c r="X305" i="3"/>
  <c r="AD304" i="3"/>
  <c r="AC304" i="3"/>
  <c r="AB304" i="3"/>
  <c r="AA304" i="3"/>
  <c r="Z304" i="3"/>
  <c r="Y304" i="3"/>
  <c r="X304" i="3"/>
  <c r="AD303" i="3"/>
  <c r="AC303" i="3"/>
  <c r="AB303" i="3"/>
  <c r="AA303" i="3"/>
  <c r="Z303" i="3"/>
  <c r="Y303" i="3"/>
  <c r="X303" i="3"/>
  <c r="AD302" i="3"/>
  <c r="AC302" i="3"/>
  <c r="AB302" i="3"/>
  <c r="AA302" i="3"/>
  <c r="Z302" i="3"/>
  <c r="Y302" i="3"/>
  <c r="X302" i="3"/>
  <c r="AD301" i="3"/>
  <c r="AC301" i="3"/>
  <c r="AB301" i="3"/>
  <c r="AA301" i="3"/>
  <c r="Z301" i="3"/>
  <c r="Y301" i="3"/>
  <c r="X301" i="3"/>
  <c r="AD300" i="3"/>
  <c r="AC300" i="3"/>
  <c r="AB300" i="3"/>
  <c r="AA300" i="3"/>
  <c r="Z300" i="3"/>
  <c r="Y300" i="3"/>
  <c r="X300" i="3"/>
  <c r="AD299" i="3"/>
  <c r="AC299" i="3"/>
  <c r="AB299" i="3"/>
  <c r="AA299" i="3"/>
  <c r="Z299" i="3"/>
  <c r="Y299" i="3"/>
  <c r="X299" i="3"/>
  <c r="AD298" i="3"/>
  <c r="AC298" i="3"/>
  <c r="AB298" i="3"/>
  <c r="AA298" i="3"/>
  <c r="Z298" i="3"/>
  <c r="Y298" i="3"/>
  <c r="X298" i="3"/>
  <c r="AD297" i="3"/>
  <c r="AC297" i="3"/>
  <c r="AB297" i="3"/>
  <c r="AA297" i="3"/>
  <c r="Z297" i="3"/>
  <c r="Y297" i="3"/>
  <c r="X297" i="3"/>
  <c r="AD296" i="3"/>
  <c r="AC296" i="3"/>
  <c r="AB296" i="3"/>
  <c r="AA296" i="3"/>
  <c r="Z296" i="3"/>
  <c r="Y296" i="3"/>
  <c r="X296" i="3"/>
  <c r="AD295" i="3"/>
  <c r="AC295" i="3"/>
  <c r="AB295" i="3"/>
  <c r="AA295" i="3"/>
  <c r="Z295" i="3"/>
  <c r="Y295" i="3"/>
  <c r="X295" i="3"/>
  <c r="AD294" i="3"/>
  <c r="AC294" i="3"/>
  <c r="AB294" i="3"/>
  <c r="AA294" i="3"/>
  <c r="Z294" i="3"/>
  <c r="Y294" i="3"/>
  <c r="X294" i="3"/>
  <c r="AD293" i="3"/>
  <c r="AC293" i="3"/>
  <c r="AB293" i="3"/>
  <c r="AA293" i="3"/>
  <c r="Z293" i="3"/>
  <c r="Y293" i="3"/>
  <c r="X293" i="3"/>
  <c r="AD292" i="3"/>
  <c r="AC292" i="3"/>
  <c r="AB292" i="3"/>
  <c r="AA292" i="3"/>
  <c r="Z292" i="3"/>
  <c r="Y292" i="3"/>
  <c r="X292" i="3"/>
  <c r="AD291" i="3"/>
  <c r="AC291" i="3"/>
  <c r="AB291" i="3"/>
  <c r="AA291" i="3"/>
  <c r="Z291" i="3"/>
  <c r="Y291" i="3"/>
  <c r="X291" i="3"/>
  <c r="AD290" i="3"/>
  <c r="AC290" i="3"/>
  <c r="AB290" i="3"/>
  <c r="AA290" i="3"/>
  <c r="Z290" i="3"/>
  <c r="Y290" i="3"/>
  <c r="X290" i="3"/>
  <c r="AD289" i="3"/>
  <c r="AC289" i="3"/>
  <c r="AB289" i="3"/>
  <c r="AA289" i="3"/>
  <c r="Z289" i="3"/>
  <c r="Y289" i="3"/>
  <c r="X289" i="3"/>
  <c r="AD288" i="3"/>
  <c r="AC288" i="3"/>
  <c r="AB288" i="3"/>
  <c r="AA288" i="3"/>
  <c r="Z288" i="3"/>
  <c r="Y288" i="3"/>
  <c r="X288" i="3"/>
  <c r="AD287" i="3"/>
  <c r="AC287" i="3"/>
  <c r="AB287" i="3"/>
  <c r="AA287" i="3"/>
  <c r="Z287" i="3"/>
  <c r="Y287" i="3"/>
  <c r="X287" i="3"/>
  <c r="AD286" i="3"/>
  <c r="AC286" i="3"/>
  <c r="AB286" i="3"/>
  <c r="AA286" i="3"/>
  <c r="Z286" i="3"/>
  <c r="Y286" i="3"/>
  <c r="X286" i="3"/>
  <c r="AD285" i="3"/>
  <c r="AC285" i="3"/>
  <c r="AB285" i="3"/>
  <c r="AA285" i="3"/>
  <c r="Z285" i="3"/>
  <c r="Y285" i="3"/>
  <c r="X285" i="3"/>
  <c r="AD284" i="3"/>
  <c r="AC284" i="3"/>
  <c r="AB284" i="3"/>
  <c r="AA284" i="3"/>
  <c r="Z284" i="3"/>
  <c r="Y284" i="3"/>
  <c r="X284" i="3"/>
  <c r="AD283" i="3"/>
  <c r="AC283" i="3"/>
  <c r="AB283" i="3"/>
  <c r="AA283" i="3"/>
  <c r="Z283" i="3"/>
  <c r="Y283" i="3"/>
  <c r="X283" i="3"/>
  <c r="AD282" i="3"/>
  <c r="AC282" i="3"/>
  <c r="AB282" i="3"/>
  <c r="AA282" i="3"/>
  <c r="Z282" i="3"/>
  <c r="Y282" i="3"/>
  <c r="X282" i="3"/>
  <c r="AD281" i="3"/>
  <c r="AC281" i="3"/>
  <c r="AB281" i="3"/>
  <c r="AA281" i="3"/>
  <c r="Z281" i="3"/>
  <c r="Y281" i="3"/>
  <c r="X281" i="3"/>
  <c r="AD280" i="3"/>
  <c r="AC280" i="3"/>
  <c r="AB280" i="3"/>
  <c r="AA280" i="3"/>
  <c r="Z280" i="3"/>
  <c r="Y280" i="3"/>
  <c r="X280" i="3"/>
  <c r="AD279" i="3"/>
  <c r="AC279" i="3"/>
  <c r="AB279" i="3"/>
  <c r="AA279" i="3"/>
  <c r="Z279" i="3"/>
  <c r="Y279" i="3"/>
  <c r="X279" i="3"/>
  <c r="AD278" i="3"/>
  <c r="AC278" i="3"/>
  <c r="AB278" i="3"/>
  <c r="AA278" i="3"/>
  <c r="Z278" i="3"/>
  <c r="Y278" i="3"/>
  <c r="X278" i="3"/>
  <c r="AD277" i="3"/>
  <c r="AC277" i="3"/>
  <c r="AB277" i="3"/>
  <c r="AA277" i="3"/>
  <c r="Z277" i="3"/>
  <c r="Y277" i="3"/>
  <c r="X277" i="3"/>
  <c r="AD276" i="3"/>
  <c r="AC276" i="3"/>
  <c r="AB276" i="3"/>
  <c r="AA276" i="3"/>
  <c r="Z276" i="3"/>
  <c r="Y276" i="3"/>
  <c r="X276" i="3"/>
  <c r="AD275" i="3"/>
  <c r="AC275" i="3"/>
  <c r="AB275" i="3"/>
  <c r="AA275" i="3"/>
  <c r="Z275" i="3"/>
  <c r="Y275" i="3"/>
  <c r="X275" i="3"/>
  <c r="AD274" i="3"/>
  <c r="AC274" i="3"/>
  <c r="AB274" i="3"/>
  <c r="AA274" i="3"/>
  <c r="Z274" i="3"/>
  <c r="Y274" i="3"/>
  <c r="X274" i="3"/>
  <c r="AD273" i="3"/>
  <c r="AC273" i="3"/>
  <c r="AB273" i="3"/>
  <c r="AA273" i="3"/>
  <c r="Z273" i="3"/>
  <c r="Y273" i="3"/>
  <c r="X273" i="3"/>
  <c r="AD272" i="3"/>
  <c r="AC272" i="3"/>
  <c r="AB272" i="3"/>
  <c r="AA272" i="3"/>
  <c r="Z272" i="3"/>
  <c r="Y272" i="3"/>
  <c r="X272" i="3"/>
  <c r="AD271" i="3"/>
  <c r="AC271" i="3"/>
  <c r="AB271" i="3"/>
  <c r="AA271" i="3"/>
  <c r="Z271" i="3"/>
  <c r="Y271" i="3"/>
  <c r="X271" i="3"/>
  <c r="AD270" i="3"/>
  <c r="AC270" i="3"/>
  <c r="AB270" i="3"/>
  <c r="AA270" i="3"/>
  <c r="Z270" i="3"/>
  <c r="Y270" i="3"/>
  <c r="X270" i="3"/>
  <c r="AD269" i="3"/>
  <c r="AC269" i="3"/>
  <c r="AB269" i="3"/>
  <c r="AA269" i="3"/>
  <c r="Z269" i="3"/>
  <c r="Y269" i="3"/>
  <c r="X269" i="3"/>
  <c r="AD268" i="3"/>
  <c r="AC268" i="3"/>
  <c r="AB268" i="3"/>
  <c r="AA268" i="3"/>
  <c r="Z268" i="3"/>
  <c r="Y268" i="3"/>
  <c r="X268" i="3"/>
  <c r="AD267" i="3"/>
  <c r="AC267" i="3"/>
  <c r="AB267" i="3"/>
  <c r="AA267" i="3"/>
  <c r="Z267" i="3"/>
  <c r="Y267" i="3"/>
  <c r="X267" i="3"/>
  <c r="AD266" i="3"/>
  <c r="AC266" i="3"/>
  <c r="AB266" i="3"/>
  <c r="AA266" i="3"/>
  <c r="Z266" i="3"/>
  <c r="Y266" i="3"/>
  <c r="X266" i="3"/>
  <c r="AD265" i="3"/>
  <c r="AC265" i="3"/>
  <c r="AB265" i="3"/>
  <c r="AA265" i="3"/>
  <c r="Z265" i="3"/>
  <c r="Y265" i="3"/>
  <c r="X265" i="3"/>
  <c r="AD264" i="3"/>
  <c r="AC264" i="3"/>
  <c r="AB264" i="3"/>
  <c r="AA264" i="3"/>
  <c r="Z264" i="3"/>
  <c r="Y264" i="3"/>
  <c r="X264" i="3"/>
  <c r="AD263" i="3"/>
  <c r="AC263" i="3"/>
  <c r="AB263" i="3"/>
  <c r="AA263" i="3"/>
  <c r="Z263" i="3"/>
  <c r="Y263" i="3"/>
  <c r="X263" i="3"/>
  <c r="AD262" i="3"/>
  <c r="AC262" i="3"/>
  <c r="AB262" i="3"/>
  <c r="AA262" i="3"/>
  <c r="Z262" i="3"/>
  <c r="Y262" i="3"/>
  <c r="X262" i="3"/>
  <c r="AD261" i="3"/>
  <c r="AC261" i="3"/>
  <c r="AB261" i="3"/>
  <c r="AA261" i="3"/>
  <c r="Z261" i="3"/>
  <c r="Y261" i="3"/>
  <c r="X261" i="3"/>
  <c r="AD260" i="3"/>
  <c r="AC260" i="3"/>
  <c r="AB260" i="3"/>
  <c r="AA260" i="3"/>
  <c r="Z260" i="3"/>
  <c r="Y260" i="3"/>
  <c r="X260" i="3"/>
  <c r="AD259" i="3"/>
  <c r="AC259" i="3"/>
  <c r="AB259" i="3"/>
  <c r="AA259" i="3"/>
  <c r="Z259" i="3"/>
  <c r="Y259" i="3"/>
  <c r="X259" i="3"/>
  <c r="AD258" i="3"/>
  <c r="AC258" i="3"/>
  <c r="AB258" i="3"/>
  <c r="AA258" i="3"/>
  <c r="Z258" i="3"/>
  <c r="Y258" i="3"/>
  <c r="X258" i="3"/>
  <c r="AD257" i="3"/>
  <c r="AC257" i="3"/>
  <c r="AB257" i="3"/>
  <c r="AA257" i="3"/>
  <c r="Z257" i="3"/>
  <c r="Y257" i="3"/>
  <c r="X257" i="3"/>
  <c r="AD256" i="3"/>
  <c r="AC256" i="3"/>
  <c r="AB256" i="3"/>
  <c r="AA256" i="3"/>
  <c r="Z256" i="3"/>
  <c r="Y256" i="3"/>
  <c r="X256" i="3"/>
  <c r="AD255" i="3"/>
  <c r="AC255" i="3"/>
  <c r="AB255" i="3"/>
  <c r="AA255" i="3"/>
  <c r="Z255" i="3"/>
  <c r="Y255" i="3"/>
  <c r="X255" i="3"/>
  <c r="AD254" i="3"/>
  <c r="AC254" i="3"/>
  <c r="AB254" i="3"/>
  <c r="AA254" i="3"/>
  <c r="Z254" i="3"/>
  <c r="Y254" i="3"/>
  <c r="X254" i="3"/>
  <c r="AD253" i="3"/>
  <c r="AC253" i="3"/>
  <c r="AB253" i="3"/>
  <c r="AA253" i="3"/>
  <c r="Z253" i="3"/>
  <c r="Y253" i="3"/>
  <c r="X253" i="3"/>
  <c r="AD252" i="3"/>
  <c r="AC252" i="3"/>
  <c r="AB252" i="3"/>
  <c r="AA252" i="3"/>
  <c r="Z252" i="3"/>
  <c r="Y252" i="3"/>
  <c r="X252" i="3"/>
  <c r="AD251" i="3"/>
  <c r="AC251" i="3"/>
  <c r="AB251" i="3"/>
  <c r="AA251" i="3"/>
  <c r="Z251" i="3"/>
  <c r="Y251" i="3"/>
  <c r="X251" i="3"/>
  <c r="AD250" i="3"/>
  <c r="AC250" i="3"/>
  <c r="AB250" i="3"/>
  <c r="AA250" i="3"/>
  <c r="Z250" i="3"/>
  <c r="Y250" i="3"/>
  <c r="X250" i="3"/>
  <c r="AD249" i="3"/>
  <c r="AC249" i="3"/>
  <c r="AB249" i="3"/>
  <c r="AA249" i="3"/>
  <c r="Z249" i="3"/>
  <c r="Y249" i="3"/>
  <c r="X249" i="3"/>
  <c r="AD248" i="3"/>
  <c r="AC248" i="3"/>
  <c r="AB248" i="3"/>
  <c r="AA248" i="3"/>
  <c r="Z248" i="3"/>
  <c r="Y248" i="3"/>
  <c r="X248" i="3"/>
  <c r="AD247" i="3"/>
  <c r="AC247" i="3"/>
  <c r="AB247" i="3"/>
  <c r="AA247" i="3"/>
  <c r="Z247" i="3"/>
  <c r="Y247" i="3"/>
  <c r="X247" i="3"/>
  <c r="AD246" i="3"/>
  <c r="AC246" i="3"/>
  <c r="AB246" i="3"/>
  <c r="AA246" i="3"/>
  <c r="Z246" i="3"/>
  <c r="Y246" i="3"/>
  <c r="X246" i="3"/>
  <c r="AD245" i="3"/>
  <c r="AC245" i="3"/>
  <c r="AB245" i="3"/>
  <c r="AA245" i="3"/>
  <c r="Z245" i="3"/>
  <c r="Y245" i="3"/>
  <c r="X245" i="3"/>
  <c r="AD244" i="3"/>
  <c r="AC244" i="3"/>
  <c r="AB244" i="3"/>
  <c r="AA244" i="3"/>
  <c r="Z244" i="3"/>
  <c r="Y244" i="3"/>
  <c r="X244" i="3"/>
  <c r="AD243" i="3"/>
  <c r="AC243" i="3"/>
  <c r="AB243" i="3"/>
  <c r="AA243" i="3"/>
  <c r="Z243" i="3"/>
  <c r="Y243" i="3"/>
  <c r="X243" i="3"/>
  <c r="AD242" i="3"/>
  <c r="AC242" i="3"/>
  <c r="AB242" i="3"/>
  <c r="AA242" i="3"/>
  <c r="Z242" i="3"/>
  <c r="Y242" i="3"/>
  <c r="X242" i="3"/>
  <c r="AD241" i="3"/>
  <c r="AC241" i="3"/>
  <c r="AB241" i="3"/>
  <c r="AA241" i="3"/>
  <c r="Z241" i="3"/>
  <c r="Y241" i="3"/>
  <c r="X241" i="3"/>
  <c r="AD240" i="3"/>
  <c r="AC240" i="3"/>
  <c r="AB240" i="3"/>
  <c r="AA240" i="3"/>
  <c r="Z240" i="3"/>
  <c r="Y240" i="3"/>
  <c r="X240" i="3"/>
  <c r="AD239" i="3"/>
  <c r="AC239" i="3"/>
  <c r="AB239" i="3"/>
  <c r="AA239" i="3"/>
  <c r="Z239" i="3"/>
  <c r="Y239" i="3"/>
  <c r="X239" i="3"/>
  <c r="AD238" i="3"/>
  <c r="AC238" i="3"/>
  <c r="AB238" i="3"/>
  <c r="AA238" i="3"/>
  <c r="Z238" i="3"/>
  <c r="Y238" i="3"/>
  <c r="X238" i="3"/>
  <c r="AD237" i="3"/>
  <c r="AC237" i="3"/>
  <c r="AB237" i="3"/>
  <c r="AA237" i="3"/>
  <c r="Z237" i="3"/>
  <c r="Y237" i="3"/>
  <c r="X237" i="3"/>
  <c r="AD236" i="3"/>
  <c r="AC236" i="3"/>
  <c r="AB236" i="3"/>
  <c r="AA236" i="3"/>
  <c r="Z236" i="3"/>
  <c r="Y236" i="3"/>
  <c r="X236" i="3"/>
  <c r="AD235" i="3"/>
  <c r="AC235" i="3"/>
  <c r="AB235" i="3"/>
  <c r="AA235" i="3"/>
  <c r="Z235" i="3"/>
  <c r="Y235" i="3"/>
  <c r="X235" i="3"/>
  <c r="AD234" i="3"/>
  <c r="AC234" i="3"/>
  <c r="AB234" i="3"/>
  <c r="AA234" i="3"/>
  <c r="Z234" i="3"/>
  <c r="Y234" i="3"/>
  <c r="X234" i="3"/>
  <c r="AD233" i="3"/>
  <c r="AC233" i="3"/>
  <c r="AB233" i="3"/>
  <c r="AA233" i="3"/>
  <c r="Z233" i="3"/>
  <c r="Y233" i="3"/>
  <c r="X233" i="3"/>
  <c r="AD232" i="3"/>
  <c r="AC232" i="3"/>
  <c r="AB232" i="3"/>
  <c r="AA232" i="3"/>
  <c r="Z232" i="3"/>
  <c r="Y232" i="3"/>
  <c r="X232" i="3"/>
  <c r="AD231" i="3"/>
  <c r="AC231" i="3"/>
  <c r="AB231" i="3"/>
  <c r="AA231" i="3"/>
  <c r="Z231" i="3"/>
  <c r="Y231" i="3"/>
  <c r="X231" i="3"/>
  <c r="AD230" i="3"/>
  <c r="AC230" i="3"/>
  <c r="AB230" i="3"/>
  <c r="AA230" i="3"/>
  <c r="Z230" i="3"/>
  <c r="Y230" i="3"/>
  <c r="X230" i="3"/>
  <c r="AD229" i="3"/>
  <c r="AC229" i="3"/>
  <c r="AB229" i="3"/>
  <c r="AA229" i="3"/>
  <c r="Z229" i="3"/>
  <c r="Y229" i="3"/>
  <c r="X229" i="3"/>
  <c r="AD228" i="3"/>
  <c r="AC228" i="3"/>
  <c r="AB228" i="3"/>
  <c r="AA228" i="3"/>
  <c r="Z228" i="3"/>
  <c r="Y228" i="3"/>
  <c r="X228" i="3"/>
  <c r="AD227" i="3"/>
  <c r="AC227" i="3"/>
  <c r="AB227" i="3"/>
  <c r="AA227" i="3"/>
  <c r="Z227" i="3"/>
  <c r="Y227" i="3"/>
  <c r="X227" i="3"/>
  <c r="AD226" i="3"/>
  <c r="AC226" i="3"/>
  <c r="AB226" i="3"/>
  <c r="AA226" i="3"/>
  <c r="Z226" i="3"/>
  <c r="Y226" i="3"/>
  <c r="X226" i="3"/>
  <c r="AD225" i="3"/>
  <c r="AC225" i="3"/>
  <c r="AB225" i="3"/>
  <c r="AA225" i="3"/>
  <c r="Z225" i="3"/>
  <c r="Y225" i="3"/>
  <c r="X225" i="3"/>
  <c r="AD224" i="3"/>
  <c r="AC224" i="3"/>
  <c r="AB224" i="3"/>
  <c r="AA224" i="3"/>
  <c r="Z224" i="3"/>
  <c r="Y224" i="3"/>
  <c r="X224" i="3"/>
  <c r="AD223" i="3"/>
  <c r="AC223" i="3"/>
  <c r="AB223" i="3"/>
  <c r="AA223" i="3"/>
  <c r="Z223" i="3"/>
  <c r="Y223" i="3"/>
  <c r="X223" i="3"/>
  <c r="AD222" i="3"/>
  <c r="AC222" i="3"/>
  <c r="AB222" i="3"/>
  <c r="AA222" i="3"/>
  <c r="Z222" i="3"/>
  <c r="Y222" i="3"/>
  <c r="X222" i="3"/>
  <c r="AD221" i="3"/>
  <c r="AC221" i="3"/>
  <c r="AB221" i="3"/>
  <c r="AA221" i="3"/>
  <c r="Z221" i="3"/>
  <c r="Y221" i="3"/>
  <c r="X221" i="3"/>
  <c r="AD220" i="3"/>
  <c r="AC220" i="3"/>
  <c r="AB220" i="3"/>
  <c r="AA220" i="3"/>
  <c r="Z220" i="3"/>
  <c r="Y220" i="3"/>
  <c r="X220" i="3"/>
  <c r="AD219" i="3"/>
  <c r="AC219" i="3"/>
  <c r="AB219" i="3"/>
  <c r="AA219" i="3"/>
  <c r="Z219" i="3"/>
  <c r="Y219" i="3"/>
  <c r="X219" i="3"/>
  <c r="AD218" i="3"/>
  <c r="AC218" i="3"/>
  <c r="AB218" i="3"/>
  <c r="AA218" i="3"/>
  <c r="Z218" i="3"/>
  <c r="Y218" i="3"/>
  <c r="X218" i="3"/>
  <c r="AD217" i="3"/>
  <c r="AC217" i="3"/>
  <c r="AB217" i="3"/>
  <c r="AA217" i="3"/>
  <c r="Z217" i="3"/>
  <c r="Y217" i="3"/>
  <c r="X217" i="3"/>
  <c r="AD216" i="3"/>
  <c r="AC216" i="3"/>
  <c r="AB216" i="3"/>
  <c r="AA216" i="3"/>
  <c r="Z216" i="3"/>
  <c r="Y216" i="3"/>
  <c r="X216" i="3"/>
  <c r="AD215" i="3"/>
  <c r="AC215" i="3"/>
  <c r="AB215" i="3"/>
  <c r="AA215" i="3"/>
  <c r="Z215" i="3"/>
  <c r="Y215" i="3"/>
  <c r="X215" i="3"/>
  <c r="AD214" i="3"/>
  <c r="AC214" i="3"/>
  <c r="AB214" i="3"/>
  <c r="AA214" i="3"/>
  <c r="Z214" i="3"/>
  <c r="Y214" i="3"/>
  <c r="X214" i="3"/>
  <c r="AD213" i="3"/>
  <c r="AC213" i="3"/>
  <c r="AB213" i="3"/>
  <c r="AA213" i="3"/>
  <c r="Z213" i="3"/>
  <c r="Y213" i="3"/>
  <c r="X213" i="3"/>
  <c r="AD212" i="3"/>
  <c r="AC212" i="3"/>
  <c r="AB212" i="3"/>
  <c r="AA212" i="3"/>
  <c r="Z212" i="3"/>
  <c r="Y212" i="3"/>
  <c r="X212" i="3"/>
  <c r="AD211" i="3"/>
  <c r="AC211" i="3"/>
  <c r="AB211" i="3"/>
  <c r="AA211" i="3"/>
  <c r="Z211" i="3"/>
  <c r="Y211" i="3"/>
  <c r="X211" i="3"/>
  <c r="AD210" i="3"/>
  <c r="AC210" i="3"/>
  <c r="AB210" i="3"/>
  <c r="AA210" i="3"/>
  <c r="Z210" i="3"/>
  <c r="Y210" i="3"/>
  <c r="X210" i="3"/>
  <c r="AD209" i="3"/>
  <c r="AC209" i="3"/>
  <c r="AB209" i="3"/>
  <c r="AA209" i="3"/>
  <c r="Z209" i="3"/>
  <c r="Y209" i="3"/>
  <c r="X209" i="3"/>
  <c r="AD208" i="3"/>
  <c r="AC208" i="3"/>
  <c r="AB208" i="3"/>
  <c r="AA208" i="3"/>
  <c r="Z208" i="3"/>
  <c r="Y208" i="3"/>
  <c r="X208" i="3"/>
  <c r="AD207" i="3"/>
  <c r="AC207" i="3"/>
  <c r="AB207" i="3"/>
  <c r="AA207" i="3"/>
  <c r="Z207" i="3"/>
  <c r="Y207" i="3"/>
  <c r="X207" i="3"/>
  <c r="AD206" i="3"/>
  <c r="AC206" i="3"/>
  <c r="AB206" i="3"/>
  <c r="AA206" i="3"/>
  <c r="Z206" i="3"/>
  <c r="Y206" i="3"/>
  <c r="X206" i="3"/>
  <c r="AD205" i="3"/>
  <c r="AC205" i="3"/>
  <c r="AB205" i="3"/>
  <c r="AA205" i="3"/>
  <c r="Z205" i="3"/>
  <c r="Y205" i="3"/>
  <c r="X205" i="3"/>
  <c r="AD204" i="3"/>
  <c r="AC204" i="3"/>
  <c r="AB204" i="3"/>
  <c r="AA204" i="3"/>
  <c r="Z204" i="3"/>
  <c r="Y204" i="3"/>
  <c r="X204" i="3"/>
  <c r="AD203" i="3"/>
  <c r="AC203" i="3"/>
  <c r="AB203" i="3"/>
  <c r="AA203" i="3"/>
  <c r="Z203" i="3"/>
  <c r="Y203" i="3"/>
  <c r="X203" i="3"/>
  <c r="AD202" i="3"/>
  <c r="AC202" i="3"/>
  <c r="AB202" i="3"/>
  <c r="AA202" i="3"/>
  <c r="Z202" i="3"/>
  <c r="Y202" i="3"/>
  <c r="X202" i="3"/>
  <c r="AD201" i="3"/>
  <c r="AC201" i="3"/>
  <c r="AB201" i="3"/>
  <c r="AA201" i="3"/>
  <c r="Z201" i="3"/>
  <c r="Y201" i="3"/>
  <c r="X201" i="3"/>
  <c r="AD200" i="3"/>
  <c r="AC200" i="3"/>
  <c r="AB200" i="3"/>
  <c r="AA200" i="3"/>
  <c r="Z200" i="3"/>
  <c r="Y200" i="3"/>
  <c r="X200" i="3"/>
  <c r="AD199" i="3"/>
  <c r="AC199" i="3"/>
  <c r="AB199" i="3"/>
  <c r="AA199" i="3"/>
  <c r="Z199" i="3"/>
  <c r="Y199" i="3"/>
  <c r="X199" i="3"/>
  <c r="AD198" i="3"/>
  <c r="AC198" i="3"/>
  <c r="AB198" i="3"/>
  <c r="AA198" i="3"/>
  <c r="Z198" i="3"/>
  <c r="Y198" i="3"/>
  <c r="X198" i="3"/>
  <c r="AD197" i="3"/>
  <c r="AC197" i="3"/>
  <c r="AB197" i="3"/>
  <c r="AA197" i="3"/>
  <c r="Z197" i="3"/>
  <c r="Y197" i="3"/>
  <c r="X197" i="3"/>
  <c r="AD196" i="3"/>
  <c r="AC196" i="3"/>
  <c r="AB196" i="3"/>
  <c r="AA196" i="3"/>
  <c r="Z196" i="3"/>
  <c r="Y196" i="3"/>
  <c r="X196" i="3"/>
  <c r="AD195" i="3"/>
  <c r="AC195" i="3"/>
  <c r="AB195" i="3"/>
  <c r="AA195" i="3"/>
  <c r="Z195" i="3"/>
  <c r="Y195" i="3"/>
  <c r="X195" i="3"/>
  <c r="AD194" i="3"/>
  <c r="AC194" i="3"/>
  <c r="AB194" i="3"/>
  <c r="AA194" i="3"/>
  <c r="Z194" i="3"/>
  <c r="Y194" i="3"/>
  <c r="X194" i="3"/>
  <c r="AD193" i="3"/>
  <c r="AC193" i="3"/>
  <c r="AB193" i="3"/>
  <c r="AA193" i="3"/>
  <c r="Z193" i="3"/>
  <c r="Y193" i="3"/>
  <c r="X193" i="3"/>
  <c r="AD192" i="3"/>
  <c r="AC192" i="3"/>
  <c r="AB192" i="3"/>
  <c r="AA192" i="3"/>
  <c r="Z192" i="3"/>
  <c r="Y192" i="3"/>
  <c r="X192" i="3"/>
  <c r="AD191" i="3"/>
  <c r="AC191" i="3"/>
  <c r="AB191" i="3"/>
  <c r="AA191" i="3"/>
  <c r="Z191" i="3"/>
  <c r="Y191" i="3"/>
  <c r="X191" i="3"/>
  <c r="AD190" i="3"/>
  <c r="AC190" i="3"/>
  <c r="AB190" i="3"/>
  <c r="AA190" i="3"/>
  <c r="Z190" i="3"/>
  <c r="Y190" i="3"/>
  <c r="X190" i="3"/>
  <c r="AD189" i="3"/>
  <c r="AC189" i="3"/>
  <c r="AB189" i="3"/>
  <c r="AA189" i="3"/>
  <c r="Z189" i="3"/>
  <c r="Y189" i="3"/>
  <c r="X189" i="3"/>
  <c r="AD188" i="3"/>
  <c r="AC188" i="3"/>
  <c r="AB188" i="3"/>
  <c r="AA188" i="3"/>
  <c r="Z188" i="3"/>
  <c r="Y188" i="3"/>
  <c r="X188" i="3"/>
  <c r="AD187" i="3"/>
  <c r="AC187" i="3"/>
  <c r="AB187" i="3"/>
  <c r="AA187" i="3"/>
  <c r="Z187" i="3"/>
  <c r="Y187" i="3"/>
  <c r="X187" i="3"/>
  <c r="AD186" i="3"/>
  <c r="AC186" i="3"/>
  <c r="AB186" i="3"/>
  <c r="AA186" i="3"/>
  <c r="Z186" i="3"/>
  <c r="Y186" i="3"/>
  <c r="X186" i="3"/>
  <c r="AD185" i="3"/>
  <c r="AC185" i="3"/>
  <c r="AB185" i="3"/>
  <c r="AA185" i="3"/>
  <c r="Z185" i="3"/>
  <c r="Y185" i="3"/>
  <c r="X185" i="3"/>
  <c r="AD184" i="3"/>
  <c r="AC184" i="3"/>
  <c r="AB184" i="3"/>
  <c r="AA184" i="3"/>
  <c r="Z184" i="3"/>
  <c r="Y184" i="3"/>
  <c r="X184" i="3"/>
  <c r="AD183" i="3"/>
  <c r="AC183" i="3"/>
  <c r="AB183" i="3"/>
  <c r="AA183" i="3"/>
  <c r="Z183" i="3"/>
  <c r="Y183" i="3"/>
  <c r="X183" i="3"/>
  <c r="AD182" i="3"/>
  <c r="AC182" i="3"/>
  <c r="AB182" i="3"/>
  <c r="AA182" i="3"/>
  <c r="Z182" i="3"/>
  <c r="Y182" i="3"/>
  <c r="X182" i="3"/>
  <c r="AD181" i="3"/>
  <c r="AC181" i="3"/>
  <c r="AB181" i="3"/>
  <c r="AA181" i="3"/>
  <c r="Z181" i="3"/>
  <c r="Y181" i="3"/>
  <c r="X181" i="3"/>
  <c r="AD180" i="3"/>
  <c r="AC180" i="3"/>
  <c r="AB180" i="3"/>
  <c r="AA180" i="3"/>
  <c r="Z180" i="3"/>
  <c r="Y180" i="3"/>
  <c r="X180" i="3"/>
  <c r="AD179" i="3"/>
  <c r="AC179" i="3"/>
  <c r="AB179" i="3"/>
  <c r="AA179" i="3"/>
  <c r="Z179" i="3"/>
  <c r="Y179" i="3"/>
  <c r="X179" i="3"/>
  <c r="AD178" i="3"/>
  <c r="AC178" i="3"/>
  <c r="AB178" i="3"/>
  <c r="AA178" i="3"/>
  <c r="Z178" i="3"/>
  <c r="Y178" i="3"/>
  <c r="X178" i="3"/>
  <c r="AD177" i="3"/>
  <c r="AC177" i="3"/>
  <c r="AB177" i="3"/>
  <c r="AA177" i="3"/>
  <c r="Z177" i="3"/>
  <c r="Y177" i="3"/>
  <c r="X177" i="3"/>
  <c r="AD176" i="3"/>
  <c r="AC176" i="3"/>
  <c r="AB176" i="3"/>
  <c r="AA176" i="3"/>
  <c r="Z176" i="3"/>
  <c r="Y176" i="3"/>
  <c r="X176" i="3"/>
  <c r="AD175" i="3"/>
  <c r="AC175" i="3"/>
  <c r="AB175" i="3"/>
  <c r="AA175" i="3"/>
  <c r="Z175" i="3"/>
  <c r="Y175" i="3"/>
  <c r="X175" i="3"/>
  <c r="AD174" i="3"/>
  <c r="AC174" i="3"/>
  <c r="AB174" i="3"/>
  <c r="AA174" i="3"/>
  <c r="Z174" i="3"/>
  <c r="Y174" i="3"/>
  <c r="X174" i="3"/>
  <c r="AD173" i="3"/>
  <c r="AC173" i="3"/>
  <c r="AB173" i="3"/>
  <c r="AA173" i="3"/>
  <c r="Z173" i="3"/>
  <c r="Y173" i="3"/>
  <c r="X173" i="3"/>
  <c r="AD172" i="3"/>
  <c r="AC172" i="3"/>
  <c r="AB172" i="3"/>
  <c r="AA172" i="3"/>
  <c r="Z172" i="3"/>
  <c r="Y172" i="3"/>
  <c r="X172" i="3"/>
  <c r="AD171" i="3"/>
  <c r="AC171" i="3"/>
  <c r="AB171" i="3"/>
  <c r="AA171" i="3"/>
  <c r="Z171" i="3"/>
  <c r="Y171" i="3"/>
  <c r="X171" i="3"/>
  <c r="AD170" i="3"/>
  <c r="AC170" i="3"/>
  <c r="AB170" i="3"/>
  <c r="AA170" i="3"/>
  <c r="Z170" i="3"/>
  <c r="Y170" i="3"/>
  <c r="X170" i="3"/>
  <c r="AD169" i="3"/>
  <c r="AC169" i="3"/>
  <c r="AB169" i="3"/>
  <c r="AA169" i="3"/>
  <c r="Z169" i="3"/>
  <c r="Y169" i="3"/>
  <c r="X169" i="3"/>
  <c r="AD168" i="3"/>
  <c r="AC168" i="3"/>
  <c r="AB168" i="3"/>
  <c r="AA168" i="3"/>
  <c r="Z168" i="3"/>
  <c r="Y168" i="3"/>
  <c r="X168" i="3"/>
  <c r="AD167" i="3"/>
  <c r="AC167" i="3"/>
  <c r="AB167" i="3"/>
  <c r="AA167" i="3"/>
  <c r="Z167" i="3"/>
  <c r="Y167" i="3"/>
  <c r="X167" i="3"/>
  <c r="AD166" i="3"/>
  <c r="AC166" i="3"/>
  <c r="AB166" i="3"/>
  <c r="AA166" i="3"/>
  <c r="Z166" i="3"/>
  <c r="Y166" i="3"/>
  <c r="X166" i="3"/>
  <c r="AD165" i="3"/>
  <c r="AC165" i="3"/>
  <c r="AB165" i="3"/>
  <c r="AA165" i="3"/>
  <c r="Z165" i="3"/>
  <c r="Y165" i="3"/>
  <c r="X165" i="3"/>
  <c r="AD164" i="3"/>
  <c r="AC164" i="3"/>
  <c r="AB164" i="3"/>
  <c r="AA164" i="3"/>
  <c r="Z164" i="3"/>
  <c r="Y164" i="3"/>
  <c r="X164" i="3"/>
  <c r="AD163" i="3"/>
  <c r="AC163" i="3"/>
  <c r="AB163" i="3"/>
  <c r="AA163" i="3"/>
  <c r="Z163" i="3"/>
  <c r="Y163" i="3"/>
  <c r="X163" i="3"/>
  <c r="AD162" i="3"/>
  <c r="AC162" i="3"/>
  <c r="AB162" i="3"/>
  <c r="AA162" i="3"/>
  <c r="Z162" i="3"/>
  <c r="Y162" i="3"/>
  <c r="X162" i="3"/>
  <c r="AD161" i="3"/>
  <c r="AC161" i="3"/>
  <c r="AB161" i="3"/>
  <c r="AA161" i="3"/>
  <c r="Z161" i="3"/>
  <c r="Y161" i="3"/>
  <c r="X161" i="3"/>
  <c r="AD160" i="3"/>
  <c r="AC160" i="3"/>
  <c r="AB160" i="3"/>
  <c r="AA160" i="3"/>
  <c r="Z160" i="3"/>
  <c r="Y160" i="3"/>
  <c r="X160" i="3"/>
  <c r="AD159" i="3"/>
  <c r="AC159" i="3"/>
  <c r="AB159" i="3"/>
  <c r="AA159" i="3"/>
  <c r="Z159" i="3"/>
  <c r="Y159" i="3"/>
  <c r="X159" i="3"/>
  <c r="AD158" i="3"/>
  <c r="AC158" i="3"/>
  <c r="AB158" i="3"/>
  <c r="AA158" i="3"/>
  <c r="Z158" i="3"/>
  <c r="Y158" i="3"/>
  <c r="X158" i="3"/>
  <c r="AD157" i="3"/>
  <c r="AC157" i="3"/>
  <c r="AB157" i="3"/>
  <c r="AA157" i="3"/>
  <c r="Z157" i="3"/>
  <c r="Y157" i="3"/>
  <c r="X157" i="3"/>
  <c r="AD156" i="3"/>
  <c r="AC156" i="3"/>
  <c r="AB156" i="3"/>
  <c r="AA156" i="3"/>
  <c r="Z156" i="3"/>
  <c r="Y156" i="3"/>
  <c r="X156" i="3"/>
  <c r="AD155" i="3"/>
  <c r="AC155" i="3"/>
  <c r="AB155" i="3"/>
  <c r="AA155" i="3"/>
  <c r="Z155" i="3"/>
  <c r="Y155" i="3"/>
  <c r="X155" i="3"/>
  <c r="AD154" i="3"/>
  <c r="AC154" i="3"/>
  <c r="AB154" i="3"/>
  <c r="AA154" i="3"/>
  <c r="Z154" i="3"/>
  <c r="Y154" i="3"/>
  <c r="X154" i="3"/>
  <c r="AD153" i="3"/>
  <c r="AC153" i="3"/>
  <c r="AB153" i="3"/>
  <c r="AA153" i="3"/>
  <c r="Z153" i="3"/>
  <c r="Y153" i="3"/>
  <c r="X153" i="3"/>
  <c r="AD152" i="3"/>
  <c r="AC152" i="3"/>
  <c r="AB152" i="3"/>
  <c r="AA152" i="3"/>
  <c r="Z152" i="3"/>
  <c r="Y152" i="3"/>
  <c r="X152" i="3"/>
  <c r="AD151" i="3"/>
  <c r="AC151" i="3"/>
  <c r="AB151" i="3"/>
  <c r="AA151" i="3"/>
  <c r="Z151" i="3"/>
  <c r="Y151" i="3"/>
  <c r="X151" i="3"/>
  <c r="AD150" i="3"/>
  <c r="AC150" i="3"/>
  <c r="AB150" i="3"/>
  <c r="AA150" i="3"/>
  <c r="Z150" i="3"/>
  <c r="Y150" i="3"/>
  <c r="X150" i="3"/>
  <c r="AD149" i="3"/>
  <c r="AC149" i="3"/>
  <c r="AB149" i="3"/>
  <c r="AA149" i="3"/>
  <c r="Z149" i="3"/>
  <c r="Y149" i="3"/>
  <c r="X149" i="3"/>
  <c r="AD148" i="3"/>
  <c r="AC148" i="3"/>
  <c r="AB148" i="3"/>
  <c r="AA148" i="3"/>
  <c r="Z148" i="3"/>
  <c r="Y148" i="3"/>
  <c r="X148" i="3"/>
  <c r="AD147" i="3"/>
  <c r="AC147" i="3"/>
  <c r="AB147" i="3"/>
  <c r="AA147" i="3"/>
  <c r="Z147" i="3"/>
  <c r="Y147" i="3"/>
  <c r="X147" i="3"/>
  <c r="AD146" i="3"/>
  <c r="AC146" i="3"/>
  <c r="AB146" i="3"/>
  <c r="AA146" i="3"/>
  <c r="Z146" i="3"/>
  <c r="Y146" i="3"/>
  <c r="X146" i="3"/>
  <c r="AD145" i="3"/>
  <c r="AC145" i="3"/>
  <c r="AB145" i="3"/>
  <c r="AA145" i="3"/>
  <c r="Z145" i="3"/>
  <c r="Y145" i="3"/>
  <c r="X145" i="3"/>
  <c r="AD144" i="3"/>
  <c r="AC144" i="3"/>
  <c r="AB144" i="3"/>
  <c r="AA144" i="3"/>
  <c r="Z144" i="3"/>
  <c r="Y144" i="3"/>
  <c r="X144" i="3"/>
  <c r="AD143" i="3"/>
  <c r="AC143" i="3"/>
  <c r="AB143" i="3"/>
  <c r="AA143" i="3"/>
  <c r="Z143" i="3"/>
  <c r="Y143" i="3"/>
  <c r="X143" i="3"/>
  <c r="AD142" i="3"/>
  <c r="AC142" i="3"/>
  <c r="AB142" i="3"/>
  <c r="AA142" i="3"/>
  <c r="Z142" i="3"/>
  <c r="Y142" i="3"/>
  <c r="X142" i="3"/>
  <c r="AD141" i="3"/>
  <c r="AC141" i="3"/>
  <c r="AB141" i="3"/>
  <c r="AA141" i="3"/>
  <c r="Z141" i="3"/>
  <c r="Y141" i="3"/>
  <c r="X141" i="3"/>
  <c r="AD140" i="3"/>
  <c r="AC140" i="3"/>
  <c r="AB140" i="3"/>
  <c r="AA140" i="3"/>
  <c r="Z140" i="3"/>
  <c r="Y140" i="3"/>
  <c r="X140" i="3"/>
  <c r="AD139" i="3"/>
  <c r="AC139" i="3"/>
  <c r="AB139" i="3"/>
  <c r="AA139" i="3"/>
  <c r="Z139" i="3"/>
  <c r="Y139" i="3"/>
  <c r="X139" i="3"/>
  <c r="AD138" i="3"/>
  <c r="AC138" i="3"/>
  <c r="AB138" i="3"/>
  <c r="AA138" i="3"/>
  <c r="Z138" i="3"/>
  <c r="Y138" i="3"/>
  <c r="X138" i="3"/>
  <c r="AD137" i="3"/>
  <c r="AC137" i="3"/>
  <c r="AB137" i="3"/>
  <c r="AA137" i="3"/>
  <c r="Z137" i="3"/>
  <c r="Y137" i="3"/>
  <c r="X137" i="3"/>
  <c r="AD136" i="3"/>
  <c r="AC136" i="3"/>
  <c r="AB136" i="3"/>
  <c r="AA136" i="3"/>
  <c r="Z136" i="3"/>
  <c r="Y136" i="3"/>
  <c r="X136" i="3"/>
  <c r="AD135" i="3"/>
  <c r="AC135" i="3"/>
  <c r="AB135" i="3"/>
  <c r="AA135" i="3"/>
  <c r="Z135" i="3"/>
  <c r="Y135" i="3"/>
  <c r="X135" i="3"/>
  <c r="AD134" i="3"/>
  <c r="AC134" i="3"/>
  <c r="AB134" i="3"/>
  <c r="AA134" i="3"/>
  <c r="Z134" i="3"/>
  <c r="Y134" i="3"/>
  <c r="X134" i="3"/>
  <c r="AD133" i="3"/>
  <c r="AC133" i="3"/>
  <c r="AB133" i="3"/>
  <c r="AA133" i="3"/>
  <c r="Z133" i="3"/>
  <c r="Y133" i="3"/>
  <c r="X133" i="3"/>
  <c r="AD132" i="3"/>
  <c r="AC132" i="3"/>
  <c r="AB132" i="3"/>
  <c r="AA132" i="3"/>
  <c r="Z132" i="3"/>
  <c r="Y132" i="3"/>
  <c r="X132" i="3"/>
  <c r="AD131" i="3"/>
  <c r="AC131" i="3"/>
  <c r="AB131" i="3"/>
  <c r="AA131" i="3"/>
  <c r="Z131" i="3"/>
  <c r="Y131" i="3"/>
  <c r="X131" i="3"/>
  <c r="AD130" i="3"/>
  <c r="AC130" i="3"/>
  <c r="AB130" i="3"/>
  <c r="AA130" i="3"/>
  <c r="Z130" i="3"/>
  <c r="Y130" i="3"/>
  <c r="X130" i="3"/>
  <c r="AD129" i="3"/>
  <c r="AC129" i="3"/>
  <c r="AB129" i="3"/>
  <c r="AA129" i="3"/>
  <c r="Z129" i="3"/>
  <c r="Y129" i="3"/>
  <c r="X129" i="3"/>
  <c r="AD128" i="3"/>
  <c r="AC128" i="3"/>
  <c r="AB128" i="3"/>
  <c r="AA128" i="3"/>
  <c r="Z128" i="3"/>
  <c r="Y128" i="3"/>
  <c r="X128" i="3"/>
  <c r="AD127" i="3"/>
  <c r="AC127" i="3"/>
  <c r="AB127" i="3"/>
  <c r="AA127" i="3"/>
  <c r="Z127" i="3"/>
  <c r="Y127" i="3"/>
  <c r="X127" i="3"/>
  <c r="AD126" i="3"/>
  <c r="AC126" i="3"/>
  <c r="AB126" i="3"/>
  <c r="AA126" i="3"/>
  <c r="Z126" i="3"/>
  <c r="Y126" i="3"/>
  <c r="X126" i="3"/>
  <c r="AD125" i="3"/>
  <c r="AC125" i="3"/>
  <c r="AB125" i="3"/>
  <c r="AA125" i="3"/>
  <c r="Z125" i="3"/>
  <c r="Y125" i="3"/>
  <c r="X125" i="3"/>
  <c r="AD124" i="3"/>
  <c r="AC124" i="3"/>
  <c r="AB124" i="3"/>
  <c r="AA124" i="3"/>
  <c r="Z124" i="3"/>
  <c r="Y124" i="3"/>
  <c r="X124" i="3"/>
  <c r="AD123" i="3"/>
  <c r="AC123" i="3"/>
  <c r="AB123" i="3"/>
  <c r="AA123" i="3"/>
  <c r="Z123" i="3"/>
  <c r="Y123" i="3"/>
  <c r="X123" i="3"/>
  <c r="AD122" i="3"/>
  <c r="AC122" i="3"/>
  <c r="AB122" i="3"/>
  <c r="AA122" i="3"/>
  <c r="Z122" i="3"/>
  <c r="Y122" i="3"/>
  <c r="X122" i="3"/>
  <c r="AD121" i="3"/>
  <c r="AC121" i="3"/>
  <c r="AB121" i="3"/>
  <c r="AA121" i="3"/>
  <c r="Z121" i="3"/>
  <c r="Y121" i="3"/>
  <c r="X121" i="3"/>
  <c r="AD120" i="3"/>
  <c r="AC120" i="3"/>
  <c r="AB120" i="3"/>
  <c r="AA120" i="3"/>
  <c r="Z120" i="3"/>
  <c r="Y120" i="3"/>
  <c r="X120" i="3"/>
  <c r="AD119" i="3"/>
  <c r="AC119" i="3"/>
  <c r="AB119" i="3"/>
  <c r="AA119" i="3"/>
  <c r="Z119" i="3"/>
  <c r="Y119" i="3"/>
  <c r="X119" i="3"/>
  <c r="AD118" i="3"/>
  <c r="AC118" i="3"/>
  <c r="AB118" i="3"/>
  <c r="AA118" i="3"/>
  <c r="Z118" i="3"/>
  <c r="Y118" i="3"/>
  <c r="X118" i="3"/>
  <c r="AD117" i="3"/>
  <c r="AC117" i="3"/>
  <c r="AB117" i="3"/>
  <c r="AA117" i="3"/>
  <c r="Z117" i="3"/>
  <c r="Y117" i="3"/>
  <c r="X117" i="3"/>
  <c r="AD116" i="3"/>
  <c r="AC116" i="3"/>
  <c r="AB116" i="3"/>
  <c r="AA116" i="3"/>
  <c r="Z116" i="3"/>
  <c r="Y116" i="3"/>
  <c r="X116" i="3"/>
  <c r="AD115" i="3"/>
  <c r="AC115" i="3"/>
  <c r="AB115" i="3"/>
  <c r="AA115" i="3"/>
  <c r="Z115" i="3"/>
  <c r="Y115" i="3"/>
  <c r="X115" i="3"/>
  <c r="AD114" i="3"/>
  <c r="AC114" i="3"/>
  <c r="AB114" i="3"/>
  <c r="AA114" i="3"/>
  <c r="Z114" i="3"/>
  <c r="Y114" i="3"/>
  <c r="X114" i="3"/>
  <c r="AD113" i="3"/>
  <c r="AC113" i="3"/>
  <c r="AB113" i="3"/>
  <c r="AA113" i="3"/>
  <c r="Z113" i="3"/>
  <c r="Y113" i="3"/>
  <c r="X113" i="3"/>
  <c r="AD112" i="3"/>
  <c r="AC112" i="3"/>
  <c r="AB112" i="3"/>
  <c r="AA112" i="3"/>
  <c r="Z112" i="3"/>
  <c r="Y112" i="3"/>
  <c r="X112" i="3"/>
  <c r="AD111" i="3"/>
  <c r="AC111" i="3"/>
  <c r="AB111" i="3"/>
  <c r="AA111" i="3"/>
  <c r="Z111" i="3"/>
  <c r="Y111" i="3"/>
  <c r="X111" i="3"/>
  <c r="AD110" i="3"/>
  <c r="AC110" i="3"/>
  <c r="AB110" i="3"/>
  <c r="AA110" i="3"/>
  <c r="Z110" i="3"/>
  <c r="Y110" i="3"/>
  <c r="X110" i="3"/>
  <c r="AD109" i="3"/>
  <c r="AC109" i="3"/>
  <c r="AB109" i="3"/>
  <c r="AA109" i="3"/>
  <c r="Z109" i="3"/>
  <c r="Y109" i="3"/>
  <c r="X109" i="3"/>
  <c r="AD108" i="3"/>
  <c r="AC108" i="3"/>
  <c r="AB108" i="3"/>
  <c r="AA108" i="3"/>
  <c r="Z108" i="3"/>
  <c r="Y108" i="3"/>
  <c r="X108" i="3"/>
  <c r="AD107" i="3"/>
  <c r="AC107" i="3"/>
  <c r="AB107" i="3"/>
  <c r="AA107" i="3"/>
  <c r="Z107" i="3"/>
  <c r="Y107" i="3"/>
  <c r="X107" i="3"/>
  <c r="AD106" i="3"/>
  <c r="AC106" i="3"/>
  <c r="AB106" i="3"/>
  <c r="AA106" i="3"/>
  <c r="Z106" i="3"/>
  <c r="Y106" i="3"/>
  <c r="X106" i="3"/>
  <c r="AD105" i="3"/>
  <c r="AC105" i="3"/>
  <c r="AB105" i="3"/>
  <c r="AA105" i="3"/>
  <c r="Z105" i="3"/>
  <c r="Y105" i="3"/>
  <c r="X105" i="3"/>
  <c r="AD104" i="3"/>
  <c r="AC104" i="3"/>
  <c r="AB104" i="3"/>
  <c r="AA104" i="3"/>
  <c r="Z104" i="3"/>
  <c r="Y104" i="3"/>
  <c r="X104" i="3"/>
  <c r="AD103" i="3"/>
  <c r="AC103" i="3"/>
  <c r="AB103" i="3"/>
  <c r="AA103" i="3"/>
  <c r="Z103" i="3"/>
  <c r="Y103" i="3"/>
  <c r="X103" i="3"/>
  <c r="AD102" i="3"/>
  <c r="AC102" i="3"/>
  <c r="AB102" i="3"/>
  <c r="AA102" i="3"/>
  <c r="Z102" i="3"/>
  <c r="Y102" i="3"/>
  <c r="X102" i="3"/>
  <c r="AD101" i="3"/>
  <c r="AC101" i="3"/>
  <c r="AB101" i="3"/>
  <c r="AA101" i="3"/>
  <c r="Z101" i="3"/>
  <c r="Y101" i="3"/>
  <c r="X101" i="3"/>
  <c r="AD100" i="3"/>
  <c r="AC100" i="3"/>
  <c r="AB100" i="3"/>
  <c r="AA100" i="3"/>
  <c r="Z100" i="3"/>
  <c r="Y100" i="3"/>
  <c r="X100" i="3"/>
  <c r="AD99" i="3"/>
  <c r="AC99" i="3"/>
  <c r="AB99" i="3"/>
  <c r="AA99" i="3"/>
  <c r="Z99" i="3"/>
  <c r="Y99" i="3"/>
  <c r="X99" i="3"/>
  <c r="AD98" i="3"/>
  <c r="AC98" i="3"/>
  <c r="AB98" i="3"/>
  <c r="AA98" i="3"/>
  <c r="Z98" i="3"/>
  <c r="Y98" i="3"/>
  <c r="X98" i="3"/>
  <c r="AD97" i="3"/>
  <c r="AC97" i="3"/>
  <c r="AB97" i="3"/>
  <c r="AA97" i="3"/>
  <c r="Z97" i="3"/>
  <c r="Y97" i="3"/>
  <c r="X97" i="3"/>
  <c r="AD96" i="3"/>
  <c r="AC96" i="3"/>
  <c r="AB96" i="3"/>
  <c r="AA96" i="3"/>
  <c r="Z96" i="3"/>
  <c r="Y96" i="3"/>
  <c r="X96" i="3"/>
  <c r="AD95" i="3"/>
  <c r="AC95" i="3"/>
  <c r="AB95" i="3"/>
  <c r="AA95" i="3"/>
  <c r="Z95" i="3"/>
  <c r="Y95" i="3"/>
  <c r="X95" i="3"/>
  <c r="AD94" i="3"/>
  <c r="AC94" i="3"/>
  <c r="AB94" i="3"/>
  <c r="AA94" i="3"/>
  <c r="Z94" i="3"/>
  <c r="Y94" i="3"/>
  <c r="X94" i="3"/>
  <c r="AD93" i="3"/>
  <c r="AC93" i="3"/>
  <c r="AB93" i="3"/>
  <c r="AA93" i="3"/>
  <c r="Z93" i="3"/>
  <c r="Y93" i="3"/>
  <c r="X93" i="3"/>
  <c r="AD92" i="3"/>
  <c r="AC92" i="3"/>
  <c r="AB92" i="3"/>
  <c r="AA92" i="3"/>
  <c r="Z92" i="3"/>
  <c r="Y92" i="3"/>
  <c r="X92" i="3"/>
  <c r="AD91" i="3"/>
  <c r="AC91" i="3"/>
  <c r="AB91" i="3"/>
  <c r="AA91" i="3"/>
  <c r="Z91" i="3"/>
  <c r="Y91" i="3"/>
  <c r="X91" i="3"/>
  <c r="AD90" i="3"/>
  <c r="AC90" i="3"/>
  <c r="AB90" i="3"/>
  <c r="AA90" i="3"/>
  <c r="Z90" i="3"/>
  <c r="Y90" i="3"/>
  <c r="X90" i="3"/>
  <c r="AD89" i="3"/>
  <c r="AC89" i="3"/>
  <c r="AB89" i="3"/>
  <c r="AA89" i="3"/>
  <c r="Z89" i="3"/>
  <c r="Y89" i="3"/>
  <c r="X89" i="3"/>
  <c r="AD88" i="3"/>
  <c r="AC88" i="3"/>
  <c r="AB88" i="3"/>
  <c r="AA88" i="3"/>
  <c r="Z88" i="3"/>
  <c r="Y88" i="3"/>
  <c r="X88" i="3"/>
  <c r="AD87" i="3"/>
  <c r="AC87" i="3"/>
  <c r="AB87" i="3"/>
  <c r="AA87" i="3"/>
  <c r="Z87" i="3"/>
  <c r="Y87" i="3"/>
  <c r="X87" i="3"/>
  <c r="AD86" i="3"/>
  <c r="AC86" i="3"/>
  <c r="AB86" i="3"/>
  <c r="AA86" i="3"/>
  <c r="Z86" i="3"/>
  <c r="Y86" i="3"/>
  <c r="X86" i="3"/>
  <c r="AD85" i="3"/>
  <c r="AC85" i="3"/>
  <c r="AB85" i="3"/>
  <c r="AA85" i="3"/>
  <c r="Z85" i="3"/>
  <c r="Y85" i="3"/>
  <c r="X85" i="3"/>
  <c r="AD84" i="3"/>
  <c r="AC84" i="3"/>
  <c r="AB84" i="3"/>
  <c r="AA84" i="3"/>
  <c r="Z84" i="3"/>
  <c r="Y84" i="3"/>
  <c r="X84" i="3"/>
  <c r="AD83" i="3"/>
  <c r="AC83" i="3"/>
  <c r="AB83" i="3"/>
  <c r="AA83" i="3"/>
  <c r="Z83" i="3"/>
  <c r="Y83" i="3"/>
  <c r="X83" i="3"/>
  <c r="AD82" i="3"/>
  <c r="AC82" i="3"/>
  <c r="AB82" i="3"/>
  <c r="AA82" i="3"/>
  <c r="Z82" i="3"/>
  <c r="Y82" i="3"/>
  <c r="X82" i="3"/>
  <c r="AD81" i="3"/>
  <c r="AC81" i="3"/>
  <c r="AB81" i="3"/>
  <c r="AA81" i="3"/>
  <c r="Z81" i="3"/>
  <c r="Y81" i="3"/>
  <c r="X81" i="3"/>
  <c r="AD80" i="3"/>
  <c r="AC80" i="3"/>
  <c r="AB80" i="3"/>
  <c r="AA80" i="3"/>
  <c r="Z80" i="3"/>
  <c r="Y80" i="3"/>
  <c r="X80" i="3"/>
  <c r="AD79" i="3"/>
  <c r="AC79" i="3"/>
  <c r="AB79" i="3"/>
  <c r="AA79" i="3"/>
  <c r="Z79" i="3"/>
  <c r="Y79" i="3"/>
  <c r="X79" i="3"/>
  <c r="AD78" i="3"/>
  <c r="AC78" i="3"/>
  <c r="AB78" i="3"/>
  <c r="AA78" i="3"/>
  <c r="Z78" i="3"/>
  <c r="Y78" i="3"/>
  <c r="X78" i="3"/>
  <c r="AD77" i="3"/>
  <c r="AC77" i="3"/>
  <c r="AB77" i="3"/>
  <c r="AA77" i="3"/>
  <c r="Z77" i="3"/>
  <c r="Y77" i="3"/>
  <c r="X77" i="3"/>
  <c r="AD76" i="3"/>
  <c r="AC76" i="3"/>
  <c r="AB76" i="3"/>
  <c r="AA76" i="3"/>
  <c r="Z76" i="3"/>
  <c r="Y76" i="3"/>
  <c r="X76" i="3"/>
  <c r="AD75" i="3"/>
  <c r="AC75" i="3"/>
  <c r="AB75" i="3"/>
  <c r="AA75" i="3"/>
  <c r="Z75" i="3"/>
  <c r="Y75" i="3"/>
  <c r="X75" i="3"/>
  <c r="AD74" i="3"/>
  <c r="AC74" i="3"/>
  <c r="AB74" i="3"/>
  <c r="AA74" i="3"/>
  <c r="Z74" i="3"/>
  <c r="Y74" i="3"/>
  <c r="X74" i="3"/>
  <c r="AD73" i="3"/>
  <c r="AC73" i="3"/>
  <c r="AB73" i="3"/>
  <c r="AA73" i="3"/>
  <c r="Z73" i="3"/>
  <c r="Y73" i="3"/>
  <c r="X73" i="3"/>
  <c r="AD72" i="3"/>
  <c r="AC72" i="3"/>
  <c r="AB72" i="3"/>
  <c r="AA72" i="3"/>
  <c r="Z72" i="3"/>
  <c r="Y72" i="3"/>
  <c r="X72" i="3"/>
  <c r="AD71" i="3"/>
  <c r="AC71" i="3"/>
  <c r="AB71" i="3"/>
  <c r="AA71" i="3"/>
  <c r="Z71" i="3"/>
  <c r="Y71" i="3"/>
  <c r="X71" i="3"/>
  <c r="AD70" i="3"/>
  <c r="AC70" i="3"/>
  <c r="AB70" i="3"/>
  <c r="AA70" i="3"/>
  <c r="Z70" i="3"/>
  <c r="Y70" i="3"/>
  <c r="X70" i="3"/>
  <c r="AD69" i="3"/>
  <c r="AC69" i="3"/>
  <c r="AB69" i="3"/>
  <c r="AA69" i="3"/>
  <c r="Z69" i="3"/>
  <c r="Y69" i="3"/>
  <c r="X69" i="3"/>
  <c r="AD68" i="3"/>
  <c r="AC68" i="3"/>
  <c r="AB68" i="3"/>
  <c r="AA68" i="3"/>
  <c r="Z68" i="3"/>
  <c r="Y68" i="3"/>
  <c r="X68" i="3"/>
  <c r="AD67" i="3"/>
  <c r="AC67" i="3"/>
  <c r="AB67" i="3"/>
  <c r="AA67" i="3"/>
  <c r="Z67" i="3"/>
  <c r="Y67" i="3"/>
  <c r="X67" i="3"/>
  <c r="AD66" i="3"/>
  <c r="AC66" i="3"/>
  <c r="AB66" i="3"/>
  <c r="AA66" i="3"/>
  <c r="Z66" i="3"/>
  <c r="Y66" i="3"/>
  <c r="X66" i="3"/>
  <c r="AD65" i="3"/>
  <c r="AC65" i="3"/>
  <c r="AB65" i="3"/>
  <c r="AA65" i="3"/>
  <c r="Z65" i="3"/>
  <c r="Y65" i="3"/>
  <c r="X65" i="3"/>
  <c r="AD64" i="3"/>
  <c r="AC64" i="3"/>
  <c r="AB64" i="3"/>
  <c r="AA64" i="3"/>
  <c r="Z64" i="3"/>
  <c r="Y64" i="3"/>
  <c r="X64" i="3"/>
  <c r="AD63" i="3"/>
  <c r="AC63" i="3"/>
  <c r="AB63" i="3"/>
  <c r="AA63" i="3"/>
  <c r="Z63" i="3"/>
  <c r="Y63" i="3"/>
  <c r="X63" i="3"/>
  <c r="AD62" i="3"/>
  <c r="AC62" i="3"/>
  <c r="AB62" i="3"/>
  <c r="AA62" i="3"/>
  <c r="Z62" i="3"/>
  <c r="Y62" i="3"/>
  <c r="X62" i="3"/>
  <c r="AD61" i="3"/>
  <c r="AC61" i="3"/>
  <c r="AB61" i="3"/>
  <c r="AA61" i="3"/>
  <c r="Z61" i="3"/>
  <c r="Y61" i="3"/>
  <c r="X61" i="3"/>
  <c r="AD60" i="3"/>
  <c r="AC60" i="3"/>
  <c r="AB60" i="3"/>
  <c r="AA60" i="3"/>
  <c r="Z60" i="3"/>
  <c r="Y60" i="3"/>
  <c r="X60" i="3"/>
  <c r="AD59" i="3"/>
  <c r="AC59" i="3"/>
  <c r="AB59" i="3"/>
  <c r="AA59" i="3"/>
  <c r="Z59" i="3"/>
  <c r="Y59" i="3"/>
  <c r="X59" i="3"/>
  <c r="AD58" i="3"/>
  <c r="AC58" i="3"/>
  <c r="AB58" i="3"/>
  <c r="AA58" i="3"/>
  <c r="Z58" i="3"/>
  <c r="Y58" i="3"/>
  <c r="X58" i="3"/>
  <c r="AD57" i="3"/>
  <c r="AC57" i="3"/>
  <c r="AB57" i="3"/>
  <c r="AA57" i="3"/>
  <c r="Z57" i="3"/>
  <c r="Y57" i="3"/>
  <c r="X57" i="3"/>
  <c r="AD56" i="3"/>
  <c r="AC56" i="3"/>
  <c r="AB56" i="3"/>
  <c r="AA56" i="3"/>
  <c r="Z56" i="3"/>
  <c r="Y56" i="3"/>
  <c r="X56" i="3"/>
  <c r="AD55" i="3"/>
  <c r="AC55" i="3"/>
  <c r="AB55" i="3"/>
  <c r="AA55" i="3"/>
  <c r="Z55" i="3"/>
  <c r="Y55" i="3"/>
  <c r="X55" i="3"/>
  <c r="AD54" i="3"/>
  <c r="AC54" i="3"/>
  <c r="AB54" i="3"/>
  <c r="AA54" i="3"/>
  <c r="Z54" i="3"/>
  <c r="Y54" i="3"/>
  <c r="X54" i="3"/>
  <c r="AD53" i="3"/>
  <c r="AC53" i="3"/>
  <c r="AB53" i="3"/>
  <c r="AA53" i="3"/>
  <c r="Z53" i="3"/>
  <c r="Y53" i="3"/>
  <c r="X53" i="3"/>
  <c r="AD52" i="3"/>
  <c r="AC52" i="3"/>
  <c r="AB52" i="3"/>
  <c r="AA52" i="3"/>
  <c r="Z52" i="3"/>
  <c r="Y52" i="3"/>
  <c r="X52" i="3"/>
  <c r="AD51" i="3"/>
  <c r="AC51" i="3"/>
  <c r="AB51" i="3"/>
  <c r="AA51" i="3"/>
  <c r="Z51" i="3"/>
  <c r="Y51" i="3"/>
  <c r="X51" i="3"/>
  <c r="AD50" i="3"/>
  <c r="AC50" i="3"/>
  <c r="AB50" i="3"/>
  <c r="AA50" i="3"/>
  <c r="Z50" i="3"/>
  <c r="Y50" i="3"/>
  <c r="X50" i="3"/>
  <c r="AD49" i="3"/>
  <c r="AC49" i="3"/>
  <c r="AB49" i="3"/>
  <c r="AA49" i="3"/>
  <c r="Z49" i="3"/>
  <c r="Y49" i="3"/>
  <c r="X49" i="3"/>
  <c r="AD48" i="3"/>
  <c r="AC48" i="3"/>
  <c r="AB48" i="3"/>
  <c r="AA48" i="3"/>
  <c r="Z48" i="3"/>
  <c r="Y48" i="3"/>
  <c r="X48" i="3"/>
  <c r="AD47" i="3"/>
  <c r="AC47" i="3"/>
  <c r="AB47" i="3"/>
  <c r="AA47" i="3"/>
  <c r="Z47" i="3"/>
  <c r="Y47" i="3"/>
  <c r="X47" i="3"/>
  <c r="AD46" i="3"/>
  <c r="AC46" i="3"/>
  <c r="AB46" i="3"/>
  <c r="AA46" i="3"/>
  <c r="Z46" i="3"/>
  <c r="Y46" i="3"/>
  <c r="X46" i="3"/>
  <c r="AD45" i="3"/>
  <c r="AC45" i="3"/>
  <c r="AB45" i="3"/>
  <c r="AA45" i="3"/>
  <c r="Z45" i="3"/>
  <c r="Y45" i="3"/>
  <c r="X45" i="3"/>
  <c r="AD44" i="3"/>
  <c r="AC44" i="3"/>
  <c r="AB44" i="3"/>
  <c r="AA44" i="3"/>
  <c r="Z44" i="3"/>
  <c r="Y44" i="3"/>
  <c r="X44" i="3"/>
  <c r="AD43" i="3"/>
  <c r="AC43" i="3"/>
  <c r="AB43" i="3"/>
  <c r="AA43" i="3"/>
  <c r="Z43" i="3"/>
  <c r="Y43" i="3"/>
  <c r="X43" i="3"/>
  <c r="AD42" i="3"/>
  <c r="AC42" i="3"/>
  <c r="AB42" i="3"/>
  <c r="AA42" i="3"/>
  <c r="Z42" i="3"/>
  <c r="Y42" i="3"/>
  <c r="X42" i="3"/>
  <c r="AD41" i="3"/>
  <c r="AC41" i="3"/>
  <c r="AB41" i="3"/>
  <c r="AA41" i="3"/>
  <c r="Z41" i="3"/>
  <c r="Y41" i="3"/>
  <c r="X41" i="3"/>
  <c r="AD40" i="3"/>
  <c r="AC40" i="3"/>
  <c r="AB40" i="3"/>
  <c r="AA40" i="3"/>
  <c r="Z40" i="3"/>
  <c r="Y40" i="3"/>
  <c r="X40" i="3"/>
  <c r="AD39" i="3"/>
  <c r="AC39" i="3"/>
  <c r="AB39" i="3"/>
  <c r="AA39" i="3"/>
  <c r="Z39" i="3"/>
  <c r="Y39" i="3"/>
  <c r="X39" i="3"/>
  <c r="AD38" i="3"/>
  <c r="AC38" i="3"/>
  <c r="AB38" i="3"/>
  <c r="AA38" i="3"/>
  <c r="Z38" i="3"/>
  <c r="Y38" i="3"/>
  <c r="X38" i="3"/>
  <c r="AD37" i="3"/>
  <c r="AC37" i="3"/>
  <c r="AB37" i="3"/>
  <c r="AA37" i="3"/>
  <c r="Z37" i="3"/>
  <c r="Y37" i="3"/>
  <c r="X37" i="3"/>
  <c r="AD36" i="3"/>
  <c r="AC36" i="3"/>
  <c r="AB36" i="3"/>
  <c r="AA36" i="3"/>
  <c r="Z36" i="3"/>
  <c r="Y36" i="3"/>
  <c r="X36" i="3"/>
  <c r="AD35" i="3"/>
  <c r="AC35" i="3"/>
  <c r="AB35" i="3"/>
  <c r="AA35" i="3"/>
  <c r="Z35" i="3"/>
  <c r="Y35" i="3"/>
  <c r="X35" i="3"/>
  <c r="AD34" i="3"/>
  <c r="AC34" i="3"/>
  <c r="AB34" i="3"/>
  <c r="AA34" i="3"/>
  <c r="Z34" i="3"/>
  <c r="Y34" i="3"/>
  <c r="X34" i="3"/>
  <c r="AD33" i="3"/>
  <c r="AC33" i="3"/>
  <c r="AB33" i="3"/>
  <c r="AA33" i="3"/>
  <c r="Z33" i="3"/>
  <c r="Y33" i="3"/>
  <c r="X33" i="3"/>
  <c r="AD32" i="3"/>
  <c r="AC32" i="3"/>
  <c r="AB32" i="3"/>
  <c r="AA32" i="3"/>
  <c r="Z32" i="3"/>
  <c r="Y32" i="3"/>
  <c r="X32" i="3"/>
  <c r="AD31" i="3"/>
  <c r="AC31" i="3"/>
  <c r="AB31" i="3"/>
  <c r="AA31" i="3"/>
  <c r="Z31" i="3"/>
  <c r="Y31" i="3"/>
  <c r="X31" i="3"/>
  <c r="AD30" i="3"/>
  <c r="AC30" i="3"/>
  <c r="AB30" i="3"/>
  <c r="AA30" i="3"/>
  <c r="Z30" i="3"/>
  <c r="Y30" i="3"/>
  <c r="X30" i="3"/>
  <c r="AD29" i="3"/>
  <c r="AC29" i="3"/>
  <c r="AB29" i="3"/>
  <c r="AA29" i="3"/>
  <c r="Z29" i="3"/>
  <c r="Y29" i="3"/>
  <c r="X29" i="3"/>
  <c r="AD28" i="3"/>
  <c r="AC28" i="3"/>
  <c r="AB28" i="3"/>
  <c r="AA28" i="3"/>
  <c r="Z28" i="3"/>
  <c r="Y28" i="3"/>
  <c r="X28" i="3"/>
  <c r="AD27" i="3"/>
  <c r="AC27" i="3"/>
  <c r="AB27" i="3"/>
  <c r="AA27" i="3"/>
  <c r="Z27" i="3"/>
  <c r="Y27" i="3"/>
  <c r="X27" i="3"/>
  <c r="AD26" i="3"/>
  <c r="AC26" i="3"/>
  <c r="AB26" i="3"/>
  <c r="AA26" i="3"/>
  <c r="Z26" i="3"/>
  <c r="Y26" i="3"/>
  <c r="X26" i="3"/>
  <c r="AD25" i="3"/>
  <c r="AC25" i="3"/>
  <c r="AB25" i="3"/>
  <c r="AA25" i="3"/>
  <c r="Z25" i="3"/>
  <c r="Y25" i="3"/>
  <c r="X25" i="3"/>
  <c r="AD24" i="3"/>
  <c r="AC24" i="3"/>
  <c r="AB24" i="3"/>
  <c r="AA24" i="3"/>
  <c r="Z24" i="3"/>
  <c r="Y24" i="3"/>
  <c r="X24" i="3"/>
  <c r="AD23" i="3"/>
  <c r="AC23" i="3"/>
  <c r="AB23" i="3"/>
  <c r="AA23" i="3"/>
  <c r="Z23" i="3"/>
  <c r="Y23" i="3"/>
  <c r="X23" i="3"/>
  <c r="AD22" i="3"/>
  <c r="AC22" i="3"/>
  <c r="AB22" i="3"/>
  <c r="AA22" i="3"/>
  <c r="Z22" i="3"/>
  <c r="Y22" i="3"/>
  <c r="X22" i="3"/>
  <c r="AD21" i="3"/>
  <c r="AC21" i="3"/>
  <c r="AB21" i="3"/>
  <c r="AA21" i="3"/>
  <c r="Z21" i="3"/>
  <c r="Y21" i="3"/>
  <c r="X21" i="3"/>
  <c r="AD20" i="3"/>
  <c r="AC20" i="3"/>
  <c r="AB20" i="3"/>
  <c r="AA20" i="3"/>
  <c r="Z20" i="3"/>
  <c r="Y20" i="3"/>
  <c r="X20" i="3"/>
  <c r="AD19" i="3"/>
  <c r="AC19" i="3"/>
  <c r="AB19" i="3"/>
  <c r="AA19" i="3"/>
  <c r="Z19" i="3"/>
  <c r="Y19" i="3"/>
  <c r="X19" i="3"/>
  <c r="AD18" i="3"/>
  <c r="AC18" i="3"/>
  <c r="AB18" i="3"/>
  <c r="AA18" i="3"/>
  <c r="Z18" i="3"/>
  <c r="Y18" i="3"/>
  <c r="X18" i="3"/>
  <c r="AD17" i="3"/>
  <c r="AC17" i="3"/>
  <c r="AB17" i="3"/>
  <c r="AA17" i="3"/>
  <c r="Z17" i="3"/>
  <c r="Y17" i="3"/>
  <c r="X17" i="3"/>
  <c r="AD16" i="3"/>
  <c r="AC16" i="3"/>
  <c r="AB16" i="3"/>
  <c r="AA16" i="3"/>
  <c r="Z16" i="3"/>
  <c r="Y16" i="3"/>
  <c r="X16" i="3"/>
  <c r="AD15" i="3"/>
  <c r="AC15" i="3"/>
  <c r="AB15" i="3"/>
  <c r="AA15" i="3"/>
  <c r="Z15" i="3"/>
  <c r="Y15" i="3"/>
  <c r="X15" i="3"/>
  <c r="AD14" i="3"/>
  <c r="AC14" i="3"/>
  <c r="AB14" i="3"/>
  <c r="AA14" i="3"/>
  <c r="Z14" i="3"/>
  <c r="Y14" i="3"/>
  <c r="X14" i="3"/>
  <c r="AD13" i="3"/>
  <c r="AC13" i="3"/>
  <c r="AB13" i="3"/>
  <c r="AA13" i="3"/>
  <c r="Z13" i="3"/>
  <c r="Y13" i="3"/>
  <c r="X13" i="3"/>
  <c r="AD12" i="3"/>
  <c r="AC12" i="3"/>
  <c r="AB12" i="3"/>
  <c r="AA12" i="3"/>
  <c r="Z12" i="3"/>
  <c r="Y12" i="3"/>
  <c r="X12" i="3"/>
  <c r="AD11" i="3"/>
  <c r="AC11" i="3"/>
  <c r="AB11" i="3"/>
  <c r="AA11" i="3"/>
  <c r="Z11" i="3"/>
  <c r="Y11" i="3"/>
  <c r="X11" i="3"/>
  <c r="AD10" i="3"/>
  <c r="AC10" i="3"/>
  <c r="AB10" i="3"/>
  <c r="AA10" i="3"/>
  <c r="Z10" i="3"/>
  <c r="Y10" i="3"/>
  <c r="X10" i="3"/>
  <c r="AD9" i="3"/>
  <c r="AC9" i="3"/>
  <c r="AB9" i="3"/>
  <c r="AA9" i="3"/>
  <c r="Z9" i="3"/>
  <c r="Y9" i="3"/>
  <c r="X9" i="3"/>
  <c r="AD8" i="3"/>
  <c r="AC8" i="3"/>
  <c r="AB8" i="3"/>
  <c r="AA8" i="3"/>
  <c r="Z8" i="3"/>
  <c r="Y8" i="3"/>
  <c r="X8" i="3"/>
  <c r="AD7" i="3"/>
  <c r="AC7" i="3"/>
  <c r="AB7" i="3"/>
  <c r="AA7" i="3"/>
  <c r="Z7" i="3"/>
  <c r="Y7" i="3"/>
  <c r="X7" i="3"/>
  <c r="D21" i="2" l="1"/>
  <c r="B63" i="2"/>
  <c r="B62" i="2"/>
  <c r="B64" i="2" s="1"/>
  <c r="B65" i="2" s="1"/>
  <c r="C20" i="2"/>
  <c r="C24" i="2"/>
  <c r="C18" i="2"/>
  <c r="C22" i="2"/>
  <c r="C26" i="2"/>
  <c r="C19" i="2"/>
  <c r="C23" i="2"/>
  <c r="C2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1A6F9B-2583-4CC8-BDBF-95018DE4DB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09A6A4A-623F-458C-AD7D-E30145F89145}" name="WorksheetConnection_Bank_Credit_Risk_Analytics.xlsx!Bank_data3" type="102" refreshedVersion="8" minRefreshableVersion="5">
    <extLst>
      <ext xmlns:x15="http://schemas.microsoft.com/office/spreadsheetml/2010/11/main" uri="{DE250136-89BD-433C-8126-D09CA5730AF9}">
        <x15:connection id="Bank_data3" autoDelete="1">
          <x15:rangePr sourceName="_xlcn.WorksheetConnection_Bank_Credit_Risk_Analytics.xlsxBank_data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<sst xmlns="http://schemas.openxmlformats.org/spreadsheetml/2006/main" count="30274" uniqueCount="5204">
  <si>
    <t>customer_id</t>
  </si>
  <si>
    <t>age</t>
  </si>
  <si>
    <t>gender</t>
  </si>
  <si>
    <t>employment_status</t>
  </si>
  <si>
    <t>annual_income</t>
  </si>
  <si>
    <t>account_age_months</t>
  </si>
  <si>
    <t>avg_monthly_balance</t>
  </si>
  <si>
    <t>num_deposits_per_month</t>
  </si>
  <si>
    <t>avg_deposit_amount</t>
  </si>
  <si>
    <t>debit_card_usage_frequency</t>
  </si>
  <si>
    <t>debit_card_spending</t>
  </si>
  <si>
    <t>mobile_banking_logins</t>
  </si>
  <si>
    <t>online_transfer_frequency</t>
  </si>
  <si>
    <t>atm_withdrawal_frequency</t>
  </si>
  <si>
    <t>credit_score</t>
  </si>
  <si>
    <t>num_open_loans</t>
  </si>
  <si>
    <t>total_outstanding_debt</t>
  </si>
  <si>
    <t>late_payment_count</t>
  </si>
  <si>
    <t>loan_default_history</t>
  </si>
  <si>
    <t>fraud_flag</t>
  </si>
  <si>
    <t>loan_application_amount</t>
  </si>
  <si>
    <t>credit_risk</t>
  </si>
  <si>
    <t>CUST_00000</t>
  </si>
  <si>
    <t>Male</t>
  </si>
  <si>
    <t>Unemployed</t>
  </si>
  <si>
    <t>CUST_00001</t>
  </si>
  <si>
    <t>Self-Employed</t>
  </si>
  <si>
    <t>CUST_00002</t>
  </si>
  <si>
    <t>Other</t>
  </si>
  <si>
    <t>CUST_00003</t>
  </si>
  <si>
    <t>CUST_00004</t>
  </si>
  <si>
    <t>Female</t>
  </si>
  <si>
    <t>CUST_00005</t>
  </si>
  <si>
    <t>Employed</t>
  </si>
  <si>
    <t>CUST_00006</t>
  </si>
  <si>
    <t>CUST_00007</t>
  </si>
  <si>
    <t>CUST_00008</t>
  </si>
  <si>
    <t>CUST_00009</t>
  </si>
  <si>
    <t>CUST_00010</t>
  </si>
  <si>
    <t>CUST_00011</t>
  </si>
  <si>
    <t>CUST_00012</t>
  </si>
  <si>
    <t>CUST_00013</t>
  </si>
  <si>
    <t>CUST_00014</t>
  </si>
  <si>
    <t>CUST_00015</t>
  </si>
  <si>
    <t>CUST_00016</t>
  </si>
  <si>
    <t>CUST_00017</t>
  </si>
  <si>
    <t>CUST_00018</t>
  </si>
  <si>
    <t>CUST_00019</t>
  </si>
  <si>
    <t>CUST_00020</t>
  </si>
  <si>
    <t>CUST_00021</t>
  </si>
  <si>
    <t>CUST_00022</t>
  </si>
  <si>
    <t>CUST_00023</t>
  </si>
  <si>
    <t>CUST_00024</t>
  </si>
  <si>
    <t>CUST_00025</t>
  </si>
  <si>
    <t>CUST_00026</t>
  </si>
  <si>
    <t>CUST_00027</t>
  </si>
  <si>
    <t>CUST_00028</t>
  </si>
  <si>
    <t>CUST_00029</t>
  </si>
  <si>
    <t>CUST_00030</t>
  </si>
  <si>
    <t>CUST_00031</t>
  </si>
  <si>
    <t>CUST_00032</t>
  </si>
  <si>
    <t>CUST_00033</t>
  </si>
  <si>
    <t>CUST_00034</t>
  </si>
  <si>
    <t>CUST_00035</t>
  </si>
  <si>
    <t>CUST_00036</t>
  </si>
  <si>
    <t>CUST_00037</t>
  </si>
  <si>
    <t>CUST_00038</t>
  </si>
  <si>
    <t>CUST_00039</t>
  </si>
  <si>
    <t>CUST_00040</t>
  </si>
  <si>
    <t>CUST_00041</t>
  </si>
  <si>
    <t>CUST_00042</t>
  </si>
  <si>
    <t>CUST_00043</t>
  </si>
  <si>
    <t>CUST_00044</t>
  </si>
  <si>
    <t>CUST_00045</t>
  </si>
  <si>
    <t>CUST_00046</t>
  </si>
  <si>
    <t>CUST_00047</t>
  </si>
  <si>
    <t>CUST_00048</t>
  </si>
  <si>
    <t>CUST_00049</t>
  </si>
  <si>
    <t>CUST_00050</t>
  </si>
  <si>
    <t>CUST_00051</t>
  </si>
  <si>
    <t>CUST_00052</t>
  </si>
  <si>
    <t>CUST_00053</t>
  </si>
  <si>
    <t>CUST_00054</t>
  </si>
  <si>
    <t>CUST_00055</t>
  </si>
  <si>
    <t>CUST_00056</t>
  </si>
  <si>
    <t>CUST_00057</t>
  </si>
  <si>
    <t>CUST_00058</t>
  </si>
  <si>
    <t>CUST_00059</t>
  </si>
  <si>
    <t>CUST_00060</t>
  </si>
  <si>
    <t>CUST_00061</t>
  </si>
  <si>
    <t>CUST_00062</t>
  </si>
  <si>
    <t>CUST_00063</t>
  </si>
  <si>
    <t>CUST_00064</t>
  </si>
  <si>
    <t>CUST_00065</t>
  </si>
  <si>
    <t>CUST_00066</t>
  </si>
  <si>
    <t>CUST_00067</t>
  </si>
  <si>
    <t>CUST_00068</t>
  </si>
  <si>
    <t>CUST_00069</t>
  </si>
  <si>
    <t>CUST_00070</t>
  </si>
  <si>
    <t>CUST_00071</t>
  </si>
  <si>
    <t>CUST_00072</t>
  </si>
  <si>
    <t>CUST_00073</t>
  </si>
  <si>
    <t>CUST_00074</t>
  </si>
  <si>
    <t>CUST_00075</t>
  </si>
  <si>
    <t>CUST_00076</t>
  </si>
  <si>
    <t>CUST_00077</t>
  </si>
  <si>
    <t>CUST_00078</t>
  </si>
  <si>
    <t>CUST_00079</t>
  </si>
  <si>
    <t>CUST_00080</t>
  </si>
  <si>
    <t>CUST_00081</t>
  </si>
  <si>
    <t>CUST_00082</t>
  </si>
  <si>
    <t>CUST_00083</t>
  </si>
  <si>
    <t>CUST_00084</t>
  </si>
  <si>
    <t>CUST_00085</t>
  </si>
  <si>
    <t>CUST_00086</t>
  </si>
  <si>
    <t>CUST_00087</t>
  </si>
  <si>
    <t>CUST_00088</t>
  </si>
  <si>
    <t>CUST_00089</t>
  </si>
  <si>
    <t>CUST_00090</t>
  </si>
  <si>
    <t>CUST_00091</t>
  </si>
  <si>
    <t>CUST_00092</t>
  </si>
  <si>
    <t>CUST_00093</t>
  </si>
  <si>
    <t>CUST_00094</t>
  </si>
  <si>
    <t>CUST_00095</t>
  </si>
  <si>
    <t>CUST_00096</t>
  </si>
  <si>
    <t>CUST_00097</t>
  </si>
  <si>
    <t>CUST_00098</t>
  </si>
  <si>
    <t>CUST_00099</t>
  </si>
  <si>
    <t>CUST_00100</t>
  </si>
  <si>
    <t>CUST_00101</t>
  </si>
  <si>
    <t>CUST_00102</t>
  </si>
  <si>
    <t>CUST_00103</t>
  </si>
  <si>
    <t>CUST_00104</t>
  </si>
  <si>
    <t>CUST_00105</t>
  </si>
  <si>
    <t>CUST_00106</t>
  </si>
  <si>
    <t>CUST_00107</t>
  </si>
  <si>
    <t>CUST_00108</t>
  </si>
  <si>
    <t>CUST_00109</t>
  </si>
  <si>
    <t>CUST_00110</t>
  </si>
  <si>
    <t>CUST_00111</t>
  </si>
  <si>
    <t>CUST_00112</t>
  </si>
  <si>
    <t>CUST_00113</t>
  </si>
  <si>
    <t>CUST_00114</t>
  </si>
  <si>
    <t>CUST_00115</t>
  </si>
  <si>
    <t>CUST_00116</t>
  </si>
  <si>
    <t>CUST_00117</t>
  </si>
  <si>
    <t>CUST_00118</t>
  </si>
  <si>
    <t>CUST_00119</t>
  </si>
  <si>
    <t>CUST_00120</t>
  </si>
  <si>
    <t>CUST_00121</t>
  </si>
  <si>
    <t>CUST_00122</t>
  </si>
  <si>
    <t>CUST_00123</t>
  </si>
  <si>
    <t>CUST_00124</t>
  </si>
  <si>
    <t>CUST_00125</t>
  </si>
  <si>
    <t>CUST_00126</t>
  </si>
  <si>
    <t>CUST_00127</t>
  </si>
  <si>
    <t>CUST_00128</t>
  </si>
  <si>
    <t>CUST_00129</t>
  </si>
  <si>
    <t>CUST_00130</t>
  </si>
  <si>
    <t>CUST_00131</t>
  </si>
  <si>
    <t>CUST_00132</t>
  </si>
  <si>
    <t>CUST_00133</t>
  </si>
  <si>
    <t>CUST_00134</t>
  </si>
  <si>
    <t>CUST_00135</t>
  </si>
  <si>
    <t>CUST_00136</t>
  </si>
  <si>
    <t>CUST_00137</t>
  </si>
  <si>
    <t>CUST_00138</t>
  </si>
  <si>
    <t>CUST_00139</t>
  </si>
  <si>
    <t>CUST_00140</t>
  </si>
  <si>
    <t>CUST_00141</t>
  </si>
  <si>
    <t>CUST_00142</t>
  </si>
  <si>
    <t>CUST_00143</t>
  </si>
  <si>
    <t>CUST_00144</t>
  </si>
  <si>
    <t>CUST_00145</t>
  </si>
  <si>
    <t>CUST_00146</t>
  </si>
  <si>
    <t>CUST_00147</t>
  </si>
  <si>
    <t>CUST_00148</t>
  </si>
  <si>
    <t>CUST_00149</t>
  </si>
  <si>
    <t>CUST_00150</t>
  </si>
  <si>
    <t>CUST_00151</t>
  </si>
  <si>
    <t>CUST_00152</t>
  </si>
  <si>
    <t>CUST_00153</t>
  </si>
  <si>
    <t>CUST_00154</t>
  </si>
  <si>
    <t>CUST_00155</t>
  </si>
  <si>
    <t>CUST_00156</t>
  </si>
  <si>
    <t>CUST_00157</t>
  </si>
  <si>
    <t>CUST_00158</t>
  </si>
  <si>
    <t>CUST_00159</t>
  </si>
  <si>
    <t>CUST_00160</t>
  </si>
  <si>
    <t>CUST_00161</t>
  </si>
  <si>
    <t>CUST_00162</t>
  </si>
  <si>
    <t>CUST_00163</t>
  </si>
  <si>
    <t>CUST_00164</t>
  </si>
  <si>
    <t>CUST_00165</t>
  </si>
  <si>
    <t>CUST_00166</t>
  </si>
  <si>
    <t>CUST_00167</t>
  </si>
  <si>
    <t>CUST_00168</t>
  </si>
  <si>
    <t>CUST_00169</t>
  </si>
  <si>
    <t>CUST_00170</t>
  </si>
  <si>
    <t>CUST_00171</t>
  </si>
  <si>
    <t>CUST_00172</t>
  </si>
  <si>
    <t>CUST_00173</t>
  </si>
  <si>
    <t>CUST_00174</t>
  </si>
  <si>
    <t>CUST_00175</t>
  </si>
  <si>
    <t>CUST_00176</t>
  </si>
  <si>
    <t>CUST_00177</t>
  </si>
  <si>
    <t>CUST_00178</t>
  </si>
  <si>
    <t>CUST_00179</t>
  </si>
  <si>
    <t>CUST_00180</t>
  </si>
  <si>
    <t>CUST_00181</t>
  </si>
  <si>
    <t>CUST_00182</t>
  </si>
  <si>
    <t>CUST_00183</t>
  </si>
  <si>
    <t>CUST_00184</t>
  </si>
  <si>
    <t>CUST_00185</t>
  </si>
  <si>
    <t>CUST_00186</t>
  </si>
  <si>
    <t>CUST_00187</t>
  </si>
  <si>
    <t>CUST_00188</t>
  </si>
  <si>
    <t>CUST_00189</t>
  </si>
  <si>
    <t>CUST_00190</t>
  </si>
  <si>
    <t>CUST_00191</t>
  </si>
  <si>
    <t>CUST_00192</t>
  </si>
  <si>
    <t>CUST_00193</t>
  </si>
  <si>
    <t>CUST_00194</t>
  </si>
  <si>
    <t>CUST_00195</t>
  </si>
  <si>
    <t>CUST_00196</t>
  </si>
  <si>
    <t>CUST_00197</t>
  </si>
  <si>
    <t>CUST_00198</t>
  </si>
  <si>
    <t>CUST_00199</t>
  </si>
  <si>
    <t>CUST_00200</t>
  </si>
  <si>
    <t>CUST_00201</t>
  </si>
  <si>
    <t>CUST_00202</t>
  </si>
  <si>
    <t>CUST_00203</t>
  </si>
  <si>
    <t>CUST_00204</t>
  </si>
  <si>
    <t>CUST_00205</t>
  </si>
  <si>
    <t>CUST_00206</t>
  </si>
  <si>
    <t>CUST_00207</t>
  </si>
  <si>
    <t>CUST_00208</t>
  </si>
  <si>
    <t>CUST_00209</t>
  </si>
  <si>
    <t>CUST_00210</t>
  </si>
  <si>
    <t>CUST_00211</t>
  </si>
  <si>
    <t>CUST_00212</t>
  </si>
  <si>
    <t>CUST_00213</t>
  </si>
  <si>
    <t>CUST_00214</t>
  </si>
  <si>
    <t>CUST_00215</t>
  </si>
  <si>
    <t>CUST_00216</t>
  </si>
  <si>
    <t>CUST_00217</t>
  </si>
  <si>
    <t>CUST_00218</t>
  </si>
  <si>
    <t>CUST_00219</t>
  </si>
  <si>
    <t>CUST_00220</t>
  </si>
  <si>
    <t>CUST_00221</t>
  </si>
  <si>
    <t>CUST_00222</t>
  </si>
  <si>
    <t>CUST_00223</t>
  </si>
  <si>
    <t>CUST_00224</t>
  </si>
  <si>
    <t>CUST_00225</t>
  </si>
  <si>
    <t>CUST_00226</t>
  </si>
  <si>
    <t>CUST_00227</t>
  </si>
  <si>
    <t>CUST_00228</t>
  </si>
  <si>
    <t>CUST_00229</t>
  </si>
  <si>
    <t>CUST_00230</t>
  </si>
  <si>
    <t>CUST_00231</t>
  </si>
  <si>
    <t>CUST_00232</t>
  </si>
  <si>
    <t>CUST_00233</t>
  </si>
  <si>
    <t>CUST_00234</t>
  </si>
  <si>
    <t>CUST_00235</t>
  </si>
  <si>
    <t>CUST_00236</t>
  </si>
  <si>
    <t>CUST_00237</t>
  </si>
  <si>
    <t>CUST_00238</t>
  </si>
  <si>
    <t>CUST_00239</t>
  </si>
  <si>
    <t>CUST_00240</t>
  </si>
  <si>
    <t>CUST_00241</t>
  </si>
  <si>
    <t>CUST_00242</t>
  </si>
  <si>
    <t>CUST_00243</t>
  </si>
  <si>
    <t>CUST_00244</t>
  </si>
  <si>
    <t>CUST_00245</t>
  </si>
  <si>
    <t>CUST_00246</t>
  </si>
  <si>
    <t>CUST_00247</t>
  </si>
  <si>
    <t>CUST_00248</t>
  </si>
  <si>
    <t>CUST_00249</t>
  </si>
  <si>
    <t>CUST_00250</t>
  </si>
  <si>
    <t>CUST_00251</t>
  </si>
  <si>
    <t>CUST_00252</t>
  </si>
  <si>
    <t>CUST_00253</t>
  </si>
  <si>
    <t>CUST_00254</t>
  </si>
  <si>
    <t>CUST_00255</t>
  </si>
  <si>
    <t>CUST_00256</t>
  </si>
  <si>
    <t>CUST_00257</t>
  </si>
  <si>
    <t>CUST_00258</t>
  </si>
  <si>
    <t>CUST_00259</t>
  </si>
  <si>
    <t>CUST_00260</t>
  </si>
  <si>
    <t>CUST_00261</t>
  </si>
  <si>
    <t>CUST_00262</t>
  </si>
  <si>
    <t>CUST_00263</t>
  </si>
  <si>
    <t>CUST_00264</t>
  </si>
  <si>
    <t>CUST_00265</t>
  </si>
  <si>
    <t>CUST_00266</t>
  </si>
  <si>
    <t>CUST_00267</t>
  </si>
  <si>
    <t>CUST_00268</t>
  </si>
  <si>
    <t>CUST_00269</t>
  </si>
  <si>
    <t>CUST_00270</t>
  </si>
  <si>
    <t>CUST_00271</t>
  </si>
  <si>
    <t>CUST_00272</t>
  </si>
  <si>
    <t>CUST_00273</t>
  </si>
  <si>
    <t>CUST_00274</t>
  </si>
  <si>
    <t>CUST_00275</t>
  </si>
  <si>
    <t>CUST_00276</t>
  </si>
  <si>
    <t>CUST_00277</t>
  </si>
  <si>
    <t>CUST_00278</t>
  </si>
  <si>
    <t>CUST_00279</t>
  </si>
  <si>
    <t>CUST_00280</t>
  </si>
  <si>
    <t>CUST_00281</t>
  </si>
  <si>
    <t>CUST_00282</t>
  </si>
  <si>
    <t>CUST_00283</t>
  </si>
  <si>
    <t>CUST_00284</t>
  </si>
  <si>
    <t>CUST_00285</t>
  </si>
  <si>
    <t>CUST_00286</t>
  </si>
  <si>
    <t>CUST_00287</t>
  </si>
  <si>
    <t>CUST_00288</t>
  </si>
  <si>
    <t>CUST_00289</t>
  </si>
  <si>
    <t>CUST_00290</t>
  </si>
  <si>
    <t>CUST_00291</t>
  </si>
  <si>
    <t>CUST_00292</t>
  </si>
  <si>
    <t>CUST_00293</t>
  </si>
  <si>
    <t>CUST_00294</t>
  </si>
  <si>
    <t>CUST_00295</t>
  </si>
  <si>
    <t>CUST_00296</t>
  </si>
  <si>
    <t>CUST_00297</t>
  </si>
  <si>
    <t>CUST_00298</t>
  </si>
  <si>
    <t>CUST_00299</t>
  </si>
  <si>
    <t>CUST_00300</t>
  </si>
  <si>
    <t>CUST_00301</t>
  </si>
  <si>
    <t>CUST_00302</t>
  </si>
  <si>
    <t>CUST_00303</t>
  </si>
  <si>
    <t>CUST_00304</t>
  </si>
  <si>
    <t>CUST_00305</t>
  </si>
  <si>
    <t>CUST_00306</t>
  </si>
  <si>
    <t>CUST_00307</t>
  </si>
  <si>
    <t>CUST_00308</t>
  </si>
  <si>
    <t>CUST_00309</t>
  </si>
  <si>
    <t>CUST_00310</t>
  </si>
  <si>
    <t>CUST_00311</t>
  </si>
  <si>
    <t>CUST_00312</t>
  </si>
  <si>
    <t>CUST_00313</t>
  </si>
  <si>
    <t>CUST_00314</t>
  </si>
  <si>
    <t>CUST_00315</t>
  </si>
  <si>
    <t>CUST_00316</t>
  </si>
  <si>
    <t>CUST_00317</t>
  </si>
  <si>
    <t>CUST_00318</t>
  </si>
  <si>
    <t>CUST_00319</t>
  </si>
  <si>
    <t>CUST_00320</t>
  </si>
  <si>
    <t>CUST_00321</t>
  </si>
  <si>
    <t>CUST_00322</t>
  </si>
  <si>
    <t>CUST_00323</t>
  </si>
  <si>
    <t>CUST_00324</t>
  </si>
  <si>
    <t>CUST_00325</t>
  </si>
  <si>
    <t>CUST_00326</t>
  </si>
  <si>
    <t>CUST_00327</t>
  </si>
  <si>
    <t>CUST_00328</t>
  </si>
  <si>
    <t>CUST_00329</t>
  </si>
  <si>
    <t>CUST_00330</t>
  </si>
  <si>
    <t>CUST_00331</t>
  </si>
  <si>
    <t>CUST_00332</t>
  </si>
  <si>
    <t>CUST_00333</t>
  </si>
  <si>
    <t>CUST_00334</t>
  </si>
  <si>
    <t>CUST_00335</t>
  </si>
  <si>
    <t>CUST_00336</t>
  </si>
  <si>
    <t>CUST_00337</t>
  </si>
  <si>
    <t>CUST_00338</t>
  </si>
  <si>
    <t>CUST_00339</t>
  </si>
  <si>
    <t>CUST_00340</t>
  </si>
  <si>
    <t>CUST_00341</t>
  </si>
  <si>
    <t>CUST_00342</t>
  </si>
  <si>
    <t>CUST_00343</t>
  </si>
  <si>
    <t>CUST_00344</t>
  </si>
  <si>
    <t>CUST_00345</t>
  </si>
  <si>
    <t>CUST_00346</t>
  </si>
  <si>
    <t>CUST_00347</t>
  </si>
  <si>
    <t>CUST_00348</t>
  </si>
  <si>
    <t>CUST_00349</t>
  </si>
  <si>
    <t>CUST_00350</t>
  </si>
  <si>
    <t>CUST_00351</t>
  </si>
  <si>
    <t>CUST_00352</t>
  </si>
  <si>
    <t>CUST_00353</t>
  </si>
  <si>
    <t>CUST_00354</t>
  </si>
  <si>
    <t>CUST_00355</t>
  </si>
  <si>
    <t>CUST_00356</t>
  </si>
  <si>
    <t>CUST_00357</t>
  </si>
  <si>
    <t>CUST_00358</t>
  </si>
  <si>
    <t>CUST_00359</t>
  </si>
  <si>
    <t>CUST_00360</t>
  </si>
  <si>
    <t>CUST_00361</t>
  </si>
  <si>
    <t>CUST_00362</t>
  </si>
  <si>
    <t>CUST_00363</t>
  </si>
  <si>
    <t>CUST_00364</t>
  </si>
  <si>
    <t>CUST_00365</t>
  </si>
  <si>
    <t>CUST_00366</t>
  </si>
  <si>
    <t>CUST_00367</t>
  </si>
  <si>
    <t>CUST_00368</t>
  </si>
  <si>
    <t>CUST_00369</t>
  </si>
  <si>
    <t>CUST_00370</t>
  </si>
  <si>
    <t>CUST_00371</t>
  </si>
  <si>
    <t>CUST_00372</t>
  </si>
  <si>
    <t>CUST_00373</t>
  </si>
  <si>
    <t>CUST_00374</t>
  </si>
  <si>
    <t>CUST_00375</t>
  </si>
  <si>
    <t>CUST_00376</t>
  </si>
  <si>
    <t>CUST_00377</t>
  </si>
  <si>
    <t>CUST_00378</t>
  </si>
  <si>
    <t>CUST_00379</t>
  </si>
  <si>
    <t>CUST_00380</t>
  </si>
  <si>
    <t>CUST_00381</t>
  </si>
  <si>
    <t>CUST_00382</t>
  </si>
  <si>
    <t>CUST_00383</t>
  </si>
  <si>
    <t>CUST_00384</t>
  </si>
  <si>
    <t>CUST_00385</t>
  </si>
  <si>
    <t>CUST_00386</t>
  </si>
  <si>
    <t>CUST_00387</t>
  </si>
  <si>
    <t>CUST_00388</t>
  </si>
  <si>
    <t>CUST_00389</t>
  </si>
  <si>
    <t>CUST_00390</t>
  </si>
  <si>
    <t>CUST_00391</t>
  </si>
  <si>
    <t>CUST_00392</t>
  </si>
  <si>
    <t>CUST_00393</t>
  </si>
  <si>
    <t>CUST_00394</t>
  </si>
  <si>
    <t>CUST_00395</t>
  </si>
  <si>
    <t>CUST_00396</t>
  </si>
  <si>
    <t>CUST_00397</t>
  </si>
  <si>
    <t>CUST_00398</t>
  </si>
  <si>
    <t>CUST_00399</t>
  </si>
  <si>
    <t>CUST_00400</t>
  </si>
  <si>
    <t>CUST_00401</t>
  </si>
  <si>
    <t>CUST_00402</t>
  </si>
  <si>
    <t>CUST_00403</t>
  </si>
  <si>
    <t>CUST_00404</t>
  </si>
  <si>
    <t>CUST_00405</t>
  </si>
  <si>
    <t>CUST_00406</t>
  </si>
  <si>
    <t>CUST_00407</t>
  </si>
  <si>
    <t>CUST_00408</t>
  </si>
  <si>
    <t>CUST_00409</t>
  </si>
  <si>
    <t>CUST_00410</t>
  </si>
  <si>
    <t>CUST_00411</t>
  </si>
  <si>
    <t>CUST_00412</t>
  </si>
  <si>
    <t>CUST_00413</t>
  </si>
  <si>
    <t>CUST_00414</t>
  </si>
  <si>
    <t>CUST_00415</t>
  </si>
  <si>
    <t>CUST_00416</t>
  </si>
  <si>
    <t>CUST_00417</t>
  </si>
  <si>
    <t>CUST_00418</t>
  </si>
  <si>
    <t>CUST_00419</t>
  </si>
  <si>
    <t>CUST_00420</t>
  </si>
  <si>
    <t>CUST_00421</t>
  </si>
  <si>
    <t>CUST_00422</t>
  </si>
  <si>
    <t>CUST_00423</t>
  </si>
  <si>
    <t>CUST_00424</t>
  </si>
  <si>
    <t>CUST_00425</t>
  </si>
  <si>
    <t>CUST_00426</t>
  </si>
  <si>
    <t>CUST_00427</t>
  </si>
  <si>
    <t>CUST_00428</t>
  </si>
  <si>
    <t>CUST_00429</t>
  </si>
  <si>
    <t>CUST_00430</t>
  </si>
  <si>
    <t>CUST_00431</t>
  </si>
  <si>
    <t>CUST_00432</t>
  </si>
  <si>
    <t>CUST_00433</t>
  </si>
  <si>
    <t>CUST_00434</t>
  </si>
  <si>
    <t>CUST_00435</t>
  </si>
  <si>
    <t>CUST_00436</t>
  </si>
  <si>
    <t>CUST_00437</t>
  </si>
  <si>
    <t>CUST_00438</t>
  </si>
  <si>
    <t>CUST_00439</t>
  </si>
  <si>
    <t>CUST_00440</t>
  </si>
  <si>
    <t>CUST_00441</t>
  </si>
  <si>
    <t>CUST_00442</t>
  </si>
  <si>
    <t>CUST_00443</t>
  </si>
  <si>
    <t>CUST_00444</t>
  </si>
  <si>
    <t>CUST_00445</t>
  </si>
  <si>
    <t>CUST_00446</t>
  </si>
  <si>
    <t>CUST_00447</t>
  </si>
  <si>
    <t>CUST_00448</t>
  </si>
  <si>
    <t>CUST_00449</t>
  </si>
  <si>
    <t>CUST_00450</t>
  </si>
  <si>
    <t>CUST_00451</t>
  </si>
  <si>
    <t>CUST_00452</t>
  </si>
  <si>
    <t>CUST_00453</t>
  </si>
  <si>
    <t>CUST_00454</t>
  </si>
  <si>
    <t>CUST_00455</t>
  </si>
  <si>
    <t>CUST_00456</t>
  </si>
  <si>
    <t>CUST_00457</t>
  </si>
  <si>
    <t>CUST_00458</t>
  </si>
  <si>
    <t>CUST_00459</t>
  </si>
  <si>
    <t>CUST_00460</t>
  </si>
  <si>
    <t>CUST_00461</t>
  </si>
  <si>
    <t>CUST_00462</t>
  </si>
  <si>
    <t>CUST_00463</t>
  </si>
  <si>
    <t>CUST_00464</t>
  </si>
  <si>
    <t>CUST_00465</t>
  </si>
  <si>
    <t>CUST_00466</t>
  </si>
  <si>
    <t>CUST_00467</t>
  </si>
  <si>
    <t>CUST_00468</t>
  </si>
  <si>
    <t>CUST_00469</t>
  </si>
  <si>
    <t>CUST_00470</t>
  </si>
  <si>
    <t>CUST_00471</t>
  </si>
  <si>
    <t>CUST_00472</t>
  </si>
  <si>
    <t>CUST_00473</t>
  </si>
  <si>
    <t>CUST_00474</t>
  </si>
  <si>
    <t>CUST_00475</t>
  </si>
  <si>
    <t>CUST_00476</t>
  </si>
  <si>
    <t>CUST_00477</t>
  </si>
  <si>
    <t>CUST_00478</t>
  </si>
  <si>
    <t>CUST_00479</t>
  </si>
  <si>
    <t>CUST_00480</t>
  </si>
  <si>
    <t>CUST_00481</t>
  </si>
  <si>
    <t>CUST_00482</t>
  </si>
  <si>
    <t>CUST_00483</t>
  </si>
  <si>
    <t>CUST_00484</t>
  </si>
  <si>
    <t>CUST_00485</t>
  </si>
  <si>
    <t>CUST_00486</t>
  </si>
  <si>
    <t>CUST_00487</t>
  </si>
  <si>
    <t>CUST_00488</t>
  </si>
  <si>
    <t>CUST_00489</t>
  </si>
  <si>
    <t>CUST_00490</t>
  </si>
  <si>
    <t>CUST_00491</t>
  </si>
  <si>
    <t>CUST_00492</t>
  </si>
  <si>
    <t>CUST_00493</t>
  </si>
  <si>
    <t>CUST_00494</t>
  </si>
  <si>
    <t>CUST_00495</t>
  </si>
  <si>
    <t>CUST_00496</t>
  </si>
  <si>
    <t>CUST_00497</t>
  </si>
  <si>
    <t>CUST_00498</t>
  </si>
  <si>
    <t>CUST_00499</t>
  </si>
  <si>
    <t>CUST_00500</t>
  </si>
  <si>
    <t>CUST_00501</t>
  </si>
  <si>
    <t>CUST_00502</t>
  </si>
  <si>
    <t>CUST_00503</t>
  </si>
  <si>
    <t>CUST_00504</t>
  </si>
  <si>
    <t>CUST_00505</t>
  </si>
  <si>
    <t>CUST_00506</t>
  </si>
  <si>
    <t>CUST_00507</t>
  </si>
  <si>
    <t>CUST_00508</t>
  </si>
  <si>
    <t>CUST_00509</t>
  </si>
  <si>
    <t>CUST_00510</t>
  </si>
  <si>
    <t>CUST_00511</t>
  </si>
  <si>
    <t>CUST_00512</t>
  </si>
  <si>
    <t>CUST_00513</t>
  </si>
  <si>
    <t>CUST_00514</t>
  </si>
  <si>
    <t>CUST_00515</t>
  </si>
  <si>
    <t>CUST_00516</t>
  </si>
  <si>
    <t>CUST_00517</t>
  </si>
  <si>
    <t>CUST_00518</t>
  </si>
  <si>
    <t>CUST_00519</t>
  </si>
  <si>
    <t>CUST_00520</t>
  </si>
  <si>
    <t>CUST_00521</t>
  </si>
  <si>
    <t>CUST_00522</t>
  </si>
  <si>
    <t>CUST_00523</t>
  </si>
  <si>
    <t>CUST_00524</t>
  </si>
  <si>
    <t>CUST_00525</t>
  </si>
  <si>
    <t>CUST_00526</t>
  </si>
  <si>
    <t>CUST_00527</t>
  </si>
  <si>
    <t>CUST_00528</t>
  </si>
  <si>
    <t>CUST_00529</t>
  </si>
  <si>
    <t>CUST_00530</t>
  </si>
  <si>
    <t>CUST_00531</t>
  </si>
  <si>
    <t>CUST_00532</t>
  </si>
  <si>
    <t>CUST_00533</t>
  </si>
  <si>
    <t>CUST_00534</t>
  </si>
  <si>
    <t>CUST_00535</t>
  </si>
  <si>
    <t>CUST_00536</t>
  </si>
  <si>
    <t>CUST_00537</t>
  </si>
  <si>
    <t>CUST_00538</t>
  </si>
  <si>
    <t>CUST_00539</t>
  </si>
  <si>
    <t>CUST_00540</t>
  </si>
  <si>
    <t>CUST_00541</t>
  </si>
  <si>
    <t>CUST_00542</t>
  </si>
  <si>
    <t>CUST_00543</t>
  </si>
  <si>
    <t>CUST_00544</t>
  </si>
  <si>
    <t>CUST_00545</t>
  </si>
  <si>
    <t>CUST_00546</t>
  </si>
  <si>
    <t>CUST_00547</t>
  </si>
  <si>
    <t>CUST_00548</t>
  </si>
  <si>
    <t>CUST_00549</t>
  </si>
  <si>
    <t>CUST_00550</t>
  </si>
  <si>
    <t>CUST_00551</t>
  </si>
  <si>
    <t>CUST_00552</t>
  </si>
  <si>
    <t>CUST_00553</t>
  </si>
  <si>
    <t>CUST_00554</t>
  </si>
  <si>
    <t>CUST_00555</t>
  </si>
  <si>
    <t>CUST_00556</t>
  </si>
  <si>
    <t>CUST_00557</t>
  </si>
  <si>
    <t>CUST_00558</t>
  </si>
  <si>
    <t>CUST_00559</t>
  </si>
  <si>
    <t>CUST_00560</t>
  </si>
  <si>
    <t>CUST_00561</t>
  </si>
  <si>
    <t>CUST_00562</t>
  </si>
  <si>
    <t>CUST_00563</t>
  </si>
  <si>
    <t>CUST_00564</t>
  </si>
  <si>
    <t>CUST_00565</t>
  </si>
  <si>
    <t>CUST_00566</t>
  </si>
  <si>
    <t>CUST_00567</t>
  </si>
  <si>
    <t>CUST_00568</t>
  </si>
  <si>
    <t>CUST_00569</t>
  </si>
  <si>
    <t>CUST_00570</t>
  </si>
  <si>
    <t>CUST_00571</t>
  </si>
  <si>
    <t>CUST_00572</t>
  </si>
  <si>
    <t>CUST_00573</t>
  </si>
  <si>
    <t>CUST_00574</t>
  </si>
  <si>
    <t>CUST_00575</t>
  </si>
  <si>
    <t>CUST_00576</t>
  </si>
  <si>
    <t>CUST_00577</t>
  </si>
  <si>
    <t>CUST_00578</t>
  </si>
  <si>
    <t>CUST_00579</t>
  </si>
  <si>
    <t>CUST_00580</t>
  </si>
  <si>
    <t>CUST_00581</t>
  </si>
  <si>
    <t>CUST_00582</t>
  </si>
  <si>
    <t>CUST_00583</t>
  </si>
  <si>
    <t>CUST_00584</t>
  </si>
  <si>
    <t>CUST_00585</t>
  </si>
  <si>
    <t>CUST_00586</t>
  </si>
  <si>
    <t>CUST_00587</t>
  </si>
  <si>
    <t>CUST_00588</t>
  </si>
  <si>
    <t>CUST_00589</t>
  </si>
  <si>
    <t>CUST_00590</t>
  </si>
  <si>
    <t>CUST_00591</t>
  </si>
  <si>
    <t>CUST_00592</t>
  </si>
  <si>
    <t>CUST_00593</t>
  </si>
  <si>
    <t>CUST_00594</t>
  </si>
  <si>
    <t>CUST_00595</t>
  </si>
  <si>
    <t>CUST_00596</t>
  </si>
  <si>
    <t>CUST_00597</t>
  </si>
  <si>
    <t>CUST_00598</t>
  </si>
  <si>
    <t>CUST_00599</t>
  </si>
  <si>
    <t>CUST_00600</t>
  </si>
  <si>
    <t>CUST_00601</t>
  </si>
  <si>
    <t>CUST_00602</t>
  </si>
  <si>
    <t>CUST_00603</t>
  </si>
  <si>
    <t>CUST_00604</t>
  </si>
  <si>
    <t>CUST_00605</t>
  </si>
  <si>
    <t>CUST_00606</t>
  </si>
  <si>
    <t>CUST_00607</t>
  </si>
  <si>
    <t>CUST_00608</t>
  </si>
  <si>
    <t>CUST_00609</t>
  </si>
  <si>
    <t>CUST_00610</t>
  </si>
  <si>
    <t>CUST_00611</t>
  </si>
  <si>
    <t>CUST_00612</t>
  </si>
  <si>
    <t>CUST_00613</t>
  </si>
  <si>
    <t>CUST_00614</t>
  </si>
  <si>
    <t>CUST_00615</t>
  </si>
  <si>
    <t>CUST_00616</t>
  </si>
  <si>
    <t>CUST_00617</t>
  </si>
  <si>
    <t>CUST_00618</t>
  </si>
  <si>
    <t>CUST_00619</t>
  </si>
  <si>
    <t>CUST_00620</t>
  </si>
  <si>
    <t>CUST_00621</t>
  </si>
  <si>
    <t>CUST_00622</t>
  </si>
  <si>
    <t>CUST_00623</t>
  </si>
  <si>
    <t>CUST_00624</t>
  </si>
  <si>
    <t>CUST_00625</t>
  </si>
  <si>
    <t>CUST_00626</t>
  </si>
  <si>
    <t>CUST_00627</t>
  </si>
  <si>
    <t>CUST_00628</t>
  </si>
  <si>
    <t>CUST_00629</t>
  </si>
  <si>
    <t>CUST_00630</t>
  </si>
  <si>
    <t>CUST_00631</t>
  </si>
  <si>
    <t>CUST_00632</t>
  </si>
  <si>
    <t>CUST_00633</t>
  </si>
  <si>
    <t>CUST_00634</t>
  </si>
  <si>
    <t>CUST_00635</t>
  </si>
  <si>
    <t>CUST_00636</t>
  </si>
  <si>
    <t>CUST_00637</t>
  </si>
  <si>
    <t>CUST_00638</t>
  </si>
  <si>
    <t>CUST_00639</t>
  </si>
  <si>
    <t>CUST_00640</t>
  </si>
  <si>
    <t>CUST_00641</t>
  </si>
  <si>
    <t>CUST_00642</t>
  </si>
  <si>
    <t>CUST_00643</t>
  </si>
  <si>
    <t>CUST_00644</t>
  </si>
  <si>
    <t>CUST_00645</t>
  </si>
  <si>
    <t>CUST_00646</t>
  </si>
  <si>
    <t>CUST_00647</t>
  </si>
  <si>
    <t>CUST_00648</t>
  </si>
  <si>
    <t>CUST_00649</t>
  </si>
  <si>
    <t>CUST_00650</t>
  </si>
  <si>
    <t>CUST_00651</t>
  </si>
  <si>
    <t>CUST_00652</t>
  </si>
  <si>
    <t>CUST_00653</t>
  </si>
  <si>
    <t>CUST_00654</t>
  </si>
  <si>
    <t>CUST_00655</t>
  </si>
  <si>
    <t>CUST_00656</t>
  </si>
  <si>
    <t>CUST_00657</t>
  </si>
  <si>
    <t>CUST_00658</t>
  </si>
  <si>
    <t>CUST_00659</t>
  </si>
  <si>
    <t>CUST_00660</t>
  </si>
  <si>
    <t>CUST_00661</t>
  </si>
  <si>
    <t>CUST_00662</t>
  </si>
  <si>
    <t>CUST_00663</t>
  </si>
  <si>
    <t>CUST_00664</t>
  </si>
  <si>
    <t>CUST_00665</t>
  </si>
  <si>
    <t>CUST_00666</t>
  </si>
  <si>
    <t>CUST_00667</t>
  </si>
  <si>
    <t>CUST_00668</t>
  </si>
  <si>
    <t>CUST_00669</t>
  </si>
  <si>
    <t>CUST_00670</t>
  </si>
  <si>
    <t>CUST_00671</t>
  </si>
  <si>
    <t>CUST_00672</t>
  </si>
  <si>
    <t>CUST_00673</t>
  </si>
  <si>
    <t>CUST_00674</t>
  </si>
  <si>
    <t>CUST_00675</t>
  </si>
  <si>
    <t>CUST_00676</t>
  </si>
  <si>
    <t>CUST_00677</t>
  </si>
  <si>
    <t>CUST_00678</t>
  </si>
  <si>
    <t>CUST_00679</t>
  </si>
  <si>
    <t>CUST_00680</t>
  </si>
  <si>
    <t>CUST_00681</t>
  </si>
  <si>
    <t>CUST_00682</t>
  </si>
  <si>
    <t>CUST_00683</t>
  </si>
  <si>
    <t>CUST_00684</t>
  </si>
  <si>
    <t>CUST_00685</t>
  </si>
  <si>
    <t>CUST_00686</t>
  </si>
  <si>
    <t>CUST_00687</t>
  </si>
  <si>
    <t>CUST_00688</t>
  </si>
  <si>
    <t>CUST_00689</t>
  </si>
  <si>
    <t>CUST_00690</t>
  </si>
  <si>
    <t>CUST_00691</t>
  </si>
  <si>
    <t>CUST_00692</t>
  </si>
  <si>
    <t>CUST_00693</t>
  </si>
  <si>
    <t>CUST_00694</t>
  </si>
  <si>
    <t>CUST_00695</t>
  </si>
  <si>
    <t>CUST_00696</t>
  </si>
  <si>
    <t>CUST_00697</t>
  </si>
  <si>
    <t>CUST_00698</t>
  </si>
  <si>
    <t>CUST_00699</t>
  </si>
  <si>
    <t>CUST_00700</t>
  </si>
  <si>
    <t>CUST_00701</t>
  </si>
  <si>
    <t>CUST_00702</t>
  </si>
  <si>
    <t>CUST_00703</t>
  </si>
  <si>
    <t>CUST_00704</t>
  </si>
  <si>
    <t>CUST_00705</t>
  </si>
  <si>
    <t>CUST_00706</t>
  </si>
  <si>
    <t>CUST_00707</t>
  </si>
  <si>
    <t>CUST_00708</t>
  </si>
  <si>
    <t>CUST_00709</t>
  </si>
  <si>
    <t>CUST_00710</t>
  </si>
  <si>
    <t>CUST_00711</t>
  </si>
  <si>
    <t>CUST_00712</t>
  </si>
  <si>
    <t>CUST_00713</t>
  </si>
  <si>
    <t>CUST_00714</t>
  </si>
  <si>
    <t>CUST_00715</t>
  </si>
  <si>
    <t>CUST_00716</t>
  </si>
  <si>
    <t>CUST_00717</t>
  </si>
  <si>
    <t>CUST_00718</t>
  </si>
  <si>
    <t>CUST_00719</t>
  </si>
  <si>
    <t>CUST_00720</t>
  </si>
  <si>
    <t>CUST_00721</t>
  </si>
  <si>
    <t>CUST_00722</t>
  </si>
  <si>
    <t>CUST_00723</t>
  </si>
  <si>
    <t>CUST_00724</t>
  </si>
  <si>
    <t>CUST_00725</t>
  </si>
  <si>
    <t>CUST_00726</t>
  </si>
  <si>
    <t>CUST_00727</t>
  </si>
  <si>
    <t>CUST_00728</t>
  </si>
  <si>
    <t>CUST_00729</t>
  </si>
  <si>
    <t>CUST_00730</t>
  </si>
  <si>
    <t>CUST_00731</t>
  </si>
  <si>
    <t>CUST_00732</t>
  </si>
  <si>
    <t>CUST_00733</t>
  </si>
  <si>
    <t>CUST_00734</t>
  </si>
  <si>
    <t>CUST_00735</t>
  </si>
  <si>
    <t>CUST_00736</t>
  </si>
  <si>
    <t>CUST_00737</t>
  </si>
  <si>
    <t>CUST_00738</t>
  </si>
  <si>
    <t>CUST_00739</t>
  </si>
  <si>
    <t>CUST_00740</t>
  </si>
  <si>
    <t>CUST_00741</t>
  </si>
  <si>
    <t>CUST_00742</t>
  </si>
  <si>
    <t>CUST_00743</t>
  </si>
  <si>
    <t>CUST_00744</t>
  </si>
  <si>
    <t>CUST_00745</t>
  </si>
  <si>
    <t>CUST_00746</t>
  </si>
  <si>
    <t>CUST_00747</t>
  </si>
  <si>
    <t>CUST_00748</t>
  </si>
  <si>
    <t>CUST_00749</t>
  </si>
  <si>
    <t>CUST_00750</t>
  </si>
  <si>
    <t>CUST_00751</t>
  </si>
  <si>
    <t>CUST_00752</t>
  </si>
  <si>
    <t>CUST_00753</t>
  </si>
  <si>
    <t>CUST_00754</t>
  </si>
  <si>
    <t>CUST_00755</t>
  </si>
  <si>
    <t>CUST_00756</t>
  </si>
  <si>
    <t>CUST_00757</t>
  </si>
  <si>
    <t>CUST_00758</t>
  </si>
  <si>
    <t>CUST_00759</t>
  </si>
  <si>
    <t>CUST_00760</t>
  </si>
  <si>
    <t>CUST_00761</t>
  </si>
  <si>
    <t>CUST_00762</t>
  </si>
  <si>
    <t>CUST_00763</t>
  </si>
  <si>
    <t>CUST_00764</t>
  </si>
  <si>
    <t>CUST_00765</t>
  </si>
  <si>
    <t>CUST_00766</t>
  </si>
  <si>
    <t>CUST_00767</t>
  </si>
  <si>
    <t>CUST_00768</t>
  </si>
  <si>
    <t>CUST_00769</t>
  </si>
  <si>
    <t>CUST_00770</t>
  </si>
  <si>
    <t>CUST_00771</t>
  </si>
  <si>
    <t>CUST_00772</t>
  </si>
  <si>
    <t>CUST_00773</t>
  </si>
  <si>
    <t>CUST_00774</t>
  </si>
  <si>
    <t>CUST_00775</t>
  </si>
  <si>
    <t>CUST_00776</t>
  </si>
  <si>
    <t>CUST_00777</t>
  </si>
  <si>
    <t>CUST_00778</t>
  </si>
  <si>
    <t>CUST_00779</t>
  </si>
  <si>
    <t>CUST_00780</t>
  </si>
  <si>
    <t>CUST_00781</t>
  </si>
  <si>
    <t>CUST_00782</t>
  </si>
  <si>
    <t>CUST_00783</t>
  </si>
  <si>
    <t>CUST_00784</t>
  </si>
  <si>
    <t>CUST_00785</t>
  </si>
  <si>
    <t>CUST_00786</t>
  </si>
  <si>
    <t>CUST_00787</t>
  </si>
  <si>
    <t>CUST_00788</t>
  </si>
  <si>
    <t>CUST_00789</t>
  </si>
  <si>
    <t>CUST_00790</t>
  </si>
  <si>
    <t>CUST_00791</t>
  </si>
  <si>
    <t>CUST_00792</t>
  </si>
  <si>
    <t>CUST_00793</t>
  </si>
  <si>
    <t>CUST_00794</t>
  </si>
  <si>
    <t>CUST_00795</t>
  </si>
  <si>
    <t>CUST_00796</t>
  </si>
  <si>
    <t>CUST_00797</t>
  </si>
  <si>
    <t>CUST_00798</t>
  </si>
  <si>
    <t>CUST_00799</t>
  </si>
  <si>
    <t>CUST_00800</t>
  </si>
  <si>
    <t>CUST_00801</t>
  </si>
  <si>
    <t>CUST_00802</t>
  </si>
  <si>
    <t>CUST_00803</t>
  </si>
  <si>
    <t>CUST_00804</t>
  </si>
  <si>
    <t>CUST_00805</t>
  </si>
  <si>
    <t>CUST_00806</t>
  </si>
  <si>
    <t>CUST_00807</t>
  </si>
  <si>
    <t>CUST_00808</t>
  </si>
  <si>
    <t>CUST_00809</t>
  </si>
  <si>
    <t>CUST_00810</t>
  </si>
  <si>
    <t>CUST_00811</t>
  </si>
  <si>
    <t>CUST_00812</t>
  </si>
  <si>
    <t>CUST_00813</t>
  </si>
  <si>
    <t>CUST_00814</t>
  </si>
  <si>
    <t>CUST_00815</t>
  </si>
  <si>
    <t>CUST_00816</t>
  </si>
  <si>
    <t>CUST_00817</t>
  </si>
  <si>
    <t>CUST_00818</t>
  </si>
  <si>
    <t>CUST_00819</t>
  </si>
  <si>
    <t>CUST_00820</t>
  </si>
  <si>
    <t>CUST_00821</t>
  </si>
  <si>
    <t>CUST_00822</t>
  </si>
  <si>
    <t>CUST_00823</t>
  </si>
  <si>
    <t>CUST_00824</t>
  </si>
  <si>
    <t>CUST_00825</t>
  </si>
  <si>
    <t>CUST_00826</t>
  </si>
  <si>
    <t>CUST_00827</t>
  </si>
  <si>
    <t>CUST_00828</t>
  </si>
  <si>
    <t>CUST_00829</t>
  </si>
  <si>
    <t>CUST_00830</t>
  </si>
  <si>
    <t>CUST_00831</t>
  </si>
  <si>
    <t>CUST_00832</t>
  </si>
  <si>
    <t>CUST_00833</t>
  </si>
  <si>
    <t>CUST_00834</t>
  </si>
  <si>
    <t>CUST_00835</t>
  </si>
  <si>
    <t>CUST_00836</t>
  </si>
  <si>
    <t>CUST_00837</t>
  </si>
  <si>
    <t>CUST_00838</t>
  </si>
  <si>
    <t>CUST_00839</t>
  </si>
  <si>
    <t>CUST_00840</t>
  </si>
  <si>
    <t>CUST_00841</t>
  </si>
  <si>
    <t>CUST_00842</t>
  </si>
  <si>
    <t>CUST_00843</t>
  </si>
  <si>
    <t>CUST_00844</t>
  </si>
  <si>
    <t>CUST_00845</t>
  </si>
  <si>
    <t>CUST_00846</t>
  </si>
  <si>
    <t>CUST_00847</t>
  </si>
  <si>
    <t>CUST_00848</t>
  </si>
  <si>
    <t>CUST_00849</t>
  </si>
  <si>
    <t>CUST_00850</t>
  </si>
  <si>
    <t>CUST_00851</t>
  </si>
  <si>
    <t>CUST_00852</t>
  </si>
  <si>
    <t>CUST_00853</t>
  </si>
  <si>
    <t>CUST_00854</t>
  </si>
  <si>
    <t>CUST_00855</t>
  </si>
  <si>
    <t>CUST_00856</t>
  </si>
  <si>
    <t>CUST_00857</t>
  </si>
  <si>
    <t>CUST_00858</t>
  </si>
  <si>
    <t>CUST_00859</t>
  </si>
  <si>
    <t>CUST_00860</t>
  </si>
  <si>
    <t>CUST_00861</t>
  </si>
  <si>
    <t>CUST_00862</t>
  </si>
  <si>
    <t>CUST_00863</t>
  </si>
  <si>
    <t>CUST_00864</t>
  </si>
  <si>
    <t>CUST_00865</t>
  </si>
  <si>
    <t>CUST_00866</t>
  </si>
  <si>
    <t>CUST_00867</t>
  </si>
  <si>
    <t>CUST_00868</t>
  </si>
  <si>
    <t>CUST_00869</t>
  </si>
  <si>
    <t>CUST_00870</t>
  </si>
  <si>
    <t>CUST_00871</t>
  </si>
  <si>
    <t>CUST_00872</t>
  </si>
  <si>
    <t>CUST_00873</t>
  </si>
  <si>
    <t>CUST_00874</t>
  </si>
  <si>
    <t>CUST_00875</t>
  </si>
  <si>
    <t>CUST_00876</t>
  </si>
  <si>
    <t>CUST_00877</t>
  </si>
  <si>
    <t>CUST_00878</t>
  </si>
  <si>
    <t>CUST_00879</t>
  </si>
  <si>
    <t>CUST_00880</t>
  </si>
  <si>
    <t>CUST_00881</t>
  </si>
  <si>
    <t>CUST_00882</t>
  </si>
  <si>
    <t>CUST_00883</t>
  </si>
  <si>
    <t>CUST_00884</t>
  </si>
  <si>
    <t>CUST_00885</t>
  </si>
  <si>
    <t>CUST_00886</t>
  </si>
  <si>
    <t>CUST_00887</t>
  </si>
  <si>
    <t>CUST_00888</t>
  </si>
  <si>
    <t>CUST_00889</t>
  </si>
  <si>
    <t>CUST_00890</t>
  </si>
  <si>
    <t>CUST_00891</t>
  </si>
  <si>
    <t>CUST_00892</t>
  </si>
  <si>
    <t>CUST_00893</t>
  </si>
  <si>
    <t>CUST_00894</t>
  </si>
  <si>
    <t>CUST_00895</t>
  </si>
  <si>
    <t>CUST_00896</t>
  </si>
  <si>
    <t>CUST_00897</t>
  </si>
  <si>
    <t>CUST_00898</t>
  </si>
  <si>
    <t>CUST_00899</t>
  </si>
  <si>
    <t>CUST_00900</t>
  </si>
  <si>
    <t>CUST_00901</t>
  </si>
  <si>
    <t>CUST_00902</t>
  </si>
  <si>
    <t>CUST_00903</t>
  </si>
  <si>
    <t>CUST_00904</t>
  </si>
  <si>
    <t>CUST_00905</t>
  </si>
  <si>
    <t>CUST_00906</t>
  </si>
  <si>
    <t>CUST_00907</t>
  </si>
  <si>
    <t>CUST_00908</t>
  </si>
  <si>
    <t>CUST_00909</t>
  </si>
  <si>
    <t>CUST_00910</t>
  </si>
  <si>
    <t>CUST_00911</t>
  </si>
  <si>
    <t>CUST_00912</t>
  </si>
  <si>
    <t>CUST_00913</t>
  </si>
  <si>
    <t>CUST_00914</t>
  </si>
  <si>
    <t>CUST_00915</t>
  </si>
  <si>
    <t>CUST_00916</t>
  </si>
  <si>
    <t>CUST_00917</t>
  </si>
  <si>
    <t>CUST_00918</t>
  </si>
  <si>
    <t>CUST_00919</t>
  </si>
  <si>
    <t>CUST_00920</t>
  </si>
  <si>
    <t>CUST_00921</t>
  </si>
  <si>
    <t>CUST_00922</t>
  </si>
  <si>
    <t>CUST_00923</t>
  </si>
  <si>
    <t>CUST_00924</t>
  </si>
  <si>
    <t>CUST_00925</t>
  </si>
  <si>
    <t>CUST_00926</t>
  </si>
  <si>
    <t>CUST_00927</t>
  </si>
  <si>
    <t>CUST_00928</t>
  </si>
  <si>
    <t>CUST_00929</t>
  </si>
  <si>
    <t>CUST_00930</t>
  </si>
  <si>
    <t>CUST_00931</t>
  </si>
  <si>
    <t>CUST_00932</t>
  </si>
  <si>
    <t>CUST_00933</t>
  </si>
  <si>
    <t>CUST_00934</t>
  </si>
  <si>
    <t>CUST_00935</t>
  </si>
  <si>
    <t>CUST_00936</t>
  </si>
  <si>
    <t>CUST_00937</t>
  </si>
  <si>
    <t>CUST_00938</t>
  </si>
  <si>
    <t>CUST_00939</t>
  </si>
  <si>
    <t>CUST_00940</t>
  </si>
  <si>
    <t>CUST_00941</t>
  </si>
  <si>
    <t>CUST_00942</t>
  </si>
  <si>
    <t>CUST_00943</t>
  </si>
  <si>
    <t>CUST_00944</t>
  </si>
  <si>
    <t>CUST_00945</t>
  </si>
  <si>
    <t>CUST_00946</t>
  </si>
  <si>
    <t>CUST_00947</t>
  </si>
  <si>
    <t>CUST_00948</t>
  </si>
  <si>
    <t>CUST_00949</t>
  </si>
  <si>
    <t>CUST_00950</t>
  </si>
  <si>
    <t>CUST_00951</t>
  </si>
  <si>
    <t>CUST_00952</t>
  </si>
  <si>
    <t>CUST_00953</t>
  </si>
  <si>
    <t>CUST_00954</t>
  </si>
  <si>
    <t>CUST_00955</t>
  </si>
  <si>
    <t>CUST_00956</t>
  </si>
  <si>
    <t>CUST_00957</t>
  </si>
  <si>
    <t>CUST_00958</t>
  </si>
  <si>
    <t>CUST_00959</t>
  </si>
  <si>
    <t>CUST_00960</t>
  </si>
  <si>
    <t>CUST_00961</t>
  </si>
  <si>
    <t>CUST_00962</t>
  </si>
  <si>
    <t>CUST_00963</t>
  </si>
  <si>
    <t>CUST_00964</t>
  </si>
  <si>
    <t>CUST_00965</t>
  </si>
  <si>
    <t>CUST_00966</t>
  </si>
  <si>
    <t>CUST_00967</t>
  </si>
  <si>
    <t>CUST_00968</t>
  </si>
  <si>
    <t>CUST_00969</t>
  </si>
  <si>
    <t>CUST_00970</t>
  </si>
  <si>
    <t>CUST_00971</t>
  </si>
  <si>
    <t>CUST_00972</t>
  </si>
  <si>
    <t>CUST_00973</t>
  </si>
  <si>
    <t>CUST_00974</t>
  </si>
  <si>
    <t>CUST_00975</t>
  </si>
  <si>
    <t>CUST_00976</t>
  </si>
  <si>
    <t>CUST_00977</t>
  </si>
  <si>
    <t>CUST_00978</t>
  </si>
  <si>
    <t>CUST_00979</t>
  </si>
  <si>
    <t>CUST_00980</t>
  </si>
  <si>
    <t>CUST_00981</t>
  </si>
  <si>
    <t>CUST_00982</t>
  </si>
  <si>
    <t>CUST_00983</t>
  </si>
  <si>
    <t>CUST_00984</t>
  </si>
  <si>
    <t>CUST_00985</t>
  </si>
  <si>
    <t>CUST_00986</t>
  </si>
  <si>
    <t>CUST_00987</t>
  </si>
  <si>
    <t>CUST_00988</t>
  </si>
  <si>
    <t>CUST_00989</t>
  </si>
  <si>
    <t>CUST_00990</t>
  </si>
  <si>
    <t>CUST_00991</t>
  </si>
  <si>
    <t>CUST_00992</t>
  </si>
  <si>
    <t>CUST_00993</t>
  </si>
  <si>
    <t>CUST_00994</t>
  </si>
  <si>
    <t>CUST_00995</t>
  </si>
  <si>
    <t>CUST_00996</t>
  </si>
  <si>
    <t>CUST_00997</t>
  </si>
  <si>
    <t>CUST_00998</t>
  </si>
  <si>
    <t>CUST_00999</t>
  </si>
  <si>
    <t>CUST_01000</t>
  </si>
  <si>
    <t>CUST_01001</t>
  </si>
  <si>
    <t>CUST_01002</t>
  </si>
  <si>
    <t>CUST_01003</t>
  </si>
  <si>
    <t>CUST_01004</t>
  </si>
  <si>
    <t>CUST_01005</t>
  </si>
  <si>
    <t>CUST_01006</t>
  </si>
  <si>
    <t>CUST_01007</t>
  </si>
  <si>
    <t>CUST_01008</t>
  </si>
  <si>
    <t>CUST_01009</t>
  </si>
  <si>
    <t>CUST_01010</t>
  </si>
  <si>
    <t>CUST_01011</t>
  </si>
  <si>
    <t>CUST_01012</t>
  </si>
  <si>
    <t>CUST_01013</t>
  </si>
  <si>
    <t>CUST_01014</t>
  </si>
  <si>
    <t>CUST_01015</t>
  </si>
  <si>
    <t>CUST_01016</t>
  </si>
  <si>
    <t>CUST_01017</t>
  </si>
  <si>
    <t>CUST_01018</t>
  </si>
  <si>
    <t>CUST_01019</t>
  </si>
  <si>
    <t>CUST_01020</t>
  </si>
  <si>
    <t>CUST_01021</t>
  </si>
  <si>
    <t>CUST_01022</t>
  </si>
  <si>
    <t>CUST_01023</t>
  </si>
  <si>
    <t>CUST_01024</t>
  </si>
  <si>
    <t>CUST_01025</t>
  </si>
  <si>
    <t>CUST_01026</t>
  </si>
  <si>
    <t>CUST_01027</t>
  </si>
  <si>
    <t>CUST_01028</t>
  </si>
  <si>
    <t>CUST_01029</t>
  </si>
  <si>
    <t>CUST_01030</t>
  </si>
  <si>
    <t>CUST_01031</t>
  </si>
  <si>
    <t>CUST_01032</t>
  </si>
  <si>
    <t>CUST_01033</t>
  </si>
  <si>
    <t>CUST_01034</t>
  </si>
  <si>
    <t>CUST_01035</t>
  </si>
  <si>
    <t>CUST_01036</t>
  </si>
  <si>
    <t>CUST_01037</t>
  </si>
  <si>
    <t>CUST_01038</t>
  </si>
  <si>
    <t>CUST_01039</t>
  </si>
  <si>
    <t>CUST_01040</t>
  </si>
  <si>
    <t>CUST_01041</t>
  </si>
  <si>
    <t>CUST_01042</t>
  </si>
  <si>
    <t>CUST_01043</t>
  </si>
  <si>
    <t>CUST_01044</t>
  </si>
  <si>
    <t>CUST_01045</t>
  </si>
  <si>
    <t>CUST_01046</t>
  </si>
  <si>
    <t>CUST_01047</t>
  </si>
  <si>
    <t>CUST_01048</t>
  </si>
  <si>
    <t>CUST_01049</t>
  </si>
  <si>
    <t>CUST_01050</t>
  </si>
  <si>
    <t>CUST_01051</t>
  </si>
  <si>
    <t>CUST_01052</t>
  </si>
  <si>
    <t>CUST_01053</t>
  </si>
  <si>
    <t>CUST_01054</t>
  </si>
  <si>
    <t>CUST_01055</t>
  </si>
  <si>
    <t>CUST_01056</t>
  </si>
  <si>
    <t>CUST_01057</t>
  </si>
  <si>
    <t>CUST_01058</t>
  </si>
  <si>
    <t>CUST_01059</t>
  </si>
  <si>
    <t>CUST_01060</t>
  </si>
  <si>
    <t>CUST_01061</t>
  </si>
  <si>
    <t>CUST_01062</t>
  </si>
  <si>
    <t>CUST_01063</t>
  </si>
  <si>
    <t>CUST_01064</t>
  </si>
  <si>
    <t>CUST_01065</t>
  </si>
  <si>
    <t>CUST_01066</t>
  </si>
  <si>
    <t>CUST_01067</t>
  </si>
  <si>
    <t>CUST_01068</t>
  </si>
  <si>
    <t>CUST_01069</t>
  </si>
  <si>
    <t>CUST_01070</t>
  </si>
  <si>
    <t>CUST_01071</t>
  </si>
  <si>
    <t>CUST_01072</t>
  </si>
  <si>
    <t>CUST_01073</t>
  </si>
  <si>
    <t>CUST_01074</t>
  </si>
  <si>
    <t>CUST_01075</t>
  </si>
  <si>
    <t>CUST_01076</t>
  </si>
  <si>
    <t>CUST_01077</t>
  </si>
  <si>
    <t>CUST_01078</t>
  </si>
  <si>
    <t>CUST_01079</t>
  </si>
  <si>
    <t>CUST_01080</t>
  </si>
  <si>
    <t>CUST_01081</t>
  </si>
  <si>
    <t>CUST_01082</t>
  </si>
  <si>
    <t>CUST_01083</t>
  </si>
  <si>
    <t>CUST_01084</t>
  </si>
  <si>
    <t>CUST_01085</t>
  </si>
  <si>
    <t>CUST_01086</t>
  </si>
  <si>
    <t>CUST_01087</t>
  </si>
  <si>
    <t>CUST_01088</t>
  </si>
  <si>
    <t>CUST_01089</t>
  </si>
  <si>
    <t>CUST_01090</t>
  </si>
  <si>
    <t>CUST_01091</t>
  </si>
  <si>
    <t>CUST_01092</t>
  </si>
  <si>
    <t>CUST_01093</t>
  </si>
  <si>
    <t>CUST_01094</t>
  </si>
  <si>
    <t>CUST_01095</t>
  </si>
  <si>
    <t>CUST_01096</t>
  </si>
  <si>
    <t>CUST_01097</t>
  </si>
  <si>
    <t>CUST_01098</t>
  </si>
  <si>
    <t>CUST_01099</t>
  </si>
  <si>
    <t>CUST_01100</t>
  </si>
  <si>
    <t>CUST_01101</t>
  </si>
  <si>
    <t>CUST_01102</t>
  </si>
  <si>
    <t>CUST_01103</t>
  </si>
  <si>
    <t>CUST_01104</t>
  </si>
  <si>
    <t>CUST_01105</t>
  </si>
  <si>
    <t>CUST_01106</t>
  </si>
  <si>
    <t>CUST_01107</t>
  </si>
  <si>
    <t>CUST_01108</t>
  </si>
  <si>
    <t>CUST_01109</t>
  </si>
  <si>
    <t>CUST_01110</t>
  </si>
  <si>
    <t>CUST_01111</t>
  </si>
  <si>
    <t>CUST_01112</t>
  </si>
  <si>
    <t>CUST_01113</t>
  </si>
  <si>
    <t>CUST_01114</t>
  </si>
  <si>
    <t>CUST_01115</t>
  </si>
  <si>
    <t>CUST_01116</t>
  </si>
  <si>
    <t>CUST_01117</t>
  </si>
  <si>
    <t>CUST_01118</t>
  </si>
  <si>
    <t>CUST_01119</t>
  </si>
  <si>
    <t>CUST_01120</t>
  </si>
  <si>
    <t>CUST_01121</t>
  </si>
  <si>
    <t>CUST_01122</t>
  </si>
  <si>
    <t>CUST_01123</t>
  </si>
  <si>
    <t>CUST_01124</t>
  </si>
  <si>
    <t>CUST_01125</t>
  </si>
  <si>
    <t>CUST_01126</t>
  </si>
  <si>
    <t>CUST_01127</t>
  </si>
  <si>
    <t>CUST_01128</t>
  </si>
  <si>
    <t>CUST_01129</t>
  </si>
  <si>
    <t>CUST_01130</t>
  </si>
  <si>
    <t>CUST_01131</t>
  </si>
  <si>
    <t>CUST_01132</t>
  </si>
  <si>
    <t>CUST_01133</t>
  </si>
  <si>
    <t>CUST_01134</t>
  </si>
  <si>
    <t>CUST_01135</t>
  </si>
  <si>
    <t>CUST_01136</t>
  </si>
  <si>
    <t>CUST_01137</t>
  </si>
  <si>
    <t>CUST_01138</t>
  </si>
  <si>
    <t>CUST_01139</t>
  </si>
  <si>
    <t>CUST_01140</t>
  </si>
  <si>
    <t>CUST_01141</t>
  </si>
  <si>
    <t>CUST_01142</t>
  </si>
  <si>
    <t>CUST_01143</t>
  </si>
  <si>
    <t>CUST_01144</t>
  </si>
  <si>
    <t>CUST_01145</t>
  </si>
  <si>
    <t>CUST_01146</t>
  </si>
  <si>
    <t>CUST_01147</t>
  </si>
  <si>
    <t>CUST_01148</t>
  </si>
  <si>
    <t>CUST_01149</t>
  </si>
  <si>
    <t>CUST_01150</t>
  </si>
  <si>
    <t>CUST_01151</t>
  </si>
  <si>
    <t>CUST_01152</t>
  </si>
  <si>
    <t>CUST_01153</t>
  </si>
  <si>
    <t>CUST_01154</t>
  </si>
  <si>
    <t>CUST_01155</t>
  </si>
  <si>
    <t>CUST_01156</t>
  </si>
  <si>
    <t>CUST_01157</t>
  </si>
  <si>
    <t>CUST_01158</t>
  </si>
  <si>
    <t>CUST_01159</t>
  </si>
  <si>
    <t>CUST_01160</t>
  </si>
  <si>
    <t>CUST_01161</t>
  </si>
  <si>
    <t>CUST_01162</t>
  </si>
  <si>
    <t>CUST_01163</t>
  </si>
  <si>
    <t>CUST_01164</t>
  </si>
  <si>
    <t>CUST_01165</t>
  </si>
  <si>
    <t>CUST_01166</t>
  </si>
  <si>
    <t>CUST_01167</t>
  </si>
  <si>
    <t>CUST_01168</t>
  </si>
  <si>
    <t>CUST_01169</t>
  </si>
  <si>
    <t>CUST_01170</t>
  </si>
  <si>
    <t>CUST_01171</t>
  </si>
  <si>
    <t>CUST_01172</t>
  </si>
  <si>
    <t>CUST_01173</t>
  </si>
  <si>
    <t>CUST_01174</t>
  </si>
  <si>
    <t>CUST_01175</t>
  </si>
  <si>
    <t>CUST_01176</t>
  </si>
  <si>
    <t>CUST_01177</t>
  </si>
  <si>
    <t>CUST_01178</t>
  </si>
  <si>
    <t>CUST_01179</t>
  </si>
  <si>
    <t>CUST_01180</t>
  </si>
  <si>
    <t>CUST_01181</t>
  </si>
  <si>
    <t>CUST_01182</t>
  </si>
  <si>
    <t>CUST_01183</t>
  </si>
  <si>
    <t>CUST_01184</t>
  </si>
  <si>
    <t>CUST_01185</t>
  </si>
  <si>
    <t>CUST_01186</t>
  </si>
  <si>
    <t>CUST_01187</t>
  </si>
  <si>
    <t>CUST_01188</t>
  </si>
  <si>
    <t>CUST_01189</t>
  </si>
  <si>
    <t>CUST_01190</t>
  </si>
  <si>
    <t>CUST_01191</t>
  </si>
  <si>
    <t>CUST_01192</t>
  </si>
  <si>
    <t>CUST_01193</t>
  </si>
  <si>
    <t>CUST_01194</t>
  </si>
  <si>
    <t>CUST_01195</t>
  </si>
  <si>
    <t>CUST_01196</t>
  </si>
  <si>
    <t>CUST_01197</t>
  </si>
  <si>
    <t>CUST_01198</t>
  </si>
  <si>
    <t>CUST_01199</t>
  </si>
  <si>
    <t>CUST_01200</t>
  </si>
  <si>
    <t>CUST_01201</t>
  </si>
  <si>
    <t>CUST_01202</t>
  </si>
  <si>
    <t>CUST_01203</t>
  </si>
  <si>
    <t>CUST_01204</t>
  </si>
  <si>
    <t>CUST_01205</t>
  </si>
  <si>
    <t>CUST_01206</t>
  </si>
  <si>
    <t>CUST_01207</t>
  </si>
  <si>
    <t>CUST_01208</t>
  </si>
  <si>
    <t>CUST_01209</t>
  </si>
  <si>
    <t>CUST_01210</t>
  </si>
  <si>
    <t>CUST_01211</t>
  </si>
  <si>
    <t>CUST_01212</t>
  </si>
  <si>
    <t>CUST_01213</t>
  </si>
  <si>
    <t>CUST_01214</t>
  </si>
  <si>
    <t>CUST_01215</t>
  </si>
  <si>
    <t>CUST_01216</t>
  </si>
  <si>
    <t>CUST_01217</t>
  </si>
  <si>
    <t>CUST_01218</t>
  </si>
  <si>
    <t>CUST_01219</t>
  </si>
  <si>
    <t>CUST_01220</t>
  </si>
  <si>
    <t>CUST_01221</t>
  </si>
  <si>
    <t>CUST_01222</t>
  </si>
  <si>
    <t>CUST_01223</t>
  </si>
  <si>
    <t>CUST_01224</t>
  </si>
  <si>
    <t>CUST_01225</t>
  </si>
  <si>
    <t>CUST_01226</t>
  </si>
  <si>
    <t>CUST_01227</t>
  </si>
  <si>
    <t>CUST_01228</t>
  </si>
  <si>
    <t>CUST_01229</t>
  </si>
  <si>
    <t>CUST_01230</t>
  </si>
  <si>
    <t>CUST_01231</t>
  </si>
  <si>
    <t>CUST_01232</t>
  </si>
  <si>
    <t>CUST_01233</t>
  </si>
  <si>
    <t>CUST_01234</t>
  </si>
  <si>
    <t>CUST_01235</t>
  </si>
  <si>
    <t>CUST_01236</t>
  </si>
  <si>
    <t>CUST_01237</t>
  </si>
  <si>
    <t>CUST_01238</t>
  </si>
  <si>
    <t>CUST_01239</t>
  </si>
  <si>
    <t>CUST_01240</t>
  </si>
  <si>
    <t>CUST_01241</t>
  </si>
  <si>
    <t>CUST_01242</t>
  </si>
  <si>
    <t>CUST_01243</t>
  </si>
  <si>
    <t>CUST_01244</t>
  </si>
  <si>
    <t>CUST_01245</t>
  </si>
  <si>
    <t>CUST_01246</t>
  </si>
  <si>
    <t>CUST_01247</t>
  </si>
  <si>
    <t>CUST_01248</t>
  </si>
  <si>
    <t>CUST_01249</t>
  </si>
  <si>
    <t>CUST_01250</t>
  </si>
  <si>
    <t>CUST_01251</t>
  </si>
  <si>
    <t>CUST_01252</t>
  </si>
  <si>
    <t>CUST_01253</t>
  </si>
  <si>
    <t>CUST_01254</t>
  </si>
  <si>
    <t>CUST_01255</t>
  </si>
  <si>
    <t>CUST_01256</t>
  </si>
  <si>
    <t>CUST_01257</t>
  </si>
  <si>
    <t>CUST_01258</t>
  </si>
  <si>
    <t>CUST_01259</t>
  </si>
  <si>
    <t>CUST_01260</t>
  </si>
  <si>
    <t>CUST_01261</t>
  </si>
  <si>
    <t>CUST_01262</t>
  </si>
  <si>
    <t>CUST_01263</t>
  </si>
  <si>
    <t>CUST_01264</t>
  </si>
  <si>
    <t>CUST_01265</t>
  </si>
  <si>
    <t>CUST_01266</t>
  </si>
  <si>
    <t>CUST_01267</t>
  </si>
  <si>
    <t>CUST_01268</t>
  </si>
  <si>
    <t>CUST_01269</t>
  </si>
  <si>
    <t>CUST_01270</t>
  </si>
  <si>
    <t>CUST_01271</t>
  </si>
  <si>
    <t>CUST_01272</t>
  </si>
  <si>
    <t>CUST_01273</t>
  </si>
  <si>
    <t>CUST_01274</t>
  </si>
  <si>
    <t>CUST_01275</t>
  </si>
  <si>
    <t>CUST_01276</t>
  </si>
  <si>
    <t>CUST_01277</t>
  </si>
  <si>
    <t>CUST_01278</t>
  </si>
  <si>
    <t>CUST_01279</t>
  </si>
  <si>
    <t>CUST_01280</t>
  </si>
  <si>
    <t>CUST_01281</t>
  </si>
  <si>
    <t>CUST_01282</t>
  </si>
  <si>
    <t>CUST_01283</t>
  </si>
  <si>
    <t>CUST_01284</t>
  </si>
  <si>
    <t>CUST_01285</t>
  </si>
  <si>
    <t>CUST_01286</t>
  </si>
  <si>
    <t>CUST_01287</t>
  </si>
  <si>
    <t>CUST_01288</t>
  </si>
  <si>
    <t>CUST_01289</t>
  </si>
  <si>
    <t>CUST_01290</t>
  </si>
  <si>
    <t>CUST_01291</t>
  </si>
  <si>
    <t>CUST_01292</t>
  </si>
  <si>
    <t>CUST_01293</t>
  </si>
  <si>
    <t>CUST_01294</t>
  </si>
  <si>
    <t>CUST_01295</t>
  </si>
  <si>
    <t>CUST_01296</t>
  </si>
  <si>
    <t>CUST_01297</t>
  </si>
  <si>
    <t>CUST_01298</t>
  </si>
  <si>
    <t>CUST_01299</t>
  </si>
  <si>
    <t>CUST_01300</t>
  </si>
  <si>
    <t>CUST_01301</t>
  </si>
  <si>
    <t>CUST_01302</t>
  </si>
  <si>
    <t>CUST_01303</t>
  </si>
  <si>
    <t>CUST_01304</t>
  </si>
  <si>
    <t>CUST_01305</t>
  </si>
  <si>
    <t>CUST_01306</t>
  </si>
  <si>
    <t>CUST_01307</t>
  </si>
  <si>
    <t>CUST_01308</t>
  </si>
  <si>
    <t>CUST_01309</t>
  </si>
  <si>
    <t>CUST_01310</t>
  </si>
  <si>
    <t>CUST_01311</t>
  </si>
  <si>
    <t>CUST_01312</t>
  </si>
  <si>
    <t>CUST_01313</t>
  </si>
  <si>
    <t>CUST_01314</t>
  </si>
  <si>
    <t>CUST_01315</t>
  </si>
  <si>
    <t>CUST_01316</t>
  </si>
  <si>
    <t>CUST_01317</t>
  </si>
  <si>
    <t>CUST_01318</t>
  </si>
  <si>
    <t>CUST_01319</t>
  </si>
  <si>
    <t>CUST_01320</t>
  </si>
  <si>
    <t>CUST_01321</t>
  </si>
  <si>
    <t>CUST_01322</t>
  </si>
  <si>
    <t>CUST_01323</t>
  </si>
  <si>
    <t>CUST_01324</t>
  </si>
  <si>
    <t>CUST_01325</t>
  </si>
  <si>
    <t>CUST_01326</t>
  </si>
  <si>
    <t>CUST_01327</t>
  </si>
  <si>
    <t>CUST_01328</t>
  </si>
  <si>
    <t>CUST_01329</t>
  </si>
  <si>
    <t>CUST_01330</t>
  </si>
  <si>
    <t>CUST_01331</t>
  </si>
  <si>
    <t>CUST_01332</t>
  </si>
  <si>
    <t>CUST_01333</t>
  </si>
  <si>
    <t>CUST_01334</t>
  </si>
  <si>
    <t>CUST_01335</t>
  </si>
  <si>
    <t>CUST_01336</t>
  </si>
  <si>
    <t>CUST_01337</t>
  </si>
  <si>
    <t>CUST_01338</t>
  </si>
  <si>
    <t>CUST_01339</t>
  </si>
  <si>
    <t>CUST_01340</t>
  </si>
  <si>
    <t>CUST_01341</t>
  </si>
  <si>
    <t>CUST_01342</t>
  </si>
  <si>
    <t>CUST_01343</t>
  </si>
  <si>
    <t>CUST_01344</t>
  </si>
  <si>
    <t>CUST_01345</t>
  </si>
  <si>
    <t>CUST_01346</t>
  </si>
  <si>
    <t>CUST_01347</t>
  </si>
  <si>
    <t>CUST_01348</t>
  </si>
  <si>
    <t>CUST_01349</t>
  </si>
  <si>
    <t>CUST_01350</t>
  </si>
  <si>
    <t>CUST_01351</t>
  </si>
  <si>
    <t>CUST_01352</t>
  </si>
  <si>
    <t>CUST_01353</t>
  </si>
  <si>
    <t>CUST_01354</t>
  </si>
  <si>
    <t>CUST_01355</t>
  </si>
  <si>
    <t>CUST_01356</t>
  </si>
  <si>
    <t>CUST_01357</t>
  </si>
  <si>
    <t>CUST_01358</t>
  </si>
  <si>
    <t>CUST_01359</t>
  </si>
  <si>
    <t>CUST_01360</t>
  </si>
  <si>
    <t>CUST_01361</t>
  </si>
  <si>
    <t>CUST_01362</t>
  </si>
  <si>
    <t>CUST_01363</t>
  </si>
  <si>
    <t>CUST_01364</t>
  </si>
  <si>
    <t>CUST_01365</t>
  </si>
  <si>
    <t>CUST_01366</t>
  </si>
  <si>
    <t>CUST_01367</t>
  </si>
  <si>
    <t>CUST_01368</t>
  </si>
  <si>
    <t>CUST_01369</t>
  </si>
  <si>
    <t>CUST_01370</t>
  </si>
  <si>
    <t>CUST_01371</t>
  </si>
  <si>
    <t>CUST_01372</t>
  </si>
  <si>
    <t>CUST_01373</t>
  </si>
  <si>
    <t>CUST_01374</t>
  </si>
  <si>
    <t>CUST_01375</t>
  </si>
  <si>
    <t>CUST_01376</t>
  </si>
  <si>
    <t>CUST_01377</t>
  </si>
  <si>
    <t>CUST_01378</t>
  </si>
  <si>
    <t>CUST_01379</t>
  </si>
  <si>
    <t>CUST_01380</t>
  </si>
  <si>
    <t>CUST_01381</t>
  </si>
  <si>
    <t>CUST_01382</t>
  </si>
  <si>
    <t>CUST_01383</t>
  </si>
  <si>
    <t>CUST_01384</t>
  </si>
  <si>
    <t>CUST_01385</t>
  </si>
  <si>
    <t>CUST_01386</t>
  </si>
  <si>
    <t>CUST_01387</t>
  </si>
  <si>
    <t>CUST_01388</t>
  </si>
  <si>
    <t>CUST_01389</t>
  </si>
  <si>
    <t>CUST_01390</t>
  </si>
  <si>
    <t>CUST_01391</t>
  </si>
  <si>
    <t>CUST_01392</t>
  </si>
  <si>
    <t>CUST_01393</t>
  </si>
  <si>
    <t>CUST_01394</t>
  </si>
  <si>
    <t>CUST_01395</t>
  </si>
  <si>
    <t>CUST_01396</t>
  </si>
  <si>
    <t>CUST_01397</t>
  </si>
  <si>
    <t>CUST_01398</t>
  </si>
  <si>
    <t>CUST_01399</t>
  </si>
  <si>
    <t>CUST_01400</t>
  </si>
  <si>
    <t>CUST_01401</t>
  </si>
  <si>
    <t>CUST_01402</t>
  </si>
  <si>
    <t>CUST_01403</t>
  </si>
  <si>
    <t>CUST_01404</t>
  </si>
  <si>
    <t>CUST_01405</t>
  </si>
  <si>
    <t>CUST_01406</t>
  </si>
  <si>
    <t>CUST_01407</t>
  </si>
  <si>
    <t>CUST_01408</t>
  </si>
  <si>
    <t>CUST_01409</t>
  </si>
  <si>
    <t>CUST_01410</t>
  </si>
  <si>
    <t>CUST_01411</t>
  </si>
  <si>
    <t>CUST_01412</t>
  </si>
  <si>
    <t>CUST_01413</t>
  </si>
  <si>
    <t>CUST_01414</t>
  </si>
  <si>
    <t>CUST_01415</t>
  </si>
  <si>
    <t>CUST_01416</t>
  </si>
  <si>
    <t>CUST_01417</t>
  </si>
  <si>
    <t>CUST_01418</t>
  </si>
  <si>
    <t>CUST_01419</t>
  </si>
  <si>
    <t>CUST_01420</t>
  </si>
  <si>
    <t>CUST_01421</t>
  </si>
  <si>
    <t>CUST_01422</t>
  </si>
  <si>
    <t>CUST_01423</t>
  </si>
  <si>
    <t>CUST_01424</t>
  </si>
  <si>
    <t>CUST_01425</t>
  </si>
  <si>
    <t>CUST_01426</t>
  </si>
  <si>
    <t>CUST_01427</t>
  </si>
  <si>
    <t>CUST_01428</t>
  </si>
  <si>
    <t>CUST_01429</t>
  </si>
  <si>
    <t>CUST_01430</t>
  </si>
  <si>
    <t>CUST_01431</t>
  </si>
  <si>
    <t>CUST_01432</t>
  </si>
  <si>
    <t>CUST_01433</t>
  </si>
  <si>
    <t>CUST_01434</t>
  </si>
  <si>
    <t>CUST_01435</t>
  </si>
  <si>
    <t>CUST_01436</t>
  </si>
  <si>
    <t>CUST_01437</t>
  </si>
  <si>
    <t>CUST_01438</t>
  </si>
  <si>
    <t>CUST_01439</t>
  </si>
  <si>
    <t>CUST_01440</t>
  </si>
  <si>
    <t>CUST_01441</t>
  </si>
  <si>
    <t>CUST_01442</t>
  </si>
  <si>
    <t>CUST_01443</t>
  </si>
  <si>
    <t>CUST_01444</t>
  </si>
  <si>
    <t>CUST_01445</t>
  </si>
  <si>
    <t>CUST_01446</t>
  </si>
  <si>
    <t>CUST_01447</t>
  </si>
  <si>
    <t>CUST_01448</t>
  </si>
  <si>
    <t>CUST_01449</t>
  </si>
  <si>
    <t>CUST_01450</t>
  </si>
  <si>
    <t>CUST_01451</t>
  </si>
  <si>
    <t>CUST_01452</t>
  </si>
  <si>
    <t>CUST_01453</t>
  </si>
  <si>
    <t>CUST_01454</t>
  </si>
  <si>
    <t>CUST_01455</t>
  </si>
  <si>
    <t>CUST_01456</t>
  </si>
  <si>
    <t>CUST_01457</t>
  </si>
  <si>
    <t>CUST_01458</t>
  </si>
  <si>
    <t>CUST_01459</t>
  </si>
  <si>
    <t>CUST_01460</t>
  </si>
  <si>
    <t>CUST_01461</t>
  </si>
  <si>
    <t>CUST_01462</t>
  </si>
  <si>
    <t>CUST_01463</t>
  </si>
  <si>
    <t>CUST_01464</t>
  </si>
  <si>
    <t>CUST_01465</t>
  </si>
  <si>
    <t>CUST_01466</t>
  </si>
  <si>
    <t>CUST_01467</t>
  </si>
  <si>
    <t>CUST_01468</t>
  </si>
  <si>
    <t>CUST_01469</t>
  </si>
  <si>
    <t>CUST_01470</t>
  </si>
  <si>
    <t>CUST_01471</t>
  </si>
  <si>
    <t>CUST_01472</t>
  </si>
  <si>
    <t>CUST_01473</t>
  </si>
  <si>
    <t>CUST_01474</t>
  </si>
  <si>
    <t>CUST_01475</t>
  </si>
  <si>
    <t>CUST_01476</t>
  </si>
  <si>
    <t>CUST_01477</t>
  </si>
  <si>
    <t>CUST_01478</t>
  </si>
  <si>
    <t>CUST_01479</t>
  </si>
  <si>
    <t>CUST_01480</t>
  </si>
  <si>
    <t>CUST_01481</t>
  </si>
  <si>
    <t>CUST_01482</t>
  </si>
  <si>
    <t>CUST_01483</t>
  </si>
  <si>
    <t>CUST_01484</t>
  </si>
  <si>
    <t>CUST_01485</t>
  </si>
  <si>
    <t>CUST_01486</t>
  </si>
  <si>
    <t>CUST_01487</t>
  </si>
  <si>
    <t>CUST_01488</t>
  </si>
  <si>
    <t>CUST_01489</t>
  </si>
  <si>
    <t>CUST_01490</t>
  </si>
  <si>
    <t>CUST_01491</t>
  </si>
  <si>
    <t>CUST_01492</t>
  </si>
  <si>
    <t>CUST_01493</t>
  </si>
  <si>
    <t>CUST_01494</t>
  </si>
  <si>
    <t>CUST_01495</t>
  </si>
  <si>
    <t>CUST_01496</t>
  </si>
  <si>
    <t>CUST_01497</t>
  </si>
  <si>
    <t>CUST_01498</t>
  </si>
  <si>
    <t>CUST_01499</t>
  </si>
  <si>
    <t>CUST_01500</t>
  </si>
  <si>
    <t>CUST_01501</t>
  </si>
  <si>
    <t>CUST_01502</t>
  </si>
  <si>
    <t>CUST_01503</t>
  </si>
  <si>
    <t>CUST_01504</t>
  </si>
  <si>
    <t>CUST_01505</t>
  </si>
  <si>
    <t>CUST_01506</t>
  </si>
  <si>
    <t>CUST_01507</t>
  </si>
  <si>
    <t>CUST_01508</t>
  </si>
  <si>
    <t>CUST_01509</t>
  </si>
  <si>
    <t>CUST_01510</t>
  </si>
  <si>
    <t>CUST_01511</t>
  </si>
  <si>
    <t>CUST_01512</t>
  </si>
  <si>
    <t>CUST_01513</t>
  </si>
  <si>
    <t>CUST_01514</t>
  </si>
  <si>
    <t>CUST_01515</t>
  </si>
  <si>
    <t>CUST_01516</t>
  </si>
  <si>
    <t>CUST_01517</t>
  </si>
  <si>
    <t>CUST_01518</t>
  </si>
  <si>
    <t>CUST_01519</t>
  </si>
  <si>
    <t>CUST_01520</t>
  </si>
  <si>
    <t>CUST_01521</t>
  </si>
  <si>
    <t>CUST_01522</t>
  </si>
  <si>
    <t>CUST_01523</t>
  </si>
  <si>
    <t>CUST_01524</t>
  </si>
  <si>
    <t>CUST_01525</t>
  </si>
  <si>
    <t>CUST_01526</t>
  </si>
  <si>
    <t>CUST_01527</t>
  </si>
  <si>
    <t>CUST_01528</t>
  </si>
  <si>
    <t>CUST_01529</t>
  </si>
  <si>
    <t>CUST_01530</t>
  </si>
  <si>
    <t>CUST_01531</t>
  </si>
  <si>
    <t>CUST_01532</t>
  </si>
  <si>
    <t>CUST_01533</t>
  </si>
  <si>
    <t>CUST_01534</t>
  </si>
  <si>
    <t>CUST_01535</t>
  </si>
  <si>
    <t>CUST_01536</t>
  </si>
  <si>
    <t>CUST_01537</t>
  </si>
  <si>
    <t>CUST_01538</t>
  </si>
  <si>
    <t>CUST_01539</t>
  </si>
  <si>
    <t>CUST_01540</t>
  </si>
  <si>
    <t>CUST_01541</t>
  </si>
  <si>
    <t>CUST_01542</t>
  </si>
  <si>
    <t>CUST_01543</t>
  </si>
  <si>
    <t>CUST_01544</t>
  </si>
  <si>
    <t>CUST_01545</t>
  </si>
  <si>
    <t>CUST_01546</t>
  </si>
  <si>
    <t>CUST_01547</t>
  </si>
  <si>
    <t>CUST_01548</t>
  </si>
  <si>
    <t>CUST_01549</t>
  </si>
  <si>
    <t>CUST_01550</t>
  </si>
  <si>
    <t>CUST_01551</t>
  </si>
  <si>
    <t>CUST_01552</t>
  </si>
  <si>
    <t>CUST_01553</t>
  </si>
  <si>
    <t>CUST_01554</t>
  </si>
  <si>
    <t>CUST_01555</t>
  </si>
  <si>
    <t>CUST_01556</t>
  </si>
  <si>
    <t>CUST_01557</t>
  </si>
  <si>
    <t>CUST_01558</t>
  </si>
  <si>
    <t>CUST_01559</t>
  </si>
  <si>
    <t>CUST_01560</t>
  </si>
  <si>
    <t>CUST_01561</t>
  </si>
  <si>
    <t>CUST_01562</t>
  </si>
  <si>
    <t>CUST_01563</t>
  </si>
  <si>
    <t>CUST_01564</t>
  </si>
  <si>
    <t>CUST_01565</t>
  </si>
  <si>
    <t>CUST_01566</t>
  </si>
  <si>
    <t>CUST_01567</t>
  </si>
  <si>
    <t>CUST_01568</t>
  </si>
  <si>
    <t>CUST_01569</t>
  </si>
  <si>
    <t>CUST_01570</t>
  </si>
  <si>
    <t>CUST_01571</t>
  </si>
  <si>
    <t>CUST_01572</t>
  </si>
  <si>
    <t>CUST_01573</t>
  </si>
  <si>
    <t>CUST_01574</t>
  </si>
  <si>
    <t>CUST_01575</t>
  </si>
  <si>
    <t>CUST_01576</t>
  </si>
  <si>
    <t>CUST_01577</t>
  </si>
  <si>
    <t>CUST_01578</t>
  </si>
  <si>
    <t>CUST_01579</t>
  </si>
  <si>
    <t>CUST_01580</t>
  </si>
  <si>
    <t>CUST_01581</t>
  </si>
  <si>
    <t>CUST_01582</t>
  </si>
  <si>
    <t>CUST_01583</t>
  </si>
  <si>
    <t>CUST_01584</t>
  </si>
  <si>
    <t>CUST_01585</t>
  </si>
  <si>
    <t>CUST_01586</t>
  </si>
  <si>
    <t>CUST_01587</t>
  </si>
  <si>
    <t>CUST_01588</t>
  </si>
  <si>
    <t>CUST_01589</t>
  </si>
  <si>
    <t>CUST_01590</t>
  </si>
  <si>
    <t>CUST_01591</t>
  </si>
  <si>
    <t>CUST_01592</t>
  </si>
  <si>
    <t>CUST_01593</t>
  </si>
  <si>
    <t>CUST_01594</t>
  </si>
  <si>
    <t>CUST_01595</t>
  </si>
  <si>
    <t>CUST_01596</t>
  </si>
  <si>
    <t>CUST_01597</t>
  </si>
  <si>
    <t>CUST_01598</t>
  </si>
  <si>
    <t>CUST_01599</t>
  </si>
  <si>
    <t>CUST_01600</t>
  </si>
  <si>
    <t>CUST_01601</t>
  </si>
  <si>
    <t>CUST_01602</t>
  </si>
  <si>
    <t>CUST_01603</t>
  </si>
  <si>
    <t>CUST_01604</t>
  </si>
  <si>
    <t>CUST_01605</t>
  </si>
  <si>
    <t>CUST_01606</t>
  </si>
  <si>
    <t>CUST_01607</t>
  </si>
  <si>
    <t>CUST_01608</t>
  </si>
  <si>
    <t>CUST_01609</t>
  </si>
  <si>
    <t>CUST_01610</t>
  </si>
  <si>
    <t>CUST_01611</t>
  </si>
  <si>
    <t>CUST_01612</t>
  </si>
  <si>
    <t>CUST_01613</t>
  </si>
  <si>
    <t>CUST_01614</t>
  </si>
  <si>
    <t>CUST_01615</t>
  </si>
  <si>
    <t>CUST_01616</t>
  </si>
  <si>
    <t>CUST_01617</t>
  </si>
  <si>
    <t>CUST_01618</t>
  </si>
  <si>
    <t>CUST_01619</t>
  </si>
  <si>
    <t>CUST_01620</t>
  </si>
  <si>
    <t>CUST_01621</t>
  </si>
  <si>
    <t>CUST_01622</t>
  </si>
  <si>
    <t>CUST_01623</t>
  </si>
  <si>
    <t>CUST_01624</t>
  </si>
  <si>
    <t>CUST_01625</t>
  </si>
  <si>
    <t>CUST_01626</t>
  </si>
  <si>
    <t>CUST_01627</t>
  </si>
  <si>
    <t>CUST_01628</t>
  </si>
  <si>
    <t>CUST_01629</t>
  </si>
  <si>
    <t>CUST_01630</t>
  </si>
  <si>
    <t>CUST_01631</t>
  </si>
  <si>
    <t>CUST_01632</t>
  </si>
  <si>
    <t>CUST_01633</t>
  </si>
  <si>
    <t>CUST_01634</t>
  </si>
  <si>
    <t>CUST_01635</t>
  </si>
  <si>
    <t>CUST_01636</t>
  </si>
  <si>
    <t>CUST_01637</t>
  </si>
  <si>
    <t>CUST_01638</t>
  </si>
  <si>
    <t>CUST_01639</t>
  </si>
  <si>
    <t>CUST_01640</t>
  </si>
  <si>
    <t>CUST_01641</t>
  </si>
  <si>
    <t>CUST_01642</t>
  </si>
  <si>
    <t>CUST_01643</t>
  </si>
  <si>
    <t>CUST_01644</t>
  </si>
  <si>
    <t>CUST_01645</t>
  </si>
  <si>
    <t>CUST_01646</t>
  </si>
  <si>
    <t>CUST_01647</t>
  </si>
  <si>
    <t>CUST_01648</t>
  </si>
  <si>
    <t>CUST_01649</t>
  </si>
  <si>
    <t>CUST_01650</t>
  </si>
  <si>
    <t>CUST_01651</t>
  </si>
  <si>
    <t>CUST_01652</t>
  </si>
  <si>
    <t>CUST_01653</t>
  </si>
  <si>
    <t>CUST_01654</t>
  </si>
  <si>
    <t>CUST_01655</t>
  </si>
  <si>
    <t>CUST_01656</t>
  </si>
  <si>
    <t>CUST_01657</t>
  </si>
  <si>
    <t>CUST_01658</t>
  </si>
  <si>
    <t>CUST_01659</t>
  </si>
  <si>
    <t>CUST_01660</t>
  </si>
  <si>
    <t>CUST_01661</t>
  </si>
  <si>
    <t>CUST_01662</t>
  </si>
  <si>
    <t>CUST_01663</t>
  </si>
  <si>
    <t>CUST_01664</t>
  </si>
  <si>
    <t>CUST_01665</t>
  </si>
  <si>
    <t>CUST_01666</t>
  </si>
  <si>
    <t>CUST_01667</t>
  </si>
  <si>
    <t>CUST_01668</t>
  </si>
  <si>
    <t>CUST_01669</t>
  </si>
  <si>
    <t>CUST_01670</t>
  </si>
  <si>
    <t>CUST_01671</t>
  </si>
  <si>
    <t>CUST_01672</t>
  </si>
  <si>
    <t>CUST_01673</t>
  </si>
  <si>
    <t>CUST_01674</t>
  </si>
  <si>
    <t>CUST_01675</t>
  </si>
  <si>
    <t>CUST_01676</t>
  </si>
  <si>
    <t>CUST_01677</t>
  </si>
  <si>
    <t>CUST_01678</t>
  </si>
  <si>
    <t>CUST_01679</t>
  </si>
  <si>
    <t>CUST_01680</t>
  </si>
  <si>
    <t>CUST_01681</t>
  </si>
  <si>
    <t>CUST_01682</t>
  </si>
  <si>
    <t>CUST_01683</t>
  </si>
  <si>
    <t>CUST_01684</t>
  </si>
  <si>
    <t>CUST_01685</t>
  </si>
  <si>
    <t>CUST_01686</t>
  </si>
  <si>
    <t>CUST_01687</t>
  </si>
  <si>
    <t>CUST_01688</t>
  </si>
  <si>
    <t>CUST_01689</t>
  </si>
  <si>
    <t>CUST_01690</t>
  </si>
  <si>
    <t>CUST_01691</t>
  </si>
  <si>
    <t>CUST_01692</t>
  </si>
  <si>
    <t>CUST_01693</t>
  </si>
  <si>
    <t>CUST_01694</t>
  </si>
  <si>
    <t>CUST_01695</t>
  </si>
  <si>
    <t>CUST_01696</t>
  </si>
  <si>
    <t>CUST_01697</t>
  </si>
  <si>
    <t>CUST_01698</t>
  </si>
  <si>
    <t>CUST_01699</t>
  </si>
  <si>
    <t>CUST_01700</t>
  </si>
  <si>
    <t>CUST_01701</t>
  </si>
  <si>
    <t>CUST_01702</t>
  </si>
  <si>
    <t>CUST_01703</t>
  </si>
  <si>
    <t>CUST_01704</t>
  </si>
  <si>
    <t>CUST_01705</t>
  </si>
  <si>
    <t>CUST_01706</t>
  </si>
  <si>
    <t>CUST_01707</t>
  </si>
  <si>
    <t>CUST_01708</t>
  </si>
  <si>
    <t>CUST_01709</t>
  </si>
  <si>
    <t>CUST_01710</t>
  </si>
  <si>
    <t>CUST_01711</t>
  </si>
  <si>
    <t>CUST_01712</t>
  </si>
  <si>
    <t>CUST_01713</t>
  </si>
  <si>
    <t>CUST_01714</t>
  </si>
  <si>
    <t>CUST_01715</t>
  </si>
  <si>
    <t>CUST_01716</t>
  </si>
  <si>
    <t>CUST_01717</t>
  </si>
  <si>
    <t>CUST_01718</t>
  </si>
  <si>
    <t>CUST_01719</t>
  </si>
  <si>
    <t>CUST_01720</t>
  </si>
  <si>
    <t>CUST_01721</t>
  </si>
  <si>
    <t>CUST_01722</t>
  </si>
  <si>
    <t>CUST_01723</t>
  </si>
  <si>
    <t>CUST_01724</t>
  </si>
  <si>
    <t>CUST_01725</t>
  </si>
  <si>
    <t>CUST_01726</t>
  </si>
  <si>
    <t>CUST_01727</t>
  </si>
  <si>
    <t>CUST_01728</t>
  </si>
  <si>
    <t>CUST_01729</t>
  </si>
  <si>
    <t>CUST_01730</t>
  </si>
  <si>
    <t>CUST_01731</t>
  </si>
  <si>
    <t>CUST_01732</t>
  </si>
  <si>
    <t>CUST_01733</t>
  </si>
  <si>
    <t>CUST_01734</t>
  </si>
  <si>
    <t>CUST_01735</t>
  </si>
  <si>
    <t>CUST_01736</t>
  </si>
  <si>
    <t>CUST_01737</t>
  </si>
  <si>
    <t>CUST_01738</t>
  </si>
  <si>
    <t>CUST_01739</t>
  </si>
  <si>
    <t>CUST_01740</t>
  </si>
  <si>
    <t>CUST_01741</t>
  </si>
  <si>
    <t>CUST_01742</t>
  </si>
  <si>
    <t>CUST_01743</t>
  </si>
  <si>
    <t>CUST_01744</t>
  </si>
  <si>
    <t>CUST_01745</t>
  </si>
  <si>
    <t>CUST_01746</t>
  </si>
  <si>
    <t>CUST_01747</t>
  </si>
  <si>
    <t>CUST_01748</t>
  </si>
  <si>
    <t>CUST_01749</t>
  </si>
  <si>
    <t>CUST_01750</t>
  </si>
  <si>
    <t>CUST_01751</t>
  </si>
  <si>
    <t>CUST_01752</t>
  </si>
  <si>
    <t>CUST_01753</t>
  </si>
  <si>
    <t>CUST_01754</t>
  </si>
  <si>
    <t>CUST_01755</t>
  </si>
  <si>
    <t>CUST_01756</t>
  </si>
  <si>
    <t>CUST_01757</t>
  </si>
  <si>
    <t>CUST_01758</t>
  </si>
  <si>
    <t>CUST_01759</t>
  </si>
  <si>
    <t>CUST_01760</t>
  </si>
  <si>
    <t>CUST_01761</t>
  </si>
  <si>
    <t>CUST_01762</t>
  </si>
  <si>
    <t>CUST_01763</t>
  </si>
  <si>
    <t>CUST_01764</t>
  </si>
  <si>
    <t>CUST_01765</t>
  </si>
  <si>
    <t>CUST_01766</t>
  </si>
  <si>
    <t>CUST_01767</t>
  </si>
  <si>
    <t>CUST_01768</t>
  </si>
  <si>
    <t>CUST_01769</t>
  </si>
  <si>
    <t>CUST_01770</t>
  </si>
  <si>
    <t>CUST_01771</t>
  </si>
  <si>
    <t>CUST_01772</t>
  </si>
  <si>
    <t>CUST_01773</t>
  </si>
  <si>
    <t>CUST_01774</t>
  </si>
  <si>
    <t>CUST_01775</t>
  </si>
  <si>
    <t>CUST_01776</t>
  </si>
  <si>
    <t>CUST_01777</t>
  </si>
  <si>
    <t>CUST_01778</t>
  </si>
  <si>
    <t>CUST_01779</t>
  </si>
  <si>
    <t>CUST_01780</t>
  </si>
  <si>
    <t>CUST_01781</t>
  </si>
  <si>
    <t>CUST_01782</t>
  </si>
  <si>
    <t>CUST_01783</t>
  </si>
  <si>
    <t>CUST_01784</t>
  </si>
  <si>
    <t>CUST_01785</t>
  </si>
  <si>
    <t>CUST_01786</t>
  </si>
  <si>
    <t>CUST_01787</t>
  </si>
  <si>
    <t>CUST_01788</t>
  </si>
  <si>
    <t>CUST_01789</t>
  </si>
  <si>
    <t>CUST_01790</t>
  </si>
  <si>
    <t>CUST_01791</t>
  </si>
  <si>
    <t>CUST_01792</t>
  </si>
  <si>
    <t>CUST_01793</t>
  </si>
  <si>
    <t>CUST_01794</t>
  </si>
  <si>
    <t>CUST_01795</t>
  </si>
  <si>
    <t>CUST_01796</t>
  </si>
  <si>
    <t>CUST_01797</t>
  </si>
  <si>
    <t>CUST_01798</t>
  </si>
  <si>
    <t>CUST_01799</t>
  </si>
  <si>
    <t>CUST_01800</t>
  </si>
  <si>
    <t>CUST_01801</t>
  </si>
  <si>
    <t>CUST_01802</t>
  </si>
  <si>
    <t>CUST_01803</t>
  </si>
  <si>
    <t>CUST_01804</t>
  </si>
  <si>
    <t>CUST_01805</t>
  </si>
  <si>
    <t>CUST_01806</t>
  </si>
  <si>
    <t>CUST_01807</t>
  </si>
  <si>
    <t>CUST_01808</t>
  </si>
  <si>
    <t>CUST_01809</t>
  </si>
  <si>
    <t>CUST_01810</t>
  </si>
  <si>
    <t>CUST_01811</t>
  </si>
  <si>
    <t>CUST_01812</t>
  </si>
  <si>
    <t>CUST_01813</t>
  </si>
  <si>
    <t>CUST_01814</t>
  </si>
  <si>
    <t>CUST_01815</t>
  </si>
  <si>
    <t>CUST_01816</t>
  </si>
  <si>
    <t>CUST_01817</t>
  </si>
  <si>
    <t>CUST_01818</t>
  </si>
  <si>
    <t>CUST_01819</t>
  </si>
  <si>
    <t>CUST_01820</t>
  </si>
  <si>
    <t>CUST_01821</t>
  </si>
  <si>
    <t>CUST_01822</t>
  </si>
  <si>
    <t>CUST_01823</t>
  </si>
  <si>
    <t>CUST_01824</t>
  </si>
  <si>
    <t>CUST_01825</t>
  </si>
  <si>
    <t>CUST_01826</t>
  </si>
  <si>
    <t>CUST_01827</t>
  </si>
  <si>
    <t>CUST_01828</t>
  </si>
  <si>
    <t>CUST_01829</t>
  </si>
  <si>
    <t>CUST_01830</t>
  </si>
  <si>
    <t>CUST_01831</t>
  </si>
  <si>
    <t>CUST_01832</t>
  </si>
  <si>
    <t>CUST_01833</t>
  </si>
  <si>
    <t>CUST_01834</t>
  </si>
  <si>
    <t>CUST_01835</t>
  </si>
  <si>
    <t>CUST_01836</t>
  </si>
  <si>
    <t>CUST_01837</t>
  </si>
  <si>
    <t>CUST_01838</t>
  </si>
  <si>
    <t>CUST_01839</t>
  </si>
  <si>
    <t>CUST_01840</t>
  </si>
  <si>
    <t>CUST_01841</t>
  </si>
  <si>
    <t>CUST_01842</t>
  </si>
  <si>
    <t>CUST_01843</t>
  </si>
  <si>
    <t>CUST_01844</t>
  </si>
  <si>
    <t>CUST_01845</t>
  </si>
  <si>
    <t>CUST_01846</t>
  </si>
  <si>
    <t>CUST_01847</t>
  </si>
  <si>
    <t>CUST_01848</t>
  </si>
  <si>
    <t>CUST_01849</t>
  </si>
  <si>
    <t>CUST_01850</t>
  </si>
  <si>
    <t>CUST_01851</t>
  </si>
  <si>
    <t>CUST_01852</t>
  </si>
  <si>
    <t>CUST_01853</t>
  </si>
  <si>
    <t>CUST_01854</t>
  </si>
  <si>
    <t>CUST_01855</t>
  </si>
  <si>
    <t>CUST_01856</t>
  </si>
  <si>
    <t>CUST_01857</t>
  </si>
  <si>
    <t>CUST_01858</t>
  </si>
  <si>
    <t>CUST_01859</t>
  </si>
  <si>
    <t>CUST_01860</t>
  </si>
  <si>
    <t>CUST_01861</t>
  </si>
  <si>
    <t>CUST_01862</t>
  </si>
  <si>
    <t>CUST_01863</t>
  </si>
  <si>
    <t>CUST_01864</t>
  </si>
  <si>
    <t>CUST_01865</t>
  </si>
  <si>
    <t>CUST_01866</t>
  </si>
  <si>
    <t>CUST_01867</t>
  </si>
  <si>
    <t>CUST_01868</t>
  </si>
  <si>
    <t>CUST_01869</t>
  </si>
  <si>
    <t>CUST_01870</t>
  </si>
  <si>
    <t>CUST_01871</t>
  </si>
  <si>
    <t>CUST_01872</t>
  </si>
  <si>
    <t>CUST_01873</t>
  </si>
  <si>
    <t>CUST_01874</t>
  </si>
  <si>
    <t>CUST_01875</t>
  </si>
  <si>
    <t>CUST_01876</t>
  </si>
  <si>
    <t>CUST_01877</t>
  </si>
  <si>
    <t>CUST_01878</t>
  </si>
  <si>
    <t>CUST_01879</t>
  </si>
  <si>
    <t>CUST_01880</t>
  </si>
  <si>
    <t>CUST_01881</t>
  </si>
  <si>
    <t>CUST_01882</t>
  </si>
  <si>
    <t>CUST_01883</t>
  </si>
  <si>
    <t>CUST_01884</t>
  </si>
  <si>
    <t>CUST_01885</t>
  </si>
  <si>
    <t>CUST_01886</t>
  </si>
  <si>
    <t>CUST_01887</t>
  </si>
  <si>
    <t>CUST_01888</t>
  </si>
  <si>
    <t>CUST_01889</t>
  </si>
  <si>
    <t>CUST_01890</t>
  </si>
  <si>
    <t>CUST_01891</t>
  </si>
  <si>
    <t>CUST_01892</t>
  </si>
  <si>
    <t>CUST_01893</t>
  </si>
  <si>
    <t>CUST_01894</t>
  </si>
  <si>
    <t>CUST_01895</t>
  </si>
  <si>
    <t>CUST_01896</t>
  </si>
  <si>
    <t>CUST_01897</t>
  </si>
  <si>
    <t>CUST_01898</t>
  </si>
  <si>
    <t>CUST_01899</t>
  </si>
  <si>
    <t>CUST_01900</t>
  </si>
  <si>
    <t>CUST_01901</t>
  </si>
  <si>
    <t>CUST_01902</t>
  </si>
  <si>
    <t>CUST_01903</t>
  </si>
  <si>
    <t>CUST_01904</t>
  </si>
  <si>
    <t>CUST_01905</t>
  </si>
  <si>
    <t>CUST_01906</t>
  </si>
  <si>
    <t>CUST_01907</t>
  </si>
  <si>
    <t>CUST_01908</t>
  </si>
  <si>
    <t>CUST_01909</t>
  </si>
  <si>
    <t>CUST_01910</t>
  </si>
  <si>
    <t>CUST_01911</t>
  </si>
  <si>
    <t>CUST_01912</t>
  </si>
  <si>
    <t>CUST_01913</t>
  </si>
  <si>
    <t>CUST_01914</t>
  </si>
  <si>
    <t>CUST_01915</t>
  </si>
  <si>
    <t>CUST_01916</t>
  </si>
  <si>
    <t>CUST_01917</t>
  </si>
  <si>
    <t>CUST_01918</t>
  </si>
  <si>
    <t>CUST_01919</t>
  </si>
  <si>
    <t>CUST_01920</t>
  </si>
  <si>
    <t>CUST_01921</t>
  </si>
  <si>
    <t>CUST_01922</t>
  </si>
  <si>
    <t>CUST_01923</t>
  </si>
  <si>
    <t>CUST_01924</t>
  </si>
  <si>
    <t>CUST_01925</t>
  </si>
  <si>
    <t>CUST_01926</t>
  </si>
  <si>
    <t>CUST_01927</t>
  </si>
  <si>
    <t>CUST_01928</t>
  </si>
  <si>
    <t>CUST_01929</t>
  </si>
  <si>
    <t>CUST_01930</t>
  </si>
  <si>
    <t>CUST_01931</t>
  </si>
  <si>
    <t>CUST_01932</t>
  </si>
  <si>
    <t>CUST_01933</t>
  </si>
  <si>
    <t>CUST_01934</t>
  </si>
  <si>
    <t>CUST_01935</t>
  </si>
  <si>
    <t>CUST_01936</t>
  </si>
  <si>
    <t>CUST_01937</t>
  </si>
  <si>
    <t>CUST_01938</t>
  </si>
  <si>
    <t>CUST_01939</t>
  </si>
  <si>
    <t>CUST_01940</t>
  </si>
  <si>
    <t>CUST_01941</t>
  </si>
  <si>
    <t>CUST_01942</t>
  </si>
  <si>
    <t>CUST_01943</t>
  </si>
  <si>
    <t>CUST_01944</t>
  </si>
  <si>
    <t>CUST_01945</t>
  </si>
  <si>
    <t>CUST_01946</t>
  </si>
  <si>
    <t>CUST_01947</t>
  </si>
  <si>
    <t>CUST_01948</t>
  </si>
  <si>
    <t>CUST_01949</t>
  </si>
  <si>
    <t>CUST_01950</t>
  </si>
  <si>
    <t>CUST_01951</t>
  </si>
  <si>
    <t>CUST_01952</t>
  </si>
  <si>
    <t>CUST_01953</t>
  </si>
  <si>
    <t>CUST_01954</t>
  </si>
  <si>
    <t>CUST_01955</t>
  </si>
  <si>
    <t>CUST_01956</t>
  </si>
  <si>
    <t>CUST_01957</t>
  </si>
  <si>
    <t>CUST_01958</t>
  </si>
  <si>
    <t>CUST_01959</t>
  </si>
  <si>
    <t>CUST_01960</t>
  </si>
  <si>
    <t>CUST_01961</t>
  </si>
  <si>
    <t>CUST_01962</t>
  </si>
  <si>
    <t>CUST_01963</t>
  </si>
  <si>
    <t>CUST_01964</t>
  </si>
  <si>
    <t>CUST_01965</t>
  </si>
  <si>
    <t>CUST_01966</t>
  </si>
  <si>
    <t>CUST_01967</t>
  </si>
  <si>
    <t>CUST_01968</t>
  </si>
  <si>
    <t>CUST_01969</t>
  </si>
  <si>
    <t>CUST_01970</t>
  </si>
  <si>
    <t>CUST_01971</t>
  </si>
  <si>
    <t>CUST_01972</t>
  </si>
  <si>
    <t>CUST_01973</t>
  </si>
  <si>
    <t>CUST_01974</t>
  </si>
  <si>
    <t>CUST_01975</t>
  </si>
  <si>
    <t>CUST_01976</t>
  </si>
  <si>
    <t>CUST_01977</t>
  </si>
  <si>
    <t>CUST_01978</t>
  </si>
  <si>
    <t>CUST_01979</t>
  </si>
  <si>
    <t>CUST_01980</t>
  </si>
  <si>
    <t>CUST_01981</t>
  </si>
  <si>
    <t>CUST_01982</t>
  </si>
  <si>
    <t>CUST_01983</t>
  </si>
  <si>
    <t>CUST_01984</t>
  </si>
  <si>
    <t>CUST_01985</t>
  </si>
  <si>
    <t>CUST_01986</t>
  </si>
  <si>
    <t>CUST_01987</t>
  </si>
  <si>
    <t>CUST_01988</t>
  </si>
  <si>
    <t>CUST_01989</t>
  </si>
  <si>
    <t>CUST_01990</t>
  </si>
  <si>
    <t>CUST_01991</t>
  </si>
  <si>
    <t>CUST_01992</t>
  </si>
  <si>
    <t>CUST_01993</t>
  </si>
  <si>
    <t>CUST_01994</t>
  </si>
  <si>
    <t>CUST_01995</t>
  </si>
  <si>
    <t>CUST_01996</t>
  </si>
  <si>
    <t>CUST_01997</t>
  </si>
  <si>
    <t>CUST_01998</t>
  </si>
  <si>
    <t>CUST_01999</t>
  </si>
  <si>
    <t>CUST_02000</t>
  </si>
  <si>
    <t>CUST_02001</t>
  </si>
  <si>
    <t>CUST_02002</t>
  </si>
  <si>
    <t>CUST_02003</t>
  </si>
  <si>
    <t>CUST_02004</t>
  </si>
  <si>
    <t>CUST_02005</t>
  </si>
  <si>
    <t>CUST_02006</t>
  </si>
  <si>
    <t>CUST_02007</t>
  </si>
  <si>
    <t>CUST_02008</t>
  </si>
  <si>
    <t>CUST_02009</t>
  </si>
  <si>
    <t>CUST_02010</t>
  </si>
  <si>
    <t>CUST_02011</t>
  </si>
  <si>
    <t>CUST_02012</t>
  </si>
  <si>
    <t>CUST_02013</t>
  </si>
  <si>
    <t>CUST_02014</t>
  </si>
  <si>
    <t>CUST_02015</t>
  </si>
  <si>
    <t>CUST_02016</t>
  </si>
  <si>
    <t>CUST_02017</t>
  </si>
  <si>
    <t>CUST_02018</t>
  </si>
  <si>
    <t>CUST_02019</t>
  </si>
  <si>
    <t>CUST_02020</t>
  </si>
  <si>
    <t>CUST_02021</t>
  </si>
  <si>
    <t>CUST_02022</t>
  </si>
  <si>
    <t>CUST_02023</t>
  </si>
  <si>
    <t>CUST_02024</t>
  </si>
  <si>
    <t>CUST_02025</t>
  </si>
  <si>
    <t>CUST_02026</t>
  </si>
  <si>
    <t>CUST_02027</t>
  </si>
  <si>
    <t>CUST_02028</t>
  </si>
  <si>
    <t>CUST_02029</t>
  </si>
  <si>
    <t>CUST_02030</t>
  </si>
  <si>
    <t>CUST_02031</t>
  </si>
  <si>
    <t>CUST_02032</t>
  </si>
  <si>
    <t>CUST_02033</t>
  </si>
  <si>
    <t>CUST_02034</t>
  </si>
  <si>
    <t>CUST_02035</t>
  </si>
  <si>
    <t>CUST_02036</t>
  </si>
  <si>
    <t>CUST_02037</t>
  </si>
  <si>
    <t>CUST_02038</t>
  </si>
  <si>
    <t>CUST_02039</t>
  </si>
  <si>
    <t>CUST_02040</t>
  </si>
  <si>
    <t>CUST_02041</t>
  </si>
  <si>
    <t>CUST_02042</t>
  </si>
  <si>
    <t>CUST_02043</t>
  </si>
  <si>
    <t>CUST_02044</t>
  </si>
  <si>
    <t>CUST_02045</t>
  </si>
  <si>
    <t>CUST_02046</t>
  </si>
  <si>
    <t>CUST_02047</t>
  </si>
  <si>
    <t>CUST_02048</t>
  </si>
  <si>
    <t>CUST_02049</t>
  </si>
  <si>
    <t>CUST_02050</t>
  </si>
  <si>
    <t>CUST_02051</t>
  </si>
  <si>
    <t>CUST_02052</t>
  </si>
  <si>
    <t>CUST_02053</t>
  </si>
  <si>
    <t>CUST_02054</t>
  </si>
  <si>
    <t>CUST_02055</t>
  </si>
  <si>
    <t>CUST_02056</t>
  </si>
  <si>
    <t>CUST_02057</t>
  </si>
  <si>
    <t>CUST_02058</t>
  </si>
  <si>
    <t>CUST_02059</t>
  </si>
  <si>
    <t>CUST_02060</t>
  </si>
  <si>
    <t>CUST_02061</t>
  </si>
  <si>
    <t>CUST_02062</t>
  </si>
  <si>
    <t>CUST_02063</t>
  </si>
  <si>
    <t>CUST_02064</t>
  </si>
  <si>
    <t>CUST_02065</t>
  </si>
  <si>
    <t>CUST_02066</t>
  </si>
  <si>
    <t>CUST_02067</t>
  </si>
  <si>
    <t>CUST_02068</t>
  </si>
  <si>
    <t>CUST_02069</t>
  </si>
  <si>
    <t>CUST_02070</t>
  </si>
  <si>
    <t>CUST_02071</t>
  </si>
  <si>
    <t>CUST_02072</t>
  </si>
  <si>
    <t>CUST_02073</t>
  </si>
  <si>
    <t>CUST_02074</t>
  </si>
  <si>
    <t>CUST_02075</t>
  </si>
  <si>
    <t>CUST_02076</t>
  </si>
  <si>
    <t>CUST_02077</t>
  </si>
  <si>
    <t>CUST_02078</t>
  </si>
  <si>
    <t>CUST_02079</t>
  </si>
  <si>
    <t>CUST_02080</t>
  </si>
  <si>
    <t>CUST_02081</t>
  </si>
  <si>
    <t>CUST_02082</t>
  </si>
  <si>
    <t>CUST_02083</t>
  </si>
  <si>
    <t>CUST_02084</t>
  </si>
  <si>
    <t>CUST_02085</t>
  </si>
  <si>
    <t>CUST_02086</t>
  </si>
  <si>
    <t>CUST_02087</t>
  </si>
  <si>
    <t>CUST_02088</t>
  </si>
  <si>
    <t>CUST_02089</t>
  </si>
  <si>
    <t>CUST_02090</t>
  </si>
  <si>
    <t>CUST_02091</t>
  </si>
  <si>
    <t>CUST_02092</t>
  </si>
  <si>
    <t>CUST_02093</t>
  </si>
  <si>
    <t>CUST_02094</t>
  </si>
  <si>
    <t>CUST_02095</t>
  </si>
  <si>
    <t>CUST_02096</t>
  </si>
  <si>
    <t>CUST_02097</t>
  </si>
  <si>
    <t>CUST_02098</t>
  </si>
  <si>
    <t>CUST_02099</t>
  </si>
  <si>
    <t>CUST_02100</t>
  </si>
  <si>
    <t>CUST_02101</t>
  </si>
  <si>
    <t>CUST_02102</t>
  </si>
  <si>
    <t>CUST_02103</t>
  </si>
  <si>
    <t>CUST_02104</t>
  </si>
  <si>
    <t>CUST_02105</t>
  </si>
  <si>
    <t>CUST_02106</t>
  </si>
  <si>
    <t>CUST_02107</t>
  </si>
  <si>
    <t>CUST_02108</t>
  </si>
  <si>
    <t>CUST_02109</t>
  </si>
  <si>
    <t>CUST_02110</t>
  </si>
  <si>
    <t>CUST_02111</t>
  </si>
  <si>
    <t>CUST_02112</t>
  </si>
  <si>
    <t>CUST_02113</t>
  </si>
  <si>
    <t>CUST_02114</t>
  </si>
  <si>
    <t>CUST_02115</t>
  </si>
  <si>
    <t>CUST_02116</t>
  </si>
  <si>
    <t>CUST_02117</t>
  </si>
  <si>
    <t>CUST_02118</t>
  </si>
  <si>
    <t>CUST_02119</t>
  </si>
  <si>
    <t>CUST_02120</t>
  </si>
  <si>
    <t>CUST_02121</t>
  </si>
  <si>
    <t>CUST_02122</t>
  </si>
  <si>
    <t>CUST_02123</t>
  </si>
  <si>
    <t>CUST_02124</t>
  </si>
  <si>
    <t>CUST_02125</t>
  </si>
  <si>
    <t>CUST_02126</t>
  </si>
  <si>
    <t>CUST_02127</t>
  </si>
  <si>
    <t>CUST_02128</t>
  </si>
  <si>
    <t>CUST_02129</t>
  </si>
  <si>
    <t>CUST_02130</t>
  </si>
  <si>
    <t>CUST_02131</t>
  </si>
  <si>
    <t>CUST_02132</t>
  </si>
  <si>
    <t>CUST_02133</t>
  </si>
  <si>
    <t>CUST_02134</t>
  </si>
  <si>
    <t>CUST_02135</t>
  </si>
  <si>
    <t>CUST_02136</t>
  </si>
  <si>
    <t>CUST_02137</t>
  </si>
  <si>
    <t>CUST_02138</t>
  </si>
  <si>
    <t>CUST_02139</t>
  </si>
  <si>
    <t>CUST_02140</t>
  </si>
  <si>
    <t>CUST_02141</t>
  </si>
  <si>
    <t>CUST_02142</t>
  </si>
  <si>
    <t>CUST_02143</t>
  </si>
  <si>
    <t>CUST_02144</t>
  </si>
  <si>
    <t>CUST_02145</t>
  </si>
  <si>
    <t>CUST_02146</t>
  </si>
  <si>
    <t>CUST_02147</t>
  </si>
  <si>
    <t>CUST_02148</t>
  </si>
  <si>
    <t>CUST_02149</t>
  </si>
  <si>
    <t>CUST_02150</t>
  </si>
  <si>
    <t>CUST_02151</t>
  </si>
  <si>
    <t>CUST_02152</t>
  </si>
  <si>
    <t>CUST_02153</t>
  </si>
  <si>
    <t>CUST_02154</t>
  </si>
  <si>
    <t>CUST_02155</t>
  </si>
  <si>
    <t>CUST_02156</t>
  </si>
  <si>
    <t>CUST_02157</t>
  </si>
  <si>
    <t>CUST_02158</t>
  </si>
  <si>
    <t>CUST_02159</t>
  </si>
  <si>
    <t>CUST_02160</t>
  </si>
  <si>
    <t>CUST_02161</t>
  </si>
  <si>
    <t>CUST_02162</t>
  </si>
  <si>
    <t>CUST_02163</t>
  </si>
  <si>
    <t>CUST_02164</t>
  </si>
  <si>
    <t>CUST_02165</t>
  </si>
  <si>
    <t>CUST_02166</t>
  </si>
  <si>
    <t>CUST_02167</t>
  </si>
  <si>
    <t>CUST_02168</t>
  </si>
  <si>
    <t>CUST_02169</t>
  </si>
  <si>
    <t>CUST_02170</t>
  </si>
  <si>
    <t>CUST_02171</t>
  </si>
  <si>
    <t>CUST_02172</t>
  </si>
  <si>
    <t>CUST_02173</t>
  </si>
  <si>
    <t>CUST_02174</t>
  </si>
  <si>
    <t>CUST_02175</t>
  </si>
  <si>
    <t>CUST_02176</t>
  </si>
  <si>
    <t>CUST_02177</t>
  </si>
  <si>
    <t>CUST_02178</t>
  </si>
  <si>
    <t>CUST_02179</t>
  </si>
  <si>
    <t>CUST_02180</t>
  </si>
  <si>
    <t>CUST_02181</t>
  </si>
  <si>
    <t>CUST_02182</t>
  </si>
  <si>
    <t>CUST_02183</t>
  </si>
  <si>
    <t>CUST_02184</t>
  </si>
  <si>
    <t>CUST_02185</t>
  </si>
  <si>
    <t>CUST_02186</t>
  </si>
  <si>
    <t>CUST_02187</t>
  </si>
  <si>
    <t>CUST_02188</t>
  </si>
  <si>
    <t>CUST_02189</t>
  </si>
  <si>
    <t>CUST_02190</t>
  </si>
  <si>
    <t>CUST_02191</t>
  </si>
  <si>
    <t>CUST_02192</t>
  </si>
  <si>
    <t>CUST_02193</t>
  </si>
  <si>
    <t>CUST_02194</t>
  </si>
  <si>
    <t>CUST_02195</t>
  </si>
  <si>
    <t>CUST_02196</t>
  </si>
  <si>
    <t>CUST_02197</t>
  </si>
  <si>
    <t>CUST_02198</t>
  </si>
  <si>
    <t>CUST_02199</t>
  </si>
  <si>
    <t>CUST_02200</t>
  </si>
  <si>
    <t>CUST_02201</t>
  </si>
  <si>
    <t>CUST_02202</t>
  </si>
  <si>
    <t>CUST_02203</t>
  </si>
  <si>
    <t>CUST_02204</t>
  </si>
  <si>
    <t>CUST_02205</t>
  </si>
  <si>
    <t>CUST_02206</t>
  </si>
  <si>
    <t>CUST_02207</t>
  </si>
  <si>
    <t>CUST_02208</t>
  </si>
  <si>
    <t>CUST_02209</t>
  </si>
  <si>
    <t>CUST_02210</t>
  </si>
  <si>
    <t>CUST_02211</t>
  </si>
  <si>
    <t>CUST_02212</t>
  </si>
  <si>
    <t>CUST_02213</t>
  </si>
  <si>
    <t>CUST_02214</t>
  </si>
  <si>
    <t>CUST_02215</t>
  </si>
  <si>
    <t>CUST_02216</t>
  </si>
  <si>
    <t>CUST_02217</t>
  </si>
  <si>
    <t>CUST_02218</t>
  </si>
  <si>
    <t>CUST_02219</t>
  </si>
  <si>
    <t>CUST_02220</t>
  </si>
  <si>
    <t>CUST_02221</t>
  </si>
  <si>
    <t>CUST_02222</t>
  </si>
  <si>
    <t>CUST_02223</t>
  </si>
  <si>
    <t>CUST_02224</t>
  </si>
  <si>
    <t>CUST_02225</t>
  </si>
  <si>
    <t>CUST_02226</t>
  </si>
  <si>
    <t>CUST_02227</t>
  </si>
  <si>
    <t>CUST_02228</t>
  </si>
  <si>
    <t>CUST_02229</t>
  </si>
  <si>
    <t>CUST_02230</t>
  </si>
  <si>
    <t>CUST_02231</t>
  </si>
  <si>
    <t>CUST_02232</t>
  </si>
  <si>
    <t>CUST_02233</t>
  </si>
  <si>
    <t>CUST_02234</t>
  </si>
  <si>
    <t>CUST_02235</t>
  </si>
  <si>
    <t>CUST_02236</t>
  </si>
  <si>
    <t>CUST_02237</t>
  </si>
  <si>
    <t>CUST_02238</t>
  </si>
  <si>
    <t>CUST_02239</t>
  </si>
  <si>
    <t>CUST_02240</t>
  </si>
  <si>
    <t>CUST_02241</t>
  </si>
  <si>
    <t>CUST_02242</t>
  </si>
  <si>
    <t>CUST_02243</t>
  </si>
  <si>
    <t>CUST_02244</t>
  </si>
  <si>
    <t>CUST_02245</t>
  </si>
  <si>
    <t>CUST_02246</t>
  </si>
  <si>
    <t>CUST_02247</t>
  </si>
  <si>
    <t>CUST_02248</t>
  </si>
  <si>
    <t>CUST_02249</t>
  </si>
  <si>
    <t>CUST_02250</t>
  </si>
  <si>
    <t>CUST_02251</t>
  </si>
  <si>
    <t>CUST_02252</t>
  </si>
  <si>
    <t>CUST_02253</t>
  </si>
  <si>
    <t>CUST_02254</t>
  </si>
  <si>
    <t>CUST_02255</t>
  </si>
  <si>
    <t>CUST_02256</t>
  </si>
  <si>
    <t>CUST_02257</t>
  </si>
  <si>
    <t>CUST_02258</t>
  </si>
  <si>
    <t>CUST_02259</t>
  </si>
  <si>
    <t>CUST_02260</t>
  </si>
  <si>
    <t>CUST_02261</t>
  </si>
  <si>
    <t>CUST_02262</t>
  </si>
  <si>
    <t>CUST_02263</t>
  </si>
  <si>
    <t>CUST_02264</t>
  </si>
  <si>
    <t>CUST_02265</t>
  </si>
  <si>
    <t>CUST_02266</t>
  </si>
  <si>
    <t>CUST_02267</t>
  </si>
  <si>
    <t>CUST_02268</t>
  </si>
  <si>
    <t>CUST_02269</t>
  </si>
  <si>
    <t>CUST_02270</t>
  </si>
  <si>
    <t>CUST_02271</t>
  </si>
  <si>
    <t>CUST_02272</t>
  </si>
  <si>
    <t>CUST_02273</t>
  </si>
  <si>
    <t>CUST_02274</t>
  </si>
  <si>
    <t>CUST_02275</t>
  </si>
  <si>
    <t>CUST_02276</t>
  </si>
  <si>
    <t>CUST_02277</t>
  </si>
  <si>
    <t>CUST_02278</t>
  </si>
  <si>
    <t>CUST_02279</t>
  </si>
  <si>
    <t>CUST_02280</t>
  </si>
  <si>
    <t>CUST_02281</t>
  </si>
  <si>
    <t>CUST_02282</t>
  </si>
  <si>
    <t>CUST_02283</t>
  </si>
  <si>
    <t>CUST_02284</t>
  </si>
  <si>
    <t>CUST_02285</t>
  </si>
  <si>
    <t>CUST_02286</t>
  </si>
  <si>
    <t>CUST_02287</t>
  </si>
  <si>
    <t>CUST_02288</t>
  </si>
  <si>
    <t>CUST_02289</t>
  </si>
  <si>
    <t>CUST_02290</t>
  </si>
  <si>
    <t>CUST_02291</t>
  </si>
  <si>
    <t>CUST_02292</t>
  </si>
  <si>
    <t>CUST_02293</t>
  </si>
  <si>
    <t>CUST_02294</t>
  </si>
  <si>
    <t>CUST_02295</t>
  </si>
  <si>
    <t>CUST_02296</t>
  </si>
  <si>
    <t>CUST_02297</t>
  </si>
  <si>
    <t>CUST_02298</t>
  </si>
  <si>
    <t>CUST_02299</t>
  </si>
  <si>
    <t>CUST_02300</t>
  </si>
  <si>
    <t>CUST_02301</t>
  </si>
  <si>
    <t>CUST_02302</t>
  </si>
  <si>
    <t>CUST_02303</t>
  </si>
  <si>
    <t>CUST_02304</t>
  </si>
  <si>
    <t>CUST_02305</t>
  </si>
  <si>
    <t>CUST_02306</t>
  </si>
  <si>
    <t>CUST_02307</t>
  </si>
  <si>
    <t>CUST_02308</t>
  </si>
  <si>
    <t>CUST_02309</t>
  </si>
  <si>
    <t>CUST_02310</t>
  </si>
  <si>
    <t>CUST_02311</t>
  </si>
  <si>
    <t>CUST_02312</t>
  </si>
  <si>
    <t>CUST_02313</t>
  </si>
  <si>
    <t>CUST_02314</t>
  </si>
  <si>
    <t>CUST_02315</t>
  </si>
  <si>
    <t>CUST_02316</t>
  </si>
  <si>
    <t>CUST_02317</t>
  </si>
  <si>
    <t>CUST_02318</t>
  </si>
  <si>
    <t>CUST_02319</t>
  </si>
  <si>
    <t>CUST_02320</t>
  </si>
  <si>
    <t>CUST_02321</t>
  </si>
  <si>
    <t>CUST_02322</t>
  </si>
  <si>
    <t>CUST_02323</t>
  </si>
  <si>
    <t>CUST_02324</t>
  </si>
  <si>
    <t>CUST_02325</t>
  </si>
  <si>
    <t>CUST_02326</t>
  </si>
  <si>
    <t>CUST_02327</t>
  </si>
  <si>
    <t>CUST_02328</t>
  </si>
  <si>
    <t>CUST_02329</t>
  </si>
  <si>
    <t>CUST_02330</t>
  </si>
  <si>
    <t>CUST_02331</t>
  </si>
  <si>
    <t>CUST_02332</t>
  </si>
  <si>
    <t>CUST_02333</t>
  </si>
  <si>
    <t>CUST_02334</t>
  </si>
  <si>
    <t>CUST_02335</t>
  </si>
  <si>
    <t>CUST_02336</t>
  </si>
  <si>
    <t>CUST_02337</t>
  </si>
  <si>
    <t>CUST_02338</t>
  </si>
  <si>
    <t>CUST_02339</t>
  </si>
  <si>
    <t>CUST_02340</t>
  </si>
  <si>
    <t>CUST_02341</t>
  </si>
  <si>
    <t>CUST_02342</t>
  </si>
  <si>
    <t>CUST_02343</t>
  </si>
  <si>
    <t>CUST_02344</t>
  </si>
  <si>
    <t>CUST_02345</t>
  </si>
  <si>
    <t>CUST_02346</t>
  </si>
  <si>
    <t>CUST_02347</t>
  </si>
  <si>
    <t>CUST_02348</t>
  </si>
  <si>
    <t>CUST_02349</t>
  </si>
  <si>
    <t>CUST_02350</t>
  </si>
  <si>
    <t>CUST_02351</t>
  </si>
  <si>
    <t>CUST_02352</t>
  </si>
  <si>
    <t>CUST_02353</t>
  </si>
  <si>
    <t>CUST_02354</t>
  </si>
  <si>
    <t>CUST_02355</t>
  </si>
  <si>
    <t>CUST_02356</t>
  </si>
  <si>
    <t>CUST_02357</t>
  </si>
  <si>
    <t>CUST_02358</t>
  </si>
  <si>
    <t>CUST_02359</t>
  </si>
  <si>
    <t>CUST_02360</t>
  </si>
  <si>
    <t>CUST_02361</t>
  </si>
  <si>
    <t>CUST_02362</t>
  </si>
  <si>
    <t>CUST_02363</t>
  </si>
  <si>
    <t>CUST_02364</t>
  </si>
  <si>
    <t>CUST_02365</t>
  </si>
  <si>
    <t>CUST_02366</t>
  </si>
  <si>
    <t>CUST_02367</t>
  </si>
  <si>
    <t>CUST_02368</t>
  </si>
  <si>
    <t>CUST_02369</t>
  </si>
  <si>
    <t>CUST_02370</t>
  </si>
  <si>
    <t>CUST_02371</t>
  </si>
  <si>
    <t>CUST_02372</t>
  </si>
  <si>
    <t>CUST_02373</t>
  </si>
  <si>
    <t>CUST_02374</t>
  </si>
  <si>
    <t>CUST_02375</t>
  </si>
  <si>
    <t>CUST_02376</t>
  </si>
  <si>
    <t>CUST_02377</t>
  </si>
  <si>
    <t>CUST_02378</t>
  </si>
  <si>
    <t>CUST_02379</t>
  </si>
  <si>
    <t>CUST_02380</t>
  </si>
  <si>
    <t>CUST_02381</t>
  </si>
  <si>
    <t>CUST_02382</t>
  </si>
  <si>
    <t>CUST_02383</t>
  </si>
  <si>
    <t>CUST_02384</t>
  </si>
  <si>
    <t>CUST_02385</t>
  </si>
  <si>
    <t>CUST_02386</t>
  </si>
  <si>
    <t>CUST_02387</t>
  </si>
  <si>
    <t>CUST_02388</t>
  </si>
  <si>
    <t>CUST_02389</t>
  </si>
  <si>
    <t>CUST_02390</t>
  </si>
  <si>
    <t>CUST_02391</t>
  </si>
  <si>
    <t>CUST_02392</t>
  </si>
  <si>
    <t>CUST_02393</t>
  </si>
  <si>
    <t>CUST_02394</t>
  </si>
  <si>
    <t>CUST_02395</t>
  </si>
  <si>
    <t>CUST_02396</t>
  </si>
  <si>
    <t>CUST_02397</t>
  </si>
  <si>
    <t>CUST_02398</t>
  </si>
  <si>
    <t>CUST_02399</t>
  </si>
  <si>
    <t>CUST_02400</t>
  </si>
  <si>
    <t>CUST_02401</t>
  </si>
  <si>
    <t>CUST_02402</t>
  </si>
  <si>
    <t>CUST_02403</t>
  </si>
  <si>
    <t>CUST_02404</t>
  </si>
  <si>
    <t>CUST_02405</t>
  </si>
  <si>
    <t>CUST_02406</t>
  </si>
  <si>
    <t>CUST_02407</t>
  </si>
  <si>
    <t>CUST_02408</t>
  </si>
  <si>
    <t>CUST_02409</t>
  </si>
  <si>
    <t>CUST_02410</t>
  </si>
  <si>
    <t>CUST_02411</t>
  </si>
  <si>
    <t>CUST_02412</t>
  </si>
  <si>
    <t>CUST_02413</t>
  </si>
  <si>
    <t>CUST_02414</t>
  </si>
  <si>
    <t>CUST_02415</t>
  </si>
  <si>
    <t>CUST_02416</t>
  </si>
  <si>
    <t>CUST_02417</t>
  </si>
  <si>
    <t>CUST_02418</t>
  </si>
  <si>
    <t>CUST_02419</t>
  </si>
  <si>
    <t>CUST_02420</t>
  </si>
  <si>
    <t>CUST_02421</t>
  </si>
  <si>
    <t>CUST_02422</t>
  </si>
  <si>
    <t>CUST_02423</t>
  </si>
  <si>
    <t>CUST_02424</t>
  </si>
  <si>
    <t>CUST_02425</t>
  </si>
  <si>
    <t>CUST_02426</t>
  </si>
  <si>
    <t>CUST_02427</t>
  </si>
  <si>
    <t>CUST_02428</t>
  </si>
  <si>
    <t>CUST_02429</t>
  </si>
  <si>
    <t>CUST_02430</t>
  </si>
  <si>
    <t>CUST_02431</t>
  </si>
  <si>
    <t>CUST_02432</t>
  </si>
  <si>
    <t>CUST_02433</t>
  </si>
  <si>
    <t>CUST_02434</t>
  </si>
  <si>
    <t>CUST_02435</t>
  </si>
  <si>
    <t>CUST_02436</t>
  </si>
  <si>
    <t>CUST_02437</t>
  </si>
  <si>
    <t>CUST_02438</t>
  </si>
  <si>
    <t>CUST_02439</t>
  </si>
  <si>
    <t>CUST_02440</t>
  </si>
  <si>
    <t>CUST_02441</t>
  </si>
  <si>
    <t>CUST_02442</t>
  </si>
  <si>
    <t>CUST_02443</t>
  </si>
  <si>
    <t>CUST_02444</t>
  </si>
  <si>
    <t>CUST_02445</t>
  </si>
  <si>
    <t>CUST_02446</t>
  </si>
  <si>
    <t>CUST_02447</t>
  </si>
  <si>
    <t>CUST_02448</t>
  </si>
  <si>
    <t>CUST_02449</t>
  </si>
  <si>
    <t>CUST_02450</t>
  </si>
  <si>
    <t>CUST_02451</t>
  </si>
  <si>
    <t>CUST_02452</t>
  </si>
  <si>
    <t>CUST_02453</t>
  </si>
  <si>
    <t>CUST_02454</t>
  </si>
  <si>
    <t>CUST_02455</t>
  </si>
  <si>
    <t>CUST_02456</t>
  </si>
  <si>
    <t>CUST_02457</t>
  </si>
  <si>
    <t>CUST_02458</t>
  </si>
  <si>
    <t>CUST_02459</t>
  </si>
  <si>
    <t>CUST_02460</t>
  </si>
  <si>
    <t>CUST_02461</t>
  </si>
  <si>
    <t>CUST_02462</t>
  </si>
  <si>
    <t>CUST_02463</t>
  </si>
  <si>
    <t>CUST_02464</t>
  </si>
  <si>
    <t>CUST_02465</t>
  </si>
  <si>
    <t>CUST_02466</t>
  </si>
  <si>
    <t>CUST_02467</t>
  </si>
  <si>
    <t>CUST_02468</t>
  </si>
  <si>
    <t>CUST_02469</t>
  </si>
  <si>
    <t>CUST_02470</t>
  </si>
  <si>
    <t>CUST_02471</t>
  </si>
  <si>
    <t>CUST_02472</t>
  </si>
  <si>
    <t>CUST_02473</t>
  </si>
  <si>
    <t>CUST_02474</t>
  </si>
  <si>
    <t>CUST_02475</t>
  </si>
  <si>
    <t>CUST_02476</t>
  </si>
  <si>
    <t>CUST_02477</t>
  </si>
  <si>
    <t>CUST_02478</t>
  </si>
  <si>
    <t>CUST_02479</t>
  </si>
  <si>
    <t>CUST_02480</t>
  </si>
  <si>
    <t>CUST_02481</t>
  </si>
  <si>
    <t>CUST_02482</t>
  </si>
  <si>
    <t>CUST_02483</t>
  </si>
  <si>
    <t>CUST_02484</t>
  </si>
  <si>
    <t>CUST_02485</t>
  </si>
  <si>
    <t>CUST_02486</t>
  </si>
  <si>
    <t>CUST_02487</t>
  </si>
  <si>
    <t>CUST_02488</t>
  </si>
  <si>
    <t>CUST_02489</t>
  </si>
  <si>
    <t>CUST_02490</t>
  </si>
  <si>
    <t>CUST_02491</t>
  </si>
  <si>
    <t>CUST_02492</t>
  </si>
  <si>
    <t>CUST_02493</t>
  </si>
  <si>
    <t>CUST_02494</t>
  </si>
  <si>
    <t>CUST_02495</t>
  </si>
  <si>
    <t>CUST_02496</t>
  </si>
  <si>
    <t>CUST_02497</t>
  </si>
  <si>
    <t>CUST_02498</t>
  </si>
  <si>
    <t>CUST_02499</t>
  </si>
  <si>
    <t>CUST_02500</t>
  </si>
  <si>
    <t>CUST_02501</t>
  </si>
  <si>
    <t>CUST_02502</t>
  </si>
  <si>
    <t>CUST_02503</t>
  </si>
  <si>
    <t>CUST_02504</t>
  </si>
  <si>
    <t>CUST_02505</t>
  </si>
  <si>
    <t>CUST_02506</t>
  </si>
  <si>
    <t>CUST_02507</t>
  </si>
  <si>
    <t>CUST_02508</t>
  </si>
  <si>
    <t>CUST_02509</t>
  </si>
  <si>
    <t>CUST_02510</t>
  </si>
  <si>
    <t>CUST_02511</t>
  </si>
  <si>
    <t>CUST_02512</t>
  </si>
  <si>
    <t>CUST_02513</t>
  </si>
  <si>
    <t>CUST_02514</t>
  </si>
  <si>
    <t>CUST_02515</t>
  </si>
  <si>
    <t>CUST_02516</t>
  </si>
  <si>
    <t>CUST_02517</t>
  </si>
  <si>
    <t>CUST_02518</t>
  </si>
  <si>
    <t>CUST_02519</t>
  </si>
  <si>
    <t>CUST_02520</t>
  </si>
  <si>
    <t>CUST_02521</t>
  </si>
  <si>
    <t>CUST_02522</t>
  </si>
  <si>
    <t>CUST_02523</t>
  </si>
  <si>
    <t>CUST_02524</t>
  </si>
  <si>
    <t>CUST_02525</t>
  </si>
  <si>
    <t>CUST_02526</t>
  </si>
  <si>
    <t>CUST_02527</t>
  </si>
  <si>
    <t>CUST_02528</t>
  </si>
  <si>
    <t>CUST_02529</t>
  </si>
  <si>
    <t>CUST_02530</t>
  </si>
  <si>
    <t>CUST_02531</t>
  </si>
  <si>
    <t>CUST_02532</t>
  </si>
  <si>
    <t>CUST_02533</t>
  </si>
  <si>
    <t>CUST_02534</t>
  </si>
  <si>
    <t>CUST_02535</t>
  </si>
  <si>
    <t>CUST_02536</t>
  </si>
  <si>
    <t>CUST_02537</t>
  </si>
  <si>
    <t>CUST_02538</t>
  </si>
  <si>
    <t>CUST_02539</t>
  </si>
  <si>
    <t>CUST_02540</t>
  </si>
  <si>
    <t>CUST_02541</t>
  </si>
  <si>
    <t>CUST_02542</t>
  </si>
  <si>
    <t>CUST_02543</t>
  </si>
  <si>
    <t>CUST_02544</t>
  </si>
  <si>
    <t>CUST_02545</t>
  </si>
  <si>
    <t>CUST_02546</t>
  </si>
  <si>
    <t>CUST_02547</t>
  </si>
  <si>
    <t>CUST_02548</t>
  </si>
  <si>
    <t>CUST_02549</t>
  </si>
  <si>
    <t>CUST_02550</t>
  </si>
  <si>
    <t>CUST_02551</t>
  </si>
  <si>
    <t>CUST_02552</t>
  </si>
  <si>
    <t>CUST_02553</t>
  </si>
  <si>
    <t>CUST_02554</t>
  </si>
  <si>
    <t>CUST_02555</t>
  </si>
  <si>
    <t>CUST_02556</t>
  </si>
  <si>
    <t>CUST_02557</t>
  </si>
  <si>
    <t>CUST_02558</t>
  </si>
  <si>
    <t>CUST_02559</t>
  </si>
  <si>
    <t>CUST_02560</t>
  </si>
  <si>
    <t>CUST_02561</t>
  </si>
  <si>
    <t>CUST_02562</t>
  </si>
  <si>
    <t>CUST_02563</t>
  </si>
  <si>
    <t>CUST_02564</t>
  </si>
  <si>
    <t>CUST_02565</t>
  </si>
  <si>
    <t>CUST_02566</t>
  </si>
  <si>
    <t>CUST_02567</t>
  </si>
  <si>
    <t>CUST_02568</t>
  </si>
  <si>
    <t>CUST_02569</t>
  </si>
  <si>
    <t>CUST_02570</t>
  </si>
  <si>
    <t>CUST_02571</t>
  </si>
  <si>
    <t>CUST_02572</t>
  </si>
  <si>
    <t>CUST_02573</t>
  </si>
  <si>
    <t>CUST_02574</t>
  </si>
  <si>
    <t>CUST_02575</t>
  </si>
  <si>
    <t>CUST_02576</t>
  </si>
  <si>
    <t>CUST_02577</t>
  </si>
  <si>
    <t>CUST_02578</t>
  </si>
  <si>
    <t>CUST_02579</t>
  </si>
  <si>
    <t>CUST_02580</t>
  </si>
  <si>
    <t>CUST_02581</t>
  </si>
  <si>
    <t>CUST_02582</t>
  </si>
  <si>
    <t>CUST_02583</t>
  </si>
  <si>
    <t>CUST_02584</t>
  </si>
  <si>
    <t>CUST_02585</t>
  </si>
  <si>
    <t>CUST_02586</t>
  </si>
  <si>
    <t>CUST_02587</t>
  </si>
  <si>
    <t>CUST_02588</t>
  </si>
  <si>
    <t>CUST_02589</t>
  </si>
  <si>
    <t>CUST_02590</t>
  </si>
  <si>
    <t>CUST_02591</t>
  </si>
  <si>
    <t>CUST_02592</t>
  </si>
  <si>
    <t>CUST_02593</t>
  </si>
  <si>
    <t>CUST_02594</t>
  </si>
  <si>
    <t>CUST_02595</t>
  </si>
  <si>
    <t>CUST_02596</t>
  </si>
  <si>
    <t>CUST_02597</t>
  </si>
  <si>
    <t>CUST_02598</t>
  </si>
  <si>
    <t>CUST_02599</t>
  </si>
  <si>
    <t>CUST_02600</t>
  </si>
  <si>
    <t>CUST_02601</t>
  </si>
  <si>
    <t>CUST_02602</t>
  </si>
  <si>
    <t>CUST_02603</t>
  </si>
  <si>
    <t>CUST_02604</t>
  </si>
  <si>
    <t>CUST_02605</t>
  </si>
  <si>
    <t>CUST_02606</t>
  </si>
  <si>
    <t>CUST_02607</t>
  </si>
  <si>
    <t>CUST_02608</t>
  </si>
  <si>
    <t>CUST_02609</t>
  </si>
  <si>
    <t>CUST_02610</t>
  </si>
  <si>
    <t>CUST_02611</t>
  </si>
  <si>
    <t>CUST_02612</t>
  </si>
  <si>
    <t>CUST_02613</t>
  </si>
  <si>
    <t>CUST_02614</t>
  </si>
  <si>
    <t>CUST_02615</t>
  </si>
  <si>
    <t>CUST_02616</t>
  </si>
  <si>
    <t>CUST_02617</t>
  </si>
  <si>
    <t>CUST_02618</t>
  </si>
  <si>
    <t>CUST_02619</t>
  </si>
  <si>
    <t>CUST_02620</t>
  </si>
  <si>
    <t>CUST_02621</t>
  </si>
  <si>
    <t>CUST_02622</t>
  </si>
  <si>
    <t>CUST_02623</t>
  </si>
  <si>
    <t>CUST_02624</t>
  </si>
  <si>
    <t>CUST_02625</t>
  </si>
  <si>
    <t>CUST_02626</t>
  </si>
  <si>
    <t>CUST_02627</t>
  </si>
  <si>
    <t>CUST_02628</t>
  </si>
  <si>
    <t>CUST_02629</t>
  </si>
  <si>
    <t>CUST_02630</t>
  </si>
  <si>
    <t>CUST_02631</t>
  </si>
  <si>
    <t>CUST_02632</t>
  </si>
  <si>
    <t>CUST_02633</t>
  </si>
  <si>
    <t>CUST_02634</t>
  </si>
  <si>
    <t>CUST_02635</t>
  </si>
  <si>
    <t>CUST_02636</t>
  </si>
  <si>
    <t>CUST_02637</t>
  </si>
  <si>
    <t>CUST_02638</t>
  </si>
  <si>
    <t>CUST_02639</t>
  </si>
  <si>
    <t>CUST_02640</t>
  </si>
  <si>
    <t>CUST_02641</t>
  </si>
  <si>
    <t>CUST_02642</t>
  </si>
  <si>
    <t>CUST_02643</t>
  </si>
  <si>
    <t>CUST_02644</t>
  </si>
  <si>
    <t>CUST_02645</t>
  </si>
  <si>
    <t>CUST_02646</t>
  </si>
  <si>
    <t>CUST_02647</t>
  </si>
  <si>
    <t>CUST_02648</t>
  </si>
  <si>
    <t>CUST_02649</t>
  </si>
  <si>
    <t>CUST_02650</t>
  </si>
  <si>
    <t>CUST_02651</t>
  </si>
  <si>
    <t>CUST_02652</t>
  </si>
  <si>
    <t>CUST_02653</t>
  </si>
  <si>
    <t>CUST_02654</t>
  </si>
  <si>
    <t>CUST_02655</t>
  </si>
  <si>
    <t>CUST_02656</t>
  </si>
  <si>
    <t>CUST_02657</t>
  </si>
  <si>
    <t>CUST_02658</t>
  </si>
  <si>
    <t>CUST_02659</t>
  </si>
  <si>
    <t>CUST_02660</t>
  </si>
  <si>
    <t>CUST_02661</t>
  </si>
  <si>
    <t>CUST_02662</t>
  </si>
  <si>
    <t>CUST_02663</t>
  </si>
  <si>
    <t>CUST_02664</t>
  </si>
  <si>
    <t>CUST_02665</t>
  </si>
  <si>
    <t>CUST_02666</t>
  </si>
  <si>
    <t>CUST_02667</t>
  </si>
  <si>
    <t>CUST_02668</t>
  </si>
  <si>
    <t>CUST_02669</t>
  </si>
  <si>
    <t>CUST_02670</t>
  </si>
  <si>
    <t>CUST_02671</t>
  </si>
  <si>
    <t>CUST_02672</t>
  </si>
  <si>
    <t>CUST_02673</t>
  </si>
  <si>
    <t>CUST_02674</t>
  </si>
  <si>
    <t>CUST_02675</t>
  </si>
  <si>
    <t>CUST_02676</t>
  </si>
  <si>
    <t>CUST_02677</t>
  </si>
  <si>
    <t>CUST_02678</t>
  </si>
  <si>
    <t>CUST_02679</t>
  </si>
  <si>
    <t>CUST_02680</t>
  </si>
  <si>
    <t>CUST_02681</t>
  </si>
  <si>
    <t>CUST_02682</t>
  </si>
  <si>
    <t>CUST_02683</t>
  </si>
  <si>
    <t>CUST_02684</t>
  </si>
  <si>
    <t>CUST_02685</t>
  </si>
  <si>
    <t>CUST_02686</t>
  </si>
  <si>
    <t>CUST_02687</t>
  </si>
  <si>
    <t>CUST_02688</t>
  </si>
  <si>
    <t>CUST_02689</t>
  </si>
  <si>
    <t>CUST_02690</t>
  </si>
  <si>
    <t>CUST_02691</t>
  </si>
  <si>
    <t>CUST_02692</t>
  </si>
  <si>
    <t>CUST_02693</t>
  </si>
  <si>
    <t>CUST_02694</t>
  </si>
  <si>
    <t>CUST_02695</t>
  </si>
  <si>
    <t>CUST_02696</t>
  </si>
  <si>
    <t>CUST_02697</t>
  </si>
  <si>
    <t>CUST_02698</t>
  </si>
  <si>
    <t>CUST_02699</t>
  </si>
  <si>
    <t>CUST_02700</t>
  </si>
  <si>
    <t>CUST_02701</t>
  </si>
  <si>
    <t>CUST_02702</t>
  </si>
  <si>
    <t>CUST_02703</t>
  </si>
  <si>
    <t>CUST_02704</t>
  </si>
  <si>
    <t>CUST_02705</t>
  </si>
  <si>
    <t>CUST_02706</t>
  </si>
  <si>
    <t>CUST_02707</t>
  </si>
  <si>
    <t>CUST_02708</t>
  </si>
  <si>
    <t>CUST_02709</t>
  </si>
  <si>
    <t>CUST_02710</t>
  </si>
  <si>
    <t>CUST_02711</t>
  </si>
  <si>
    <t>CUST_02712</t>
  </si>
  <si>
    <t>CUST_02713</t>
  </si>
  <si>
    <t>CUST_02714</t>
  </si>
  <si>
    <t>CUST_02715</t>
  </si>
  <si>
    <t>CUST_02716</t>
  </si>
  <si>
    <t>CUST_02717</t>
  </si>
  <si>
    <t>CUST_02718</t>
  </si>
  <si>
    <t>CUST_02719</t>
  </si>
  <si>
    <t>CUST_02720</t>
  </si>
  <si>
    <t>CUST_02721</t>
  </si>
  <si>
    <t>CUST_02722</t>
  </si>
  <si>
    <t>CUST_02723</t>
  </si>
  <si>
    <t>CUST_02724</t>
  </si>
  <si>
    <t>CUST_02725</t>
  </si>
  <si>
    <t>CUST_02726</t>
  </si>
  <si>
    <t>CUST_02727</t>
  </si>
  <si>
    <t>CUST_02728</t>
  </si>
  <si>
    <t>CUST_02729</t>
  </si>
  <si>
    <t>CUST_02730</t>
  </si>
  <si>
    <t>CUST_02731</t>
  </si>
  <si>
    <t>CUST_02732</t>
  </si>
  <si>
    <t>CUST_02733</t>
  </si>
  <si>
    <t>CUST_02734</t>
  </si>
  <si>
    <t>CUST_02735</t>
  </si>
  <si>
    <t>CUST_02736</t>
  </si>
  <si>
    <t>CUST_02737</t>
  </si>
  <si>
    <t>CUST_02738</t>
  </si>
  <si>
    <t>CUST_02739</t>
  </si>
  <si>
    <t>CUST_02740</t>
  </si>
  <si>
    <t>CUST_02741</t>
  </si>
  <si>
    <t>CUST_02742</t>
  </si>
  <si>
    <t>CUST_02743</t>
  </si>
  <si>
    <t>CUST_02744</t>
  </si>
  <si>
    <t>CUST_02745</t>
  </si>
  <si>
    <t>CUST_02746</t>
  </si>
  <si>
    <t>CUST_02747</t>
  </si>
  <si>
    <t>CUST_02748</t>
  </si>
  <si>
    <t>CUST_02749</t>
  </si>
  <si>
    <t>CUST_02750</t>
  </si>
  <si>
    <t>CUST_02751</t>
  </si>
  <si>
    <t>CUST_02752</t>
  </si>
  <si>
    <t>CUST_02753</t>
  </si>
  <si>
    <t>CUST_02754</t>
  </si>
  <si>
    <t>CUST_02755</t>
  </si>
  <si>
    <t>CUST_02756</t>
  </si>
  <si>
    <t>CUST_02757</t>
  </si>
  <si>
    <t>CUST_02758</t>
  </si>
  <si>
    <t>CUST_02759</t>
  </si>
  <si>
    <t>CUST_02760</t>
  </si>
  <si>
    <t>CUST_02761</t>
  </si>
  <si>
    <t>CUST_02762</t>
  </si>
  <si>
    <t>CUST_02763</t>
  </si>
  <si>
    <t>CUST_02764</t>
  </si>
  <si>
    <t>CUST_02765</t>
  </si>
  <si>
    <t>CUST_02766</t>
  </si>
  <si>
    <t>CUST_02767</t>
  </si>
  <si>
    <t>CUST_02768</t>
  </si>
  <si>
    <t>CUST_02769</t>
  </si>
  <si>
    <t>CUST_02770</t>
  </si>
  <si>
    <t>CUST_02771</t>
  </si>
  <si>
    <t>CUST_02772</t>
  </si>
  <si>
    <t>CUST_02773</t>
  </si>
  <si>
    <t>CUST_02774</t>
  </si>
  <si>
    <t>CUST_02775</t>
  </si>
  <si>
    <t>CUST_02776</t>
  </si>
  <si>
    <t>CUST_02777</t>
  </si>
  <si>
    <t>CUST_02778</t>
  </si>
  <si>
    <t>CUST_02779</t>
  </si>
  <si>
    <t>CUST_02780</t>
  </si>
  <si>
    <t>CUST_02781</t>
  </si>
  <si>
    <t>CUST_02782</t>
  </si>
  <si>
    <t>CUST_02783</t>
  </si>
  <si>
    <t>CUST_02784</t>
  </si>
  <si>
    <t>CUST_02785</t>
  </si>
  <si>
    <t>CUST_02786</t>
  </si>
  <si>
    <t>CUST_02787</t>
  </si>
  <si>
    <t>CUST_02788</t>
  </si>
  <si>
    <t>CUST_02789</t>
  </si>
  <si>
    <t>CUST_02790</t>
  </si>
  <si>
    <t>CUST_02791</t>
  </si>
  <si>
    <t>CUST_02792</t>
  </si>
  <si>
    <t>CUST_02793</t>
  </si>
  <si>
    <t>CUST_02794</t>
  </si>
  <si>
    <t>CUST_02795</t>
  </si>
  <si>
    <t>CUST_02796</t>
  </si>
  <si>
    <t>CUST_02797</t>
  </si>
  <si>
    <t>CUST_02798</t>
  </si>
  <si>
    <t>CUST_02799</t>
  </si>
  <si>
    <t>CUST_02800</t>
  </si>
  <si>
    <t>CUST_02801</t>
  </si>
  <si>
    <t>CUST_02802</t>
  </si>
  <si>
    <t>CUST_02803</t>
  </si>
  <si>
    <t>CUST_02804</t>
  </si>
  <si>
    <t>CUST_02805</t>
  </si>
  <si>
    <t>CUST_02806</t>
  </si>
  <si>
    <t>CUST_02807</t>
  </si>
  <si>
    <t>CUST_02808</t>
  </si>
  <si>
    <t>CUST_02809</t>
  </si>
  <si>
    <t>CUST_02810</t>
  </si>
  <si>
    <t>CUST_02811</t>
  </si>
  <si>
    <t>CUST_02812</t>
  </si>
  <si>
    <t>CUST_02813</t>
  </si>
  <si>
    <t>CUST_02814</t>
  </si>
  <si>
    <t>CUST_02815</t>
  </si>
  <si>
    <t>CUST_02816</t>
  </si>
  <si>
    <t>CUST_02817</t>
  </si>
  <si>
    <t>CUST_02818</t>
  </si>
  <si>
    <t>CUST_02819</t>
  </si>
  <si>
    <t>CUST_02820</t>
  </si>
  <si>
    <t>CUST_02821</t>
  </si>
  <si>
    <t>CUST_02822</t>
  </si>
  <si>
    <t>CUST_02823</t>
  </si>
  <si>
    <t>CUST_02824</t>
  </si>
  <si>
    <t>CUST_02825</t>
  </si>
  <si>
    <t>CUST_02826</t>
  </si>
  <si>
    <t>CUST_02827</t>
  </si>
  <si>
    <t>CUST_02828</t>
  </si>
  <si>
    <t>CUST_02829</t>
  </si>
  <si>
    <t>CUST_02830</t>
  </si>
  <si>
    <t>CUST_02831</t>
  </si>
  <si>
    <t>CUST_02832</t>
  </si>
  <si>
    <t>CUST_02833</t>
  </si>
  <si>
    <t>CUST_02834</t>
  </si>
  <si>
    <t>CUST_02835</t>
  </si>
  <si>
    <t>CUST_02836</t>
  </si>
  <si>
    <t>CUST_02837</t>
  </si>
  <si>
    <t>CUST_02838</t>
  </si>
  <si>
    <t>CUST_02839</t>
  </si>
  <si>
    <t>CUST_02840</t>
  </si>
  <si>
    <t>CUST_02841</t>
  </si>
  <si>
    <t>CUST_02842</t>
  </si>
  <si>
    <t>CUST_02843</t>
  </si>
  <si>
    <t>CUST_02844</t>
  </si>
  <si>
    <t>CUST_02845</t>
  </si>
  <si>
    <t>CUST_02846</t>
  </si>
  <si>
    <t>CUST_02847</t>
  </si>
  <si>
    <t>CUST_02848</t>
  </si>
  <si>
    <t>CUST_02849</t>
  </si>
  <si>
    <t>CUST_02850</t>
  </si>
  <si>
    <t>CUST_02851</t>
  </si>
  <si>
    <t>CUST_02852</t>
  </si>
  <si>
    <t>CUST_02853</t>
  </si>
  <si>
    <t>CUST_02854</t>
  </si>
  <si>
    <t>CUST_02855</t>
  </si>
  <si>
    <t>CUST_02856</t>
  </si>
  <si>
    <t>CUST_02857</t>
  </si>
  <si>
    <t>CUST_02858</t>
  </si>
  <si>
    <t>CUST_02859</t>
  </si>
  <si>
    <t>CUST_02860</t>
  </si>
  <si>
    <t>CUST_02861</t>
  </si>
  <si>
    <t>CUST_02862</t>
  </si>
  <si>
    <t>CUST_02863</t>
  </si>
  <si>
    <t>CUST_02864</t>
  </si>
  <si>
    <t>CUST_02865</t>
  </si>
  <si>
    <t>CUST_02866</t>
  </si>
  <si>
    <t>CUST_02867</t>
  </si>
  <si>
    <t>CUST_02868</t>
  </si>
  <si>
    <t>CUST_02869</t>
  </si>
  <si>
    <t>CUST_02870</t>
  </si>
  <si>
    <t>CUST_02871</t>
  </si>
  <si>
    <t>CUST_02872</t>
  </si>
  <si>
    <t>CUST_02873</t>
  </si>
  <si>
    <t>CUST_02874</t>
  </si>
  <si>
    <t>CUST_02875</t>
  </si>
  <si>
    <t>CUST_02876</t>
  </si>
  <si>
    <t>CUST_02877</t>
  </si>
  <si>
    <t>CUST_02878</t>
  </si>
  <si>
    <t>CUST_02879</t>
  </si>
  <si>
    <t>CUST_02880</t>
  </si>
  <si>
    <t>CUST_02881</t>
  </si>
  <si>
    <t>CUST_02882</t>
  </si>
  <si>
    <t>CUST_02883</t>
  </si>
  <si>
    <t>CUST_02884</t>
  </si>
  <si>
    <t>CUST_02885</t>
  </si>
  <si>
    <t>CUST_02886</t>
  </si>
  <si>
    <t>CUST_02887</t>
  </si>
  <si>
    <t>CUST_02888</t>
  </si>
  <si>
    <t>CUST_02889</t>
  </si>
  <si>
    <t>CUST_02890</t>
  </si>
  <si>
    <t>CUST_02891</t>
  </si>
  <si>
    <t>CUST_02892</t>
  </si>
  <si>
    <t>CUST_02893</t>
  </si>
  <si>
    <t>CUST_02894</t>
  </si>
  <si>
    <t>CUST_02895</t>
  </si>
  <si>
    <t>CUST_02896</t>
  </si>
  <si>
    <t>CUST_02897</t>
  </si>
  <si>
    <t>CUST_02898</t>
  </si>
  <si>
    <t>CUST_02899</t>
  </si>
  <si>
    <t>CUST_02900</t>
  </si>
  <si>
    <t>CUST_02901</t>
  </si>
  <si>
    <t>CUST_02902</t>
  </si>
  <si>
    <t>CUST_02903</t>
  </si>
  <si>
    <t>CUST_02904</t>
  </si>
  <si>
    <t>CUST_02905</t>
  </si>
  <si>
    <t>CUST_02906</t>
  </si>
  <si>
    <t>CUST_02907</t>
  </si>
  <si>
    <t>CUST_02908</t>
  </si>
  <si>
    <t>CUST_02909</t>
  </si>
  <si>
    <t>CUST_02910</t>
  </si>
  <si>
    <t>CUST_02911</t>
  </si>
  <si>
    <t>CUST_02912</t>
  </si>
  <si>
    <t>CUST_02913</t>
  </si>
  <si>
    <t>CUST_02914</t>
  </si>
  <si>
    <t>CUST_02915</t>
  </si>
  <si>
    <t>CUST_02916</t>
  </si>
  <si>
    <t>CUST_02917</t>
  </si>
  <si>
    <t>CUST_02918</t>
  </si>
  <si>
    <t>CUST_02919</t>
  </si>
  <si>
    <t>CUST_02920</t>
  </si>
  <si>
    <t>CUST_02921</t>
  </si>
  <si>
    <t>CUST_02922</t>
  </si>
  <si>
    <t>CUST_02923</t>
  </si>
  <si>
    <t>CUST_02924</t>
  </si>
  <si>
    <t>CUST_02925</t>
  </si>
  <si>
    <t>CUST_02926</t>
  </si>
  <si>
    <t>CUST_02927</t>
  </si>
  <si>
    <t>CUST_02928</t>
  </si>
  <si>
    <t>CUST_02929</t>
  </si>
  <si>
    <t>CUST_02930</t>
  </si>
  <si>
    <t>CUST_02931</t>
  </si>
  <si>
    <t>CUST_02932</t>
  </si>
  <si>
    <t>CUST_02933</t>
  </si>
  <si>
    <t>CUST_02934</t>
  </si>
  <si>
    <t>CUST_02935</t>
  </si>
  <si>
    <t>CUST_02936</t>
  </si>
  <si>
    <t>CUST_02937</t>
  </si>
  <si>
    <t>CUST_02938</t>
  </si>
  <si>
    <t>CUST_02939</t>
  </si>
  <si>
    <t>CUST_02940</t>
  </si>
  <si>
    <t>CUST_02941</t>
  </si>
  <si>
    <t>CUST_02942</t>
  </si>
  <si>
    <t>CUST_02943</t>
  </si>
  <si>
    <t>CUST_02944</t>
  </si>
  <si>
    <t>CUST_02945</t>
  </si>
  <si>
    <t>CUST_02946</t>
  </si>
  <si>
    <t>CUST_02947</t>
  </si>
  <si>
    <t>CUST_02948</t>
  </si>
  <si>
    <t>CUST_02949</t>
  </si>
  <si>
    <t>CUST_02950</t>
  </si>
  <si>
    <t>CUST_02951</t>
  </si>
  <si>
    <t>CUST_02952</t>
  </si>
  <si>
    <t>CUST_02953</t>
  </si>
  <si>
    <t>CUST_02954</t>
  </si>
  <si>
    <t>CUST_02955</t>
  </si>
  <si>
    <t>CUST_02956</t>
  </si>
  <si>
    <t>CUST_02957</t>
  </si>
  <si>
    <t>CUST_02958</t>
  </si>
  <si>
    <t>CUST_02959</t>
  </si>
  <si>
    <t>CUST_02960</t>
  </si>
  <si>
    <t>CUST_02961</t>
  </si>
  <si>
    <t>CUST_02962</t>
  </si>
  <si>
    <t>CUST_02963</t>
  </si>
  <si>
    <t>CUST_02964</t>
  </si>
  <si>
    <t>CUST_02965</t>
  </si>
  <si>
    <t>CUST_02966</t>
  </si>
  <si>
    <t>CUST_02967</t>
  </si>
  <si>
    <t>CUST_02968</t>
  </si>
  <si>
    <t>CUST_02969</t>
  </si>
  <si>
    <t>CUST_02970</t>
  </si>
  <si>
    <t>CUST_02971</t>
  </si>
  <si>
    <t>CUST_02972</t>
  </si>
  <si>
    <t>CUST_02973</t>
  </si>
  <si>
    <t>CUST_02974</t>
  </si>
  <si>
    <t>CUST_02975</t>
  </si>
  <si>
    <t>CUST_02976</t>
  </si>
  <si>
    <t>CUST_02977</t>
  </si>
  <si>
    <t>CUST_02978</t>
  </si>
  <si>
    <t>CUST_02979</t>
  </si>
  <si>
    <t>CUST_02980</t>
  </si>
  <si>
    <t>CUST_02981</t>
  </si>
  <si>
    <t>CUST_02982</t>
  </si>
  <si>
    <t>CUST_02983</t>
  </si>
  <si>
    <t>CUST_02984</t>
  </si>
  <si>
    <t>CUST_02985</t>
  </si>
  <si>
    <t>CUST_02986</t>
  </si>
  <si>
    <t>CUST_02987</t>
  </si>
  <si>
    <t>CUST_02988</t>
  </si>
  <si>
    <t>CUST_02989</t>
  </si>
  <si>
    <t>CUST_02990</t>
  </si>
  <si>
    <t>CUST_02991</t>
  </si>
  <si>
    <t>CUST_02992</t>
  </si>
  <si>
    <t>CUST_02993</t>
  </si>
  <si>
    <t>CUST_02994</t>
  </si>
  <si>
    <t>CUST_02995</t>
  </si>
  <si>
    <t>CUST_02996</t>
  </si>
  <si>
    <t>CUST_02997</t>
  </si>
  <si>
    <t>CUST_02998</t>
  </si>
  <si>
    <t>CUST_02999</t>
  </si>
  <si>
    <t>CUST_03000</t>
  </si>
  <si>
    <t>CUST_03001</t>
  </si>
  <si>
    <t>CUST_03002</t>
  </si>
  <si>
    <t>CUST_03003</t>
  </si>
  <si>
    <t>CUST_03004</t>
  </si>
  <si>
    <t>CUST_03005</t>
  </si>
  <si>
    <t>CUST_03006</t>
  </si>
  <si>
    <t>CUST_03007</t>
  </si>
  <si>
    <t>CUST_03008</t>
  </si>
  <si>
    <t>CUST_03009</t>
  </si>
  <si>
    <t>CUST_03010</t>
  </si>
  <si>
    <t>CUST_03011</t>
  </si>
  <si>
    <t>CUST_03012</t>
  </si>
  <si>
    <t>CUST_03013</t>
  </si>
  <si>
    <t>CUST_03014</t>
  </si>
  <si>
    <t>CUST_03015</t>
  </si>
  <si>
    <t>CUST_03016</t>
  </si>
  <si>
    <t>CUST_03017</t>
  </si>
  <si>
    <t>CUST_03018</t>
  </si>
  <si>
    <t>CUST_03019</t>
  </si>
  <si>
    <t>CUST_03020</t>
  </si>
  <si>
    <t>CUST_03021</t>
  </si>
  <si>
    <t>CUST_03022</t>
  </si>
  <si>
    <t>CUST_03023</t>
  </si>
  <si>
    <t>CUST_03024</t>
  </si>
  <si>
    <t>CUST_03025</t>
  </si>
  <si>
    <t>CUST_03026</t>
  </si>
  <si>
    <t>CUST_03027</t>
  </si>
  <si>
    <t>CUST_03028</t>
  </si>
  <si>
    <t>CUST_03029</t>
  </si>
  <si>
    <t>CUST_03030</t>
  </si>
  <si>
    <t>CUST_03031</t>
  </si>
  <si>
    <t>CUST_03032</t>
  </si>
  <si>
    <t>CUST_03033</t>
  </si>
  <si>
    <t>CUST_03034</t>
  </si>
  <si>
    <t>CUST_03035</t>
  </si>
  <si>
    <t>CUST_03036</t>
  </si>
  <si>
    <t>CUST_03037</t>
  </si>
  <si>
    <t>CUST_03038</t>
  </si>
  <si>
    <t>CUST_03039</t>
  </si>
  <si>
    <t>CUST_03040</t>
  </si>
  <si>
    <t>CUST_03041</t>
  </si>
  <si>
    <t>CUST_03042</t>
  </si>
  <si>
    <t>CUST_03043</t>
  </si>
  <si>
    <t>CUST_03044</t>
  </si>
  <si>
    <t>CUST_03045</t>
  </si>
  <si>
    <t>CUST_03046</t>
  </si>
  <si>
    <t>CUST_03047</t>
  </si>
  <si>
    <t>CUST_03048</t>
  </si>
  <si>
    <t>CUST_03049</t>
  </si>
  <si>
    <t>CUST_03050</t>
  </si>
  <si>
    <t>CUST_03051</t>
  </si>
  <si>
    <t>CUST_03052</t>
  </si>
  <si>
    <t>CUST_03053</t>
  </si>
  <si>
    <t>CUST_03054</t>
  </si>
  <si>
    <t>CUST_03055</t>
  </si>
  <si>
    <t>CUST_03056</t>
  </si>
  <si>
    <t>CUST_03057</t>
  </si>
  <si>
    <t>CUST_03058</t>
  </si>
  <si>
    <t>CUST_03059</t>
  </si>
  <si>
    <t>CUST_03060</t>
  </si>
  <si>
    <t>CUST_03061</t>
  </si>
  <si>
    <t>CUST_03062</t>
  </si>
  <si>
    <t>CUST_03063</t>
  </si>
  <si>
    <t>CUST_03064</t>
  </si>
  <si>
    <t>CUST_03065</t>
  </si>
  <si>
    <t>CUST_03066</t>
  </si>
  <si>
    <t>CUST_03067</t>
  </si>
  <si>
    <t>CUST_03068</t>
  </si>
  <si>
    <t>CUST_03069</t>
  </si>
  <si>
    <t>CUST_03070</t>
  </si>
  <si>
    <t>CUST_03071</t>
  </si>
  <si>
    <t>CUST_03072</t>
  </si>
  <si>
    <t>CUST_03073</t>
  </si>
  <si>
    <t>CUST_03074</t>
  </si>
  <si>
    <t>CUST_03075</t>
  </si>
  <si>
    <t>CUST_03076</t>
  </si>
  <si>
    <t>CUST_03077</t>
  </si>
  <si>
    <t>CUST_03078</t>
  </si>
  <si>
    <t>CUST_03079</t>
  </si>
  <si>
    <t>CUST_03080</t>
  </si>
  <si>
    <t>CUST_03081</t>
  </si>
  <si>
    <t>CUST_03082</t>
  </si>
  <si>
    <t>CUST_03083</t>
  </si>
  <si>
    <t>CUST_03084</t>
  </si>
  <si>
    <t>CUST_03085</t>
  </si>
  <si>
    <t>CUST_03086</t>
  </si>
  <si>
    <t>CUST_03087</t>
  </si>
  <si>
    <t>CUST_03088</t>
  </si>
  <si>
    <t>CUST_03089</t>
  </si>
  <si>
    <t>CUST_03090</t>
  </si>
  <si>
    <t>CUST_03091</t>
  </si>
  <si>
    <t>CUST_03092</t>
  </si>
  <si>
    <t>CUST_03093</t>
  </si>
  <si>
    <t>CUST_03094</t>
  </si>
  <si>
    <t>CUST_03095</t>
  </si>
  <si>
    <t>CUST_03096</t>
  </si>
  <si>
    <t>CUST_03097</t>
  </si>
  <si>
    <t>CUST_03098</t>
  </si>
  <si>
    <t>CUST_03099</t>
  </si>
  <si>
    <t>CUST_03100</t>
  </si>
  <si>
    <t>CUST_03101</t>
  </si>
  <si>
    <t>CUST_03102</t>
  </si>
  <si>
    <t>CUST_03103</t>
  </si>
  <si>
    <t>CUST_03104</t>
  </si>
  <si>
    <t>CUST_03105</t>
  </si>
  <si>
    <t>CUST_03106</t>
  </si>
  <si>
    <t>CUST_03107</t>
  </si>
  <si>
    <t>CUST_03108</t>
  </si>
  <si>
    <t>CUST_03109</t>
  </si>
  <si>
    <t>CUST_03110</t>
  </si>
  <si>
    <t>CUST_03111</t>
  </si>
  <si>
    <t>CUST_03112</t>
  </si>
  <si>
    <t>CUST_03113</t>
  </si>
  <si>
    <t>CUST_03114</t>
  </si>
  <si>
    <t>CUST_03115</t>
  </si>
  <si>
    <t>CUST_03116</t>
  </si>
  <si>
    <t>CUST_03117</t>
  </si>
  <si>
    <t>CUST_03118</t>
  </si>
  <si>
    <t>CUST_03119</t>
  </si>
  <si>
    <t>CUST_03120</t>
  </si>
  <si>
    <t>CUST_03121</t>
  </si>
  <si>
    <t>CUST_03122</t>
  </si>
  <si>
    <t>CUST_03123</t>
  </si>
  <si>
    <t>CUST_03124</t>
  </si>
  <si>
    <t>CUST_03125</t>
  </si>
  <si>
    <t>CUST_03126</t>
  </si>
  <si>
    <t>CUST_03127</t>
  </si>
  <si>
    <t>CUST_03128</t>
  </si>
  <si>
    <t>CUST_03129</t>
  </si>
  <si>
    <t>CUST_03130</t>
  </si>
  <si>
    <t>CUST_03131</t>
  </si>
  <si>
    <t>CUST_03132</t>
  </si>
  <si>
    <t>CUST_03133</t>
  </si>
  <si>
    <t>CUST_03134</t>
  </si>
  <si>
    <t>CUST_03135</t>
  </si>
  <si>
    <t>CUST_03136</t>
  </si>
  <si>
    <t>CUST_03137</t>
  </si>
  <si>
    <t>CUST_03138</t>
  </si>
  <si>
    <t>CUST_03139</t>
  </si>
  <si>
    <t>CUST_03140</t>
  </si>
  <si>
    <t>CUST_03141</t>
  </si>
  <si>
    <t>CUST_03142</t>
  </si>
  <si>
    <t>CUST_03143</t>
  </si>
  <si>
    <t>CUST_03144</t>
  </si>
  <si>
    <t>CUST_03145</t>
  </si>
  <si>
    <t>CUST_03146</t>
  </si>
  <si>
    <t>CUST_03147</t>
  </si>
  <si>
    <t>CUST_03148</t>
  </si>
  <si>
    <t>CUST_03149</t>
  </si>
  <si>
    <t>CUST_03150</t>
  </si>
  <si>
    <t>CUST_03151</t>
  </si>
  <si>
    <t>CUST_03152</t>
  </si>
  <si>
    <t>CUST_03153</t>
  </si>
  <si>
    <t>CUST_03154</t>
  </si>
  <si>
    <t>CUST_03155</t>
  </si>
  <si>
    <t>CUST_03156</t>
  </si>
  <si>
    <t>CUST_03157</t>
  </si>
  <si>
    <t>CUST_03158</t>
  </si>
  <si>
    <t>CUST_03159</t>
  </si>
  <si>
    <t>CUST_03160</t>
  </si>
  <si>
    <t>CUST_03161</t>
  </si>
  <si>
    <t>CUST_03162</t>
  </si>
  <si>
    <t>CUST_03163</t>
  </si>
  <si>
    <t>CUST_03164</t>
  </si>
  <si>
    <t>CUST_03165</t>
  </si>
  <si>
    <t>CUST_03166</t>
  </si>
  <si>
    <t>CUST_03167</t>
  </si>
  <si>
    <t>CUST_03168</t>
  </si>
  <si>
    <t>CUST_03169</t>
  </si>
  <si>
    <t>CUST_03170</t>
  </si>
  <si>
    <t>CUST_03171</t>
  </si>
  <si>
    <t>CUST_03172</t>
  </si>
  <si>
    <t>CUST_03173</t>
  </si>
  <si>
    <t>CUST_03174</t>
  </si>
  <si>
    <t>CUST_03175</t>
  </si>
  <si>
    <t>CUST_03176</t>
  </si>
  <si>
    <t>CUST_03177</t>
  </si>
  <si>
    <t>CUST_03178</t>
  </si>
  <si>
    <t>CUST_03179</t>
  </si>
  <si>
    <t>CUST_03180</t>
  </si>
  <si>
    <t>CUST_03181</t>
  </si>
  <si>
    <t>CUST_03182</t>
  </si>
  <si>
    <t>CUST_03183</t>
  </si>
  <si>
    <t>CUST_03184</t>
  </si>
  <si>
    <t>CUST_03185</t>
  </si>
  <si>
    <t>CUST_03186</t>
  </si>
  <si>
    <t>CUST_03187</t>
  </si>
  <si>
    <t>CUST_03188</t>
  </si>
  <si>
    <t>CUST_03189</t>
  </si>
  <si>
    <t>CUST_03190</t>
  </si>
  <si>
    <t>CUST_03191</t>
  </si>
  <si>
    <t>CUST_03192</t>
  </si>
  <si>
    <t>CUST_03193</t>
  </si>
  <si>
    <t>CUST_03194</t>
  </si>
  <si>
    <t>CUST_03195</t>
  </si>
  <si>
    <t>CUST_03196</t>
  </si>
  <si>
    <t>CUST_03197</t>
  </si>
  <si>
    <t>CUST_03198</t>
  </si>
  <si>
    <t>CUST_03199</t>
  </si>
  <si>
    <t>CUST_03200</t>
  </si>
  <si>
    <t>CUST_03201</t>
  </si>
  <si>
    <t>CUST_03202</t>
  </si>
  <si>
    <t>CUST_03203</t>
  </si>
  <si>
    <t>CUST_03204</t>
  </si>
  <si>
    <t>CUST_03205</t>
  </si>
  <si>
    <t>CUST_03206</t>
  </si>
  <si>
    <t>CUST_03207</t>
  </si>
  <si>
    <t>CUST_03208</t>
  </si>
  <si>
    <t>CUST_03209</t>
  </si>
  <si>
    <t>CUST_03210</t>
  </si>
  <si>
    <t>CUST_03211</t>
  </si>
  <si>
    <t>CUST_03212</t>
  </si>
  <si>
    <t>CUST_03213</t>
  </si>
  <si>
    <t>CUST_03214</t>
  </si>
  <si>
    <t>CUST_03215</t>
  </si>
  <si>
    <t>CUST_03216</t>
  </si>
  <si>
    <t>CUST_03217</t>
  </si>
  <si>
    <t>CUST_03218</t>
  </si>
  <si>
    <t>CUST_03219</t>
  </si>
  <si>
    <t>CUST_03220</t>
  </si>
  <si>
    <t>CUST_03221</t>
  </si>
  <si>
    <t>CUST_03222</t>
  </si>
  <si>
    <t>CUST_03223</t>
  </si>
  <si>
    <t>CUST_03224</t>
  </si>
  <si>
    <t>CUST_03225</t>
  </si>
  <si>
    <t>CUST_03226</t>
  </si>
  <si>
    <t>CUST_03227</t>
  </si>
  <si>
    <t>CUST_03228</t>
  </si>
  <si>
    <t>CUST_03229</t>
  </si>
  <si>
    <t>CUST_03230</t>
  </si>
  <si>
    <t>CUST_03231</t>
  </si>
  <si>
    <t>CUST_03232</t>
  </si>
  <si>
    <t>CUST_03233</t>
  </si>
  <si>
    <t>CUST_03234</t>
  </si>
  <si>
    <t>CUST_03235</t>
  </si>
  <si>
    <t>CUST_03236</t>
  </si>
  <si>
    <t>CUST_03237</t>
  </si>
  <si>
    <t>CUST_03238</t>
  </si>
  <si>
    <t>CUST_03239</t>
  </si>
  <si>
    <t>CUST_03240</t>
  </si>
  <si>
    <t>CUST_03241</t>
  </si>
  <si>
    <t>CUST_03242</t>
  </si>
  <si>
    <t>CUST_03243</t>
  </si>
  <si>
    <t>CUST_03244</t>
  </si>
  <si>
    <t>CUST_03245</t>
  </si>
  <si>
    <t>CUST_03246</t>
  </si>
  <si>
    <t>CUST_03247</t>
  </si>
  <si>
    <t>CUST_03248</t>
  </si>
  <si>
    <t>CUST_03249</t>
  </si>
  <si>
    <t>CUST_03250</t>
  </si>
  <si>
    <t>CUST_03251</t>
  </si>
  <si>
    <t>CUST_03252</t>
  </si>
  <si>
    <t>CUST_03253</t>
  </si>
  <si>
    <t>CUST_03254</t>
  </si>
  <si>
    <t>CUST_03255</t>
  </si>
  <si>
    <t>CUST_03256</t>
  </si>
  <si>
    <t>CUST_03257</t>
  </si>
  <si>
    <t>CUST_03258</t>
  </si>
  <si>
    <t>CUST_03259</t>
  </si>
  <si>
    <t>CUST_03260</t>
  </si>
  <si>
    <t>CUST_03261</t>
  </si>
  <si>
    <t>CUST_03262</t>
  </si>
  <si>
    <t>CUST_03263</t>
  </si>
  <si>
    <t>CUST_03264</t>
  </si>
  <si>
    <t>CUST_03265</t>
  </si>
  <si>
    <t>CUST_03266</t>
  </si>
  <si>
    <t>CUST_03267</t>
  </si>
  <si>
    <t>CUST_03268</t>
  </si>
  <si>
    <t>CUST_03269</t>
  </si>
  <si>
    <t>CUST_03270</t>
  </si>
  <si>
    <t>CUST_03271</t>
  </si>
  <si>
    <t>CUST_03272</t>
  </si>
  <si>
    <t>CUST_03273</t>
  </si>
  <si>
    <t>CUST_03274</t>
  </si>
  <si>
    <t>CUST_03275</t>
  </si>
  <si>
    <t>CUST_03276</t>
  </si>
  <si>
    <t>CUST_03277</t>
  </si>
  <si>
    <t>CUST_03278</t>
  </si>
  <si>
    <t>CUST_03279</t>
  </si>
  <si>
    <t>CUST_03280</t>
  </si>
  <si>
    <t>CUST_03281</t>
  </si>
  <si>
    <t>CUST_03282</t>
  </si>
  <si>
    <t>CUST_03283</t>
  </si>
  <si>
    <t>CUST_03284</t>
  </si>
  <si>
    <t>CUST_03285</t>
  </si>
  <si>
    <t>CUST_03286</t>
  </si>
  <si>
    <t>CUST_03287</t>
  </si>
  <si>
    <t>CUST_03288</t>
  </si>
  <si>
    <t>CUST_03289</t>
  </si>
  <si>
    <t>CUST_03290</t>
  </si>
  <si>
    <t>CUST_03291</t>
  </si>
  <si>
    <t>CUST_03292</t>
  </si>
  <si>
    <t>CUST_03293</t>
  </si>
  <si>
    <t>CUST_03294</t>
  </si>
  <si>
    <t>CUST_03295</t>
  </si>
  <si>
    <t>CUST_03296</t>
  </si>
  <si>
    <t>CUST_03297</t>
  </si>
  <si>
    <t>CUST_03298</t>
  </si>
  <si>
    <t>CUST_03299</t>
  </si>
  <si>
    <t>CUST_03300</t>
  </si>
  <si>
    <t>CUST_03301</t>
  </si>
  <si>
    <t>CUST_03302</t>
  </si>
  <si>
    <t>CUST_03303</t>
  </si>
  <si>
    <t>CUST_03304</t>
  </si>
  <si>
    <t>CUST_03305</t>
  </si>
  <si>
    <t>CUST_03306</t>
  </si>
  <si>
    <t>CUST_03307</t>
  </si>
  <si>
    <t>CUST_03308</t>
  </si>
  <si>
    <t>CUST_03309</t>
  </si>
  <si>
    <t>CUST_03310</t>
  </si>
  <si>
    <t>CUST_03311</t>
  </si>
  <si>
    <t>CUST_03312</t>
  </si>
  <si>
    <t>CUST_03313</t>
  </si>
  <si>
    <t>CUST_03314</t>
  </si>
  <si>
    <t>CUST_03315</t>
  </si>
  <si>
    <t>CUST_03316</t>
  </si>
  <si>
    <t>CUST_03317</t>
  </si>
  <si>
    <t>CUST_03318</t>
  </si>
  <si>
    <t>CUST_03319</t>
  </si>
  <si>
    <t>CUST_03320</t>
  </si>
  <si>
    <t>CUST_03321</t>
  </si>
  <si>
    <t>CUST_03322</t>
  </si>
  <si>
    <t>CUST_03323</t>
  </si>
  <si>
    <t>CUST_03324</t>
  </si>
  <si>
    <t>CUST_03325</t>
  </si>
  <si>
    <t>CUST_03326</t>
  </si>
  <si>
    <t>CUST_03327</t>
  </si>
  <si>
    <t>CUST_03328</t>
  </si>
  <si>
    <t>CUST_03329</t>
  </si>
  <si>
    <t>CUST_03330</t>
  </si>
  <si>
    <t>CUST_03331</t>
  </si>
  <si>
    <t>CUST_03332</t>
  </si>
  <si>
    <t>CUST_03333</t>
  </si>
  <si>
    <t>CUST_03334</t>
  </si>
  <si>
    <t>CUST_03335</t>
  </si>
  <si>
    <t>CUST_03336</t>
  </si>
  <si>
    <t>CUST_03337</t>
  </si>
  <si>
    <t>CUST_03338</t>
  </si>
  <si>
    <t>CUST_03339</t>
  </si>
  <si>
    <t>CUST_03340</t>
  </si>
  <si>
    <t>CUST_03341</t>
  </si>
  <si>
    <t>CUST_03342</t>
  </si>
  <si>
    <t>CUST_03343</t>
  </si>
  <si>
    <t>CUST_03344</t>
  </si>
  <si>
    <t>CUST_03345</t>
  </si>
  <si>
    <t>CUST_03346</t>
  </si>
  <si>
    <t>CUST_03347</t>
  </si>
  <si>
    <t>CUST_03348</t>
  </si>
  <si>
    <t>CUST_03349</t>
  </si>
  <si>
    <t>CUST_03350</t>
  </si>
  <si>
    <t>CUST_03351</t>
  </si>
  <si>
    <t>CUST_03352</t>
  </si>
  <si>
    <t>CUST_03353</t>
  </si>
  <si>
    <t>CUST_03354</t>
  </si>
  <si>
    <t>CUST_03355</t>
  </si>
  <si>
    <t>CUST_03356</t>
  </si>
  <si>
    <t>CUST_03357</t>
  </si>
  <si>
    <t>CUST_03358</t>
  </si>
  <si>
    <t>CUST_03359</t>
  </si>
  <si>
    <t>CUST_03360</t>
  </si>
  <si>
    <t>CUST_03361</t>
  </si>
  <si>
    <t>CUST_03362</t>
  </si>
  <si>
    <t>CUST_03363</t>
  </si>
  <si>
    <t>CUST_03364</t>
  </si>
  <si>
    <t>CUST_03365</t>
  </si>
  <si>
    <t>CUST_03366</t>
  </si>
  <si>
    <t>CUST_03367</t>
  </si>
  <si>
    <t>CUST_03368</t>
  </si>
  <si>
    <t>CUST_03369</t>
  </si>
  <si>
    <t>CUST_03370</t>
  </si>
  <si>
    <t>CUST_03371</t>
  </si>
  <si>
    <t>CUST_03372</t>
  </si>
  <si>
    <t>CUST_03373</t>
  </si>
  <si>
    <t>CUST_03374</t>
  </si>
  <si>
    <t>CUST_03375</t>
  </si>
  <si>
    <t>CUST_03376</t>
  </si>
  <si>
    <t>CUST_03377</t>
  </si>
  <si>
    <t>CUST_03378</t>
  </si>
  <si>
    <t>CUST_03379</t>
  </si>
  <si>
    <t>CUST_03380</t>
  </si>
  <si>
    <t>CUST_03381</t>
  </si>
  <si>
    <t>CUST_03382</t>
  </si>
  <si>
    <t>CUST_03383</t>
  </si>
  <si>
    <t>CUST_03384</t>
  </si>
  <si>
    <t>CUST_03385</t>
  </si>
  <si>
    <t>CUST_03386</t>
  </si>
  <si>
    <t>CUST_03387</t>
  </si>
  <si>
    <t>CUST_03388</t>
  </si>
  <si>
    <t>CUST_03389</t>
  </si>
  <si>
    <t>CUST_03390</t>
  </si>
  <si>
    <t>CUST_03391</t>
  </si>
  <si>
    <t>CUST_03392</t>
  </si>
  <si>
    <t>CUST_03393</t>
  </si>
  <si>
    <t>CUST_03394</t>
  </si>
  <si>
    <t>CUST_03395</t>
  </si>
  <si>
    <t>CUST_03396</t>
  </si>
  <si>
    <t>CUST_03397</t>
  </si>
  <si>
    <t>CUST_03398</t>
  </si>
  <si>
    <t>CUST_03399</t>
  </si>
  <si>
    <t>CUST_03400</t>
  </si>
  <si>
    <t>CUST_03401</t>
  </si>
  <si>
    <t>CUST_03402</t>
  </si>
  <si>
    <t>CUST_03403</t>
  </si>
  <si>
    <t>CUST_03404</t>
  </si>
  <si>
    <t>CUST_03405</t>
  </si>
  <si>
    <t>CUST_03406</t>
  </si>
  <si>
    <t>CUST_03407</t>
  </si>
  <si>
    <t>CUST_03408</t>
  </si>
  <si>
    <t>CUST_03409</t>
  </si>
  <si>
    <t>CUST_03410</t>
  </si>
  <si>
    <t>CUST_03411</t>
  </si>
  <si>
    <t>CUST_03412</t>
  </si>
  <si>
    <t>CUST_03413</t>
  </si>
  <si>
    <t>CUST_03414</t>
  </si>
  <si>
    <t>CUST_03415</t>
  </si>
  <si>
    <t>CUST_03416</t>
  </si>
  <si>
    <t>CUST_03417</t>
  </si>
  <si>
    <t>CUST_03418</t>
  </si>
  <si>
    <t>CUST_03419</t>
  </si>
  <si>
    <t>CUST_03420</t>
  </si>
  <si>
    <t>CUST_03421</t>
  </si>
  <si>
    <t>CUST_03422</t>
  </si>
  <si>
    <t>CUST_03423</t>
  </si>
  <si>
    <t>CUST_03424</t>
  </si>
  <si>
    <t>CUST_03425</t>
  </si>
  <si>
    <t>CUST_03426</t>
  </si>
  <si>
    <t>CUST_03427</t>
  </si>
  <si>
    <t>CUST_03428</t>
  </si>
  <si>
    <t>CUST_03429</t>
  </si>
  <si>
    <t>CUST_03430</t>
  </si>
  <si>
    <t>CUST_03431</t>
  </si>
  <si>
    <t>CUST_03432</t>
  </si>
  <si>
    <t>CUST_03433</t>
  </si>
  <si>
    <t>CUST_03434</t>
  </si>
  <si>
    <t>CUST_03435</t>
  </si>
  <si>
    <t>CUST_03436</t>
  </si>
  <si>
    <t>CUST_03437</t>
  </si>
  <si>
    <t>CUST_03438</t>
  </si>
  <si>
    <t>CUST_03439</t>
  </si>
  <si>
    <t>CUST_03440</t>
  </si>
  <si>
    <t>CUST_03441</t>
  </si>
  <si>
    <t>CUST_03442</t>
  </si>
  <si>
    <t>CUST_03443</t>
  </si>
  <si>
    <t>CUST_03444</t>
  </si>
  <si>
    <t>CUST_03445</t>
  </si>
  <si>
    <t>CUST_03446</t>
  </si>
  <si>
    <t>CUST_03447</t>
  </si>
  <si>
    <t>CUST_03448</t>
  </si>
  <si>
    <t>CUST_03449</t>
  </si>
  <si>
    <t>CUST_03450</t>
  </si>
  <si>
    <t>CUST_03451</t>
  </si>
  <si>
    <t>CUST_03452</t>
  </si>
  <si>
    <t>CUST_03453</t>
  </si>
  <si>
    <t>CUST_03454</t>
  </si>
  <si>
    <t>CUST_03455</t>
  </si>
  <si>
    <t>CUST_03456</t>
  </si>
  <si>
    <t>CUST_03457</t>
  </si>
  <si>
    <t>CUST_03458</t>
  </si>
  <si>
    <t>CUST_03459</t>
  </si>
  <si>
    <t>CUST_03460</t>
  </si>
  <si>
    <t>CUST_03461</t>
  </si>
  <si>
    <t>CUST_03462</t>
  </si>
  <si>
    <t>CUST_03463</t>
  </si>
  <si>
    <t>CUST_03464</t>
  </si>
  <si>
    <t>CUST_03465</t>
  </si>
  <si>
    <t>CUST_03466</t>
  </si>
  <si>
    <t>CUST_03467</t>
  </si>
  <si>
    <t>CUST_03468</t>
  </si>
  <si>
    <t>CUST_03469</t>
  </si>
  <si>
    <t>CUST_03470</t>
  </si>
  <si>
    <t>CUST_03471</t>
  </si>
  <si>
    <t>CUST_03472</t>
  </si>
  <si>
    <t>CUST_03473</t>
  </si>
  <si>
    <t>CUST_03474</t>
  </si>
  <si>
    <t>CUST_03475</t>
  </si>
  <si>
    <t>CUST_03476</t>
  </si>
  <si>
    <t>CUST_03477</t>
  </si>
  <si>
    <t>CUST_03478</t>
  </si>
  <si>
    <t>CUST_03479</t>
  </si>
  <si>
    <t>CUST_03480</t>
  </si>
  <si>
    <t>CUST_03481</t>
  </si>
  <si>
    <t>CUST_03482</t>
  </si>
  <si>
    <t>CUST_03483</t>
  </si>
  <si>
    <t>CUST_03484</t>
  </si>
  <si>
    <t>CUST_03485</t>
  </si>
  <si>
    <t>CUST_03486</t>
  </si>
  <si>
    <t>CUST_03487</t>
  </si>
  <si>
    <t>CUST_03488</t>
  </si>
  <si>
    <t>CUST_03489</t>
  </si>
  <si>
    <t>CUST_03490</t>
  </si>
  <si>
    <t>CUST_03491</t>
  </si>
  <si>
    <t>CUST_03492</t>
  </si>
  <si>
    <t>CUST_03493</t>
  </si>
  <si>
    <t>CUST_03494</t>
  </si>
  <si>
    <t>CUST_03495</t>
  </si>
  <si>
    <t>CUST_03496</t>
  </si>
  <si>
    <t>CUST_03497</t>
  </si>
  <si>
    <t>CUST_03498</t>
  </si>
  <si>
    <t>CUST_03499</t>
  </si>
  <si>
    <t>CUST_03500</t>
  </si>
  <si>
    <t>CUST_03501</t>
  </si>
  <si>
    <t>CUST_03502</t>
  </si>
  <si>
    <t>CUST_03503</t>
  </si>
  <si>
    <t>CUST_03504</t>
  </si>
  <si>
    <t>CUST_03505</t>
  </si>
  <si>
    <t>CUST_03506</t>
  </si>
  <si>
    <t>CUST_03507</t>
  </si>
  <si>
    <t>CUST_03508</t>
  </si>
  <si>
    <t>CUST_03509</t>
  </si>
  <si>
    <t>CUST_03510</t>
  </si>
  <si>
    <t>CUST_03511</t>
  </si>
  <si>
    <t>CUST_03512</t>
  </si>
  <si>
    <t>CUST_03513</t>
  </si>
  <si>
    <t>CUST_03514</t>
  </si>
  <si>
    <t>CUST_03515</t>
  </si>
  <si>
    <t>CUST_03516</t>
  </si>
  <si>
    <t>CUST_03517</t>
  </si>
  <si>
    <t>CUST_03518</t>
  </si>
  <si>
    <t>CUST_03519</t>
  </si>
  <si>
    <t>CUST_03520</t>
  </si>
  <si>
    <t>CUST_03521</t>
  </si>
  <si>
    <t>CUST_03522</t>
  </si>
  <si>
    <t>CUST_03523</t>
  </si>
  <si>
    <t>CUST_03524</t>
  </si>
  <si>
    <t>CUST_03525</t>
  </si>
  <si>
    <t>CUST_03526</t>
  </si>
  <si>
    <t>CUST_03527</t>
  </si>
  <si>
    <t>CUST_03528</t>
  </si>
  <si>
    <t>CUST_03529</t>
  </si>
  <si>
    <t>CUST_03530</t>
  </si>
  <si>
    <t>CUST_03531</t>
  </si>
  <si>
    <t>CUST_03532</t>
  </si>
  <si>
    <t>CUST_03533</t>
  </si>
  <si>
    <t>CUST_03534</t>
  </si>
  <si>
    <t>CUST_03535</t>
  </si>
  <si>
    <t>CUST_03536</t>
  </si>
  <si>
    <t>CUST_03537</t>
  </si>
  <si>
    <t>CUST_03538</t>
  </si>
  <si>
    <t>CUST_03539</t>
  </si>
  <si>
    <t>CUST_03540</t>
  </si>
  <si>
    <t>CUST_03541</t>
  </si>
  <si>
    <t>CUST_03542</t>
  </si>
  <si>
    <t>CUST_03543</t>
  </si>
  <si>
    <t>CUST_03544</t>
  </si>
  <si>
    <t>CUST_03545</t>
  </si>
  <si>
    <t>CUST_03546</t>
  </si>
  <si>
    <t>CUST_03547</t>
  </si>
  <si>
    <t>CUST_03548</t>
  </si>
  <si>
    <t>CUST_03549</t>
  </si>
  <si>
    <t>CUST_03550</t>
  </si>
  <si>
    <t>CUST_03551</t>
  </si>
  <si>
    <t>CUST_03552</t>
  </si>
  <si>
    <t>CUST_03553</t>
  </si>
  <si>
    <t>CUST_03554</t>
  </si>
  <si>
    <t>CUST_03555</t>
  </si>
  <si>
    <t>CUST_03556</t>
  </si>
  <si>
    <t>CUST_03557</t>
  </si>
  <si>
    <t>CUST_03558</t>
  </si>
  <si>
    <t>CUST_03559</t>
  </si>
  <si>
    <t>CUST_03560</t>
  </si>
  <si>
    <t>CUST_03561</t>
  </si>
  <si>
    <t>CUST_03562</t>
  </si>
  <si>
    <t>CUST_03563</t>
  </si>
  <si>
    <t>CUST_03564</t>
  </si>
  <si>
    <t>CUST_03565</t>
  </si>
  <si>
    <t>CUST_03566</t>
  </si>
  <si>
    <t>CUST_03567</t>
  </si>
  <si>
    <t>CUST_03568</t>
  </si>
  <si>
    <t>CUST_03569</t>
  </si>
  <si>
    <t>CUST_03570</t>
  </si>
  <si>
    <t>CUST_03571</t>
  </si>
  <si>
    <t>CUST_03572</t>
  </si>
  <si>
    <t>CUST_03573</t>
  </si>
  <si>
    <t>CUST_03574</t>
  </si>
  <si>
    <t>CUST_03575</t>
  </si>
  <si>
    <t>CUST_03576</t>
  </si>
  <si>
    <t>CUST_03577</t>
  </si>
  <si>
    <t>CUST_03578</t>
  </si>
  <si>
    <t>CUST_03579</t>
  </si>
  <si>
    <t>CUST_03580</t>
  </si>
  <si>
    <t>CUST_03581</t>
  </si>
  <si>
    <t>CUST_03582</t>
  </si>
  <si>
    <t>CUST_03583</t>
  </si>
  <si>
    <t>CUST_03584</t>
  </si>
  <si>
    <t>CUST_03585</t>
  </si>
  <si>
    <t>CUST_03586</t>
  </si>
  <si>
    <t>CUST_03587</t>
  </si>
  <si>
    <t>CUST_03588</t>
  </si>
  <si>
    <t>CUST_03589</t>
  </si>
  <si>
    <t>CUST_03590</t>
  </si>
  <si>
    <t>CUST_03591</t>
  </si>
  <si>
    <t>CUST_03592</t>
  </si>
  <si>
    <t>CUST_03593</t>
  </si>
  <si>
    <t>CUST_03594</t>
  </si>
  <si>
    <t>CUST_03595</t>
  </si>
  <si>
    <t>CUST_03596</t>
  </si>
  <si>
    <t>CUST_03597</t>
  </si>
  <si>
    <t>CUST_03598</t>
  </si>
  <si>
    <t>CUST_03599</t>
  </si>
  <si>
    <t>CUST_03600</t>
  </si>
  <si>
    <t>CUST_03601</t>
  </si>
  <si>
    <t>CUST_03602</t>
  </si>
  <si>
    <t>CUST_03603</t>
  </si>
  <si>
    <t>CUST_03604</t>
  </si>
  <si>
    <t>CUST_03605</t>
  </si>
  <si>
    <t>CUST_03606</t>
  </si>
  <si>
    <t>CUST_03607</t>
  </si>
  <si>
    <t>CUST_03608</t>
  </si>
  <si>
    <t>CUST_03609</t>
  </si>
  <si>
    <t>CUST_03610</t>
  </si>
  <si>
    <t>CUST_03611</t>
  </si>
  <si>
    <t>CUST_03612</t>
  </si>
  <si>
    <t>CUST_03613</t>
  </si>
  <si>
    <t>CUST_03614</t>
  </si>
  <si>
    <t>CUST_03615</t>
  </si>
  <si>
    <t>CUST_03616</t>
  </si>
  <si>
    <t>CUST_03617</t>
  </si>
  <si>
    <t>CUST_03618</t>
  </si>
  <si>
    <t>CUST_03619</t>
  </si>
  <si>
    <t>CUST_03620</t>
  </si>
  <si>
    <t>CUST_03621</t>
  </si>
  <si>
    <t>CUST_03622</t>
  </si>
  <si>
    <t>CUST_03623</t>
  </si>
  <si>
    <t>CUST_03624</t>
  </si>
  <si>
    <t>CUST_03625</t>
  </si>
  <si>
    <t>CUST_03626</t>
  </si>
  <si>
    <t>CUST_03627</t>
  </si>
  <si>
    <t>CUST_03628</t>
  </si>
  <si>
    <t>CUST_03629</t>
  </si>
  <si>
    <t>CUST_03630</t>
  </si>
  <si>
    <t>CUST_03631</t>
  </si>
  <si>
    <t>CUST_03632</t>
  </si>
  <si>
    <t>CUST_03633</t>
  </si>
  <si>
    <t>CUST_03634</t>
  </si>
  <si>
    <t>CUST_03635</t>
  </si>
  <si>
    <t>CUST_03636</t>
  </si>
  <si>
    <t>CUST_03637</t>
  </si>
  <si>
    <t>CUST_03638</t>
  </si>
  <si>
    <t>CUST_03639</t>
  </si>
  <si>
    <t>CUST_03640</t>
  </si>
  <si>
    <t>CUST_03641</t>
  </si>
  <si>
    <t>CUST_03642</t>
  </si>
  <si>
    <t>CUST_03643</t>
  </si>
  <si>
    <t>CUST_03644</t>
  </si>
  <si>
    <t>CUST_03645</t>
  </si>
  <si>
    <t>CUST_03646</t>
  </si>
  <si>
    <t>CUST_03647</t>
  </si>
  <si>
    <t>CUST_03648</t>
  </si>
  <si>
    <t>CUST_03649</t>
  </si>
  <si>
    <t>CUST_03650</t>
  </si>
  <si>
    <t>CUST_03651</t>
  </si>
  <si>
    <t>CUST_03652</t>
  </si>
  <si>
    <t>CUST_03653</t>
  </si>
  <si>
    <t>CUST_03654</t>
  </si>
  <si>
    <t>CUST_03655</t>
  </si>
  <si>
    <t>CUST_03656</t>
  </si>
  <si>
    <t>CUST_03657</t>
  </si>
  <si>
    <t>CUST_03658</t>
  </si>
  <si>
    <t>CUST_03659</t>
  </si>
  <si>
    <t>CUST_03660</t>
  </si>
  <si>
    <t>CUST_03661</t>
  </si>
  <si>
    <t>CUST_03662</t>
  </si>
  <si>
    <t>CUST_03663</t>
  </si>
  <si>
    <t>CUST_03664</t>
  </si>
  <si>
    <t>CUST_03665</t>
  </si>
  <si>
    <t>CUST_03666</t>
  </si>
  <si>
    <t>CUST_03667</t>
  </si>
  <si>
    <t>CUST_03668</t>
  </si>
  <si>
    <t>CUST_03669</t>
  </si>
  <si>
    <t>CUST_03670</t>
  </si>
  <si>
    <t>CUST_03671</t>
  </si>
  <si>
    <t>CUST_03672</t>
  </si>
  <si>
    <t>CUST_03673</t>
  </si>
  <si>
    <t>CUST_03674</t>
  </si>
  <si>
    <t>CUST_03675</t>
  </si>
  <si>
    <t>CUST_03676</t>
  </si>
  <si>
    <t>CUST_03677</t>
  </si>
  <si>
    <t>CUST_03678</t>
  </si>
  <si>
    <t>CUST_03679</t>
  </si>
  <si>
    <t>CUST_03680</t>
  </si>
  <si>
    <t>CUST_03681</t>
  </si>
  <si>
    <t>CUST_03682</t>
  </si>
  <si>
    <t>CUST_03683</t>
  </si>
  <si>
    <t>CUST_03684</t>
  </si>
  <si>
    <t>CUST_03685</t>
  </si>
  <si>
    <t>CUST_03686</t>
  </si>
  <si>
    <t>CUST_03687</t>
  </si>
  <si>
    <t>CUST_03688</t>
  </si>
  <si>
    <t>CUST_03689</t>
  </si>
  <si>
    <t>CUST_03690</t>
  </si>
  <si>
    <t>CUST_03691</t>
  </si>
  <si>
    <t>CUST_03692</t>
  </si>
  <si>
    <t>CUST_03693</t>
  </si>
  <si>
    <t>CUST_03694</t>
  </si>
  <si>
    <t>CUST_03695</t>
  </si>
  <si>
    <t>CUST_03696</t>
  </si>
  <si>
    <t>CUST_03697</t>
  </si>
  <si>
    <t>CUST_03698</t>
  </si>
  <si>
    <t>CUST_03699</t>
  </si>
  <si>
    <t>CUST_03700</t>
  </si>
  <si>
    <t>CUST_03701</t>
  </si>
  <si>
    <t>CUST_03702</t>
  </si>
  <si>
    <t>CUST_03703</t>
  </si>
  <si>
    <t>CUST_03704</t>
  </si>
  <si>
    <t>CUST_03705</t>
  </si>
  <si>
    <t>CUST_03706</t>
  </si>
  <si>
    <t>CUST_03707</t>
  </si>
  <si>
    <t>CUST_03708</t>
  </si>
  <si>
    <t>CUST_03709</t>
  </si>
  <si>
    <t>CUST_03710</t>
  </si>
  <si>
    <t>CUST_03711</t>
  </si>
  <si>
    <t>CUST_03712</t>
  </si>
  <si>
    <t>CUST_03713</t>
  </si>
  <si>
    <t>CUST_03714</t>
  </si>
  <si>
    <t>CUST_03715</t>
  </si>
  <si>
    <t>CUST_03716</t>
  </si>
  <si>
    <t>CUST_03717</t>
  </si>
  <si>
    <t>CUST_03718</t>
  </si>
  <si>
    <t>CUST_03719</t>
  </si>
  <si>
    <t>CUST_03720</t>
  </si>
  <si>
    <t>CUST_03721</t>
  </si>
  <si>
    <t>CUST_03722</t>
  </si>
  <si>
    <t>CUST_03723</t>
  </si>
  <si>
    <t>CUST_03724</t>
  </si>
  <si>
    <t>CUST_03725</t>
  </si>
  <si>
    <t>CUST_03726</t>
  </si>
  <si>
    <t>CUST_03727</t>
  </si>
  <si>
    <t>CUST_03728</t>
  </si>
  <si>
    <t>CUST_03729</t>
  </si>
  <si>
    <t>CUST_03730</t>
  </si>
  <si>
    <t>CUST_03731</t>
  </si>
  <si>
    <t>CUST_03732</t>
  </si>
  <si>
    <t>CUST_03733</t>
  </si>
  <si>
    <t>CUST_03734</t>
  </si>
  <si>
    <t>CUST_03735</t>
  </si>
  <si>
    <t>CUST_03736</t>
  </si>
  <si>
    <t>CUST_03737</t>
  </si>
  <si>
    <t>CUST_03738</t>
  </si>
  <si>
    <t>CUST_03739</t>
  </si>
  <si>
    <t>CUST_03740</t>
  </si>
  <si>
    <t>CUST_03741</t>
  </si>
  <si>
    <t>CUST_03742</t>
  </si>
  <si>
    <t>CUST_03743</t>
  </si>
  <si>
    <t>CUST_03744</t>
  </si>
  <si>
    <t>CUST_03745</t>
  </si>
  <si>
    <t>CUST_03746</t>
  </si>
  <si>
    <t>CUST_03747</t>
  </si>
  <si>
    <t>CUST_03748</t>
  </si>
  <si>
    <t>CUST_03749</t>
  </si>
  <si>
    <t>CUST_03750</t>
  </si>
  <si>
    <t>CUST_03751</t>
  </si>
  <si>
    <t>CUST_03752</t>
  </si>
  <si>
    <t>CUST_03753</t>
  </si>
  <si>
    <t>CUST_03754</t>
  </si>
  <si>
    <t>CUST_03755</t>
  </si>
  <si>
    <t>CUST_03756</t>
  </si>
  <si>
    <t>CUST_03757</t>
  </si>
  <si>
    <t>CUST_03758</t>
  </si>
  <si>
    <t>CUST_03759</t>
  </si>
  <si>
    <t>CUST_03760</t>
  </si>
  <si>
    <t>CUST_03761</t>
  </si>
  <si>
    <t>CUST_03762</t>
  </si>
  <si>
    <t>CUST_03763</t>
  </si>
  <si>
    <t>CUST_03764</t>
  </si>
  <si>
    <t>CUST_03765</t>
  </si>
  <si>
    <t>CUST_03766</t>
  </si>
  <si>
    <t>CUST_03767</t>
  </si>
  <si>
    <t>CUST_03768</t>
  </si>
  <si>
    <t>CUST_03769</t>
  </si>
  <si>
    <t>CUST_03770</t>
  </si>
  <si>
    <t>CUST_03771</t>
  </si>
  <si>
    <t>CUST_03772</t>
  </si>
  <si>
    <t>CUST_03773</t>
  </si>
  <si>
    <t>CUST_03774</t>
  </si>
  <si>
    <t>CUST_03775</t>
  </si>
  <si>
    <t>CUST_03776</t>
  </si>
  <si>
    <t>CUST_03777</t>
  </si>
  <si>
    <t>CUST_03778</t>
  </si>
  <si>
    <t>CUST_03779</t>
  </si>
  <si>
    <t>CUST_03780</t>
  </si>
  <si>
    <t>CUST_03781</t>
  </si>
  <si>
    <t>CUST_03782</t>
  </si>
  <si>
    <t>CUST_03783</t>
  </si>
  <si>
    <t>CUST_03784</t>
  </si>
  <si>
    <t>CUST_03785</t>
  </si>
  <si>
    <t>CUST_03786</t>
  </si>
  <si>
    <t>CUST_03787</t>
  </si>
  <si>
    <t>CUST_03788</t>
  </si>
  <si>
    <t>CUST_03789</t>
  </si>
  <si>
    <t>CUST_03790</t>
  </si>
  <si>
    <t>CUST_03791</t>
  </si>
  <si>
    <t>CUST_03792</t>
  </si>
  <si>
    <t>CUST_03793</t>
  </si>
  <si>
    <t>CUST_03794</t>
  </si>
  <si>
    <t>CUST_03795</t>
  </si>
  <si>
    <t>CUST_03796</t>
  </si>
  <si>
    <t>CUST_03797</t>
  </si>
  <si>
    <t>CUST_03798</t>
  </si>
  <si>
    <t>CUST_03799</t>
  </si>
  <si>
    <t>CUST_03800</t>
  </si>
  <si>
    <t>CUST_03801</t>
  </si>
  <si>
    <t>CUST_03802</t>
  </si>
  <si>
    <t>CUST_03803</t>
  </si>
  <si>
    <t>CUST_03804</t>
  </si>
  <si>
    <t>CUST_03805</t>
  </si>
  <si>
    <t>CUST_03806</t>
  </si>
  <si>
    <t>CUST_03807</t>
  </si>
  <si>
    <t>CUST_03808</t>
  </si>
  <si>
    <t>CUST_03809</t>
  </si>
  <si>
    <t>CUST_03810</t>
  </si>
  <si>
    <t>CUST_03811</t>
  </si>
  <si>
    <t>CUST_03812</t>
  </si>
  <si>
    <t>CUST_03813</t>
  </si>
  <si>
    <t>CUST_03814</t>
  </si>
  <si>
    <t>CUST_03815</t>
  </si>
  <si>
    <t>CUST_03816</t>
  </si>
  <si>
    <t>CUST_03817</t>
  </si>
  <si>
    <t>CUST_03818</t>
  </si>
  <si>
    <t>CUST_03819</t>
  </si>
  <si>
    <t>CUST_03820</t>
  </si>
  <si>
    <t>CUST_03821</t>
  </si>
  <si>
    <t>CUST_03822</t>
  </si>
  <si>
    <t>CUST_03823</t>
  </si>
  <si>
    <t>CUST_03824</t>
  </si>
  <si>
    <t>CUST_03825</t>
  </si>
  <si>
    <t>CUST_03826</t>
  </si>
  <si>
    <t>CUST_03827</t>
  </si>
  <si>
    <t>CUST_03828</t>
  </si>
  <si>
    <t>CUST_03829</t>
  </si>
  <si>
    <t>CUST_03830</t>
  </si>
  <si>
    <t>CUST_03831</t>
  </si>
  <si>
    <t>CUST_03832</t>
  </si>
  <si>
    <t>CUST_03833</t>
  </si>
  <si>
    <t>CUST_03834</t>
  </si>
  <si>
    <t>CUST_03835</t>
  </si>
  <si>
    <t>CUST_03836</t>
  </si>
  <si>
    <t>CUST_03837</t>
  </si>
  <si>
    <t>CUST_03838</t>
  </si>
  <si>
    <t>CUST_03839</t>
  </si>
  <si>
    <t>CUST_03840</t>
  </si>
  <si>
    <t>CUST_03841</t>
  </si>
  <si>
    <t>CUST_03842</t>
  </si>
  <si>
    <t>CUST_03843</t>
  </si>
  <si>
    <t>CUST_03844</t>
  </si>
  <si>
    <t>CUST_03845</t>
  </si>
  <si>
    <t>CUST_03846</t>
  </si>
  <si>
    <t>CUST_03847</t>
  </si>
  <si>
    <t>CUST_03848</t>
  </si>
  <si>
    <t>CUST_03849</t>
  </si>
  <si>
    <t>CUST_03850</t>
  </si>
  <si>
    <t>CUST_03851</t>
  </si>
  <si>
    <t>CUST_03852</t>
  </si>
  <si>
    <t>CUST_03853</t>
  </si>
  <si>
    <t>CUST_03854</t>
  </si>
  <si>
    <t>CUST_03855</t>
  </si>
  <si>
    <t>CUST_03856</t>
  </si>
  <si>
    <t>CUST_03857</t>
  </si>
  <si>
    <t>CUST_03858</t>
  </si>
  <si>
    <t>CUST_03859</t>
  </si>
  <si>
    <t>CUST_03860</t>
  </si>
  <si>
    <t>CUST_03861</t>
  </si>
  <si>
    <t>CUST_03862</t>
  </si>
  <si>
    <t>CUST_03863</t>
  </si>
  <si>
    <t>CUST_03864</t>
  </si>
  <si>
    <t>CUST_03865</t>
  </si>
  <si>
    <t>CUST_03866</t>
  </si>
  <si>
    <t>CUST_03867</t>
  </si>
  <si>
    <t>CUST_03868</t>
  </si>
  <si>
    <t>CUST_03869</t>
  </si>
  <si>
    <t>CUST_03870</t>
  </si>
  <si>
    <t>CUST_03871</t>
  </si>
  <si>
    <t>CUST_03872</t>
  </si>
  <si>
    <t>CUST_03873</t>
  </si>
  <si>
    <t>CUST_03874</t>
  </si>
  <si>
    <t>CUST_03875</t>
  </si>
  <si>
    <t>CUST_03876</t>
  </si>
  <si>
    <t>CUST_03877</t>
  </si>
  <si>
    <t>CUST_03878</t>
  </si>
  <si>
    <t>CUST_03879</t>
  </si>
  <si>
    <t>CUST_03880</t>
  </si>
  <si>
    <t>CUST_03881</t>
  </si>
  <si>
    <t>CUST_03882</t>
  </si>
  <si>
    <t>CUST_03883</t>
  </si>
  <si>
    <t>CUST_03884</t>
  </si>
  <si>
    <t>CUST_03885</t>
  </si>
  <si>
    <t>CUST_03886</t>
  </si>
  <si>
    <t>CUST_03887</t>
  </si>
  <si>
    <t>CUST_03888</t>
  </si>
  <si>
    <t>CUST_03889</t>
  </si>
  <si>
    <t>CUST_03890</t>
  </si>
  <si>
    <t>CUST_03891</t>
  </si>
  <si>
    <t>CUST_03892</t>
  </si>
  <si>
    <t>CUST_03893</t>
  </si>
  <si>
    <t>CUST_03894</t>
  </si>
  <si>
    <t>CUST_03895</t>
  </si>
  <si>
    <t>CUST_03896</t>
  </si>
  <si>
    <t>CUST_03897</t>
  </si>
  <si>
    <t>CUST_03898</t>
  </si>
  <si>
    <t>CUST_03899</t>
  </si>
  <si>
    <t>CUST_03900</t>
  </si>
  <si>
    <t>CUST_03901</t>
  </si>
  <si>
    <t>CUST_03902</t>
  </si>
  <si>
    <t>CUST_03903</t>
  </si>
  <si>
    <t>CUST_03904</t>
  </si>
  <si>
    <t>CUST_03905</t>
  </si>
  <si>
    <t>CUST_03906</t>
  </si>
  <si>
    <t>CUST_03907</t>
  </si>
  <si>
    <t>CUST_03908</t>
  </si>
  <si>
    <t>CUST_03909</t>
  </si>
  <si>
    <t>CUST_03910</t>
  </si>
  <si>
    <t>CUST_03911</t>
  </si>
  <si>
    <t>CUST_03912</t>
  </si>
  <si>
    <t>CUST_03913</t>
  </si>
  <si>
    <t>CUST_03914</t>
  </si>
  <si>
    <t>CUST_03915</t>
  </si>
  <si>
    <t>CUST_03916</t>
  </si>
  <si>
    <t>CUST_03917</t>
  </si>
  <si>
    <t>CUST_03918</t>
  </si>
  <si>
    <t>CUST_03919</t>
  </si>
  <si>
    <t>CUST_03920</t>
  </si>
  <si>
    <t>CUST_03921</t>
  </si>
  <si>
    <t>CUST_03922</t>
  </si>
  <si>
    <t>CUST_03923</t>
  </si>
  <si>
    <t>CUST_03924</t>
  </si>
  <si>
    <t>CUST_03925</t>
  </si>
  <si>
    <t>CUST_03926</t>
  </si>
  <si>
    <t>CUST_03927</t>
  </si>
  <si>
    <t>CUST_03928</t>
  </si>
  <si>
    <t>CUST_03929</t>
  </si>
  <si>
    <t>CUST_03930</t>
  </si>
  <si>
    <t>CUST_03931</t>
  </si>
  <si>
    <t>CUST_03932</t>
  </si>
  <si>
    <t>CUST_03933</t>
  </si>
  <si>
    <t>CUST_03934</t>
  </si>
  <si>
    <t>CUST_03935</t>
  </si>
  <si>
    <t>CUST_03936</t>
  </si>
  <si>
    <t>CUST_03937</t>
  </si>
  <si>
    <t>CUST_03938</t>
  </si>
  <si>
    <t>CUST_03939</t>
  </si>
  <si>
    <t>CUST_03940</t>
  </si>
  <si>
    <t>CUST_03941</t>
  </si>
  <si>
    <t>CUST_03942</t>
  </si>
  <si>
    <t>CUST_03943</t>
  </si>
  <si>
    <t>CUST_03944</t>
  </si>
  <si>
    <t>CUST_03945</t>
  </si>
  <si>
    <t>CUST_03946</t>
  </si>
  <si>
    <t>CUST_03947</t>
  </si>
  <si>
    <t>CUST_03948</t>
  </si>
  <si>
    <t>CUST_03949</t>
  </si>
  <si>
    <t>CUST_03950</t>
  </si>
  <si>
    <t>CUST_03951</t>
  </si>
  <si>
    <t>CUST_03952</t>
  </si>
  <si>
    <t>CUST_03953</t>
  </si>
  <si>
    <t>CUST_03954</t>
  </si>
  <si>
    <t>CUST_03955</t>
  </si>
  <si>
    <t>CUST_03956</t>
  </si>
  <si>
    <t>CUST_03957</t>
  </si>
  <si>
    <t>CUST_03958</t>
  </si>
  <si>
    <t>CUST_03959</t>
  </si>
  <si>
    <t>CUST_03960</t>
  </si>
  <si>
    <t>CUST_03961</t>
  </si>
  <si>
    <t>CUST_03962</t>
  </si>
  <si>
    <t>CUST_03963</t>
  </si>
  <si>
    <t>CUST_03964</t>
  </si>
  <si>
    <t>CUST_03965</t>
  </si>
  <si>
    <t>CUST_03966</t>
  </si>
  <si>
    <t>CUST_03967</t>
  </si>
  <si>
    <t>CUST_03968</t>
  </si>
  <si>
    <t>CUST_03969</t>
  </si>
  <si>
    <t>CUST_03970</t>
  </si>
  <si>
    <t>CUST_03971</t>
  </si>
  <si>
    <t>CUST_03972</t>
  </si>
  <si>
    <t>CUST_03973</t>
  </si>
  <si>
    <t>CUST_03974</t>
  </si>
  <si>
    <t>CUST_03975</t>
  </si>
  <si>
    <t>CUST_03976</t>
  </si>
  <si>
    <t>CUST_03977</t>
  </si>
  <si>
    <t>CUST_03978</t>
  </si>
  <si>
    <t>CUST_03979</t>
  </si>
  <si>
    <t>CUST_03980</t>
  </si>
  <si>
    <t>CUST_03981</t>
  </si>
  <si>
    <t>CUST_03982</t>
  </si>
  <si>
    <t>CUST_03983</t>
  </si>
  <si>
    <t>CUST_03984</t>
  </si>
  <si>
    <t>CUST_03985</t>
  </si>
  <si>
    <t>CUST_03986</t>
  </si>
  <si>
    <t>CUST_03987</t>
  </si>
  <si>
    <t>CUST_03988</t>
  </si>
  <si>
    <t>CUST_03989</t>
  </si>
  <si>
    <t>CUST_03990</t>
  </si>
  <si>
    <t>CUST_03991</t>
  </si>
  <si>
    <t>CUST_03992</t>
  </si>
  <si>
    <t>CUST_03993</t>
  </si>
  <si>
    <t>CUST_03994</t>
  </si>
  <si>
    <t>CUST_03995</t>
  </si>
  <si>
    <t>CUST_03996</t>
  </si>
  <si>
    <t>CUST_03997</t>
  </si>
  <si>
    <t>CUST_03998</t>
  </si>
  <si>
    <t>CUST_03999</t>
  </si>
  <si>
    <t>CUST_04000</t>
  </si>
  <si>
    <t>CUST_04001</t>
  </si>
  <si>
    <t>CUST_04002</t>
  </si>
  <si>
    <t>CUST_04003</t>
  </si>
  <si>
    <t>CUST_04004</t>
  </si>
  <si>
    <t>CUST_04005</t>
  </si>
  <si>
    <t>CUST_04006</t>
  </si>
  <si>
    <t>CUST_04007</t>
  </si>
  <si>
    <t>CUST_04008</t>
  </si>
  <si>
    <t>CUST_04009</t>
  </si>
  <si>
    <t>CUST_04010</t>
  </si>
  <si>
    <t>CUST_04011</t>
  </si>
  <si>
    <t>CUST_04012</t>
  </si>
  <si>
    <t>CUST_04013</t>
  </si>
  <si>
    <t>CUST_04014</t>
  </si>
  <si>
    <t>CUST_04015</t>
  </si>
  <si>
    <t>CUST_04016</t>
  </si>
  <si>
    <t>CUST_04017</t>
  </si>
  <si>
    <t>CUST_04018</t>
  </si>
  <si>
    <t>CUST_04019</t>
  </si>
  <si>
    <t>CUST_04020</t>
  </si>
  <si>
    <t>CUST_04021</t>
  </si>
  <si>
    <t>CUST_04022</t>
  </si>
  <si>
    <t>CUST_04023</t>
  </si>
  <si>
    <t>CUST_04024</t>
  </si>
  <si>
    <t>CUST_04025</t>
  </si>
  <si>
    <t>CUST_04026</t>
  </si>
  <si>
    <t>CUST_04027</t>
  </si>
  <si>
    <t>CUST_04028</t>
  </si>
  <si>
    <t>CUST_04029</t>
  </si>
  <si>
    <t>CUST_04030</t>
  </si>
  <si>
    <t>CUST_04031</t>
  </si>
  <si>
    <t>CUST_04032</t>
  </si>
  <si>
    <t>CUST_04033</t>
  </si>
  <si>
    <t>CUST_04034</t>
  </si>
  <si>
    <t>CUST_04035</t>
  </si>
  <si>
    <t>CUST_04036</t>
  </si>
  <si>
    <t>CUST_04037</t>
  </si>
  <si>
    <t>CUST_04038</t>
  </si>
  <si>
    <t>CUST_04039</t>
  </si>
  <si>
    <t>CUST_04040</t>
  </si>
  <si>
    <t>CUST_04041</t>
  </si>
  <si>
    <t>CUST_04042</t>
  </si>
  <si>
    <t>CUST_04043</t>
  </si>
  <si>
    <t>CUST_04044</t>
  </si>
  <si>
    <t>CUST_04045</t>
  </si>
  <si>
    <t>CUST_04046</t>
  </si>
  <si>
    <t>CUST_04047</t>
  </si>
  <si>
    <t>CUST_04048</t>
  </si>
  <si>
    <t>CUST_04049</t>
  </si>
  <si>
    <t>CUST_04050</t>
  </si>
  <si>
    <t>CUST_04051</t>
  </si>
  <si>
    <t>CUST_04052</t>
  </si>
  <si>
    <t>CUST_04053</t>
  </si>
  <si>
    <t>CUST_04054</t>
  </si>
  <si>
    <t>CUST_04055</t>
  </si>
  <si>
    <t>CUST_04056</t>
  </si>
  <si>
    <t>CUST_04057</t>
  </si>
  <si>
    <t>CUST_04058</t>
  </si>
  <si>
    <t>CUST_04059</t>
  </si>
  <si>
    <t>CUST_04060</t>
  </si>
  <si>
    <t>CUST_04061</t>
  </si>
  <si>
    <t>CUST_04062</t>
  </si>
  <si>
    <t>CUST_04063</t>
  </si>
  <si>
    <t>CUST_04064</t>
  </si>
  <si>
    <t>CUST_04065</t>
  </si>
  <si>
    <t>CUST_04066</t>
  </si>
  <si>
    <t>CUST_04067</t>
  </si>
  <si>
    <t>CUST_04068</t>
  </si>
  <si>
    <t>CUST_04069</t>
  </si>
  <si>
    <t>CUST_04070</t>
  </si>
  <si>
    <t>CUST_04071</t>
  </si>
  <si>
    <t>CUST_04072</t>
  </si>
  <si>
    <t>CUST_04073</t>
  </si>
  <si>
    <t>CUST_04074</t>
  </si>
  <si>
    <t>CUST_04075</t>
  </si>
  <si>
    <t>CUST_04076</t>
  </si>
  <si>
    <t>CUST_04077</t>
  </si>
  <si>
    <t>CUST_04078</t>
  </si>
  <si>
    <t>CUST_04079</t>
  </si>
  <si>
    <t>CUST_04080</t>
  </si>
  <si>
    <t>CUST_04081</t>
  </si>
  <si>
    <t>CUST_04082</t>
  </si>
  <si>
    <t>CUST_04083</t>
  </si>
  <si>
    <t>CUST_04084</t>
  </si>
  <si>
    <t>CUST_04085</t>
  </si>
  <si>
    <t>CUST_04086</t>
  </si>
  <si>
    <t>CUST_04087</t>
  </si>
  <si>
    <t>CUST_04088</t>
  </si>
  <si>
    <t>CUST_04089</t>
  </si>
  <si>
    <t>CUST_04090</t>
  </si>
  <si>
    <t>CUST_04091</t>
  </si>
  <si>
    <t>CUST_04092</t>
  </si>
  <si>
    <t>CUST_04093</t>
  </si>
  <si>
    <t>CUST_04094</t>
  </si>
  <si>
    <t>CUST_04095</t>
  </si>
  <si>
    <t>CUST_04096</t>
  </si>
  <si>
    <t>CUST_04097</t>
  </si>
  <si>
    <t>CUST_04098</t>
  </si>
  <si>
    <t>CUST_04099</t>
  </si>
  <si>
    <t>CUST_04100</t>
  </si>
  <si>
    <t>CUST_04101</t>
  </si>
  <si>
    <t>CUST_04102</t>
  </si>
  <si>
    <t>CUST_04103</t>
  </si>
  <si>
    <t>CUST_04104</t>
  </si>
  <si>
    <t>CUST_04105</t>
  </si>
  <si>
    <t>CUST_04106</t>
  </si>
  <si>
    <t>CUST_04107</t>
  </si>
  <si>
    <t>CUST_04108</t>
  </si>
  <si>
    <t>CUST_04109</t>
  </si>
  <si>
    <t>CUST_04110</t>
  </si>
  <si>
    <t>CUST_04111</t>
  </si>
  <si>
    <t>CUST_04112</t>
  </si>
  <si>
    <t>CUST_04113</t>
  </si>
  <si>
    <t>CUST_04114</t>
  </si>
  <si>
    <t>CUST_04115</t>
  </si>
  <si>
    <t>CUST_04116</t>
  </si>
  <si>
    <t>CUST_04117</t>
  </si>
  <si>
    <t>CUST_04118</t>
  </si>
  <si>
    <t>CUST_04119</t>
  </si>
  <si>
    <t>CUST_04120</t>
  </si>
  <si>
    <t>CUST_04121</t>
  </si>
  <si>
    <t>CUST_04122</t>
  </si>
  <si>
    <t>CUST_04123</t>
  </si>
  <si>
    <t>CUST_04124</t>
  </si>
  <si>
    <t>CUST_04125</t>
  </si>
  <si>
    <t>CUST_04126</t>
  </si>
  <si>
    <t>CUST_04127</t>
  </si>
  <si>
    <t>CUST_04128</t>
  </si>
  <si>
    <t>CUST_04129</t>
  </si>
  <si>
    <t>CUST_04130</t>
  </si>
  <si>
    <t>CUST_04131</t>
  </si>
  <si>
    <t>CUST_04132</t>
  </si>
  <si>
    <t>CUST_04133</t>
  </si>
  <si>
    <t>CUST_04134</t>
  </si>
  <si>
    <t>CUST_04135</t>
  </si>
  <si>
    <t>CUST_04136</t>
  </si>
  <si>
    <t>CUST_04137</t>
  </si>
  <si>
    <t>CUST_04138</t>
  </si>
  <si>
    <t>CUST_04139</t>
  </si>
  <si>
    <t>CUST_04140</t>
  </si>
  <si>
    <t>CUST_04141</t>
  </si>
  <si>
    <t>CUST_04142</t>
  </si>
  <si>
    <t>CUST_04143</t>
  </si>
  <si>
    <t>CUST_04144</t>
  </si>
  <si>
    <t>CUST_04145</t>
  </si>
  <si>
    <t>CUST_04146</t>
  </si>
  <si>
    <t>CUST_04147</t>
  </si>
  <si>
    <t>CUST_04148</t>
  </si>
  <si>
    <t>CUST_04149</t>
  </si>
  <si>
    <t>CUST_04150</t>
  </si>
  <si>
    <t>CUST_04151</t>
  </si>
  <si>
    <t>CUST_04152</t>
  </si>
  <si>
    <t>CUST_04153</t>
  </si>
  <si>
    <t>CUST_04154</t>
  </si>
  <si>
    <t>CUST_04155</t>
  </si>
  <si>
    <t>CUST_04156</t>
  </si>
  <si>
    <t>CUST_04157</t>
  </si>
  <si>
    <t>CUST_04158</t>
  </si>
  <si>
    <t>CUST_04159</t>
  </si>
  <si>
    <t>CUST_04160</t>
  </si>
  <si>
    <t>CUST_04161</t>
  </si>
  <si>
    <t>CUST_04162</t>
  </si>
  <si>
    <t>CUST_04163</t>
  </si>
  <si>
    <t>CUST_04164</t>
  </si>
  <si>
    <t>CUST_04165</t>
  </si>
  <si>
    <t>CUST_04166</t>
  </si>
  <si>
    <t>CUST_04167</t>
  </si>
  <si>
    <t>CUST_04168</t>
  </si>
  <si>
    <t>CUST_04169</t>
  </si>
  <si>
    <t>CUST_04170</t>
  </si>
  <si>
    <t>CUST_04171</t>
  </si>
  <si>
    <t>CUST_04172</t>
  </si>
  <si>
    <t>CUST_04173</t>
  </si>
  <si>
    <t>CUST_04174</t>
  </si>
  <si>
    <t>CUST_04175</t>
  </si>
  <si>
    <t>CUST_04176</t>
  </si>
  <si>
    <t>CUST_04177</t>
  </si>
  <si>
    <t>CUST_04178</t>
  </si>
  <si>
    <t>CUST_04179</t>
  </si>
  <si>
    <t>CUST_04180</t>
  </si>
  <si>
    <t>CUST_04181</t>
  </si>
  <si>
    <t>CUST_04182</t>
  </si>
  <si>
    <t>CUST_04183</t>
  </si>
  <si>
    <t>CUST_04184</t>
  </si>
  <si>
    <t>CUST_04185</t>
  </si>
  <si>
    <t>CUST_04186</t>
  </si>
  <si>
    <t>CUST_04187</t>
  </si>
  <si>
    <t>CUST_04188</t>
  </si>
  <si>
    <t>CUST_04189</t>
  </si>
  <si>
    <t>CUST_04190</t>
  </si>
  <si>
    <t>CUST_04191</t>
  </si>
  <si>
    <t>CUST_04192</t>
  </si>
  <si>
    <t>CUST_04193</t>
  </si>
  <si>
    <t>CUST_04194</t>
  </si>
  <si>
    <t>CUST_04195</t>
  </si>
  <si>
    <t>CUST_04196</t>
  </si>
  <si>
    <t>CUST_04197</t>
  </si>
  <si>
    <t>CUST_04198</t>
  </si>
  <si>
    <t>CUST_04199</t>
  </si>
  <si>
    <t>CUST_04200</t>
  </si>
  <si>
    <t>CUST_04201</t>
  </si>
  <si>
    <t>CUST_04202</t>
  </si>
  <si>
    <t>CUST_04203</t>
  </si>
  <si>
    <t>CUST_04204</t>
  </si>
  <si>
    <t>CUST_04205</t>
  </si>
  <si>
    <t>CUST_04206</t>
  </si>
  <si>
    <t>CUST_04207</t>
  </si>
  <si>
    <t>CUST_04208</t>
  </si>
  <si>
    <t>CUST_04209</t>
  </si>
  <si>
    <t>CUST_04210</t>
  </si>
  <si>
    <t>CUST_04211</t>
  </si>
  <si>
    <t>CUST_04212</t>
  </si>
  <si>
    <t>CUST_04213</t>
  </si>
  <si>
    <t>CUST_04214</t>
  </si>
  <si>
    <t>CUST_04215</t>
  </si>
  <si>
    <t>CUST_04216</t>
  </si>
  <si>
    <t>CUST_04217</t>
  </si>
  <si>
    <t>CUST_04218</t>
  </si>
  <si>
    <t>CUST_04219</t>
  </si>
  <si>
    <t>CUST_04220</t>
  </si>
  <si>
    <t>CUST_04221</t>
  </si>
  <si>
    <t>CUST_04222</t>
  </si>
  <si>
    <t>CUST_04223</t>
  </si>
  <si>
    <t>CUST_04224</t>
  </si>
  <si>
    <t>CUST_04225</t>
  </si>
  <si>
    <t>CUST_04226</t>
  </si>
  <si>
    <t>CUST_04227</t>
  </si>
  <si>
    <t>CUST_04228</t>
  </si>
  <si>
    <t>CUST_04229</t>
  </si>
  <si>
    <t>CUST_04230</t>
  </si>
  <si>
    <t>CUST_04231</t>
  </si>
  <si>
    <t>CUST_04232</t>
  </si>
  <si>
    <t>CUST_04233</t>
  </si>
  <si>
    <t>CUST_04234</t>
  </si>
  <si>
    <t>CUST_04235</t>
  </si>
  <si>
    <t>CUST_04236</t>
  </si>
  <si>
    <t>CUST_04237</t>
  </si>
  <si>
    <t>CUST_04238</t>
  </si>
  <si>
    <t>CUST_04239</t>
  </si>
  <si>
    <t>CUST_04240</t>
  </si>
  <si>
    <t>CUST_04241</t>
  </si>
  <si>
    <t>CUST_04242</t>
  </si>
  <si>
    <t>CUST_04243</t>
  </si>
  <si>
    <t>CUST_04244</t>
  </si>
  <si>
    <t>CUST_04245</t>
  </si>
  <si>
    <t>CUST_04246</t>
  </si>
  <si>
    <t>CUST_04247</t>
  </si>
  <si>
    <t>CUST_04248</t>
  </si>
  <si>
    <t>CUST_04249</t>
  </si>
  <si>
    <t>CUST_04250</t>
  </si>
  <si>
    <t>CUST_04251</t>
  </si>
  <si>
    <t>CUST_04252</t>
  </si>
  <si>
    <t>CUST_04253</t>
  </si>
  <si>
    <t>CUST_04254</t>
  </si>
  <si>
    <t>CUST_04255</t>
  </si>
  <si>
    <t>CUST_04256</t>
  </si>
  <si>
    <t>CUST_04257</t>
  </si>
  <si>
    <t>CUST_04258</t>
  </si>
  <si>
    <t>CUST_04259</t>
  </si>
  <si>
    <t>CUST_04260</t>
  </si>
  <si>
    <t>CUST_04261</t>
  </si>
  <si>
    <t>CUST_04262</t>
  </si>
  <si>
    <t>CUST_04263</t>
  </si>
  <si>
    <t>CUST_04264</t>
  </si>
  <si>
    <t>CUST_04265</t>
  </si>
  <si>
    <t>CUST_04266</t>
  </si>
  <si>
    <t>CUST_04267</t>
  </si>
  <si>
    <t>CUST_04268</t>
  </si>
  <si>
    <t>CUST_04269</t>
  </si>
  <si>
    <t>CUST_04270</t>
  </si>
  <si>
    <t>CUST_04271</t>
  </si>
  <si>
    <t>CUST_04272</t>
  </si>
  <si>
    <t>CUST_04273</t>
  </si>
  <si>
    <t>CUST_04274</t>
  </si>
  <si>
    <t>CUST_04275</t>
  </si>
  <si>
    <t>CUST_04276</t>
  </si>
  <si>
    <t>CUST_04277</t>
  </si>
  <si>
    <t>CUST_04278</t>
  </si>
  <si>
    <t>CUST_04279</t>
  </si>
  <si>
    <t>CUST_04280</t>
  </si>
  <si>
    <t>CUST_04281</t>
  </si>
  <si>
    <t>CUST_04282</t>
  </si>
  <si>
    <t>CUST_04283</t>
  </si>
  <si>
    <t>CUST_04284</t>
  </si>
  <si>
    <t>CUST_04285</t>
  </si>
  <si>
    <t>CUST_04286</t>
  </si>
  <si>
    <t>CUST_04287</t>
  </si>
  <si>
    <t>CUST_04288</t>
  </si>
  <si>
    <t>CUST_04289</t>
  </si>
  <si>
    <t>CUST_04290</t>
  </si>
  <si>
    <t>CUST_04291</t>
  </si>
  <si>
    <t>CUST_04292</t>
  </si>
  <si>
    <t>CUST_04293</t>
  </si>
  <si>
    <t>CUST_04294</t>
  </si>
  <si>
    <t>CUST_04295</t>
  </si>
  <si>
    <t>CUST_04296</t>
  </si>
  <si>
    <t>CUST_04297</t>
  </si>
  <si>
    <t>CUST_04298</t>
  </si>
  <si>
    <t>CUST_04299</t>
  </si>
  <si>
    <t>CUST_04300</t>
  </si>
  <si>
    <t>CUST_04301</t>
  </si>
  <si>
    <t>CUST_04302</t>
  </si>
  <si>
    <t>CUST_04303</t>
  </si>
  <si>
    <t>CUST_04304</t>
  </si>
  <si>
    <t>CUST_04305</t>
  </si>
  <si>
    <t>CUST_04306</t>
  </si>
  <si>
    <t>CUST_04307</t>
  </si>
  <si>
    <t>CUST_04308</t>
  </si>
  <si>
    <t>CUST_04309</t>
  </si>
  <si>
    <t>CUST_04310</t>
  </si>
  <si>
    <t>CUST_04311</t>
  </si>
  <si>
    <t>CUST_04312</t>
  </si>
  <si>
    <t>CUST_04313</t>
  </si>
  <si>
    <t>CUST_04314</t>
  </si>
  <si>
    <t>CUST_04315</t>
  </si>
  <si>
    <t>CUST_04316</t>
  </si>
  <si>
    <t>CUST_04317</t>
  </si>
  <si>
    <t>CUST_04318</t>
  </si>
  <si>
    <t>CUST_04319</t>
  </si>
  <si>
    <t>CUST_04320</t>
  </si>
  <si>
    <t>CUST_04321</t>
  </si>
  <si>
    <t>CUST_04322</t>
  </si>
  <si>
    <t>CUST_04323</t>
  </si>
  <si>
    <t>CUST_04324</t>
  </si>
  <si>
    <t>CUST_04325</t>
  </si>
  <si>
    <t>CUST_04326</t>
  </si>
  <si>
    <t>CUST_04327</t>
  </si>
  <si>
    <t>CUST_04328</t>
  </si>
  <si>
    <t>CUST_04329</t>
  </si>
  <si>
    <t>CUST_04330</t>
  </si>
  <si>
    <t>CUST_04331</t>
  </si>
  <si>
    <t>CUST_04332</t>
  </si>
  <si>
    <t>CUST_04333</t>
  </si>
  <si>
    <t>CUST_04334</t>
  </si>
  <si>
    <t>CUST_04335</t>
  </si>
  <si>
    <t>CUST_04336</t>
  </si>
  <si>
    <t>CUST_04337</t>
  </si>
  <si>
    <t>CUST_04338</t>
  </si>
  <si>
    <t>CUST_04339</t>
  </si>
  <si>
    <t>CUST_04340</t>
  </si>
  <si>
    <t>CUST_04341</t>
  </si>
  <si>
    <t>CUST_04342</t>
  </si>
  <si>
    <t>CUST_04343</t>
  </si>
  <si>
    <t>CUST_04344</t>
  </si>
  <si>
    <t>CUST_04345</t>
  </si>
  <si>
    <t>CUST_04346</t>
  </si>
  <si>
    <t>CUST_04347</t>
  </si>
  <si>
    <t>CUST_04348</t>
  </si>
  <si>
    <t>CUST_04349</t>
  </si>
  <si>
    <t>CUST_04350</t>
  </si>
  <si>
    <t>CUST_04351</t>
  </si>
  <si>
    <t>CUST_04352</t>
  </si>
  <si>
    <t>CUST_04353</t>
  </si>
  <si>
    <t>CUST_04354</t>
  </si>
  <si>
    <t>CUST_04355</t>
  </si>
  <si>
    <t>CUST_04356</t>
  </si>
  <si>
    <t>CUST_04357</t>
  </si>
  <si>
    <t>CUST_04358</t>
  </si>
  <si>
    <t>CUST_04359</t>
  </si>
  <si>
    <t>CUST_04360</t>
  </si>
  <si>
    <t>CUST_04361</t>
  </si>
  <si>
    <t>CUST_04362</t>
  </si>
  <si>
    <t>CUST_04363</t>
  </si>
  <si>
    <t>CUST_04364</t>
  </si>
  <si>
    <t>CUST_04365</t>
  </si>
  <si>
    <t>CUST_04366</t>
  </si>
  <si>
    <t>CUST_04367</t>
  </si>
  <si>
    <t>CUST_04368</t>
  </si>
  <si>
    <t>CUST_04369</t>
  </si>
  <si>
    <t>CUST_04370</t>
  </si>
  <si>
    <t>CUST_04371</t>
  </si>
  <si>
    <t>CUST_04372</t>
  </si>
  <si>
    <t>CUST_04373</t>
  </si>
  <si>
    <t>CUST_04374</t>
  </si>
  <si>
    <t>CUST_04375</t>
  </si>
  <si>
    <t>CUST_04376</t>
  </si>
  <si>
    <t>CUST_04377</t>
  </si>
  <si>
    <t>CUST_04378</t>
  </si>
  <si>
    <t>CUST_04379</t>
  </si>
  <si>
    <t>CUST_04380</t>
  </si>
  <si>
    <t>CUST_04381</t>
  </si>
  <si>
    <t>CUST_04382</t>
  </si>
  <si>
    <t>CUST_04383</t>
  </si>
  <si>
    <t>CUST_04384</t>
  </si>
  <si>
    <t>CUST_04385</t>
  </si>
  <si>
    <t>CUST_04386</t>
  </si>
  <si>
    <t>CUST_04387</t>
  </si>
  <si>
    <t>CUST_04388</t>
  </si>
  <si>
    <t>CUST_04389</t>
  </si>
  <si>
    <t>CUST_04390</t>
  </si>
  <si>
    <t>CUST_04391</t>
  </si>
  <si>
    <t>CUST_04392</t>
  </si>
  <si>
    <t>CUST_04393</t>
  </si>
  <si>
    <t>CUST_04394</t>
  </si>
  <si>
    <t>CUST_04395</t>
  </si>
  <si>
    <t>CUST_04396</t>
  </si>
  <si>
    <t>CUST_04397</t>
  </si>
  <si>
    <t>CUST_04398</t>
  </si>
  <si>
    <t>CUST_04399</t>
  </si>
  <si>
    <t>CUST_04400</t>
  </si>
  <si>
    <t>CUST_04401</t>
  </si>
  <si>
    <t>CUST_04402</t>
  </si>
  <si>
    <t>CUST_04403</t>
  </si>
  <si>
    <t>CUST_04404</t>
  </si>
  <si>
    <t>CUST_04405</t>
  </si>
  <si>
    <t>CUST_04406</t>
  </si>
  <si>
    <t>CUST_04407</t>
  </si>
  <si>
    <t>CUST_04408</t>
  </si>
  <si>
    <t>CUST_04409</t>
  </si>
  <si>
    <t>CUST_04410</t>
  </si>
  <si>
    <t>CUST_04411</t>
  </si>
  <si>
    <t>CUST_04412</t>
  </si>
  <si>
    <t>CUST_04413</t>
  </si>
  <si>
    <t>CUST_04414</t>
  </si>
  <si>
    <t>CUST_04415</t>
  </si>
  <si>
    <t>CUST_04416</t>
  </si>
  <si>
    <t>CUST_04417</t>
  </si>
  <si>
    <t>CUST_04418</t>
  </si>
  <si>
    <t>CUST_04419</t>
  </si>
  <si>
    <t>CUST_04420</t>
  </si>
  <si>
    <t>CUST_04421</t>
  </si>
  <si>
    <t>CUST_04422</t>
  </si>
  <si>
    <t>CUST_04423</t>
  </si>
  <si>
    <t>CUST_04424</t>
  </si>
  <si>
    <t>CUST_04425</t>
  </si>
  <si>
    <t>CUST_04426</t>
  </si>
  <si>
    <t>CUST_04427</t>
  </si>
  <si>
    <t>CUST_04428</t>
  </si>
  <si>
    <t>CUST_04429</t>
  </si>
  <si>
    <t>CUST_04430</t>
  </si>
  <si>
    <t>CUST_04431</t>
  </si>
  <si>
    <t>CUST_04432</t>
  </si>
  <si>
    <t>CUST_04433</t>
  </si>
  <si>
    <t>CUST_04434</t>
  </si>
  <si>
    <t>CUST_04435</t>
  </si>
  <si>
    <t>CUST_04436</t>
  </si>
  <si>
    <t>CUST_04437</t>
  </si>
  <si>
    <t>CUST_04438</t>
  </si>
  <si>
    <t>CUST_04439</t>
  </si>
  <si>
    <t>CUST_04440</t>
  </si>
  <si>
    <t>CUST_04441</t>
  </si>
  <si>
    <t>CUST_04442</t>
  </si>
  <si>
    <t>CUST_04443</t>
  </si>
  <si>
    <t>CUST_04444</t>
  </si>
  <si>
    <t>CUST_04445</t>
  </si>
  <si>
    <t>CUST_04446</t>
  </si>
  <si>
    <t>CUST_04447</t>
  </si>
  <si>
    <t>CUST_04448</t>
  </si>
  <si>
    <t>CUST_04449</t>
  </si>
  <si>
    <t>CUST_04450</t>
  </si>
  <si>
    <t>CUST_04451</t>
  </si>
  <si>
    <t>CUST_04452</t>
  </si>
  <si>
    <t>CUST_04453</t>
  </si>
  <si>
    <t>CUST_04454</t>
  </si>
  <si>
    <t>CUST_04455</t>
  </si>
  <si>
    <t>CUST_04456</t>
  </si>
  <si>
    <t>CUST_04457</t>
  </si>
  <si>
    <t>CUST_04458</t>
  </si>
  <si>
    <t>CUST_04459</t>
  </si>
  <si>
    <t>CUST_04460</t>
  </si>
  <si>
    <t>CUST_04461</t>
  </si>
  <si>
    <t>CUST_04462</t>
  </si>
  <si>
    <t>CUST_04463</t>
  </si>
  <si>
    <t>CUST_04464</t>
  </si>
  <si>
    <t>CUST_04465</t>
  </si>
  <si>
    <t>CUST_04466</t>
  </si>
  <si>
    <t>CUST_04467</t>
  </si>
  <si>
    <t>CUST_04468</t>
  </si>
  <si>
    <t>CUST_04469</t>
  </si>
  <si>
    <t>CUST_04470</t>
  </si>
  <si>
    <t>CUST_04471</t>
  </si>
  <si>
    <t>CUST_04472</t>
  </si>
  <si>
    <t>CUST_04473</t>
  </si>
  <si>
    <t>CUST_04474</t>
  </si>
  <si>
    <t>CUST_04475</t>
  </si>
  <si>
    <t>CUST_04476</t>
  </si>
  <si>
    <t>CUST_04477</t>
  </si>
  <si>
    <t>CUST_04478</t>
  </si>
  <si>
    <t>CUST_04479</t>
  </si>
  <si>
    <t>CUST_04480</t>
  </si>
  <si>
    <t>CUST_04481</t>
  </si>
  <si>
    <t>CUST_04482</t>
  </si>
  <si>
    <t>CUST_04483</t>
  </si>
  <si>
    <t>CUST_04484</t>
  </si>
  <si>
    <t>CUST_04485</t>
  </si>
  <si>
    <t>CUST_04486</t>
  </si>
  <si>
    <t>CUST_04487</t>
  </si>
  <si>
    <t>CUST_04488</t>
  </si>
  <si>
    <t>CUST_04489</t>
  </si>
  <si>
    <t>CUST_04490</t>
  </si>
  <si>
    <t>CUST_04491</t>
  </si>
  <si>
    <t>CUST_04492</t>
  </si>
  <si>
    <t>CUST_04493</t>
  </si>
  <si>
    <t>CUST_04494</t>
  </si>
  <si>
    <t>CUST_04495</t>
  </si>
  <si>
    <t>CUST_04496</t>
  </si>
  <si>
    <t>CUST_04497</t>
  </si>
  <si>
    <t>CUST_04498</t>
  </si>
  <si>
    <t>CUST_04499</t>
  </si>
  <si>
    <t>CUST_04500</t>
  </si>
  <si>
    <t>CUST_04501</t>
  </si>
  <si>
    <t>CUST_04502</t>
  </si>
  <si>
    <t>CUST_04503</t>
  </si>
  <si>
    <t>CUST_04504</t>
  </si>
  <si>
    <t>CUST_04505</t>
  </si>
  <si>
    <t>CUST_04506</t>
  </si>
  <si>
    <t>CUST_04507</t>
  </si>
  <si>
    <t>CUST_04508</t>
  </si>
  <si>
    <t>CUST_04509</t>
  </si>
  <si>
    <t>CUST_04510</t>
  </si>
  <si>
    <t>CUST_04511</t>
  </si>
  <si>
    <t>CUST_04512</t>
  </si>
  <si>
    <t>CUST_04513</t>
  </si>
  <si>
    <t>CUST_04514</t>
  </si>
  <si>
    <t>CUST_04515</t>
  </si>
  <si>
    <t>CUST_04516</t>
  </si>
  <si>
    <t>CUST_04517</t>
  </si>
  <si>
    <t>CUST_04518</t>
  </si>
  <si>
    <t>CUST_04519</t>
  </si>
  <si>
    <t>CUST_04520</t>
  </si>
  <si>
    <t>CUST_04521</t>
  </si>
  <si>
    <t>CUST_04522</t>
  </si>
  <si>
    <t>CUST_04523</t>
  </si>
  <si>
    <t>CUST_04524</t>
  </si>
  <si>
    <t>CUST_04525</t>
  </si>
  <si>
    <t>CUST_04526</t>
  </si>
  <si>
    <t>CUST_04527</t>
  </si>
  <si>
    <t>CUST_04528</t>
  </si>
  <si>
    <t>CUST_04529</t>
  </si>
  <si>
    <t>CUST_04530</t>
  </si>
  <si>
    <t>CUST_04531</t>
  </si>
  <si>
    <t>CUST_04532</t>
  </si>
  <si>
    <t>CUST_04533</t>
  </si>
  <si>
    <t>CUST_04534</t>
  </si>
  <si>
    <t>CUST_04535</t>
  </si>
  <si>
    <t>CUST_04536</t>
  </si>
  <si>
    <t>CUST_04537</t>
  </si>
  <si>
    <t>CUST_04538</t>
  </si>
  <si>
    <t>CUST_04539</t>
  </si>
  <si>
    <t>CUST_04540</t>
  </si>
  <si>
    <t>CUST_04541</t>
  </si>
  <si>
    <t>CUST_04542</t>
  </si>
  <si>
    <t>CUST_04543</t>
  </si>
  <si>
    <t>CUST_04544</t>
  </si>
  <si>
    <t>CUST_04545</t>
  </si>
  <si>
    <t>CUST_04546</t>
  </si>
  <si>
    <t>CUST_04547</t>
  </si>
  <si>
    <t>CUST_04548</t>
  </si>
  <si>
    <t>CUST_04549</t>
  </si>
  <si>
    <t>CUST_04550</t>
  </si>
  <si>
    <t>CUST_04551</t>
  </si>
  <si>
    <t>CUST_04552</t>
  </si>
  <si>
    <t>CUST_04553</t>
  </si>
  <si>
    <t>CUST_04554</t>
  </si>
  <si>
    <t>CUST_04555</t>
  </si>
  <si>
    <t>CUST_04556</t>
  </si>
  <si>
    <t>CUST_04557</t>
  </si>
  <si>
    <t>CUST_04558</t>
  </si>
  <si>
    <t>CUST_04559</t>
  </si>
  <si>
    <t>CUST_04560</t>
  </si>
  <si>
    <t>CUST_04561</t>
  </si>
  <si>
    <t>CUST_04562</t>
  </si>
  <si>
    <t>CUST_04563</t>
  </si>
  <si>
    <t>CUST_04564</t>
  </si>
  <si>
    <t>CUST_04565</t>
  </si>
  <si>
    <t>CUST_04566</t>
  </si>
  <si>
    <t>CUST_04567</t>
  </si>
  <si>
    <t>CUST_04568</t>
  </si>
  <si>
    <t>CUST_04569</t>
  </si>
  <si>
    <t>CUST_04570</t>
  </si>
  <si>
    <t>CUST_04571</t>
  </si>
  <si>
    <t>CUST_04572</t>
  </si>
  <si>
    <t>CUST_04573</t>
  </si>
  <si>
    <t>CUST_04574</t>
  </si>
  <si>
    <t>CUST_04575</t>
  </si>
  <si>
    <t>CUST_04576</t>
  </si>
  <si>
    <t>CUST_04577</t>
  </si>
  <si>
    <t>CUST_04578</t>
  </si>
  <si>
    <t>CUST_04579</t>
  </si>
  <si>
    <t>CUST_04580</t>
  </si>
  <si>
    <t>CUST_04581</t>
  </si>
  <si>
    <t>CUST_04582</t>
  </si>
  <si>
    <t>CUST_04583</t>
  </si>
  <si>
    <t>CUST_04584</t>
  </si>
  <si>
    <t>CUST_04585</t>
  </si>
  <si>
    <t>CUST_04586</t>
  </si>
  <si>
    <t>CUST_04587</t>
  </si>
  <si>
    <t>CUST_04588</t>
  </si>
  <si>
    <t>CUST_04589</t>
  </si>
  <si>
    <t>CUST_04590</t>
  </si>
  <si>
    <t>CUST_04591</t>
  </si>
  <si>
    <t>CUST_04592</t>
  </si>
  <si>
    <t>CUST_04593</t>
  </si>
  <si>
    <t>CUST_04594</t>
  </si>
  <si>
    <t>CUST_04595</t>
  </si>
  <si>
    <t>CUST_04596</t>
  </si>
  <si>
    <t>CUST_04597</t>
  </si>
  <si>
    <t>CUST_04598</t>
  </si>
  <si>
    <t>CUST_04599</t>
  </si>
  <si>
    <t>CUST_04600</t>
  </si>
  <si>
    <t>CUST_04601</t>
  </si>
  <si>
    <t>CUST_04602</t>
  </si>
  <si>
    <t>CUST_04603</t>
  </si>
  <si>
    <t>CUST_04604</t>
  </si>
  <si>
    <t>CUST_04605</t>
  </si>
  <si>
    <t>CUST_04606</t>
  </si>
  <si>
    <t>CUST_04607</t>
  </si>
  <si>
    <t>CUST_04608</t>
  </si>
  <si>
    <t>CUST_04609</t>
  </si>
  <si>
    <t>CUST_04610</t>
  </si>
  <si>
    <t>CUST_04611</t>
  </si>
  <si>
    <t>CUST_04612</t>
  </si>
  <si>
    <t>CUST_04613</t>
  </si>
  <si>
    <t>CUST_04614</t>
  </si>
  <si>
    <t>CUST_04615</t>
  </si>
  <si>
    <t>CUST_04616</t>
  </si>
  <si>
    <t>CUST_04617</t>
  </si>
  <si>
    <t>CUST_04618</t>
  </si>
  <si>
    <t>CUST_04619</t>
  </si>
  <si>
    <t>CUST_04620</t>
  </si>
  <si>
    <t>CUST_04621</t>
  </si>
  <si>
    <t>CUST_04622</t>
  </si>
  <si>
    <t>CUST_04623</t>
  </si>
  <si>
    <t>CUST_04624</t>
  </si>
  <si>
    <t>CUST_04625</t>
  </si>
  <si>
    <t>CUST_04626</t>
  </si>
  <si>
    <t>CUST_04627</t>
  </si>
  <si>
    <t>CUST_04628</t>
  </si>
  <si>
    <t>CUST_04629</t>
  </si>
  <si>
    <t>CUST_04630</t>
  </si>
  <si>
    <t>CUST_04631</t>
  </si>
  <si>
    <t>CUST_04632</t>
  </si>
  <si>
    <t>CUST_04633</t>
  </si>
  <si>
    <t>CUST_04634</t>
  </si>
  <si>
    <t>CUST_04635</t>
  </si>
  <si>
    <t>CUST_04636</t>
  </si>
  <si>
    <t>CUST_04637</t>
  </si>
  <si>
    <t>CUST_04638</t>
  </si>
  <si>
    <t>CUST_04639</t>
  </si>
  <si>
    <t>CUST_04640</t>
  </si>
  <si>
    <t>CUST_04641</t>
  </si>
  <si>
    <t>CUST_04642</t>
  </si>
  <si>
    <t>CUST_04643</t>
  </si>
  <si>
    <t>CUST_04644</t>
  </si>
  <si>
    <t>CUST_04645</t>
  </si>
  <si>
    <t>CUST_04646</t>
  </si>
  <si>
    <t>CUST_04647</t>
  </si>
  <si>
    <t>CUST_04648</t>
  </si>
  <si>
    <t>CUST_04649</t>
  </si>
  <si>
    <t>CUST_04650</t>
  </si>
  <si>
    <t>CUST_04651</t>
  </si>
  <si>
    <t>CUST_04652</t>
  </si>
  <si>
    <t>CUST_04653</t>
  </si>
  <si>
    <t>CUST_04654</t>
  </si>
  <si>
    <t>CUST_04655</t>
  </si>
  <si>
    <t>CUST_04656</t>
  </si>
  <si>
    <t>CUST_04657</t>
  </si>
  <si>
    <t>CUST_04658</t>
  </si>
  <si>
    <t>CUST_04659</t>
  </si>
  <si>
    <t>CUST_04660</t>
  </si>
  <si>
    <t>CUST_04661</t>
  </si>
  <si>
    <t>CUST_04662</t>
  </si>
  <si>
    <t>CUST_04663</t>
  </si>
  <si>
    <t>CUST_04664</t>
  </si>
  <si>
    <t>CUST_04665</t>
  </si>
  <si>
    <t>CUST_04666</t>
  </si>
  <si>
    <t>CUST_04667</t>
  </si>
  <si>
    <t>CUST_04668</t>
  </si>
  <si>
    <t>CUST_04669</t>
  </si>
  <si>
    <t>CUST_04670</t>
  </si>
  <si>
    <t>CUST_04671</t>
  </si>
  <si>
    <t>CUST_04672</t>
  </si>
  <si>
    <t>CUST_04673</t>
  </si>
  <si>
    <t>CUST_04674</t>
  </si>
  <si>
    <t>CUST_04675</t>
  </si>
  <si>
    <t>CUST_04676</t>
  </si>
  <si>
    <t>CUST_04677</t>
  </si>
  <si>
    <t>CUST_04678</t>
  </si>
  <si>
    <t>CUST_04679</t>
  </si>
  <si>
    <t>CUST_04680</t>
  </si>
  <si>
    <t>CUST_04681</t>
  </si>
  <si>
    <t>CUST_04682</t>
  </si>
  <si>
    <t>CUST_04683</t>
  </si>
  <si>
    <t>CUST_04684</t>
  </si>
  <si>
    <t>CUST_04685</t>
  </si>
  <si>
    <t>CUST_04686</t>
  </si>
  <si>
    <t>CUST_04687</t>
  </si>
  <si>
    <t>CUST_04688</t>
  </si>
  <si>
    <t>CUST_04689</t>
  </si>
  <si>
    <t>CUST_04690</t>
  </si>
  <si>
    <t>CUST_04691</t>
  </si>
  <si>
    <t>CUST_04692</t>
  </si>
  <si>
    <t>CUST_04693</t>
  </si>
  <si>
    <t>CUST_04694</t>
  </si>
  <si>
    <t>CUST_04695</t>
  </si>
  <si>
    <t>CUST_04696</t>
  </si>
  <si>
    <t>CUST_04697</t>
  </si>
  <si>
    <t>CUST_04698</t>
  </si>
  <si>
    <t>CUST_04699</t>
  </si>
  <si>
    <t>CUST_04700</t>
  </si>
  <si>
    <t>CUST_04701</t>
  </si>
  <si>
    <t>CUST_04702</t>
  </si>
  <si>
    <t>CUST_04703</t>
  </si>
  <si>
    <t>CUST_04704</t>
  </si>
  <si>
    <t>CUST_04705</t>
  </si>
  <si>
    <t>CUST_04706</t>
  </si>
  <si>
    <t>CUST_04707</t>
  </si>
  <si>
    <t>CUST_04708</t>
  </si>
  <si>
    <t>CUST_04709</t>
  </si>
  <si>
    <t>CUST_04710</t>
  </si>
  <si>
    <t>CUST_04711</t>
  </si>
  <si>
    <t>CUST_04712</t>
  </si>
  <si>
    <t>CUST_04713</t>
  </si>
  <si>
    <t>CUST_04714</t>
  </si>
  <si>
    <t>CUST_04715</t>
  </si>
  <si>
    <t>CUST_04716</t>
  </si>
  <si>
    <t>CUST_04717</t>
  </si>
  <si>
    <t>CUST_04718</t>
  </si>
  <si>
    <t>CUST_04719</t>
  </si>
  <si>
    <t>CUST_04720</t>
  </si>
  <si>
    <t>CUST_04721</t>
  </si>
  <si>
    <t>CUST_04722</t>
  </si>
  <si>
    <t>CUST_04723</t>
  </si>
  <si>
    <t>CUST_04724</t>
  </si>
  <si>
    <t>CUST_04725</t>
  </si>
  <si>
    <t>CUST_04726</t>
  </si>
  <si>
    <t>CUST_04727</t>
  </si>
  <si>
    <t>CUST_04728</t>
  </si>
  <si>
    <t>CUST_04729</t>
  </si>
  <si>
    <t>CUST_04730</t>
  </si>
  <si>
    <t>CUST_04731</t>
  </si>
  <si>
    <t>CUST_04732</t>
  </si>
  <si>
    <t>CUST_04733</t>
  </si>
  <si>
    <t>CUST_04734</t>
  </si>
  <si>
    <t>CUST_04735</t>
  </si>
  <si>
    <t>CUST_04736</t>
  </si>
  <si>
    <t>CUST_04737</t>
  </si>
  <si>
    <t>CUST_04738</t>
  </si>
  <si>
    <t>CUST_04739</t>
  </si>
  <si>
    <t>CUST_04740</t>
  </si>
  <si>
    <t>CUST_04741</t>
  </si>
  <si>
    <t>CUST_04742</t>
  </si>
  <si>
    <t>CUST_04743</t>
  </si>
  <si>
    <t>CUST_04744</t>
  </si>
  <si>
    <t>CUST_04745</t>
  </si>
  <si>
    <t>CUST_04746</t>
  </si>
  <si>
    <t>CUST_04747</t>
  </si>
  <si>
    <t>CUST_04748</t>
  </si>
  <si>
    <t>CUST_04749</t>
  </si>
  <si>
    <t>CUST_04750</t>
  </si>
  <si>
    <t>CUST_04751</t>
  </si>
  <si>
    <t>CUST_04752</t>
  </si>
  <si>
    <t>CUST_04753</t>
  </si>
  <si>
    <t>CUST_04754</t>
  </si>
  <si>
    <t>CUST_04755</t>
  </si>
  <si>
    <t>CUST_04756</t>
  </si>
  <si>
    <t>CUST_04757</t>
  </si>
  <si>
    <t>CUST_04758</t>
  </si>
  <si>
    <t>CUST_04759</t>
  </si>
  <si>
    <t>CUST_04760</t>
  </si>
  <si>
    <t>CUST_04761</t>
  </si>
  <si>
    <t>CUST_04762</t>
  </si>
  <si>
    <t>CUST_04763</t>
  </si>
  <si>
    <t>CUST_04764</t>
  </si>
  <si>
    <t>CUST_04765</t>
  </si>
  <si>
    <t>CUST_04766</t>
  </si>
  <si>
    <t>CUST_04767</t>
  </si>
  <si>
    <t>CUST_04768</t>
  </si>
  <si>
    <t>CUST_04769</t>
  </si>
  <si>
    <t>CUST_04770</t>
  </si>
  <si>
    <t>CUST_04771</t>
  </si>
  <si>
    <t>CUST_04772</t>
  </si>
  <si>
    <t>CUST_04773</t>
  </si>
  <si>
    <t>CUST_04774</t>
  </si>
  <si>
    <t>CUST_04775</t>
  </si>
  <si>
    <t>CUST_04776</t>
  </si>
  <si>
    <t>CUST_04777</t>
  </si>
  <si>
    <t>CUST_04778</t>
  </si>
  <si>
    <t>CUST_04779</t>
  </si>
  <si>
    <t>CUST_04780</t>
  </si>
  <si>
    <t>CUST_04781</t>
  </si>
  <si>
    <t>CUST_04782</t>
  </si>
  <si>
    <t>CUST_04783</t>
  </si>
  <si>
    <t>CUST_04784</t>
  </si>
  <si>
    <t>CUST_04785</t>
  </si>
  <si>
    <t>CUST_04786</t>
  </si>
  <si>
    <t>CUST_04787</t>
  </si>
  <si>
    <t>CUST_04788</t>
  </si>
  <si>
    <t>CUST_04789</t>
  </si>
  <si>
    <t>CUST_04790</t>
  </si>
  <si>
    <t>CUST_04791</t>
  </si>
  <si>
    <t>CUST_04792</t>
  </si>
  <si>
    <t>CUST_04793</t>
  </si>
  <si>
    <t>CUST_04794</t>
  </si>
  <si>
    <t>CUST_04795</t>
  </si>
  <si>
    <t>CUST_04796</t>
  </si>
  <si>
    <t>CUST_04797</t>
  </si>
  <si>
    <t>CUST_04798</t>
  </si>
  <si>
    <t>CUST_04799</t>
  </si>
  <si>
    <t>CUST_04800</t>
  </si>
  <si>
    <t>CUST_04801</t>
  </si>
  <si>
    <t>CUST_04802</t>
  </si>
  <si>
    <t>CUST_04803</t>
  </si>
  <si>
    <t>CUST_04804</t>
  </si>
  <si>
    <t>CUST_04805</t>
  </si>
  <si>
    <t>CUST_04806</t>
  </si>
  <si>
    <t>CUST_04807</t>
  </si>
  <si>
    <t>CUST_04808</t>
  </si>
  <si>
    <t>CUST_04809</t>
  </si>
  <si>
    <t>CUST_04810</t>
  </si>
  <si>
    <t>CUST_04811</t>
  </si>
  <si>
    <t>CUST_04812</t>
  </si>
  <si>
    <t>CUST_04813</t>
  </si>
  <si>
    <t>CUST_04814</t>
  </si>
  <si>
    <t>CUST_04815</t>
  </si>
  <si>
    <t>CUST_04816</t>
  </si>
  <si>
    <t>CUST_04817</t>
  </si>
  <si>
    <t>CUST_04818</t>
  </si>
  <si>
    <t>CUST_04819</t>
  </si>
  <si>
    <t>CUST_04820</t>
  </si>
  <si>
    <t>CUST_04821</t>
  </si>
  <si>
    <t>CUST_04822</t>
  </si>
  <si>
    <t>CUST_04823</t>
  </si>
  <si>
    <t>CUST_04824</t>
  </si>
  <si>
    <t>CUST_04825</t>
  </si>
  <si>
    <t>CUST_04826</t>
  </si>
  <si>
    <t>CUST_04827</t>
  </si>
  <si>
    <t>CUST_04828</t>
  </si>
  <si>
    <t>CUST_04829</t>
  </si>
  <si>
    <t>CUST_04830</t>
  </si>
  <si>
    <t>CUST_04831</t>
  </si>
  <si>
    <t>CUST_04832</t>
  </si>
  <si>
    <t>CUST_04833</t>
  </si>
  <si>
    <t>CUST_04834</t>
  </si>
  <si>
    <t>CUST_04835</t>
  </si>
  <si>
    <t>CUST_04836</t>
  </si>
  <si>
    <t>CUST_04837</t>
  </si>
  <si>
    <t>CUST_04838</t>
  </si>
  <si>
    <t>CUST_04839</t>
  </si>
  <si>
    <t>CUST_04840</t>
  </si>
  <si>
    <t>CUST_04841</t>
  </si>
  <si>
    <t>CUST_04842</t>
  </si>
  <si>
    <t>CUST_04843</t>
  </si>
  <si>
    <t>CUST_04844</t>
  </si>
  <si>
    <t>CUST_04845</t>
  </si>
  <si>
    <t>CUST_04846</t>
  </si>
  <si>
    <t>CUST_04847</t>
  </si>
  <si>
    <t>CUST_04848</t>
  </si>
  <si>
    <t>CUST_04849</t>
  </si>
  <si>
    <t>CUST_04850</t>
  </si>
  <si>
    <t>CUST_04851</t>
  </si>
  <si>
    <t>CUST_04852</t>
  </si>
  <si>
    <t>CUST_04853</t>
  </si>
  <si>
    <t>CUST_04854</t>
  </si>
  <si>
    <t>CUST_04855</t>
  </si>
  <si>
    <t>CUST_04856</t>
  </si>
  <si>
    <t>CUST_04857</t>
  </si>
  <si>
    <t>CUST_04858</t>
  </si>
  <si>
    <t>CUST_04859</t>
  </si>
  <si>
    <t>CUST_04860</t>
  </si>
  <si>
    <t>CUST_04861</t>
  </si>
  <si>
    <t>CUST_04862</t>
  </si>
  <si>
    <t>CUST_04863</t>
  </si>
  <si>
    <t>CUST_04864</t>
  </si>
  <si>
    <t>CUST_04865</t>
  </si>
  <si>
    <t>CUST_04866</t>
  </si>
  <si>
    <t>CUST_04867</t>
  </si>
  <si>
    <t>CUST_04868</t>
  </si>
  <si>
    <t>CUST_04869</t>
  </si>
  <si>
    <t>CUST_04870</t>
  </si>
  <si>
    <t>CUST_04871</t>
  </si>
  <si>
    <t>CUST_04872</t>
  </si>
  <si>
    <t>CUST_04873</t>
  </si>
  <si>
    <t>CUST_04874</t>
  </si>
  <si>
    <t>CUST_04875</t>
  </si>
  <si>
    <t>CUST_04876</t>
  </si>
  <si>
    <t>CUST_04877</t>
  </si>
  <si>
    <t>CUST_04878</t>
  </si>
  <si>
    <t>CUST_04879</t>
  </si>
  <si>
    <t>CUST_04880</t>
  </si>
  <si>
    <t>CUST_04881</t>
  </si>
  <si>
    <t>CUST_04882</t>
  </si>
  <si>
    <t>CUST_04883</t>
  </si>
  <si>
    <t>CUST_04884</t>
  </si>
  <si>
    <t>CUST_04885</t>
  </si>
  <si>
    <t>CUST_04886</t>
  </si>
  <si>
    <t>CUST_04887</t>
  </si>
  <si>
    <t>CUST_04888</t>
  </si>
  <si>
    <t>CUST_04889</t>
  </si>
  <si>
    <t>CUST_04890</t>
  </si>
  <si>
    <t>CUST_04891</t>
  </si>
  <si>
    <t>CUST_04892</t>
  </si>
  <si>
    <t>CUST_04893</t>
  </si>
  <si>
    <t>CUST_04894</t>
  </si>
  <si>
    <t>CUST_04895</t>
  </si>
  <si>
    <t>CUST_04896</t>
  </si>
  <si>
    <t>CUST_04897</t>
  </si>
  <si>
    <t>CUST_04898</t>
  </si>
  <si>
    <t>CUST_04899</t>
  </si>
  <si>
    <t>CUST_04900</t>
  </si>
  <si>
    <t>CUST_04901</t>
  </si>
  <si>
    <t>CUST_04902</t>
  </si>
  <si>
    <t>CUST_04903</t>
  </si>
  <si>
    <t>CUST_04904</t>
  </si>
  <si>
    <t>CUST_04905</t>
  </si>
  <si>
    <t>CUST_04906</t>
  </si>
  <si>
    <t>CUST_04907</t>
  </si>
  <si>
    <t>CUST_04908</t>
  </si>
  <si>
    <t>CUST_04909</t>
  </si>
  <si>
    <t>CUST_04910</t>
  </si>
  <si>
    <t>CUST_04911</t>
  </si>
  <si>
    <t>CUST_04912</t>
  </si>
  <si>
    <t>CUST_04913</t>
  </si>
  <si>
    <t>CUST_04914</t>
  </si>
  <si>
    <t>CUST_04915</t>
  </si>
  <si>
    <t>CUST_04916</t>
  </si>
  <si>
    <t>CUST_04917</t>
  </si>
  <si>
    <t>CUST_04918</t>
  </si>
  <si>
    <t>CUST_04919</t>
  </si>
  <si>
    <t>CUST_04920</t>
  </si>
  <si>
    <t>CUST_04921</t>
  </si>
  <si>
    <t>CUST_04922</t>
  </si>
  <si>
    <t>CUST_04923</t>
  </si>
  <si>
    <t>CUST_04924</t>
  </si>
  <si>
    <t>CUST_04925</t>
  </si>
  <si>
    <t>CUST_04926</t>
  </si>
  <si>
    <t>CUST_04927</t>
  </si>
  <si>
    <t>CUST_04928</t>
  </si>
  <si>
    <t>CUST_04929</t>
  </si>
  <si>
    <t>CUST_04930</t>
  </si>
  <si>
    <t>CUST_04931</t>
  </si>
  <si>
    <t>CUST_04932</t>
  </si>
  <si>
    <t>CUST_04933</t>
  </si>
  <si>
    <t>CUST_04934</t>
  </si>
  <si>
    <t>CUST_04935</t>
  </si>
  <si>
    <t>CUST_04936</t>
  </si>
  <si>
    <t>CUST_04937</t>
  </si>
  <si>
    <t>CUST_04938</t>
  </si>
  <si>
    <t>CUST_04939</t>
  </si>
  <si>
    <t>CUST_04940</t>
  </si>
  <si>
    <t>CUST_04941</t>
  </si>
  <si>
    <t>CUST_04942</t>
  </si>
  <si>
    <t>CUST_04943</t>
  </si>
  <si>
    <t>CUST_04944</t>
  </si>
  <si>
    <t>CUST_04945</t>
  </si>
  <si>
    <t>CUST_04946</t>
  </si>
  <si>
    <t>CUST_04947</t>
  </si>
  <si>
    <t>CUST_04948</t>
  </si>
  <si>
    <t>CUST_04949</t>
  </si>
  <si>
    <t>CUST_04950</t>
  </si>
  <si>
    <t>CUST_04951</t>
  </si>
  <si>
    <t>CUST_04952</t>
  </si>
  <si>
    <t>CUST_04953</t>
  </si>
  <si>
    <t>CUST_04954</t>
  </si>
  <si>
    <t>CUST_04955</t>
  </si>
  <si>
    <t>CUST_04956</t>
  </si>
  <si>
    <t>CUST_04957</t>
  </si>
  <si>
    <t>CUST_04958</t>
  </si>
  <si>
    <t>CUST_04959</t>
  </si>
  <si>
    <t>CUST_04960</t>
  </si>
  <si>
    <t>CUST_04961</t>
  </si>
  <si>
    <t>CUST_04962</t>
  </si>
  <si>
    <t>CUST_04963</t>
  </si>
  <si>
    <t>CUST_04964</t>
  </si>
  <si>
    <t>CUST_04965</t>
  </si>
  <si>
    <t>CUST_04966</t>
  </si>
  <si>
    <t>CUST_04967</t>
  </si>
  <si>
    <t>CUST_04968</t>
  </si>
  <si>
    <t>CUST_04969</t>
  </si>
  <si>
    <t>CUST_04970</t>
  </si>
  <si>
    <t>CUST_04971</t>
  </si>
  <si>
    <t>CUST_04972</t>
  </si>
  <si>
    <t>CUST_04973</t>
  </si>
  <si>
    <t>CUST_04974</t>
  </si>
  <si>
    <t>CUST_04975</t>
  </si>
  <si>
    <t>CUST_04976</t>
  </si>
  <si>
    <t>CUST_04977</t>
  </si>
  <si>
    <t>CUST_04978</t>
  </si>
  <si>
    <t>CUST_04979</t>
  </si>
  <si>
    <t>CUST_04980</t>
  </si>
  <si>
    <t>CUST_04981</t>
  </si>
  <si>
    <t>CUST_04982</t>
  </si>
  <si>
    <t>CUST_04983</t>
  </si>
  <si>
    <t>CUST_04984</t>
  </si>
  <si>
    <t>CUST_04985</t>
  </si>
  <si>
    <t>CUST_04986</t>
  </si>
  <si>
    <t>CUST_04987</t>
  </si>
  <si>
    <t>CUST_04988</t>
  </si>
  <si>
    <t>CUST_04989</t>
  </si>
  <si>
    <t>CUST_04990</t>
  </si>
  <si>
    <t>CUST_04991</t>
  </si>
  <si>
    <t>CUST_04992</t>
  </si>
  <si>
    <t>CUST_04993</t>
  </si>
  <si>
    <t>CUST_04994</t>
  </si>
  <si>
    <t>CUST_04995</t>
  </si>
  <si>
    <t>CUST_04996</t>
  </si>
  <si>
    <t>CUST_04997</t>
  </si>
  <si>
    <t>CUST_04998</t>
  </si>
  <si>
    <t>CUST_04999</t>
  </si>
  <si>
    <t>Bank Credit Risk Analytics</t>
  </si>
  <si>
    <t>Data Cleaning Report</t>
  </si>
  <si>
    <t>Dataset Information</t>
  </si>
  <si>
    <t>Metric</t>
  </si>
  <si>
    <t>Value</t>
  </si>
  <si>
    <t>Total Records</t>
  </si>
  <si>
    <t>Total Columns</t>
  </si>
  <si>
    <t>Dataset Name</t>
  </si>
  <si>
    <t>Credit Risk Dataset</t>
  </si>
  <si>
    <t>Data Source</t>
  </si>
  <si>
    <t>Kaggle</t>
  </si>
  <si>
    <t>Date Imported</t>
  </si>
  <si>
    <t>Missing Value Analysis</t>
  </si>
  <si>
    <t>Column Name</t>
  </si>
  <si>
    <t>Missing Values</t>
  </si>
  <si>
    <t>Missing %</t>
  </si>
  <si>
    <t>Status</t>
  </si>
  <si>
    <t>Duplicate Analysis</t>
  </si>
  <si>
    <t>Method</t>
  </si>
  <si>
    <t>Result</t>
  </si>
  <si>
    <t>Duplicate Customer IDs</t>
  </si>
  <si>
    <t>Excel Remove Duplicates</t>
  </si>
  <si>
    <t>Pass</t>
  </si>
  <si>
    <t>Duplicate Rows</t>
  </si>
  <si>
    <t>Data → Remove Duplicates</t>
  </si>
  <si>
    <t>No duplicate values found</t>
  </si>
  <si>
    <t>Action Taken</t>
  </si>
  <si>
    <t>Manual Verification</t>
  </si>
  <si>
    <t>No records removed</t>
  </si>
  <si>
    <t>Completed</t>
  </si>
  <si>
    <t>Analyst Observation</t>
  </si>
  <si>
    <t>A duplicate analysis was performed using Excel's Remove Duplicates tool across all columns. No duplicate values were found, confirming that each customer record is unique. As a result, no records were removed, and the dataset maintains a high level of data integrity for further analysis.</t>
  </si>
  <si>
    <t>Validation Checks</t>
  </si>
  <si>
    <t>Validation Rule</t>
  </si>
  <si>
    <t>Formula</t>
  </si>
  <si>
    <t>Age less than 18</t>
  </si>
  <si>
    <t>Age greater than 100</t>
  </si>
  <si>
    <t>Negative Annual Income</t>
  </si>
  <si>
    <t>Negative Outstanding Debt</t>
  </si>
  <si>
    <t>Credit Score below 300</t>
  </si>
  <si>
    <t>Credit Score above 850</t>
  </si>
  <si>
    <t>Negative Loan Amount</t>
  </si>
  <si>
    <t>Overall Data Quality Score</t>
  </si>
  <si>
    <t>Total Validation Checks</t>
  </si>
  <si>
    <t>Passed Checks</t>
  </si>
  <si>
    <t>Checks Requiring Review</t>
  </si>
  <si>
    <t>Data Quality Score</t>
  </si>
  <si>
    <t>Overall Status</t>
  </si>
  <si>
    <t>Data Cleaning Summary</t>
  </si>
  <si>
    <t>Bank Credit Risk Analytics – Feature Engineering</t>
  </si>
  <si>
    <t>Purpose</t>
  </si>
  <si>
    <t>This worksheet creates new business features from the raw customer data to support risk analysis, customer segmentation, and dashboard reporting.</t>
  </si>
  <si>
    <t>Age_Group</t>
  </si>
  <si>
    <t>Income_Band</t>
  </si>
  <si>
    <t>Credit_Score_Band</t>
  </si>
  <si>
    <t>Debt_to_Income_Ratio</t>
  </si>
  <si>
    <t>Balance_Category</t>
  </si>
  <si>
    <t>Digital_Engagement</t>
  </si>
  <si>
    <t>High_Value_Customer</t>
  </si>
  <si>
    <t>Bank Credit Risk Analytics – Advanced Formula Analysis</t>
  </si>
  <si>
    <t>This worksheet demonstrates advanced Excel formulas used by banking analysts for customer search, risk analysis, and business reporting.</t>
  </si>
  <si>
    <t>Customer Search Panel</t>
  </si>
  <si>
    <t>Enter Customer ID</t>
  </si>
  <si>
    <t>Age</t>
  </si>
  <si>
    <t>Gender</t>
  </si>
  <si>
    <t>Employment Status</t>
  </si>
  <si>
    <t>Annual Income</t>
  </si>
  <si>
    <t>Credit Score</t>
  </si>
  <si>
    <t>Credit Risk</t>
  </si>
  <si>
    <t>Outstanding Debt</t>
  </si>
  <si>
    <t>Mobile Banking Logins</t>
  </si>
  <si>
    <t>Advanced Excel Formula Demonstration</t>
  </si>
  <si>
    <t>Business Purpose</t>
  </si>
  <si>
    <t>INDEX + MATCH</t>
  </si>
  <si>
    <t>Alternative customer lookup</t>
  </si>
  <si>
    <t>SUMIFS</t>
  </si>
  <si>
    <t>Total Outstanding Debt (High Risk Customers)</t>
  </si>
  <si>
    <t>COUNTIFS</t>
  </si>
  <si>
    <t>Count of High Risk Employed Customers</t>
  </si>
  <si>
    <t>AVERAGEIFS</t>
  </si>
  <si>
    <t>Average Credit Score of Employed Customers</t>
  </si>
  <si>
    <t>IFERROR</t>
  </si>
  <si>
    <t>Handle invalid customer IDs</t>
  </si>
  <si>
    <t>UNIQUE</t>
  </si>
  <si>
    <t>Dynamic Array Functions</t>
  </si>
  <si>
    <t>output</t>
  </si>
  <si>
    <t>Unique Employment Status</t>
  </si>
  <si>
    <t>FILTER</t>
  </si>
  <si>
    <t>High Risk Customers</t>
  </si>
  <si>
    <t>Analyst Conclusion</t>
  </si>
  <si>
    <t>This worksheet demonstrates advanced Excel functions used in banking analytics. Interactive customer lookups, conditional aggregations, dynamic filtering, and error handling support efficient customer analysis and decision-making.</t>
  </si>
  <si>
    <t>Bank Credit Risk Analytics – Pivot Analysis</t>
  </si>
  <si>
    <t>This worksheet uses PivotTables to analyze customer demographics, credit risk, income, debt, and banking behavior to support lending decisions.</t>
  </si>
  <si>
    <t>Count of customer_id</t>
  </si>
  <si>
    <t>Grand Total</t>
  </si>
  <si>
    <t>Customer Distribution by Credit Risk</t>
  </si>
  <si>
    <t>Average of annual_income</t>
  </si>
  <si>
    <t>Average Annual Income by Employment Status</t>
  </si>
  <si>
    <t>High Income</t>
  </si>
  <si>
    <t>Low Income</t>
  </si>
  <si>
    <t>Middle Income</t>
  </si>
  <si>
    <t>Average of credit_score</t>
  </si>
  <si>
    <t>Average Credit Score by Income Band</t>
  </si>
  <si>
    <t>Sum of total_outstanding_debt</t>
  </si>
  <si>
    <t>Outstanding Debt by Credit Risk</t>
  </si>
  <si>
    <t>Column Labels</t>
  </si>
  <si>
    <t>Loan Default History by Employment Status</t>
  </si>
  <si>
    <t>18-24</t>
  </si>
  <si>
    <t>25-34</t>
  </si>
  <si>
    <t>35-44</t>
  </si>
  <si>
    <t>45-54</t>
  </si>
  <si>
    <t>55+</t>
  </si>
  <si>
    <t>Average of mobile_banking_logins</t>
  </si>
  <si>
    <t>Average Mobile Banking Logins by Age Group</t>
  </si>
  <si>
    <t>Bank Credit Risk Analytics Dashboard</t>
  </si>
  <si>
    <t>Total Customers</t>
  </si>
  <si>
    <t>Average Credit Score</t>
  </si>
  <si>
    <t>Total Outstanding Debt</t>
  </si>
  <si>
    <t>Average Annual Income</t>
  </si>
  <si>
    <t>Fraud Cases</t>
  </si>
  <si>
    <t>Row Labels</t>
  </si>
  <si>
    <t>credit_risk_label</t>
  </si>
  <si>
    <t>Low Risk</t>
  </si>
  <si>
    <t>High Risk</t>
  </si>
  <si>
    <t>The dataset was reviewed to ensure accuracy and consistency before analysis. Missing values were checked across all key variables, and duplicate records were identified using Excel's Remove Duplicates feature. Data types and formats were verified to ensure numerical fields such as annual income, credit score, outstanding debt, and loan amount were suitable for calculations. Data validation formulas were used to identify any values outside expected ranges. Overall, the dataset was found to be clean and ready for feature engineering, PivotTable analysis, and dashboard development.</t>
  </si>
  <si>
    <t>Bank Credit Risk Analytics – Business Insights &amp; Recommendations</t>
  </si>
  <si>
    <t>Project Objective</t>
  </si>
  <si>
    <t>This project analyzes customer banking data to evaluate credit risk, customer financial profiles, loan default patterns, and digital banking activity. The analysis uses Microsoft Excel for data cleaning, feature engineering, advanced formulas, PivotTables, and dashboard reporting to support business decision-making.|</t>
  </si>
  <si>
    <t>• Checked the dataset for missing values across all key variables.</t>
  </si>
  <si>
    <t>• Verified duplicate customer records and confirmed data integrity.</t>
  </si>
  <si>
    <t>• Validated numerical fields such as annual income, credit score, outstanding debt, and loan amount.</t>
  </si>
  <si>
    <t>• Standardized the dataset for consistent analysis and reporting.</t>
  </si>
  <si>
    <t>• Prepared the cleaned dataset for feature engineering and dashboard creation.</t>
  </si>
  <si>
    <t>Feature Engineering Summary</t>
  </si>
  <si>
    <t>• Age Group</t>
  </si>
  <si>
    <t>• Income Band</t>
  </si>
  <si>
    <t>• Credit Score Band</t>
  </si>
  <si>
    <t>• Debt-to-Income Ratio</t>
  </si>
  <si>
    <t>• Balance Category</t>
  </si>
  <si>
    <t>• Digital Engagement</t>
  </si>
  <si>
    <t>• High Value Customer</t>
  </si>
  <si>
    <t>• Credit Risk Label</t>
  </si>
  <si>
    <t>Key Business Insights</t>
  </si>
  <si>
    <t>1. Most customers are classified as High Risk.</t>
  </si>
  <si>
    <r>
      <rPr>
        <sz val="12"/>
        <color theme="1"/>
        <rFont val="Times New Roman"/>
        <family val="1"/>
      </rPr>
      <t xml:space="preserve">Out of </t>
    </r>
    <r>
      <rPr>
        <b/>
        <sz val="12"/>
        <color theme="1"/>
        <rFont val="Times New Roman"/>
        <family val="1"/>
      </rPr>
      <t>5,000 customers</t>
    </r>
    <r>
      <rPr>
        <sz val="12"/>
        <color theme="1"/>
        <rFont val="Times New Roman"/>
        <family val="1"/>
      </rPr>
      <t xml:space="preserve">, approximately </t>
    </r>
    <r>
      <rPr>
        <b/>
        <sz val="12"/>
        <color theme="1"/>
        <rFont val="Times New Roman"/>
        <family val="1"/>
      </rPr>
      <t>3,829</t>
    </r>
    <r>
      <rPr>
        <sz val="12"/>
        <color theme="1"/>
        <rFont val="Times New Roman"/>
        <family val="1"/>
      </rPr>
      <t xml:space="preserve"> are classified as </t>
    </r>
    <r>
      <rPr>
        <b/>
        <sz val="12"/>
        <color theme="1"/>
        <rFont val="Times New Roman"/>
        <family val="1"/>
      </rPr>
      <t>High Risk</t>
    </r>
    <r>
      <rPr>
        <sz val="12"/>
        <color theme="1"/>
        <rFont val="Times New Roman"/>
        <family val="1"/>
      </rPr>
      <t xml:space="preserve">, while </t>
    </r>
    <r>
      <rPr>
        <b/>
        <sz val="12"/>
        <color theme="1"/>
        <rFont val="Times New Roman"/>
        <family val="1"/>
      </rPr>
      <t>1,171</t>
    </r>
    <r>
      <rPr>
        <sz val="12"/>
        <color theme="1"/>
        <rFont val="Times New Roman"/>
        <family val="1"/>
      </rPr>
      <t xml:space="preserve"> are </t>
    </r>
    <r>
      <rPr>
        <b/>
        <sz val="12"/>
        <color theme="1"/>
        <rFont val="Times New Roman"/>
        <family val="1"/>
      </rPr>
      <t>Low Risk</t>
    </r>
    <r>
      <rPr>
        <sz val="12"/>
        <color theme="1"/>
        <rFont val="Times New Roman"/>
        <family val="1"/>
      </rPr>
      <t>. This indicates that a significant portion of the customer portfolio requires closer credit monitoring.</t>
    </r>
  </si>
  <si>
    <r>
      <t xml:space="preserve">2. </t>
    </r>
    <r>
      <rPr>
        <sz val="12"/>
        <color theme="1"/>
        <rFont val="Times New Roman"/>
        <family val="1"/>
      </rPr>
      <t>High-risk customers account for most outstanding debt.</t>
    </r>
  </si>
  <si>
    <r>
      <rPr>
        <sz val="12"/>
        <color theme="1"/>
        <rFont val="Times New Roman"/>
        <family val="1"/>
      </rPr>
      <t xml:space="preserve">Customers classified as </t>
    </r>
    <r>
      <rPr>
        <b/>
        <sz val="12"/>
        <color theme="1"/>
        <rFont val="Times New Roman"/>
        <family val="1"/>
      </rPr>
      <t>High Risk</t>
    </r>
    <r>
      <rPr>
        <sz val="12"/>
        <color theme="1"/>
        <rFont val="Times New Roman"/>
        <family val="1"/>
      </rPr>
      <t xml:space="preserve"> hold substantially higher total outstanding debt than Low Risk customers, suggesting that credit exposure is concentrated within the higher-risk segment.</t>
    </r>
  </si>
  <si>
    <t>3. Average credit scores are similar across income bands.</t>
  </si>
  <si>
    <r>
      <t xml:space="preserve">The average credit score remains close to </t>
    </r>
    <r>
      <rPr>
        <b/>
        <sz val="12"/>
        <color theme="1"/>
        <rFont val="Times New Roman"/>
        <family val="1"/>
      </rPr>
      <t>600</t>
    </r>
    <r>
      <rPr>
        <sz val="12"/>
        <color theme="1"/>
        <rFont val="Times New Roman"/>
        <family val="1"/>
      </rPr>
      <t xml:space="preserve"> across High, Middle, and Low Income groups, indicating that income alone does not strongly differentiate customer creditworthiness in this dataset.</t>
    </r>
  </si>
  <si>
    <t>4. Loan defaults are relatively uncommon.</t>
  </si>
  <si>
    <r>
      <t xml:space="preserve">The majority of customers have </t>
    </r>
    <r>
      <rPr>
        <b/>
        <sz val="12"/>
        <color theme="1"/>
        <rFont val="Times New Roman"/>
        <family val="1"/>
      </rPr>
      <t>no previous loan default history</t>
    </r>
    <r>
      <rPr>
        <sz val="12"/>
        <color theme="1"/>
        <rFont val="Times New Roman"/>
        <family val="1"/>
      </rPr>
      <t>, while only a smaller proportion have recorded defaults. This suggests that although many customers are classified as High Risk, historical default rates remain comparatively low.</t>
    </r>
  </si>
  <si>
    <t>5. Mobile banking usage is consistent across age groups.</t>
  </si>
  <si>
    <r>
      <t xml:space="preserve">Average mobile banking logins range from approximately </t>
    </r>
    <r>
      <rPr>
        <b/>
        <sz val="12"/>
        <color theme="1"/>
        <rFont val="Times New Roman"/>
        <family val="1"/>
      </rPr>
      <t>38 to 40 logins</t>
    </r>
    <r>
      <rPr>
        <sz val="12"/>
        <color theme="1"/>
        <rFont val="Times New Roman"/>
        <family val="1"/>
      </rPr>
      <t xml:space="preserve">, showing relatively consistent digital engagement across different age groups, with the </t>
    </r>
    <r>
      <rPr>
        <b/>
        <sz val="12"/>
        <color theme="1"/>
        <rFont val="Times New Roman"/>
        <family val="1"/>
      </rPr>
      <t>55+</t>
    </r>
    <r>
      <rPr>
        <sz val="12"/>
        <color theme="1"/>
        <rFont val="Times New Roman"/>
        <family val="1"/>
      </rPr>
      <t xml:space="preserve"> age group having the highest average usage in this dataset.</t>
    </r>
  </si>
  <si>
    <t>6. Customer segmentation improves business reporting.</t>
  </si>
  <si>
    <t>Creating engineered variables such as Age Group, Income Band, and Credit Risk Label enabled clearer visualization and simplified dashboard reporting compared with using raw numerical values.</t>
  </si>
  <si>
    <t>Business Recommendations</t>
  </si>
  <si>
    <t>3. Use customer segmentation based on age, income, and employment status to develop more personalized banking products and services.</t>
  </si>
  <si>
    <t>2. Regularly monitor customers with high outstanding debt to reduce potential credit losses and improve portfolio risk management.</t>
  </si>
  <si>
    <r>
      <t xml:space="preserve">1. Strengthen credit assessment procedures for customers classified as </t>
    </r>
    <r>
      <rPr>
        <b/>
        <sz val="12"/>
        <color theme="1"/>
        <rFont val="Times New Roman"/>
        <family val="1"/>
      </rPr>
      <t>High Risk</t>
    </r>
    <r>
      <rPr>
        <sz val="12"/>
        <color theme="1"/>
        <rFont val="Times New Roman"/>
        <family val="1"/>
      </rPr>
      <t xml:space="preserve"> before approving additional lending products.</t>
    </r>
  </si>
  <si>
    <t>4. Continue promoting digital banking services across all customer groups while maintaining support for highly engaged users.</t>
  </si>
  <si>
    <t>5. Use interactive Excel dashboards for monthly monitoring of credit risk, customer demographics, and lending performance to support business decision-making.</t>
  </si>
  <si>
    <t>Skills Demonstrated</t>
  </si>
  <si>
    <t>Skill</t>
  </si>
  <si>
    <t>Data Cleaning</t>
  </si>
  <si>
    <t>✅</t>
  </si>
  <si>
    <t>Data Validation</t>
  </si>
  <si>
    <t>Feature Engineering</t>
  </si>
  <si>
    <t>Advanced Excel Formulas</t>
  </si>
  <si>
    <t>XLOOKUP &amp; INDEX-MATCH</t>
  </si>
  <si>
    <t>SUMIFS / COUNTIFS / AVERAGEIFS</t>
  </si>
  <si>
    <t>PivotTables</t>
  </si>
  <si>
    <t>PivotCharts</t>
  </si>
  <si>
    <t>Interactive Dashboard</t>
  </si>
  <si>
    <t>Banking Business Analysis</t>
  </si>
  <si>
    <t>Conclusion</t>
  </si>
  <si>
    <t>This project demonstrates an end-to-end Excel analytics workflow using a banking dataset. The project includes data preparation, feature engineering, advanced Excel functions, PivotTable analysis, interactive dashboard development, and business reporting. The analysis highlights customer segmentation, credit risk distribution, debt exposure, loan default trends, and digital banking engagement, providing practical insights that support lending and risk management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</si>
</sst>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m/d/yyyy"/>
    <numFmt numFmtId="166" formatCode="&quot;$&quot;#,##0.00"/>
  </numFmts>
  <fonts count="24" x14ac:knownFonts="1">
    <font>
      <sz val="11"/>
      <color theme="1"/>
      <name val="Aptos Narrow"/>
      <family val="2"/>
      <charset val="1"/>
    </font>
    <font>
      <sz val="12"/>
      <color theme="1"/>
      <name val="Times New Roman"/>
      <family val="1"/>
      <charset val="1"/>
    </font>
    <font>
      <b/>
      <sz val="14"/>
      <color theme="1"/>
      <name val="Times New Roman"/>
      <family val="1"/>
      <charset val="1"/>
    </font>
    <font>
      <sz val="16"/>
      <color theme="0"/>
      <name val="Times New Roman"/>
      <family val="1"/>
      <charset val="1"/>
    </font>
    <font>
      <b/>
      <sz val="12"/>
      <name val="Times New Roman"/>
      <family val="1"/>
      <charset val="1"/>
    </font>
    <font>
      <sz val="12"/>
      <color theme="0"/>
      <name val="Times New Roman"/>
      <family val="1"/>
      <charset val="1"/>
    </font>
    <font>
      <sz val="11"/>
      <color theme="1"/>
      <name val="Times New Roman"/>
      <family val="1"/>
      <charset val="1"/>
    </font>
    <font>
      <b/>
      <sz val="16"/>
      <color theme="1"/>
      <name val="Times New Roman"/>
      <family val="1"/>
      <charset val="1"/>
    </font>
    <font>
      <b/>
      <sz val="14"/>
      <name val="Times New Roman"/>
      <family val="1"/>
      <charset val="1"/>
    </font>
    <font>
      <sz val="14"/>
      <color theme="1"/>
      <name val="Times New Roman"/>
      <family val="1"/>
      <charset val="1"/>
    </font>
    <font>
      <b/>
      <sz val="11"/>
      <color theme="1"/>
      <name val="Aptos Narrow"/>
      <family val="2"/>
      <charset val="1"/>
    </font>
    <font>
      <sz val="14"/>
      <color theme="0"/>
      <name val="Times New Roman"/>
      <family val="1"/>
      <charset val="1"/>
    </font>
    <font>
      <b/>
      <sz val="16"/>
      <color theme="0"/>
      <name val="Times New Roman"/>
      <family val="1"/>
      <charset val="1"/>
    </font>
    <font>
      <sz val="14"/>
      <color theme="1"/>
      <name val="Times New Roman"/>
      <family val="1"/>
    </font>
    <font>
      <sz val="12"/>
      <color theme="1"/>
      <name val="Times New Roman"/>
      <family val="1"/>
    </font>
    <font>
      <sz val="18"/>
      <color theme="0"/>
      <name val="Times New Roman"/>
      <family val="1"/>
    </font>
    <font>
      <b/>
      <sz val="12"/>
      <color theme="1"/>
      <name val="Times New Roman"/>
      <family val="1"/>
    </font>
    <font>
      <sz val="12"/>
      <color theme="0"/>
      <name val="Times New Roman"/>
      <family val="1"/>
    </font>
    <font>
      <sz val="20"/>
      <color theme="0"/>
      <name val="Times New Roman"/>
      <family val="1"/>
    </font>
    <font>
      <sz val="11"/>
      <color theme="0"/>
      <name val="Aptos Narrow"/>
      <family val="2"/>
      <charset val="1"/>
    </font>
    <font>
      <b/>
      <sz val="18"/>
      <color theme="0"/>
      <name val="Times New Roman"/>
      <family val="1"/>
    </font>
    <font>
      <b/>
      <sz val="20"/>
      <color theme="0"/>
      <name val="Times New Roman"/>
      <family val="1"/>
      <charset val="1"/>
    </font>
    <font>
      <sz val="11"/>
      <color theme="1"/>
      <name val="Times New Roman"/>
      <family val="1"/>
    </font>
    <font>
      <b/>
      <sz val="14"/>
      <color theme="1"/>
      <name val="Times New Roman"/>
      <family val="1"/>
    </font>
  </fonts>
  <fills count="11">
    <fill>
      <patternFill patternType="none"/>
    </fill>
    <fill>
      <patternFill patternType="gray125"/>
    </fill>
    <fill>
      <patternFill patternType="solid">
        <fgColor theme="4" tint="0.59987182226020086"/>
        <bgColor rgb="FFC0C0C0"/>
      </patternFill>
    </fill>
    <fill>
      <patternFill patternType="solid">
        <fgColor theme="3" tint="0.24988555558946501"/>
        <bgColor rgb="FF156082"/>
      </patternFill>
    </fill>
    <fill>
      <patternFill patternType="solid">
        <fgColor theme="4"/>
        <bgColor rgb="FF215F9A"/>
      </patternFill>
    </fill>
    <fill>
      <patternFill patternType="solid">
        <fgColor theme="6" tint="0.39988402966399123"/>
        <bgColor rgb="FF339966"/>
      </patternFill>
    </fill>
    <fill>
      <patternFill patternType="solid">
        <fgColor theme="9"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theme="3"/>
        <bgColor indexed="64"/>
      </patternFill>
    </fill>
    <fill>
      <patternFill patternType="solid">
        <fgColor theme="6" tint="0.79998168889431442"/>
        <bgColor indexed="64"/>
      </patternFill>
    </fill>
  </fills>
  <borders count="2">
    <border>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78">
    <xf numFmtId="0" fontId="0" fillId="0" borderId="0" xfId="0"/>
    <xf numFmtId="2" fontId="0" fillId="0" borderId="0" xfId="0" applyNumberFormat="1"/>
    <xf numFmtId="164" fontId="0" fillId="0" borderId="0" xfId="0" applyNumberFormat="1"/>
    <xf numFmtId="0" fontId="1" fillId="2" borderId="0" xfId="0" applyFont="1" applyFill="1"/>
    <xf numFmtId="0" fontId="2" fillId="0" borderId="0" xfId="0" applyFont="1"/>
    <xf numFmtId="0" fontId="2" fillId="2" borderId="0" xfId="0" applyFont="1" applyFill="1" applyAlignment="1">
      <alignment vertical="center" wrapText="1"/>
    </xf>
    <xf numFmtId="0" fontId="0" fillId="0" borderId="0" xfId="0" applyAlignment="1">
      <alignment vertical="center" wrapText="1"/>
    </xf>
    <xf numFmtId="0" fontId="3" fillId="3" borderId="0" xfId="0" applyFont="1" applyFill="1"/>
    <xf numFmtId="0" fontId="3" fillId="3" borderId="0" xfId="0" applyFont="1" applyFill="1" applyAlignment="1">
      <alignment vertical="center" wrapText="1"/>
    </xf>
    <xf numFmtId="0" fontId="1" fillId="0" borderId="0" xfId="0" applyFont="1"/>
    <xf numFmtId="0" fontId="1" fillId="0" borderId="0" xfId="0" applyFont="1" applyAlignment="1">
      <alignment vertical="center" wrapText="1"/>
    </xf>
    <xf numFmtId="165" fontId="0" fillId="0" borderId="0" xfId="0" applyNumberFormat="1"/>
    <xf numFmtId="0" fontId="4" fillId="2" borderId="0" xfId="0" applyFont="1" applyFill="1"/>
    <xf numFmtId="0" fontId="5" fillId="4" borderId="0" xfId="0" applyFont="1" applyFill="1" applyAlignment="1">
      <alignment horizontal="center"/>
    </xf>
    <xf numFmtId="10" fontId="1" fillId="0" borderId="0" xfId="0" applyNumberFormat="1" applyFont="1"/>
    <xf numFmtId="0" fontId="2" fillId="2" borderId="0" xfId="0" applyFont="1" applyFill="1"/>
    <xf numFmtId="0" fontId="5" fillId="4" borderId="0" xfId="0" applyFont="1" applyFill="1" applyAlignment="1">
      <alignment horizontal="center" vertical="center" wrapText="1"/>
    </xf>
    <xf numFmtId="0" fontId="6" fillId="0" borderId="0" xfId="0" applyFont="1"/>
    <xf numFmtId="0" fontId="5" fillId="0" borderId="0" xfId="0" applyFont="1"/>
    <xf numFmtId="0" fontId="1" fillId="0" borderId="0" xfId="0" applyFont="1" applyAlignment="1">
      <alignment wrapText="1"/>
    </xf>
    <xf numFmtId="0" fontId="8" fillId="2" borderId="0" xfId="0" applyFont="1" applyFill="1"/>
    <xf numFmtId="0" fontId="9" fillId="5" borderId="0" xfId="0" applyFont="1" applyFill="1"/>
    <xf numFmtId="0" fontId="9" fillId="5" borderId="0" xfId="0" applyFont="1" applyFill="1" applyAlignment="1">
      <alignment vertical="center" wrapText="1"/>
    </xf>
    <xf numFmtId="0" fontId="10" fillId="0" borderId="0" xfId="0" applyFont="1" applyAlignment="1">
      <alignment horizontal="center" vertical="center" wrapText="1"/>
    </xf>
    <xf numFmtId="0" fontId="11" fillId="4" borderId="0" xfId="0" applyFont="1" applyFill="1"/>
    <xf numFmtId="0" fontId="1" fillId="5" borderId="0" xfId="0" applyFont="1" applyFill="1" applyAlignment="1">
      <alignment horizontal="right"/>
    </xf>
    <xf numFmtId="0" fontId="6" fillId="0" borderId="0" xfId="0" applyFont="1" applyAlignment="1">
      <alignment wrapText="1"/>
    </xf>
    <xf numFmtId="2" fontId="1" fillId="2" borderId="0" xfId="0" applyNumberFormat="1" applyFont="1" applyFill="1"/>
    <xf numFmtId="0" fontId="13" fillId="6" borderId="0" xfId="0" applyFont="1" applyFill="1"/>
    <xf numFmtId="2" fontId="13" fillId="6" borderId="0" xfId="0" applyNumberFormat="1" applyFont="1" applyFill="1"/>
    <xf numFmtId="164" fontId="13" fillId="6" borderId="0" xfId="0" applyNumberFormat="1" applyFont="1" applyFill="1"/>
    <xf numFmtId="0" fontId="14" fillId="8" borderId="0" xfId="0" applyFont="1" applyFill="1"/>
    <xf numFmtId="0" fontId="14" fillId="0" borderId="0" xfId="0" applyFont="1"/>
    <xf numFmtId="0" fontId="14" fillId="0" borderId="0" xfId="0" applyFont="1" applyAlignment="1">
      <alignment vertical="center" wrapText="1"/>
    </xf>
    <xf numFmtId="0" fontId="17" fillId="7" borderId="0" xfId="0" applyFont="1" applyFill="1"/>
    <xf numFmtId="0" fontId="14" fillId="0" borderId="0" xfId="0" applyFont="1" applyAlignment="1">
      <alignment vertical="center"/>
    </xf>
    <xf numFmtId="0" fontId="14" fillId="0" borderId="0" xfId="0" pivotButton="1" applyFont="1"/>
    <xf numFmtId="0" fontId="14" fillId="0" borderId="0" xfId="0" applyFont="1" applyAlignment="1">
      <alignment horizontal="left"/>
    </xf>
    <xf numFmtId="166" fontId="14" fillId="0" borderId="0" xfId="0" applyNumberFormat="1" applyFont="1"/>
    <xf numFmtId="166" fontId="0" fillId="0" borderId="0" xfId="0" applyNumberFormat="1"/>
    <xf numFmtId="2" fontId="14" fillId="0" borderId="0" xfId="0" applyNumberFormat="1" applyFont="1"/>
    <xf numFmtId="0" fontId="20" fillId="7" borderId="1" xfId="0" applyFont="1" applyFill="1" applyBorder="1"/>
    <xf numFmtId="0" fontId="20" fillId="7" borderId="0" xfId="0" applyFont="1" applyFill="1"/>
    <xf numFmtId="0" fontId="14" fillId="0" borderId="0" xfId="0" applyFont="1" applyAlignment="1">
      <alignment horizontal="right"/>
    </xf>
    <xf numFmtId="0" fontId="7" fillId="8" borderId="0" xfId="0" applyFont="1" applyFill="1"/>
    <xf numFmtId="0" fontId="21" fillId="7" borderId="0" xfId="0" applyFont="1" applyFill="1"/>
    <xf numFmtId="0" fontId="20" fillId="7" borderId="0" xfId="0" applyFont="1" applyFill="1" applyAlignment="1">
      <alignment horizontal="center"/>
    </xf>
    <xf numFmtId="0" fontId="19" fillId="7" borderId="0" xfId="0" applyFont="1" applyFill="1" applyAlignment="1">
      <alignment horizontal="center"/>
    </xf>
    <xf numFmtId="0" fontId="1" fillId="0" borderId="0" xfId="0" applyFont="1" applyAlignment="1">
      <alignment horizontal="center" wrapText="1"/>
    </xf>
    <xf numFmtId="0" fontId="12" fillId="4" borderId="0" xfId="0" applyFont="1" applyFill="1" applyAlignment="1">
      <alignment horizontal="center"/>
    </xf>
    <xf numFmtId="0" fontId="2" fillId="0" borderId="0" xfId="0" applyFont="1" applyAlignment="1">
      <alignment horizontal="center"/>
    </xf>
    <xf numFmtId="0" fontId="15" fillId="7" borderId="0" xfId="0" applyFont="1" applyFill="1" applyAlignment="1">
      <alignment horizontal="center"/>
    </xf>
    <xf numFmtId="0" fontId="16" fillId="0" borderId="0" xfId="0" applyFont="1" applyAlignment="1">
      <alignment horizontal="center"/>
    </xf>
    <xf numFmtId="0" fontId="0" fillId="0" borderId="0" xfId="0" applyAlignment="1">
      <alignment horizontal="center"/>
    </xf>
    <xf numFmtId="0" fontId="14" fillId="8" borderId="0" xfId="0" applyFont="1" applyFill="1" applyAlignment="1">
      <alignment horizontal="center"/>
    </xf>
    <xf numFmtId="0" fontId="13" fillId="8" borderId="0" xfId="0" applyFont="1" applyFill="1" applyAlignment="1">
      <alignment horizontal="center"/>
    </xf>
    <xf numFmtId="0" fontId="14" fillId="0" borderId="0" xfId="0" applyFont="1" applyAlignment="1">
      <alignment horizontal="center"/>
    </xf>
    <xf numFmtId="0" fontId="18" fillId="7" borderId="0" xfId="0" applyFont="1" applyFill="1" applyAlignment="1">
      <alignment horizontal="center"/>
    </xf>
    <xf numFmtId="0" fontId="0" fillId="8" borderId="0" xfId="0" applyFill="1" applyAlignment="1">
      <alignment horizontal="center"/>
    </xf>
    <xf numFmtId="0" fontId="14" fillId="0" borderId="0" xfId="0" applyNumberFormat="1" applyFont="1"/>
    <xf numFmtId="0" fontId="20" fillId="9" borderId="0" xfId="0" applyFont="1" applyFill="1" applyAlignment="1">
      <alignment horizontal="center"/>
    </xf>
    <xf numFmtId="0" fontId="19" fillId="9" borderId="0" xfId="0" applyFont="1" applyFill="1" applyAlignment="1">
      <alignment horizontal="center"/>
    </xf>
    <xf numFmtId="0" fontId="14" fillId="0" borderId="0" xfId="0" applyFont="1" applyAlignment="1"/>
    <xf numFmtId="0" fontId="14" fillId="0" borderId="0" xfId="0" applyFont="1" applyAlignment="1">
      <alignment horizontal="center" wrapText="1"/>
    </xf>
    <xf numFmtId="0" fontId="0" fillId="0" borderId="0" xfId="0"/>
    <xf numFmtId="0" fontId="14" fillId="0" borderId="0" xfId="0" applyFont="1"/>
    <xf numFmtId="0" fontId="14" fillId="0" borderId="0" xfId="0" applyFont="1" applyAlignment="1"/>
    <xf numFmtId="0" fontId="23" fillId="8" borderId="0" xfId="0" applyFont="1" applyFill="1"/>
    <xf numFmtId="0" fontId="23" fillId="8" borderId="0" xfId="0" applyFont="1" applyFill="1" applyAlignment="1">
      <alignment horizontal="center"/>
    </xf>
    <xf numFmtId="0" fontId="0" fillId="10" borderId="0" xfId="0" applyFill="1" applyAlignment="1"/>
    <xf numFmtId="0" fontId="14" fillId="10" borderId="0" xfId="0" applyFont="1" applyFill="1" applyAlignment="1"/>
    <xf numFmtId="0" fontId="14" fillId="10" borderId="0" xfId="0" applyFont="1" applyFill="1"/>
    <xf numFmtId="0" fontId="13" fillId="8" borderId="0" xfId="0" applyFont="1" applyFill="1"/>
    <xf numFmtId="0" fontId="16" fillId="0" borderId="0" xfId="0" applyFont="1" applyAlignment="1">
      <alignment horizontal="center" vertical="center" wrapText="1"/>
    </xf>
    <xf numFmtId="0" fontId="14" fillId="0" borderId="0" xfId="0" applyFont="1" applyAlignment="1">
      <alignment horizontal="center" vertical="center" wrapText="1"/>
    </xf>
    <xf numFmtId="0" fontId="22" fillId="0" borderId="0" xfId="0" applyFont="1" applyAlignment="1">
      <alignment horizontal="center" wrapText="1"/>
    </xf>
    <xf numFmtId="0" fontId="22" fillId="0" borderId="0" xfId="0" applyFont="1" applyAlignment="1">
      <alignment wrapText="1"/>
    </xf>
    <xf numFmtId="0" fontId="13" fillId="0" borderId="0" xfId="0" applyFont="1" applyAlignment="1">
      <alignment horizontal="center" wrapText="1"/>
    </xf>
  </cellXfs>
  <cellStyles count="1">
    <cellStyle name="Normal" xfId="0" builtinId="0"/>
  </cellStyles>
  <dxfs count="79">
    <dxf>
      <fill>
        <patternFill>
          <bgColor theme="4"/>
        </patternFill>
      </fill>
    </dxf>
    <dxf>
      <font>
        <color rgb="FF006100"/>
      </font>
      <fill>
        <patternFill>
          <bgColor rgb="FFC6EFCE"/>
        </patternFill>
      </fill>
    </dxf>
    <dxf>
      <font>
        <color rgb="FF006100"/>
      </font>
      <fill>
        <patternFill>
          <bgColor rgb="FFC6EFCE"/>
        </patternFill>
      </fill>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alignment horizontal="general" vertical="center" textRotation="0" wrapText="1" indent="0" justifyLastLine="0" shrinkToFit="0" readingOrder="0"/>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6" formatCode="&quot;$&quot;#,##0.00"/>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2" formatCode="0.00"/>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numFmt numFmtId="166" formatCode="&quot;$&quot;#,##0.00"/>
    </dxf>
    <dxf>
      <font>
        <sz val="12"/>
      </font>
    </dxf>
    <dxf>
      <font>
        <sz val="12"/>
      </font>
    </dxf>
    <dxf>
      <font>
        <sz val="12"/>
      </font>
    </dxf>
    <dxf>
      <font>
        <sz val="12"/>
      </font>
    </dxf>
    <dxf>
      <font>
        <sz val="12"/>
      </font>
    </dxf>
    <dxf>
      <font>
        <sz val="12"/>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name val="Times New Roman"/>
        <family val="1"/>
      </font>
    </dxf>
    <dxf>
      <font>
        <b val="0"/>
        <i val="0"/>
        <strike val="0"/>
        <condense val="0"/>
        <extend val="0"/>
        <outline val="0"/>
        <shadow val="0"/>
        <u val="none"/>
        <vertAlign val="baseline"/>
        <sz val="12"/>
        <color theme="1"/>
        <name val="Times New Roman"/>
        <family val="1"/>
        <charset val="1"/>
        <scheme val="none"/>
      </font>
      <numFmt numFmtId="0" formatCode="General"/>
      <fill>
        <patternFill patternType="solid">
          <fgColor rgb="FFC0C0C0"/>
          <bgColor theme="4" tint="0.59987182226020086"/>
        </patternFill>
      </fill>
    </dxf>
    <dxf>
      <font>
        <strike val="0"/>
        <outline val="0"/>
        <shadow val="0"/>
        <u val="none"/>
        <vertAlign val="baseline"/>
        <sz val="14"/>
        <color theme="1"/>
        <name val="Times New Roman"/>
        <family val="1"/>
        <scheme val="none"/>
      </font>
      <fill>
        <patternFill patternType="solid">
          <fgColor indexed="64"/>
          <bgColor theme="9" tint="0.39997558519241921"/>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156082"/>
      <rgbColor rgb="FFC0C0C0"/>
      <rgbColor rgb="FF808080"/>
      <rgbColor rgb="FF9999FF"/>
      <rgbColor rgb="FF993366"/>
      <rgbColor rgb="FFFFFFCC"/>
      <rgbColor rgb="FFCCFFFF"/>
      <rgbColor rgb="FF660066"/>
      <rgbColor rgb="FFFF8080"/>
      <rgbColor rgb="FF215F9A"/>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83CBEB"/>
      <rgbColor rgb="FFFF99CC"/>
      <rgbColor rgb="FFCC99FF"/>
      <rgbColor rgb="FFFFCC99"/>
      <rgbColor rgb="FF3366FF"/>
      <rgbColor rgb="FF47D45A"/>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microsoft.com/office/2007/relationships/slicerCache" Target="slicerCaches/slicerCache4.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3.xml"/><Relationship Id="rId25" Type="http://schemas.microsoft.com/office/2017/10/relationships/person" Target="persons/person.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3.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[Bank_Credit_Risk_Analytics.xlsx]Pivot_Analysis!PivotTable1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Pivot_Analysis!$B$8</c:f>
              <c:strCache>
                <c:ptCount val="1"/>
                <c:pt idx="0">
                  <c:v>Total</c:v>
                </c:pt>
              </c:strCache>
            </c:strRef>
          </c:tx>
          <c:spPr>
            <a:solidFill>
              <a:schemeClr val="accent1">
                <a:lumMod val="40000"/>
                <a:lumOff val="60000"/>
              </a:schemeClr>
            </a:solidFill>
            <a:ln>
              <a:noFill/>
            </a:ln>
            <a:effectLst/>
          </c:spPr>
          <c:invertIfNegative val="0"/>
          <c:cat>
            <c:strRef>
              <c:f>Pivot_Analysis!$A$9:$A$11</c:f>
              <c:strCache>
                <c:ptCount val="2"/>
                <c:pt idx="0">
                  <c:v>High Risk</c:v>
                </c:pt>
                <c:pt idx="1">
                  <c:v>Low Risk</c:v>
                </c:pt>
              </c:strCache>
            </c:strRef>
          </c:cat>
          <c:val>
            <c:numRef>
              <c:f>Pivot_Analysis!$B$9:$B$11</c:f>
              <c:numCache>
                <c:formatCode>General</c:formatCode>
                <c:ptCount val="2"/>
                <c:pt idx="0">
                  <c:v>3829</c:v>
                </c:pt>
                <c:pt idx="1">
                  <c:v>1171</c:v>
                </c:pt>
              </c:numCache>
            </c:numRef>
          </c:val>
          <c:extLst>
            <c:ext xmlns:c16="http://schemas.microsoft.com/office/drawing/2014/chart" uri="{C3380CC4-5D6E-409C-BE32-E72D297353CC}">
              <c16:uniqueId val="{00000000-96A6-482D-8298-4430B35E9D01}"/>
            </c:ext>
          </c:extLst>
        </c:ser>
        <c:dLbls>
          <c:showLegendKey val="0"/>
          <c:showVal val="0"/>
          <c:showCatName val="0"/>
          <c:showSerName val="0"/>
          <c:showPercent val="0"/>
          <c:showBubbleSize val="0"/>
        </c:dLbls>
        <c:gapWidth val="219"/>
        <c:overlap val="-27"/>
        <c:axId val="1668029071"/>
        <c:axId val="1177150159"/>
      </c:barChart>
      <c:catAx>
        <c:axId val="166802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150159"/>
        <c:crosses val="autoZero"/>
        <c:auto val="1"/>
        <c:lblAlgn val="ctr"/>
        <c:lblOffset val="100"/>
        <c:noMultiLvlLbl val="0"/>
      </c:catAx>
      <c:valAx>
        <c:axId val="1177150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2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[Bank_Credit_Risk_Analytics.xlsx]Pivot_Analysis!PivotTable2</c:name>
    <c:fmtId val="4"/>
  </c:pivotSource>
  <c:chart>
    <c:title>
      <c:layout>
        <c:manualLayout>
          <c:xMode val="edge"/>
          <c:yMode val="edge"/>
          <c:x val="0.51053606024287879"/>
          <c:y val="9.8552703333607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Pivot_Analysis!$B$20</c:f>
              <c:strCache>
                <c:ptCount val="1"/>
                <c:pt idx="0">
                  <c:v>Total</c:v>
                </c:pt>
              </c:strCache>
            </c:strRef>
          </c:tx>
          <c:spPr>
            <a:solidFill>
              <a:schemeClr val="accent1">
                <a:lumMod val="40000"/>
                <a:lumOff val="60000"/>
              </a:schemeClr>
            </a:solidFill>
            <a:ln>
              <a:noFill/>
            </a:ln>
            <a:effectLst/>
          </c:spPr>
          <c:invertIfNegative val="0"/>
          <c:cat>
            <c:strRef>
              <c:f>Pivot_Analysis!$A$21:$A$23</c:f>
              <c:strCache>
                <c:ptCount val="2"/>
                <c:pt idx="0">
                  <c:v>High Risk</c:v>
                </c:pt>
                <c:pt idx="1">
                  <c:v>Low Risk</c:v>
                </c:pt>
              </c:strCache>
            </c:strRef>
          </c:cat>
          <c:val>
            <c:numRef>
              <c:f>Pivot_Analysis!$B$21:$B$23</c:f>
              <c:numCache>
                <c:formatCode>"$"#,##0.00</c:formatCode>
                <c:ptCount val="2"/>
                <c:pt idx="0">
                  <c:v>49995.723661396645</c:v>
                </c:pt>
                <c:pt idx="1">
                  <c:v>49459.217682033224</c:v>
                </c:pt>
              </c:numCache>
            </c:numRef>
          </c:val>
          <c:extLst>
            <c:ext xmlns:c16="http://schemas.microsoft.com/office/drawing/2014/chart" uri="{C3380CC4-5D6E-409C-BE32-E72D297353CC}">
              <c16:uniqueId val="{00000000-27CF-4D48-8C5B-F94A127B4DBB}"/>
            </c:ext>
          </c:extLst>
        </c:ser>
        <c:dLbls>
          <c:showLegendKey val="0"/>
          <c:showVal val="0"/>
          <c:showCatName val="0"/>
          <c:showSerName val="0"/>
          <c:showPercent val="0"/>
          <c:showBubbleSize val="0"/>
        </c:dLbls>
        <c:gapWidth val="182"/>
        <c:axId val="1668064335"/>
        <c:axId val="2031690319"/>
      </c:barChart>
      <c:catAx>
        <c:axId val="166806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690319"/>
        <c:crosses val="autoZero"/>
        <c:auto val="1"/>
        <c:lblAlgn val="ctr"/>
        <c:lblOffset val="100"/>
        <c:noMultiLvlLbl val="0"/>
      </c:catAx>
      <c:valAx>
        <c:axId val="2031690319"/>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6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[Bank_Credit_Risk_Analytics.xlsx]Pivot_Analysis!PivotTable4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Pivot_Analysis!$H$20</c:f>
              <c:strCache>
                <c:ptCount val="1"/>
                <c:pt idx="0">
                  <c:v>Total</c:v>
                </c:pt>
              </c:strCache>
            </c:strRef>
          </c:tx>
          <c:spPr>
            <a:solidFill>
              <a:schemeClr val="accent1">
                <a:lumMod val="60000"/>
                <a:lumOff val="40000"/>
              </a:schemeClr>
            </a:solidFill>
            <a:ln>
              <a:noFill/>
            </a:ln>
            <a:effectLst/>
          </c:spPr>
          <c:invertIfNegative val="0"/>
          <c:cat>
            <c:strRef>
              <c:f>Pivot_Analysis!$G$21:$G$23</c:f>
              <c:strCache>
                <c:ptCount val="2"/>
                <c:pt idx="0">
                  <c:v>High Risk</c:v>
                </c:pt>
                <c:pt idx="1">
                  <c:v>Low Risk</c:v>
                </c:pt>
              </c:strCache>
            </c:strRef>
          </c:cat>
          <c:val>
            <c:numRef>
              <c:f>Pivot_Analysis!$H$21:$H$23</c:f>
              <c:numCache>
                <c:formatCode>"$"#,##0.00</c:formatCode>
                <c:ptCount val="2"/>
                <c:pt idx="0">
                  <c:v>46704880.160110019</c:v>
                </c:pt>
                <c:pt idx="1">
                  <c:v>14162862.525239063</c:v>
                </c:pt>
              </c:numCache>
            </c:numRef>
          </c:val>
          <c:extLst>
            <c:ext xmlns:c16="http://schemas.microsoft.com/office/drawing/2014/chart" uri="{C3380CC4-5D6E-409C-BE32-E72D297353CC}">
              <c16:uniqueId val="{00000000-0AE9-47D7-8D95-73FA0CA8FD24}"/>
            </c:ext>
          </c:extLst>
        </c:ser>
        <c:dLbls>
          <c:showLegendKey val="0"/>
          <c:showVal val="0"/>
          <c:showCatName val="0"/>
          <c:showSerName val="0"/>
          <c:showPercent val="0"/>
          <c:showBubbleSize val="0"/>
        </c:dLbls>
        <c:gapWidth val="219"/>
        <c:overlap val="-27"/>
        <c:axId val="1668055519"/>
        <c:axId val="2031746959"/>
      </c:barChart>
      <c:catAx>
        <c:axId val="166805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746959"/>
        <c:crosses val="autoZero"/>
        <c:auto val="1"/>
        <c:lblAlgn val="ctr"/>
        <c:lblOffset val="100"/>
        <c:noMultiLvlLbl val="0"/>
      </c:catAx>
      <c:valAx>
        <c:axId val="2031746959"/>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055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[Bank_Credit_Risk_Analytics.xlsx]Pivot_Analysis!PivotTable6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Pivot_Analysis!$H$34</c:f>
              <c:strCache>
                <c:ptCount val="1"/>
                <c:pt idx="0">
                  <c:v>Total</c:v>
                </c:pt>
              </c:strCache>
            </c:strRef>
          </c:tx>
          <c:spPr>
            <a:ln w="28575" cap="rnd">
              <a:solidFill>
                <a:schemeClr val="accent1"/>
              </a:solidFill>
              <a:round/>
            </a:ln>
            <a:effectLst/>
          </c:spPr>
          <c:marker>
            <c:symbol val="none"/>
          </c:marker>
          <c:cat>
            <c:strRef>
              <c:f>Pivot_Analysis!$G$35:$G$40</c:f>
              <c:strCache>
                <c:ptCount val="5"/>
                <c:pt idx="0">
                  <c:v>18-24</c:v>
                </c:pt>
                <c:pt idx="1">
                  <c:v>25-34</c:v>
                </c:pt>
                <c:pt idx="2">
                  <c:v>35-44</c:v>
                </c:pt>
                <c:pt idx="3">
                  <c:v>45-54</c:v>
                </c:pt>
                <c:pt idx="4">
                  <c:v>55+</c:v>
                </c:pt>
              </c:strCache>
            </c:strRef>
          </c:cat>
          <c:val>
            <c:numRef>
              <c:f>Pivot_Analysis!$H$35:$H$40</c:f>
              <c:numCache>
                <c:formatCode>0.00</c:formatCode>
                <c:ptCount val="5"/>
                <c:pt idx="0">
                  <c:v>38.283730158730158</c:v>
                </c:pt>
                <c:pt idx="1">
                  <c:v>37.738493723849373</c:v>
                </c:pt>
                <c:pt idx="2">
                  <c:v>39.43320235756385</c:v>
                </c:pt>
                <c:pt idx="3">
                  <c:v>38.329423264907135</c:v>
                </c:pt>
                <c:pt idx="4">
                  <c:v>40.302201467645098</c:v>
                </c:pt>
              </c:numCache>
            </c:numRef>
          </c:val>
          <c:smooth val="0"/>
          <c:extLst>
            <c:ext xmlns:c16="http://schemas.microsoft.com/office/drawing/2014/chart" uri="{C3380CC4-5D6E-409C-BE32-E72D297353CC}">
              <c16:uniqueId val="{00000000-AE10-4AD3-8242-2E8D42008E95}"/>
            </c:ext>
          </c:extLst>
        </c:ser>
        <c:dLbls>
          <c:showLegendKey val="0"/>
          <c:showVal val="0"/>
          <c:showCatName val="0"/>
          <c:showSerName val="0"/>
          <c:showPercent val="0"/>
          <c:showBubbleSize val="0"/>
        </c:dLbls>
        <c:smooth val="0"/>
        <c:axId val="1668158063"/>
        <c:axId val="2031866479"/>
      </c:lineChart>
      <c:catAx>
        <c:axId val="16681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866479"/>
        <c:crosses val="autoZero"/>
        <c:auto val="1"/>
        <c:lblAlgn val="ctr"/>
        <c:lblOffset val="100"/>
        <c:noMultiLvlLbl val="0"/>
      </c:catAx>
      <c:valAx>
        <c:axId val="20318664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158063"/>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350520</xdr:colOff>
      <xdr:row>4</xdr:row>
      <xdr:rowOff>102870</xdr:rowOff>
    </xdr:from>
    <xdr:to>
      <xdr:col>3</xdr:col>
      <xdr:colOff>2103120</xdr:colOff>
      <xdr:row>18</xdr:row>
      <xdr:rowOff>129540</xdr:rowOff>
    </xdr:to>
    <xdr:graphicFrame macro="">
      <xdr:nvGraphicFramePr>
        <xdr:cNvPr id="2" name="Chart 1">
          <a:extLst>
            <a:ext uri="{FF2B5EF4-FFF2-40B4-BE49-F238E27FC236}">
              <a16:creationId xmlns:a16="http://schemas.microsoft.com/office/drawing/2014/main" id="{BD5B4D91-5DB0-CFE7-D573-DD23614796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91440</xdr:colOff>
      <xdr:row>4</xdr:row>
      <xdr:rowOff>133350</xdr:rowOff>
    </xdr:from>
    <xdr:to>
      <xdr:col>7</xdr:col>
      <xdr:colOff>762000</xdr:colOff>
      <xdr:row>18</xdr:row>
      <xdr:rowOff>121920</xdr:rowOff>
    </xdr:to>
    <xdr:graphicFrame macro="">
      <xdr:nvGraphicFramePr>
        <xdr:cNvPr id="3" name="Chart 2">
          <a:extLst>
            <a:ext uri="{FF2B5EF4-FFF2-40B4-BE49-F238E27FC236}">
              <a16:creationId xmlns:a16="http://schemas.microsoft.com/office/drawing/2014/main" id="{ECAE3183-61AB-7F9C-C2B0-C813B93F9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899160</xdr:colOff>
      <xdr:row>19</xdr:row>
      <xdr:rowOff>22860</xdr:rowOff>
    </xdr:from>
    <xdr:to>
      <xdr:col>5</xdr:col>
      <xdr:colOff>472440</xdr:colOff>
      <xdr:row>34</xdr:row>
      <xdr:rowOff>57150</xdr:rowOff>
    </xdr:to>
    <xdr:graphicFrame macro="">
      <xdr:nvGraphicFramePr>
        <xdr:cNvPr id="4" name="Chart 3">
          <a:extLst>
            <a:ext uri="{FF2B5EF4-FFF2-40B4-BE49-F238E27FC236}">
              <a16:creationId xmlns:a16="http://schemas.microsoft.com/office/drawing/2014/main" id="{71500AA7-77A2-28CC-129B-F5EDB47EB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609600</xdr:colOff>
      <xdr:row>19</xdr:row>
      <xdr:rowOff>30480</xdr:rowOff>
    </xdr:from>
    <xdr:to>
      <xdr:col>7</xdr:col>
      <xdr:colOff>1127760</xdr:colOff>
      <xdr:row>34</xdr:row>
      <xdr:rowOff>3810</xdr:rowOff>
    </xdr:to>
    <xdr:graphicFrame macro="">
      <xdr:nvGraphicFramePr>
        <xdr:cNvPr id="5" name="Chart 4">
          <a:extLst>
            <a:ext uri="{FF2B5EF4-FFF2-40B4-BE49-F238E27FC236}">
              <a16:creationId xmlns:a16="http://schemas.microsoft.com/office/drawing/2014/main" id="{9C50D0E3-8B0D-2A58-B4F4-4DC4E10AE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556260</xdr:colOff>
      <xdr:row>4</xdr:row>
      <xdr:rowOff>160021</xdr:rowOff>
    </xdr:from>
    <xdr:to>
      <xdr:col>9</xdr:col>
      <xdr:colOff>1653540</xdr:colOff>
      <xdr:row>15</xdr:row>
      <xdr:rowOff>0</xdr:rowOff>
    </xdr:to>
    <mc:AlternateContent xmlns:mc="http://schemas.openxmlformats.org/markup-compatibility/2006" xmlns:a14="http://schemas.microsoft.com/office/drawing/2010/main">
      <mc:Choice Requires="a14">
        <xdr:graphicFrame macro="">
          <xdr:nvGraphicFramePr>
            <xdr:cNvPr id="8" name="Age_Group">
              <a:extLst>
                <a:ext uri="{FF2B5EF4-FFF2-40B4-BE49-F238E27FC236}">
                  <a16:creationId xmlns:a16="http://schemas.microsoft.com/office/drawing/2014/main" id="{AF3AE13A-CF6E-4BCB-9F76-0A32A23A9C7C}"/>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085320" y="1120141"/>
              <a:ext cx="1790700" cy="185165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975360</xdr:colOff>
      <xdr:row>11</xdr:row>
      <xdr:rowOff>91441</xdr:rowOff>
    </xdr:from>
    <xdr:to>
      <xdr:col>8</xdr:col>
      <xdr:colOff>373380</xdr:colOff>
      <xdr:row>18</xdr:row>
      <xdr:rowOff>152400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2131320F-043B-4BEA-B02D-F0EB1945CFA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073640" y="2331721"/>
              <a:ext cx="1828800" cy="1341119"/>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518160</xdr:colOff>
      <xdr:row>15</xdr:row>
      <xdr:rowOff>38101</xdr:rowOff>
    </xdr:from>
    <xdr:to>
      <xdr:col>9</xdr:col>
      <xdr:colOff>1653540</xdr:colOff>
      <xdr:row>22</xdr:row>
      <xdr:rowOff>160021</xdr:rowOff>
    </xdr:to>
    <mc:AlternateContent xmlns:mc="http://schemas.openxmlformats.org/markup-compatibility/2006" xmlns:a14="http://schemas.microsoft.com/office/drawing/2010/main">
      <mc:Choice Requires="a14">
        <xdr:graphicFrame macro="">
          <xdr:nvGraphicFramePr>
            <xdr:cNvPr id="10" name="employment_status">
              <a:extLst>
                <a:ext uri="{FF2B5EF4-FFF2-40B4-BE49-F238E27FC236}">
                  <a16:creationId xmlns:a16="http://schemas.microsoft.com/office/drawing/2014/main" id="{E21685FD-4653-473C-85EC-D1136F43FA73}"/>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12047220" y="3009901"/>
              <a:ext cx="1828800" cy="140208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975360</xdr:colOff>
      <xdr:row>4</xdr:row>
      <xdr:rowOff>160021</xdr:rowOff>
    </xdr:from>
    <xdr:to>
      <xdr:col>8</xdr:col>
      <xdr:colOff>373380</xdr:colOff>
      <xdr:row>11</xdr:row>
      <xdr:rowOff>83821</xdr:rowOff>
    </xdr:to>
    <mc:AlternateContent xmlns:mc="http://schemas.openxmlformats.org/markup-compatibility/2006">
      <mc:Choice xmlns:a14="http://schemas.microsoft.com/office/drawing/2010/main" Requires="a14">
        <xdr:graphicFrame macro="">
          <xdr:nvGraphicFramePr>
            <xdr:cNvPr id="6" name="credit_risk_label">
              <a:extLst>
                <a:ext uri="{FF2B5EF4-FFF2-40B4-BE49-F238E27FC236}">
                  <a16:creationId xmlns:a16="http://schemas.microsoft.com/office/drawing/2014/main" id="{423DEEBF-9FC9-4EDC-9FAA-C722AA5AFAF6}"/>
                </a:ext>
              </a:extLst>
            </xdr:cNvPr>
            <xdr:cNvGraphicFramePr/>
          </xdr:nvGraphicFramePr>
          <xdr:xfrm>
            <a:off x="0" y="0"/>
            <a:ext cx="0" cy="0"/>
          </xdr:xfrm>
          <a:graphic>
            <a:graphicData uri="http://schemas.microsoft.com/office/drawing/2010/slicer">
              <sle:slicer xmlns:sle="http://schemas.microsoft.com/office/drawing/2010/slicer" name="credit_risk_label"/>
            </a:graphicData>
          </a:graphic>
        </xdr:graphicFrame>
      </mc:Choice>
      <mc:Fallback>
        <xdr:sp macro="" textlink="">
          <xdr:nvSpPr>
            <xdr:cNvPr id="0" name=""/>
            <xdr:cNvSpPr>
              <a:spLocks noTextEdit="1"/>
            </xdr:cNvSpPr>
          </xdr:nvSpPr>
          <xdr:spPr>
            <a:xfrm>
              <a:off x="10073640" y="1120141"/>
              <a:ext cx="1828800" cy="120396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706859259262" backgroundQuery="1" createdVersion="8" refreshedVersion="8" minRefreshableVersion="3" recordCount="0" supportSubquery="1" supportAdvancedDrill="1" xr:uid="{BA8E6BA8-A574-4992-AEA8-5B4BC7A42B82}">
  <cacheSource type="external" connectionId="1"/>
  <cacheFields count="3">
    <cacheField name="[Measures].[Count of customer_id]" caption="Count of customer_id" numFmtId="0" hierarchy="32" level="32767"/>
    <cacheField name="[Bank_data3].[credit_risk_label].[credit_risk_label]" caption="credit_risk_label" numFmtId="0" hierarchy="22" level="1">
      <sharedItems count="2">
        <s v="High Risk"/>
        <s v="Low Risk"/>
      </sharedItems>
    </cacheField>
    <cacheField name="[Bank_data3].[employment_status].[employment_status]" caption="employment_status" numFmtId="0" hierarchy="3" level="1">
      <sharedItems containsSemiMixedTypes="0" containsNonDate="0" containsString="0"/>
    </cacheField>
  </cacheFields>
  <cacheHierarchies count="40">
    <cacheHierarchy uniqueName="[Bank_data3].[customer_id]" caption="customer_id" attribute="1" defaultMemberUniqueName="[Bank_data3].[customer_id].[All]" allUniqueName="[Bank_data3].[customer_id].[All]" dimensionUniqueName="[Bank_data3]" displayFolder="" count="0" memberValueDatatype="130" unbalanced="0"/>
    <cacheHierarchy uniqueName="[Bank_data3].[age]" caption="age" attribute="1" defaultMemberUniqueName="[Bank_data3].[age].[All]" allUniqueName="[Bank_data3].[age].[All]" dimensionUniqueName="[Bank_data3]" displayFolder="" count="0"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fieldsUsage count="2">
        <fieldUsage x="-1"/>
        <fieldUsage x="2"/>
      </fieldsUsage>
    </cacheHierarchy>
    <cacheHierarchy uniqueName="[Bank_data3].[annual_income]" caption="annual_income" attribute="1" defaultMemberUniqueName="[Bank_data3].[annual_income].[All]" allUniqueName="[Bank_data3].[annual_income].[All]" dimensionUniqueName="[Bank_data3]" displayFolder="" count="0" memberValueDatatype="5" unbalanced="0"/>
    <cacheHierarchy uniqueName="[Bank_data3].[account_age_months]" caption="account_age_months" attribute="1" defaultMemberUniqueName="[Bank_data3].[account_age_months].[All]" allUniqueName="[Bank_data3].[account_age_months].[All]" dimensionUniqueName="[Bank_data3]" displayFolder="" count="0" memberValueDatatype="20" unbalanced="0"/>
    <cacheHierarchy uniqueName="[Bank_data3].[avg_monthly_balance]" caption="avg_monthly_balance" attribute="1" defaultMemberUniqueName="[Bank_data3].[avg_monthly_balance].[All]" allUniqueName="[Bank_data3].[avg_monthly_balance].[All]" dimensionUniqueName="[Bank_data3]" displayFolder="" count="0"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0" memberValueDatatype="20" unbalanced="0"/>
    <cacheHierarchy uniqueName="[Bank_data3].[avg_deposit_amount]" caption="avg_deposit_amount" attribute="1" defaultMemberUniqueName="[Bank_data3].[avg_deposit_amount].[All]" allUniqueName="[Bank_data3].[avg_deposit_amount].[All]" dimensionUniqueName="[Bank_data3]" displayFolder="" count="0"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0" memberValueDatatype="20" unbalanced="0"/>
    <cacheHierarchy uniqueName="[Bank_data3].[debit_card_spending]" caption="debit_card_spending" attribute="1" defaultMemberUniqueName="[Bank_data3].[debit_card_spending].[All]" allUniqueName="[Bank_data3].[debit_card_spending].[All]" dimensionUniqueName="[Bank_data3]" displayFolder="" count="0"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0"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0"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0" memberValueDatatype="20" unbalanced="0"/>
    <cacheHierarchy uniqueName="[Bank_data3].[credit_score]" caption="credit_score" attribute="1" defaultMemberUniqueName="[Bank_data3].[credit_score].[All]" allUniqueName="[Bank_data3].[credit_score].[All]" dimensionUniqueName="[Bank_data3]" displayFolder="" count="0" memberValueDatatype="20" unbalanced="0"/>
    <cacheHierarchy uniqueName="[Bank_data3].[num_open_loans]" caption="num_open_loans" attribute="1" defaultMemberUniqueName="[Bank_data3].[num_open_loans].[All]" allUniqueName="[Bank_data3].[num_open_loans].[All]" dimensionUniqueName="[Bank_data3]" displayFolder="" count="0"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0" memberValueDatatype="5" unbalanced="0"/>
    <cacheHierarchy uniqueName="[Bank_data3].[late_payment_count]" caption="late_payment_count" attribute="1" defaultMemberUniqueName="[Bank_data3].[late_payment_count].[All]" allUniqueName="[Bank_data3].[late_payment_count].[All]" dimensionUniqueName="[Bank_data3]" displayFolder="" count="0"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0" memberValueDatatype="20" unbalanced="0"/>
    <cacheHierarchy uniqueName="[Bank_data3].[fraud_flag]" caption="fraud_flag" attribute="1" defaultMemberUniqueName="[Bank_data3].[fraud_flag].[All]" allUniqueName="[Bank_data3].[fraud_flag].[All]" dimensionUniqueName="[Bank_data3]" displayFolder="" count="0"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0"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2" memberValueDatatype="130" unbalanced="0">
      <fieldsUsage count="2">
        <fieldUsage x="-1"/>
        <fieldUsage x="1"/>
      </fieldsUsage>
    </cacheHierarchy>
    <cacheHierarchy uniqueName="[Bank_data3].[Age_Group]" caption="Age_Group" attribute="1" defaultMemberUniqueName="[Bank_data3].[Age_Group].[All]" allUniqueName="[Bank_data3].[Age_Group].[All]" dimensionUniqueName="[Bank_data3]" displayFolder="" count="2" memberValueDatatype="130" unbalanced="0"/>
    <cacheHierarchy uniqueName="[Bank_data3].[Income_Band]" caption="Income_Band" attribute="1" defaultMemberUniqueName="[Bank_data3].[Income_Band].[All]" allUniqueName="[Bank_data3].[Income_Band].[All]" dimensionUniqueName="[Bank_data3]" displayFolder="" count="0" memberValueDatatype="130" unbalanced="0"/>
    <cacheHierarchy uniqueName="[Bank_data3].[Credit_Score_Band]" caption="Credit_Score_Band" attribute="1" defaultMemberUniqueName="[Bank_data3].[Credit_Score_Band].[All]" allUniqueName="[Bank_data3].[Credit_Score_Band].[All]" dimensionUniqueName="[Bank_data3]" displayFolder="" count="0"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0" memberValueDatatype="5" unbalanced="0"/>
    <cacheHierarchy uniqueName="[Bank_data3].[Balance_Category]" caption="Balance_Category" attribute="1" defaultMemberUniqueName="[Bank_data3].[Balance_Category].[All]" allUniqueName="[Bank_data3].[Balance_Category].[All]" dimensionUniqueName="[Bank_data3]" displayFolder="" count="0" memberValueDatatype="130" unbalanced="0"/>
    <cacheHierarchy uniqueName="[Bank_data3].[Digital_Engagement]" caption="Digital_Engagement" attribute="1" defaultMemberUniqueName="[Bank_data3].[Digital_Engagement].[All]" allUniqueName="[Bank_data3].[Digital_Engagement].[All]" dimensionUniqueName="[Bank_data3]" displayFolder="" count="0"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0"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hidden="1">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hidden="1">
      <extLst>
        <ext xmlns:x15="http://schemas.microsoft.com/office/spreadsheetml/2010/11/main" uri="{B97F6D7D-B522-45F9-BDA1-12C45D357490}">
          <x15:cacheHierarchy aggregatedColumn="11"/>
        </ext>
      </extLst>
    </cacheHierarchy>
  </cacheHierarchies>
  <kpis count="0"/>
  <dimensions count="2">
    <dimension name="Bank_data3" uniqueName="[Bank_data3]" caption="Bank_data3"/>
    <dimension measure="1" name="Measures" uniqueName="[Measures]" caption="Measures"/>
  </dimensions>
  <measureGroups count="1">
    <measureGroup name="Bank_data3" caption="Bank_data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706860069447" backgroundQuery="1" createdVersion="8" refreshedVersion="8" minRefreshableVersion="3" recordCount="0" supportSubquery="1" supportAdvancedDrill="1" xr:uid="{0B1A4402-3F58-4AB9-BF4F-D2E9FFB39E05}">
  <cacheSource type="external" connectionId="1"/>
  <cacheFields count="3">
    <cacheField name="[Measures].[Average of annual_income]" caption="Average of annual_income" numFmtId="0" hierarchy="34" level="32767"/>
    <cacheField name="[Bank_data3].[credit_risk_label].[credit_risk_label]" caption="credit_risk_label" numFmtId="0" hierarchy="22" level="1">
      <sharedItems count="2">
        <s v="High Risk"/>
        <s v="Low Risk"/>
      </sharedItems>
    </cacheField>
    <cacheField name="[Bank_data3].[employment_status].[employment_status]" caption="employment_status" numFmtId="0" hierarchy="3" level="1">
      <sharedItems containsSemiMixedTypes="0" containsNonDate="0" containsString="0"/>
    </cacheField>
  </cacheFields>
  <cacheHierarchies count="40">
    <cacheHierarchy uniqueName="[Bank_data3].[customer_id]" caption="customer_id" attribute="1" defaultMemberUniqueName="[Bank_data3].[customer_id].[All]" allUniqueName="[Bank_data3].[customer_id].[All]" dimensionUniqueName="[Bank_data3]" displayFolder="" count="2" memberValueDatatype="130" unbalanced="0"/>
    <cacheHierarchy uniqueName="[Bank_data3].[age]" caption="age" attribute="1" defaultMemberUniqueName="[Bank_data3].[age].[All]" allUniqueName="[Bank_data3].[age].[All]" dimensionUniqueName="[Bank_data3]" displayFolder="" count="2"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fieldsUsage count="2">
        <fieldUsage x="-1"/>
        <fieldUsage x="2"/>
      </fieldsUsage>
    </cacheHierarchy>
    <cacheHierarchy uniqueName="[Bank_data3].[annual_income]" caption="annual_income" attribute="1" defaultMemberUniqueName="[Bank_data3].[annual_income].[All]" allUniqueName="[Bank_data3].[annual_income].[All]" dimensionUniqueName="[Bank_data3]" displayFolder="" count="2" memberValueDatatype="5" unbalanced="0"/>
    <cacheHierarchy uniqueName="[Bank_data3].[account_age_months]" caption="account_age_months" attribute="1" defaultMemberUniqueName="[Bank_data3].[account_age_months].[All]" allUniqueName="[Bank_data3].[account_age_months].[All]" dimensionUniqueName="[Bank_data3]" displayFolder="" count="2" memberValueDatatype="20" unbalanced="0"/>
    <cacheHierarchy uniqueName="[Bank_data3].[avg_monthly_balance]" caption="avg_monthly_balance" attribute="1" defaultMemberUniqueName="[Bank_data3].[avg_monthly_balance].[All]" allUniqueName="[Bank_data3].[avg_monthly_balance].[All]" dimensionUniqueName="[Bank_data3]" displayFolder="" count="2"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2" memberValueDatatype="20" unbalanced="0"/>
    <cacheHierarchy uniqueName="[Bank_data3].[avg_deposit_amount]" caption="avg_deposit_amount" attribute="1" defaultMemberUniqueName="[Bank_data3].[avg_deposit_amount].[All]" allUniqueName="[Bank_data3].[avg_deposit_amount].[All]" dimensionUniqueName="[Bank_data3]" displayFolder="" count="2"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2" memberValueDatatype="20" unbalanced="0"/>
    <cacheHierarchy uniqueName="[Bank_data3].[debit_card_spending]" caption="debit_card_spending" attribute="1" defaultMemberUniqueName="[Bank_data3].[debit_card_spending].[All]" allUniqueName="[Bank_data3].[debit_card_spending].[All]" dimensionUniqueName="[Bank_data3]" displayFolder="" count="2"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2"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2"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2" memberValueDatatype="20" unbalanced="0"/>
    <cacheHierarchy uniqueName="[Bank_data3].[credit_score]" caption="credit_score" attribute="1" defaultMemberUniqueName="[Bank_data3].[credit_score].[All]" allUniqueName="[Bank_data3].[credit_score].[All]" dimensionUniqueName="[Bank_data3]" displayFolder="" count="2" memberValueDatatype="20" unbalanced="0"/>
    <cacheHierarchy uniqueName="[Bank_data3].[num_open_loans]" caption="num_open_loans" attribute="1" defaultMemberUniqueName="[Bank_data3].[num_open_loans].[All]" allUniqueName="[Bank_data3].[num_open_loans].[All]" dimensionUniqueName="[Bank_data3]" displayFolder="" count="2"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2" memberValueDatatype="5" unbalanced="0"/>
    <cacheHierarchy uniqueName="[Bank_data3].[late_payment_count]" caption="late_payment_count" attribute="1" defaultMemberUniqueName="[Bank_data3].[late_payment_count].[All]" allUniqueName="[Bank_data3].[late_payment_count].[All]" dimensionUniqueName="[Bank_data3]" displayFolder="" count="2"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2" memberValueDatatype="20" unbalanced="0"/>
    <cacheHierarchy uniqueName="[Bank_data3].[fraud_flag]" caption="fraud_flag" attribute="1" defaultMemberUniqueName="[Bank_data3].[fraud_flag].[All]" allUniqueName="[Bank_data3].[fraud_flag].[All]" dimensionUniqueName="[Bank_data3]" displayFolder="" count="2"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2"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2" memberValueDatatype="130" unbalanced="0">
      <fieldsUsage count="2">
        <fieldUsage x="-1"/>
        <fieldUsage x="1"/>
      </fieldsUsage>
    </cacheHierarchy>
    <cacheHierarchy uniqueName="[Bank_data3].[Age_Group]" caption="Age_Group" attribute="1" defaultMemberUniqueName="[Bank_data3].[Age_Group].[All]" allUniqueName="[Bank_data3].[Age_Group].[All]" dimensionUniqueName="[Bank_data3]" displayFolder="" count="2" memberValueDatatype="130" unbalanced="0"/>
    <cacheHierarchy uniqueName="[Bank_data3].[Income_Band]" caption="Income_Band" attribute="1" defaultMemberUniqueName="[Bank_data3].[Income_Band].[All]" allUniqueName="[Bank_data3].[Income_Band].[All]" dimensionUniqueName="[Bank_data3]" displayFolder="" count="2" memberValueDatatype="130" unbalanced="0"/>
    <cacheHierarchy uniqueName="[Bank_data3].[Credit_Score_Band]" caption="Credit_Score_Band" attribute="1" defaultMemberUniqueName="[Bank_data3].[Credit_Score_Band].[All]" allUniqueName="[Bank_data3].[Credit_Score_Band].[All]" dimensionUniqueName="[Bank_data3]" displayFolder="" count="2"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2" memberValueDatatype="5" unbalanced="0"/>
    <cacheHierarchy uniqueName="[Bank_data3].[Balance_Category]" caption="Balance_Category" attribute="1" defaultMemberUniqueName="[Bank_data3].[Balance_Category].[All]" allUniqueName="[Bank_data3].[Balance_Category].[All]" dimensionUniqueName="[Bank_data3]" displayFolder="" count="2" memberValueDatatype="130" unbalanced="0"/>
    <cacheHierarchy uniqueName="[Bank_data3].[Digital_Engagement]" caption="Digital_Engagement" attribute="1" defaultMemberUniqueName="[Bank_data3].[Digital_Engagement].[All]" allUniqueName="[Bank_data3].[Digital_Engagement].[All]" dimensionUniqueName="[Bank_data3]" displayFolder="" count="2"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2"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hidden="1">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hidden="1">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hidden="1">
      <extLst>
        <ext xmlns:x15="http://schemas.microsoft.com/office/spreadsheetml/2010/11/main" uri="{B97F6D7D-B522-45F9-BDA1-12C45D357490}">
          <x15:cacheHierarchy aggregatedColumn="11"/>
        </ext>
      </extLst>
    </cacheHierarchy>
  </cacheHierarchies>
  <kpis count="0"/>
  <dimensions count="2">
    <dimension name="Bank_data3" uniqueName="[Bank_data3]" caption="Bank_data3"/>
    <dimension measure="1" name="Measures" uniqueName="[Measures]" caption="Measures"/>
  </dimensions>
  <measureGroups count="1">
    <measureGroup name="Bank_data3" caption="Bank_data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706860763887" backgroundQuery="1" createdVersion="8" refreshedVersion="8" minRefreshableVersion="3" recordCount="0" supportSubquery="1" supportAdvancedDrill="1" xr:uid="{15242759-EC97-42BE-B781-7D3A7D305292}">
  <cacheSource type="external" connectionId="1"/>
  <cacheFields count="3">
    <cacheField name="[Bank_data3].[Income_Band].[Income_Band]" caption="Income_Band" numFmtId="0" hierarchy="24" level="1">
      <sharedItems count="3">
        <s v="High Income"/>
        <s v="Low Income"/>
        <s v="Middle Income"/>
      </sharedItems>
    </cacheField>
    <cacheField name="[Measures].[Average of credit_score]" caption="Average of credit_score" numFmtId="0" hierarchy="36" level="32767"/>
    <cacheField name="[Bank_data3].[employment_status].[employment_status]" caption="employment_status" numFmtId="0" hierarchy="3" level="1">
      <sharedItems containsSemiMixedTypes="0" containsNonDate="0" containsString="0"/>
    </cacheField>
  </cacheFields>
  <cacheHierarchies count="40">
    <cacheHierarchy uniqueName="[Bank_data3].[customer_id]" caption="customer_id" attribute="1" defaultMemberUniqueName="[Bank_data3].[customer_id].[All]" allUniqueName="[Bank_data3].[customer_id].[All]" dimensionUniqueName="[Bank_data3]" displayFolder="" count="0" memberValueDatatype="130" unbalanced="0"/>
    <cacheHierarchy uniqueName="[Bank_data3].[age]" caption="age" attribute="1" defaultMemberUniqueName="[Bank_data3].[age].[All]" allUniqueName="[Bank_data3].[age].[All]" dimensionUniqueName="[Bank_data3]" displayFolder="" count="0"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fieldsUsage count="2">
        <fieldUsage x="-1"/>
        <fieldUsage x="2"/>
      </fieldsUsage>
    </cacheHierarchy>
    <cacheHierarchy uniqueName="[Bank_data3].[annual_income]" caption="annual_income" attribute="1" defaultMemberUniqueName="[Bank_data3].[annual_income].[All]" allUniqueName="[Bank_data3].[annual_income].[All]" dimensionUniqueName="[Bank_data3]" displayFolder="" count="0" memberValueDatatype="5" unbalanced="0"/>
    <cacheHierarchy uniqueName="[Bank_data3].[account_age_months]" caption="account_age_months" attribute="1" defaultMemberUniqueName="[Bank_data3].[account_age_months].[All]" allUniqueName="[Bank_data3].[account_age_months].[All]" dimensionUniqueName="[Bank_data3]" displayFolder="" count="0" memberValueDatatype="20" unbalanced="0"/>
    <cacheHierarchy uniqueName="[Bank_data3].[avg_monthly_balance]" caption="avg_monthly_balance" attribute="1" defaultMemberUniqueName="[Bank_data3].[avg_monthly_balance].[All]" allUniqueName="[Bank_data3].[avg_monthly_balance].[All]" dimensionUniqueName="[Bank_data3]" displayFolder="" count="0"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0" memberValueDatatype="20" unbalanced="0"/>
    <cacheHierarchy uniqueName="[Bank_data3].[avg_deposit_amount]" caption="avg_deposit_amount" attribute="1" defaultMemberUniqueName="[Bank_data3].[avg_deposit_amount].[All]" allUniqueName="[Bank_data3].[avg_deposit_amount].[All]" dimensionUniqueName="[Bank_data3]" displayFolder="" count="0"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0" memberValueDatatype="20" unbalanced="0"/>
    <cacheHierarchy uniqueName="[Bank_data3].[debit_card_spending]" caption="debit_card_spending" attribute="1" defaultMemberUniqueName="[Bank_data3].[debit_card_spending].[All]" allUniqueName="[Bank_data3].[debit_card_spending].[All]" dimensionUniqueName="[Bank_data3]" displayFolder="" count="0"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0"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0"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0" memberValueDatatype="20" unbalanced="0"/>
    <cacheHierarchy uniqueName="[Bank_data3].[credit_score]" caption="credit_score" attribute="1" defaultMemberUniqueName="[Bank_data3].[credit_score].[All]" allUniqueName="[Bank_data3].[credit_score].[All]" dimensionUniqueName="[Bank_data3]" displayFolder="" count="0" memberValueDatatype="20" unbalanced="0"/>
    <cacheHierarchy uniqueName="[Bank_data3].[num_open_loans]" caption="num_open_loans" attribute="1" defaultMemberUniqueName="[Bank_data3].[num_open_loans].[All]" allUniqueName="[Bank_data3].[num_open_loans].[All]" dimensionUniqueName="[Bank_data3]" displayFolder="" count="0"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0" memberValueDatatype="5" unbalanced="0"/>
    <cacheHierarchy uniqueName="[Bank_data3].[late_payment_count]" caption="late_payment_count" attribute="1" defaultMemberUniqueName="[Bank_data3].[late_payment_count].[All]" allUniqueName="[Bank_data3].[late_payment_count].[All]" dimensionUniqueName="[Bank_data3]" displayFolder="" count="0"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0" memberValueDatatype="20" unbalanced="0"/>
    <cacheHierarchy uniqueName="[Bank_data3].[fraud_flag]" caption="fraud_flag" attribute="1" defaultMemberUniqueName="[Bank_data3].[fraud_flag].[All]" allUniqueName="[Bank_data3].[fraud_flag].[All]" dimensionUniqueName="[Bank_data3]" displayFolder="" count="0"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0"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0" memberValueDatatype="130" unbalanced="0"/>
    <cacheHierarchy uniqueName="[Bank_data3].[Age_Group]" caption="Age_Group" attribute="1" defaultMemberUniqueName="[Bank_data3].[Age_Group].[All]" allUniqueName="[Bank_data3].[Age_Group].[All]" dimensionUniqueName="[Bank_data3]" displayFolder="" count="2" memberValueDatatype="130" unbalanced="0"/>
    <cacheHierarchy uniqueName="[Bank_data3].[Income_Band]" caption="Income_Band" attribute="1" defaultMemberUniqueName="[Bank_data3].[Income_Band].[All]" allUniqueName="[Bank_data3].[Income_Band].[All]" dimensionUniqueName="[Bank_data3]" displayFolder="" count="2" memberValueDatatype="130" unbalanced="0">
      <fieldsUsage count="2">
        <fieldUsage x="-1"/>
        <fieldUsage x="0"/>
      </fieldsUsage>
    </cacheHierarchy>
    <cacheHierarchy uniqueName="[Bank_data3].[Credit_Score_Band]" caption="Credit_Score_Band" attribute="1" defaultMemberUniqueName="[Bank_data3].[Credit_Score_Band].[All]" allUniqueName="[Bank_data3].[Credit_Score_Band].[All]" dimensionUniqueName="[Bank_data3]" displayFolder="" count="0"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0" memberValueDatatype="5" unbalanced="0"/>
    <cacheHierarchy uniqueName="[Bank_data3].[Balance_Category]" caption="Balance_Category" attribute="1" defaultMemberUniqueName="[Bank_data3].[Balance_Category].[All]" allUniqueName="[Bank_data3].[Balance_Category].[All]" dimensionUniqueName="[Bank_data3]" displayFolder="" count="0" memberValueDatatype="130" unbalanced="0"/>
    <cacheHierarchy uniqueName="[Bank_data3].[Digital_Engagement]" caption="Digital_Engagement" attribute="1" defaultMemberUniqueName="[Bank_data3].[Digital_Engagement].[All]" allUniqueName="[Bank_data3].[Digital_Engagement].[All]" dimensionUniqueName="[Bank_data3]" displayFolder="" count="0"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0"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hidden="1">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hidden="1">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hidden="1">
      <extLst>
        <ext xmlns:x15="http://schemas.microsoft.com/office/spreadsheetml/2010/11/main" uri="{B97F6D7D-B522-45F9-BDA1-12C45D357490}">
          <x15:cacheHierarchy aggregatedColumn="11"/>
        </ext>
      </extLst>
    </cacheHierarchy>
  </cacheHierarchies>
  <kpis count="0"/>
  <dimensions count="2">
    <dimension name="Bank_data3" uniqueName="[Bank_data3]" caption="Bank_data3"/>
    <dimension measure="1" name="Measures" uniqueName="[Measures]" caption="Measures"/>
  </dimensions>
  <measureGroups count="1">
    <measureGroup name="Bank_data3" caption="Bank_data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706861342594" backgroundQuery="1" createdVersion="8" refreshedVersion="8" minRefreshableVersion="3" recordCount="0" supportSubquery="1" supportAdvancedDrill="1" xr:uid="{599707D5-E35E-4C3D-A662-66B6FB1D468C}">
  <cacheSource type="external" connectionId="1"/>
  <cacheFields count="3">
    <cacheField name="[Measures].[Sum of total_outstanding_debt]" caption="Sum of total_outstanding_debt" numFmtId="0" hierarchy="37" level="32767"/>
    <cacheField name="[Bank_data3].[credit_risk_label].[credit_risk_label]" caption="credit_risk_label" numFmtId="0" hierarchy="22" level="1">
      <sharedItems count="2">
        <s v="High Risk"/>
        <s v="Low Risk"/>
      </sharedItems>
    </cacheField>
    <cacheField name="[Bank_data3].[employment_status].[employment_status]" caption="employment_status" numFmtId="0" hierarchy="3" level="1">
      <sharedItems containsSemiMixedTypes="0" containsNonDate="0" containsString="0"/>
    </cacheField>
  </cacheFields>
  <cacheHierarchies count="40">
    <cacheHierarchy uniqueName="[Bank_data3].[customer_id]" caption="customer_id" attribute="1" defaultMemberUniqueName="[Bank_data3].[customer_id].[All]" allUniqueName="[Bank_data3].[customer_id].[All]" dimensionUniqueName="[Bank_data3]" displayFolder="" count="0" memberValueDatatype="130" unbalanced="0"/>
    <cacheHierarchy uniqueName="[Bank_data3].[age]" caption="age" attribute="1" defaultMemberUniqueName="[Bank_data3].[age].[All]" allUniqueName="[Bank_data3].[age].[All]" dimensionUniqueName="[Bank_data3]" displayFolder="" count="0"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fieldsUsage count="2">
        <fieldUsage x="-1"/>
        <fieldUsage x="2"/>
      </fieldsUsage>
    </cacheHierarchy>
    <cacheHierarchy uniqueName="[Bank_data3].[annual_income]" caption="annual_income" attribute="1" defaultMemberUniqueName="[Bank_data3].[annual_income].[All]" allUniqueName="[Bank_data3].[annual_income].[All]" dimensionUniqueName="[Bank_data3]" displayFolder="" count="0" memberValueDatatype="5" unbalanced="0"/>
    <cacheHierarchy uniqueName="[Bank_data3].[account_age_months]" caption="account_age_months" attribute="1" defaultMemberUniqueName="[Bank_data3].[account_age_months].[All]" allUniqueName="[Bank_data3].[account_age_months].[All]" dimensionUniqueName="[Bank_data3]" displayFolder="" count="0" memberValueDatatype="20" unbalanced="0"/>
    <cacheHierarchy uniqueName="[Bank_data3].[avg_monthly_balance]" caption="avg_monthly_balance" attribute="1" defaultMemberUniqueName="[Bank_data3].[avg_monthly_balance].[All]" allUniqueName="[Bank_data3].[avg_monthly_balance].[All]" dimensionUniqueName="[Bank_data3]" displayFolder="" count="0"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0" memberValueDatatype="20" unbalanced="0"/>
    <cacheHierarchy uniqueName="[Bank_data3].[avg_deposit_amount]" caption="avg_deposit_amount" attribute="1" defaultMemberUniqueName="[Bank_data3].[avg_deposit_amount].[All]" allUniqueName="[Bank_data3].[avg_deposit_amount].[All]" dimensionUniqueName="[Bank_data3]" displayFolder="" count="0"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0" memberValueDatatype="20" unbalanced="0"/>
    <cacheHierarchy uniqueName="[Bank_data3].[debit_card_spending]" caption="debit_card_spending" attribute="1" defaultMemberUniqueName="[Bank_data3].[debit_card_spending].[All]" allUniqueName="[Bank_data3].[debit_card_spending].[All]" dimensionUniqueName="[Bank_data3]" displayFolder="" count="0"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0"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0"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0" memberValueDatatype="20" unbalanced="0"/>
    <cacheHierarchy uniqueName="[Bank_data3].[credit_score]" caption="credit_score" attribute="1" defaultMemberUniqueName="[Bank_data3].[credit_score].[All]" allUniqueName="[Bank_data3].[credit_score].[All]" dimensionUniqueName="[Bank_data3]" displayFolder="" count="0" memberValueDatatype="20" unbalanced="0"/>
    <cacheHierarchy uniqueName="[Bank_data3].[num_open_loans]" caption="num_open_loans" attribute="1" defaultMemberUniqueName="[Bank_data3].[num_open_loans].[All]" allUniqueName="[Bank_data3].[num_open_loans].[All]" dimensionUniqueName="[Bank_data3]" displayFolder="" count="0"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0" memberValueDatatype="5" unbalanced="0"/>
    <cacheHierarchy uniqueName="[Bank_data3].[late_payment_count]" caption="late_payment_count" attribute="1" defaultMemberUniqueName="[Bank_data3].[late_payment_count].[All]" allUniqueName="[Bank_data3].[late_payment_count].[All]" dimensionUniqueName="[Bank_data3]" displayFolder="" count="0"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0" memberValueDatatype="20" unbalanced="0"/>
    <cacheHierarchy uniqueName="[Bank_data3].[fraud_flag]" caption="fraud_flag" attribute="1" defaultMemberUniqueName="[Bank_data3].[fraud_flag].[All]" allUniqueName="[Bank_data3].[fraud_flag].[All]" dimensionUniqueName="[Bank_data3]" displayFolder="" count="0"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0"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2" memberValueDatatype="130" unbalanced="0">
      <fieldsUsage count="2">
        <fieldUsage x="-1"/>
        <fieldUsage x="1"/>
      </fieldsUsage>
    </cacheHierarchy>
    <cacheHierarchy uniqueName="[Bank_data3].[Age_Group]" caption="Age_Group" attribute="1" defaultMemberUniqueName="[Bank_data3].[Age_Group].[All]" allUniqueName="[Bank_data3].[Age_Group].[All]" dimensionUniqueName="[Bank_data3]" displayFolder="" count="2" memberValueDatatype="130" unbalanced="0"/>
    <cacheHierarchy uniqueName="[Bank_data3].[Income_Band]" caption="Income_Band" attribute="1" defaultMemberUniqueName="[Bank_data3].[Income_Band].[All]" allUniqueName="[Bank_data3].[Income_Band].[All]" dimensionUniqueName="[Bank_data3]" displayFolder="" count="0" memberValueDatatype="130" unbalanced="0"/>
    <cacheHierarchy uniqueName="[Bank_data3].[Credit_Score_Band]" caption="Credit_Score_Band" attribute="1" defaultMemberUniqueName="[Bank_data3].[Credit_Score_Band].[All]" allUniqueName="[Bank_data3].[Credit_Score_Band].[All]" dimensionUniqueName="[Bank_data3]" displayFolder="" count="0"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0" memberValueDatatype="5" unbalanced="0"/>
    <cacheHierarchy uniqueName="[Bank_data3].[Balance_Category]" caption="Balance_Category" attribute="1" defaultMemberUniqueName="[Bank_data3].[Balance_Category].[All]" allUniqueName="[Bank_data3].[Balance_Category].[All]" dimensionUniqueName="[Bank_data3]" displayFolder="" count="0" memberValueDatatype="130" unbalanced="0"/>
    <cacheHierarchy uniqueName="[Bank_data3].[Digital_Engagement]" caption="Digital_Engagement" attribute="1" defaultMemberUniqueName="[Bank_data3].[Digital_Engagement].[All]" allUniqueName="[Bank_data3].[Digital_Engagement].[All]" dimensionUniqueName="[Bank_data3]" displayFolder="" count="0"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0"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hidden="1">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hidden="1">
      <extLst>
        <ext xmlns:x15="http://schemas.microsoft.com/office/spreadsheetml/2010/11/main" uri="{B97F6D7D-B522-45F9-BDA1-12C45D357490}">
          <x15:cacheHierarchy aggregatedColumn="11"/>
        </ext>
      </extLst>
    </cacheHierarchy>
  </cacheHierarchies>
  <kpis count="0"/>
  <dimensions count="2">
    <dimension name="Bank_data3" uniqueName="[Bank_data3]" caption="Bank_data3"/>
    <dimension measure="1" name="Measures" uniqueName="[Measures]" caption="Measures"/>
  </dimensions>
  <measureGroups count="1">
    <measureGroup name="Bank_data3" caption="Bank_data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706862037034" backgroundQuery="1" createdVersion="8" refreshedVersion="8" minRefreshableVersion="3" recordCount="0" supportSubquery="1" supportAdvancedDrill="1" xr:uid="{3EB9232A-75F2-473E-B635-0291B5FF8E55}">
  <cacheSource type="external" connectionId="1"/>
  <cacheFields count="3">
    <cacheField name="[Measures].[Count of customer_id]" caption="Count of customer_id" numFmtId="0" hierarchy="32" level="32767"/>
    <cacheField name="[Bank_data3].[employment_status].[employment_status]" caption="employment_status" numFmtId="0" hierarchy="3" level="1">
      <sharedItems count="3">
        <s v="Employed"/>
        <s v="Self-Employed"/>
        <s v="Unemployed"/>
      </sharedItems>
    </cacheField>
    <cacheField name="[Bank_data3].[loan_default_history].[loan_default_history]" caption="loan_default_history" numFmtId="0" hierarchy="18"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Bank_data3].[loan_default_history].&amp;[0]"/>
            <x15:cachedUniqueName index="1" name="[Bank_data3].[loan_default_history].&amp;[1]"/>
          </x15:cachedUniqueNames>
        </ext>
      </extLst>
    </cacheField>
  </cacheFields>
  <cacheHierarchies count="40">
    <cacheHierarchy uniqueName="[Bank_data3].[customer_id]" caption="customer_id" attribute="1" defaultMemberUniqueName="[Bank_data3].[customer_id].[All]" allUniqueName="[Bank_data3].[customer_id].[All]" dimensionUniqueName="[Bank_data3]" displayFolder="" count="0" memberValueDatatype="130" unbalanced="0"/>
    <cacheHierarchy uniqueName="[Bank_data3].[age]" caption="age" attribute="1" defaultMemberUniqueName="[Bank_data3].[age].[All]" allUniqueName="[Bank_data3].[age].[All]" dimensionUniqueName="[Bank_data3]" displayFolder="" count="0"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fieldsUsage count="2">
        <fieldUsage x="-1"/>
        <fieldUsage x="1"/>
      </fieldsUsage>
    </cacheHierarchy>
    <cacheHierarchy uniqueName="[Bank_data3].[annual_income]" caption="annual_income" attribute="1" defaultMemberUniqueName="[Bank_data3].[annual_income].[All]" allUniqueName="[Bank_data3].[annual_income].[All]" dimensionUniqueName="[Bank_data3]" displayFolder="" count="0" memberValueDatatype="5" unbalanced="0"/>
    <cacheHierarchy uniqueName="[Bank_data3].[account_age_months]" caption="account_age_months" attribute="1" defaultMemberUniqueName="[Bank_data3].[account_age_months].[All]" allUniqueName="[Bank_data3].[account_age_months].[All]" dimensionUniqueName="[Bank_data3]" displayFolder="" count="0" memberValueDatatype="20" unbalanced="0"/>
    <cacheHierarchy uniqueName="[Bank_data3].[avg_monthly_balance]" caption="avg_monthly_balance" attribute="1" defaultMemberUniqueName="[Bank_data3].[avg_monthly_balance].[All]" allUniqueName="[Bank_data3].[avg_monthly_balance].[All]" dimensionUniqueName="[Bank_data3]" displayFolder="" count="0"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0" memberValueDatatype="20" unbalanced="0"/>
    <cacheHierarchy uniqueName="[Bank_data3].[avg_deposit_amount]" caption="avg_deposit_amount" attribute="1" defaultMemberUniqueName="[Bank_data3].[avg_deposit_amount].[All]" allUniqueName="[Bank_data3].[avg_deposit_amount].[All]" dimensionUniqueName="[Bank_data3]" displayFolder="" count="0"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0" memberValueDatatype="20" unbalanced="0"/>
    <cacheHierarchy uniqueName="[Bank_data3].[debit_card_spending]" caption="debit_card_spending" attribute="1" defaultMemberUniqueName="[Bank_data3].[debit_card_spending].[All]" allUniqueName="[Bank_data3].[debit_card_spending].[All]" dimensionUniqueName="[Bank_data3]" displayFolder="" count="0"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0"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0"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0" memberValueDatatype="20" unbalanced="0"/>
    <cacheHierarchy uniqueName="[Bank_data3].[credit_score]" caption="credit_score" attribute="1" defaultMemberUniqueName="[Bank_data3].[credit_score].[All]" allUniqueName="[Bank_data3].[credit_score].[All]" dimensionUniqueName="[Bank_data3]" displayFolder="" count="0" memberValueDatatype="20" unbalanced="0"/>
    <cacheHierarchy uniqueName="[Bank_data3].[num_open_loans]" caption="num_open_loans" attribute="1" defaultMemberUniqueName="[Bank_data3].[num_open_loans].[All]" allUniqueName="[Bank_data3].[num_open_loans].[All]" dimensionUniqueName="[Bank_data3]" displayFolder="" count="0"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0" memberValueDatatype="5" unbalanced="0"/>
    <cacheHierarchy uniqueName="[Bank_data3].[late_payment_count]" caption="late_payment_count" attribute="1" defaultMemberUniqueName="[Bank_data3].[late_payment_count].[All]" allUniqueName="[Bank_data3].[late_payment_count].[All]" dimensionUniqueName="[Bank_data3]" displayFolder="" count="0"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2" memberValueDatatype="20" unbalanced="0">
      <fieldsUsage count="2">
        <fieldUsage x="-1"/>
        <fieldUsage x="2"/>
      </fieldsUsage>
    </cacheHierarchy>
    <cacheHierarchy uniqueName="[Bank_data3].[fraud_flag]" caption="fraud_flag" attribute="1" defaultMemberUniqueName="[Bank_data3].[fraud_flag].[All]" allUniqueName="[Bank_data3].[fraud_flag].[All]" dimensionUniqueName="[Bank_data3]" displayFolder="" count="0"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0"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0" memberValueDatatype="130" unbalanced="0"/>
    <cacheHierarchy uniqueName="[Bank_data3].[Age_Group]" caption="Age_Group" attribute="1" defaultMemberUniqueName="[Bank_data3].[Age_Group].[All]" allUniqueName="[Bank_data3].[Age_Group].[All]" dimensionUniqueName="[Bank_data3]" displayFolder="" count="2" memberValueDatatype="130" unbalanced="0"/>
    <cacheHierarchy uniqueName="[Bank_data3].[Income_Band]" caption="Income_Band" attribute="1" defaultMemberUniqueName="[Bank_data3].[Income_Band].[All]" allUniqueName="[Bank_data3].[Income_Band].[All]" dimensionUniqueName="[Bank_data3]" displayFolder="" count="0" memberValueDatatype="130" unbalanced="0"/>
    <cacheHierarchy uniqueName="[Bank_data3].[Credit_Score_Band]" caption="Credit_Score_Band" attribute="1" defaultMemberUniqueName="[Bank_data3].[Credit_Score_Band].[All]" allUniqueName="[Bank_data3].[Credit_Score_Band].[All]" dimensionUniqueName="[Bank_data3]" displayFolder="" count="0"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0" memberValueDatatype="5" unbalanced="0"/>
    <cacheHierarchy uniqueName="[Bank_data3].[Balance_Category]" caption="Balance_Category" attribute="1" defaultMemberUniqueName="[Bank_data3].[Balance_Category].[All]" allUniqueName="[Bank_data3].[Balance_Category].[All]" dimensionUniqueName="[Bank_data3]" displayFolder="" count="0" memberValueDatatype="130" unbalanced="0"/>
    <cacheHierarchy uniqueName="[Bank_data3].[Digital_Engagement]" caption="Digital_Engagement" attribute="1" defaultMemberUniqueName="[Bank_data3].[Digital_Engagement].[All]" allUniqueName="[Bank_data3].[Digital_Engagement].[All]" dimensionUniqueName="[Bank_data3]" displayFolder="" count="0"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0"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hidden="1">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hidden="1">
      <extLst>
        <ext xmlns:x15="http://schemas.microsoft.com/office/spreadsheetml/2010/11/main" uri="{B97F6D7D-B522-45F9-BDA1-12C45D357490}">
          <x15:cacheHierarchy aggregatedColumn="11"/>
        </ext>
      </extLst>
    </cacheHierarchy>
  </cacheHierarchies>
  <kpis count="0"/>
  <dimensions count="2">
    <dimension name="Bank_data3" uniqueName="[Bank_data3]" caption="Bank_data3"/>
    <dimension measure="1" name="Measures" uniqueName="[Measures]" caption="Measures"/>
  </dimensions>
  <measureGroups count="1">
    <measureGroup name="Bank_data3" caption="Bank_data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706862847219" backgroundQuery="1" createdVersion="8" refreshedVersion="8" minRefreshableVersion="3" recordCount="0" supportSubquery="1" supportAdvancedDrill="1" xr:uid="{5336AAF9-5EFD-4D4A-9A64-7EF02E1ADB29}">
  <cacheSource type="external" connectionId="1"/>
  <cacheFields count="3">
    <cacheField name="[Bank_data3].[Age_Group].[Age_Group]" caption="Age_Group" numFmtId="0" hierarchy="23" level="1">
      <sharedItems count="5">
        <s v="18-24"/>
        <s v="25-34"/>
        <s v="35-44"/>
        <s v="45-54"/>
        <s v="55+"/>
      </sharedItems>
    </cacheField>
    <cacheField name="[Measures].[Average of mobile_banking_logins]" caption="Average of mobile_banking_logins" numFmtId="0" hierarchy="39" level="32767"/>
    <cacheField name="[Bank_data3].[employment_status].[employment_status]" caption="employment_status" numFmtId="0" hierarchy="3" level="1">
      <sharedItems containsSemiMixedTypes="0" containsNonDate="0" containsString="0"/>
    </cacheField>
  </cacheFields>
  <cacheHierarchies count="40">
    <cacheHierarchy uniqueName="[Bank_data3].[customer_id]" caption="customer_id" attribute="1" defaultMemberUniqueName="[Bank_data3].[customer_id].[All]" allUniqueName="[Bank_data3].[customer_id].[All]" dimensionUniqueName="[Bank_data3]" displayFolder="" count="0" memberValueDatatype="130" unbalanced="0"/>
    <cacheHierarchy uniqueName="[Bank_data3].[age]" caption="age" attribute="1" defaultMemberUniqueName="[Bank_data3].[age].[All]" allUniqueName="[Bank_data3].[age].[All]" dimensionUniqueName="[Bank_data3]" displayFolder="" count="0"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fieldsUsage count="2">
        <fieldUsage x="-1"/>
        <fieldUsage x="2"/>
      </fieldsUsage>
    </cacheHierarchy>
    <cacheHierarchy uniqueName="[Bank_data3].[annual_income]" caption="annual_income" attribute="1" defaultMemberUniqueName="[Bank_data3].[annual_income].[All]" allUniqueName="[Bank_data3].[annual_income].[All]" dimensionUniqueName="[Bank_data3]" displayFolder="" count="0" memberValueDatatype="5" unbalanced="0"/>
    <cacheHierarchy uniqueName="[Bank_data3].[account_age_months]" caption="account_age_months" attribute="1" defaultMemberUniqueName="[Bank_data3].[account_age_months].[All]" allUniqueName="[Bank_data3].[account_age_months].[All]" dimensionUniqueName="[Bank_data3]" displayFolder="" count="0" memberValueDatatype="20" unbalanced="0"/>
    <cacheHierarchy uniqueName="[Bank_data3].[avg_monthly_balance]" caption="avg_monthly_balance" attribute="1" defaultMemberUniqueName="[Bank_data3].[avg_monthly_balance].[All]" allUniqueName="[Bank_data3].[avg_monthly_balance].[All]" dimensionUniqueName="[Bank_data3]" displayFolder="" count="0"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0" memberValueDatatype="20" unbalanced="0"/>
    <cacheHierarchy uniqueName="[Bank_data3].[avg_deposit_amount]" caption="avg_deposit_amount" attribute="1" defaultMemberUniqueName="[Bank_data3].[avg_deposit_amount].[All]" allUniqueName="[Bank_data3].[avg_deposit_amount].[All]" dimensionUniqueName="[Bank_data3]" displayFolder="" count="0"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0" memberValueDatatype="20" unbalanced="0"/>
    <cacheHierarchy uniqueName="[Bank_data3].[debit_card_spending]" caption="debit_card_spending" attribute="1" defaultMemberUniqueName="[Bank_data3].[debit_card_spending].[All]" allUniqueName="[Bank_data3].[debit_card_spending].[All]" dimensionUniqueName="[Bank_data3]" displayFolder="" count="0"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0"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0"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0" memberValueDatatype="20" unbalanced="0"/>
    <cacheHierarchy uniqueName="[Bank_data3].[credit_score]" caption="credit_score" attribute="1" defaultMemberUniqueName="[Bank_data3].[credit_score].[All]" allUniqueName="[Bank_data3].[credit_score].[All]" dimensionUniqueName="[Bank_data3]" displayFolder="" count="0" memberValueDatatype="20" unbalanced="0"/>
    <cacheHierarchy uniqueName="[Bank_data3].[num_open_loans]" caption="num_open_loans" attribute="1" defaultMemberUniqueName="[Bank_data3].[num_open_loans].[All]" allUniqueName="[Bank_data3].[num_open_loans].[All]" dimensionUniqueName="[Bank_data3]" displayFolder="" count="0"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0" memberValueDatatype="5" unbalanced="0"/>
    <cacheHierarchy uniqueName="[Bank_data3].[late_payment_count]" caption="late_payment_count" attribute="1" defaultMemberUniqueName="[Bank_data3].[late_payment_count].[All]" allUniqueName="[Bank_data3].[late_payment_count].[All]" dimensionUniqueName="[Bank_data3]" displayFolder="" count="0"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0" memberValueDatatype="20" unbalanced="0"/>
    <cacheHierarchy uniqueName="[Bank_data3].[fraud_flag]" caption="fraud_flag" attribute="1" defaultMemberUniqueName="[Bank_data3].[fraud_flag].[All]" allUniqueName="[Bank_data3].[fraud_flag].[All]" dimensionUniqueName="[Bank_data3]" displayFolder="" count="0"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0"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0" memberValueDatatype="130" unbalanced="0"/>
    <cacheHierarchy uniqueName="[Bank_data3].[Age_Group]" caption="Age_Group" attribute="1" defaultMemberUniqueName="[Bank_data3].[Age_Group].[All]" allUniqueName="[Bank_data3].[Age_Group].[All]" dimensionUniqueName="[Bank_data3]" displayFolder="" count="2" memberValueDatatype="130" unbalanced="0">
      <fieldsUsage count="2">
        <fieldUsage x="-1"/>
        <fieldUsage x="0"/>
      </fieldsUsage>
    </cacheHierarchy>
    <cacheHierarchy uniqueName="[Bank_data3].[Income_Band]" caption="Income_Band" attribute="1" defaultMemberUniqueName="[Bank_data3].[Income_Band].[All]" allUniqueName="[Bank_data3].[Income_Band].[All]" dimensionUniqueName="[Bank_data3]" displayFolder="" count="0" memberValueDatatype="130" unbalanced="0"/>
    <cacheHierarchy uniqueName="[Bank_data3].[Credit_Score_Band]" caption="Credit_Score_Band" attribute="1" defaultMemberUniqueName="[Bank_data3].[Credit_Score_Band].[All]" allUniqueName="[Bank_data3].[Credit_Score_Band].[All]" dimensionUniqueName="[Bank_data3]" displayFolder="" count="0"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0" memberValueDatatype="5" unbalanced="0"/>
    <cacheHierarchy uniqueName="[Bank_data3].[Balance_Category]" caption="Balance_Category" attribute="1" defaultMemberUniqueName="[Bank_data3].[Balance_Category].[All]" allUniqueName="[Bank_data3].[Balance_Category].[All]" dimensionUniqueName="[Bank_data3]" displayFolder="" count="0" memberValueDatatype="130" unbalanced="0"/>
    <cacheHierarchy uniqueName="[Bank_data3].[Digital_Engagement]" caption="Digital_Engagement" attribute="1" defaultMemberUniqueName="[Bank_data3].[Digital_Engagement].[All]" allUniqueName="[Bank_data3].[Digital_Engagement].[All]" dimensionUniqueName="[Bank_data3]" displayFolder="" count="0"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0"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hidden="1">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hidden="1">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name="Bank_data3" uniqueName="[Bank_data3]" caption="Bank_data3"/>
    <dimension measure="1" name="Measures" uniqueName="[Measures]" caption="Measures"/>
  </dimensions>
  <measureGroups count="1">
    <measureGroup name="Bank_data3" caption="Bank_data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rupama d" refreshedDate="46220.010970023148" backgroundQuery="1" createdVersion="3" refreshedVersion="8" minRefreshableVersion="3" recordCount="0" supportSubquery="1" supportAdvancedDrill="1" xr:uid="{9403408D-703A-42AF-B6FF-3BACC27EF470}">
  <cacheSource type="external" connectionId="1">
    <extLst>
      <ext xmlns:x14="http://schemas.microsoft.com/office/spreadsheetml/2009/9/main" uri="{F057638F-6D5F-4e77-A914-E7F072B9BCA8}">
        <x14:sourceConnection name="ThisWorkbookDataModel"/>
      </ext>
    </extLst>
  </cacheSource>
  <cacheFields count="0"/>
  <cacheHierarchies count="40">
    <cacheHierarchy uniqueName="[Bank_data3].[customer_id]" caption="customer_id" attribute="1" defaultMemberUniqueName="[Bank_data3].[customer_id].[All]" allUniqueName="[Bank_data3].[customer_id].[All]" dimensionUniqueName="[Bank_data3]" displayFolder="" count="0" memberValueDatatype="130" unbalanced="0"/>
    <cacheHierarchy uniqueName="[Bank_data3].[age]" caption="age" attribute="1" defaultMemberUniqueName="[Bank_data3].[age].[All]" allUniqueName="[Bank_data3].[age].[All]" dimensionUniqueName="[Bank_data3]" displayFolder="" count="0" memberValueDatatype="20" unbalanced="0"/>
    <cacheHierarchy uniqueName="[Bank_data3].[gender]" caption="gender" attribute="1" defaultMemberUniqueName="[Bank_data3].[gender].[All]" allUniqueName="[Bank_data3].[gender].[All]" dimensionUniqueName="[Bank_data3]" displayFolder="" count="2" memberValueDatatype="130" unbalanced="0"/>
    <cacheHierarchy uniqueName="[Bank_data3].[employment_status]" caption="employment_status" attribute="1" defaultMemberUniqueName="[Bank_data3].[employment_status].[All]" allUniqueName="[Bank_data3].[employment_status].[All]" dimensionUniqueName="[Bank_data3]" displayFolder="" count="2" memberValueDatatype="130" unbalanced="0"/>
    <cacheHierarchy uniqueName="[Bank_data3].[annual_income]" caption="annual_income" attribute="1" defaultMemberUniqueName="[Bank_data3].[annual_income].[All]" allUniqueName="[Bank_data3].[annual_income].[All]" dimensionUniqueName="[Bank_data3]" displayFolder="" count="0" memberValueDatatype="5" unbalanced="0"/>
    <cacheHierarchy uniqueName="[Bank_data3].[account_age_months]" caption="account_age_months" attribute="1" defaultMemberUniqueName="[Bank_data3].[account_age_months].[All]" allUniqueName="[Bank_data3].[account_age_months].[All]" dimensionUniqueName="[Bank_data3]" displayFolder="" count="0" memberValueDatatype="20" unbalanced="0"/>
    <cacheHierarchy uniqueName="[Bank_data3].[avg_monthly_balance]" caption="avg_monthly_balance" attribute="1" defaultMemberUniqueName="[Bank_data3].[avg_monthly_balance].[All]" allUniqueName="[Bank_data3].[avg_monthly_balance].[All]" dimensionUniqueName="[Bank_data3]" displayFolder="" count="0" memberValueDatatype="5" unbalanced="0"/>
    <cacheHierarchy uniqueName="[Bank_data3].[num_deposits_per_month]" caption="num_deposits_per_month" attribute="1" defaultMemberUniqueName="[Bank_data3].[num_deposits_per_month].[All]" allUniqueName="[Bank_data3].[num_deposits_per_month].[All]" dimensionUniqueName="[Bank_data3]" displayFolder="" count="0" memberValueDatatype="20" unbalanced="0"/>
    <cacheHierarchy uniqueName="[Bank_data3].[avg_deposit_amount]" caption="avg_deposit_amount" attribute="1" defaultMemberUniqueName="[Bank_data3].[avg_deposit_amount].[All]" allUniqueName="[Bank_data3].[avg_deposit_amount].[All]" dimensionUniqueName="[Bank_data3]" displayFolder="" count="0" memberValueDatatype="5" unbalanced="0"/>
    <cacheHierarchy uniqueName="[Bank_data3].[debit_card_usage_frequency]" caption="debit_card_usage_frequency" attribute="1" defaultMemberUniqueName="[Bank_data3].[debit_card_usage_frequency].[All]" allUniqueName="[Bank_data3].[debit_card_usage_frequency].[All]" dimensionUniqueName="[Bank_data3]" displayFolder="" count="0" memberValueDatatype="20" unbalanced="0"/>
    <cacheHierarchy uniqueName="[Bank_data3].[debit_card_spending]" caption="debit_card_spending" attribute="1" defaultMemberUniqueName="[Bank_data3].[debit_card_spending].[All]" allUniqueName="[Bank_data3].[debit_card_spending].[All]" dimensionUniqueName="[Bank_data3]" displayFolder="" count="0" memberValueDatatype="5" unbalanced="0"/>
    <cacheHierarchy uniqueName="[Bank_data3].[mobile_banking_logins]" caption="mobile_banking_logins" attribute="1" defaultMemberUniqueName="[Bank_data3].[mobile_banking_logins].[All]" allUniqueName="[Bank_data3].[mobile_banking_logins].[All]" dimensionUniqueName="[Bank_data3]" displayFolder="" count="0" memberValueDatatype="20" unbalanced="0"/>
    <cacheHierarchy uniqueName="[Bank_data3].[online_transfer_frequency]" caption="online_transfer_frequency" attribute="1" defaultMemberUniqueName="[Bank_data3].[online_transfer_frequency].[All]" allUniqueName="[Bank_data3].[online_transfer_frequency].[All]" dimensionUniqueName="[Bank_data3]" displayFolder="" count="0" memberValueDatatype="20" unbalanced="0"/>
    <cacheHierarchy uniqueName="[Bank_data3].[atm_withdrawal_frequency]" caption="atm_withdrawal_frequency" attribute="1" defaultMemberUniqueName="[Bank_data3].[atm_withdrawal_frequency].[All]" allUniqueName="[Bank_data3].[atm_withdrawal_frequency].[All]" dimensionUniqueName="[Bank_data3]" displayFolder="" count="0" memberValueDatatype="20" unbalanced="0"/>
    <cacheHierarchy uniqueName="[Bank_data3].[credit_score]" caption="credit_score" attribute="1" defaultMemberUniqueName="[Bank_data3].[credit_score].[All]" allUniqueName="[Bank_data3].[credit_score].[All]" dimensionUniqueName="[Bank_data3]" displayFolder="" count="0" memberValueDatatype="20" unbalanced="0"/>
    <cacheHierarchy uniqueName="[Bank_data3].[num_open_loans]" caption="num_open_loans" attribute="1" defaultMemberUniqueName="[Bank_data3].[num_open_loans].[All]" allUniqueName="[Bank_data3].[num_open_loans].[All]" dimensionUniqueName="[Bank_data3]" displayFolder="" count="0" memberValueDatatype="20" unbalanced="0"/>
    <cacheHierarchy uniqueName="[Bank_data3].[total_outstanding_debt]" caption="total_outstanding_debt" attribute="1" defaultMemberUniqueName="[Bank_data3].[total_outstanding_debt].[All]" allUniqueName="[Bank_data3].[total_outstanding_debt].[All]" dimensionUniqueName="[Bank_data3]" displayFolder="" count="0" memberValueDatatype="5" unbalanced="0"/>
    <cacheHierarchy uniqueName="[Bank_data3].[late_payment_count]" caption="late_payment_count" attribute="1" defaultMemberUniqueName="[Bank_data3].[late_payment_count].[All]" allUniqueName="[Bank_data3].[late_payment_count].[All]" dimensionUniqueName="[Bank_data3]" displayFolder="" count="0" memberValueDatatype="20" unbalanced="0"/>
    <cacheHierarchy uniqueName="[Bank_data3].[loan_default_history]" caption="loan_default_history" attribute="1" defaultMemberUniqueName="[Bank_data3].[loan_default_history].[All]" allUniqueName="[Bank_data3].[loan_default_history].[All]" dimensionUniqueName="[Bank_data3]" displayFolder="" count="0" memberValueDatatype="20" unbalanced="0"/>
    <cacheHierarchy uniqueName="[Bank_data3].[fraud_flag]" caption="fraud_flag" attribute="1" defaultMemberUniqueName="[Bank_data3].[fraud_flag].[All]" allUniqueName="[Bank_data3].[fraud_flag].[All]" dimensionUniqueName="[Bank_data3]" displayFolder="" count="0" memberValueDatatype="20" unbalanced="0"/>
    <cacheHierarchy uniqueName="[Bank_data3].[loan_application_amount]" caption="loan_application_amount" attribute="1" defaultMemberUniqueName="[Bank_data3].[loan_application_amount].[All]" allUniqueName="[Bank_data3].[loan_application_amount].[All]" dimensionUniqueName="[Bank_data3]" displayFolder="" count="0" memberValueDatatype="5" unbalanced="0"/>
    <cacheHierarchy uniqueName="[Bank_data3].[credit_risk]" caption="credit_risk" attribute="1" defaultMemberUniqueName="[Bank_data3].[credit_risk].[All]" allUniqueName="[Bank_data3].[credit_risk].[All]" dimensionUniqueName="[Bank_data3]" displayFolder="" count="2" memberValueDatatype="20" unbalanced="0"/>
    <cacheHierarchy uniqueName="[Bank_data3].[credit_risk_label]" caption="credit_risk_label" attribute="1" defaultMemberUniqueName="[Bank_data3].[credit_risk_label].[All]" allUniqueName="[Bank_data3].[credit_risk_label].[All]" dimensionUniqueName="[Bank_data3]" displayFolder="" count="2" memberValueDatatype="130" unbalanced="0"/>
    <cacheHierarchy uniqueName="[Bank_data3].[Age_Group]" caption="Age_Group" attribute="1" defaultMemberUniqueName="[Bank_data3].[Age_Group].[All]" allUniqueName="[Bank_data3].[Age_Group].[All]" dimensionUniqueName="[Bank_data3]" displayFolder="" count="2" memberValueDatatype="130" unbalanced="0"/>
    <cacheHierarchy uniqueName="[Bank_data3].[Income_Band]" caption="Income_Band" attribute="1" defaultMemberUniqueName="[Bank_data3].[Income_Band].[All]" allUniqueName="[Bank_data3].[Income_Band].[All]" dimensionUniqueName="[Bank_data3]" displayFolder="" count="0" memberValueDatatype="130" unbalanced="0"/>
    <cacheHierarchy uniqueName="[Bank_data3].[Credit_Score_Band]" caption="Credit_Score_Band" attribute="1" defaultMemberUniqueName="[Bank_data3].[Credit_Score_Band].[All]" allUniqueName="[Bank_data3].[Credit_Score_Band].[All]" dimensionUniqueName="[Bank_data3]" displayFolder="" count="0" memberValueDatatype="130" unbalanced="0"/>
    <cacheHierarchy uniqueName="[Bank_data3].[Debt_to_Income_Ratio]" caption="Debt_to_Income_Ratio" attribute="1" defaultMemberUniqueName="[Bank_data3].[Debt_to_Income_Ratio].[All]" allUniqueName="[Bank_data3].[Debt_to_Income_Ratio].[All]" dimensionUniqueName="[Bank_data3]" displayFolder="" count="0" memberValueDatatype="5" unbalanced="0"/>
    <cacheHierarchy uniqueName="[Bank_data3].[Balance_Category]" caption="Balance_Category" attribute="1" defaultMemberUniqueName="[Bank_data3].[Balance_Category].[All]" allUniqueName="[Bank_data3].[Balance_Category].[All]" dimensionUniqueName="[Bank_data3]" displayFolder="" count="0" memberValueDatatype="130" unbalanced="0"/>
    <cacheHierarchy uniqueName="[Bank_data3].[Digital_Engagement]" caption="Digital_Engagement" attribute="1" defaultMemberUniqueName="[Bank_data3].[Digital_Engagement].[All]" allUniqueName="[Bank_data3].[Digital_Engagement].[All]" dimensionUniqueName="[Bank_data3]" displayFolder="" count="0" memberValueDatatype="130" unbalanced="0"/>
    <cacheHierarchy uniqueName="[Bank_data3].[High_Value_Customer]" caption="High_Value_Customer" attribute="1" defaultMemberUniqueName="[Bank_data3].[High_Value_Customer].[All]" allUniqueName="[Bank_data3].[High_Value_Customer].[All]" dimensionUniqueName="[Bank_data3]" displayFolder="" count="0" memberValueDatatype="130" unbalanced="0"/>
    <cacheHierarchy uniqueName="[Measures].[__XL_Count Bank_data3]" caption="__XL_Count Bank_data3" measure="1" displayFolder="" measureGroup="Bank_data3" count="0" hidden="1"/>
    <cacheHierarchy uniqueName="[Measures].[__No measures defined]" caption="__No measures defined" measure="1" displayFolder="" count="0" hidden="1"/>
    <cacheHierarchy uniqueName="[Measures].[Count of customer_id]" caption="Count of customer_id" measure="1" displayFolder="" measureGroup="Bank_data3" count="0" hidden="1">
      <extLst>
        <ext xmlns:x15="http://schemas.microsoft.com/office/spreadsheetml/2010/11/main" uri="{B97F6D7D-B522-45F9-BDA1-12C45D357490}">
          <x15:cacheHierarchy aggregatedColumn="0"/>
        </ext>
      </extLst>
    </cacheHierarchy>
    <cacheHierarchy uniqueName="[Measures].[Sum of annual_income]" caption="Sum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Average of annual_income]" caption="Average of annual_income" measure="1" displayFolder="" measureGroup="Bank_data3" count="0" hidden="1">
      <extLst>
        <ext xmlns:x15="http://schemas.microsoft.com/office/spreadsheetml/2010/11/main" uri="{B97F6D7D-B522-45F9-BDA1-12C45D357490}">
          <x15:cacheHierarchy aggregatedColumn="4"/>
        </ext>
      </extLst>
    </cacheHierarchy>
    <cacheHierarchy uniqueName="[Measures].[Sum of credit_score]" caption="Sum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Average of credit_score]" caption="Average of credit_score" measure="1" displayFolder="" measureGroup="Bank_data3" count="0" hidden="1">
      <extLst>
        <ext xmlns:x15="http://schemas.microsoft.com/office/spreadsheetml/2010/11/main" uri="{B97F6D7D-B522-45F9-BDA1-12C45D357490}">
          <x15:cacheHierarchy aggregatedColumn="14"/>
        </ext>
      </extLst>
    </cacheHierarchy>
    <cacheHierarchy uniqueName="[Measures].[Sum of total_outstanding_debt]" caption="Sum of total_outstanding_debt" measure="1" displayFolder="" measureGroup="Bank_data3" count="0" hidden="1">
      <extLst>
        <ext xmlns:x15="http://schemas.microsoft.com/office/spreadsheetml/2010/11/main" uri="{B97F6D7D-B522-45F9-BDA1-12C45D357490}">
          <x15:cacheHierarchy aggregatedColumn="16"/>
        </ext>
      </extLst>
    </cacheHierarchy>
    <cacheHierarchy uniqueName="[Measures].[Sum of mobile_banking_logins]" caption="Sum of mobile_banking_logins" measure="1" displayFolder="" measureGroup="Bank_data3" count="0" hidden="1">
      <extLst>
        <ext xmlns:x15="http://schemas.microsoft.com/office/spreadsheetml/2010/11/main" uri="{B97F6D7D-B522-45F9-BDA1-12C45D357490}">
          <x15:cacheHierarchy aggregatedColumn="11"/>
        </ext>
      </extLst>
    </cacheHierarchy>
    <cacheHierarchy uniqueName="[Measures].[Average of mobile_banking_logins]" caption="Average of mobile_banking_logins" measure="1" displayFolder="" measureGroup="Bank_data3"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629014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BF65A-F867-4CB4-8B0B-CB89A00ED93A}" name="PivotTable2" cacheId="6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B2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Average of annual_income" fld="0" subtotal="average" baseField="0" baseItem="0" numFmtId="166"/>
  </dataFields>
  <formats count="9">
    <format dxfId="14">
      <pivotArea outline="0" collapsedLevelsAreSubtotals="1" fieldPosition="0"/>
    </format>
    <format dxfId="13">
      <pivotArea type="all" dataOnly="0" outline="0" fieldPosition="0"/>
    </format>
    <format dxfId="12">
      <pivotArea outline="0" collapsedLevelsAreSubtotals="1" fieldPosition="0"/>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grandRow="1" outline="0" fieldPosition="0"/>
    </format>
    <format dxfId="6">
      <pivotArea dataOnly="0" labelOnly="1" outline="0" axis="axisValues" fieldPosition="0"/>
    </format>
  </formats>
  <chartFormats count="1">
    <chartFormat chart="4" format="1"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annual_inco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redit_Risk_Analytics.xlsx!Bank_data3">
        <x15:activeTabTopLevelEntity name="[Bank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9FA943-95F3-484C-946E-3901FFAFC472}" name="PivotTable1" cacheId="6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B11"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ustomer_id" fld="0" subtotal="count" baseField="0" baseItem="0"/>
  </dataFields>
  <formats count="8">
    <format dxfId="22">
      <pivotArea type="all" dataOnly="0" outline="0" fieldPosition="0"/>
    </format>
    <format dxfId="21">
      <pivotArea outline="0" collapsedLevelsAreSubtotals="1" fieldPosition="0"/>
    </format>
    <format dxfId="20">
      <pivotArea dataOnly="0" labelOnly="1" grandRow="1" outline="0"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grandRow="1" outline="0" fieldPosition="0"/>
    </format>
    <format dxfId="1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redit_Risk_Analytics.xlsx!Bank_data3">
        <x15:activeTabTopLevelEntity name="[Bank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6E92F9-AC71-4EC6-988E-01D3C148E30F}" name="PivotTable6" cacheId="6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34:H4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mobile_banking_logins" fld="1" subtotal="average" baseField="0" baseItem="0" numFmtId="2"/>
  </dataFields>
  <formats count="13">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mobile_banking_logins"/>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redit_Risk_Analytics.xlsx!Bank_data3">
        <x15:activeTabTopLevelEntity name="[Bank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DFDAD4-B969-4CB1-B800-BBF846B2D531}" name="PivotTable5" cacheId="6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D39"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s>
  <rowFields count="1">
    <field x="1"/>
  </rowFields>
  <rowItems count="4">
    <i>
      <x/>
    </i>
    <i>
      <x v="1"/>
    </i>
    <i>
      <x v="2"/>
    </i>
    <i t="grand">
      <x/>
    </i>
  </rowItems>
  <colFields count="1">
    <field x="2"/>
  </colFields>
  <colItems count="3">
    <i>
      <x/>
    </i>
    <i>
      <x v="1"/>
    </i>
    <i t="grand">
      <x/>
    </i>
  </colItems>
  <dataFields count="1">
    <dataField name="Count of customer_id" fld="0" subtotal="count" baseField="0" baseItem="0"/>
  </dataFields>
  <formats count="20">
    <format dxfId="55">
      <pivotArea type="all" dataOnly="0" outline="0" fieldPosition="0"/>
    </format>
    <format dxfId="54">
      <pivotArea outline="0" collapsedLevelsAreSubtotals="1" fieldPosition="0"/>
    </format>
    <format dxfId="53">
      <pivotArea type="origin" dataOnly="0" labelOnly="1" outline="0" fieldPosition="0"/>
    </format>
    <format dxfId="52">
      <pivotArea field="2" type="button" dataOnly="0" labelOnly="1" outline="0" axis="axisCol" fieldPosition="0"/>
    </format>
    <format dxfId="51">
      <pivotArea type="topRight" dataOnly="0" labelOnly="1" outline="0"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fieldPosition="0">
        <references count="1">
          <reference field="2"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2" type="button" dataOnly="0" labelOnly="1" outline="0" axis="axisCol" fieldPosition="0"/>
    </format>
    <format dxfId="41">
      <pivotArea type="topRight" dataOnly="0" labelOnly="1" outline="0" fieldPosition="0"/>
    </format>
    <format dxfId="40">
      <pivotArea field="1" type="button" dataOnly="0" labelOnly="1" outline="0" axis="axisRow" fieldPosition="0"/>
    </format>
    <format dxfId="39">
      <pivotArea dataOnly="0" labelOnly="1" fieldPosition="0">
        <references count="1">
          <reference field="1" count="0"/>
        </references>
      </pivotArea>
    </format>
    <format dxfId="38">
      <pivotArea dataOnly="0" labelOnly="1" grandRow="1" outline="0" fieldPosition="0"/>
    </format>
    <format dxfId="37">
      <pivotArea dataOnly="0" labelOnly="1" fieldPosition="0">
        <references count="1">
          <reference field="2" count="0"/>
        </references>
      </pivotArea>
    </format>
    <format dxfId="36">
      <pivotArea dataOnly="0" labelOnly="1" grandCol="1" outline="0" fieldPosition="0"/>
    </format>
  </formats>
  <pivotHierarchies count="4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redit_Risk_Analytics.xlsx!Bank_data3">
        <x15:activeTabTopLevelEntity name="[Bank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023B5A-4B2F-4347-ABDE-2F9AC5E9A7AF}" name="PivotTable4" cacheId="6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0:H23"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_outstanding_debt" fld="0" baseField="0" baseItem="0" numFmtId="166"/>
  </dataFields>
  <formats count="9">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grandRow="1" outline="0" fieldPosition="0"/>
    </format>
    <format dxfId="5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redit_Risk_Analytics.xlsx!Bank_data3">
        <x15:activeTabTopLevelEntity name="[Bank_data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520049-C5C3-4A52-BDFB-77CB126ADCFD}" name="PivotTable3" cacheId="6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1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redit_score" fld="1" subtotal="average" baseField="0" baseItem="0"/>
  </dataFields>
  <formats count="12">
    <format dxfId="76">
      <pivotArea type="all" dataOnly="0" outline="0" fieldPosition="0"/>
    </format>
    <format dxfId="75">
      <pivotArea outline="0" collapsedLevelsAreSubtotals="1" fieldPosition="0"/>
    </format>
    <format dxfId="74">
      <pivotArea field="0" type="button" dataOnly="0" labelOnly="1" outline="0" axis="axisRow"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 dxfId="70">
      <pivotArea type="all" dataOnly="0" outline="0" fieldPosition="0"/>
    </format>
    <format dxfId="69">
      <pivotArea outline="0" collapsedLevelsAreSubtotals="1" fieldPosition="0"/>
    </format>
    <format dxfId="68">
      <pivotArea field="0" type="button" dataOnly="0" labelOnly="1" outline="0" axis="axisRow" fieldPosition="0"/>
    </format>
    <format dxfId="67">
      <pivotArea dataOnly="0" labelOnly="1" fieldPosition="0">
        <references count="1">
          <reference field="0" count="0"/>
        </references>
      </pivotArea>
    </format>
    <format dxfId="66">
      <pivotArea dataOnly="0" labelOnly="1" grandRow="1" outline="0" fieldPosition="0"/>
    </format>
    <format dxfId="65">
      <pivotArea dataOnly="0" labelOnly="1" outline="0" axis="axisValues" fieldPosition="0"/>
    </format>
  </formats>
  <pivotHierarchies count="4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redit_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_Credit_Risk_Analytics.xlsx!Bank_data3">
        <x15:activeTabTopLevelEntity name="[Bank_data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0A18F90-0D4E-4B92-AE03-E31E11522D38}" sourceName="[Bank_data3].[Age_Group]">
  <pivotTables>
    <pivotTable tabId="7" name="PivotTable1"/>
    <pivotTable tabId="7" name="PivotTable2"/>
    <pivotTable tabId="7" name="PivotTable3"/>
    <pivotTable tabId="7" name="PivotTable4"/>
    <pivotTable tabId="7" name="PivotTable5"/>
    <pivotTable tabId="7" name="PivotTable6"/>
  </pivotTables>
  <data>
    <olap pivotCacheId="629014094">
      <levels count="2">
        <level uniqueName="[Bank_data3].[Age_Group].[(All)]" sourceCaption="(All)" count="0"/>
        <level uniqueName="[Bank_data3].[Age_Group].[Age_Group]" sourceCaption="Age_Group" count="5">
          <ranges>
            <range startItem="0">
              <i n="[Bank_data3].[Age_Group].&amp;[18-24]" c="18-24"/>
              <i n="[Bank_data3].[Age_Group].&amp;[25-34]" c="25-34"/>
              <i n="[Bank_data3].[Age_Group].&amp;[35-44]" c="35-44"/>
              <i n="[Bank_data3].[Age_Group].&amp;[45-54]" c="45-54"/>
              <i n="[Bank_data3].[Age_Group].&amp;[55+]" c="55+"/>
            </range>
          </ranges>
        </level>
      </levels>
      <selections count="1">
        <selection n="[Bank_data3].[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028409D-1F9E-4DFA-9C57-2DA18F158020}" sourceName="[Bank_data3].[gender]">
  <pivotTables>
    <pivotTable tabId="7" name="PivotTable1"/>
    <pivotTable tabId="7" name="PivotTable2"/>
    <pivotTable tabId="7" name="PivotTable3"/>
    <pivotTable tabId="7" name="PivotTable4"/>
    <pivotTable tabId="7" name="PivotTable5"/>
    <pivotTable tabId="7" name="PivotTable6"/>
  </pivotTables>
  <data>
    <olap pivotCacheId="629014094">
      <levels count="2">
        <level uniqueName="[Bank_data3].[gender].[(All)]" sourceCaption="(All)" count="0"/>
        <level uniqueName="[Bank_data3].[gender].[gender]" sourceCaption="gender" count="3">
          <ranges>
            <range startItem="0">
              <i n="[Bank_data3].[gender].&amp;[Female]" c="Female"/>
              <i n="[Bank_data3].[gender].&amp;[Male]" c="Male"/>
              <i n="[Bank_data3].[gender].&amp;[Other]" c="Other"/>
            </range>
          </ranges>
        </level>
      </levels>
      <selections count="1">
        <selection n="[Bank_data3].[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5C3ACC16-08F5-4F18-8DDA-8A0F083B2032}" sourceName="[Bank_data3].[employment_status]">
  <pivotTables>
    <pivotTable tabId="7" name="PivotTable1"/>
    <pivotTable tabId="7" name="PivotTable2"/>
    <pivotTable tabId="7" name="PivotTable3"/>
    <pivotTable tabId="7" name="PivotTable4"/>
    <pivotTable tabId="7" name="PivotTable5"/>
    <pivotTable tabId="7" name="PivotTable6"/>
  </pivotTables>
  <data>
    <olap pivotCacheId="629014094">
      <levels count="2">
        <level uniqueName="[Bank_data3].[employment_status].[(All)]" sourceCaption="(All)" count="0"/>
        <level uniqueName="[Bank_data3].[employment_status].[employment_status]" sourceCaption="employment_status" count="3">
          <ranges>
            <range startItem="0">
              <i n="[Bank_data3].[employment_status].&amp;[Employed]" c="Employed"/>
              <i n="[Bank_data3].[employment_status].&amp;[Self-Employed]" c="Self-Employed"/>
              <i n="[Bank_data3].[employment_status].&amp;[Unemployed]" c="Unemployed"/>
            </range>
          </ranges>
        </level>
      </levels>
      <selections count="1">
        <selection n="[Bank_data3].[employment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risk_label" xr10:uid="{1D4BAF4C-685D-48DE-86F5-B41F9DAC33FF}" sourceName="[Bank_data3].[credit_risk_label]">
  <pivotTables>
    <pivotTable tabId="7" name="PivotTable2"/>
  </pivotTables>
  <data>
    <olap pivotCacheId="629014094">
      <levels count="2">
        <level uniqueName="[Bank_data3].[credit_risk_label].[(All)]" sourceCaption="(All)" count="0"/>
        <level uniqueName="[Bank_data3].[credit_risk_label].[credit_risk_label]" sourceCaption="credit_risk_label" count="2">
          <ranges>
            <range startItem="0">
              <i n="[Bank_data3].[credit_risk_label].&amp;[High Risk]" c="High Risk"/>
              <i n="[Bank_data3].[credit_risk_label].&amp;[Low Risk]" c="Low Risk"/>
            </range>
          </ranges>
        </level>
      </levels>
      <selections count="1">
        <selection n="[Bank_data3].[credit_risk_lab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669BAD5A-4056-4005-8601-BD6A30C89448}" cache="Slicer_Age_Group" caption="Age_Group" level="1" rowHeight="247650"/>
  <slicer name="gender" xr10:uid="{46205E87-7D07-4D40-8C12-CE7E1F1C4120}" cache="Slicer_gender" caption="gender" level="1" rowHeight="247650"/>
  <slicer name="employment_status" xr10:uid="{1665F034-8C45-49A3-8EAB-E744D988E3AD}" cache="Slicer_employment_status" caption="employment_status" level="1" rowHeight="247650"/>
  <slicer name="credit_risk_label" xr10:uid="{C5D3BC0E-F0D0-4EDE-9A0D-4A4ABF071300}" cache="Slicer_credit_risk_label" caption="credit_risk_label"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nk_data" displayName="Bank_data" ref="A1:V5001" totalsRowShown="0">
  <autoFilter ref="A1:V5001" xr:uid="{00000000-0009-0000-0100-000001000000}"/>
  <tableColumns count="22">
    <tableColumn id="1" xr3:uid="{00000000-0010-0000-0000-000001000000}" name="customer_id"/>
    <tableColumn id="2" xr3:uid="{00000000-0010-0000-0000-000002000000}" name="age"/>
    <tableColumn id="3" xr3:uid="{00000000-0010-0000-0000-000003000000}" name="gender"/>
    <tableColumn id="4" xr3:uid="{00000000-0010-0000-0000-000004000000}" name="employment_status"/>
    <tableColumn id="5" xr3:uid="{00000000-0010-0000-0000-000005000000}" name="annual_income"/>
    <tableColumn id="6" xr3:uid="{00000000-0010-0000-0000-000006000000}" name="account_age_months"/>
    <tableColumn id="7" xr3:uid="{00000000-0010-0000-0000-000007000000}" name="avg_monthly_balance"/>
    <tableColumn id="8" xr3:uid="{00000000-0010-0000-0000-000008000000}" name="num_deposits_per_month"/>
    <tableColumn id="9" xr3:uid="{00000000-0010-0000-0000-000009000000}" name="avg_deposit_amount"/>
    <tableColumn id="10" xr3:uid="{00000000-0010-0000-0000-00000A000000}" name="debit_card_usage_frequency"/>
    <tableColumn id="11" xr3:uid="{00000000-0010-0000-0000-00000B000000}" name="debit_card_spending"/>
    <tableColumn id="12" xr3:uid="{00000000-0010-0000-0000-00000C000000}" name="mobile_banking_logins"/>
    <tableColumn id="13" xr3:uid="{00000000-0010-0000-0000-00000D000000}" name="online_transfer_frequency"/>
    <tableColumn id="14" xr3:uid="{00000000-0010-0000-0000-00000E000000}" name="atm_withdrawal_frequency"/>
    <tableColumn id="15" xr3:uid="{00000000-0010-0000-0000-00000F000000}" name="credit_score"/>
    <tableColumn id="16" xr3:uid="{00000000-0010-0000-0000-000010000000}" name="num_open_loans"/>
    <tableColumn id="17" xr3:uid="{00000000-0010-0000-0000-000011000000}" name="total_outstanding_debt"/>
    <tableColumn id="18" xr3:uid="{00000000-0010-0000-0000-000012000000}" name="late_payment_count"/>
    <tableColumn id="19" xr3:uid="{00000000-0010-0000-0000-000013000000}" name="loan_default_history"/>
    <tableColumn id="20" xr3:uid="{00000000-0010-0000-0000-000014000000}" name="fraud_flag"/>
    <tableColumn id="21" xr3:uid="{00000000-0010-0000-0000-000015000000}" name="loan_application_amount"/>
    <tableColumn id="22" xr3:uid="{00000000-0010-0000-0000-000016000000}" name="credit_ris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ank_data3" displayName="Bank_data3" ref="A6:AD5006" totalsRowShown="0" headerRowDxfId="78">
  <autoFilter ref="A6:AD500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100-000001000000}" name="customer_id"/>
    <tableColumn id="2" xr3:uid="{00000000-0010-0000-0100-000002000000}" name="age"/>
    <tableColumn id="3" xr3:uid="{00000000-0010-0000-0100-000003000000}" name="gender"/>
    <tableColumn id="4" xr3:uid="{00000000-0010-0000-0100-000004000000}" name="employment_status"/>
    <tableColumn id="5" xr3:uid="{00000000-0010-0000-0100-000005000000}" name="annual_income"/>
    <tableColumn id="6" xr3:uid="{00000000-0010-0000-0100-000006000000}" name="account_age_months"/>
    <tableColumn id="7" xr3:uid="{00000000-0010-0000-0100-000007000000}" name="avg_monthly_balance"/>
    <tableColumn id="8" xr3:uid="{00000000-0010-0000-0100-000008000000}" name="num_deposits_per_month"/>
    <tableColumn id="9" xr3:uid="{00000000-0010-0000-0100-000009000000}" name="avg_deposit_amount"/>
    <tableColumn id="10" xr3:uid="{00000000-0010-0000-0100-00000A000000}" name="debit_card_usage_frequency"/>
    <tableColumn id="11" xr3:uid="{00000000-0010-0000-0100-00000B000000}" name="debit_card_spending"/>
    <tableColumn id="12" xr3:uid="{00000000-0010-0000-0100-00000C000000}" name="mobile_banking_logins"/>
    <tableColumn id="13" xr3:uid="{00000000-0010-0000-0100-00000D000000}" name="online_transfer_frequency"/>
    <tableColumn id="14" xr3:uid="{00000000-0010-0000-0100-00000E000000}" name="atm_withdrawal_frequency"/>
    <tableColumn id="15" xr3:uid="{00000000-0010-0000-0100-00000F000000}" name="credit_score"/>
    <tableColumn id="16" xr3:uid="{00000000-0010-0000-0100-000010000000}" name="num_open_loans"/>
    <tableColumn id="17" xr3:uid="{00000000-0010-0000-0100-000011000000}" name="total_outstanding_debt"/>
    <tableColumn id="18" xr3:uid="{00000000-0010-0000-0100-000012000000}" name="late_payment_count"/>
    <tableColumn id="19" xr3:uid="{00000000-0010-0000-0100-000013000000}" name="loan_default_history"/>
    <tableColumn id="20" xr3:uid="{00000000-0010-0000-0100-000014000000}" name="fraud_flag"/>
    <tableColumn id="21" xr3:uid="{00000000-0010-0000-0100-000015000000}" name="loan_application_amount"/>
    <tableColumn id="22" xr3:uid="{00000000-0010-0000-0100-000016000000}" name="credit_risk"/>
    <tableColumn id="31" xr3:uid="{3D258241-7993-406A-ABE0-874918B893D5}" name="credit_risk_label" dataDxfId="77">
      <calculatedColumnFormula>IF(Bank_data3[[#This Row],[credit_risk]]=1,"High Risk","Low Risk")</calculatedColumnFormula>
    </tableColumn>
    <tableColumn id="23" xr3:uid="{00000000-0010-0000-0100-000017000000}" name="Age_Group"/>
    <tableColumn id="24" xr3:uid="{00000000-0010-0000-0100-000018000000}" name="Income_Band"/>
    <tableColumn id="25" xr3:uid="{00000000-0010-0000-0100-000019000000}" name="Credit_Score_Band"/>
    <tableColumn id="26" xr3:uid="{00000000-0010-0000-0100-00001A000000}" name="Debt_to_Income_Ratio"/>
    <tableColumn id="27" xr3:uid="{00000000-0010-0000-0100-00001B000000}" name="Balance_Category"/>
    <tableColumn id="28" xr3:uid="{00000000-0010-0000-0100-00001C000000}" name="Digital_Engagement"/>
    <tableColumn id="29" xr3:uid="{00000000-0010-0000-0100-00001D000000}" name="High_Value_Customer"/>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6DA3D6-80BD-47EA-9F85-9076A39C6874}" name="Table3" displayName="Table3" ref="A61:B71" totalsRowShown="0" headerRowDxfId="3">
  <autoFilter ref="A61:B71" xr:uid="{DC6DA3D6-80BD-47EA-9F85-9076A39C6874}">
    <filterColumn colId="0" hiddenButton="1"/>
    <filterColumn colId="1" hiddenButton="1"/>
  </autoFilter>
  <tableColumns count="2">
    <tableColumn id="1" xr3:uid="{AF668914-1BEC-4B52-B410-35E22FD6A4C0}" name="Skill" dataDxfId="5"/>
    <tableColumn id="2" xr3:uid="{09D7F3D1-928F-4CC1-8E49-B4C0D352BA80}" name="Status" dataDxfId="4"/>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01"/>
  <sheetViews>
    <sheetView zoomScaleNormal="100" workbookViewId="0">
      <pane ySplit="1" topLeftCell="A2" activePane="bottomLeft" state="frozen"/>
      <selection activeCell="M1" sqref="M1"/>
      <selection pane="bottomLeft" activeCell="A2" sqref="A2"/>
    </sheetView>
  </sheetViews>
  <sheetFormatPr defaultColWidth="8.5546875" defaultRowHeight="14.4" x14ac:dyDescent="0.3"/>
  <cols>
    <col min="1" max="1" width="13.5546875" customWidth="1"/>
    <col min="2" max="2" width="6.109375" customWidth="1"/>
    <col min="4" max="4" width="19.88671875" customWidth="1"/>
    <col min="5" max="5" width="15.88671875" customWidth="1"/>
    <col min="6" max="6" width="20.77734375" customWidth="1"/>
    <col min="7" max="7" width="21.21875" customWidth="1"/>
    <col min="8" max="8" width="24.88671875" customWidth="1"/>
    <col min="9" max="9" width="20.44140625" customWidth="1"/>
    <col min="10" max="10" width="27.109375" customWidth="1"/>
    <col min="11" max="11" width="20.77734375" customWidth="1"/>
    <col min="12" max="12" width="22.33203125" customWidth="1"/>
    <col min="13" max="13" width="24.88671875" customWidth="1"/>
    <col min="14" max="14" width="25.88671875" customWidth="1"/>
    <col min="15" max="15" width="13.5546875" customWidth="1"/>
    <col min="16" max="16" width="17.109375" customWidth="1"/>
    <col min="17" max="17" width="22.5546875" customWidth="1"/>
    <col min="18" max="18" width="20.21875" customWidth="1"/>
    <col min="19" max="19" width="20.109375" customWidth="1"/>
    <col min="20" max="20" width="11.33203125" customWidth="1"/>
    <col min="21" max="21" width="24.5546875" customWidth="1"/>
    <col min="22" max="22" width="12.109375" customWidth="1"/>
  </cols>
  <sheetData>
    <row r="1" spans="1:22" x14ac:dyDescent="0.3">
      <c r="A1" t="s">
        <v>0</v>
      </c>
      <c r="B1" s="1" t="s">
        <v>1</v>
      </c>
      <c r="C1" t="s">
        <v>2</v>
      </c>
      <c r="D1" t="s">
        <v>3</v>
      </c>
      <c r="E1" s="2" t="s">
        <v>4</v>
      </c>
      <c r="F1" t="s">
        <v>5</v>
      </c>
      <c r="G1" s="2" t="s">
        <v>6</v>
      </c>
      <c r="H1" t="s">
        <v>7</v>
      </c>
      <c r="I1" s="2" t="s">
        <v>8</v>
      </c>
      <c r="J1" t="s">
        <v>9</v>
      </c>
      <c r="K1" s="2" t="s">
        <v>10</v>
      </c>
      <c r="L1" t="s">
        <v>11</v>
      </c>
      <c r="M1" t="s">
        <v>12</v>
      </c>
      <c r="N1" t="s">
        <v>13</v>
      </c>
      <c r="O1" s="1" t="s">
        <v>14</v>
      </c>
      <c r="P1" t="s">
        <v>15</v>
      </c>
      <c r="Q1" s="2" t="s">
        <v>16</v>
      </c>
      <c r="R1" t="s">
        <v>17</v>
      </c>
      <c r="S1" t="s">
        <v>18</v>
      </c>
      <c r="T1" t="s">
        <v>19</v>
      </c>
      <c r="U1" s="2" t="s">
        <v>20</v>
      </c>
      <c r="V1" t="s">
        <v>21</v>
      </c>
    </row>
    <row r="2" spans="1:22" ht="21.75" customHeight="1" x14ac:dyDescent="0.3">
      <c r="A2" s="3" t="s">
        <v>22</v>
      </c>
      <c r="B2" s="3">
        <v>58</v>
      </c>
      <c r="C2" s="3" t="s">
        <v>23</v>
      </c>
      <c r="D2" s="3" t="s">
        <v>24</v>
      </c>
      <c r="E2" s="3">
        <v>58137.751192112402</v>
      </c>
      <c r="F2" s="3">
        <v>115</v>
      </c>
      <c r="G2" s="3">
        <v>524.67940724628795</v>
      </c>
      <c r="H2" s="3">
        <v>1</v>
      </c>
      <c r="I2" s="3">
        <v>171.342369290997</v>
      </c>
      <c r="J2" s="3">
        <v>49</v>
      </c>
      <c r="K2" s="3">
        <v>768.87751057403</v>
      </c>
      <c r="L2" s="3">
        <v>9</v>
      </c>
      <c r="M2" s="3">
        <v>16</v>
      </c>
      <c r="N2" s="3">
        <v>1</v>
      </c>
      <c r="O2" s="3">
        <v>539</v>
      </c>
      <c r="P2" s="3">
        <v>5</v>
      </c>
      <c r="Q2" s="3">
        <v>14435.423444947401</v>
      </c>
      <c r="R2" s="3">
        <v>2</v>
      </c>
      <c r="S2" s="3">
        <v>0</v>
      </c>
      <c r="T2" s="3">
        <v>0</v>
      </c>
      <c r="U2" s="3">
        <v>15510.576882388899</v>
      </c>
      <c r="V2" s="3">
        <v>1</v>
      </c>
    </row>
    <row r="3" spans="1:22" ht="21.75" customHeight="1" x14ac:dyDescent="0.3">
      <c r="A3" s="3" t="s">
        <v>25</v>
      </c>
      <c r="B3" s="3">
        <v>48</v>
      </c>
      <c r="C3" s="3" t="s">
        <v>23</v>
      </c>
      <c r="D3" s="3" t="s">
        <v>26</v>
      </c>
      <c r="E3" s="3">
        <v>26174.922827197301</v>
      </c>
      <c r="F3" s="3">
        <v>32</v>
      </c>
      <c r="G3" s="3">
        <v>2635.2033570009298</v>
      </c>
      <c r="H3" s="3">
        <v>1</v>
      </c>
      <c r="I3" s="3">
        <v>985.60716378736095</v>
      </c>
      <c r="J3" s="3">
        <v>1</v>
      </c>
      <c r="K3" s="3">
        <v>580.28778549702895</v>
      </c>
      <c r="L3" s="3">
        <v>9</v>
      </c>
      <c r="M3" s="3">
        <v>1</v>
      </c>
      <c r="N3" s="3">
        <v>2</v>
      </c>
      <c r="O3" s="3">
        <v>494</v>
      </c>
      <c r="P3" s="3">
        <v>5</v>
      </c>
      <c r="Q3" s="3">
        <v>11263.0993407145</v>
      </c>
      <c r="R3" s="3">
        <v>2</v>
      </c>
      <c r="S3" s="3">
        <v>0</v>
      </c>
      <c r="T3" s="3">
        <v>0</v>
      </c>
      <c r="U3" s="3">
        <v>14819.436497721699</v>
      </c>
      <c r="V3" s="3">
        <v>1</v>
      </c>
    </row>
    <row r="4" spans="1:22" ht="21.75" customHeight="1" x14ac:dyDescent="0.3">
      <c r="A4" s="3" t="s">
        <v>27</v>
      </c>
      <c r="B4" s="3">
        <v>34</v>
      </c>
      <c r="C4" s="3" t="s">
        <v>28</v>
      </c>
      <c r="D4" s="3" t="s">
        <v>24</v>
      </c>
      <c r="E4" s="3">
        <v>75566.837264510294</v>
      </c>
      <c r="F4" s="3">
        <v>14</v>
      </c>
      <c r="G4" s="3">
        <v>2334.3410611495401</v>
      </c>
      <c r="H4" s="3">
        <v>9</v>
      </c>
      <c r="I4" s="3">
        <v>994.31011914253202</v>
      </c>
      <c r="J4" s="3">
        <v>42</v>
      </c>
      <c r="K4" s="3">
        <v>564.01350830107503</v>
      </c>
      <c r="L4" s="3">
        <v>36</v>
      </c>
      <c r="M4" s="3">
        <v>5</v>
      </c>
      <c r="N4" s="3">
        <v>6</v>
      </c>
      <c r="O4" s="3">
        <v>437</v>
      </c>
      <c r="P4" s="3">
        <v>3</v>
      </c>
      <c r="Q4" s="3">
        <v>15017.1441315175</v>
      </c>
      <c r="R4" s="3">
        <v>5</v>
      </c>
      <c r="S4" s="3">
        <v>0</v>
      </c>
      <c r="T4" s="3">
        <v>0</v>
      </c>
      <c r="U4" s="3">
        <v>10909.8065072549</v>
      </c>
      <c r="V4" s="3">
        <v>1</v>
      </c>
    </row>
    <row r="5" spans="1:22" ht="21.75" customHeight="1" x14ac:dyDescent="0.3">
      <c r="A5" s="3" t="s">
        <v>29</v>
      </c>
      <c r="B5" s="3">
        <v>62</v>
      </c>
      <c r="C5" s="3" t="s">
        <v>23</v>
      </c>
      <c r="D5" s="3" t="s">
        <v>26</v>
      </c>
      <c r="E5" s="3">
        <v>35197.961515650997</v>
      </c>
      <c r="F5" s="3">
        <v>179</v>
      </c>
      <c r="G5" s="3">
        <v>2425.3843322047301</v>
      </c>
      <c r="H5" s="3">
        <v>10</v>
      </c>
      <c r="I5" s="3">
        <v>366.11534622663203</v>
      </c>
      <c r="J5" s="3">
        <v>4</v>
      </c>
      <c r="K5" s="3">
        <v>838.48920013635097</v>
      </c>
      <c r="L5" s="3">
        <v>31</v>
      </c>
      <c r="M5" s="3">
        <v>7</v>
      </c>
      <c r="N5" s="3">
        <v>7</v>
      </c>
      <c r="O5" s="3">
        <v>809</v>
      </c>
      <c r="P5" s="3">
        <v>1</v>
      </c>
      <c r="Q5" s="3">
        <v>12626.1384760154</v>
      </c>
      <c r="R5" s="3">
        <v>2</v>
      </c>
      <c r="S5" s="3">
        <v>0</v>
      </c>
      <c r="T5" s="3">
        <v>0</v>
      </c>
      <c r="U5" s="3">
        <v>500</v>
      </c>
      <c r="V5" s="3">
        <v>0</v>
      </c>
    </row>
    <row r="6" spans="1:22" ht="21.75" customHeight="1" x14ac:dyDescent="0.3">
      <c r="A6" s="3" t="s">
        <v>30</v>
      </c>
      <c r="B6" s="3">
        <v>27</v>
      </c>
      <c r="C6" s="3" t="s">
        <v>31</v>
      </c>
      <c r="D6" s="3" t="s">
        <v>26</v>
      </c>
      <c r="E6" s="3">
        <v>12136.998348941001</v>
      </c>
      <c r="F6" s="3">
        <v>225</v>
      </c>
      <c r="G6" s="3">
        <v>10</v>
      </c>
      <c r="H6" s="3">
        <v>8</v>
      </c>
      <c r="I6" s="3">
        <v>786.75225821645904</v>
      </c>
      <c r="J6" s="3">
        <v>16</v>
      </c>
      <c r="K6" s="3">
        <v>462.49552169635501</v>
      </c>
      <c r="L6" s="3">
        <v>35</v>
      </c>
      <c r="M6" s="3">
        <v>16</v>
      </c>
      <c r="N6" s="3">
        <v>3</v>
      </c>
      <c r="O6" s="3">
        <v>522</v>
      </c>
      <c r="P6" s="3">
        <v>1</v>
      </c>
      <c r="Q6" s="3">
        <v>13576.704319639801</v>
      </c>
      <c r="R6" s="3">
        <v>4</v>
      </c>
      <c r="S6" s="3">
        <v>0</v>
      </c>
      <c r="T6" s="3">
        <v>0</v>
      </c>
      <c r="U6" s="3">
        <v>9514.5916181757402</v>
      </c>
      <c r="V6" s="3">
        <v>1</v>
      </c>
    </row>
    <row r="7" spans="1:22" ht="21.75" customHeight="1" x14ac:dyDescent="0.3">
      <c r="A7" s="3" t="s">
        <v>32</v>
      </c>
      <c r="B7" s="3">
        <v>40</v>
      </c>
      <c r="C7" s="3" t="s">
        <v>23</v>
      </c>
      <c r="D7" s="3" t="s">
        <v>33</v>
      </c>
      <c r="E7" s="3">
        <v>76906.812198061903</v>
      </c>
      <c r="F7" s="3">
        <v>84</v>
      </c>
      <c r="G7" s="3">
        <v>1260.65453483694</v>
      </c>
      <c r="H7" s="3">
        <v>2</v>
      </c>
      <c r="I7" s="3">
        <v>227.11025524649801</v>
      </c>
      <c r="J7" s="3">
        <v>36</v>
      </c>
      <c r="K7" s="3">
        <v>0</v>
      </c>
      <c r="L7" s="3">
        <v>63</v>
      </c>
      <c r="M7" s="3">
        <v>5</v>
      </c>
      <c r="N7" s="3">
        <v>7</v>
      </c>
      <c r="O7" s="3">
        <v>727</v>
      </c>
      <c r="P7" s="3">
        <v>4</v>
      </c>
      <c r="Q7" s="3">
        <v>1267.3283195413001</v>
      </c>
      <c r="R7" s="3">
        <v>2</v>
      </c>
      <c r="S7" s="3">
        <v>0</v>
      </c>
      <c r="T7" s="3">
        <v>0</v>
      </c>
      <c r="U7" s="3">
        <v>5424.0245254052998</v>
      </c>
      <c r="V7" s="3">
        <v>0</v>
      </c>
    </row>
    <row r="8" spans="1:22" ht="21.75" customHeight="1" x14ac:dyDescent="0.3">
      <c r="A8" s="3" t="s">
        <v>34</v>
      </c>
      <c r="B8" s="3">
        <v>58</v>
      </c>
      <c r="C8" s="3" t="s">
        <v>31</v>
      </c>
      <c r="D8" s="3" t="s">
        <v>33</v>
      </c>
      <c r="E8" s="3">
        <v>14485.730000272901</v>
      </c>
      <c r="F8" s="3">
        <v>48</v>
      </c>
      <c r="G8" s="3">
        <v>1437.5940305178401</v>
      </c>
      <c r="H8" s="3">
        <v>3</v>
      </c>
      <c r="I8" s="3">
        <v>20</v>
      </c>
      <c r="J8" s="3">
        <v>34</v>
      </c>
      <c r="K8" s="3">
        <v>633.58911179130496</v>
      </c>
      <c r="L8" s="3">
        <v>14</v>
      </c>
      <c r="M8" s="3">
        <v>11</v>
      </c>
      <c r="N8" s="3">
        <v>0</v>
      </c>
      <c r="O8" s="3">
        <v>754</v>
      </c>
      <c r="P8" s="3">
        <v>1</v>
      </c>
      <c r="Q8" s="3">
        <v>13356.3880715948</v>
      </c>
      <c r="R8" s="3">
        <v>2</v>
      </c>
      <c r="S8" s="3">
        <v>1</v>
      </c>
      <c r="T8" s="3">
        <v>0</v>
      </c>
      <c r="U8" s="3">
        <v>9004.5822230213107</v>
      </c>
      <c r="V8" s="3">
        <v>1</v>
      </c>
    </row>
    <row r="9" spans="1:22" ht="21.75" customHeight="1" x14ac:dyDescent="0.3">
      <c r="A9" s="3" t="s">
        <v>35</v>
      </c>
      <c r="B9" s="3">
        <v>38</v>
      </c>
      <c r="C9" s="3" t="s">
        <v>31</v>
      </c>
      <c r="D9" s="3" t="s">
        <v>33</v>
      </c>
      <c r="E9" s="3">
        <v>67355.217920901705</v>
      </c>
      <c r="F9" s="3">
        <v>173</v>
      </c>
      <c r="G9" s="3">
        <v>1959.9971831810999</v>
      </c>
      <c r="H9" s="3">
        <v>0</v>
      </c>
      <c r="I9" s="3">
        <v>426.24332057392002</v>
      </c>
      <c r="J9" s="3">
        <v>7</v>
      </c>
      <c r="K9" s="3">
        <v>788.18649620404904</v>
      </c>
      <c r="L9" s="3">
        <v>72</v>
      </c>
      <c r="M9" s="3">
        <v>15</v>
      </c>
      <c r="N9" s="3">
        <v>2</v>
      </c>
      <c r="O9" s="3">
        <v>307</v>
      </c>
      <c r="P9" s="3">
        <v>5</v>
      </c>
      <c r="Q9" s="3">
        <v>18254.8535691006</v>
      </c>
      <c r="R9" s="3">
        <v>5</v>
      </c>
      <c r="S9" s="3">
        <v>0</v>
      </c>
      <c r="T9" s="3">
        <v>0</v>
      </c>
      <c r="U9" s="3">
        <v>12632.8055836023</v>
      </c>
      <c r="V9" s="3">
        <v>1</v>
      </c>
    </row>
    <row r="10" spans="1:22" ht="21.75" customHeight="1" x14ac:dyDescent="0.3">
      <c r="A10" s="3" t="s">
        <v>36</v>
      </c>
      <c r="B10" s="3">
        <v>42</v>
      </c>
      <c r="C10" s="3" t="s">
        <v>31</v>
      </c>
      <c r="D10" s="3" t="s">
        <v>33</v>
      </c>
      <c r="E10" s="3">
        <v>62980.151375765301</v>
      </c>
      <c r="F10" s="3">
        <v>132</v>
      </c>
      <c r="G10" s="3">
        <v>2220.6996489366102</v>
      </c>
      <c r="H10" s="3">
        <v>0</v>
      </c>
      <c r="I10" s="3">
        <v>584.18127020830104</v>
      </c>
      <c r="J10" s="3">
        <v>42</v>
      </c>
      <c r="K10" s="3">
        <v>618.81374750978603</v>
      </c>
      <c r="L10" s="3">
        <v>15</v>
      </c>
      <c r="M10" s="3">
        <v>5</v>
      </c>
      <c r="N10" s="3">
        <v>3</v>
      </c>
      <c r="O10" s="3">
        <v>515</v>
      </c>
      <c r="P10" s="3">
        <v>3</v>
      </c>
      <c r="Q10" s="3">
        <v>8376.6863912660501</v>
      </c>
      <c r="R10" s="3">
        <v>7</v>
      </c>
      <c r="S10" s="3">
        <v>0</v>
      </c>
      <c r="T10" s="3">
        <v>0</v>
      </c>
      <c r="U10" s="3">
        <v>9538.7567851333606</v>
      </c>
      <c r="V10" s="3">
        <v>1</v>
      </c>
    </row>
    <row r="11" spans="1:22" ht="21.75" customHeight="1" x14ac:dyDescent="0.3">
      <c r="A11" s="3" t="s">
        <v>37</v>
      </c>
      <c r="B11" s="3">
        <v>30</v>
      </c>
      <c r="C11" s="3" t="s">
        <v>31</v>
      </c>
      <c r="D11" s="3" t="s">
        <v>26</v>
      </c>
      <c r="E11" s="3">
        <v>55751.973821957799</v>
      </c>
      <c r="F11" s="3">
        <v>99</v>
      </c>
      <c r="G11" s="3">
        <v>2527.7005123219201</v>
      </c>
      <c r="H11" s="3">
        <v>3</v>
      </c>
      <c r="I11" s="3">
        <v>1025.4896632837799</v>
      </c>
      <c r="J11" s="3">
        <v>2</v>
      </c>
      <c r="K11" s="3">
        <v>180.26330491816901</v>
      </c>
      <c r="L11" s="3">
        <v>45</v>
      </c>
      <c r="M11" s="3">
        <v>1</v>
      </c>
      <c r="N11" s="3">
        <v>4</v>
      </c>
      <c r="O11" s="3">
        <v>583</v>
      </c>
      <c r="P11" s="3">
        <v>1</v>
      </c>
      <c r="Q11" s="3">
        <v>17976.6269177617</v>
      </c>
      <c r="R11" s="3">
        <v>6</v>
      </c>
      <c r="S11" s="3">
        <v>0</v>
      </c>
      <c r="T11" s="3">
        <v>0</v>
      </c>
      <c r="U11" s="3">
        <v>2896.6702565501801</v>
      </c>
      <c r="V11" s="3">
        <v>1</v>
      </c>
    </row>
    <row r="12" spans="1:22" ht="21.75" customHeight="1" x14ac:dyDescent="0.3">
      <c r="A12" s="3" t="s">
        <v>38</v>
      </c>
      <c r="B12" s="3">
        <v>30</v>
      </c>
      <c r="C12" s="3" t="s">
        <v>31</v>
      </c>
      <c r="D12" s="3" t="s">
        <v>24</v>
      </c>
      <c r="E12" s="3">
        <v>40590.050932101898</v>
      </c>
      <c r="F12" s="3">
        <v>205</v>
      </c>
      <c r="G12" s="3">
        <v>10</v>
      </c>
      <c r="H12" s="3">
        <v>1</v>
      </c>
      <c r="I12" s="3">
        <v>823.59282977128703</v>
      </c>
      <c r="J12" s="3">
        <v>2</v>
      </c>
      <c r="K12" s="3">
        <v>339.64213157399001</v>
      </c>
      <c r="L12" s="3">
        <v>43</v>
      </c>
      <c r="M12" s="3">
        <v>2</v>
      </c>
      <c r="N12" s="3">
        <v>8</v>
      </c>
      <c r="O12" s="3">
        <v>792</v>
      </c>
      <c r="P12" s="3">
        <v>3</v>
      </c>
      <c r="Q12" s="3">
        <v>9880.3196943963503</v>
      </c>
      <c r="R12" s="3">
        <v>7</v>
      </c>
      <c r="S12" s="3">
        <v>0</v>
      </c>
      <c r="T12" s="3">
        <v>0</v>
      </c>
      <c r="U12" s="3">
        <v>1746.5995772455899</v>
      </c>
      <c r="V12" s="3">
        <v>1</v>
      </c>
    </row>
    <row r="13" spans="1:22" ht="21.75" customHeight="1" x14ac:dyDescent="0.3">
      <c r="A13" s="3" t="s">
        <v>39</v>
      </c>
      <c r="B13" s="3">
        <v>43</v>
      </c>
      <c r="C13" s="3" t="s">
        <v>23</v>
      </c>
      <c r="D13" s="3" t="s">
        <v>33</v>
      </c>
      <c r="E13" s="3">
        <v>59050.351301460403</v>
      </c>
      <c r="F13" s="3">
        <v>228</v>
      </c>
      <c r="G13" s="3">
        <v>858.95961476318098</v>
      </c>
      <c r="H13" s="3">
        <v>7</v>
      </c>
      <c r="I13" s="3">
        <v>832.74091078515096</v>
      </c>
      <c r="J13" s="3">
        <v>0</v>
      </c>
      <c r="K13" s="3">
        <v>465.15300358352698</v>
      </c>
      <c r="L13" s="3">
        <v>75</v>
      </c>
      <c r="M13" s="3">
        <v>8</v>
      </c>
      <c r="N13" s="3">
        <v>1</v>
      </c>
      <c r="O13" s="3">
        <v>738</v>
      </c>
      <c r="P13" s="3">
        <v>4</v>
      </c>
      <c r="Q13" s="3">
        <v>8443.4582833535405</v>
      </c>
      <c r="R13" s="3">
        <v>4</v>
      </c>
      <c r="S13" s="3">
        <v>0</v>
      </c>
      <c r="T13" s="3">
        <v>0</v>
      </c>
      <c r="U13" s="3">
        <v>4463.3669922274403</v>
      </c>
      <c r="V13" s="3">
        <v>1</v>
      </c>
    </row>
    <row r="14" spans="1:22" ht="21.75" customHeight="1" x14ac:dyDescent="0.3">
      <c r="A14" s="3" t="s">
        <v>40</v>
      </c>
      <c r="B14" s="3">
        <v>55</v>
      </c>
      <c r="C14" s="3" t="s">
        <v>31</v>
      </c>
      <c r="D14" s="3" t="s">
        <v>33</v>
      </c>
      <c r="E14" s="3">
        <v>68872.7277266819</v>
      </c>
      <c r="F14" s="3">
        <v>82</v>
      </c>
      <c r="G14" s="3">
        <v>1546.2390705502601</v>
      </c>
      <c r="H14" s="3">
        <v>3</v>
      </c>
      <c r="I14" s="3">
        <v>444.95243185074497</v>
      </c>
      <c r="J14" s="3">
        <v>23</v>
      </c>
      <c r="K14" s="3">
        <v>169.35921956246</v>
      </c>
      <c r="L14" s="3">
        <v>34</v>
      </c>
      <c r="M14" s="3">
        <v>18</v>
      </c>
      <c r="N14" s="3">
        <v>6</v>
      </c>
      <c r="O14" s="3">
        <v>622</v>
      </c>
      <c r="P14" s="3">
        <v>3</v>
      </c>
      <c r="Q14" s="3">
        <v>8582.8164032985496</v>
      </c>
      <c r="R14" s="3">
        <v>7</v>
      </c>
      <c r="S14" s="3">
        <v>0</v>
      </c>
      <c r="T14" s="3">
        <v>0</v>
      </c>
      <c r="U14" s="3">
        <v>7550.93763191997</v>
      </c>
      <c r="V14" s="3">
        <v>1</v>
      </c>
    </row>
    <row r="15" spans="1:22" ht="21.75" customHeight="1" x14ac:dyDescent="0.3">
      <c r="A15" s="3" t="s">
        <v>41</v>
      </c>
      <c r="B15" s="3">
        <v>59</v>
      </c>
      <c r="C15" s="3" t="s">
        <v>23</v>
      </c>
      <c r="D15" s="3" t="s">
        <v>33</v>
      </c>
      <c r="E15" s="3">
        <v>32255.411063441501</v>
      </c>
      <c r="F15" s="3">
        <v>56</v>
      </c>
      <c r="G15" s="3">
        <v>2163.5992387626802</v>
      </c>
      <c r="H15" s="3">
        <v>2</v>
      </c>
      <c r="I15" s="3">
        <v>614.49604358551505</v>
      </c>
      <c r="J15" s="3">
        <v>44</v>
      </c>
      <c r="K15" s="3">
        <v>355.88301354598099</v>
      </c>
      <c r="L15" s="3">
        <v>50</v>
      </c>
      <c r="M15" s="3">
        <v>9</v>
      </c>
      <c r="N15" s="3">
        <v>2</v>
      </c>
      <c r="O15" s="3">
        <v>712</v>
      </c>
      <c r="P15" s="3">
        <v>4</v>
      </c>
      <c r="Q15" s="3">
        <v>5874.6142191644103</v>
      </c>
      <c r="R15" s="3">
        <v>2</v>
      </c>
      <c r="S15" s="3">
        <v>1</v>
      </c>
      <c r="T15" s="3">
        <v>0</v>
      </c>
      <c r="U15" s="3">
        <v>14161.1088400718</v>
      </c>
      <c r="V15" s="3">
        <v>1</v>
      </c>
    </row>
    <row r="16" spans="1:22" ht="21.75" customHeight="1" x14ac:dyDescent="0.3">
      <c r="A16" s="3" t="s">
        <v>42</v>
      </c>
      <c r="B16" s="3">
        <v>43</v>
      </c>
      <c r="C16" s="3" t="s">
        <v>31</v>
      </c>
      <c r="D16" s="3" t="s">
        <v>24</v>
      </c>
      <c r="E16" s="3">
        <v>67574.726113630706</v>
      </c>
      <c r="F16" s="3">
        <v>37</v>
      </c>
      <c r="G16" s="3">
        <v>2141.4493732208498</v>
      </c>
      <c r="H16" s="3">
        <v>2</v>
      </c>
      <c r="I16" s="3">
        <v>474.52568654579397</v>
      </c>
      <c r="J16" s="3">
        <v>29</v>
      </c>
      <c r="K16" s="3">
        <v>848.70209140131306</v>
      </c>
      <c r="L16" s="3">
        <v>57</v>
      </c>
      <c r="M16" s="3">
        <v>12</v>
      </c>
      <c r="N16" s="3">
        <v>9</v>
      </c>
      <c r="O16" s="3">
        <v>516</v>
      </c>
      <c r="P16" s="3">
        <v>4</v>
      </c>
      <c r="Q16" s="3">
        <v>12430.792651889</v>
      </c>
      <c r="R16" s="3">
        <v>7</v>
      </c>
      <c r="S16" s="3">
        <v>1</v>
      </c>
      <c r="T16" s="3">
        <v>0</v>
      </c>
      <c r="U16" s="3">
        <v>9194.0548178642493</v>
      </c>
      <c r="V16" s="3">
        <v>1</v>
      </c>
    </row>
    <row r="17" spans="1:22" ht="21.75" customHeight="1" x14ac:dyDescent="0.3">
      <c r="A17" s="3" t="s">
        <v>43</v>
      </c>
      <c r="B17" s="3">
        <v>22</v>
      </c>
      <c r="C17" s="3" t="s">
        <v>28</v>
      </c>
      <c r="D17" s="3" t="s">
        <v>33</v>
      </c>
      <c r="E17" s="3">
        <v>66755.741214870402</v>
      </c>
      <c r="F17" s="3">
        <v>54</v>
      </c>
      <c r="G17" s="3">
        <v>1879.92199400344</v>
      </c>
      <c r="H17" s="3">
        <v>5</v>
      </c>
      <c r="I17" s="3">
        <v>371.25909753956699</v>
      </c>
      <c r="J17" s="3">
        <v>41</v>
      </c>
      <c r="K17" s="3">
        <v>251.39187604995101</v>
      </c>
      <c r="L17" s="3">
        <v>4</v>
      </c>
      <c r="M17" s="3">
        <v>19</v>
      </c>
      <c r="N17" s="3">
        <v>1</v>
      </c>
      <c r="O17" s="3">
        <v>444</v>
      </c>
      <c r="P17" s="3">
        <v>4</v>
      </c>
      <c r="Q17" s="3">
        <v>8255.8004321058597</v>
      </c>
      <c r="R17" s="3">
        <v>0</v>
      </c>
      <c r="S17" s="3">
        <v>0</v>
      </c>
      <c r="T17" s="3">
        <v>0</v>
      </c>
      <c r="U17" s="3">
        <v>7444.2021912929304</v>
      </c>
      <c r="V17" s="3">
        <v>1</v>
      </c>
    </row>
    <row r="18" spans="1:22" ht="21.75" customHeight="1" x14ac:dyDescent="0.3">
      <c r="A18" s="3" t="s">
        <v>44</v>
      </c>
      <c r="B18" s="3">
        <v>41</v>
      </c>
      <c r="C18" s="3" t="s">
        <v>31</v>
      </c>
      <c r="D18" s="3" t="s">
        <v>24</v>
      </c>
      <c r="E18" s="3">
        <v>55274.919636587998</v>
      </c>
      <c r="F18" s="3">
        <v>163</v>
      </c>
      <c r="G18" s="3">
        <v>990.351326561066</v>
      </c>
      <c r="H18" s="3">
        <v>11</v>
      </c>
      <c r="I18" s="3">
        <v>592.20520055446002</v>
      </c>
      <c r="J18" s="3">
        <v>25</v>
      </c>
      <c r="K18" s="3">
        <v>425.754500217621</v>
      </c>
      <c r="L18" s="3">
        <v>37</v>
      </c>
      <c r="M18" s="3">
        <v>12</v>
      </c>
      <c r="N18" s="3">
        <v>8</v>
      </c>
      <c r="O18" s="3">
        <v>473</v>
      </c>
      <c r="P18" s="3">
        <v>0</v>
      </c>
      <c r="Q18" s="3">
        <v>8715.4042358732604</v>
      </c>
      <c r="R18" s="3">
        <v>6</v>
      </c>
      <c r="S18" s="3">
        <v>0</v>
      </c>
      <c r="T18" s="3">
        <v>0</v>
      </c>
      <c r="U18" s="3">
        <v>7078.8379210971498</v>
      </c>
      <c r="V18" s="3">
        <v>1</v>
      </c>
    </row>
    <row r="19" spans="1:22" ht="21.75" customHeight="1" x14ac:dyDescent="0.3">
      <c r="A19" s="3" t="s">
        <v>45</v>
      </c>
      <c r="B19" s="3">
        <v>21</v>
      </c>
      <c r="C19" s="3" t="s">
        <v>28</v>
      </c>
      <c r="D19" s="3" t="s">
        <v>26</v>
      </c>
      <c r="E19" s="3">
        <v>40316.452194539997</v>
      </c>
      <c r="F19" s="3">
        <v>215</v>
      </c>
      <c r="G19" s="3">
        <v>1092.1594480379499</v>
      </c>
      <c r="H19" s="3">
        <v>5</v>
      </c>
      <c r="I19" s="3">
        <v>826.07933478371694</v>
      </c>
      <c r="J19" s="3">
        <v>37</v>
      </c>
      <c r="K19" s="3">
        <v>679.15941291040895</v>
      </c>
      <c r="L19" s="3">
        <v>5</v>
      </c>
      <c r="M19" s="3">
        <v>19</v>
      </c>
      <c r="N19" s="3">
        <v>2</v>
      </c>
      <c r="O19" s="3">
        <v>569</v>
      </c>
      <c r="P19" s="3">
        <v>5</v>
      </c>
      <c r="Q19" s="3">
        <v>7894.2205995051099</v>
      </c>
      <c r="R19" s="3">
        <v>0</v>
      </c>
      <c r="S19" s="3">
        <v>1</v>
      </c>
      <c r="T19" s="3">
        <v>0</v>
      </c>
      <c r="U19" s="3">
        <v>7138.0651411103499</v>
      </c>
      <c r="V19" s="3">
        <v>1</v>
      </c>
    </row>
    <row r="20" spans="1:22" ht="21.75" customHeight="1" x14ac:dyDescent="0.3">
      <c r="A20" s="3" t="s">
        <v>46</v>
      </c>
      <c r="B20" s="3">
        <v>43</v>
      </c>
      <c r="C20" s="3" t="s">
        <v>31</v>
      </c>
      <c r="D20" s="3" t="s">
        <v>26</v>
      </c>
      <c r="E20" s="3">
        <v>66838.232567277999</v>
      </c>
      <c r="F20" s="3">
        <v>86</v>
      </c>
      <c r="G20" s="3">
        <v>996.44095707562406</v>
      </c>
      <c r="H20" s="3">
        <v>5</v>
      </c>
      <c r="I20" s="3">
        <v>599.57651820152898</v>
      </c>
      <c r="J20" s="3">
        <v>42</v>
      </c>
      <c r="K20" s="3">
        <v>97.589298338709995</v>
      </c>
      <c r="L20" s="3">
        <v>50</v>
      </c>
      <c r="M20" s="3">
        <v>14</v>
      </c>
      <c r="N20" s="3">
        <v>7</v>
      </c>
      <c r="O20" s="3">
        <v>328</v>
      </c>
      <c r="P20" s="3">
        <v>2</v>
      </c>
      <c r="Q20" s="3">
        <v>13962.7525665629</v>
      </c>
      <c r="R20" s="3">
        <v>6</v>
      </c>
      <c r="S20" s="3">
        <v>0</v>
      </c>
      <c r="T20" s="3">
        <v>0</v>
      </c>
      <c r="U20" s="3">
        <v>11803.2872999267</v>
      </c>
      <c r="V20" s="3">
        <v>1</v>
      </c>
    </row>
    <row r="21" spans="1:22" ht="21.75" customHeight="1" x14ac:dyDescent="0.3">
      <c r="A21" s="3" t="s">
        <v>47</v>
      </c>
      <c r="B21" s="3">
        <v>63</v>
      </c>
      <c r="C21" s="3" t="s">
        <v>31</v>
      </c>
      <c r="D21" s="3" t="s">
        <v>26</v>
      </c>
      <c r="E21" s="3">
        <v>59149.6332109254</v>
      </c>
      <c r="F21" s="3">
        <v>74</v>
      </c>
      <c r="G21" s="3">
        <v>715.15717578824297</v>
      </c>
      <c r="H21" s="3">
        <v>5</v>
      </c>
      <c r="I21" s="3">
        <v>686.77406570126004</v>
      </c>
      <c r="J21" s="3">
        <v>39</v>
      </c>
      <c r="K21" s="3">
        <v>838.99377037529905</v>
      </c>
      <c r="L21" s="3">
        <v>13</v>
      </c>
      <c r="M21" s="3">
        <v>12</v>
      </c>
      <c r="N21" s="3">
        <v>0</v>
      </c>
      <c r="O21" s="3">
        <v>519</v>
      </c>
      <c r="P21" s="3">
        <v>5</v>
      </c>
      <c r="Q21" s="3">
        <v>4405.4877859848602</v>
      </c>
      <c r="R21" s="3">
        <v>1</v>
      </c>
      <c r="S21" s="3">
        <v>0</v>
      </c>
      <c r="T21" s="3">
        <v>0</v>
      </c>
      <c r="U21" s="3">
        <v>3263.4288880878998</v>
      </c>
      <c r="V21" s="3">
        <v>1</v>
      </c>
    </row>
    <row r="22" spans="1:22" ht="21.75" customHeight="1" x14ac:dyDescent="0.3">
      <c r="A22" s="3" t="s">
        <v>48</v>
      </c>
      <c r="B22" s="3">
        <v>49</v>
      </c>
      <c r="C22" s="3" t="s">
        <v>31</v>
      </c>
      <c r="D22" s="3" t="s">
        <v>24</v>
      </c>
      <c r="E22" s="3">
        <v>31712.726062497801</v>
      </c>
      <c r="F22" s="3">
        <v>181</v>
      </c>
      <c r="G22" s="3">
        <v>703.95348723034499</v>
      </c>
      <c r="H22" s="3">
        <v>7</v>
      </c>
      <c r="I22" s="3">
        <v>1043.2201838189901</v>
      </c>
      <c r="J22" s="3">
        <v>42</v>
      </c>
      <c r="K22" s="3">
        <v>345.574854015857</v>
      </c>
      <c r="L22" s="3">
        <v>47</v>
      </c>
      <c r="M22" s="3">
        <v>12</v>
      </c>
      <c r="N22" s="3">
        <v>4</v>
      </c>
      <c r="O22" s="3">
        <v>800</v>
      </c>
      <c r="P22" s="3">
        <v>3</v>
      </c>
      <c r="Q22" s="3">
        <v>15552.932438140801</v>
      </c>
      <c r="R22" s="3">
        <v>0</v>
      </c>
      <c r="S22" s="3">
        <v>0</v>
      </c>
      <c r="T22" s="3">
        <v>0</v>
      </c>
      <c r="U22" s="3">
        <v>13131.612375365999</v>
      </c>
      <c r="V22" s="3">
        <v>0</v>
      </c>
    </row>
    <row r="23" spans="1:22" ht="21.75" customHeight="1" x14ac:dyDescent="0.3">
      <c r="A23" s="3" t="s">
        <v>49</v>
      </c>
      <c r="B23" s="3">
        <v>57</v>
      </c>
      <c r="C23" s="3" t="s">
        <v>28</v>
      </c>
      <c r="D23" s="3" t="s">
        <v>33</v>
      </c>
      <c r="E23" s="3">
        <v>43387.5954421715</v>
      </c>
      <c r="F23" s="3">
        <v>28</v>
      </c>
      <c r="G23" s="3">
        <v>627.44540423887895</v>
      </c>
      <c r="H23" s="3">
        <v>7</v>
      </c>
      <c r="I23" s="3">
        <v>624.73595345825402</v>
      </c>
      <c r="J23" s="3">
        <v>37</v>
      </c>
      <c r="K23" s="3">
        <v>236.73373240840399</v>
      </c>
      <c r="L23" s="3">
        <v>11</v>
      </c>
      <c r="M23" s="3">
        <v>5</v>
      </c>
      <c r="N23" s="3">
        <v>4</v>
      </c>
      <c r="O23" s="3">
        <v>348</v>
      </c>
      <c r="P23" s="3">
        <v>5</v>
      </c>
      <c r="Q23" s="3">
        <v>15012.5786457914</v>
      </c>
      <c r="R23" s="3">
        <v>6</v>
      </c>
      <c r="S23" s="3">
        <v>0</v>
      </c>
      <c r="T23" s="3">
        <v>0</v>
      </c>
      <c r="U23" s="3">
        <v>11347.384894057301</v>
      </c>
      <c r="V23" s="3">
        <v>1</v>
      </c>
    </row>
    <row r="24" spans="1:22" ht="21.75" customHeight="1" x14ac:dyDescent="0.3">
      <c r="A24" s="3" t="s">
        <v>50</v>
      </c>
      <c r="B24" s="3">
        <v>21</v>
      </c>
      <c r="C24" s="3" t="s">
        <v>28</v>
      </c>
      <c r="D24" s="3" t="s">
        <v>33</v>
      </c>
      <c r="E24" s="3">
        <v>64742.988891572597</v>
      </c>
      <c r="F24" s="3">
        <v>227</v>
      </c>
      <c r="G24" s="3">
        <v>1768.76010963156</v>
      </c>
      <c r="H24" s="3">
        <v>8</v>
      </c>
      <c r="I24" s="3">
        <v>333.111679154238</v>
      </c>
      <c r="J24" s="3">
        <v>43</v>
      </c>
      <c r="K24" s="3">
        <v>846.93482493696195</v>
      </c>
      <c r="L24" s="3">
        <v>51</v>
      </c>
      <c r="M24" s="3">
        <v>17</v>
      </c>
      <c r="N24" s="3">
        <v>5</v>
      </c>
      <c r="O24" s="3">
        <v>301</v>
      </c>
      <c r="P24" s="3">
        <v>1</v>
      </c>
      <c r="Q24" s="3">
        <v>15050.567214689299</v>
      </c>
      <c r="R24" s="3">
        <v>4</v>
      </c>
      <c r="S24" s="3">
        <v>0</v>
      </c>
      <c r="T24" s="3">
        <v>0</v>
      </c>
      <c r="U24" s="3">
        <v>6797.5949520740496</v>
      </c>
      <c r="V24" s="3">
        <v>1</v>
      </c>
    </row>
    <row r="25" spans="1:22" ht="21.75" customHeight="1" x14ac:dyDescent="0.3">
      <c r="A25" s="3" t="s">
        <v>51</v>
      </c>
      <c r="B25" s="3">
        <v>40</v>
      </c>
      <c r="C25" s="3" t="s">
        <v>31</v>
      </c>
      <c r="D25" s="3" t="s">
        <v>33</v>
      </c>
      <c r="E25" s="3">
        <v>52062.451107815199</v>
      </c>
      <c r="F25" s="3">
        <v>192</v>
      </c>
      <c r="G25" s="3">
        <v>1599.46438727036</v>
      </c>
      <c r="H25" s="3">
        <v>0</v>
      </c>
      <c r="I25" s="3">
        <v>997.20873256043399</v>
      </c>
      <c r="J25" s="3">
        <v>49</v>
      </c>
      <c r="K25" s="3">
        <v>717.94091408270003</v>
      </c>
      <c r="L25" s="3">
        <v>67</v>
      </c>
      <c r="M25" s="3">
        <v>6</v>
      </c>
      <c r="N25" s="3">
        <v>6</v>
      </c>
      <c r="O25" s="3">
        <v>369</v>
      </c>
      <c r="P25" s="3">
        <v>2</v>
      </c>
      <c r="Q25" s="3">
        <v>6116.4891734233797</v>
      </c>
      <c r="R25" s="3">
        <v>2</v>
      </c>
      <c r="S25" s="3">
        <v>0</v>
      </c>
      <c r="T25" s="3">
        <v>0</v>
      </c>
      <c r="U25" s="3">
        <v>20297.203841693899</v>
      </c>
      <c r="V25" s="3">
        <v>1</v>
      </c>
    </row>
    <row r="26" spans="1:22" ht="21.75" customHeight="1" x14ac:dyDescent="0.3">
      <c r="A26" s="3" t="s">
        <v>52</v>
      </c>
      <c r="B26" s="3">
        <v>52</v>
      </c>
      <c r="C26" s="3" t="s">
        <v>23</v>
      </c>
      <c r="D26" s="3" t="s">
        <v>33</v>
      </c>
      <c r="E26" s="3">
        <v>69547.692100015905</v>
      </c>
      <c r="F26" s="3">
        <v>63</v>
      </c>
      <c r="G26" s="3">
        <v>758.57061336297897</v>
      </c>
      <c r="H26" s="3">
        <v>9</v>
      </c>
      <c r="I26" s="3">
        <v>893.04737697789994</v>
      </c>
      <c r="J26" s="3">
        <v>2</v>
      </c>
      <c r="K26" s="3">
        <v>243.78333995310601</v>
      </c>
      <c r="L26" s="3">
        <v>58</v>
      </c>
      <c r="M26" s="3">
        <v>2</v>
      </c>
      <c r="N26" s="3">
        <v>2</v>
      </c>
      <c r="O26" s="3">
        <v>345</v>
      </c>
      <c r="P26" s="3">
        <v>5</v>
      </c>
      <c r="Q26" s="3">
        <v>13431.511490565999</v>
      </c>
      <c r="R26" s="3">
        <v>1</v>
      </c>
      <c r="S26" s="3">
        <v>1</v>
      </c>
      <c r="T26" s="3">
        <v>0</v>
      </c>
      <c r="U26" s="3">
        <v>12621.2745248305</v>
      </c>
      <c r="V26" s="3">
        <v>1</v>
      </c>
    </row>
    <row r="27" spans="1:22" ht="21.75" customHeight="1" x14ac:dyDescent="0.3">
      <c r="A27" s="3" t="s">
        <v>53</v>
      </c>
      <c r="B27" s="3">
        <v>31</v>
      </c>
      <c r="C27" s="3" t="s">
        <v>31</v>
      </c>
      <c r="D27" s="3" t="s">
        <v>33</v>
      </c>
      <c r="E27" s="3">
        <v>43850.359478328901</v>
      </c>
      <c r="F27" s="3">
        <v>156</v>
      </c>
      <c r="G27" s="3">
        <v>130.81387580702301</v>
      </c>
      <c r="H27" s="3">
        <v>7</v>
      </c>
      <c r="I27" s="3">
        <v>915.03082436031002</v>
      </c>
      <c r="J27" s="3">
        <v>12</v>
      </c>
      <c r="K27" s="3">
        <v>404.58688486857</v>
      </c>
      <c r="L27" s="3">
        <v>17</v>
      </c>
      <c r="M27" s="3">
        <v>0</v>
      </c>
      <c r="N27" s="3">
        <v>4</v>
      </c>
      <c r="O27" s="3">
        <v>362</v>
      </c>
      <c r="P27" s="3">
        <v>2</v>
      </c>
      <c r="Q27" s="3">
        <v>19820.939161164599</v>
      </c>
      <c r="R27" s="3">
        <v>7</v>
      </c>
      <c r="S27" s="3">
        <v>0</v>
      </c>
      <c r="T27" s="3">
        <v>0</v>
      </c>
      <c r="U27" s="3">
        <v>7159.7806725513001</v>
      </c>
      <c r="V27" s="3">
        <v>1</v>
      </c>
    </row>
    <row r="28" spans="1:22" ht="21.75" customHeight="1" x14ac:dyDescent="0.3">
      <c r="A28" s="3" t="s">
        <v>54</v>
      </c>
      <c r="B28" s="3">
        <v>41</v>
      </c>
      <c r="C28" s="3" t="s">
        <v>28</v>
      </c>
      <c r="D28" s="3" t="s">
        <v>24</v>
      </c>
      <c r="E28" s="3">
        <v>32001.884739534202</v>
      </c>
      <c r="F28" s="3">
        <v>39</v>
      </c>
      <c r="G28" s="3">
        <v>1204.53339252611</v>
      </c>
      <c r="H28" s="3">
        <v>4</v>
      </c>
      <c r="I28" s="3">
        <v>1019.0435301375001</v>
      </c>
      <c r="J28" s="3">
        <v>35</v>
      </c>
      <c r="K28" s="3">
        <v>570.89698384636495</v>
      </c>
      <c r="L28" s="3">
        <v>52</v>
      </c>
      <c r="M28" s="3">
        <v>11</v>
      </c>
      <c r="N28" s="3">
        <v>7</v>
      </c>
      <c r="O28" s="3">
        <v>791</v>
      </c>
      <c r="P28" s="3">
        <v>5</v>
      </c>
      <c r="Q28" s="3">
        <v>4753.9548125706997</v>
      </c>
      <c r="R28" s="3">
        <v>3</v>
      </c>
      <c r="S28" s="3">
        <v>0</v>
      </c>
      <c r="T28" s="3">
        <v>0</v>
      </c>
      <c r="U28" s="3">
        <v>11450.3607078198</v>
      </c>
      <c r="V28" s="3">
        <v>0</v>
      </c>
    </row>
    <row r="29" spans="1:22" ht="21.75" customHeight="1" x14ac:dyDescent="0.3">
      <c r="A29" s="3" t="s">
        <v>55</v>
      </c>
      <c r="B29" s="3">
        <v>63</v>
      </c>
      <c r="C29" s="3" t="s">
        <v>31</v>
      </c>
      <c r="D29" s="3" t="s">
        <v>26</v>
      </c>
      <c r="E29" s="3">
        <v>89484.847080981301</v>
      </c>
      <c r="F29" s="3">
        <v>160</v>
      </c>
      <c r="G29" s="3">
        <v>2684.0444183897798</v>
      </c>
      <c r="H29" s="3">
        <v>2</v>
      </c>
      <c r="I29" s="3">
        <v>959.82453455778102</v>
      </c>
      <c r="J29" s="3">
        <v>40</v>
      </c>
      <c r="K29" s="3">
        <v>418.25613348934098</v>
      </c>
      <c r="L29" s="3">
        <v>30</v>
      </c>
      <c r="M29" s="3">
        <v>4</v>
      </c>
      <c r="N29" s="3">
        <v>5</v>
      </c>
      <c r="O29" s="3">
        <v>796</v>
      </c>
      <c r="P29" s="3">
        <v>0</v>
      </c>
      <c r="Q29" s="3">
        <v>13086.623996394101</v>
      </c>
      <c r="R29" s="3">
        <v>5</v>
      </c>
      <c r="S29" s="3">
        <v>0</v>
      </c>
      <c r="T29" s="3">
        <v>1</v>
      </c>
      <c r="U29" s="3">
        <v>6620.8579414155802</v>
      </c>
      <c r="V29" s="3">
        <v>1</v>
      </c>
    </row>
    <row r="30" spans="1:22" ht="21.75" customHeight="1" x14ac:dyDescent="0.3">
      <c r="A30" s="3" t="s">
        <v>56</v>
      </c>
      <c r="B30" s="3">
        <v>44</v>
      </c>
      <c r="C30" s="3" t="s">
        <v>28</v>
      </c>
      <c r="D30" s="3" t="s">
        <v>33</v>
      </c>
      <c r="E30" s="3">
        <v>19743.8885105632</v>
      </c>
      <c r="F30" s="3">
        <v>97</v>
      </c>
      <c r="G30" s="3">
        <v>1504.8346087668001</v>
      </c>
      <c r="H30" s="3">
        <v>10</v>
      </c>
      <c r="I30" s="3">
        <v>810.05504236495597</v>
      </c>
      <c r="J30" s="3">
        <v>47</v>
      </c>
      <c r="K30" s="3">
        <v>821.09247063618795</v>
      </c>
      <c r="L30" s="3">
        <v>34</v>
      </c>
      <c r="M30" s="3">
        <v>10</v>
      </c>
      <c r="N30" s="3">
        <v>1</v>
      </c>
      <c r="O30" s="3">
        <v>326</v>
      </c>
      <c r="P30" s="3">
        <v>3</v>
      </c>
      <c r="Q30" s="3">
        <v>5315.6284462529202</v>
      </c>
      <c r="R30" s="3">
        <v>5</v>
      </c>
      <c r="S30" s="3">
        <v>1</v>
      </c>
      <c r="T30" s="3">
        <v>0</v>
      </c>
      <c r="U30" s="3">
        <v>4638.9019748964702</v>
      </c>
      <c r="V30" s="3">
        <v>1</v>
      </c>
    </row>
    <row r="31" spans="1:22" ht="21.75" customHeight="1" x14ac:dyDescent="0.3">
      <c r="A31" s="3" t="s">
        <v>57</v>
      </c>
      <c r="B31" s="3">
        <v>68</v>
      </c>
      <c r="C31" s="3" t="s">
        <v>28</v>
      </c>
      <c r="D31" s="3" t="s">
        <v>26</v>
      </c>
      <c r="E31" s="3">
        <v>41002.887246769998</v>
      </c>
      <c r="F31" s="3">
        <v>227</v>
      </c>
      <c r="G31" s="3">
        <v>2140.0614110607398</v>
      </c>
      <c r="H31" s="3">
        <v>9</v>
      </c>
      <c r="I31" s="3">
        <v>1637.00843199823</v>
      </c>
      <c r="J31" s="3">
        <v>11</v>
      </c>
      <c r="K31" s="3">
        <v>715.82598533524504</v>
      </c>
      <c r="L31" s="3">
        <v>3</v>
      </c>
      <c r="M31" s="3">
        <v>11</v>
      </c>
      <c r="N31" s="3">
        <v>6</v>
      </c>
      <c r="O31" s="3">
        <v>490</v>
      </c>
      <c r="P31" s="3">
        <v>3</v>
      </c>
      <c r="Q31" s="3">
        <v>10359.4638171115</v>
      </c>
      <c r="R31" s="3">
        <v>3</v>
      </c>
      <c r="S31" s="3">
        <v>1</v>
      </c>
      <c r="T31" s="3">
        <v>0</v>
      </c>
      <c r="U31" s="3">
        <v>5798.4368935971297</v>
      </c>
      <c r="V31" s="3">
        <v>1</v>
      </c>
    </row>
    <row r="32" spans="1:22" ht="21.75" customHeight="1" x14ac:dyDescent="0.3">
      <c r="A32" s="3" t="s">
        <v>58</v>
      </c>
      <c r="B32" s="3">
        <v>46</v>
      </c>
      <c r="C32" s="3" t="s">
        <v>28</v>
      </c>
      <c r="D32" s="3" t="s">
        <v>24</v>
      </c>
      <c r="E32" s="3">
        <v>55035.464012599703</v>
      </c>
      <c r="F32" s="3">
        <v>13</v>
      </c>
      <c r="G32" s="3">
        <v>1644.0367593886201</v>
      </c>
      <c r="H32" s="3">
        <v>2</v>
      </c>
      <c r="I32" s="3">
        <v>350.26093879431602</v>
      </c>
      <c r="J32" s="3">
        <v>19</v>
      </c>
      <c r="K32" s="3">
        <v>0</v>
      </c>
      <c r="L32" s="3">
        <v>8</v>
      </c>
      <c r="M32" s="3">
        <v>15</v>
      </c>
      <c r="N32" s="3">
        <v>2</v>
      </c>
      <c r="O32" s="3">
        <v>527</v>
      </c>
      <c r="P32" s="3">
        <v>1</v>
      </c>
      <c r="Q32" s="3">
        <v>11804.508358423</v>
      </c>
      <c r="R32" s="3">
        <v>0</v>
      </c>
      <c r="S32" s="3">
        <v>1</v>
      </c>
      <c r="T32" s="3">
        <v>0</v>
      </c>
      <c r="U32" s="3">
        <v>7969.7527267208998</v>
      </c>
      <c r="V32" s="3">
        <v>1</v>
      </c>
    </row>
    <row r="33" spans="1:22" ht="21.75" customHeight="1" x14ac:dyDescent="0.3">
      <c r="A33" s="3" t="s">
        <v>59</v>
      </c>
      <c r="B33" s="3">
        <v>61</v>
      </c>
      <c r="C33" s="3" t="s">
        <v>31</v>
      </c>
      <c r="D33" s="3" t="s">
        <v>24</v>
      </c>
      <c r="E33" s="3">
        <v>67749.510046598807</v>
      </c>
      <c r="F33" s="3">
        <v>183</v>
      </c>
      <c r="G33" s="3">
        <v>1453.4922441403301</v>
      </c>
      <c r="H33" s="3">
        <v>5</v>
      </c>
      <c r="I33" s="3">
        <v>594.75395252900501</v>
      </c>
      <c r="J33" s="3">
        <v>38</v>
      </c>
      <c r="K33" s="3">
        <v>293.427948238037</v>
      </c>
      <c r="L33" s="3">
        <v>14</v>
      </c>
      <c r="M33" s="3">
        <v>0</v>
      </c>
      <c r="N33" s="3">
        <v>9</v>
      </c>
      <c r="O33" s="3">
        <v>523</v>
      </c>
      <c r="P33" s="3">
        <v>0</v>
      </c>
      <c r="Q33" s="3">
        <v>8200.0942657515006</v>
      </c>
      <c r="R33" s="3">
        <v>1</v>
      </c>
      <c r="S33" s="3">
        <v>1</v>
      </c>
      <c r="T33" s="3">
        <v>0</v>
      </c>
      <c r="U33" s="3">
        <v>500</v>
      </c>
      <c r="V33" s="3">
        <v>1</v>
      </c>
    </row>
    <row r="34" spans="1:22" ht="21.75" customHeight="1" x14ac:dyDescent="0.3">
      <c r="A34" s="3" t="s">
        <v>60</v>
      </c>
      <c r="B34" s="3">
        <v>47</v>
      </c>
      <c r="C34" s="3" t="s">
        <v>28</v>
      </c>
      <c r="D34" s="3" t="s">
        <v>33</v>
      </c>
      <c r="E34" s="3">
        <v>61636.088633760701</v>
      </c>
      <c r="F34" s="3">
        <v>43</v>
      </c>
      <c r="G34" s="3">
        <v>321.55848939185802</v>
      </c>
      <c r="H34" s="3">
        <v>7</v>
      </c>
      <c r="I34" s="3">
        <v>1138.5670276373601</v>
      </c>
      <c r="J34" s="3">
        <v>43</v>
      </c>
      <c r="K34" s="3">
        <v>364.96288383102598</v>
      </c>
      <c r="L34" s="3">
        <v>41</v>
      </c>
      <c r="M34" s="3">
        <v>17</v>
      </c>
      <c r="N34" s="3">
        <v>8</v>
      </c>
      <c r="O34" s="3">
        <v>594</v>
      </c>
      <c r="P34" s="3">
        <v>5</v>
      </c>
      <c r="Q34" s="3">
        <v>7496.44466203091</v>
      </c>
      <c r="R34" s="3">
        <v>3</v>
      </c>
      <c r="S34" s="3">
        <v>0</v>
      </c>
      <c r="T34" s="3">
        <v>0</v>
      </c>
      <c r="U34" s="3">
        <v>1676.7397460372299</v>
      </c>
      <c r="V34" s="3">
        <v>0</v>
      </c>
    </row>
    <row r="35" spans="1:22" ht="21.75" customHeight="1" x14ac:dyDescent="0.3">
      <c r="A35" s="3" t="s">
        <v>61</v>
      </c>
      <c r="B35" s="3">
        <v>35</v>
      </c>
      <c r="C35" s="3" t="s">
        <v>28</v>
      </c>
      <c r="D35" s="3" t="s">
        <v>24</v>
      </c>
      <c r="E35" s="3">
        <v>91602.662088971803</v>
      </c>
      <c r="F35" s="3">
        <v>135</v>
      </c>
      <c r="G35" s="3">
        <v>1174.6519997146199</v>
      </c>
      <c r="H35" s="3">
        <v>9</v>
      </c>
      <c r="I35" s="3">
        <v>849.90520223345095</v>
      </c>
      <c r="J35" s="3">
        <v>7</v>
      </c>
      <c r="K35" s="3">
        <v>382.39335953381601</v>
      </c>
      <c r="L35" s="3">
        <v>58</v>
      </c>
      <c r="M35" s="3">
        <v>0</v>
      </c>
      <c r="N35" s="3">
        <v>3</v>
      </c>
      <c r="O35" s="3">
        <v>357</v>
      </c>
      <c r="P35" s="3">
        <v>5</v>
      </c>
      <c r="Q35" s="3">
        <v>13536.5757481205</v>
      </c>
      <c r="R35" s="3">
        <v>3</v>
      </c>
      <c r="S35" s="3">
        <v>1</v>
      </c>
      <c r="T35" s="3">
        <v>0</v>
      </c>
      <c r="U35" s="3">
        <v>9789.8578502639903</v>
      </c>
      <c r="V35" s="3">
        <v>1</v>
      </c>
    </row>
    <row r="36" spans="1:22" ht="21.75" customHeight="1" x14ac:dyDescent="0.3">
      <c r="A36" s="3" t="s">
        <v>62</v>
      </c>
      <c r="B36" s="3">
        <v>34</v>
      </c>
      <c r="C36" s="3" t="s">
        <v>31</v>
      </c>
      <c r="D36" s="3" t="s">
        <v>26</v>
      </c>
      <c r="E36" s="3">
        <v>47883.227852153599</v>
      </c>
      <c r="F36" s="3">
        <v>68</v>
      </c>
      <c r="G36" s="3">
        <v>1072.1695195524601</v>
      </c>
      <c r="H36" s="3">
        <v>1</v>
      </c>
      <c r="I36" s="3">
        <v>1065.2730619039301</v>
      </c>
      <c r="J36" s="3">
        <v>46</v>
      </c>
      <c r="K36" s="3">
        <v>611.509653994171</v>
      </c>
      <c r="L36" s="3">
        <v>72</v>
      </c>
      <c r="M36" s="3">
        <v>4</v>
      </c>
      <c r="N36" s="3">
        <v>3</v>
      </c>
      <c r="O36" s="3">
        <v>828</v>
      </c>
      <c r="P36" s="3">
        <v>5</v>
      </c>
      <c r="Q36" s="3">
        <v>5939.1107472350704</v>
      </c>
      <c r="R36" s="3">
        <v>3</v>
      </c>
      <c r="S36" s="3">
        <v>0</v>
      </c>
      <c r="T36" s="3">
        <v>0</v>
      </c>
      <c r="U36" s="3">
        <v>6248.2335990027004</v>
      </c>
      <c r="V36" s="3">
        <v>0</v>
      </c>
    </row>
    <row r="37" spans="1:22" ht="21.75" customHeight="1" x14ac:dyDescent="0.3">
      <c r="A37" s="3" t="s">
        <v>63</v>
      </c>
      <c r="B37" s="3">
        <v>66</v>
      </c>
      <c r="C37" s="3" t="s">
        <v>28</v>
      </c>
      <c r="D37" s="3" t="s">
        <v>33</v>
      </c>
      <c r="E37" s="3">
        <v>34286.3012956905</v>
      </c>
      <c r="F37" s="3">
        <v>143</v>
      </c>
      <c r="G37" s="3">
        <v>2684.9748881991</v>
      </c>
      <c r="H37" s="3">
        <v>11</v>
      </c>
      <c r="I37" s="3">
        <v>859.41475033790505</v>
      </c>
      <c r="J37" s="3">
        <v>1</v>
      </c>
      <c r="K37" s="3">
        <v>783.69648630028496</v>
      </c>
      <c r="L37" s="3">
        <v>31</v>
      </c>
      <c r="M37" s="3">
        <v>3</v>
      </c>
      <c r="N37" s="3">
        <v>3</v>
      </c>
      <c r="O37" s="3">
        <v>795</v>
      </c>
      <c r="P37" s="3">
        <v>5</v>
      </c>
      <c r="Q37" s="3">
        <v>15098.834022233599</v>
      </c>
      <c r="R37" s="3">
        <v>0</v>
      </c>
      <c r="S37" s="3">
        <v>0</v>
      </c>
      <c r="T37" s="3">
        <v>0</v>
      </c>
      <c r="U37" s="3">
        <v>16900.134408152699</v>
      </c>
      <c r="V37" s="3">
        <v>0</v>
      </c>
    </row>
    <row r="38" spans="1:22" ht="21.75" customHeight="1" x14ac:dyDescent="0.3">
      <c r="A38" s="3" t="s">
        <v>64</v>
      </c>
      <c r="B38" s="3">
        <v>63</v>
      </c>
      <c r="C38" s="3" t="s">
        <v>31</v>
      </c>
      <c r="D38" s="3" t="s">
        <v>33</v>
      </c>
      <c r="E38" s="3">
        <v>46045.4715641039</v>
      </c>
      <c r="F38" s="3">
        <v>193</v>
      </c>
      <c r="G38" s="3">
        <v>1646.5765242426201</v>
      </c>
      <c r="H38" s="3">
        <v>8</v>
      </c>
      <c r="I38" s="3">
        <v>1280.9197929059901</v>
      </c>
      <c r="J38" s="3">
        <v>10</v>
      </c>
      <c r="K38" s="3">
        <v>339.86301957868397</v>
      </c>
      <c r="L38" s="3">
        <v>79</v>
      </c>
      <c r="M38" s="3">
        <v>0</v>
      </c>
      <c r="N38" s="3">
        <v>9</v>
      </c>
      <c r="O38" s="3">
        <v>337</v>
      </c>
      <c r="P38" s="3">
        <v>2</v>
      </c>
      <c r="Q38" s="3">
        <v>22449.663274908999</v>
      </c>
      <c r="R38" s="3">
        <v>0</v>
      </c>
      <c r="S38" s="3">
        <v>0</v>
      </c>
      <c r="T38" s="3">
        <v>0</v>
      </c>
      <c r="U38" s="3">
        <v>11015.151451186701</v>
      </c>
      <c r="V38" s="3">
        <v>1</v>
      </c>
    </row>
    <row r="39" spans="1:22" ht="21.75" customHeight="1" x14ac:dyDescent="0.3">
      <c r="A39" s="3" t="s">
        <v>65</v>
      </c>
      <c r="B39" s="3">
        <v>22</v>
      </c>
      <c r="C39" s="3" t="s">
        <v>28</v>
      </c>
      <c r="D39" s="3" t="s">
        <v>26</v>
      </c>
      <c r="E39" s="3">
        <v>44240.422471681602</v>
      </c>
      <c r="F39" s="3">
        <v>212</v>
      </c>
      <c r="G39" s="3">
        <v>2522.0286302603099</v>
      </c>
      <c r="H39" s="3">
        <v>4</v>
      </c>
      <c r="I39" s="3">
        <v>447.371200528364</v>
      </c>
      <c r="J39" s="3">
        <v>20</v>
      </c>
      <c r="K39" s="3">
        <v>218.28164048649199</v>
      </c>
      <c r="L39" s="3">
        <v>44</v>
      </c>
      <c r="M39" s="3">
        <v>14</v>
      </c>
      <c r="N39" s="3">
        <v>9</v>
      </c>
      <c r="O39" s="3">
        <v>397</v>
      </c>
      <c r="P39" s="3">
        <v>5</v>
      </c>
      <c r="Q39" s="3">
        <v>4332.95015591627</v>
      </c>
      <c r="R39" s="3">
        <v>1</v>
      </c>
      <c r="S39" s="3">
        <v>0</v>
      </c>
      <c r="T39" s="3">
        <v>0</v>
      </c>
      <c r="U39" s="3">
        <v>9977.3495682925295</v>
      </c>
      <c r="V39" s="3">
        <v>1</v>
      </c>
    </row>
    <row r="40" spans="1:22" ht="21.75" customHeight="1" x14ac:dyDescent="0.3">
      <c r="A40" s="3" t="s">
        <v>66</v>
      </c>
      <c r="B40" s="3">
        <v>56</v>
      </c>
      <c r="C40" s="3" t="s">
        <v>23</v>
      </c>
      <c r="D40" s="3" t="s">
        <v>33</v>
      </c>
      <c r="E40" s="3">
        <v>48770.687348777501</v>
      </c>
      <c r="F40" s="3">
        <v>220</v>
      </c>
      <c r="G40" s="3">
        <v>2401.9571419885001</v>
      </c>
      <c r="H40" s="3">
        <v>4</v>
      </c>
      <c r="I40" s="3">
        <v>1269.8609612923501</v>
      </c>
      <c r="J40" s="3">
        <v>36</v>
      </c>
      <c r="K40" s="3">
        <v>419.01018279603602</v>
      </c>
      <c r="L40" s="3">
        <v>4</v>
      </c>
      <c r="M40" s="3">
        <v>4</v>
      </c>
      <c r="N40" s="3">
        <v>7</v>
      </c>
      <c r="O40" s="3">
        <v>357</v>
      </c>
      <c r="P40" s="3">
        <v>3</v>
      </c>
      <c r="Q40" s="3">
        <v>3973.24897962048</v>
      </c>
      <c r="R40" s="3">
        <v>0</v>
      </c>
      <c r="S40" s="3">
        <v>0</v>
      </c>
      <c r="T40" s="3">
        <v>0</v>
      </c>
      <c r="U40" s="3">
        <v>10154.6474890193</v>
      </c>
      <c r="V40" s="3">
        <v>1</v>
      </c>
    </row>
    <row r="41" spans="1:22" ht="21.75" customHeight="1" x14ac:dyDescent="0.3">
      <c r="A41" s="3" t="s">
        <v>67</v>
      </c>
      <c r="B41" s="3">
        <v>26</v>
      </c>
      <c r="C41" s="3" t="s">
        <v>23</v>
      </c>
      <c r="D41" s="3" t="s">
        <v>33</v>
      </c>
      <c r="E41" s="3">
        <v>32315.213787813002</v>
      </c>
      <c r="F41" s="3">
        <v>155</v>
      </c>
      <c r="G41" s="3">
        <v>823.26876772951096</v>
      </c>
      <c r="H41" s="3">
        <v>0</v>
      </c>
      <c r="I41" s="3">
        <v>1209.8487726214901</v>
      </c>
      <c r="J41" s="3">
        <v>5</v>
      </c>
      <c r="K41" s="3">
        <v>0</v>
      </c>
      <c r="L41" s="3">
        <v>30</v>
      </c>
      <c r="M41" s="3">
        <v>6</v>
      </c>
      <c r="N41" s="3">
        <v>0</v>
      </c>
      <c r="O41" s="3">
        <v>646</v>
      </c>
      <c r="P41" s="3">
        <v>0</v>
      </c>
      <c r="Q41" s="3">
        <v>2906.5216505421599</v>
      </c>
      <c r="R41" s="3">
        <v>0</v>
      </c>
      <c r="S41" s="3">
        <v>0</v>
      </c>
      <c r="T41" s="3">
        <v>0</v>
      </c>
      <c r="U41" s="3">
        <v>7187.4075969702299</v>
      </c>
      <c r="V41" s="3">
        <v>0</v>
      </c>
    </row>
    <row r="42" spans="1:22" ht="21.75" customHeight="1" x14ac:dyDescent="0.3">
      <c r="A42" s="3" t="s">
        <v>68</v>
      </c>
      <c r="B42" s="3">
        <v>40</v>
      </c>
      <c r="C42" s="3" t="s">
        <v>28</v>
      </c>
      <c r="D42" s="3" t="s">
        <v>26</v>
      </c>
      <c r="E42" s="3">
        <v>64113.008688506401</v>
      </c>
      <c r="F42" s="3">
        <v>174</v>
      </c>
      <c r="G42" s="3">
        <v>1500.9276510157599</v>
      </c>
      <c r="H42" s="3">
        <v>5</v>
      </c>
      <c r="I42" s="3">
        <v>376.39881001936698</v>
      </c>
      <c r="J42" s="3">
        <v>18</v>
      </c>
      <c r="K42" s="3">
        <v>674.21714217419401</v>
      </c>
      <c r="L42" s="3">
        <v>24</v>
      </c>
      <c r="M42" s="3">
        <v>16</v>
      </c>
      <c r="N42" s="3">
        <v>2</v>
      </c>
      <c r="O42" s="3">
        <v>828</v>
      </c>
      <c r="P42" s="3">
        <v>4</v>
      </c>
      <c r="Q42" s="3">
        <v>9142.1722144576997</v>
      </c>
      <c r="R42" s="3">
        <v>4</v>
      </c>
      <c r="S42" s="3">
        <v>0</v>
      </c>
      <c r="T42" s="3">
        <v>0</v>
      </c>
      <c r="U42" s="3">
        <v>11272.4902264678</v>
      </c>
      <c r="V42" s="3">
        <v>1</v>
      </c>
    </row>
    <row r="43" spans="1:22" ht="21.75" customHeight="1" x14ac:dyDescent="0.3">
      <c r="A43" s="3" t="s">
        <v>69</v>
      </c>
      <c r="B43" s="3">
        <v>28</v>
      </c>
      <c r="C43" s="3" t="s">
        <v>23</v>
      </c>
      <c r="D43" s="3" t="s">
        <v>33</v>
      </c>
      <c r="E43" s="3">
        <v>56674.943768051802</v>
      </c>
      <c r="F43" s="3">
        <v>144</v>
      </c>
      <c r="G43" s="3">
        <v>2847.9028777461699</v>
      </c>
      <c r="H43" s="3">
        <v>10</v>
      </c>
      <c r="I43" s="3">
        <v>1020.73289346069</v>
      </c>
      <c r="J43" s="3">
        <v>29</v>
      </c>
      <c r="K43" s="3">
        <v>468.69884622513001</v>
      </c>
      <c r="L43" s="3">
        <v>55</v>
      </c>
      <c r="M43" s="3">
        <v>19</v>
      </c>
      <c r="N43" s="3">
        <v>7</v>
      </c>
      <c r="O43" s="3">
        <v>834</v>
      </c>
      <c r="P43" s="3">
        <v>3</v>
      </c>
      <c r="Q43" s="3">
        <v>17148.465336981601</v>
      </c>
      <c r="R43" s="3">
        <v>0</v>
      </c>
      <c r="S43" s="3">
        <v>1</v>
      </c>
      <c r="T43" s="3">
        <v>0</v>
      </c>
      <c r="U43" s="3">
        <v>7763.3304880227897</v>
      </c>
      <c r="V43" s="3">
        <v>1</v>
      </c>
    </row>
    <row r="44" spans="1:22" ht="21.75" customHeight="1" x14ac:dyDescent="0.3">
      <c r="A44" s="3" t="s">
        <v>70</v>
      </c>
      <c r="B44" s="3">
        <v>58</v>
      </c>
      <c r="C44" s="3" t="s">
        <v>31</v>
      </c>
      <c r="D44" s="3" t="s">
        <v>33</v>
      </c>
      <c r="E44" s="3">
        <v>27250.145076665998</v>
      </c>
      <c r="F44" s="3">
        <v>71</v>
      </c>
      <c r="G44" s="3">
        <v>1950.5433814989101</v>
      </c>
      <c r="H44" s="3">
        <v>10</v>
      </c>
      <c r="I44" s="3">
        <v>784.93602371719396</v>
      </c>
      <c r="J44" s="3">
        <v>45</v>
      </c>
      <c r="K44" s="3">
        <v>396.326886992379</v>
      </c>
      <c r="L44" s="3">
        <v>0</v>
      </c>
      <c r="M44" s="3">
        <v>5</v>
      </c>
      <c r="N44" s="3">
        <v>6</v>
      </c>
      <c r="O44" s="3">
        <v>781</v>
      </c>
      <c r="P44" s="3">
        <v>5</v>
      </c>
      <c r="Q44" s="3">
        <v>17686.7988503095</v>
      </c>
      <c r="R44" s="3">
        <v>1</v>
      </c>
      <c r="S44" s="3">
        <v>0</v>
      </c>
      <c r="T44" s="3">
        <v>0</v>
      </c>
      <c r="U44" s="3">
        <v>9511.1523359940802</v>
      </c>
      <c r="V44" s="3">
        <v>0</v>
      </c>
    </row>
    <row r="45" spans="1:22" ht="21.75" customHeight="1" x14ac:dyDescent="0.3">
      <c r="A45" s="3" t="s">
        <v>71</v>
      </c>
      <c r="B45" s="3">
        <v>37</v>
      </c>
      <c r="C45" s="3" t="s">
        <v>23</v>
      </c>
      <c r="D45" s="3" t="s">
        <v>26</v>
      </c>
      <c r="E45" s="3">
        <v>67424.451365670495</v>
      </c>
      <c r="F45" s="3">
        <v>61</v>
      </c>
      <c r="G45" s="3">
        <v>1902.17517052936</v>
      </c>
      <c r="H45" s="3">
        <v>4</v>
      </c>
      <c r="I45" s="3">
        <v>587.69629330832799</v>
      </c>
      <c r="J45" s="3">
        <v>38</v>
      </c>
      <c r="K45" s="3">
        <v>554.68779714163202</v>
      </c>
      <c r="L45" s="3">
        <v>60</v>
      </c>
      <c r="M45" s="3">
        <v>12</v>
      </c>
      <c r="N45" s="3">
        <v>5</v>
      </c>
      <c r="O45" s="3">
        <v>512</v>
      </c>
      <c r="P45" s="3">
        <v>2</v>
      </c>
      <c r="Q45" s="3">
        <v>14527.716392709901</v>
      </c>
      <c r="R45" s="3">
        <v>0</v>
      </c>
      <c r="S45" s="3">
        <v>0</v>
      </c>
      <c r="T45" s="3">
        <v>0</v>
      </c>
      <c r="U45" s="3">
        <v>6974.85591013455</v>
      </c>
      <c r="V45" s="3">
        <v>1</v>
      </c>
    </row>
    <row r="46" spans="1:22" ht="21.75" customHeight="1" x14ac:dyDescent="0.3">
      <c r="A46" s="3" t="s">
        <v>72</v>
      </c>
      <c r="B46" s="3">
        <v>23</v>
      </c>
      <c r="C46" s="3" t="s">
        <v>28</v>
      </c>
      <c r="D46" s="3" t="s">
        <v>24</v>
      </c>
      <c r="E46" s="3">
        <v>35393.332334278901</v>
      </c>
      <c r="F46" s="3">
        <v>186</v>
      </c>
      <c r="G46" s="3">
        <v>2230.8648652874899</v>
      </c>
      <c r="H46" s="3">
        <v>6</v>
      </c>
      <c r="I46" s="3">
        <v>138.98328359879801</v>
      </c>
      <c r="J46" s="3">
        <v>43</v>
      </c>
      <c r="K46" s="3">
        <v>270.57771257976202</v>
      </c>
      <c r="L46" s="3">
        <v>66</v>
      </c>
      <c r="M46" s="3">
        <v>14</v>
      </c>
      <c r="N46" s="3">
        <v>6</v>
      </c>
      <c r="O46" s="3">
        <v>447</v>
      </c>
      <c r="P46" s="3">
        <v>4</v>
      </c>
      <c r="Q46" s="3">
        <v>13202.3204691959</v>
      </c>
      <c r="R46" s="3">
        <v>5</v>
      </c>
      <c r="S46" s="3">
        <v>0</v>
      </c>
      <c r="T46" s="3">
        <v>0</v>
      </c>
      <c r="U46" s="3">
        <v>13344.3729326497</v>
      </c>
      <c r="V46" s="3">
        <v>1</v>
      </c>
    </row>
    <row r="47" spans="1:22" ht="21.75" customHeight="1" x14ac:dyDescent="0.3">
      <c r="A47" s="3" t="s">
        <v>73</v>
      </c>
      <c r="B47" s="3">
        <v>44</v>
      </c>
      <c r="C47" s="3" t="s">
        <v>28</v>
      </c>
      <c r="D47" s="3" t="s">
        <v>26</v>
      </c>
      <c r="E47" s="3">
        <v>28709.3209585228</v>
      </c>
      <c r="F47" s="3">
        <v>236</v>
      </c>
      <c r="G47" s="3">
        <v>1884.30489441696</v>
      </c>
      <c r="H47" s="3">
        <v>6</v>
      </c>
      <c r="I47" s="3">
        <v>446.21521510893899</v>
      </c>
      <c r="J47" s="3">
        <v>48</v>
      </c>
      <c r="K47" s="3">
        <v>412.46386921857697</v>
      </c>
      <c r="L47" s="3">
        <v>66</v>
      </c>
      <c r="M47" s="3">
        <v>6</v>
      </c>
      <c r="N47" s="3">
        <v>0</v>
      </c>
      <c r="O47" s="3">
        <v>395</v>
      </c>
      <c r="P47" s="3">
        <v>4</v>
      </c>
      <c r="Q47" s="3">
        <v>19654.805094670199</v>
      </c>
      <c r="R47" s="3">
        <v>5</v>
      </c>
      <c r="S47" s="3">
        <v>0</v>
      </c>
      <c r="T47" s="3">
        <v>0</v>
      </c>
      <c r="U47" s="3">
        <v>4454.6421685741998</v>
      </c>
      <c r="V47" s="3">
        <v>1</v>
      </c>
    </row>
    <row r="48" spans="1:22" ht="21.75" customHeight="1" x14ac:dyDescent="0.3">
      <c r="A48" s="3" t="s">
        <v>74</v>
      </c>
      <c r="B48" s="3">
        <v>33</v>
      </c>
      <c r="C48" s="3" t="s">
        <v>31</v>
      </c>
      <c r="D48" s="3" t="s">
        <v>33</v>
      </c>
      <c r="E48" s="3">
        <v>51571.916670589701</v>
      </c>
      <c r="F48" s="3">
        <v>182</v>
      </c>
      <c r="G48" s="3">
        <v>1937.08410336933</v>
      </c>
      <c r="H48" s="3">
        <v>3</v>
      </c>
      <c r="I48" s="3">
        <v>1047.8392490646099</v>
      </c>
      <c r="J48" s="3">
        <v>35</v>
      </c>
      <c r="K48" s="3">
        <v>330.40913505569102</v>
      </c>
      <c r="L48" s="3">
        <v>41</v>
      </c>
      <c r="M48" s="3">
        <v>6</v>
      </c>
      <c r="N48" s="3">
        <v>7</v>
      </c>
      <c r="O48" s="3">
        <v>759</v>
      </c>
      <c r="P48" s="3">
        <v>5</v>
      </c>
      <c r="Q48" s="3">
        <v>9064.1469322884896</v>
      </c>
      <c r="R48" s="3">
        <v>0</v>
      </c>
      <c r="S48" s="3">
        <v>0</v>
      </c>
      <c r="T48" s="3">
        <v>0</v>
      </c>
      <c r="U48" s="3">
        <v>500</v>
      </c>
      <c r="V48" s="3">
        <v>0</v>
      </c>
    </row>
    <row r="49" spans="1:22" ht="21.75" customHeight="1" x14ac:dyDescent="0.3">
      <c r="A49" s="3" t="s">
        <v>75</v>
      </c>
      <c r="B49" s="3">
        <v>69</v>
      </c>
      <c r="C49" s="3" t="s">
        <v>28</v>
      </c>
      <c r="D49" s="3" t="s">
        <v>26</v>
      </c>
      <c r="E49" s="3">
        <v>18358.817910812399</v>
      </c>
      <c r="F49" s="3">
        <v>68</v>
      </c>
      <c r="G49" s="3">
        <v>1741.6883769399101</v>
      </c>
      <c r="H49" s="3">
        <v>4</v>
      </c>
      <c r="I49" s="3">
        <v>1084.8444442412001</v>
      </c>
      <c r="J49" s="3">
        <v>19</v>
      </c>
      <c r="K49" s="3">
        <v>26.519022954713598</v>
      </c>
      <c r="L49" s="3">
        <v>58</v>
      </c>
      <c r="M49" s="3">
        <v>12</v>
      </c>
      <c r="N49" s="3">
        <v>3</v>
      </c>
      <c r="O49" s="3">
        <v>559</v>
      </c>
      <c r="P49" s="3">
        <v>4</v>
      </c>
      <c r="Q49" s="3">
        <v>15352.6213622178</v>
      </c>
      <c r="R49" s="3">
        <v>4</v>
      </c>
      <c r="S49" s="3">
        <v>0</v>
      </c>
      <c r="T49" s="3">
        <v>0</v>
      </c>
      <c r="U49" s="3">
        <v>5803.9019997873302</v>
      </c>
      <c r="V49" s="3">
        <v>1</v>
      </c>
    </row>
    <row r="50" spans="1:22" ht="21.75" customHeight="1" x14ac:dyDescent="0.3">
      <c r="A50" s="3" t="s">
        <v>76</v>
      </c>
      <c r="B50" s="3">
        <v>28</v>
      </c>
      <c r="C50" s="3" t="s">
        <v>31</v>
      </c>
      <c r="D50" s="3" t="s">
        <v>33</v>
      </c>
      <c r="E50" s="3">
        <v>60611.054897790498</v>
      </c>
      <c r="F50" s="3">
        <v>70</v>
      </c>
      <c r="G50" s="3">
        <v>1228.1943177293799</v>
      </c>
      <c r="H50" s="3">
        <v>9</v>
      </c>
      <c r="I50" s="3">
        <v>726.25133179833995</v>
      </c>
      <c r="J50" s="3">
        <v>9</v>
      </c>
      <c r="K50" s="3">
        <v>498.32370704563101</v>
      </c>
      <c r="L50" s="3">
        <v>49</v>
      </c>
      <c r="M50" s="3">
        <v>3</v>
      </c>
      <c r="N50" s="3">
        <v>0</v>
      </c>
      <c r="O50" s="3">
        <v>372</v>
      </c>
      <c r="P50" s="3">
        <v>5</v>
      </c>
      <c r="Q50" s="3">
        <v>23912.005018972599</v>
      </c>
      <c r="R50" s="3">
        <v>5</v>
      </c>
      <c r="S50" s="3">
        <v>1</v>
      </c>
      <c r="T50" s="3">
        <v>0</v>
      </c>
      <c r="U50" s="3">
        <v>14867.5358421117</v>
      </c>
      <c r="V50" s="3">
        <v>1</v>
      </c>
    </row>
    <row r="51" spans="1:22" ht="21.75" customHeight="1" x14ac:dyDescent="0.3">
      <c r="A51" s="3" t="s">
        <v>77</v>
      </c>
      <c r="B51" s="3">
        <v>45</v>
      </c>
      <c r="C51" s="3" t="s">
        <v>23</v>
      </c>
      <c r="D51" s="3" t="s">
        <v>33</v>
      </c>
      <c r="E51" s="3">
        <v>10000</v>
      </c>
      <c r="F51" s="3">
        <v>14</v>
      </c>
      <c r="G51" s="3">
        <v>653.52726062382806</v>
      </c>
      <c r="H51" s="3">
        <v>7</v>
      </c>
      <c r="I51" s="3">
        <v>1085.9448001001499</v>
      </c>
      <c r="J51" s="3">
        <v>23</v>
      </c>
      <c r="K51" s="3">
        <v>1129.42763126819</v>
      </c>
      <c r="L51" s="3">
        <v>76</v>
      </c>
      <c r="M51" s="3">
        <v>17</v>
      </c>
      <c r="N51" s="3">
        <v>3</v>
      </c>
      <c r="O51" s="3">
        <v>630</v>
      </c>
      <c r="P51" s="3">
        <v>2</v>
      </c>
      <c r="Q51" s="3">
        <v>19403.474884523799</v>
      </c>
      <c r="R51" s="3">
        <v>1</v>
      </c>
      <c r="S51" s="3">
        <v>0</v>
      </c>
      <c r="T51" s="3">
        <v>0</v>
      </c>
      <c r="U51" s="3">
        <v>11758.507189436301</v>
      </c>
      <c r="V51" s="3">
        <v>0</v>
      </c>
    </row>
    <row r="52" spans="1:22" ht="21.75" customHeight="1" x14ac:dyDescent="0.3">
      <c r="A52" s="3" t="s">
        <v>78</v>
      </c>
      <c r="B52" s="3">
        <v>21</v>
      </c>
      <c r="C52" s="3" t="s">
        <v>23</v>
      </c>
      <c r="D52" s="3" t="s">
        <v>26</v>
      </c>
      <c r="E52" s="3">
        <v>31471.471580204499</v>
      </c>
      <c r="F52" s="3">
        <v>205</v>
      </c>
      <c r="G52" s="3">
        <v>14.4389781811985</v>
      </c>
      <c r="H52" s="3">
        <v>1</v>
      </c>
      <c r="I52" s="3">
        <v>1130.8410272629501</v>
      </c>
      <c r="J52" s="3">
        <v>32</v>
      </c>
      <c r="K52" s="3">
        <v>506.98514029999399</v>
      </c>
      <c r="L52" s="3">
        <v>33</v>
      </c>
      <c r="M52" s="3">
        <v>7</v>
      </c>
      <c r="N52" s="3">
        <v>1</v>
      </c>
      <c r="O52" s="3">
        <v>348</v>
      </c>
      <c r="P52" s="3">
        <v>0</v>
      </c>
      <c r="Q52" s="3">
        <v>5274.6565457970601</v>
      </c>
      <c r="R52" s="3">
        <v>5</v>
      </c>
      <c r="S52" s="3">
        <v>0</v>
      </c>
      <c r="T52" s="3">
        <v>0</v>
      </c>
      <c r="U52" s="3">
        <v>13322.559611082799</v>
      </c>
      <c r="V52" s="3">
        <v>1</v>
      </c>
    </row>
    <row r="53" spans="1:22" ht="21.75" customHeight="1" x14ac:dyDescent="0.3">
      <c r="A53" s="3" t="s">
        <v>79</v>
      </c>
      <c r="B53" s="3">
        <v>39</v>
      </c>
      <c r="C53" s="3" t="s">
        <v>31</v>
      </c>
      <c r="D53" s="3" t="s">
        <v>33</v>
      </c>
      <c r="E53" s="3">
        <v>78352.471779582396</v>
      </c>
      <c r="F53" s="3">
        <v>70</v>
      </c>
      <c r="G53" s="3">
        <v>1236.4999228086299</v>
      </c>
      <c r="H53" s="3">
        <v>0</v>
      </c>
      <c r="I53" s="3">
        <v>854.12398551922195</v>
      </c>
      <c r="J53" s="3">
        <v>28</v>
      </c>
      <c r="K53" s="3">
        <v>306.70823276125799</v>
      </c>
      <c r="L53" s="3">
        <v>67</v>
      </c>
      <c r="M53" s="3">
        <v>18</v>
      </c>
      <c r="N53" s="3">
        <v>4</v>
      </c>
      <c r="O53" s="3">
        <v>521</v>
      </c>
      <c r="P53" s="3">
        <v>3</v>
      </c>
      <c r="Q53" s="3">
        <v>8525.4462082659793</v>
      </c>
      <c r="R53" s="3">
        <v>3</v>
      </c>
      <c r="S53" s="3">
        <v>0</v>
      </c>
      <c r="T53" s="3">
        <v>0</v>
      </c>
      <c r="U53" s="3">
        <v>8614.7211904039705</v>
      </c>
      <c r="V53" s="3">
        <v>1</v>
      </c>
    </row>
    <row r="54" spans="1:22" ht="21.75" customHeight="1" x14ac:dyDescent="0.3">
      <c r="A54" s="3" t="s">
        <v>80</v>
      </c>
      <c r="B54" s="3">
        <v>47</v>
      </c>
      <c r="C54" s="3" t="s">
        <v>31</v>
      </c>
      <c r="D54" s="3" t="s">
        <v>24</v>
      </c>
      <c r="E54" s="3">
        <v>37640.134234880301</v>
      </c>
      <c r="F54" s="3">
        <v>173</v>
      </c>
      <c r="G54" s="3">
        <v>1849.2835028587899</v>
      </c>
      <c r="H54" s="3">
        <v>5</v>
      </c>
      <c r="I54" s="3">
        <v>547.18323165242896</v>
      </c>
      <c r="J54" s="3">
        <v>29</v>
      </c>
      <c r="K54" s="3">
        <v>514.21271520348103</v>
      </c>
      <c r="L54" s="3">
        <v>53</v>
      </c>
      <c r="M54" s="3">
        <v>15</v>
      </c>
      <c r="N54" s="3">
        <v>0</v>
      </c>
      <c r="O54" s="3">
        <v>664</v>
      </c>
      <c r="P54" s="3">
        <v>0</v>
      </c>
      <c r="Q54" s="3">
        <v>24203.043519635899</v>
      </c>
      <c r="R54" s="3">
        <v>4</v>
      </c>
      <c r="S54" s="3">
        <v>0</v>
      </c>
      <c r="T54" s="3">
        <v>0</v>
      </c>
      <c r="U54" s="3">
        <v>8623.3678482939704</v>
      </c>
      <c r="V54" s="3">
        <v>1</v>
      </c>
    </row>
    <row r="55" spans="1:22" ht="21.75" customHeight="1" x14ac:dyDescent="0.3">
      <c r="A55" s="3" t="s">
        <v>81</v>
      </c>
      <c r="B55" s="3">
        <v>66</v>
      </c>
      <c r="C55" s="3" t="s">
        <v>28</v>
      </c>
      <c r="D55" s="3" t="s">
        <v>33</v>
      </c>
      <c r="E55" s="3">
        <v>40791.466306286602</v>
      </c>
      <c r="F55" s="3">
        <v>75</v>
      </c>
      <c r="G55" s="3">
        <v>1690.8568738311501</v>
      </c>
      <c r="H55" s="3">
        <v>10</v>
      </c>
      <c r="I55" s="3">
        <v>954.36893948547595</v>
      </c>
      <c r="J55" s="3">
        <v>35</v>
      </c>
      <c r="K55" s="3">
        <v>226.29776524722601</v>
      </c>
      <c r="L55" s="3">
        <v>13</v>
      </c>
      <c r="M55" s="3">
        <v>19</v>
      </c>
      <c r="N55" s="3">
        <v>0</v>
      </c>
      <c r="O55" s="3">
        <v>804</v>
      </c>
      <c r="P55" s="3">
        <v>5</v>
      </c>
      <c r="Q55" s="3">
        <v>8546.3093287696702</v>
      </c>
      <c r="R55" s="3">
        <v>7</v>
      </c>
      <c r="S55" s="3">
        <v>0</v>
      </c>
      <c r="T55" s="3">
        <v>1</v>
      </c>
      <c r="U55" s="3">
        <v>5236.3629806908402</v>
      </c>
      <c r="V55" s="3">
        <v>1</v>
      </c>
    </row>
    <row r="56" spans="1:22" ht="21.75" customHeight="1" x14ac:dyDescent="0.3">
      <c r="A56" s="3" t="s">
        <v>82</v>
      </c>
      <c r="B56" s="3">
        <v>26</v>
      </c>
      <c r="C56" s="3" t="s">
        <v>23</v>
      </c>
      <c r="D56" s="3" t="s">
        <v>26</v>
      </c>
      <c r="E56" s="3">
        <v>72925.970974347903</v>
      </c>
      <c r="F56" s="3">
        <v>204</v>
      </c>
      <c r="G56" s="3">
        <v>2008.72913413681</v>
      </c>
      <c r="H56" s="3">
        <v>3</v>
      </c>
      <c r="I56" s="3">
        <v>970.44464768060197</v>
      </c>
      <c r="J56" s="3">
        <v>44</v>
      </c>
      <c r="K56" s="3">
        <v>350.80624331821298</v>
      </c>
      <c r="L56" s="3">
        <v>31</v>
      </c>
      <c r="M56" s="3">
        <v>17</v>
      </c>
      <c r="N56" s="3">
        <v>4</v>
      </c>
      <c r="O56" s="3">
        <v>331</v>
      </c>
      <c r="P56" s="3">
        <v>2</v>
      </c>
      <c r="Q56" s="3">
        <v>21590.566606150402</v>
      </c>
      <c r="R56" s="3">
        <v>7</v>
      </c>
      <c r="S56" s="3">
        <v>0</v>
      </c>
      <c r="T56" s="3">
        <v>0</v>
      </c>
      <c r="U56" s="3">
        <v>5450.28986067186</v>
      </c>
      <c r="V56" s="3">
        <v>1</v>
      </c>
    </row>
    <row r="57" spans="1:22" ht="21.75" customHeight="1" x14ac:dyDescent="0.3">
      <c r="A57" s="3" t="s">
        <v>83</v>
      </c>
      <c r="B57" s="3">
        <v>63</v>
      </c>
      <c r="C57" s="3" t="s">
        <v>31</v>
      </c>
      <c r="D57" s="3" t="s">
        <v>24</v>
      </c>
      <c r="E57" s="3">
        <v>35728.455108698297</v>
      </c>
      <c r="F57" s="3">
        <v>221</v>
      </c>
      <c r="G57" s="3">
        <v>1399.16506570822</v>
      </c>
      <c r="H57" s="3">
        <v>9</v>
      </c>
      <c r="I57" s="3">
        <v>1035.88053662261</v>
      </c>
      <c r="J57" s="3">
        <v>5</v>
      </c>
      <c r="K57" s="3">
        <v>393.52400771744402</v>
      </c>
      <c r="L57" s="3">
        <v>69</v>
      </c>
      <c r="M57" s="3">
        <v>15</v>
      </c>
      <c r="N57" s="3">
        <v>1</v>
      </c>
      <c r="O57" s="3">
        <v>839</v>
      </c>
      <c r="P57" s="3">
        <v>1</v>
      </c>
      <c r="Q57" s="3">
        <v>9409.9460258415093</v>
      </c>
      <c r="R57" s="3">
        <v>0</v>
      </c>
      <c r="S57" s="3">
        <v>0</v>
      </c>
      <c r="T57" s="3">
        <v>0</v>
      </c>
      <c r="U57" s="3">
        <v>8139.7242289856304</v>
      </c>
      <c r="V57" s="3">
        <v>0</v>
      </c>
    </row>
    <row r="58" spans="1:22" ht="21.75" customHeight="1" x14ac:dyDescent="0.3">
      <c r="A58" s="3" t="s">
        <v>84</v>
      </c>
      <c r="B58" s="3">
        <v>27</v>
      </c>
      <c r="C58" s="3" t="s">
        <v>23</v>
      </c>
      <c r="D58" s="3" t="s">
        <v>24</v>
      </c>
      <c r="E58" s="3">
        <v>63741.887265010599</v>
      </c>
      <c r="F58" s="3">
        <v>8</v>
      </c>
      <c r="G58" s="3">
        <v>3677.6000747667699</v>
      </c>
      <c r="H58" s="3">
        <v>2</v>
      </c>
      <c r="I58" s="3">
        <v>1102.89114450078</v>
      </c>
      <c r="J58" s="3">
        <v>46</v>
      </c>
      <c r="K58" s="3">
        <v>361.29723695977702</v>
      </c>
      <c r="L58" s="3">
        <v>7</v>
      </c>
      <c r="M58" s="3">
        <v>15</v>
      </c>
      <c r="N58" s="3">
        <v>8</v>
      </c>
      <c r="O58" s="3">
        <v>336</v>
      </c>
      <c r="P58" s="3">
        <v>5</v>
      </c>
      <c r="Q58" s="3">
        <v>10806.222468240099</v>
      </c>
      <c r="R58" s="3">
        <v>2</v>
      </c>
      <c r="S58" s="3">
        <v>0</v>
      </c>
      <c r="T58" s="3">
        <v>0</v>
      </c>
      <c r="U58" s="3">
        <v>8097.2605982988198</v>
      </c>
      <c r="V58" s="3">
        <v>1</v>
      </c>
    </row>
    <row r="59" spans="1:22" ht="21.75" customHeight="1" x14ac:dyDescent="0.3">
      <c r="A59" s="3" t="s">
        <v>85</v>
      </c>
      <c r="B59" s="3">
        <v>66</v>
      </c>
      <c r="C59" s="3" t="s">
        <v>31</v>
      </c>
      <c r="D59" s="3" t="s">
        <v>33</v>
      </c>
      <c r="E59" s="3">
        <v>71135.386971067797</v>
      </c>
      <c r="F59" s="3">
        <v>17</v>
      </c>
      <c r="G59" s="3">
        <v>3121.80576845513</v>
      </c>
      <c r="H59" s="3">
        <v>6</v>
      </c>
      <c r="I59" s="3">
        <v>323.242399827572</v>
      </c>
      <c r="J59" s="3">
        <v>13</v>
      </c>
      <c r="K59" s="3">
        <v>426.53022870088699</v>
      </c>
      <c r="L59" s="3">
        <v>34</v>
      </c>
      <c r="M59" s="3">
        <v>1</v>
      </c>
      <c r="N59" s="3">
        <v>9</v>
      </c>
      <c r="O59" s="3">
        <v>478</v>
      </c>
      <c r="P59" s="3">
        <v>3</v>
      </c>
      <c r="Q59" s="3">
        <v>6492.9106046049101</v>
      </c>
      <c r="R59" s="3">
        <v>7</v>
      </c>
      <c r="S59" s="3">
        <v>0</v>
      </c>
      <c r="T59" s="3">
        <v>0</v>
      </c>
      <c r="U59" s="3">
        <v>7553.4332973704404</v>
      </c>
      <c r="V59" s="3">
        <v>1</v>
      </c>
    </row>
    <row r="60" spans="1:22" ht="21.75" customHeight="1" x14ac:dyDescent="0.3">
      <c r="A60" s="3" t="s">
        <v>86</v>
      </c>
      <c r="B60" s="3">
        <v>54</v>
      </c>
      <c r="C60" s="3" t="s">
        <v>23</v>
      </c>
      <c r="D60" s="3" t="s">
        <v>26</v>
      </c>
      <c r="E60" s="3">
        <v>58613.545654698297</v>
      </c>
      <c r="F60" s="3">
        <v>44</v>
      </c>
      <c r="G60" s="3">
        <v>285.92383413830902</v>
      </c>
      <c r="H60" s="3">
        <v>7</v>
      </c>
      <c r="I60" s="3">
        <v>621.52476412198996</v>
      </c>
      <c r="J60" s="3">
        <v>2</v>
      </c>
      <c r="K60" s="3">
        <v>672.69913025718301</v>
      </c>
      <c r="L60" s="3">
        <v>23</v>
      </c>
      <c r="M60" s="3">
        <v>13</v>
      </c>
      <c r="N60" s="3">
        <v>6</v>
      </c>
      <c r="O60" s="3">
        <v>356</v>
      </c>
      <c r="P60" s="3">
        <v>3</v>
      </c>
      <c r="Q60" s="3">
        <v>7516.9048696049604</v>
      </c>
      <c r="R60" s="3">
        <v>4</v>
      </c>
      <c r="S60" s="3">
        <v>0</v>
      </c>
      <c r="T60" s="3">
        <v>0</v>
      </c>
      <c r="U60" s="3">
        <v>9353.6888979937794</v>
      </c>
      <c r="V60" s="3">
        <v>1</v>
      </c>
    </row>
    <row r="61" spans="1:22" ht="21.75" customHeight="1" x14ac:dyDescent="0.3">
      <c r="A61" s="3" t="s">
        <v>87</v>
      </c>
      <c r="B61" s="3">
        <v>33</v>
      </c>
      <c r="C61" s="3" t="s">
        <v>28</v>
      </c>
      <c r="D61" s="3" t="s">
        <v>33</v>
      </c>
      <c r="E61" s="3">
        <v>23991.848186643299</v>
      </c>
      <c r="F61" s="3">
        <v>33</v>
      </c>
      <c r="G61" s="3">
        <v>2025.20704061225</v>
      </c>
      <c r="H61" s="3">
        <v>10</v>
      </c>
      <c r="I61" s="3">
        <v>135.482529009263</v>
      </c>
      <c r="J61" s="3">
        <v>23</v>
      </c>
      <c r="K61" s="3">
        <v>398.33061310839099</v>
      </c>
      <c r="L61" s="3">
        <v>2</v>
      </c>
      <c r="M61" s="3">
        <v>18</v>
      </c>
      <c r="N61" s="3">
        <v>3</v>
      </c>
      <c r="O61" s="3">
        <v>635</v>
      </c>
      <c r="P61" s="3">
        <v>5</v>
      </c>
      <c r="Q61" s="3">
        <v>10827.5288832115</v>
      </c>
      <c r="R61" s="3">
        <v>7</v>
      </c>
      <c r="S61" s="3">
        <v>0</v>
      </c>
      <c r="T61" s="3">
        <v>0</v>
      </c>
      <c r="U61" s="3">
        <v>6074.3011620240104</v>
      </c>
      <c r="V61" s="3">
        <v>1</v>
      </c>
    </row>
    <row r="62" spans="1:22" ht="21.75" customHeight="1" x14ac:dyDescent="0.3">
      <c r="A62" s="3" t="s">
        <v>88</v>
      </c>
      <c r="B62" s="3">
        <v>36</v>
      </c>
      <c r="C62" s="3" t="s">
        <v>23</v>
      </c>
      <c r="D62" s="3" t="s">
        <v>33</v>
      </c>
      <c r="E62" s="3">
        <v>39128.254534114203</v>
      </c>
      <c r="F62" s="3">
        <v>216</v>
      </c>
      <c r="G62" s="3">
        <v>2275.0203403811802</v>
      </c>
      <c r="H62" s="3">
        <v>11</v>
      </c>
      <c r="I62" s="3">
        <v>1061.44861342437</v>
      </c>
      <c r="J62" s="3">
        <v>18</v>
      </c>
      <c r="K62" s="3">
        <v>425.97583324892997</v>
      </c>
      <c r="L62" s="3">
        <v>35</v>
      </c>
      <c r="M62" s="3">
        <v>15</v>
      </c>
      <c r="N62" s="3">
        <v>6</v>
      </c>
      <c r="O62" s="3">
        <v>795</v>
      </c>
      <c r="P62" s="3">
        <v>1</v>
      </c>
      <c r="Q62" s="3">
        <v>13107.260340966101</v>
      </c>
      <c r="R62" s="3">
        <v>4</v>
      </c>
      <c r="S62" s="3">
        <v>1</v>
      </c>
      <c r="T62" s="3">
        <v>0</v>
      </c>
      <c r="U62" s="3">
        <v>9807.9132403673593</v>
      </c>
      <c r="V62" s="3">
        <v>1</v>
      </c>
    </row>
    <row r="63" spans="1:22" ht="21.75" customHeight="1" x14ac:dyDescent="0.3">
      <c r="A63" s="3" t="s">
        <v>89</v>
      </c>
      <c r="B63" s="3">
        <v>55</v>
      </c>
      <c r="C63" s="3" t="s">
        <v>23</v>
      </c>
      <c r="D63" s="3" t="s">
        <v>26</v>
      </c>
      <c r="E63" s="3">
        <v>98845.155995522</v>
      </c>
      <c r="F63" s="3">
        <v>183</v>
      </c>
      <c r="G63" s="3">
        <v>10</v>
      </c>
      <c r="H63" s="3">
        <v>3</v>
      </c>
      <c r="I63" s="3">
        <v>725.69099320685405</v>
      </c>
      <c r="J63" s="3">
        <v>37</v>
      </c>
      <c r="K63" s="3">
        <v>20.6513252986719</v>
      </c>
      <c r="L63" s="3">
        <v>50</v>
      </c>
      <c r="M63" s="3">
        <v>3</v>
      </c>
      <c r="N63" s="3">
        <v>7</v>
      </c>
      <c r="O63" s="3">
        <v>883</v>
      </c>
      <c r="P63" s="3">
        <v>4</v>
      </c>
      <c r="Q63" s="3">
        <v>9584.5310292880094</v>
      </c>
      <c r="R63" s="3">
        <v>1</v>
      </c>
      <c r="S63" s="3">
        <v>0</v>
      </c>
      <c r="T63" s="3">
        <v>0</v>
      </c>
      <c r="U63" s="3">
        <v>13904.65484153</v>
      </c>
      <c r="V63" s="3">
        <v>0</v>
      </c>
    </row>
    <row r="64" spans="1:22" ht="21.75" customHeight="1" x14ac:dyDescent="0.3">
      <c r="A64" s="3" t="s">
        <v>90</v>
      </c>
      <c r="B64" s="3">
        <v>69</v>
      </c>
      <c r="C64" s="3" t="s">
        <v>23</v>
      </c>
      <c r="D64" s="3" t="s">
        <v>26</v>
      </c>
      <c r="E64" s="3">
        <v>41170.574254431704</v>
      </c>
      <c r="F64" s="3">
        <v>8</v>
      </c>
      <c r="G64" s="3">
        <v>1633.5073527241</v>
      </c>
      <c r="H64" s="3">
        <v>11</v>
      </c>
      <c r="I64" s="3">
        <v>950.78492474409495</v>
      </c>
      <c r="J64" s="3">
        <v>33</v>
      </c>
      <c r="K64" s="3">
        <v>169.31522851434201</v>
      </c>
      <c r="L64" s="3">
        <v>56</v>
      </c>
      <c r="M64" s="3">
        <v>12</v>
      </c>
      <c r="N64" s="3">
        <v>7</v>
      </c>
      <c r="O64" s="3">
        <v>494</v>
      </c>
      <c r="P64" s="3">
        <v>3</v>
      </c>
      <c r="Q64" s="3">
        <v>16201.4082293438</v>
      </c>
      <c r="R64" s="3">
        <v>3</v>
      </c>
      <c r="S64" s="3">
        <v>0</v>
      </c>
      <c r="T64" s="3">
        <v>0</v>
      </c>
      <c r="U64" s="3">
        <v>17101.295168328099</v>
      </c>
      <c r="V64" s="3">
        <v>1</v>
      </c>
    </row>
    <row r="65" spans="1:22" ht="21.75" customHeight="1" x14ac:dyDescent="0.3">
      <c r="A65" s="3" t="s">
        <v>91</v>
      </c>
      <c r="B65" s="3">
        <v>59</v>
      </c>
      <c r="C65" s="3" t="s">
        <v>23</v>
      </c>
      <c r="D65" s="3" t="s">
        <v>33</v>
      </c>
      <c r="E65" s="3">
        <v>103753.928760376</v>
      </c>
      <c r="F65" s="3">
        <v>35</v>
      </c>
      <c r="G65" s="3">
        <v>1913.53212368197</v>
      </c>
      <c r="H65" s="3">
        <v>11</v>
      </c>
      <c r="I65" s="3">
        <v>283.51243813344502</v>
      </c>
      <c r="J65" s="3">
        <v>8</v>
      </c>
      <c r="K65" s="3">
        <v>520.36100174743501</v>
      </c>
      <c r="L65" s="3">
        <v>58</v>
      </c>
      <c r="M65" s="3">
        <v>7</v>
      </c>
      <c r="N65" s="3">
        <v>7</v>
      </c>
      <c r="O65" s="3">
        <v>302</v>
      </c>
      <c r="P65" s="3">
        <v>3</v>
      </c>
      <c r="Q65" s="3">
        <v>9598.0652518295301</v>
      </c>
      <c r="R65" s="3">
        <v>3</v>
      </c>
      <c r="S65" s="3">
        <v>1</v>
      </c>
      <c r="T65" s="3">
        <v>0</v>
      </c>
      <c r="U65" s="3">
        <v>4847.4996500697198</v>
      </c>
      <c r="V65" s="3">
        <v>1</v>
      </c>
    </row>
    <row r="66" spans="1:22" ht="21.75" customHeight="1" x14ac:dyDescent="0.3">
      <c r="A66" s="3" t="s">
        <v>92</v>
      </c>
      <c r="B66" s="3">
        <v>23</v>
      </c>
      <c r="C66" s="3" t="s">
        <v>23</v>
      </c>
      <c r="D66" s="3" t="s">
        <v>24</v>
      </c>
      <c r="E66" s="3">
        <v>80761.352936538096</v>
      </c>
      <c r="F66" s="3">
        <v>159</v>
      </c>
      <c r="G66" s="3">
        <v>1495.5026451194899</v>
      </c>
      <c r="H66" s="3">
        <v>9</v>
      </c>
      <c r="I66" s="3">
        <v>1290.3432973925701</v>
      </c>
      <c r="J66" s="3">
        <v>29</v>
      </c>
      <c r="K66" s="3">
        <v>785.44269745585098</v>
      </c>
      <c r="L66" s="3">
        <v>21</v>
      </c>
      <c r="M66" s="3">
        <v>2</v>
      </c>
      <c r="N66" s="3">
        <v>4</v>
      </c>
      <c r="O66" s="3">
        <v>501</v>
      </c>
      <c r="P66" s="3">
        <v>5</v>
      </c>
      <c r="Q66" s="3">
        <v>0</v>
      </c>
      <c r="R66" s="3">
        <v>3</v>
      </c>
      <c r="S66" s="3">
        <v>0</v>
      </c>
      <c r="T66" s="3">
        <v>0</v>
      </c>
      <c r="U66" s="3">
        <v>13490.1326243124</v>
      </c>
      <c r="V66" s="3">
        <v>1</v>
      </c>
    </row>
    <row r="67" spans="1:22" ht="21.75" customHeight="1" x14ac:dyDescent="0.3">
      <c r="A67" s="3" t="s">
        <v>93</v>
      </c>
      <c r="B67" s="3">
        <v>21</v>
      </c>
      <c r="C67" s="3" t="s">
        <v>28</v>
      </c>
      <c r="D67" s="3" t="s">
        <v>33</v>
      </c>
      <c r="E67" s="3">
        <v>59343.251708700001</v>
      </c>
      <c r="F67" s="3">
        <v>23</v>
      </c>
      <c r="G67" s="3">
        <v>1808.77901996948</v>
      </c>
      <c r="H67" s="3">
        <v>11</v>
      </c>
      <c r="I67" s="3">
        <v>381.98129238325402</v>
      </c>
      <c r="J67" s="3">
        <v>31</v>
      </c>
      <c r="K67" s="3">
        <v>452.92325837545002</v>
      </c>
      <c r="L67" s="3">
        <v>36</v>
      </c>
      <c r="M67" s="3">
        <v>2</v>
      </c>
      <c r="N67" s="3">
        <v>6</v>
      </c>
      <c r="O67" s="3">
        <v>490</v>
      </c>
      <c r="P67" s="3">
        <v>3</v>
      </c>
      <c r="Q67" s="3">
        <v>10754.9538202985</v>
      </c>
      <c r="R67" s="3">
        <v>4</v>
      </c>
      <c r="S67" s="3">
        <v>0</v>
      </c>
      <c r="T67" s="3">
        <v>0</v>
      </c>
      <c r="U67" s="3">
        <v>11568.333724022001</v>
      </c>
      <c r="V67" s="3">
        <v>1</v>
      </c>
    </row>
    <row r="68" spans="1:22" ht="21.75" customHeight="1" x14ac:dyDescent="0.3">
      <c r="A68" s="3" t="s">
        <v>94</v>
      </c>
      <c r="B68" s="3">
        <v>25</v>
      </c>
      <c r="C68" s="3" t="s">
        <v>31</v>
      </c>
      <c r="D68" s="3" t="s">
        <v>24</v>
      </c>
      <c r="E68" s="3">
        <v>55350.216904955298</v>
      </c>
      <c r="F68" s="3">
        <v>126</v>
      </c>
      <c r="G68" s="3">
        <v>1563.25077402953</v>
      </c>
      <c r="H68" s="3">
        <v>10</v>
      </c>
      <c r="I68" s="3">
        <v>1071.09715653386</v>
      </c>
      <c r="J68" s="3">
        <v>12</v>
      </c>
      <c r="K68" s="3">
        <v>481.54278702040602</v>
      </c>
      <c r="L68" s="3">
        <v>74</v>
      </c>
      <c r="M68" s="3">
        <v>4</v>
      </c>
      <c r="N68" s="3">
        <v>6</v>
      </c>
      <c r="O68" s="3">
        <v>506</v>
      </c>
      <c r="P68" s="3">
        <v>2</v>
      </c>
      <c r="Q68" s="3">
        <v>9159.70559165948</v>
      </c>
      <c r="R68" s="3">
        <v>2</v>
      </c>
      <c r="S68" s="3">
        <v>0</v>
      </c>
      <c r="T68" s="3">
        <v>0</v>
      </c>
      <c r="U68" s="3">
        <v>13474.537945682199</v>
      </c>
      <c r="V68" s="3">
        <v>1</v>
      </c>
    </row>
    <row r="69" spans="1:22" ht="21.75" customHeight="1" x14ac:dyDescent="0.3">
      <c r="A69" s="3" t="s">
        <v>95</v>
      </c>
      <c r="B69" s="3">
        <v>61</v>
      </c>
      <c r="C69" s="3" t="s">
        <v>23</v>
      </c>
      <c r="D69" s="3" t="s">
        <v>33</v>
      </c>
      <c r="E69" s="3">
        <v>41633.179607712198</v>
      </c>
      <c r="F69" s="3">
        <v>184</v>
      </c>
      <c r="G69" s="3">
        <v>2062.0635675845401</v>
      </c>
      <c r="H69" s="3">
        <v>10</v>
      </c>
      <c r="I69" s="3">
        <v>841.28255981238999</v>
      </c>
      <c r="J69" s="3">
        <v>17</v>
      </c>
      <c r="K69" s="3">
        <v>145.29403384614599</v>
      </c>
      <c r="L69" s="3">
        <v>11</v>
      </c>
      <c r="M69" s="3">
        <v>10</v>
      </c>
      <c r="N69" s="3">
        <v>1</v>
      </c>
      <c r="O69" s="3">
        <v>410</v>
      </c>
      <c r="P69" s="3">
        <v>1</v>
      </c>
      <c r="Q69" s="3">
        <v>20924.261887435099</v>
      </c>
      <c r="R69" s="3">
        <v>1</v>
      </c>
      <c r="S69" s="3">
        <v>0</v>
      </c>
      <c r="T69" s="3">
        <v>0</v>
      </c>
      <c r="U69" s="3">
        <v>17049.348598852299</v>
      </c>
      <c r="V69" s="3">
        <v>1</v>
      </c>
    </row>
    <row r="70" spans="1:22" ht="21.75" customHeight="1" x14ac:dyDescent="0.3">
      <c r="A70" s="3" t="s">
        <v>96</v>
      </c>
      <c r="B70" s="3">
        <v>23</v>
      </c>
      <c r="C70" s="3" t="s">
        <v>28</v>
      </c>
      <c r="D70" s="3" t="s">
        <v>26</v>
      </c>
      <c r="E70" s="3">
        <v>48399.573363737698</v>
      </c>
      <c r="F70" s="3">
        <v>186</v>
      </c>
      <c r="G70" s="3">
        <v>2738.6738628868402</v>
      </c>
      <c r="H70" s="3">
        <v>5</v>
      </c>
      <c r="I70" s="3">
        <v>733.69502786583701</v>
      </c>
      <c r="J70" s="3">
        <v>43</v>
      </c>
      <c r="K70" s="3">
        <v>294.84405542091599</v>
      </c>
      <c r="L70" s="3">
        <v>20</v>
      </c>
      <c r="M70" s="3">
        <v>12</v>
      </c>
      <c r="N70" s="3">
        <v>2</v>
      </c>
      <c r="O70" s="3">
        <v>646</v>
      </c>
      <c r="P70" s="3">
        <v>3</v>
      </c>
      <c r="Q70" s="3">
        <v>17375.272376089099</v>
      </c>
      <c r="R70" s="3">
        <v>2</v>
      </c>
      <c r="S70" s="3">
        <v>0</v>
      </c>
      <c r="T70" s="3">
        <v>0</v>
      </c>
      <c r="U70" s="3">
        <v>14846.557193013399</v>
      </c>
      <c r="V70" s="3">
        <v>0</v>
      </c>
    </row>
    <row r="71" spans="1:22" ht="21.75" customHeight="1" x14ac:dyDescent="0.3">
      <c r="A71" s="3" t="s">
        <v>97</v>
      </c>
      <c r="B71" s="3">
        <v>48</v>
      </c>
      <c r="C71" s="3" t="s">
        <v>23</v>
      </c>
      <c r="D71" s="3" t="s">
        <v>24</v>
      </c>
      <c r="E71" s="3">
        <v>37602.965182563101</v>
      </c>
      <c r="F71" s="3">
        <v>96</v>
      </c>
      <c r="G71" s="3">
        <v>2116.4653632376999</v>
      </c>
      <c r="H71" s="3">
        <v>10</v>
      </c>
      <c r="I71" s="3">
        <v>705.44396268573905</v>
      </c>
      <c r="J71" s="3">
        <v>21</v>
      </c>
      <c r="K71" s="3">
        <v>559.56750591984905</v>
      </c>
      <c r="L71" s="3">
        <v>14</v>
      </c>
      <c r="M71" s="3">
        <v>1</v>
      </c>
      <c r="N71" s="3">
        <v>1</v>
      </c>
      <c r="O71" s="3">
        <v>805</v>
      </c>
      <c r="P71" s="3">
        <v>5</v>
      </c>
      <c r="Q71" s="3">
        <v>17960.056675928801</v>
      </c>
      <c r="R71" s="3">
        <v>3</v>
      </c>
      <c r="S71" s="3">
        <v>0</v>
      </c>
      <c r="T71" s="3">
        <v>0</v>
      </c>
      <c r="U71" s="3">
        <v>2470.3501370945501</v>
      </c>
      <c r="V71" s="3">
        <v>0</v>
      </c>
    </row>
    <row r="72" spans="1:22" ht="21.75" customHeight="1" x14ac:dyDescent="0.3">
      <c r="A72" s="3" t="s">
        <v>98</v>
      </c>
      <c r="B72" s="3">
        <v>37</v>
      </c>
      <c r="C72" s="3" t="s">
        <v>23</v>
      </c>
      <c r="D72" s="3" t="s">
        <v>26</v>
      </c>
      <c r="E72" s="3">
        <v>48854.724731247101</v>
      </c>
      <c r="F72" s="3">
        <v>151</v>
      </c>
      <c r="G72" s="3">
        <v>2440.2499440725201</v>
      </c>
      <c r="H72" s="3">
        <v>10</v>
      </c>
      <c r="I72" s="3">
        <v>576.67794673935498</v>
      </c>
      <c r="J72" s="3">
        <v>3</v>
      </c>
      <c r="K72" s="3">
        <v>800.68556382609904</v>
      </c>
      <c r="L72" s="3">
        <v>11</v>
      </c>
      <c r="M72" s="3">
        <v>5</v>
      </c>
      <c r="N72" s="3">
        <v>2</v>
      </c>
      <c r="O72" s="3">
        <v>862</v>
      </c>
      <c r="P72" s="3">
        <v>1</v>
      </c>
      <c r="Q72" s="3">
        <v>16215.816297842301</v>
      </c>
      <c r="R72" s="3">
        <v>4</v>
      </c>
      <c r="S72" s="3">
        <v>0</v>
      </c>
      <c r="T72" s="3">
        <v>0</v>
      </c>
      <c r="U72" s="3">
        <v>8373.3270474683504</v>
      </c>
      <c r="V72" s="3">
        <v>1</v>
      </c>
    </row>
    <row r="73" spans="1:22" ht="21.75" customHeight="1" x14ac:dyDescent="0.3">
      <c r="A73" s="3" t="s">
        <v>99</v>
      </c>
      <c r="B73" s="3">
        <v>45</v>
      </c>
      <c r="C73" s="3" t="s">
        <v>31</v>
      </c>
      <c r="D73" s="3" t="s">
        <v>26</v>
      </c>
      <c r="E73" s="3">
        <v>25480.491955112298</v>
      </c>
      <c r="F73" s="3">
        <v>102</v>
      </c>
      <c r="G73" s="3">
        <v>654.06470029729496</v>
      </c>
      <c r="H73" s="3">
        <v>1</v>
      </c>
      <c r="I73" s="3">
        <v>1253.31866191527</v>
      </c>
      <c r="J73" s="3">
        <v>22</v>
      </c>
      <c r="K73" s="3">
        <v>550.26603769097505</v>
      </c>
      <c r="L73" s="3">
        <v>55</v>
      </c>
      <c r="M73" s="3">
        <v>6</v>
      </c>
      <c r="N73" s="3">
        <v>8</v>
      </c>
      <c r="O73" s="3">
        <v>433</v>
      </c>
      <c r="P73" s="3">
        <v>4</v>
      </c>
      <c r="Q73" s="3">
        <v>14635.006408674901</v>
      </c>
      <c r="R73" s="3">
        <v>3</v>
      </c>
      <c r="S73" s="3">
        <v>0</v>
      </c>
      <c r="T73" s="3">
        <v>0</v>
      </c>
      <c r="U73" s="3">
        <v>4431.3374226023097</v>
      </c>
      <c r="V73" s="3">
        <v>1</v>
      </c>
    </row>
    <row r="74" spans="1:22" ht="21.75" customHeight="1" x14ac:dyDescent="0.3">
      <c r="A74" s="3" t="s">
        <v>100</v>
      </c>
      <c r="B74" s="3">
        <v>63</v>
      </c>
      <c r="C74" s="3" t="s">
        <v>23</v>
      </c>
      <c r="D74" s="3" t="s">
        <v>26</v>
      </c>
      <c r="E74" s="3">
        <v>24516.121764995201</v>
      </c>
      <c r="F74" s="3">
        <v>57</v>
      </c>
      <c r="G74" s="3">
        <v>3121.9387081248001</v>
      </c>
      <c r="H74" s="3">
        <v>7</v>
      </c>
      <c r="I74" s="3">
        <v>804.41449202328499</v>
      </c>
      <c r="J74" s="3">
        <v>6</v>
      </c>
      <c r="K74" s="3">
        <v>467.195265965006</v>
      </c>
      <c r="L74" s="3">
        <v>15</v>
      </c>
      <c r="M74" s="3">
        <v>3</v>
      </c>
      <c r="N74" s="3">
        <v>6</v>
      </c>
      <c r="O74" s="3">
        <v>580</v>
      </c>
      <c r="P74" s="3">
        <v>3</v>
      </c>
      <c r="Q74" s="3">
        <v>14616.4692611356</v>
      </c>
      <c r="R74" s="3">
        <v>7</v>
      </c>
      <c r="S74" s="3">
        <v>0</v>
      </c>
      <c r="T74" s="3">
        <v>0</v>
      </c>
      <c r="U74" s="3">
        <v>9154.6200452060493</v>
      </c>
      <c r="V74" s="3">
        <v>1</v>
      </c>
    </row>
    <row r="75" spans="1:22" ht="21.75" customHeight="1" x14ac:dyDescent="0.3">
      <c r="A75" s="3" t="s">
        <v>101</v>
      </c>
      <c r="B75" s="3">
        <v>53</v>
      </c>
      <c r="C75" s="3" t="s">
        <v>28</v>
      </c>
      <c r="D75" s="3" t="s">
        <v>26</v>
      </c>
      <c r="E75" s="3">
        <v>73418.281927784803</v>
      </c>
      <c r="F75" s="3">
        <v>188</v>
      </c>
      <c r="G75" s="3">
        <v>1751.9413749698599</v>
      </c>
      <c r="H75" s="3">
        <v>5</v>
      </c>
      <c r="I75" s="3">
        <v>355.77246437637302</v>
      </c>
      <c r="J75" s="3">
        <v>43</v>
      </c>
      <c r="K75" s="3">
        <v>564.60477589421805</v>
      </c>
      <c r="L75" s="3">
        <v>32</v>
      </c>
      <c r="M75" s="3">
        <v>8</v>
      </c>
      <c r="N75" s="3">
        <v>3</v>
      </c>
      <c r="O75" s="3">
        <v>525</v>
      </c>
      <c r="P75" s="3">
        <v>0</v>
      </c>
      <c r="Q75" s="3">
        <v>17537.853127879102</v>
      </c>
      <c r="R75" s="3">
        <v>2</v>
      </c>
      <c r="S75" s="3">
        <v>1</v>
      </c>
      <c r="T75" s="3">
        <v>0</v>
      </c>
      <c r="U75" s="3">
        <v>17322.4668197389</v>
      </c>
      <c r="V75" s="3">
        <v>1</v>
      </c>
    </row>
    <row r="76" spans="1:22" ht="21.75" customHeight="1" x14ac:dyDescent="0.3">
      <c r="A76" s="3" t="s">
        <v>102</v>
      </c>
      <c r="B76" s="3">
        <v>29</v>
      </c>
      <c r="C76" s="3" t="s">
        <v>28</v>
      </c>
      <c r="D76" s="3" t="s">
        <v>26</v>
      </c>
      <c r="E76" s="3">
        <v>20978.424752370502</v>
      </c>
      <c r="F76" s="3">
        <v>66</v>
      </c>
      <c r="G76" s="3">
        <v>1187.54715320536</v>
      </c>
      <c r="H76" s="3">
        <v>10</v>
      </c>
      <c r="I76" s="3">
        <v>665.61392928780595</v>
      </c>
      <c r="J76" s="3">
        <v>10</v>
      </c>
      <c r="K76" s="3">
        <v>247.283715286838</v>
      </c>
      <c r="L76" s="3">
        <v>42</v>
      </c>
      <c r="M76" s="3">
        <v>17</v>
      </c>
      <c r="N76" s="3">
        <v>7</v>
      </c>
      <c r="O76" s="3">
        <v>837</v>
      </c>
      <c r="P76" s="3">
        <v>5</v>
      </c>
      <c r="Q76" s="3">
        <v>15480.484237893799</v>
      </c>
      <c r="R76" s="3">
        <v>3</v>
      </c>
      <c r="S76" s="3">
        <v>0</v>
      </c>
      <c r="T76" s="3">
        <v>0</v>
      </c>
      <c r="U76" s="3">
        <v>11215.4526259783</v>
      </c>
      <c r="V76" s="3">
        <v>0</v>
      </c>
    </row>
    <row r="77" spans="1:22" ht="21.75" customHeight="1" x14ac:dyDescent="0.3">
      <c r="A77" s="3" t="s">
        <v>103</v>
      </c>
      <c r="B77" s="3">
        <v>55</v>
      </c>
      <c r="C77" s="3" t="s">
        <v>31</v>
      </c>
      <c r="D77" s="3" t="s">
        <v>33</v>
      </c>
      <c r="E77" s="3">
        <v>65950.486762894405</v>
      </c>
      <c r="F77" s="3">
        <v>88</v>
      </c>
      <c r="G77" s="3">
        <v>1832.30442855602</v>
      </c>
      <c r="H77" s="3">
        <v>8</v>
      </c>
      <c r="I77" s="3">
        <v>844.91865952102796</v>
      </c>
      <c r="J77" s="3">
        <v>38</v>
      </c>
      <c r="K77" s="3">
        <v>267.13413313192001</v>
      </c>
      <c r="L77" s="3">
        <v>48</v>
      </c>
      <c r="M77" s="3">
        <v>13</v>
      </c>
      <c r="N77" s="3">
        <v>6</v>
      </c>
      <c r="O77" s="3">
        <v>515</v>
      </c>
      <c r="P77" s="3">
        <v>0</v>
      </c>
      <c r="Q77" s="3">
        <v>8837.9812182431506</v>
      </c>
      <c r="R77" s="3">
        <v>0</v>
      </c>
      <c r="S77" s="3">
        <v>0</v>
      </c>
      <c r="T77" s="3">
        <v>0</v>
      </c>
      <c r="U77" s="3">
        <v>8528.5982624991102</v>
      </c>
      <c r="V77" s="3">
        <v>1</v>
      </c>
    </row>
    <row r="78" spans="1:22" ht="21.75" customHeight="1" x14ac:dyDescent="0.3">
      <c r="A78" s="3" t="s">
        <v>104</v>
      </c>
      <c r="B78" s="3">
        <v>33</v>
      </c>
      <c r="C78" s="3" t="s">
        <v>23</v>
      </c>
      <c r="D78" s="3" t="s">
        <v>24</v>
      </c>
      <c r="E78" s="3">
        <v>15901.1204733337</v>
      </c>
      <c r="F78" s="3">
        <v>176</v>
      </c>
      <c r="G78" s="3">
        <v>1064.3104387333501</v>
      </c>
      <c r="H78" s="3">
        <v>10</v>
      </c>
      <c r="I78" s="3">
        <v>1114.2318485058599</v>
      </c>
      <c r="J78" s="3">
        <v>41</v>
      </c>
      <c r="K78" s="3">
        <v>442.25757613190501</v>
      </c>
      <c r="L78" s="3">
        <v>77</v>
      </c>
      <c r="M78" s="3">
        <v>5</v>
      </c>
      <c r="N78" s="3">
        <v>9</v>
      </c>
      <c r="O78" s="3">
        <v>891</v>
      </c>
      <c r="P78" s="3">
        <v>5</v>
      </c>
      <c r="Q78" s="3">
        <v>3508.37557937464</v>
      </c>
      <c r="R78" s="3">
        <v>1</v>
      </c>
      <c r="S78" s="3">
        <v>1</v>
      </c>
      <c r="T78" s="3">
        <v>0</v>
      </c>
      <c r="U78" s="3">
        <v>4664.1448536790203</v>
      </c>
      <c r="V78" s="3">
        <v>1</v>
      </c>
    </row>
    <row r="79" spans="1:22" ht="21.75" customHeight="1" x14ac:dyDescent="0.3">
      <c r="A79" s="3" t="s">
        <v>105</v>
      </c>
      <c r="B79" s="3">
        <v>50</v>
      </c>
      <c r="C79" s="3" t="s">
        <v>28</v>
      </c>
      <c r="D79" s="3" t="s">
        <v>33</v>
      </c>
      <c r="E79" s="3">
        <v>61333.476854460598</v>
      </c>
      <c r="F79" s="3">
        <v>214</v>
      </c>
      <c r="G79" s="3">
        <v>1610.45813271423</v>
      </c>
      <c r="H79" s="3">
        <v>5</v>
      </c>
      <c r="I79" s="3">
        <v>588.38309781897794</v>
      </c>
      <c r="J79" s="3">
        <v>40</v>
      </c>
      <c r="K79" s="3">
        <v>211.18896070009399</v>
      </c>
      <c r="L79" s="3">
        <v>17</v>
      </c>
      <c r="M79" s="3">
        <v>19</v>
      </c>
      <c r="N79" s="3">
        <v>5</v>
      </c>
      <c r="O79" s="3">
        <v>591</v>
      </c>
      <c r="P79" s="3">
        <v>0</v>
      </c>
      <c r="Q79" s="3">
        <v>680.28527746254304</v>
      </c>
      <c r="R79" s="3">
        <v>2</v>
      </c>
      <c r="S79" s="3">
        <v>0</v>
      </c>
      <c r="T79" s="3">
        <v>0</v>
      </c>
      <c r="U79" s="3">
        <v>6608.9858282740697</v>
      </c>
      <c r="V79" s="3">
        <v>0</v>
      </c>
    </row>
    <row r="80" spans="1:22" ht="21.75" customHeight="1" x14ac:dyDescent="0.3">
      <c r="A80" s="3" t="s">
        <v>106</v>
      </c>
      <c r="B80" s="3">
        <v>67</v>
      </c>
      <c r="C80" s="3" t="s">
        <v>23</v>
      </c>
      <c r="D80" s="3" t="s">
        <v>33</v>
      </c>
      <c r="E80" s="3">
        <v>46263.481787425299</v>
      </c>
      <c r="F80" s="3">
        <v>24</v>
      </c>
      <c r="G80" s="3">
        <v>1740.8988080387401</v>
      </c>
      <c r="H80" s="3">
        <v>5</v>
      </c>
      <c r="I80" s="3">
        <v>611.77820546840803</v>
      </c>
      <c r="J80" s="3">
        <v>33</v>
      </c>
      <c r="K80" s="3">
        <v>675.02319237035795</v>
      </c>
      <c r="L80" s="3">
        <v>15</v>
      </c>
      <c r="M80" s="3">
        <v>1</v>
      </c>
      <c r="N80" s="3">
        <v>3</v>
      </c>
      <c r="O80" s="3">
        <v>320</v>
      </c>
      <c r="P80" s="3">
        <v>0</v>
      </c>
      <c r="Q80" s="3">
        <v>6903.8872688162101</v>
      </c>
      <c r="R80" s="3">
        <v>0</v>
      </c>
      <c r="S80" s="3">
        <v>0</v>
      </c>
      <c r="T80" s="3">
        <v>0</v>
      </c>
      <c r="U80" s="3">
        <v>13097.0591202921</v>
      </c>
      <c r="V80" s="3">
        <v>1</v>
      </c>
    </row>
    <row r="81" spans="1:22" ht="21.75" customHeight="1" x14ac:dyDescent="0.3">
      <c r="A81" s="3" t="s">
        <v>107</v>
      </c>
      <c r="B81" s="3">
        <v>34</v>
      </c>
      <c r="C81" s="3" t="s">
        <v>23</v>
      </c>
      <c r="D81" s="3" t="s">
        <v>33</v>
      </c>
      <c r="E81" s="3">
        <v>73783.691650461304</v>
      </c>
      <c r="F81" s="3">
        <v>62</v>
      </c>
      <c r="G81" s="3">
        <v>951.01279887649196</v>
      </c>
      <c r="H81" s="3">
        <v>11</v>
      </c>
      <c r="I81" s="3">
        <v>808.20124450159199</v>
      </c>
      <c r="J81" s="3">
        <v>4</v>
      </c>
      <c r="K81" s="3">
        <v>734.75394912622596</v>
      </c>
      <c r="L81" s="3">
        <v>39</v>
      </c>
      <c r="M81" s="3">
        <v>3</v>
      </c>
      <c r="N81" s="3">
        <v>4</v>
      </c>
      <c r="O81" s="3">
        <v>521</v>
      </c>
      <c r="P81" s="3">
        <v>5</v>
      </c>
      <c r="Q81" s="3">
        <v>7584.1936425064796</v>
      </c>
      <c r="R81" s="3">
        <v>3</v>
      </c>
      <c r="S81" s="3">
        <v>0</v>
      </c>
      <c r="T81" s="3">
        <v>1</v>
      </c>
      <c r="U81" s="3">
        <v>4387.6585977241402</v>
      </c>
      <c r="V81" s="3">
        <v>1</v>
      </c>
    </row>
    <row r="82" spans="1:22" ht="21.75" customHeight="1" x14ac:dyDescent="0.3">
      <c r="A82" s="3" t="s">
        <v>108</v>
      </c>
      <c r="B82" s="3">
        <v>27</v>
      </c>
      <c r="C82" s="3" t="s">
        <v>23</v>
      </c>
      <c r="D82" s="3" t="s">
        <v>26</v>
      </c>
      <c r="E82" s="3">
        <v>44024.099740158599</v>
      </c>
      <c r="F82" s="3">
        <v>106</v>
      </c>
      <c r="G82" s="3">
        <v>1624.62702612523</v>
      </c>
      <c r="H82" s="3">
        <v>1</v>
      </c>
      <c r="I82" s="3">
        <v>1105.6986869815601</v>
      </c>
      <c r="J82" s="3">
        <v>41</v>
      </c>
      <c r="K82" s="3">
        <v>431.92161732906197</v>
      </c>
      <c r="L82" s="3">
        <v>66</v>
      </c>
      <c r="M82" s="3">
        <v>14</v>
      </c>
      <c r="N82" s="3">
        <v>9</v>
      </c>
      <c r="O82" s="3">
        <v>860</v>
      </c>
      <c r="P82" s="3">
        <v>2</v>
      </c>
      <c r="Q82" s="3">
        <v>11430.609776535401</v>
      </c>
      <c r="R82" s="3">
        <v>1</v>
      </c>
      <c r="S82" s="3">
        <v>0</v>
      </c>
      <c r="T82" s="3">
        <v>0</v>
      </c>
      <c r="U82" s="3">
        <v>14907.9004068992</v>
      </c>
      <c r="V82" s="3">
        <v>0</v>
      </c>
    </row>
    <row r="83" spans="1:22" ht="21.75" customHeight="1" x14ac:dyDescent="0.3">
      <c r="A83" s="3" t="s">
        <v>109</v>
      </c>
      <c r="B83" s="3">
        <v>33</v>
      </c>
      <c r="C83" s="3" t="s">
        <v>31</v>
      </c>
      <c r="D83" s="3" t="s">
        <v>33</v>
      </c>
      <c r="E83" s="3">
        <v>13828.279006913601</v>
      </c>
      <c r="F83" s="3">
        <v>141</v>
      </c>
      <c r="G83" s="3">
        <v>939.24067253081603</v>
      </c>
      <c r="H83" s="3">
        <v>4</v>
      </c>
      <c r="I83" s="3">
        <v>320.93591254139</v>
      </c>
      <c r="J83" s="3">
        <v>24</v>
      </c>
      <c r="K83" s="3">
        <v>688.91843962881899</v>
      </c>
      <c r="L83" s="3">
        <v>61</v>
      </c>
      <c r="M83" s="3">
        <v>2</v>
      </c>
      <c r="N83" s="3">
        <v>7</v>
      </c>
      <c r="O83" s="3">
        <v>639</v>
      </c>
      <c r="P83" s="3">
        <v>5</v>
      </c>
      <c r="Q83" s="3">
        <v>11260.614919993501</v>
      </c>
      <c r="R83" s="3">
        <v>1</v>
      </c>
      <c r="S83" s="3">
        <v>0</v>
      </c>
      <c r="T83" s="3">
        <v>0</v>
      </c>
      <c r="U83" s="3">
        <v>11729.9981637115</v>
      </c>
      <c r="V83" s="3">
        <v>0</v>
      </c>
    </row>
    <row r="84" spans="1:22" ht="21.75" customHeight="1" x14ac:dyDescent="0.3">
      <c r="A84" s="3" t="s">
        <v>110</v>
      </c>
      <c r="B84" s="3">
        <v>42</v>
      </c>
      <c r="C84" s="3" t="s">
        <v>23</v>
      </c>
      <c r="D84" s="3" t="s">
        <v>24</v>
      </c>
      <c r="E84" s="3">
        <v>46615.346854039999</v>
      </c>
      <c r="F84" s="3">
        <v>49</v>
      </c>
      <c r="G84" s="3">
        <v>934.08931434992996</v>
      </c>
      <c r="H84" s="3">
        <v>8</v>
      </c>
      <c r="I84" s="3">
        <v>976.87412084711104</v>
      </c>
      <c r="J84" s="3">
        <v>27</v>
      </c>
      <c r="K84" s="3">
        <v>871.84418243508298</v>
      </c>
      <c r="L84" s="3">
        <v>78</v>
      </c>
      <c r="M84" s="3">
        <v>3</v>
      </c>
      <c r="N84" s="3">
        <v>2</v>
      </c>
      <c r="O84" s="3">
        <v>673</v>
      </c>
      <c r="P84" s="3">
        <v>4</v>
      </c>
      <c r="Q84" s="3">
        <v>22429.070862582001</v>
      </c>
      <c r="R84" s="3">
        <v>1</v>
      </c>
      <c r="S84" s="3">
        <v>0</v>
      </c>
      <c r="T84" s="3">
        <v>0</v>
      </c>
      <c r="U84" s="3">
        <v>2821.2079162269301</v>
      </c>
      <c r="V84" s="3">
        <v>0</v>
      </c>
    </row>
    <row r="85" spans="1:22" ht="21.75" customHeight="1" x14ac:dyDescent="0.3">
      <c r="A85" s="3" t="s">
        <v>111</v>
      </c>
      <c r="B85" s="3">
        <v>59</v>
      </c>
      <c r="C85" s="3" t="s">
        <v>28</v>
      </c>
      <c r="D85" s="3" t="s">
        <v>33</v>
      </c>
      <c r="E85" s="3">
        <v>52873.890179862698</v>
      </c>
      <c r="F85" s="3">
        <v>161</v>
      </c>
      <c r="G85" s="3">
        <v>691.24251038375098</v>
      </c>
      <c r="H85" s="3">
        <v>0</v>
      </c>
      <c r="I85" s="3">
        <v>637.57811445496998</v>
      </c>
      <c r="J85" s="3">
        <v>13</v>
      </c>
      <c r="K85" s="3">
        <v>600.75321737946695</v>
      </c>
      <c r="L85" s="3">
        <v>26</v>
      </c>
      <c r="M85" s="3">
        <v>3</v>
      </c>
      <c r="N85" s="3">
        <v>2</v>
      </c>
      <c r="O85" s="3">
        <v>871</v>
      </c>
      <c r="P85" s="3">
        <v>3</v>
      </c>
      <c r="Q85" s="3">
        <v>15369.1793878757</v>
      </c>
      <c r="R85" s="3">
        <v>4</v>
      </c>
      <c r="S85" s="3">
        <v>1</v>
      </c>
      <c r="T85" s="3">
        <v>0</v>
      </c>
      <c r="U85" s="3">
        <v>14637.9220716089</v>
      </c>
      <c r="V85" s="3">
        <v>1</v>
      </c>
    </row>
    <row r="86" spans="1:22" ht="21.75" customHeight="1" x14ac:dyDescent="0.3">
      <c r="A86" s="3" t="s">
        <v>112</v>
      </c>
      <c r="B86" s="3">
        <v>40</v>
      </c>
      <c r="C86" s="3" t="s">
        <v>23</v>
      </c>
      <c r="D86" s="3" t="s">
        <v>26</v>
      </c>
      <c r="E86" s="3">
        <v>47624.402443427804</v>
      </c>
      <c r="F86" s="3">
        <v>234</v>
      </c>
      <c r="G86" s="3">
        <v>1201.0353913971001</v>
      </c>
      <c r="H86" s="3">
        <v>3</v>
      </c>
      <c r="I86" s="3">
        <v>686.44859638802996</v>
      </c>
      <c r="J86" s="3">
        <v>26</v>
      </c>
      <c r="K86" s="3">
        <v>724.23253449354797</v>
      </c>
      <c r="L86" s="3">
        <v>13</v>
      </c>
      <c r="M86" s="3">
        <v>14</v>
      </c>
      <c r="N86" s="3">
        <v>4</v>
      </c>
      <c r="O86" s="3">
        <v>745</v>
      </c>
      <c r="P86" s="3">
        <v>4</v>
      </c>
      <c r="Q86" s="3">
        <v>7525.26395062145</v>
      </c>
      <c r="R86" s="3">
        <v>1</v>
      </c>
      <c r="S86" s="3">
        <v>0</v>
      </c>
      <c r="T86" s="3">
        <v>0</v>
      </c>
      <c r="U86" s="3">
        <v>2057.5106768221999</v>
      </c>
      <c r="V86" s="3">
        <v>0</v>
      </c>
    </row>
    <row r="87" spans="1:22" ht="21.75" customHeight="1" x14ac:dyDescent="0.3">
      <c r="A87" s="3" t="s">
        <v>113</v>
      </c>
      <c r="B87" s="3">
        <v>35</v>
      </c>
      <c r="C87" s="3" t="s">
        <v>28</v>
      </c>
      <c r="D87" s="3" t="s">
        <v>24</v>
      </c>
      <c r="E87" s="3">
        <v>60351.9407778159</v>
      </c>
      <c r="F87" s="3">
        <v>79</v>
      </c>
      <c r="G87" s="3">
        <v>1059.44586519976</v>
      </c>
      <c r="H87" s="3">
        <v>9</v>
      </c>
      <c r="I87" s="3">
        <v>1500.55151079541</v>
      </c>
      <c r="J87" s="3">
        <v>15</v>
      </c>
      <c r="K87" s="3">
        <v>480.99562904697098</v>
      </c>
      <c r="L87" s="3">
        <v>65</v>
      </c>
      <c r="M87" s="3">
        <v>10</v>
      </c>
      <c r="N87" s="3">
        <v>8</v>
      </c>
      <c r="O87" s="3">
        <v>678</v>
      </c>
      <c r="P87" s="3">
        <v>5</v>
      </c>
      <c r="Q87" s="3">
        <v>20228.8960230384</v>
      </c>
      <c r="R87" s="3">
        <v>0</v>
      </c>
      <c r="S87" s="3">
        <v>0</v>
      </c>
      <c r="T87" s="3">
        <v>0</v>
      </c>
      <c r="U87" s="3">
        <v>758.09635453659598</v>
      </c>
      <c r="V87" s="3">
        <v>0</v>
      </c>
    </row>
    <row r="88" spans="1:22" ht="21.75" customHeight="1" x14ac:dyDescent="0.3">
      <c r="A88" s="3" t="s">
        <v>114</v>
      </c>
      <c r="B88" s="3">
        <v>64</v>
      </c>
      <c r="C88" s="3" t="s">
        <v>23</v>
      </c>
      <c r="D88" s="3" t="s">
        <v>24</v>
      </c>
      <c r="E88" s="3">
        <v>39841.014223297003</v>
      </c>
      <c r="F88" s="3">
        <v>20</v>
      </c>
      <c r="G88" s="3">
        <v>1879.10232491119</v>
      </c>
      <c r="H88" s="3">
        <v>9</v>
      </c>
      <c r="I88" s="3">
        <v>731.23577140696602</v>
      </c>
      <c r="J88" s="3">
        <v>26</v>
      </c>
      <c r="K88" s="3">
        <v>725.07124093356799</v>
      </c>
      <c r="L88" s="3">
        <v>26</v>
      </c>
      <c r="M88" s="3">
        <v>16</v>
      </c>
      <c r="N88" s="3">
        <v>4</v>
      </c>
      <c r="O88" s="3">
        <v>830</v>
      </c>
      <c r="P88" s="3">
        <v>0</v>
      </c>
      <c r="Q88" s="3">
        <v>10620.303259443201</v>
      </c>
      <c r="R88" s="3">
        <v>2</v>
      </c>
      <c r="S88" s="3">
        <v>0</v>
      </c>
      <c r="T88" s="3">
        <v>0</v>
      </c>
      <c r="U88" s="3">
        <v>10919.574747262301</v>
      </c>
      <c r="V88" s="3">
        <v>0</v>
      </c>
    </row>
    <row r="89" spans="1:22" ht="21.75" customHeight="1" x14ac:dyDescent="0.3">
      <c r="A89" s="3" t="s">
        <v>115</v>
      </c>
      <c r="B89" s="3">
        <v>37</v>
      </c>
      <c r="C89" s="3" t="s">
        <v>28</v>
      </c>
      <c r="D89" s="3" t="s">
        <v>24</v>
      </c>
      <c r="E89" s="3">
        <v>27258.743074179099</v>
      </c>
      <c r="F89" s="3">
        <v>24</v>
      </c>
      <c r="G89" s="3">
        <v>2377.0439296730301</v>
      </c>
      <c r="H89" s="3">
        <v>2</v>
      </c>
      <c r="I89" s="3">
        <v>1064.142812608</v>
      </c>
      <c r="J89" s="3">
        <v>1</v>
      </c>
      <c r="K89" s="3">
        <v>468.74271938353201</v>
      </c>
      <c r="L89" s="3">
        <v>53</v>
      </c>
      <c r="M89" s="3">
        <v>14</v>
      </c>
      <c r="N89" s="3">
        <v>0</v>
      </c>
      <c r="O89" s="3">
        <v>694</v>
      </c>
      <c r="P89" s="3">
        <v>5</v>
      </c>
      <c r="Q89" s="3">
        <v>15399.095135785799</v>
      </c>
      <c r="R89" s="3">
        <v>0</v>
      </c>
      <c r="S89" s="3">
        <v>0</v>
      </c>
      <c r="T89" s="3">
        <v>0</v>
      </c>
      <c r="U89" s="3">
        <v>12340.624347964</v>
      </c>
      <c r="V89" s="3">
        <v>0</v>
      </c>
    </row>
    <row r="90" spans="1:22" ht="21.75" customHeight="1" x14ac:dyDescent="0.3">
      <c r="A90" s="3" t="s">
        <v>116</v>
      </c>
      <c r="B90" s="3">
        <v>66</v>
      </c>
      <c r="C90" s="3" t="s">
        <v>28</v>
      </c>
      <c r="D90" s="3" t="s">
        <v>24</v>
      </c>
      <c r="E90" s="3">
        <v>32006.320082343998</v>
      </c>
      <c r="F90" s="3">
        <v>186</v>
      </c>
      <c r="G90" s="3">
        <v>2029.6695601400099</v>
      </c>
      <c r="H90" s="3">
        <v>0</v>
      </c>
      <c r="I90" s="3">
        <v>1051.61984302117</v>
      </c>
      <c r="J90" s="3">
        <v>18</v>
      </c>
      <c r="K90" s="3">
        <v>325.77640435093599</v>
      </c>
      <c r="L90" s="3">
        <v>59</v>
      </c>
      <c r="M90" s="3">
        <v>2</v>
      </c>
      <c r="N90" s="3">
        <v>4</v>
      </c>
      <c r="O90" s="3">
        <v>889</v>
      </c>
      <c r="P90" s="3">
        <v>4</v>
      </c>
      <c r="Q90" s="3">
        <v>14809.9903146983</v>
      </c>
      <c r="R90" s="3">
        <v>3</v>
      </c>
      <c r="S90" s="3">
        <v>0</v>
      </c>
      <c r="T90" s="3">
        <v>0</v>
      </c>
      <c r="U90" s="3">
        <v>6653.3541040698501</v>
      </c>
      <c r="V90" s="3">
        <v>0</v>
      </c>
    </row>
    <row r="91" spans="1:22" ht="21.75" customHeight="1" x14ac:dyDescent="0.3">
      <c r="A91" s="3" t="s">
        <v>117</v>
      </c>
      <c r="B91" s="3">
        <v>43</v>
      </c>
      <c r="C91" s="3" t="s">
        <v>23</v>
      </c>
      <c r="D91" s="3" t="s">
        <v>33</v>
      </c>
      <c r="E91" s="3">
        <v>40716.187798468301</v>
      </c>
      <c r="F91" s="3">
        <v>147</v>
      </c>
      <c r="G91" s="3">
        <v>2277.9984193907098</v>
      </c>
      <c r="H91" s="3">
        <v>0</v>
      </c>
      <c r="I91" s="3">
        <v>386.991630065523</v>
      </c>
      <c r="J91" s="3">
        <v>22</v>
      </c>
      <c r="K91" s="3">
        <v>673.35904314826996</v>
      </c>
      <c r="L91" s="3">
        <v>39</v>
      </c>
      <c r="M91" s="3">
        <v>9</v>
      </c>
      <c r="N91" s="3">
        <v>8</v>
      </c>
      <c r="O91" s="3">
        <v>655</v>
      </c>
      <c r="P91" s="3">
        <v>4</v>
      </c>
      <c r="Q91" s="3">
        <v>12242.4865056257</v>
      </c>
      <c r="R91" s="3">
        <v>4</v>
      </c>
      <c r="S91" s="3">
        <v>0</v>
      </c>
      <c r="T91" s="3">
        <v>0</v>
      </c>
      <c r="U91" s="3">
        <v>4591.3567406503598</v>
      </c>
      <c r="V91" s="3">
        <v>1</v>
      </c>
    </row>
    <row r="92" spans="1:22" ht="21.75" customHeight="1" x14ac:dyDescent="0.3">
      <c r="A92" s="3" t="s">
        <v>118</v>
      </c>
      <c r="B92" s="3">
        <v>45</v>
      </c>
      <c r="C92" s="3" t="s">
        <v>23</v>
      </c>
      <c r="D92" s="3" t="s">
        <v>26</v>
      </c>
      <c r="E92" s="3">
        <v>40561.724907529599</v>
      </c>
      <c r="F92" s="3">
        <v>40</v>
      </c>
      <c r="G92" s="3">
        <v>2210.5345047323699</v>
      </c>
      <c r="H92" s="3">
        <v>0</v>
      </c>
      <c r="I92" s="3">
        <v>154.111986171984</v>
      </c>
      <c r="J92" s="3">
        <v>40</v>
      </c>
      <c r="K92" s="3">
        <v>554.94405501921699</v>
      </c>
      <c r="L92" s="3">
        <v>44</v>
      </c>
      <c r="M92" s="3">
        <v>3</v>
      </c>
      <c r="N92" s="3">
        <v>6</v>
      </c>
      <c r="O92" s="3">
        <v>740</v>
      </c>
      <c r="P92" s="3">
        <v>2</v>
      </c>
      <c r="Q92" s="3">
        <v>20484.441176304899</v>
      </c>
      <c r="R92" s="3">
        <v>4</v>
      </c>
      <c r="S92" s="3">
        <v>1</v>
      </c>
      <c r="T92" s="3">
        <v>0</v>
      </c>
      <c r="U92" s="3">
        <v>7128.4810377941503</v>
      </c>
      <c r="V92" s="3">
        <v>1</v>
      </c>
    </row>
    <row r="93" spans="1:22" ht="21.75" customHeight="1" x14ac:dyDescent="0.3">
      <c r="A93" s="3" t="s">
        <v>119</v>
      </c>
      <c r="B93" s="3">
        <v>44</v>
      </c>
      <c r="C93" s="3" t="s">
        <v>28</v>
      </c>
      <c r="D93" s="3" t="s">
        <v>24</v>
      </c>
      <c r="E93" s="3">
        <v>93310.202444058901</v>
      </c>
      <c r="F93" s="3">
        <v>27</v>
      </c>
      <c r="G93" s="3">
        <v>758.64331327141895</v>
      </c>
      <c r="H93" s="3">
        <v>0</v>
      </c>
      <c r="I93" s="3">
        <v>1087.34373234592</v>
      </c>
      <c r="J93" s="3">
        <v>13</v>
      </c>
      <c r="K93" s="3">
        <v>694.94770464584701</v>
      </c>
      <c r="L93" s="3">
        <v>67</v>
      </c>
      <c r="M93" s="3">
        <v>12</v>
      </c>
      <c r="N93" s="3">
        <v>8</v>
      </c>
      <c r="O93" s="3">
        <v>513</v>
      </c>
      <c r="P93" s="3">
        <v>5</v>
      </c>
      <c r="Q93" s="3">
        <v>8494.9362210823001</v>
      </c>
      <c r="R93" s="3">
        <v>3</v>
      </c>
      <c r="S93" s="3">
        <v>0</v>
      </c>
      <c r="T93" s="3">
        <v>0</v>
      </c>
      <c r="U93" s="3">
        <v>9427.2886147100508</v>
      </c>
      <c r="V93" s="3">
        <v>1</v>
      </c>
    </row>
    <row r="94" spans="1:22" ht="21.75" customHeight="1" x14ac:dyDescent="0.3">
      <c r="A94" s="3" t="s">
        <v>120</v>
      </c>
      <c r="B94" s="3">
        <v>64</v>
      </c>
      <c r="C94" s="3" t="s">
        <v>31</v>
      </c>
      <c r="D94" s="3" t="s">
        <v>24</v>
      </c>
      <c r="E94" s="3">
        <v>72591.897498495498</v>
      </c>
      <c r="F94" s="3">
        <v>34</v>
      </c>
      <c r="G94" s="3">
        <v>1232.7472615640299</v>
      </c>
      <c r="H94" s="3">
        <v>1</v>
      </c>
      <c r="I94" s="3">
        <v>420.75883264301802</v>
      </c>
      <c r="J94" s="3">
        <v>46</v>
      </c>
      <c r="K94" s="3">
        <v>314.73652916298499</v>
      </c>
      <c r="L94" s="3">
        <v>67</v>
      </c>
      <c r="M94" s="3">
        <v>1</v>
      </c>
      <c r="N94" s="3">
        <v>9</v>
      </c>
      <c r="O94" s="3">
        <v>427</v>
      </c>
      <c r="P94" s="3">
        <v>0</v>
      </c>
      <c r="Q94" s="3">
        <v>12771.830236805199</v>
      </c>
      <c r="R94" s="3">
        <v>2</v>
      </c>
      <c r="S94" s="3">
        <v>0</v>
      </c>
      <c r="T94" s="3">
        <v>0</v>
      </c>
      <c r="U94" s="3">
        <v>8535.1505257794597</v>
      </c>
      <c r="V94" s="3">
        <v>1</v>
      </c>
    </row>
    <row r="95" spans="1:22" ht="21.75" customHeight="1" x14ac:dyDescent="0.3">
      <c r="A95" s="3" t="s">
        <v>121</v>
      </c>
      <c r="B95" s="3">
        <v>60</v>
      </c>
      <c r="C95" s="3" t="s">
        <v>23</v>
      </c>
      <c r="D95" s="3" t="s">
        <v>26</v>
      </c>
      <c r="E95" s="3">
        <v>62360.765678274198</v>
      </c>
      <c r="F95" s="3">
        <v>145</v>
      </c>
      <c r="G95" s="3">
        <v>2923.5267993748298</v>
      </c>
      <c r="H95" s="3">
        <v>10</v>
      </c>
      <c r="I95" s="3">
        <v>217.53596590014101</v>
      </c>
      <c r="J95" s="3">
        <v>25</v>
      </c>
      <c r="K95" s="3">
        <v>579.37378098003205</v>
      </c>
      <c r="L95" s="3">
        <v>62</v>
      </c>
      <c r="M95" s="3">
        <v>5</v>
      </c>
      <c r="N95" s="3">
        <v>9</v>
      </c>
      <c r="O95" s="3">
        <v>811</v>
      </c>
      <c r="P95" s="3">
        <v>1</v>
      </c>
      <c r="Q95" s="3">
        <v>6588.88053346984</v>
      </c>
      <c r="R95" s="3">
        <v>4</v>
      </c>
      <c r="S95" s="3">
        <v>0</v>
      </c>
      <c r="T95" s="3">
        <v>0</v>
      </c>
      <c r="U95" s="3">
        <v>4830.0994368784995</v>
      </c>
      <c r="V95" s="3">
        <v>1</v>
      </c>
    </row>
    <row r="96" spans="1:22" ht="21.75" customHeight="1" x14ac:dyDescent="0.3">
      <c r="A96" s="3" t="s">
        <v>122</v>
      </c>
      <c r="B96" s="3">
        <v>48</v>
      </c>
      <c r="C96" s="3" t="s">
        <v>31</v>
      </c>
      <c r="D96" s="3" t="s">
        <v>33</v>
      </c>
      <c r="E96" s="3">
        <v>58028.2251931137</v>
      </c>
      <c r="F96" s="3">
        <v>15</v>
      </c>
      <c r="G96" s="3">
        <v>1064.28900474341</v>
      </c>
      <c r="H96" s="3">
        <v>4</v>
      </c>
      <c r="I96" s="3">
        <v>1159.1567751954699</v>
      </c>
      <c r="J96" s="3">
        <v>7</v>
      </c>
      <c r="K96" s="3">
        <v>735.56219934505498</v>
      </c>
      <c r="L96" s="3">
        <v>76</v>
      </c>
      <c r="M96" s="3">
        <v>18</v>
      </c>
      <c r="N96" s="3">
        <v>4</v>
      </c>
      <c r="O96" s="3">
        <v>752</v>
      </c>
      <c r="P96" s="3">
        <v>4</v>
      </c>
      <c r="Q96" s="3">
        <v>14102.76602615</v>
      </c>
      <c r="R96" s="3">
        <v>3</v>
      </c>
      <c r="S96" s="3">
        <v>0</v>
      </c>
      <c r="T96" s="3">
        <v>0</v>
      </c>
      <c r="U96" s="3">
        <v>2441.3169285660401</v>
      </c>
      <c r="V96" s="3">
        <v>0</v>
      </c>
    </row>
    <row r="97" spans="1:22" ht="21.75" customHeight="1" x14ac:dyDescent="0.3">
      <c r="A97" s="3" t="s">
        <v>123</v>
      </c>
      <c r="B97" s="3">
        <v>34</v>
      </c>
      <c r="C97" s="3" t="s">
        <v>23</v>
      </c>
      <c r="D97" s="3" t="s">
        <v>24</v>
      </c>
      <c r="E97" s="3">
        <v>55395.900240838499</v>
      </c>
      <c r="F97" s="3">
        <v>188</v>
      </c>
      <c r="G97" s="3">
        <v>2983.1052930710198</v>
      </c>
      <c r="H97" s="3">
        <v>1</v>
      </c>
      <c r="I97" s="3">
        <v>443.20064317854298</v>
      </c>
      <c r="J97" s="3">
        <v>26</v>
      </c>
      <c r="K97" s="3">
        <v>388.452714739084</v>
      </c>
      <c r="L97" s="3">
        <v>39</v>
      </c>
      <c r="M97" s="3">
        <v>7</v>
      </c>
      <c r="N97" s="3">
        <v>2</v>
      </c>
      <c r="O97" s="3">
        <v>617</v>
      </c>
      <c r="P97" s="3">
        <v>5</v>
      </c>
      <c r="Q97" s="3">
        <v>14445.029387000101</v>
      </c>
      <c r="R97" s="3">
        <v>3</v>
      </c>
      <c r="S97" s="3">
        <v>1</v>
      </c>
      <c r="T97" s="3">
        <v>0</v>
      </c>
      <c r="U97" s="3">
        <v>6354.0482081988503</v>
      </c>
      <c r="V97" s="3">
        <v>1</v>
      </c>
    </row>
    <row r="98" spans="1:22" ht="21.75" customHeight="1" x14ac:dyDescent="0.3">
      <c r="A98" s="3" t="s">
        <v>124</v>
      </c>
      <c r="B98" s="3">
        <v>64</v>
      </c>
      <c r="C98" s="3" t="s">
        <v>23</v>
      </c>
      <c r="D98" s="3" t="s">
        <v>33</v>
      </c>
      <c r="E98" s="3">
        <v>55490.009813775097</v>
      </c>
      <c r="F98" s="3">
        <v>220</v>
      </c>
      <c r="G98" s="3">
        <v>1166.2341369780499</v>
      </c>
      <c r="H98" s="3">
        <v>3</v>
      </c>
      <c r="I98" s="3">
        <v>529.61888351046196</v>
      </c>
      <c r="J98" s="3">
        <v>46</v>
      </c>
      <c r="K98" s="3">
        <v>700.25704727151503</v>
      </c>
      <c r="L98" s="3">
        <v>40</v>
      </c>
      <c r="M98" s="3">
        <v>5</v>
      </c>
      <c r="N98" s="3">
        <v>1</v>
      </c>
      <c r="O98" s="3">
        <v>344</v>
      </c>
      <c r="P98" s="3">
        <v>4</v>
      </c>
      <c r="Q98" s="3">
        <v>12515.055931887</v>
      </c>
      <c r="R98" s="3">
        <v>6</v>
      </c>
      <c r="S98" s="3">
        <v>1</v>
      </c>
      <c r="T98" s="3">
        <v>0</v>
      </c>
      <c r="U98" s="3">
        <v>3530.3412177366599</v>
      </c>
      <c r="V98" s="3">
        <v>1</v>
      </c>
    </row>
    <row r="99" spans="1:22" ht="21.75" customHeight="1" x14ac:dyDescent="0.3">
      <c r="A99" s="3" t="s">
        <v>125</v>
      </c>
      <c r="B99" s="3">
        <v>20</v>
      </c>
      <c r="C99" s="3" t="s">
        <v>23</v>
      </c>
      <c r="D99" s="3" t="s">
        <v>33</v>
      </c>
      <c r="E99" s="3">
        <v>52939.148955442397</v>
      </c>
      <c r="F99" s="3">
        <v>180</v>
      </c>
      <c r="G99" s="3">
        <v>10</v>
      </c>
      <c r="H99" s="3">
        <v>8</v>
      </c>
      <c r="I99" s="3">
        <v>1491.0306042812499</v>
      </c>
      <c r="J99" s="3">
        <v>39</v>
      </c>
      <c r="K99" s="3">
        <v>893.20421002370597</v>
      </c>
      <c r="L99" s="3">
        <v>60</v>
      </c>
      <c r="M99" s="3">
        <v>19</v>
      </c>
      <c r="N99" s="3">
        <v>8</v>
      </c>
      <c r="O99" s="3">
        <v>356</v>
      </c>
      <c r="P99" s="3">
        <v>0</v>
      </c>
      <c r="Q99" s="3">
        <v>12408.217005304299</v>
      </c>
      <c r="R99" s="3">
        <v>6</v>
      </c>
      <c r="S99" s="3">
        <v>0</v>
      </c>
      <c r="T99" s="3">
        <v>0</v>
      </c>
      <c r="U99" s="3">
        <v>9995.6222994856798</v>
      </c>
      <c r="V99" s="3">
        <v>1</v>
      </c>
    </row>
    <row r="100" spans="1:22" ht="21.75" customHeight="1" x14ac:dyDescent="0.3">
      <c r="A100" s="3" t="s">
        <v>126</v>
      </c>
      <c r="B100" s="3">
        <v>44</v>
      </c>
      <c r="C100" s="3" t="s">
        <v>23</v>
      </c>
      <c r="D100" s="3" t="s">
        <v>33</v>
      </c>
      <c r="E100" s="3">
        <v>50722.143483858403</v>
      </c>
      <c r="F100" s="3">
        <v>13</v>
      </c>
      <c r="G100" s="3">
        <v>1302.1756008406401</v>
      </c>
      <c r="H100" s="3">
        <v>2</v>
      </c>
      <c r="I100" s="3">
        <v>219.09262351645</v>
      </c>
      <c r="J100" s="3">
        <v>27</v>
      </c>
      <c r="K100" s="3">
        <v>352.761130638282</v>
      </c>
      <c r="L100" s="3">
        <v>64</v>
      </c>
      <c r="M100" s="3">
        <v>13</v>
      </c>
      <c r="N100" s="3">
        <v>4</v>
      </c>
      <c r="O100" s="3">
        <v>685</v>
      </c>
      <c r="P100" s="3">
        <v>2</v>
      </c>
      <c r="Q100" s="3">
        <v>10950.749578004101</v>
      </c>
      <c r="R100" s="3">
        <v>3</v>
      </c>
      <c r="S100" s="3">
        <v>1</v>
      </c>
      <c r="T100" s="3">
        <v>0</v>
      </c>
      <c r="U100" s="3">
        <v>13182.3189242849</v>
      </c>
      <c r="V100" s="3">
        <v>1</v>
      </c>
    </row>
    <row r="101" spans="1:22" ht="21.75" customHeight="1" x14ac:dyDescent="0.3">
      <c r="A101" s="3" t="s">
        <v>127</v>
      </c>
      <c r="B101" s="3">
        <v>26</v>
      </c>
      <c r="C101" s="3" t="s">
        <v>31</v>
      </c>
      <c r="D101" s="3" t="s">
        <v>33</v>
      </c>
      <c r="E101" s="3">
        <v>12346.4462980844</v>
      </c>
      <c r="F101" s="3">
        <v>15</v>
      </c>
      <c r="G101" s="3">
        <v>2177.2554236840601</v>
      </c>
      <c r="H101" s="3">
        <v>1</v>
      </c>
      <c r="I101" s="3">
        <v>360.29988550757599</v>
      </c>
      <c r="J101" s="3">
        <v>3</v>
      </c>
      <c r="K101" s="3">
        <v>566.41318041061004</v>
      </c>
      <c r="L101" s="3">
        <v>0</v>
      </c>
      <c r="M101" s="3">
        <v>7</v>
      </c>
      <c r="N101" s="3">
        <v>0</v>
      </c>
      <c r="O101" s="3">
        <v>482</v>
      </c>
      <c r="P101" s="3">
        <v>5</v>
      </c>
      <c r="Q101" s="3">
        <v>14259.827663735199</v>
      </c>
      <c r="R101" s="3">
        <v>6</v>
      </c>
      <c r="S101" s="3">
        <v>0</v>
      </c>
      <c r="T101" s="3">
        <v>0</v>
      </c>
      <c r="U101" s="3">
        <v>5387.1177260202703</v>
      </c>
      <c r="V101" s="3">
        <v>1</v>
      </c>
    </row>
    <row r="102" spans="1:22" ht="21.75" customHeight="1" x14ac:dyDescent="0.3">
      <c r="A102" s="3" t="s">
        <v>128</v>
      </c>
      <c r="B102" s="3">
        <v>28</v>
      </c>
      <c r="C102" s="3" t="s">
        <v>23</v>
      </c>
      <c r="D102" s="3" t="s">
        <v>24</v>
      </c>
      <c r="E102" s="3">
        <v>43355.709084695103</v>
      </c>
      <c r="F102" s="3">
        <v>99</v>
      </c>
      <c r="G102" s="3">
        <v>2830.7613790149899</v>
      </c>
      <c r="H102" s="3">
        <v>3</v>
      </c>
      <c r="I102" s="3">
        <v>639.10565013412804</v>
      </c>
      <c r="J102" s="3">
        <v>37</v>
      </c>
      <c r="K102" s="3">
        <v>938.65004338552001</v>
      </c>
      <c r="L102" s="3">
        <v>8</v>
      </c>
      <c r="M102" s="3">
        <v>5</v>
      </c>
      <c r="N102" s="3">
        <v>1</v>
      </c>
      <c r="O102" s="3">
        <v>616</v>
      </c>
      <c r="P102" s="3">
        <v>3</v>
      </c>
      <c r="Q102" s="3">
        <v>15709.4951480976</v>
      </c>
      <c r="R102" s="3">
        <v>7</v>
      </c>
      <c r="S102" s="3">
        <v>0</v>
      </c>
      <c r="T102" s="3">
        <v>0</v>
      </c>
      <c r="U102" s="3">
        <v>12175.8935597072</v>
      </c>
      <c r="V102" s="3">
        <v>1</v>
      </c>
    </row>
    <row r="103" spans="1:22" ht="21.75" customHeight="1" x14ac:dyDescent="0.3">
      <c r="A103" s="3" t="s">
        <v>129</v>
      </c>
      <c r="B103" s="3">
        <v>43</v>
      </c>
      <c r="C103" s="3" t="s">
        <v>28</v>
      </c>
      <c r="D103" s="3" t="s">
        <v>24</v>
      </c>
      <c r="E103" s="3">
        <v>45674.585507331503</v>
      </c>
      <c r="F103" s="3">
        <v>180</v>
      </c>
      <c r="G103" s="3">
        <v>317.67308414397797</v>
      </c>
      <c r="H103" s="3">
        <v>8</v>
      </c>
      <c r="I103" s="3">
        <v>715.91010605795202</v>
      </c>
      <c r="J103" s="3">
        <v>10</v>
      </c>
      <c r="K103" s="3">
        <v>141.11762836281301</v>
      </c>
      <c r="L103" s="3">
        <v>74</v>
      </c>
      <c r="M103" s="3">
        <v>11</v>
      </c>
      <c r="N103" s="3">
        <v>1</v>
      </c>
      <c r="O103" s="3">
        <v>707</v>
      </c>
      <c r="P103" s="3">
        <v>0</v>
      </c>
      <c r="Q103" s="3">
        <v>4730.33586575356</v>
      </c>
      <c r="R103" s="3">
        <v>6</v>
      </c>
      <c r="S103" s="3">
        <v>1</v>
      </c>
      <c r="T103" s="3">
        <v>0</v>
      </c>
      <c r="U103" s="3">
        <v>15184.421842870201</v>
      </c>
      <c r="V103" s="3">
        <v>1</v>
      </c>
    </row>
    <row r="104" spans="1:22" ht="21.75" customHeight="1" x14ac:dyDescent="0.3">
      <c r="A104" s="3" t="s">
        <v>130</v>
      </c>
      <c r="B104" s="3">
        <v>20</v>
      </c>
      <c r="C104" s="3" t="s">
        <v>28</v>
      </c>
      <c r="D104" s="3" t="s">
        <v>33</v>
      </c>
      <c r="E104" s="3">
        <v>36518.484249139197</v>
      </c>
      <c r="F104" s="3">
        <v>103</v>
      </c>
      <c r="G104" s="3">
        <v>2162.61358288681</v>
      </c>
      <c r="H104" s="3">
        <v>3</v>
      </c>
      <c r="I104" s="3">
        <v>487.18915125882103</v>
      </c>
      <c r="J104" s="3">
        <v>43</v>
      </c>
      <c r="K104" s="3">
        <v>601.16938099891695</v>
      </c>
      <c r="L104" s="3">
        <v>79</v>
      </c>
      <c r="M104" s="3">
        <v>8</v>
      </c>
      <c r="N104" s="3">
        <v>3</v>
      </c>
      <c r="O104" s="3">
        <v>816</v>
      </c>
      <c r="P104" s="3">
        <v>5</v>
      </c>
      <c r="Q104" s="3">
        <v>10335.163357105201</v>
      </c>
      <c r="R104" s="3">
        <v>3</v>
      </c>
      <c r="S104" s="3">
        <v>0</v>
      </c>
      <c r="T104" s="3">
        <v>0</v>
      </c>
      <c r="U104" s="3">
        <v>4816.8027384494899</v>
      </c>
      <c r="V104" s="3">
        <v>0</v>
      </c>
    </row>
    <row r="105" spans="1:22" ht="21.75" customHeight="1" x14ac:dyDescent="0.3">
      <c r="A105" s="3" t="s">
        <v>131</v>
      </c>
      <c r="B105" s="3">
        <v>63</v>
      </c>
      <c r="C105" s="3" t="s">
        <v>31</v>
      </c>
      <c r="D105" s="3" t="s">
        <v>33</v>
      </c>
      <c r="E105" s="3">
        <v>39990.255147881602</v>
      </c>
      <c r="F105" s="3">
        <v>40</v>
      </c>
      <c r="G105" s="3">
        <v>2214.5182600695798</v>
      </c>
      <c r="H105" s="3">
        <v>11</v>
      </c>
      <c r="I105" s="3">
        <v>394.47071593697899</v>
      </c>
      <c r="J105" s="3">
        <v>23</v>
      </c>
      <c r="K105" s="3">
        <v>673.21056268557004</v>
      </c>
      <c r="L105" s="3">
        <v>14</v>
      </c>
      <c r="M105" s="3">
        <v>6</v>
      </c>
      <c r="N105" s="3">
        <v>5</v>
      </c>
      <c r="O105" s="3">
        <v>775</v>
      </c>
      <c r="P105" s="3">
        <v>3</v>
      </c>
      <c r="Q105" s="3">
        <v>9829.0414133891009</v>
      </c>
      <c r="R105" s="3">
        <v>1</v>
      </c>
      <c r="S105" s="3">
        <v>0</v>
      </c>
      <c r="T105" s="3">
        <v>0</v>
      </c>
      <c r="U105" s="3">
        <v>9588.4929550695906</v>
      </c>
      <c r="V105" s="3">
        <v>0</v>
      </c>
    </row>
    <row r="106" spans="1:22" ht="21.75" customHeight="1" x14ac:dyDescent="0.3">
      <c r="A106" s="3" t="s">
        <v>132</v>
      </c>
      <c r="B106" s="3">
        <v>27</v>
      </c>
      <c r="C106" s="3" t="s">
        <v>23</v>
      </c>
      <c r="D106" s="3" t="s">
        <v>26</v>
      </c>
      <c r="E106" s="3">
        <v>55413.482309254301</v>
      </c>
      <c r="F106" s="3">
        <v>3</v>
      </c>
      <c r="G106" s="3">
        <v>2541.1219122461498</v>
      </c>
      <c r="H106" s="3">
        <v>4</v>
      </c>
      <c r="I106" s="3">
        <v>1328.4980135511801</v>
      </c>
      <c r="J106" s="3">
        <v>27</v>
      </c>
      <c r="K106" s="3">
        <v>505.148416509904</v>
      </c>
      <c r="L106" s="3">
        <v>58</v>
      </c>
      <c r="M106" s="3">
        <v>12</v>
      </c>
      <c r="N106" s="3">
        <v>7</v>
      </c>
      <c r="O106" s="3">
        <v>318</v>
      </c>
      <c r="P106" s="3">
        <v>1</v>
      </c>
      <c r="Q106" s="3">
        <v>15966.910368152299</v>
      </c>
      <c r="R106" s="3">
        <v>2</v>
      </c>
      <c r="S106" s="3">
        <v>0</v>
      </c>
      <c r="T106" s="3">
        <v>0</v>
      </c>
      <c r="U106" s="3">
        <v>8089.7222417317298</v>
      </c>
      <c r="V106" s="3">
        <v>1</v>
      </c>
    </row>
    <row r="107" spans="1:22" ht="21.75" customHeight="1" x14ac:dyDescent="0.3">
      <c r="A107" s="3" t="s">
        <v>133</v>
      </c>
      <c r="B107" s="3">
        <v>43</v>
      </c>
      <c r="C107" s="3" t="s">
        <v>28</v>
      </c>
      <c r="D107" s="3" t="s">
        <v>26</v>
      </c>
      <c r="E107" s="3">
        <v>63816.621385099301</v>
      </c>
      <c r="F107" s="3">
        <v>41</v>
      </c>
      <c r="G107" s="3">
        <v>10</v>
      </c>
      <c r="H107" s="3">
        <v>3</v>
      </c>
      <c r="I107" s="3">
        <v>892.04514343665096</v>
      </c>
      <c r="J107" s="3">
        <v>40</v>
      </c>
      <c r="K107" s="3">
        <v>1059.3208458065201</v>
      </c>
      <c r="L107" s="3">
        <v>65</v>
      </c>
      <c r="M107" s="3">
        <v>15</v>
      </c>
      <c r="N107" s="3">
        <v>2</v>
      </c>
      <c r="O107" s="3">
        <v>330</v>
      </c>
      <c r="P107" s="3">
        <v>3</v>
      </c>
      <c r="Q107" s="3">
        <v>19250.755362379699</v>
      </c>
      <c r="R107" s="3">
        <v>5</v>
      </c>
      <c r="S107" s="3">
        <v>0</v>
      </c>
      <c r="T107" s="3">
        <v>0</v>
      </c>
      <c r="U107" s="3">
        <v>2922.9444884240802</v>
      </c>
      <c r="V107" s="3">
        <v>1</v>
      </c>
    </row>
    <row r="108" spans="1:22" ht="21.75" customHeight="1" x14ac:dyDescent="0.3">
      <c r="A108" s="3" t="s">
        <v>134</v>
      </c>
      <c r="B108" s="3">
        <v>30</v>
      </c>
      <c r="C108" s="3" t="s">
        <v>31</v>
      </c>
      <c r="D108" s="3" t="s">
        <v>26</v>
      </c>
      <c r="E108" s="3">
        <v>55386.2563145319</v>
      </c>
      <c r="F108" s="3">
        <v>29</v>
      </c>
      <c r="G108" s="3">
        <v>2825.4636965445102</v>
      </c>
      <c r="H108" s="3">
        <v>7</v>
      </c>
      <c r="I108" s="3">
        <v>1004.80906047322</v>
      </c>
      <c r="J108" s="3">
        <v>17</v>
      </c>
      <c r="K108" s="3">
        <v>622.712384758805</v>
      </c>
      <c r="L108" s="3">
        <v>9</v>
      </c>
      <c r="M108" s="3">
        <v>7</v>
      </c>
      <c r="N108" s="3">
        <v>9</v>
      </c>
      <c r="O108" s="3">
        <v>790</v>
      </c>
      <c r="P108" s="3">
        <v>4</v>
      </c>
      <c r="Q108" s="3">
        <v>14565.688118464401</v>
      </c>
      <c r="R108" s="3">
        <v>3</v>
      </c>
      <c r="S108" s="3">
        <v>0</v>
      </c>
      <c r="T108" s="3">
        <v>0</v>
      </c>
      <c r="U108" s="3">
        <v>8004.1971485476397</v>
      </c>
      <c r="V108" s="3">
        <v>0</v>
      </c>
    </row>
    <row r="109" spans="1:22" ht="21.75" customHeight="1" x14ac:dyDescent="0.3">
      <c r="A109" s="3" t="s">
        <v>135</v>
      </c>
      <c r="B109" s="3">
        <v>36</v>
      </c>
      <c r="C109" s="3" t="s">
        <v>23</v>
      </c>
      <c r="D109" s="3" t="s">
        <v>24</v>
      </c>
      <c r="E109" s="3">
        <v>63363.9962956452</v>
      </c>
      <c r="F109" s="3">
        <v>38</v>
      </c>
      <c r="G109" s="3">
        <v>1852.7216018466099</v>
      </c>
      <c r="H109" s="3">
        <v>3</v>
      </c>
      <c r="I109" s="3">
        <v>751.97118820451203</v>
      </c>
      <c r="J109" s="3">
        <v>48</v>
      </c>
      <c r="K109" s="3">
        <v>836.20768501545194</v>
      </c>
      <c r="L109" s="3">
        <v>48</v>
      </c>
      <c r="M109" s="3">
        <v>13</v>
      </c>
      <c r="N109" s="3">
        <v>9</v>
      </c>
      <c r="O109" s="3">
        <v>767</v>
      </c>
      <c r="P109" s="3">
        <v>2</v>
      </c>
      <c r="Q109" s="3">
        <v>12858.8681894825</v>
      </c>
      <c r="R109" s="3">
        <v>6</v>
      </c>
      <c r="S109" s="3">
        <v>1</v>
      </c>
      <c r="T109" s="3">
        <v>0</v>
      </c>
      <c r="U109" s="3">
        <v>5999.2561548205304</v>
      </c>
      <c r="V109" s="3">
        <v>1</v>
      </c>
    </row>
    <row r="110" spans="1:22" ht="21.75" customHeight="1" x14ac:dyDescent="0.3">
      <c r="A110" s="3" t="s">
        <v>136</v>
      </c>
      <c r="B110" s="3">
        <v>27</v>
      </c>
      <c r="C110" s="3" t="s">
        <v>28</v>
      </c>
      <c r="D110" s="3" t="s">
        <v>26</v>
      </c>
      <c r="E110" s="3">
        <v>63681.944554664398</v>
      </c>
      <c r="F110" s="3">
        <v>162</v>
      </c>
      <c r="G110" s="3">
        <v>1866.91770473409</v>
      </c>
      <c r="H110" s="3">
        <v>1</v>
      </c>
      <c r="I110" s="3">
        <v>901.30923210069795</v>
      </c>
      <c r="J110" s="3">
        <v>20</v>
      </c>
      <c r="K110" s="3">
        <v>708.40807334169301</v>
      </c>
      <c r="L110" s="3">
        <v>10</v>
      </c>
      <c r="M110" s="3">
        <v>15</v>
      </c>
      <c r="N110" s="3">
        <v>5</v>
      </c>
      <c r="O110" s="3">
        <v>695</v>
      </c>
      <c r="P110" s="3">
        <v>5</v>
      </c>
      <c r="Q110" s="3">
        <v>7388.9049127051303</v>
      </c>
      <c r="R110" s="3">
        <v>6</v>
      </c>
      <c r="S110" s="3">
        <v>0</v>
      </c>
      <c r="T110" s="3">
        <v>0</v>
      </c>
      <c r="U110" s="3">
        <v>5545.0805794723001</v>
      </c>
      <c r="V110" s="3">
        <v>1</v>
      </c>
    </row>
    <row r="111" spans="1:22" ht="21.75" customHeight="1" x14ac:dyDescent="0.3">
      <c r="A111" s="3" t="s">
        <v>137</v>
      </c>
      <c r="B111" s="3">
        <v>54</v>
      </c>
      <c r="C111" s="3" t="s">
        <v>28</v>
      </c>
      <c r="D111" s="3" t="s">
        <v>24</v>
      </c>
      <c r="E111" s="3">
        <v>44605.299316498596</v>
      </c>
      <c r="F111" s="3">
        <v>171</v>
      </c>
      <c r="G111" s="3">
        <v>2331.1989106452602</v>
      </c>
      <c r="H111" s="3">
        <v>11</v>
      </c>
      <c r="I111" s="3">
        <v>1126.51558138836</v>
      </c>
      <c r="J111" s="3">
        <v>25</v>
      </c>
      <c r="K111" s="3">
        <v>873.61989313731499</v>
      </c>
      <c r="L111" s="3">
        <v>29</v>
      </c>
      <c r="M111" s="3">
        <v>19</v>
      </c>
      <c r="N111" s="3">
        <v>3</v>
      </c>
      <c r="O111" s="3">
        <v>718</v>
      </c>
      <c r="P111" s="3">
        <v>5</v>
      </c>
      <c r="Q111" s="3">
        <v>23170.696203966101</v>
      </c>
      <c r="R111" s="3">
        <v>1</v>
      </c>
      <c r="S111" s="3">
        <v>0</v>
      </c>
      <c r="T111" s="3">
        <v>0</v>
      </c>
      <c r="U111" s="3">
        <v>6892.5806167074297</v>
      </c>
      <c r="V111" s="3">
        <v>0</v>
      </c>
    </row>
    <row r="112" spans="1:22" ht="21.75" customHeight="1" x14ac:dyDescent="0.3">
      <c r="A112" s="3" t="s">
        <v>138</v>
      </c>
      <c r="B112" s="3">
        <v>54</v>
      </c>
      <c r="C112" s="3" t="s">
        <v>31</v>
      </c>
      <c r="D112" s="3" t="s">
        <v>24</v>
      </c>
      <c r="E112" s="3">
        <v>59455.534325038701</v>
      </c>
      <c r="F112" s="3">
        <v>145</v>
      </c>
      <c r="G112" s="3">
        <v>10</v>
      </c>
      <c r="H112" s="3">
        <v>3</v>
      </c>
      <c r="I112" s="3">
        <v>451.29534490913301</v>
      </c>
      <c r="J112" s="3">
        <v>2</v>
      </c>
      <c r="K112" s="3">
        <v>544.04887479709896</v>
      </c>
      <c r="L112" s="3">
        <v>22</v>
      </c>
      <c r="M112" s="3">
        <v>5</v>
      </c>
      <c r="N112" s="3">
        <v>7</v>
      </c>
      <c r="O112" s="3">
        <v>672</v>
      </c>
      <c r="P112" s="3">
        <v>1</v>
      </c>
      <c r="Q112" s="3">
        <v>6465.3340959514499</v>
      </c>
      <c r="R112" s="3">
        <v>1</v>
      </c>
      <c r="S112" s="3">
        <v>0</v>
      </c>
      <c r="T112" s="3">
        <v>0</v>
      </c>
      <c r="U112" s="3">
        <v>5665.2543672378997</v>
      </c>
      <c r="V112" s="3">
        <v>0</v>
      </c>
    </row>
    <row r="113" spans="1:22" ht="21.75" customHeight="1" x14ac:dyDescent="0.3">
      <c r="A113" s="3" t="s">
        <v>139</v>
      </c>
      <c r="B113" s="3">
        <v>52</v>
      </c>
      <c r="C113" s="3" t="s">
        <v>23</v>
      </c>
      <c r="D113" s="3" t="s">
        <v>24</v>
      </c>
      <c r="E113" s="3">
        <v>18565.2953667738</v>
      </c>
      <c r="F113" s="3">
        <v>33</v>
      </c>
      <c r="G113" s="3">
        <v>2311.99902230722</v>
      </c>
      <c r="H113" s="3">
        <v>1</v>
      </c>
      <c r="I113" s="3">
        <v>892.69259878129401</v>
      </c>
      <c r="J113" s="3">
        <v>12</v>
      </c>
      <c r="K113" s="3">
        <v>173.70597358501499</v>
      </c>
      <c r="L113" s="3">
        <v>21</v>
      </c>
      <c r="M113" s="3">
        <v>3</v>
      </c>
      <c r="N113" s="3">
        <v>8</v>
      </c>
      <c r="O113" s="3">
        <v>627</v>
      </c>
      <c r="P113" s="3">
        <v>2</v>
      </c>
      <c r="Q113" s="3">
        <v>4469.3272251498101</v>
      </c>
      <c r="R113" s="3">
        <v>0</v>
      </c>
      <c r="S113" s="3">
        <v>0</v>
      </c>
      <c r="T113" s="3">
        <v>0</v>
      </c>
      <c r="U113" s="3">
        <v>13956.797751402701</v>
      </c>
      <c r="V113" s="3">
        <v>0</v>
      </c>
    </row>
    <row r="114" spans="1:22" ht="21.75" customHeight="1" x14ac:dyDescent="0.3">
      <c r="A114" s="3" t="s">
        <v>140</v>
      </c>
      <c r="B114" s="3">
        <v>24</v>
      </c>
      <c r="C114" s="3" t="s">
        <v>23</v>
      </c>
      <c r="D114" s="3" t="s">
        <v>24</v>
      </c>
      <c r="E114" s="3">
        <v>43082.145916542097</v>
      </c>
      <c r="F114" s="3">
        <v>129</v>
      </c>
      <c r="G114" s="3">
        <v>3399.9338534830599</v>
      </c>
      <c r="H114" s="3">
        <v>8</v>
      </c>
      <c r="I114" s="3">
        <v>1043.61480969276</v>
      </c>
      <c r="J114" s="3">
        <v>37</v>
      </c>
      <c r="K114" s="3">
        <v>636.58900638328703</v>
      </c>
      <c r="L114" s="3">
        <v>50</v>
      </c>
      <c r="M114" s="3">
        <v>3</v>
      </c>
      <c r="N114" s="3">
        <v>8</v>
      </c>
      <c r="O114" s="3">
        <v>836</v>
      </c>
      <c r="P114" s="3">
        <v>5</v>
      </c>
      <c r="Q114" s="3">
        <v>16317.0298208023</v>
      </c>
      <c r="R114" s="3">
        <v>5</v>
      </c>
      <c r="S114" s="3">
        <v>0</v>
      </c>
      <c r="T114" s="3">
        <v>0</v>
      </c>
      <c r="U114" s="3">
        <v>500</v>
      </c>
      <c r="V114" s="3">
        <v>1</v>
      </c>
    </row>
    <row r="115" spans="1:22" ht="21.75" customHeight="1" x14ac:dyDescent="0.3">
      <c r="A115" s="3" t="s">
        <v>141</v>
      </c>
      <c r="B115" s="3">
        <v>61</v>
      </c>
      <c r="C115" s="3" t="s">
        <v>28</v>
      </c>
      <c r="D115" s="3" t="s">
        <v>26</v>
      </c>
      <c r="E115" s="3">
        <v>40966.671389606599</v>
      </c>
      <c r="F115" s="3">
        <v>8</v>
      </c>
      <c r="G115" s="3">
        <v>405.07985142668502</v>
      </c>
      <c r="H115" s="3">
        <v>10</v>
      </c>
      <c r="I115" s="3">
        <v>1340.67907123449</v>
      </c>
      <c r="J115" s="3">
        <v>27</v>
      </c>
      <c r="K115" s="3">
        <v>78.508276258838407</v>
      </c>
      <c r="L115" s="3">
        <v>41</v>
      </c>
      <c r="M115" s="3">
        <v>2</v>
      </c>
      <c r="N115" s="3">
        <v>5</v>
      </c>
      <c r="O115" s="3">
        <v>452</v>
      </c>
      <c r="P115" s="3">
        <v>2</v>
      </c>
      <c r="Q115" s="3">
        <v>8930.8768009198102</v>
      </c>
      <c r="R115" s="3">
        <v>7</v>
      </c>
      <c r="S115" s="3">
        <v>0</v>
      </c>
      <c r="T115" s="3">
        <v>0</v>
      </c>
      <c r="U115" s="3">
        <v>3834.1649560927999</v>
      </c>
      <c r="V115" s="3">
        <v>1</v>
      </c>
    </row>
    <row r="116" spans="1:22" ht="21.75" customHeight="1" x14ac:dyDescent="0.3">
      <c r="A116" s="3" t="s">
        <v>142</v>
      </c>
      <c r="B116" s="3">
        <v>58</v>
      </c>
      <c r="C116" s="3" t="s">
        <v>28</v>
      </c>
      <c r="D116" s="3" t="s">
        <v>33</v>
      </c>
      <c r="E116" s="3">
        <v>77563.882441656198</v>
      </c>
      <c r="F116" s="3">
        <v>91</v>
      </c>
      <c r="G116" s="3">
        <v>1448.4849742791</v>
      </c>
      <c r="H116" s="3">
        <v>7</v>
      </c>
      <c r="I116" s="3">
        <v>1481.7618429306201</v>
      </c>
      <c r="J116" s="3">
        <v>13</v>
      </c>
      <c r="K116" s="3">
        <v>416.55453114371801</v>
      </c>
      <c r="L116" s="3">
        <v>28</v>
      </c>
      <c r="M116" s="3">
        <v>9</v>
      </c>
      <c r="N116" s="3">
        <v>1</v>
      </c>
      <c r="O116" s="3">
        <v>597</v>
      </c>
      <c r="P116" s="3">
        <v>5</v>
      </c>
      <c r="Q116" s="3">
        <v>16587.215875952101</v>
      </c>
      <c r="R116" s="3">
        <v>3</v>
      </c>
      <c r="S116" s="3">
        <v>0</v>
      </c>
      <c r="T116" s="3">
        <v>0</v>
      </c>
      <c r="U116" s="3">
        <v>7635.7141769377804</v>
      </c>
      <c r="V116" s="3">
        <v>0</v>
      </c>
    </row>
    <row r="117" spans="1:22" ht="21.75" customHeight="1" x14ac:dyDescent="0.3">
      <c r="A117" s="3" t="s">
        <v>143</v>
      </c>
      <c r="B117" s="3">
        <v>60</v>
      </c>
      <c r="C117" s="3" t="s">
        <v>28</v>
      </c>
      <c r="D117" s="3" t="s">
        <v>33</v>
      </c>
      <c r="E117" s="3">
        <v>56067.571269206303</v>
      </c>
      <c r="F117" s="3">
        <v>182</v>
      </c>
      <c r="G117" s="3">
        <v>1529.96838149622</v>
      </c>
      <c r="H117" s="3">
        <v>8</v>
      </c>
      <c r="I117" s="3">
        <v>824.45092894361699</v>
      </c>
      <c r="J117" s="3">
        <v>0</v>
      </c>
      <c r="K117" s="3">
        <v>383.41029781413499</v>
      </c>
      <c r="L117" s="3">
        <v>44</v>
      </c>
      <c r="M117" s="3">
        <v>5</v>
      </c>
      <c r="N117" s="3">
        <v>1</v>
      </c>
      <c r="O117" s="3">
        <v>442</v>
      </c>
      <c r="P117" s="3">
        <v>3</v>
      </c>
      <c r="Q117" s="3">
        <v>20592.832452690302</v>
      </c>
      <c r="R117" s="3">
        <v>1</v>
      </c>
      <c r="S117" s="3">
        <v>0</v>
      </c>
      <c r="T117" s="3">
        <v>0</v>
      </c>
      <c r="U117" s="3">
        <v>4215.8880762605904</v>
      </c>
      <c r="V117" s="3">
        <v>1</v>
      </c>
    </row>
    <row r="118" spans="1:22" ht="21.75" customHeight="1" x14ac:dyDescent="0.3">
      <c r="A118" s="3" t="s">
        <v>144</v>
      </c>
      <c r="B118" s="3">
        <v>47</v>
      </c>
      <c r="C118" s="3" t="s">
        <v>23</v>
      </c>
      <c r="D118" s="3" t="s">
        <v>33</v>
      </c>
      <c r="E118" s="3">
        <v>25979.8265392475</v>
      </c>
      <c r="F118" s="3">
        <v>212</v>
      </c>
      <c r="G118" s="3">
        <v>1785.16233123759</v>
      </c>
      <c r="H118" s="3">
        <v>3</v>
      </c>
      <c r="I118" s="3">
        <v>1198.5236323905001</v>
      </c>
      <c r="J118" s="3">
        <v>27</v>
      </c>
      <c r="K118" s="3">
        <v>403.021557640428</v>
      </c>
      <c r="L118" s="3">
        <v>32</v>
      </c>
      <c r="M118" s="3">
        <v>17</v>
      </c>
      <c r="N118" s="3">
        <v>9</v>
      </c>
      <c r="O118" s="3">
        <v>834</v>
      </c>
      <c r="P118" s="3">
        <v>5</v>
      </c>
      <c r="Q118" s="3">
        <v>10395.6449265142</v>
      </c>
      <c r="R118" s="3">
        <v>5</v>
      </c>
      <c r="S118" s="3">
        <v>0</v>
      </c>
      <c r="T118" s="3">
        <v>0</v>
      </c>
      <c r="U118" s="3">
        <v>11082.096496591599</v>
      </c>
      <c r="V118" s="3">
        <v>1</v>
      </c>
    </row>
    <row r="119" spans="1:22" ht="21.75" customHeight="1" x14ac:dyDescent="0.3">
      <c r="A119" s="3" t="s">
        <v>145</v>
      </c>
      <c r="B119" s="3">
        <v>26</v>
      </c>
      <c r="C119" s="3" t="s">
        <v>31</v>
      </c>
      <c r="D119" s="3" t="s">
        <v>26</v>
      </c>
      <c r="E119" s="3">
        <v>60702.508485960003</v>
      </c>
      <c r="F119" s="3">
        <v>152</v>
      </c>
      <c r="G119" s="3">
        <v>1840.8316255800501</v>
      </c>
      <c r="H119" s="3">
        <v>0</v>
      </c>
      <c r="I119" s="3">
        <v>20</v>
      </c>
      <c r="J119" s="3">
        <v>35</v>
      </c>
      <c r="K119" s="3">
        <v>816.052022088954</v>
      </c>
      <c r="L119" s="3">
        <v>38</v>
      </c>
      <c r="M119" s="3">
        <v>12</v>
      </c>
      <c r="N119" s="3">
        <v>8</v>
      </c>
      <c r="O119" s="3">
        <v>411</v>
      </c>
      <c r="P119" s="3">
        <v>2</v>
      </c>
      <c r="Q119" s="3">
        <v>14735.687694038999</v>
      </c>
      <c r="R119" s="3">
        <v>7</v>
      </c>
      <c r="S119" s="3">
        <v>0</v>
      </c>
      <c r="T119" s="3">
        <v>0</v>
      </c>
      <c r="U119" s="3">
        <v>9264.0704227876595</v>
      </c>
      <c r="V119" s="3">
        <v>1</v>
      </c>
    </row>
    <row r="120" spans="1:22" ht="21.75" customHeight="1" x14ac:dyDescent="0.3">
      <c r="A120" s="3" t="s">
        <v>146</v>
      </c>
      <c r="B120" s="3">
        <v>28</v>
      </c>
      <c r="C120" s="3" t="s">
        <v>31</v>
      </c>
      <c r="D120" s="3" t="s">
        <v>33</v>
      </c>
      <c r="E120" s="3">
        <v>66376.1002118209</v>
      </c>
      <c r="F120" s="3">
        <v>33</v>
      </c>
      <c r="G120" s="3">
        <v>962.80649566999705</v>
      </c>
      <c r="H120" s="3">
        <v>2</v>
      </c>
      <c r="I120" s="3">
        <v>1343.2990182818501</v>
      </c>
      <c r="J120" s="3">
        <v>49</v>
      </c>
      <c r="K120" s="3">
        <v>493.637226748709</v>
      </c>
      <c r="L120" s="3">
        <v>72</v>
      </c>
      <c r="M120" s="3">
        <v>10</v>
      </c>
      <c r="N120" s="3">
        <v>4</v>
      </c>
      <c r="O120" s="3">
        <v>568</v>
      </c>
      <c r="P120" s="3">
        <v>1</v>
      </c>
      <c r="Q120" s="3">
        <v>9322.5743046604202</v>
      </c>
      <c r="R120" s="3">
        <v>0</v>
      </c>
      <c r="S120" s="3">
        <v>0</v>
      </c>
      <c r="T120" s="3">
        <v>0</v>
      </c>
      <c r="U120" s="3">
        <v>7368.1706269710403</v>
      </c>
      <c r="V120" s="3">
        <v>1</v>
      </c>
    </row>
    <row r="121" spans="1:22" ht="21.75" customHeight="1" x14ac:dyDescent="0.3">
      <c r="A121" s="3" t="s">
        <v>147</v>
      </c>
      <c r="B121" s="3">
        <v>27</v>
      </c>
      <c r="C121" s="3" t="s">
        <v>23</v>
      </c>
      <c r="D121" s="3" t="s">
        <v>26</v>
      </c>
      <c r="E121" s="3">
        <v>48386.0494122866</v>
      </c>
      <c r="F121" s="3">
        <v>102</v>
      </c>
      <c r="G121" s="3">
        <v>1531.9603855426999</v>
      </c>
      <c r="H121" s="3">
        <v>6</v>
      </c>
      <c r="I121" s="3">
        <v>545.94071839771902</v>
      </c>
      <c r="J121" s="3">
        <v>10</v>
      </c>
      <c r="K121" s="3">
        <v>1013.94340249474</v>
      </c>
      <c r="L121" s="3">
        <v>64</v>
      </c>
      <c r="M121" s="3">
        <v>3</v>
      </c>
      <c r="N121" s="3">
        <v>6</v>
      </c>
      <c r="O121" s="3">
        <v>395</v>
      </c>
      <c r="P121" s="3">
        <v>2</v>
      </c>
      <c r="Q121" s="3">
        <v>12443.7935670033</v>
      </c>
      <c r="R121" s="3">
        <v>0</v>
      </c>
      <c r="S121" s="3">
        <v>1</v>
      </c>
      <c r="T121" s="3">
        <v>0</v>
      </c>
      <c r="U121" s="3">
        <v>8396.1823935851498</v>
      </c>
      <c r="V121" s="3">
        <v>1</v>
      </c>
    </row>
    <row r="122" spans="1:22" ht="21.75" customHeight="1" x14ac:dyDescent="0.3">
      <c r="A122" s="3" t="s">
        <v>148</v>
      </c>
      <c r="B122" s="3">
        <v>31</v>
      </c>
      <c r="C122" s="3" t="s">
        <v>31</v>
      </c>
      <c r="D122" s="3" t="s">
        <v>26</v>
      </c>
      <c r="E122" s="3">
        <v>62424.606724210498</v>
      </c>
      <c r="F122" s="3">
        <v>75</v>
      </c>
      <c r="G122" s="3">
        <v>2895.22520452257</v>
      </c>
      <c r="H122" s="3">
        <v>0</v>
      </c>
      <c r="I122" s="3">
        <v>715.61589285423804</v>
      </c>
      <c r="J122" s="3">
        <v>42</v>
      </c>
      <c r="K122" s="3">
        <v>483.81507534330098</v>
      </c>
      <c r="L122" s="3">
        <v>49</v>
      </c>
      <c r="M122" s="3">
        <v>7</v>
      </c>
      <c r="N122" s="3">
        <v>5</v>
      </c>
      <c r="O122" s="3">
        <v>630</v>
      </c>
      <c r="P122" s="3">
        <v>1</v>
      </c>
      <c r="Q122" s="3">
        <v>11232.0250360713</v>
      </c>
      <c r="R122" s="3">
        <v>6</v>
      </c>
      <c r="S122" s="3">
        <v>0</v>
      </c>
      <c r="T122" s="3">
        <v>1</v>
      </c>
      <c r="U122" s="3">
        <v>7760.3817463052401</v>
      </c>
      <c r="V122" s="3">
        <v>1</v>
      </c>
    </row>
    <row r="123" spans="1:22" ht="21.75" customHeight="1" x14ac:dyDescent="0.3">
      <c r="A123" s="3" t="s">
        <v>149</v>
      </c>
      <c r="B123" s="3">
        <v>53</v>
      </c>
      <c r="C123" s="3" t="s">
        <v>28</v>
      </c>
      <c r="D123" s="3" t="s">
        <v>26</v>
      </c>
      <c r="E123" s="3">
        <v>10000</v>
      </c>
      <c r="F123" s="3">
        <v>48</v>
      </c>
      <c r="G123" s="3">
        <v>1824.9221701235499</v>
      </c>
      <c r="H123" s="3">
        <v>10</v>
      </c>
      <c r="I123" s="3">
        <v>954.38656952845702</v>
      </c>
      <c r="J123" s="3">
        <v>39</v>
      </c>
      <c r="K123" s="3">
        <v>0</v>
      </c>
      <c r="L123" s="3">
        <v>47</v>
      </c>
      <c r="M123" s="3">
        <v>2</v>
      </c>
      <c r="N123" s="3">
        <v>8</v>
      </c>
      <c r="O123" s="3">
        <v>471</v>
      </c>
      <c r="P123" s="3">
        <v>4</v>
      </c>
      <c r="Q123" s="3">
        <v>17760.306573053302</v>
      </c>
      <c r="R123" s="3">
        <v>3</v>
      </c>
      <c r="S123" s="3">
        <v>0</v>
      </c>
      <c r="T123" s="3">
        <v>0</v>
      </c>
      <c r="U123" s="3">
        <v>3316.4024497966998</v>
      </c>
      <c r="V123" s="3">
        <v>1</v>
      </c>
    </row>
    <row r="124" spans="1:22" ht="21.75" customHeight="1" x14ac:dyDescent="0.3">
      <c r="A124" s="3" t="s">
        <v>150</v>
      </c>
      <c r="B124" s="3">
        <v>52</v>
      </c>
      <c r="C124" s="3" t="s">
        <v>31</v>
      </c>
      <c r="D124" s="3" t="s">
        <v>33</v>
      </c>
      <c r="E124" s="3">
        <v>10000</v>
      </c>
      <c r="F124" s="3">
        <v>197</v>
      </c>
      <c r="G124" s="3">
        <v>1794.59920598688</v>
      </c>
      <c r="H124" s="3">
        <v>7</v>
      </c>
      <c r="I124" s="3">
        <v>746.29517143957003</v>
      </c>
      <c r="J124" s="3">
        <v>3</v>
      </c>
      <c r="K124" s="3">
        <v>351.94905453692098</v>
      </c>
      <c r="L124" s="3">
        <v>36</v>
      </c>
      <c r="M124" s="3">
        <v>11</v>
      </c>
      <c r="N124" s="3">
        <v>4</v>
      </c>
      <c r="O124" s="3">
        <v>761</v>
      </c>
      <c r="P124" s="3">
        <v>5</v>
      </c>
      <c r="Q124" s="3">
        <v>8728.7238066477003</v>
      </c>
      <c r="R124" s="3">
        <v>6</v>
      </c>
      <c r="S124" s="3">
        <v>0</v>
      </c>
      <c r="T124" s="3">
        <v>0</v>
      </c>
      <c r="U124" s="3">
        <v>10837.033576363199</v>
      </c>
      <c r="V124" s="3">
        <v>1</v>
      </c>
    </row>
    <row r="125" spans="1:22" ht="21.75" customHeight="1" x14ac:dyDescent="0.3">
      <c r="A125" s="3" t="s">
        <v>151</v>
      </c>
      <c r="B125" s="3">
        <v>67</v>
      </c>
      <c r="C125" s="3" t="s">
        <v>31</v>
      </c>
      <c r="D125" s="3" t="s">
        <v>33</v>
      </c>
      <c r="E125" s="3">
        <v>28783.953746644602</v>
      </c>
      <c r="F125" s="3">
        <v>99</v>
      </c>
      <c r="G125" s="3">
        <v>928.361859561041</v>
      </c>
      <c r="H125" s="3">
        <v>8</v>
      </c>
      <c r="I125" s="3">
        <v>868.758682848847</v>
      </c>
      <c r="J125" s="3">
        <v>33</v>
      </c>
      <c r="K125" s="3">
        <v>712.65450751799096</v>
      </c>
      <c r="L125" s="3">
        <v>77</v>
      </c>
      <c r="M125" s="3">
        <v>12</v>
      </c>
      <c r="N125" s="3">
        <v>7</v>
      </c>
      <c r="O125" s="3">
        <v>590</v>
      </c>
      <c r="P125" s="3">
        <v>4</v>
      </c>
      <c r="Q125" s="3">
        <v>7957.6574724923603</v>
      </c>
      <c r="R125" s="3">
        <v>4</v>
      </c>
      <c r="S125" s="3">
        <v>0</v>
      </c>
      <c r="T125" s="3">
        <v>0</v>
      </c>
      <c r="U125" s="3">
        <v>2625.3462973906899</v>
      </c>
      <c r="V125" s="3">
        <v>1</v>
      </c>
    </row>
    <row r="126" spans="1:22" ht="21.75" customHeight="1" x14ac:dyDescent="0.3">
      <c r="A126" s="3" t="s">
        <v>152</v>
      </c>
      <c r="B126" s="3">
        <v>42</v>
      </c>
      <c r="C126" s="3" t="s">
        <v>31</v>
      </c>
      <c r="D126" s="3" t="s">
        <v>33</v>
      </c>
      <c r="E126" s="3">
        <v>52682.714611249998</v>
      </c>
      <c r="F126" s="3">
        <v>221</v>
      </c>
      <c r="G126" s="3">
        <v>2571.3126826704101</v>
      </c>
      <c r="H126" s="3">
        <v>7</v>
      </c>
      <c r="I126" s="3">
        <v>1355.6925388791501</v>
      </c>
      <c r="J126" s="3">
        <v>0</v>
      </c>
      <c r="K126" s="3">
        <v>163.07400546621599</v>
      </c>
      <c r="L126" s="3">
        <v>32</v>
      </c>
      <c r="M126" s="3">
        <v>10</v>
      </c>
      <c r="N126" s="3">
        <v>3</v>
      </c>
      <c r="O126" s="3">
        <v>534</v>
      </c>
      <c r="P126" s="3">
        <v>3</v>
      </c>
      <c r="Q126" s="3">
        <v>10816.2299451129</v>
      </c>
      <c r="R126" s="3">
        <v>1</v>
      </c>
      <c r="S126" s="3">
        <v>0</v>
      </c>
      <c r="T126" s="3">
        <v>0</v>
      </c>
      <c r="U126" s="3">
        <v>8441.8950594881208</v>
      </c>
      <c r="V126" s="3">
        <v>1</v>
      </c>
    </row>
    <row r="127" spans="1:22" ht="21.75" customHeight="1" x14ac:dyDescent="0.3">
      <c r="A127" s="3" t="s">
        <v>153</v>
      </c>
      <c r="B127" s="3">
        <v>43</v>
      </c>
      <c r="C127" s="3" t="s">
        <v>28</v>
      </c>
      <c r="D127" s="3" t="s">
        <v>24</v>
      </c>
      <c r="E127" s="3">
        <v>77578.947852953905</v>
      </c>
      <c r="F127" s="3">
        <v>173</v>
      </c>
      <c r="G127" s="3">
        <v>1326.46254671207</v>
      </c>
      <c r="H127" s="3">
        <v>4</v>
      </c>
      <c r="I127" s="3">
        <v>665.52298412891002</v>
      </c>
      <c r="J127" s="3">
        <v>9</v>
      </c>
      <c r="K127" s="3">
        <v>411.00806445130399</v>
      </c>
      <c r="L127" s="3">
        <v>5</v>
      </c>
      <c r="M127" s="3">
        <v>8</v>
      </c>
      <c r="N127" s="3">
        <v>6</v>
      </c>
      <c r="O127" s="3">
        <v>718</v>
      </c>
      <c r="P127" s="3">
        <v>0</v>
      </c>
      <c r="Q127" s="3">
        <v>15977.816025653799</v>
      </c>
      <c r="R127" s="3">
        <v>4</v>
      </c>
      <c r="S127" s="3">
        <v>0</v>
      </c>
      <c r="T127" s="3">
        <v>0</v>
      </c>
      <c r="U127" s="3">
        <v>9037.2019855421895</v>
      </c>
      <c r="V127" s="3">
        <v>1</v>
      </c>
    </row>
    <row r="128" spans="1:22" ht="21.75" customHeight="1" x14ac:dyDescent="0.3">
      <c r="A128" s="3" t="s">
        <v>154</v>
      </c>
      <c r="B128" s="3">
        <v>56</v>
      </c>
      <c r="C128" s="3" t="s">
        <v>23</v>
      </c>
      <c r="D128" s="3" t="s">
        <v>26</v>
      </c>
      <c r="E128" s="3">
        <v>29724.301600110401</v>
      </c>
      <c r="F128" s="3">
        <v>3</v>
      </c>
      <c r="G128" s="3">
        <v>10</v>
      </c>
      <c r="H128" s="3">
        <v>11</v>
      </c>
      <c r="I128" s="3">
        <v>419.576664224806</v>
      </c>
      <c r="J128" s="3">
        <v>16</v>
      </c>
      <c r="K128" s="3">
        <v>704.09469183992098</v>
      </c>
      <c r="L128" s="3">
        <v>69</v>
      </c>
      <c r="M128" s="3">
        <v>3</v>
      </c>
      <c r="N128" s="3">
        <v>8</v>
      </c>
      <c r="O128" s="3">
        <v>605</v>
      </c>
      <c r="P128" s="3">
        <v>5</v>
      </c>
      <c r="Q128" s="3">
        <v>7205.1706716244298</v>
      </c>
      <c r="R128" s="3">
        <v>0</v>
      </c>
      <c r="S128" s="3">
        <v>0</v>
      </c>
      <c r="T128" s="3">
        <v>0</v>
      </c>
      <c r="U128" s="3">
        <v>5982.2501901751502</v>
      </c>
      <c r="V128" s="3">
        <v>0</v>
      </c>
    </row>
    <row r="129" spans="1:22" ht="21.75" customHeight="1" x14ac:dyDescent="0.3">
      <c r="A129" s="3" t="s">
        <v>155</v>
      </c>
      <c r="B129" s="3">
        <v>54</v>
      </c>
      <c r="C129" s="3" t="s">
        <v>28</v>
      </c>
      <c r="D129" s="3" t="s">
        <v>24</v>
      </c>
      <c r="E129" s="3">
        <v>34633.806650817103</v>
      </c>
      <c r="F129" s="3">
        <v>174</v>
      </c>
      <c r="G129" s="3">
        <v>1836.16091990771</v>
      </c>
      <c r="H129" s="3">
        <v>10</v>
      </c>
      <c r="I129" s="3">
        <v>1434.7123500544899</v>
      </c>
      <c r="J129" s="3">
        <v>6</v>
      </c>
      <c r="K129" s="3">
        <v>421.13535067189702</v>
      </c>
      <c r="L129" s="3">
        <v>54</v>
      </c>
      <c r="M129" s="3">
        <v>10</v>
      </c>
      <c r="N129" s="3">
        <v>1</v>
      </c>
      <c r="O129" s="3">
        <v>787</v>
      </c>
      <c r="P129" s="3">
        <v>4</v>
      </c>
      <c r="Q129" s="3">
        <v>4901.7818471595201</v>
      </c>
      <c r="R129" s="3">
        <v>4</v>
      </c>
      <c r="S129" s="3">
        <v>0</v>
      </c>
      <c r="T129" s="3">
        <v>0</v>
      </c>
      <c r="U129" s="3">
        <v>5517.3155572801197</v>
      </c>
      <c r="V129" s="3">
        <v>1</v>
      </c>
    </row>
    <row r="130" spans="1:22" ht="21.75" customHeight="1" x14ac:dyDescent="0.3">
      <c r="A130" s="3" t="s">
        <v>156</v>
      </c>
      <c r="B130" s="3">
        <v>63</v>
      </c>
      <c r="C130" s="3" t="s">
        <v>23</v>
      </c>
      <c r="D130" s="3" t="s">
        <v>26</v>
      </c>
      <c r="E130" s="3">
        <v>51594.915033045501</v>
      </c>
      <c r="F130" s="3">
        <v>59</v>
      </c>
      <c r="G130" s="3">
        <v>2065.5466604663902</v>
      </c>
      <c r="H130" s="3">
        <v>11</v>
      </c>
      <c r="I130" s="3">
        <v>984.36747595163695</v>
      </c>
      <c r="J130" s="3">
        <v>38</v>
      </c>
      <c r="K130" s="3">
        <v>361.30036246034399</v>
      </c>
      <c r="L130" s="3">
        <v>43</v>
      </c>
      <c r="M130" s="3">
        <v>7</v>
      </c>
      <c r="N130" s="3">
        <v>8</v>
      </c>
      <c r="O130" s="3">
        <v>386</v>
      </c>
      <c r="P130" s="3">
        <v>5</v>
      </c>
      <c r="Q130" s="3">
        <v>19050.0319414722</v>
      </c>
      <c r="R130" s="3">
        <v>4</v>
      </c>
      <c r="S130" s="3">
        <v>0</v>
      </c>
      <c r="T130" s="3">
        <v>0</v>
      </c>
      <c r="U130" s="3">
        <v>5545.89999823363</v>
      </c>
      <c r="V130" s="3">
        <v>1</v>
      </c>
    </row>
    <row r="131" spans="1:22" ht="21.75" customHeight="1" x14ac:dyDescent="0.3">
      <c r="A131" s="3" t="s">
        <v>157</v>
      </c>
      <c r="B131" s="3">
        <v>59</v>
      </c>
      <c r="C131" s="3" t="s">
        <v>23</v>
      </c>
      <c r="D131" s="3" t="s">
        <v>33</v>
      </c>
      <c r="E131" s="3">
        <v>41138.261690377403</v>
      </c>
      <c r="F131" s="3">
        <v>11</v>
      </c>
      <c r="G131" s="3">
        <v>1260.9563961210899</v>
      </c>
      <c r="H131" s="3">
        <v>8</v>
      </c>
      <c r="I131" s="3">
        <v>1472.7836413597099</v>
      </c>
      <c r="J131" s="3">
        <v>12</v>
      </c>
      <c r="K131" s="3">
        <v>813.56332367852701</v>
      </c>
      <c r="L131" s="3">
        <v>49</v>
      </c>
      <c r="M131" s="3">
        <v>17</v>
      </c>
      <c r="N131" s="3">
        <v>7</v>
      </c>
      <c r="O131" s="3">
        <v>632</v>
      </c>
      <c r="P131" s="3">
        <v>0</v>
      </c>
      <c r="Q131" s="3">
        <v>0</v>
      </c>
      <c r="R131" s="3">
        <v>7</v>
      </c>
      <c r="S131" s="3">
        <v>0</v>
      </c>
      <c r="T131" s="3">
        <v>0</v>
      </c>
      <c r="U131" s="3">
        <v>556.02337922046695</v>
      </c>
      <c r="V131" s="3">
        <v>1</v>
      </c>
    </row>
    <row r="132" spans="1:22" ht="21.75" customHeight="1" x14ac:dyDescent="0.3">
      <c r="A132" s="3" t="s">
        <v>158</v>
      </c>
      <c r="B132" s="3">
        <v>41</v>
      </c>
      <c r="C132" s="3" t="s">
        <v>23</v>
      </c>
      <c r="D132" s="3" t="s">
        <v>26</v>
      </c>
      <c r="E132" s="3">
        <v>40114.5661526572</v>
      </c>
      <c r="F132" s="3">
        <v>7</v>
      </c>
      <c r="G132" s="3">
        <v>10</v>
      </c>
      <c r="H132" s="3">
        <v>3</v>
      </c>
      <c r="I132" s="3">
        <v>1102.2704687026201</v>
      </c>
      <c r="J132" s="3">
        <v>21</v>
      </c>
      <c r="K132" s="3">
        <v>443.27375173718502</v>
      </c>
      <c r="L132" s="3">
        <v>53</v>
      </c>
      <c r="M132" s="3">
        <v>2</v>
      </c>
      <c r="N132" s="3">
        <v>9</v>
      </c>
      <c r="O132" s="3">
        <v>597</v>
      </c>
      <c r="P132" s="3">
        <v>1</v>
      </c>
      <c r="Q132" s="3">
        <v>4188.0111431288497</v>
      </c>
      <c r="R132" s="3">
        <v>3</v>
      </c>
      <c r="S132" s="3">
        <v>0</v>
      </c>
      <c r="T132" s="3">
        <v>0</v>
      </c>
      <c r="U132" s="3">
        <v>16122.2466401519</v>
      </c>
      <c r="V132" s="3">
        <v>0</v>
      </c>
    </row>
    <row r="133" spans="1:22" ht="21.75" customHeight="1" x14ac:dyDescent="0.3">
      <c r="A133" s="3" t="s">
        <v>159</v>
      </c>
      <c r="B133" s="3">
        <v>46</v>
      </c>
      <c r="C133" s="3" t="s">
        <v>31</v>
      </c>
      <c r="D133" s="3" t="s">
        <v>26</v>
      </c>
      <c r="E133" s="3">
        <v>42413.4529262367</v>
      </c>
      <c r="F133" s="3">
        <v>81</v>
      </c>
      <c r="G133" s="3">
        <v>607.03724073634896</v>
      </c>
      <c r="H133" s="3">
        <v>8</v>
      </c>
      <c r="I133" s="3">
        <v>336.74196279529701</v>
      </c>
      <c r="J133" s="3">
        <v>0</v>
      </c>
      <c r="K133" s="3">
        <v>239.43668231128399</v>
      </c>
      <c r="L133" s="3">
        <v>62</v>
      </c>
      <c r="M133" s="3">
        <v>3</v>
      </c>
      <c r="N133" s="3">
        <v>0</v>
      </c>
      <c r="O133" s="3">
        <v>442</v>
      </c>
      <c r="P133" s="3">
        <v>5</v>
      </c>
      <c r="Q133" s="3">
        <v>24995.9708150191</v>
      </c>
      <c r="R133" s="3">
        <v>7</v>
      </c>
      <c r="S133" s="3">
        <v>0</v>
      </c>
      <c r="T133" s="3">
        <v>0</v>
      </c>
      <c r="U133" s="3">
        <v>11152.486635896699</v>
      </c>
      <c r="V133" s="3">
        <v>1</v>
      </c>
    </row>
    <row r="134" spans="1:22" ht="21.75" customHeight="1" x14ac:dyDescent="0.3">
      <c r="A134" s="3" t="s">
        <v>160</v>
      </c>
      <c r="B134" s="3">
        <v>54</v>
      </c>
      <c r="C134" s="3" t="s">
        <v>31</v>
      </c>
      <c r="D134" s="3" t="s">
        <v>24</v>
      </c>
      <c r="E134" s="3">
        <v>73666.192847342303</v>
      </c>
      <c r="F134" s="3">
        <v>116</v>
      </c>
      <c r="G134" s="3">
        <v>1407.9018603531599</v>
      </c>
      <c r="H134" s="3">
        <v>0</v>
      </c>
      <c r="I134" s="3">
        <v>1025.88463511491</v>
      </c>
      <c r="J134" s="3">
        <v>27</v>
      </c>
      <c r="K134" s="3">
        <v>708.40437281031404</v>
      </c>
      <c r="L134" s="3">
        <v>15</v>
      </c>
      <c r="M134" s="3">
        <v>16</v>
      </c>
      <c r="N134" s="3">
        <v>9</v>
      </c>
      <c r="O134" s="3">
        <v>359</v>
      </c>
      <c r="P134" s="3">
        <v>0</v>
      </c>
      <c r="Q134" s="3">
        <v>1489.1065368233701</v>
      </c>
      <c r="R134" s="3">
        <v>0</v>
      </c>
      <c r="S134" s="3">
        <v>0</v>
      </c>
      <c r="T134" s="3">
        <v>0</v>
      </c>
      <c r="U134" s="3">
        <v>8821.7690096882998</v>
      </c>
      <c r="V134" s="3">
        <v>1</v>
      </c>
    </row>
    <row r="135" spans="1:22" ht="21.75" customHeight="1" x14ac:dyDescent="0.3">
      <c r="A135" s="3" t="s">
        <v>161</v>
      </c>
      <c r="B135" s="3">
        <v>20</v>
      </c>
      <c r="C135" s="3" t="s">
        <v>23</v>
      </c>
      <c r="D135" s="3" t="s">
        <v>26</v>
      </c>
      <c r="E135" s="3">
        <v>70090.417197286195</v>
      </c>
      <c r="F135" s="3">
        <v>11</v>
      </c>
      <c r="G135" s="3">
        <v>1187.6605118795001</v>
      </c>
      <c r="H135" s="3">
        <v>11</v>
      </c>
      <c r="I135" s="3">
        <v>455.61817694110601</v>
      </c>
      <c r="J135" s="3">
        <v>32</v>
      </c>
      <c r="K135" s="3">
        <v>784.19815696889805</v>
      </c>
      <c r="L135" s="3">
        <v>46</v>
      </c>
      <c r="M135" s="3">
        <v>15</v>
      </c>
      <c r="N135" s="3">
        <v>6</v>
      </c>
      <c r="O135" s="3">
        <v>301</v>
      </c>
      <c r="P135" s="3">
        <v>2</v>
      </c>
      <c r="Q135" s="3">
        <v>9374.1840363209903</v>
      </c>
      <c r="R135" s="3">
        <v>2</v>
      </c>
      <c r="S135" s="3">
        <v>0</v>
      </c>
      <c r="T135" s="3">
        <v>0</v>
      </c>
      <c r="U135" s="3">
        <v>4845.4657595464396</v>
      </c>
      <c r="V135" s="3">
        <v>1</v>
      </c>
    </row>
    <row r="136" spans="1:22" ht="21.75" customHeight="1" x14ac:dyDescent="0.3">
      <c r="A136" s="3" t="s">
        <v>162</v>
      </c>
      <c r="B136" s="3">
        <v>54</v>
      </c>
      <c r="C136" s="3" t="s">
        <v>23</v>
      </c>
      <c r="D136" s="3" t="s">
        <v>33</v>
      </c>
      <c r="E136" s="3">
        <v>50422.447801267102</v>
      </c>
      <c r="F136" s="3">
        <v>175</v>
      </c>
      <c r="G136" s="3">
        <v>1853.33710145801</v>
      </c>
      <c r="H136" s="3">
        <v>10</v>
      </c>
      <c r="I136" s="3">
        <v>802.60113085388298</v>
      </c>
      <c r="J136" s="3">
        <v>12</v>
      </c>
      <c r="K136" s="3">
        <v>545.14481176455104</v>
      </c>
      <c r="L136" s="3">
        <v>56</v>
      </c>
      <c r="M136" s="3">
        <v>6</v>
      </c>
      <c r="N136" s="3">
        <v>4</v>
      </c>
      <c r="O136" s="3">
        <v>716</v>
      </c>
      <c r="P136" s="3">
        <v>1</v>
      </c>
      <c r="Q136" s="3">
        <v>8107.0993187767599</v>
      </c>
      <c r="R136" s="3">
        <v>1</v>
      </c>
      <c r="S136" s="3">
        <v>0</v>
      </c>
      <c r="T136" s="3">
        <v>0</v>
      </c>
      <c r="U136" s="3">
        <v>7502.33946627982</v>
      </c>
      <c r="V136" s="3">
        <v>0</v>
      </c>
    </row>
    <row r="137" spans="1:22" ht="21.75" customHeight="1" x14ac:dyDescent="0.3">
      <c r="A137" s="3" t="s">
        <v>163</v>
      </c>
      <c r="B137" s="3">
        <v>56</v>
      </c>
      <c r="C137" s="3" t="s">
        <v>31</v>
      </c>
      <c r="D137" s="3" t="s">
        <v>26</v>
      </c>
      <c r="E137" s="3">
        <v>79780.644930553593</v>
      </c>
      <c r="F137" s="3">
        <v>222</v>
      </c>
      <c r="G137" s="3">
        <v>1973.34119868587</v>
      </c>
      <c r="H137" s="3">
        <v>2</v>
      </c>
      <c r="I137" s="3">
        <v>773.49995873728506</v>
      </c>
      <c r="J137" s="3">
        <v>0</v>
      </c>
      <c r="K137" s="3">
        <v>355.10321716958299</v>
      </c>
      <c r="L137" s="3">
        <v>1</v>
      </c>
      <c r="M137" s="3">
        <v>1</v>
      </c>
      <c r="N137" s="3">
        <v>4</v>
      </c>
      <c r="O137" s="3">
        <v>452</v>
      </c>
      <c r="P137" s="3">
        <v>2</v>
      </c>
      <c r="Q137" s="3">
        <v>0</v>
      </c>
      <c r="R137" s="3">
        <v>6</v>
      </c>
      <c r="S137" s="3">
        <v>0</v>
      </c>
      <c r="T137" s="3">
        <v>0</v>
      </c>
      <c r="U137" s="3">
        <v>5919.8975799364498</v>
      </c>
      <c r="V137" s="3">
        <v>1</v>
      </c>
    </row>
    <row r="138" spans="1:22" ht="21.75" customHeight="1" x14ac:dyDescent="0.3">
      <c r="A138" s="3" t="s">
        <v>164</v>
      </c>
      <c r="B138" s="3">
        <v>66</v>
      </c>
      <c r="C138" s="3" t="s">
        <v>28</v>
      </c>
      <c r="D138" s="3" t="s">
        <v>26</v>
      </c>
      <c r="E138" s="3">
        <v>59162.510373223602</v>
      </c>
      <c r="F138" s="3">
        <v>207</v>
      </c>
      <c r="G138" s="3">
        <v>1151.34221764382</v>
      </c>
      <c r="H138" s="3">
        <v>3</v>
      </c>
      <c r="I138" s="3">
        <v>233.81766837843</v>
      </c>
      <c r="J138" s="3">
        <v>37</v>
      </c>
      <c r="K138" s="3">
        <v>278.17015870096998</v>
      </c>
      <c r="L138" s="3">
        <v>36</v>
      </c>
      <c r="M138" s="3">
        <v>4</v>
      </c>
      <c r="N138" s="3">
        <v>6</v>
      </c>
      <c r="O138" s="3">
        <v>553</v>
      </c>
      <c r="P138" s="3">
        <v>0</v>
      </c>
      <c r="Q138" s="3">
        <v>5979.9333537125203</v>
      </c>
      <c r="R138" s="3">
        <v>7</v>
      </c>
      <c r="S138" s="3">
        <v>1</v>
      </c>
      <c r="T138" s="3">
        <v>0</v>
      </c>
      <c r="U138" s="3">
        <v>15390.485255452801</v>
      </c>
      <c r="V138" s="3">
        <v>1</v>
      </c>
    </row>
    <row r="139" spans="1:22" ht="21.75" customHeight="1" x14ac:dyDescent="0.3">
      <c r="A139" s="3" t="s">
        <v>165</v>
      </c>
      <c r="B139" s="3">
        <v>33</v>
      </c>
      <c r="C139" s="3" t="s">
        <v>23</v>
      </c>
      <c r="D139" s="3" t="s">
        <v>26</v>
      </c>
      <c r="E139" s="3">
        <v>70770.094421692804</v>
      </c>
      <c r="F139" s="3">
        <v>26</v>
      </c>
      <c r="G139" s="3">
        <v>380.81430243067803</v>
      </c>
      <c r="H139" s="3">
        <v>10</v>
      </c>
      <c r="I139" s="3">
        <v>515.51632865337501</v>
      </c>
      <c r="J139" s="3">
        <v>24</v>
      </c>
      <c r="K139" s="3">
        <v>361.59866802583599</v>
      </c>
      <c r="L139" s="3">
        <v>22</v>
      </c>
      <c r="M139" s="3">
        <v>0</v>
      </c>
      <c r="N139" s="3">
        <v>9</v>
      </c>
      <c r="O139" s="3">
        <v>870</v>
      </c>
      <c r="P139" s="3">
        <v>2</v>
      </c>
      <c r="Q139" s="3">
        <v>13590.8102172941</v>
      </c>
      <c r="R139" s="3">
        <v>3</v>
      </c>
      <c r="S139" s="3">
        <v>0</v>
      </c>
      <c r="T139" s="3">
        <v>0</v>
      </c>
      <c r="U139" s="3">
        <v>500</v>
      </c>
      <c r="V139" s="3">
        <v>0</v>
      </c>
    </row>
    <row r="140" spans="1:22" ht="21.75" customHeight="1" x14ac:dyDescent="0.3">
      <c r="A140" s="3" t="s">
        <v>166</v>
      </c>
      <c r="B140" s="3">
        <v>22</v>
      </c>
      <c r="C140" s="3" t="s">
        <v>28</v>
      </c>
      <c r="D140" s="3" t="s">
        <v>24</v>
      </c>
      <c r="E140" s="3">
        <v>34510.161694124698</v>
      </c>
      <c r="F140" s="3">
        <v>239</v>
      </c>
      <c r="G140" s="3">
        <v>2662.56805759495</v>
      </c>
      <c r="H140" s="3">
        <v>9</v>
      </c>
      <c r="I140" s="3">
        <v>1571.8155550556901</v>
      </c>
      <c r="J140" s="3">
        <v>41</v>
      </c>
      <c r="K140" s="3">
        <v>184.861081171373</v>
      </c>
      <c r="L140" s="3">
        <v>12</v>
      </c>
      <c r="M140" s="3">
        <v>12</v>
      </c>
      <c r="N140" s="3">
        <v>3</v>
      </c>
      <c r="O140" s="3">
        <v>667</v>
      </c>
      <c r="P140" s="3">
        <v>1</v>
      </c>
      <c r="Q140" s="3">
        <v>16528.872558296302</v>
      </c>
      <c r="R140" s="3">
        <v>3</v>
      </c>
      <c r="S140" s="3">
        <v>0</v>
      </c>
      <c r="T140" s="3">
        <v>0</v>
      </c>
      <c r="U140" s="3">
        <v>1551.98122709729</v>
      </c>
      <c r="V140" s="3">
        <v>0</v>
      </c>
    </row>
    <row r="141" spans="1:22" ht="21.75" customHeight="1" x14ac:dyDescent="0.3">
      <c r="A141" s="3" t="s">
        <v>167</v>
      </c>
      <c r="B141" s="3">
        <v>20</v>
      </c>
      <c r="C141" s="3" t="s">
        <v>31</v>
      </c>
      <c r="D141" s="3" t="s">
        <v>26</v>
      </c>
      <c r="E141" s="3">
        <v>38233.813032534999</v>
      </c>
      <c r="F141" s="3">
        <v>204</v>
      </c>
      <c r="G141" s="3">
        <v>1948.4629926625901</v>
      </c>
      <c r="H141" s="3">
        <v>0</v>
      </c>
      <c r="I141" s="3">
        <v>883.43209169440797</v>
      </c>
      <c r="J141" s="3">
        <v>20</v>
      </c>
      <c r="K141" s="3">
        <v>376.86126859246002</v>
      </c>
      <c r="L141" s="3">
        <v>64</v>
      </c>
      <c r="M141" s="3">
        <v>11</v>
      </c>
      <c r="N141" s="3">
        <v>0</v>
      </c>
      <c r="O141" s="3">
        <v>324</v>
      </c>
      <c r="P141" s="3">
        <v>5</v>
      </c>
      <c r="Q141" s="3">
        <v>18620.676338868099</v>
      </c>
      <c r="R141" s="3">
        <v>2</v>
      </c>
      <c r="S141" s="3">
        <v>0</v>
      </c>
      <c r="T141" s="3">
        <v>0</v>
      </c>
      <c r="U141" s="3">
        <v>744.94602854300399</v>
      </c>
      <c r="V141" s="3">
        <v>1</v>
      </c>
    </row>
    <row r="142" spans="1:22" ht="21.75" customHeight="1" x14ac:dyDescent="0.3">
      <c r="A142" s="3" t="s">
        <v>168</v>
      </c>
      <c r="B142" s="3">
        <v>24</v>
      </c>
      <c r="C142" s="3" t="s">
        <v>23</v>
      </c>
      <c r="D142" s="3" t="s">
        <v>26</v>
      </c>
      <c r="E142" s="3">
        <v>38041.118753072602</v>
      </c>
      <c r="F142" s="3">
        <v>172</v>
      </c>
      <c r="G142" s="3">
        <v>2037.11962002728</v>
      </c>
      <c r="H142" s="3">
        <v>11</v>
      </c>
      <c r="I142" s="3">
        <v>738.54135286796702</v>
      </c>
      <c r="J142" s="3">
        <v>32</v>
      </c>
      <c r="K142" s="3">
        <v>637.32189637185695</v>
      </c>
      <c r="L142" s="3">
        <v>47</v>
      </c>
      <c r="M142" s="3">
        <v>18</v>
      </c>
      <c r="N142" s="3">
        <v>5</v>
      </c>
      <c r="O142" s="3">
        <v>432</v>
      </c>
      <c r="P142" s="3">
        <v>2</v>
      </c>
      <c r="Q142" s="3">
        <v>9757.9148658933009</v>
      </c>
      <c r="R142" s="3">
        <v>3</v>
      </c>
      <c r="S142" s="3">
        <v>0</v>
      </c>
      <c r="T142" s="3">
        <v>0</v>
      </c>
      <c r="U142" s="3">
        <v>11469.1579972209</v>
      </c>
      <c r="V142" s="3">
        <v>1</v>
      </c>
    </row>
    <row r="143" spans="1:22" ht="21.75" customHeight="1" x14ac:dyDescent="0.3">
      <c r="A143" s="3" t="s">
        <v>169</v>
      </c>
      <c r="B143" s="3">
        <v>45</v>
      </c>
      <c r="C143" s="3" t="s">
        <v>28</v>
      </c>
      <c r="D143" s="3" t="s">
        <v>24</v>
      </c>
      <c r="E143" s="3">
        <v>48438.999515452997</v>
      </c>
      <c r="F143" s="3">
        <v>152</v>
      </c>
      <c r="G143" s="3">
        <v>1807.3162683334399</v>
      </c>
      <c r="H143" s="3">
        <v>5</v>
      </c>
      <c r="I143" s="3">
        <v>1434.5115769793199</v>
      </c>
      <c r="J143" s="3">
        <v>36</v>
      </c>
      <c r="K143" s="3">
        <v>684.16750223614895</v>
      </c>
      <c r="L143" s="3">
        <v>6</v>
      </c>
      <c r="M143" s="3">
        <v>7</v>
      </c>
      <c r="N143" s="3">
        <v>0</v>
      </c>
      <c r="O143" s="3">
        <v>542</v>
      </c>
      <c r="P143" s="3">
        <v>0</v>
      </c>
      <c r="Q143" s="3">
        <v>902.52430819875201</v>
      </c>
      <c r="R143" s="3">
        <v>7</v>
      </c>
      <c r="S143" s="3">
        <v>0</v>
      </c>
      <c r="T143" s="3">
        <v>0</v>
      </c>
      <c r="U143" s="3">
        <v>4825.0162665350799</v>
      </c>
      <c r="V143" s="3">
        <v>1</v>
      </c>
    </row>
    <row r="144" spans="1:22" ht="21.75" customHeight="1" x14ac:dyDescent="0.3">
      <c r="A144" s="3" t="s">
        <v>170</v>
      </c>
      <c r="B144" s="3">
        <v>33</v>
      </c>
      <c r="C144" s="3" t="s">
        <v>28</v>
      </c>
      <c r="D144" s="3" t="s">
        <v>24</v>
      </c>
      <c r="E144" s="3">
        <v>51078.438267642698</v>
      </c>
      <c r="F144" s="3">
        <v>105</v>
      </c>
      <c r="G144" s="3">
        <v>2377.9350048449601</v>
      </c>
      <c r="H144" s="3">
        <v>3</v>
      </c>
      <c r="I144" s="3">
        <v>661.31764147579099</v>
      </c>
      <c r="J144" s="3">
        <v>33</v>
      </c>
      <c r="K144" s="3">
        <v>506.77667483091</v>
      </c>
      <c r="L144" s="3">
        <v>30</v>
      </c>
      <c r="M144" s="3">
        <v>7</v>
      </c>
      <c r="N144" s="3">
        <v>0</v>
      </c>
      <c r="O144" s="3">
        <v>361</v>
      </c>
      <c r="P144" s="3">
        <v>2</v>
      </c>
      <c r="Q144" s="3">
        <v>12310.559092965001</v>
      </c>
      <c r="R144" s="3">
        <v>0</v>
      </c>
      <c r="S144" s="3">
        <v>1</v>
      </c>
      <c r="T144" s="3">
        <v>0</v>
      </c>
      <c r="U144" s="3">
        <v>10264.5184958751</v>
      </c>
      <c r="V144" s="3">
        <v>1</v>
      </c>
    </row>
    <row r="145" spans="1:22" ht="21.75" customHeight="1" x14ac:dyDescent="0.3">
      <c r="A145" s="3" t="s">
        <v>171</v>
      </c>
      <c r="B145" s="3">
        <v>58</v>
      </c>
      <c r="C145" s="3" t="s">
        <v>28</v>
      </c>
      <c r="D145" s="3" t="s">
        <v>24</v>
      </c>
      <c r="E145" s="3">
        <v>55835.191554745899</v>
      </c>
      <c r="F145" s="3">
        <v>62</v>
      </c>
      <c r="G145" s="3">
        <v>1195.1232733898801</v>
      </c>
      <c r="H145" s="3">
        <v>3</v>
      </c>
      <c r="I145" s="3">
        <v>768.00287331080801</v>
      </c>
      <c r="J145" s="3">
        <v>2</v>
      </c>
      <c r="K145" s="3">
        <v>595.61030381206206</v>
      </c>
      <c r="L145" s="3">
        <v>62</v>
      </c>
      <c r="M145" s="3">
        <v>11</v>
      </c>
      <c r="N145" s="3">
        <v>7</v>
      </c>
      <c r="O145" s="3">
        <v>726</v>
      </c>
      <c r="P145" s="3">
        <v>2</v>
      </c>
      <c r="Q145" s="3">
        <v>20246.951204679099</v>
      </c>
      <c r="R145" s="3">
        <v>3</v>
      </c>
      <c r="S145" s="3">
        <v>0</v>
      </c>
      <c r="T145" s="3">
        <v>0</v>
      </c>
      <c r="U145" s="3">
        <v>7858.6149597536196</v>
      </c>
      <c r="V145" s="3">
        <v>0</v>
      </c>
    </row>
    <row r="146" spans="1:22" ht="21.75" customHeight="1" x14ac:dyDescent="0.3">
      <c r="A146" s="3" t="s">
        <v>172</v>
      </c>
      <c r="B146" s="3">
        <v>46</v>
      </c>
      <c r="C146" s="3" t="s">
        <v>31</v>
      </c>
      <c r="D146" s="3" t="s">
        <v>24</v>
      </c>
      <c r="E146" s="3">
        <v>85515.887625474294</v>
      </c>
      <c r="F146" s="3">
        <v>88</v>
      </c>
      <c r="G146" s="3">
        <v>2162.6613798030899</v>
      </c>
      <c r="H146" s="3">
        <v>0</v>
      </c>
      <c r="I146" s="3">
        <v>1146.7809996430001</v>
      </c>
      <c r="J146" s="3">
        <v>29</v>
      </c>
      <c r="K146" s="3">
        <v>441.21647610107601</v>
      </c>
      <c r="L146" s="3">
        <v>44</v>
      </c>
      <c r="M146" s="3">
        <v>3</v>
      </c>
      <c r="N146" s="3">
        <v>3</v>
      </c>
      <c r="O146" s="3">
        <v>751</v>
      </c>
      <c r="P146" s="3">
        <v>3</v>
      </c>
      <c r="Q146" s="3">
        <v>21155.2669664479</v>
      </c>
      <c r="R146" s="3">
        <v>3</v>
      </c>
      <c r="S146" s="3">
        <v>0</v>
      </c>
      <c r="T146" s="3">
        <v>0</v>
      </c>
      <c r="U146" s="3">
        <v>12459.974791343901</v>
      </c>
      <c r="V146" s="3">
        <v>0</v>
      </c>
    </row>
    <row r="147" spans="1:22" ht="21.75" customHeight="1" x14ac:dyDescent="0.3">
      <c r="A147" s="3" t="s">
        <v>173</v>
      </c>
      <c r="B147" s="3">
        <v>28</v>
      </c>
      <c r="C147" s="3" t="s">
        <v>31</v>
      </c>
      <c r="D147" s="3" t="s">
        <v>33</v>
      </c>
      <c r="E147" s="3">
        <v>62983.0063264829</v>
      </c>
      <c r="F147" s="3">
        <v>167</v>
      </c>
      <c r="G147" s="3">
        <v>2034.8009222379901</v>
      </c>
      <c r="H147" s="3">
        <v>4</v>
      </c>
      <c r="I147" s="3">
        <v>659.74247048427799</v>
      </c>
      <c r="J147" s="3">
        <v>2</v>
      </c>
      <c r="K147" s="3">
        <v>317.38124722236</v>
      </c>
      <c r="L147" s="3">
        <v>55</v>
      </c>
      <c r="M147" s="3">
        <v>6</v>
      </c>
      <c r="N147" s="3">
        <v>4</v>
      </c>
      <c r="O147" s="3">
        <v>377</v>
      </c>
      <c r="P147" s="3">
        <v>1</v>
      </c>
      <c r="Q147" s="3">
        <v>17894.678324026499</v>
      </c>
      <c r="R147" s="3">
        <v>2</v>
      </c>
      <c r="S147" s="3">
        <v>0</v>
      </c>
      <c r="T147" s="3">
        <v>0</v>
      </c>
      <c r="U147" s="3">
        <v>12070.645782187599</v>
      </c>
      <c r="V147" s="3">
        <v>1</v>
      </c>
    </row>
    <row r="148" spans="1:22" ht="21.75" customHeight="1" x14ac:dyDescent="0.3">
      <c r="A148" s="3" t="s">
        <v>174</v>
      </c>
      <c r="B148" s="3">
        <v>34</v>
      </c>
      <c r="C148" s="3" t="s">
        <v>28</v>
      </c>
      <c r="D148" s="3" t="s">
        <v>33</v>
      </c>
      <c r="E148" s="3">
        <v>40733.749409006203</v>
      </c>
      <c r="F148" s="3">
        <v>118</v>
      </c>
      <c r="G148" s="3">
        <v>2008.3348543529501</v>
      </c>
      <c r="H148" s="3">
        <v>8</v>
      </c>
      <c r="I148" s="3">
        <v>538.71774122662498</v>
      </c>
      <c r="J148" s="3">
        <v>17</v>
      </c>
      <c r="K148" s="3">
        <v>414.39451601620601</v>
      </c>
      <c r="L148" s="3">
        <v>63</v>
      </c>
      <c r="M148" s="3">
        <v>15</v>
      </c>
      <c r="N148" s="3">
        <v>9</v>
      </c>
      <c r="O148" s="3">
        <v>404</v>
      </c>
      <c r="P148" s="3">
        <v>3</v>
      </c>
      <c r="Q148" s="3">
        <v>3821.42912141848</v>
      </c>
      <c r="R148" s="3">
        <v>1</v>
      </c>
      <c r="S148" s="3">
        <v>0</v>
      </c>
      <c r="T148" s="3">
        <v>0</v>
      </c>
      <c r="U148" s="3">
        <v>8786.4789061745905</v>
      </c>
      <c r="V148" s="3">
        <v>1</v>
      </c>
    </row>
    <row r="149" spans="1:22" ht="21.75" customHeight="1" x14ac:dyDescent="0.3">
      <c r="A149" s="3" t="s">
        <v>175</v>
      </c>
      <c r="B149" s="3">
        <v>34</v>
      </c>
      <c r="C149" s="3" t="s">
        <v>28</v>
      </c>
      <c r="D149" s="3" t="s">
        <v>26</v>
      </c>
      <c r="E149" s="3">
        <v>49941.061176995201</v>
      </c>
      <c r="F149" s="3">
        <v>169</v>
      </c>
      <c r="G149" s="3">
        <v>544.29896878367299</v>
      </c>
      <c r="H149" s="3">
        <v>5</v>
      </c>
      <c r="I149" s="3">
        <v>20</v>
      </c>
      <c r="J149" s="3">
        <v>22</v>
      </c>
      <c r="K149" s="3">
        <v>781.07514982079999</v>
      </c>
      <c r="L149" s="3">
        <v>21</v>
      </c>
      <c r="M149" s="3">
        <v>17</v>
      </c>
      <c r="N149" s="3">
        <v>9</v>
      </c>
      <c r="O149" s="3">
        <v>679</v>
      </c>
      <c r="P149" s="3">
        <v>0</v>
      </c>
      <c r="Q149" s="3">
        <v>10832.700934103499</v>
      </c>
      <c r="R149" s="3">
        <v>7</v>
      </c>
      <c r="S149" s="3">
        <v>0</v>
      </c>
      <c r="T149" s="3">
        <v>0</v>
      </c>
      <c r="U149" s="3">
        <v>12073.919791993099</v>
      </c>
      <c r="V149" s="3">
        <v>1</v>
      </c>
    </row>
    <row r="150" spans="1:22" ht="21.75" customHeight="1" x14ac:dyDescent="0.3">
      <c r="A150" s="3" t="s">
        <v>176</v>
      </c>
      <c r="B150" s="3">
        <v>45</v>
      </c>
      <c r="C150" s="3" t="s">
        <v>31</v>
      </c>
      <c r="D150" s="3" t="s">
        <v>33</v>
      </c>
      <c r="E150" s="3">
        <v>77088.959404073699</v>
      </c>
      <c r="F150" s="3">
        <v>86</v>
      </c>
      <c r="G150" s="3">
        <v>1611.2987236658901</v>
      </c>
      <c r="H150" s="3">
        <v>7</v>
      </c>
      <c r="I150" s="3">
        <v>472.22559031603402</v>
      </c>
      <c r="J150" s="3">
        <v>7</v>
      </c>
      <c r="K150" s="3">
        <v>0</v>
      </c>
      <c r="L150" s="3">
        <v>62</v>
      </c>
      <c r="M150" s="3">
        <v>5</v>
      </c>
      <c r="N150" s="3">
        <v>0</v>
      </c>
      <c r="O150" s="3">
        <v>693</v>
      </c>
      <c r="P150" s="3">
        <v>4</v>
      </c>
      <c r="Q150" s="3">
        <v>13379.802542438299</v>
      </c>
      <c r="R150" s="3">
        <v>5</v>
      </c>
      <c r="S150" s="3">
        <v>0</v>
      </c>
      <c r="T150" s="3">
        <v>0</v>
      </c>
      <c r="U150" s="3">
        <v>2962.02645198051</v>
      </c>
      <c r="V150" s="3">
        <v>1</v>
      </c>
    </row>
    <row r="151" spans="1:22" ht="21.75" customHeight="1" x14ac:dyDescent="0.3">
      <c r="A151" s="3" t="s">
        <v>177</v>
      </c>
      <c r="B151" s="3">
        <v>61</v>
      </c>
      <c r="C151" s="3" t="s">
        <v>28</v>
      </c>
      <c r="D151" s="3" t="s">
        <v>26</v>
      </c>
      <c r="E151" s="3">
        <v>64073.837166874197</v>
      </c>
      <c r="F151" s="3">
        <v>204</v>
      </c>
      <c r="G151" s="3">
        <v>1809.64373170413</v>
      </c>
      <c r="H151" s="3">
        <v>10</v>
      </c>
      <c r="I151" s="3">
        <v>468.890288903635</v>
      </c>
      <c r="J151" s="3">
        <v>8</v>
      </c>
      <c r="K151" s="3">
        <v>213.444029213645</v>
      </c>
      <c r="L151" s="3">
        <v>79</v>
      </c>
      <c r="M151" s="3">
        <v>17</v>
      </c>
      <c r="N151" s="3">
        <v>9</v>
      </c>
      <c r="O151" s="3">
        <v>414</v>
      </c>
      <c r="P151" s="3">
        <v>0</v>
      </c>
      <c r="Q151" s="3">
        <v>14352.938605683999</v>
      </c>
      <c r="R151" s="3">
        <v>1</v>
      </c>
      <c r="S151" s="3">
        <v>0</v>
      </c>
      <c r="T151" s="3">
        <v>0</v>
      </c>
      <c r="U151" s="3">
        <v>500</v>
      </c>
      <c r="V151" s="3">
        <v>1</v>
      </c>
    </row>
    <row r="152" spans="1:22" ht="21.75" customHeight="1" x14ac:dyDescent="0.3">
      <c r="A152" s="3" t="s">
        <v>178</v>
      </c>
      <c r="B152" s="3">
        <v>32</v>
      </c>
      <c r="C152" s="3" t="s">
        <v>28</v>
      </c>
      <c r="D152" s="3" t="s">
        <v>33</v>
      </c>
      <c r="E152" s="3">
        <v>76852.078941633095</v>
      </c>
      <c r="F152" s="3">
        <v>204</v>
      </c>
      <c r="G152" s="3">
        <v>2923.1894678488402</v>
      </c>
      <c r="H152" s="3">
        <v>3</v>
      </c>
      <c r="I152" s="3">
        <v>855.49834341401299</v>
      </c>
      <c r="J152" s="3">
        <v>1</v>
      </c>
      <c r="K152" s="3">
        <v>381.67944781466201</v>
      </c>
      <c r="L152" s="3">
        <v>27</v>
      </c>
      <c r="M152" s="3">
        <v>3</v>
      </c>
      <c r="N152" s="3">
        <v>6</v>
      </c>
      <c r="O152" s="3">
        <v>897</v>
      </c>
      <c r="P152" s="3">
        <v>0</v>
      </c>
      <c r="Q152" s="3">
        <v>1328.5504747805301</v>
      </c>
      <c r="R152" s="3">
        <v>7</v>
      </c>
      <c r="S152" s="3">
        <v>0</v>
      </c>
      <c r="T152" s="3">
        <v>0</v>
      </c>
      <c r="U152" s="3">
        <v>9869.0233417020299</v>
      </c>
      <c r="V152" s="3">
        <v>1</v>
      </c>
    </row>
    <row r="153" spans="1:22" ht="21.75" customHeight="1" x14ac:dyDescent="0.3">
      <c r="A153" s="3" t="s">
        <v>179</v>
      </c>
      <c r="B153" s="3">
        <v>51</v>
      </c>
      <c r="C153" s="3" t="s">
        <v>31</v>
      </c>
      <c r="D153" s="3" t="s">
        <v>24</v>
      </c>
      <c r="E153" s="3">
        <v>41311.701254347703</v>
      </c>
      <c r="F153" s="3">
        <v>92</v>
      </c>
      <c r="G153" s="3">
        <v>1579.8796347116499</v>
      </c>
      <c r="H153" s="3">
        <v>8</v>
      </c>
      <c r="I153" s="3">
        <v>586.33960699527904</v>
      </c>
      <c r="J153" s="3">
        <v>1</v>
      </c>
      <c r="K153" s="3">
        <v>222.202455906637</v>
      </c>
      <c r="L153" s="3">
        <v>43</v>
      </c>
      <c r="M153" s="3">
        <v>8</v>
      </c>
      <c r="N153" s="3">
        <v>1</v>
      </c>
      <c r="O153" s="3">
        <v>839</v>
      </c>
      <c r="P153" s="3">
        <v>0</v>
      </c>
      <c r="Q153" s="3">
        <v>24337.289704793799</v>
      </c>
      <c r="R153" s="3">
        <v>4</v>
      </c>
      <c r="S153" s="3">
        <v>0</v>
      </c>
      <c r="T153" s="3">
        <v>0</v>
      </c>
      <c r="U153" s="3">
        <v>7729.6940988259303</v>
      </c>
      <c r="V153" s="3">
        <v>1</v>
      </c>
    </row>
    <row r="154" spans="1:22" ht="21.75" customHeight="1" x14ac:dyDescent="0.3">
      <c r="A154" s="3" t="s">
        <v>180</v>
      </c>
      <c r="B154" s="3">
        <v>58</v>
      </c>
      <c r="C154" s="3" t="s">
        <v>28</v>
      </c>
      <c r="D154" s="3" t="s">
        <v>24</v>
      </c>
      <c r="E154" s="3">
        <v>37190.092305626502</v>
      </c>
      <c r="F154" s="3">
        <v>91</v>
      </c>
      <c r="G154" s="3">
        <v>2365.57419334416</v>
      </c>
      <c r="H154" s="3">
        <v>6</v>
      </c>
      <c r="I154" s="3">
        <v>1555.3066538000201</v>
      </c>
      <c r="J154" s="3">
        <v>26</v>
      </c>
      <c r="K154" s="3">
        <v>609.53363500210401</v>
      </c>
      <c r="L154" s="3">
        <v>13</v>
      </c>
      <c r="M154" s="3">
        <v>12</v>
      </c>
      <c r="N154" s="3">
        <v>5</v>
      </c>
      <c r="O154" s="3">
        <v>347</v>
      </c>
      <c r="P154" s="3">
        <v>0</v>
      </c>
      <c r="Q154" s="3">
        <v>19917.153049522301</v>
      </c>
      <c r="R154" s="3">
        <v>7</v>
      </c>
      <c r="S154" s="3">
        <v>0</v>
      </c>
      <c r="T154" s="3">
        <v>0</v>
      </c>
      <c r="U154" s="3">
        <v>4430.8334576672596</v>
      </c>
      <c r="V154" s="3">
        <v>1</v>
      </c>
    </row>
    <row r="155" spans="1:22" ht="21.75" customHeight="1" x14ac:dyDescent="0.3">
      <c r="A155" s="3" t="s">
        <v>181</v>
      </c>
      <c r="B155" s="3">
        <v>68</v>
      </c>
      <c r="C155" s="3" t="s">
        <v>28</v>
      </c>
      <c r="D155" s="3" t="s">
        <v>33</v>
      </c>
      <c r="E155" s="3">
        <v>37453.195375530398</v>
      </c>
      <c r="F155" s="3">
        <v>183</v>
      </c>
      <c r="G155" s="3">
        <v>310.825151969405</v>
      </c>
      <c r="H155" s="3">
        <v>6</v>
      </c>
      <c r="I155" s="3">
        <v>429.82987441781802</v>
      </c>
      <c r="J155" s="3">
        <v>47</v>
      </c>
      <c r="K155" s="3">
        <v>116.648675731189</v>
      </c>
      <c r="L155" s="3">
        <v>18</v>
      </c>
      <c r="M155" s="3">
        <v>18</v>
      </c>
      <c r="N155" s="3">
        <v>8</v>
      </c>
      <c r="O155" s="3">
        <v>487</v>
      </c>
      <c r="P155" s="3">
        <v>3</v>
      </c>
      <c r="Q155" s="3">
        <v>11983.6445882762</v>
      </c>
      <c r="R155" s="3">
        <v>6</v>
      </c>
      <c r="S155" s="3">
        <v>0</v>
      </c>
      <c r="T155" s="3">
        <v>0</v>
      </c>
      <c r="U155" s="3">
        <v>6940.4498146428396</v>
      </c>
      <c r="V155" s="3">
        <v>1</v>
      </c>
    </row>
    <row r="156" spans="1:22" ht="21.75" customHeight="1" x14ac:dyDescent="0.3">
      <c r="A156" s="3" t="s">
        <v>182</v>
      </c>
      <c r="B156" s="3">
        <v>51</v>
      </c>
      <c r="C156" s="3" t="s">
        <v>28</v>
      </c>
      <c r="D156" s="3" t="s">
        <v>33</v>
      </c>
      <c r="E156" s="3">
        <v>42764.243159549602</v>
      </c>
      <c r="F156" s="3">
        <v>122</v>
      </c>
      <c r="G156" s="3">
        <v>926.78496682566004</v>
      </c>
      <c r="H156" s="3">
        <v>7</v>
      </c>
      <c r="I156" s="3">
        <v>1290.2263404000901</v>
      </c>
      <c r="J156" s="3">
        <v>38</v>
      </c>
      <c r="K156" s="3">
        <v>800.83980224002198</v>
      </c>
      <c r="L156" s="3">
        <v>59</v>
      </c>
      <c r="M156" s="3">
        <v>11</v>
      </c>
      <c r="N156" s="3">
        <v>1</v>
      </c>
      <c r="O156" s="3">
        <v>895</v>
      </c>
      <c r="P156" s="3">
        <v>0</v>
      </c>
      <c r="Q156" s="3">
        <v>12766.667076973101</v>
      </c>
      <c r="R156" s="3">
        <v>7</v>
      </c>
      <c r="S156" s="3">
        <v>0</v>
      </c>
      <c r="T156" s="3">
        <v>0</v>
      </c>
      <c r="U156" s="3">
        <v>500</v>
      </c>
      <c r="V156" s="3">
        <v>1</v>
      </c>
    </row>
    <row r="157" spans="1:22" ht="21.75" customHeight="1" x14ac:dyDescent="0.3">
      <c r="A157" s="3" t="s">
        <v>183</v>
      </c>
      <c r="B157" s="3">
        <v>23</v>
      </c>
      <c r="C157" s="3" t="s">
        <v>31</v>
      </c>
      <c r="D157" s="3" t="s">
        <v>26</v>
      </c>
      <c r="E157" s="3">
        <v>30860.9058241311</v>
      </c>
      <c r="F157" s="3">
        <v>158</v>
      </c>
      <c r="G157" s="3">
        <v>1851.2785603560201</v>
      </c>
      <c r="H157" s="3">
        <v>1</v>
      </c>
      <c r="I157" s="3">
        <v>876.91353429464198</v>
      </c>
      <c r="J157" s="3">
        <v>35</v>
      </c>
      <c r="K157" s="3">
        <v>989.07201641350696</v>
      </c>
      <c r="L157" s="3">
        <v>76</v>
      </c>
      <c r="M157" s="3">
        <v>15</v>
      </c>
      <c r="N157" s="3">
        <v>5</v>
      </c>
      <c r="O157" s="3">
        <v>874</v>
      </c>
      <c r="P157" s="3">
        <v>2</v>
      </c>
      <c r="Q157" s="3">
        <v>9002.1469495012007</v>
      </c>
      <c r="R157" s="3">
        <v>0</v>
      </c>
      <c r="S157" s="3">
        <v>1</v>
      </c>
      <c r="T157" s="3">
        <v>0</v>
      </c>
      <c r="U157" s="3">
        <v>4846.8593629236302</v>
      </c>
      <c r="V157" s="3">
        <v>1</v>
      </c>
    </row>
    <row r="158" spans="1:22" ht="21.75" customHeight="1" x14ac:dyDescent="0.3">
      <c r="A158" s="3" t="s">
        <v>184</v>
      </c>
      <c r="B158" s="3">
        <v>49</v>
      </c>
      <c r="C158" s="3" t="s">
        <v>28</v>
      </c>
      <c r="D158" s="3" t="s">
        <v>26</v>
      </c>
      <c r="E158" s="3">
        <v>55313.475110751599</v>
      </c>
      <c r="F158" s="3">
        <v>207</v>
      </c>
      <c r="G158" s="3">
        <v>1844.31148978337</v>
      </c>
      <c r="H158" s="3">
        <v>11</v>
      </c>
      <c r="I158" s="3">
        <v>1082.37091249934</v>
      </c>
      <c r="J158" s="3">
        <v>4</v>
      </c>
      <c r="K158" s="3">
        <v>562.19903351487903</v>
      </c>
      <c r="L158" s="3">
        <v>1</v>
      </c>
      <c r="M158" s="3">
        <v>4</v>
      </c>
      <c r="N158" s="3">
        <v>4</v>
      </c>
      <c r="O158" s="3">
        <v>813</v>
      </c>
      <c r="P158" s="3">
        <v>0</v>
      </c>
      <c r="Q158" s="3">
        <v>19416.2413242806</v>
      </c>
      <c r="R158" s="3">
        <v>7</v>
      </c>
      <c r="S158" s="3">
        <v>0</v>
      </c>
      <c r="T158" s="3">
        <v>1</v>
      </c>
      <c r="U158" s="3">
        <v>14243.7225579428</v>
      </c>
      <c r="V158" s="3">
        <v>1</v>
      </c>
    </row>
    <row r="159" spans="1:22" ht="21.75" customHeight="1" x14ac:dyDescent="0.3">
      <c r="A159" s="3" t="s">
        <v>185</v>
      </c>
      <c r="B159" s="3">
        <v>56</v>
      </c>
      <c r="C159" s="3" t="s">
        <v>31</v>
      </c>
      <c r="D159" s="3" t="s">
        <v>26</v>
      </c>
      <c r="E159" s="3">
        <v>55622.970381409599</v>
      </c>
      <c r="F159" s="3">
        <v>145</v>
      </c>
      <c r="G159" s="3">
        <v>926.62271627006101</v>
      </c>
      <c r="H159" s="3">
        <v>5</v>
      </c>
      <c r="I159" s="3">
        <v>1061.1068581575601</v>
      </c>
      <c r="J159" s="3">
        <v>0</v>
      </c>
      <c r="K159" s="3">
        <v>345.273970453814</v>
      </c>
      <c r="L159" s="3">
        <v>50</v>
      </c>
      <c r="M159" s="3">
        <v>1</v>
      </c>
      <c r="N159" s="3">
        <v>1</v>
      </c>
      <c r="O159" s="3">
        <v>350</v>
      </c>
      <c r="P159" s="3">
        <v>4</v>
      </c>
      <c r="Q159" s="3">
        <v>5056.38965102772</v>
      </c>
      <c r="R159" s="3">
        <v>2</v>
      </c>
      <c r="S159" s="3">
        <v>0</v>
      </c>
      <c r="T159" s="3">
        <v>0</v>
      </c>
      <c r="U159" s="3">
        <v>11706.022182232</v>
      </c>
      <c r="V159" s="3">
        <v>1</v>
      </c>
    </row>
    <row r="160" spans="1:22" ht="21.75" customHeight="1" x14ac:dyDescent="0.3">
      <c r="A160" s="3" t="s">
        <v>186</v>
      </c>
      <c r="B160" s="3">
        <v>42</v>
      </c>
      <c r="C160" s="3" t="s">
        <v>31</v>
      </c>
      <c r="D160" s="3" t="s">
        <v>24</v>
      </c>
      <c r="E160" s="3">
        <v>74098.003467579096</v>
      </c>
      <c r="F160" s="3">
        <v>190</v>
      </c>
      <c r="G160" s="3">
        <v>2264.6018647281699</v>
      </c>
      <c r="H160" s="3">
        <v>6</v>
      </c>
      <c r="I160" s="3">
        <v>23.617564390654099</v>
      </c>
      <c r="J160" s="3">
        <v>21</v>
      </c>
      <c r="K160" s="3">
        <v>731.70723558843099</v>
      </c>
      <c r="L160" s="3">
        <v>77</v>
      </c>
      <c r="M160" s="3">
        <v>2</v>
      </c>
      <c r="N160" s="3">
        <v>8</v>
      </c>
      <c r="O160" s="3">
        <v>525</v>
      </c>
      <c r="P160" s="3">
        <v>1</v>
      </c>
      <c r="Q160" s="3">
        <v>12681.6628446131</v>
      </c>
      <c r="R160" s="3">
        <v>6</v>
      </c>
      <c r="S160" s="3">
        <v>0</v>
      </c>
      <c r="T160" s="3">
        <v>0</v>
      </c>
      <c r="U160" s="3">
        <v>11938.336913093801</v>
      </c>
      <c r="V160" s="3">
        <v>1</v>
      </c>
    </row>
    <row r="161" spans="1:22" ht="21.75" customHeight="1" x14ac:dyDescent="0.3">
      <c r="A161" s="3" t="s">
        <v>187</v>
      </c>
      <c r="B161" s="3">
        <v>58</v>
      </c>
      <c r="C161" s="3" t="s">
        <v>23</v>
      </c>
      <c r="D161" s="3" t="s">
        <v>24</v>
      </c>
      <c r="E161" s="3">
        <v>18315.274989559799</v>
      </c>
      <c r="F161" s="3">
        <v>190</v>
      </c>
      <c r="G161" s="3">
        <v>1365.9839893360399</v>
      </c>
      <c r="H161" s="3">
        <v>2</v>
      </c>
      <c r="I161" s="3">
        <v>795.95656235820502</v>
      </c>
      <c r="J161" s="3">
        <v>9</v>
      </c>
      <c r="K161" s="3">
        <v>429.27899564167899</v>
      </c>
      <c r="L161" s="3">
        <v>33</v>
      </c>
      <c r="M161" s="3">
        <v>12</v>
      </c>
      <c r="N161" s="3">
        <v>1</v>
      </c>
      <c r="O161" s="3">
        <v>667</v>
      </c>
      <c r="P161" s="3">
        <v>3</v>
      </c>
      <c r="Q161" s="3">
        <v>6975.8633043371801</v>
      </c>
      <c r="R161" s="3">
        <v>1</v>
      </c>
      <c r="S161" s="3">
        <v>1</v>
      </c>
      <c r="T161" s="3">
        <v>0</v>
      </c>
      <c r="U161" s="3">
        <v>6446.5065518861302</v>
      </c>
      <c r="V161" s="3">
        <v>1</v>
      </c>
    </row>
    <row r="162" spans="1:22" ht="21.75" customHeight="1" x14ac:dyDescent="0.3">
      <c r="A162" s="3" t="s">
        <v>188</v>
      </c>
      <c r="B162" s="3">
        <v>64</v>
      </c>
      <c r="C162" s="3" t="s">
        <v>23</v>
      </c>
      <c r="D162" s="3" t="s">
        <v>24</v>
      </c>
      <c r="E162" s="3">
        <v>33005.703983676402</v>
      </c>
      <c r="F162" s="3">
        <v>8</v>
      </c>
      <c r="G162" s="3">
        <v>1347.3555149259701</v>
      </c>
      <c r="H162" s="3">
        <v>7</v>
      </c>
      <c r="I162" s="3">
        <v>708.22015196815903</v>
      </c>
      <c r="J162" s="3">
        <v>44</v>
      </c>
      <c r="K162" s="3">
        <v>286.35883346143203</v>
      </c>
      <c r="L162" s="3">
        <v>50</v>
      </c>
      <c r="M162" s="3">
        <v>6</v>
      </c>
      <c r="N162" s="3">
        <v>0</v>
      </c>
      <c r="O162" s="3">
        <v>379</v>
      </c>
      <c r="P162" s="3">
        <v>3</v>
      </c>
      <c r="Q162" s="3">
        <v>11894.1262417546</v>
      </c>
      <c r="R162" s="3">
        <v>2</v>
      </c>
      <c r="S162" s="3">
        <v>1</v>
      </c>
      <c r="T162" s="3">
        <v>0</v>
      </c>
      <c r="U162" s="3">
        <v>10766.681276896999</v>
      </c>
      <c r="V162" s="3">
        <v>1</v>
      </c>
    </row>
    <row r="163" spans="1:22" ht="21.75" customHeight="1" x14ac:dyDescent="0.3">
      <c r="A163" s="3" t="s">
        <v>189</v>
      </c>
      <c r="B163" s="3">
        <v>34</v>
      </c>
      <c r="C163" s="3" t="s">
        <v>28</v>
      </c>
      <c r="D163" s="3" t="s">
        <v>24</v>
      </c>
      <c r="E163" s="3">
        <v>64500.448541553102</v>
      </c>
      <c r="F163" s="3">
        <v>54</v>
      </c>
      <c r="G163" s="3">
        <v>1437.2630663104301</v>
      </c>
      <c r="H163" s="3">
        <v>0</v>
      </c>
      <c r="I163" s="3">
        <v>403.45766685805597</v>
      </c>
      <c r="J163" s="3">
        <v>23</v>
      </c>
      <c r="K163" s="3">
        <v>513.17082279455406</v>
      </c>
      <c r="L163" s="3">
        <v>18</v>
      </c>
      <c r="M163" s="3">
        <v>12</v>
      </c>
      <c r="N163" s="3">
        <v>8</v>
      </c>
      <c r="O163" s="3">
        <v>505</v>
      </c>
      <c r="P163" s="3">
        <v>3</v>
      </c>
      <c r="Q163" s="3">
        <v>19013.9872245841</v>
      </c>
      <c r="R163" s="3">
        <v>5</v>
      </c>
      <c r="S163" s="3">
        <v>0</v>
      </c>
      <c r="T163" s="3">
        <v>0</v>
      </c>
      <c r="U163" s="3">
        <v>14662.0811028266</v>
      </c>
      <c r="V163" s="3">
        <v>1</v>
      </c>
    </row>
    <row r="164" spans="1:22" ht="21.75" customHeight="1" x14ac:dyDescent="0.3">
      <c r="A164" s="3" t="s">
        <v>190</v>
      </c>
      <c r="B164" s="3">
        <v>62</v>
      </c>
      <c r="C164" s="3" t="s">
        <v>31</v>
      </c>
      <c r="D164" s="3" t="s">
        <v>26</v>
      </c>
      <c r="E164" s="3">
        <v>53302.516136808197</v>
      </c>
      <c r="F164" s="3">
        <v>142</v>
      </c>
      <c r="G164" s="3">
        <v>2570.90061642615</v>
      </c>
      <c r="H164" s="3">
        <v>0</v>
      </c>
      <c r="I164" s="3">
        <v>960.86911302555404</v>
      </c>
      <c r="J164" s="3">
        <v>14</v>
      </c>
      <c r="K164" s="3">
        <v>105.793404676663</v>
      </c>
      <c r="L164" s="3">
        <v>35</v>
      </c>
      <c r="M164" s="3">
        <v>15</v>
      </c>
      <c r="N164" s="3">
        <v>8</v>
      </c>
      <c r="O164" s="3">
        <v>698</v>
      </c>
      <c r="P164" s="3">
        <v>3</v>
      </c>
      <c r="Q164" s="3">
        <v>8141.4576581446299</v>
      </c>
      <c r="R164" s="3">
        <v>4</v>
      </c>
      <c r="S164" s="3">
        <v>0</v>
      </c>
      <c r="T164" s="3">
        <v>0</v>
      </c>
      <c r="U164" s="3">
        <v>12493.998303422501</v>
      </c>
      <c r="V164" s="3">
        <v>1</v>
      </c>
    </row>
    <row r="165" spans="1:22" ht="21.75" customHeight="1" x14ac:dyDescent="0.3">
      <c r="A165" s="3" t="s">
        <v>191</v>
      </c>
      <c r="B165" s="3">
        <v>48</v>
      </c>
      <c r="C165" s="3" t="s">
        <v>23</v>
      </c>
      <c r="D165" s="3" t="s">
        <v>24</v>
      </c>
      <c r="E165" s="3">
        <v>50806.444214982897</v>
      </c>
      <c r="F165" s="3">
        <v>21</v>
      </c>
      <c r="G165" s="3">
        <v>2371.1626457147199</v>
      </c>
      <c r="H165" s="3">
        <v>9</v>
      </c>
      <c r="I165" s="3">
        <v>1400.78911055712</v>
      </c>
      <c r="J165" s="3">
        <v>32</v>
      </c>
      <c r="K165" s="3">
        <v>315.00678970922303</v>
      </c>
      <c r="L165" s="3">
        <v>25</v>
      </c>
      <c r="M165" s="3">
        <v>13</v>
      </c>
      <c r="N165" s="3">
        <v>8</v>
      </c>
      <c r="O165" s="3">
        <v>826</v>
      </c>
      <c r="P165" s="3">
        <v>0</v>
      </c>
      <c r="Q165" s="3">
        <v>13086.3966412839</v>
      </c>
      <c r="R165" s="3">
        <v>6</v>
      </c>
      <c r="S165" s="3">
        <v>0</v>
      </c>
      <c r="T165" s="3">
        <v>0</v>
      </c>
      <c r="U165" s="3">
        <v>11399.3070912072</v>
      </c>
      <c r="V165" s="3">
        <v>1</v>
      </c>
    </row>
    <row r="166" spans="1:22" ht="21.75" customHeight="1" x14ac:dyDescent="0.3">
      <c r="A166" s="3" t="s">
        <v>192</v>
      </c>
      <c r="B166" s="3">
        <v>55</v>
      </c>
      <c r="C166" s="3" t="s">
        <v>28</v>
      </c>
      <c r="D166" s="3" t="s">
        <v>24</v>
      </c>
      <c r="E166" s="3">
        <v>72749.369118382194</v>
      </c>
      <c r="F166" s="3">
        <v>226</v>
      </c>
      <c r="G166" s="3">
        <v>3006.5103710291401</v>
      </c>
      <c r="H166" s="3">
        <v>2</v>
      </c>
      <c r="I166" s="3">
        <v>20</v>
      </c>
      <c r="J166" s="3">
        <v>49</v>
      </c>
      <c r="K166" s="3">
        <v>308.56162015966697</v>
      </c>
      <c r="L166" s="3">
        <v>34</v>
      </c>
      <c r="M166" s="3">
        <v>17</v>
      </c>
      <c r="N166" s="3">
        <v>7</v>
      </c>
      <c r="O166" s="3">
        <v>516</v>
      </c>
      <c r="P166" s="3">
        <v>4</v>
      </c>
      <c r="Q166" s="3">
        <v>11233.6182574048</v>
      </c>
      <c r="R166" s="3">
        <v>6</v>
      </c>
      <c r="S166" s="3">
        <v>0</v>
      </c>
      <c r="T166" s="3">
        <v>0</v>
      </c>
      <c r="U166" s="3">
        <v>500</v>
      </c>
      <c r="V166" s="3">
        <v>1</v>
      </c>
    </row>
    <row r="167" spans="1:22" ht="21.75" customHeight="1" x14ac:dyDescent="0.3">
      <c r="A167" s="3" t="s">
        <v>193</v>
      </c>
      <c r="B167" s="3">
        <v>32</v>
      </c>
      <c r="C167" s="3" t="s">
        <v>23</v>
      </c>
      <c r="D167" s="3" t="s">
        <v>24</v>
      </c>
      <c r="E167" s="3">
        <v>31820.824351829098</v>
      </c>
      <c r="F167" s="3">
        <v>77</v>
      </c>
      <c r="G167" s="3">
        <v>1940.38155027261</v>
      </c>
      <c r="H167" s="3">
        <v>5</v>
      </c>
      <c r="I167" s="3">
        <v>612.93561345539797</v>
      </c>
      <c r="J167" s="3">
        <v>22</v>
      </c>
      <c r="K167" s="3">
        <v>476.35221985312199</v>
      </c>
      <c r="L167" s="3">
        <v>62</v>
      </c>
      <c r="M167" s="3">
        <v>12</v>
      </c>
      <c r="N167" s="3">
        <v>3</v>
      </c>
      <c r="O167" s="3">
        <v>342</v>
      </c>
      <c r="P167" s="3">
        <v>5</v>
      </c>
      <c r="Q167" s="3">
        <v>7593.4253693248302</v>
      </c>
      <c r="R167" s="3">
        <v>1</v>
      </c>
      <c r="S167" s="3">
        <v>0</v>
      </c>
      <c r="T167" s="3">
        <v>0</v>
      </c>
      <c r="U167" s="3">
        <v>10870.514287541</v>
      </c>
      <c r="V167" s="3">
        <v>1</v>
      </c>
    </row>
    <row r="168" spans="1:22" ht="21.75" customHeight="1" x14ac:dyDescent="0.3">
      <c r="A168" s="3" t="s">
        <v>194</v>
      </c>
      <c r="B168" s="3">
        <v>51</v>
      </c>
      <c r="C168" s="3" t="s">
        <v>23</v>
      </c>
      <c r="D168" s="3" t="s">
        <v>24</v>
      </c>
      <c r="E168" s="3">
        <v>36882.870932227597</v>
      </c>
      <c r="F168" s="3">
        <v>232</v>
      </c>
      <c r="G168" s="3">
        <v>3044.7271897496598</v>
      </c>
      <c r="H168" s="3">
        <v>6</v>
      </c>
      <c r="I168" s="3">
        <v>363.981842560232</v>
      </c>
      <c r="J168" s="3">
        <v>13</v>
      </c>
      <c r="K168" s="3">
        <v>102.59745186468</v>
      </c>
      <c r="L168" s="3">
        <v>3</v>
      </c>
      <c r="M168" s="3">
        <v>13</v>
      </c>
      <c r="N168" s="3">
        <v>8</v>
      </c>
      <c r="O168" s="3">
        <v>755</v>
      </c>
      <c r="P168" s="3">
        <v>0</v>
      </c>
      <c r="Q168" s="3">
        <v>8294.4426913905409</v>
      </c>
      <c r="R168" s="3">
        <v>2</v>
      </c>
      <c r="S168" s="3">
        <v>0</v>
      </c>
      <c r="T168" s="3">
        <v>0</v>
      </c>
      <c r="U168" s="3">
        <v>6874.0087587462103</v>
      </c>
      <c r="V168" s="3">
        <v>0</v>
      </c>
    </row>
    <row r="169" spans="1:22" ht="21.75" customHeight="1" x14ac:dyDescent="0.3">
      <c r="A169" s="3" t="s">
        <v>195</v>
      </c>
      <c r="B169" s="3">
        <v>26</v>
      </c>
      <c r="C169" s="3" t="s">
        <v>31</v>
      </c>
      <c r="D169" s="3" t="s">
        <v>33</v>
      </c>
      <c r="E169" s="3">
        <v>34762.786800014997</v>
      </c>
      <c r="F169" s="3">
        <v>227</v>
      </c>
      <c r="G169" s="3">
        <v>1690.4866602033701</v>
      </c>
      <c r="H169" s="3">
        <v>1</v>
      </c>
      <c r="I169" s="3">
        <v>825.12223918319296</v>
      </c>
      <c r="J169" s="3">
        <v>17</v>
      </c>
      <c r="K169" s="3">
        <v>268.34514505471702</v>
      </c>
      <c r="L169" s="3">
        <v>2</v>
      </c>
      <c r="M169" s="3">
        <v>8</v>
      </c>
      <c r="N169" s="3">
        <v>1</v>
      </c>
      <c r="O169" s="3">
        <v>593</v>
      </c>
      <c r="P169" s="3">
        <v>1</v>
      </c>
      <c r="Q169" s="3">
        <v>8360.9917790352392</v>
      </c>
      <c r="R169" s="3">
        <v>7</v>
      </c>
      <c r="S169" s="3">
        <v>0</v>
      </c>
      <c r="T169" s="3">
        <v>0</v>
      </c>
      <c r="U169" s="3">
        <v>3566.33922286192</v>
      </c>
      <c r="V169" s="3">
        <v>1</v>
      </c>
    </row>
    <row r="170" spans="1:22" ht="21.75" customHeight="1" x14ac:dyDescent="0.3">
      <c r="A170" s="3" t="s">
        <v>196</v>
      </c>
      <c r="B170" s="3">
        <v>41</v>
      </c>
      <c r="C170" s="3" t="s">
        <v>31</v>
      </c>
      <c r="D170" s="3" t="s">
        <v>26</v>
      </c>
      <c r="E170" s="3">
        <v>13767.6552099196</v>
      </c>
      <c r="F170" s="3">
        <v>132</v>
      </c>
      <c r="G170" s="3">
        <v>1398.8565029364099</v>
      </c>
      <c r="H170" s="3">
        <v>5</v>
      </c>
      <c r="I170" s="3">
        <v>686.03255089750098</v>
      </c>
      <c r="J170" s="3">
        <v>24</v>
      </c>
      <c r="K170" s="3">
        <v>371.63114953577502</v>
      </c>
      <c r="L170" s="3">
        <v>4</v>
      </c>
      <c r="M170" s="3">
        <v>7</v>
      </c>
      <c r="N170" s="3">
        <v>0</v>
      </c>
      <c r="O170" s="3">
        <v>874</v>
      </c>
      <c r="P170" s="3">
        <v>1</v>
      </c>
      <c r="Q170" s="3">
        <v>1168.4282654419801</v>
      </c>
      <c r="R170" s="3">
        <v>5</v>
      </c>
      <c r="S170" s="3">
        <v>0</v>
      </c>
      <c r="T170" s="3">
        <v>0</v>
      </c>
      <c r="U170" s="3">
        <v>10883.0556466948</v>
      </c>
      <c r="V170" s="3">
        <v>1</v>
      </c>
    </row>
    <row r="171" spans="1:22" ht="21.75" customHeight="1" x14ac:dyDescent="0.3">
      <c r="A171" s="3" t="s">
        <v>197</v>
      </c>
      <c r="B171" s="3">
        <v>47</v>
      </c>
      <c r="C171" s="3" t="s">
        <v>23</v>
      </c>
      <c r="D171" s="3" t="s">
        <v>26</v>
      </c>
      <c r="E171" s="3">
        <v>52390.715601492797</v>
      </c>
      <c r="F171" s="3">
        <v>57</v>
      </c>
      <c r="G171" s="3">
        <v>1149.49206821803</v>
      </c>
      <c r="H171" s="3">
        <v>11</v>
      </c>
      <c r="I171" s="3">
        <v>588.01297553498796</v>
      </c>
      <c r="J171" s="3">
        <v>21</v>
      </c>
      <c r="K171" s="3">
        <v>618.51579186463402</v>
      </c>
      <c r="L171" s="3">
        <v>28</v>
      </c>
      <c r="M171" s="3">
        <v>4</v>
      </c>
      <c r="N171" s="3">
        <v>9</v>
      </c>
      <c r="O171" s="3">
        <v>798</v>
      </c>
      <c r="P171" s="3">
        <v>0</v>
      </c>
      <c r="Q171" s="3">
        <v>11059.949287187401</v>
      </c>
      <c r="R171" s="3">
        <v>0</v>
      </c>
      <c r="S171" s="3">
        <v>0</v>
      </c>
      <c r="T171" s="3">
        <v>0</v>
      </c>
      <c r="U171" s="3">
        <v>8322.4845622076991</v>
      </c>
      <c r="V171" s="3">
        <v>0</v>
      </c>
    </row>
    <row r="172" spans="1:22" ht="21.75" customHeight="1" x14ac:dyDescent="0.3">
      <c r="A172" s="3" t="s">
        <v>198</v>
      </c>
      <c r="B172" s="3">
        <v>21</v>
      </c>
      <c r="C172" s="3" t="s">
        <v>23</v>
      </c>
      <c r="D172" s="3" t="s">
        <v>24</v>
      </c>
      <c r="E172" s="3">
        <v>40588.653433346801</v>
      </c>
      <c r="F172" s="3">
        <v>17</v>
      </c>
      <c r="G172" s="3">
        <v>1359.0354464161301</v>
      </c>
      <c r="H172" s="3">
        <v>4</v>
      </c>
      <c r="I172" s="3">
        <v>1041.32738991517</v>
      </c>
      <c r="J172" s="3">
        <v>43</v>
      </c>
      <c r="K172" s="3">
        <v>500.641865393557</v>
      </c>
      <c r="L172" s="3">
        <v>18</v>
      </c>
      <c r="M172" s="3">
        <v>6</v>
      </c>
      <c r="N172" s="3">
        <v>6</v>
      </c>
      <c r="O172" s="3">
        <v>537</v>
      </c>
      <c r="P172" s="3">
        <v>0</v>
      </c>
      <c r="Q172" s="3">
        <v>12466.9632232189</v>
      </c>
      <c r="R172" s="3">
        <v>6</v>
      </c>
      <c r="S172" s="3">
        <v>0</v>
      </c>
      <c r="T172" s="3">
        <v>0</v>
      </c>
      <c r="U172" s="3">
        <v>10083.187075879399</v>
      </c>
      <c r="V172" s="3">
        <v>1</v>
      </c>
    </row>
    <row r="173" spans="1:22" ht="21.75" customHeight="1" x14ac:dyDescent="0.3">
      <c r="A173" s="3" t="s">
        <v>199</v>
      </c>
      <c r="B173" s="3">
        <v>61</v>
      </c>
      <c r="C173" s="3" t="s">
        <v>31</v>
      </c>
      <c r="D173" s="3" t="s">
        <v>33</v>
      </c>
      <c r="E173" s="3">
        <v>36807.785447148002</v>
      </c>
      <c r="F173" s="3">
        <v>194</v>
      </c>
      <c r="G173" s="3">
        <v>1398.2599865052</v>
      </c>
      <c r="H173" s="3">
        <v>5</v>
      </c>
      <c r="I173" s="3">
        <v>1372.6634553699901</v>
      </c>
      <c r="J173" s="3">
        <v>43</v>
      </c>
      <c r="K173" s="3">
        <v>908.71464189270705</v>
      </c>
      <c r="L173" s="3">
        <v>16</v>
      </c>
      <c r="M173" s="3">
        <v>15</v>
      </c>
      <c r="N173" s="3">
        <v>5</v>
      </c>
      <c r="O173" s="3">
        <v>606</v>
      </c>
      <c r="P173" s="3">
        <v>0</v>
      </c>
      <c r="Q173" s="3">
        <v>2905.5236581354902</v>
      </c>
      <c r="R173" s="3">
        <v>0</v>
      </c>
      <c r="S173" s="3">
        <v>0</v>
      </c>
      <c r="T173" s="3">
        <v>0</v>
      </c>
      <c r="U173" s="3">
        <v>5202.2035608348797</v>
      </c>
      <c r="V173" s="3">
        <v>0</v>
      </c>
    </row>
    <row r="174" spans="1:22" ht="21.75" customHeight="1" x14ac:dyDescent="0.3">
      <c r="A174" s="3" t="s">
        <v>200</v>
      </c>
      <c r="B174" s="3">
        <v>64</v>
      </c>
      <c r="C174" s="3" t="s">
        <v>28</v>
      </c>
      <c r="D174" s="3" t="s">
        <v>26</v>
      </c>
      <c r="E174" s="3">
        <v>33558.347726288601</v>
      </c>
      <c r="F174" s="3">
        <v>102</v>
      </c>
      <c r="G174" s="3">
        <v>951.46546667091195</v>
      </c>
      <c r="H174" s="3">
        <v>0</v>
      </c>
      <c r="I174" s="3">
        <v>1731.4615281152401</v>
      </c>
      <c r="J174" s="3">
        <v>36</v>
      </c>
      <c r="K174" s="3">
        <v>273.81961591847698</v>
      </c>
      <c r="L174" s="3">
        <v>33</v>
      </c>
      <c r="M174" s="3">
        <v>9</v>
      </c>
      <c r="N174" s="3">
        <v>2</v>
      </c>
      <c r="O174" s="3">
        <v>889</v>
      </c>
      <c r="P174" s="3">
        <v>4</v>
      </c>
      <c r="Q174" s="3">
        <v>9281.8005054527202</v>
      </c>
      <c r="R174" s="3">
        <v>4</v>
      </c>
      <c r="S174" s="3">
        <v>0</v>
      </c>
      <c r="T174" s="3">
        <v>0</v>
      </c>
      <c r="U174" s="3">
        <v>1712.22846782591</v>
      </c>
      <c r="V174" s="3">
        <v>1</v>
      </c>
    </row>
    <row r="175" spans="1:22" ht="21.75" customHeight="1" x14ac:dyDescent="0.3">
      <c r="A175" s="3" t="s">
        <v>201</v>
      </c>
      <c r="B175" s="3">
        <v>25</v>
      </c>
      <c r="C175" s="3" t="s">
        <v>31</v>
      </c>
      <c r="D175" s="3" t="s">
        <v>26</v>
      </c>
      <c r="E175" s="3">
        <v>49680.5595364689</v>
      </c>
      <c r="F175" s="3">
        <v>71</v>
      </c>
      <c r="G175" s="3">
        <v>1027.4882122624099</v>
      </c>
      <c r="H175" s="3">
        <v>9</v>
      </c>
      <c r="I175" s="3">
        <v>541.12983303599401</v>
      </c>
      <c r="J175" s="3">
        <v>6</v>
      </c>
      <c r="K175" s="3">
        <v>720.81018177891804</v>
      </c>
      <c r="L175" s="3">
        <v>19</v>
      </c>
      <c r="M175" s="3">
        <v>2</v>
      </c>
      <c r="N175" s="3">
        <v>1</v>
      </c>
      <c r="O175" s="3">
        <v>894</v>
      </c>
      <c r="P175" s="3">
        <v>3</v>
      </c>
      <c r="Q175" s="3">
        <v>10645.9090386387</v>
      </c>
      <c r="R175" s="3">
        <v>7</v>
      </c>
      <c r="S175" s="3">
        <v>0</v>
      </c>
      <c r="T175" s="3">
        <v>1</v>
      </c>
      <c r="U175" s="3">
        <v>16868.725311657301</v>
      </c>
      <c r="V175" s="3">
        <v>1</v>
      </c>
    </row>
    <row r="176" spans="1:22" ht="21.75" customHeight="1" x14ac:dyDescent="0.3">
      <c r="A176" s="3" t="s">
        <v>202</v>
      </c>
      <c r="B176" s="3">
        <v>47</v>
      </c>
      <c r="C176" s="3" t="s">
        <v>23</v>
      </c>
      <c r="D176" s="3" t="s">
        <v>24</v>
      </c>
      <c r="E176" s="3">
        <v>35626.288737942297</v>
      </c>
      <c r="F176" s="3">
        <v>145</v>
      </c>
      <c r="G176" s="3">
        <v>1986.03737890875</v>
      </c>
      <c r="H176" s="3">
        <v>6</v>
      </c>
      <c r="I176" s="3">
        <v>162.69355686367601</v>
      </c>
      <c r="J176" s="3">
        <v>25</v>
      </c>
      <c r="K176" s="3">
        <v>720.62452365008403</v>
      </c>
      <c r="L176" s="3">
        <v>27</v>
      </c>
      <c r="M176" s="3">
        <v>16</v>
      </c>
      <c r="N176" s="3">
        <v>7</v>
      </c>
      <c r="O176" s="3">
        <v>453</v>
      </c>
      <c r="P176" s="3">
        <v>1</v>
      </c>
      <c r="Q176" s="3">
        <v>16849.145072345302</v>
      </c>
      <c r="R176" s="3">
        <v>1</v>
      </c>
      <c r="S176" s="3">
        <v>0</v>
      </c>
      <c r="T176" s="3">
        <v>0</v>
      </c>
      <c r="U176" s="3">
        <v>2935.8928610599601</v>
      </c>
      <c r="V176" s="3">
        <v>1</v>
      </c>
    </row>
    <row r="177" spans="1:22" ht="21.75" customHeight="1" x14ac:dyDescent="0.3">
      <c r="A177" s="3" t="s">
        <v>203</v>
      </c>
      <c r="B177" s="3">
        <v>47</v>
      </c>
      <c r="C177" s="3" t="s">
        <v>28</v>
      </c>
      <c r="D177" s="3" t="s">
        <v>24</v>
      </c>
      <c r="E177" s="3">
        <v>53988.215496948302</v>
      </c>
      <c r="F177" s="3">
        <v>45</v>
      </c>
      <c r="G177" s="3">
        <v>1109.51343108948</v>
      </c>
      <c r="H177" s="3">
        <v>7</v>
      </c>
      <c r="I177" s="3">
        <v>995.71875192741902</v>
      </c>
      <c r="J177" s="3">
        <v>23</v>
      </c>
      <c r="K177" s="3">
        <v>545.09921977368697</v>
      </c>
      <c r="L177" s="3">
        <v>72</v>
      </c>
      <c r="M177" s="3">
        <v>9</v>
      </c>
      <c r="N177" s="3">
        <v>3</v>
      </c>
      <c r="O177" s="3">
        <v>396</v>
      </c>
      <c r="P177" s="3">
        <v>1</v>
      </c>
      <c r="Q177" s="3">
        <v>22350.9958319295</v>
      </c>
      <c r="R177" s="3">
        <v>1</v>
      </c>
      <c r="S177" s="3">
        <v>0</v>
      </c>
      <c r="T177" s="3">
        <v>0</v>
      </c>
      <c r="U177" s="3">
        <v>5397.1573876173998</v>
      </c>
      <c r="V177" s="3">
        <v>1</v>
      </c>
    </row>
    <row r="178" spans="1:22" ht="21.75" customHeight="1" x14ac:dyDescent="0.3">
      <c r="A178" s="3" t="s">
        <v>204</v>
      </c>
      <c r="B178" s="3">
        <v>63</v>
      </c>
      <c r="C178" s="3" t="s">
        <v>23</v>
      </c>
      <c r="D178" s="3" t="s">
        <v>26</v>
      </c>
      <c r="E178" s="3">
        <v>58265.243012027502</v>
      </c>
      <c r="F178" s="3">
        <v>204</v>
      </c>
      <c r="G178" s="3">
        <v>139.694004290984</v>
      </c>
      <c r="H178" s="3">
        <v>6</v>
      </c>
      <c r="I178" s="3">
        <v>1363.66965736312</v>
      </c>
      <c r="J178" s="3">
        <v>12</v>
      </c>
      <c r="K178" s="3">
        <v>535.41217911096601</v>
      </c>
      <c r="L178" s="3">
        <v>66</v>
      </c>
      <c r="M178" s="3">
        <v>10</v>
      </c>
      <c r="N178" s="3">
        <v>5</v>
      </c>
      <c r="O178" s="3">
        <v>473</v>
      </c>
      <c r="P178" s="3">
        <v>3</v>
      </c>
      <c r="Q178" s="3">
        <v>14360.6354932752</v>
      </c>
      <c r="R178" s="3">
        <v>6</v>
      </c>
      <c r="S178" s="3">
        <v>0</v>
      </c>
      <c r="T178" s="3">
        <v>0</v>
      </c>
      <c r="U178" s="3">
        <v>11965.8996982755</v>
      </c>
      <c r="V178" s="3">
        <v>1</v>
      </c>
    </row>
    <row r="179" spans="1:22" ht="21.75" customHeight="1" x14ac:dyDescent="0.3">
      <c r="A179" s="3" t="s">
        <v>205</v>
      </c>
      <c r="B179" s="3">
        <v>63</v>
      </c>
      <c r="C179" s="3" t="s">
        <v>28</v>
      </c>
      <c r="D179" s="3" t="s">
        <v>26</v>
      </c>
      <c r="E179" s="3">
        <v>44697.6024710001</v>
      </c>
      <c r="F179" s="3">
        <v>19</v>
      </c>
      <c r="G179" s="3">
        <v>99.002700947417495</v>
      </c>
      <c r="H179" s="3">
        <v>8</v>
      </c>
      <c r="I179" s="3">
        <v>1084.7914884642601</v>
      </c>
      <c r="J179" s="3">
        <v>40</v>
      </c>
      <c r="K179" s="3">
        <v>565.99733020141605</v>
      </c>
      <c r="L179" s="3">
        <v>9</v>
      </c>
      <c r="M179" s="3">
        <v>19</v>
      </c>
      <c r="N179" s="3">
        <v>3</v>
      </c>
      <c r="O179" s="3">
        <v>392</v>
      </c>
      <c r="P179" s="3">
        <v>5</v>
      </c>
      <c r="Q179" s="3">
        <v>3737.18844925351</v>
      </c>
      <c r="R179" s="3">
        <v>0</v>
      </c>
      <c r="S179" s="3">
        <v>0</v>
      </c>
      <c r="T179" s="3">
        <v>0</v>
      </c>
      <c r="U179" s="3">
        <v>14256.4369276243</v>
      </c>
      <c r="V179" s="3">
        <v>1</v>
      </c>
    </row>
    <row r="180" spans="1:22" ht="21.75" customHeight="1" x14ac:dyDescent="0.3">
      <c r="A180" s="3" t="s">
        <v>206</v>
      </c>
      <c r="B180" s="3">
        <v>39</v>
      </c>
      <c r="C180" s="3" t="s">
        <v>23</v>
      </c>
      <c r="D180" s="3" t="s">
        <v>33</v>
      </c>
      <c r="E180" s="3">
        <v>43475.582484330298</v>
      </c>
      <c r="F180" s="3">
        <v>100</v>
      </c>
      <c r="G180" s="3">
        <v>10</v>
      </c>
      <c r="H180" s="3">
        <v>0</v>
      </c>
      <c r="I180" s="3">
        <v>1362.2214638356099</v>
      </c>
      <c r="J180" s="3">
        <v>5</v>
      </c>
      <c r="K180" s="3">
        <v>265.18509124820702</v>
      </c>
      <c r="L180" s="3">
        <v>20</v>
      </c>
      <c r="M180" s="3">
        <v>9</v>
      </c>
      <c r="N180" s="3">
        <v>8</v>
      </c>
      <c r="O180" s="3">
        <v>328</v>
      </c>
      <c r="P180" s="3">
        <v>3</v>
      </c>
      <c r="Q180" s="3">
        <v>6452.2492533201203</v>
      </c>
      <c r="R180" s="3">
        <v>5</v>
      </c>
      <c r="S180" s="3">
        <v>0</v>
      </c>
      <c r="T180" s="3">
        <v>0</v>
      </c>
      <c r="U180" s="3">
        <v>9016.8983720059805</v>
      </c>
      <c r="V180" s="3">
        <v>1</v>
      </c>
    </row>
    <row r="181" spans="1:22" ht="21.75" customHeight="1" x14ac:dyDescent="0.3">
      <c r="A181" s="3" t="s">
        <v>207</v>
      </c>
      <c r="B181" s="3">
        <v>49</v>
      </c>
      <c r="C181" s="3" t="s">
        <v>28</v>
      </c>
      <c r="D181" s="3" t="s">
        <v>26</v>
      </c>
      <c r="E181" s="3">
        <v>53338.838005732803</v>
      </c>
      <c r="F181" s="3">
        <v>118</v>
      </c>
      <c r="G181" s="3">
        <v>366.00460419407602</v>
      </c>
      <c r="H181" s="3">
        <v>9</v>
      </c>
      <c r="I181" s="3">
        <v>721.07966528925795</v>
      </c>
      <c r="J181" s="3">
        <v>20</v>
      </c>
      <c r="K181" s="3">
        <v>740.12147869125499</v>
      </c>
      <c r="L181" s="3">
        <v>3</v>
      </c>
      <c r="M181" s="3">
        <v>17</v>
      </c>
      <c r="N181" s="3">
        <v>4</v>
      </c>
      <c r="O181" s="3">
        <v>360</v>
      </c>
      <c r="P181" s="3">
        <v>1</v>
      </c>
      <c r="Q181" s="3">
        <v>12440.8498284494</v>
      </c>
      <c r="R181" s="3">
        <v>6</v>
      </c>
      <c r="S181" s="3">
        <v>0</v>
      </c>
      <c r="T181" s="3">
        <v>0</v>
      </c>
      <c r="U181" s="3">
        <v>12075.9708220105</v>
      </c>
      <c r="V181" s="3">
        <v>1</v>
      </c>
    </row>
    <row r="182" spans="1:22" ht="21.75" customHeight="1" x14ac:dyDescent="0.3">
      <c r="A182" s="3" t="s">
        <v>208</v>
      </c>
      <c r="B182" s="3">
        <v>30</v>
      </c>
      <c r="C182" s="3" t="s">
        <v>28</v>
      </c>
      <c r="D182" s="3" t="s">
        <v>26</v>
      </c>
      <c r="E182" s="3">
        <v>49480.705037583197</v>
      </c>
      <c r="F182" s="3">
        <v>154</v>
      </c>
      <c r="G182" s="3">
        <v>540.05211815208804</v>
      </c>
      <c r="H182" s="3">
        <v>8</v>
      </c>
      <c r="I182" s="3">
        <v>586.64894607940505</v>
      </c>
      <c r="J182" s="3">
        <v>6</v>
      </c>
      <c r="K182" s="3">
        <v>518.71662185362402</v>
      </c>
      <c r="L182" s="3">
        <v>21</v>
      </c>
      <c r="M182" s="3">
        <v>0</v>
      </c>
      <c r="N182" s="3">
        <v>5</v>
      </c>
      <c r="O182" s="3">
        <v>340</v>
      </c>
      <c r="P182" s="3">
        <v>1</v>
      </c>
      <c r="Q182" s="3">
        <v>9285.0935065288904</v>
      </c>
      <c r="R182" s="3">
        <v>7</v>
      </c>
      <c r="S182" s="3">
        <v>0</v>
      </c>
      <c r="T182" s="3">
        <v>0</v>
      </c>
      <c r="U182" s="3">
        <v>10311.903177247499</v>
      </c>
      <c r="V182" s="3">
        <v>1</v>
      </c>
    </row>
    <row r="183" spans="1:22" ht="21.75" customHeight="1" x14ac:dyDescent="0.3">
      <c r="A183" s="3" t="s">
        <v>209</v>
      </c>
      <c r="B183" s="3">
        <v>47</v>
      </c>
      <c r="C183" s="3" t="s">
        <v>23</v>
      </c>
      <c r="D183" s="3" t="s">
        <v>24</v>
      </c>
      <c r="E183" s="3">
        <v>73942.868396385107</v>
      </c>
      <c r="F183" s="3">
        <v>76</v>
      </c>
      <c r="G183" s="3">
        <v>720.78213151623402</v>
      </c>
      <c r="H183" s="3">
        <v>10</v>
      </c>
      <c r="I183" s="3">
        <v>840.40256759045894</v>
      </c>
      <c r="J183" s="3">
        <v>17</v>
      </c>
      <c r="K183" s="3">
        <v>199.37461867939399</v>
      </c>
      <c r="L183" s="3">
        <v>70</v>
      </c>
      <c r="M183" s="3">
        <v>3</v>
      </c>
      <c r="N183" s="3">
        <v>8</v>
      </c>
      <c r="O183" s="3">
        <v>793</v>
      </c>
      <c r="P183" s="3">
        <v>4</v>
      </c>
      <c r="Q183" s="3">
        <v>11760.0034000667</v>
      </c>
      <c r="R183" s="3">
        <v>4</v>
      </c>
      <c r="S183" s="3">
        <v>0</v>
      </c>
      <c r="T183" s="3">
        <v>0</v>
      </c>
      <c r="U183" s="3">
        <v>3824.7204037523802</v>
      </c>
      <c r="V183" s="3">
        <v>1</v>
      </c>
    </row>
    <row r="184" spans="1:22" ht="21.75" customHeight="1" x14ac:dyDescent="0.3">
      <c r="A184" s="3" t="s">
        <v>210</v>
      </c>
      <c r="B184" s="3">
        <v>44</v>
      </c>
      <c r="C184" s="3" t="s">
        <v>28</v>
      </c>
      <c r="D184" s="3" t="s">
        <v>26</v>
      </c>
      <c r="E184" s="3">
        <v>55728.779676083701</v>
      </c>
      <c r="F184" s="3">
        <v>118</v>
      </c>
      <c r="G184" s="3">
        <v>1728.8259387944499</v>
      </c>
      <c r="H184" s="3">
        <v>10</v>
      </c>
      <c r="I184" s="3">
        <v>684.30638442158897</v>
      </c>
      <c r="J184" s="3">
        <v>14</v>
      </c>
      <c r="K184" s="3">
        <v>797.79262188721896</v>
      </c>
      <c r="L184" s="3">
        <v>61</v>
      </c>
      <c r="M184" s="3">
        <v>2</v>
      </c>
      <c r="N184" s="3">
        <v>5</v>
      </c>
      <c r="O184" s="3">
        <v>594</v>
      </c>
      <c r="P184" s="3">
        <v>1</v>
      </c>
      <c r="Q184" s="3">
        <v>16969.650724793199</v>
      </c>
      <c r="R184" s="3">
        <v>3</v>
      </c>
      <c r="S184" s="3">
        <v>0</v>
      </c>
      <c r="T184" s="3">
        <v>0</v>
      </c>
      <c r="U184" s="3">
        <v>2857.6300142237101</v>
      </c>
      <c r="V184" s="3">
        <v>0</v>
      </c>
    </row>
    <row r="185" spans="1:22" ht="21.75" customHeight="1" x14ac:dyDescent="0.3">
      <c r="A185" s="3" t="s">
        <v>211</v>
      </c>
      <c r="B185" s="3">
        <v>58</v>
      </c>
      <c r="C185" s="3" t="s">
        <v>31</v>
      </c>
      <c r="D185" s="3" t="s">
        <v>24</v>
      </c>
      <c r="E185" s="3">
        <v>69720.548004937606</v>
      </c>
      <c r="F185" s="3">
        <v>32</v>
      </c>
      <c r="G185" s="3">
        <v>482.40209265343998</v>
      </c>
      <c r="H185" s="3">
        <v>2</v>
      </c>
      <c r="I185" s="3">
        <v>1032.0829074691201</v>
      </c>
      <c r="J185" s="3">
        <v>7</v>
      </c>
      <c r="K185" s="3">
        <v>472.84113599860399</v>
      </c>
      <c r="L185" s="3">
        <v>11</v>
      </c>
      <c r="M185" s="3">
        <v>19</v>
      </c>
      <c r="N185" s="3">
        <v>1</v>
      </c>
      <c r="O185" s="3">
        <v>595</v>
      </c>
      <c r="P185" s="3">
        <v>0</v>
      </c>
      <c r="Q185" s="3">
        <v>10970.687266025099</v>
      </c>
      <c r="R185" s="3">
        <v>6</v>
      </c>
      <c r="S185" s="3">
        <v>1</v>
      </c>
      <c r="T185" s="3">
        <v>0</v>
      </c>
      <c r="U185" s="3">
        <v>12521.806321094</v>
      </c>
      <c r="V185" s="3">
        <v>1</v>
      </c>
    </row>
    <row r="186" spans="1:22" ht="21.75" customHeight="1" x14ac:dyDescent="0.3">
      <c r="A186" s="3" t="s">
        <v>212</v>
      </c>
      <c r="B186" s="3">
        <v>52</v>
      </c>
      <c r="C186" s="3" t="s">
        <v>23</v>
      </c>
      <c r="D186" s="3" t="s">
        <v>26</v>
      </c>
      <c r="E186" s="3">
        <v>60989.198042462303</v>
      </c>
      <c r="F186" s="3">
        <v>69</v>
      </c>
      <c r="G186" s="3">
        <v>764.46083035545405</v>
      </c>
      <c r="H186" s="3">
        <v>1</v>
      </c>
      <c r="I186" s="3">
        <v>1139.41872230122</v>
      </c>
      <c r="J186" s="3">
        <v>15</v>
      </c>
      <c r="K186" s="3">
        <v>513.248770589777</v>
      </c>
      <c r="L186" s="3">
        <v>10</v>
      </c>
      <c r="M186" s="3">
        <v>5</v>
      </c>
      <c r="N186" s="3">
        <v>0</v>
      </c>
      <c r="O186" s="3">
        <v>478</v>
      </c>
      <c r="P186" s="3">
        <v>0</v>
      </c>
      <c r="Q186" s="3">
        <v>26680.671933705398</v>
      </c>
      <c r="R186" s="3">
        <v>0</v>
      </c>
      <c r="S186" s="3">
        <v>1</v>
      </c>
      <c r="T186" s="3">
        <v>0</v>
      </c>
      <c r="U186" s="3">
        <v>10849.451223153501</v>
      </c>
      <c r="V186" s="3">
        <v>1</v>
      </c>
    </row>
    <row r="187" spans="1:22" ht="21.75" customHeight="1" x14ac:dyDescent="0.3">
      <c r="A187" s="3" t="s">
        <v>213</v>
      </c>
      <c r="B187" s="3">
        <v>20</v>
      </c>
      <c r="C187" s="3" t="s">
        <v>31</v>
      </c>
      <c r="D187" s="3" t="s">
        <v>26</v>
      </c>
      <c r="E187" s="3">
        <v>26268.473477725001</v>
      </c>
      <c r="F187" s="3">
        <v>53</v>
      </c>
      <c r="G187" s="3">
        <v>34.5443136563633</v>
      </c>
      <c r="H187" s="3">
        <v>5</v>
      </c>
      <c r="I187" s="3">
        <v>1166.82928260016</v>
      </c>
      <c r="J187" s="3">
        <v>48</v>
      </c>
      <c r="K187" s="3">
        <v>0</v>
      </c>
      <c r="L187" s="3">
        <v>21</v>
      </c>
      <c r="M187" s="3">
        <v>5</v>
      </c>
      <c r="N187" s="3">
        <v>8</v>
      </c>
      <c r="O187" s="3">
        <v>557</v>
      </c>
      <c r="P187" s="3">
        <v>3</v>
      </c>
      <c r="Q187" s="3">
        <v>2533.3077383289001</v>
      </c>
      <c r="R187" s="3">
        <v>7</v>
      </c>
      <c r="S187" s="3">
        <v>0</v>
      </c>
      <c r="T187" s="3">
        <v>0</v>
      </c>
      <c r="U187" s="3">
        <v>20433.4618553201</v>
      </c>
      <c r="V187" s="3">
        <v>1</v>
      </c>
    </row>
    <row r="188" spans="1:22" ht="21.75" customHeight="1" x14ac:dyDescent="0.3">
      <c r="A188" s="3" t="s">
        <v>214</v>
      </c>
      <c r="B188" s="3">
        <v>46</v>
      </c>
      <c r="C188" s="3" t="s">
        <v>23</v>
      </c>
      <c r="D188" s="3" t="s">
        <v>26</v>
      </c>
      <c r="E188" s="3">
        <v>39951.232235498297</v>
      </c>
      <c r="F188" s="3">
        <v>62</v>
      </c>
      <c r="G188" s="3">
        <v>971.67768036189295</v>
      </c>
      <c r="H188" s="3">
        <v>10</v>
      </c>
      <c r="I188" s="3">
        <v>978.70743478153599</v>
      </c>
      <c r="J188" s="3">
        <v>2</v>
      </c>
      <c r="K188" s="3">
        <v>479.38231282175599</v>
      </c>
      <c r="L188" s="3">
        <v>28</v>
      </c>
      <c r="M188" s="3">
        <v>16</v>
      </c>
      <c r="N188" s="3">
        <v>1</v>
      </c>
      <c r="O188" s="3">
        <v>748</v>
      </c>
      <c r="P188" s="3">
        <v>3</v>
      </c>
      <c r="Q188" s="3">
        <v>15233.639249199799</v>
      </c>
      <c r="R188" s="3">
        <v>0</v>
      </c>
      <c r="S188" s="3">
        <v>0</v>
      </c>
      <c r="T188" s="3">
        <v>0</v>
      </c>
      <c r="U188" s="3">
        <v>4283.4131481739196</v>
      </c>
      <c r="V188" s="3">
        <v>0</v>
      </c>
    </row>
    <row r="189" spans="1:22" ht="21.75" customHeight="1" x14ac:dyDescent="0.3">
      <c r="A189" s="3" t="s">
        <v>215</v>
      </c>
      <c r="B189" s="3">
        <v>32</v>
      </c>
      <c r="C189" s="3" t="s">
        <v>28</v>
      </c>
      <c r="D189" s="3" t="s">
        <v>33</v>
      </c>
      <c r="E189" s="3">
        <v>49134.246385232203</v>
      </c>
      <c r="F189" s="3">
        <v>231</v>
      </c>
      <c r="G189" s="3">
        <v>2079.1111337195498</v>
      </c>
      <c r="H189" s="3">
        <v>4</v>
      </c>
      <c r="I189" s="3">
        <v>886.03781433635504</v>
      </c>
      <c r="J189" s="3">
        <v>44</v>
      </c>
      <c r="K189" s="3">
        <v>817.28196894145196</v>
      </c>
      <c r="L189" s="3">
        <v>60</v>
      </c>
      <c r="M189" s="3">
        <v>18</v>
      </c>
      <c r="N189" s="3">
        <v>1</v>
      </c>
      <c r="O189" s="3">
        <v>606</v>
      </c>
      <c r="P189" s="3">
        <v>0</v>
      </c>
      <c r="Q189" s="3">
        <v>1990.37585873234</v>
      </c>
      <c r="R189" s="3">
        <v>2</v>
      </c>
      <c r="S189" s="3">
        <v>0</v>
      </c>
      <c r="T189" s="3">
        <v>0</v>
      </c>
      <c r="U189" s="3">
        <v>8105.6518599228402</v>
      </c>
      <c r="V189" s="3">
        <v>0</v>
      </c>
    </row>
    <row r="190" spans="1:22" ht="21.75" customHeight="1" x14ac:dyDescent="0.3">
      <c r="A190" s="3" t="s">
        <v>216</v>
      </c>
      <c r="B190" s="3">
        <v>60</v>
      </c>
      <c r="C190" s="3" t="s">
        <v>28</v>
      </c>
      <c r="D190" s="3" t="s">
        <v>24</v>
      </c>
      <c r="E190" s="3">
        <v>65631.997590726794</v>
      </c>
      <c r="F190" s="3">
        <v>5</v>
      </c>
      <c r="G190" s="3">
        <v>1481.30235668303</v>
      </c>
      <c r="H190" s="3">
        <v>3</v>
      </c>
      <c r="I190" s="3">
        <v>1078.0493412378</v>
      </c>
      <c r="J190" s="3">
        <v>8</v>
      </c>
      <c r="K190" s="3">
        <v>343.123953755461</v>
      </c>
      <c r="L190" s="3">
        <v>60</v>
      </c>
      <c r="M190" s="3">
        <v>16</v>
      </c>
      <c r="N190" s="3">
        <v>3</v>
      </c>
      <c r="O190" s="3">
        <v>419</v>
      </c>
      <c r="P190" s="3">
        <v>3</v>
      </c>
      <c r="Q190" s="3">
        <v>6883.7125601647504</v>
      </c>
      <c r="R190" s="3">
        <v>4</v>
      </c>
      <c r="S190" s="3">
        <v>0</v>
      </c>
      <c r="T190" s="3">
        <v>0</v>
      </c>
      <c r="U190" s="3">
        <v>8495.7005375621593</v>
      </c>
      <c r="V190" s="3">
        <v>1</v>
      </c>
    </row>
    <row r="191" spans="1:22" ht="21.75" customHeight="1" x14ac:dyDescent="0.3">
      <c r="A191" s="3" t="s">
        <v>217</v>
      </c>
      <c r="B191" s="3">
        <v>22</v>
      </c>
      <c r="C191" s="3" t="s">
        <v>28</v>
      </c>
      <c r="D191" s="3" t="s">
        <v>33</v>
      </c>
      <c r="E191" s="3">
        <v>84700.633953894299</v>
      </c>
      <c r="F191" s="3">
        <v>106</v>
      </c>
      <c r="G191" s="3">
        <v>1565.5905749306701</v>
      </c>
      <c r="H191" s="3">
        <v>3</v>
      </c>
      <c r="I191" s="3">
        <v>112.952832321548</v>
      </c>
      <c r="J191" s="3">
        <v>46</v>
      </c>
      <c r="K191" s="3">
        <v>178.01119377784701</v>
      </c>
      <c r="L191" s="3">
        <v>26</v>
      </c>
      <c r="M191" s="3">
        <v>16</v>
      </c>
      <c r="N191" s="3">
        <v>9</v>
      </c>
      <c r="O191" s="3">
        <v>563</v>
      </c>
      <c r="P191" s="3">
        <v>0</v>
      </c>
      <c r="Q191" s="3">
        <v>17048.911909333499</v>
      </c>
      <c r="R191" s="3">
        <v>3</v>
      </c>
      <c r="S191" s="3">
        <v>0</v>
      </c>
      <c r="T191" s="3">
        <v>0</v>
      </c>
      <c r="U191" s="3">
        <v>1721.4571280477601</v>
      </c>
      <c r="V191" s="3">
        <v>1</v>
      </c>
    </row>
    <row r="192" spans="1:22" ht="21.75" customHeight="1" x14ac:dyDescent="0.3">
      <c r="A192" s="3" t="s">
        <v>218</v>
      </c>
      <c r="B192" s="3">
        <v>58</v>
      </c>
      <c r="C192" s="3" t="s">
        <v>23</v>
      </c>
      <c r="D192" s="3" t="s">
        <v>26</v>
      </c>
      <c r="E192" s="3">
        <v>41285.351644030197</v>
      </c>
      <c r="F192" s="3">
        <v>7</v>
      </c>
      <c r="G192" s="3">
        <v>1498.4368009060399</v>
      </c>
      <c r="H192" s="3">
        <v>7</v>
      </c>
      <c r="I192" s="3">
        <v>873.69976331687997</v>
      </c>
      <c r="J192" s="3">
        <v>25</v>
      </c>
      <c r="K192" s="3">
        <v>613.98346710138105</v>
      </c>
      <c r="L192" s="3">
        <v>46</v>
      </c>
      <c r="M192" s="3">
        <v>16</v>
      </c>
      <c r="N192" s="3">
        <v>9</v>
      </c>
      <c r="O192" s="3">
        <v>586</v>
      </c>
      <c r="P192" s="3">
        <v>4</v>
      </c>
      <c r="Q192" s="3">
        <v>0</v>
      </c>
      <c r="R192" s="3">
        <v>5</v>
      </c>
      <c r="S192" s="3">
        <v>0</v>
      </c>
      <c r="T192" s="3">
        <v>0</v>
      </c>
      <c r="U192" s="3">
        <v>5571.2918329395097</v>
      </c>
      <c r="V192" s="3">
        <v>1</v>
      </c>
    </row>
    <row r="193" spans="1:22" ht="21.75" customHeight="1" x14ac:dyDescent="0.3">
      <c r="A193" s="3" t="s">
        <v>219</v>
      </c>
      <c r="B193" s="3">
        <v>25</v>
      </c>
      <c r="C193" s="3" t="s">
        <v>31</v>
      </c>
      <c r="D193" s="3" t="s">
        <v>33</v>
      </c>
      <c r="E193" s="3">
        <v>50994.609769160197</v>
      </c>
      <c r="F193" s="3">
        <v>30</v>
      </c>
      <c r="G193" s="3">
        <v>472.14446552128101</v>
      </c>
      <c r="H193" s="3">
        <v>9</v>
      </c>
      <c r="I193" s="3">
        <v>818.36732000965799</v>
      </c>
      <c r="J193" s="3">
        <v>25</v>
      </c>
      <c r="K193" s="3">
        <v>64.297505800642099</v>
      </c>
      <c r="L193" s="3">
        <v>13</v>
      </c>
      <c r="M193" s="3">
        <v>2</v>
      </c>
      <c r="N193" s="3">
        <v>2</v>
      </c>
      <c r="O193" s="3">
        <v>850</v>
      </c>
      <c r="P193" s="3">
        <v>3</v>
      </c>
      <c r="Q193" s="3">
        <v>13782.562939377</v>
      </c>
      <c r="R193" s="3">
        <v>6</v>
      </c>
      <c r="S193" s="3">
        <v>0</v>
      </c>
      <c r="T193" s="3">
        <v>0</v>
      </c>
      <c r="U193" s="3">
        <v>10275.8197554166</v>
      </c>
      <c r="V193" s="3">
        <v>1</v>
      </c>
    </row>
    <row r="194" spans="1:22" ht="21.75" customHeight="1" x14ac:dyDescent="0.3">
      <c r="A194" s="3" t="s">
        <v>220</v>
      </c>
      <c r="B194" s="3">
        <v>27</v>
      </c>
      <c r="C194" s="3" t="s">
        <v>31</v>
      </c>
      <c r="D194" s="3" t="s">
        <v>24</v>
      </c>
      <c r="E194" s="3">
        <v>64398.403070391003</v>
      </c>
      <c r="F194" s="3">
        <v>110</v>
      </c>
      <c r="G194" s="3">
        <v>1172.99534052895</v>
      </c>
      <c r="H194" s="3">
        <v>2</v>
      </c>
      <c r="I194" s="3">
        <v>874.57813859004398</v>
      </c>
      <c r="J194" s="3">
        <v>29</v>
      </c>
      <c r="K194" s="3">
        <v>650.26929752144702</v>
      </c>
      <c r="L194" s="3">
        <v>6</v>
      </c>
      <c r="M194" s="3">
        <v>13</v>
      </c>
      <c r="N194" s="3">
        <v>6</v>
      </c>
      <c r="O194" s="3">
        <v>487</v>
      </c>
      <c r="P194" s="3">
        <v>2</v>
      </c>
      <c r="Q194" s="3">
        <v>4537.5397103417299</v>
      </c>
      <c r="R194" s="3">
        <v>4</v>
      </c>
      <c r="S194" s="3">
        <v>0</v>
      </c>
      <c r="T194" s="3">
        <v>0</v>
      </c>
      <c r="U194" s="3">
        <v>10228.2394563055</v>
      </c>
      <c r="V194" s="3">
        <v>1</v>
      </c>
    </row>
    <row r="195" spans="1:22" ht="21.75" customHeight="1" x14ac:dyDescent="0.3">
      <c r="A195" s="3" t="s">
        <v>221</v>
      </c>
      <c r="B195" s="3">
        <v>46</v>
      </c>
      <c r="C195" s="3" t="s">
        <v>23</v>
      </c>
      <c r="D195" s="3" t="s">
        <v>26</v>
      </c>
      <c r="E195" s="3">
        <v>48959.104850493997</v>
      </c>
      <c r="F195" s="3">
        <v>208</v>
      </c>
      <c r="G195" s="3">
        <v>1676.78029462974</v>
      </c>
      <c r="H195" s="3">
        <v>0</v>
      </c>
      <c r="I195" s="3">
        <v>769.33175881101897</v>
      </c>
      <c r="J195" s="3">
        <v>26</v>
      </c>
      <c r="K195" s="3">
        <v>449.10417944151999</v>
      </c>
      <c r="L195" s="3">
        <v>14</v>
      </c>
      <c r="M195" s="3">
        <v>1</v>
      </c>
      <c r="N195" s="3">
        <v>6</v>
      </c>
      <c r="O195" s="3">
        <v>541</v>
      </c>
      <c r="P195" s="3">
        <v>5</v>
      </c>
      <c r="Q195" s="3">
        <v>11580.607319712701</v>
      </c>
      <c r="R195" s="3">
        <v>4</v>
      </c>
      <c r="S195" s="3">
        <v>0</v>
      </c>
      <c r="T195" s="3">
        <v>0</v>
      </c>
      <c r="U195" s="3">
        <v>5121.2390603723898</v>
      </c>
      <c r="V195" s="3">
        <v>1</v>
      </c>
    </row>
    <row r="196" spans="1:22" ht="21.75" customHeight="1" x14ac:dyDescent="0.3">
      <c r="A196" s="3" t="s">
        <v>222</v>
      </c>
      <c r="B196" s="3">
        <v>28</v>
      </c>
      <c r="C196" s="3" t="s">
        <v>23</v>
      </c>
      <c r="D196" s="3" t="s">
        <v>33</v>
      </c>
      <c r="E196" s="3">
        <v>79593.742001344304</v>
      </c>
      <c r="F196" s="3">
        <v>233</v>
      </c>
      <c r="G196" s="3">
        <v>2275.6455135474998</v>
      </c>
      <c r="H196" s="3">
        <v>4</v>
      </c>
      <c r="I196" s="3">
        <v>951.14942271156599</v>
      </c>
      <c r="J196" s="3">
        <v>15</v>
      </c>
      <c r="K196" s="3">
        <v>520.39787253547297</v>
      </c>
      <c r="L196" s="3">
        <v>45</v>
      </c>
      <c r="M196" s="3">
        <v>3</v>
      </c>
      <c r="N196" s="3">
        <v>2</v>
      </c>
      <c r="O196" s="3">
        <v>894</v>
      </c>
      <c r="P196" s="3">
        <v>1</v>
      </c>
      <c r="Q196" s="3">
        <v>8220.8011123181896</v>
      </c>
      <c r="R196" s="3">
        <v>0</v>
      </c>
      <c r="S196" s="3">
        <v>0</v>
      </c>
      <c r="T196" s="3">
        <v>0</v>
      </c>
      <c r="U196" s="3">
        <v>7312.3710630600899</v>
      </c>
      <c r="V196" s="3">
        <v>0</v>
      </c>
    </row>
    <row r="197" spans="1:22" ht="21.75" customHeight="1" x14ac:dyDescent="0.3">
      <c r="A197" s="3" t="s">
        <v>223</v>
      </c>
      <c r="B197" s="3">
        <v>56</v>
      </c>
      <c r="C197" s="3" t="s">
        <v>31</v>
      </c>
      <c r="D197" s="3" t="s">
        <v>33</v>
      </c>
      <c r="E197" s="3">
        <v>25739.834446174798</v>
      </c>
      <c r="F197" s="3">
        <v>141</v>
      </c>
      <c r="G197" s="3">
        <v>1790.8837323932501</v>
      </c>
      <c r="H197" s="3">
        <v>7</v>
      </c>
      <c r="I197" s="3">
        <v>598.88897746309499</v>
      </c>
      <c r="J197" s="3">
        <v>47</v>
      </c>
      <c r="K197" s="3">
        <v>1091.1652077772601</v>
      </c>
      <c r="L197" s="3">
        <v>27</v>
      </c>
      <c r="M197" s="3">
        <v>17</v>
      </c>
      <c r="N197" s="3">
        <v>2</v>
      </c>
      <c r="O197" s="3">
        <v>504</v>
      </c>
      <c r="P197" s="3">
        <v>0</v>
      </c>
      <c r="Q197" s="3">
        <v>12084.477496646999</v>
      </c>
      <c r="R197" s="3">
        <v>0</v>
      </c>
      <c r="S197" s="3">
        <v>0</v>
      </c>
      <c r="T197" s="3">
        <v>0</v>
      </c>
      <c r="U197" s="3">
        <v>16798.808446355299</v>
      </c>
      <c r="V197" s="3">
        <v>1</v>
      </c>
    </row>
    <row r="198" spans="1:22" ht="21.75" customHeight="1" x14ac:dyDescent="0.3">
      <c r="A198" s="3" t="s">
        <v>224</v>
      </c>
      <c r="B198" s="3">
        <v>52</v>
      </c>
      <c r="C198" s="3" t="s">
        <v>31</v>
      </c>
      <c r="D198" s="3" t="s">
        <v>24</v>
      </c>
      <c r="E198" s="3">
        <v>62204.358478405898</v>
      </c>
      <c r="F198" s="3">
        <v>202</v>
      </c>
      <c r="G198" s="3">
        <v>2204.4875754238401</v>
      </c>
      <c r="H198" s="3">
        <v>2</v>
      </c>
      <c r="I198" s="3">
        <v>1195.3332003087701</v>
      </c>
      <c r="J198" s="3">
        <v>3</v>
      </c>
      <c r="K198" s="3">
        <v>562.608861397184</v>
      </c>
      <c r="L198" s="3">
        <v>42</v>
      </c>
      <c r="M198" s="3">
        <v>1</v>
      </c>
      <c r="N198" s="3">
        <v>8</v>
      </c>
      <c r="O198" s="3">
        <v>578</v>
      </c>
      <c r="P198" s="3">
        <v>5</v>
      </c>
      <c r="Q198" s="3">
        <v>14385.118203304</v>
      </c>
      <c r="R198" s="3">
        <v>0</v>
      </c>
      <c r="S198" s="3">
        <v>0</v>
      </c>
      <c r="T198" s="3">
        <v>0</v>
      </c>
      <c r="U198" s="3">
        <v>7823.7114459867898</v>
      </c>
      <c r="V198" s="3">
        <v>1</v>
      </c>
    </row>
    <row r="199" spans="1:22" ht="21.75" customHeight="1" x14ac:dyDescent="0.3">
      <c r="A199" s="3" t="s">
        <v>225</v>
      </c>
      <c r="B199" s="3">
        <v>61</v>
      </c>
      <c r="C199" s="3" t="s">
        <v>31</v>
      </c>
      <c r="D199" s="3" t="s">
        <v>33</v>
      </c>
      <c r="E199" s="3">
        <v>62027.838579850497</v>
      </c>
      <c r="F199" s="3">
        <v>103</v>
      </c>
      <c r="G199" s="3">
        <v>631.01079985270997</v>
      </c>
      <c r="H199" s="3">
        <v>1</v>
      </c>
      <c r="I199" s="3">
        <v>965.77742209471603</v>
      </c>
      <c r="J199" s="3">
        <v>18</v>
      </c>
      <c r="K199" s="3">
        <v>165.40741578925599</v>
      </c>
      <c r="L199" s="3">
        <v>9</v>
      </c>
      <c r="M199" s="3">
        <v>11</v>
      </c>
      <c r="N199" s="3">
        <v>6</v>
      </c>
      <c r="O199" s="3">
        <v>694</v>
      </c>
      <c r="P199" s="3">
        <v>1</v>
      </c>
      <c r="Q199" s="3">
        <v>18352.311410079099</v>
      </c>
      <c r="R199" s="3">
        <v>7</v>
      </c>
      <c r="S199" s="3">
        <v>0</v>
      </c>
      <c r="T199" s="3">
        <v>0</v>
      </c>
      <c r="U199" s="3">
        <v>5098.4362190296797</v>
      </c>
      <c r="V199" s="3">
        <v>1</v>
      </c>
    </row>
    <row r="200" spans="1:22" ht="21.75" customHeight="1" x14ac:dyDescent="0.3">
      <c r="A200" s="3" t="s">
        <v>226</v>
      </c>
      <c r="B200" s="3">
        <v>63</v>
      </c>
      <c r="C200" s="3" t="s">
        <v>31</v>
      </c>
      <c r="D200" s="3" t="s">
        <v>24</v>
      </c>
      <c r="E200" s="3">
        <v>70736.696569647102</v>
      </c>
      <c r="F200" s="3">
        <v>202</v>
      </c>
      <c r="G200" s="3">
        <v>297.328005067079</v>
      </c>
      <c r="H200" s="3">
        <v>0</v>
      </c>
      <c r="I200" s="3">
        <v>852.74005025935105</v>
      </c>
      <c r="J200" s="3">
        <v>33</v>
      </c>
      <c r="K200" s="3">
        <v>528.71173597858103</v>
      </c>
      <c r="L200" s="3">
        <v>50</v>
      </c>
      <c r="M200" s="3">
        <v>14</v>
      </c>
      <c r="N200" s="3">
        <v>2</v>
      </c>
      <c r="O200" s="3">
        <v>771</v>
      </c>
      <c r="P200" s="3">
        <v>1</v>
      </c>
      <c r="Q200" s="3">
        <v>12834.339888206499</v>
      </c>
      <c r="R200" s="3">
        <v>7</v>
      </c>
      <c r="S200" s="3">
        <v>0</v>
      </c>
      <c r="T200" s="3">
        <v>0</v>
      </c>
      <c r="U200" s="3">
        <v>17384.928651637401</v>
      </c>
      <c r="V200" s="3">
        <v>1</v>
      </c>
    </row>
    <row r="201" spans="1:22" ht="21.75" customHeight="1" x14ac:dyDescent="0.3">
      <c r="A201" s="3" t="s">
        <v>227</v>
      </c>
      <c r="B201" s="3">
        <v>43</v>
      </c>
      <c r="C201" s="3" t="s">
        <v>23</v>
      </c>
      <c r="D201" s="3" t="s">
        <v>26</v>
      </c>
      <c r="E201" s="3">
        <v>51116.924278813902</v>
      </c>
      <c r="F201" s="3">
        <v>78</v>
      </c>
      <c r="G201" s="3">
        <v>98.063374440479507</v>
      </c>
      <c r="H201" s="3">
        <v>3</v>
      </c>
      <c r="I201" s="3">
        <v>555.869200277358</v>
      </c>
      <c r="J201" s="3">
        <v>5</v>
      </c>
      <c r="K201" s="3">
        <v>685.75988736263105</v>
      </c>
      <c r="L201" s="3">
        <v>2</v>
      </c>
      <c r="M201" s="3">
        <v>12</v>
      </c>
      <c r="N201" s="3">
        <v>2</v>
      </c>
      <c r="O201" s="3">
        <v>676</v>
      </c>
      <c r="P201" s="3">
        <v>3</v>
      </c>
      <c r="Q201" s="3">
        <v>15693.4323257129</v>
      </c>
      <c r="R201" s="3">
        <v>6</v>
      </c>
      <c r="S201" s="3">
        <v>0</v>
      </c>
      <c r="T201" s="3">
        <v>0</v>
      </c>
      <c r="U201" s="3">
        <v>9454.6956169342102</v>
      </c>
      <c r="V201" s="3">
        <v>1</v>
      </c>
    </row>
    <row r="202" spans="1:22" ht="21.75" customHeight="1" x14ac:dyDescent="0.3">
      <c r="A202" s="3" t="s">
        <v>228</v>
      </c>
      <c r="B202" s="3">
        <v>34</v>
      </c>
      <c r="C202" s="3" t="s">
        <v>23</v>
      </c>
      <c r="D202" s="3" t="s">
        <v>26</v>
      </c>
      <c r="E202" s="3">
        <v>66047.381931304903</v>
      </c>
      <c r="F202" s="3">
        <v>17</v>
      </c>
      <c r="G202" s="3">
        <v>2153.6532293853102</v>
      </c>
      <c r="H202" s="3">
        <v>10</v>
      </c>
      <c r="I202" s="3">
        <v>1085.3609098227701</v>
      </c>
      <c r="J202" s="3">
        <v>44</v>
      </c>
      <c r="K202" s="3">
        <v>0</v>
      </c>
      <c r="L202" s="3">
        <v>75</v>
      </c>
      <c r="M202" s="3">
        <v>10</v>
      </c>
      <c r="N202" s="3">
        <v>2</v>
      </c>
      <c r="O202" s="3">
        <v>624</v>
      </c>
      <c r="P202" s="3">
        <v>1</v>
      </c>
      <c r="Q202" s="3">
        <v>11595.7422035455</v>
      </c>
      <c r="R202" s="3">
        <v>2</v>
      </c>
      <c r="S202" s="3">
        <v>0</v>
      </c>
      <c r="T202" s="3">
        <v>0</v>
      </c>
      <c r="U202" s="3">
        <v>4149.9086773575</v>
      </c>
      <c r="V202" s="3">
        <v>0</v>
      </c>
    </row>
    <row r="203" spans="1:22" ht="21.75" customHeight="1" x14ac:dyDescent="0.3">
      <c r="A203" s="3" t="s">
        <v>229</v>
      </c>
      <c r="B203" s="3">
        <v>51</v>
      </c>
      <c r="C203" s="3" t="s">
        <v>28</v>
      </c>
      <c r="D203" s="3" t="s">
        <v>33</v>
      </c>
      <c r="E203" s="3">
        <v>45515.493567687903</v>
      </c>
      <c r="F203" s="3">
        <v>85</v>
      </c>
      <c r="G203" s="3">
        <v>348.241468331833</v>
      </c>
      <c r="H203" s="3">
        <v>1</v>
      </c>
      <c r="I203" s="3">
        <v>872.33089447307202</v>
      </c>
      <c r="J203" s="3">
        <v>14</v>
      </c>
      <c r="K203" s="3">
        <v>496.80432255269898</v>
      </c>
      <c r="L203" s="3">
        <v>76</v>
      </c>
      <c r="M203" s="3">
        <v>6</v>
      </c>
      <c r="N203" s="3">
        <v>8</v>
      </c>
      <c r="O203" s="3">
        <v>311</v>
      </c>
      <c r="P203" s="3">
        <v>2</v>
      </c>
      <c r="Q203" s="3">
        <v>3944.0151287189501</v>
      </c>
      <c r="R203" s="3">
        <v>3</v>
      </c>
      <c r="S203" s="3">
        <v>1</v>
      </c>
      <c r="T203" s="3">
        <v>0</v>
      </c>
      <c r="U203" s="3">
        <v>12722.270011184601</v>
      </c>
      <c r="V203" s="3">
        <v>1</v>
      </c>
    </row>
    <row r="204" spans="1:22" ht="21.75" customHeight="1" x14ac:dyDescent="0.3">
      <c r="A204" s="3" t="s">
        <v>230</v>
      </c>
      <c r="B204" s="3">
        <v>51</v>
      </c>
      <c r="C204" s="3" t="s">
        <v>31</v>
      </c>
      <c r="D204" s="3" t="s">
        <v>26</v>
      </c>
      <c r="E204" s="3">
        <v>35574.957135273398</v>
      </c>
      <c r="F204" s="3">
        <v>50</v>
      </c>
      <c r="G204" s="3">
        <v>2349.36415431045</v>
      </c>
      <c r="H204" s="3">
        <v>7</v>
      </c>
      <c r="I204" s="3">
        <v>535.58081226207901</v>
      </c>
      <c r="J204" s="3">
        <v>9</v>
      </c>
      <c r="K204" s="3">
        <v>67.214837594606706</v>
      </c>
      <c r="L204" s="3">
        <v>43</v>
      </c>
      <c r="M204" s="3">
        <v>8</v>
      </c>
      <c r="N204" s="3">
        <v>7</v>
      </c>
      <c r="O204" s="3">
        <v>591</v>
      </c>
      <c r="P204" s="3">
        <v>3</v>
      </c>
      <c r="Q204" s="3">
        <v>5164.6386532492597</v>
      </c>
      <c r="R204" s="3">
        <v>5</v>
      </c>
      <c r="S204" s="3">
        <v>0</v>
      </c>
      <c r="T204" s="3">
        <v>0</v>
      </c>
      <c r="U204" s="3">
        <v>3285.5792363557398</v>
      </c>
      <c r="V204" s="3">
        <v>1</v>
      </c>
    </row>
    <row r="205" spans="1:22" ht="21.75" customHeight="1" x14ac:dyDescent="0.3">
      <c r="A205" s="3" t="s">
        <v>231</v>
      </c>
      <c r="B205" s="3">
        <v>43</v>
      </c>
      <c r="C205" s="3" t="s">
        <v>28</v>
      </c>
      <c r="D205" s="3" t="s">
        <v>26</v>
      </c>
      <c r="E205" s="3">
        <v>32950.345799128903</v>
      </c>
      <c r="F205" s="3">
        <v>129</v>
      </c>
      <c r="G205" s="3">
        <v>1143.2119060162199</v>
      </c>
      <c r="H205" s="3">
        <v>10</v>
      </c>
      <c r="I205" s="3">
        <v>780.16846015536703</v>
      </c>
      <c r="J205" s="3">
        <v>41</v>
      </c>
      <c r="K205" s="3">
        <v>506.18316998240402</v>
      </c>
      <c r="L205" s="3">
        <v>53</v>
      </c>
      <c r="M205" s="3">
        <v>14</v>
      </c>
      <c r="N205" s="3">
        <v>6</v>
      </c>
      <c r="O205" s="3">
        <v>356</v>
      </c>
      <c r="P205" s="3">
        <v>5</v>
      </c>
      <c r="Q205" s="3">
        <v>20950.410736482201</v>
      </c>
      <c r="R205" s="3">
        <v>7</v>
      </c>
      <c r="S205" s="3">
        <v>0</v>
      </c>
      <c r="T205" s="3">
        <v>0</v>
      </c>
      <c r="U205" s="3">
        <v>3963.0432181267402</v>
      </c>
      <c r="V205" s="3">
        <v>1</v>
      </c>
    </row>
    <row r="206" spans="1:22" ht="21.75" customHeight="1" x14ac:dyDescent="0.3">
      <c r="A206" s="3" t="s">
        <v>232</v>
      </c>
      <c r="B206" s="3">
        <v>60</v>
      </c>
      <c r="C206" s="3" t="s">
        <v>23</v>
      </c>
      <c r="D206" s="3" t="s">
        <v>33</v>
      </c>
      <c r="E206" s="3">
        <v>24054.760627242398</v>
      </c>
      <c r="F206" s="3">
        <v>48</v>
      </c>
      <c r="G206" s="3">
        <v>2835.0076807535402</v>
      </c>
      <c r="H206" s="3">
        <v>9</v>
      </c>
      <c r="I206" s="3">
        <v>1020.17891673443</v>
      </c>
      <c r="J206" s="3">
        <v>35</v>
      </c>
      <c r="K206" s="3">
        <v>886.13571702649699</v>
      </c>
      <c r="L206" s="3">
        <v>33</v>
      </c>
      <c r="M206" s="3">
        <v>2</v>
      </c>
      <c r="N206" s="3">
        <v>7</v>
      </c>
      <c r="O206" s="3">
        <v>453</v>
      </c>
      <c r="P206" s="3">
        <v>0</v>
      </c>
      <c r="Q206" s="3">
        <v>4676.1561209144902</v>
      </c>
      <c r="R206" s="3">
        <v>5</v>
      </c>
      <c r="S206" s="3">
        <v>1</v>
      </c>
      <c r="T206" s="3">
        <v>0</v>
      </c>
      <c r="U206" s="3">
        <v>5680.65486104306</v>
      </c>
      <c r="V206" s="3">
        <v>1</v>
      </c>
    </row>
    <row r="207" spans="1:22" ht="21.75" customHeight="1" x14ac:dyDescent="0.3">
      <c r="A207" s="3" t="s">
        <v>233</v>
      </c>
      <c r="B207" s="3">
        <v>68</v>
      </c>
      <c r="C207" s="3" t="s">
        <v>23</v>
      </c>
      <c r="D207" s="3" t="s">
        <v>26</v>
      </c>
      <c r="E207" s="3">
        <v>42055.541752732701</v>
      </c>
      <c r="F207" s="3">
        <v>30</v>
      </c>
      <c r="G207" s="3">
        <v>1141.10491722252</v>
      </c>
      <c r="H207" s="3">
        <v>11</v>
      </c>
      <c r="I207" s="3">
        <v>993.05073858693902</v>
      </c>
      <c r="J207" s="3">
        <v>45</v>
      </c>
      <c r="K207" s="3">
        <v>391.40009726824098</v>
      </c>
      <c r="L207" s="3">
        <v>64</v>
      </c>
      <c r="M207" s="3">
        <v>9</v>
      </c>
      <c r="N207" s="3">
        <v>0</v>
      </c>
      <c r="O207" s="3">
        <v>763</v>
      </c>
      <c r="P207" s="3">
        <v>1</v>
      </c>
      <c r="Q207" s="3">
        <v>13143.151217303999</v>
      </c>
      <c r="R207" s="3">
        <v>3</v>
      </c>
      <c r="S207" s="3">
        <v>0</v>
      </c>
      <c r="T207" s="3">
        <v>0</v>
      </c>
      <c r="U207" s="3">
        <v>4047.4947656773402</v>
      </c>
      <c r="V207" s="3">
        <v>0</v>
      </c>
    </row>
    <row r="208" spans="1:22" ht="21.75" customHeight="1" x14ac:dyDescent="0.3">
      <c r="A208" s="3" t="s">
        <v>234</v>
      </c>
      <c r="B208" s="3">
        <v>68</v>
      </c>
      <c r="C208" s="3" t="s">
        <v>28</v>
      </c>
      <c r="D208" s="3" t="s">
        <v>33</v>
      </c>
      <c r="E208" s="3">
        <v>55606.790787027101</v>
      </c>
      <c r="F208" s="3">
        <v>9</v>
      </c>
      <c r="G208" s="3">
        <v>1184.96251507081</v>
      </c>
      <c r="H208" s="3">
        <v>8</v>
      </c>
      <c r="I208" s="3">
        <v>970.45313873285397</v>
      </c>
      <c r="J208" s="3">
        <v>39</v>
      </c>
      <c r="K208" s="3">
        <v>519.678669723545</v>
      </c>
      <c r="L208" s="3">
        <v>24</v>
      </c>
      <c r="M208" s="3">
        <v>7</v>
      </c>
      <c r="N208" s="3">
        <v>8</v>
      </c>
      <c r="O208" s="3">
        <v>815</v>
      </c>
      <c r="P208" s="3">
        <v>1</v>
      </c>
      <c r="Q208" s="3">
        <v>13046.9358556197</v>
      </c>
      <c r="R208" s="3">
        <v>6</v>
      </c>
      <c r="S208" s="3">
        <v>0</v>
      </c>
      <c r="T208" s="3">
        <v>0</v>
      </c>
      <c r="U208" s="3">
        <v>4508.4628571887697</v>
      </c>
      <c r="V208" s="3">
        <v>1</v>
      </c>
    </row>
    <row r="209" spans="1:22" ht="21.75" customHeight="1" x14ac:dyDescent="0.3">
      <c r="A209" s="3" t="s">
        <v>235</v>
      </c>
      <c r="B209" s="3">
        <v>31</v>
      </c>
      <c r="C209" s="3" t="s">
        <v>31</v>
      </c>
      <c r="D209" s="3" t="s">
        <v>24</v>
      </c>
      <c r="E209" s="3">
        <v>46253.6222704834</v>
      </c>
      <c r="F209" s="3">
        <v>234</v>
      </c>
      <c r="G209" s="3">
        <v>1553.5758720552799</v>
      </c>
      <c r="H209" s="3">
        <v>9</v>
      </c>
      <c r="I209" s="3">
        <v>832.38598710937697</v>
      </c>
      <c r="J209" s="3">
        <v>5</v>
      </c>
      <c r="K209" s="3">
        <v>569.94380033658399</v>
      </c>
      <c r="L209" s="3">
        <v>62</v>
      </c>
      <c r="M209" s="3">
        <v>5</v>
      </c>
      <c r="N209" s="3">
        <v>4</v>
      </c>
      <c r="O209" s="3">
        <v>321</v>
      </c>
      <c r="P209" s="3">
        <v>4</v>
      </c>
      <c r="Q209" s="3">
        <v>12708.449295324799</v>
      </c>
      <c r="R209" s="3">
        <v>6</v>
      </c>
      <c r="S209" s="3">
        <v>1</v>
      </c>
      <c r="T209" s="3">
        <v>0</v>
      </c>
      <c r="U209" s="3">
        <v>3023.81698337031</v>
      </c>
      <c r="V209" s="3">
        <v>1</v>
      </c>
    </row>
    <row r="210" spans="1:22" ht="21.75" customHeight="1" x14ac:dyDescent="0.3">
      <c r="A210" s="3" t="s">
        <v>236</v>
      </c>
      <c r="B210" s="3">
        <v>58</v>
      </c>
      <c r="C210" s="3" t="s">
        <v>31</v>
      </c>
      <c r="D210" s="3" t="s">
        <v>24</v>
      </c>
      <c r="E210" s="3">
        <v>53563.389799523997</v>
      </c>
      <c r="F210" s="3">
        <v>201</v>
      </c>
      <c r="G210" s="3">
        <v>1168.30564433828</v>
      </c>
      <c r="H210" s="3">
        <v>0</v>
      </c>
      <c r="I210" s="3">
        <v>1159.03683665566</v>
      </c>
      <c r="J210" s="3">
        <v>43</v>
      </c>
      <c r="K210" s="3">
        <v>585.64848397137303</v>
      </c>
      <c r="L210" s="3">
        <v>69</v>
      </c>
      <c r="M210" s="3">
        <v>13</v>
      </c>
      <c r="N210" s="3">
        <v>4</v>
      </c>
      <c r="O210" s="3">
        <v>406</v>
      </c>
      <c r="P210" s="3">
        <v>5</v>
      </c>
      <c r="Q210" s="3">
        <v>18136.647267443001</v>
      </c>
      <c r="R210" s="3">
        <v>4</v>
      </c>
      <c r="S210" s="3">
        <v>0</v>
      </c>
      <c r="T210" s="3">
        <v>0</v>
      </c>
      <c r="U210" s="3">
        <v>8459.1975921182893</v>
      </c>
      <c r="V210" s="3">
        <v>1</v>
      </c>
    </row>
    <row r="211" spans="1:22" ht="21.75" customHeight="1" x14ac:dyDescent="0.3">
      <c r="A211" s="3" t="s">
        <v>237</v>
      </c>
      <c r="B211" s="3">
        <v>21</v>
      </c>
      <c r="C211" s="3" t="s">
        <v>31</v>
      </c>
      <c r="D211" s="3" t="s">
        <v>24</v>
      </c>
      <c r="E211" s="3">
        <v>72227.8223129541</v>
      </c>
      <c r="F211" s="3">
        <v>96</v>
      </c>
      <c r="G211" s="3">
        <v>1834.4536131048001</v>
      </c>
      <c r="H211" s="3">
        <v>1</v>
      </c>
      <c r="I211" s="3">
        <v>1233.2287763340601</v>
      </c>
      <c r="J211" s="3">
        <v>39</v>
      </c>
      <c r="K211" s="3">
        <v>537.02647283352405</v>
      </c>
      <c r="L211" s="3">
        <v>44</v>
      </c>
      <c r="M211" s="3">
        <v>5</v>
      </c>
      <c r="N211" s="3">
        <v>4</v>
      </c>
      <c r="O211" s="3">
        <v>625</v>
      </c>
      <c r="P211" s="3">
        <v>0</v>
      </c>
      <c r="Q211" s="3">
        <v>8127.12043333976</v>
      </c>
      <c r="R211" s="3">
        <v>5</v>
      </c>
      <c r="S211" s="3">
        <v>0</v>
      </c>
      <c r="T211" s="3">
        <v>0</v>
      </c>
      <c r="U211" s="3">
        <v>2414.4105969490802</v>
      </c>
      <c r="V211" s="3">
        <v>1</v>
      </c>
    </row>
    <row r="212" spans="1:22" ht="21.75" customHeight="1" x14ac:dyDescent="0.3">
      <c r="A212" s="3" t="s">
        <v>238</v>
      </c>
      <c r="B212" s="3">
        <v>22</v>
      </c>
      <c r="C212" s="3" t="s">
        <v>31</v>
      </c>
      <c r="D212" s="3" t="s">
        <v>33</v>
      </c>
      <c r="E212" s="3">
        <v>40685.2421301375</v>
      </c>
      <c r="F212" s="3">
        <v>84</v>
      </c>
      <c r="G212" s="3">
        <v>664.22404307368902</v>
      </c>
      <c r="H212" s="3">
        <v>5</v>
      </c>
      <c r="I212" s="3">
        <v>1058.06291548644</v>
      </c>
      <c r="J212" s="3">
        <v>5</v>
      </c>
      <c r="K212" s="3">
        <v>0</v>
      </c>
      <c r="L212" s="3">
        <v>67</v>
      </c>
      <c r="M212" s="3">
        <v>18</v>
      </c>
      <c r="N212" s="3">
        <v>8</v>
      </c>
      <c r="O212" s="3">
        <v>725</v>
      </c>
      <c r="P212" s="3">
        <v>4</v>
      </c>
      <c r="Q212" s="3">
        <v>10730.420825809801</v>
      </c>
      <c r="R212" s="3">
        <v>5</v>
      </c>
      <c r="S212" s="3">
        <v>0</v>
      </c>
      <c r="T212" s="3">
        <v>0</v>
      </c>
      <c r="U212" s="3">
        <v>1924.0700332881499</v>
      </c>
      <c r="V212" s="3">
        <v>1</v>
      </c>
    </row>
    <row r="213" spans="1:22" ht="21.75" customHeight="1" x14ac:dyDescent="0.3">
      <c r="A213" s="3" t="s">
        <v>239</v>
      </c>
      <c r="B213" s="3">
        <v>68</v>
      </c>
      <c r="C213" s="3" t="s">
        <v>28</v>
      </c>
      <c r="D213" s="3" t="s">
        <v>33</v>
      </c>
      <c r="E213" s="3">
        <v>92125.336964815506</v>
      </c>
      <c r="F213" s="3">
        <v>90</v>
      </c>
      <c r="G213" s="3">
        <v>1649.06749409605</v>
      </c>
      <c r="H213" s="3">
        <v>9</v>
      </c>
      <c r="I213" s="3">
        <v>594.39205380050305</v>
      </c>
      <c r="J213" s="3">
        <v>14</v>
      </c>
      <c r="K213" s="3">
        <v>546.15091906153202</v>
      </c>
      <c r="L213" s="3">
        <v>25</v>
      </c>
      <c r="M213" s="3">
        <v>8</v>
      </c>
      <c r="N213" s="3">
        <v>4</v>
      </c>
      <c r="O213" s="3">
        <v>538</v>
      </c>
      <c r="P213" s="3">
        <v>0</v>
      </c>
      <c r="Q213" s="3">
        <v>9954.7309713571794</v>
      </c>
      <c r="R213" s="3">
        <v>5</v>
      </c>
      <c r="S213" s="3">
        <v>0</v>
      </c>
      <c r="T213" s="3">
        <v>0</v>
      </c>
      <c r="U213" s="3">
        <v>10064.523366817701</v>
      </c>
      <c r="V213" s="3">
        <v>1</v>
      </c>
    </row>
    <row r="214" spans="1:22" ht="21.75" customHeight="1" x14ac:dyDescent="0.3">
      <c r="A214" s="3" t="s">
        <v>240</v>
      </c>
      <c r="B214" s="3">
        <v>56</v>
      </c>
      <c r="C214" s="3" t="s">
        <v>28</v>
      </c>
      <c r="D214" s="3" t="s">
        <v>26</v>
      </c>
      <c r="E214" s="3">
        <v>63594.3739818303</v>
      </c>
      <c r="F214" s="3">
        <v>136</v>
      </c>
      <c r="G214" s="3">
        <v>899.32389501473006</v>
      </c>
      <c r="H214" s="3">
        <v>11</v>
      </c>
      <c r="I214" s="3">
        <v>429.678398948319</v>
      </c>
      <c r="J214" s="3">
        <v>28</v>
      </c>
      <c r="K214" s="3">
        <v>341.37761281063803</v>
      </c>
      <c r="L214" s="3">
        <v>25</v>
      </c>
      <c r="M214" s="3">
        <v>8</v>
      </c>
      <c r="N214" s="3">
        <v>1</v>
      </c>
      <c r="O214" s="3">
        <v>640</v>
      </c>
      <c r="P214" s="3">
        <v>1</v>
      </c>
      <c r="Q214" s="3">
        <v>0</v>
      </c>
      <c r="R214" s="3">
        <v>0</v>
      </c>
      <c r="S214" s="3">
        <v>0</v>
      </c>
      <c r="T214" s="3">
        <v>0</v>
      </c>
      <c r="U214" s="3">
        <v>6993.4864445528601</v>
      </c>
      <c r="V214" s="3">
        <v>0</v>
      </c>
    </row>
    <row r="215" spans="1:22" ht="21.75" customHeight="1" x14ac:dyDescent="0.3">
      <c r="A215" s="3" t="s">
        <v>241</v>
      </c>
      <c r="B215" s="3">
        <v>68</v>
      </c>
      <c r="C215" s="3" t="s">
        <v>23</v>
      </c>
      <c r="D215" s="3" t="s">
        <v>26</v>
      </c>
      <c r="E215" s="3">
        <v>46455.336993645797</v>
      </c>
      <c r="F215" s="3">
        <v>188</v>
      </c>
      <c r="G215" s="3">
        <v>1335.5658318886201</v>
      </c>
      <c r="H215" s="3">
        <v>6</v>
      </c>
      <c r="I215" s="3">
        <v>609.62108155994201</v>
      </c>
      <c r="J215" s="3">
        <v>24</v>
      </c>
      <c r="K215" s="3">
        <v>214.81105570023101</v>
      </c>
      <c r="L215" s="3">
        <v>25</v>
      </c>
      <c r="M215" s="3">
        <v>19</v>
      </c>
      <c r="N215" s="3">
        <v>5</v>
      </c>
      <c r="O215" s="3">
        <v>338</v>
      </c>
      <c r="P215" s="3">
        <v>1</v>
      </c>
      <c r="Q215" s="3">
        <v>7435.7673438084503</v>
      </c>
      <c r="R215" s="3">
        <v>5</v>
      </c>
      <c r="S215" s="3">
        <v>0</v>
      </c>
      <c r="T215" s="3">
        <v>0</v>
      </c>
      <c r="U215" s="3">
        <v>8007.7537675578296</v>
      </c>
      <c r="V215" s="3">
        <v>1</v>
      </c>
    </row>
    <row r="216" spans="1:22" ht="21.75" customHeight="1" x14ac:dyDescent="0.3">
      <c r="A216" s="3" t="s">
        <v>242</v>
      </c>
      <c r="B216" s="3">
        <v>36</v>
      </c>
      <c r="C216" s="3" t="s">
        <v>31</v>
      </c>
      <c r="D216" s="3" t="s">
        <v>26</v>
      </c>
      <c r="E216" s="3">
        <v>46047.162303939702</v>
      </c>
      <c r="F216" s="3">
        <v>70</v>
      </c>
      <c r="G216" s="3">
        <v>399.86680831672197</v>
      </c>
      <c r="H216" s="3">
        <v>1</v>
      </c>
      <c r="I216" s="3">
        <v>1483.77986179185</v>
      </c>
      <c r="J216" s="3">
        <v>18</v>
      </c>
      <c r="K216" s="3">
        <v>549.81610131081197</v>
      </c>
      <c r="L216" s="3">
        <v>77</v>
      </c>
      <c r="M216" s="3">
        <v>15</v>
      </c>
      <c r="N216" s="3">
        <v>6</v>
      </c>
      <c r="O216" s="3">
        <v>329</v>
      </c>
      <c r="P216" s="3">
        <v>2</v>
      </c>
      <c r="Q216" s="3">
        <v>18393.628790758099</v>
      </c>
      <c r="R216" s="3">
        <v>4</v>
      </c>
      <c r="S216" s="3">
        <v>0</v>
      </c>
      <c r="T216" s="3">
        <v>0</v>
      </c>
      <c r="U216" s="3">
        <v>6834.1016227937198</v>
      </c>
      <c r="V216" s="3">
        <v>1</v>
      </c>
    </row>
    <row r="217" spans="1:22" ht="21.75" customHeight="1" x14ac:dyDescent="0.3">
      <c r="A217" s="3" t="s">
        <v>243</v>
      </c>
      <c r="B217" s="3">
        <v>68</v>
      </c>
      <c r="C217" s="3" t="s">
        <v>31</v>
      </c>
      <c r="D217" s="3" t="s">
        <v>26</v>
      </c>
      <c r="E217" s="3">
        <v>31853.6607780167</v>
      </c>
      <c r="F217" s="3">
        <v>57</v>
      </c>
      <c r="G217" s="3">
        <v>2197.8368426964698</v>
      </c>
      <c r="H217" s="3">
        <v>7</v>
      </c>
      <c r="I217" s="3">
        <v>898.593569839574</v>
      </c>
      <c r="J217" s="3">
        <v>13</v>
      </c>
      <c r="K217" s="3">
        <v>534.79487685267395</v>
      </c>
      <c r="L217" s="3">
        <v>61</v>
      </c>
      <c r="M217" s="3">
        <v>12</v>
      </c>
      <c r="N217" s="3">
        <v>6</v>
      </c>
      <c r="O217" s="3">
        <v>713</v>
      </c>
      <c r="P217" s="3">
        <v>3</v>
      </c>
      <c r="Q217" s="3">
        <v>24143.255020544901</v>
      </c>
      <c r="R217" s="3">
        <v>0</v>
      </c>
      <c r="S217" s="3">
        <v>0</v>
      </c>
      <c r="T217" s="3">
        <v>0</v>
      </c>
      <c r="U217" s="3">
        <v>17980.540899209202</v>
      </c>
      <c r="V217" s="3">
        <v>0</v>
      </c>
    </row>
    <row r="218" spans="1:22" ht="21.75" customHeight="1" x14ac:dyDescent="0.3">
      <c r="A218" s="3" t="s">
        <v>244</v>
      </c>
      <c r="B218" s="3">
        <v>21</v>
      </c>
      <c r="C218" s="3" t="s">
        <v>31</v>
      </c>
      <c r="D218" s="3" t="s">
        <v>26</v>
      </c>
      <c r="E218" s="3">
        <v>49537.094632032196</v>
      </c>
      <c r="F218" s="3">
        <v>197</v>
      </c>
      <c r="G218" s="3">
        <v>1215.3311005277901</v>
      </c>
      <c r="H218" s="3">
        <v>9</v>
      </c>
      <c r="I218" s="3">
        <v>1544.25463963424</v>
      </c>
      <c r="J218" s="3">
        <v>2</v>
      </c>
      <c r="K218" s="3">
        <v>57.119472109704397</v>
      </c>
      <c r="L218" s="3">
        <v>60</v>
      </c>
      <c r="M218" s="3">
        <v>12</v>
      </c>
      <c r="N218" s="3">
        <v>6</v>
      </c>
      <c r="O218" s="3">
        <v>460</v>
      </c>
      <c r="P218" s="3">
        <v>2</v>
      </c>
      <c r="Q218" s="3">
        <v>17702.966636418801</v>
      </c>
      <c r="R218" s="3">
        <v>4</v>
      </c>
      <c r="S218" s="3">
        <v>0</v>
      </c>
      <c r="T218" s="3">
        <v>0</v>
      </c>
      <c r="U218" s="3">
        <v>8086.0292141168602</v>
      </c>
      <c r="V218" s="3">
        <v>1</v>
      </c>
    </row>
    <row r="219" spans="1:22" ht="21.75" customHeight="1" x14ac:dyDescent="0.3">
      <c r="A219" s="3" t="s">
        <v>245</v>
      </c>
      <c r="B219" s="3">
        <v>21</v>
      </c>
      <c r="C219" s="3" t="s">
        <v>28</v>
      </c>
      <c r="D219" s="3" t="s">
        <v>33</v>
      </c>
      <c r="E219" s="3">
        <v>11091.269601706301</v>
      </c>
      <c r="F219" s="3">
        <v>179</v>
      </c>
      <c r="G219" s="3">
        <v>2232.8600784775199</v>
      </c>
      <c r="H219" s="3">
        <v>8</v>
      </c>
      <c r="I219" s="3">
        <v>757.93057974439705</v>
      </c>
      <c r="J219" s="3">
        <v>49</v>
      </c>
      <c r="K219" s="3">
        <v>400.16099578028201</v>
      </c>
      <c r="L219" s="3">
        <v>1</v>
      </c>
      <c r="M219" s="3">
        <v>11</v>
      </c>
      <c r="N219" s="3">
        <v>1</v>
      </c>
      <c r="O219" s="3">
        <v>608</v>
      </c>
      <c r="P219" s="3">
        <v>0</v>
      </c>
      <c r="Q219" s="3">
        <v>14331.073544761</v>
      </c>
      <c r="R219" s="3">
        <v>4</v>
      </c>
      <c r="S219" s="3">
        <v>0</v>
      </c>
      <c r="T219" s="3">
        <v>0</v>
      </c>
      <c r="U219" s="3">
        <v>7178.58487594081</v>
      </c>
      <c r="V219" s="3">
        <v>1</v>
      </c>
    </row>
    <row r="220" spans="1:22" ht="21.75" customHeight="1" x14ac:dyDescent="0.3">
      <c r="A220" s="3" t="s">
        <v>246</v>
      </c>
      <c r="B220" s="3">
        <v>47</v>
      </c>
      <c r="C220" s="3" t="s">
        <v>31</v>
      </c>
      <c r="D220" s="3" t="s">
        <v>33</v>
      </c>
      <c r="E220" s="3">
        <v>72603.791154834107</v>
      </c>
      <c r="F220" s="3">
        <v>120</v>
      </c>
      <c r="G220" s="3">
        <v>910.43259455064003</v>
      </c>
      <c r="H220" s="3">
        <v>7</v>
      </c>
      <c r="I220" s="3">
        <v>709.41521532747697</v>
      </c>
      <c r="J220" s="3">
        <v>41</v>
      </c>
      <c r="K220" s="3">
        <v>835.44442800757804</v>
      </c>
      <c r="L220" s="3">
        <v>40</v>
      </c>
      <c r="M220" s="3">
        <v>19</v>
      </c>
      <c r="N220" s="3">
        <v>5</v>
      </c>
      <c r="O220" s="3">
        <v>713</v>
      </c>
      <c r="P220" s="3">
        <v>0</v>
      </c>
      <c r="Q220" s="3">
        <v>3747.8472581968499</v>
      </c>
      <c r="R220" s="3">
        <v>7</v>
      </c>
      <c r="S220" s="3">
        <v>0</v>
      </c>
      <c r="T220" s="3">
        <v>0</v>
      </c>
      <c r="U220" s="3">
        <v>9691.4625524869607</v>
      </c>
      <c r="V220" s="3">
        <v>1</v>
      </c>
    </row>
    <row r="221" spans="1:22" ht="21.75" customHeight="1" x14ac:dyDescent="0.3">
      <c r="A221" s="3" t="s">
        <v>247</v>
      </c>
      <c r="B221" s="3">
        <v>42</v>
      </c>
      <c r="C221" s="3" t="s">
        <v>28</v>
      </c>
      <c r="D221" s="3" t="s">
        <v>24</v>
      </c>
      <c r="E221" s="3">
        <v>10000</v>
      </c>
      <c r="F221" s="3">
        <v>181</v>
      </c>
      <c r="G221" s="3">
        <v>1492.7517318487301</v>
      </c>
      <c r="H221" s="3">
        <v>8</v>
      </c>
      <c r="I221" s="3">
        <v>774.08021217457394</v>
      </c>
      <c r="J221" s="3">
        <v>45</v>
      </c>
      <c r="K221" s="3">
        <v>185.46477555866099</v>
      </c>
      <c r="L221" s="3">
        <v>44</v>
      </c>
      <c r="M221" s="3">
        <v>1</v>
      </c>
      <c r="N221" s="3">
        <v>8</v>
      </c>
      <c r="O221" s="3">
        <v>433</v>
      </c>
      <c r="P221" s="3">
        <v>0</v>
      </c>
      <c r="Q221" s="3">
        <v>13112.2087940396</v>
      </c>
      <c r="R221" s="3">
        <v>2</v>
      </c>
      <c r="S221" s="3">
        <v>0</v>
      </c>
      <c r="T221" s="3">
        <v>0</v>
      </c>
      <c r="U221" s="3">
        <v>9454.2865925910901</v>
      </c>
      <c r="V221" s="3">
        <v>1</v>
      </c>
    </row>
    <row r="222" spans="1:22" ht="21.75" customHeight="1" x14ac:dyDescent="0.3">
      <c r="A222" s="3" t="s">
        <v>248</v>
      </c>
      <c r="B222" s="3">
        <v>56</v>
      </c>
      <c r="C222" s="3" t="s">
        <v>31</v>
      </c>
      <c r="D222" s="3" t="s">
        <v>24</v>
      </c>
      <c r="E222" s="3">
        <v>50751.517520621303</v>
      </c>
      <c r="F222" s="3">
        <v>189</v>
      </c>
      <c r="G222" s="3">
        <v>2240.7513244032598</v>
      </c>
      <c r="H222" s="3">
        <v>5</v>
      </c>
      <c r="I222" s="3">
        <v>767.73907198134395</v>
      </c>
      <c r="J222" s="3">
        <v>13</v>
      </c>
      <c r="K222" s="3">
        <v>541.79731468387695</v>
      </c>
      <c r="L222" s="3">
        <v>13</v>
      </c>
      <c r="M222" s="3">
        <v>3</v>
      </c>
      <c r="N222" s="3">
        <v>0</v>
      </c>
      <c r="O222" s="3">
        <v>865</v>
      </c>
      <c r="P222" s="3">
        <v>5</v>
      </c>
      <c r="Q222" s="3">
        <v>12592.376208371499</v>
      </c>
      <c r="R222" s="3">
        <v>5</v>
      </c>
      <c r="S222" s="3">
        <v>0</v>
      </c>
      <c r="T222" s="3">
        <v>0</v>
      </c>
      <c r="U222" s="3">
        <v>12340.3183595751</v>
      </c>
      <c r="V222" s="3">
        <v>1</v>
      </c>
    </row>
    <row r="223" spans="1:22" ht="21.75" customHeight="1" x14ac:dyDescent="0.3">
      <c r="A223" s="3" t="s">
        <v>249</v>
      </c>
      <c r="B223" s="3">
        <v>51</v>
      </c>
      <c r="C223" s="3" t="s">
        <v>31</v>
      </c>
      <c r="D223" s="3" t="s">
        <v>24</v>
      </c>
      <c r="E223" s="3">
        <v>29408.197976179301</v>
      </c>
      <c r="F223" s="3">
        <v>136</v>
      </c>
      <c r="G223" s="3">
        <v>559.61061209448405</v>
      </c>
      <c r="H223" s="3">
        <v>10</v>
      </c>
      <c r="I223" s="3">
        <v>529.22218084629696</v>
      </c>
      <c r="J223" s="3">
        <v>38</v>
      </c>
      <c r="K223" s="3">
        <v>198.62645316949599</v>
      </c>
      <c r="L223" s="3">
        <v>36</v>
      </c>
      <c r="M223" s="3">
        <v>6</v>
      </c>
      <c r="N223" s="3">
        <v>2</v>
      </c>
      <c r="O223" s="3">
        <v>634</v>
      </c>
      <c r="P223" s="3">
        <v>0</v>
      </c>
      <c r="Q223" s="3">
        <v>26046.887264789999</v>
      </c>
      <c r="R223" s="3">
        <v>2</v>
      </c>
      <c r="S223" s="3">
        <v>0</v>
      </c>
      <c r="T223" s="3">
        <v>0</v>
      </c>
      <c r="U223" s="3">
        <v>8776.1800815876304</v>
      </c>
      <c r="V223" s="3">
        <v>0</v>
      </c>
    </row>
    <row r="224" spans="1:22" ht="21.75" customHeight="1" x14ac:dyDescent="0.3">
      <c r="A224" s="3" t="s">
        <v>250</v>
      </c>
      <c r="B224" s="3">
        <v>52</v>
      </c>
      <c r="C224" s="3" t="s">
        <v>23</v>
      </c>
      <c r="D224" s="3" t="s">
        <v>24</v>
      </c>
      <c r="E224" s="3">
        <v>37378.784265374401</v>
      </c>
      <c r="F224" s="3">
        <v>220</v>
      </c>
      <c r="G224" s="3">
        <v>794.13871085067103</v>
      </c>
      <c r="H224" s="3">
        <v>6</v>
      </c>
      <c r="I224" s="3">
        <v>397.90310614166299</v>
      </c>
      <c r="J224" s="3">
        <v>38</v>
      </c>
      <c r="K224" s="3">
        <v>910.10853456160203</v>
      </c>
      <c r="L224" s="3">
        <v>1</v>
      </c>
      <c r="M224" s="3">
        <v>18</v>
      </c>
      <c r="N224" s="3">
        <v>5</v>
      </c>
      <c r="O224" s="3">
        <v>335</v>
      </c>
      <c r="P224" s="3">
        <v>3</v>
      </c>
      <c r="Q224" s="3">
        <v>1519.2851589373399</v>
      </c>
      <c r="R224" s="3">
        <v>5</v>
      </c>
      <c r="S224" s="3">
        <v>0</v>
      </c>
      <c r="T224" s="3">
        <v>0</v>
      </c>
      <c r="U224" s="3">
        <v>9893.5806907087808</v>
      </c>
      <c r="V224" s="3">
        <v>1</v>
      </c>
    </row>
    <row r="225" spans="1:22" ht="21.75" customHeight="1" x14ac:dyDescent="0.3">
      <c r="A225" s="3" t="s">
        <v>251</v>
      </c>
      <c r="B225" s="3">
        <v>20</v>
      </c>
      <c r="C225" s="3" t="s">
        <v>31</v>
      </c>
      <c r="D225" s="3" t="s">
        <v>33</v>
      </c>
      <c r="E225" s="3">
        <v>39701.265207394201</v>
      </c>
      <c r="F225" s="3">
        <v>110</v>
      </c>
      <c r="G225" s="3">
        <v>2148.4561191962798</v>
      </c>
      <c r="H225" s="3">
        <v>5</v>
      </c>
      <c r="I225" s="3">
        <v>975.46781951330195</v>
      </c>
      <c r="J225" s="3">
        <v>20</v>
      </c>
      <c r="K225" s="3">
        <v>674.50251566704003</v>
      </c>
      <c r="L225" s="3">
        <v>4</v>
      </c>
      <c r="M225" s="3">
        <v>2</v>
      </c>
      <c r="N225" s="3">
        <v>6</v>
      </c>
      <c r="O225" s="3">
        <v>379</v>
      </c>
      <c r="P225" s="3">
        <v>1</v>
      </c>
      <c r="Q225" s="3">
        <v>4494.1529443965101</v>
      </c>
      <c r="R225" s="3">
        <v>6</v>
      </c>
      <c r="S225" s="3">
        <v>0</v>
      </c>
      <c r="T225" s="3">
        <v>0</v>
      </c>
      <c r="U225" s="3">
        <v>11457.917178382701</v>
      </c>
      <c r="V225" s="3">
        <v>1</v>
      </c>
    </row>
    <row r="226" spans="1:22" ht="21.75" customHeight="1" x14ac:dyDescent="0.3">
      <c r="A226" s="3" t="s">
        <v>252</v>
      </c>
      <c r="B226" s="3">
        <v>38</v>
      </c>
      <c r="C226" s="3" t="s">
        <v>31</v>
      </c>
      <c r="D226" s="3" t="s">
        <v>33</v>
      </c>
      <c r="E226" s="3">
        <v>84661.270294315007</v>
      </c>
      <c r="F226" s="3">
        <v>53</v>
      </c>
      <c r="G226" s="3">
        <v>2577.9467986805298</v>
      </c>
      <c r="H226" s="3">
        <v>6</v>
      </c>
      <c r="I226" s="3">
        <v>1169.21525115908</v>
      </c>
      <c r="J226" s="3">
        <v>10</v>
      </c>
      <c r="K226" s="3">
        <v>292.65646149032699</v>
      </c>
      <c r="L226" s="3">
        <v>1</v>
      </c>
      <c r="M226" s="3">
        <v>10</v>
      </c>
      <c r="N226" s="3">
        <v>1</v>
      </c>
      <c r="O226" s="3">
        <v>736</v>
      </c>
      <c r="P226" s="3">
        <v>2</v>
      </c>
      <c r="Q226" s="3">
        <v>19271.630654713299</v>
      </c>
      <c r="R226" s="3">
        <v>4</v>
      </c>
      <c r="S226" s="3">
        <v>0</v>
      </c>
      <c r="T226" s="3">
        <v>0</v>
      </c>
      <c r="U226" s="3">
        <v>12865.088272307101</v>
      </c>
      <c r="V226" s="3">
        <v>1</v>
      </c>
    </row>
    <row r="227" spans="1:22" ht="21.75" customHeight="1" x14ac:dyDescent="0.3">
      <c r="A227" s="3" t="s">
        <v>253</v>
      </c>
      <c r="B227" s="3">
        <v>21</v>
      </c>
      <c r="C227" s="3" t="s">
        <v>23</v>
      </c>
      <c r="D227" s="3" t="s">
        <v>33</v>
      </c>
      <c r="E227" s="3">
        <v>30141.4873015339</v>
      </c>
      <c r="F227" s="3">
        <v>40</v>
      </c>
      <c r="G227" s="3">
        <v>1512.9683773310301</v>
      </c>
      <c r="H227" s="3">
        <v>2</v>
      </c>
      <c r="I227" s="3">
        <v>1655.74345523324</v>
      </c>
      <c r="J227" s="3">
        <v>49</v>
      </c>
      <c r="K227" s="3">
        <v>553.44959784750404</v>
      </c>
      <c r="L227" s="3">
        <v>0</v>
      </c>
      <c r="M227" s="3">
        <v>18</v>
      </c>
      <c r="N227" s="3">
        <v>9</v>
      </c>
      <c r="O227" s="3">
        <v>419</v>
      </c>
      <c r="P227" s="3">
        <v>1</v>
      </c>
      <c r="Q227" s="3">
        <v>21267.032110043001</v>
      </c>
      <c r="R227" s="3">
        <v>6</v>
      </c>
      <c r="S227" s="3">
        <v>0</v>
      </c>
      <c r="T227" s="3">
        <v>0</v>
      </c>
      <c r="U227" s="3">
        <v>5964.1547550876203</v>
      </c>
      <c r="V227" s="3">
        <v>1</v>
      </c>
    </row>
    <row r="228" spans="1:22" ht="21.75" customHeight="1" x14ac:dyDescent="0.3">
      <c r="A228" s="3" t="s">
        <v>254</v>
      </c>
      <c r="B228" s="3">
        <v>63</v>
      </c>
      <c r="C228" s="3" t="s">
        <v>28</v>
      </c>
      <c r="D228" s="3" t="s">
        <v>26</v>
      </c>
      <c r="E228" s="3">
        <v>66456.671806294195</v>
      </c>
      <c r="F228" s="3">
        <v>141</v>
      </c>
      <c r="G228" s="3">
        <v>724.34435364997796</v>
      </c>
      <c r="H228" s="3">
        <v>3</v>
      </c>
      <c r="I228" s="3">
        <v>648.20048265814205</v>
      </c>
      <c r="J228" s="3">
        <v>9</v>
      </c>
      <c r="K228" s="3">
        <v>157.38586225141501</v>
      </c>
      <c r="L228" s="3">
        <v>47</v>
      </c>
      <c r="M228" s="3">
        <v>13</v>
      </c>
      <c r="N228" s="3">
        <v>7</v>
      </c>
      <c r="O228" s="3">
        <v>433</v>
      </c>
      <c r="P228" s="3">
        <v>5</v>
      </c>
      <c r="Q228" s="3">
        <v>13987.538330916699</v>
      </c>
      <c r="R228" s="3">
        <v>0</v>
      </c>
      <c r="S228" s="3">
        <v>0</v>
      </c>
      <c r="T228" s="3">
        <v>0</v>
      </c>
      <c r="U228" s="3">
        <v>1334.5047432020899</v>
      </c>
      <c r="V228" s="3">
        <v>1</v>
      </c>
    </row>
    <row r="229" spans="1:22" ht="21.75" customHeight="1" x14ac:dyDescent="0.3">
      <c r="A229" s="3" t="s">
        <v>255</v>
      </c>
      <c r="B229" s="3">
        <v>45</v>
      </c>
      <c r="C229" s="3" t="s">
        <v>28</v>
      </c>
      <c r="D229" s="3" t="s">
        <v>26</v>
      </c>
      <c r="E229" s="3">
        <v>70887.232926812198</v>
      </c>
      <c r="F229" s="3">
        <v>182</v>
      </c>
      <c r="G229" s="3">
        <v>1245.6552327202901</v>
      </c>
      <c r="H229" s="3">
        <v>8</v>
      </c>
      <c r="I229" s="3">
        <v>676.57057959757401</v>
      </c>
      <c r="J229" s="3">
        <v>14</v>
      </c>
      <c r="K229" s="3">
        <v>46.864168647505899</v>
      </c>
      <c r="L229" s="3">
        <v>21</v>
      </c>
      <c r="M229" s="3">
        <v>16</v>
      </c>
      <c r="N229" s="3">
        <v>5</v>
      </c>
      <c r="O229" s="3">
        <v>704</v>
      </c>
      <c r="P229" s="3">
        <v>4</v>
      </c>
      <c r="Q229" s="3">
        <v>9810.0008971656607</v>
      </c>
      <c r="R229" s="3">
        <v>6</v>
      </c>
      <c r="S229" s="3">
        <v>0</v>
      </c>
      <c r="T229" s="3">
        <v>0</v>
      </c>
      <c r="U229" s="3">
        <v>536.04520302912601</v>
      </c>
      <c r="V229" s="3">
        <v>1</v>
      </c>
    </row>
    <row r="230" spans="1:22" ht="21.75" customHeight="1" x14ac:dyDescent="0.3">
      <c r="A230" s="3" t="s">
        <v>256</v>
      </c>
      <c r="B230" s="3">
        <v>51</v>
      </c>
      <c r="C230" s="3" t="s">
        <v>31</v>
      </c>
      <c r="D230" s="3" t="s">
        <v>24</v>
      </c>
      <c r="E230" s="3">
        <v>10000</v>
      </c>
      <c r="F230" s="3">
        <v>95</v>
      </c>
      <c r="G230" s="3">
        <v>3075.7478739099602</v>
      </c>
      <c r="H230" s="3">
        <v>2</v>
      </c>
      <c r="I230" s="3">
        <v>530.06974694214398</v>
      </c>
      <c r="J230" s="3">
        <v>29</v>
      </c>
      <c r="K230" s="3">
        <v>476.28214259006802</v>
      </c>
      <c r="L230" s="3">
        <v>40</v>
      </c>
      <c r="M230" s="3">
        <v>4</v>
      </c>
      <c r="N230" s="3">
        <v>8</v>
      </c>
      <c r="O230" s="3">
        <v>564</v>
      </c>
      <c r="P230" s="3">
        <v>2</v>
      </c>
      <c r="Q230" s="3">
        <v>15438.175815077901</v>
      </c>
      <c r="R230" s="3">
        <v>4</v>
      </c>
      <c r="S230" s="3">
        <v>0</v>
      </c>
      <c r="T230" s="3">
        <v>0</v>
      </c>
      <c r="U230" s="3">
        <v>10287.958681764499</v>
      </c>
      <c r="V230" s="3">
        <v>1</v>
      </c>
    </row>
    <row r="231" spans="1:22" ht="21.75" customHeight="1" x14ac:dyDescent="0.3">
      <c r="A231" s="3" t="s">
        <v>257</v>
      </c>
      <c r="B231" s="3">
        <v>25</v>
      </c>
      <c r="C231" s="3" t="s">
        <v>28</v>
      </c>
      <c r="D231" s="3" t="s">
        <v>26</v>
      </c>
      <c r="E231" s="3">
        <v>38923.650198294199</v>
      </c>
      <c r="F231" s="3">
        <v>22</v>
      </c>
      <c r="G231" s="3">
        <v>433.15599230541898</v>
      </c>
      <c r="H231" s="3">
        <v>1</v>
      </c>
      <c r="I231" s="3">
        <v>1194.0046002807501</v>
      </c>
      <c r="J231" s="3">
        <v>43</v>
      </c>
      <c r="K231" s="3">
        <v>310.59375839310297</v>
      </c>
      <c r="L231" s="3">
        <v>24</v>
      </c>
      <c r="M231" s="3">
        <v>13</v>
      </c>
      <c r="N231" s="3">
        <v>8</v>
      </c>
      <c r="O231" s="3">
        <v>532</v>
      </c>
      <c r="P231" s="3">
        <v>5</v>
      </c>
      <c r="Q231" s="3">
        <v>25066.899369636401</v>
      </c>
      <c r="R231" s="3">
        <v>6</v>
      </c>
      <c r="S231" s="3">
        <v>0</v>
      </c>
      <c r="T231" s="3">
        <v>0</v>
      </c>
      <c r="U231" s="3">
        <v>8952.1164237331704</v>
      </c>
      <c r="V231" s="3">
        <v>1</v>
      </c>
    </row>
    <row r="232" spans="1:22" ht="21.75" customHeight="1" x14ac:dyDescent="0.3">
      <c r="A232" s="3" t="s">
        <v>258</v>
      </c>
      <c r="B232" s="3">
        <v>51</v>
      </c>
      <c r="C232" s="3" t="s">
        <v>31</v>
      </c>
      <c r="D232" s="3" t="s">
        <v>33</v>
      </c>
      <c r="E232" s="3">
        <v>76720.263670862594</v>
      </c>
      <c r="F232" s="3">
        <v>12</v>
      </c>
      <c r="G232" s="3">
        <v>1922.38880044387</v>
      </c>
      <c r="H232" s="3">
        <v>11</v>
      </c>
      <c r="I232" s="3">
        <v>1085.2456091786901</v>
      </c>
      <c r="J232" s="3">
        <v>16</v>
      </c>
      <c r="K232" s="3">
        <v>549.57914563695897</v>
      </c>
      <c r="L232" s="3">
        <v>45</v>
      </c>
      <c r="M232" s="3">
        <v>6</v>
      </c>
      <c r="N232" s="3">
        <v>8</v>
      </c>
      <c r="O232" s="3">
        <v>746</v>
      </c>
      <c r="P232" s="3">
        <v>0</v>
      </c>
      <c r="Q232" s="3">
        <v>8114.6824659898102</v>
      </c>
      <c r="R232" s="3">
        <v>0</v>
      </c>
      <c r="S232" s="3">
        <v>0</v>
      </c>
      <c r="T232" s="3">
        <v>0</v>
      </c>
      <c r="U232" s="3">
        <v>2046.30453817135</v>
      </c>
      <c r="V232" s="3">
        <v>0</v>
      </c>
    </row>
    <row r="233" spans="1:22" ht="21.75" customHeight="1" x14ac:dyDescent="0.3">
      <c r="A233" s="3" t="s">
        <v>259</v>
      </c>
      <c r="B233" s="3">
        <v>23</v>
      </c>
      <c r="C233" s="3" t="s">
        <v>23</v>
      </c>
      <c r="D233" s="3" t="s">
        <v>24</v>
      </c>
      <c r="E233" s="3">
        <v>26334.0778870498</v>
      </c>
      <c r="F233" s="3">
        <v>28</v>
      </c>
      <c r="G233" s="3">
        <v>1600.4171000747499</v>
      </c>
      <c r="H233" s="3">
        <v>10</v>
      </c>
      <c r="I233" s="3">
        <v>493.072896343916</v>
      </c>
      <c r="J233" s="3">
        <v>28</v>
      </c>
      <c r="K233" s="3">
        <v>80.977618168828698</v>
      </c>
      <c r="L233" s="3">
        <v>8</v>
      </c>
      <c r="M233" s="3">
        <v>11</v>
      </c>
      <c r="N233" s="3">
        <v>8</v>
      </c>
      <c r="O233" s="3">
        <v>726</v>
      </c>
      <c r="P233" s="3">
        <v>0</v>
      </c>
      <c r="Q233" s="3">
        <v>14792.462276624599</v>
      </c>
      <c r="R233" s="3">
        <v>1</v>
      </c>
      <c r="S233" s="3">
        <v>0</v>
      </c>
      <c r="T233" s="3">
        <v>0</v>
      </c>
      <c r="U233" s="3">
        <v>8000.3648253194997</v>
      </c>
      <c r="V233" s="3">
        <v>0</v>
      </c>
    </row>
    <row r="234" spans="1:22" ht="21.75" customHeight="1" x14ac:dyDescent="0.3">
      <c r="A234" s="3" t="s">
        <v>260</v>
      </c>
      <c r="B234" s="3">
        <v>30</v>
      </c>
      <c r="C234" s="3" t="s">
        <v>23</v>
      </c>
      <c r="D234" s="3" t="s">
        <v>24</v>
      </c>
      <c r="E234" s="3">
        <v>71568.968659603401</v>
      </c>
      <c r="F234" s="3">
        <v>50</v>
      </c>
      <c r="G234" s="3">
        <v>574.892648306193</v>
      </c>
      <c r="H234" s="3">
        <v>6</v>
      </c>
      <c r="I234" s="3">
        <v>484.23066955947002</v>
      </c>
      <c r="J234" s="3">
        <v>16</v>
      </c>
      <c r="K234" s="3">
        <v>360.93314399118901</v>
      </c>
      <c r="L234" s="3">
        <v>60</v>
      </c>
      <c r="M234" s="3">
        <v>16</v>
      </c>
      <c r="N234" s="3">
        <v>1</v>
      </c>
      <c r="O234" s="3">
        <v>327</v>
      </c>
      <c r="P234" s="3">
        <v>4</v>
      </c>
      <c r="Q234" s="3">
        <v>10788.291112230199</v>
      </c>
      <c r="R234" s="3">
        <v>3</v>
      </c>
      <c r="S234" s="3">
        <v>1</v>
      </c>
      <c r="T234" s="3">
        <v>0</v>
      </c>
      <c r="U234" s="3">
        <v>6042.7590484828397</v>
      </c>
      <c r="V234" s="3">
        <v>1</v>
      </c>
    </row>
    <row r="235" spans="1:22" ht="21.75" customHeight="1" x14ac:dyDescent="0.3">
      <c r="A235" s="3" t="s">
        <v>261</v>
      </c>
      <c r="B235" s="3">
        <v>36</v>
      </c>
      <c r="C235" s="3" t="s">
        <v>31</v>
      </c>
      <c r="D235" s="3" t="s">
        <v>26</v>
      </c>
      <c r="E235" s="3">
        <v>49678.401534780503</v>
      </c>
      <c r="F235" s="3">
        <v>93</v>
      </c>
      <c r="G235" s="3">
        <v>1248.9754366096799</v>
      </c>
      <c r="H235" s="3">
        <v>5</v>
      </c>
      <c r="I235" s="3">
        <v>1133.3801655085599</v>
      </c>
      <c r="J235" s="3">
        <v>32</v>
      </c>
      <c r="K235" s="3">
        <v>882.65911922367002</v>
      </c>
      <c r="L235" s="3">
        <v>46</v>
      </c>
      <c r="M235" s="3">
        <v>19</v>
      </c>
      <c r="N235" s="3">
        <v>9</v>
      </c>
      <c r="O235" s="3">
        <v>600</v>
      </c>
      <c r="P235" s="3">
        <v>2</v>
      </c>
      <c r="Q235" s="3">
        <v>14216.850231311601</v>
      </c>
      <c r="R235" s="3">
        <v>4</v>
      </c>
      <c r="S235" s="3">
        <v>0</v>
      </c>
      <c r="T235" s="3">
        <v>1</v>
      </c>
      <c r="U235" s="3">
        <v>4461.36841480154</v>
      </c>
      <c r="V235" s="3">
        <v>1</v>
      </c>
    </row>
    <row r="236" spans="1:22" ht="21.75" customHeight="1" x14ac:dyDescent="0.3">
      <c r="A236" s="3" t="s">
        <v>262</v>
      </c>
      <c r="B236" s="3">
        <v>57</v>
      </c>
      <c r="C236" s="3" t="s">
        <v>23</v>
      </c>
      <c r="D236" s="3" t="s">
        <v>24</v>
      </c>
      <c r="E236" s="3">
        <v>48900.2480677817</v>
      </c>
      <c r="F236" s="3">
        <v>116</v>
      </c>
      <c r="G236" s="3">
        <v>56.348690561300401</v>
      </c>
      <c r="H236" s="3">
        <v>2</v>
      </c>
      <c r="I236" s="3">
        <v>934.11865292294306</v>
      </c>
      <c r="J236" s="3">
        <v>37</v>
      </c>
      <c r="K236" s="3">
        <v>857.68012440889504</v>
      </c>
      <c r="L236" s="3">
        <v>73</v>
      </c>
      <c r="M236" s="3">
        <v>17</v>
      </c>
      <c r="N236" s="3">
        <v>9</v>
      </c>
      <c r="O236" s="3">
        <v>869</v>
      </c>
      <c r="P236" s="3">
        <v>3</v>
      </c>
      <c r="Q236" s="3">
        <v>16671.608583875601</v>
      </c>
      <c r="R236" s="3">
        <v>6</v>
      </c>
      <c r="S236" s="3">
        <v>0</v>
      </c>
      <c r="T236" s="3">
        <v>0</v>
      </c>
      <c r="U236" s="3">
        <v>500</v>
      </c>
      <c r="V236" s="3">
        <v>1</v>
      </c>
    </row>
    <row r="237" spans="1:22" ht="21.75" customHeight="1" x14ac:dyDescent="0.3">
      <c r="A237" s="3" t="s">
        <v>263</v>
      </c>
      <c r="B237" s="3">
        <v>43</v>
      </c>
      <c r="C237" s="3" t="s">
        <v>23</v>
      </c>
      <c r="D237" s="3" t="s">
        <v>26</v>
      </c>
      <c r="E237" s="3">
        <v>51250.849028953402</v>
      </c>
      <c r="F237" s="3">
        <v>16</v>
      </c>
      <c r="G237" s="3">
        <v>1730.5763827373701</v>
      </c>
      <c r="H237" s="3">
        <v>5</v>
      </c>
      <c r="I237" s="3">
        <v>1065.4360495538999</v>
      </c>
      <c r="J237" s="3">
        <v>20</v>
      </c>
      <c r="K237" s="3">
        <v>918.24286157475103</v>
      </c>
      <c r="L237" s="3">
        <v>78</v>
      </c>
      <c r="M237" s="3">
        <v>0</v>
      </c>
      <c r="N237" s="3">
        <v>6</v>
      </c>
      <c r="O237" s="3">
        <v>328</v>
      </c>
      <c r="P237" s="3">
        <v>3</v>
      </c>
      <c r="Q237" s="3">
        <v>8480.4836042088991</v>
      </c>
      <c r="R237" s="3">
        <v>1</v>
      </c>
      <c r="S237" s="3">
        <v>0</v>
      </c>
      <c r="T237" s="3">
        <v>0</v>
      </c>
      <c r="U237" s="3">
        <v>6267.38272466948</v>
      </c>
      <c r="V237" s="3">
        <v>1</v>
      </c>
    </row>
    <row r="238" spans="1:22" ht="21.75" customHeight="1" x14ac:dyDescent="0.3">
      <c r="A238" s="3" t="s">
        <v>264</v>
      </c>
      <c r="B238" s="3">
        <v>24</v>
      </c>
      <c r="C238" s="3" t="s">
        <v>31</v>
      </c>
      <c r="D238" s="3" t="s">
        <v>26</v>
      </c>
      <c r="E238" s="3">
        <v>56166.292967566202</v>
      </c>
      <c r="F238" s="3">
        <v>102</v>
      </c>
      <c r="G238" s="3">
        <v>1846.4153000804299</v>
      </c>
      <c r="H238" s="3">
        <v>6</v>
      </c>
      <c r="I238" s="3">
        <v>491.031032581381</v>
      </c>
      <c r="J238" s="3">
        <v>46</v>
      </c>
      <c r="K238" s="3">
        <v>1064.92458644928</v>
      </c>
      <c r="L238" s="3">
        <v>2</v>
      </c>
      <c r="M238" s="3">
        <v>10</v>
      </c>
      <c r="N238" s="3">
        <v>4</v>
      </c>
      <c r="O238" s="3">
        <v>676</v>
      </c>
      <c r="P238" s="3">
        <v>0</v>
      </c>
      <c r="Q238" s="3">
        <v>17883.967485601701</v>
      </c>
      <c r="R238" s="3">
        <v>4</v>
      </c>
      <c r="S238" s="3">
        <v>0</v>
      </c>
      <c r="T238" s="3">
        <v>0</v>
      </c>
      <c r="U238" s="3">
        <v>9626.1404773535596</v>
      </c>
      <c r="V238" s="3">
        <v>1</v>
      </c>
    </row>
    <row r="239" spans="1:22" ht="21.75" customHeight="1" x14ac:dyDescent="0.3">
      <c r="A239" s="3" t="s">
        <v>265</v>
      </c>
      <c r="B239" s="3">
        <v>53</v>
      </c>
      <c r="C239" s="3" t="s">
        <v>31</v>
      </c>
      <c r="D239" s="3" t="s">
        <v>24</v>
      </c>
      <c r="E239" s="3">
        <v>32798.512675503604</v>
      </c>
      <c r="F239" s="3">
        <v>189</v>
      </c>
      <c r="G239" s="3">
        <v>407.06617175360998</v>
      </c>
      <c r="H239" s="3">
        <v>5</v>
      </c>
      <c r="I239" s="3">
        <v>142.79629763142799</v>
      </c>
      <c r="J239" s="3">
        <v>13</v>
      </c>
      <c r="K239" s="3">
        <v>398.99833820181198</v>
      </c>
      <c r="L239" s="3">
        <v>7</v>
      </c>
      <c r="M239" s="3">
        <v>3</v>
      </c>
      <c r="N239" s="3">
        <v>8</v>
      </c>
      <c r="O239" s="3">
        <v>612</v>
      </c>
      <c r="P239" s="3">
        <v>0</v>
      </c>
      <c r="Q239" s="3">
        <v>9046.3681023258305</v>
      </c>
      <c r="R239" s="3">
        <v>2</v>
      </c>
      <c r="S239" s="3">
        <v>0</v>
      </c>
      <c r="T239" s="3">
        <v>0</v>
      </c>
      <c r="U239" s="3">
        <v>16079.517333031399</v>
      </c>
      <c r="V239" s="3">
        <v>0</v>
      </c>
    </row>
    <row r="240" spans="1:22" ht="21.75" customHeight="1" x14ac:dyDescent="0.3">
      <c r="A240" s="3" t="s">
        <v>266</v>
      </c>
      <c r="B240" s="3">
        <v>25</v>
      </c>
      <c r="C240" s="3" t="s">
        <v>23</v>
      </c>
      <c r="D240" s="3" t="s">
        <v>26</v>
      </c>
      <c r="E240" s="3">
        <v>45312.448403254297</v>
      </c>
      <c r="F240" s="3">
        <v>14</v>
      </c>
      <c r="G240" s="3">
        <v>1945.3041270265101</v>
      </c>
      <c r="H240" s="3">
        <v>0</v>
      </c>
      <c r="I240" s="3">
        <v>493.762244161941</v>
      </c>
      <c r="J240" s="3">
        <v>9</v>
      </c>
      <c r="K240" s="3">
        <v>0</v>
      </c>
      <c r="L240" s="3">
        <v>24</v>
      </c>
      <c r="M240" s="3">
        <v>11</v>
      </c>
      <c r="N240" s="3">
        <v>0</v>
      </c>
      <c r="O240" s="3">
        <v>332</v>
      </c>
      <c r="P240" s="3">
        <v>0</v>
      </c>
      <c r="Q240" s="3">
        <v>15435.342140652199</v>
      </c>
      <c r="R240" s="3">
        <v>7</v>
      </c>
      <c r="S240" s="3">
        <v>0</v>
      </c>
      <c r="T240" s="3">
        <v>0</v>
      </c>
      <c r="U240" s="3">
        <v>1911.0047668861801</v>
      </c>
      <c r="V240" s="3">
        <v>1</v>
      </c>
    </row>
    <row r="241" spans="1:22" ht="21.75" customHeight="1" x14ac:dyDescent="0.3">
      <c r="A241" s="3" t="s">
        <v>267</v>
      </c>
      <c r="B241" s="3">
        <v>41</v>
      </c>
      <c r="C241" s="3" t="s">
        <v>28</v>
      </c>
      <c r="D241" s="3" t="s">
        <v>26</v>
      </c>
      <c r="E241" s="3">
        <v>56670.771451643799</v>
      </c>
      <c r="F241" s="3">
        <v>118</v>
      </c>
      <c r="G241" s="3">
        <v>967.89253857082201</v>
      </c>
      <c r="H241" s="3">
        <v>11</v>
      </c>
      <c r="I241" s="3">
        <v>1040.7183555039301</v>
      </c>
      <c r="J241" s="3">
        <v>41</v>
      </c>
      <c r="K241" s="3">
        <v>775.98567054793898</v>
      </c>
      <c r="L241" s="3">
        <v>35</v>
      </c>
      <c r="M241" s="3">
        <v>4</v>
      </c>
      <c r="N241" s="3">
        <v>9</v>
      </c>
      <c r="O241" s="3">
        <v>753</v>
      </c>
      <c r="P241" s="3">
        <v>5</v>
      </c>
      <c r="Q241" s="3">
        <v>343.49133377588402</v>
      </c>
      <c r="R241" s="3">
        <v>3</v>
      </c>
      <c r="S241" s="3">
        <v>0</v>
      </c>
      <c r="T241" s="3">
        <v>0</v>
      </c>
      <c r="U241" s="3">
        <v>6018.4178791657896</v>
      </c>
      <c r="V241" s="3">
        <v>0</v>
      </c>
    </row>
    <row r="242" spans="1:22" ht="21.75" customHeight="1" x14ac:dyDescent="0.3">
      <c r="A242" s="3" t="s">
        <v>268</v>
      </c>
      <c r="B242" s="3">
        <v>30</v>
      </c>
      <c r="C242" s="3" t="s">
        <v>28</v>
      </c>
      <c r="D242" s="3" t="s">
        <v>26</v>
      </c>
      <c r="E242" s="3">
        <v>53183.945109740198</v>
      </c>
      <c r="F242" s="3">
        <v>125</v>
      </c>
      <c r="G242" s="3">
        <v>895.437507867818</v>
      </c>
      <c r="H242" s="3">
        <v>0</v>
      </c>
      <c r="I242" s="3">
        <v>1538.8702925222101</v>
      </c>
      <c r="J242" s="3">
        <v>22</v>
      </c>
      <c r="K242" s="3">
        <v>220.856257016852</v>
      </c>
      <c r="L242" s="3">
        <v>42</v>
      </c>
      <c r="M242" s="3">
        <v>14</v>
      </c>
      <c r="N242" s="3">
        <v>6</v>
      </c>
      <c r="O242" s="3">
        <v>800</v>
      </c>
      <c r="P242" s="3">
        <v>4</v>
      </c>
      <c r="Q242" s="3">
        <v>16579.063858321599</v>
      </c>
      <c r="R242" s="3">
        <v>6</v>
      </c>
      <c r="S242" s="3">
        <v>0</v>
      </c>
      <c r="T242" s="3">
        <v>0</v>
      </c>
      <c r="U242" s="3">
        <v>15298.8437397161</v>
      </c>
      <c r="V242" s="3">
        <v>1</v>
      </c>
    </row>
    <row r="243" spans="1:22" ht="21.75" customHeight="1" x14ac:dyDescent="0.3">
      <c r="A243" s="3" t="s">
        <v>269</v>
      </c>
      <c r="B243" s="3">
        <v>67</v>
      </c>
      <c r="C243" s="3" t="s">
        <v>31</v>
      </c>
      <c r="D243" s="3" t="s">
        <v>26</v>
      </c>
      <c r="E243" s="3">
        <v>56286.060125800403</v>
      </c>
      <c r="F243" s="3">
        <v>25</v>
      </c>
      <c r="G243" s="3">
        <v>719.72157048241399</v>
      </c>
      <c r="H243" s="3">
        <v>8</v>
      </c>
      <c r="I243" s="3">
        <v>649.68760366533695</v>
      </c>
      <c r="J243" s="3">
        <v>38</v>
      </c>
      <c r="K243" s="3">
        <v>1014.89375841225</v>
      </c>
      <c r="L243" s="3">
        <v>49</v>
      </c>
      <c r="M243" s="3">
        <v>19</v>
      </c>
      <c r="N243" s="3">
        <v>9</v>
      </c>
      <c r="O243" s="3">
        <v>571</v>
      </c>
      <c r="P243" s="3">
        <v>4</v>
      </c>
      <c r="Q243" s="3">
        <v>6676.5885368671097</v>
      </c>
      <c r="R243" s="3">
        <v>4</v>
      </c>
      <c r="S243" s="3">
        <v>0</v>
      </c>
      <c r="T243" s="3">
        <v>0</v>
      </c>
      <c r="U243" s="3">
        <v>12419.333654214501</v>
      </c>
      <c r="V243" s="3">
        <v>1</v>
      </c>
    </row>
    <row r="244" spans="1:22" ht="21.75" customHeight="1" x14ac:dyDescent="0.3">
      <c r="A244" s="3" t="s">
        <v>270</v>
      </c>
      <c r="B244" s="3">
        <v>35</v>
      </c>
      <c r="C244" s="3" t="s">
        <v>31</v>
      </c>
      <c r="D244" s="3" t="s">
        <v>24</v>
      </c>
      <c r="E244" s="3">
        <v>37063.633205320097</v>
      </c>
      <c r="F244" s="3">
        <v>87</v>
      </c>
      <c r="G244" s="3">
        <v>2029.3006453089699</v>
      </c>
      <c r="H244" s="3">
        <v>5</v>
      </c>
      <c r="I244" s="3">
        <v>1596.5495586569</v>
      </c>
      <c r="J244" s="3">
        <v>38</v>
      </c>
      <c r="K244" s="3">
        <v>520.71104060089897</v>
      </c>
      <c r="L244" s="3">
        <v>62</v>
      </c>
      <c r="M244" s="3">
        <v>2</v>
      </c>
      <c r="N244" s="3">
        <v>4</v>
      </c>
      <c r="O244" s="3">
        <v>800</v>
      </c>
      <c r="P244" s="3">
        <v>1</v>
      </c>
      <c r="Q244" s="3">
        <v>9000.9847466445608</v>
      </c>
      <c r="R244" s="3">
        <v>5</v>
      </c>
      <c r="S244" s="3">
        <v>0</v>
      </c>
      <c r="T244" s="3">
        <v>0</v>
      </c>
      <c r="U244" s="3">
        <v>11654.2925153249</v>
      </c>
      <c r="V244" s="3">
        <v>1</v>
      </c>
    </row>
    <row r="245" spans="1:22" ht="21.75" customHeight="1" x14ac:dyDescent="0.3">
      <c r="A245" s="3" t="s">
        <v>271</v>
      </c>
      <c r="B245" s="3">
        <v>52</v>
      </c>
      <c r="C245" s="3" t="s">
        <v>28</v>
      </c>
      <c r="D245" s="3" t="s">
        <v>33</v>
      </c>
      <c r="E245" s="3">
        <v>61381.3857760994</v>
      </c>
      <c r="F245" s="3">
        <v>74</v>
      </c>
      <c r="G245" s="3">
        <v>160.92765010493</v>
      </c>
      <c r="H245" s="3">
        <v>11</v>
      </c>
      <c r="I245" s="3">
        <v>1090.4369186220899</v>
      </c>
      <c r="J245" s="3">
        <v>13</v>
      </c>
      <c r="K245" s="3">
        <v>908.91636470450499</v>
      </c>
      <c r="L245" s="3">
        <v>33</v>
      </c>
      <c r="M245" s="3">
        <v>14</v>
      </c>
      <c r="N245" s="3">
        <v>8</v>
      </c>
      <c r="O245" s="3">
        <v>892</v>
      </c>
      <c r="P245" s="3">
        <v>4</v>
      </c>
      <c r="Q245" s="3">
        <v>0</v>
      </c>
      <c r="R245" s="3">
        <v>6</v>
      </c>
      <c r="S245" s="3">
        <v>0</v>
      </c>
      <c r="T245" s="3">
        <v>0</v>
      </c>
      <c r="U245" s="3">
        <v>8003.8302161229003</v>
      </c>
      <c r="V245" s="3">
        <v>1</v>
      </c>
    </row>
    <row r="246" spans="1:22" ht="21.75" customHeight="1" x14ac:dyDescent="0.3">
      <c r="A246" s="3" t="s">
        <v>272</v>
      </c>
      <c r="B246" s="3">
        <v>28</v>
      </c>
      <c r="C246" s="3" t="s">
        <v>23</v>
      </c>
      <c r="D246" s="3" t="s">
        <v>33</v>
      </c>
      <c r="E246" s="3">
        <v>52276.562158790701</v>
      </c>
      <c r="F246" s="3">
        <v>169</v>
      </c>
      <c r="G246" s="3">
        <v>228.520619546978</v>
      </c>
      <c r="H246" s="3">
        <v>1</v>
      </c>
      <c r="I246" s="3">
        <v>312.43869440191099</v>
      </c>
      <c r="J246" s="3">
        <v>46</v>
      </c>
      <c r="K246" s="3">
        <v>461.411878624363</v>
      </c>
      <c r="L246" s="3">
        <v>72</v>
      </c>
      <c r="M246" s="3">
        <v>7</v>
      </c>
      <c r="N246" s="3">
        <v>6</v>
      </c>
      <c r="O246" s="3">
        <v>381</v>
      </c>
      <c r="P246" s="3">
        <v>2</v>
      </c>
      <c r="Q246" s="3">
        <v>10651.4533805514</v>
      </c>
      <c r="R246" s="3">
        <v>7</v>
      </c>
      <c r="S246" s="3">
        <v>0</v>
      </c>
      <c r="T246" s="3">
        <v>0</v>
      </c>
      <c r="U246" s="3">
        <v>11702.5022745282</v>
      </c>
      <c r="V246" s="3">
        <v>1</v>
      </c>
    </row>
    <row r="247" spans="1:22" ht="21.75" customHeight="1" x14ac:dyDescent="0.3">
      <c r="A247" s="3" t="s">
        <v>273</v>
      </c>
      <c r="B247" s="3">
        <v>25</v>
      </c>
      <c r="C247" s="3" t="s">
        <v>28</v>
      </c>
      <c r="D247" s="3" t="s">
        <v>26</v>
      </c>
      <c r="E247" s="3">
        <v>21547.3990698694</v>
      </c>
      <c r="F247" s="3">
        <v>124</v>
      </c>
      <c r="G247" s="3">
        <v>1026.27202674311</v>
      </c>
      <c r="H247" s="3">
        <v>10</v>
      </c>
      <c r="I247" s="3">
        <v>874.91184323386096</v>
      </c>
      <c r="J247" s="3">
        <v>21</v>
      </c>
      <c r="K247" s="3">
        <v>330.11516764263598</v>
      </c>
      <c r="L247" s="3">
        <v>9</v>
      </c>
      <c r="M247" s="3">
        <v>10</v>
      </c>
      <c r="N247" s="3">
        <v>3</v>
      </c>
      <c r="O247" s="3">
        <v>445</v>
      </c>
      <c r="P247" s="3">
        <v>4</v>
      </c>
      <c r="Q247" s="3">
        <v>19969.8586497164</v>
      </c>
      <c r="R247" s="3">
        <v>2</v>
      </c>
      <c r="S247" s="3">
        <v>0</v>
      </c>
      <c r="T247" s="3">
        <v>0</v>
      </c>
      <c r="U247" s="3">
        <v>4364.5871078405098</v>
      </c>
      <c r="V247" s="3">
        <v>1</v>
      </c>
    </row>
    <row r="248" spans="1:22" ht="21.75" customHeight="1" x14ac:dyDescent="0.3">
      <c r="A248" s="3" t="s">
        <v>274</v>
      </c>
      <c r="B248" s="3">
        <v>35</v>
      </c>
      <c r="C248" s="3" t="s">
        <v>28</v>
      </c>
      <c r="D248" s="3" t="s">
        <v>26</v>
      </c>
      <c r="E248" s="3">
        <v>40435.312694594402</v>
      </c>
      <c r="F248" s="3">
        <v>139</v>
      </c>
      <c r="G248" s="3">
        <v>1053.9342296899699</v>
      </c>
      <c r="H248" s="3">
        <v>0</v>
      </c>
      <c r="I248" s="3">
        <v>1102.3909974441499</v>
      </c>
      <c r="J248" s="3">
        <v>40</v>
      </c>
      <c r="K248" s="3">
        <v>681.85849944599704</v>
      </c>
      <c r="L248" s="3">
        <v>26</v>
      </c>
      <c r="M248" s="3">
        <v>11</v>
      </c>
      <c r="N248" s="3">
        <v>7</v>
      </c>
      <c r="O248" s="3">
        <v>868</v>
      </c>
      <c r="P248" s="3">
        <v>2</v>
      </c>
      <c r="Q248" s="3">
        <v>2601.3250897836801</v>
      </c>
      <c r="R248" s="3">
        <v>2</v>
      </c>
      <c r="S248" s="3">
        <v>0</v>
      </c>
      <c r="T248" s="3">
        <v>0</v>
      </c>
      <c r="U248" s="3">
        <v>3681.2440793935898</v>
      </c>
      <c r="V248" s="3">
        <v>0</v>
      </c>
    </row>
    <row r="249" spans="1:22" ht="21.75" customHeight="1" x14ac:dyDescent="0.3">
      <c r="A249" s="3" t="s">
        <v>275</v>
      </c>
      <c r="B249" s="3">
        <v>48</v>
      </c>
      <c r="C249" s="3" t="s">
        <v>28</v>
      </c>
      <c r="D249" s="3" t="s">
        <v>26</v>
      </c>
      <c r="E249" s="3">
        <v>33880.918634445101</v>
      </c>
      <c r="F249" s="3">
        <v>218</v>
      </c>
      <c r="G249" s="3">
        <v>2001.29100530551</v>
      </c>
      <c r="H249" s="3">
        <v>10</v>
      </c>
      <c r="I249" s="3">
        <v>20</v>
      </c>
      <c r="J249" s="3">
        <v>27</v>
      </c>
      <c r="K249" s="3">
        <v>622.31119798582597</v>
      </c>
      <c r="L249" s="3">
        <v>12</v>
      </c>
      <c r="M249" s="3">
        <v>2</v>
      </c>
      <c r="N249" s="3">
        <v>8</v>
      </c>
      <c r="O249" s="3">
        <v>583</v>
      </c>
      <c r="P249" s="3">
        <v>3</v>
      </c>
      <c r="Q249" s="3">
        <v>13167.1879394147</v>
      </c>
      <c r="R249" s="3">
        <v>1</v>
      </c>
      <c r="S249" s="3">
        <v>0</v>
      </c>
      <c r="T249" s="3">
        <v>0</v>
      </c>
      <c r="U249" s="3">
        <v>835.58558467064302</v>
      </c>
      <c r="V249" s="3">
        <v>0</v>
      </c>
    </row>
    <row r="250" spans="1:22" ht="21.75" customHeight="1" x14ac:dyDescent="0.3">
      <c r="A250" s="3" t="s">
        <v>276</v>
      </c>
      <c r="B250" s="3">
        <v>22</v>
      </c>
      <c r="C250" s="3" t="s">
        <v>28</v>
      </c>
      <c r="D250" s="3" t="s">
        <v>33</v>
      </c>
      <c r="E250" s="3">
        <v>33649.194326527599</v>
      </c>
      <c r="F250" s="3">
        <v>97</v>
      </c>
      <c r="G250" s="3">
        <v>1427.0886059003101</v>
      </c>
      <c r="H250" s="3">
        <v>11</v>
      </c>
      <c r="I250" s="3">
        <v>1025.5579052696801</v>
      </c>
      <c r="J250" s="3">
        <v>46</v>
      </c>
      <c r="K250" s="3">
        <v>213.67235217051299</v>
      </c>
      <c r="L250" s="3">
        <v>50</v>
      </c>
      <c r="M250" s="3">
        <v>5</v>
      </c>
      <c r="N250" s="3">
        <v>8</v>
      </c>
      <c r="O250" s="3">
        <v>435</v>
      </c>
      <c r="P250" s="3">
        <v>1</v>
      </c>
      <c r="Q250" s="3">
        <v>0</v>
      </c>
      <c r="R250" s="3">
        <v>5</v>
      </c>
      <c r="S250" s="3">
        <v>0</v>
      </c>
      <c r="T250" s="3">
        <v>0</v>
      </c>
      <c r="U250" s="3">
        <v>7745.0581116405401</v>
      </c>
      <c r="V250" s="3">
        <v>1</v>
      </c>
    </row>
    <row r="251" spans="1:22" ht="21.75" customHeight="1" x14ac:dyDescent="0.3">
      <c r="A251" s="3" t="s">
        <v>277</v>
      </c>
      <c r="B251" s="3">
        <v>39</v>
      </c>
      <c r="C251" s="3" t="s">
        <v>31</v>
      </c>
      <c r="D251" s="3" t="s">
        <v>26</v>
      </c>
      <c r="E251" s="3">
        <v>41423.357651874197</v>
      </c>
      <c r="F251" s="3">
        <v>27</v>
      </c>
      <c r="G251" s="3">
        <v>1428.4587535319299</v>
      </c>
      <c r="H251" s="3">
        <v>1</v>
      </c>
      <c r="I251" s="3">
        <v>1210.45241293809</v>
      </c>
      <c r="J251" s="3">
        <v>8</v>
      </c>
      <c r="K251" s="3">
        <v>491.34532414735997</v>
      </c>
      <c r="L251" s="3">
        <v>67</v>
      </c>
      <c r="M251" s="3">
        <v>7</v>
      </c>
      <c r="N251" s="3">
        <v>9</v>
      </c>
      <c r="O251" s="3">
        <v>471</v>
      </c>
      <c r="P251" s="3">
        <v>4</v>
      </c>
      <c r="Q251" s="3">
        <v>11099.521406104601</v>
      </c>
      <c r="R251" s="3">
        <v>2</v>
      </c>
      <c r="S251" s="3">
        <v>1</v>
      </c>
      <c r="T251" s="3">
        <v>0</v>
      </c>
      <c r="U251" s="3">
        <v>10928.108586959101</v>
      </c>
      <c r="V251" s="3">
        <v>1</v>
      </c>
    </row>
    <row r="252" spans="1:22" ht="21.75" customHeight="1" x14ac:dyDescent="0.3">
      <c r="A252" s="3" t="s">
        <v>278</v>
      </c>
      <c r="B252" s="3">
        <v>55</v>
      </c>
      <c r="C252" s="3" t="s">
        <v>31</v>
      </c>
      <c r="D252" s="3" t="s">
        <v>24</v>
      </c>
      <c r="E252" s="3">
        <v>61042.494860452003</v>
      </c>
      <c r="F252" s="3">
        <v>19</v>
      </c>
      <c r="G252" s="3">
        <v>204.15039482698199</v>
      </c>
      <c r="H252" s="3">
        <v>7</v>
      </c>
      <c r="I252" s="3">
        <v>939.6038434459</v>
      </c>
      <c r="J252" s="3">
        <v>22</v>
      </c>
      <c r="K252" s="3">
        <v>356.04242333537502</v>
      </c>
      <c r="L252" s="3">
        <v>15</v>
      </c>
      <c r="M252" s="3">
        <v>6</v>
      </c>
      <c r="N252" s="3">
        <v>3</v>
      </c>
      <c r="O252" s="3">
        <v>858</v>
      </c>
      <c r="P252" s="3">
        <v>3</v>
      </c>
      <c r="Q252" s="3">
        <v>17150.047265019599</v>
      </c>
      <c r="R252" s="3">
        <v>6</v>
      </c>
      <c r="S252" s="3">
        <v>0</v>
      </c>
      <c r="T252" s="3">
        <v>0</v>
      </c>
      <c r="U252" s="3">
        <v>9709.6387119934698</v>
      </c>
      <c r="V252" s="3">
        <v>1</v>
      </c>
    </row>
    <row r="253" spans="1:22" ht="21.75" customHeight="1" x14ac:dyDescent="0.3">
      <c r="A253" s="3" t="s">
        <v>279</v>
      </c>
      <c r="B253" s="3">
        <v>38</v>
      </c>
      <c r="C253" s="3" t="s">
        <v>23</v>
      </c>
      <c r="D253" s="3" t="s">
        <v>24</v>
      </c>
      <c r="E253" s="3">
        <v>38717.739507919003</v>
      </c>
      <c r="F253" s="3">
        <v>172</v>
      </c>
      <c r="G253" s="3">
        <v>1315.7072713774201</v>
      </c>
      <c r="H253" s="3">
        <v>4</v>
      </c>
      <c r="I253" s="3">
        <v>778.39757626150197</v>
      </c>
      <c r="J253" s="3">
        <v>6</v>
      </c>
      <c r="K253" s="3">
        <v>551.05766709919806</v>
      </c>
      <c r="L253" s="3">
        <v>11</v>
      </c>
      <c r="M253" s="3">
        <v>16</v>
      </c>
      <c r="N253" s="3">
        <v>5</v>
      </c>
      <c r="O253" s="3">
        <v>309</v>
      </c>
      <c r="P253" s="3">
        <v>2</v>
      </c>
      <c r="Q253" s="3">
        <v>11348.8535289745</v>
      </c>
      <c r="R253" s="3">
        <v>5</v>
      </c>
      <c r="S253" s="3">
        <v>0</v>
      </c>
      <c r="T253" s="3">
        <v>0</v>
      </c>
      <c r="U253" s="3">
        <v>15726.879532744601</v>
      </c>
      <c r="V253" s="3">
        <v>1</v>
      </c>
    </row>
    <row r="254" spans="1:22" ht="21.75" customHeight="1" x14ac:dyDescent="0.3">
      <c r="A254" s="3" t="s">
        <v>280</v>
      </c>
      <c r="B254" s="3">
        <v>45</v>
      </c>
      <c r="C254" s="3" t="s">
        <v>23</v>
      </c>
      <c r="D254" s="3" t="s">
        <v>24</v>
      </c>
      <c r="E254" s="3">
        <v>54051.041934642897</v>
      </c>
      <c r="F254" s="3">
        <v>31</v>
      </c>
      <c r="G254" s="3">
        <v>10</v>
      </c>
      <c r="H254" s="3">
        <v>6</v>
      </c>
      <c r="I254" s="3">
        <v>739.47569594950801</v>
      </c>
      <c r="J254" s="3">
        <v>23</v>
      </c>
      <c r="K254" s="3">
        <v>491.31513087696499</v>
      </c>
      <c r="L254" s="3">
        <v>24</v>
      </c>
      <c r="M254" s="3">
        <v>15</v>
      </c>
      <c r="N254" s="3">
        <v>3</v>
      </c>
      <c r="O254" s="3">
        <v>596</v>
      </c>
      <c r="P254" s="3">
        <v>1</v>
      </c>
      <c r="Q254" s="3">
        <v>16683.2761392496</v>
      </c>
      <c r="R254" s="3">
        <v>1</v>
      </c>
      <c r="S254" s="3">
        <v>0</v>
      </c>
      <c r="T254" s="3">
        <v>0</v>
      </c>
      <c r="U254" s="3">
        <v>4589.7864169744198</v>
      </c>
      <c r="V254" s="3">
        <v>0</v>
      </c>
    </row>
    <row r="255" spans="1:22" ht="21.75" customHeight="1" x14ac:dyDescent="0.3">
      <c r="A255" s="3" t="s">
        <v>281</v>
      </c>
      <c r="B255" s="3">
        <v>22</v>
      </c>
      <c r="C255" s="3" t="s">
        <v>23</v>
      </c>
      <c r="D255" s="3" t="s">
        <v>33</v>
      </c>
      <c r="E255" s="3">
        <v>51100.926221316498</v>
      </c>
      <c r="F255" s="3">
        <v>190</v>
      </c>
      <c r="G255" s="3">
        <v>1689.96613754941</v>
      </c>
      <c r="H255" s="3">
        <v>6</v>
      </c>
      <c r="I255" s="3">
        <v>719.03718530786205</v>
      </c>
      <c r="J255" s="3">
        <v>42</v>
      </c>
      <c r="K255" s="3">
        <v>534.11403113847803</v>
      </c>
      <c r="L255" s="3">
        <v>48</v>
      </c>
      <c r="M255" s="3">
        <v>16</v>
      </c>
      <c r="N255" s="3">
        <v>0</v>
      </c>
      <c r="O255" s="3">
        <v>629</v>
      </c>
      <c r="P255" s="3">
        <v>3</v>
      </c>
      <c r="Q255" s="3">
        <v>8985.7552593727596</v>
      </c>
      <c r="R255" s="3">
        <v>0</v>
      </c>
      <c r="S255" s="3">
        <v>1</v>
      </c>
      <c r="T255" s="3">
        <v>0</v>
      </c>
      <c r="U255" s="3">
        <v>12927.7314976612</v>
      </c>
      <c r="V255" s="3">
        <v>1</v>
      </c>
    </row>
    <row r="256" spans="1:22" ht="21.75" customHeight="1" x14ac:dyDescent="0.3">
      <c r="A256" s="3" t="s">
        <v>282</v>
      </c>
      <c r="B256" s="3">
        <v>38</v>
      </c>
      <c r="C256" s="3" t="s">
        <v>23</v>
      </c>
      <c r="D256" s="3" t="s">
        <v>26</v>
      </c>
      <c r="E256" s="3">
        <v>35977.056722479603</v>
      </c>
      <c r="F256" s="3">
        <v>69</v>
      </c>
      <c r="G256" s="3">
        <v>2041.8333855144499</v>
      </c>
      <c r="H256" s="3">
        <v>1</v>
      </c>
      <c r="I256" s="3">
        <v>388.40706868151199</v>
      </c>
      <c r="J256" s="3">
        <v>36</v>
      </c>
      <c r="K256" s="3">
        <v>503.87556086463502</v>
      </c>
      <c r="L256" s="3">
        <v>15</v>
      </c>
      <c r="M256" s="3">
        <v>12</v>
      </c>
      <c r="N256" s="3">
        <v>5</v>
      </c>
      <c r="O256" s="3">
        <v>732</v>
      </c>
      <c r="P256" s="3">
        <v>2</v>
      </c>
      <c r="Q256" s="3">
        <v>27506.081528815299</v>
      </c>
      <c r="R256" s="3">
        <v>0</v>
      </c>
      <c r="S256" s="3">
        <v>0</v>
      </c>
      <c r="T256" s="3">
        <v>0</v>
      </c>
      <c r="U256" s="3">
        <v>8606.7433268330205</v>
      </c>
      <c r="V256" s="3">
        <v>0</v>
      </c>
    </row>
    <row r="257" spans="1:22" ht="21.75" customHeight="1" x14ac:dyDescent="0.3">
      <c r="A257" s="3" t="s">
        <v>283</v>
      </c>
      <c r="B257" s="3">
        <v>39</v>
      </c>
      <c r="C257" s="3" t="s">
        <v>28</v>
      </c>
      <c r="D257" s="3" t="s">
        <v>26</v>
      </c>
      <c r="E257" s="3">
        <v>43793.327647988699</v>
      </c>
      <c r="F257" s="3">
        <v>87</v>
      </c>
      <c r="G257" s="3">
        <v>876.37577583003394</v>
      </c>
      <c r="H257" s="3">
        <v>3</v>
      </c>
      <c r="I257" s="3">
        <v>559.36665883326202</v>
      </c>
      <c r="J257" s="3">
        <v>8</v>
      </c>
      <c r="K257" s="3">
        <v>411.85598921212897</v>
      </c>
      <c r="L257" s="3">
        <v>1</v>
      </c>
      <c r="M257" s="3">
        <v>3</v>
      </c>
      <c r="N257" s="3">
        <v>7</v>
      </c>
      <c r="O257" s="3">
        <v>747</v>
      </c>
      <c r="P257" s="3">
        <v>1</v>
      </c>
      <c r="Q257" s="3">
        <v>18605.350465526899</v>
      </c>
      <c r="R257" s="3">
        <v>0</v>
      </c>
      <c r="S257" s="3">
        <v>0</v>
      </c>
      <c r="T257" s="3">
        <v>0</v>
      </c>
      <c r="U257" s="3">
        <v>12674.3090775331</v>
      </c>
      <c r="V257" s="3">
        <v>0</v>
      </c>
    </row>
    <row r="258" spans="1:22" ht="21.75" customHeight="1" x14ac:dyDescent="0.3">
      <c r="A258" s="3" t="s">
        <v>284</v>
      </c>
      <c r="B258" s="3">
        <v>51</v>
      </c>
      <c r="C258" s="3" t="s">
        <v>31</v>
      </c>
      <c r="D258" s="3" t="s">
        <v>26</v>
      </c>
      <c r="E258" s="3">
        <v>65567.286019380495</v>
      </c>
      <c r="F258" s="3">
        <v>59</v>
      </c>
      <c r="G258" s="3">
        <v>1800.2705176710999</v>
      </c>
      <c r="H258" s="3">
        <v>1</v>
      </c>
      <c r="I258" s="3">
        <v>654.19208402174399</v>
      </c>
      <c r="J258" s="3">
        <v>37</v>
      </c>
      <c r="K258" s="3">
        <v>589.910659483676</v>
      </c>
      <c r="L258" s="3">
        <v>72</v>
      </c>
      <c r="M258" s="3">
        <v>9</v>
      </c>
      <c r="N258" s="3">
        <v>5</v>
      </c>
      <c r="O258" s="3">
        <v>314</v>
      </c>
      <c r="P258" s="3">
        <v>0</v>
      </c>
      <c r="Q258" s="3">
        <v>13256.7893780181</v>
      </c>
      <c r="R258" s="3">
        <v>0</v>
      </c>
      <c r="S258" s="3">
        <v>0</v>
      </c>
      <c r="T258" s="3">
        <v>0</v>
      </c>
      <c r="U258" s="3">
        <v>7789.5118774410303</v>
      </c>
      <c r="V258" s="3">
        <v>1</v>
      </c>
    </row>
    <row r="259" spans="1:22" ht="21.75" customHeight="1" x14ac:dyDescent="0.3">
      <c r="A259" s="3" t="s">
        <v>285</v>
      </c>
      <c r="B259" s="3">
        <v>26</v>
      </c>
      <c r="C259" s="3" t="s">
        <v>31</v>
      </c>
      <c r="D259" s="3" t="s">
        <v>33</v>
      </c>
      <c r="E259" s="3">
        <v>52696.513524939503</v>
      </c>
      <c r="F259" s="3">
        <v>74</v>
      </c>
      <c r="G259" s="3">
        <v>1148.7634573574901</v>
      </c>
      <c r="H259" s="3">
        <v>6</v>
      </c>
      <c r="I259" s="3">
        <v>839.72302117900995</v>
      </c>
      <c r="J259" s="3">
        <v>6</v>
      </c>
      <c r="K259" s="3">
        <v>310.38747072382603</v>
      </c>
      <c r="L259" s="3">
        <v>76</v>
      </c>
      <c r="M259" s="3">
        <v>15</v>
      </c>
      <c r="N259" s="3">
        <v>2</v>
      </c>
      <c r="O259" s="3">
        <v>515</v>
      </c>
      <c r="P259" s="3">
        <v>4</v>
      </c>
      <c r="Q259" s="3">
        <v>22271.5658713216</v>
      </c>
      <c r="R259" s="3">
        <v>6</v>
      </c>
      <c r="S259" s="3">
        <v>0</v>
      </c>
      <c r="T259" s="3">
        <v>0</v>
      </c>
      <c r="U259" s="3">
        <v>7913.0159150908003</v>
      </c>
      <c r="V259" s="3">
        <v>1</v>
      </c>
    </row>
    <row r="260" spans="1:22" ht="21.75" customHeight="1" x14ac:dyDescent="0.3">
      <c r="A260" s="3" t="s">
        <v>286</v>
      </c>
      <c r="B260" s="3">
        <v>60</v>
      </c>
      <c r="C260" s="3" t="s">
        <v>23</v>
      </c>
      <c r="D260" s="3" t="s">
        <v>33</v>
      </c>
      <c r="E260" s="3">
        <v>59878.901505219001</v>
      </c>
      <c r="F260" s="3">
        <v>16</v>
      </c>
      <c r="G260" s="3">
        <v>2485.6922095618102</v>
      </c>
      <c r="H260" s="3">
        <v>4</v>
      </c>
      <c r="I260" s="3">
        <v>605.114834820027</v>
      </c>
      <c r="J260" s="3">
        <v>22</v>
      </c>
      <c r="K260" s="3">
        <v>912.11145037144104</v>
      </c>
      <c r="L260" s="3">
        <v>77</v>
      </c>
      <c r="M260" s="3">
        <v>18</v>
      </c>
      <c r="N260" s="3">
        <v>7</v>
      </c>
      <c r="O260" s="3">
        <v>552</v>
      </c>
      <c r="P260" s="3">
        <v>0</v>
      </c>
      <c r="Q260" s="3">
        <v>20367.372396776602</v>
      </c>
      <c r="R260" s="3">
        <v>6</v>
      </c>
      <c r="S260" s="3">
        <v>0</v>
      </c>
      <c r="T260" s="3">
        <v>0</v>
      </c>
      <c r="U260" s="3">
        <v>9162.0643546594492</v>
      </c>
      <c r="V260" s="3">
        <v>1</v>
      </c>
    </row>
    <row r="261" spans="1:22" ht="21.75" customHeight="1" x14ac:dyDescent="0.3">
      <c r="A261" s="3" t="s">
        <v>287</v>
      </c>
      <c r="B261" s="3">
        <v>52</v>
      </c>
      <c r="C261" s="3" t="s">
        <v>23</v>
      </c>
      <c r="D261" s="3" t="s">
        <v>33</v>
      </c>
      <c r="E261" s="3">
        <v>72904.937790340002</v>
      </c>
      <c r="F261" s="3">
        <v>41</v>
      </c>
      <c r="G261" s="3">
        <v>1682.4109833648599</v>
      </c>
      <c r="H261" s="3">
        <v>0</v>
      </c>
      <c r="I261" s="3">
        <v>495.804765125725</v>
      </c>
      <c r="J261" s="3">
        <v>24</v>
      </c>
      <c r="K261" s="3">
        <v>496.018552555702</v>
      </c>
      <c r="L261" s="3">
        <v>75</v>
      </c>
      <c r="M261" s="3">
        <v>6</v>
      </c>
      <c r="N261" s="3">
        <v>9</v>
      </c>
      <c r="O261" s="3">
        <v>629</v>
      </c>
      <c r="P261" s="3">
        <v>0</v>
      </c>
      <c r="Q261" s="3">
        <v>8775.5711266039307</v>
      </c>
      <c r="R261" s="3">
        <v>4</v>
      </c>
      <c r="S261" s="3">
        <v>0</v>
      </c>
      <c r="T261" s="3">
        <v>0</v>
      </c>
      <c r="U261" s="3">
        <v>8125.6385975828798</v>
      </c>
      <c r="V261" s="3">
        <v>1</v>
      </c>
    </row>
    <row r="262" spans="1:22" ht="21.75" customHeight="1" x14ac:dyDescent="0.3">
      <c r="A262" s="3" t="s">
        <v>288</v>
      </c>
      <c r="B262" s="3">
        <v>59</v>
      </c>
      <c r="C262" s="3" t="s">
        <v>28</v>
      </c>
      <c r="D262" s="3" t="s">
        <v>33</v>
      </c>
      <c r="E262" s="3">
        <v>57828.866975205397</v>
      </c>
      <c r="F262" s="3">
        <v>146</v>
      </c>
      <c r="G262" s="3">
        <v>669.08823152555794</v>
      </c>
      <c r="H262" s="3">
        <v>1</v>
      </c>
      <c r="I262" s="3">
        <v>1065.9198006940501</v>
      </c>
      <c r="J262" s="3">
        <v>45</v>
      </c>
      <c r="K262" s="3">
        <v>710.55700862215599</v>
      </c>
      <c r="L262" s="3">
        <v>34</v>
      </c>
      <c r="M262" s="3">
        <v>17</v>
      </c>
      <c r="N262" s="3">
        <v>8</v>
      </c>
      <c r="O262" s="3">
        <v>863</v>
      </c>
      <c r="P262" s="3">
        <v>0</v>
      </c>
      <c r="Q262" s="3">
        <v>15004.7270338856</v>
      </c>
      <c r="R262" s="3">
        <v>6</v>
      </c>
      <c r="S262" s="3">
        <v>0</v>
      </c>
      <c r="T262" s="3">
        <v>0</v>
      </c>
      <c r="U262" s="3">
        <v>14492.0649655945</v>
      </c>
      <c r="V262" s="3">
        <v>1</v>
      </c>
    </row>
    <row r="263" spans="1:22" ht="21.75" customHeight="1" x14ac:dyDescent="0.3">
      <c r="A263" s="3" t="s">
        <v>289</v>
      </c>
      <c r="B263" s="3">
        <v>58</v>
      </c>
      <c r="C263" s="3" t="s">
        <v>28</v>
      </c>
      <c r="D263" s="3" t="s">
        <v>24</v>
      </c>
      <c r="E263" s="3">
        <v>15427.600396064199</v>
      </c>
      <c r="F263" s="3">
        <v>20</v>
      </c>
      <c r="G263" s="3">
        <v>2436.7779160411801</v>
      </c>
      <c r="H263" s="3">
        <v>5</v>
      </c>
      <c r="I263" s="3">
        <v>929.71489018174998</v>
      </c>
      <c r="J263" s="3">
        <v>21</v>
      </c>
      <c r="K263" s="3">
        <v>366.35318290795101</v>
      </c>
      <c r="L263" s="3">
        <v>21</v>
      </c>
      <c r="M263" s="3">
        <v>12</v>
      </c>
      <c r="N263" s="3">
        <v>0</v>
      </c>
      <c r="O263" s="3">
        <v>729</v>
      </c>
      <c r="P263" s="3">
        <v>3</v>
      </c>
      <c r="Q263" s="3">
        <v>10224.2645190734</v>
      </c>
      <c r="R263" s="3">
        <v>5</v>
      </c>
      <c r="S263" s="3">
        <v>1</v>
      </c>
      <c r="T263" s="3">
        <v>0</v>
      </c>
      <c r="U263" s="3">
        <v>500</v>
      </c>
      <c r="V263" s="3">
        <v>1</v>
      </c>
    </row>
    <row r="264" spans="1:22" ht="21.75" customHeight="1" x14ac:dyDescent="0.3">
      <c r="A264" s="3" t="s">
        <v>290</v>
      </c>
      <c r="B264" s="3">
        <v>37</v>
      </c>
      <c r="C264" s="3" t="s">
        <v>23</v>
      </c>
      <c r="D264" s="3" t="s">
        <v>33</v>
      </c>
      <c r="E264" s="3">
        <v>54870.758890081801</v>
      </c>
      <c r="F264" s="3">
        <v>225</v>
      </c>
      <c r="G264" s="3">
        <v>2161.6137875035502</v>
      </c>
      <c r="H264" s="3">
        <v>3</v>
      </c>
      <c r="I264" s="3">
        <v>611.26966212365198</v>
      </c>
      <c r="J264" s="3">
        <v>42</v>
      </c>
      <c r="K264" s="3">
        <v>393.90407204429903</v>
      </c>
      <c r="L264" s="3">
        <v>47</v>
      </c>
      <c r="M264" s="3">
        <v>3</v>
      </c>
      <c r="N264" s="3">
        <v>5</v>
      </c>
      <c r="O264" s="3">
        <v>358</v>
      </c>
      <c r="P264" s="3">
        <v>0</v>
      </c>
      <c r="Q264" s="3">
        <v>17511.7745821229</v>
      </c>
      <c r="R264" s="3">
        <v>1</v>
      </c>
      <c r="S264" s="3">
        <v>0</v>
      </c>
      <c r="T264" s="3">
        <v>0</v>
      </c>
      <c r="U264" s="3">
        <v>5037.8805767348003</v>
      </c>
      <c r="V264" s="3">
        <v>1</v>
      </c>
    </row>
    <row r="265" spans="1:22" ht="21.75" customHeight="1" x14ac:dyDescent="0.3">
      <c r="A265" s="3" t="s">
        <v>291</v>
      </c>
      <c r="B265" s="3">
        <v>59</v>
      </c>
      <c r="C265" s="3" t="s">
        <v>31</v>
      </c>
      <c r="D265" s="3" t="s">
        <v>33</v>
      </c>
      <c r="E265" s="3">
        <v>38873.994229875701</v>
      </c>
      <c r="F265" s="3">
        <v>77</v>
      </c>
      <c r="G265" s="3">
        <v>1170.2851721577199</v>
      </c>
      <c r="H265" s="3">
        <v>6</v>
      </c>
      <c r="I265" s="3">
        <v>977.19746502065595</v>
      </c>
      <c r="J265" s="3">
        <v>6</v>
      </c>
      <c r="K265" s="3">
        <v>730.54946148319095</v>
      </c>
      <c r="L265" s="3">
        <v>63</v>
      </c>
      <c r="M265" s="3">
        <v>17</v>
      </c>
      <c r="N265" s="3">
        <v>9</v>
      </c>
      <c r="O265" s="3">
        <v>475</v>
      </c>
      <c r="P265" s="3">
        <v>5</v>
      </c>
      <c r="Q265" s="3">
        <v>21431.2249518344</v>
      </c>
      <c r="R265" s="3">
        <v>0</v>
      </c>
      <c r="S265" s="3">
        <v>0</v>
      </c>
      <c r="T265" s="3">
        <v>0</v>
      </c>
      <c r="U265" s="3">
        <v>5187.32469053762</v>
      </c>
      <c r="V265" s="3">
        <v>1</v>
      </c>
    </row>
    <row r="266" spans="1:22" ht="21.75" customHeight="1" x14ac:dyDescent="0.3">
      <c r="A266" s="3" t="s">
        <v>292</v>
      </c>
      <c r="B266" s="3">
        <v>20</v>
      </c>
      <c r="C266" s="3" t="s">
        <v>31</v>
      </c>
      <c r="D266" s="3" t="s">
        <v>33</v>
      </c>
      <c r="E266" s="3">
        <v>82585.446980074907</v>
      </c>
      <c r="F266" s="3">
        <v>104</v>
      </c>
      <c r="G266" s="3">
        <v>1896.4098857731401</v>
      </c>
      <c r="H266" s="3">
        <v>1</v>
      </c>
      <c r="I266" s="3">
        <v>641.39473720992305</v>
      </c>
      <c r="J266" s="3">
        <v>5</v>
      </c>
      <c r="K266" s="3">
        <v>689.93819077683997</v>
      </c>
      <c r="L266" s="3">
        <v>66</v>
      </c>
      <c r="M266" s="3">
        <v>15</v>
      </c>
      <c r="N266" s="3">
        <v>7</v>
      </c>
      <c r="O266" s="3">
        <v>673</v>
      </c>
      <c r="P266" s="3">
        <v>0</v>
      </c>
      <c r="Q266" s="3">
        <v>3120.76392615546</v>
      </c>
      <c r="R266" s="3">
        <v>2</v>
      </c>
      <c r="S266" s="3">
        <v>0</v>
      </c>
      <c r="T266" s="3">
        <v>0</v>
      </c>
      <c r="U266" s="3">
        <v>12267.444392887801</v>
      </c>
      <c r="V266" s="3">
        <v>0</v>
      </c>
    </row>
    <row r="267" spans="1:22" ht="21.75" customHeight="1" x14ac:dyDescent="0.3">
      <c r="A267" s="3" t="s">
        <v>293</v>
      </c>
      <c r="B267" s="3">
        <v>30</v>
      </c>
      <c r="C267" s="3" t="s">
        <v>31</v>
      </c>
      <c r="D267" s="3" t="s">
        <v>26</v>
      </c>
      <c r="E267" s="3">
        <v>57186.849337055202</v>
      </c>
      <c r="F267" s="3">
        <v>22</v>
      </c>
      <c r="G267" s="3">
        <v>1883.62200693502</v>
      </c>
      <c r="H267" s="3">
        <v>11</v>
      </c>
      <c r="I267" s="3">
        <v>822.07276032084201</v>
      </c>
      <c r="J267" s="3">
        <v>35</v>
      </c>
      <c r="K267" s="3">
        <v>469.32131806410598</v>
      </c>
      <c r="L267" s="3">
        <v>21</v>
      </c>
      <c r="M267" s="3">
        <v>17</v>
      </c>
      <c r="N267" s="3">
        <v>1</v>
      </c>
      <c r="O267" s="3">
        <v>594</v>
      </c>
      <c r="P267" s="3">
        <v>3</v>
      </c>
      <c r="Q267" s="3">
        <v>12714.694600070299</v>
      </c>
      <c r="R267" s="3">
        <v>5</v>
      </c>
      <c r="S267" s="3">
        <v>0</v>
      </c>
      <c r="T267" s="3">
        <v>0</v>
      </c>
      <c r="U267" s="3">
        <v>5814.0479400740796</v>
      </c>
      <c r="V267" s="3">
        <v>1</v>
      </c>
    </row>
    <row r="268" spans="1:22" ht="21.75" customHeight="1" x14ac:dyDescent="0.3">
      <c r="A268" s="3" t="s">
        <v>294</v>
      </c>
      <c r="B268" s="3">
        <v>47</v>
      </c>
      <c r="C268" s="3" t="s">
        <v>23</v>
      </c>
      <c r="D268" s="3" t="s">
        <v>26</v>
      </c>
      <c r="E268" s="3">
        <v>39246.110645494198</v>
      </c>
      <c r="F268" s="3">
        <v>119</v>
      </c>
      <c r="G268" s="3">
        <v>1159.51589283051</v>
      </c>
      <c r="H268" s="3">
        <v>1</v>
      </c>
      <c r="I268" s="3">
        <v>1141.265419153</v>
      </c>
      <c r="J268" s="3">
        <v>45</v>
      </c>
      <c r="K268" s="3">
        <v>53.784622415469002</v>
      </c>
      <c r="L268" s="3">
        <v>72</v>
      </c>
      <c r="M268" s="3">
        <v>15</v>
      </c>
      <c r="N268" s="3">
        <v>3</v>
      </c>
      <c r="O268" s="3">
        <v>853</v>
      </c>
      <c r="P268" s="3">
        <v>4</v>
      </c>
      <c r="Q268" s="3">
        <v>20774.688692429201</v>
      </c>
      <c r="R268" s="3">
        <v>6</v>
      </c>
      <c r="S268" s="3">
        <v>1</v>
      </c>
      <c r="T268" s="3">
        <v>0</v>
      </c>
      <c r="U268" s="3">
        <v>7789.1916327040099</v>
      </c>
      <c r="V268" s="3">
        <v>1</v>
      </c>
    </row>
    <row r="269" spans="1:22" ht="21.75" customHeight="1" x14ac:dyDescent="0.3">
      <c r="A269" s="3" t="s">
        <v>295</v>
      </c>
      <c r="B269" s="3">
        <v>44</v>
      </c>
      <c r="C269" s="3" t="s">
        <v>31</v>
      </c>
      <c r="D269" s="3" t="s">
        <v>26</v>
      </c>
      <c r="E269" s="3">
        <v>60197.214729941399</v>
      </c>
      <c r="F269" s="3">
        <v>176</v>
      </c>
      <c r="G269" s="3">
        <v>1552.5179001219601</v>
      </c>
      <c r="H269" s="3">
        <v>11</v>
      </c>
      <c r="I269" s="3">
        <v>588.69061739180802</v>
      </c>
      <c r="J269" s="3">
        <v>21</v>
      </c>
      <c r="K269" s="3">
        <v>368.987654843347</v>
      </c>
      <c r="L269" s="3">
        <v>46</v>
      </c>
      <c r="M269" s="3">
        <v>8</v>
      </c>
      <c r="N269" s="3">
        <v>0</v>
      </c>
      <c r="O269" s="3">
        <v>606</v>
      </c>
      <c r="P269" s="3">
        <v>5</v>
      </c>
      <c r="Q269" s="3">
        <v>16562.435880691599</v>
      </c>
      <c r="R269" s="3">
        <v>1</v>
      </c>
      <c r="S269" s="3">
        <v>0</v>
      </c>
      <c r="T269" s="3">
        <v>0</v>
      </c>
      <c r="U269" s="3">
        <v>6358.8879310278699</v>
      </c>
      <c r="V269" s="3">
        <v>0</v>
      </c>
    </row>
    <row r="270" spans="1:22" ht="21.75" customHeight="1" x14ac:dyDescent="0.3">
      <c r="A270" s="3" t="s">
        <v>296</v>
      </c>
      <c r="B270" s="3">
        <v>69</v>
      </c>
      <c r="C270" s="3" t="s">
        <v>28</v>
      </c>
      <c r="D270" s="3" t="s">
        <v>24</v>
      </c>
      <c r="E270" s="3">
        <v>51634.2362534079</v>
      </c>
      <c r="F270" s="3">
        <v>119</v>
      </c>
      <c r="G270" s="3">
        <v>1695.6180378822801</v>
      </c>
      <c r="H270" s="3">
        <v>5</v>
      </c>
      <c r="I270" s="3">
        <v>389.65593725819002</v>
      </c>
      <c r="J270" s="3">
        <v>34</v>
      </c>
      <c r="K270" s="3">
        <v>477.90026913507302</v>
      </c>
      <c r="L270" s="3">
        <v>39</v>
      </c>
      <c r="M270" s="3">
        <v>1</v>
      </c>
      <c r="N270" s="3">
        <v>3</v>
      </c>
      <c r="O270" s="3">
        <v>647</v>
      </c>
      <c r="P270" s="3">
        <v>1</v>
      </c>
      <c r="Q270" s="3">
        <v>14565.251258746701</v>
      </c>
      <c r="R270" s="3">
        <v>6</v>
      </c>
      <c r="S270" s="3">
        <v>1</v>
      </c>
      <c r="T270" s="3">
        <v>0</v>
      </c>
      <c r="U270" s="3">
        <v>11098.6120387506</v>
      </c>
      <c r="V270" s="3">
        <v>1</v>
      </c>
    </row>
    <row r="271" spans="1:22" ht="21.75" customHeight="1" x14ac:dyDescent="0.3">
      <c r="A271" s="3" t="s">
        <v>297</v>
      </c>
      <c r="B271" s="3">
        <v>42</v>
      </c>
      <c r="C271" s="3" t="s">
        <v>28</v>
      </c>
      <c r="D271" s="3" t="s">
        <v>24</v>
      </c>
      <c r="E271" s="3">
        <v>19076.768353043499</v>
      </c>
      <c r="F271" s="3">
        <v>175</v>
      </c>
      <c r="G271" s="3">
        <v>959.49285565436799</v>
      </c>
      <c r="H271" s="3">
        <v>7</v>
      </c>
      <c r="I271" s="3">
        <v>749.20289594252995</v>
      </c>
      <c r="J271" s="3">
        <v>48</v>
      </c>
      <c r="K271" s="3">
        <v>329.40350785125599</v>
      </c>
      <c r="L271" s="3">
        <v>52</v>
      </c>
      <c r="M271" s="3">
        <v>5</v>
      </c>
      <c r="N271" s="3">
        <v>1</v>
      </c>
      <c r="O271" s="3">
        <v>660</v>
      </c>
      <c r="P271" s="3">
        <v>1</v>
      </c>
      <c r="Q271" s="3">
        <v>18450.7134545185</v>
      </c>
      <c r="R271" s="3">
        <v>5</v>
      </c>
      <c r="S271" s="3">
        <v>1</v>
      </c>
      <c r="T271" s="3">
        <v>1</v>
      </c>
      <c r="U271" s="3">
        <v>7435.4034500525304</v>
      </c>
      <c r="V271" s="3">
        <v>1</v>
      </c>
    </row>
    <row r="272" spans="1:22" ht="21.75" customHeight="1" x14ac:dyDescent="0.3">
      <c r="A272" s="3" t="s">
        <v>298</v>
      </c>
      <c r="B272" s="3">
        <v>50</v>
      </c>
      <c r="C272" s="3" t="s">
        <v>23</v>
      </c>
      <c r="D272" s="3" t="s">
        <v>33</v>
      </c>
      <c r="E272" s="3">
        <v>65535.0940625488</v>
      </c>
      <c r="F272" s="3">
        <v>6</v>
      </c>
      <c r="G272" s="3">
        <v>2577.2355706216799</v>
      </c>
      <c r="H272" s="3">
        <v>0</v>
      </c>
      <c r="I272" s="3">
        <v>322.78724433508802</v>
      </c>
      <c r="J272" s="3">
        <v>46</v>
      </c>
      <c r="K272" s="3">
        <v>181.95374282819401</v>
      </c>
      <c r="L272" s="3">
        <v>2</v>
      </c>
      <c r="M272" s="3">
        <v>5</v>
      </c>
      <c r="N272" s="3">
        <v>2</v>
      </c>
      <c r="O272" s="3">
        <v>365</v>
      </c>
      <c r="P272" s="3">
        <v>4</v>
      </c>
      <c r="Q272" s="3">
        <v>3973.32160412741</v>
      </c>
      <c r="R272" s="3">
        <v>5</v>
      </c>
      <c r="S272" s="3">
        <v>0</v>
      </c>
      <c r="T272" s="3">
        <v>0</v>
      </c>
      <c r="U272" s="3">
        <v>11871.196124039699</v>
      </c>
      <c r="V272" s="3">
        <v>1</v>
      </c>
    </row>
    <row r="273" spans="1:22" ht="21.75" customHeight="1" x14ac:dyDescent="0.3">
      <c r="A273" s="3" t="s">
        <v>299</v>
      </c>
      <c r="B273" s="3">
        <v>49</v>
      </c>
      <c r="C273" s="3" t="s">
        <v>28</v>
      </c>
      <c r="D273" s="3" t="s">
        <v>26</v>
      </c>
      <c r="E273" s="3">
        <v>42700.281546792598</v>
      </c>
      <c r="F273" s="3">
        <v>86</v>
      </c>
      <c r="G273" s="3">
        <v>10</v>
      </c>
      <c r="H273" s="3">
        <v>4</v>
      </c>
      <c r="I273" s="3">
        <v>702.89302172715895</v>
      </c>
      <c r="J273" s="3">
        <v>32</v>
      </c>
      <c r="K273" s="3">
        <v>713.50271936205604</v>
      </c>
      <c r="L273" s="3">
        <v>5</v>
      </c>
      <c r="M273" s="3">
        <v>5</v>
      </c>
      <c r="N273" s="3">
        <v>3</v>
      </c>
      <c r="O273" s="3">
        <v>869</v>
      </c>
      <c r="P273" s="3">
        <v>3</v>
      </c>
      <c r="Q273" s="3">
        <v>15409.2925021099</v>
      </c>
      <c r="R273" s="3">
        <v>5</v>
      </c>
      <c r="S273" s="3">
        <v>0</v>
      </c>
      <c r="T273" s="3">
        <v>0</v>
      </c>
      <c r="U273" s="3">
        <v>12434.160494755701</v>
      </c>
      <c r="V273" s="3">
        <v>1</v>
      </c>
    </row>
    <row r="274" spans="1:22" ht="21.75" customHeight="1" x14ac:dyDescent="0.3">
      <c r="A274" s="3" t="s">
        <v>300</v>
      </c>
      <c r="B274" s="3">
        <v>61</v>
      </c>
      <c r="C274" s="3" t="s">
        <v>23</v>
      </c>
      <c r="D274" s="3" t="s">
        <v>24</v>
      </c>
      <c r="E274" s="3">
        <v>75571.129269932193</v>
      </c>
      <c r="F274" s="3">
        <v>225</v>
      </c>
      <c r="G274" s="3">
        <v>2041.5528105020601</v>
      </c>
      <c r="H274" s="3">
        <v>0</v>
      </c>
      <c r="I274" s="3">
        <v>701.77688224028998</v>
      </c>
      <c r="J274" s="3">
        <v>20</v>
      </c>
      <c r="K274" s="3">
        <v>454.864735572634</v>
      </c>
      <c r="L274" s="3">
        <v>13</v>
      </c>
      <c r="M274" s="3">
        <v>13</v>
      </c>
      <c r="N274" s="3">
        <v>2</v>
      </c>
      <c r="O274" s="3">
        <v>815</v>
      </c>
      <c r="P274" s="3">
        <v>0</v>
      </c>
      <c r="Q274" s="3">
        <v>19401.6248678337</v>
      </c>
      <c r="R274" s="3">
        <v>4</v>
      </c>
      <c r="S274" s="3">
        <v>0</v>
      </c>
      <c r="T274" s="3">
        <v>0</v>
      </c>
      <c r="U274" s="3">
        <v>16790.128908563402</v>
      </c>
      <c r="V274" s="3">
        <v>1</v>
      </c>
    </row>
    <row r="275" spans="1:22" ht="21.75" customHeight="1" x14ac:dyDescent="0.3">
      <c r="A275" s="3" t="s">
        <v>301</v>
      </c>
      <c r="B275" s="3">
        <v>54</v>
      </c>
      <c r="C275" s="3" t="s">
        <v>31</v>
      </c>
      <c r="D275" s="3" t="s">
        <v>26</v>
      </c>
      <c r="E275" s="3">
        <v>47760.245885411401</v>
      </c>
      <c r="F275" s="3">
        <v>150</v>
      </c>
      <c r="G275" s="3">
        <v>525.30836499652696</v>
      </c>
      <c r="H275" s="3">
        <v>10</v>
      </c>
      <c r="I275" s="3">
        <v>20</v>
      </c>
      <c r="J275" s="3">
        <v>10</v>
      </c>
      <c r="K275" s="3">
        <v>952.22245046111595</v>
      </c>
      <c r="L275" s="3">
        <v>57</v>
      </c>
      <c r="M275" s="3">
        <v>10</v>
      </c>
      <c r="N275" s="3">
        <v>5</v>
      </c>
      <c r="O275" s="3">
        <v>534</v>
      </c>
      <c r="P275" s="3">
        <v>1</v>
      </c>
      <c r="Q275" s="3">
        <v>15416.6382126023</v>
      </c>
      <c r="R275" s="3">
        <v>6</v>
      </c>
      <c r="S275" s="3">
        <v>0</v>
      </c>
      <c r="T275" s="3">
        <v>0</v>
      </c>
      <c r="U275" s="3">
        <v>11904.3492872349</v>
      </c>
      <c r="V275" s="3">
        <v>1</v>
      </c>
    </row>
    <row r="276" spans="1:22" ht="21.75" customHeight="1" x14ac:dyDescent="0.3">
      <c r="A276" s="3" t="s">
        <v>302</v>
      </c>
      <c r="B276" s="3">
        <v>26</v>
      </c>
      <c r="C276" s="3" t="s">
        <v>31</v>
      </c>
      <c r="D276" s="3" t="s">
        <v>24</v>
      </c>
      <c r="E276" s="3">
        <v>75907.282709038394</v>
      </c>
      <c r="F276" s="3">
        <v>141</v>
      </c>
      <c r="G276" s="3">
        <v>1305.1745063262399</v>
      </c>
      <c r="H276" s="3">
        <v>5</v>
      </c>
      <c r="I276" s="3">
        <v>985.72230731057903</v>
      </c>
      <c r="J276" s="3">
        <v>12</v>
      </c>
      <c r="K276" s="3">
        <v>458.09730720742198</v>
      </c>
      <c r="L276" s="3">
        <v>6</v>
      </c>
      <c r="M276" s="3">
        <v>16</v>
      </c>
      <c r="N276" s="3">
        <v>6</v>
      </c>
      <c r="O276" s="3">
        <v>732</v>
      </c>
      <c r="P276" s="3">
        <v>4</v>
      </c>
      <c r="Q276" s="3">
        <v>4683.5471745533896</v>
      </c>
      <c r="R276" s="3">
        <v>0</v>
      </c>
      <c r="S276" s="3">
        <v>0</v>
      </c>
      <c r="T276" s="3">
        <v>0</v>
      </c>
      <c r="U276" s="3">
        <v>10171.321827330001</v>
      </c>
      <c r="V276" s="3">
        <v>0</v>
      </c>
    </row>
    <row r="277" spans="1:22" ht="21.75" customHeight="1" x14ac:dyDescent="0.3">
      <c r="A277" s="3" t="s">
        <v>303</v>
      </c>
      <c r="B277" s="3">
        <v>35</v>
      </c>
      <c r="C277" s="3" t="s">
        <v>31</v>
      </c>
      <c r="D277" s="3" t="s">
        <v>24</v>
      </c>
      <c r="E277" s="3">
        <v>57648.166698304703</v>
      </c>
      <c r="F277" s="3">
        <v>116</v>
      </c>
      <c r="G277" s="3">
        <v>221.43561106181301</v>
      </c>
      <c r="H277" s="3">
        <v>6</v>
      </c>
      <c r="I277" s="3">
        <v>736.05858166153803</v>
      </c>
      <c r="J277" s="3">
        <v>2</v>
      </c>
      <c r="K277" s="3">
        <v>544.36098774903701</v>
      </c>
      <c r="L277" s="3">
        <v>28</v>
      </c>
      <c r="M277" s="3">
        <v>3</v>
      </c>
      <c r="N277" s="3">
        <v>6</v>
      </c>
      <c r="O277" s="3">
        <v>686</v>
      </c>
      <c r="P277" s="3">
        <v>4</v>
      </c>
      <c r="Q277" s="3">
        <v>9738.9839067348603</v>
      </c>
      <c r="R277" s="3">
        <v>6</v>
      </c>
      <c r="S277" s="3">
        <v>0</v>
      </c>
      <c r="T277" s="3">
        <v>0</v>
      </c>
      <c r="U277" s="3">
        <v>16205.441696957299</v>
      </c>
      <c r="V277" s="3">
        <v>1</v>
      </c>
    </row>
    <row r="278" spans="1:22" ht="21.75" customHeight="1" x14ac:dyDescent="0.3">
      <c r="A278" s="3" t="s">
        <v>304</v>
      </c>
      <c r="B278" s="3">
        <v>45</v>
      </c>
      <c r="C278" s="3" t="s">
        <v>28</v>
      </c>
      <c r="D278" s="3" t="s">
        <v>33</v>
      </c>
      <c r="E278" s="3">
        <v>67534.2206473267</v>
      </c>
      <c r="F278" s="3">
        <v>67</v>
      </c>
      <c r="G278" s="3">
        <v>444.78037212053198</v>
      </c>
      <c r="H278" s="3">
        <v>5</v>
      </c>
      <c r="I278" s="3">
        <v>1213.66375847018</v>
      </c>
      <c r="J278" s="3">
        <v>12</v>
      </c>
      <c r="K278" s="3">
        <v>352.80215415858498</v>
      </c>
      <c r="L278" s="3">
        <v>2</v>
      </c>
      <c r="M278" s="3">
        <v>3</v>
      </c>
      <c r="N278" s="3">
        <v>0</v>
      </c>
      <c r="O278" s="3">
        <v>331</v>
      </c>
      <c r="P278" s="3">
        <v>0</v>
      </c>
      <c r="Q278" s="3">
        <v>12066.2240214659</v>
      </c>
      <c r="R278" s="3">
        <v>1</v>
      </c>
      <c r="S278" s="3">
        <v>0</v>
      </c>
      <c r="T278" s="3">
        <v>0</v>
      </c>
      <c r="U278" s="3">
        <v>13109.3637849353</v>
      </c>
      <c r="V278" s="3">
        <v>1</v>
      </c>
    </row>
    <row r="279" spans="1:22" ht="21.75" customHeight="1" x14ac:dyDescent="0.3">
      <c r="A279" s="3" t="s">
        <v>305</v>
      </c>
      <c r="B279" s="3">
        <v>67</v>
      </c>
      <c r="C279" s="3" t="s">
        <v>23</v>
      </c>
      <c r="D279" s="3" t="s">
        <v>33</v>
      </c>
      <c r="E279" s="3">
        <v>41147.2491713091</v>
      </c>
      <c r="F279" s="3">
        <v>238</v>
      </c>
      <c r="G279" s="3">
        <v>1430.33519586535</v>
      </c>
      <c r="H279" s="3">
        <v>8</v>
      </c>
      <c r="I279" s="3">
        <v>875.43619292792903</v>
      </c>
      <c r="J279" s="3">
        <v>49</v>
      </c>
      <c r="K279" s="3">
        <v>877.76150551467003</v>
      </c>
      <c r="L279" s="3">
        <v>12</v>
      </c>
      <c r="M279" s="3">
        <v>18</v>
      </c>
      <c r="N279" s="3">
        <v>4</v>
      </c>
      <c r="O279" s="3">
        <v>873</v>
      </c>
      <c r="P279" s="3">
        <v>4</v>
      </c>
      <c r="Q279" s="3">
        <v>7084.9301225245999</v>
      </c>
      <c r="R279" s="3">
        <v>3</v>
      </c>
      <c r="S279" s="3">
        <v>0</v>
      </c>
      <c r="T279" s="3">
        <v>0</v>
      </c>
      <c r="U279" s="3">
        <v>8410.6716764654902</v>
      </c>
      <c r="V279" s="3">
        <v>0</v>
      </c>
    </row>
    <row r="280" spans="1:22" ht="21.75" customHeight="1" x14ac:dyDescent="0.3">
      <c r="A280" s="3" t="s">
        <v>306</v>
      </c>
      <c r="B280" s="3">
        <v>68</v>
      </c>
      <c r="C280" s="3" t="s">
        <v>31</v>
      </c>
      <c r="D280" s="3" t="s">
        <v>24</v>
      </c>
      <c r="E280" s="3">
        <v>56354.111249836897</v>
      </c>
      <c r="F280" s="3">
        <v>148</v>
      </c>
      <c r="G280" s="3">
        <v>1558.1915880320601</v>
      </c>
      <c r="H280" s="3">
        <v>2</v>
      </c>
      <c r="I280" s="3">
        <v>1057.46299961044</v>
      </c>
      <c r="J280" s="3">
        <v>40</v>
      </c>
      <c r="K280" s="3">
        <v>424.41024142745601</v>
      </c>
      <c r="L280" s="3">
        <v>35</v>
      </c>
      <c r="M280" s="3">
        <v>15</v>
      </c>
      <c r="N280" s="3">
        <v>2</v>
      </c>
      <c r="O280" s="3">
        <v>525</v>
      </c>
      <c r="P280" s="3">
        <v>3</v>
      </c>
      <c r="Q280" s="3">
        <v>6592.0197330371102</v>
      </c>
      <c r="R280" s="3">
        <v>0</v>
      </c>
      <c r="S280" s="3">
        <v>0</v>
      </c>
      <c r="T280" s="3">
        <v>0</v>
      </c>
      <c r="U280" s="3">
        <v>6654.5408513751299</v>
      </c>
      <c r="V280" s="3">
        <v>1</v>
      </c>
    </row>
    <row r="281" spans="1:22" ht="21.75" customHeight="1" x14ac:dyDescent="0.3">
      <c r="A281" s="3" t="s">
        <v>307</v>
      </c>
      <c r="B281" s="3">
        <v>21</v>
      </c>
      <c r="C281" s="3" t="s">
        <v>23</v>
      </c>
      <c r="D281" s="3" t="s">
        <v>33</v>
      </c>
      <c r="E281" s="3">
        <v>18927.773887782801</v>
      </c>
      <c r="F281" s="3">
        <v>169</v>
      </c>
      <c r="G281" s="3">
        <v>2347.8400262509199</v>
      </c>
      <c r="H281" s="3">
        <v>7</v>
      </c>
      <c r="I281" s="3">
        <v>1216.51356362247</v>
      </c>
      <c r="J281" s="3">
        <v>33</v>
      </c>
      <c r="K281" s="3">
        <v>449.27009324343101</v>
      </c>
      <c r="L281" s="3">
        <v>37</v>
      </c>
      <c r="M281" s="3">
        <v>7</v>
      </c>
      <c r="N281" s="3">
        <v>0</v>
      </c>
      <c r="O281" s="3">
        <v>443</v>
      </c>
      <c r="P281" s="3">
        <v>3</v>
      </c>
      <c r="Q281" s="3">
        <v>14947.301000130599</v>
      </c>
      <c r="R281" s="3">
        <v>1</v>
      </c>
      <c r="S281" s="3">
        <v>0</v>
      </c>
      <c r="T281" s="3">
        <v>0</v>
      </c>
      <c r="U281" s="3">
        <v>13474.3310596134</v>
      </c>
      <c r="V281" s="3">
        <v>1</v>
      </c>
    </row>
    <row r="282" spans="1:22" ht="21.75" customHeight="1" x14ac:dyDescent="0.3">
      <c r="A282" s="3" t="s">
        <v>308</v>
      </c>
      <c r="B282" s="3">
        <v>20</v>
      </c>
      <c r="C282" s="3" t="s">
        <v>31</v>
      </c>
      <c r="D282" s="3" t="s">
        <v>24</v>
      </c>
      <c r="E282" s="3">
        <v>47713.335748249199</v>
      </c>
      <c r="F282" s="3">
        <v>46</v>
      </c>
      <c r="G282" s="3">
        <v>1180.73987546787</v>
      </c>
      <c r="H282" s="3">
        <v>2</v>
      </c>
      <c r="I282" s="3">
        <v>753.89902103023906</v>
      </c>
      <c r="J282" s="3">
        <v>27</v>
      </c>
      <c r="K282" s="3">
        <v>261.93436887566298</v>
      </c>
      <c r="L282" s="3">
        <v>74</v>
      </c>
      <c r="M282" s="3">
        <v>18</v>
      </c>
      <c r="N282" s="3">
        <v>0</v>
      </c>
      <c r="O282" s="3">
        <v>751</v>
      </c>
      <c r="P282" s="3">
        <v>5</v>
      </c>
      <c r="Q282" s="3">
        <v>21884.554586833601</v>
      </c>
      <c r="R282" s="3">
        <v>0</v>
      </c>
      <c r="S282" s="3">
        <v>0</v>
      </c>
      <c r="T282" s="3">
        <v>1</v>
      </c>
      <c r="U282" s="3">
        <v>6268.6214003088298</v>
      </c>
      <c r="V282" s="3">
        <v>1</v>
      </c>
    </row>
    <row r="283" spans="1:22" ht="21.75" customHeight="1" x14ac:dyDescent="0.3">
      <c r="A283" s="3" t="s">
        <v>309</v>
      </c>
      <c r="B283" s="3">
        <v>67</v>
      </c>
      <c r="C283" s="3" t="s">
        <v>28</v>
      </c>
      <c r="D283" s="3" t="s">
        <v>24</v>
      </c>
      <c r="E283" s="3">
        <v>23278.432245241002</v>
      </c>
      <c r="F283" s="3">
        <v>227</v>
      </c>
      <c r="G283" s="3">
        <v>1993.1243660621401</v>
      </c>
      <c r="H283" s="3">
        <v>10</v>
      </c>
      <c r="I283" s="3">
        <v>799.71188389763404</v>
      </c>
      <c r="J283" s="3">
        <v>39</v>
      </c>
      <c r="K283" s="3">
        <v>594.90057819207698</v>
      </c>
      <c r="L283" s="3">
        <v>59</v>
      </c>
      <c r="M283" s="3">
        <v>19</v>
      </c>
      <c r="N283" s="3">
        <v>1</v>
      </c>
      <c r="O283" s="3">
        <v>317</v>
      </c>
      <c r="P283" s="3">
        <v>1</v>
      </c>
      <c r="Q283" s="3">
        <v>687.95927582184095</v>
      </c>
      <c r="R283" s="3">
        <v>3</v>
      </c>
      <c r="S283" s="3">
        <v>1</v>
      </c>
      <c r="T283" s="3">
        <v>0</v>
      </c>
      <c r="U283" s="3">
        <v>9887.7841152807996</v>
      </c>
      <c r="V283" s="3">
        <v>1</v>
      </c>
    </row>
    <row r="284" spans="1:22" ht="21.75" customHeight="1" x14ac:dyDescent="0.3">
      <c r="A284" s="3" t="s">
        <v>310</v>
      </c>
      <c r="B284" s="3">
        <v>31</v>
      </c>
      <c r="C284" s="3" t="s">
        <v>28</v>
      </c>
      <c r="D284" s="3" t="s">
        <v>26</v>
      </c>
      <c r="E284" s="3">
        <v>29426.411464644199</v>
      </c>
      <c r="F284" s="3">
        <v>120</v>
      </c>
      <c r="G284" s="3">
        <v>1491.7909407551001</v>
      </c>
      <c r="H284" s="3">
        <v>11</v>
      </c>
      <c r="I284" s="3">
        <v>249.25987181341901</v>
      </c>
      <c r="J284" s="3">
        <v>33</v>
      </c>
      <c r="K284" s="3">
        <v>417.53377266644702</v>
      </c>
      <c r="L284" s="3">
        <v>72</v>
      </c>
      <c r="M284" s="3">
        <v>0</v>
      </c>
      <c r="N284" s="3">
        <v>9</v>
      </c>
      <c r="O284" s="3">
        <v>689</v>
      </c>
      <c r="P284" s="3">
        <v>2</v>
      </c>
      <c r="Q284" s="3">
        <v>9101.9484021894204</v>
      </c>
      <c r="R284" s="3">
        <v>6</v>
      </c>
      <c r="S284" s="3">
        <v>0</v>
      </c>
      <c r="T284" s="3">
        <v>0</v>
      </c>
      <c r="U284" s="3">
        <v>970.69561819666399</v>
      </c>
      <c r="V284" s="3">
        <v>1</v>
      </c>
    </row>
    <row r="285" spans="1:22" ht="21.75" customHeight="1" x14ac:dyDescent="0.3">
      <c r="A285" s="3" t="s">
        <v>311</v>
      </c>
      <c r="B285" s="3">
        <v>24</v>
      </c>
      <c r="C285" s="3" t="s">
        <v>23</v>
      </c>
      <c r="D285" s="3" t="s">
        <v>33</v>
      </c>
      <c r="E285" s="3">
        <v>33965.523216596797</v>
      </c>
      <c r="F285" s="3">
        <v>102</v>
      </c>
      <c r="G285" s="3">
        <v>1962.34258086826</v>
      </c>
      <c r="H285" s="3">
        <v>6</v>
      </c>
      <c r="I285" s="3">
        <v>1233.8382108319799</v>
      </c>
      <c r="J285" s="3">
        <v>31</v>
      </c>
      <c r="K285" s="3">
        <v>257.67803495885602</v>
      </c>
      <c r="L285" s="3">
        <v>21</v>
      </c>
      <c r="M285" s="3">
        <v>3</v>
      </c>
      <c r="N285" s="3">
        <v>7</v>
      </c>
      <c r="O285" s="3">
        <v>661</v>
      </c>
      <c r="P285" s="3">
        <v>4</v>
      </c>
      <c r="Q285" s="3">
        <v>7665.8126928555002</v>
      </c>
      <c r="R285" s="3">
        <v>2</v>
      </c>
      <c r="S285" s="3">
        <v>0</v>
      </c>
      <c r="T285" s="3">
        <v>0</v>
      </c>
      <c r="U285" s="3">
        <v>7191.3593637768599</v>
      </c>
      <c r="V285" s="3">
        <v>0</v>
      </c>
    </row>
    <row r="286" spans="1:22" ht="21.75" customHeight="1" x14ac:dyDescent="0.3">
      <c r="A286" s="3" t="s">
        <v>312</v>
      </c>
      <c r="B286" s="3">
        <v>56</v>
      </c>
      <c r="C286" s="3" t="s">
        <v>28</v>
      </c>
      <c r="D286" s="3" t="s">
        <v>33</v>
      </c>
      <c r="E286" s="3">
        <v>61887.576846943601</v>
      </c>
      <c r="F286" s="3">
        <v>20</v>
      </c>
      <c r="G286" s="3">
        <v>626.447034961128</v>
      </c>
      <c r="H286" s="3">
        <v>4</v>
      </c>
      <c r="I286" s="3">
        <v>749.00591009745597</v>
      </c>
      <c r="J286" s="3">
        <v>22</v>
      </c>
      <c r="K286" s="3">
        <v>487.865414253425</v>
      </c>
      <c r="L286" s="3">
        <v>20</v>
      </c>
      <c r="M286" s="3">
        <v>11</v>
      </c>
      <c r="N286" s="3">
        <v>3</v>
      </c>
      <c r="O286" s="3">
        <v>620</v>
      </c>
      <c r="P286" s="3">
        <v>3</v>
      </c>
      <c r="Q286" s="3">
        <v>21006.281875443899</v>
      </c>
      <c r="R286" s="3">
        <v>7</v>
      </c>
      <c r="S286" s="3">
        <v>0</v>
      </c>
      <c r="T286" s="3">
        <v>0</v>
      </c>
      <c r="U286" s="3">
        <v>14478.580043338199</v>
      </c>
      <c r="V286" s="3">
        <v>1</v>
      </c>
    </row>
    <row r="287" spans="1:22" ht="21.75" customHeight="1" x14ac:dyDescent="0.3">
      <c r="A287" s="3" t="s">
        <v>313</v>
      </c>
      <c r="B287" s="3">
        <v>51</v>
      </c>
      <c r="C287" s="3" t="s">
        <v>28</v>
      </c>
      <c r="D287" s="3" t="s">
        <v>33</v>
      </c>
      <c r="E287" s="3">
        <v>47347.517574386802</v>
      </c>
      <c r="F287" s="3">
        <v>177</v>
      </c>
      <c r="G287" s="3">
        <v>1571.04624149089</v>
      </c>
      <c r="H287" s="3">
        <v>11</v>
      </c>
      <c r="I287" s="3">
        <v>447.99430737820597</v>
      </c>
      <c r="J287" s="3">
        <v>23</v>
      </c>
      <c r="K287" s="3">
        <v>681.12443014081498</v>
      </c>
      <c r="L287" s="3">
        <v>32</v>
      </c>
      <c r="M287" s="3">
        <v>18</v>
      </c>
      <c r="N287" s="3">
        <v>9</v>
      </c>
      <c r="O287" s="3">
        <v>891</v>
      </c>
      <c r="P287" s="3">
        <v>0</v>
      </c>
      <c r="Q287" s="3">
        <v>16339.100592937501</v>
      </c>
      <c r="R287" s="3">
        <v>7</v>
      </c>
      <c r="S287" s="3">
        <v>1</v>
      </c>
      <c r="T287" s="3">
        <v>0</v>
      </c>
      <c r="U287" s="3">
        <v>3324.98209906177</v>
      </c>
      <c r="V287" s="3">
        <v>1</v>
      </c>
    </row>
    <row r="288" spans="1:22" ht="21.75" customHeight="1" x14ac:dyDescent="0.3">
      <c r="A288" s="3" t="s">
        <v>314</v>
      </c>
      <c r="B288" s="3">
        <v>28</v>
      </c>
      <c r="C288" s="3" t="s">
        <v>23</v>
      </c>
      <c r="D288" s="3" t="s">
        <v>26</v>
      </c>
      <c r="E288" s="3">
        <v>50565.686168369197</v>
      </c>
      <c r="F288" s="3">
        <v>161</v>
      </c>
      <c r="G288" s="3">
        <v>1798.57521219815</v>
      </c>
      <c r="H288" s="3">
        <v>0</v>
      </c>
      <c r="I288" s="3">
        <v>1058.9028702706</v>
      </c>
      <c r="J288" s="3">
        <v>0</v>
      </c>
      <c r="K288" s="3">
        <v>912.036388291864</v>
      </c>
      <c r="L288" s="3">
        <v>3</v>
      </c>
      <c r="M288" s="3">
        <v>1</v>
      </c>
      <c r="N288" s="3">
        <v>2</v>
      </c>
      <c r="O288" s="3">
        <v>592</v>
      </c>
      <c r="P288" s="3">
        <v>0</v>
      </c>
      <c r="Q288" s="3">
        <v>20349.130454609902</v>
      </c>
      <c r="R288" s="3">
        <v>2</v>
      </c>
      <c r="S288" s="3">
        <v>0</v>
      </c>
      <c r="T288" s="3">
        <v>0</v>
      </c>
      <c r="U288" s="3">
        <v>11454.994892078201</v>
      </c>
      <c r="V288" s="3">
        <v>0</v>
      </c>
    </row>
    <row r="289" spans="1:22" ht="21.75" customHeight="1" x14ac:dyDescent="0.3">
      <c r="A289" s="3" t="s">
        <v>315</v>
      </c>
      <c r="B289" s="3">
        <v>60</v>
      </c>
      <c r="C289" s="3" t="s">
        <v>31</v>
      </c>
      <c r="D289" s="3" t="s">
        <v>26</v>
      </c>
      <c r="E289" s="3">
        <v>46857.420963900397</v>
      </c>
      <c r="F289" s="3">
        <v>130</v>
      </c>
      <c r="G289" s="3">
        <v>1102.6958506313699</v>
      </c>
      <c r="H289" s="3">
        <v>10</v>
      </c>
      <c r="I289" s="3">
        <v>37.076582812511901</v>
      </c>
      <c r="J289" s="3">
        <v>23</v>
      </c>
      <c r="K289" s="3">
        <v>558.95660892117098</v>
      </c>
      <c r="L289" s="3">
        <v>79</v>
      </c>
      <c r="M289" s="3">
        <v>5</v>
      </c>
      <c r="N289" s="3">
        <v>7</v>
      </c>
      <c r="O289" s="3">
        <v>372</v>
      </c>
      <c r="P289" s="3">
        <v>2</v>
      </c>
      <c r="Q289" s="3">
        <v>17314.816673440098</v>
      </c>
      <c r="R289" s="3">
        <v>3</v>
      </c>
      <c r="S289" s="3">
        <v>0</v>
      </c>
      <c r="T289" s="3">
        <v>0</v>
      </c>
      <c r="U289" s="3">
        <v>500</v>
      </c>
      <c r="V289" s="3">
        <v>1</v>
      </c>
    </row>
    <row r="290" spans="1:22" ht="21.75" customHeight="1" x14ac:dyDescent="0.3">
      <c r="A290" s="3" t="s">
        <v>316</v>
      </c>
      <c r="B290" s="3">
        <v>54</v>
      </c>
      <c r="C290" s="3" t="s">
        <v>28</v>
      </c>
      <c r="D290" s="3" t="s">
        <v>26</v>
      </c>
      <c r="E290" s="3">
        <v>69452.968979965794</v>
      </c>
      <c r="F290" s="3">
        <v>229</v>
      </c>
      <c r="G290" s="3">
        <v>1804.74938044494</v>
      </c>
      <c r="H290" s="3">
        <v>11</v>
      </c>
      <c r="I290" s="3">
        <v>649.75402199438804</v>
      </c>
      <c r="J290" s="3">
        <v>2</v>
      </c>
      <c r="K290" s="3">
        <v>362.35472881816202</v>
      </c>
      <c r="L290" s="3">
        <v>43</v>
      </c>
      <c r="M290" s="3">
        <v>19</v>
      </c>
      <c r="N290" s="3">
        <v>1</v>
      </c>
      <c r="O290" s="3">
        <v>399</v>
      </c>
      <c r="P290" s="3">
        <v>2</v>
      </c>
      <c r="Q290" s="3">
        <v>19087.446879203399</v>
      </c>
      <c r="R290" s="3">
        <v>1</v>
      </c>
      <c r="S290" s="3">
        <v>0</v>
      </c>
      <c r="T290" s="3">
        <v>0</v>
      </c>
      <c r="U290" s="3">
        <v>13694.918818906701</v>
      </c>
      <c r="V290" s="3">
        <v>1</v>
      </c>
    </row>
    <row r="291" spans="1:22" ht="21.75" customHeight="1" x14ac:dyDescent="0.3">
      <c r="A291" s="3" t="s">
        <v>317</v>
      </c>
      <c r="B291" s="3">
        <v>38</v>
      </c>
      <c r="C291" s="3" t="s">
        <v>23</v>
      </c>
      <c r="D291" s="3" t="s">
        <v>33</v>
      </c>
      <c r="E291" s="3">
        <v>50072.755240816899</v>
      </c>
      <c r="F291" s="3">
        <v>169</v>
      </c>
      <c r="G291" s="3">
        <v>1880.76123418875</v>
      </c>
      <c r="H291" s="3">
        <v>3</v>
      </c>
      <c r="I291" s="3">
        <v>1117.9088644241399</v>
      </c>
      <c r="J291" s="3">
        <v>16</v>
      </c>
      <c r="K291" s="3">
        <v>614.17380190753897</v>
      </c>
      <c r="L291" s="3">
        <v>0</v>
      </c>
      <c r="M291" s="3">
        <v>2</v>
      </c>
      <c r="N291" s="3">
        <v>8</v>
      </c>
      <c r="O291" s="3">
        <v>781</v>
      </c>
      <c r="P291" s="3">
        <v>2</v>
      </c>
      <c r="Q291" s="3">
        <v>13720.0775887734</v>
      </c>
      <c r="R291" s="3">
        <v>4</v>
      </c>
      <c r="S291" s="3">
        <v>0</v>
      </c>
      <c r="T291" s="3">
        <v>0</v>
      </c>
      <c r="U291" s="3">
        <v>4434.7185300248602</v>
      </c>
      <c r="V291" s="3">
        <v>1</v>
      </c>
    </row>
    <row r="292" spans="1:22" ht="21.75" customHeight="1" x14ac:dyDescent="0.3">
      <c r="A292" s="3" t="s">
        <v>318</v>
      </c>
      <c r="B292" s="3">
        <v>67</v>
      </c>
      <c r="C292" s="3" t="s">
        <v>28</v>
      </c>
      <c r="D292" s="3" t="s">
        <v>33</v>
      </c>
      <c r="E292" s="3">
        <v>54479.067417524799</v>
      </c>
      <c r="F292" s="3">
        <v>40</v>
      </c>
      <c r="G292" s="3">
        <v>1085.73584703649</v>
      </c>
      <c r="H292" s="3">
        <v>10</v>
      </c>
      <c r="I292" s="3">
        <v>646.79735181193303</v>
      </c>
      <c r="J292" s="3">
        <v>6</v>
      </c>
      <c r="K292" s="3">
        <v>464.89582006310599</v>
      </c>
      <c r="L292" s="3">
        <v>61</v>
      </c>
      <c r="M292" s="3">
        <v>2</v>
      </c>
      <c r="N292" s="3">
        <v>3</v>
      </c>
      <c r="O292" s="3">
        <v>555</v>
      </c>
      <c r="P292" s="3">
        <v>0</v>
      </c>
      <c r="Q292" s="3">
        <v>14855.073034253101</v>
      </c>
      <c r="R292" s="3">
        <v>0</v>
      </c>
      <c r="S292" s="3">
        <v>0</v>
      </c>
      <c r="T292" s="3">
        <v>0</v>
      </c>
      <c r="U292" s="3">
        <v>6458.1654336408401</v>
      </c>
      <c r="V292" s="3">
        <v>1</v>
      </c>
    </row>
    <row r="293" spans="1:22" ht="21.75" customHeight="1" x14ac:dyDescent="0.3">
      <c r="A293" s="3" t="s">
        <v>319</v>
      </c>
      <c r="B293" s="3">
        <v>35</v>
      </c>
      <c r="C293" s="3" t="s">
        <v>28</v>
      </c>
      <c r="D293" s="3" t="s">
        <v>33</v>
      </c>
      <c r="E293" s="3">
        <v>39735.442529094398</v>
      </c>
      <c r="F293" s="3">
        <v>209</v>
      </c>
      <c r="G293" s="3">
        <v>2120.3418654054799</v>
      </c>
      <c r="H293" s="3">
        <v>8</v>
      </c>
      <c r="I293" s="3">
        <v>548.72731716799694</v>
      </c>
      <c r="J293" s="3">
        <v>9</v>
      </c>
      <c r="K293" s="3">
        <v>514.07626565346698</v>
      </c>
      <c r="L293" s="3">
        <v>78</v>
      </c>
      <c r="M293" s="3">
        <v>0</v>
      </c>
      <c r="N293" s="3">
        <v>8</v>
      </c>
      <c r="O293" s="3">
        <v>614</v>
      </c>
      <c r="P293" s="3">
        <v>4</v>
      </c>
      <c r="Q293" s="3">
        <v>15148.9040520217</v>
      </c>
      <c r="R293" s="3">
        <v>4</v>
      </c>
      <c r="S293" s="3">
        <v>0</v>
      </c>
      <c r="T293" s="3">
        <v>0</v>
      </c>
      <c r="U293" s="3">
        <v>14358.0838954022</v>
      </c>
      <c r="V293" s="3">
        <v>1</v>
      </c>
    </row>
    <row r="294" spans="1:22" ht="21.75" customHeight="1" x14ac:dyDescent="0.3">
      <c r="A294" s="3" t="s">
        <v>320</v>
      </c>
      <c r="B294" s="3">
        <v>22</v>
      </c>
      <c r="C294" s="3" t="s">
        <v>28</v>
      </c>
      <c r="D294" s="3" t="s">
        <v>26</v>
      </c>
      <c r="E294" s="3">
        <v>70689.367285992397</v>
      </c>
      <c r="F294" s="3">
        <v>177</v>
      </c>
      <c r="G294" s="3">
        <v>10</v>
      </c>
      <c r="H294" s="3">
        <v>7</v>
      </c>
      <c r="I294" s="3">
        <v>654.34582101046703</v>
      </c>
      <c r="J294" s="3">
        <v>18</v>
      </c>
      <c r="K294" s="3">
        <v>499.47712367982399</v>
      </c>
      <c r="L294" s="3">
        <v>21</v>
      </c>
      <c r="M294" s="3">
        <v>8</v>
      </c>
      <c r="N294" s="3">
        <v>0</v>
      </c>
      <c r="O294" s="3">
        <v>461</v>
      </c>
      <c r="P294" s="3">
        <v>3</v>
      </c>
      <c r="Q294" s="3">
        <v>12199.526319811899</v>
      </c>
      <c r="R294" s="3">
        <v>0</v>
      </c>
      <c r="S294" s="3">
        <v>0</v>
      </c>
      <c r="T294" s="3">
        <v>0</v>
      </c>
      <c r="U294" s="3">
        <v>6305.00752393111</v>
      </c>
      <c r="V294" s="3">
        <v>1</v>
      </c>
    </row>
    <row r="295" spans="1:22" ht="21.75" customHeight="1" x14ac:dyDescent="0.3">
      <c r="A295" s="3" t="s">
        <v>321</v>
      </c>
      <c r="B295" s="3">
        <v>39</v>
      </c>
      <c r="C295" s="3" t="s">
        <v>28</v>
      </c>
      <c r="D295" s="3" t="s">
        <v>26</v>
      </c>
      <c r="E295" s="3">
        <v>72039.007162452297</v>
      </c>
      <c r="F295" s="3">
        <v>200</v>
      </c>
      <c r="G295" s="3">
        <v>10</v>
      </c>
      <c r="H295" s="3">
        <v>2</v>
      </c>
      <c r="I295" s="3">
        <v>96.524757435999206</v>
      </c>
      <c r="J295" s="3">
        <v>23</v>
      </c>
      <c r="K295" s="3">
        <v>615.34410126675402</v>
      </c>
      <c r="L295" s="3">
        <v>58</v>
      </c>
      <c r="M295" s="3">
        <v>6</v>
      </c>
      <c r="N295" s="3">
        <v>4</v>
      </c>
      <c r="O295" s="3">
        <v>592</v>
      </c>
      <c r="P295" s="3">
        <v>0</v>
      </c>
      <c r="Q295" s="3">
        <v>12030.469461995701</v>
      </c>
      <c r="R295" s="3">
        <v>4</v>
      </c>
      <c r="S295" s="3">
        <v>1</v>
      </c>
      <c r="T295" s="3">
        <v>0</v>
      </c>
      <c r="U295" s="3">
        <v>12212.558702897601</v>
      </c>
      <c r="V295" s="3">
        <v>1</v>
      </c>
    </row>
    <row r="296" spans="1:22" ht="21.75" customHeight="1" x14ac:dyDescent="0.3">
      <c r="A296" s="3" t="s">
        <v>322</v>
      </c>
      <c r="B296" s="3">
        <v>43</v>
      </c>
      <c r="C296" s="3" t="s">
        <v>23</v>
      </c>
      <c r="D296" s="3" t="s">
        <v>24</v>
      </c>
      <c r="E296" s="3">
        <v>49335.998844759699</v>
      </c>
      <c r="F296" s="3">
        <v>138</v>
      </c>
      <c r="G296" s="3">
        <v>672.624655508469</v>
      </c>
      <c r="H296" s="3">
        <v>1</v>
      </c>
      <c r="I296" s="3">
        <v>1050.4174511240601</v>
      </c>
      <c r="J296" s="3">
        <v>8</v>
      </c>
      <c r="K296" s="3">
        <v>648.78941713526899</v>
      </c>
      <c r="L296" s="3">
        <v>36</v>
      </c>
      <c r="M296" s="3">
        <v>8</v>
      </c>
      <c r="N296" s="3">
        <v>9</v>
      </c>
      <c r="O296" s="3">
        <v>461</v>
      </c>
      <c r="P296" s="3">
        <v>3</v>
      </c>
      <c r="Q296" s="3">
        <v>14849.4873949541</v>
      </c>
      <c r="R296" s="3">
        <v>0</v>
      </c>
      <c r="S296" s="3">
        <v>0</v>
      </c>
      <c r="T296" s="3">
        <v>0</v>
      </c>
      <c r="U296" s="3">
        <v>11168.494353435201</v>
      </c>
      <c r="V296" s="3">
        <v>1</v>
      </c>
    </row>
    <row r="297" spans="1:22" ht="21.75" customHeight="1" x14ac:dyDescent="0.3">
      <c r="A297" s="3" t="s">
        <v>323</v>
      </c>
      <c r="B297" s="3">
        <v>52</v>
      </c>
      <c r="C297" s="3" t="s">
        <v>23</v>
      </c>
      <c r="D297" s="3" t="s">
        <v>26</v>
      </c>
      <c r="E297" s="3">
        <v>39482.689465751297</v>
      </c>
      <c r="F297" s="3">
        <v>106</v>
      </c>
      <c r="G297" s="3">
        <v>1725.0799144791499</v>
      </c>
      <c r="H297" s="3">
        <v>10</v>
      </c>
      <c r="I297" s="3">
        <v>756.98988530808003</v>
      </c>
      <c r="J297" s="3">
        <v>49</v>
      </c>
      <c r="K297" s="3">
        <v>487.64332135002297</v>
      </c>
      <c r="L297" s="3">
        <v>22</v>
      </c>
      <c r="M297" s="3">
        <v>0</v>
      </c>
      <c r="N297" s="3">
        <v>6</v>
      </c>
      <c r="O297" s="3">
        <v>608</v>
      </c>
      <c r="P297" s="3">
        <v>2</v>
      </c>
      <c r="Q297" s="3">
        <v>14697.4015706641</v>
      </c>
      <c r="R297" s="3">
        <v>2</v>
      </c>
      <c r="S297" s="3">
        <v>0</v>
      </c>
      <c r="T297" s="3">
        <v>0</v>
      </c>
      <c r="U297" s="3">
        <v>13541.6815994154</v>
      </c>
      <c r="V297" s="3">
        <v>0</v>
      </c>
    </row>
    <row r="298" spans="1:22" ht="21.75" customHeight="1" x14ac:dyDescent="0.3">
      <c r="A298" s="3" t="s">
        <v>324</v>
      </c>
      <c r="B298" s="3">
        <v>43</v>
      </c>
      <c r="C298" s="3" t="s">
        <v>23</v>
      </c>
      <c r="D298" s="3" t="s">
        <v>24</v>
      </c>
      <c r="E298" s="3">
        <v>20912.425993092998</v>
      </c>
      <c r="F298" s="3">
        <v>216</v>
      </c>
      <c r="G298" s="3">
        <v>896.02341394495704</v>
      </c>
      <c r="H298" s="3">
        <v>8</v>
      </c>
      <c r="I298" s="3">
        <v>704.686386501833</v>
      </c>
      <c r="J298" s="3">
        <v>14</v>
      </c>
      <c r="K298" s="3">
        <v>1379.4918427483999</v>
      </c>
      <c r="L298" s="3">
        <v>32</v>
      </c>
      <c r="M298" s="3">
        <v>7</v>
      </c>
      <c r="N298" s="3">
        <v>3</v>
      </c>
      <c r="O298" s="3">
        <v>873</v>
      </c>
      <c r="P298" s="3">
        <v>5</v>
      </c>
      <c r="Q298" s="3">
        <v>13267.965492916799</v>
      </c>
      <c r="R298" s="3">
        <v>6</v>
      </c>
      <c r="S298" s="3">
        <v>0</v>
      </c>
      <c r="T298" s="3">
        <v>0</v>
      </c>
      <c r="U298" s="3">
        <v>12425.3818473838</v>
      </c>
      <c r="V298" s="3">
        <v>1</v>
      </c>
    </row>
    <row r="299" spans="1:22" ht="21.75" customHeight="1" x14ac:dyDescent="0.3">
      <c r="A299" s="3" t="s">
        <v>325</v>
      </c>
      <c r="B299" s="3">
        <v>30</v>
      </c>
      <c r="C299" s="3" t="s">
        <v>28</v>
      </c>
      <c r="D299" s="3" t="s">
        <v>33</v>
      </c>
      <c r="E299" s="3">
        <v>34365.264248557301</v>
      </c>
      <c r="F299" s="3">
        <v>195</v>
      </c>
      <c r="G299" s="3">
        <v>429.800318636486</v>
      </c>
      <c r="H299" s="3">
        <v>0</v>
      </c>
      <c r="I299" s="3">
        <v>705.96598425683601</v>
      </c>
      <c r="J299" s="3">
        <v>48</v>
      </c>
      <c r="K299" s="3">
        <v>729.64547127860499</v>
      </c>
      <c r="L299" s="3">
        <v>21</v>
      </c>
      <c r="M299" s="3">
        <v>17</v>
      </c>
      <c r="N299" s="3">
        <v>4</v>
      </c>
      <c r="O299" s="3">
        <v>442</v>
      </c>
      <c r="P299" s="3">
        <v>1</v>
      </c>
      <c r="Q299" s="3">
        <v>13084.3908397327</v>
      </c>
      <c r="R299" s="3">
        <v>0</v>
      </c>
      <c r="S299" s="3">
        <v>1</v>
      </c>
      <c r="T299" s="3">
        <v>0</v>
      </c>
      <c r="U299" s="3">
        <v>7499.1213031758798</v>
      </c>
      <c r="V299" s="3">
        <v>1</v>
      </c>
    </row>
    <row r="300" spans="1:22" ht="21.75" customHeight="1" x14ac:dyDescent="0.3">
      <c r="A300" s="3" t="s">
        <v>326</v>
      </c>
      <c r="B300" s="3">
        <v>68</v>
      </c>
      <c r="C300" s="3" t="s">
        <v>28</v>
      </c>
      <c r="D300" s="3" t="s">
        <v>26</v>
      </c>
      <c r="E300" s="3">
        <v>10992.378892536401</v>
      </c>
      <c r="F300" s="3">
        <v>15</v>
      </c>
      <c r="G300" s="3">
        <v>1429.1363175614999</v>
      </c>
      <c r="H300" s="3">
        <v>8</v>
      </c>
      <c r="I300" s="3">
        <v>804.92792946260499</v>
      </c>
      <c r="J300" s="3">
        <v>21</v>
      </c>
      <c r="K300" s="3">
        <v>0</v>
      </c>
      <c r="L300" s="3">
        <v>63</v>
      </c>
      <c r="M300" s="3">
        <v>2</v>
      </c>
      <c r="N300" s="3">
        <v>8</v>
      </c>
      <c r="O300" s="3">
        <v>522</v>
      </c>
      <c r="P300" s="3">
        <v>4</v>
      </c>
      <c r="Q300" s="3">
        <v>16271.2555685062</v>
      </c>
      <c r="R300" s="3">
        <v>0</v>
      </c>
      <c r="S300" s="3">
        <v>0</v>
      </c>
      <c r="T300" s="3">
        <v>0</v>
      </c>
      <c r="U300" s="3">
        <v>13304.597854477401</v>
      </c>
      <c r="V300" s="3">
        <v>1</v>
      </c>
    </row>
    <row r="301" spans="1:22" ht="21.75" customHeight="1" x14ac:dyDescent="0.3">
      <c r="A301" s="3" t="s">
        <v>327</v>
      </c>
      <c r="B301" s="3">
        <v>27</v>
      </c>
      <c r="C301" s="3" t="s">
        <v>28</v>
      </c>
      <c r="D301" s="3" t="s">
        <v>33</v>
      </c>
      <c r="E301" s="3">
        <v>33608.434638416104</v>
      </c>
      <c r="F301" s="3">
        <v>57</v>
      </c>
      <c r="G301" s="3">
        <v>1580.29677817996</v>
      </c>
      <c r="H301" s="3">
        <v>11</v>
      </c>
      <c r="I301" s="3">
        <v>1028.7030797352199</v>
      </c>
      <c r="J301" s="3">
        <v>16</v>
      </c>
      <c r="K301" s="3">
        <v>413.286896929048</v>
      </c>
      <c r="L301" s="3">
        <v>61</v>
      </c>
      <c r="M301" s="3">
        <v>16</v>
      </c>
      <c r="N301" s="3">
        <v>5</v>
      </c>
      <c r="O301" s="3">
        <v>606</v>
      </c>
      <c r="P301" s="3">
        <v>5</v>
      </c>
      <c r="Q301" s="3">
        <v>11234.5168515162</v>
      </c>
      <c r="R301" s="3">
        <v>3</v>
      </c>
      <c r="S301" s="3">
        <v>0</v>
      </c>
      <c r="T301" s="3">
        <v>0</v>
      </c>
      <c r="U301" s="3">
        <v>9126.6748669343306</v>
      </c>
      <c r="V301" s="3">
        <v>0</v>
      </c>
    </row>
    <row r="302" spans="1:22" ht="21.75" customHeight="1" x14ac:dyDescent="0.3">
      <c r="A302" s="3" t="s">
        <v>328</v>
      </c>
      <c r="B302" s="3">
        <v>55</v>
      </c>
      <c r="C302" s="3" t="s">
        <v>23</v>
      </c>
      <c r="D302" s="3" t="s">
        <v>33</v>
      </c>
      <c r="E302" s="3">
        <v>56425.461753114803</v>
      </c>
      <c r="F302" s="3">
        <v>90</v>
      </c>
      <c r="G302" s="3">
        <v>990.74638302237997</v>
      </c>
      <c r="H302" s="3">
        <v>6</v>
      </c>
      <c r="I302" s="3">
        <v>781.77776058026302</v>
      </c>
      <c r="J302" s="3">
        <v>18</v>
      </c>
      <c r="K302" s="3">
        <v>495.15198136453398</v>
      </c>
      <c r="L302" s="3">
        <v>53</v>
      </c>
      <c r="M302" s="3">
        <v>6</v>
      </c>
      <c r="N302" s="3">
        <v>5</v>
      </c>
      <c r="O302" s="3">
        <v>313</v>
      </c>
      <c r="P302" s="3">
        <v>2</v>
      </c>
      <c r="Q302" s="3">
        <v>4675.6794175304303</v>
      </c>
      <c r="R302" s="3">
        <v>3</v>
      </c>
      <c r="S302" s="3">
        <v>0</v>
      </c>
      <c r="T302" s="3">
        <v>0</v>
      </c>
      <c r="U302" s="3">
        <v>9079.4339860045493</v>
      </c>
      <c r="V302" s="3">
        <v>1</v>
      </c>
    </row>
    <row r="303" spans="1:22" ht="21.75" customHeight="1" x14ac:dyDescent="0.3">
      <c r="A303" s="3" t="s">
        <v>329</v>
      </c>
      <c r="B303" s="3">
        <v>57</v>
      </c>
      <c r="C303" s="3" t="s">
        <v>28</v>
      </c>
      <c r="D303" s="3" t="s">
        <v>33</v>
      </c>
      <c r="E303" s="3">
        <v>49092.8008892176</v>
      </c>
      <c r="F303" s="3">
        <v>87</v>
      </c>
      <c r="G303" s="3">
        <v>552.42104565225895</v>
      </c>
      <c r="H303" s="3">
        <v>11</v>
      </c>
      <c r="I303" s="3">
        <v>323.42720813706597</v>
      </c>
      <c r="J303" s="3">
        <v>8</v>
      </c>
      <c r="K303" s="3">
        <v>652.30307888644495</v>
      </c>
      <c r="L303" s="3">
        <v>57</v>
      </c>
      <c r="M303" s="3">
        <v>10</v>
      </c>
      <c r="N303" s="3">
        <v>1</v>
      </c>
      <c r="O303" s="3">
        <v>870</v>
      </c>
      <c r="P303" s="3">
        <v>2</v>
      </c>
      <c r="Q303" s="3">
        <v>13235.0847237047</v>
      </c>
      <c r="R303" s="3">
        <v>7</v>
      </c>
      <c r="S303" s="3">
        <v>1</v>
      </c>
      <c r="T303" s="3">
        <v>0</v>
      </c>
      <c r="U303" s="3">
        <v>15732.1524526499</v>
      </c>
      <c r="V303" s="3">
        <v>1</v>
      </c>
    </row>
    <row r="304" spans="1:22" ht="21.75" customHeight="1" x14ac:dyDescent="0.3">
      <c r="A304" s="3" t="s">
        <v>330</v>
      </c>
      <c r="B304" s="3">
        <v>59</v>
      </c>
      <c r="C304" s="3" t="s">
        <v>31</v>
      </c>
      <c r="D304" s="3" t="s">
        <v>33</v>
      </c>
      <c r="E304" s="3">
        <v>91818.805720185104</v>
      </c>
      <c r="F304" s="3">
        <v>111</v>
      </c>
      <c r="G304" s="3">
        <v>1505.67872014205</v>
      </c>
      <c r="H304" s="3">
        <v>1</v>
      </c>
      <c r="I304" s="3">
        <v>1001.43064254042</v>
      </c>
      <c r="J304" s="3">
        <v>37</v>
      </c>
      <c r="K304" s="3">
        <v>958.52134909835195</v>
      </c>
      <c r="L304" s="3">
        <v>11</v>
      </c>
      <c r="M304" s="3">
        <v>4</v>
      </c>
      <c r="N304" s="3">
        <v>0</v>
      </c>
      <c r="O304" s="3">
        <v>479</v>
      </c>
      <c r="P304" s="3">
        <v>3</v>
      </c>
      <c r="Q304" s="3">
        <v>6611.6439004747799</v>
      </c>
      <c r="R304" s="3">
        <v>0</v>
      </c>
      <c r="S304" s="3">
        <v>0</v>
      </c>
      <c r="T304" s="3">
        <v>0</v>
      </c>
      <c r="U304" s="3">
        <v>9544.4781017080804</v>
      </c>
      <c r="V304" s="3">
        <v>1</v>
      </c>
    </row>
    <row r="305" spans="1:22" ht="21.75" customHeight="1" x14ac:dyDescent="0.3">
      <c r="A305" s="3" t="s">
        <v>331</v>
      </c>
      <c r="B305" s="3">
        <v>39</v>
      </c>
      <c r="C305" s="3" t="s">
        <v>28</v>
      </c>
      <c r="D305" s="3" t="s">
        <v>26</v>
      </c>
      <c r="E305" s="3">
        <v>43320.9791335931</v>
      </c>
      <c r="F305" s="3">
        <v>45</v>
      </c>
      <c r="G305" s="3">
        <v>2135.9511431805099</v>
      </c>
      <c r="H305" s="3">
        <v>10</v>
      </c>
      <c r="I305" s="3">
        <v>974.499391851479</v>
      </c>
      <c r="J305" s="3">
        <v>18</v>
      </c>
      <c r="K305" s="3">
        <v>320.14807723197202</v>
      </c>
      <c r="L305" s="3">
        <v>17</v>
      </c>
      <c r="M305" s="3">
        <v>12</v>
      </c>
      <c r="N305" s="3">
        <v>3</v>
      </c>
      <c r="O305" s="3">
        <v>812</v>
      </c>
      <c r="P305" s="3">
        <v>0</v>
      </c>
      <c r="Q305" s="3">
        <v>18231.936805185</v>
      </c>
      <c r="R305" s="3">
        <v>7</v>
      </c>
      <c r="S305" s="3">
        <v>0</v>
      </c>
      <c r="T305" s="3">
        <v>0</v>
      </c>
      <c r="U305" s="3">
        <v>7405.74548977836</v>
      </c>
      <c r="V305" s="3">
        <v>1</v>
      </c>
    </row>
    <row r="306" spans="1:22" ht="21.75" customHeight="1" x14ac:dyDescent="0.3">
      <c r="A306" s="3" t="s">
        <v>332</v>
      </c>
      <c r="B306" s="3">
        <v>54</v>
      </c>
      <c r="C306" s="3" t="s">
        <v>31</v>
      </c>
      <c r="D306" s="3" t="s">
        <v>33</v>
      </c>
      <c r="E306" s="3">
        <v>41915.628662820003</v>
      </c>
      <c r="F306" s="3">
        <v>134</v>
      </c>
      <c r="G306" s="3">
        <v>528.601367794711</v>
      </c>
      <c r="H306" s="3">
        <v>4</v>
      </c>
      <c r="I306" s="3">
        <v>871.93444937576101</v>
      </c>
      <c r="J306" s="3">
        <v>7</v>
      </c>
      <c r="K306" s="3">
        <v>787.73278274144297</v>
      </c>
      <c r="L306" s="3">
        <v>66</v>
      </c>
      <c r="M306" s="3">
        <v>10</v>
      </c>
      <c r="N306" s="3">
        <v>9</v>
      </c>
      <c r="O306" s="3">
        <v>526</v>
      </c>
      <c r="P306" s="3">
        <v>1</v>
      </c>
      <c r="Q306" s="3">
        <v>8478.2224627051801</v>
      </c>
      <c r="R306" s="3">
        <v>0</v>
      </c>
      <c r="S306" s="3">
        <v>0</v>
      </c>
      <c r="T306" s="3">
        <v>0</v>
      </c>
      <c r="U306" s="3">
        <v>15515.968529431701</v>
      </c>
      <c r="V306" s="3">
        <v>1</v>
      </c>
    </row>
    <row r="307" spans="1:22" ht="21.75" customHeight="1" x14ac:dyDescent="0.3">
      <c r="A307" s="3" t="s">
        <v>333</v>
      </c>
      <c r="B307" s="3">
        <v>67</v>
      </c>
      <c r="C307" s="3" t="s">
        <v>28</v>
      </c>
      <c r="D307" s="3" t="s">
        <v>24</v>
      </c>
      <c r="E307" s="3">
        <v>69129.852791518395</v>
      </c>
      <c r="F307" s="3">
        <v>73</v>
      </c>
      <c r="G307" s="3">
        <v>2764.7677359054601</v>
      </c>
      <c r="H307" s="3">
        <v>1</v>
      </c>
      <c r="I307" s="3">
        <v>1176.3344574364601</v>
      </c>
      <c r="J307" s="3">
        <v>5</v>
      </c>
      <c r="K307" s="3">
        <v>550.90325491644501</v>
      </c>
      <c r="L307" s="3">
        <v>59</v>
      </c>
      <c r="M307" s="3">
        <v>2</v>
      </c>
      <c r="N307" s="3">
        <v>2</v>
      </c>
      <c r="O307" s="3">
        <v>758</v>
      </c>
      <c r="P307" s="3">
        <v>4</v>
      </c>
      <c r="Q307" s="3">
        <v>8997.8287288252995</v>
      </c>
      <c r="R307" s="3">
        <v>6</v>
      </c>
      <c r="S307" s="3">
        <v>0</v>
      </c>
      <c r="T307" s="3">
        <v>0</v>
      </c>
      <c r="U307" s="3">
        <v>8193.1697454957593</v>
      </c>
      <c r="V307" s="3">
        <v>1</v>
      </c>
    </row>
    <row r="308" spans="1:22" ht="21.75" customHeight="1" x14ac:dyDescent="0.3">
      <c r="A308" s="3" t="s">
        <v>334</v>
      </c>
      <c r="B308" s="3">
        <v>44</v>
      </c>
      <c r="C308" s="3" t="s">
        <v>23</v>
      </c>
      <c r="D308" s="3" t="s">
        <v>26</v>
      </c>
      <c r="E308" s="3">
        <v>15315.14681158</v>
      </c>
      <c r="F308" s="3">
        <v>190</v>
      </c>
      <c r="G308" s="3">
        <v>1046.6996579357999</v>
      </c>
      <c r="H308" s="3">
        <v>4</v>
      </c>
      <c r="I308" s="3">
        <v>810.63253674453597</v>
      </c>
      <c r="J308" s="3">
        <v>48</v>
      </c>
      <c r="K308" s="3">
        <v>582.28152120042296</v>
      </c>
      <c r="L308" s="3">
        <v>0</v>
      </c>
      <c r="M308" s="3">
        <v>12</v>
      </c>
      <c r="N308" s="3">
        <v>6</v>
      </c>
      <c r="O308" s="3">
        <v>444</v>
      </c>
      <c r="P308" s="3">
        <v>1</v>
      </c>
      <c r="Q308" s="3">
        <v>14489.398566313899</v>
      </c>
      <c r="R308" s="3">
        <v>1</v>
      </c>
      <c r="S308" s="3">
        <v>0</v>
      </c>
      <c r="T308" s="3">
        <v>0</v>
      </c>
      <c r="U308" s="3">
        <v>3099.34291900162</v>
      </c>
      <c r="V308" s="3">
        <v>1</v>
      </c>
    </row>
    <row r="309" spans="1:22" ht="21.75" customHeight="1" x14ac:dyDescent="0.3">
      <c r="A309" s="3" t="s">
        <v>335</v>
      </c>
      <c r="B309" s="3">
        <v>54</v>
      </c>
      <c r="C309" s="3" t="s">
        <v>28</v>
      </c>
      <c r="D309" s="3" t="s">
        <v>33</v>
      </c>
      <c r="E309" s="3">
        <v>23328.189993569202</v>
      </c>
      <c r="F309" s="3">
        <v>14</v>
      </c>
      <c r="G309" s="3">
        <v>990.64463451709696</v>
      </c>
      <c r="H309" s="3">
        <v>6</v>
      </c>
      <c r="I309" s="3">
        <v>1188.98163114624</v>
      </c>
      <c r="J309" s="3">
        <v>37</v>
      </c>
      <c r="K309" s="3">
        <v>798.57721892298798</v>
      </c>
      <c r="L309" s="3">
        <v>19</v>
      </c>
      <c r="M309" s="3">
        <v>19</v>
      </c>
      <c r="N309" s="3">
        <v>6</v>
      </c>
      <c r="O309" s="3">
        <v>782</v>
      </c>
      <c r="P309" s="3">
        <v>2</v>
      </c>
      <c r="Q309" s="3">
        <v>11929.822461284501</v>
      </c>
      <c r="R309" s="3">
        <v>2</v>
      </c>
      <c r="S309" s="3">
        <v>0</v>
      </c>
      <c r="T309" s="3">
        <v>0</v>
      </c>
      <c r="U309" s="3">
        <v>979.85582044651005</v>
      </c>
      <c r="V309" s="3">
        <v>0</v>
      </c>
    </row>
    <row r="310" spans="1:22" ht="21.75" customHeight="1" x14ac:dyDescent="0.3">
      <c r="A310" s="3" t="s">
        <v>336</v>
      </c>
      <c r="B310" s="3">
        <v>44</v>
      </c>
      <c r="C310" s="3" t="s">
        <v>31</v>
      </c>
      <c r="D310" s="3" t="s">
        <v>26</v>
      </c>
      <c r="E310" s="3">
        <v>61949.144502598399</v>
      </c>
      <c r="F310" s="3">
        <v>61</v>
      </c>
      <c r="G310" s="3">
        <v>1607.4262333208001</v>
      </c>
      <c r="H310" s="3">
        <v>4</v>
      </c>
      <c r="I310" s="3">
        <v>1292.5238575174401</v>
      </c>
      <c r="J310" s="3">
        <v>44</v>
      </c>
      <c r="K310" s="3">
        <v>84.072167849157296</v>
      </c>
      <c r="L310" s="3">
        <v>16</v>
      </c>
      <c r="M310" s="3">
        <v>5</v>
      </c>
      <c r="N310" s="3">
        <v>5</v>
      </c>
      <c r="O310" s="3">
        <v>858</v>
      </c>
      <c r="P310" s="3">
        <v>1</v>
      </c>
      <c r="Q310" s="3">
        <v>19094.428834707302</v>
      </c>
      <c r="R310" s="3">
        <v>0</v>
      </c>
      <c r="S310" s="3">
        <v>0</v>
      </c>
      <c r="T310" s="3">
        <v>0</v>
      </c>
      <c r="U310" s="3">
        <v>7466.3064906657</v>
      </c>
      <c r="V310" s="3">
        <v>0</v>
      </c>
    </row>
    <row r="311" spans="1:22" ht="21.75" customHeight="1" x14ac:dyDescent="0.3">
      <c r="A311" s="3" t="s">
        <v>337</v>
      </c>
      <c r="B311" s="3">
        <v>48</v>
      </c>
      <c r="C311" s="3" t="s">
        <v>31</v>
      </c>
      <c r="D311" s="3" t="s">
        <v>24</v>
      </c>
      <c r="E311" s="3">
        <v>46482.364346551301</v>
      </c>
      <c r="F311" s="3">
        <v>207</v>
      </c>
      <c r="G311" s="3">
        <v>1582.63357908783</v>
      </c>
      <c r="H311" s="3">
        <v>1</v>
      </c>
      <c r="I311" s="3">
        <v>1003.80950993357</v>
      </c>
      <c r="J311" s="3">
        <v>20</v>
      </c>
      <c r="K311" s="3">
        <v>633.71122206845496</v>
      </c>
      <c r="L311" s="3">
        <v>48</v>
      </c>
      <c r="M311" s="3">
        <v>14</v>
      </c>
      <c r="N311" s="3">
        <v>4</v>
      </c>
      <c r="O311" s="3">
        <v>732</v>
      </c>
      <c r="P311" s="3">
        <v>4</v>
      </c>
      <c r="Q311" s="3">
        <v>10745.2080085126</v>
      </c>
      <c r="R311" s="3">
        <v>0</v>
      </c>
      <c r="S311" s="3">
        <v>0</v>
      </c>
      <c r="T311" s="3">
        <v>0</v>
      </c>
      <c r="U311" s="3">
        <v>5846.2617770901097</v>
      </c>
      <c r="V311" s="3">
        <v>0</v>
      </c>
    </row>
    <row r="312" spans="1:22" ht="21.75" customHeight="1" x14ac:dyDescent="0.3">
      <c r="A312" s="3" t="s">
        <v>338</v>
      </c>
      <c r="B312" s="3">
        <v>37</v>
      </c>
      <c r="C312" s="3" t="s">
        <v>28</v>
      </c>
      <c r="D312" s="3" t="s">
        <v>33</v>
      </c>
      <c r="E312" s="3">
        <v>46895.071380845802</v>
      </c>
      <c r="F312" s="3">
        <v>184</v>
      </c>
      <c r="G312" s="3">
        <v>10</v>
      </c>
      <c r="H312" s="3">
        <v>10</v>
      </c>
      <c r="I312" s="3">
        <v>538.22323234272199</v>
      </c>
      <c r="J312" s="3">
        <v>28</v>
      </c>
      <c r="K312" s="3">
        <v>913.11748036080098</v>
      </c>
      <c r="L312" s="3">
        <v>21</v>
      </c>
      <c r="M312" s="3">
        <v>1</v>
      </c>
      <c r="N312" s="3">
        <v>2</v>
      </c>
      <c r="O312" s="3">
        <v>541</v>
      </c>
      <c r="P312" s="3">
        <v>2</v>
      </c>
      <c r="Q312" s="3">
        <v>10234.821562197199</v>
      </c>
      <c r="R312" s="3">
        <v>6</v>
      </c>
      <c r="S312" s="3">
        <v>0</v>
      </c>
      <c r="T312" s="3">
        <v>0</v>
      </c>
      <c r="U312" s="3">
        <v>12676.1636465231</v>
      </c>
      <c r="V312" s="3">
        <v>1</v>
      </c>
    </row>
    <row r="313" spans="1:22" ht="21.75" customHeight="1" x14ac:dyDescent="0.3">
      <c r="A313" s="3" t="s">
        <v>339</v>
      </c>
      <c r="B313" s="3">
        <v>65</v>
      </c>
      <c r="C313" s="3" t="s">
        <v>31</v>
      </c>
      <c r="D313" s="3" t="s">
        <v>24</v>
      </c>
      <c r="E313" s="3">
        <v>33131.279158982201</v>
      </c>
      <c r="F313" s="3">
        <v>46</v>
      </c>
      <c r="G313" s="3">
        <v>1413.4656094509201</v>
      </c>
      <c r="H313" s="3">
        <v>4</v>
      </c>
      <c r="I313" s="3">
        <v>754.22499852414603</v>
      </c>
      <c r="J313" s="3">
        <v>33</v>
      </c>
      <c r="K313" s="3">
        <v>235.515497929215</v>
      </c>
      <c r="L313" s="3">
        <v>32</v>
      </c>
      <c r="M313" s="3">
        <v>1</v>
      </c>
      <c r="N313" s="3">
        <v>3</v>
      </c>
      <c r="O313" s="3">
        <v>576</v>
      </c>
      <c r="P313" s="3">
        <v>4</v>
      </c>
      <c r="Q313" s="3">
        <v>7420.6661816592004</v>
      </c>
      <c r="R313" s="3">
        <v>2</v>
      </c>
      <c r="S313" s="3">
        <v>0</v>
      </c>
      <c r="T313" s="3">
        <v>0</v>
      </c>
      <c r="U313" s="3">
        <v>5531.06814493207</v>
      </c>
      <c r="V313" s="3">
        <v>1</v>
      </c>
    </row>
    <row r="314" spans="1:22" ht="21.75" customHeight="1" x14ac:dyDescent="0.3">
      <c r="A314" s="3" t="s">
        <v>340</v>
      </c>
      <c r="B314" s="3">
        <v>37</v>
      </c>
      <c r="C314" s="3" t="s">
        <v>31</v>
      </c>
      <c r="D314" s="3" t="s">
        <v>33</v>
      </c>
      <c r="E314" s="3">
        <v>54315.863124487601</v>
      </c>
      <c r="F314" s="3">
        <v>18</v>
      </c>
      <c r="G314" s="3">
        <v>1962.3989949875699</v>
      </c>
      <c r="H314" s="3">
        <v>11</v>
      </c>
      <c r="I314" s="3">
        <v>1233.5996119204301</v>
      </c>
      <c r="J314" s="3">
        <v>11</v>
      </c>
      <c r="K314" s="3">
        <v>500.582115841654</v>
      </c>
      <c r="L314" s="3">
        <v>25</v>
      </c>
      <c r="M314" s="3">
        <v>13</v>
      </c>
      <c r="N314" s="3">
        <v>4</v>
      </c>
      <c r="O314" s="3">
        <v>487</v>
      </c>
      <c r="P314" s="3">
        <v>1</v>
      </c>
      <c r="Q314" s="3">
        <v>4888.0818139335597</v>
      </c>
      <c r="R314" s="3">
        <v>7</v>
      </c>
      <c r="S314" s="3">
        <v>0</v>
      </c>
      <c r="T314" s="3">
        <v>0</v>
      </c>
      <c r="U314" s="3">
        <v>2217.6603588786902</v>
      </c>
      <c r="V314" s="3">
        <v>1</v>
      </c>
    </row>
    <row r="315" spans="1:22" ht="21.75" customHeight="1" x14ac:dyDescent="0.3">
      <c r="A315" s="3" t="s">
        <v>341</v>
      </c>
      <c r="B315" s="3">
        <v>21</v>
      </c>
      <c r="C315" s="3" t="s">
        <v>23</v>
      </c>
      <c r="D315" s="3" t="s">
        <v>24</v>
      </c>
      <c r="E315" s="3">
        <v>35455.581416364199</v>
      </c>
      <c r="F315" s="3">
        <v>136</v>
      </c>
      <c r="G315" s="3">
        <v>2322.3394246621201</v>
      </c>
      <c r="H315" s="3">
        <v>11</v>
      </c>
      <c r="I315" s="3">
        <v>275.83024687567303</v>
      </c>
      <c r="J315" s="3">
        <v>38</v>
      </c>
      <c r="K315" s="3">
        <v>669.58594144719996</v>
      </c>
      <c r="L315" s="3">
        <v>26</v>
      </c>
      <c r="M315" s="3">
        <v>1</v>
      </c>
      <c r="N315" s="3">
        <v>3</v>
      </c>
      <c r="O315" s="3">
        <v>399</v>
      </c>
      <c r="P315" s="3">
        <v>5</v>
      </c>
      <c r="Q315" s="3">
        <v>8841.7782880768009</v>
      </c>
      <c r="R315" s="3">
        <v>7</v>
      </c>
      <c r="S315" s="3">
        <v>0</v>
      </c>
      <c r="T315" s="3">
        <v>0</v>
      </c>
      <c r="U315" s="3">
        <v>8027.7762674243804</v>
      </c>
      <c r="V315" s="3">
        <v>1</v>
      </c>
    </row>
    <row r="316" spans="1:22" ht="21.75" customHeight="1" x14ac:dyDescent="0.3">
      <c r="A316" s="3" t="s">
        <v>342</v>
      </c>
      <c r="B316" s="3">
        <v>54</v>
      </c>
      <c r="C316" s="3" t="s">
        <v>28</v>
      </c>
      <c r="D316" s="3" t="s">
        <v>33</v>
      </c>
      <c r="E316" s="3">
        <v>51309.379916550199</v>
      </c>
      <c r="F316" s="3">
        <v>16</v>
      </c>
      <c r="G316" s="3">
        <v>1407.38973141922</v>
      </c>
      <c r="H316" s="3">
        <v>9</v>
      </c>
      <c r="I316" s="3">
        <v>662.816216137487</v>
      </c>
      <c r="J316" s="3">
        <v>31</v>
      </c>
      <c r="K316" s="3">
        <v>10.816868902901099</v>
      </c>
      <c r="L316" s="3">
        <v>59</v>
      </c>
      <c r="M316" s="3">
        <v>4</v>
      </c>
      <c r="N316" s="3">
        <v>2</v>
      </c>
      <c r="O316" s="3">
        <v>821</v>
      </c>
      <c r="P316" s="3">
        <v>2</v>
      </c>
      <c r="Q316" s="3">
        <v>14468.816739063201</v>
      </c>
      <c r="R316" s="3">
        <v>1</v>
      </c>
      <c r="S316" s="3">
        <v>0</v>
      </c>
      <c r="T316" s="3">
        <v>0</v>
      </c>
      <c r="U316" s="3">
        <v>814.66288383484903</v>
      </c>
      <c r="V316" s="3">
        <v>0</v>
      </c>
    </row>
    <row r="317" spans="1:22" ht="21.75" customHeight="1" x14ac:dyDescent="0.3">
      <c r="A317" s="3" t="s">
        <v>343</v>
      </c>
      <c r="B317" s="3">
        <v>35</v>
      </c>
      <c r="C317" s="3" t="s">
        <v>28</v>
      </c>
      <c r="D317" s="3" t="s">
        <v>26</v>
      </c>
      <c r="E317" s="3">
        <v>29147.295886641801</v>
      </c>
      <c r="F317" s="3">
        <v>117</v>
      </c>
      <c r="G317" s="3">
        <v>1215.1276944640099</v>
      </c>
      <c r="H317" s="3">
        <v>5</v>
      </c>
      <c r="I317" s="3">
        <v>679.96230724364</v>
      </c>
      <c r="J317" s="3">
        <v>5</v>
      </c>
      <c r="K317" s="3">
        <v>583.99289210163897</v>
      </c>
      <c r="L317" s="3">
        <v>33</v>
      </c>
      <c r="M317" s="3">
        <v>15</v>
      </c>
      <c r="N317" s="3">
        <v>1</v>
      </c>
      <c r="O317" s="3">
        <v>383</v>
      </c>
      <c r="P317" s="3">
        <v>2</v>
      </c>
      <c r="Q317" s="3">
        <v>19701.3673670596</v>
      </c>
      <c r="R317" s="3">
        <v>7</v>
      </c>
      <c r="S317" s="3">
        <v>1</v>
      </c>
      <c r="T317" s="3">
        <v>0</v>
      </c>
      <c r="U317" s="3">
        <v>8245.3174300233495</v>
      </c>
      <c r="V317" s="3">
        <v>1</v>
      </c>
    </row>
    <row r="318" spans="1:22" ht="21.75" customHeight="1" x14ac:dyDescent="0.3">
      <c r="A318" s="3" t="s">
        <v>344</v>
      </c>
      <c r="B318" s="3">
        <v>60</v>
      </c>
      <c r="C318" s="3" t="s">
        <v>28</v>
      </c>
      <c r="D318" s="3" t="s">
        <v>33</v>
      </c>
      <c r="E318" s="3">
        <v>46716.854227114003</v>
      </c>
      <c r="F318" s="3">
        <v>114</v>
      </c>
      <c r="G318" s="3">
        <v>2079.7448746867699</v>
      </c>
      <c r="H318" s="3">
        <v>4</v>
      </c>
      <c r="I318" s="3">
        <v>497.17628987619298</v>
      </c>
      <c r="J318" s="3">
        <v>16</v>
      </c>
      <c r="K318" s="3">
        <v>434.80936709575099</v>
      </c>
      <c r="L318" s="3">
        <v>79</v>
      </c>
      <c r="M318" s="3">
        <v>7</v>
      </c>
      <c r="N318" s="3">
        <v>4</v>
      </c>
      <c r="O318" s="3">
        <v>352</v>
      </c>
      <c r="P318" s="3">
        <v>5</v>
      </c>
      <c r="Q318" s="3">
        <v>17106.458394624198</v>
      </c>
      <c r="R318" s="3">
        <v>7</v>
      </c>
      <c r="S318" s="3">
        <v>0</v>
      </c>
      <c r="T318" s="3">
        <v>0</v>
      </c>
      <c r="U318" s="3">
        <v>8144.5900241975396</v>
      </c>
      <c r="V318" s="3">
        <v>1</v>
      </c>
    </row>
    <row r="319" spans="1:22" ht="21.75" customHeight="1" x14ac:dyDescent="0.3">
      <c r="A319" s="3" t="s">
        <v>345</v>
      </c>
      <c r="B319" s="3">
        <v>55</v>
      </c>
      <c r="C319" s="3" t="s">
        <v>31</v>
      </c>
      <c r="D319" s="3" t="s">
        <v>26</v>
      </c>
      <c r="E319" s="3">
        <v>86447.640928925306</v>
      </c>
      <c r="F319" s="3">
        <v>125</v>
      </c>
      <c r="G319" s="3">
        <v>2933.4162328528901</v>
      </c>
      <c r="H319" s="3">
        <v>1</v>
      </c>
      <c r="I319" s="3">
        <v>1105.5076324715801</v>
      </c>
      <c r="J319" s="3">
        <v>31</v>
      </c>
      <c r="K319" s="3">
        <v>850.45165234425599</v>
      </c>
      <c r="L319" s="3">
        <v>77</v>
      </c>
      <c r="M319" s="3">
        <v>7</v>
      </c>
      <c r="N319" s="3">
        <v>1</v>
      </c>
      <c r="O319" s="3">
        <v>426</v>
      </c>
      <c r="P319" s="3">
        <v>4</v>
      </c>
      <c r="Q319" s="3">
        <v>8577.3163849537796</v>
      </c>
      <c r="R319" s="3">
        <v>7</v>
      </c>
      <c r="S319" s="3">
        <v>0</v>
      </c>
      <c r="T319" s="3">
        <v>0</v>
      </c>
      <c r="U319" s="3">
        <v>6432.5834755052701</v>
      </c>
      <c r="V319" s="3">
        <v>1</v>
      </c>
    </row>
    <row r="320" spans="1:22" ht="21.75" customHeight="1" x14ac:dyDescent="0.3">
      <c r="A320" s="3" t="s">
        <v>346</v>
      </c>
      <c r="B320" s="3">
        <v>52</v>
      </c>
      <c r="C320" s="3" t="s">
        <v>28</v>
      </c>
      <c r="D320" s="3" t="s">
        <v>33</v>
      </c>
      <c r="E320" s="3">
        <v>42351.1557847246</v>
      </c>
      <c r="F320" s="3">
        <v>60</v>
      </c>
      <c r="G320" s="3">
        <v>1574.8325767947999</v>
      </c>
      <c r="H320" s="3">
        <v>5</v>
      </c>
      <c r="I320" s="3">
        <v>931.88527486427199</v>
      </c>
      <c r="J320" s="3">
        <v>7</v>
      </c>
      <c r="K320" s="3">
        <v>315.13167357947998</v>
      </c>
      <c r="L320" s="3">
        <v>51</v>
      </c>
      <c r="M320" s="3">
        <v>10</v>
      </c>
      <c r="N320" s="3">
        <v>1</v>
      </c>
      <c r="O320" s="3">
        <v>585</v>
      </c>
      <c r="P320" s="3">
        <v>0</v>
      </c>
      <c r="Q320" s="3">
        <v>12973.308942637301</v>
      </c>
      <c r="R320" s="3">
        <v>5</v>
      </c>
      <c r="S320" s="3">
        <v>0</v>
      </c>
      <c r="T320" s="3">
        <v>0</v>
      </c>
      <c r="U320" s="3">
        <v>2254.7697246664402</v>
      </c>
      <c r="V320" s="3">
        <v>1</v>
      </c>
    </row>
    <row r="321" spans="1:22" ht="21.75" customHeight="1" x14ac:dyDescent="0.3">
      <c r="A321" s="3" t="s">
        <v>347</v>
      </c>
      <c r="B321" s="3">
        <v>23</v>
      </c>
      <c r="C321" s="3" t="s">
        <v>28</v>
      </c>
      <c r="D321" s="3" t="s">
        <v>33</v>
      </c>
      <c r="E321" s="3">
        <v>47628.352612547998</v>
      </c>
      <c r="F321" s="3">
        <v>161</v>
      </c>
      <c r="G321" s="3">
        <v>1354.0724932303101</v>
      </c>
      <c r="H321" s="3">
        <v>5</v>
      </c>
      <c r="I321" s="3">
        <v>551.12957518982796</v>
      </c>
      <c r="J321" s="3">
        <v>37</v>
      </c>
      <c r="K321" s="3">
        <v>489.48795209771703</v>
      </c>
      <c r="L321" s="3">
        <v>54</v>
      </c>
      <c r="M321" s="3">
        <v>12</v>
      </c>
      <c r="N321" s="3">
        <v>1</v>
      </c>
      <c r="O321" s="3">
        <v>354</v>
      </c>
      <c r="P321" s="3">
        <v>2</v>
      </c>
      <c r="Q321" s="3">
        <v>12168.3646574787</v>
      </c>
      <c r="R321" s="3">
        <v>3</v>
      </c>
      <c r="S321" s="3">
        <v>0</v>
      </c>
      <c r="T321" s="3">
        <v>0</v>
      </c>
      <c r="U321" s="3">
        <v>4928.5505392327505</v>
      </c>
      <c r="V321" s="3">
        <v>1</v>
      </c>
    </row>
    <row r="322" spans="1:22" ht="21.75" customHeight="1" x14ac:dyDescent="0.3">
      <c r="A322" s="3" t="s">
        <v>348</v>
      </c>
      <c r="B322" s="3">
        <v>52</v>
      </c>
      <c r="C322" s="3" t="s">
        <v>23</v>
      </c>
      <c r="D322" s="3" t="s">
        <v>24</v>
      </c>
      <c r="E322" s="3">
        <v>46354.586045556498</v>
      </c>
      <c r="F322" s="3">
        <v>230</v>
      </c>
      <c r="G322" s="3">
        <v>2505.4909275574901</v>
      </c>
      <c r="H322" s="3">
        <v>11</v>
      </c>
      <c r="I322" s="3">
        <v>1011.92952208254</v>
      </c>
      <c r="J322" s="3">
        <v>28</v>
      </c>
      <c r="K322" s="3">
        <v>298.773335414472</v>
      </c>
      <c r="L322" s="3">
        <v>60</v>
      </c>
      <c r="M322" s="3">
        <v>14</v>
      </c>
      <c r="N322" s="3">
        <v>1</v>
      </c>
      <c r="O322" s="3">
        <v>876</v>
      </c>
      <c r="P322" s="3">
        <v>4</v>
      </c>
      <c r="Q322" s="3">
        <v>18952.124563565802</v>
      </c>
      <c r="R322" s="3">
        <v>7</v>
      </c>
      <c r="S322" s="3">
        <v>0</v>
      </c>
      <c r="T322" s="3">
        <v>0</v>
      </c>
      <c r="U322" s="3">
        <v>7191.43726746628</v>
      </c>
      <c r="V322" s="3">
        <v>1</v>
      </c>
    </row>
    <row r="323" spans="1:22" ht="21.75" customHeight="1" x14ac:dyDescent="0.3">
      <c r="A323" s="3" t="s">
        <v>349</v>
      </c>
      <c r="B323" s="3">
        <v>33</v>
      </c>
      <c r="C323" s="3" t="s">
        <v>23</v>
      </c>
      <c r="D323" s="3" t="s">
        <v>24</v>
      </c>
      <c r="E323" s="3">
        <v>53141.565350200697</v>
      </c>
      <c r="F323" s="3">
        <v>231</v>
      </c>
      <c r="G323" s="3">
        <v>596.16836967417601</v>
      </c>
      <c r="H323" s="3">
        <v>1</v>
      </c>
      <c r="I323" s="3">
        <v>744.55431786612405</v>
      </c>
      <c r="J323" s="3">
        <v>30</v>
      </c>
      <c r="K323" s="3">
        <v>470.241215170283</v>
      </c>
      <c r="L323" s="3">
        <v>49</v>
      </c>
      <c r="M323" s="3">
        <v>3</v>
      </c>
      <c r="N323" s="3">
        <v>7</v>
      </c>
      <c r="O323" s="3">
        <v>320</v>
      </c>
      <c r="P323" s="3">
        <v>4</v>
      </c>
      <c r="Q323" s="3">
        <v>19892.817594554799</v>
      </c>
      <c r="R323" s="3">
        <v>6</v>
      </c>
      <c r="S323" s="3">
        <v>0</v>
      </c>
      <c r="T323" s="3">
        <v>0</v>
      </c>
      <c r="U323" s="3">
        <v>2276.9098110550499</v>
      </c>
      <c r="V323" s="3">
        <v>1</v>
      </c>
    </row>
    <row r="324" spans="1:22" ht="21.75" customHeight="1" x14ac:dyDescent="0.3">
      <c r="A324" s="3" t="s">
        <v>350</v>
      </c>
      <c r="B324" s="3">
        <v>40</v>
      </c>
      <c r="C324" s="3" t="s">
        <v>23</v>
      </c>
      <c r="D324" s="3" t="s">
        <v>24</v>
      </c>
      <c r="E324" s="3">
        <v>58426.735634316603</v>
      </c>
      <c r="F324" s="3">
        <v>171</v>
      </c>
      <c r="G324" s="3">
        <v>1550.1189195822999</v>
      </c>
      <c r="H324" s="3">
        <v>3</v>
      </c>
      <c r="I324" s="3">
        <v>488.43189937218</v>
      </c>
      <c r="J324" s="3">
        <v>18</v>
      </c>
      <c r="K324" s="3">
        <v>320.57127303014897</v>
      </c>
      <c r="L324" s="3">
        <v>62</v>
      </c>
      <c r="M324" s="3">
        <v>7</v>
      </c>
      <c r="N324" s="3">
        <v>6</v>
      </c>
      <c r="O324" s="3">
        <v>599</v>
      </c>
      <c r="P324" s="3">
        <v>4</v>
      </c>
      <c r="Q324" s="3">
        <v>319.42364007307202</v>
      </c>
      <c r="R324" s="3">
        <v>6</v>
      </c>
      <c r="S324" s="3">
        <v>0</v>
      </c>
      <c r="T324" s="3">
        <v>0</v>
      </c>
      <c r="U324" s="3">
        <v>9657.8997870065396</v>
      </c>
      <c r="V324" s="3">
        <v>1</v>
      </c>
    </row>
    <row r="325" spans="1:22" ht="21.75" customHeight="1" x14ac:dyDescent="0.3">
      <c r="A325" s="3" t="s">
        <v>351</v>
      </c>
      <c r="B325" s="3">
        <v>67</v>
      </c>
      <c r="C325" s="3" t="s">
        <v>31</v>
      </c>
      <c r="D325" s="3" t="s">
        <v>33</v>
      </c>
      <c r="E325" s="3">
        <v>54630.279512177403</v>
      </c>
      <c r="F325" s="3">
        <v>122</v>
      </c>
      <c r="G325" s="3">
        <v>3426.1214606854701</v>
      </c>
      <c r="H325" s="3">
        <v>6</v>
      </c>
      <c r="I325" s="3">
        <v>550.478556414997</v>
      </c>
      <c r="J325" s="3">
        <v>8</v>
      </c>
      <c r="K325" s="3">
        <v>403.61155775357798</v>
      </c>
      <c r="L325" s="3">
        <v>63</v>
      </c>
      <c r="M325" s="3">
        <v>15</v>
      </c>
      <c r="N325" s="3">
        <v>8</v>
      </c>
      <c r="O325" s="3">
        <v>658</v>
      </c>
      <c r="P325" s="3">
        <v>0</v>
      </c>
      <c r="Q325" s="3">
        <v>20360.027623047601</v>
      </c>
      <c r="R325" s="3">
        <v>3</v>
      </c>
      <c r="S325" s="3">
        <v>0</v>
      </c>
      <c r="T325" s="3">
        <v>0</v>
      </c>
      <c r="U325" s="3">
        <v>10373.982028234301</v>
      </c>
      <c r="V325" s="3">
        <v>0</v>
      </c>
    </row>
    <row r="326" spans="1:22" ht="21.75" customHeight="1" x14ac:dyDescent="0.3">
      <c r="A326" s="3" t="s">
        <v>352</v>
      </c>
      <c r="B326" s="3">
        <v>39</v>
      </c>
      <c r="C326" s="3" t="s">
        <v>28</v>
      </c>
      <c r="D326" s="3" t="s">
        <v>33</v>
      </c>
      <c r="E326" s="3">
        <v>55027.685151905098</v>
      </c>
      <c r="F326" s="3">
        <v>37</v>
      </c>
      <c r="G326" s="3">
        <v>1862.7029495854299</v>
      </c>
      <c r="H326" s="3">
        <v>0</v>
      </c>
      <c r="I326" s="3">
        <v>952.61787617157904</v>
      </c>
      <c r="J326" s="3">
        <v>27</v>
      </c>
      <c r="K326" s="3">
        <v>213.40947418291401</v>
      </c>
      <c r="L326" s="3">
        <v>13</v>
      </c>
      <c r="M326" s="3">
        <v>15</v>
      </c>
      <c r="N326" s="3">
        <v>2</v>
      </c>
      <c r="O326" s="3">
        <v>442</v>
      </c>
      <c r="P326" s="3">
        <v>5</v>
      </c>
      <c r="Q326" s="3">
        <v>2582.72734489305</v>
      </c>
      <c r="R326" s="3">
        <v>2</v>
      </c>
      <c r="S326" s="3">
        <v>0</v>
      </c>
      <c r="T326" s="3">
        <v>0</v>
      </c>
      <c r="U326" s="3">
        <v>8390.3107940823393</v>
      </c>
      <c r="V326" s="3">
        <v>1</v>
      </c>
    </row>
    <row r="327" spans="1:22" ht="21.75" customHeight="1" x14ac:dyDescent="0.3">
      <c r="A327" s="3" t="s">
        <v>353</v>
      </c>
      <c r="B327" s="3">
        <v>27</v>
      </c>
      <c r="C327" s="3" t="s">
        <v>23</v>
      </c>
      <c r="D327" s="3" t="s">
        <v>33</v>
      </c>
      <c r="E327" s="3">
        <v>46744.9990808207</v>
      </c>
      <c r="F327" s="3">
        <v>12</v>
      </c>
      <c r="G327" s="3">
        <v>2113.4262791972501</v>
      </c>
      <c r="H327" s="3">
        <v>0</v>
      </c>
      <c r="I327" s="3">
        <v>1128.6534574826401</v>
      </c>
      <c r="J327" s="3">
        <v>47</v>
      </c>
      <c r="K327" s="3">
        <v>325.99350396103301</v>
      </c>
      <c r="L327" s="3">
        <v>50</v>
      </c>
      <c r="M327" s="3">
        <v>9</v>
      </c>
      <c r="N327" s="3">
        <v>0</v>
      </c>
      <c r="O327" s="3">
        <v>301</v>
      </c>
      <c r="P327" s="3">
        <v>5</v>
      </c>
      <c r="Q327" s="3">
        <v>13638.6799505204</v>
      </c>
      <c r="R327" s="3">
        <v>0</v>
      </c>
      <c r="S327" s="3">
        <v>0</v>
      </c>
      <c r="T327" s="3">
        <v>0</v>
      </c>
      <c r="U327" s="3">
        <v>4525.6997835086304</v>
      </c>
      <c r="V327" s="3">
        <v>1</v>
      </c>
    </row>
    <row r="328" spans="1:22" ht="21.75" customHeight="1" x14ac:dyDescent="0.3">
      <c r="A328" s="3" t="s">
        <v>354</v>
      </c>
      <c r="B328" s="3">
        <v>26</v>
      </c>
      <c r="C328" s="3" t="s">
        <v>23</v>
      </c>
      <c r="D328" s="3" t="s">
        <v>26</v>
      </c>
      <c r="E328" s="3">
        <v>51805.215005126702</v>
      </c>
      <c r="F328" s="3">
        <v>83</v>
      </c>
      <c r="G328" s="3">
        <v>1237.0409915149801</v>
      </c>
      <c r="H328" s="3">
        <v>10</v>
      </c>
      <c r="I328" s="3">
        <v>629.63111846582501</v>
      </c>
      <c r="J328" s="3">
        <v>49</v>
      </c>
      <c r="K328" s="3">
        <v>312.32392196020101</v>
      </c>
      <c r="L328" s="3">
        <v>26</v>
      </c>
      <c r="M328" s="3">
        <v>1</v>
      </c>
      <c r="N328" s="3">
        <v>5</v>
      </c>
      <c r="O328" s="3">
        <v>656</v>
      </c>
      <c r="P328" s="3">
        <v>3</v>
      </c>
      <c r="Q328" s="3">
        <v>0</v>
      </c>
      <c r="R328" s="3">
        <v>6</v>
      </c>
      <c r="S328" s="3">
        <v>0</v>
      </c>
      <c r="T328" s="3">
        <v>0</v>
      </c>
      <c r="U328" s="3">
        <v>6886.1348326711304</v>
      </c>
      <c r="V328" s="3">
        <v>1</v>
      </c>
    </row>
    <row r="329" spans="1:22" ht="21.75" customHeight="1" x14ac:dyDescent="0.3">
      <c r="A329" s="3" t="s">
        <v>355</v>
      </c>
      <c r="B329" s="3">
        <v>22</v>
      </c>
      <c r="C329" s="3" t="s">
        <v>23</v>
      </c>
      <c r="D329" s="3" t="s">
        <v>26</v>
      </c>
      <c r="E329" s="3">
        <v>46148.802274624097</v>
      </c>
      <c r="F329" s="3">
        <v>236</v>
      </c>
      <c r="G329" s="3">
        <v>1969.0420565326101</v>
      </c>
      <c r="H329" s="3">
        <v>11</v>
      </c>
      <c r="I329" s="3">
        <v>990.55446678415399</v>
      </c>
      <c r="J329" s="3">
        <v>38</v>
      </c>
      <c r="K329" s="3">
        <v>385.33856616692998</v>
      </c>
      <c r="L329" s="3">
        <v>39</v>
      </c>
      <c r="M329" s="3">
        <v>17</v>
      </c>
      <c r="N329" s="3">
        <v>8</v>
      </c>
      <c r="O329" s="3">
        <v>751</v>
      </c>
      <c r="P329" s="3">
        <v>5</v>
      </c>
      <c r="Q329" s="3">
        <v>18093.540016511201</v>
      </c>
      <c r="R329" s="3">
        <v>5</v>
      </c>
      <c r="S329" s="3">
        <v>1</v>
      </c>
      <c r="T329" s="3">
        <v>0</v>
      </c>
      <c r="U329" s="3">
        <v>14678.3175594232</v>
      </c>
      <c r="V329" s="3">
        <v>1</v>
      </c>
    </row>
    <row r="330" spans="1:22" ht="21.75" customHeight="1" x14ac:dyDescent="0.3">
      <c r="A330" s="3" t="s">
        <v>356</v>
      </c>
      <c r="B330" s="3">
        <v>36</v>
      </c>
      <c r="C330" s="3" t="s">
        <v>28</v>
      </c>
      <c r="D330" s="3" t="s">
        <v>33</v>
      </c>
      <c r="E330" s="3">
        <v>17377.543284311902</v>
      </c>
      <c r="F330" s="3">
        <v>160</v>
      </c>
      <c r="G330" s="3">
        <v>2472.6888967557302</v>
      </c>
      <c r="H330" s="3">
        <v>10</v>
      </c>
      <c r="I330" s="3">
        <v>1353.6139551521201</v>
      </c>
      <c r="J330" s="3">
        <v>39</v>
      </c>
      <c r="K330" s="3">
        <v>470.85729837190098</v>
      </c>
      <c r="L330" s="3">
        <v>67</v>
      </c>
      <c r="M330" s="3">
        <v>15</v>
      </c>
      <c r="N330" s="3">
        <v>0</v>
      </c>
      <c r="O330" s="3">
        <v>346</v>
      </c>
      <c r="P330" s="3">
        <v>2</v>
      </c>
      <c r="Q330" s="3">
        <v>9968.8766184580199</v>
      </c>
      <c r="R330" s="3">
        <v>3</v>
      </c>
      <c r="S330" s="3">
        <v>0</v>
      </c>
      <c r="T330" s="3">
        <v>0</v>
      </c>
      <c r="U330" s="3">
        <v>10616.0758700023</v>
      </c>
      <c r="V330" s="3">
        <v>1</v>
      </c>
    </row>
    <row r="331" spans="1:22" ht="21.75" customHeight="1" x14ac:dyDescent="0.3">
      <c r="A331" s="3" t="s">
        <v>357</v>
      </c>
      <c r="B331" s="3">
        <v>52</v>
      </c>
      <c r="C331" s="3" t="s">
        <v>28</v>
      </c>
      <c r="D331" s="3" t="s">
        <v>24</v>
      </c>
      <c r="E331" s="3">
        <v>97351.070177333706</v>
      </c>
      <c r="F331" s="3">
        <v>46</v>
      </c>
      <c r="G331" s="3">
        <v>288.65899574523399</v>
      </c>
      <c r="H331" s="3">
        <v>5</v>
      </c>
      <c r="I331" s="3">
        <v>359.395305270412</v>
      </c>
      <c r="J331" s="3">
        <v>30</v>
      </c>
      <c r="K331" s="3">
        <v>0</v>
      </c>
      <c r="L331" s="3">
        <v>8</v>
      </c>
      <c r="M331" s="3">
        <v>3</v>
      </c>
      <c r="N331" s="3">
        <v>0</v>
      </c>
      <c r="O331" s="3">
        <v>726</v>
      </c>
      <c r="P331" s="3">
        <v>1</v>
      </c>
      <c r="Q331" s="3">
        <v>16059.2180240327</v>
      </c>
      <c r="R331" s="3">
        <v>0</v>
      </c>
      <c r="S331" s="3">
        <v>0</v>
      </c>
      <c r="T331" s="3">
        <v>0</v>
      </c>
      <c r="U331" s="3">
        <v>7265.9983880214104</v>
      </c>
      <c r="V331" s="3">
        <v>0</v>
      </c>
    </row>
    <row r="332" spans="1:22" ht="21.75" customHeight="1" x14ac:dyDescent="0.3">
      <c r="A332" s="3" t="s">
        <v>358</v>
      </c>
      <c r="B332" s="3">
        <v>67</v>
      </c>
      <c r="C332" s="3" t="s">
        <v>28</v>
      </c>
      <c r="D332" s="3" t="s">
        <v>24</v>
      </c>
      <c r="E332" s="3">
        <v>63107.1094918499</v>
      </c>
      <c r="F332" s="3">
        <v>185</v>
      </c>
      <c r="G332" s="3">
        <v>1422.9715347718</v>
      </c>
      <c r="H332" s="3">
        <v>6</v>
      </c>
      <c r="I332" s="3">
        <v>924.484455493518</v>
      </c>
      <c r="J332" s="3">
        <v>18</v>
      </c>
      <c r="K332" s="3">
        <v>535.72696453498497</v>
      </c>
      <c r="L332" s="3">
        <v>55</v>
      </c>
      <c r="M332" s="3">
        <v>19</v>
      </c>
      <c r="N332" s="3">
        <v>3</v>
      </c>
      <c r="O332" s="3">
        <v>838</v>
      </c>
      <c r="P332" s="3">
        <v>4</v>
      </c>
      <c r="Q332" s="3">
        <v>10270.954510531101</v>
      </c>
      <c r="R332" s="3">
        <v>6</v>
      </c>
      <c r="S332" s="3">
        <v>0</v>
      </c>
      <c r="T332" s="3">
        <v>0</v>
      </c>
      <c r="U332" s="3">
        <v>11115.174265251901</v>
      </c>
      <c r="V332" s="3">
        <v>1</v>
      </c>
    </row>
    <row r="333" spans="1:22" ht="21.75" customHeight="1" x14ac:dyDescent="0.3">
      <c r="A333" s="3" t="s">
        <v>359</v>
      </c>
      <c r="B333" s="3">
        <v>31</v>
      </c>
      <c r="C333" s="3" t="s">
        <v>31</v>
      </c>
      <c r="D333" s="3" t="s">
        <v>24</v>
      </c>
      <c r="E333" s="3">
        <v>32372.254304878101</v>
      </c>
      <c r="F333" s="3">
        <v>73</v>
      </c>
      <c r="G333" s="3">
        <v>1779.7977502206099</v>
      </c>
      <c r="H333" s="3">
        <v>11</v>
      </c>
      <c r="I333" s="3">
        <v>1090.7294919533899</v>
      </c>
      <c r="J333" s="3">
        <v>32</v>
      </c>
      <c r="K333" s="3">
        <v>809.781724635307</v>
      </c>
      <c r="L333" s="3">
        <v>38</v>
      </c>
      <c r="M333" s="3">
        <v>18</v>
      </c>
      <c r="N333" s="3">
        <v>9</v>
      </c>
      <c r="O333" s="3">
        <v>847</v>
      </c>
      <c r="P333" s="3">
        <v>1</v>
      </c>
      <c r="Q333" s="3">
        <v>17828.5936249523</v>
      </c>
      <c r="R333" s="3">
        <v>4</v>
      </c>
      <c r="S333" s="3">
        <v>0</v>
      </c>
      <c r="T333" s="3">
        <v>0</v>
      </c>
      <c r="U333" s="3">
        <v>500</v>
      </c>
      <c r="V333" s="3">
        <v>1</v>
      </c>
    </row>
    <row r="334" spans="1:22" ht="21.75" customHeight="1" x14ac:dyDescent="0.3">
      <c r="A334" s="3" t="s">
        <v>360</v>
      </c>
      <c r="B334" s="3">
        <v>41</v>
      </c>
      <c r="C334" s="3" t="s">
        <v>31</v>
      </c>
      <c r="D334" s="3" t="s">
        <v>33</v>
      </c>
      <c r="E334" s="3">
        <v>54141.087278901199</v>
      </c>
      <c r="F334" s="3">
        <v>20</v>
      </c>
      <c r="G334" s="3">
        <v>1454.9121889857799</v>
      </c>
      <c r="H334" s="3">
        <v>4</v>
      </c>
      <c r="I334" s="3">
        <v>766.69756419040903</v>
      </c>
      <c r="J334" s="3">
        <v>25</v>
      </c>
      <c r="K334" s="3">
        <v>688.48075539168406</v>
      </c>
      <c r="L334" s="3">
        <v>14</v>
      </c>
      <c r="M334" s="3">
        <v>7</v>
      </c>
      <c r="N334" s="3">
        <v>0</v>
      </c>
      <c r="O334" s="3">
        <v>787</v>
      </c>
      <c r="P334" s="3">
        <v>4</v>
      </c>
      <c r="Q334" s="3">
        <v>1999.05958384832</v>
      </c>
      <c r="R334" s="3">
        <v>0</v>
      </c>
      <c r="S334" s="3">
        <v>0</v>
      </c>
      <c r="T334" s="3">
        <v>0</v>
      </c>
      <c r="U334" s="3">
        <v>19317.051981604101</v>
      </c>
      <c r="V334" s="3">
        <v>0</v>
      </c>
    </row>
    <row r="335" spans="1:22" ht="21.75" customHeight="1" x14ac:dyDescent="0.3">
      <c r="A335" s="3" t="s">
        <v>361</v>
      </c>
      <c r="B335" s="3">
        <v>41</v>
      </c>
      <c r="C335" s="3" t="s">
        <v>23</v>
      </c>
      <c r="D335" s="3" t="s">
        <v>24</v>
      </c>
      <c r="E335" s="3">
        <v>25769.4669935563</v>
      </c>
      <c r="F335" s="3">
        <v>85</v>
      </c>
      <c r="G335" s="3">
        <v>1110.2927605055499</v>
      </c>
      <c r="H335" s="3">
        <v>11</v>
      </c>
      <c r="I335" s="3">
        <v>1233.3991237994801</v>
      </c>
      <c r="J335" s="3">
        <v>44</v>
      </c>
      <c r="K335" s="3">
        <v>283.27715783893302</v>
      </c>
      <c r="L335" s="3">
        <v>17</v>
      </c>
      <c r="M335" s="3">
        <v>19</v>
      </c>
      <c r="N335" s="3">
        <v>8</v>
      </c>
      <c r="O335" s="3">
        <v>862</v>
      </c>
      <c r="P335" s="3">
        <v>4</v>
      </c>
      <c r="Q335" s="3">
        <v>15659.402507348799</v>
      </c>
      <c r="R335" s="3">
        <v>3</v>
      </c>
      <c r="S335" s="3">
        <v>0</v>
      </c>
      <c r="T335" s="3">
        <v>0</v>
      </c>
      <c r="U335" s="3">
        <v>2537.0976323353402</v>
      </c>
      <c r="V335" s="3">
        <v>0</v>
      </c>
    </row>
    <row r="336" spans="1:22" ht="21.75" customHeight="1" x14ac:dyDescent="0.3">
      <c r="A336" s="3" t="s">
        <v>362</v>
      </c>
      <c r="B336" s="3">
        <v>65</v>
      </c>
      <c r="C336" s="3" t="s">
        <v>28</v>
      </c>
      <c r="D336" s="3" t="s">
        <v>33</v>
      </c>
      <c r="E336" s="3">
        <v>41104.372115071303</v>
      </c>
      <c r="F336" s="3">
        <v>81</v>
      </c>
      <c r="G336" s="3">
        <v>2616.1469670250999</v>
      </c>
      <c r="H336" s="3">
        <v>9</v>
      </c>
      <c r="I336" s="3">
        <v>1569.59296339145</v>
      </c>
      <c r="J336" s="3">
        <v>0</v>
      </c>
      <c r="K336" s="3">
        <v>755.68593304773299</v>
      </c>
      <c r="L336" s="3">
        <v>51</v>
      </c>
      <c r="M336" s="3">
        <v>7</v>
      </c>
      <c r="N336" s="3">
        <v>5</v>
      </c>
      <c r="O336" s="3">
        <v>641</v>
      </c>
      <c r="P336" s="3">
        <v>5</v>
      </c>
      <c r="Q336" s="3">
        <v>14501.512083968801</v>
      </c>
      <c r="R336" s="3">
        <v>0</v>
      </c>
      <c r="S336" s="3">
        <v>0</v>
      </c>
      <c r="T336" s="3">
        <v>0</v>
      </c>
      <c r="U336" s="3">
        <v>9232.0239724867206</v>
      </c>
      <c r="V336" s="3">
        <v>0</v>
      </c>
    </row>
    <row r="337" spans="1:22" ht="21.75" customHeight="1" x14ac:dyDescent="0.3">
      <c r="A337" s="3" t="s">
        <v>363</v>
      </c>
      <c r="B337" s="3">
        <v>49</v>
      </c>
      <c r="C337" s="3" t="s">
        <v>23</v>
      </c>
      <c r="D337" s="3" t="s">
        <v>26</v>
      </c>
      <c r="E337" s="3">
        <v>23324.2062597357</v>
      </c>
      <c r="F337" s="3">
        <v>233</v>
      </c>
      <c r="G337" s="3">
        <v>1662.9033194157801</v>
      </c>
      <c r="H337" s="3">
        <v>7</v>
      </c>
      <c r="I337" s="3">
        <v>920.17437193520595</v>
      </c>
      <c r="J337" s="3">
        <v>10</v>
      </c>
      <c r="K337" s="3">
        <v>297.80868566540801</v>
      </c>
      <c r="L337" s="3">
        <v>60</v>
      </c>
      <c r="M337" s="3">
        <v>13</v>
      </c>
      <c r="N337" s="3">
        <v>4</v>
      </c>
      <c r="O337" s="3">
        <v>828</v>
      </c>
      <c r="P337" s="3">
        <v>2</v>
      </c>
      <c r="Q337" s="3">
        <v>14249.956343440699</v>
      </c>
      <c r="R337" s="3">
        <v>5</v>
      </c>
      <c r="S337" s="3">
        <v>0</v>
      </c>
      <c r="T337" s="3">
        <v>0</v>
      </c>
      <c r="U337" s="3">
        <v>3901.8558723880001</v>
      </c>
      <c r="V337" s="3">
        <v>1</v>
      </c>
    </row>
    <row r="338" spans="1:22" ht="21.75" customHeight="1" x14ac:dyDescent="0.3">
      <c r="A338" s="3" t="s">
        <v>364</v>
      </c>
      <c r="B338" s="3">
        <v>57</v>
      </c>
      <c r="C338" s="3" t="s">
        <v>28</v>
      </c>
      <c r="D338" s="3" t="s">
        <v>24</v>
      </c>
      <c r="E338" s="3">
        <v>49078.672778472297</v>
      </c>
      <c r="F338" s="3">
        <v>238</v>
      </c>
      <c r="G338" s="3">
        <v>939.09992446638205</v>
      </c>
      <c r="H338" s="3">
        <v>10</v>
      </c>
      <c r="I338" s="3">
        <v>718.24359370269997</v>
      </c>
      <c r="J338" s="3">
        <v>1</v>
      </c>
      <c r="K338" s="3">
        <v>573.21822805898501</v>
      </c>
      <c r="L338" s="3">
        <v>36</v>
      </c>
      <c r="M338" s="3">
        <v>15</v>
      </c>
      <c r="N338" s="3">
        <v>4</v>
      </c>
      <c r="O338" s="3">
        <v>578</v>
      </c>
      <c r="P338" s="3">
        <v>0</v>
      </c>
      <c r="Q338" s="3">
        <v>15081.270749139399</v>
      </c>
      <c r="R338" s="3">
        <v>0</v>
      </c>
      <c r="S338" s="3">
        <v>0</v>
      </c>
      <c r="T338" s="3">
        <v>0</v>
      </c>
      <c r="U338" s="3">
        <v>3097.7611298155398</v>
      </c>
      <c r="V338" s="3">
        <v>1</v>
      </c>
    </row>
    <row r="339" spans="1:22" ht="21.75" customHeight="1" x14ac:dyDescent="0.3">
      <c r="A339" s="3" t="s">
        <v>365</v>
      </c>
      <c r="B339" s="3">
        <v>57</v>
      </c>
      <c r="C339" s="3" t="s">
        <v>28</v>
      </c>
      <c r="D339" s="3" t="s">
        <v>26</v>
      </c>
      <c r="E339" s="3">
        <v>21535.605929658999</v>
      </c>
      <c r="F339" s="3">
        <v>88</v>
      </c>
      <c r="G339" s="3">
        <v>2287.3841740088401</v>
      </c>
      <c r="H339" s="3">
        <v>3</v>
      </c>
      <c r="I339" s="3">
        <v>1141.9439826816899</v>
      </c>
      <c r="J339" s="3">
        <v>34</v>
      </c>
      <c r="K339" s="3">
        <v>0</v>
      </c>
      <c r="L339" s="3">
        <v>79</v>
      </c>
      <c r="M339" s="3">
        <v>5</v>
      </c>
      <c r="N339" s="3">
        <v>1</v>
      </c>
      <c r="O339" s="3">
        <v>471</v>
      </c>
      <c r="P339" s="3">
        <v>0</v>
      </c>
      <c r="Q339" s="3">
        <v>18809.867771916899</v>
      </c>
      <c r="R339" s="3">
        <v>7</v>
      </c>
      <c r="S339" s="3">
        <v>0</v>
      </c>
      <c r="T339" s="3">
        <v>0</v>
      </c>
      <c r="U339" s="3">
        <v>12676.4051917303</v>
      </c>
      <c r="V339" s="3">
        <v>1</v>
      </c>
    </row>
    <row r="340" spans="1:22" ht="21.75" customHeight="1" x14ac:dyDescent="0.3">
      <c r="A340" s="3" t="s">
        <v>366</v>
      </c>
      <c r="B340" s="3">
        <v>64</v>
      </c>
      <c r="C340" s="3" t="s">
        <v>28</v>
      </c>
      <c r="D340" s="3" t="s">
        <v>24</v>
      </c>
      <c r="E340" s="3">
        <v>56991.612097631602</v>
      </c>
      <c r="F340" s="3">
        <v>169</v>
      </c>
      <c r="G340" s="3">
        <v>2611.80041031567</v>
      </c>
      <c r="H340" s="3">
        <v>2</v>
      </c>
      <c r="I340" s="3">
        <v>1094.7241011322701</v>
      </c>
      <c r="J340" s="3">
        <v>12</v>
      </c>
      <c r="K340" s="3">
        <v>652.37612013325202</v>
      </c>
      <c r="L340" s="3">
        <v>52</v>
      </c>
      <c r="M340" s="3">
        <v>17</v>
      </c>
      <c r="N340" s="3">
        <v>2</v>
      </c>
      <c r="O340" s="3">
        <v>601</v>
      </c>
      <c r="P340" s="3">
        <v>1</v>
      </c>
      <c r="Q340" s="3">
        <v>17921.0091846246</v>
      </c>
      <c r="R340" s="3">
        <v>5</v>
      </c>
      <c r="S340" s="3">
        <v>0</v>
      </c>
      <c r="T340" s="3">
        <v>0</v>
      </c>
      <c r="U340" s="3">
        <v>7437.2479666996796</v>
      </c>
      <c r="V340" s="3">
        <v>1</v>
      </c>
    </row>
    <row r="341" spans="1:22" ht="21.75" customHeight="1" x14ac:dyDescent="0.3">
      <c r="A341" s="3" t="s">
        <v>367</v>
      </c>
      <c r="B341" s="3">
        <v>27</v>
      </c>
      <c r="C341" s="3" t="s">
        <v>31</v>
      </c>
      <c r="D341" s="3" t="s">
        <v>33</v>
      </c>
      <c r="E341" s="3">
        <v>62279.979456430898</v>
      </c>
      <c r="F341" s="3">
        <v>44</v>
      </c>
      <c r="G341" s="3">
        <v>2412.5963694202801</v>
      </c>
      <c r="H341" s="3">
        <v>6</v>
      </c>
      <c r="I341" s="3">
        <v>20</v>
      </c>
      <c r="J341" s="3">
        <v>38</v>
      </c>
      <c r="K341" s="3">
        <v>501.25595672019199</v>
      </c>
      <c r="L341" s="3">
        <v>11</v>
      </c>
      <c r="M341" s="3">
        <v>7</v>
      </c>
      <c r="N341" s="3">
        <v>6</v>
      </c>
      <c r="O341" s="3">
        <v>695</v>
      </c>
      <c r="P341" s="3">
        <v>3</v>
      </c>
      <c r="Q341" s="3">
        <v>3531.3242615938202</v>
      </c>
      <c r="R341" s="3">
        <v>1</v>
      </c>
      <c r="S341" s="3">
        <v>0</v>
      </c>
      <c r="T341" s="3">
        <v>1</v>
      </c>
      <c r="U341" s="3">
        <v>8752.9089074038093</v>
      </c>
      <c r="V341" s="3">
        <v>1</v>
      </c>
    </row>
    <row r="342" spans="1:22" ht="21.75" customHeight="1" x14ac:dyDescent="0.3">
      <c r="A342" s="3" t="s">
        <v>368</v>
      </c>
      <c r="B342" s="3">
        <v>46</v>
      </c>
      <c r="C342" s="3" t="s">
        <v>31</v>
      </c>
      <c r="D342" s="3" t="s">
        <v>33</v>
      </c>
      <c r="E342" s="3">
        <v>35114.349207494801</v>
      </c>
      <c r="F342" s="3">
        <v>184</v>
      </c>
      <c r="G342" s="3">
        <v>1167.5050231305599</v>
      </c>
      <c r="H342" s="3">
        <v>3</v>
      </c>
      <c r="I342" s="3">
        <v>799.04255536811002</v>
      </c>
      <c r="J342" s="3">
        <v>33</v>
      </c>
      <c r="K342" s="3">
        <v>534.662599012138</v>
      </c>
      <c r="L342" s="3">
        <v>24</v>
      </c>
      <c r="M342" s="3">
        <v>18</v>
      </c>
      <c r="N342" s="3">
        <v>3</v>
      </c>
      <c r="O342" s="3">
        <v>865</v>
      </c>
      <c r="P342" s="3">
        <v>0</v>
      </c>
      <c r="Q342" s="3">
        <v>12688.3786609993</v>
      </c>
      <c r="R342" s="3">
        <v>1</v>
      </c>
      <c r="S342" s="3">
        <v>0</v>
      </c>
      <c r="T342" s="3">
        <v>0</v>
      </c>
      <c r="U342" s="3">
        <v>9380.7488068739294</v>
      </c>
      <c r="V342" s="3">
        <v>0</v>
      </c>
    </row>
    <row r="343" spans="1:22" ht="21.75" customHeight="1" x14ac:dyDescent="0.3">
      <c r="A343" s="3" t="s">
        <v>369</v>
      </c>
      <c r="B343" s="3">
        <v>46</v>
      </c>
      <c r="C343" s="3" t="s">
        <v>28</v>
      </c>
      <c r="D343" s="3" t="s">
        <v>33</v>
      </c>
      <c r="E343" s="3">
        <v>52896.095675583099</v>
      </c>
      <c r="F343" s="3">
        <v>126</v>
      </c>
      <c r="G343" s="3">
        <v>1202.0702908602</v>
      </c>
      <c r="H343" s="3">
        <v>0</v>
      </c>
      <c r="I343" s="3">
        <v>661.89018664131004</v>
      </c>
      <c r="J343" s="3">
        <v>33</v>
      </c>
      <c r="K343" s="3">
        <v>504.352309588151</v>
      </c>
      <c r="L343" s="3">
        <v>78</v>
      </c>
      <c r="M343" s="3">
        <v>3</v>
      </c>
      <c r="N343" s="3">
        <v>5</v>
      </c>
      <c r="O343" s="3">
        <v>824</v>
      </c>
      <c r="P343" s="3">
        <v>0</v>
      </c>
      <c r="Q343" s="3">
        <v>14131.7335245712</v>
      </c>
      <c r="R343" s="3">
        <v>5</v>
      </c>
      <c r="S343" s="3">
        <v>0</v>
      </c>
      <c r="T343" s="3">
        <v>0</v>
      </c>
      <c r="U343" s="3">
        <v>10698.3004193546</v>
      </c>
      <c r="V343" s="3">
        <v>1</v>
      </c>
    </row>
    <row r="344" spans="1:22" ht="21.75" customHeight="1" x14ac:dyDescent="0.3">
      <c r="A344" s="3" t="s">
        <v>370</v>
      </c>
      <c r="B344" s="3">
        <v>53</v>
      </c>
      <c r="C344" s="3" t="s">
        <v>23</v>
      </c>
      <c r="D344" s="3" t="s">
        <v>33</v>
      </c>
      <c r="E344" s="3">
        <v>34160.641663596602</v>
      </c>
      <c r="F344" s="3">
        <v>32</v>
      </c>
      <c r="G344" s="3">
        <v>667.92921035582503</v>
      </c>
      <c r="H344" s="3">
        <v>10</v>
      </c>
      <c r="I344" s="3">
        <v>938.84699202987099</v>
      </c>
      <c r="J344" s="3">
        <v>34</v>
      </c>
      <c r="K344" s="3">
        <v>967.05422643557995</v>
      </c>
      <c r="L344" s="3">
        <v>24</v>
      </c>
      <c r="M344" s="3">
        <v>3</v>
      </c>
      <c r="N344" s="3">
        <v>7</v>
      </c>
      <c r="O344" s="3">
        <v>626</v>
      </c>
      <c r="P344" s="3">
        <v>5</v>
      </c>
      <c r="Q344" s="3">
        <v>11602.470257561399</v>
      </c>
      <c r="R344" s="3">
        <v>0</v>
      </c>
      <c r="S344" s="3">
        <v>0</v>
      </c>
      <c r="T344" s="3">
        <v>0</v>
      </c>
      <c r="U344" s="3">
        <v>10358.9595875245</v>
      </c>
      <c r="V344" s="3">
        <v>0</v>
      </c>
    </row>
    <row r="345" spans="1:22" ht="21.75" customHeight="1" x14ac:dyDescent="0.3">
      <c r="A345" s="3" t="s">
        <v>371</v>
      </c>
      <c r="B345" s="3">
        <v>40</v>
      </c>
      <c r="C345" s="3" t="s">
        <v>28</v>
      </c>
      <c r="D345" s="3" t="s">
        <v>24</v>
      </c>
      <c r="E345" s="3">
        <v>59211.157356858297</v>
      </c>
      <c r="F345" s="3">
        <v>22</v>
      </c>
      <c r="G345" s="3">
        <v>1703.19313789545</v>
      </c>
      <c r="H345" s="3">
        <v>7</v>
      </c>
      <c r="I345" s="3">
        <v>732.21960189717299</v>
      </c>
      <c r="J345" s="3">
        <v>31</v>
      </c>
      <c r="K345" s="3">
        <v>718.44475514740498</v>
      </c>
      <c r="L345" s="3">
        <v>20</v>
      </c>
      <c r="M345" s="3">
        <v>6</v>
      </c>
      <c r="N345" s="3">
        <v>0</v>
      </c>
      <c r="O345" s="3">
        <v>749</v>
      </c>
      <c r="P345" s="3">
        <v>3</v>
      </c>
      <c r="Q345" s="3">
        <v>12928.411703317601</v>
      </c>
      <c r="R345" s="3">
        <v>6</v>
      </c>
      <c r="S345" s="3">
        <v>0</v>
      </c>
      <c r="T345" s="3">
        <v>0</v>
      </c>
      <c r="U345" s="3">
        <v>11920.201034236599</v>
      </c>
      <c r="V345" s="3">
        <v>1</v>
      </c>
    </row>
    <row r="346" spans="1:22" ht="21.75" customHeight="1" x14ac:dyDescent="0.3">
      <c r="A346" s="3" t="s">
        <v>372</v>
      </c>
      <c r="B346" s="3">
        <v>49</v>
      </c>
      <c r="C346" s="3" t="s">
        <v>28</v>
      </c>
      <c r="D346" s="3" t="s">
        <v>26</v>
      </c>
      <c r="E346" s="3">
        <v>37604.875125875697</v>
      </c>
      <c r="F346" s="3">
        <v>128</v>
      </c>
      <c r="G346" s="3">
        <v>2378.8465702282801</v>
      </c>
      <c r="H346" s="3">
        <v>4</v>
      </c>
      <c r="I346" s="3">
        <v>770.18836770514895</v>
      </c>
      <c r="J346" s="3">
        <v>44</v>
      </c>
      <c r="K346" s="3">
        <v>678.98855908367602</v>
      </c>
      <c r="L346" s="3">
        <v>6</v>
      </c>
      <c r="M346" s="3">
        <v>7</v>
      </c>
      <c r="N346" s="3">
        <v>5</v>
      </c>
      <c r="O346" s="3">
        <v>361</v>
      </c>
      <c r="P346" s="3">
        <v>0</v>
      </c>
      <c r="Q346" s="3">
        <v>14868.038999144401</v>
      </c>
      <c r="R346" s="3">
        <v>2</v>
      </c>
      <c r="S346" s="3">
        <v>0</v>
      </c>
      <c r="T346" s="3">
        <v>0</v>
      </c>
      <c r="U346" s="3">
        <v>500</v>
      </c>
      <c r="V346" s="3">
        <v>1</v>
      </c>
    </row>
    <row r="347" spans="1:22" ht="21.75" customHeight="1" x14ac:dyDescent="0.3">
      <c r="A347" s="3" t="s">
        <v>373</v>
      </c>
      <c r="B347" s="3">
        <v>52</v>
      </c>
      <c r="C347" s="3" t="s">
        <v>23</v>
      </c>
      <c r="D347" s="3" t="s">
        <v>33</v>
      </c>
      <c r="E347" s="3">
        <v>64201.462250844597</v>
      </c>
      <c r="F347" s="3">
        <v>98</v>
      </c>
      <c r="G347" s="3">
        <v>1951.34480548902</v>
      </c>
      <c r="H347" s="3">
        <v>7</v>
      </c>
      <c r="I347" s="3">
        <v>497.87553418862097</v>
      </c>
      <c r="J347" s="3">
        <v>11</v>
      </c>
      <c r="K347" s="3">
        <v>638.82047587111902</v>
      </c>
      <c r="L347" s="3">
        <v>75</v>
      </c>
      <c r="M347" s="3">
        <v>8</v>
      </c>
      <c r="N347" s="3">
        <v>0</v>
      </c>
      <c r="O347" s="3">
        <v>500</v>
      </c>
      <c r="P347" s="3">
        <v>2</v>
      </c>
      <c r="Q347" s="3">
        <v>16542.277897054999</v>
      </c>
      <c r="R347" s="3">
        <v>2</v>
      </c>
      <c r="S347" s="3">
        <v>0</v>
      </c>
      <c r="T347" s="3">
        <v>0</v>
      </c>
      <c r="U347" s="3">
        <v>4470.9660196781397</v>
      </c>
      <c r="V347" s="3">
        <v>1</v>
      </c>
    </row>
    <row r="348" spans="1:22" ht="21.75" customHeight="1" x14ac:dyDescent="0.3">
      <c r="A348" s="3" t="s">
        <v>374</v>
      </c>
      <c r="B348" s="3">
        <v>47</v>
      </c>
      <c r="C348" s="3" t="s">
        <v>28</v>
      </c>
      <c r="D348" s="3" t="s">
        <v>24</v>
      </c>
      <c r="E348" s="3">
        <v>17391.347233970198</v>
      </c>
      <c r="F348" s="3">
        <v>127</v>
      </c>
      <c r="G348" s="3">
        <v>2901.6558396567498</v>
      </c>
      <c r="H348" s="3">
        <v>7</v>
      </c>
      <c r="I348" s="3">
        <v>1057.08522644857</v>
      </c>
      <c r="J348" s="3">
        <v>32</v>
      </c>
      <c r="K348" s="3">
        <v>1001.44548801879</v>
      </c>
      <c r="L348" s="3">
        <v>48</v>
      </c>
      <c r="M348" s="3">
        <v>0</v>
      </c>
      <c r="N348" s="3">
        <v>7</v>
      </c>
      <c r="O348" s="3">
        <v>369</v>
      </c>
      <c r="P348" s="3">
        <v>2</v>
      </c>
      <c r="Q348" s="3">
        <v>15422.064279403599</v>
      </c>
      <c r="R348" s="3">
        <v>2</v>
      </c>
      <c r="S348" s="3">
        <v>0</v>
      </c>
      <c r="T348" s="3">
        <v>0</v>
      </c>
      <c r="U348" s="3">
        <v>3923.7774782105198</v>
      </c>
      <c r="V348" s="3">
        <v>1</v>
      </c>
    </row>
    <row r="349" spans="1:22" ht="21.75" customHeight="1" x14ac:dyDescent="0.3">
      <c r="A349" s="3" t="s">
        <v>375</v>
      </c>
      <c r="B349" s="3">
        <v>66</v>
      </c>
      <c r="C349" s="3" t="s">
        <v>23</v>
      </c>
      <c r="D349" s="3" t="s">
        <v>26</v>
      </c>
      <c r="E349" s="3">
        <v>31910.433528202</v>
      </c>
      <c r="F349" s="3">
        <v>44</v>
      </c>
      <c r="G349" s="3">
        <v>10</v>
      </c>
      <c r="H349" s="3">
        <v>11</v>
      </c>
      <c r="I349" s="3">
        <v>1379.2647775140599</v>
      </c>
      <c r="J349" s="3">
        <v>17</v>
      </c>
      <c r="K349" s="3">
        <v>437.004413515652</v>
      </c>
      <c r="L349" s="3">
        <v>38</v>
      </c>
      <c r="M349" s="3">
        <v>16</v>
      </c>
      <c r="N349" s="3">
        <v>3</v>
      </c>
      <c r="O349" s="3">
        <v>796</v>
      </c>
      <c r="P349" s="3">
        <v>1</v>
      </c>
      <c r="Q349" s="3">
        <v>17182.774373010099</v>
      </c>
      <c r="R349" s="3">
        <v>2</v>
      </c>
      <c r="S349" s="3">
        <v>0</v>
      </c>
      <c r="T349" s="3">
        <v>0</v>
      </c>
      <c r="U349" s="3">
        <v>12727.2701094779</v>
      </c>
      <c r="V349" s="3">
        <v>0</v>
      </c>
    </row>
    <row r="350" spans="1:22" ht="21.75" customHeight="1" x14ac:dyDescent="0.3">
      <c r="A350" s="3" t="s">
        <v>376</v>
      </c>
      <c r="B350" s="3">
        <v>52</v>
      </c>
      <c r="C350" s="3" t="s">
        <v>31</v>
      </c>
      <c r="D350" s="3" t="s">
        <v>33</v>
      </c>
      <c r="E350" s="3">
        <v>30041.3062168422</v>
      </c>
      <c r="F350" s="3">
        <v>91</v>
      </c>
      <c r="G350" s="3">
        <v>1612.1434179474099</v>
      </c>
      <c r="H350" s="3">
        <v>4</v>
      </c>
      <c r="I350" s="3">
        <v>503.314817774738</v>
      </c>
      <c r="J350" s="3">
        <v>4</v>
      </c>
      <c r="K350" s="3">
        <v>152.844452269518</v>
      </c>
      <c r="L350" s="3">
        <v>74</v>
      </c>
      <c r="M350" s="3">
        <v>6</v>
      </c>
      <c r="N350" s="3">
        <v>4</v>
      </c>
      <c r="O350" s="3">
        <v>507</v>
      </c>
      <c r="P350" s="3">
        <v>5</v>
      </c>
      <c r="Q350" s="3">
        <v>23815.743742553899</v>
      </c>
      <c r="R350" s="3">
        <v>3</v>
      </c>
      <c r="S350" s="3">
        <v>0</v>
      </c>
      <c r="T350" s="3">
        <v>0</v>
      </c>
      <c r="U350" s="3">
        <v>11405.6475833572</v>
      </c>
      <c r="V350" s="3">
        <v>1</v>
      </c>
    </row>
    <row r="351" spans="1:22" ht="21.75" customHeight="1" x14ac:dyDescent="0.3">
      <c r="A351" s="3" t="s">
        <v>377</v>
      </c>
      <c r="B351" s="3">
        <v>24</v>
      </c>
      <c r="C351" s="3" t="s">
        <v>31</v>
      </c>
      <c r="D351" s="3" t="s">
        <v>26</v>
      </c>
      <c r="E351" s="3">
        <v>53660.367651289998</v>
      </c>
      <c r="F351" s="3">
        <v>89</v>
      </c>
      <c r="G351" s="3">
        <v>2165.32673893216</v>
      </c>
      <c r="H351" s="3">
        <v>7</v>
      </c>
      <c r="I351" s="3">
        <v>311.03074189855897</v>
      </c>
      <c r="J351" s="3">
        <v>18</v>
      </c>
      <c r="K351" s="3">
        <v>929.24314262470295</v>
      </c>
      <c r="L351" s="3">
        <v>48</v>
      </c>
      <c r="M351" s="3">
        <v>19</v>
      </c>
      <c r="N351" s="3">
        <v>9</v>
      </c>
      <c r="O351" s="3">
        <v>764</v>
      </c>
      <c r="P351" s="3">
        <v>1</v>
      </c>
      <c r="Q351" s="3">
        <v>10756.385486704599</v>
      </c>
      <c r="R351" s="3">
        <v>2</v>
      </c>
      <c r="S351" s="3">
        <v>0</v>
      </c>
      <c r="T351" s="3">
        <v>0</v>
      </c>
      <c r="U351" s="3">
        <v>10964.444409989601</v>
      </c>
      <c r="V351" s="3">
        <v>0</v>
      </c>
    </row>
    <row r="352" spans="1:22" ht="21.75" customHeight="1" x14ac:dyDescent="0.3">
      <c r="A352" s="3" t="s">
        <v>378</v>
      </c>
      <c r="B352" s="3">
        <v>67</v>
      </c>
      <c r="C352" s="3" t="s">
        <v>23</v>
      </c>
      <c r="D352" s="3" t="s">
        <v>33</v>
      </c>
      <c r="E352" s="3">
        <v>59991.6145899486</v>
      </c>
      <c r="F352" s="3">
        <v>7</v>
      </c>
      <c r="G352" s="3">
        <v>1012.882144733</v>
      </c>
      <c r="H352" s="3">
        <v>6</v>
      </c>
      <c r="I352" s="3">
        <v>807.00112693961205</v>
      </c>
      <c r="J352" s="3">
        <v>30</v>
      </c>
      <c r="K352" s="3">
        <v>381.20577118404901</v>
      </c>
      <c r="L352" s="3">
        <v>33</v>
      </c>
      <c r="M352" s="3">
        <v>9</v>
      </c>
      <c r="N352" s="3">
        <v>1</v>
      </c>
      <c r="O352" s="3">
        <v>777</v>
      </c>
      <c r="P352" s="3">
        <v>1</v>
      </c>
      <c r="Q352" s="3">
        <v>11194.9329846086</v>
      </c>
      <c r="R352" s="3">
        <v>3</v>
      </c>
      <c r="S352" s="3">
        <v>0</v>
      </c>
      <c r="T352" s="3">
        <v>0</v>
      </c>
      <c r="U352" s="3">
        <v>3843.5011650085098</v>
      </c>
      <c r="V352" s="3">
        <v>0</v>
      </c>
    </row>
    <row r="353" spans="1:22" ht="21.75" customHeight="1" x14ac:dyDescent="0.3">
      <c r="A353" s="3" t="s">
        <v>379</v>
      </c>
      <c r="B353" s="3">
        <v>38</v>
      </c>
      <c r="C353" s="3" t="s">
        <v>31</v>
      </c>
      <c r="D353" s="3" t="s">
        <v>26</v>
      </c>
      <c r="E353" s="3">
        <v>55051.472602088397</v>
      </c>
      <c r="F353" s="3">
        <v>52</v>
      </c>
      <c r="G353" s="3">
        <v>594.78428072109</v>
      </c>
      <c r="H353" s="3">
        <v>2</v>
      </c>
      <c r="I353" s="3">
        <v>789.97051863765796</v>
      </c>
      <c r="J353" s="3">
        <v>26</v>
      </c>
      <c r="K353" s="3">
        <v>623.91066875674699</v>
      </c>
      <c r="L353" s="3">
        <v>74</v>
      </c>
      <c r="M353" s="3">
        <v>0</v>
      </c>
      <c r="N353" s="3">
        <v>2</v>
      </c>
      <c r="O353" s="3">
        <v>755</v>
      </c>
      <c r="P353" s="3">
        <v>5</v>
      </c>
      <c r="Q353" s="3">
        <v>16218.606967272701</v>
      </c>
      <c r="R353" s="3">
        <v>6</v>
      </c>
      <c r="S353" s="3">
        <v>0</v>
      </c>
      <c r="T353" s="3">
        <v>0</v>
      </c>
      <c r="U353" s="3">
        <v>2603.9787609340001</v>
      </c>
      <c r="V353" s="3">
        <v>1</v>
      </c>
    </row>
    <row r="354" spans="1:22" ht="21.75" customHeight="1" x14ac:dyDescent="0.3">
      <c r="A354" s="3" t="s">
        <v>380</v>
      </c>
      <c r="B354" s="3">
        <v>23</v>
      </c>
      <c r="C354" s="3" t="s">
        <v>31</v>
      </c>
      <c r="D354" s="3" t="s">
        <v>26</v>
      </c>
      <c r="E354" s="3">
        <v>40838.422488967299</v>
      </c>
      <c r="F354" s="3">
        <v>43</v>
      </c>
      <c r="G354" s="3">
        <v>534.26188333453001</v>
      </c>
      <c r="H354" s="3">
        <v>3</v>
      </c>
      <c r="I354" s="3">
        <v>1209.82647514213</v>
      </c>
      <c r="J354" s="3">
        <v>41</v>
      </c>
      <c r="K354" s="3">
        <v>630.33226545698096</v>
      </c>
      <c r="L354" s="3">
        <v>15</v>
      </c>
      <c r="M354" s="3">
        <v>17</v>
      </c>
      <c r="N354" s="3">
        <v>6</v>
      </c>
      <c r="O354" s="3">
        <v>430</v>
      </c>
      <c r="P354" s="3">
        <v>2</v>
      </c>
      <c r="Q354" s="3">
        <v>11974.0823176579</v>
      </c>
      <c r="R354" s="3">
        <v>2</v>
      </c>
      <c r="S354" s="3">
        <v>0</v>
      </c>
      <c r="T354" s="3">
        <v>0</v>
      </c>
      <c r="U354" s="3">
        <v>516.11639351481097</v>
      </c>
      <c r="V354" s="3">
        <v>1</v>
      </c>
    </row>
    <row r="355" spans="1:22" ht="21.75" customHeight="1" x14ac:dyDescent="0.3">
      <c r="A355" s="3" t="s">
        <v>381</v>
      </c>
      <c r="B355" s="3">
        <v>54</v>
      </c>
      <c r="C355" s="3" t="s">
        <v>23</v>
      </c>
      <c r="D355" s="3" t="s">
        <v>33</v>
      </c>
      <c r="E355" s="3">
        <v>10000</v>
      </c>
      <c r="F355" s="3">
        <v>96</v>
      </c>
      <c r="G355" s="3">
        <v>1583.52082468156</v>
      </c>
      <c r="H355" s="3">
        <v>10</v>
      </c>
      <c r="I355" s="3">
        <v>369.78176666751398</v>
      </c>
      <c r="J355" s="3">
        <v>37</v>
      </c>
      <c r="K355" s="3">
        <v>316.51185879742297</v>
      </c>
      <c r="L355" s="3">
        <v>14</v>
      </c>
      <c r="M355" s="3">
        <v>13</v>
      </c>
      <c r="N355" s="3">
        <v>6</v>
      </c>
      <c r="O355" s="3">
        <v>772</v>
      </c>
      <c r="P355" s="3">
        <v>1</v>
      </c>
      <c r="Q355" s="3">
        <v>9968.1751061164905</v>
      </c>
      <c r="R355" s="3">
        <v>5</v>
      </c>
      <c r="S355" s="3">
        <v>0</v>
      </c>
      <c r="T355" s="3">
        <v>0</v>
      </c>
      <c r="U355" s="3">
        <v>9551.2379747182404</v>
      </c>
      <c r="V355" s="3">
        <v>1</v>
      </c>
    </row>
    <row r="356" spans="1:22" ht="21.75" customHeight="1" x14ac:dyDescent="0.3">
      <c r="A356" s="3" t="s">
        <v>382</v>
      </c>
      <c r="B356" s="3">
        <v>68</v>
      </c>
      <c r="C356" s="3" t="s">
        <v>31</v>
      </c>
      <c r="D356" s="3" t="s">
        <v>24</v>
      </c>
      <c r="E356" s="3">
        <v>50696.641305636098</v>
      </c>
      <c r="F356" s="3">
        <v>169</v>
      </c>
      <c r="G356" s="3">
        <v>514.292858673605</v>
      </c>
      <c r="H356" s="3">
        <v>11</v>
      </c>
      <c r="I356" s="3">
        <v>611.71568874156605</v>
      </c>
      <c r="J356" s="3">
        <v>49</v>
      </c>
      <c r="K356" s="3">
        <v>146.58057802501901</v>
      </c>
      <c r="L356" s="3">
        <v>39</v>
      </c>
      <c r="M356" s="3">
        <v>18</v>
      </c>
      <c r="N356" s="3">
        <v>7</v>
      </c>
      <c r="O356" s="3">
        <v>576</v>
      </c>
      <c r="P356" s="3">
        <v>1</v>
      </c>
      <c r="Q356" s="3">
        <v>9271.7844557137305</v>
      </c>
      <c r="R356" s="3">
        <v>0</v>
      </c>
      <c r="S356" s="3">
        <v>0</v>
      </c>
      <c r="T356" s="3">
        <v>0</v>
      </c>
      <c r="U356" s="3">
        <v>1116.1872175569299</v>
      </c>
      <c r="V356" s="3">
        <v>1</v>
      </c>
    </row>
    <row r="357" spans="1:22" ht="21.75" customHeight="1" x14ac:dyDescent="0.3">
      <c r="A357" s="3" t="s">
        <v>383</v>
      </c>
      <c r="B357" s="3">
        <v>36</v>
      </c>
      <c r="C357" s="3" t="s">
        <v>28</v>
      </c>
      <c r="D357" s="3" t="s">
        <v>26</v>
      </c>
      <c r="E357" s="3">
        <v>64184.883517707298</v>
      </c>
      <c r="F357" s="3">
        <v>59</v>
      </c>
      <c r="G357" s="3">
        <v>2678.43210586744</v>
      </c>
      <c r="H357" s="3">
        <v>6</v>
      </c>
      <c r="I357" s="3">
        <v>48.303866256601502</v>
      </c>
      <c r="J357" s="3">
        <v>14</v>
      </c>
      <c r="K357" s="3">
        <v>766.48077306087498</v>
      </c>
      <c r="L357" s="3">
        <v>78</v>
      </c>
      <c r="M357" s="3">
        <v>17</v>
      </c>
      <c r="N357" s="3">
        <v>2</v>
      </c>
      <c r="O357" s="3">
        <v>353</v>
      </c>
      <c r="P357" s="3">
        <v>2</v>
      </c>
      <c r="Q357" s="3">
        <v>15770.625615618101</v>
      </c>
      <c r="R357" s="3">
        <v>5</v>
      </c>
      <c r="S357" s="3">
        <v>0</v>
      </c>
      <c r="T357" s="3">
        <v>1</v>
      </c>
      <c r="U357" s="3">
        <v>11353.327238625199</v>
      </c>
      <c r="V357" s="3">
        <v>1</v>
      </c>
    </row>
    <row r="358" spans="1:22" ht="21.75" customHeight="1" x14ac:dyDescent="0.3">
      <c r="A358" s="3" t="s">
        <v>384</v>
      </c>
      <c r="B358" s="3">
        <v>63</v>
      </c>
      <c r="C358" s="3" t="s">
        <v>28</v>
      </c>
      <c r="D358" s="3" t="s">
        <v>33</v>
      </c>
      <c r="E358" s="3">
        <v>98249.159689398395</v>
      </c>
      <c r="F358" s="3">
        <v>221</v>
      </c>
      <c r="G358" s="3">
        <v>1911.9499675193599</v>
      </c>
      <c r="H358" s="3">
        <v>3</v>
      </c>
      <c r="I358" s="3">
        <v>1281.2442726741399</v>
      </c>
      <c r="J358" s="3">
        <v>45</v>
      </c>
      <c r="K358" s="3">
        <v>817.11008546823496</v>
      </c>
      <c r="L358" s="3">
        <v>6</v>
      </c>
      <c r="M358" s="3">
        <v>12</v>
      </c>
      <c r="N358" s="3">
        <v>1</v>
      </c>
      <c r="O358" s="3">
        <v>689</v>
      </c>
      <c r="P358" s="3">
        <v>5</v>
      </c>
      <c r="Q358" s="3">
        <v>14714.238437153699</v>
      </c>
      <c r="R358" s="3">
        <v>2</v>
      </c>
      <c r="S358" s="3">
        <v>0</v>
      </c>
      <c r="T358" s="3">
        <v>0</v>
      </c>
      <c r="U358" s="3">
        <v>4900.7036021723497</v>
      </c>
      <c r="V358" s="3">
        <v>0</v>
      </c>
    </row>
    <row r="359" spans="1:22" ht="21.75" customHeight="1" x14ac:dyDescent="0.3">
      <c r="A359" s="3" t="s">
        <v>385</v>
      </c>
      <c r="B359" s="3">
        <v>47</v>
      </c>
      <c r="C359" s="3" t="s">
        <v>23</v>
      </c>
      <c r="D359" s="3" t="s">
        <v>26</v>
      </c>
      <c r="E359" s="3">
        <v>42360.8860272081</v>
      </c>
      <c r="F359" s="3">
        <v>187</v>
      </c>
      <c r="G359" s="3">
        <v>1339.4080312721001</v>
      </c>
      <c r="H359" s="3">
        <v>5</v>
      </c>
      <c r="I359" s="3">
        <v>887.69061991317699</v>
      </c>
      <c r="J359" s="3">
        <v>47</v>
      </c>
      <c r="K359" s="3">
        <v>658.32810169475704</v>
      </c>
      <c r="L359" s="3">
        <v>39</v>
      </c>
      <c r="M359" s="3">
        <v>6</v>
      </c>
      <c r="N359" s="3">
        <v>1</v>
      </c>
      <c r="O359" s="3">
        <v>514</v>
      </c>
      <c r="P359" s="3">
        <v>3</v>
      </c>
      <c r="Q359" s="3">
        <v>23192.810792329499</v>
      </c>
      <c r="R359" s="3">
        <v>7</v>
      </c>
      <c r="S359" s="3">
        <v>0</v>
      </c>
      <c r="T359" s="3">
        <v>0</v>
      </c>
      <c r="U359" s="3">
        <v>5671.9884167256496</v>
      </c>
      <c r="V359" s="3">
        <v>1</v>
      </c>
    </row>
    <row r="360" spans="1:22" ht="21.75" customHeight="1" x14ac:dyDescent="0.3">
      <c r="A360" s="3" t="s">
        <v>386</v>
      </c>
      <c r="B360" s="3">
        <v>49</v>
      </c>
      <c r="C360" s="3" t="s">
        <v>31</v>
      </c>
      <c r="D360" s="3" t="s">
        <v>26</v>
      </c>
      <c r="E360" s="3">
        <v>38024.320803186398</v>
      </c>
      <c r="F360" s="3">
        <v>236</v>
      </c>
      <c r="G360" s="3">
        <v>1435.60213303817</v>
      </c>
      <c r="H360" s="3">
        <v>11</v>
      </c>
      <c r="I360" s="3">
        <v>637.79848010672094</v>
      </c>
      <c r="J360" s="3">
        <v>3</v>
      </c>
      <c r="K360" s="3">
        <v>600.53714990119295</v>
      </c>
      <c r="L360" s="3">
        <v>65</v>
      </c>
      <c r="M360" s="3">
        <v>1</v>
      </c>
      <c r="N360" s="3">
        <v>5</v>
      </c>
      <c r="O360" s="3">
        <v>310</v>
      </c>
      <c r="P360" s="3">
        <v>1</v>
      </c>
      <c r="Q360" s="3">
        <v>5852.53075048545</v>
      </c>
      <c r="R360" s="3">
        <v>6</v>
      </c>
      <c r="S360" s="3">
        <v>0</v>
      </c>
      <c r="T360" s="3">
        <v>0</v>
      </c>
      <c r="U360" s="3">
        <v>6659.0313584118303</v>
      </c>
      <c r="V360" s="3">
        <v>1</v>
      </c>
    </row>
    <row r="361" spans="1:22" ht="21.75" customHeight="1" x14ac:dyDescent="0.3">
      <c r="A361" s="3" t="s">
        <v>387</v>
      </c>
      <c r="B361" s="3">
        <v>48</v>
      </c>
      <c r="C361" s="3" t="s">
        <v>28</v>
      </c>
      <c r="D361" s="3" t="s">
        <v>24</v>
      </c>
      <c r="E361" s="3">
        <v>55764.586063186798</v>
      </c>
      <c r="F361" s="3">
        <v>167</v>
      </c>
      <c r="G361" s="3">
        <v>2365.5402889126999</v>
      </c>
      <c r="H361" s="3">
        <v>1</v>
      </c>
      <c r="I361" s="3">
        <v>337.20498249308798</v>
      </c>
      <c r="J361" s="3">
        <v>18</v>
      </c>
      <c r="K361" s="3">
        <v>150.39968929080101</v>
      </c>
      <c r="L361" s="3">
        <v>69</v>
      </c>
      <c r="M361" s="3">
        <v>6</v>
      </c>
      <c r="N361" s="3">
        <v>1</v>
      </c>
      <c r="O361" s="3">
        <v>753</v>
      </c>
      <c r="P361" s="3">
        <v>0</v>
      </c>
      <c r="Q361" s="3">
        <v>5996.0738992614497</v>
      </c>
      <c r="R361" s="3">
        <v>6</v>
      </c>
      <c r="S361" s="3">
        <v>0</v>
      </c>
      <c r="T361" s="3">
        <v>0</v>
      </c>
      <c r="U361" s="3">
        <v>2347.9399504626199</v>
      </c>
      <c r="V361" s="3">
        <v>1</v>
      </c>
    </row>
    <row r="362" spans="1:22" ht="21.75" customHeight="1" x14ac:dyDescent="0.3">
      <c r="A362" s="3" t="s">
        <v>388</v>
      </c>
      <c r="B362" s="3">
        <v>65</v>
      </c>
      <c r="C362" s="3" t="s">
        <v>28</v>
      </c>
      <c r="D362" s="3" t="s">
        <v>26</v>
      </c>
      <c r="E362" s="3">
        <v>45389.148022014</v>
      </c>
      <c r="F362" s="3">
        <v>137</v>
      </c>
      <c r="G362" s="3">
        <v>2572.7196222883799</v>
      </c>
      <c r="H362" s="3">
        <v>11</v>
      </c>
      <c r="I362" s="3">
        <v>369.33337963796203</v>
      </c>
      <c r="J362" s="3">
        <v>20</v>
      </c>
      <c r="K362" s="3">
        <v>417.04799961480501</v>
      </c>
      <c r="L362" s="3">
        <v>21</v>
      </c>
      <c r="M362" s="3">
        <v>9</v>
      </c>
      <c r="N362" s="3">
        <v>3</v>
      </c>
      <c r="O362" s="3">
        <v>710</v>
      </c>
      <c r="P362" s="3">
        <v>2</v>
      </c>
      <c r="Q362" s="3">
        <v>12399.350926281501</v>
      </c>
      <c r="R362" s="3">
        <v>0</v>
      </c>
      <c r="S362" s="3">
        <v>0</v>
      </c>
      <c r="T362" s="3">
        <v>0</v>
      </c>
      <c r="U362" s="3">
        <v>12074.3953001318</v>
      </c>
      <c r="V362" s="3">
        <v>0</v>
      </c>
    </row>
    <row r="363" spans="1:22" ht="21.75" customHeight="1" x14ac:dyDescent="0.3">
      <c r="A363" s="3" t="s">
        <v>389</v>
      </c>
      <c r="B363" s="3">
        <v>25</v>
      </c>
      <c r="C363" s="3" t="s">
        <v>31</v>
      </c>
      <c r="D363" s="3" t="s">
        <v>26</v>
      </c>
      <c r="E363" s="3">
        <v>72956.721330737695</v>
      </c>
      <c r="F363" s="3">
        <v>135</v>
      </c>
      <c r="G363" s="3">
        <v>752.86575795569797</v>
      </c>
      <c r="H363" s="3">
        <v>1</v>
      </c>
      <c r="I363" s="3">
        <v>944.99341492698704</v>
      </c>
      <c r="J363" s="3">
        <v>39</v>
      </c>
      <c r="K363" s="3">
        <v>803.416431268064</v>
      </c>
      <c r="L363" s="3">
        <v>58</v>
      </c>
      <c r="M363" s="3">
        <v>16</v>
      </c>
      <c r="N363" s="3">
        <v>8</v>
      </c>
      <c r="O363" s="3">
        <v>883</v>
      </c>
      <c r="P363" s="3">
        <v>3</v>
      </c>
      <c r="Q363" s="3">
        <v>7294.2940325292402</v>
      </c>
      <c r="R363" s="3">
        <v>5</v>
      </c>
      <c r="S363" s="3">
        <v>0</v>
      </c>
      <c r="T363" s="3">
        <v>0</v>
      </c>
      <c r="U363" s="3">
        <v>2902.4038828929702</v>
      </c>
      <c r="V363" s="3">
        <v>1</v>
      </c>
    </row>
    <row r="364" spans="1:22" ht="21.75" customHeight="1" x14ac:dyDescent="0.3">
      <c r="A364" s="3" t="s">
        <v>390</v>
      </c>
      <c r="B364" s="3">
        <v>54</v>
      </c>
      <c r="C364" s="3" t="s">
        <v>31</v>
      </c>
      <c r="D364" s="3" t="s">
        <v>33</v>
      </c>
      <c r="E364" s="3">
        <v>35452.604151533502</v>
      </c>
      <c r="F364" s="3">
        <v>209</v>
      </c>
      <c r="G364" s="3">
        <v>913.47130186462596</v>
      </c>
      <c r="H364" s="3">
        <v>2</v>
      </c>
      <c r="I364" s="3">
        <v>412.40123403975099</v>
      </c>
      <c r="J364" s="3">
        <v>0</v>
      </c>
      <c r="K364" s="3">
        <v>304.94580899665499</v>
      </c>
      <c r="L364" s="3">
        <v>4</v>
      </c>
      <c r="M364" s="3">
        <v>4</v>
      </c>
      <c r="N364" s="3">
        <v>9</v>
      </c>
      <c r="O364" s="3">
        <v>408</v>
      </c>
      <c r="P364" s="3">
        <v>0</v>
      </c>
      <c r="Q364" s="3">
        <v>1313.76539968523</v>
      </c>
      <c r="R364" s="3">
        <v>0</v>
      </c>
      <c r="S364" s="3">
        <v>0</v>
      </c>
      <c r="T364" s="3">
        <v>0</v>
      </c>
      <c r="U364" s="3">
        <v>6773.4481812796002</v>
      </c>
      <c r="V364" s="3">
        <v>1</v>
      </c>
    </row>
    <row r="365" spans="1:22" ht="21.75" customHeight="1" x14ac:dyDescent="0.3">
      <c r="A365" s="3" t="s">
        <v>391</v>
      </c>
      <c r="B365" s="3">
        <v>60</v>
      </c>
      <c r="C365" s="3" t="s">
        <v>28</v>
      </c>
      <c r="D365" s="3" t="s">
        <v>33</v>
      </c>
      <c r="E365" s="3">
        <v>45520.741058161497</v>
      </c>
      <c r="F365" s="3">
        <v>53</v>
      </c>
      <c r="G365" s="3">
        <v>1214.1341421147499</v>
      </c>
      <c r="H365" s="3">
        <v>9</v>
      </c>
      <c r="I365" s="3">
        <v>836.401898101999</v>
      </c>
      <c r="J365" s="3">
        <v>19</v>
      </c>
      <c r="K365" s="3">
        <v>533.19983591146195</v>
      </c>
      <c r="L365" s="3">
        <v>17</v>
      </c>
      <c r="M365" s="3">
        <v>8</v>
      </c>
      <c r="N365" s="3">
        <v>2</v>
      </c>
      <c r="O365" s="3">
        <v>326</v>
      </c>
      <c r="P365" s="3">
        <v>0</v>
      </c>
      <c r="Q365" s="3">
        <v>9469.7809191451506</v>
      </c>
      <c r="R365" s="3">
        <v>5</v>
      </c>
      <c r="S365" s="3">
        <v>0</v>
      </c>
      <c r="T365" s="3">
        <v>0</v>
      </c>
      <c r="U365" s="3">
        <v>12542.383580343299</v>
      </c>
      <c r="V365" s="3">
        <v>1</v>
      </c>
    </row>
    <row r="366" spans="1:22" ht="21.75" customHeight="1" x14ac:dyDescent="0.3">
      <c r="A366" s="3" t="s">
        <v>392</v>
      </c>
      <c r="B366" s="3">
        <v>56</v>
      </c>
      <c r="C366" s="3" t="s">
        <v>28</v>
      </c>
      <c r="D366" s="3" t="s">
        <v>24</v>
      </c>
      <c r="E366" s="3">
        <v>65771.835336902193</v>
      </c>
      <c r="F366" s="3">
        <v>108</v>
      </c>
      <c r="G366" s="3">
        <v>1000.3160809338</v>
      </c>
      <c r="H366" s="3">
        <v>6</v>
      </c>
      <c r="I366" s="3">
        <v>1515.0307013972599</v>
      </c>
      <c r="J366" s="3">
        <v>21</v>
      </c>
      <c r="K366" s="3">
        <v>615.29014244367397</v>
      </c>
      <c r="L366" s="3">
        <v>10</v>
      </c>
      <c r="M366" s="3">
        <v>3</v>
      </c>
      <c r="N366" s="3">
        <v>0</v>
      </c>
      <c r="O366" s="3">
        <v>715</v>
      </c>
      <c r="P366" s="3">
        <v>4</v>
      </c>
      <c r="Q366" s="3">
        <v>24979.459677094001</v>
      </c>
      <c r="R366" s="3">
        <v>1</v>
      </c>
      <c r="S366" s="3">
        <v>1</v>
      </c>
      <c r="T366" s="3">
        <v>0</v>
      </c>
      <c r="U366" s="3">
        <v>500</v>
      </c>
      <c r="V366" s="3">
        <v>1</v>
      </c>
    </row>
    <row r="367" spans="1:22" ht="21.75" customHeight="1" x14ac:dyDescent="0.3">
      <c r="A367" s="3" t="s">
        <v>393</v>
      </c>
      <c r="B367" s="3">
        <v>43</v>
      </c>
      <c r="C367" s="3" t="s">
        <v>23</v>
      </c>
      <c r="D367" s="3" t="s">
        <v>26</v>
      </c>
      <c r="E367" s="3">
        <v>55550.557627373899</v>
      </c>
      <c r="F367" s="3">
        <v>138</v>
      </c>
      <c r="G367" s="3">
        <v>56.193523013482697</v>
      </c>
      <c r="H367" s="3">
        <v>2</v>
      </c>
      <c r="I367" s="3">
        <v>678.34433196931298</v>
      </c>
      <c r="J367" s="3">
        <v>12</v>
      </c>
      <c r="K367" s="3">
        <v>628.660567540491</v>
      </c>
      <c r="L367" s="3">
        <v>7</v>
      </c>
      <c r="M367" s="3">
        <v>19</v>
      </c>
      <c r="N367" s="3">
        <v>1</v>
      </c>
      <c r="O367" s="3">
        <v>648</v>
      </c>
      <c r="P367" s="3">
        <v>3</v>
      </c>
      <c r="Q367" s="3">
        <v>26920.970689255701</v>
      </c>
      <c r="R367" s="3">
        <v>6</v>
      </c>
      <c r="S367" s="3">
        <v>0</v>
      </c>
      <c r="T367" s="3">
        <v>0</v>
      </c>
      <c r="U367" s="3">
        <v>1900.29744325652</v>
      </c>
      <c r="V367" s="3">
        <v>1</v>
      </c>
    </row>
    <row r="368" spans="1:22" ht="21.75" customHeight="1" x14ac:dyDescent="0.3">
      <c r="A368" s="3" t="s">
        <v>394</v>
      </c>
      <c r="B368" s="3">
        <v>48</v>
      </c>
      <c r="C368" s="3" t="s">
        <v>23</v>
      </c>
      <c r="D368" s="3" t="s">
        <v>26</v>
      </c>
      <c r="E368" s="3">
        <v>70901.738091644496</v>
      </c>
      <c r="F368" s="3">
        <v>186</v>
      </c>
      <c r="G368" s="3">
        <v>848.09716301165702</v>
      </c>
      <c r="H368" s="3">
        <v>11</v>
      </c>
      <c r="I368" s="3">
        <v>463.494444608967</v>
      </c>
      <c r="J368" s="3">
        <v>40</v>
      </c>
      <c r="K368" s="3">
        <v>243.85567016676799</v>
      </c>
      <c r="L368" s="3">
        <v>19</v>
      </c>
      <c r="M368" s="3">
        <v>14</v>
      </c>
      <c r="N368" s="3">
        <v>9</v>
      </c>
      <c r="O368" s="3">
        <v>588</v>
      </c>
      <c r="P368" s="3">
        <v>4</v>
      </c>
      <c r="Q368" s="3">
        <v>15252.0146013828</v>
      </c>
      <c r="R368" s="3">
        <v>5</v>
      </c>
      <c r="S368" s="3">
        <v>0</v>
      </c>
      <c r="T368" s="3">
        <v>0</v>
      </c>
      <c r="U368" s="3">
        <v>5659.1985509453798</v>
      </c>
      <c r="V368" s="3">
        <v>1</v>
      </c>
    </row>
    <row r="369" spans="1:22" ht="21.75" customHeight="1" x14ac:dyDescent="0.3">
      <c r="A369" s="3" t="s">
        <v>395</v>
      </c>
      <c r="B369" s="3">
        <v>68</v>
      </c>
      <c r="C369" s="3" t="s">
        <v>28</v>
      </c>
      <c r="D369" s="3" t="s">
        <v>26</v>
      </c>
      <c r="E369" s="3">
        <v>42141.811074265999</v>
      </c>
      <c r="F369" s="3">
        <v>203</v>
      </c>
      <c r="G369" s="3">
        <v>936.950048643326</v>
      </c>
      <c r="H369" s="3">
        <v>2</v>
      </c>
      <c r="I369" s="3">
        <v>933.70252190846702</v>
      </c>
      <c r="J369" s="3">
        <v>0</v>
      </c>
      <c r="K369" s="3">
        <v>470.570907331184</v>
      </c>
      <c r="L369" s="3">
        <v>74</v>
      </c>
      <c r="M369" s="3">
        <v>13</v>
      </c>
      <c r="N369" s="3">
        <v>9</v>
      </c>
      <c r="O369" s="3">
        <v>816</v>
      </c>
      <c r="P369" s="3">
        <v>2</v>
      </c>
      <c r="Q369" s="3">
        <v>5318.59629688316</v>
      </c>
      <c r="R369" s="3">
        <v>5</v>
      </c>
      <c r="S369" s="3">
        <v>0</v>
      </c>
      <c r="T369" s="3">
        <v>0</v>
      </c>
      <c r="U369" s="3">
        <v>7743.9284756542602</v>
      </c>
      <c r="V369" s="3">
        <v>1</v>
      </c>
    </row>
    <row r="370" spans="1:22" ht="21.75" customHeight="1" x14ac:dyDescent="0.3">
      <c r="A370" s="3" t="s">
        <v>396</v>
      </c>
      <c r="B370" s="3">
        <v>65</v>
      </c>
      <c r="C370" s="3" t="s">
        <v>23</v>
      </c>
      <c r="D370" s="3" t="s">
        <v>24</v>
      </c>
      <c r="E370" s="3">
        <v>72739.121042636703</v>
      </c>
      <c r="F370" s="3">
        <v>13</v>
      </c>
      <c r="G370" s="3">
        <v>539.87695143237204</v>
      </c>
      <c r="H370" s="3">
        <v>3</v>
      </c>
      <c r="I370" s="3">
        <v>370.97289072639501</v>
      </c>
      <c r="J370" s="3">
        <v>14</v>
      </c>
      <c r="K370" s="3">
        <v>711.46162162983705</v>
      </c>
      <c r="L370" s="3">
        <v>58</v>
      </c>
      <c r="M370" s="3">
        <v>17</v>
      </c>
      <c r="N370" s="3">
        <v>6</v>
      </c>
      <c r="O370" s="3">
        <v>785</v>
      </c>
      <c r="P370" s="3">
        <v>3</v>
      </c>
      <c r="Q370" s="3">
        <v>7310.57201139073</v>
      </c>
      <c r="R370" s="3">
        <v>4</v>
      </c>
      <c r="S370" s="3">
        <v>0</v>
      </c>
      <c r="T370" s="3">
        <v>0</v>
      </c>
      <c r="U370" s="3">
        <v>10498.252511430401</v>
      </c>
      <c r="V370" s="3">
        <v>1</v>
      </c>
    </row>
    <row r="371" spans="1:22" ht="21.75" customHeight="1" x14ac:dyDescent="0.3">
      <c r="A371" s="3" t="s">
        <v>397</v>
      </c>
      <c r="B371" s="3">
        <v>50</v>
      </c>
      <c r="C371" s="3" t="s">
        <v>28</v>
      </c>
      <c r="D371" s="3" t="s">
        <v>26</v>
      </c>
      <c r="E371" s="3">
        <v>20050.873281014799</v>
      </c>
      <c r="F371" s="3">
        <v>152</v>
      </c>
      <c r="G371" s="3">
        <v>1852.2242203718299</v>
      </c>
      <c r="H371" s="3">
        <v>9</v>
      </c>
      <c r="I371" s="3">
        <v>1401.9945856152899</v>
      </c>
      <c r="J371" s="3">
        <v>14</v>
      </c>
      <c r="K371" s="3">
        <v>964.75926701678304</v>
      </c>
      <c r="L371" s="3">
        <v>24</v>
      </c>
      <c r="M371" s="3">
        <v>9</v>
      </c>
      <c r="N371" s="3">
        <v>8</v>
      </c>
      <c r="O371" s="3">
        <v>564</v>
      </c>
      <c r="P371" s="3">
        <v>4</v>
      </c>
      <c r="Q371" s="3">
        <v>12555.8868641757</v>
      </c>
      <c r="R371" s="3">
        <v>5</v>
      </c>
      <c r="S371" s="3">
        <v>0</v>
      </c>
      <c r="T371" s="3">
        <v>0</v>
      </c>
      <c r="U371" s="3">
        <v>8511.7932615977406</v>
      </c>
      <c r="V371" s="3">
        <v>1</v>
      </c>
    </row>
    <row r="372" spans="1:22" ht="21.75" customHeight="1" x14ac:dyDescent="0.3">
      <c r="A372" s="3" t="s">
        <v>398</v>
      </c>
      <c r="B372" s="3">
        <v>54</v>
      </c>
      <c r="C372" s="3" t="s">
        <v>28</v>
      </c>
      <c r="D372" s="3" t="s">
        <v>33</v>
      </c>
      <c r="E372" s="3">
        <v>20771.504393496802</v>
      </c>
      <c r="F372" s="3">
        <v>100</v>
      </c>
      <c r="G372" s="3">
        <v>1399.34279428988</v>
      </c>
      <c r="H372" s="3">
        <v>5</v>
      </c>
      <c r="I372" s="3">
        <v>1291.26688398492</v>
      </c>
      <c r="J372" s="3">
        <v>13</v>
      </c>
      <c r="K372" s="3">
        <v>446.04343728582398</v>
      </c>
      <c r="L372" s="3">
        <v>57</v>
      </c>
      <c r="M372" s="3">
        <v>15</v>
      </c>
      <c r="N372" s="3">
        <v>8</v>
      </c>
      <c r="O372" s="3">
        <v>524</v>
      </c>
      <c r="P372" s="3">
        <v>2</v>
      </c>
      <c r="Q372" s="3">
        <v>8975.1860503307598</v>
      </c>
      <c r="R372" s="3">
        <v>4</v>
      </c>
      <c r="S372" s="3">
        <v>0</v>
      </c>
      <c r="T372" s="3">
        <v>0</v>
      </c>
      <c r="U372" s="3">
        <v>10027.4113626035</v>
      </c>
      <c r="V372" s="3">
        <v>1</v>
      </c>
    </row>
    <row r="373" spans="1:22" ht="21.75" customHeight="1" x14ac:dyDescent="0.3">
      <c r="A373" s="3" t="s">
        <v>399</v>
      </c>
      <c r="B373" s="3">
        <v>52</v>
      </c>
      <c r="C373" s="3" t="s">
        <v>23</v>
      </c>
      <c r="D373" s="3" t="s">
        <v>24</v>
      </c>
      <c r="E373" s="3">
        <v>73022.718496266607</v>
      </c>
      <c r="F373" s="3">
        <v>101</v>
      </c>
      <c r="G373" s="3">
        <v>1993.8297233174901</v>
      </c>
      <c r="H373" s="3">
        <v>0</v>
      </c>
      <c r="I373" s="3">
        <v>742.539933366225</v>
      </c>
      <c r="J373" s="3">
        <v>4</v>
      </c>
      <c r="K373" s="3">
        <v>602.79096358790696</v>
      </c>
      <c r="L373" s="3">
        <v>18</v>
      </c>
      <c r="M373" s="3">
        <v>19</v>
      </c>
      <c r="N373" s="3">
        <v>3</v>
      </c>
      <c r="O373" s="3">
        <v>649</v>
      </c>
      <c r="P373" s="3">
        <v>1</v>
      </c>
      <c r="Q373" s="3">
        <v>12980.753424880901</v>
      </c>
      <c r="R373" s="3">
        <v>5</v>
      </c>
      <c r="S373" s="3">
        <v>0</v>
      </c>
      <c r="T373" s="3">
        <v>0</v>
      </c>
      <c r="U373" s="3">
        <v>9600.5751340134393</v>
      </c>
      <c r="V373" s="3">
        <v>1</v>
      </c>
    </row>
    <row r="374" spans="1:22" ht="21.75" customHeight="1" x14ac:dyDescent="0.3">
      <c r="A374" s="3" t="s">
        <v>400</v>
      </c>
      <c r="B374" s="3">
        <v>40</v>
      </c>
      <c r="C374" s="3" t="s">
        <v>23</v>
      </c>
      <c r="D374" s="3" t="s">
        <v>33</v>
      </c>
      <c r="E374" s="3">
        <v>50132.292358365499</v>
      </c>
      <c r="F374" s="3">
        <v>207</v>
      </c>
      <c r="G374" s="3">
        <v>712.17793132078702</v>
      </c>
      <c r="H374" s="3">
        <v>5</v>
      </c>
      <c r="I374" s="3">
        <v>485.947386501523</v>
      </c>
      <c r="J374" s="3">
        <v>48</v>
      </c>
      <c r="K374" s="3">
        <v>210.08201414134399</v>
      </c>
      <c r="L374" s="3">
        <v>1</v>
      </c>
      <c r="M374" s="3">
        <v>9</v>
      </c>
      <c r="N374" s="3">
        <v>7</v>
      </c>
      <c r="O374" s="3">
        <v>388</v>
      </c>
      <c r="P374" s="3">
        <v>0</v>
      </c>
      <c r="Q374" s="3">
        <v>12259.8035248913</v>
      </c>
      <c r="R374" s="3">
        <v>0</v>
      </c>
      <c r="S374" s="3">
        <v>0</v>
      </c>
      <c r="T374" s="3">
        <v>0</v>
      </c>
      <c r="U374" s="3">
        <v>10433.991185017599</v>
      </c>
      <c r="V374" s="3">
        <v>1</v>
      </c>
    </row>
    <row r="375" spans="1:22" ht="21.75" customHeight="1" x14ac:dyDescent="0.3">
      <c r="A375" s="3" t="s">
        <v>401</v>
      </c>
      <c r="B375" s="3">
        <v>51</v>
      </c>
      <c r="C375" s="3" t="s">
        <v>31</v>
      </c>
      <c r="D375" s="3" t="s">
        <v>33</v>
      </c>
      <c r="E375" s="3">
        <v>66574.685585839907</v>
      </c>
      <c r="F375" s="3">
        <v>141</v>
      </c>
      <c r="G375" s="3">
        <v>2007.12162835716</v>
      </c>
      <c r="H375" s="3">
        <v>7</v>
      </c>
      <c r="I375" s="3">
        <v>650.98054452862402</v>
      </c>
      <c r="J375" s="3">
        <v>5</v>
      </c>
      <c r="K375" s="3">
        <v>439.33906244966897</v>
      </c>
      <c r="L375" s="3">
        <v>57</v>
      </c>
      <c r="M375" s="3">
        <v>8</v>
      </c>
      <c r="N375" s="3">
        <v>0</v>
      </c>
      <c r="O375" s="3">
        <v>402</v>
      </c>
      <c r="P375" s="3">
        <v>2</v>
      </c>
      <c r="Q375" s="3">
        <v>4653.2175055132502</v>
      </c>
      <c r="R375" s="3">
        <v>6</v>
      </c>
      <c r="S375" s="3">
        <v>0</v>
      </c>
      <c r="T375" s="3">
        <v>0</v>
      </c>
      <c r="U375" s="3">
        <v>1848.84829472565</v>
      </c>
      <c r="V375" s="3">
        <v>1</v>
      </c>
    </row>
    <row r="376" spans="1:22" ht="21.75" customHeight="1" x14ac:dyDescent="0.3">
      <c r="A376" s="3" t="s">
        <v>402</v>
      </c>
      <c r="B376" s="3">
        <v>42</v>
      </c>
      <c r="C376" s="3" t="s">
        <v>31</v>
      </c>
      <c r="D376" s="3" t="s">
        <v>24</v>
      </c>
      <c r="E376" s="3">
        <v>51790.477245964699</v>
      </c>
      <c r="F376" s="3">
        <v>190</v>
      </c>
      <c r="G376" s="3">
        <v>1615.77583839823</v>
      </c>
      <c r="H376" s="3">
        <v>11</v>
      </c>
      <c r="I376" s="3">
        <v>696.51703577010005</v>
      </c>
      <c r="J376" s="3">
        <v>40</v>
      </c>
      <c r="K376" s="3">
        <v>375.00572086728999</v>
      </c>
      <c r="L376" s="3">
        <v>65</v>
      </c>
      <c r="M376" s="3">
        <v>15</v>
      </c>
      <c r="N376" s="3">
        <v>5</v>
      </c>
      <c r="O376" s="3">
        <v>629</v>
      </c>
      <c r="P376" s="3">
        <v>3</v>
      </c>
      <c r="Q376" s="3">
        <v>11706.078522477501</v>
      </c>
      <c r="R376" s="3">
        <v>5</v>
      </c>
      <c r="S376" s="3">
        <v>0</v>
      </c>
      <c r="T376" s="3">
        <v>0</v>
      </c>
      <c r="U376" s="3">
        <v>5658.7357802685601</v>
      </c>
      <c r="V376" s="3">
        <v>1</v>
      </c>
    </row>
    <row r="377" spans="1:22" ht="21.75" customHeight="1" x14ac:dyDescent="0.3">
      <c r="A377" s="3" t="s">
        <v>403</v>
      </c>
      <c r="B377" s="3">
        <v>52</v>
      </c>
      <c r="C377" s="3" t="s">
        <v>31</v>
      </c>
      <c r="D377" s="3" t="s">
        <v>33</v>
      </c>
      <c r="E377" s="3">
        <v>49873.263646447398</v>
      </c>
      <c r="F377" s="3">
        <v>98</v>
      </c>
      <c r="G377" s="3">
        <v>1061.22829820984</v>
      </c>
      <c r="H377" s="3">
        <v>7</v>
      </c>
      <c r="I377" s="3">
        <v>934.24849609747298</v>
      </c>
      <c r="J377" s="3">
        <v>30</v>
      </c>
      <c r="K377" s="3">
        <v>984.48225679844097</v>
      </c>
      <c r="L377" s="3">
        <v>6</v>
      </c>
      <c r="M377" s="3">
        <v>4</v>
      </c>
      <c r="N377" s="3">
        <v>7</v>
      </c>
      <c r="O377" s="3">
        <v>424</v>
      </c>
      <c r="P377" s="3">
        <v>0</v>
      </c>
      <c r="Q377" s="3">
        <v>14777.9599108488</v>
      </c>
      <c r="R377" s="3">
        <v>4</v>
      </c>
      <c r="S377" s="3">
        <v>0</v>
      </c>
      <c r="T377" s="3">
        <v>0</v>
      </c>
      <c r="U377" s="3">
        <v>7305.88566368788</v>
      </c>
      <c r="V377" s="3">
        <v>1</v>
      </c>
    </row>
    <row r="378" spans="1:22" ht="21.75" customHeight="1" x14ac:dyDescent="0.3">
      <c r="A378" s="3" t="s">
        <v>404</v>
      </c>
      <c r="B378" s="3">
        <v>22</v>
      </c>
      <c r="C378" s="3" t="s">
        <v>28</v>
      </c>
      <c r="D378" s="3" t="s">
        <v>26</v>
      </c>
      <c r="E378" s="3">
        <v>26095.624535764</v>
      </c>
      <c r="F378" s="3">
        <v>108</v>
      </c>
      <c r="G378" s="3">
        <v>2783.4277184989601</v>
      </c>
      <c r="H378" s="3">
        <v>5</v>
      </c>
      <c r="I378" s="3">
        <v>1163.8713152553901</v>
      </c>
      <c r="J378" s="3">
        <v>25</v>
      </c>
      <c r="K378" s="3">
        <v>683.28225213251403</v>
      </c>
      <c r="L378" s="3">
        <v>50</v>
      </c>
      <c r="M378" s="3">
        <v>18</v>
      </c>
      <c r="N378" s="3">
        <v>1</v>
      </c>
      <c r="O378" s="3">
        <v>603</v>
      </c>
      <c r="P378" s="3">
        <v>0</v>
      </c>
      <c r="Q378" s="3">
        <v>9756.5538131430403</v>
      </c>
      <c r="R378" s="3">
        <v>4</v>
      </c>
      <c r="S378" s="3">
        <v>0</v>
      </c>
      <c r="T378" s="3">
        <v>0</v>
      </c>
      <c r="U378" s="3">
        <v>8792.7493287992602</v>
      </c>
      <c r="V378" s="3">
        <v>1</v>
      </c>
    </row>
    <row r="379" spans="1:22" ht="21.75" customHeight="1" x14ac:dyDescent="0.3">
      <c r="A379" s="3" t="s">
        <v>405</v>
      </c>
      <c r="B379" s="3">
        <v>37</v>
      </c>
      <c r="C379" s="3" t="s">
        <v>23</v>
      </c>
      <c r="D379" s="3" t="s">
        <v>24</v>
      </c>
      <c r="E379" s="3">
        <v>49516.887770291301</v>
      </c>
      <c r="F379" s="3">
        <v>145</v>
      </c>
      <c r="G379" s="3">
        <v>1590.1650493903101</v>
      </c>
      <c r="H379" s="3">
        <v>5</v>
      </c>
      <c r="I379" s="3">
        <v>437.22057923449398</v>
      </c>
      <c r="J379" s="3">
        <v>24</v>
      </c>
      <c r="K379" s="3">
        <v>523.360504786859</v>
      </c>
      <c r="L379" s="3">
        <v>32</v>
      </c>
      <c r="M379" s="3">
        <v>0</v>
      </c>
      <c r="N379" s="3">
        <v>7</v>
      </c>
      <c r="O379" s="3">
        <v>382</v>
      </c>
      <c r="P379" s="3">
        <v>2</v>
      </c>
      <c r="Q379" s="3">
        <v>17679.707143080399</v>
      </c>
      <c r="R379" s="3">
        <v>2</v>
      </c>
      <c r="S379" s="3">
        <v>0</v>
      </c>
      <c r="T379" s="3">
        <v>0</v>
      </c>
      <c r="U379" s="3">
        <v>6638.4862092991898</v>
      </c>
      <c r="V379" s="3">
        <v>1</v>
      </c>
    </row>
    <row r="380" spans="1:22" ht="21.75" customHeight="1" x14ac:dyDescent="0.3">
      <c r="A380" s="3" t="s">
        <v>406</v>
      </c>
      <c r="B380" s="3">
        <v>44</v>
      </c>
      <c r="C380" s="3" t="s">
        <v>28</v>
      </c>
      <c r="D380" s="3" t="s">
        <v>33</v>
      </c>
      <c r="E380" s="3">
        <v>74508.930253701503</v>
      </c>
      <c r="F380" s="3">
        <v>168</v>
      </c>
      <c r="G380" s="3">
        <v>1078.76207442243</v>
      </c>
      <c r="H380" s="3">
        <v>2</v>
      </c>
      <c r="I380" s="3">
        <v>1153.81834786996</v>
      </c>
      <c r="J380" s="3">
        <v>48</v>
      </c>
      <c r="K380" s="3">
        <v>24.0696949783243</v>
      </c>
      <c r="L380" s="3">
        <v>74</v>
      </c>
      <c r="M380" s="3">
        <v>0</v>
      </c>
      <c r="N380" s="3">
        <v>3</v>
      </c>
      <c r="O380" s="3">
        <v>566</v>
      </c>
      <c r="P380" s="3">
        <v>1</v>
      </c>
      <c r="Q380" s="3">
        <v>12334.3768579633</v>
      </c>
      <c r="R380" s="3">
        <v>6</v>
      </c>
      <c r="S380" s="3">
        <v>0</v>
      </c>
      <c r="T380" s="3">
        <v>0</v>
      </c>
      <c r="U380" s="3">
        <v>6866.1378747292702</v>
      </c>
      <c r="V380" s="3">
        <v>1</v>
      </c>
    </row>
    <row r="381" spans="1:22" ht="21.75" customHeight="1" x14ac:dyDescent="0.3">
      <c r="A381" s="3" t="s">
        <v>407</v>
      </c>
      <c r="B381" s="3">
        <v>61</v>
      </c>
      <c r="C381" s="3" t="s">
        <v>23</v>
      </c>
      <c r="D381" s="3" t="s">
        <v>26</v>
      </c>
      <c r="E381" s="3">
        <v>51020.065293290099</v>
      </c>
      <c r="F381" s="3">
        <v>3</v>
      </c>
      <c r="G381" s="3">
        <v>1724.8282450773299</v>
      </c>
      <c r="H381" s="3">
        <v>1</v>
      </c>
      <c r="I381" s="3">
        <v>1016.18996448395</v>
      </c>
      <c r="J381" s="3">
        <v>38</v>
      </c>
      <c r="K381" s="3">
        <v>577.10201183405798</v>
      </c>
      <c r="L381" s="3">
        <v>12</v>
      </c>
      <c r="M381" s="3">
        <v>4</v>
      </c>
      <c r="N381" s="3">
        <v>1</v>
      </c>
      <c r="O381" s="3">
        <v>700</v>
      </c>
      <c r="P381" s="3">
        <v>2</v>
      </c>
      <c r="Q381" s="3">
        <v>11218.2790080298</v>
      </c>
      <c r="R381" s="3">
        <v>4</v>
      </c>
      <c r="S381" s="3">
        <v>0</v>
      </c>
      <c r="T381" s="3">
        <v>0</v>
      </c>
      <c r="U381" s="3">
        <v>5741.3398354497403</v>
      </c>
      <c r="V381" s="3">
        <v>1</v>
      </c>
    </row>
    <row r="382" spans="1:22" ht="21.75" customHeight="1" x14ac:dyDescent="0.3">
      <c r="A382" s="3" t="s">
        <v>408</v>
      </c>
      <c r="B382" s="3">
        <v>50</v>
      </c>
      <c r="C382" s="3" t="s">
        <v>28</v>
      </c>
      <c r="D382" s="3" t="s">
        <v>26</v>
      </c>
      <c r="E382" s="3">
        <v>62277.407523324102</v>
      </c>
      <c r="F382" s="3">
        <v>48</v>
      </c>
      <c r="G382" s="3">
        <v>742.81163392077201</v>
      </c>
      <c r="H382" s="3">
        <v>6</v>
      </c>
      <c r="I382" s="3">
        <v>622.27367821768803</v>
      </c>
      <c r="J382" s="3">
        <v>39</v>
      </c>
      <c r="K382" s="3">
        <v>579.61774541210298</v>
      </c>
      <c r="L382" s="3">
        <v>9</v>
      </c>
      <c r="M382" s="3">
        <v>6</v>
      </c>
      <c r="N382" s="3">
        <v>3</v>
      </c>
      <c r="O382" s="3">
        <v>685</v>
      </c>
      <c r="P382" s="3">
        <v>5</v>
      </c>
      <c r="Q382" s="3">
        <v>12371.561843097499</v>
      </c>
      <c r="R382" s="3">
        <v>4</v>
      </c>
      <c r="S382" s="3">
        <v>0</v>
      </c>
      <c r="T382" s="3">
        <v>0</v>
      </c>
      <c r="U382" s="3">
        <v>7853.3817759206204</v>
      </c>
      <c r="V382" s="3">
        <v>1</v>
      </c>
    </row>
    <row r="383" spans="1:22" ht="21.75" customHeight="1" x14ac:dyDescent="0.3">
      <c r="A383" s="3" t="s">
        <v>409</v>
      </c>
      <c r="B383" s="3">
        <v>22</v>
      </c>
      <c r="C383" s="3" t="s">
        <v>31</v>
      </c>
      <c r="D383" s="3" t="s">
        <v>33</v>
      </c>
      <c r="E383" s="3">
        <v>61778.731269085103</v>
      </c>
      <c r="F383" s="3">
        <v>90</v>
      </c>
      <c r="G383" s="3">
        <v>1358.58575048685</v>
      </c>
      <c r="H383" s="3">
        <v>7</v>
      </c>
      <c r="I383" s="3">
        <v>419.65083651304599</v>
      </c>
      <c r="J383" s="3">
        <v>14</v>
      </c>
      <c r="K383" s="3">
        <v>443.294541597273</v>
      </c>
      <c r="L383" s="3">
        <v>58</v>
      </c>
      <c r="M383" s="3">
        <v>14</v>
      </c>
      <c r="N383" s="3">
        <v>7</v>
      </c>
      <c r="O383" s="3">
        <v>660</v>
      </c>
      <c r="P383" s="3">
        <v>4</v>
      </c>
      <c r="Q383" s="3">
        <v>8753.0479585617195</v>
      </c>
      <c r="R383" s="3">
        <v>4</v>
      </c>
      <c r="S383" s="3">
        <v>0</v>
      </c>
      <c r="T383" s="3">
        <v>0</v>
      </c>
      <c r="U383" s="3">
        <v>18207.888341069302</v>
      </c>
      <c r="V383" s="3">
        <v>1</v>
      </c>
    </row>
    <row r="384" spans="1:22" ht="21.75" customHeight="1" x14ac:dyDescent="0.3">
      <c r="A384" s="3" t="s">
        <v>410</v>
      </c>
      <c r="B384" s="3">
        <v>59</v>
      </c>
      <c r="C384" s="3" t="s">
        <v>31</v>
      </c>
      <c r="D384" s="3" t="s">
        <v>26</v>
      </c>
      <c r="E384" s="3">
        <v>31771.255700090602</v>
      </c>
      <c r="F384" s="3">
        <v>173</v>
      </c>
      <c r="G384" s="3">
        <v>3123.2704546322502</v>
      </c>
      <c r="H384" s="3">
        <v>9</v>
      </c>
      <c r="I384" s="3">
        <v>840.68145105239898</v>
      </c>
      <c r="J384" s="3">
        <v>5</v>
      </c>
      <c r="K384" s="3">
        <v>511.67362959683101</v>
      </c>
      <c r="L384" s="3">
        <v>37</v>
      </c>
      <c r="M384" s="3">
        <v>10</v>
      </c>
      <c r="N384" s="3">
        <v>3</v>
      </c>
      <c r="O384" s="3">
        <v>356</v>
      </c>
      <c r="P384" s="3">
        <v>4</v>
      </c>
      <c r="Q384" s="3">
        <v>14435.0009904735</v>
      </c>
      <c r="R384" s="3">
        <v>5</v>
      </c>
      <c r="S384" s="3">
        <v>0</v>
      </c>
      <c r="T384" s="3">
        <v>0</v>
      </c>
      <c r="U384" s="3">
        <v>8299.1370092284706</v>
      </c>
      <c r="V384" s="3">
        <v>1</v>
      </c>
    </row>
    <row r="385" spans="1:22" ht="21.75" customHeight="1" x14ac:dyDescent="0.3">
      <c r="A385" s="3" t="s">
        <v>411</v>
      </c>
      <c r="B385" s="3">
        <v>65</v>
      </c>
      <c r="C385" s="3" t="s">
        <v>31</v>
      </c>
      <c r="D385" s="3" t="s">
        <v>24</v>
      </c>
      <c r="E385" s="3">
        <v>65428.345971548901</v>
      </c>
      <c r="F385" s="3">
        <v>234</v>
      </c>
      <c r="G385" s="3">
        <v>84.324773627361793</v>
      </c>
      <c r="H385" s="3">
        <v>5</v>
      </c>
      <c r="I385" s="3">
        <v>429.14403070427102</v>
      </c>
      <c r="J385" s="3">
        <v>0</v>
      </c>
      <c r="K385" s="3">
        <v>950.37438241038296</v>
      </c>
      <c r="L385" s="3">
        <v>19</v>
      </c>
      <c r="M385" s="3">
        <v>11</v>
      </c>
      <c r="N385" s="3">
        <v>7</v>
      </c>
      <c r="O385" s="3">
        <v>676</v>
      </c>
      <c r="P385" s="3">
        <v>5</v>
      </c>
      <c r="Q385" s="3">
        <v>6855.5311642636498</v>
      </c>
      <c r="R385" s="3">
        <v>1</v>
      </c>
      <c r="S385" s="3">
        <v>0</v>
      </c>
      <c r="T385" s="3">
        <v>0</v>
      </c>
      <c r="U385" s="3">
        <v>2946.9993129794798</v>
      </c>
      <c r="V385" s="3">
        <v>0</v>
      </c>
    </row>
    <row r="386" spans="1:22" ht="21.75" customHeight="1" x14ac:dyDescent="0.3">
      <c r="A386" s="3" t="s">
        <v>412</v>
      </c>
      <c r="B386" s="3">
        <v>43</v>
      </c>
      <c r="C386" s="3" t="s">
        <v>28</v>
      </c>
      <c r="D386" s="3" t="s">
        <v>33</v>
      </c>
      <c r="E386" s="3">
        <v>44352.882984922697</v>
      </c>
      <c r="F386" s="3">
        <v>24</v>
      </c>
      <c r="G386" s="3">
        <v>1077.42079520978</v>
      </c>
      <c r="H386" s="3">
        <v>4</v>
      </c>
      <c r="I386" s="3">
        <v>1158.2882972069101</v>
      </c>
      <c r="J386" s="3">
        <v>40</v>
      </c>
      <c r="K386" s="3">
        <v>737.18972710496701</v>
      </c>
      <c r="L386" s="3">
        <v>13</v>
      </c>
      <c r="M386" s="3">
        <v>16</v>
      </c>
      <c r="N386" s="3">
        <v>6</v>
      </c>
      <c r="O386" s="3">
        <v>486</v>
      </c>
      <c r="P386" s="3">
        <v>4</v>
      </c>
      <c r="Q386" s="3">
        <v>26332.429985102201</v>
      </c>
      <c r="R386" s="3">
        <v>4</v>
      </c>
      <c r="S386" s="3">
        <v>0</v>
      </c>
      <c r="T386" s="3">
        <v>0</v>
      </c>
      <c r="U386" s="3">
        <v>12306.2377804977</v>
      </c>
      <c r="V386" s="3">
        <v>1</v>
      </c>
    </row>
    <row r="387" spans="1:22" ht="21.75" customHeight="1" x14ac:dyDescent="0.3">
      <c r="A387" s="3" t="s">
        <v>413</v>
      </c>
      <c r="B387" s="3">
        <v>69</v>
      </c>
      <c r="C387" s="3" t="s">
        <v>23</v>
      </c>
      <c r="D387" s="3" t="s">
        <v>26</v>
      </c>
      <c r="E387" s="3">
        <v>45326.256650695497</v>
      </c>
      <c r="F387" s="3">
        <v>5</v>
      </c>
      <c r="G387" s="3">
        <v>1381.9264957581399</v>
      </c>
      <c r="H387" s="3">
        <v>3</v>
      </c>
      <c r="I387" s="3">
        <v>406.64102975372799</v>
      </c>
      <c r="J387" s="3">
        <v>6</v>
      </c>
      <c r="K387" s="3">
        <v>278.658815934063</v>
      </c>
      <c r="L387" s="3">
        <v>39</v>
      </c>
      <c r="M387" s="3">
        <v>16</v>
      </c>
      <c r="N387" s="3">
        <v>4</v>
      </c>
      <c r="O387" s="3">
        <v>778</v>
      </c>
      <c r="P387" s="3">
        <v>5</v>
      </c>
      <c r="Q387" s="3">
        <v>24173.006398345398</v>
      </c>
      <c r="R387" s="3">
        <v>2</v>
      </c>
      <c r="S387" s="3">
        <v>0</v>
      </c>
      <c r="T387" s="3">
        <v>0</v>
      </c>
      <c r="U387" s="3">
        <v>500</v>
      </c>
      <c r="V387" s="3">
        <v>0</v>
      </c>
    </row>
    <row r="388" spans="1:22" ht="21.75" customHeight="1" x14ac:dyDescent="0.3">
      <c r="A388" s="3" t="s">
        <v>414</v>
      </c>
      <c r="B388" s="3">
        <v>51</v>
      </c>
      <c r="C388" s="3" t="s">
        <v>23</v>
      </c>
      <c r="D388" s="3" t="s">
        <v>26</v>
      </c>
      <c r="E388" s="3">
        <v>87758.513402095894</v>
      </c>
      <c r="F388" s="3">
        <v>144</v>
      </c>
      <c r="G388" s="3">
        <v>1206.8792284624701</v>
      </c>
      <c r="H388" s="3">
        <v>0</v>
      </c>
      <c r="I388" s="3">
        <v>991.69716760710003</v>
      </c>
      <c r="J388" s="3">
        <v>3</v>
      </c>
      <c r="K388" s="3">
        <v>988.09216226350895</v>
      </c>
      <c r="L388" s="3">
        <v>6</v>
      </c>
      <c r="M388" s="3">
        <v>16</v>
      </c>
      <c r="N388" s="3">
        <v>7</v>
      </c>
      <c r="O388" s="3">
        <v>636</v>
      </c>
      <c r="P388" s="3">
        <v>3</v>
      </c>
      <c r="Q388" s="3">
        <v>11537.353211351399</v>
      </c>
      <c r="R388" s="3">
        <v>6</v>
      </c>
      <c r="S388" s="3">
        <v>0</v>
      </c>
      <c r="T388" s="3">
        <v>0</v>
      </c>
      <c r="U388" s="3">
        <v>9207.9728448098795</v>
      </c>
      <c r="V388" s="3">
        <v>1</v>
      </c>
    </row>
    <row r="389" spans="1:22" ht="21.75" customHeight="1" x14ac:dyDescent="0.3">
      <c r="A389" s="3" t="s">
        <v>415</v>
      </c>
      <c r="B389" s="3">
        <v>66</v>
      </c>
      <c r="C389" s="3" t="s">
        <v>31</v>
      </c>
      <c r="D389" s="3" t="s">
        <v>33</v>
      </c>
      <c r="E389" s="3">
        <v>60751.460602967403</v>
      </c>
      <c r="F389" s="3">
        <v>132</v>
      </c>
      <c r="G389" s="3">
        <v>1099.4823847765799</v>
      </c>
      <c r="H389" s="3">
        <v>8</v>
      </c>
      <c r="I389" s="3">
        <v>771.78427231472097</v>
      </c>
      <c r="J389" s="3">
        <v>0</v>
      </c>
      <c r="K389" s="3">
        <v>301.43671008867699</v>
      </c>
      <c r="L389" s="3">
        <v>68</v>
      </c>
      <c r="M389" s="3">
        <v>3</v>
      </c>
      <c r="N389" s="3">
        <v>1</v>
      </c>
      <c r="O389" s="3">
        <v>393</v>
      </c>
      <c r="P389" s="3">
        <v>2</v>
      </c>
      <c r="Q389" s="3">
        <v>15417.151531789401</v>
      </c>
      <c r="R389" s="3">
        <v>7</v>
      </c>
      <c r="S389" s="3">
        <v>0</v>
      </c>
      <c r="T389" s="3">
        <v>0</v>
      </c>
      <c r="U389" s="3">
        <v>8094.9976677717204</v>
      </c>
      <c r="V389" s="3">
        <v>1</v>
      </c>
    </row>
    <row r="390" spans="1:22" ht="21.75" customHeight="1" x14ac:dyDescent="0.3">
      <c r="A390" s="3" t="s">
        <v>416</v>
      </c>
      <c r="B390" s="3">
        <v>41</v>
      </c>
      <c r="C390" s="3" t="s">
        <v>31</v>
      </c>
      <c r="D390" s="3" t="s">
        <v>33</v>
      </c>
      <c r="E390" s="3">
        <v>38506.9635630103</v>
      </c>
      <c r="F390" s="3">
        <v>63</v>
      </c>
      <c r="G390" s="3">
        <v>2854.5933933282799</v>
      </c>
      <c r="H390" s="3">
        <v>10</v>
      </c>
      <c r="I390" s="3">
        <v>603.78129046868003</v>
      </c>
      <c r="J390" s="3">
        <v>40</v>
      </c>
      <c r="K390" s="3">
        <v>904.01113266796699</v>
      </c>
      <c r="L390" s="3">
        <v>5</v>
      </c>
      <c r="M390" s="3">
        <v>1</v>
      </c>
      <c r="N390" s="3">
        <v>2</v>
      </c>
      <c r="O390" s="3">
        <v>786</v>
      </c>
      <c r="P390" s="3">
        <v>0</v>
      </c>
      <c r="Q390" s="3">
        <v>15613.722203356099</v>
      </c>
      <c r="R390" s="3">
        <v>3</v>
      </c>
      <c r="S390" s="3">
        <v>0</v>
      </c>
      <c r="T390" s="3">
        <v>0</v>
      </c>
      <c r="U390" s="3">
        <v>15143.383830160101</v>
      </c>
      <c r="V390" s="3">
        <v>0</v>
      </c>
    </row>
    <row r="391" spans="1:22" ht="21.75" customHeight="1" x14ac:dyDescent="0.3">
      <c r="A391" s="3" t="s">
        <v>417</v>
      </c>
      <c r="B391" s="3">
        <v>42</v>
      </c>
      <c r="C391" s="3" t="s">
        <v>31</v>
      </c>
      <c r="D391" s="3" t="s">
        <v>33</v>
      </c>
      <c r="E391" s="3">
        <v>51161.685134175001</v>
      </c>
      <c r="F391" s="3">
        <v>162</v>
      </c>
      <c r="G391" s="3">
        <v>1056.1222163386601</v>
      </c>
      <c r="H391" s="3">
        <v>9</v>
      </c>
      <c r="I391" s="3">
        <v>764.008972788248</v>
      </c>
      <c r="J391" s="3">
        <v>1</v>
      </c>
      <c r="K391" s="3">
        <v>318.97670692413999</v>
      </c>
      <c r="L391" s="3">
        <v>39</v>
      </c>
      <c r="M391" s="3">
        <v>9</v>
      </c>
      <c r="N391" s="3">
        <v>3</v>
      </c>
      <c r="O391" s="3">
        <v>697</v>
      </c>
      <c r="P391" s="3">
        <v>3</v>
      </c>
      <c r="Q391" s="3">
        <v>15567.9895592625</v>
      </c>
      <c r="R391" s="3">
        <v>6</v>
      </c>
      <c r="S391" s="3">
        <v>0</v>
      </c>
      <c r="T391" s="3">
        <v>0</v>
      </c>
      <c r="U391" s="3">
        <v>9086.2967725241197</v>
      </c>
      <c r="V391" s="3">
        <v>1</v>
      </c>
    </row>
    <row r="392" spans="1:22" ht="21.75" customHeight="1" x14ac:dyDescent="0.3">
      <c r="A392" s="3" t="s">
        <v>418</v>
      </c>
      <c r="B392" s="3">
        <v>21</v>
      </c>
      <c r="C392" s="3" t="s">
        <v>31</v>
      </c>
      <c r="D392" s="3" t="s">
        <v>33</v>
      </c>
      <c r="E392" s="3">
        <v>50659.158674448001</v>
      </c>
      <c r="F392" s="3">
        <v>40</v>
      </c>
      <c r="G392" s="3">
        <v>1817.4710463327101</v>
      </c>
      <c r="H392" s="3">
        <v>3</v>
      </c>
      <c r="I392" s="3">
        <v>1177.9941093719699</v>
      </c>
      <c r="J392" s="3">
        <v>47</v>
      </c>
      <c r="K392" s="3">
        <v>462.15394843767001</v>
      </c>
      <c r="L392" s="3">
        <v>52</v>
      </c>
      <c r="M392" s="3">
        <v>4</v>
      </c>
      <c r="N392" s="3">
        <v>9</v>
      </c>
      <c r="O392" s="3">
        <v>820</v>
      </c>
      <c r="P392" s="3">
        <v>4</v>
      </c>
      <c r="Q392" s="3">
        <v>16109.229083423201</v>
      </c>
      <c r="R392" s="3">
        <v>1</v>
      </c>
      <c r="S392" s="3">
        <v>0</v>
      </c>
      <c r="T392" s="3">
        <v>0</v>
      </c>
      <c r="U392" s="3">
        <v>14730.661088474801</v>
      </c>
      <c r="V392" s="3">
        <v>0</v>
      </c>
    </row>
    <row r="393" spans="1:22" ht="21.75" customHeight="1" x14ac:dyDescent="0.3">
      <c r="A393" s="3" t="s">
        <v>419</v>
      </c>
      <c r="B393" s="3">
        <v>46</v>
      </c>
      <c r="C393" s="3" t="s">
        <v>23</v>
      </c>
      <c r="D393" s="3" t="s">
        <v>24</v>
      </c>
      <c r="E393" s="3">
        <v>80349.676778101901</v>
      </c>
      <c r="F393" s="3">
        <v>227</v>
      </c>
      <c r="G393" s="3">
        <v>1009.95364530092</v>
      </c>
      <c r="H393" s="3">
        <v>1</v>
      </c>
      <c r="I393" s="3">
        <v>382.70990685217402</v>
      </c>
      <c r="J393" s="3">
        <v>33</v>
      </c>
      <c r="K393" s="3">
        <v>0</v>
      </c>
      <c r="L393" s="3">
        <v>8</v>
      </c>
      <c r="M393" s="3">
        <v>9</v>
      </c>
      <c r="N393" s="3">
        <v>4</v>
      </c>
      <c r="O393" s="3">
        <v>820</v>
      </c>
      <c r="P393" s="3">
        <v>3</v>
      </c>
      <c r="Q393" s="3">
        <v>16538.4486001392</v>
      </c>
      <c r="R393" s="3">
        <v>2</v>
      </c>
      <c r="S393" s="3">
        <v>0</v>
      </c>
      <c r="T393" s="3">
        <v>0</v>
      </c>
      <c r="U393" s="3">
        <v>8082.5929536120502</v>
      </c>
      <c r="V393" s="3">
        <v>0</v>
      </c>
    </row>
    <row r="394" spans="1:22" ht="21.75" customHeight="1" x14ac:dyDescent="0.3">
      <c r="A394" s="3" t="s">
        <v>420</v>
      </c>
      <c r="B394" s="3">
        <v>61</v>
      </c>
      <c r="C394" s="3" t="s">
        <v>28</v>
      </c>
      <c r="D394" s="3" t="s">
        <v>33</v>
      </c>
      <c r="E394" s="3">
        <v>50710.290448353902</v>
      </c>
      <c r="F394" s="3">
        <v>48</v>
      </c>
      <c r="G394" s="3">
        <v>1819.34884760508</v>
      </c>
      <c r="H394" s="3">
        <v>3</v>
      </c>
      <c r="I394" s="3">
        <v>655.74520568286403</v>
      </c>
      <c r="J394" s="3">
        <v>34</v>
      </c>
      <c r="K394" s="3">
        <v>631.83741736684999</v>
      </c>
      <c r="L394" s="3">
        <v>64</v>
      </c>
      <c r="M394" s="3">
        <v>9</v>
      </c>
      <c r="N394" s="3">
        <v>4</v>
      </c>
      <c r="O394" s="3">
        <v>412</v>
      </c>
      <c r="P394" s="3">
        <v>0</v>
      </c>
      <c r="Q394" s="3">
        <v>16160.0022847538</v>
      </c>
      <c r="R394" s="3">
        <v>6</v>
      </c>
      <c r="S394" s="3">
        <v>0</v>
      </c>
      <c r="T394" s="3">
        <v>0</v>
      </c>
      <c r="U394" s="3">
        <v>9787.3286709470103</v>
      </c>
      <c r="V394" s="3">
        <v>1</v>
      </c>
    </row>
    <row r="395" spans="1:22" ht="21.75" customHeight="1" x14ac:dyDescent="0.3">
      <c r="A395" s="3" t="s">
        <v>421</v>
      </c>
      <c r="B395" s="3">
        <v>21</v>
      </c>
      <c r="C395" s="3" t="s">
        <v>28</v>
      </c>
      <c r="D395" s="3" t="s">
        <v>24</v>
      </c>
      <c r="E395" s="3">
        <v>89743.975759957393</v>
      </c>
      <c r="F395" s="3">
        <v>172</v>
      </c>
      <c r="G395" s="3">
        <v>2248.54210393013</v>
      </c>
      <c r="H395" s="3">
        <v>10</v>
      </c>
      <c r="I395" s="3">
        <v>536.88975235948396</v>
      </c>
      <c r="J395" s="3">
        <v>45</v>
      </c>
      <c r="K395" s="3">
        <v>9.2697164612689598</v>
      </c>
      <c r="L395" s="3">
        <v>19</v>
      </c>
      <c r="M395" s="3">
        <v>10</v>
      </c>
      <c r="N395" s="3">
        <v>0</v>
      </c>
      <c r="O395" s="3">
        <v>421</v>
      </c>
      <c r="P395" s="3">
        <v>3</v>
      </c>
      <c r="Q395" s="3">
        <v>7286.0740244081999</v>
      </c>
      <c r="R395" s="3">
        <v>0</v>
      </c>
      <c r="S395" s="3">
        <v>1</v>
      </c>
      <c r="T395" s="3">
        <v>0</v>
      </c>
      <c r="U395" s="3">
        <v>5241.0696705879</v>
      </c>
      <c r="V395" s="3">
        <v>1</v>
      </c>
    </row>
    <row r="396" spans="1:22" ht="21.75" customHeight="1" x14ac:dyDescent="0.3">
      <c r="A396" s="3" t="s">
        <v>422</v>
      </c>
      <c r="B396" s="3">
        <v>45</v>
      </c>
      <c r="C396" s="3" t="s">
        <v>28</v>
      </c>
      <c r="D396" s="3" t="s">
        <v>24</v>
      </c>
      <c r="E396" s="3">
        <v>26658.8114464393</v>
      </c>
      <c r="F396" s="3">
        <v>136</v>
      </c>
      <c r="G396" s="3">
        <v>1440.5005228125599</v>
      </c>
      <c r="H396" s="3">
        <v>4</v>
      </c>
      <c r="I396" s="3">
        <v>786.48400325795001</v>
      </c>
      <c r="J396" s="3">
        <v>12</v>
      </c>
      <c r="K396" s="3">
        <v>551.83179684952097</v>
      </c>
      <c r="L396" s="3">
        <v>5</v>
      </c>
      <c r="M396" s="3">
        <v>9</v>
      </c>
      <c r="N396" s="3">
        <v>0</v>
      </c>
      <c r="O396" s="3">
        <v>685</v>
      </c>
      <c r="P396" s="3">
        <v>1</v>
      </c>
      <c r="Q396" s="3">
        <v>14669.810368565901</v>
      </c>
      <c r="R396" s="3">
        <v>2</v>
      </c>
      <c r="S396" s="3">
        <v>0</v>
      </c>
      <c r="T396" s="3">
        <v>0</v>
      </c>
      <c r="U396" s="3">
        <v>6241.0313567243602</v>
      </c>
      <c r="V396" s="3">
        <v>0</v>
      </c>
    </row>
    <row r="397" spans="1:22" ht="21.75" customHeight="1" x14ac:dyDescent="0.3">
      <c r="A397" s="3" t="s">
        <v>423</v>
      </c>
      <c r="B397" s="3">
        <v>36</v>
      </c>
      <c r="C397" s="3" t="s">
        <v>28</v>
      </c>
      <c r="D397" s="3" t="s">
        <v>33</v>
      </c>
      <c r="E397" s="3">
        <v>49417.650433927498</v>
      </c>
      <c r="F397" s="3">
        <v>43</v>
      </c>
      <c r="G397" s="3">
        <v>1042.54811848347</v>
      </c>
      <c r="H397" s="3">
        <v>1</v>
      </c>
      <c r="I397" s="3">
        <v>560.36168762057105</v>
      </c>
      <c r="J397" s="3">
        <v>16</v>
      </c>
      <c r="K397" s="3">
        <v>391.34824880781298</v>
      </c>
      <c r="L397" s="3">
        <v>76</v>
      </c>
      <c r="M397" s="3">
        <v>10</v>
      </c>
      <c r="N397" s="3">
        <v>0</v>
      </c>
      <c r="O397" s="3">
        <v>641</v>
      </c>
      <c r="P397" s="3">
        <v>4</v>
      </c>
      <c r="Q397" s="3">
        <v>7532.3137282686102</v>
      </c>
      <c r="R397" s="3">
        <v>3</v>
      </c>
      <c r="S397" s="3">
        <v>0</v>
      </c>
      <c r="T397" s="3">
        <v>0</v>
      </c>
      <c r="U397" s="3">
        <v>10774.1600763067</v>
      </c>
      <c r="V397" s="3">
        <v>0</v>
      </c>
    </row>
    <row r="398" spans="1:22" ht="21.75" customHeight="1" x14ac:dyDescent="0.3">
      <c r="A398" s="3" t="s">
        <v>424</v>
      </c>
      <c r="B398" s="3">
        <v>59</v>
      </c>
      <c r="C398" s="3" t="s">
        <v>31</v>
      </c>
      <c r="D398" s="3" t="s">
        <v>24</v>
      </c>
      <c r="E398" s="3">
        <v>36268.602040461999</v>
      </c>
      <c r="F398" s="3">
        <v>233</v>
      </c>
      <c r="G398" s="3">
        <v>1401.18477183917</v>
      </c>
      <c r="H398" s="3">
        <v>6</v>
      </c>
      <c r="I398" s="3">
        <v>181.17156516468501</v>
      </c>
      <c r="J398" s="3">
        <v>9</v>
      </c>
      <c r="K398" s="3">
        <v>394.14961810612601</v>
      </c>
      <c r="L398" s="3">
        <v>38</v>
      </c>
      <c r="M398" s="3">
        <v>5</v>
      </c>
      <c r="N398" s="3">
        <v>4</v>
      </c>
      <c r="O398" s="3">
        <v>762</v>
      </c>
      <c r="P398" s="3">
        <v>2</v>
      </c>
      <c r="Q398" s="3">
        <v>15139.2559747512</v>
      </c>
      <c r="R398" s="3">
        <v>1</v>
      </c>
      <c r="S398" s="3">
        <v>0</v>
      </c>
      <c r="T398" s="3">
        <v>0</v>
      </c>
      <c r="U398" s="3">
        <v>13449.184069245701</v>
      </c>
      <c r="V398" s="3">
        <v>0</v>
      </c>
    </row>
    <row r="399" spans="1:22" ht="21.75" customHeight="1" x14ac:dyDescent="0.3">
      <c r="A399" s="3" t="s">
        <v>425</v>
      </c>
      <c r="B399" s="3">
        <v>52</v>
      </c>
      <c r="C399" s="3" t="s">
        <v>31</v>
      </c>
      <c r="D399" s="3" t="s">
        <v>33</v>
      </c>
      <c r="E399" s="3">
        <v>41093.085102446799</v>
      </c>
      <c r="F399" s="3">
        <v>155</v>
      </c>
      <c r="G399" s="3">
        <v>1928.0623130286599</v>
      </c>
      <c r="H399" s="3">
        <v>2</v>
      </c>
      <c r="I399" s="3">
        <v>430.70185857367301</v>
      </c>
      <c r="J399" s="3">
        <v>2</v>
      </c>
      <c r="K399" s="3">
        <v>598.49787324258295</v>
      </c>
      <c r="L399" s="3">
        <v>20</v>
      </c>
      <c r="M399" s="3">
        <v>9</v>
      </c>
      <c r="N399" s="3">
        <v>1</v>
      </c>
      <c r="O399" s="3">
        <v>681</v>
      </c>
      <c r="P399" s="3">
        <v>5</v>
      </c>
      <c r="Q399" s="3">
        <v>17617.2816112824</v>
      </c>
      <c r="R399" s="3">
        <v>3</v>
      </c>
      <c r="S399" s="3">
        <v>0</v>
      </c>
      <c r="T399" s="3">
        <v>0</v>
      </c>
      <c r="U399" s="3">
        <v>500</v>
      </c>
      <c r="V399" s="3">
        <v>0</v>
      </c>
    </row>
    <row r="400" spans="1:22" ht="21.75" customHeight="1" x14ac:dyDescent="0.3">
      <c r="A400" s="3" t="s">
        <v>426</v>
      </c>
      <c r="B400" s="3">
        <v>28</v>
      </c>
      <c r="C400" s="3" t="s">
        <v>31</v>
      </c>
      <c r="D400" s="3" t="s">
        <v>33</v>
      </c>
      <c r="E400" s="3">
        <v>41483.812917031602</v>
      </c>
      <c r="F400" s="3">
        <v>228</v>
      </c>
      <c r="G400" s="3">
        <v>2193.1704161738498</v>
      </c>
      <c r="H400" s="3">
        <v>7</v>
      </c>
      <c r="I400" s="3">
        <v>1373.21425648834</v>
      </c>
      <c r="J400" s="3">
        <v>3</v>
      </c>
      <c r="K400" s="3">
        <v>704.89727755473496</v>
      </c>
      <c r="L400" s="3">
        <v>36</v>
      </c>
      <c r="M400" s="3">
        <v>7</v>
      </c>
      <c r="N400" s="3">
        <v>2</v>
      </c>
      <c r="O400" s="3">
        <v>455</v>
      </c>
      <c r="P400" s="3">
        <v>4</v>
      </c>
      <c r="Q400" s="3">
        <v>14250.238209176399</v>
      </c>
      <c r="R400" s="3">
        <v>5</v>
      </c>
      <c r="S400" s="3">
        <v>0</v>
      </c>
      <c r="T400" s="3">
        <v>0</v>
      </c>
      <c r="U400" s="3">
        <v>17341.489417468201</v>
      </c>
      <c r="V400" s="3">
        <v>1</v>
      </c>
    </row>
    <row r="401" spans="1:22" ht="21.75" customHeight="1" x14ac:dyDescent="0.3">
      <c r="A401" s="3" t="s">
        <v>427</v>
      </c>
      <c r="B401" s="3">
        <v>62</v>
      </c>
      <c r="C401" s="3" t="s">
        <v>28</v>
      </c>
      <c r="D401" s="3" t="s">
        <v>26</v>
      </c>
      <c r="E401" s="3">
        <v>37196.4797600202</v>
      </c>
      <c r="F401" s="3">
        <v>141</v>
      </c>
      <c r="G401" s="3">
        <v>1705.6214814708801</v>
      </c>
      <c r="H401" s="3">
        <v>3</v>
      </c>
      <c r="I401" s="3">
        <v>886.35487395019504</v>
      </c>
      <c r="J401" s="3">
        <v>24</v>
      </c>
      <c r="K401" s="3">
        <v>827.19486480224396</v>
      </c>
      <c r="L401" s="3">
        <v>11</v>
      </c>
      <c r="M401" s="3">
        <v>10</v>
      </c>
      <c r="N401" s="3">
        <v>7</v>
      </c>
      <c r="O401" s="3">
        <v>427</v>
      </c>
      <c r="P401" s="3">
        <v>4</v>
      </c>
      <c r="Q401" s="3">
        <v>16490.878857077099</v>
      </c>
      <c r="R401" s="3">
        <v>7</v>
      </c>
      <c r="S401" s="3">
        <v>0</v>
      </c>
      <c r="T401" s="3">
        <v>0</v>
      </c>
      <c r="U401" s="3">
        <v>10034.518056917899</v>
      </c>
      <c r="V401" s="3">
        <v>1</v>
      </c>
    </row>
    <row r="402" spans="1:22" ht="21.75" customHeight="1" x14ac:dyDescent="0.3">
      <c r="A402" s="3" t="s">
        <v>428</v>
      </c>
      <c r="B402" s="3">
        <v>67</v>
      </c>
      <c r="C402" s="3" t="s">
        <v>31</v>
      </c>
      <c r="D402" s="3" t="s">
        <v>33</v>
      </c>
      <c r="E402" s="3">
        <v>81143.092489741204</v>
      </c>
      <c r="F402" s="3">
        <v>112</v>
      </c>
      <c r="G402" s="3">
        <v>1436.40606210433</v>
      </c>
      <c r="H402" s="3">
        <v>11</v>
      </c>
      <c r="I402" s="3">
        <v>874.32671883282705</v>
      </c>
      <c r="J402" s="3">
        <v>36</v>
      </c>
      <c r="K402" s="3">
        <v>207.57605976289699</v>
      </c>
      <c r="L402" s="3">
        <v>69</v>
      </c>
      <c r="M402" s="3">
        <v>19</v>
      </c>
      <c r="N402" s="3">
        <v>9</v>
      </c>
      <c r="O402" s="3">
        <v>342</v>
      </c>
      <c r="P402" s="3">
        <v>2</v>
      </c>
      <c r="Q402" s="3">
        <v>13318.545399631001</v>
      </c>
      <c r="R402" s="3">
        <v>0</v>
      </c>
      <c r="S402" s="3">
        <v>1</v>
      </c>
      <c r="T402" s="3">
        <v>0</v>
      </c>
      <c r="U402" s="3">
        <v>6473.4879450680601</v>
      </c>
      <c r="V402" s="3">
        <v>1</v>
      </c>
    </row>
    <row r="403" spans="1:22" ht="21.75" customHeight="1" x14ac:dyDescent="0.3">
      <c r="A403" s="3" t="s">
        <v>429</v>
      </c>
      <c r="B403" s="3">
        <v>58</v>
      </c>
      <c r="C403" s="3" t="s">
        <v>31</v>
      </c>
      <c r="D403" s="3" t="s">
        <v>26</v>
      </c>
      <c r="E403" s="3">
        <v>75606.0859191653</v>
      </c>
      <c r="F403" s="3">
        <v>231</v>
      </c>
      <c r="G403" s="3">
        <v>2523.0520354236401</v>
      </c>
      <c r="H403" s="3">
        <v>10</v>
      </c>
      <c r="I403" s="3">
        <v>701.08566349697696</v>
      </c>
      <c r="J403" s="3">
        <v>42</v>
      </c>
      <c r="K403" s="3">
        <v>422.20793093138798</v>
      </c>
      <c r="L403" s="3">
        <v>14</v>
      </c>
      <c r="M403" s="3">
        <v>18</v>
      </c>
      <c r="N403" s="3">
        <v>7</v>
      </c>
      <c r="O403" s="3">
        <v>874</v>
      </c>
      <c r="P403" s="3">
        <v>2</v>
      </c>
      <c r="Q403" s="3">
        <v>23095.078316258001</v>
      </c>
      <c r="R403" s="3">
        <v>0</v>
      </c>
      <c r="S403" s="3">
        <v>0</v>
      </c>
      <c r="T403" s="3">
        <v>0</v>
      </c>
      <c r="U403" s="3">
        <v>10118.521167924</v>
      </c>
      <c r="V403" s="3">
        <v>0</v>
      </c>
    </row>
    <row r="404" spans="1:22" ht="21.75" customHeight="1" x14ac:dyDescent="0.3">
      <c r="A404" s="3" t="s">
        <v>430</v>
      </c>
      <c r="B404" s="3">
        <v>48</v>
      </c>
      <c r="C404" s="3" t="s">
        <v>23</v>
      </c>
      <c r="D404" s="3" t="s">
        <v>24</v>
      </c>
      <c r="E404" s="3">
        <v>57247.6012063542</v>
      </c>
      <c r="F404" s="3">
        <v>43</v>
      </c>
      <c r="G404" s="3">
        <v>998.71863189287706</v>
      </c>
      <c r="H404" s="3">
        <v>4</v>
      </c>
      <c r="I404" s="3">
        <v>781.93110156179102</v>
      </c>
      <c r="J404" s="3">
        <v>37</v>
      </c>
      <c r="K404" s="3">
        <v>488.07384188593397</v>
      </c>
      <c r="L404" s="3">
        <v>20</v>
      </c>
      <c r="M404" s="3">
        <v>6</v>
      </c>
      <c r="N404" s="3">
        <v>9</v>
      </c>
      <c r="O404" s="3">
        <v>680</v>
      </c>
      <c r="P404" s="3">
        <v>0</v>
      </c>
      <c r="Q404" s="3">
        <v>14463.736664228099</v>
      </c>
      <c r="R404" s="3">
        <v>5</v>
      </c>
      <c r="S404" s="3">
        <v>1</v>
      </c>
      <c r="T404" s="3">
        <v>0</v>
      </c>
      <c r="U404" s="3">
        <v>5531.8500013584699</v>
      </c>
      <c r="V404" s="3">
        <v>1</v>
      </c>
    </row>
    <row r="405" spans="1:22" ht="21.75" customHeight="1" x14ac:dyDescent="0.3">
      <c r="A405" s="3" t="s">
        <v>431</v>
      </c>
      <c r="B405" s="3">
        <v>61</v>
      </c>
      <c r="C405" s="3" t="s">
        <v>23</v>
      </c>
      <c r="D405" s="3" t="s">
        <v>26</v>
      </c>
      <c r="E405" s="3">
        <v>41461.665891991302</v>
      </c>
      <c r="F405" s="3">
        <v>201</v>
      </c>
      <c r="G405" s="3">
        <v>1170.19769977345</v>
      </c>
      <c r="H405" s="3">
        <v>2</v>
      </c>
      <c r="I405" s="3">
        <v>649.56582700901697</v>
      </c>
      <c r="J405" s="3">
        <v>28</v>
      </c>
      <c r="K405" s="3">
        <v>650.73905565531402</v>
      </c>
      <c r="L405" s="3">
        <v>45</v>
      </c>
      <c r="M405" s="3">
        <v>11</v>
      </c>
      <c r="N405" s="3">
        <v>1</v>
      </c>
      <c r="O405" s="3">
        <v>574</v>
      </c>
      <c r="P405" s="3">
        <v>0</v>
      </c>
      <c r="Q405" s="3">
        <v>6488.2867064953298</v>
      </c>
      <c r="R405" s="3">
        <v>0</v>
      </c>
      <c r="S405" s="3">
        <v>0</v>
      </c>
      <c r="T405" s="3">
        <v>0</v>
      </c>
      <c r="U405" s="3">
        <v>11370.5332831251</v>
      </c>
      <c r="V405" s="3">
        <v>1</v>
      </c>
    </row>
    <row r="406" spans="1:22" ht="21.75" customHeight="1" x14ac:dyDescent="0.3">
      <c r="A406" s="3" t="s">
        <v>432</v>
      </c>
      <c r="B406" s="3">
        <v>45</v>
      </c>
      <c r="C406" s="3" t="s">
        <v>31</v>
      </c>
      <c r="D406" s="3" t="s">
        <v>24</v>
      </c>
      <c r="E406" s="3">
        <v>37701.805230001599</v>
      </c>
      <c r="F406" s="3">
        <v>59</v>
      </c>
      <c r="G406" s="3">
        <v>2934.95571382452</v>
      </c>
      <c r="H406" s="3">
        <v>10</v>
      </c>
      <c r="I406" s="3">
        <v>984.42498586437296</v>
      </c>
      <c r="J406" s="3">
        <v>0</v>
      </c>
      <c r="K406" s="3">
        <v>645.63087373206599</v>
      </c>
      <c r="L406" s="3">
        <v>70</v>
      </c>
      <c r="M406" s="3">
        <v>5</v>
      </c>
      <c r="N406" s="3">
        <v>7</v>
      </c>
      <c r="O406" s="3">
        <v>688</v>
      </c>
      <c r="P406" s="3">
        <v>1</v>
      </c>
      <c r="Q406" s="3">
        <v>9082.1068537698102</v>
      </c>
      <c r="R406" s="3">
        <v>5</v>
      </c>
      <c r="S406" s="3">
        <v>0</v>
      </c>
      <c r="T406" s="3">
        <v>0</v>
      </c>
      <c r="U406" s="3">
        <v>11102.5226059003</v>
      </c>
      <c r="V406" s="3">
        <v>1</v>
      </c>
    </row>
    <row r="407" spans="1:22" ht="21.75" customHeight="1" x14ac:dyDescent="0.3">
      <c r="A407" s="3" t="s">
        <v>433</v>
      </c>
      <c r="B407" s="3">
        <v>54</v>
      </c>
      <c r="C407" s="3" t="s">
        <v>23</v>
      </c>
      <c r="D407" s="3" t="s">
        <v>33</v>
      </c>
      <c r="E407" s="3">
        <v>63352.557346599802</v>
      </c>
      <c r="F407" s="3">
        <v>176</v>
      </c>
      <c r="G407" s="3">
        <v>1422.6014611399401</v>
      </c>
      <c r="H407" s="3">
        <v>4</v>
      </c>
      <c r="I407" s="3">
        <v>835.28309899078101</v>
      </c>
      <c r="J407" s="3">
        <v>29</v>
      </c>
      <c r="K407" s="3">
        <v>288.82295633589899</v>
      </c>
      <c r="L407" s="3">
        <v>9</v>
      </c>
      <c r="M407" s="3">
        <v>11</v>
      </c>
      <c r="N407" s="3">
        <v>8</v>
      </c>
      <c r="O407" s="3">
        <v>322</v>
      </c>
      <c r="P407" s="3">
        <v>3</v>
      </c>
      <c r="Q407" s="3">
        <v>14606.9702308943</v>
      </c>
      <c r="R407" s="3">
        <v>6</v>
      </c>
      <c r="S407" s="3">
        <v>0</v>
      </c>
      <c r="T407" s="3">
        <v>0</v>
      </c>
      <c r="U407" s="3">
        <v>8578.1848757199696</v>
      </c>
      <c r="V407" s="3">
        <v>1</v>
      </c>
    </row>
    <row r="408" spans="1:22" ht="21.75" customHeight="1" x14ac:dyDescent="0.3">
      <c r="A408" s="3" t="s">
        <v>434</v>
      </c>
      <c r="B408" s="3">
        <v>69</v>
      </c>
      <c r="C408" s="3" t="s">
        <v>23</v>
      </c>
      <c r="D408" s="3" t="s">
        <v>24</v>
      </c>
      <c r="E408" s="3">
        <v>55402.717122251197</v>
      </c>
      <c r="F408" s="3">
        <v>125</v>
      </c>
      <c r="G408" s="3">
        <v>2027.2362521084201</v>
      </c>
      <c r="H408" s="3">
        <v>8</v>
      </c>
      <c r="I408" s="3">
        <v>390.05612644448502</v>
      </c>
      <c r="J408" s="3">
        <v>38</v>
      </c>
      <c r="K408" s="3">
        <v>800.46514363990798</v>
      </c>
      <c r="L408" s="3">
        <v>65</v>
      </c>
      <c r="M408" s="3">
        <v>4</v>
      </c>
      <c r="N408" s="3">
        <v>9</v>
      </c>
      <c r="O408" s="3">
        <v>683</v>
      </c>
      <c r="P408" s="3">
        <v>3</v>
      </c>
      <c r="Q408" s="3">
        <v>19875.5877466405</v>
      </c>
      <c r="R408" s="3">
        <v>5</v>
      </c>
      <c r="S408" s="3">
        <v>0</v>
      </c>
      <c r="T408" s="3">
        <v>0</v>
      </c>
      <c r="U408" s="3">
        <v>3912.77763038991</v>
      </c>
      <c r="V408" s="3">
        <v>1</v>
      </c>
    </row>
    <row r="409" spans="1:22" ht="21.75" customHeight="1" x14ac:dyDescent="0.3">
      <c r="A409" s="3" t="s">
        <v>435</v>
      </c>
      <c r="B409" s="3">
        <v>44</v>
      </c>
      <c r="C409" s="3" t="s">
        <v>31</v>
      </c>
      <c r="D409" s="3" t="s">
        <v>24</v>
      </c>
      <c r="E409" s="3">
        <v>47393.1328352075</v>
      </c>
      <c r="F409" s="3">
        <v>88</v>
      </c>
      <c r="G409" s="3">
        <v>790.48949257772995</v>
      </c>
      <c r="H409" s="3">
        <v>10</v>
      </c>
      <c r="I409" s="3">
        <v>888.80357608646705</v>
      </c>
      <c r="J409" s="3">
        <v>9</v>
      </c>
      <c r="K409" s="3">
        <v>602.52935106521898</v>
      </c>
      <c r="L409" s="3">
        <v>75</v>
      </c>
      <c r="M409" s="3">
        <v>12</v>
      </c>
      <c r="N409" s="3">
        <v>9</v>
      </c>
      <c r="O409" s="3">
        <v>428</v>
      </c>
      <c r="P409" s="3">
        <v>3</v>
      </c>
      <c r="Q409" s="3">
        <v>14411.7309298041</v>
      </c>
      <c r="R409" s="3">
        <v>7</v>
      </c>
      <c r="S409" s="3">
        <v>0</v>
      </c>
      <c r="T409" s="3">
        <v>0</v>
      </c>
      <c r="U409" s="3">
        <v>8115.5511057328004</v>
      </c>
      <c r="V409" s="3">
        <v>1</v>
      </c>
    </row>
    <row r="410" spans="1:22" ht="21.75" customHeight="1" x14ac:dyDescent="0.3">
      <c r="A410" s="3" t="s">
        <v>436</v>
      </c>
      <c r="B410" s="3">
        <v>43</v>
      </c>
      <c r="C410" s="3" t="s">
        <v>31</v>
      </c>
      <c r="D410" s="3" t="s">
        <v>33</v>
      </c>
      <c r="E410" s="3">
        <v>59741.474131407798</v>
      </c>
      <c r="F410" s="3">
        <v>178</v>
      </c>
      <c r="G410" s="3">
        <v>2300.79103687211</v>
      </c>
      <c r="H410" s="3">
        <v>1</v>
      </c>
      <c r="I410" s="3">
        <v>20</v>
      </c>
      <c r="J410" s="3">
        <v>28</v>
      </c>
      <c r="K410" s="3">
        <v>947.24399453220099</v>
      </c>
      <c r="L410" s="3">
        <v>38</v>
      </c>
      <c r="M410" s="3">
        <v>16</v>
      </c>
      <c r="N410" s="3">
        <v>5</v>
      </c>
      <c r="O410" s="3">
        <v>710</v>
      </c>
      <c r="P410" s="3">
        <v>5</v>
      </c>
      <c r="Q410" s="3">
        <v>13354.975350169199</v>
      </c>
      <c r="R410" s="3">
        <v>5</v>
      </c>
      <c r="S410" s="3">
        <v>0</v>
      </c>
      <c r="T410" s="3">
        <v>0</v>
      </c>
      <c r="U410" s="3">
        <v>8868.0154930996705</v>
      </c>
      <c r="V410" s="3">
        <v>1</v>
      </c>
    </row>
    <row r="411" spans="1:22" ht="21.75" customHeight="1" x14ac:dyDescent="0.3">
      <c r="A411" s="3" t="s">
        <v>437</v>
      </c>
      <c r="B411" s="3">
        <v>32</v>
      </c>
      <c r="C411" s="3" t="s">
        <v>31</v>
      </c>
      <c r="D411" s="3" t="s">
        <v>24</v>
      </c>
      <c r="E411" s="3">
        <v>66039.269736388902</v>
      </c>
      <c r="F411" s="3">
        <v>65</v>
      </c>
      <c r="G411" s="3">
        <v>579.50380208495403</v>
      </c>
      <c r="H411" s="3">
        <v>6</v>
      </c>
      <c r="I411" s="3">
        <v>944.85071988722495</v>
      </c>
      <c r="J411" s="3">
        <v>43</v>
      </c>
      <c r="K411" s="3">
        <v>579.27078389204405</v>
      </c>
      <c r="L411" s="3">
        <v>21</v>
      </c>
      <c r="M411" s="3">
        <v>8</v>
      </c>
      <c r="N411" s="3">
        <v>0</v>
      </c>
      <c r="O411" s="3">
        <v>580</v>
      </c>
      <c r="P411" s="3">
        <v>4</v>
      </c>
      <c r="Q411" s="3">
        <v>5292.4240086248701</v>
      </c>
      <c r="R411" s="3">
        <v>2</v>
      </c>
      <c r="S411" s="3">
        <v>0</v>
      </c>
      <c r="T411" s="3">
        <v>0</v>
      </c>
      <c r="U411" s="3">
        <v>12043.450637681501</v>
      </c>
      <c r="V411" s="3">
        <v>0</v>
      </c>
    </row>
    <row r="412" spans="1:22" ht="21.75" customHeight="1" x14ac:dyDescent="0.3">
      <c r="A412" s="3" t="s">
        <v>438</v>
      </c>
      <c r="B412" s="3">
        <v>26</v>
      </c>
      <c r="C412" s="3" t="s">
        <v>31</v>
      </c>
      <c r="D412" s="3" t="s">
        <v>33</v>
      </c>
      <c r="E412" s="3">
        <v>47227.279459514502</v>
      </c>
      <c r="F412" s="3">
        <v>41</v>
      </c>
      <c r="G412" s="3">
        <v>520.05548987815405</v>
      </c>
      <c r="H412" s="3">
        <v>9</v>
      </c>
      <c r="I412" s="3">
        <v>306.725100107218</v>
      </c>
      <c r="J412" s="3">
        <v>31</v>
      </c>
      <c r="K412" s="3">
        <v>0</v>
      </c>
      <c r="L412" s="3">
        <v>41</v>
      </c>
      <c r="M412" s="3">
        <v>19</v>
      </c>
      <c r="N412" s="3">
        <v>2</v>
      </c>
      <c r="O412" s="3">
        <v>481</v>
      </c>
      <c r="P412" s="3">
        <v>4</v>
      </c>
      <c r="Q412" s="3">
        <v>23377.2076485789</v>
      </c>
      <c r="R412" s="3">
        <v>2</v>
      </c>
      <c r="S412" s="3">
        <v>1</v>
      </c>
      <c r="T412" s="3">
        <v>0</v>
      </c>
      <c r="U412" s="3">
        <v>5488.3416704173296</v>
      </c>
      <c r="V412" s="3">
        <v>1</v>
      </c>
    </row>
    <row r="413" spans="1:22" ht="21.75" customHeight="1" x14ac:dyDescent="0.3">
      <c r="A413" s="3" t="s">
        <v>439</v>
      </c>
      <c r="B413" s="3">
        <v>55</v>
      </c>
      <c r="C413" s="3" t="s">
        <v>28</v>
      </c>
      <c r="D413" s="3" t="s">
        <v>26</v>
      </c>
      <c r="E413" s="3">
        <v>35828.133571614599</v>
      </c>
      <c r="F413" s="3">
        <v>140</v>
      </c>
      <c r="G413" s="3">
        <v>2213.9806705802198</v>
      </c>
      <c r="H413" s="3">
        <v>7</v>
      </c>
      <c r="I413" s="3">
        <v>766.38071984047303</v>
      </c>
      <c r="J413" s="3">
        <v>43</v>
      </c>
      <c r="K413" s="3">
        <v>294.15193063853701</v>
      </c>
      <c r="L413" s="3">
        <v>5</v>
      </c>
      <c r="M413" s="3">
        <v>16</v>
      </c>
      <c r="N413" s="3">
        <v>4</v>
      </c>
      <c r="O413" s="3">
        <v>527</v>
      </c>
      <c r="P413" s="3">
        <v>2</v>
      </c>
      <c r="Q413" s="3">
        <v>4032.87742424822</v>
      </c>
      <c r="R413" s="3">
        <v>6</v>
      </c>
      <c r="S413" s="3">
        <v>0</v>
      </c>
      <c r="T413" s="3">
        <v>0</v>
      </c>
      <c r="U413" s="3">
        <v>6420.9691148818702</v>
      </c>
      <c r="V413" s="3">
        <v>1</v>
      </c>
    </row>
    <row r="414" spans="1:22" ht="21.75" customHeight="1" x14ac:dyDescent="0.3">
      <c r="A414" s="3" t="s">
        <v>440</v>
      </c>
      <c r="B414" s="3">
        <v>64</v>
      </c>
      <c r="C414" s="3" t="s">
        <v>28</v>
      </c>
      <c r="D414" s="3" t="s">
        <v>33</v>
      </c>
      <c r="E414" s="3">
        <v>26219.9179971138</v>
      </c>
      <c r="F414" s="3">
        <v>215</v>
      </c>
      <c r="G414" s="3">
        <v>1210.8645589903399</v>
      </c>
      <c r="H414" s="3">
        <v>2</v>
      </c>
      <c r="I414" s="3">
        <v>381.88033888133401</v>
      </c>
      <c r="J414" s="3">
        <v>0</v>
      </c>
      <c r="K414" s="3">
        <v>459.74689622639403</v>
      </c>
      <c r="L414" s="3">
        <v>51</v>
      </c>
      <c r="M414" s="3">
        <v>18</v>
      </c>
      <c r="N414" s="3">
        <v>2</v>
      </c>
      <c r="O414" s="3">
        <v>380</v>
      </c>
      <c r="P414" s="3">
        <v>5</v>
      </c>
      <c r="Q414" s="3">
        <v>2726.0449881550799</v>
      </c>
      <c r="R414" s="3">
        <v>4</v>
      </c>
      <c r="S414" s="3">
        <v>0</v>
      </c>
      <c r="T414" s="3">
        <v>0</v>
      </c>
      <c r="U414" s="3">
        <v>13766.7757122195</v>
      </c>
      <c r="V414" s="3">
        <v>1</v>
      </c>
    </row>
    <row r="415" spans="1:22" ht="21.75" customHeight="1" x14ac:dyDescent="0.3">
      <c r="A415" s="3" t="s">
        <v>441</v>
      </c>
      <c r="B415" s="3">
        <v>39</v>
      </c>
      <c r="C415" s="3" t="s">
        <v>31</v>
      </c>
      <c r="D415" s="3" t="s">
        <v>33</v>
      </c>
      <c r="E415" s="3">
        <v>54511.370138146303</v>
      </c>
      <c r="F415" s="3">
        <v>200</v>
      </c>
      <c r="G415" s="3">
        <v>1306.09698129097</v>
      </c>
      <c r="H415" s="3">
        <v>10</v>
      </c>
      <c r="I415" s="3">
        <v>800.98811983658402</v>
      </c>
      <c r="J415" s="3">
        <v>40</v>
      </c>
      <c r="K415" s="3">
        <v>288.94444536542198</v>
      </c>
      <c r="L415" s="3">
        <v>36</v>
      </c>
      <c r="M415" s="3">
        <v>18</v>
      </c>
      <c r="N415" s="3">
        <v>2</v>
      </c>
      <c r="O415" s="3">
        <v>887</v>
      </c>
      <c r="P415" s="3">
        <v>1</v>
      </c>
      <c r="Q415" s="3">
        <v>9178.6510331464797</v>
      </c>
      <c r="R415" s="3">
        <v>0</v>
      </c>
      <c r="S415" s="3">
        <v>0</v>
      </c>
      <c r="T415" s="3">
        <v>0</v>
      </c>
      <c r="U415" s="3">
        <v>15658.0566494298</v>
      </c>
      <c r="V415" s="3">
        <v>0</v>
      </c>
    </row>
    <row r="416" spans="1:22" ht="21.75" customHeight="1" x14ac:dyDescent="0.3">
      <c r="A416" s="3" t="s">
        <v>442</v>
      </c>
      <c r="B416" s="3">
        <v>20</v>
      </c>
      <c r="C416" s="3" t="s">
        <v>23</v>
      </c>
      <c r="D416" s="3" t="s">
        <v>24</v>
      </c>
      <c r="E416" s="3">
        <v>89010.427516393902</v>
      </c>
      <c r="F416" s="3">
        <v>195</v>
      </c>
      <c r="G416" s="3">
        <v>1844.4785976135199</v>
      </c>
      <c r="H416" s="3">
        <v>3</v>
      </c>
      <c r="I416" s="3">
        <v>1002.39748174668</v>
      </c>
      <c r="J416" s="3">
        <v>16</v>
      </c>
      <c r="K416" s="3">
        <v>279.71502133751801</v>
      </c>
      <c r="L416" s="3">
        <v>5</v>
      </c>
      <c r="M416" s="3">
        <v>7</v>
      </c>
      <c r="N416" s="3">
        <v>8</v>
      </c>
      <c r="O416" s="3">
        <v>580</v>
      </c>
      <c r="P416" s="3">
        <v>1</v>
      </c>
      <c r="Q416" s="3">
        <v>15555.5139575945</v>
      </c>
      <c r="R416" s="3">
        <v>3</v>
      </c>
      <c r="S416" s="3">
        <v>0</v>
      </c>
      <c r="T416" s="3">
        <v>0</v>
      </c>
      <c r="U416" s="3">
        <v>8217.9526103886201</v>
      </c>
      <c r="V416" s="3">
        <v>0</v>
      </c>
    </row>
    <row r="417" spans="1:22" ht="21.75" customHeight="1" x14ac:dyDescent="0.3">
      <c r="A417" s="3" t="s">
        <v>443</v>
      </c>
      <c r="B417" s="3">
        <v>27</v>
      </c>
      <c r="C417" s="3" t="s">
        <v>31</v>
      </c>
      <c r="D417" s="3" t="s">
        <v>26</v>
      </c>
      <c r="E417" s="3">
        <v>30008.061140877599</v>
      </c>
      <c r="F417" s="3">
        <v>228</v>
      </c>
      <c r="G417" s="3">
        <v>1267.9402762148</v>
      </c>
      <c r="H417" s="3">
        <v>10</v>
      </c>
      <c r="I417" s="3">
        <v>1325.98947983735</v>
      </c>
      <c r="J417" s="3">
        <v>11</v>
      </c>
      <c r="K417" s="3">
        <v>976.09724572158098</v>
      </c>
      <c r="L417" s="3">
        <v>72</v>
      </c>
      <c r="M417" s="3">
        <v>7</v>
      </c>
      <c r="N417" s="3">
        <v>4</v>
      </c>
      <c r="O417" s="3">
        <v>473</v>
      </c>
      <c r="P417" s="3">
        <v>3</v>
      </c>
      <c r="Q417" s="3">
        <v>9599.86746415999</v>
      </c>
      <c r="R417" s="3">
        <v>0</v>
      </c>
      <c r="S417" s="3">
        <v>0</v>
      </c>
      <c r="T417" s="3">
        <v>0</v>
      </c>
      <c r="U417" s="3">
        <v>13560.5184461957</v>
      </c>
      <c r="V417" s="3">
        <v>1</v>
      </c>
    </row>
    <row r="418" spans="1:22" ht="21.75" customHeight="1" x14ac:dyDescent="0.3">
      <c r="A418" s="3" t="s">
        <v>444</v>
      </c>
      <c r="B418" s="3">
        <v>65</v>
      </c>
      <c r="C418" s="3" t="s">
        <v>31</v>
      </c>
      <c r="D418" s="3" t="s">
        <v>33</v>
      </c>
      <c r="E418" s="3">
        <v>69790.443458612994</v>
      </c>
      <c r="F418" s="3">
        <v>189</v>
      </c>
      <c r="G418" s="3">
        <v>661.82609678221002</v>
      </c>
      <c r="H418" s="3">
        <v>9</v>
      </c>
      <c r="I418" s="3">
        <v>260.52482074598299</v>
      </c>
      <c r="J418" s="3">
        <v>1</v>
      </c>
      <c r="K418" s="3">
        <v>187.670056309637</v>
      </c>
      <c r="L418" s="3">
        <v>28</v>
      </c>
      <c r="M418" s="3">
        <v>14</v>
      </c>
      <c r="N418" s="3">
        <v>7</v>
      </c>
      <c r="O418" s="3">
        <v>658</v>
      </c>
      <c r="P418" s="3">
        <v>2</v>
      </c>
      <c r="Q418" s="3">
        <v>8302.35045142745</v>
      </c>
      <c r="R418" s="3">
        <v>1</v>
      </c>
      <c r="S418" s="3">
        <v>0</v>
      </c>
      <c r="T418" s="3">
        <v>0</v>
      </c>
      <c r="U418" s="3">
        <v>7988.0929989096903</v>
      </c>
      <c r="V418" s="3">
        <v>0</v>
      </c>
    </row>
    <row r="419" spans="1:22" ht="21.75" customHeight="1" x14ac:dyDescent="0.3">
      <c r="A419" s="3" t="s">
        <v>445</v>
      </c>
      <c r="B419" s="3">
        <v>35</v>
      </c>
      <c r="C419" s="3" t="s">
        <v>23</v>
      </c>
      <c r="D419" s="3" t="s">
        <v>26</v>
      </c>
      <c r="E419" s="3">
        <v>37839.9891317578</v>
      </c>
      <c r="F419" s="3">
        <v>208</v>
      </c>
      <c r="G419" s="3">
        <v>1045.6689516097399</v>
      </c>
      <c r="H419" s="3">
        <v>1</v>
      </c>
      <c r="I419" s="3">
        <v>1141.4155344849</v>
      </c>
      <c r="J419" s="3">
        <v>8</v>
      </c>
      <c r="K419" s="3">
        <v>367.66879673271097</v>
      </c>
      <c r="L419" s="3">
        <v>68</v>
      </c>
      <c r="M419" s="3">
        <v>6</v>
      </c>
      <c r="N419" s="3">
        <v>6</v>
      </c>
      <c r="O419" s="3">
        <v>870</v>
      </c>
      <c r="P419" s="3">
        <v>3</v>
      </c>
      <c r="Q419" s="3">
        <v>7065.97926423627</v>
      </c>
      <c r="R419" s="3">
        <v>2</v>
      </c>
      <c r="S419" s="3">
        <v>0</v>
      </c>
      <c r="T419" s="3">
        <v>0</v>
      </c>
      <c r="U419" s="3">
        <v>2743.5552820207299</v>
      </c>
      <c r="V419" s="3">
        <v>0</v>
      </c>
    </row>
    <row r="420" spans="1:22" ht="21.75" customHeight="1" x14ac:dyDescent="0.3">
      <c r="A420" s="3" t="s">
        <v>446</v>
      </c>
      <c r="B420" s="3">
        <v>33</v>
      </c>
      <c r="C420" s="3" t="s">
        <v>28</v>
      </c>
      <c r="D420" s="3" t="s">
        <v>26</v>
      </c>
      <c r="E420" s="3">
        <v>41467.4323535644</v>
      </c>
      <c r="F420" s="3">
        <v>166</v>
      </c>
      <c r="G420" s="3">
        <v>720.15995875951205</v>
      </c>
      <c r="H420" s="3">
        <v>9</v>
      </c>
      <c r="I420" s="3">
        <v>845.90344688211496</v>
      </c>
      <c r="J420" s="3">
        <v>11</v>
      </c>
      <c r="K420" s="3">
        <v>516.546955690451</v>
      </c>
      <c r="L420" s="3">
        <v>50</v>
      </c>
      <c r="M420" s="3">
        <v>5</v>
      </c>
      <c r="N420" s="3">
        <v>3</v>
      </c>
      <c r="O420" s="3">
        <v>674</v>
      </c>
      <c r="P420" s="3">
        <v>4</v>
      </c>
      <c r="Q420" s="3">
        <v>22606.247315295899</v>
      </c>
      <c r="R420" s="3">
        <v>0</v>
      </c>
      <c r="S420" s="3">
        <v>0</v>
      </c>
      <c r="T420" s="3">
        <v>0</v>
      </c>
      <c r="U420" s="3">
        <v>5175.1583457041597</v>
      </c>
      <c r="V420" s="3">
        <v>0</v>
      </c>
    </row>
    <row r="421" spans="1:22" ht="21.75" customHeight="1" x14ac:dyDescent="0.3">
      <c r="A421" s="3" t="s">
        <v>447</v>
      </c>
      <c r="B421" s="3">
        <v>31</v>
      </c>
      <c r="C421" s="3" t="s">
        <v>31</v>
      </c>
      <c r="D421" s="3" t="s">
        <v>24</v>
      </c>
      <c r="E421" s="3">
        <v>66468.622642121001</v>
      </c>
      <c r="F421" s="3">
        <v>29</v>
      </c>
      <c r="G421" s="3">
        <v>2429.0807438439001</v>
      </c>
      <c r="H421" s="3">
        <v>8</v>
      </c>
      <c r="I421" s="3">
        <v>642.266496511382</v>
      </c>
      <c r="J421" s="3">
        <v>24</v>
      </c>
      <c r="K421" s="3">
        <v>171.16220266495301</v>
      </c>
      <c r="L421" s="3">
        <v>76</v>
      </c>
      <c r="M421" s="3">
        <v>15</v>
      </c>
      <c r="N421" s="3">
        <v>2</v>
      </c>
      <c r="O421" s="3">
        <v>354</v>
      </c>
      <c r="P421" s="3">
        <v>2</v>
      </c>
      <c r="Q421" s="3">
        <v>14011.612631963801</v>
      </c>
      <c r="R421" s="3">
        <v>4</v>
      </c>
      <c r="S421" s="3">
        <v>1</v>
      </c>
      <c r="T421" s="3">
        <v>0</v>
      </c>
      <c r="U421" s="3">
        <v>4856.5289619610103</v>
      </c>
      <c r="V421" s="3">
        <v>1</v>
      </c>
    </row>
    <row r="422" spans="1:22" ht="21.75" customHeight="1" x14ac:dyDescent="0.3">
      <c r="A422" s="3" t="s">
        <v>448</v>
      </c>
      <c r="B422" s="3">
        <v>42</v>
      </c>
      <c r="C422" s="3" t="s">
        <v>31</v>
      </c>
      <c r="D422" s="3" t="s">
        <v>33</v>
      </c>
      <c r="E422" s="3">
        <v>45405.353180080499</v>
      </c>
      <c r="F422" s="3">
        <v>203</v>
      </c>
      <c r="G422" s="3">
        <v>2464.5651197821098</v>
      </c>
      <c r="H422" s="3">
        <v>2</v>
      </c>
      <c r="I422" s="3">
        <v>1065.9497767708101</v>
      </c>
      <c r="J422" s="3">
        <v>35</v>
      </c>
      <c r="K422" s="3">
        <v>459.22923612983499</v>
      </c>
      <c r="L422" s="3">
        <v>26</v>
      </c>
      <c r="M422" s="3">
        <v>7</v>
      </c>
      <c r="N422" s="3">
        <v>2</v>
      </c>
      <c r="O422" s="3">
        <v>630</v>
      </c>
      <c r="P422" s="3">
        <v>5</v>
      </c>
      <c r="Q422" s="3">
        <v>17376.443936288</v>
      </c>
      <c r="R422" s="3">
        <v>7</v>
      </c>
      <c r="S422" s="3">
        <v>0</v>
      </c>
      <c r="T422" s="3">
        <v>0</v>
      </c>
      <c r="U422" s="3">
        <v>6308.7065413800001</v>
      </c>
      <c r="V422" s="3">
        <v>1</v>
      </c>
    </row>
    <row r="423" spans="1:22" ht="21.75" customHeight="1" x14ac:dyDescent="0.3">
      <c r="A423" s="3" t="s">
        <v>449</v>
      </c>
      <c r="B423" s="3">
        <v>34</v>
      </c>
      <c r="C423" s="3" t="s">
        <v>28</v>
      </c>
      <c r="D423" s="3" t="s">
        <v>24</v>
      </c>
      <c r="E423" s="3">
        <v>54468.676336828597</v>
      </c>
      <c r="F423" s="3">
        <v>185</v>
      </c>
      <c r="G423" s="3">
        <v>827.42899750288097</v>
      </c>
      <c r="H423" s="3">
        <v>8</v>
      </c>
      <c r="I423" s="3">
        <v>717.42630212017798</v>
      </c>
      <c r="J423" s="3">
        <v>43</v>
      </c>
      <c r="K423" s="3">
        <v>0</v>
      </c>
      <c r="L423" s="3">
        <v>36</v>
      </c>
      <c r="M423" s="3">
        <v>2</v>
      </c>
      <c r="N423" s="3">
        <v>1</v>
      </c>
      <c r="O423" s="3">
        <v>686</v>
      </c>
      <c r="P423" s="3">
        <v>3</v>
      </c>
      <c r="Q423" s="3">
        <v>24343.305931189101</v>
      </c>
      <c r="R423" s="3">
        <v>0</v>
      </c>
      <c r="S423" s="3">
        <v>0</v>
      </c>
      <c r="T423" s="3">
        <v>0</v>
      </c>
      <c r="U423" s="3">
        <v>6411.9420572714298</v>
      </c>
      <c r="V423" s="3">
        <v>0</v>
      </c>
    </row>
    <row r="424" spans="1:22" ht="21.75" customHeight="1" x14ac:dyDescent="0.3">
      <c r="A424" s="3" t="s">
        <v>450</v>
      </c>
      <c r="B424" s="3">
        <v>47</v>
      </c>
      <c r="C424" s="3" t="s">
        <v>28</v>
      </c>
      <c r="D424" s="3" t="s">
        <v>33</v>
      </c>
      <c r="E424" s="3">
        <v>54123.705611822603</v>
      </c>
      <c r="F424" s="3">
        <v>200</v>
      </c>
      <c r="G424" s="3">
        <v>1848.36267416641</v>
      </c>
      <c r="H424" s="3">
        <v>6</v>
      </c>
      <c r="I424" s="3">
        <v>1051.1356807402401</v>
      </c>
      <c r="J424" s="3">
        <v>49</v>
      </c>
      <c r="K424" s="3">
        <v>362.23099063838299</v>
      </c>
      <c r="L424" s="3">
        <v>45</v>
      </c>
      <c r="M424" s="3">
        <v>9</v>
      </c>
      <c r="N424" s="3">
        <v>4</v>
      </c>
      <c r="O424" s="3">
        <v>447</v>
      </c>
      <c r="P424" s="3">
        <v>1</v>
      </c>
      <c r="Q424" s="3">
        <v>24150.919827235499</v>
      </c>
      <c r="R424" s="3">
        <v>4</v>
      </c>
      <c r="S424" s="3">
        <v>0</v>
      </c>
      <c r="T424" s="3">
        <v>0</v>
      </c>
      <c r="U424" s="3">
        <v>17553.3922272327</v>
      </c>
      <c r="V424" s="3">
        <v>1</v>
      </c>
    </row>
    <row r="425" spans="1:22" ht="21.75" customHeight="1" x14ac:dyDescent="0.3">
      <c r="A425" s="3" t="s">
        <v>451</v>
      </c>
      <c r="B425" s="3">
        <v>53</v>
      </c>
      <c r="C425" s="3" t="s">
        <v>23</v>
      </c>
      <c r="D425" s="3" t="s">
        <v>26</v>
      </c>
      <c r="E425" s="3">
        <v>37868.9420882587</v>
      </c>
      <c r="F425" s="3">
        <v>225</v>
      </c>
      <c r="G425" s="3">
        <v>1281.9465700322301</v>
      </c>
      <c r="H425" s="3">
        <v>5</v>
      </c>
      <c r="I425" s="3">
        <v>452.70560040520201</v>
      </c>
      <c r="J425" s="3">
        <v>34</v>
      </c>
      <c r="K425" s="3">
        <v>220.35457231843901</v>
      </c>
      <c r="L425" s="3">
        <v>24</v>
      </c>
      <c r="M425" s="3">
        <v>9</v>
      </c>
      <c r="N425" s="3">
        <v>1</v>
      </c>
      <c r="O425" s="3">
        <v>642</v>
      </c>
      <c r="P425" s="3">
        <v>0</v>
      </c>
      <c r="Q425" s="3">
        <v>6609.6170912507896</v>
      </c>
      <c r="R425" s="3">
        <v>2</v>
      </c>
      <c r="S425" s="3">
        <v>0</v>
      </c>
      <c r="T425" s="3">
        <v>0</v>
      </c>
      <c r="U425" s="3">
        <v>4833.5976204225399</v>
      </c>
      <c r="V425" s="3">
        <v>0</v>
      </c>
    </row>
    <row r="426" spans="1:22" ht="21.75" customHeight="1" x14ac:dyDescent="0.3">
      <c r="A426" s="3" t="s">
        <v>452</v>
      </c>
      <c r="B426" s="3">
        <v>21</v>
      </c>
      <c r="C426" s="3" t="s">
        <v>28</v>
      </c>
      <c r="D426" s="3" t="s">
        <v>33</v>
      </c>
      <c r="E426" s="3">
        <v>66111.756006563606</v>
      </c>
      <c r="F426" s="3">
        <v>83</v>
      </c>
      <c r="G426" s="3">
        <v>2667.5330270980098</v>
      </c>
      <c r="H426" s="3">
        <v>10</v>
      </c>
      <c r="I426" s="3">
        <v>578.45103869629804</v>
      </c>
      <c r="J426" s="3">
        <v>21</v>
      </c>
      <c r="K426" s="3">
        <v>423.30873106073398</v>
      </c>
      <c r="L426" s="3">
        <v>36</v>
      </c>
      <c r="M426" s="3">
        <v>18</v>
      </c>
      <c r="N426" s="3">
        <v>1</v>
      </c>
      <c r="O426" s="3">
        <v>496</v>
      </c>
      <c r="P426" s="3">
        <v>5</v>
      </c>
      <c r="Q426" s="3">
        <v>13497.988060396199</v>
      </c>
      <c r="R426" s="3">
        <v>7</v>
      </c>
      <c r="S426" s="3">
        <v>0</v>
      </c>
      <c r="T426" s="3">
        <v>0</v>
      </c>
      <c r="U426" s="3">
        <v>3450.4874414849701</v>
      </c>
      <c r="V426" s="3">
        <v>1</v>
      </c>
    </row>
    <row r="427" spans="1:22" ht="21.75" customHeight="1" x14ac:dyDescent="0.3">
      <c r="A427" s="3" t="s">
        <v>453</v>
      </c>
      <c r="B427" s="3">
        <v>51</v>
      </c>
      <c r="C427" s="3" t="s">
        <v>28</v>
      </c>
      <c r="D427" s="3" t="s">
        <v>33</v>
      </c>
      <c r="E427" s="3">
        <v>48891.520629809798</v>
      </c>
      <c r="F427" s="3">
        <v>183</v>
      </c>
      <c r="G427" s="3">
        <v>3395.5483487391798</v>
      </c>
      <c r="H427" s="3">
        <v>11</v>
      </c>
      <c r="I427" s="3">
        <v>1130.2600184781099</v>
      </c>
      <c r="J427" s="3">
        <v>32</v>
      </c>
      <c r="K427" s="3">
        <v>486.05683949085</v>
      </c>
      <c r="L427" s="3">
        <v>22</v>
      </c>
      <c r="M427" s="3">
        <v>1</v>
      </c>
      <c r="N427" s="3">
        <v>3</v>
      </c>
      <c r="O427" s="3">
        <v>423</v>
      </c>
      <c r="P427" s="3">
        <v>4</v>
      </c>
      <c r="Q427" s="3">
        <v>16724.5258371981</v>
      </c>
      <c r="R427" s="3">
        <v>2</v>
      </c>
      <c r="S427" s="3">
        <v>0</v>
      </c>
      <c r="T427" s="3">
        <v>0</v>
      </c>
      <c r="U427" s="3">
        <v>13430.431720991501</v>
      </c>
      <c r="V427" s="3">
        <v>1</v>
      </c>
    </row>
    <row r="428" spans="1:22" ht="21.75" customHeight="1" x14ac:dyDescent="0.3">
      <c r="A428" s="3" t="s">
        <v>454</v>
      </c>
      <c r="B428" s="3">
        <v>42</v>
      </c>
      <c r="C428" s="3" t="s">
        <v>28</v>
      </c>
      <c r="D428" s="3" t="s">
        <v>26</v>
      </c>
      <c r="E428" s="3">
        <v>25006.815519489701</v>
      </c>
      <c r="F428" s="3">
        <v>109</v>
      </c>
      <c r="G428" s="3">
        <v>2085.4171808423098</v>
      </c>
      <c r="H428" s="3">
        <v>10</v>
      </c>
      <c r="I428" s="3">
        <v>1319.8901832496499</v>
      </c>
      <c r="J428" s="3">
        <v>49</v>
      </c>
      <c r="K428" s="3">
        <v>837.17474295416901</v>
      </c>
      <c r="L428" s="3">
        <v>25</v>
      </c>
      <c r="M428" s="3">
        <v>8</v>
      </c>
      <c r="N428" s="3">
        <v>5</v>
      </c>
      <c r="O428" s="3">
        <v>632</v>
      </c>
      <c r="P428" s="3">
        <v>3</v>
      </c>
      <c r="Q428" s="3">
        <v>12650.173731946399</v>
      </c>
      <c r="R428" s="3">
        <v>4</v>
      </c>
      <c r="S428" s="3">
        <v>0</v>
      </c>
      <c r="T428" s="3">
        <v>0</v>
      </c>
      <c r="U428" s="3">
        <v>835.35348181580196</v>
      </c>
      <c r="V428" s="3">
        <v>1</v>
      </c>
    </row>
    <row r="429" spans="1:22" ht="21.75" customHeight="1" x14ac:dyDescent="0.3">
      <c r="A429" s="3" t="s">
        <v>455</v>
      </c>
      <c r="B429" s="3">
        <v>41</v>
      </c>
      <c r="C429" s="3" t="s">
        <v>23</v>
      </c>
      <c r="D429" s="3" t="s">
        <v>26</v>
      </c>
      <c r="E429" s="3">
        <v>33935.287655613101</v>
      </c>
      <c r="F429" s="3">
        <v>190</v>
      </c>
      <c r="G429" s="3">
        <v>1089.0169816249499</v>
      </c>
      <c r="H429" s="3">
        <v>2</v>
      </c>
      <c r="I429" s="3">
        <v>787.738835296503</v>
      </c>
      <c r="J429" s="3">
        <v>20</v>
      </c>
      <c r="K429" s="3">
        <v>347.44171488732502</v>
      </c>
      <c r="L429" s="3">
        <v>75</v>
      </c>
      <c r="M429" s="3">
        <v>0</v>
      </c>
      <c r="N429" s="3">
        <v>5</v>
      </c>
      <c r="O429" s="3">
        <v>783</v>
      </c>
      <c r="P429" s="3">
        <v>2</v>
      </c>
      <c r="Q429" s="3">
        <v>7945.4544653926396</v>
      </c>
      <c r="R429" s="3">
        <v>5</v>
      </c>
      <c r="S429" s="3">
        <v>0</v>
      </c>
      <c r="T429" s="3">
        <v>0</v>
      </c>
      <c r="U429" s="3">
        <v>9230.7917719178204</v>
      </c>
      <c r="V429" s="3">
        <v>1</v>
      </c>
    </row>
    <row r="430" spans="1:22" ht="21.75" customHeight="1" x14ac:dyDescent="0.3">
      <c r="A430" s="3" t="s">
        <v>456</v>
      </c>
      <c r="B430" s="3">
        <v>44</v>
      </c>
      <c r="C430" s="3" t="s">
        <v>28</v>
      </c>
      <c r="D430" s="3" t="s">
        <v>33</v>
      </c>
      <c r="E430" s="3">
        <v>10000</v>
      </c>
      <c r="F430" s="3">
        <v>191</v>
      </c>
      <c r="G430" s="3">
        <v>572.868580540891</v>
      </c>
      <c r="H430" s="3">
        <v>10</v>
      </c>
      <c r="I430" s="3">
        <v>20</v>
      </c>
      <c r="J430" s="3">
        <v>39</v>
      </c>
      <c r="K430" s="3">
        <v>1034.2992410583399</v>
      </c>
      <c r="L430" s="3">
        <v>51</v>
      </c>
      <c r="M430" s="3">
        <v>9</v>
      </c>
      <c r="N430" s="3">
        <v>7</v>
      </c>
      <c r="O430" s="3">
        <v>753</v>
      </c>
      <c r="P430" s="3">
        <v>2</v>
      </c>
      <c r="Q430" s="3">
        <v>0</v>
      </c>
      <c r="R430" s="3">
        <v>6</v>
      </c>
      <c r="S430" s="3">
        <v>0</v>
      </c>
      <c r="T430" s="3">
        <v>0</v>
      </c>
      <c r="U430" s="3">
        <v>7898.1894500525495</v>
      </c>
      <c r="V430" s="3">
        <v>1</v>
      </c>
    </row>
    <row r="431" spans="1:22" ht="21.75" customHeight="1" x14ac:dyDescent="0.3">
      <c r="A431" s="3" t="s">
        <v>457</v>
      </c>
      <c r="B431" s="3">
        <v>41</v>
      </c>
      <c r="C431" s="3" t="s">
        <v>28</v>
      </c>
      <c r="D431" s="3" t="s">
        <v>24</v>
      </c>
      <c r="E431" s="3">
        <v>50935.856579143598</v>
      </c>
      <c r="F431" s="3">
        <v>38</v>
      </c>
      <c r="G431" s="3">
        <v>1695.7957456428201</v>
      </c>
      <c r="H431" s="3">
        <v>6</v>
      </c>
      <c r="I431" s="3">
        <v>730.33275108704095</v>
      </c>
      <c r="J431" s="3">
        <v>21</v>
      </c>
      <c r="K431" s="3">
        <v>553.06335256271097</v>
      </c>
      <c r="L431" s="3">
        <v>2</v>
      </c>
      <c r="M431" s="3">
        <v>17</v>
      </c>
      <c r="N431" s="3">
        <v>5</v>
      </c>
      <c r="O431" s="3">
        <v>648</v>
      </c>
      <c r="P431" s="3">
        <v>3</v>
      </c>
      <c r="Q431" s="3">
        <v>20075.0176488793</v>
      </c>
      <c r="R431" s="3">
        <v>1</v>
      </c>
      <c r="S431" s="3">
        <v>0</v>
      </c>
      <c r="T431" s="3">
        <v>0</v>
      </c>
      <c r="U431" s="3">
        <v>6380.0691166268298</v>
      </c>
      <c r="V431" s="3">
        <v>0</v>
      </c>
    </row>
    <row r="432" spans="1:22" ht="21.75" customHeight="1" x14ac:dyDescent="0.3">
      <c r="A432" s="3" t="s">
        <v>458</v>
      </c>
      <c r="B432" s="3">
        <v>41</v>
      </c>
      <c r="C432" s="3" t="s">
        <v>23</v>
      </c>
      <c r="D432" s="3" t="s">
        <v>33</v>
      </c>
      <c r="E432" s="3">
        <v>73473.196340279101</v>
      </c>
      <c r="F432" s="3">
        <v>87</v>
      </c>
      <c r="G432" s="3">
        <v>1375.2775335756201</v>
      </c>
      <c r="H432" s="3">
        <v>10</v>
      </c>
      <c r="I432" s="3">
        <v>811.34914123784995</v>
      </c>
      <c r="J432" s="3">
        <v>27</v>
      </c>
      <c r="K432" s="3">
        <v>264.29384986182998</v>
      </c>
      <c r="L432" s="3">
        <v>72</v>
      </c>
      <c r="M432" s="3">
        <v>0</v>
      </c>
      <c r="N432" s="3">
        <v>5</v>
      </c>
      <c r="O432" s="3">
        <v>752</v>
      </c>
      <c r="P432" s="3">
        <v>5</v>
      </c>
      <c r="Q432" s="3">
        <v>23090.439590161099</v>
      </c>
      <c r="R432" s="3">
        <v>5</v>
      </c>
      <c r="S432" s="3">
        <v>0</v>
      </c>
      <c r="T432" s="3">
        <v>1</v>
      </c>
      <c r="U432" s="3">
        <v>4214.1385293765597</v>
      </c>
      <c r="V432" s="3">
        <v>1</v>
      </c>
    </row>
    <row r="433" spans="1:22" ht="21.75" customHeight="1" x14ac:dyDescent="0.3">
      <c r="A433" s="3" t="s">
        <v>459</v>
      </c>
      <c r="B433" s="3">
        <v>68</v>
      </c>
      <c r="C433" s="3" t="s">
        <v>28</v>
      </c>
      <c r="D433" s="3" t="s">
        <v>26</v>
      </c>
      <c r="E433" s="3">
        <v>31151.303099960802</v>
      </c>
      <c r="F433" s="3">
        <v>157</v>
      </c>
      <c r="G433" s="3">
        <v>346.04640161052703</v>
      </c>
      <c r="H433" s="3">
        <v>2</v>
      </c>
      <c r="I433" s="3">
        <v>718.52931815738998</v>
      </c>
      <c r="J433" s="3">
        <v>3</v>
      </c>
      <c r="K433" s="3">
        <v>533.78804760917001</v>
      </c>
      <c r="L433" s="3">
        <v>78</v>
      </c>
      <c r="M433" s="3">
        <v>11</v>
      </c>
      <c r="N433" s="3">
        <v>3</v>
      </c>
      <c r="O433" s="3">
        <v>378</v>
      </c>
      <c r="P433" s="3">
        <v>1</v>
      </c>
      <c r="Q433" s="3">
        <v>16420.000927346398</v>
      </c>
      <c r="R433" s="3">
        <v>6</v>
      </c>
      <c r="S433" s="3">
        <v>0</v>
      </c>
      <c r="T433" s="3">
        <v>0</v>
      </c>
      <c r="U433" s="3">
        <v>3199.1382696657502</v>
      </c>
      <c r="V433" s="3">
        <v>1</v>
      </c>
    </row>
    <row r="434" spans="1:22" ht="21.75" customHeight="1" x14ac:dyDescent="0.3">
      <c r="A434" s="3" t="s">
        <v>460</v>
      </c>
      <c r="B434" s="3">
        <v>61</v>
      </c>
      <c r="C434" s="3" t="s">
        <v>28</v>
      </c>
      <c r="D434" s="3" t="s">
        <v>24</v>
      </c>
      <c r="E434" s="3">
        <v>60539.688650092903</v>
      </c>
      <c r="F434" s="3">
        <v>171</v>
      </c>
      <c r="G434" s="3">
        <v>1563.4955556392399</v>
      </c>
      <c r="H434" s="3">
        <v>10</v>
      </c>
      <c r="I434" s="3">
        <v>917.71849658293604</v>
      </c>
      <c r="J434" s="3">
        <v>25</v>
      </c>
      <c r="K434" s="3">
        <v>808.88128405945201</v>
      </c>
      <c r="L434" s="3">
        <v>71</v>
      </c>
      <c r="M434" s="3">
        <v>4</v>
      </c>
      <c r="N434" s="3">
        <v>4</v>
      </c>
      <c r="O434" s="3">
        <v>307</v>
      </c>
      <c r="P434" s="3">
        <v>3</v>
      </c>
      <c r="Q434" s="3">
        <v>11858.092892287999</v>
      </c>
      <c r="R434" s="3">
        <v>7</v>
      </c>
      <c r="S434" s="3">
        <v>0</v>
      </c>
      <c r="T434" s="3">
        <v>0</v>
      </c>
      <c r="U434" s="3">
        <v>10757.585173552099</v>
      </c>
      <c r="V434" s="3">
        <v>1</v>
      </c>
    </row>
    <row r="435" spans="1:22" ht="21.75" customHeight="1" x14ac:dyDescent="0.3">
      <c r="A435" s="3" t="s">
        <v>461</v>
      </c>
      <c r="B435" s="3">
        <v>25</v>
      </c>
      <c r="C435" s="3" t="s">
        <v>23</v>
      </c>
      <c r="D435" s="3" t="s">
        <v>26</v>
      </c>
      <c r="E435" s="3">
        <v>57750.212913114403</v>
      </c>
      <c r="F435" s="3">
        <v>30</v>
      </c>
      <c r="G435" s="3">
        <v>3189.8933184337402</v>
      </c>
      <c r="H435" s="3">
        <v>5</v>
      </c>
      <c r="I435" s="3">
        <v>633.08152534093699</v>
      </c>
      <c r="J435" s="3">
        <v>22</v>
      </c>
      <c r="K435" s="3">
        <v>233.065781699642</v>
      </c>
      <c r="L435" s="3">
        <v>27</v>
      </c>
      <c r="M435" s="3">
        <v>10</v>
      </c>
      <c r="N435" s="3">
        <v>6</v>
      </c>
      <c r="O435" s="3">
        <v>672</v>
      </c>
      <c r="P435" s="3">
        <v>4</v>
      </c>
      <c r="Q435" s="3">
        <v>8683.3814725490702</v>
      </c>
      <c r="R435" s="3">
        <v>5</v>
      </c>
      <c r="S435" s="3">
        <v>0</v>
      </c>
      <c r="T435" s="3">
        <v>0</v>
      </c>
      <c r="U435" s="3">
        <v>13000.992051654701</v>
      </c>
      <c r="V435" s="3">
        <v>1</v>
      </c>
    </row>
    <row r="436" spans="1:22" ht="21.75" customHeight="1" x14ac:dyDescent="0.3">
      <c r="A436" s="3" t="s">
        <v>462</v>
      </c>
      <c r="B436" s="3">
        <v>34</v>
      </c>
      <c r="C436" s="3" t="s">
        <v>31</v>
      </c>
      <c r="D436" s="3" t="s">
        <v>26</v>
      </c>
      <c r="E436" s="3">
        <v>36466.2045394249</v>
      </c>
      <c r="F436" s="3">
        <v>18</v>
      </c>
      <c r="G436" s="3">
        <v>2144.5698822732202</v>
      </c>
      <c r="H436" s="3">
        <v>7</v>
      </c>
      <c r="I436" s="3">
        <v>1093.6048012373101</v>
      </c>
      <c r="J436" s="3">
        <v>47</v>
      </c>
      <c r="K436" s="3">
        <v>985.55390385474504</v>
      </c>
      <c r="L436" s="3">
        <v>79</v>
      </c>
      <c r="M436" s="3">
        <v>19</v>
      </c>
      <c r="N436" s="3">
        <v>9</v>
      </c>
      <c r="O436" s="3">
        <v>866</v>
      </c>
      <c r="P436" s="3">
        <v>2</v>
      </c>
      <c r="Q436" s="3">
        <v>12777.601011352799</v>
      </c>
      <c r="R436" s="3">
        <v>2</v>
      </c>
      <c r="S436" s="3">
        <v>0</v>
      </c>
      <c r="T436" s="3">
        <v>0</v>
      </c>
      <c r="U436" s="3">
        <v>5062.7019163698997</v>
      </c>
      <c r="V436" s="3">
        <v>0</v>
      </c>
    </row>
    <row r="437" spans="1:22" ht="21.75" customHeight="1" x14ac:dyDescent="0.3">
      <c r="A437" s="3" t="s">
        <v>463</v>
      </c>
      <c r="B437" s="3">
        <v>62</v>
      </c>
      <c r="C437" s="3" t="s">
        <v>23</v>
      </c>
      <c r="D437" s="3" t="s">
        <v>24</v>
      </c>
      <c r="E437" s="3">
        <v>77657.614813727094</v>
      </c>
      <c r="F437" s="3">
        <v>37</v>
      </c>
      <c r="G437" s="3">
        <v>570.55848009104602</v>
      </c>
      <c r="H437" s="3">
        <v>4</v>
      </c>
      <c r="I437" s="3">
        <v>391.65035454413498</v>
      </c>
      <c r="J437" s="3">
        <v>48</v>
      </c>
      <c r="K437" s="3">
        <v>633.04058018759599</v>
      </c>
      <c r="L437" s="3">
        <v>33</v>
      </c>
      <c r="M437" s="3">
        <v>13</v>
      </c>
      <c r="N437" s="3">
        <v>8</v>
      </c>
      <c r="O437" s="3">
        <v>848</v>
      </c>
      <c r="P437" s="3">
        <v>4</v>
      </c>
      <c r="Q437" s="3">
        <v>20014.920612092999</v>
      </c>
      <c r="R437" s="3">
        <v>4</v>
      </c>
      <c r="S437" s="3">
        <v>0</v>
      </c>
      <c r="T437" s="3">
        <v>0</v>
      </c>
      <c r="U437" s="3">
        <v>7196.3164210303203</v>
      </c>
      <c r="V437" s="3">
        <v>1</v>
      </c>
    </row>
    <row r="438" spans="1:22" ht="21.75" customHeight="1" x14ac:dyDescent="0.3">
      <c r="A438" s="3" t="s">
        <v>464</v>
      </c>
      <c r="B438" s="3">
        <v>56</v>
      </c>
      <c r="C438" s="3" t="s">
        <v>28</v>
      </c>
      <c r="D438" s="3" t="s">
        <v>26</v>
      </c>
      <c r="E438" s="3">
        <v>45092.112075951503</v>
      </c>
      <c r="F438" s="3">
        <v>166</v>
      </c>
      <c r="G438" s="3">
        <v>1485.2688689210199</v>
      </c>
      <c r="H438" s="3">
        <v>10</v>
      </c>
      <c r="I438" s="3">
        <v>1232.89704757395</v>
      </c>
      <c r="J438" s="3">
        <v>22</v>
      </c>
      <c r="K438" s="3">
        <v>213.992519105138</v>
      </c>
      <c r="L438" s="3">
        <v>64</v>
      </c>
      <c r="M438" s="3">
        <v>14</v>
      </c>
      <c r="N438" s="3">
        <v>3</v>
      </c>
      <c r="O438" s="3">
        <v>756</v>
      </c>
      <c r="P438" s="3">
        <v>5</v>
      </c>
      <c r="Q438" s="3">
        <v>15309.0891023728</v>
      </c>
      <c r="R438" s="3">
        <v>2</v>
      </c>
      <c r="S438" s="3">
        <v>0</v>
      </c>
      <c r="T438" s="3">
        <v>0</v>
      </c>
      <c r="U438" s="3">
        <v>2902.0424864451102</v>
      </c>
      <c r="V438" s="3">
        <v>0</v>
      </c>
    </row>
    <row r="439" spans="1:22" ht="21.75" customHeight="1" x14ac:dyDescent="0.3">
      <c r="A439" s="3" t="s">
        <v>465</v>
      </c>
      <c r="B439" s="3">
        <v>52</v>
      </c>
      <c r="C439" s="3" t="s">
        <v>28</v>
      </c>
      <c r="D439" s="3" t="s">
        <v>26</v>
      </c>
      <c r="E439" s="3">
        <v>86184.830837058005</v>
      </c>
      <c r="F439" s="3">
        <v>186</v>
      </c>
      <c r="G439" s="3">
        <v>1798.76689083823</v>
      </c>
      <c r="H439" s="3">
        <v>10</v>
      </c>
      <c r="I439" s="3">
        <v>1342.5275883863801</v>
      </c>
      <c r="J439" s="3">
        <v>40</v>
      </c>
      <c r="K439" s="3">
        <v>369.44824917181501</v>
      </c>
      <c r="L439" s="3">
        <v>28</v>
      </c>
      <c r="M439" s="3">
        <v>1</v>
      </c>
      <c r="N439" s="3">
        <v>9</v>
      </c>
      <c r="O439" s="3">
        <v>569</v>
      </c>
      <c r="P439" s="3">
        <v>5</v>
      </c>
      <c r="Q439" s="3">
        <v>0</v>
      </c>
      <c r="R439" s="3">
        <v>0</v>
      </c>
      <c r="S439" s="3">
        <v>1</v>
      </c>
      <c r="T439" s="3">
        <v>0</v>
      </c>
      <c r="U439" s="3">
        <v>8387.3212751761603</v>
      </c>
      <c r="V439" s="3">
        <v>1</v>
      </c>
    </row>
    <row r="440" spans="1:22" ht="21.75" customHeight="1" x14ac:dyDescent="0.3">
      <c r="A440" s="3" t="s">
        <v>466</v>
      </c>
      <c r="B440" s="3">
        <v>27</v>
      </c>
      <c r="C440" s="3" t="s">
        <v>28</v>
      </c>
      <c r="D440" s="3" t="s">
        <v>26</v>
      </c>
      <c r="E440" s="3">
        <v>20557.778557996</v>
      </c>
      <c r="F440" s="3">
        <v>101</v>
      </c>
      <c r="G440" s="3">
        <v>1893.94169784629</v>
      </c>
      <c r="H440" s="3">
        <v>2</v>
      </c>
      <c r="I440" s="3">
        <v>480.42909167889201</v>
      </c>
      <c r="J440" s="3">
        <v>7</v>
      </c>
      <c r="K440" s="3">
        <v>396.082188977442</v>
      </c>
      <c r="L440" s="3">
        <v>3</v>
      </c>
      <c r="M440" s="3">
        <v>3</v>
      </c>
      <c r="N440" s="3">
        <v>0</v>
      </c>
      <c r="O440" s="3">
        <v>731</v>
      </c>
      <c r="P440" s="3">
        <v>0</v>
      </c>
      <c r="Q440" s="3">
        <v>21621.110622428499</v>
      </c>
      <c r="R440" s="3">
        <v>3</v>
      </c>
      <c r="S440" s="3">
        <v>0</v>
      </c>
      <c r="T440" s="3">
        <v>0</v>
      </c>
      <c r="U440" s="3">
        <v>5390.7899741254796</v>
      </c>
      <c r="V440" s="3">
        <v>0</v>
      </c>
    </row>
    <row r="441" spans="1:22" ht="21.75" customHeight="1" x14ac:dyDescent="0.3">
      <c r="A441" s="3" t="s">
        <v>467</v>
      </c>
      <c r="B441" s="3">
        <v>63</v>
      </c>
      <c r="C441" s="3" t="s">
        <v>23</v>
      </c>
      <c r="D441" s="3" t="s">
        <v>26</v>
      </c>
      <c r="E441" s="3">
        <v>45155.560071357599</v>
      </c>
      <c r="F441" s="3">
        <v>239</v>
      </c>
      <c r="G441" s="3">
        <v>190.99988053798</v>
      </c>
      <c r="H441" s="3">
        <v>5</v>
      </c>
      <c r="I441" s="3">
        <v>480.24006103892799</v>
      </c>
      <c r="J441" s="3">
        <v>31</v>
      </c>
      <c r="K441" s="3">
        <v>777.07254641135296</v>
      </c>
      <c r="L441" s="3">
        <v>67</v>
      </c>
      <c r="M441" s="3">
        <v>18</v>
      </c>
      <c r="N441" s="3">
        <v>5</v>
      </c>
      <c r="O441" s="3">
        <v>525</v>
      </c>
      <c r="P441" s="3">
        <v>1</v>
      </c>
      <c r="Q441" s="3">
        <v>16071.0385201963</v>
      </c>
      <c r="R441" s="3">
        <v>1</v>
      </c>
      <c r="S441" s="3">
        <v>0</v>
      </c>
      <c r="T441" s="3">
        <v>0</v>
      </c>
      <c r="U441" s="3">
        <v>8928.8368715221695</v>
      </c>
      <c r="V441" s="3">
        <v>1</v>
      </c>
    </row>
    <row r="442" spans="1:22" ht="21.75" customHeight="1" x14ac:dyDescent="0.3">
      <c r="A442" s="3" t="s">
        <v>468</v>
      </c>
      <c r="B442" s="3">
        <v>63</v>
      </c>
      <c r="C442" s="3" t="s">
        <v>28</v>
      </c>
      <c r="D442" s="3" t="s">
        <v>26</v>
      </c>
      <c r="E442" s="3">
        <v>47295.463567700201</v>
      </c>
      <c r="F442" s="3">
        <v>149</v>
      </c>
      <c r="G442" s="3">
        <v>1406.1390282299001</v>
      </c>
      <c r="H442" s="3">
        <v>7</v>
      </c>
      <c r="I442" s="3">
        <v>943.74335982213495</v>
      </c>
      <c r="J442" s="3">
        <v>38</v>
      </c>
      <c r="K442" s="3">
        <v>205.15535788222101</v>
      </c>
      <c r="L442" s="3">
        <v>61</v>
      </c>
      <c r="M442" s="3">
        <v>12</v>
      </c>
      <c r="N442" s="3">
        <v>1</v>
      </c>
      <c r="O442" s="3">
        <v>622</v>
      </c>
      <c r="P442" s="3">
        <v>3</v>
      </c>
      <c r="Q442" s="3">
        <v>5567.8405116637005</v>
      </c>
      <c r="R442" s="3">
        <v>7</v>
      </c>
      <c r="S442" s="3">
        <v>0</v>
      </c>
      <c r="T442" s="3">
        <v>0</v>
      </c>
      <c r="U442" s="3">
        <v>7504.9091906513104</v>
      </c>
      <c r="V442" s="3">
        <v>1</v>
      </c>
    </row>
    <row r="443" spans="1:22" ht="21.75" customHeight="1" x14ac:dyDescent="0.3">
      <c r="A443" s="3" t="s">
        <v>469</v>
      </c>
      <c r="B443" s="3">
        <v>24</v>
      </c>
      <c r="C443" s="3" t="s">
        <v>28</v>
      </c>
      <c r="D443" s="3" t="s">
        <v>26</v>
      </c>
      <c r="E443" s="3">
        <v>49268.965616227702</v>
      </c>
      <c r="F443" s="3">
        <v>187</v>
      </c>
      <c r="G443" s="3">
        <v>1708.81617794509</v>
      </c>
      <c r="H443" s="3">
        <v>9</v>
      </c>
      <c r="I443" s="3">
        <v>384.47285658998902</v>
      </c>
      <c r="J443" s="3">
        <v>43</v>
      </c>
      <c r="K443" s="3">
        <v>884.86535827643104</v>
      </c>
      <c r="L443" s="3">
        <v>37</v>
      </c>
      <c r="M443" s="3">
        <v>18</v>
      </c>
      <c r="N443" s="3">
        <v>6</v>
      </c>
      <c r="O443" s="3">
        <v>719</v>
      </c>
      <c r="P443" s="3">
        <v>3</v>
      </c>
      <c r="Q443" s="3">
        <v>15549.6167216594</v>
      </c>
      <c r="R443" s="3">
        <v>3</v>
      </c>
      <c r="S443" s="3">
        <v>0</v>
      </c>
      <c r="T443" s="3">
        <v>0</v>
      </c>
      <c r="U443" s="3">
        <v>2342.0453297812101</v>
      </c>
      <c r="V443" s="3">
        <v>0</v>
      </c>
    </row>
    <row r="444" spans="1:22" ht="21.75" customHeight="1" x14ac:dyDescent="0.3">
      <c r="A444" s="3" t="s">
        <v>470</v>
      </c>
      <c r="B444" s="3">
        <v>58</v>
      </c>
      <c r="C444" s="3" t="s">
        <v>23</v>
      </c>
      <c r="D444" s="3" t="s">
        <v>26</v>
      </c>
      <c r="E444" s="3">
        <v>62893.9577171891</v>
      </c>
      <c r="F444" s="3">
        <v>215</v>
      </c>
      <c r="G444" s="3">
        <v>1350.7592231952999</v>
      </c>
      <c r="H444" s="3">
        <v>2</v>
      </c>
      <c r="I444" s="3">
        <v>627.58899511418804</v>
      </c>
      <c r="J444" s="3">
        <v>0</v>
      </c>
      <c r="K444" s="3">
        <v>785.40103726657196</v>
      </c>
      <c r="L444" s="3">
        <v>66</v>
      </c>
      <c r="M444" s="3">
        <v>12</v>
      </c>
      <c r="N444" s="3">
        <v>5</v>
      </c>
      <c r="O444" s="3">
        <v>634</v>
      </c>
      <c r="P444" s="3">
        <v>1</v>
      </c>
      <c r="Q444" s="3">
        <v>13247.489657029701</v>
      </c>
      <c r="R444" s="3">
        <v>1</v>
      </c>
      <c r="S444" s="3">
        <v>0</v>
      </c>
      <c r="T444" s="3">
        <v>0</v>
      </c>
      <c r="U444" s="3">
        <v>8484.09625697095</v>
      </c>
      <c r="V444" s="3">
        <v>0</v>
      </c>
    </row>
    <row r="445" spans="1:22" ht="21.75" customHeight="1" x14ac:dyDescent="0.3">
      <c r="A445" s="3" t="s">
        <v>471</v>
      </c>
      <c r="B445" s="3">
        <v>23</v>
      </c>
      <c r="C445" s="3" t="s">
        <v>31</v>
      </c>
      <c r="D445" s="3" t="s">
        <v>26</v>
      </c>
      <c r="E445" s="3">
        <v>111166.29171793201</v>
      </c>
      <c r="F445" s="3">
        <v>124</v>
      </c>
      <c r="G445" s="3">
        <v>10</v>
      </c>
      <c r="H445" s="3">
        <v>11</v>
      </c>
      <c r="I445" s="3">
        <v>1185.88443475961</v>
      </c>
      <c r="J445" s="3">
        <v>29</v>
      </c>
      <c r="K445" s="3">
        <v>916.093304927492</v>
      </c>
      <c r="L445" s="3">
        <v>1</v>
      </c>
      <c r="M445" s="3">
        <v>11</v>
      </c>
      <c r="N445" s="3">
        <v>8</v>
      </c>
      <c r="O445" s="3">
        <v>421</v>
      </c>
      <c r="P445" s="3">
        <v>2</v>
      </c>
      <c r="Q445" s="3">
        <v>13225.5395790122</v>
      </c>
      <c r="R445" s="3">
        <v>0</v>
      </c>
      <c r="S445" s="3">
        <v>0</v>
      </c>
      <c r="T445" s="3">
        <v>0</v>
      </c>
      <c r="U445" s="3">
        <v>7717.6008144018197</v>
      </c>
      <c r="V445" s="3">
        <v>1</v>
      </c>
    </row>
    <row r="446" spans="1:22" ht="21.75" customHeight="1" x14ac:dyDescent="0.3">
      <c r="A446" s="3" t="s">
        <v>472</v>
      </c>
      <c r="B446" s="3">
        <v>25</v>
      </c>
      <c r="C446" s="3" t="s">
        <v>31</v>
      </c>
      <c r="D446" s="3" t="s">
        <v>26</v>
      </c>
      <c r="E446" s="3">
        <v>58191.1907636256</v>
      </c>
      <c r="F446" s="3">
        <v>163</v>
      </c>
      <c r="G446" s="3">
        <v>1378.67891945624</v>
      </c>
      <c r="H446" s="3">
        <v>10</v>
      </c>
      <c r="I446" s="3">
        <v>1058.16236756694</v>
      </c>
      <c r="J446" s="3">
        <v>27</v>
      </c>
      <c r="K446" s="3">
        <v>514.70277681175401</v>
      </c>
      <c r="L446" s="3">
        <v>75</v>
      </c>
      <c r="M446" s="3">
        <v>1</v>
      </c>
      <c r="N446" s="3">
        <v>5</v>
      </c>
      <c r="O446" s="3">
        <v>775</v>
      </c>
      <c r="P446" s="3">
        <v>3</v>
      </c>
      <c r="Q446" s="3">
        <v>5951.94316556374</v>
      </c>
      <c r="R446" s="3">
        <v>6</v>
      </c>
      <c r="S446" s="3">
        <v>0</v>
      </c>
      <c r="T446" s="3">
        <v>0</v>
      </c>
      <c r="U446" s="3">
        <v>5252.75920685041</v>
      </c>
      <c r="V446" s="3">
        <v>1</v>
      </c>
    </row>
    <row r="447" spans="1:22" ht="21.75" customHeight="1" x14ac:dyDescent="0.3">
      <c r="A447" s="3" t="s">
        <v>473</v>
      </c>
      <c r="B447" s="3">
        <v>64</v>
      </c>
      <c r="C447" s="3" t="s">
        <v>28</v>
      </c>
      <c r="D447" s="3" t="s">
        <v>33</v>
      </c>
      <c r="E447" s="3">
        <v>50436.324367258603</v>
      </c>
      <c r="F447" s="3">
        <v>25</v>
      </c>
      <c r="G447" s="3">
        <v>2127.3153385984701</v>
      </c>
      <c r="H447" s="3">
        <v>10</v>
      </c>
      <c r="I447" s="3">
        <v>1493.0687195913599</v>
      </c>
      <c r="J447" s="3">
        <v>16</v>
      </c>
      <c r="K447" s="3">
        <v>808.72142820165595</v>
      </c>
      <c r="L447" s="3">
        <v>43</v>
      </c>
      <c r="M447" s="3">
        <v>4</v>
      </c>
      <c r="N447" s="3">
        <v>5</v>
      </c>
      <c r="O447" s="3">
        <v>536</v>
      </c>
      <c r="P447" s="3">
        <v>1</v>
      </c>
      <c r="Q447" s="3">
        <v>10432.646551129201</v>
      </c>
      <c r="R447" s="3">
        <v>4</v>
      </c>
      <c r="S447" s="3">
        <v>1</v>
      </c>
      <c r="T447" s="3">
        <v>0</v>
      </c>
      <c r="U447" s="3">
        <v>11801.150227125399</v>
      </c>
      <c r="V447" s="3">
        <v>1</v>
      </c>
    </row>
    <row r="448" spans="1:22" ht="21.75" customHeight="1" x14ac:dyDescent="0.3">
      <c r="A448" s="3" t="s">
        <v>474</v>
      </c>
      <c r="B448" s="3">
        <v>51</v>
      </c>
      <c r="C448" s="3" t="s">
        <v>23</v>
      </c>
      <c r="D448" s="3" t="s">
        <v>33</v>
      </c>
      <c r="E448" s="3">
        <v>30268.408575784601</v>
      </c>
      <c r="F448" s="3">
        <v>121</v>
      </c>
      <c r="G448" s="3">
        <v>1042.41562018689</v>
      </c>
      <c r="H448" s="3">
        <v>4</v>
      </c>
      <c r="I448" s="3">
        <v>859.77445166007305</v>
      </c>
      <c r="J448" s="3">
        <v>22</v>
      </c>
      <c r="K448" s="3">
        <v>439.82074938881499</v>
      </c>
      <c r="L448" s="3">
        <v>78</v>
      </c>
      <c r="M448" s="3">
        <v>17</v>
      </c>
      <c r="N448" s="3">
        <v>3</v>
      </c>
      <c r="O448" s="3">
        <v>681</v>
      </c>
      <c r="P448" s="3">
        <v>3</v>
      </c>
      <c r="Q448" s="3">
        <v>2328.4864907282099</v>
      </c>
      <c r="R448" s="3">
        <v>5</v>
      </c>
      <c r="S448" s="3">
        <v>0</v>
      </c>
      <c r="T448" s="3">
        <v>0</v>
      </c>
      <c r="U448" s="3">
        <v>7532.5649455762295</v>
      </c>
      <c r="V448" s="3">
        <v>1</v>
      </c>
    </row>
    <row r="449" spans="1:22" ht="21.75" customHeight="1" x14ac:dyDescent="0.3">
      <c r="A449" s="3" t="s">
        <v>475</v>
      </c>
      <c r="B449" s="3">
        <v>49</v>
      </c>
      <c r="C449" s="3" t="s">
        <v>28</v>
      </c>
      <c r="D449" s="3" t="s">
        <v>26</v>
      </c>
      <c r="E449" s="3">
        <v>15978.083492232399</v>
      </c>
      <c r="F449" s="3">
        <v>65</v>
      </c>
      <c r="G449" s="3">
        <v>1124.0500755094199</v>
      </c>
      <c r="H449" s="3">
        <v>8</v>
      </c>
      <c r="I449" s="3">
        <v>586.20669920263504</v>
      </c>
      <c r="J449" s="3">
        <v>37</v>
      </c>
      <c r="K449" s="3">
        <v>755.41179574119099</v>
      </c>
      <c r="L449" s="3">
        <v>31</v>
      </c>
      <c r="M449" s="3">
        <v>18</v>
      </c>
      <c r="N449" s="3">
        <v>8</v>
      </c>
      <c r="O449" s="3">
        <v>703</v>
      </c>
      <c r="P449" s="3">
        <v>2</v>
      </c>
      <c r="Q449" s="3">
        <v>19356.061531445299</v>
      </c>
      <c r="R449" s="3">
        <v>4</v>
      </c>
      <c r="S449" s="3">
        <v>0</v>
      </c>
      <c r="T449" s="3">
        <v>0</v>
      </c>
      <c r="U449" s="3">
        <v>9781.3047745519598</v>
      </c>
      <c r="V449" s="3">
        <v>1</v>
      </c>
    </row>
    <row r="450" spans="1:22" ht="21.75" customHeight="1" x14ac:dyDescent="0.3">
      <c r="A450" s="3" t="s">
        <v>476</v>
      </c>
      <c r="B450" s="3">
        <v>66</v>
      </c>
      <c r="C450" s="3" t="s">
        <v>23</v>
      </c>
      <c r="D450" s="3" t="s">
        <v>33</v>
      </c>
      <c r="E450" s="3">
        <v>71064.694964625596</v>
      </c>
      <c r="F450" s="3">
        <v>72</v>
      </c>
      <c r="G450" s="3">
        <v>2618.25158312442</v>
      </c>
      <c r="H450" s="3">
        <v>9</v>
      </c>
      <c r="I450" s="3">
        <v>817.93522907855697</v>
      </c>
      <c r="J450" s="3">
        <v>23</v>
      </c>
      <c r="K450" s="3">
        <v>521.88467749000097</v>
      </c>
      <c r="L450" s="3">
        <v>2</v>
      </c>
      <c r="M450" s="3">
        <v>2</v>
      </c>
      <c r="N450" s="3">
        <v>2</v>
      </c>
      <c r="O450" s="3">
        <v>688</v>
      </c>
      <c r="P450" s="3">
        <v>1</v>
      </c>
      <c r="Q450" s="3">
        <v>6857.9080702606798</v>
      </c>
      <c r="R450" s="3">
        <v>4</v>
      </c>
      <c r="S450" s="3">
        <v>0</v>
      </c>
      <c r="T450" s="3">
        <v>0</v>
      </c>
      <c r="U450" s="3">
        <v>15960.5621502289</v>
      </c>
      <c r="V450" s="3">
        <v>1</v>
      </c>
    </row>
    <row r="451" spans="1:22" ht="21.75" customHeight="1" x14ac:dyDescent="0.3">
      <c r="A451" s="3" t="s">
        <v>477</v>
      </c>
      <c r="B451" s="3">
        <v>54</v>
      </c>
      <c r="C451" s="3" t="s">
        <v>23</v>
      </c>
      <c r="D451" s="3" t="s">
        <v>24</v>
      </c>
      <c r="E451" s="3">
        <v>40157.885193517199</v>
      </c>
      <c r="F451" s="3">
        <v>226</v>
      </c>
      <c r="G451" s="3">
        <v>1340.13555508633</v>
      </c>
      <c r="H451" s="3">
        <v>9</v>
      </c>
      <c r="I451" s="3">
        <v>747.29408120697803</v>
      </c>
      <c r="J451" s="3">
        <v>21</v>
      </c>
      <c r="K451" s="3">
        <v>950.26699090250099</v>
      </c>
      <c r="L451" s="3">
        <v>16</v>
      </c>
      <c r="M451" s="3">
        <v>3</v>
      </c>
      <c r="N451" s="3">
        <v>0</v>
      </c>
      <c r="O451" s="3">
        <v>746</v>
      </c>
      <c r="P451" s="3">
        <v>2</v>
      </c>
      <c r="Q451" s="3">
        <v>18733.391078412798</v>
      </c>
      <c r="R451" s="3">
        <v>0</v>
      </c>
      <c r="S451" s="3">
        <v>0</v>
      </c>
      <c r="T451" s="3">
        <v>0</v>
      </c>
      <c r="U451" s="3">
        <v>16502.8093268845</v>
      </c>
      <c r="V451" s="3">
        <v>0</v>
      </c>
    </row>
    <row r="452" spans="1:22" ht="21.75" customHeight="1" x14ac:dyDescent="0.3">
      <c r="A452" s="3" t="s">
        <v>478</v>
      </c>
      <c r="B452" s="3">
        <v>59</v>
      </c>
      <c r="C452" s="3" t="s">
        <v>31</v>
      </c>
      <c r="D452" s="3" t="s">
        <v>33</v>
      </c>
      <c r="E452" s="3">
        <v>96874.850358421099</v>
      </c>
      <c r="F452" s="3">
        <v>152</v>
      </c>
      <c r="G452" s="3">
        <v>1589.5201168874901</v>
      </c>
      <c r="H452" s="3">
        <v>2</v>
      </c>
      <c r="I452" s="3">
        <v>752.20501177890299</v>
      </c>
      <c r="J452" s="3">
        <v>4</v>
      </c>
      <c r="K452" s="3">
        <v>567.08320174634196</v>
      </c>
      <c r="L452" s="3">
        <v>11</v>
      </c>
      <c r="M452" s="3">
        <v>17</v>
      </c>
      <c r="N452" s="3">
        <v>9</v>
      </c>
      <c r="O452" s="3">
        <v>492</v>
      </c>
      <c r="P452" s="3">
        <v>3</v>
      </c>
      <c r="Q452" s="3">
        <v>15686.724002750399</v>
      </c>
      <c r="R452" s="3">
        <v>5</v>
      </c>
      <c r="S452" s="3">
        <v>0</v>
      </c>
      <c r="T452" s="3">
        <v>0</v>
      </c>
      <c r="U452" s="3">
        <v>2386.4473629304698</v>
      </c>
      <c r="V452" s="3">
        <v>1</v>
      </c>
    </row>
    <row r="453" spans="1:22" ht="21.75" customHeight="1" x14ac:dyDescent="0.3">
      <c r="A453" s="3" t="s">
        <v>479</v>
      </c>
      <c r="B453" s="3">
        <v>35</v>
      </c>
      <c r="C453" s="3" t="s">
        <v>31</v>
      </c>
      <c r="D453" s="3" t="s">
        <v>26</v>
      </c>
      <c r="E453" s="3">
        <v>65627.809130940004</v>
      </c>
      <c r="F453" s="3">
        <v>197</v>
      </c>
      <c r="G453" s="3">
        <v>10</v>
      </c>
      <c r="H453" s="3">
        <v>11</v>
      </c>
      <c r="I453" s="3">
        <v>791.66870216649397</v>
      </c>
      <c r="J453" s="3">
        <v>24</v>
      </c>
      <c r="K453" s="3">
        <v>288.83779170266001</v>
      </c>
      <c r="L453" s="3">
        <v>63</v>
      </c>
      <c r="M453" s="3">
        <v>11</v>
      </c>
      <c r="N453" s="3">
        <v>7</v>
      </c>
      <c r="O453" s="3">
        <v>760</v>
      </c>
      <c r="P453" s="3">
        <v>1</v>
      </c>
      <c r="Q453" s="3">
        <v>9623.7921853395292</v>
      </c>
      <c r="R453" s="3">
        <v>3</v>
      </c>
      <c r="S453" s="3">
        <v>0</v>
      </c>
      <c r="T453" s="3">
        <v>0</v>
      </c>
      <c r="U453" s="3">
        <v>11275.3621808512</v>
      </c>
      <c r="V453" s="3">
        <v>0</v>
      </c>
    </row>
    <row r="454" spans="1:22" ht="21.75" customHeight="1" x14ac:dyDescent="0.3">
      <c r="A454" s="3" t="s">
        <v>480</v>
      </c>
      <c r="B454" s="3">
        <v>32</v>
      </c>
      <c r="C454" s="3" t="s">
        <v>23</v>
      </c>
      <c r="D454" s="3" t="s">
        <v>26</v>
      </c>
      <c r="E454" s="3">
        <v>56148.070522063303</v>
      </c>
      <c r="F454" s="3">
        <v>229</v>
      </c>
      <c r="G454" s="3">
        <v>657.70740213184399</v>
      </c>
      <c r="H454" s="3">
        <v>10</v>
      </c>
      <c r="I454" s="3">
        <v>473.88165190381699</v>
      </c>
      <c r="J454" s="3">
        <v>6</v>
      </c>
      <c r="K454" s="3">
        <v>878.22434942413395</v>
      </c>
      <c r="L454" s="3">
        <v>62</v>
      </c>
      <c r="M454" s="3">
        <v>2</v>
      </c>
      <c r="N454" s="3">
        <v>7</v>
      </c>
      <c r="O454" s="3">
        <v>409</v>
      </c>
      <c r="P454" s="3">
        <v>0</v>
      </c>
      <c r="Q454" s="3">
        <v>7508.6758289985</v>
      </c>
      <c r="R454" s="3">
        <v>6</v>
      </c>
      <c r="S454" s="3">
        <v>0</v>
      </c>
      <c r="T454" s="3">
        <v>0</v>
      </c>
      <c r="U454" s="3">
        <v>7181.1006517571896</v>
      </c>
      <c r="V454" s="3">
        <v>1</v>
      </c>
    </row>
    <row r="455" spans="1:22" ht="21.75" customHeight="1" x14ac:dyDescent="0.3">
      <c r="A455" s="3" t="s">
        <v>481</v>
      </c>
      <c r="B455" s="3">
        <v>69</v>
      </c>
      <c r="C455" s="3" t="s">
        <v>28</v>
      </c>
      <c r="D455" s="3" t="s">
        <v>33</v>
      </c>
      <c r="E455" s="3">
        <v>57094.320126058003</v>
      </c>
      <c r="F455" s="3">
        <v>82</v>
      </c>
      <c r="G455" s="3">
        <v>3251.7429133758101</v>
      </c>
      <c r="H455" s="3">
        <v>1</v>
      </c>
      <c r="I455" s="3">
        <v>898.77621423972505</v>
      </c>
      <c r="J455" s="3">
        <v>21</v>
      </c>
      <c r="K455" s="3">
        <v>552.12759465477598</v>
      </c>
      <c r="L455" s="3">
        <v>77</v>
      </c>
      <c r="M455" s="3">
        <v>10</v>
      </c>
      <c r="N455" s="3">
        <v>0</v>
      </c>
      <c r="O455" s="3">
        <v>513</v>
      </c>
      <c r="P455" s="3">
        <v>3</v>
      </c>
      <c r="Q455" s="3">
        <v>13256.466355066499</v>
      </c>
      <c r="R455" s="3">
        <v>7</v>
      </c>
      <c r="S455" s="3">
        <v>0</v>
      </c>
      <c r="T455" s="3">
        <v>0</v>
      </c>
      <c r="U455" s="3">
        <v>9474.9635512569894</v>
      </c>
      <c r="V455" s="3">
        <v>1</v>
      </c>
    </row>
    <row r="456" spans="1:22" ht="21.75" customHeight="1" x14ac:dyDescent="0.3">
      <c r="A456" s="3" t="s">
        <v>482</v>
      </c>
      <c r="B456" s="3">
        <v>61</v>
      </c>
      <c r="C456" s="3" t="s">
        <v>31</v>
      </c>
      <c r="D456" s="3" t="s">
        <v>26</v>
      </c>
      <c r="E456" s="3">
        <v>57271.581770998397</v>
      </c>
      <c r="F456" s="3">
        <v>236</v>
      </c>
      <c r="G456" s="3">
        <v>2824.4107680420102</v>
      </c>
      <c r="H456" s="3">
        <v>10</v>
      </c>
      <c r="I456" s="3">
        <v>306.967856284493</v>
      </c>
      <c r="J456" s="3">
        <v>43</v>
      </c>
      <c r="K456" s="3">
        <v>365.83985389389397</v>
      </c>
      <c r="L456" s="3">
        <v>71</v>
      </c>
      <c r="M456" s="3">
        <v>13</v>
      </c>
      <c r="N456" s="3">
        <v>8</v>
      </c>
      <c r="O456" s="3">
        <v>762</v>
      </c>
      <c r="P456" s="3">
        <v>1</v>
      </c>
      <c r="Q456" s="3">
        <v>18509.702443241698</v>
      </c>
      <c r="R456" s="3">
        <v>2</v>
      </c>
      <c r="S456" s="3">
        <v>1</v>
      </c>
      <c r="T456" s="3">
        <v>0</v>
      </c>
      <c r="U456" s="3">
        <v>13239.242596820801</v>
      </c>
      <c r="V456" s="3">
        <v>1</v>
      </c>
    </row>
    <row r="457" spans="1:22" ht="21.75" customHeight="1" x14ac:dyDescent="0.3">
      <c r="A457" s="3" t="s">
        <v>483</v>
      </c>
      <c r="B457" s="3">
        <v>49</v>
      </c>
      <c r="C457" s="3" t="s">
        <v>28</v>
      </c>
      <c r="D457" s="3" t="s">
        <v>24</v>
      </c>
      <c r="E457" s="3">
        <v>37497.794983452099</v>
      </c>
      <c r="F457" s="3">
        <v>61</v>
      </c>
      <c r="G457" s="3">
        <v>1878.3005868610401</v>
      </c>
      <c r="H457" s="3">
        <v>7</v>
      </c>
      <c r="I457" s="3">
        <v>549.11068723215999</v>
      </c>
      <c r="J457" s="3">
        <v>36</v>
      </c>
      <c r="K457" s="3">
        <v>353.98560592182002</v>
      </c>
      <c r="L457" s="3">
        <v>40</v>
      </c>
      <c r="M457" s="3">
        <v>2</v>
      </c>
      <c r="N457" s="3">
        <v>1</v>
      </c>
      <c r="O457" s="3">
        <v>884</v>
      </c>
      <c r="P457" s="3">
        <v>0</v>
      </c>
      <c r="Q457" s="3">
        <v>16877.452093557298</v>
      </c>
      <c r="R457" s="3">
        <v>5</v>
      </c>
      <c r="S457" s="3">
        <v>0</v>
      </c>
      <c r="T457" s="3">
        <v>0</v>
      </c>
      <c r="U457" s="3">
        <v>11249.693374086</v>
      </c>
      <c r="V457" s="3">
        <v>1</v>
      </c>
    </row>
    <row r="458" spans="1:22" ht="21.75" customHeight="1" x14ac:dyDescent="0.3">
      <c r="A458" s="3" t="s">
        <v>484</v>
      </c>
      <c r="B458" s="3">
        <v>38</v>
      </c>
      <c r="C458" s="3" t="s">
        <v>31</v>
      </c>
      <c r="D458" s="3" t="s">
        <v>24</v>
      </c>
      <c r="E458" s="3">
        <v>18472.9513312337</v>
      </c>
      <c r="F458" s="3">
        <v>155</v>
      </c>
      <c r="G458" s="3">
        <v>10</v>
      </c>
      <c r="H458" s="3">
        <v>6</v>
      </c>
      <c r="I458" s="3">
        <v>758.39243290106401</v>
      </c>
      <c r="J458" s="3">
        <v>33</v>
      </c>
      <c r="K458" s="3">
        <v>277.48297875111001</v>
      </c>
      <c r="L458" s="3">
        <v>1</v>
      </c>
      <c r="M458" s="3">
        <v>4</v>
      </c>
      <c r="N458" s="3">
        <v>5</v>
      </c>
      <c r="O458" s="3">
        <v>814</v>
      </c>
      <c r="P458" s="3">
        <v>1</v>
      </c>
      <c r="Q458" s="3">
        <v>15391.58669079</v>
      </c>
      <c r="R458" s="3">
        <v>5</v>
      </c>
      <c r="S458" s="3">
        <v>0</v>
      </c>
      <c r="T458" s="3">
        <v>0</v>
      </c>
      <c r="U458" s="3">
        <v>7481.18373247827</v>
      </c>
      <c r="V458" s="3">
        <v>1</v>
      </c>
    </row>
    <row r="459" spans="1:22" ht="21.75" customHeight="1" x14ac:dyDescent="0.3">
      <c r="A459" s="3" t="s">
        <v>485</v>
      </c>
      <c r="B459" s="3">
        <v>36</v>
      </c>
      <c r="C459" s="3" t="s">
        <v>31</v>
      </c>
      <c r="D459" s="3" t="s">
        <v>26</v>
      </c>
      <c r="E459" s="3">
        <v>40087.667722714898</v>
      </c>
      <c r="F459" s="3">
        <v>19</v>
      </c>
      <c r="G459" s="3">
        <v>434.663453767269</v>
      </c>
      <c r="H459" s="3">
        <v>11</v>
      </c>
      <c r="I459" s="3">
        <v>20</v>
      </c>
      <c r="J459" s="3">
        <v>35</v>
      </c>
      <c r="K459" s="3">
        <v>141.89161605145199</v>
      </c>
      <c r="L459" s="3">
        <v>52</v>
      </c>
      <c r="M459" s="3">
        <v>6</v>
      </c>
      <c r="N459" s="3">
        <v>8</v>
      </c>
      <c r="O459" s="3">
        <v>301</v>
      </c>
      <c r="P459" s="3">
        <v>4</v>
      </c>
      <c r="Q459" s="3">
        <v>11021.248585052001</v>
      </c>
      <c r="R459" s="3">
        <v>4</v>
      </c>
      <c r="S459" s="3">
        <v>0</v>
      </c>
      <c r="T459" s="3">
        <v>0</v>
      </c>
      <c r="U459" s="3">
        <v>12596.2938322215</v>
      </c>
      <c r="V459" s="3">
        <v>1</v>
      </c>
    </row>
    <row r="460" spans="1:22" ht="21.75" customHeight="1" x14ac:dyDescent="0.3">
      <c r="A460" s="3" t="s">
        <v>486</v>
      </c>
      <c r="B460" s="3">
        <v>38</v>
      </c>
      <c r="C460" s="3" t="s">
        <v>28</v>
      </c>
      <c r="D460" s="3" t="s">
        <v>24</v>
      </c>
      <c r="E460" s="3">
        <v>49669.587964512699</v>
      </c>
      <c r="F460" s="3">
        <v>41</v>
      </c>
      <c r="G460" s="3">
        <v>413.21647918528998</v>
      </c>
      <c r="H460" s="3">
        <v>8</v>
      </c>
      <c r="I460" s="3">
        <v>1069.1470377207199</v>
      </c>
      <c r="J460" s="3">
        <v>48</v>
      </c>
      <c r="K460" s="3">
        <v>394.443763365172</v>
      </c>
      <c r="L460" s="3">
        <v>33</v>
      </c>
      <c r="M460" s="3">
        <v>19</v>
      </c>
      <c r="N460" s="3">
        <v>5</v>
      </c>
      <c r="O460" s="3">
        <v>695</v>
      </c>
      <c r="P460" s="3">
        <v>4</v>
      </c>
      <c r="Q460" s="3">
        <v>16897.1640632702</v>
      </c>
      <c r="R460" s="3">
        <v>2</v>
      </c>
      <c r="S460" s="3">
        <v>0</v>
      </c>
      <c r="T460" s="3">
        <v>0</v>
      </c>
      <c r="U460" s="3">
        <v>5857.5053011808004</v>
      </c>
      <c r="V460" s="3">
        <v>0</v>
      </c>
    </row>
    <row r="461" spans="1:22" ht="21.75" customHeight="1" x14ac:dyDescent="0.3">
      <c r="A461" s="3" t="s">
        <v>487</v>
      </c>
      <c r="B461" s="3">
        <v>47</v>
      </c>
      <c r="C461" s="3" t="s">
        <v>31</v>
      </c>
      <c r="D461" s="3" t="s">
        <v>24</v>
      </c>
      <c r="E461" s="3">
        <v>38339.288577894396</v>
      </c>
      <c r="F461" s="3">
        <v>79</v>
      </c>
      <c r="G461" s="3">
        <v>401.52492320592199</v>
      </c>
      <c r="H461" s="3">
        <v>3</v>
      </c>
      <c r="I461" s="3">
        <v>81.3959215533731</v>
      </c>
      <c r="J461" s="3">
        <v>39</v>
      </c>
      <c r="K461" s="3">
        <v>551.21053259108703</v>
      </c>
      <c r="L461" s="3">
        <v>73</v>
      </c>
      <c r="M461" s="3">
        <v>16</v>
      </c>
      <c r="N461" s="3">
        <v>6</v>
      </c>
      <c r="O461" s="3">
        <v>643</v>
      </c>
      <c r="P461" s="3">
        <v>1</v>
      </c>
      <c r="Q461" s="3">
        <v>2744.2400814390999</v>
      </c>
      <c r="R461" s="3">
        <v>3</v>
      </c>
      <c r="S461" s="3">
        <v>1</v>
      </c>
      <c r="T461" s="3">
        <v>0</v>
      </c>
      <c r="U461" s="3">
        <v>9093.8737911224107</v>
      </c>
      <c r="V461" s="3">
        <v>1</v>
      </c>
    </row>
    <row r="462" spans="1:22" ht="21.75" customHeight="1" x14ac:dyDescent="0.3">
      <c r="A462" s="3" t="s">
        <v>488</v>
      </c>
      <c r="B462" s="3">
        <v>45</v>
      </c>
      <c r="C462" s="3" t="s">
        <v>31</v>
      </c>
      <c r="D462" s="3" t="s">
        <v>33</v>
      </c>
      <c r="E462" s="3">
        <v>26850.496100720899</v>
      </c>
      <c r="F462" s="3">
        <v>94</v>
      </c>
      <c r="G462" s="3">
        <v>1191.1818861686399</v>
      </c>
      <c r="H462" s="3">
        <v>2</v>
      </c>
      <c r="I462" s="3">
        <v>1034.3556918143599</v>
      </c>
      <c r="J462" s="3">
        <v>19</v>
      </c>
      <c r="K462" s="3">
        <v>404.69818165153902</v>
      </c>
      <c r="L462" s="3">
        <v>39</v>
      </c>
      <c r="M462" s="3">
        <v>18</v>
      </c>
      <c r="N462" s="3">
        <v>8</v>
      </c>
      <c r="O462" s="3">
        <v>509</v>
      </c>
      <c r="P462" s="3">
        <v>1</v>
      </c>
      <c r="Q462" s="3">
        <v>13477.075483377301</v>
      </c>
      <c r="R462" s="3">
        <v>2</v>
      </c>
      <c r="S462" s="3">
        <v>0</v>
      </c>
      <c r="T462" s="3">
        <v>0</v>
      </c>
      <c r="U462" s="3">
        <v>11226.5120980641</v>
      </c>
      <c r="V462" s="3">
        <v>1</v>
      </c>
    </row>
    <row r="463" spans="1:22" ht="21.75" customHeight="1" x14ac:dyDescent="0.3">
      <c r="A463" s="3" t="s">
        <v>489</v>
      </c>
      <c r="B463" s="3">
        <v>56</v>
      </c>
      <c r="C463" s="3" t="s">
        <v>28</v>
      </c>
      <c r="D463" s="3" t="s">
        <v>24</v>
      </c>
      <c r="E463" s="3">
        <v>36532.214330675502</v>
      </c>
      <c r="F463" s="3">
        <v>205</v>
      </c>
      <c r="G463" s="3">
        <v>2124.5900035013901</v>
      </c>
      <c r="H463" s="3">
        <v>9</v>
      </c>
      <c r="I463" s="3">
        <v>347.51674852514299</v>
      </c>
      <c r="J463" s="3">
        <v>36</v>
      </c>
      <c r="K463" s="3">
        <v>0</v>
      </c>
      <c r="L463" s="3">
        <v>70</v>
      </c>
      <c r="M463" s="3">
        <v>2</v>
      </c>
      <c r="N463" s="3">
        <v>4</v>
      </c>
      <c r="O463" s="3">
        <v>357</v>
      </c>
      <c r="P463" s="3">
        <v>4</v>
      </c>
      <c r="Q463" s="3">
        <v>12052.7310113734</v>
      </c>
      <c r="R463" s="3">
        <v>2</v>
      </c>
      <c r="S463" s="3">
        <v>0</v>
      </c>
      <c r="T463" s="3">
        <v>0</v>
      </c>
      <c r="U463" s="3">
        <v>11508.741077176101</v>
      </c>
      <c r="V463" s="3">
        <v>1</v>
      </c>
    </row>
    <row r="464" spans="1:22" ht="21.75" customHeight="1" x14ac:dyDescent="0.3">
      <c r="A464" s="3" t="s">
        <v>490</v>
      </c>
      <c r="B464" s="3">
        <v>45</v>
      </c>
      <c r="C464" s="3" t="s">
        <v>31</v>
      </c>
      <c r="D464" s="3" t="s">
        <v>33</v>
      </c>
      <c r="E464" s="3">
        <v>68643.184405513006</v>
      </c>
      <c r="F464" s="3">
        <v>204</v>
      </c>
      <c r="G464" s="3">
        <v>994.47176685908698</v>
      </c>
      <c r="H464" s="3">
        <v>4</v>
      </c>
      <c r="I464" s="3">
        <v>658.27845825377506</v>
      </c>
      <c r="J464" s="3">
        <v>16</v>
      </c>
      <c r="K464" s="3">
        <v>115.7318055711</v>
      </c>
      <c r="L464" s="3">
        <v>64</v>
      </c>
      <c r="M464" s="3">
        <v>0</v>
      </c>
      <c r="N464" s="3">
        <v>0</v>
      </c>
      <c r="O464" s="3">
        <v>783</v>
      </c>
      <c r="P464" s="3">
        <v>3</v>
      </c>
      <c r="Q464" s="3">
        <v>4658.73378370502</v>
      </c>
      <c r="R464" s="3">
        <v>5</v>
      </c>
      <c r="S464" s="3">
        <v>0</v>
      </c>
      <c r="T464" s="3">
        <v>0</v>
      </c>
      <c r="U464" s="3">
        <v>500</v>
      </c>
      <c r="V464" s="3">
        <v>1</v>
      </c>
    </row>
    <row r="465" spans="1:22" ht="21.75" customHeight="1" x14ac:dyDescent="0.3">
      <c r="A465" s="3" t="s">
        <v>491</v>
      </c>
      <c r="B465" s="3">
        <v>42</v>
      </c>
      <c r="C465" s="3" t="s">
        <v>31</v>
      </c>
      <c r="D465" s="3" t="s">
        <v>26</v>
      </c>
      <c r="E465" s="3">
        <v>63467.524119094698</v>
      </c>
      <c r="F465" s="3">
        <v>169</v>
      </c>
      <c r="G465" s="3">
        <v>1251.6502960083601</v>
      </c>
      <c r="H465" s="3">
        <v>10</v>
      </c>
      <c r="I465" s="3">
        <v>981.69572643230003</v>
      </c>
      <c r="J465" s="3">
        <v>3</v>
      </c>
      <c r="K465" s="3">
        <v>735.01966587427501</v>
      </c>
      <c r="L465" s="3">
        <v>54</v>
      </c>
      <c r="M465" s="3">
        <v>7</v>
      </c>
      <c r="N465" s="3">
        <v>8</v>
      </c>
      <c r="O465" s="3">
        <v>412</v>
      </c>
      <c r="P465" s="3">
        <v>4</v>
      </c>
      <c r="Q465" s="3">
        <v>9902.1943160168503</v>
      </c>
      <c r="R465" s="3">
        <v>2</v>
      </c>
      <c r="S465" s="3">
        <v>0</v>
      </c>
      <c r="T465" s="3">
        <v>0</v>
      </c>
      <c r="U465" s="3">
        <v>4346.0209440633798</v>
      </c>
      <c r="V465" s="3">
        <v>1</v>
      </c>
    </row>
    <row r="466" spans="1:22" ht="21.75" customHeight="1" x14ac:dyDescent="0.3">
      <c r="A466" s="3" t="s">
        <v>492</v>
      </c>
      <c r="B466" s="3">
        <v>28</v>
      </c>
      <c r="C466" s="3" t="s">
        <v>31</v>
      </c>
      <c r="D466" s="3" t="s">
        <v>33</v>
      </c>
      <c r="E466" s="3">
        <v>53085.376326263096</v>
      </c>
      <c r="F466" s="3">
        <v>26</v>
      </c>
      <c r="G466" s="3">
        <v>1254.2379859198099</v>
      </c>
      <c r="H466" s="3">
        <v>0</v>
      </c>
      <c r="I466" s="3">
        <v>1569.3488318178199</v>
      </c>
      <c r="J466" s="3">
        <v>49</v>
      </c>
      <c r="K466" s="3">
        <v>471.38807615126098</v>
      </c>
      <c r="L466" s="3">
        <v>73</v>
      </c>
      <c r="M466" s="3">
        <v>19</v>
      </c>
      <c r="N466" s="3">
        <v>9</v>
      </c>
      <c r="O466" s="3">
        <v>784</v>
      </c>
      <c r="P466" s="3">
        <v>4</v>
      </c>
      <c r="Q466" s="3">
        <v>22153.573003323301</v>
      </c>
      <c r="R466" s="3">
        <v>0</v>
      </c>
      <c r="S466" s="3">
        <v>0</v>
      </c>
      <c r="T466" s="3">
        <v>0</v>
      </c>
      <c r="U466" s="3">
        <v>4558.2793362262601</v>
      </c>
      <c r="V466" s="3">
        <v>0</v>
      </c>
    </row>
    <row r="467" spans="1:22" ht="21.75" customHeight="1" x14ac:dyDescent="0.3">
      <c r="A467" s="3" t="s">
        <v>493</v>
      </c>
      <c r="B467" s="3">
        <v>31</v>
      </c>
      <c r="C467" s="3" t="s">
        <v>28</v>
      </c>
      <c r="D467" s="3" t="s">
        <v>26</v>
      </c>
      <c r="E467" s="3">
        <v>60567.762673405297</v>
      </c>
      <c r="F467" s="3">
        <v>168</v>
      </c>
      <c r="G467" s="3">
        <v>2222.5844969019099</v>
      </c>
      <c r="H467" s="3">
        <v>4</v>
      </c>
      <c r="I467" s="3">
        <v>840.75819219757204</v>
      </c>
      <c r="J467" s="3">
        <v>17</v>
      </c>
      <c r="K467" s="3">
        <v>73.511402872157902</v>
      </c>
      <c r="L467" s="3">
        <v>50</v>
      </c>
      <c r="M467" s="3">
        <v>4</v>
      </c>
      <c r="N467" s="3">
        <v>6</v>
      </c>
      <c r="O467" s="3">
        <v>370</v>
      </c>
      <c r="P467" s="3">
        <v>5</v>
      </c>
      <c r="Q467" s="3">
        <v>15426.106213376999</v>
      </c>
      <c r="R467" s="3">
        <v>3</v>
      </c>
      <c r="S467" s="3">
        <v>0</v>
      </c>
      <c r="T467" s="3">
        <v>0</v>
      </c>
      <c r="U467" s="3">
        <v>6992.9541415572803</v>
      </c>
      <c r="V467" s="3">
        <v>1</v>
      </c>
    </row>
    <row r="468" spans="1:22" ht="21.75" customHeight="1" x14ac:dyDescent="0.3">
      <c r="A468" s="3" t="s">
        <v>494</v>
      </c>
      <c r="B468" s="3">
        <v>20</v>
      </c>
      <c r="C468" s="3" t="s">
        <v>23</v>
      </c>
      <c r="D468" s="3" t="s">
        <v>26</v>
      </c>
      <c r="E468" s="3">
        <v>29625.197583302001</v>
      </c>
      <c r="F468" s="3">
        <v>90</v>
      </c>
      <c r="G468" s="3">
        <v>2214.5687144090598</v>
      </c>
      <c r="H468" s="3">
        <v>2</v>
      </c>
      <c r="I468" s="3">
        <v>106.080785130172</v>
      </c>
      <c r="J468" s="3">
        <v>27</v>
      </c>
      <c r="K468" s="3">
        <v>411.10994535691299</v>
      </c>
      <c r="L468" s="3">
        <v>4</v>
      </c>
      <c r="M468" s="3">
        <v>2</v>
      </c>
      <c r="N468" s="3">
        <v>7</v>
      </c>
      <c r="O468" s="3">
        <v>782</v>
      </c>
      <c r="P468" s="3">
        <v>4</v>
      </c>
      <c r="Q468" s="3">
        <v>17634.561932087199</v>
      </c>
      <c r="R468" s="3">
        <v>6</v>
      </c>
      <c r="S468" s="3">
        <v>0</v>
      </c>
      <c r="T468" s="3">
        <v>0</v>
      </c>
      <c r="U468" s="3">
        <v>11175.035620294901</v>
      </c>
      <c r="V468" s="3">
        <v>1</v>
      </c>
    </row>
    <row r="469" spans="1:22" ht="21.75" customHeight="1" x14ac:dyDescent="0.3">
      <c r="A469" s="3" t="s">
        <v>495</v>
      </c>
      <c r="B469" s="3">
        <v>20</v>
      </c>
      <c r="C469" s="3" t="s">
        <v>28</v>
      </c>
      <c r="D469" s="3" t="s">
        <v>26</v>
      </c>
      <c r="E469" s="3">
        <v>35682.353748413501</v>
      </c>
      <c r="F469" s="3">
        <v>227</v>
      </c>
      <c r="G469" s="3">
        <v>1629.59933499919</v>
      </c>
      <c r="H469" s="3">
        <v>0</v>
      </c>
      <c r="I469" s="3">
        <v>1133.7932964225199</v>
      </c>
      <c r="J469" s="3">
        <v>49</v>
      </c>
      <c r="K469" s="3">
        <v>531.15352624101001</v>
      </c>
      <c r="L469" s="3">
        <v>55</v>
      </c>
      <c r="M469" s="3">
        <v>19</v>
      </c>
      <c r="N469" s="3">
        <v>1</v>
      </c>
      <c r="O469" s="3">
        <v>344</v>
      </c>
      <c r="P469" s="3">
        <v>2</v>
      </c>
      <c r="Q469" s="3">
        <v>9324.8174791358597</v>
      </c>
      <c r="R469" s="3">
        <v>2</v>
      </c>
      <c r="S469" s="3">
        <v>1</v>
      </c>
      <c r="T469" s="3">
        <v>0</v>
      </c>
      <c r="U469" s="3">
        <v>9059.3309438575307</v>
      </c>
      <c r="V469" s="3">
        <v>1</v>
      </c>
    </row>
    <row r="470" spans="1:22" ht="21.75" customHeight="1" x14ac:dyDescent="0.3">
      <c r="A470" s="3" t="s">
        <v>496</v>
      </c>
      <c r="B470" s="3">
        <v>66</v>
      </c>
      <c r="C470" s="3" t="s">
        <v>23</v>
      </c>
      <c r="D470" s="3" t="s">
        <v>26</v>
      </c>
      <c r="E470" s="3">
        <v>55598.271338807397</v>
      </c>
      <c r="F470" s="3">
        <v>211</v>
      </c>
      <c r="G470" s="3">
        <v>2522.7496179357699</v>
      </c>
      <c r="H470" s="3">
        <v>2</v>
      </c>
      <c r="I470" s="3">
        <v>718.82855829934397</v>
      </c>
      <c r="J470" s="3">
        <v>15</v>
      </c>
      <c r="K470" s="3">
        <v>738.83800031464602</v>
      </c>
      <c r="L470" s="3">
        <v>20</v>
      </c>
      <c r="M470" s="3">
        <v>16</v>
      </c>
      <c r="N470" s="3">
        <v>4</v>
      </c>
      <c r="O470" s="3">
        <v>841</v>
      </c>
      <c r="P470" s="3">
        <v>3</v>
      </c>
      <c r="Q470" s="3">
        <v>1922.61339808247</v>
      </c>
      <c r="R470" s="3">
        <v>4</v>
      </c>
      <c r="S470" s="3">
        <v>0</v>
      </c>
      <c r="T470" s="3">
        <v>0</v>
      </c>
      <c r="U470" s="3">
        <v>11929.7894060242</v>
      </c>
      <c r="V470" s="3">
        <v>1</v>
      </c>
    </row>
    <row r="471" spans="1:22" ht="21.75" customHeight="1" x14ac:dyDescent="0.3">
      <c r="A471" s="3" t="s">
        <v>497</v>
      </c>
      <c r="B471" s="3">
        <v>53</v>
      </c>
      <c r="C471" s="3" t="s">
        <v>31</v>
      </c>
      <c r="D471" s="3" t="s">
        <v>26</v>
      </c>
      <c r="E471" s="3">
        <v>31918.841043209199</v>
      </c>
      <c r="F471" s="3">
        <v>187</v>
      </c>
      <c r="G471" s="3">
        <v>1193.7119107836199</v>
      </c>
      <c r="H471" s="3">
        <v>4</v>
      </c>
      <c r="I471" s="3">
        <v>824.46732906058799</v>
      </c>
      <c r="J471" s="3">
        <v>42</v>
      </c>
      <c r="K471" s="3">
        <v>328.40678664756098</v>
      </c>
      <c r="L471" s="3">
        <v>57</v>
      </c>
      <c r="M471" s="3">
        <v>12</v>
      </c>
      <c r="N471" s="3">
        <v>7</v>
      </c>
      <c r="O471" s="3">
        <v>503</v>
      </c>
      <c r="P471" s="3">
        <v>2</v>
      </c>
      <c r="Q471" s="3">
        <v>21006.7167957569</v>
      </c>
      <c r="R471" s="3">
        <v>7</v>
      </c>
      <c r="S471" s="3">
        <v>0</v>
      </c>
      <c r="T471" s="3">
        <v>0</v>
      </c>
      <c r="U471" s="3">
        <v>16088.227036025201</v>
      </c>
      <c r="V471" s="3">
        <v>1</v>
      </c>
    </row>
    <row r="472" spans="1:22" ht="21.75" customHeight="1" x14ac:dyDescent="0.3">
      <c r="A472" s="3" t="s">
        <v>498</v>
      </c>
      <c r="B472" s="3">
        <v>51</v>
      </c>
      <c r="C472" s="3" t="s">
        <v>23</v>
      </c>
      <c r="D472" s="3" t="s">
        <v>33</v>
      </c>
      <c r="E472" s="3">
        <v>51951.168465587798</v>
      </c>
      <c r="F472" s="3">
        <v>46</v>
      </c>
      <c r="G472" s="3">
        <v>2897.5397097485102</v>
      </c>
      <c r="H472" s="3">
        <v>4</v>
      </c>
      <c r="I472" s="3">
        <v>995.25206046066501</v>
      </c>
      <c r="J472" s="3">
        <v>7</v>
      </c>
      <c r="K472" s="3">
        <v>658.56889083680596</v>
      </c>
      <c r="L472" s="3">
        <v>72</v>
      </c>
      <c r="M472" s="3">
        <v>12</v>
      </c>
      <c r="N472" s="3">
        <v>6</v>
      </c>
      <c r="O472" s="3">
        <v>775</v>
      </c>
      <c r="P472" s="3">
        <v>3</v>
      </c>
      <c r="Q472" s="3">
        <v>7604.0581503927997</v>
      </c>
      <c r="R472" s="3">
        <v>7</v>
      </c>
      <c r="S472" s="3">
        <v>0</v>
      </c>
      <c r="T472" s="3">
        <v>0</v>
      </c>
      <c r="U472" s="3">
        <v>8094.0933735958697</v>
      </c>
      <c r="V472" s="3">
        <v>1</v>
      </c>
    </row>
    <row r="473" spans="1:22" ht="21.75" customHeight="1" x14ac:dyDescent="0.3">
      <c r="A473" s="3" t="s">
        <v>499</v>
      </c>
      <c r="B473" s="3">
        <v>67</v>
      </c>
      <c r="C473" s="3" t="s">
        <v>28</v>
      </c>
      <c r="D473" s="3" t="s">
        <v>26</v>
      </c>
      <c r="E473" s="3">
        <v>27274.557307050101</v>
      </c>
      <c r="F473" s="3">
        <v>38</v>
      </c>
      <c r="G473" s="3">
        <v>1015.13809911576</v>
      </c>
      <c r="H473" s="3">
        <v>9</v>
      </c>
      <c r="I473" s="3">
        <v>21.117715083</v>
      </c>
      <c r="J473" s="3">
        <v>43</v>
      </c>
      <c r="K473" s="3">
        <v>494.451297897085</v>
      </c>
      <c r="L473" s="3">
        <v>30</v>
      </c>
      <c r="M473" s="3">
        <v>3</v>
      </c>
      <c r="N473" s="3">
        <v>6</v>
      </c>
      <c r="O473" s="3">
        <v>539</v>
      </c>
      <c r="P473" s="3">
        <v>2</v>
      </c>
      <c r="Q473" s="3">
        <v>10021.370971410401</v>
      </c>
      <c r="R473" s="3">
        <v>4</v>
      </c>
      <c r="S473" s="3">
        <v>0</v>
      </c>
      <c r="T473" s="3">
        <v>0</v>
      </c>
      <c r="U473" s="3">
        <v>9103.5867294862492</v>
      </c>
      <c r="V473" s="3">
        <v>1</v>
      </c>
    </row>
    <row r="474" spans="1:22" ht="21.75" customHeight="1" x14ac:dyDescent="0.3">
      <c r="A474" s="3" t="s">
        <v>500</v>
      </c>
      <c r="B474" s="3">
        <v>44</v>
      </c>
      <c r="C474" s="3" t="s">
        <v>28</v>
      </c>
      <c r="D474" s="3" t="s">
        <v>24</v>
      </c>
      <c r="E474" s="3">
        <v>20306.967270195</v>
      </c>
      <c r="F474" s="3">
        <v>101</v>
      </c>
      <c r="G474" s="3">
        <v>10</v>
      </c>
      <c r="H474" s="3">
        <v>11</v>
      </c>
      <c r="I474" s="3">
        <v>802.28789670731896</v>
      </c>
      <c r="J474" s="3">
        <v>17</v>
      </c>
      <c r="K474" s="3">
        <v>407.32978551513997</v>
      </c>
      <c r="L474" s="3">
        <v>45</v>
      </c>
      <c r="M474" s="3">
        <v>17</v>
      </c>
      <c r="N474" s="3">
        <v>3</v>
      </c>
      <c r="O474" s="3">
        <v>871</v>
      </c>
      <c r="P474" s="3">
        <v>5</v>
      </c>
      <c r="Q474" s="3">
        <v>3907.6213788688201</v>
      </c>
      <c r="R474" s="3">
        <v>5</v>
      </c>
      <c r="S474" s="3">
        <v>1</v>
      </c>
      <c r="T474" s="3">
        <v>0</v>
      </c>
      <c r="U474" s="3">
        <v>13877.6912545544</v>
      </c>
      <c r="V474" s="3">
        <v>1</v>
      </c>
    </row>
    <row r="475" spans="1:22" ht="21.75" customHeight="1" x14ac:dyDescent="0.3">
      <c r="A475" s="3" t="s">
        <v>501</v>
      </c>
      <c r="B475" s="3">
        <v>59</v>
      </c>
      <c r="C475" s="3" t="s">
        <v>31</v>
      </c>
      <c r="D475" s="3" t="s">
        <v>24</v>
      </c>
      <c r="E475" s="3">
        <v>63249.417608807802</v>
      </c>
      <c r="F475" s="3">
        <v>72</v>
      </c>
      <c r="G475" s="3">
        <v>489.66271180565599</v>
      </c>
      <c r="H475" s="3">
        <v>7</v>
      </c>
      <c r="I475" s="3">
        <v>656.60713851655703</v>
      </c>
      <c r="J475" s="3">
        <v>49</v>
      </c>
      <c r="K475" s="3">
        <v>718.257449199951</v>
      </c>
      <c r="L475" s="3">
        <v>26</v>
      </c>
      <c r="M475" s="3">
        <v>5</v>
      </c>
      <c r="N475" s="3">
        <v>1</v>
      </c>
      <c r="O475" s="3">
        <v>742</v>
      </c>
      <c r="P475" s="3">
        <v>2</v>
      </c>
      <c r="Q475" s="3">
        <v>20354.660896732301</v>
      </c>
      <c r="R475" s="3">
        <v>3</v>
      </c>
      <c r="S475" s="3">
        <v>0</v>
      </c>
      <c r="T475" s="3">
        <v>0</v>
      </c>
      <c r="U475" s="3">
        <v>3572.4075942259801</v>
      </c>
      <c r="V475" s="3">
        <v>0</v>
      </c>
    </row>
    <row r="476" spans="1:22" ht="21.75" customHeight="1" x14ac:dyDescent="0.3">
      <c r="A476" s="3" t="s">
        <v>502</v>
      </c>
      <c r="B476" s="3">
        <v>64</v>
      </c>
      <c r="C476" s="3" t="s">
        <v>23</v>
      </c>
      <c r="D476" s="3" t="s">
        <v>26</v>
      </c>
      <c r="E476" s="3">
        <v>68486.825339199699</v>
      </c>
      <c r="F476" s="3">
        <v>124</v>
      </c>
      <c r="G476" s="3">
        <v>418.56217768577</v>
      </c>
      <c r="H476" s="3">
        <v>10</v>
      </c>
      <c r="I476" s="3">
        <v>1227.6422171019301</v>
      </c>
      <c r="J476" s="3">
        <v>28</v>
      </c>
      <c r="K476" s="3">
        <v>263.77079278702303</v>
      </c>
      <c r="L476" s="3">
        <v>69</v>
      </c>
      <c r="M476" s="3">
        <v>1</v>
      </c>
      <c r="N476" s="3">
        <v>9</v>
      </c>
      <c r="O476" s="3">
        <v>546</v>
      </c>
      <c r="P476" s="3">
        <v>1</v>
      </c>
      <c r="Q476" s="3">
        <v>13983.898917458901</v>
      </c>
      <c r="R476" s="3">
        <v>5</v>
      </c>
      <c r="S476" s="3">
        <v>0</v>
      </c>
      <c r="T476" s="3">
        <v>0</v>
      </c>
      <c r="U476" s="3">
        <v>10135.3838526582</v>
      </c>
      <c r="V476" s="3">
        <v>1</v>
      </c>
    </row>
    <row r="477" spans="1:22" ht="21.75" customHeight="1" x14ac:dyDescent="0.3">
      <c r="A477" s="3" t="s">
        <v>503</v>
      </c>
      <c r="B477" s="3">
        <v>20</v>
      </c>
      <c r="C477" s="3" t="s">
        <v>31</v>
      </c>
      <c r="D477" s="3" t="s">
        <v>24</v>
      </c>
      <c r="E477" s="3">
        <v>38645.222109666101</v>
      </c>
      <c r="F477" s="3">
        <v>126</v>
      </c>
      <c r="G477" s="3">
        <v>907.84589098968002</v>
      </c>
      <c r="H477" s="3">
        <v>0</v>
      </c>
      <c r="I477" s="3">
        <v>1054.48981716856</v>
      </c>
      <c r="J477" s="3">
        <v>39</v>
      </c>
      <c r="K477" s="3">
        <v>736.83574526432005</v>
      </c>
      <c r="L477" s="3">
        <v>30</v>
      </c>
      <c r="M477" s="3">
        <v>14</v>
      </c>
      <c r="N477" s="3">
        <v>2</v>
      </c>
      <c r="O477" s="3">
        <v>753</v>
      </c>
      <c r="P477" s="3">
        <v>4</v>
      </c>
      <c r="Q477" s="3">
        <v>11208.820247142099</v>
      </c>
      <c r="R477" s="3">
        <v>0</v>
      </c>
      <c r="S477" s="3">
        <v>0</v>
      </c>
      <c r="T477" s="3">
        <v>0</v>
      </c>
      <c r="U477" s="3">
        <v>8096.9226510949602</v>
      </c>
      <c r="V477" s="3">
        <v>0</v>
      </c>
    </row>
    <row r="478" spans="1:22" ht="21.75" customHeight="1" x14ac:dyDescent="0.3">
      <c r="A478" s="3" t="s">
        <v>504</v>
      </c>
      <c r="B478" s="3">
        <v>35</v>
      </c>
      <c r="C478" s="3" t="s">
        <v>31</v>
      </c>
      <c r="D478" s="3" t="s">
        <v>33</v>
      </c>
      <c r="E478" s="3">
        <v>22631.6735155241</v>
      </c>
      <c r="F478" s="3">
        <v>82</v>
      </c>
      <c r="G478" s="3">
        <v>2402.89093952237</v>
      </c>
      <c r="H478" s="3">
        <v>6</v>
      </c>
      <c r="I478" s="3">
        <v>230.549327026458</v>
      </c>
      <c r="J478" s="3">
        <v>15</v>
      </c>
      <c r="K478" s="3">
        <v>214.648556292352</v>
      </c>
      <c r="L478" s="3">
        <v>40</v>
      </c>
      <c r="M478" s="3">
        <v>1</v>
      </c>
      <c r="N478" s="3">
        <v>8</v>
      </c>
      <c r="O478" s="3">
        <v>453</v>
      </c>
      <c r="P478" s="3">
        <v>5</v>
      </c>
      <c r="Q478" s="3">
        <v>15680.1809160585</v>
      </c>
      <c r="R478" s="3">
        <v>2</v>
      </c>
      <c r="S478" s="3">
        <v>0</v>
      </c>
      <c r="T478" s="3">
        <v>0</v>
      </c>
      <c r="U478" s="3">
        <v>1393.1800940636199</v>
      </c>
      <c r="V478" s="3">
        <v>1</v>
      </c>
    </row>
    <row r="479" spans="1:22" ht="21.75" customHeight="1" x14ac:dyDescent="0.3">
      <c r="A479" s="3" t="s">
        <v>505</v>
      </c>
      <c r="B479" s="3">
        <v>58</v>
      </c>
      <c r="C479" s="3" t="s">
        <v>28</v>
      </c>
      <c r="D479" s="3" t="s">
        <v>33</v>
      </c>
      <c r="E479" s="3">
        <v>10249.3005977678</v>
      </c>
      <c r="F479" s="3">
        <v>47</v>
      </c>
      <c r="G479" s="3">
        <v>1140.69601959392</v>
      </c>
      <c r="H479" s="3">
        <v>4</v>
      </c>
      <c r="I479" s="3">
        <v>1241.9190483221701</v>
      </c>
      <c r="J479" s="3">
        <v>29</v>
      </c>
      <c r="K479" s="3">
        <v>355.91981210904999</v>
      </c>
      <c r="L479" s="3">
        <v>44</v>
      </c>
      <c r="M479" s="3">
        <v>19</v>
      </c>
      <c r="N479" s="3">
        <v>3</v>
      </c>
      <c r="O479" s="3">
        <v>891</v>
      </c>
      <c r="P479" s="3">
        <v>5</v>
      </c>
      <c r="Q479" s="3">
        <v>9779.5447501542803</v>
      </c>
      <c r="R479" s="3">
        <v>6</v>
      </c>
      <c r="S479" s="3">
        <v>0</v>
      </c>
      <c r="T479" s="3">
        <v>0</v>
      </c>
      <c r="U479" s="3">
        <v>12385.000888800199</v>
      </c>
      <c r="V479" s="3">
        <v>1</v>
      </c>
    </row>
    <row r="480" spans="1:22" ht="21.75" customHeight="1" x14ac:dyDescent="0.3">
      <c r="A480" s="3" t="s">
        <v>506</v>
      </c>
      <c r="B480" s="3">
        <v>24</v>
      </c>
      <c r="C480" s="3" t="s">
        <v>23</v>
      </c>
      <c r="D480" s="3" t="s">
        <v>26</v>
      </c>
      <c r="E480" s="3">
        <v>83156.002691619695</v>
      </c>
      <c r="F480" s="3">
        <v>222</v>
      </c>
      <c r="G480" s="3">
        <v>416.00281172079002</v>
      </c>
      <c r="H480" s="3">
        <v>2</v>
      </c>
      <c r="I480" s="3">
        <v>957.33378085607399</v>
      </c>
      <c r="J480" s="3">
        <v>48</v>
      </c>
      <c r="K480" s="3">
        <v>403.90128381983402</v>
      </c>
      <c r="L480" s="3">
        <v>35</v>
      </c>
      <c r="M480" s="3">
        <v>19</v>
      </c>
      <c r="N480" s="3">
        <v>0</v>
      </c>
      <c r="O480" s="3">
        <v>849</v>
      </c>
      <c r="P480" s="3">
        <v>1</v>
      </c>
      <c r="Q480" s="3">
        <v>8371.7993925915398</v>
      </c>
      <c r="R480" s="3">
        <v>0</v>
      </c>
      <c r="S480" s="3">
        <v>0</v>
      </c>
      <c r="T480" s="3">
        <v>0</v>
      </c>
      <c r="U480" s="3">
        <v>13783.347329648201</v>
      </c>
      <c r="V480" s="3">
        <v>0</v>
      </c>
    </row>
    <row r="481" spans="1:22" ht="21.75" customHeight="1" x14ac:dyDescent="0.3">
      <c r="A481" s="3" t="s">
        <v>507</v>
      </c>
      <c r="B481" s="3">
        <v>41</v>
      </c>
      <c r="C481" s="3" t="s">
        <v>23</v>
      </c>
      <c r="D481" s="3" t="s">
        <v>26</v>
      </c>
      <c r="E481" s="3">
        <v>52005.035363089301</v>
      </c>
      <c r="F481" s="3">
        <v>235</v>
      </c>
      <c r="G481" s="3">
        <v>335.04172155695397</v>
      </c>
      <c r="H481" s="3">
        <v>3</v>
      </c>
      <c r="I481" s="3">
        <v>258.46544089137399</v>
      </c>
      <c r="J481" s="3">
        <v>33</v>
      </c>
      <c r="K481" s="3">
        <v>472.28921690248899</v>
      </c>
      <c r="L481" s="3">
        <v>1</v>
      </c>
      <c r="M481" s="3">
        <v>15</v>
      </c>
      <c r="N481" s="3">
        <v>9</v>
      </c>
      <c r="O481" s="3">
        <v>765</v>
      </c>
      <c r="P481" s="3">
        <v>1</v>
      </c>
      <c r="Q481" s="3">
        <v>4913.2373054295404</v>
      </c>
      <c r="R481" s="3">
        <v>3</v>
      </c>
      <c r="S481" s="3">
        <v>0</v>
      </c>
      <c r="T481" s="3">
        <v>0</v>
      </c>
      <c r="U481" s="3">
        <v>12209.1721929016</v>
      </c>
      <c r="V481" s="3">
        <v>0</v>
      </c>
    </row>
    <row r="482" spans="1:22" ht="21.75" customHeight="1" x14ac:dyDescent="0.3">
      <c r="A482" s="3" t="s">
        <v>508</v>
      </c>
      <c r="B482" s="3">
        <v>48</v>
      </c>
      <c r="C482" s="3" t="s">
        <v>23</v>
      </c>
      <c r="D482" s="3" t="s">
        <v>26</v>
      </c>
      <c r="E482" s="3">
        <v>39056.120650971599</v>
      </c>
      <c r="F482" s="3">
        <v>226</v>
      </c>
      <c r="G482" s="3">
        <v>1453.97788504306</v>
      </c>
      <c r="H482" s="3">
        <v>2</v>
      </c>
      <c r="I482" s="3">
        <v>819.51358622247096</v>
      </c>
      <c r="J482" s="3">
        <v>29</v>
      </c>
      <c r="K482" s="3">
        <v>0</v>
      </c>
      <c r="L482" s="3">
        <v>61</v>
      </c>
      <c r="M482" s="3">
        <v>10</v>
      </c>
      <c r="N482" s="3">
        <v>3</v>
      </c>
      <c r="O482" s="3">
        <v>524</v>
      </c>
      <c r="P482" s="3">
        <v>1</v>
      </c>
      <c r="Q482" s="3">
        <v>4144.88062922478</v>
      </c>
      <c r="R482" s="3">
        <v>1</v>
      </c>
      <c r="S482" s="3">
        <v>0</v>
      </c>
      <c r="T482" s="3">
        <v>0</v>
      </c>
      <c r="U482" s="3">
        <v>4651.7757725946303</v>
      </c>
      <c r="V482" s="3">
        <v>1</v>
      </c>
    </row>
    <row r="483" spans="1:22" ht="21.75" customHeight="1" x14ac:dyDescent="0.3">
      <c r="A483" s="3" t="s">
        <v>509</v>
      </c>
      <c r="B483" s="3">
        <v>22</v>
      </c>
      <c r="C483" s="3" t="s">
        <v>23</v>
      </c>
      <c r="D483" s="3" t="s">
        <v>24</v>
      </c>
      <c r="E483" s="3">
        <v>43449.591851105397</v>
      </c>
      <c r="F483" s="3">
        <v>156</v>
      </c>
      <c r="G483" s="3">
        <v>2719.79319091151</v>
      </c>
      <c r="H483" s="3">
        <v>7</v>
      </c>
      <c r="I483" s="3">
        <v>1162.18913984955</v>
      </c>
      <c r="J483" s="3">
        <v>20</v>
      </c>
      <c r="K483" s="3">
        <v>526.38506689951896</v>
      </c>
      <c r="L483" s="3">
        <v>20</v>
      </c>
      <c r="M483" s="3">
        <v>16</v>
      </c>
      <c r="N483" s="3">
        <v>7</v>
      </c>
      <c r="O483" s="3">
        <v>541</v>
      </c>
      <c r="P483" s="3">
        <v>0</v>
      </c>
      <c r="Q483" s="3">
        <v>18425.619853264099</v>
      </c>
      <c r="R483" s="3">
        <v>4</v>
      </c>
      <c r="S483" s="3">
        <v>0</v>
      </c>
      <c r="T483" s="3">
        <v>0</v>
      </c>
      <c r="U483" s="3">
        <v>17889.594291732501</v>
      </c>
      <c r="V483" s="3">
        <v>1</v>
      </c>
    </row>
    <row r="484" spans="1:22" ht="21.75" customHeight="1" x14ac:dyDescent="0.3">
      <c r="A484" s="3" t="s">
        <v>510</v>
      </c>
      <c r="B484" s="3">
        <v>31</v>
      </c>
      <c r="C484" s="3" t="s">
        <v>31</v>
      </c>
      <c r="D484" s="3" t="s">
        <v>24</v>
      </c>
      <c r="E484" s="3">
        <v>15560.019497319299</v>
      </c>
      <c r="F484" s="3">
        <v>141</v>
      </c>
      <c r="G484" s="3">
        <v>1676.83268322458</v>
      </c>
      <c r="H484" s="3">
        <v>3</v>
      </c>
      <c r="I484" s="3">
        <v>375.08464459931201</v>
      </c>
      <c r="J484" s="3">
        <v>21</v>
      </c>
      <c r="K484" s="3">
        <v>43.213970811173198</v>
      </c>
      <c r="L484" s="3">
        <v>33</v>
      </c>
      <c r="M484" s="3">
        <v>0</v>
      </c>
      <c r="N484" s="3">
        <v>7</v>
      </c>
      <c r="O484" s="3">
        <v>857</v>
      </c>
      <c r="P484" s="3">
        <v>5</v>
      </c>
      <c r="Q484" s="3">
        <v>19606.877771134899</v>
      </c>
      <c r="R484" s="3">
        <v>2</v>
      </c>
      <c r="S484" s="3">
        <v>0</v>
      </c>
      <c r="T484" s="3">
        <v>0</v>
      </c>
      <c r="U484" s="3">
        <v>12530.9820340039</v>
      </c>
      <c r="V484" s="3">
        <v>0</v>
      </c>
    </row>
    <row r="485" spans="1:22" ht="21.75" customHeight="1" x14ac:dyDescent="0.3">
      <c r="A485" s="3" t="s">
        <v>511</v>
      </c>
      <c r="B485" s="3">
        <v>45</v>
      </c>
      <c r="C485" s="3" t="s">
        <v>31</v>
      </c>
      <c r="D485" s="3" t="s">
        <v>33</v>
      </c>
      <c r="E485" s="3">
        <v>61158.172527792201</v>
      </c>
      <c r="F485" s="3">
        <v>182</v>
      </c>
      <c r="G485" s="3">
        <v>2255.1051606261799</v>
      </c>
      <c r="H485" s="3">
        <v>2</v>
      </c>
      <c r="I485" s="3">
        <v>1282.1520675459001</v>
      </c>
      <c r="J485" s="3">
        <v>46</v>
      </c>
      <c r="K485" s="3">
        <v>541.90852256824803</v>
      </c>
      <c r="L485" s="3">
        <v>12</v>
      </c>
      <c r="M485" s="3">
        <v>12</v>
      </c>
      <c r="N485" s="3">
        <v>9</v>
      </c>
      <c r="O485" s="3">
        <v>853</v>
      </c>
      <c r="P485" s="3">
        <v>3</v>
      </c>
      <c r="Q485" s="3">
        <v>1825.9993225092601</v>
      </c>
      <c r="R485" s="3">
        <v>2</v>
      </c>
      <c r="S485" s="3">
        <v>0</v>
      </c>
      <c r="T485" s="3">
        <v>0</v>
      </c>
      <c r="U485" s="3">
        <v>11179.593977849099</v>
      </c>
      <c r="V485" s="3">
        <v>0</v>
      </c>
    </row>
    <row r="486" spans="1:22" ht="21.75" customHeight="1" x14ac:dyDescent="0.3">
      <c r="A486" s="3" t="s">
        <v>512</v>
      </c>
      <c r="B486" s="3">
        <v>35</v>
      </c>
      <c r="C486" s="3" t="s">
        <v>28</v>
      </c>
      <c r="D486" s="3" t="s">
        <v>24</v>
      </c>
      <c r="E486" s="3">
        <v>86001.938453936003</v>
      </c>
      <c r="F486" s="3">
        <v>155</v>
      </c>
      <c r="G486" s="3">
        <v>1821.4630457703099</v>
      </c>
      <c r="H486" s="3">
        <v>1</v>
      </c>
      <c r="I486" s="3">
        <v>270.57992905536599</v>
      </c>
      <c r="J486" s="3">
        <v>24</v>
      </c>
      <c r="K486" s="3">
        <v>568.58192764688295</v>
      </c>
      <c r="L486" s="3">
        <v>18</v>
      </c>
      <c r="M486" s="3">
        <v>7</v>
      </c>
      <c r="N486" s="3">
        <v>9</v>
      </c>
      <c r="O486" s="3">
        <v>756</v>
      </c>
      <c r="P486" s="3">
        <v>1</v>
      </c>
      <c r="Q486" s="3">
        <v>11692.702120530101</v>
      </c>
      <c r="R486" s="3">
        <v>3</v>
      </c>
      <c r="S486" s="3">
        <v>0</v>
      </c>
      <c r="T486" s="3">
        <v>0</v>
      </c>
      <c r="U486" s="3">
        <v>12209.3381048833</v>
      </c>
      <c r="V486" s="3">
        <v>0</v>
      </c>
    </row>
    <row r="487" spans="1:22" ht="21.75" customHeight="1" x14ac:dyDescent="0.3">
      <c r="A487" s="3" t="s">
        <v>513</v>
      </c>
      <c r="B487" s="3">
        <v>56</v>
      </c>
      <c r="C487" s="3" t="s">
        <v>31</v>
      </c>
      <c r="D487" s="3" t="s">
        <v>33</v>
      </c>
      <c r="E487" s="3">
        <v>35910.373840171203</v>
      </c>
      <c r="F487" s="3">
        <v>33</v>
      </c>
      <c r="G487" s="3">
        <v>278.80703492254298</v>
      </c>
      <c r="H487" s="3">
        <v>2</v>
      </c>
      <c r="I487" s="3">
        <v>523.07048817355496</v>
      </c>
      <c r="J487" s="3">
        <v>21</v>
      </c>
      <c r="K487" s="3">
        <v>744.160859616013</v>
      </c>
      <c r="L487" s="3">
        <v>32</v>
      </c>
      <c r="M487" s="3">
        <v>2</v>
      </c>
      <c r="N487" s="3">
        <v>1</v>
      </c>
      <c r="O487" s="3">
        <v>791</v>
      </c>
      <c r="P487" s="3">
        <v>1</v>
      </c>
      <c r="Q487" s="3">
        <v>12633.2373381005</v>
      </c>
      <c r="R487" s="3">
        <v>3</v>
      </c>
      <c r="S487" s="3">
        <v>0</v>
      </c>
      <c r="T487" s="3">
        <v>0</v>
      </c>
      <c r="U487" s="3">
        <v>10645.4976855979</v>
      </c>
      <c r="V487" s="3">
        <v>0</v>
      </c>
    </row>
    <row r="488" spans="1:22" ht="21.75" customHeight="1" x14ac:dyDescent="0.3">
      <c r="A488" s="3" t="s">
        <v>514</v>
      </c>
      <c r="B488" s="3">
        <v>41</v>
      </c>
      <c r="C488" s="3" t="s">
        <v>31</v>
      </c>
      <c r="D488" s="3" t="s">
        <v>24</v>
      </c>
      <c r="E488" s="3">
        <v>92902.226659643595</v>
      </c>
      <c r="F488" s="3">
        <v>87</v>
      </c>
      <c r="G488" s="3">
        <v>1981.0850483207901</v>
      </c>
      <c r="H488" s="3">
        <v>6</v>
      </c>
      <c r="I488" s="3">
        <v>469.99520761360799</v>
      </c>
      <c r="J488" s="3">
        <v>27</v>
      </c>
      <c r="K488" s="3">
        <v>166.17131009260299</v>
      </c>
      <c r="L488" s="3">
        <v>48</v>
      </c>
      <c r="M488" s="3">
        <v>13</v>
      </c>
      <c r="N488" s="3">
        <v>9</v>
      </c>
      <c r="O488" s="3">
        <v>752</v>
      </c>
      <c r="P488" s="3">
        <v>0</v>
      </c>
      <c r="Q488" s="3">
        <v>8099.6715096628004</v>
      </c>
      <c r="R488" s="3">
        <v>5</v>
      </c>
      <c r="S488" s="3">
        <v>0</v>
      </c>
      <c r="T488" s="3">
        <v>0</v>
      </c>
      <c r="U488" s="3">
        <v>6824.4220534820597</v>
      </c>
      <c r="V488" s="3">
        <v>1</v>
      </c>
    </row>
    <row r="489" spans="1:22" ht="21.75" customHeight="1" x14ac:dyDescent="0.3">
      <c r="A489" s="3" t="s">
        <v>515</v>
      </c>
      <c r="B489" s="3">
        <v>48</v>
      </c>
      <c r="C489" s="3" t="s">
        <v>28</v>
      </c>
      <c r="D489" s="3" t="s">
        <v>33</v>
      </c>
      <c r="E489" s="3">
        <v>47904.711809700202</v>
      </c>
      <c r="F489" s="3">
        <v>47</v>
      </c>
      <c r="G489" s="3">
        <v>588.77543024271097</v>
      </c>
      <c r="H489" s="3">
        <v>5</v>
      </c>
      <c r="I489" s="3">
        <v>1281.92680605603</v>
      </c>
      <c r="J489" s="3">
        <v>38</v>
      </c>
      <c r="K489" s="3">
        <v>557.33212359766605</v>
      </c>
      <c r="L489" s="3">
        <v>2</v>
      </c>
      <c r="M489" s="3">
        <v>13</v>
      </c>
      <c r="N489" s="3">
        <v>3</v>
      </c>
      <c r="O489" s="3">
        <v>834</v>
      </c>
      <c r="P489" s="3">
        <v>0</v>
      </c>
      <c r="Q489" s="3">
        <v>7109.7015213691202</v>
      </c>
      <c r="R489" s="3">
        <v>5</v>
      </c>
      <c r="S489" s="3">
        <v>0</v>
      </c>
      <c r="T489" s="3">
        <v>0</v>
      </c>
      <c r="U489" s="3">
        <v>10109.569148406999</v>
      </c>
      <c r="V489" s="3">
        <v>1</v>
      </c>
    </row>
    <row r="490" spans="1:22" ht="21.75" customHeight="1" x14ac:dyDescent="0.3">
      <c r="A490" s="3" t="s">
        <v>516</v>
      </c>
      <c r="B490" s="3">
        <v>33</v>
      </c>
      <c r="C490" s="3" t="s">
        <v>28</v>
      </c>
      <c r="D490" s="3" t="s">
        <v>26</v>
      </c>
      <c r="E490" s="3">
        <v>80001.556313786103</v>
      </c>
      <c r="F490" s="3">
        <v>117</v>
      </c>
      <c r="G490" s="3">
        <v>1166.5745692657399</v>
      </c>
      <c r="H490" s="3">
        <v>9</v>
      </c>
      <c r="I490" s="3">
        <v>628.14435220778103</v>
      </c>
      <c r="J490" s="3">
        <v>32</v>
      </c>
      <c r="K490" s="3">
        <v>488.07592445932198</v>
      </c>
      <c r="L490" s="3">
        <v>37</v>
      </c>
      <c r="M490" s="3">
        <v>13</v>
      </c>
      <c r="N490" s="3">
        <v>6</v>
      </c>
      <c r="O490" s="3">
        <v>798</v>
      </c>
      <c r="P490" s="3">
        <v>4</v>
      </c>
      <c r="Q490" s="3">
        <v>12608.2790924376</v>
      </c>
      <c r="R490" s="3">
        <v>5</v>
      </c>
      <c r="S490" s="3">
        <v>0</v>
      </c>
      <c r="T490" s="3">
        <v>0</v>
      </c>
      <c r="U490" s="3">
        <v>10983.482585035101</v>
      </c>
      <c r="V490" s="3">
        <v>1</v>
      </c>
    </row>
    <row r="491" spans="1:22" ht="21.75" customHeight="1" x14ac:dyDescent="0.3">
      <c r="A491" s="3" t="s">
        <v>517</v>
      </c>
      <c r="B491" s="3">
        <v>47</v>
      </c>
      <c r="C491" s="3" t="s">
        <v>28</v>
      </c>
      <c r="D491" s="3" t="s">
        <v>24</v>
      </c>
      <c r="E491" s="3">
        <v>55529.978797322401</v>
      </c>
      <c r="F491" s="3">
        <v>69</v>
      </c>
      <c r="G491" s="3">
        <v>921.85556966844194</v>
      </c>
      <c r="H491" s="3">
        <v>11</v>
      </c>
      <c r="I491" s="3">
        <v>393.01404906865099</v>
      </c>
      <c r="J491" s="3">
        <v>1</v>
      </c>
      <c r="K491" s="3">
        <v>358.06416201122801</v>
      </c>
      <c r="L491" s="3">
        <v>70</v>
      </c>
      <c r="M491" s="3">
        <v>18</v>
      </c>
      <c r="N491" s="3">
        <v>7</v>
      </c>
      <c r="O491" s="3">
        <v>492</v>
      </c>
      <c r="P491" s="3">
        <v>1</v>
      </c>
      <c r="Q491" s="3">
        <v>7819.86098065239</v>
      </c>
      <c r="R491" s="3">
        <v>0</v>
      </c>
      <c r="S491" s="3">
        <v>0</v>
      </c>
      <c r="T491" s="3">
        <v>0</v>
      </c>
      <c r="U491" s="3">
        <v>8430.0783619111098</v>
      </c>
      <c r="V491" s="3">
        <v>1</v>
      </c>
    </row>
    <row r="492" spans="1:22" ht="21.75" customHeight="1" x14ac:dyDescent="0.3">
      <c r="A492" s="3" t="s">
        <v>518</v>
      </c>
      <c r="B492" s="3">
        <v>24</v>
      </c>
      <c r="C492" s="3" t="s">
        <v>31</v>
      </c>
      <c r="D492" s="3" t="s">
        <v>33</v>
      </c>
      <c r="E492" s="3">
        <v>55510.361402089897</v>
      </c>
      <c r="F492" s="3">
        <v>78</v>
      </c>
      <c r="G492" s="3">
        <v>1417.1133646355099</v>
      </c>
      <c r="H492" s="3">
        <v>4</v>
      </c>
      <c r="I492" s="3">
        <v>955.82380761992204</v>
      </c>
      <c r="J492" s="3">
        <v>3</v>
      </c>
      <c r="K492" s="3">
        <v>231.28699567380099</v>
      </c>
      <c r="L492" s="3">
        <v>14</v>
      </c>
      <c r="M492" s="3">
        <v>10</v>
      </c>
      <c r="N492" s="3">
        <v>0</v>
      </c>
      <c r="O492" s="3">
        <v>453</v>
      </c>
      <c r="P492" s="3">
        <v>3</v>
      </c>
      <c r="Q492" s="3">
        <v>12192.3382877311</v>
      </c>
      <c r="R492" s="3">
        <v>5</v>
      </c>
      <c r="S492" s="3">
        <v>0</v>
      </c>
      <c r="T492" s="3">
        <v>0</v>
      </c>
      <c r="U492" s="3">
        <v>4715.48881265605</v>
      </c>
      <c r="V492" s="3">
        <v>1</v>
      </c>
    </row>
    <row r="493" spans="1:22" ht="21.75" customHeight="1" x14ac:dyDescent="0.3">
      <c r="A493" s="3" t="s">
        <v>519</v>
      </c>
      <c r="B493" s="3">
        <v>66</v>
      </c>
      <c r="C493" s="3" t="s">
        <v>31</v>
      </c>
      <c r="D493" s="3" t="s">
        <v>24</v>
      </c>
      <c r="E493" s="3">
        <v>83190.663365275206</v>
      </c>
      <c r="F493" s="3">
        <v>42</v>
      </c>
      <c r="G493" s="3">
        <v>1301.1001003476499</v>
      </c>
      <c r="H493" s="3">
        <v>7</v>
      </c>
      <c r="I493" s="3">
        <v>1031.41334670745</v>
      </c>
      <c r="J493" s="3">
        <v>15</v>
      </c>
      <c r="K493" s="3">
        <v>520.21037055652801</v>
      </c>
      <c r="L493" s="3">
        <v>37</v>
      </c>
      <c r="M493" s="3">
        <v>11</v>
      </c>
      <c r="N493" s="3">
        <v>7</v>
      </c>
      <c r="O493" s="3">
        <v>765</v>
      </c>
      <c r="P493" s="3">
        <v>1</v>
      </c>
      <c r="Q493" s="3">
        <v>5518.8770412515496</v>
      </c>
      <c r="R493" s="3">
        <v>4</v>
      </c>
      <c r="S493" s="3">
        <v>0</v>
      </c>
      <c r="T493" s="3">
        <v>0</v>
      </c>
      <c r="U493" s="3">
        <v>8948.4172219555094</v>
      </c>
      <c r="V493" s="3">
        <v>1</v>
      </c>
    </row>
    <row r="494" spans="1:22" ht="21.75" customHeight="1" x14ac:dyDescent="0.3">
      <c r="A494" s="3" t="s">
        <v>520</v>
      </c>
      <c r="B494" s="3">
        <v>68</v>
      </c>
      <c r="C494" s="3" t="s">
        <v>28</v>
      </c>
      <c r="D494" s="3" t="s">
        <v>26</v>
      </c>
      <c r="E494" s="3">
        <v>64088.670894833303</v>
      </c>
      <c r="F494" s="3">
        <v>176</v>
      </c>
      <c r="G494" s="3">
        <v>1195.4789500351501</v>
      </c>
      <c r="H494" s="3">
        <v>10</v>
      </c>
      <c r="I494" s="3">
        <v>1033.63763317795</v>
      </c>
      <c r="J494" s="3">
        <v>11</v>
      </c>
      <c r="K494" s="3">
        <v>834.22999108696104</v>
      </c>
      <c r="L494" s="3">
        <v>24</v>
      </c>
      <c r="M494" s="3">
        <v>0</v>
      </c>
      <c r="N494" s="3">
        <v>0</v>
      </c>
      <c r="O494" s="3">
        <v>866</v>
      </c>
      <c r="P494" s="3">
        <v>4</v>
      </c>
      <c r="Q494" s="3">
        <v>8497.3912525244195</v>
      </c>
      <c r="R494" s="3">
        <v>0</v>
      </c>
      <c r="S494" s="3">
        <v>0</v>
      </c>
      <c r="T494" s="3">
        <v>0</v>
      </c>
      <c r="U494" s="3">
        <v>12384.865571554899</v>
      </c>
      <c r="V494" s="3">
        <v>0</v>
      </c>
    </row>
    <row r="495" spans="1:22" ht="21.75" customHeight="1" x14ac:dyDescent="0.3">
      <c r="A495" s="3" t="s">
        <v>521</v>
      </c>
      <c r="B495" s="3">
        <v>49</v>
      </c>
      <c r="C495" s="3" t="s">
        <v>28</v>
      </c>
      <c r="D495" s="3" t="s">
        <v>33</v>
      </c>
      <c r="E495" s="3">
        <v>56747.265409990803</v>
      </c>
      <c r="F495" s="3">
        <v>184</v>
      </c>
      <c r="G495" s="3">
        <v>1279.3009877429599</v>
      </c>
      <c r="H495" s="3">
        <v>0</v>
      </c>
      <c r="I495" s="3">
        <v>705.03129217089702</v>
      </c>
      <c r="J495" s="3">
        <v>16</v>
      </c>
      <c r="K495" s="3">
        <v>439.84957164938999</v>
      </c>
      <c r="L495" s="3">
        <v>60</v>
      </c>
      <c r="M495" s="3">
        <v>0</v>
      </c>
      <c r="N495" s="3">
        <v>5</v>
      </c>
      <c r="O495" s="3">
        <v>314</v>
      </c>
      <c r="P495" s="3">
        <v>5</v>
      </c>
      <c r="Q495" s="3">
        <v>10340.189067537</v>
      </c>
      <c r="R495" s="3">
        <v>3</v>
      </c>
      <c r="S495" s="3">
        <v>0</v>
      </c>
      <c r="T495" s="3">
        <v>0</v>
      </c>
      <c r="U495" s="3">
        <v>7991.4088234127203</v>
      </c>
      <c r="V495" s="3">
        <v>1</v>
      </c>
    </row>
    <row r="496" spans="1:22" ht="21.75" customHeight="1" x14ac:dyDescent="0.3">
      <c r="A496" s="3" t="s">
        <v>522</v>
      </c>
      <c r="B496" s="3">
        <v>65</v>
      </c>
      <c r="C496" s="3" t="s">
        <v>28</v>
      </c>
      <c r="D496" s="3" t="s">
        <v>24</v>
      </c>
      <c r="E496" s="3">
        <v>15055.936914706601</v>
      </c>
      <c r="F496" s="3">
        <v>43</v>
      </c>
      <c r="G496" s="3">
        <v>1714.1760786228199</v>
      </c>
      <c r="H496" s="3">
        <v>2</v>
      </c>
      <c r="I496" s="3">
        <v>889.08700536293202</v>
      </c>
      <c r="J496" s="3">
        <v>35</v>
      </c>
      <c r="K496" s="3">
        <v>813.43664564971596</v>
      </c>
      <c r="L496" s="3">
        <v>49</v>
      </c>
      <c r="M496" s="3">
        <v>13</v>
      </c>
      <c r="N496" s="3">
        <v>4</v>
      </c>
      <c r="O496" s="3">
        <v>749</v>
      </c>
      <c r="P496" s="3">
        <v>1</v>
      </c>
      <c r="Q496" s="3">
        <v>9995.9752526136708</v>
      </c>
      <c r="R496" s="3">
        <v>4</v>
      </c>
      <c r="S496" s="3">
        <v>0</v>
      </c>
      <c r="T496" s="3">
        <v>0</v>
      </c>
      <c r="U496" s="3">
        <v>13024.695460626899</v>
      </c>
      <c r="V496" s="3">
        <v>1</v>
      </c>
    </row>
    <row r="497" spans="1:22" ht="21.75" customHeight="1" x14ac:dyDescent="0.3">
      <c r="A497" s="3" t="s">
        <v>523</v>
      </c>
      <c r="B497" s="3">
        <v>24</v>
      </c>
      <c r="C497" s="3" t="s">
        <v>31</v>
      </c>
      <c r="D497" s="3" t="s">
        <v>24</v>
      </c>
      <c r="E497" s="3">
        <v>22870.245814587801</v>
      </c>
      <c r="F497" s="3">
        <v>219</v>
      </c>
      <c r="G497" s="3">
        <v>1279.24846200293</v>
      </c>
      <c r="H497" s="3">
        <v>1</v>
      </c>
      <c r="I497" s="3">
        <v>572.41841981975006</v>
      </c>
      <c r="J497" s="3">
        <v>15</v>
      </c>
      <c r="K497" s="3">
        <v>786.48833530711704</v>
      </c>
      <c r="L497" s="3">
        <v>9</v>
      </c>
      <c r="M497" s="3">
        <v>17</v>
      </c>
      <c r="N497" s="3">
        <v>9</v>
      </c>
      <c r="O497" s="3">
        <v>378</v>
      </c>
      <c r="P497" s="3">
        <v>0</v>
      </c>
      <c r="Q497" s="3">
        <v>18876.6504106752</v>
      </c>
      <c r="R497" s="3">
        <v>3</v>
      </c>
      <c r="S497" s="3">
        <v>0</v>
      </c>
      <c r="T497" s="3">
        <v>0</v>
      </c>
      <c r="U497" s="3">
        <v>6730.59856428487</v>
      </c>
      <c r="V497" s="3">
        <v>1</v>
      </c>
    </row>
    <row r="498" spans="1:22" ht="21.75" customHeight="1" x14ac:dyDescent="0.3">
      <c r="A498" s="3" t="s">
        <v>524</v>
      </c>
      <c r="B498" s="3">
        <v>31</v>
      </c>
      <c r="C498" s="3" t="s">
        <v>31</v>
      </c>
      <c r="D498" s="3" t="s">
        <v>26</v>
      </c>
      <c r="E498" s="3">
        <v>58253.989532340602</v>
      </c>
      <c r="F498" s="3">
        <v>122</v>
      </c>
      <c r="G498" s="3">
        <v>1361.92129795818</v>
      </c>
      <c r="H498" s="3">
        <v>1</v>
      </c>
      <c r="I498" s="3">
        <v>1386.1805872775101</v>
      </c>
      <c r="J498" s="3">
        <v>38</v>
      </c>
      <c r="K498" s="3">
        <v>0</v>
      </c>
      <c r="L498" s="3">
        <v>49</v>
      </c>
      <c r="M498" s="3">
        <v>1</v>
      </c>
      <c r="N498" s="3">
        <v>6</v>
      </c>
      <c r="O498" s="3">
        <v>310</v>
      </c>
      <c r="P498" s="3">
        <v>0</v>
      </c>
      <c r="Q498" s="3">
        <v>8686.7739242263197</v>
      </c>
      <c r="R498" s="3">
        <v>5</v>
      </c>
      <c r="S498" s="3">
        <v>1</v>
      </c>
      <c r="T498" s="3">
        <v>0</v>
      </c>
      <c r="U498" s="3">
        <v>7886.9307007862799</v>
      </c>
      <c r="V498" s="3">
        <v>1</v>
      </c>
    </row>
    <row r="499" spans="1:22" ht="21.75" customHeight="1" x14ac:dyDescent="0.3">
      <c r="A499" s="3" t="s">
        <v>525</v>
      </c>
      <c r="B499" s="3">
        <v>35</v>
      </c>
      <c r="C499" s="3" t="s">
        <v>23</v>
      </c>
      <c r="D499" s="3" t="s">
        <v>26</v>
      </c>
      <c r="E499" s="3">
        <v>76420.099496682393</v>
      </c>
      <c r="F499" s="3">
        <v>83</v>
      </c>
      <c r="G499" s="3">
        <v>3093.740182857</v>
      </c>
      <c r="H499" s="3">
        <v>11</v>
      </c>
      <c r="I499" s="3">
        <v>1200.4718055302801</v>
      </c>
      <c r="J499" s="3">
        <v>22</v>
      </c>
      <c r="K499" s="3">
        <v>285.19245147339399</v>
      </c>
      <c r="L499" s="3">
        <v>41</v>
      </c>
      <c r="M499" s="3">
        <v>3</v>
      </c>
      <c r="N499" s="3">
        <v>5</v>
      </c>
      <c r="O499" s="3">
        <v>869</v>
      </c>
      <c r="P499" s="3">
        <v>4</v>
      </c>
      <c r="Q499" s="3">
        <v>17656.394894434001</v>
      </c>
      <c r="R499" s="3">
        <v>0</v>
      </c>
      <c r="S499" s="3">
        <v>0</v>
      </c>
      <c r="T499" s="3">
        <v>1</v>
      </c>
      <c r="U499" s="3">
        <v>500</v>
      </c>
      <c r="V499" s="3">
        <v>1</v>
      </c>
    </row>
    <row r="500" spans="1:22" ht="21.75" customHeight="1" x14ac:dyDescent="0.3">
      <c r="A500" s="3" t="s">
        <v>526</v>
      </c>
      <c r="B500" s="3">
        <v>45</v>
      </c>
      <c r="C500" s="3" t="s">
        <v>31</v>
      </c>
      <c r="D500" s="3" t="s">
        <v>33</v>
      </c>
      <c r="E500" s="3">
        <v>52312.119210433302</v>
      </c>
      <c r="F500" s="3">
        <v>40</v>
      </c>
      <c r="G500" s="3">
        <v>2331.6474814437202</v>
      </c>
      <c r="H500" s="3">
        <v>10</v>
      </c>
      <c r="I500" s="3">
        <v>1179.0348901642401</v>
      </c>
      <c r="J500" s="3">
        <v>7</v>
      </c>
      <c r="K500" s="3">
        <v>362.81032793596199</v>
      </c>
      <c r="L500" s="3">
        <v>70</v>
      </c>
      <c r="M500" s="3">
        <v>17</v>
      </c>
      <c r="N500" s="3">
        <v>9</v>
      </c>
      <c r="O500" s="3">
        <v>538</v>
      </c>
      <c r="P500" s="3">
        <v>4</v>
      </c>
      <c r="Q500" s="3">
        <v>0</v>
      </c>
      <c r="R500" s="3">
        <v>5</v>
      </c>
      <c r="S500" s="3">
        <v>0</v>
      </c>
      <c r="T500" s="3">
        <v>0</v>
      </c>
      <c r="U500" s="3">
        <v>9911.9666735178707</v>
      </c>
      <c r="V500" s="3">
        <v>1</v>
      </c>
    </row>
    <row r="501" spans="1:22" ht="21.75" customHeight="1" x14ac:dyDescent="0.3">
      <c r="A501" s="3" t="s">
        <v>527</v>
      </c>
      <c r="B501" s="3">
        <v>45</v>
      </c>
      <c r="C501" s="3" t="s">
        <v>31</v>
      </c>
      <c r="D501" s="3" t="s">
        <v>24</v>
      </c>
      <c r="E501" s="3">
        <v>39356.516500179001</v>
      </c>
      <c r="F501" s="3">
        <v>102</v>
      </c>
      <c r="G501" s="3">
        <v>1101.2184194752699</v>
      </c>
      <c r="H501" s="3">
        <v>11</v>
      </c>
      <c r="I501" s="3">
        <v>1077.94057710074</v>
      </c>
      <c r="J501" s="3">
        <v>8</v>
      </c>
      <c r="K501" s="3">
        <v>830.95314374840905</v>
      </c>
      <c r="L501" s="3">
        <v>51</v>
      </c>
      <c r="M501" s="3">
        <v>3</v>
      </c>
      <c r="N501" s="3">
        <v>0</v>
      </c>
      <c r="O501" s="3">
        <v>496</v>
      </c>
      <c r="P501" s="3">
        <v>0</v>
      </c>
      <c r="Q501" s="3">
        <v>12012.3432865472</v>
      </c>
      <c r="R501" s="3">
        <v>0</v>
      </c>
      <c r="S501" s="3">
        <v>0</v>
      </c>
      <c r="T501" s="3">
        <v>0</v>
      </c>
      <c r="U501" s="3">
        <v>500</v>
      </c>
      <c r="V501" s="3">
        <v>1</v>
      </c>
    </row>
    <row r="502" spans="1:22" ht="21.75" customHeight="1" x14ac:dyDescent="0.3">
      <c r="A502" s="3" t="s">
        <v>528</v>
      </c>
      <c r="B502" s="3">
        <v>67</v>
      </c>
      <c r="C502" s="3" t="s">
        <v>31</v>
      </c>
      <c r="D502" s="3" t="s">
        <v>24</v>
      </c>
      <c r="E502" s="3">
        <v>16894.932994911102</v>
      </c>
      <c r="F502" s="3">
        <v>166</v>
      </c>
      <c r="G502" s="3">
        <v>1585.3523536903001</v>
      </c>
      <c r="H502" s="3">
        <v>0</v>
      </c>
      <c r="I502" s="3">
        <v>981.906657098251</v>
      </c>
      <c r="J502" s="3">
        <v>13</v>
      </c>
      <c r="K502" s="3">
        <v>495.01534553772001</v>
      </c>
      <c r="L502" s="3">
        <v>45</v>
      </c>
      <c r="M502" s="3">
        <v>16</v>
      </c>
      <c r="N502" s="3">
        <v>5</v>
      </c>
      <c r="O502" s="3">
        <v>460</v>
      </c>
      <c r="P502" s="3">
        <v>0</v>
      </c>
      <c r="Q502" s="3">
        <v>0</v>
      </c>
      <c r="R502" s="3">
        <v>0</v>
      </c>
      <c r="S502" s="3">
        <v>0</v>
      </c>
      <c r="T502" s="3">
        <v>0</v>
      </c>
      <c r="U502" s="3">
        <v>8332.4987772288605</v>
      </c>
      <c r="V502" s="3">
        <v>1</v>
      </c>
    </row>
    <row r="503" spans="1:22" ht="21.75" customHeight="1" x14ac:dyDescent="0.3">
      <c r="A503" s="3" t="s">
        <v>529</v>
      </c>
      <c r="B503" s="3">
        <v>40</v>
      </c>
      <c r="C503" s="3" t="s">
        <v>28</v>
      </c>
      <c r="D503" s="3" t="s">
        <v>26</v>
      </c>
      <c r="E503" s="3">
        <v>35895.468965291897</v>
      </c>
      <c r="F503" s="3">
        <v>213</v>
      </c>
      <c r="G503" s="3">
        <v>1522.7321014756601</v>
      </c>
      <c r="H503" s="3">
        <v>4</v>
      </c>
      <c r="I503" s="3">
        <v>364.47313054757399</v>
      </c>
      <c r="J503" s="3">
        <v>8</v>
      </c>
      <c r="K503" s="3">
        <v>822.66447216965696</v>
      </c>
      <c r="L503" s="3">
        <v>39</v>
      </c>
      <c r="M503" s="3">
        <v>15</v>
      </c>
      <c r="N503" s="3">
        <v>2</v>
      </c>
      <c r="O503" s="3">
        <v>798</v>
      </c>
      <c r="P503" s="3">
        <v>1</v>
      </c>
      <c r="Q503" s="3">
        <v>19400.107856420302</v>
      </c>
      <c r="R503" s="3">
        <v>7</v>
      </c>
      <c r="S503" s="3">
        <v>0</v>
      </c>
      <c r="T503" s="3">
        <v>0</v>
      </c>
      <c r="U503" s="3">
        <v>9528.3238777053903</v>
      </c>
      <c r="V503" s="3">
        <v>1</v>
      </c>
    </row>
    <row r="504" spans="1:22" ht="21.75" customHeight="1" x14ac:dyDescent="0.3">
      <c r="A504" s="3" t="s">
        <v>530</v>
      </c>
      <c r="B504" s="3">
        <v>58</v>
      </c>
      <c r="C504" s="3" t="s">
        <v>31</v>
      </c>
      <c r="D504" s="3" t="s">
        <v>26</v>
      </c>
      <c r="E504" s="3">
        <v>52357.660325546698</v>
      </c>
      <c r="F504" s="3">
        <v>174</v>
      </c>
      <c r="G504" s="3">
        <v>1563.9655894126099</v>
      </c>
      <c r="H504" s="3">
        <v>4</v>
      </c>
      <c r="I504" s="3">
        <v>1021.65543268948</v>
      </c>
      <c r="J504" s="3">
        <v>46</v>
      </c>
      <c r="K504" s="3">
        <v>465.89932096399002</v>
      </c>
      <c r="L504" s="3">
        <v>57</v>
      </c>
      <c r="M504" s="3">
        <v>15</v>
      </c>
      <c r="N504" s="3">
        <v>5</v>
      </c>
      <c r="O504" s="3">
        <v>471</v>
      </c>
      <c r="P504" s="3">
        <v>4</v>
      </c>
      <c r="Q504" s="3">
        <v>24148.536900943</v>
      </c>
      <c r="R504" s="3">
        <v>1</v>
      </c>
      <c r="S504" s="3">
        <v>0</v>
      </c>
      <c r="T504" s="3">
        <v>0</v>
      </c>
      <c r="U504" s="3">
        <v>8149.4000753750297</v>
      </c>
      <c r="V504" s="3">
        <v>1</v>
      </c>
    </row>
    <row r="505" spans="1:22" ht="21.75" customHeight="1" x14ac:dyDescent="0.3">
      <c r="A505" s="3" t="s">
        <v>531</v>
      </c>
      <c r="B505" s="3">
        <v>55</v>
      </c>
      <c r="C505" s="3" t="s">
        <v>28</v>
      </c>
      <c r="D505" s="3" t="s">
        <v>33</v>
      </c>
      <c r="E505" s="3">
        <v>34583.780259576299</v>
      </c>
      <c r="F505" s="3">
        <v>59</v>
      </c>
      <c r="G505" s="3">
        <v>1483.2576509482601</v>
      </c>
      <c r="H505" s="3">
        <v>2</v>
      </c>
      <c r="I505" s="3">
        <v>839.99283052216197</v>
      </c>
      <c r="J505" s="3">
        <v>25</v>
      </c>
      <c r="K505" s="3">
        <v>829.67696293561198</v>
      </c>
      <c r="L505" s="3">
        <v>23</v>
      </c>
      <c r="M505" s="3">
        <v>8</v>
      </c>
      <c r="N505" s="3">
        <v>6</v>
      </c>
      <c r="O505" s="3">
        <v>434</v>
      </c>
      <c r="P505" s="3">
        <v>5</v>
      </c>
      <c r="Q505" s="3">
        <v>11783.3617972171</v>
      </c>
      <c r="R505" s="3">
        <v>0</v>
      </c>
      <c r="S505" s="3">
        <v>0</v>
      </c>
      <c r="T505" s="3">
        <v>0</v>
      </c>
      <c r="U505" s="3">
        <v>2132.4306901899399</v>
      </c>
      <c r="V505" s="3">
        <v>1</v>
      </c>
    </row>
    <row r="506" spans="1:22" ht="21.75" customHeight="1" x14ac:dyDescent="0.3">
      <c r="A506" s="3" t="s">
        <v>532</v>
      </c>
      <c r="B506" s="3">
        <v>52</v>
      </c>
      <c r="C506" s="3" t="s">
        <v>23</v>
      </c>
      <c r="D506" s="3" t="s">
        <v>24</v>
      </c>
      <c r="E506" s="3">
        <v>32639.967132845599</v>
      </c>
      <c r="F506" s="3">
        <v>68</v>
      </c>
      <c r="G506" s="3">
        <v>1569.75763862133</v>
      </c>
      <c r="H506" s="3">
        <v>11</v>
      </c>
      <c r="I506" s="3">
        <v>1242.17742973282</v>
      </c>
      <c r="J506" s="3">
        <v>35</v>
      </c>
      <c r="K506" s="3">
        <v>613.08355900267998</v>
      </c>
      <c r="L506" s="3">
        <v>68</v>
      </c>
      <c r="M506" s="3">
        <v>9</v>
      </c>
      <c r="N506" s="3">
        <v>5</v>
      </c>
      <c r="O506" s="3">
        <v>525</v>
      </c>
      <c r="P506" s="3">
        <v>1</v>
      </c>
      <c r="Q506" s="3">
        <v>22334.785798719098</v>
      </c>
      <c r="R506" s="3">
        <v>2</v>
      </c>
      <c r="S506" s="3">
        <v>0</v>
      </c>
      <c r="T506" s="3">
        <v>0</v>
      </c>
      <c r="U506" s="3">
        <v>11747.576186981099</v>
      </c>
      <c r="V506" s="3">
        <v>1</v>
      </c>
    </row>
    <row r="507" spans="1:22" ht="21.75" customHeight="1" x14ac:dyDescent="0.3">
      <c r="A507" s="3" t="s">
        <v>533</v>
      </c>
      <c r="B507" s="3">
        <v>49</v>
      </c>
      <c r="C507" s="3" t="s">
        <v>23</v>
      </c>
      <c r="D507" s="3" t="s">
        <v>24</v>
      </c>
      <c r="E507" s="3">
        <v>49079.889257420502</v>
      </c>
      <c r="F507" s="3">
        <v>211</v>
      </c>
      <c r="G507" s="3">
        <v>1298.5797566696799</v>
      </c>
      <c r="H507" s="3">
        <v>11</v>
      </c>
      <c r="I507" s="3">
        <v>1082.5967138338499</v>
      </c>
      <c r="J507" s="3">
        <v>2</v>
      </c>
      <c r="K507" s="3">
        <v>476.06669687672098</v>
      </c>
      <c r="L507" s="3">
        <v>39</v>
      </c>
      <c r="M507" s="3">
        <v>6</v>
      </c>
      <c r="N507" s="3">
        <v>8</v>
      </c>
      <c r="O507" s="3">
        <v>568</v>
      </c>
      <c r="P507" s="3">
        <v>0</v>
      </c>
      <c r="Q507" s="3">
        <v>7218.4787627120204</v>
      </c>
      <c r="R507" s="3">
        <v>0</v>
      </c>
      <c r="S507" s="3">
        <v>0</v>
      </c>
      <c r="T507" s="3">
        <v>0</v>
      </c>
      <c r="U507" s="3">
        <v>15153.517416219</v>
      </c>
      <c r="V507" s="3">
        <v>1</v>
      </c>
    </row>
    <row r="508" spans="1:22" ht="21.75" customHeight="1" x14ac:dyDescent="0.3">
      <c r="A508" s="3" t="s">
        <v>534</v>
      </c>
      <c r="B508" s="3">
        <v>56</v>
      </c>
      <c r="C508" s="3" t="s">
        <v>28</v>
      </c>
      <c r="D508" s="3" t="s">
        <v>33</v>
      </c>
      <c r="E508" s="3">
        <v>76071.410062202995</v>
      </c>
      <c r="F508" s="3">
        <v>32</v>
      </c>
      <c r="G508" s="3">
        <v>1008.36398995631</v>
      </c>
      <c r="H508" s="3">
        <v>8</v>
      </c>
      <c r="I508" s="3">
        <v>992.633164553558</v>
      </c>
      <c r="J508" s="3">
        <v>9</v>
      </c>
      <c r="K508" s="3">
        <v>793.67973235777902</v>
      </c>
      <c r="L508" s="3">
        <v>19</v>
      </c>
      <c r="M508" s="3">
        <v>8</v>
      </c>
      <c r="N508" s="3">
        <v>8</v>
      </c>
      <c r="O508" s="3">
        <v>331</v>
      </c>
      <c r="P508" s="3">
        <v>3</v>
      </c>
      <c r="Q508" s="3">
        <v>17894.9170032847</v>
      </c>
      <c r="R508" s="3">
        <v>5</v>
      </c>
      <c r="S508" s="3">
        <v>0</v>
      </c>
      <c r="T508" s="3">
        <v>0</v>
      </c>
      <c r="U508" s="3">
        <v>17246.757107511701</v>
      </c>
      <c r="V508" s="3">
        <v>1</v>
      </c>
    </row>
    <row r="509" spans="1:22" ht="21.75" customHeight="1" x14ac:dyDescent="0.3">
      <c r="A509" s="3" t="s">
        <v>535</v>
      </c>
      <c r="B509" s="3">
        <v>42</v>
      </c>
      <c r="C509" s="3" t="s">
        <v>28</v>
      </c>
      <c r="D509" s="3" t="s">
        <v>33</v>
      </c>
      <c r="E509" s="3">
        <v>62324.948981991503</v>
      </c>
      <c r="F509" s="3">
        <v>12</v>
      </c>
      <c r="G509" s="3">
        <v>1189.7200807935801</v>
      </c>
      <c r="H509" s="3">
        <v>11</v>
      </c>
      <c r="I509" s="3">
        <v>210.52132086444499</v>
      </c>
      <c r="J509" s="3">
        <v>24</v>
      </c>
      <c r="K509" s="3">
        <v>373.84960255575402</v>
      </c>
      <c r="L509" s="3">
        <v>28</v>
      </c>
      <c r="M509" s="3">
        <v>15</v>
      </c>
      <c r="N509" s="3">
        <v>7</v>
      </c>
      <c r="O509" s="3">
        <v>594</v>
      </c>
      <c r="P509" s="3">
        <v>4</v>
      </c>
      <c r="Q509" s="3">
        <v>17074.954572153802</v>
      </c>
      <c r="R509" s="3">
        <v>3</v>
      </c>
      <c r="S509" s="3">
        <v>0</v>
      </c>
      <c r="T509" s="3">
        <v>0</v>
      </c>
      <c r="U509" s="3">
        <v>8102.2782370962605</v>
      </c>
      <c r="V509" s="3">
        <v>0</v>
      </c>
    </row>
    <row r="510" spans="1:22" ht="21.75" customHeight="1" x14ac:dyDescent="0.3">
      <c r="A510" s="3" t="s">
        <v>536</v>
      </c>
      <c r="B510" s="3">
        <v>29</v>
      </c>
      <c r="C510" s="3" t="s">
        <v>28</v>
      </c>
      <c r="D510" s="3" t="s">
        <v>26</v>
      </c>
      <c r="E510" s="3">
        <v>55145.692136662103</v>
      </c>
      <c r="F510" s="3">
        <v>229</v>
      </c>
      <c r="G510" s="3">
        <v>111.19360147898399</v>
      </c>
      <c r="H510" s="3">
        <v>5</v>
      </c>
      <c r="I510" s="3">
        <v>768.84981218703501</v>
      </c>
      <c r="J510" s="3">
        <v>3</v>
      </c>
      <c r="K510" s="3">
        <v>1005.18253293131</v>
      </c>
      <c r="L510" s="3">
        <v>36</v>
      </c>
      <c r="M510" s="3">
        <v>16</v>
      </c>
      <c r="N510" s="3">
        <v>4</v>
      </c>
      <c r="O510" s="3">
        <v>889</v>
      </c>
      <c r="P510" s="3">
        <v>1</v>
      </c>
      <c r="Q510" s="3">
        <v>11080.094358394301</v>
      </c>
      <c r="R510" s="3">
        <v>6</v>
      </c>
      <c r="S510" s="3">
        <v>0</v>
      </c>
      <c r="T510" s="3">
        <v>0</v>
      </c>
      <c r="U510" s="3">
        <v>6975.2248834559296</v>
      </c>
      <c r="V510" s="3">
        <v>1</v>
      </c>
    </row>
    <row r="511" spans="1:22" ht="21.75" customHeight="1" x14ac:dyDescent="0.3">
      <c r="A511" s="3" t="s">
        <v>537</v>
      </c>
      <c r="B511" s="3">
        <v>24</v>
      </c>
      <c r="C511" s="3" t="s">
        <v>31</v>
      </c>
      <c r="D511" s="3" t="s">
        <v>26</v>
      </c>
      <c r="E511" s="3">
        <v>53392.754853687598</v>
      </c>
      <c r="F511" s="3">
        <v>63</v>
      </c>
      <c r="G511" s="3">
        <v>2056.0607861634999</v>
      </c>
      <c r="H511" s="3">
        <v>9</v>
      </c>
      <c r="I511" s="3">
        <v>604.73770903371997</v>
      </c>
      <c r="J511" s="3">
        <v>29</v>
      </c>
      <c r="K511" s="3">
        <v>134.60796911706501</v>
      </c>
      <c r="L511" s="3">
        <v>19</v>
      </c>
      <c r="M511" s="3">
        <v>15</v>
      </c>
      <c r="N511" s="3">
        <v>9</v>
      </c>
      <c r="O511" s="3">
        <v>618</v>
      </c>
      <c r="P511" s="3">
        <v>4</v>
      </c>
      <c r="Q511" s="3">
        <v>11946.1208503998</v>
      </c>
      <c r="R511" s="3">
        <v>5</v>
      </c>
      <c r="S511" s="3">
        <v>0</v>
      </c>
      <c r="T511" s="3">
        <v>0</v>
      </c>
      <c r="U511" s="3">
        <v>2478.38317900534</v>
      </c>
      <c r="V511" s="3">
        <v>1</v>
      </c>
    </row>
    <row r="512" spans="1:22" ht="21.75" customHeight="1" x14ac:dyDescent="0.3">
      <c r="A512" s="3" t="s">
        <v>538</v>
      </c>
      <c r="B512" s="3">
        <v>55</v>
      </c>
      <c r="C512" s="3" t="s">
        <v>23</v>
      </c>
      <c r="D512" s="3" t="s">
        <v>33</v>
      </c>
      <c r="E512" s="3">
        <v>59921.180642428502</v>
      </c>
      <c r="F512" s="3">
        <v>193</v>
      </c>
      <c r="G512" s="3">
        <v>1885.67692236831</v>
      </c>
      <c r="H512" s="3">
        <v>5</v>
      </c>
      <c r="I512" s="3">
        <v>888.32807346407606</v>
      </c>
      <c r="J512" s="3">
        <v>49</v>
      </c>
      <c r="K512" s="3">
        <v>392.36747975780202</v>
      </c>
      <c r="L512" s="3">
        <v>17</v>
      </c>
      <c r="M512" s="3">
        <v>15</v>
      </c>
      <c r="N512" s="3">
        <v>2</v>
      </c>
      <c r="O512" s="3">
        <v>831</v>
      </c>
      <c r="P512" s="3">
        <v>3</v>
      </c>
      <c r="Q512" s="3">
        <v>13993.208504608499</v>
      </c>
      <c r="R512" s="3">
        <v>0</v>
      </c>
      <c r="S512" s="3">
        <v>0</v>
      </c>
      <c r="T512" s="3">
        <v>0</v>
      </c>
      <c r="U512" s="3">
        <v>10185.706788993301</v>
      </c>
      <c r="V512" s="3">
        <v>0</v>
      </c>
    </row>
    <row r="513" spans="1:22" ht="21.75" customHeight="1" x14ac:dyDescent="0.3">
      <c r="A513" s="3" t="s">
        <v>539</v>
      </c>
      <c r="B513" s="3">
        <v>53</v>
      </c>
      <c r="C513" s="3" t="s">
        <v>28</v>
      </c>
      <c r="D513" s="3" t="s">
        <v>33</v>
      </c>
      <c r="E513" s="3">
        <v>48017.631635911603</v>
      </c>
      <c r="F513" s="3">
        <v>38</v>
      </c>
      <c r="G513" s="3">
        <v>3109.2794404205702</v>
      </c>
      <c r="H513" s="3">
        <v>9</v>
      </c>
      <c r="I513" s="3">
        <v>654.55810499507504</v>
      </c>
      <c r="J513" s="3">
        <v>10</v>
      </c>
      <c r="K513" s="3">
        <v>525.19699762944504</v>
      </c>
      <c r="L513" s="3">
        <v>3</v>
      </c>
      <c r="M513" s="3">
        <v>19</v>
      </c>
      <c r="N513" s="3">
        <v>3</v>
      </c>
      <c r="O513" s="3">
        <v>827</v>
      </c>
      <c r="P513" s="3">
        <v>5</v>
      </c>
      <c r="Q513" s="3">
        <v>13235.196304897199</v>
      </c>
      <c r="R513" s="3">
        <v>3</v>
      </c>
      <c r="S513" s="3">
        <v>1</v>
      </c>
      <c r="T513" s="3">
        <v>0</v>
      </c>
      <c r="U513" s="3">
        <v>14884.2941566848</v>
      </c>
      <c r="V513" s="3">
        <v>1</v>
      </c>
    </row>
    <row r="514" spans="1:22" ht="21.75" customHeight="1" x14ac:dyDescent="0.3">
      <c r="A514" s="3" t="s">
        <v>540</v>
      </c>
      <c r="B514" s="3">
        <v>50</v>
      </c>
      <c r="C514" s="3" t="s">
        <v>31</v>
      </c>
      <c r="D514" s="3" t="s">
        <v>24</v>
      </c>
      <c r="E514" s="3">
        <v>42600.530881787301</v>
      </c>
      <c r="F514" s="3">
        <v>56</v>
      </c>
      <c r="G514" s="3">
        <v>543.58432506987106</v>
      </c>
      <c r="H514" s="3">
        <v>5</v>
      </c>
      <c r="I514" s="3">
        <v>703.41897836734302</v>
      </c>
      <c r="J514" s="3">
        <v>18</v>
      </c>
      <c r="K514" s="3">
        <v>314.54737581051103</v>
      </c>
      <c r="L514" s="3">
        <v>10</v>
      </c>
      <c r="M514" s="3">
        <v>18</v>
      </c>
      <c r="N514" s="3">
        <v>9</v>
      </c>
      <c r="O514" s="3">
        <v>457</v>
      </c>
      <c r="P514" s="3">
        <v>2</v>
      </c>
      <c r="Q514" s="3">
        <v>14064.6398750919</v>
      </c>
      <c r="R514" s="3">
        <v>3</v>
      </c>
      <c r="S514" s="3">
        <v>1</v>
      </c>
      <c r="T514" s="3">
        <v>0</v>
      </c>
      <c r="U514" s="3">
        <v>7450.7742927750096</v>
      </c>
      <c r="V514" s="3">
        <v>1</v>
      </c>
    </row>
    <row r="515" spans="1:22" ht="21.75" customHeight="1" x14ac:dyDescent="0.3">
      <c r="A515" s="3" t="s">
        <v>541</v>
      </c>
      <c r="B515" s="3">
        <v>29</v>
      </c>
      <c r="C515" s="3" t="s">
        <v>23</v>
      </c>
      <c r="D515" s="3" t="s">
        <v>33</v>
      </c>
      <c r="E515" s="3">
        <v>63287.491266648904</v>
      </c>
      <c r="F515" s="3">
        <v>99</v>
      </c>
      <c r="G515" s="3">
        <v>1177.1328227976801</v>
      </c>
      <c r="H515" s="3">
        <v>1</v>
      </c>
      <c r="I515" s="3">
        <v>960.66186671734602</v>
      </c>
      <c r="J515" s="3">
        <v>49</v>
      </c>
      <c r="K515" s="3">
        <v>598.59093252593902</v>
      </c>
      <c r="L515" s="3">
        <v>63</v>
      </c>
      <c r="M515" s="3">
        <v>9</v>
      </c>
      <c r="N515" s="3">
        <v>7</v>
      </c>
      <c r="O515" s="3">
        <v>404</v>
      </c>
      <c r="P515" s="3">
        <v>0</v>
      </c>
      <c r="Q515" s="3">
        <v>24836.625322407701</v>
      </c>
      <c r="R515" s="3">
        <v>5</v>
      </c>
      <c r="S515" s="3">
        <v>0</v>
      </c>
      <c r="T515" s="3">
        <v>0</v>
      </c>
      <c r="U515" s="3">
        <v>11967.6914822077</v>
      </c>
      <c r="V515" s="3">
        <v>1</v>
      </c>
    </row>
    <row r="516" spans="1:22" ht="21.75" customHeight="1" x14ac:dyDescent="0.3">
      <c r="A516" s="3" t="s">
        <v>542</v>
      </c>
      <c r="B516" s="3">
        <v>38</v>
      </c>
      <c r="C516" s="3" t="s">
        <v>31</v>
      </c>
      <c r="D516" s="3" t="s">
        <v>33</v>
      </c>
      <c r="E516" s="3">
        <v>45942.884921078199</v>
      </c>
      <c r="F516" s="3">
        <v>195</v>
      </c>
      <c r="G516" s="3">
        <v>2433.5893584200498</v>
      </c>
      <c r="H516" s="3">
        <v>10</v>
      </c>
      <c r="I516" s="3">
        <v>648.75166025092801</v>
      </c>
      <c r="J516" s="3">
        <v>12</v>
      </c>
      <c r="K516" s="3">
        <v>469.85248673729802</v>
      </c>
      <c r="L516" s="3">
        <v>51</v>
      </c>
      <c r="M516" s="3">
        <v>1</v>
      </c>
      <c r="N516" s="3">
        <v>8</v>
      </c>
      <c r="O516" s="3">
        <v>656</v>
      </c>
      <c r="P516" s="3">
        <v>3</v>
      </c>
      <c r="Q516" s="3">
        <v>24029.034925580501</v>
      </c>
      <c r="R516" s="3">
        <v>4</v>
      </c>
      <c r="S516" s="3">
        <v>0</v>
      </c>
      <c r="T516" s="3">
        <v>0</v>
      </c>
      <c r="U516" s="3">
        <v>500</v>
      </c>
      <c r="V516" s="3">
        <v>1</v>
      </c>
    </row>
    <row r="517" spans="1:22" ht="21.75" customHeight="1" x14ac:dyDescent="0.3">
      <c r="A517" s="3" t="s">
        <v>543</v>
      </c>
      <c r="B517" s="3">
        <v>51</v>
      </c>
      <c r="C517" s="3" t="s">
        <v>23</v>
      </c>
      <c r="D517" s="3" t="s">
        <v>24</v>
      </c>
      <c r="E517" s="3">
        <v>28605.246755582601</v>
      </c>
      <c r="F517" s="3">
        <v>212</v>
      </c>
      <c r="G517" s="3">
        <v>1787.1121288093</v>
      </c>
      <c r="H517" s="3">
        <v>9</v>
      </c>
      <c r="I517" s="3">
        <v>842.55703885090395</v>
      </c>
      <c r="J517" s="3">
        <v>35</v>
      </c>
      <c r="K517" s="3">
        <v>582.47170993773</v>
      </c>
      <c r="L517" s="3">
        <v>42</v>
      </c>
      <c r="M517" s="3">
        <v>2</v>
      </c>
      <c r="N517" s="3">
        <v>7</v>
      </c>
      <c r="O517" s="3">
        <v>885</v>
      </c>
      <c r="P517" s="3">
        <v>2</v>
      </c>
      <c r="Q517" s="3">
        <v>17090.6695969676</v>
      </c>
      <c r="R517" s="3">
        <v>6</v>
      </c>
      <c r="S517" s="3">
        <v>0</v>
      </c>
      <c r="T517" s="3">
        <v>1</v>
      </c>
      <c r="U517" s="3">
        <v>3654.16376890328</v>
      </c>
      <c r="V517" s="3">
        <v>1</v>
      </c>
    </row>
    <row r="518" spans="1:22" ht="21.75" customHeight="1" x14ac:dyDescent="0.3">
      <c r="A518" s="3" t="s">
        <v>544</v>
      </c>
      <c r="B518" s="3">
        <v>20</v>
      </c>
      <c r="C518" s="3" t="s">
        <v>31</v>
      </c>
      <c r="D518" s="3" t="s">
        <v>33</v>
      </c>
      <c r="E518" s="3">
        <v>75979.400182336205</v>
      </c>
      <c r="F518" s="3">
        <v>6</v>
      </c>
      <c r="G518" s="3">
        <v>2805.2299287709502</v>
      </c>
      <c r="H518" s="3">
        <v>9</v>
      </c>
      <c r="I518" s="3">
        <v>268.20583819399297</v>
      </c>
      <c r="J518" s="3">
        <v>2</v>
      </c>
      <c r="K518" s="3">
        <v>277.72291042541599</v>
      </c>
      <c r="L518" s="3">
        <v>13</v>
      </c>
      <c r="M518" s="3">
        <v>6</v>
      </c>
      <c r="N518" s="3">
        <v>9</v>
      </c>
      <c r="O518" s="3">
        <v>883</v>
      </c>
      <c r="P518" s="3">
        <v>1</v>
      </c>
      <c r="Q518" s="3">
        <v>24407.986518357498</v>
      </c>
      <c r="R518" s="3">
        <v>1</v>
      </c>
      <c r="S518" s="3">
        <v>0</v>
      </c>
      <c r="T518" s="3">
        <v>0</v>
      </c>
      <c r="U518" s="3">
        <v>10537.7156730239</v>
      </c>
      <c r="V518" s="3">
        <v>0</v>
      </c>
    </row>
    <row r="519" spans="1:22" ht="21.75" customHeight="1" x14ac:dyDescent="0.3">
      <c r="A519" s="3" t="s">
        <v>545</v>
      </c>
      <c r="B519" s="3">
        <v>24</v>
      </c>
      <c r="C519" s="3" t="s">
        <v>23</v>
      </c>
      <c r="D519" s="3" t="s">
        <v>26</v>
      </c>
      <c r="E519" s="3">
        <v>16341.308689134499</v>
      </c>
      <c r="F519" s="3">
        <v>185</v>
      </c>
      <c r="G519" s="3">
        <v>2681.0152633135499</v>
      </c>
      <c r="H519" s="3">
        <v>7</v>
      </c>
      <c r="I519" s="3">
        <v>508.65948313397899</v>
      </c>
      <c r="J519" s="3">
        <v>47</v>
      </c>
      <c r="K519" s="3">
        <v>245.96707523737999</v>
      </c>
      <c r="L519" s="3">
        <v>44</v>
      </c>
      <c r="M519" s="3">
        <v>1</v>
      </c>
      <c r="N519" s="3">
        <v>2</v>
      </c>
      <c r="O519" s="3">
        <v>633</v>
      </c>
      <c r="P519" s="3">
        <v>3</v>
      </c>
      <c r="Q519" s="3">
        <v>5426.20728014006</v>
      </c>
      <c r="R519" s="3">
        <v>6</v>
      </c>
      <c r="S519" s="3">
        <v>0</v>
      </c>
      <c r="T519" s="3">
        <v>0</v>
      </c>
      <c r="U519" s="3">
        <v>1173.53969139125</v>
      </c>
      <c r="V519" s="3">
        <v>1</v>
      </c>
    </row>
    <row r="520" spans="1:22" ht="21.75" customHeight="1" x14ac:dyDescent="0.3">
      <c r="A520" s="3" t="s">
        <v>546</v>
      </c>
      <c r="B520" s="3">
        <v>64</v>
      </c>
      <c r="C520" s="3" t="s">
        <v>23</v>
      </c>
      <c r="D520" s="3" t="s">
        <v>26</v>
      </c>
      <c r="E520" s="3">
        <v>77329.810842211693</v>
      </c>
      <c r="F520" s="3">
        <v>56</v>
      </c>
      <c r="G520" s="3">
        <v>10</v>
      </c>
      <c r="H520" s="3">
        <v>5</v>
      </c>
      <c r="I520" s="3">
        <v>1029.61524852104</v>
      </c>
      <c r="J520" s="3">
        <v>13</v>
      </c>
      <c r="K520" s="3">
        <v>492.84886593113202</v>
      </c>
      <c r="L520" s="3">
        <v>27</v>
      </c>
      <c r="M520" s="3">
        <v>12</v>
      </c>
      <c r="N520" s="3">
        <v>6</v>
      </c>
      <c r="O520" s="3">
        <v>661</v>
      </c>
      <c r="P520" s="3">
        <v>2</v>
      </c>
      <c r="Q520" s="3">
        <v>16940.580603068</v>
      </c>
      <c r="R520" s="3">
        <v>3</v>
      </c>
      <c r="S520" s="3">
        <v>0</v>
      </c>
      <c r="T520" s="3">
        <v>0</v>
      </c>
      <c r="U520" s="3">
        <v>4427.8736680667298</v>
      </c>
      <c r="V520" s="3">
        <v>0</v>
      </c>
    </row>
    <row r="521" spans="1:22" ht="21.75" customHeight="1" x14ac:dyDescent="0.3">
      <c r="A521" s="3" t="s">
        <v>547</v>
      </c>
      <c r="B521" s="3">
        <v>23</v>
      </c>
      <c r="C521" s="3" t="s">
        <v>31</v>
      </c>
      <c r="D521" s="3" t="s">
        <v>24</v>
      </c>
      <c r="E521" s="3">
        <v>59116.194437139697</v>
      </c>
      <c r="F521" s="3">
        <v>113</v>
      </c>
      <c r="G521" s="3">
        <v>1705.89675688948</v>
      </c>
      <c r="H521" s="3">
        <v>2</v>
      </c>
      <c r="I521" s="3">
        <v>369.432759156234</v>
      </c>
      <c r="J521" s="3">
        <v>9</v>
      </c>
      <c r="K521" s="3">
        <v>682.27236197312504</v>
      </c>
      <c r="L521" s="3">
        <v>3</v>
      </c>
      <c r="M521" s="3">
        <v>3</v>
      </c>
      <c r="N521" s="3">
        <v>7</v>
      </c>
      <c r="O521" s="3">
        <v>348</v>
      </c>
      <c r="P521" s="3">
        <v>3</v>
      </c>
      <c r="Q521" s="3">
        <v>17172.097951031199</v>
      </c>
      <c r="R521" s="3">
        <v>3</v>
      </c>
      <c r="S521" s="3">
        <v>0</v>
      </c>
      <c r="T521" s="3">
        <v>0</v>
      </c>
      <c r="U521" s="3">
        <v>4854.1777543390599</v>
      </c>
      <c r="V521" s="3">
        <v>1</v>
      </c>
    </row>
    <row r="522" spans="1:22" ht="21.75" customHeight="1" x14ac:dyDescent="0.3">
      <c r="A522" s="3" t="s">
        <v>548</v>
      </c>
      <c r="B522" s="3">
        <v>35</v>
      </c>
      <c r="C522" s="3" t="s">
        <v>28</v>
      </c>
      <c r="D522" s="3" t="s">
        <v>33</v>
      </c>
      <c r="E522" s="3">
        <v>32555.286810692101</v>
      </c>
      <c r="F522" s="3">
        <v>93</v>
      </c>
      <c r="G522" s="3">
        <v>1710.12048370619</v>
      </c>
      <c r="H522" s="3">
        <v>9</v>
      </c>
      <c r="I522" s="3">
        <v>1236.00377716105</v>
      </c>
      <c r="J522" s="3">
        <v>37</v>
      </c>
      <c r="K522" s="3">
        <v>960.86136518231501</v>
      </c>
      <c r="L522" s="3">
        <v>15</v>
      </c>
      <c r="M522" s="3">
        <v>14</v>
      </c>
      <c r="N522" s="3">
        <v>2</v>
      </c>
      <c r="O522" s="3">
        <v>675</v>
      </c>
      <c r="P522" s="3">
        <v>2</v>
      </c>
      <c r="Q522" s="3">
        <v>9529.2206531387601</v>
      </c>
      <c r="R522" s="3">
        <v>7</v>
      </c>
      <c r="S522" s="3">
        <v>0</v>
      </c>
      <c r="T522" s="3">
        <v>0</v>
      </c>
      <c r="U522" s="3">
        <v>10459.166514714199</v>
      </c>
      <c r="V522" s="3">
        <v>1</v>
      </c>
    </row>
    <row r="523" spans="1:22" ht="21.75" customHeight="1" x14ac:dyDescent="0.3">
      <c r="A523" s="3" t="s">
        <v>549</v>
      </c>
      <c r="B523" s="3">
        <v>43</v>
      </c>
      <c r="C523" s="3" t="s">
        <v>23</v>
      </c>
      <c r="D523" s="3" t="s">
        <v>26</v>
      </c>
      <c r="E523" s="3">
        <v>50436.581969965897</v>
      </c>
      <c r="F523" s="3">
        <v>91</v>
      </c>
      <c r="G523" s="3">
        <v>1481.7401953158101</v>
      </c>
      <c r="H523" s="3">
        <v>8</v>
      </c>
      <c r="I523" s="3">
        <v>1141.0397743554599</v>
      </c>
      <c r="J523" s="3">
        <v>39</v>
      </c>
      <c r="K523" s="3">
        <v>43.180678063242802</v>
      </c>
      <c r="L523" s="3">
        <v>37</v>
      </c>
      <c r="M523" s="3">
        <v>17</v>
      </c>
      <c r="N523" s="3">
        <v>0</v>
      </c>
      <c r="O523" s="3">
        <v>789</v>
      </c>
      <c r="P523" s="3">
        <v>1</v>
      </c>
      <c r="Q523" s="3">
        <v>24938.6080446136</v>
      </c>
      <c r="R523" s="3">
        <v>2</v>
      </c>
      <c r="S523" s="3">
        <v>1</v>
      </c>
      <c r="T523" s="3">
        <v>0</v>
      </c>
      <c r="U523" s="3">
        <v>8675.4908085250408</v>
      </c>
      <c r="V523" s="3">
        <v>1</v>
      </c>
    </row>
    <row r="524" spans="1:22" ht="21.75" customHeight="1" x14ac:dyDescent="0.3">
      <c r="A524" s="3" t="s">
        <v>550</v>
      </c>
      <c r="B524" s="3">
        <v>35</v>
      </c>
      <c r="C524" s="3" t="s">
        <v>28</v>
      </c>
      <c r="D524" s="3" t="s">
        <v>26</v>
      </c>
      <c r="E524" s="3">
        <v>42280.458787449199</v>
      </c>
      <c r="F524" s="3">
        <v>66</v>
      </c>
      <c r="G524" s="3">
        <v>1152.4282481666801</v>
      </c>
      <c r="H524" s="3">
        <v>1</v>
      </c>
      <c r="I524" s="3">
        <v>706.11952263107503</v>
      </c>
      <c r="J524" s="3">
        <v>26</v>
      </c>
      <c r="K524" s="3">
        <v>450.73816303290698</v>
      </c>
      <c r="L524" s="3">
        <v>62</v>
      </c>
      <c r="M524" s="3">
        <v>6</v>
      </c>
      <c r="N524" s="3">
        <v>6</v>
      </c>
      <c r="O524" s="3">
        <v>432</v>
      </c>
      <c r="P524" s="3">
        <v>1</v>
      </c>
      <c r="Q524" s="3">
        <v>21705.9395949229</v>
      </c>
      <c r="R524" s="3">
        <v>0</v>
      </c>
      <c r="S524" s="3">
        <v>0</v>
      </c>
      <c r="T524" s="3">
        <v>0</v>
      </c>
      <c r="U524" s="3">
        <v>5542.76425053406</v>
      </c>
      <c r="V524" s="3">
        <v>1</v>
      </c>
    </row>
    <row r="525" spans="1:22" ht="21.75" customHeight="1" x14ac:dyDescent="0.3">
      <c r="A525" s="3" t="s">
        <v>551</v>
      </c>
      <c r="B525" s="3">
        <v>21</v>
      </c>
      <c r="C525" s="3" t="s">
        <v>31</v>
      </c>
      <c r="D525" s="3" t="s">
        <v>26</v>
      </c>
      <c r="E525" s="3">
        <v>64539.063110390904</v>
      </c>
      <c r="F525" s="3">
        <v>121</v>
      </c>
      <c r="G525" s="3">
        <v>2749.6694816603399</v>
      </c>
      <c r="H525" s="3">
        <v>6</v>
      </c>
      <c r="I525" s="3">
        <v>1849.5569369258601</v>
      </c>
      <c r="J525" s="3">
        <v>23</v>
      </c>
      <c r="K525" s="3">
        <v>610.71745519756496</v>
      </c>
      <c r="L525" s="3">
        <v>22</v>
      </c>
      <c r="M525" s="3">
        <v>17</v>
      </c>
      <c r="N525" s="3">
        <v>2</v>
      </c>
      <c r="O525" s="3">
        <v>598</v>
      </c>
      <c r="P525" s="3">
        <v>1</v>
      </c>
      <c r="Q525" s="3">
        <v>15215.430947491801</v>
      </c>
      <c r="R525" s="3">
        <v>1</v>
      </c>
      <c r="S525" s="3">
        <v>0</v>
      </c>
      <c r="T525" s="3">
        <v>0</v>
      </c>
      <c r="U525" s="3">
        <v>5697.3382615181499</v>
      </c>
      <c r="V525" s="3">
        <v>0</v>
      </c>
    </row>
    <row r="526" spans="1:22" ht="21.75" customHeight="1" x14ac:dyDescent="0.3">
      <c r="A526" s="3" t="s">
        <v>552</v>
      </c>
      <c r="B526" s="3">
        <v>68</v>
      </c>
      <c r="C526" s="3" t="s">
        <v>28</v>
      </c>
      <c r="D526" s="3" t="s">
        <v>26</v>
      </c>
      <c r="E526" s="3">
        <v>64182.762544928999</v>
      </c>
      <c r="F526" s="3">
        <v>94</v>
      </c>
      <c r="G526" s="3">
        <v>1478.37425919365</v>
      </c>
      <c r="H526" s="3">
        <v>2</v>
      </c>
      <c r="I526" s="3">
        <v>1235.0862522468999</v>
      </c>
      <c r="J526" s="3">
        <v>15</v>
      </c>
      <c r="K526" s="3">
        <v>591.31448131368597</v>
      </c>
      <c r="L526" s="3">
        <v>76</v>
      </c>
      <c r="M526" s="3">
        <v>6</v>
      </c>
      <c r="N526" s="3">
        <v>0</v>
      </c>
      <c r="O526" s="3">
        <v>858</v>
      </c>
      <c r="P526" s="3">
        <v>1</v>
      </c>
      <c r="Q526" s="3">
        <v>7749.4852658695299</v>
      </c>
      <c r="R526" s="3">
        <v>1</v>
      </c>
      <c r="S526" s="3">
        <v>0</v>
      </c>
      <c r="T526" s="3">
        <v>0</v>
      </c>
      <c r="U526" s="3">
        <v>3315.0890645499499</v>
      </c>
      <c r="V526" s="3">
        <v>0</v>
      </c>
    </row>
    <row r="527" spans="1:22" ht="21.75" customHeight="1" x14ac:dyDescent="0.3">
      <c r="A527" s="3" t="s">
        <v>553</v>
      </c>
      <c r="B527" s="3">
        <v>47</v>
      </c>
      <c r="C527" s="3" t="s">
        <v>28</v>
      </c>
      <c r="D527" s="3" t="s">
        <v>33</v>
      </c>
      <c r="E527" s="3">
        <v>58304.543379441697</v>
      </c>
      <c r="F527" s="3">
        <v>152</v>
      </c>
      <c r="G527" s="3">
        <v>10</v>
      </c>
      <c r="H527" s="3">
        <v>11</v>
      </c>
      <c r="I527" s="3">
        <v>467.75217265299301</v>
      </c>
      <c r="J527" s="3">
        <v>9</v>
      </c>
      <c r="K527" s="3">
        <v>194.77986707280701</v>
      </c>
      <c r="L527" s="3">
        <v>19</v>
      </c>
      <c r="M527" s="3">
        <v>8</v>
      </c>
      <c r="N527" s="3">
        <v>6</v>
      </c>
      <c r="O527" s="3">
        <v>496</v>
      </c>
      <c r="P527" s="3">
        <v>1</v>
      </c>
      <c r="Q527" s="3">
        <v>2783.7702991072401</v>
      </c>
      <c r="R527" s="3">
        <v>5</v>
      </c>
      <c r="S527" s="3">
        <v>0</v>
      </c>
      <c r="T527" s="3">
        <v>0</v>
      </c>
      <c r="U527" s="3">
        <v>8238.2119752374401</v>
      </c>
      <c r="V527" s="3">
        <v>1</v>
      </c>
    </row>
    <row r="528" spans="1:22" ht="21.75" customHeight="1" x14ac:dyDescent="0.3">
      <c r="A528" s="3" t="s">
        <v>554</v>
      </c>
      <c r="B528" s="3">
        <v>51</v>
      </c>
      <c r="C528" s="3" t="s">
        <v>28</v>
      </c>
      <c r="D528" s="3" t="s">
        <v>33</v>
      </c>
      <c r="E528" s="3">
        <v>63434.895457704202</v>
      </c>
      <c r="F528" s="3">
        <v>236</v>
      </c>
      <c r="G528" s="3">
        <v>1145.95019015394</v>
      </c>
      <c r="H528" s="3">
        <v>5</v>
      </c>
      <c r="I528" s="3">
        <v>1061.1609187950201</v>
      </c>
      <c r="J528" s="3">
        <v>26</v>
      </c>
      <c r="K528" s="3">
        <v>318.28013164962499</v>
      </c>
      <c r="L528" s="3">
        <v>68</v>
      </c>
      <c r="M528" s="3">
        <v>11</v>
      </c>
      <c r="N528" s="3">
        <v>6</v>
      </c>
      <c r="O528" s="3">
        <v>318</v>
      </c>
      <c r="P528" s="3">
        <v>5</v>
      </c>
      <c r="Q528" s="3">
        <v>5801.1260785560698</v>
      </c>
      <c r="R528" s="3">
        <v>6</v>
      </c>
      <c r="S528" s="3">
        <v>0</v>
      </c>
      <c r="T528" s="3">
        <v>0</v>
      </c>
      <c r="U528" s="3">
        <v>10217.582278567799</v>
      </c>
      <c r="V528" s="3">
        <v>1</v>
      </c>
    </row>
    <row r="529" spans="1:22" ht="21.75" customHeight="1" x14ac:dyDescent="0.3">
      <c r="A529" s="3" t="s">
        <v>555</v>
      </c>
      <c r="B529" s="3">
        <v>46</v>
      </c>
      <c r="C529" s="3" t="s">
        <v>28</v>
      </c>
      <c r="D529" s="3" t="s">
        <v>33</v>
      </c>
      <c r="E529" s="3">
        <v>47933.016348448</v>
      </c>
      <c r="F529" s="3">
        <v>155</v>
      </c>
      <c r="G529" s="3">
        <v>3156.9399067807499</v>
      </c>
      <c r="H529" s="3">
        <v>4</v>
      </c>
      <c r="I529" s="3">
        <v>823.05207321191494</v>
      </c>
      <c r="J529" s="3">
        <v>6</v>
      </c>
      <c r="K529" s="3">
        <v>496.54623360666301</v>
      </c>
      <c r="L529" s="3">
        <v>20</v>
      </c>
      <c r="M529" s="3">
        <v>0</v>
      </c>
      <c r="N529" s="3">
        <v>3</v>
      </c>
      <c r="O529" s="3">
        <v>672</v>
      </c>
      <c r="P529" s="3">
        <v>2</v>
      </c>
      <c r="Q529" s="3">
        <v>21833.382303042599</v>
      </c>
      <c r="R529" s="3">
        <v>4</v>
      </c>
      <c r="S529" s="3">
        <v>0</v>
      </c>
      <c r="T529" s="3">
        <v>0</v>
      </c>
      <c r="U529" s="3">
        <v>11669.135151148899</v>
      </c>
      <c r="V529" s="3">
        <v>1</v>
      </c>
    </row>
    <row r="530" spans="1:22" ht="21.75" customHeight="1" x14ac:dyDescent="0.3">
      <c r="A530" s="3" t="s">
        <v>556</v>
      </c>
      <c r="B530" s="3">
        <v>39</v>
      </c>
      <c r="C530" s="3" t="s">
        <v>28</v>
      </c>
      <c r="D530" s="3" t="s">
        <v>33</v>
      </c>
      <c r="E530" s="3">
        <v>81710.151713491607</v>
      </c>
      <c r="F530" s="3">
        <v>83</v>
      </c>
      <c r="G530" s="3">
        <v>606.36587139076096</v>
      </c>
      <c r="H530" s="3">
        <v>5</v>
      </c>
      <c r="I530" s="3">
        <v>528.15076819920603</v>
      </c>
      <c r="J530" s="3">
        <v>27</v>
      </c>
      <c r="K530" s="3">
        <v>1170.85014137506</v>
      </c>
      <c r="L530" s="3">
        <v>41</v>
      </c>
      <c r="M530" s="3">
        <v>1</v>
      </c>
      <c r="N530" s="3">
        <v>1</v>
      </c>
      <c r="O530" s="3">
        <v>453</v>
      </c>
      <c r="P530" s="3">
        <v>1</v>
      </c>
      <c r="Q530" s="3">
        <v>10362.4095067709</v>
      </c>
      <c r="R530" s="3">
        <v>3</v>
      </c>
      <c r="S530" s="3">
        <v>0</v>
      </c>
      <c r="T530" s="3">
        <v>0</v>
      </c>
      <c r="U530" s="3">
        <v>15708.3667726244</v>
      </c>
      <c r="V530" s="3">
        <v>1</v>
      </c>
    </row>
    <row r="531" spans="1:22" ht="21.75" customHeight="1" x14ac:dyDescent="0.3">
      <c r="A531" s="3" t="s">
        <v>557</v>
      </c>
      <c r="B531" s="3">
        <v>43</v>
      </c>
      <c r="C531" s="3" t="s">
        <v>23</v>
      </c>
      <c r="D531" s="3" t="s">
        <v>26</v>
      </c>
      <c r="E531" s="3">
        <v>72024.923902237293</v>
      </c>
      <c r="F531" s="3">
        <v>61</v>
      </c>
      <c r="G531" s="3">
        <v>2474.02890863115</v>
      </c>
      <c r="H531" s="3">
        <v>7</v>
      </c>
      <c r="I531" s="3">
        <v>425.53179989182701</v>
      </c>
      <c r="J531" s="3">
        <v>25</v>
      </c>
      <c r="K531" s="3">
        <v>735.77632544612595</v>
      </c>
      <c r="L531" s="3">
        <v>68</v>
      </c>
      <c r="M531" s="3">
        <v>17</v>
      </c>
      <c r="N531" s="3">
        <v>9</v>
      </c>
      <c r="O531" s="3">
        <v>493</v>
      </c>
      <c r="P531" s="3">
        <v>3</v>
      </c>
      <c r="Q531" s="3">
        <v>18918.882245109398</v>
      </c>
      <c r="R531" s="3">
        <v>3</v>
      </c>
      <c r="S531" s="3">
        <v>0</v>
      </c>
      <c r="T531" s="3">
        <v>0</v>
      </c>
      <c r="U531" s="3">
        <v>10553.8712004147</v>
      </c>
      <c r="V531" s="3">
        <v>1</v>
      </c>
    </row>
    <row r="532" spans="1:22" ht="21.75" customHeight="1" x14ac:dyDescent="0.3">
      <c r="A532" s="3" t="s">
        <v>558</v>
      </c>
      <c r="B532" s="3">
        <v>31</v>
      </c>
      <c r="C532" s="3" t="s">
        <v>23</v>
      </c>
      <c r="D532" s="3" t="s">
        <v>24</v>
      </c>
      <c r="E532" s="3">
        <v>41413.8970702156</v>
      </c>
      <c r="F532" s="3">
        <v>187</v>
      </c>
      <c r="G532" s="3">
        <v>2333.9768471656698</v>
      </c>
      <c r="H532" s="3">
        <v>2</v>
      </c>
      <c r="I532" s="3">
        <v>1148.21266721093</v>
      </c>
      <c r="J532" s="3">
        <v>17</v>
      </c>
      <c r="K532" s="3">
        <v>587.60731976976194</v>
      </c>
      <c r="L532" s="3">
        <v>13</v>
      </c>
      <c r="M532" s="3">
        <v>13</v>
      </c>
      <c r="N532" s="3">
        <v>4</v>
      </c>
      <c r="O532" s="3">
        <v>697</v>
      </c>
      <c r="P532" s="3">
        <v>3</v>
      </c>
      <c r="Q532" s="3">
        <v>14192.9017054912</v>
      </c>
      <c r="R532" s="3">
        <v>2</v>
      </c>
      <c r="S532" s="3">
        <v>0</v>
      </c>
      <c r="T532" s="3">
        <v>0</v>
      </c>
      <c r="U532" s="3">
        <v>3390.25496309461</v>
      </c>
      <c r="V532" s="3">
        <v>0</v>
      </c>
    </row>
    <row r="533" spans="1:22" ht="21.75" customHeight="1" x14ac:dyDescent="0.3">
      <c r="A533" s="3" t="s">
        <v>559</v>
      </c>
      <c r="B533" s="3">
        <v>69</v>
      </c>
      <c r="C533" s="3" t="s">
        <v>23</v>
      </c>
      <c r="D533" s="3" t="s">
        <v>24</v>
      </c>
      <c r="E533" s="3">
        <v>64595.510888598001</v>
      </c>
      <c r="F533" s="3">
        <v>184</v>
      </c>
      <c r="G533" s="3">
        <v>1295.29229969057</v>
      </c>
      <c r="H533" s="3">
        <v>1</v>
      </c>
      <c r="I533" s="3">
        <v>590.71908738155298</v>
      </c>
      <c r="J533" s="3">
        <v>12</v>
      </c>
      <c r="K533" s="3">
        <v>0</v>
      </c>
      <c r="L533" s="3">
        <v>69</v>
      </c>
      <c r="M533" s="3">
        <v>5</v>
      </c>
      <c r="N533" s="3">
        <v>8</v>
      </c>
      <c r="O533" s="3">
        <v>735</v>
      </c>
      <c r="P533" s="3">
        <v>1</v>
      </c>
      <c r="Q533" s="3">
        <v>0</v>
      </c>
      <c r="R533" s="3">
        <v>1</v>
      </c>
      <c r="S533" s="3">
        <v>0</v>
      </c>
      <c r="T533" s="3">
        <v>0</v>
      </c>
      <c r="U533" s="3">
        <v>10467.6368685212</v>
      </c>
      <c r="V533" s="3">
        <v>0</v>
      </c>
    </row>
    <row r="534" spans="1:22" ht="21.75" customHeight="1" x14ac:dyDescent="0.3">
      <c r="A534" s="3" t="s">
        <v>560</v>
      </c>
      <c r="B534" s="3">
        <v>54</v>
      </c>
      <c r="C534" s="3" t="s">
        <v>31</v>
      </c>
      <c r="D534" s="3" t="s">
        <v>26</v>
      </c>
      <c r="E534" s="3">
        <v>63024.481146380997</v>
      </c>
      <c r="F534" s="3">
        <v>46</v>
      </c>
      <c r="G534" s="3">
        <v>1651.27963712883</v>
      </c>
      <c r="H534" s="3">
        <v>7</v>
      </c>
      <c r="I534" s="3">
        <v>764.34327573703195</v>
      </c>
      <c r="J534" s="3">
        <v>7</v>
      </c>
      <c r="K534" s="3">
        <v>170.640147796257</v>
      </c>
      <c r="L534" s="3">
        <v>4</v>
      </c>
      <c r="M534" s="3">
        <v>10</v>
      </c>
      <c r="N534" s="3">
        <v>5</v>
      </c>
      <c r="O534" s="3">
        <v>687</v>
      </c>
      <c r="P534" s="3">
        <v>3</v>
      </c>
      <c r="Q534" s="3">
        <v>10435.4815011437</v>
      </c>
      <c r="R534" s="3">
        <v>0</v>
      </c>
      <c r="S534" s="3">
        <v>0</v>
      </c>
      <c r="T534" s="3">
        <v>0</v>
      </c>
      <c r="U534" s="3">
        <v>1677.6958141422799</v>
      </c>
      <c r="V534" s="3">
        <v>0</v>
      </c>
    </row>
    <row r="535" spans="1:22" ht="21.75" customHeight="1" x14ac:dyDescent="0.3">
      <c r="A535" s="3" t="s">
        <v>561</v>
      </c>
      <c r="B535" s="3">
        <v>52</v>
      </c>
      <c r="C535" s="3" t="s">
        <v>28</v>
      </c>
      <c r="D535" s="3" t="s">
        <v>26</v>
      </c>
      <c r="E535" s="3">
        <v>45324.290204821802</v>
      </c>
      <c r="F535" s="3">
        <v>182</v>
      </c>
      <c r="G535" s="3">
        <v>1444.26993253828</v>
      </c>
      <c r="H535" s="3">
        <v>0</v>
      </c>
      <c r="I535" s="3">
        <v>477.640925120715</v>
      </c>
      <c r="J535" s="3">
        <v>26</v>
      </c>
      <c r="K535" s="3">
        <v>192.78005664878199</v>
      </c>
      <c r="L535" s="3">
        <v>23</v>
      </c>
      <c r="M535" s="3">
        <v>18</v>
      </c>
      <c r="N535" s="3">
        <v>9</v>
      </c>
      <c r="O535" s="3">
        <v>634</v>
      </c>
      <c r="P535" s="3">
        <v>1</v>
      </c>
      <c r="Q535" s="3">
        <v>6252.3428275823098</v>
      </c>
      <c r="R535" s="3">
        <v>4</v>
      </c>
      <c r="S535" s="3">
        <v>0</v>
      </c>
      <c r="T535" s="3">
        <v>0</v>
      </c>
      <c r="U535" s="3">
        <v>7293.0254170689504</v>
      </c>
      <c r="V535" s="3">
        <v>1</v>
      </c>
    </row>
    <row r="536" spans="1:22" ht="21.75" customHeight="1" x14ac:dyDescent="0.3">
      <c r="A536" s="3" t="s">
        <v>562</v>
      </c>
      <c r="B536" s="3">
        <v>52</v>
      </c>
      <c r="C536" s="3" t="s">
        <v>23</v>
      </c>
      <c r="D536" s="3" t="s">
        <v>24</v>
      </c>
      <c r="E536" s="3">
        <v>43911.380403552597</v>
      </c>
      <c r="F536" s="3">
        <v>78</v>
      </c>
      <c r="G536" s="3">
        <v>1078.13929757809</v>
      </c>
      <c r="H536" s="3">
        <v>1</v>
      </c>
      <c r="I536" s="3">
        <v>538.14472194549296</v>
      </c>
      <c r="J536" s="3">
        <v>13</v>
      </c>
      <c r="K536" s="3">
        <v>589.50355906957202</v>
      </c>
      <c r="L536" s="3">
        <v>28</v>
      </c>
      <c r="M536" s="3">
        <v>7</v>
      </c>
      <c r="N536" s="3">
        <v>8</v>
      </c>
      <c r="O536" s="3">
        <v>705</v>
      </c>
      <c r="P536" s="3">
        <v>5</v>
      </c>
      <c r="Q536" s="3">
        <v>16996.775710621001</v>
      </c>
      <c r="R536" s="3">
        <v>4</v>
      </c>
      <c r="S536" s="3">
        <v>0</v>
      </c>
      <c r="T536" s="3">
        <v>0</v>
      </c>
      <c r="U536" s="3">
        <v>8478.6814351934008</v>
      </c>
      <c r="V536" s="3">
        <v>1</v>
      </c>
    </row>
    <row r="537" spans="1:22" ht="21.75" customHeight="1" x14ac:dyDescent="0.3">
      <c r="A537" s="3" t="s">
        <v>563</v>
      </c>
      <c r="B537" s="3">
        <v>62</v>
      </c>
      <c r="C537" s="3" t="s">
        <v>31</v>
      </c>
      <c r="D537" s="3" t="s">
        <v>24</v>
      </c>
      <c r="E537" s="3">
        <v>71861.144212000494</v>
      </c>
      <c r="F537" s="3">
        <v>146</v>
      </c>
      <c r="G537" s="3">
        <v>965.17035251088998</v>
      </c>
      <c r="H537" s="3">
        <v>9</v>
      </c>
      <c r="I537" s="3">
        <v>755.57477997498495</v>
      </c>
      <c r="J537" s="3">
        <v>40</v>
      </c>
      <c r="K537" s="3">
        <v>465.94792340983003</v>
      </c>
      <c r="L537" s="3">
        <v>1</v>
      </c>
      <c r="M537" s="3">
        <v>4</v>
      </c>
      <c r="N537" s="3">
        <v>0</v>
      </c>
      <c r="O537" s="3">
        <v>667</v>
      </c>
      <c r="P537" s="3">
        <v>3</v>
      </c>
      <c r="Q537" s="3">
        <v>17328.351904741201</v>
      </c>
      <c r="R537" s="3">
        <v>4</v>
      </c>
      <c r="S537" s="3">
        <v>0</v>
      </c>
      <c r="T537" s="3">
        <v>0</v>
      </c>
      <c r="U537" s="3">
        <v>11531.3569107852</v>
      </c>
      <c r="V537" s="3">
        <v>1</v>
      </c>
    </row>
    <row r="538" spans="1:22" ht="21.75" customHeight="1" x14ac:dyDescent="0.3">
      <c r="A538" s="3" t="s">
        <v>564</v>
      </c>
      <c r="B538" s="3">
        <v>56</v>
      </c>
      <c r="C538" s="3" t="s">
        <v>23</v>
      </c>
      <c r="D538" s="3" t="s">
        <v>26</v>
      </c>
      <c r="E538" s="3">
        <v>49735.512445539898</v>
      </c>
      <c r="F538" s="3">
        <v>103</v>
      </c>
      <c r="G538" s="3">
        <v>2636.53362732291</v>
      </c>
      <c r="H538" s="3">
        <v>0</v>
      </c>
      <c r="I538" s="3">
        <v>935.86380245345299</v>
      </c>
      <c r="J538" s="3">
        <v>43</v>
      </c>
      <c r="K538" s="3">
        <v>341.20070103933</v>
      </c>
      <c r="L538" s="3">
        <v>5</v>
      </c>
      <c r="M538" s="3">
        <v>6</v>
      </c>
      <c r="N538" s="3">
        <v>1</v>
      </c>
      <c r="O538" s="3">
        <v>789</v>
      </c>
      <c r="P538" s="3">
        <v>4</v>
      </c>
      <c r="Q538" s="3">
        <v>10892.125351635001</v>
      </c>
      <c r="R538" s="3">
        <v>4</v>
      </c>
      <c r="S538" s="3">
        <v>0</v>
      </c>
      <c r="T538" s="3">
        <v>0</v>
      </c>
      <c r="U538" s="3">
        <v>11323.4227254158</v>
      </c>
      <c r="V538" s="3">
        <v>1</v>
      </c>
    </row>
    <row r="539" spans="1:22" ht="21.75" customHeight="1" x14ac:dyDescent="0.3">
      <c r="A539" s="3" t="s">
        <v>565</v>
      </c>
      <c r="B539" s="3">
        <v>31</v>
      </c>
      <c r="C539" s="3" t="s">
        <v>23</v>
      </c>
      <c r="D539" s="3" t="s">
        <v>26</v>
      </c>
      <c r="E539" s="3">
        <v>54683.094026056198</v>
      </c>
      <c r="F539" s="3">
        <v>127</v>
      </c>
      <c r="G539" s="3">
        <v>1361.2038551548401</v>
      </c>
      <c r="H539" s="3">
        <v>4</v>
      </c>
      <c r="I539" s="3">
        <v>20</v>
      </c>
      <c r="J539" s="3">
        <v>5</v>
      </c>
      <c r="K539" s="3">
        <v>583.61161616544496</v>
      </c>
      <c r="L539" s="3">
        <v>33</v>
      </c>
      <c r="M539" s="3">
        <v>3</v>
      </c>
      <c r="N539" s="3">
        <v>5</v>
      </c>
      <c r="O539" s="3">
        <v>861</v>
      </c>
      <c r="P539" s="3">
        <v>0</v>
      </c>
      <c r="Q539" s="3">
        <v>21244.941821263499</v>
      </c>
      <c r="R539" s="3">
        <v>5</v>
      </c>
      <c r="S539" s="3">
        <v>0</v>
      </c>
      <c r="T539" s="3">
        <v>0</v>
      </c>
      <c r="U539" s="3">
        <v>7127.5154935377304</v>
      </c>
      <c r="V539" s="3">
        <v>1</v>
      </c>
    </row>
    <row r="540" spans="1:22" ht="21.75" customHeight="1" x14ac:dyDescent="0.3">
      <c r="A540" s="3" t="s">
        <v>566</v>
      </c>
      <c r="B540" s="3">
        <v>22</v>
      </c>
      <c r="C540" s="3" t="s">
        <v>28</v>
      </c>
      <c r="D540" s="3" t="s">
        <v>33</v>
      </c>
      <c r="E540" s="3">
        <v>75219.873178353504</v>
      </c>
      <c r="F540" s="3">
        <v>18</v>
      </c>
      <c r="G540" s="3">
        <v>882.39836769400199</v>
      </c>
      <c r="H540" s="3">
        <v>7</v>
      </c>
      <c r="I540" s="3">
        <v>805.921929708363</v>
      </c>
      <c r="J540" s="3">
        <v>19</v>
      </c>
      <c r="K540" s="3">
        <v>122.321872271834</v>
      </c>
      <c r="L540" s="3">
        <v>75</v>
      </c>
      <c r="M540" s="3">
        <v>14</v>
      </c>
      <c r="N540" s="3">
        <v>2</v>
      </c>
      <c r="O540" s="3">
        <v>747</v>
      </c>
      <c r="P540" s="3">
        <v>3</v>
      </c>
      <c r="Q540" s="3">
        <v>18492.2900379368</v>
      </c>
      <c r="R540" s="3">
        <v>7</v>
      </c>
      <c r="S540" s="3">
        <v>0</v>
      </c>
      <c r="T540" s="3">
        <v>0</v>
      </c>
      <c r="U540" s="3">
        <v>8042.18438473279</v>
      </c>
      <c r="V540" s="3">
        <v>1</v>
      </c>
    </row>
    <row r="541" spans="1:22" ht="21.75" customHeight="1" x14ac:dyDescent="0.3">
      <c r="A541" s="3" t="s">
        <v>567</v>
      </c>
      <c r="B541" s="3">
        <v>20</v>
      </c>
      <c r="C541" s="3" t="s">
        <v>31</v>
      </c>
      <c r="D541" s="3" t="s">
        <v>33</v>
      </c>
      <c r="E541" s="3">
        <v>95600.102012561198</v>
      </c>
      <c r="F541" s="3">
        <v>211</v>
      </c>
      <c r="G541" s="3">
        <v>1939.34397243936</v>
      </c>
      <c r="H541" s="3">
        <v>1</v>
      </c>
      <c r="I541" s="3">
        <v>538.85764559523795</v>
      </c>
      <c r="J541" s="3">
        <v>27</v>
      </c>
      <c r="K541" s="3">
        <v>296.29625906681599</v>
      </c>
      <c r="L541" s="3">
        <v>21</v>
      </c>
      <c r="M541" s="3">
        <v>0</v>
      </c>
      <c r="N541" s="3">
        <v>1</v>
      </c>
      <c r="O541" s="3">
        <v>808</v>
      </c>
      <c r="P541" s="3">
        <v>3</v>
      </c>
      <c r="Q541" s="3">
        <v>9432.2687602999795</v>
      </c>
      <c r="R541" s="3">
        <v>1</v>
      </c>
      <c r="S541" s="3">
        <v>0</v>
      </c>
      <c r="T541" s="3">
        <v>0</v>
      </c>
      <c r="U541" s="3">
        <v>12155.7802521185</v>
      </c>
      <c r="V541" s="3">
        <v>0</v>
      </c>
    </row>
    <row r="542" spans="1:22" ht="21.75" customHeight="1" x14ac:dyDescent="0.3">
      <c r="A542" s="3" t="s">
        <v>568</v>
      </c>
      <c r="B542" s="3">
        <v>52</v>
      </c>
      <c r="C542" s="3" t="s">
        <v>28</v>
      </c>
      <c r="D542" s="3" t="s">
        <v>24</v>
      </c>
      <c r="E542" s="3">
        <v>40520.750954349904</v>
      </c>
      <c r="F542" s="3">
        <v>57</v>
      </c>
      <c r="G542" s="3">
        <v>1841.1676945035799</v>
      </c>
      <c r="H542" s="3">
        <v>3</v>
      </c>
      <c r="I542" s="3">
        <v>1290.82692870758</v>
      </c>
      <c r="J542" s="3">
        <v>22</v>
      </c>
      <c r="K542" s="3">
        <v>483.52801332344302</v>
      </c>
      <c r="L542" s="3">
        <v>3</v>
      </c>
      <c r="M542" s="3">
        <v>4</v>
      </c>
      <c r="N542" s="3">
        <v>5</v>
      </c>
      <c r="O542" s="3">
        <v>827</v>
      </c>
      <c r="P542" s="3">
        <v>5</v>
      </c>
      <c r="Q542" s="3">
        <v>15274.430880645899</v>
      </c>
      <c r="R542" s="3">
        <v>3</v>
      </c>
      <c r="S542" s="3">
        <v>0</v>
      </c>
      <c r="T542" s="3">
        <v>0</v>
      </c>
      <c r="U542" s="3">
        <v>2935.92896759111</v>
      </c>
      <c r="V542" s="3">
        <v>0</v>
      </c>
    </row>
    <row r="543" spans="1:22" ht="21.75" customHeight="1" x14ac:dyDescent="0.3">
      <c r="A543" s="3" t="s">
        <v>569</v>
      </c>
      <c r="B543" s="3">
        <v>59</v>
      </c>
      <c r="C543" s="3" t="s">
        <v>28</v>
      </c>
      <c r="D543" s="3" t="s">
        <v>26</v>
      </c>
      <c r="E543" s="3">
        <v>46023.795483420101</v>
      </c>
      <c r="F543" s="3">
        <v>191</v>
      </c>
      <c r="G543" s="3">
        <v>306.39124552783898</v>
      </c>
      <c r="H543" s="3">
        <v>3</v>
      </c>
      <c r="I543" s="3">
        <v>1829.9634261019</v>
      </c>
      <c r="J543" s="3">
        <v>11</v>
      </c>
      <c r="K543" s="3">
        <v>967.30419025017204</v>
      </c>
      <c r="L543" s="3">
        <v>5</v>
      </c>
      <c r="M543" s="3">
        <v>16</v>
      </c>
      <c r="N543" s="3">
        <v>6</v>
      </c>
      <c r="O543" s="3">
        <v>399</v>
      </c>
      <c r="P543" s="3">
        <v>0</v>
      </c>
      <c r="Q543" s="3">
        <v>7248.3056649442797</v>
      </c>
      <c r="R543" s="3">
        <v>1</v>
      </c>
      <c r="S543" s="3">
        <v>1</v>
      </c>
      <c r="T543" s="3">
        <v>0</v>
      </c>
      <c r="U543" s="3">
        <v>13221.251726304599</v>
      </c>
      <c r="V543" s="3">
        <v>1</v>
      </c>
    </row>
    <row r="544" spans="1:22" ht="21.75" customHeight="1" x14ac:dyDescent="0.3">
      <c r="A544" s="3" t="s">
        <v>570</v>
      </c>
      <c r="B544" s="3">
        <v>29</v>
      </c>
      <c r="C544" s="3" t="s">
        <v>23</v>
      </c>
      <c r="D544" s="3" t="s">
        <v>24</v>
      </c>
      <c r="E544" s="3">
        <v>51332.072214971602</v>
      </c>
      <c r="F544" s="3">
        <v>97</v>
      </c>
      <c r="G544" s="3">
        <v>984.64491464191894</v>
      </c>
      <c r="H544" s="3">
        <v>10</v>
      </c>
      <c r="I544" s="3">
        <v>674.25233776619996</v>
      </c>
      <c r="J544" s="3">
        <v>23</v>
      </c>
      <c r="K544" s="3">
        <v>723.91120141127794</v>
      </c>
      <c r="L544" s="3">
        <v>66</v>
      </c>
      <c r="M544" s="3">
        <v>12</v>
      </c>
      <c r="N544" s="3">
        <v>3</v>
      </c>
      <c r="O544" s="3">
        <v>796</v>
      </c>
      <c r="P544" s="3">
        <v>4</v>
      </c>
      <c r="Q544" s="3">
        <v>9984.2854136795704</v>
      </c>
      <c r="R544" s="3">
        <v>7</v>
      </c>
      <c r="S544" s="3">
        <v>0</v>
      </c>
      <c r="T544" s="3">
        <v>0</v>
      </c>
      <c r="U544" s="3">
        <v>10157.8551732867</v>
      </c>
      <c r="V544" s="3">
        <v>1</v>
      </c>
    </row>
    <row r="545" spans="1:22" ht="21.75" customHeight="1" x14ac:dyDescent="0.3">
      <c r="A545" s="3" t="s">
        <v>571</v>
      </c>
      <c r="B545" s="3">
        <v>62</v>
      </c>
      <c r="C545" s="3" t="s">
        <v>28</v>
      </c>
      <c r="D545" s="3" t="s">
        <v>33</v>
      </c>
      <c r="E545" s="3">
        <v>51741.255789284303</v>
      </c>
      <c r="F545" s="3">
        <v>81</v>
      </c>
      <c r="G545" s="3">
        <v>140.961298342193</v>
      </c>
      <c r="H545" s="3">
        <v>10</v>
      </c>
      <c r="I545" s="3">
        <v>197.22000375038201</v>
      </c>
      <c r="J545" s="3">
        <v>43</v>
      </c>
      <c r="K545" s="3">
        <v>607.75943974529696</v>
      </c>
      <c r="L545" s="3">
        <v>76</v>
      </c>
      <c r="M545" s="3">
        <v>16</v>
      </c>
      <c r="N545" s="3">
        <v>9</v>
      </c>
      <c r="O545" s="3">
        <v>792</v>
      </c>
      <c r="P545" s="3">
        <v>0</v>
      </c>
      <c r="Q545" s="3">
        <v>15656.7657208899</v>
      </c>
      <c r="R545" s="3">
        <v>5</v>
      </c>
      <c r="S545" s="3">
        <v>0</v>
      </c>
      <c r="T545" s="3">
        <v>0</v>
      </c>
      <c r="U545" s="3">
        <v>500</v>
      </c>
      <c r="V545" s="3">
        <v>1</v>
      </c>
    </row>
    <row r="546" spans="1:22" ht="21.75" customHeight="1" x14ac:dyDescent="0.3">
      <c r="A546" s="3" t="s">
        <v>572</v>
      </c>
      <c r="B546" s="3">
        <v>63</v>
      </c>
      <c r="C546" s="3" t="s">
        <v>31</v>
      </c>
      <c r="D546" s="3" t="s">
        <v>33</v>
      </c>
      <c r="E546" s="3">
        <v>56774.387995014004</v>
      </c>
      <c r="F546" s="3">
        <v>79</v>
      </c>
      <c r="G546" s="3">
        <v>3540.1031854027101</v>
      </c>
      <c r="H546" s="3">
        <v>6</v>
      </c>
      <c r="I546" s="3">
        <v>840.90693947149805</v>
      </c>
      <c r="J546" s="3">
        <v>21</v>
      </c>
      <c r="K546" s="3">
        <v>399.81682104387198</v>
      </c>
      <c r="L546" s="3">
        <v>62</v>
      </c>
      <c r="M546" s="3">
        <v>18</v>
      </c>
      <c r="N546" s="3">
        <v>8</v>
      </c>
      <c r="O546" s="3">
        <v>738</v>
      </c>
      <c r="P546" s="3">
        <v>3</v>
      </c>
      <c r="Q546" s="3">
        <v>12352.2918702857</v>
      </c>
      <c r="R546" s="3">
        <v>6</v>
      </c>
      <c r="S546" s="3">
        <v>0</v>
      </c>
      <c r="T546" s="3">
        <v>0</v>
      </c>
      <c r="U546" s="3">
        <v>9392.1518604164103</v>
      </c>
      <c r="V546" s="3">
        <v>1</v>
      </c>
    </row>
    <row r="547" spans="1:22" ht="21.75" customHeight="1" x14ac:dyDescent="0.3">
      <c r="A547" s="3" t="s">
        <v>573</v>
      </c>
      <c r="B547" s="3">
        <v>48</v>
      </c>
      <c r="C547" s="3" t="s">
        <v>28</v>
      </c>
      <c r="D547" s="3" t="s">
        <v>24</v>
      </c>
      <c r="E547" s="3">
        <v>41176.786853534002</v>
      </c>
      <c r="F547" s="3">
        <v>42</v>
      </c>
      <c r="G547" s="3">
        <v>1209.8098196291901</v>
      </c>
      <c r="H547" s="3">
        <v>0</v>
      </c>
      <c r="I547" s="3">
        <v>728.09973467737802</v>
      </c>
      <c r="J547" s="3">
        <v>25</v>
      </c>
      <c r="K547" s="3">
        <v>495.45856212272298</v>
      </c>
      <c r="L547" s="3">
        <v>72</v>
      </c>
      <c r="M547" s="3">
        <v>3</v>
      </c>
      <c r="N547" s="3">
        <v>2</v>
      </c>
      <c r="O547" s="3">
        <v>577</v>
      </c>
      <c r="P547" s="3">
        <v>1</v>
      </c>
      <c r="Q547" s="3">
        <v>3499.5947229960002</v>
      </c>
      <c r="R547" s="3">
        <v>0</v>
      </c>
      <c r="S547" s="3">
        <v>0</v>
      </c>
      <c r="T547" s="3">
        <v>0</v>
      </c>
      <c r="U547" s="3">
        <v>12966.8840325891</v>
      </c>
      <c r="V547" s="3">
        <v>1</v>
      </c>
    </row>
    <row r="548" spans="1:22" ht="21.75" customHeight="1" x14ac:dyDescent="0.3">
      <c r="A548" s="3" t="s">
        <v>574</v>
      </c>
      <c r="B548" s="3">
        <v>32</v>
      </c>
      <c r="C548" s="3" t="s">
        <v>28</v>
      </c>
      <c r="D548" s="3" t="s">
        <v>33</v>
      </c>
      <c r="E548" s="3">
        <v>27208.561646969101</v>
      </c>
      <c r="F548" s="3">
        <v>221</v>
      </c>
      <c r="G548" s="3">
        <v>958.56706173801797</v>
      </c>
      <c r="H548" s="3">
        <v>8</v>
      </c>
      <c r="I548" s="3">
        <v>1489.9727271504501</v>
      </c>
      <c r="J548" s="3">
        <v>21</v>
      </c>
      <c r="K548" s="3">
        <v>804.01757181556798</v>
      </c>
      <c r="L548" s="3">
        <v>67</v>
      </c>
      <c r="M548" s="3">
        <v>16</v>
      </c>
      <c r="N548" s="3">
        <v>1</v>
      </c>
      <c r="O548" s="3">
        <v>677</v>
      </c>
      <c r="P548" s="3">
        <v>4</v>
      </c>
      <c r="Q548" s="3">
        <v>14498.2946069174</v>
      </c>
      <c r="R548" s="3">
        <v>4</v>
      </c>
      <c r="S548" s="3">
        <v>0</v>
      </c>
      <c r="T548" s="3">
        <v>0</v>
      </c>
      <c r="U548" s="3">
        <v>17090.201910040301</v>
      </c>
      <c r="V548" s="3">
        <v>1</v>
      </c>
    </row>
    <row r="549" spans="1:22" ht="21.75" customHeight="1" x14ac:dyDescent="0.3">
      <c r="A549" s="3" t="s">
        <v>575</v>
      </c>
      <c r="B549" s="3">
        <v>31</v>
      </c>
      <c r="C549" s="3" t="s">
        <v>28</v>
      </c>
      <c r="D549" s="3" t="s">
        <v>26</v>
      </c>
      <c r="E549" s="3">
        <v>81568.854407295497</v>
      </c>
      <c r="F549" s="3">
        <v>23</v>
      </c>
      <c r="G549" s="3">
        <v>1099.8662045761801</v>
      </c>
      <c r="H549" s="3">
        <v>2</v>
      </c>
      <c r="I549" s="3">
        <v>1383.3062701814399</v>
      </c>
      <c r="J549" s="3">
        <v>6</v>
      </c>
      <c r="K549" s="3">
        <v>956.43562997665401</v>
      </c>
      <c r="L549" s="3">
        <v>33</v>
      </c>
      <c r="M549" s="3">
        <v>11</v>
      </c>
      <c r="N549" s="3">
        <v>4</v>
      </c>
      <c r="O549" s="3">
        <v>587</v>
      </c>
      <c r="P549" s="3">
        <v>3</v>
      </c>
      <c r="Q549" s="3">
        <v>10088.997325672301</v>
      </c>
      <c r="R549" s="3">
        <v>5</v>
      </c>
      <c r="S549" s="3">
        <v>0</v>
      </c>
      <c r="T549" s="3">
        <v>0</v>
      </c>
      <c r="U549" s="3">
        <v>5731.5682117687402</v>
      </c>
      <c r="V549" s="3">
        <v>1</v>
      </c>
    </row>
    <row r="550" spans="1:22" ht="21.75" customHeight="1" x14ac:dyDescent="0.3">
      <c r="A550" s="3" t="s">
        <v>576</v>
      </c>
      <c r="B550" s="3">
        <v>50</v>
      </c>
      <c r="C550" s="3" t="s">
        <v>23</v>
      </c>
      <c r="D550" s="3" t="s">
        <v>24</v>
      </c>
      <c r="E550" s="3">
        <v>61017.485014468097</v>
      </c>
      <c r="F550" s="3">
        <v>68</v>
      </c>
      <c r="G550" s="3">
        <v>896.64835272903497</v>
      </c>
      <c r="H550" s="3">
        <v>5</v>
      </c>
      <c r="I550" s="3">
        <v>1102.8812397088</v>
      </c>
      <c r="J550" s="3">
        <v>14</v>
      </c>
      <c r="K550" s="3">
        <v>440.00999903328</v>
      </c>
      <c r="L550" s="3">
        <v>71</v>
      </c>
      <c r="M550" s="3">
        <v>17</v>
      </c>
      <c r="N550" s="3">
        <v>8</v>
      </c>
      <c r="O550" s="3">
        <v>727</v>
      </c>
      <c r="P550" s="3">
        <v>1</v>
      </c>
      <c r="Q550" s="3">
        <v>7218.2486568265904</v>
      </c>
      <c r="R550" s="3">
        <v>1</v>
      </c>
      <c r="S550" s="3">
        <v>0</v>
      </c>
      <c r="T550" s="3">
        <v>0</v>
      </c>
      <c r="U550" s="3">
        <v>10467.800025251099</v>
      </c>
      <c r="V550" s="3">
        <v>0</v>
      </c>
    </row>
    <row r="551" spans="1:22" ht="21.75" customHeight="1" x14ac:dyDescent="0.3">
      <c r="A551" s="3" t="s">
        <v>577</v>
      </c>
      <c r="B551" s="3">
        <v>65</v>
      </c>
      <c r="C551" s="3" t="s">
        <v>31</v>
      </c>
      <c r="D551" s="3" t="s">
        <v>26</v>
      </c>
      <c r="E551" s="3">
        <v>42466.356799889203</v>
      </c>
      <c r="F551" s="3">
        <v>138</v>
      </c>
      <c r="G551" s="3">
        <v>1353.57467212646</v>
      </c>
      <c r="H551" s="3">
        <v>9</v>
      </c>
      <c r="I551" s="3">
        <v>594.65707157556994</v>
      </c>
      <c r="J551" s="3">
        <v>47</v>
      </c>
      <c r="K551" s="3">
        <v>612.65293556035999</v>
      </c>
      <c r="L551" s="3">
        <v>33</v>
      </c>
      <c r="M551" s="3">
        <v>10</v>
      </c>
      <c r="N551" s="3">
        <v>0</v>
      </c>
      <c r="O551" s="3">
        <v>892</v>
      </c>
      <c r="P551" s="3">
        <v>1</v>
      </c>
      <c r="Q551" s="3">
        <v>5430.58628550311</v>
      </c>
      <c r="R551" s="3">
        <v>0</v>
      </c>
      <c r="S551" s="3">
        <v>1</v>
      </c>
      <c r="T551" s="3">
        <v>0</v>
      </c>
      <c r="U551" s="3">
        <v>10682.0827335374</v>
      </c>
      <c r="V551" s="3">
        <v>1</v>
      </c>
    </row>
    <row r="552" spans="1:22" ht="21.75" customHeight="1" x14ac:dyDescent="0.3">
      <c r="A552" s="3" t="s">
        <v>578</v>
      </c>
      <c r="B552" s="3">
        <v>21</v>
      </c>
      <c r="C552" s="3" t="s">
        <v>23</v>
      </c>
      <c r="D552" s="3" t="s">
        <v>26</v>
      </c>
      <c r="E552" s="3">
        <v>57868.034142573197</v>
      </c>
      <c r="F552" s="3">
        <v>236</v>
      </c>
      <c r="G552" s="3">
        <v>2488.06905781667</v>
      </c>
      <c r="H552" s="3">
        <v>4</v>
      </c>
      <c r="I552" s="3">
        <v>1037.21829816328</v>
      </c>
      <c r="J552" s="3">
        <v>29</v>
      </c>
      <c r="K552" s="3">
        <v>728.52475729915</v>
      </c>
      <c r="L552" s="3">
        <v>56</v>
      </c>
      <c r="M552" s="3">
        <v>3</v>
      </c>
      <c r="N552" s="3">
        <v>5</v>
      </c>
      <c r="O552" s="3">
        <v>628</v>
      </c>
      <c r="P552" s="3">
        <v>5</v>
      </c>
      <c r="Q552" s="3">
        <v>10840.5862703405</v>
      </c>
      <c r="R552" s="3">
        <v>2</v>
      </c>
      <c r="S552" s="3">
        <v>0</v>
      </c>
      <c r="T552" s="3">
        <v>0</v>
      </c>
      <c r="U552" s="3">
        <v>10665.7734784922</v>
      </c>
      <c r="V552" s="3">
        <v>0</v>
      </c>
    </row>
    <row r="553" spans="1:22" ht="21.75" customHeight="1" x14ac:dyDescent="0.3">
      <c r="A553" s="3" t="s">
        <v>579</v>
      </c>
      <c r="B553" s="3">
        <v>69</v>
      </c>
      <c r="C553" s="3" t="s">
        <v>23</v>
      </c>
      <c r="D553" s="3" t="s">
        <v>33</v>
      </c>
      <c r="E553" s="3">
        <v>82993.109467167596</v>
      </c>
      <c r="F553" s="3">
        <v>201</v>
      </c>
      <c r="G553" s="3">
        <v>1577.87230748106</v>
      </c>
      <c r="H553" s="3">
        <v>3</v>
      </c>
      <c r="I553" s="3">
        <v>892.75222567390597</v>
      </c>
      <c r="J553" s="3">
        <v>3</v>
      </c>
      <c r="K553" s="3">
        <v>602.19911211556496</v>
      </c>
      <c r="L553" s="3">
        <v>36</v>
      </c>
      <c r="M553" s="3">
        <v>11</v>
      </c>
      <c r="N553" s="3">
        <v>7</v>
      </c>
      <c r="O553" s="3">
        <v>332</v>
      </c>
      <c r="P553" s="3">
        <v>4</v>
      </c>
      <c r="Q553" s="3">
        <v>13529.796275602601</v>
      </c>
      <c r="R553" s="3">
        <v>7</v>
      </c>
      <c r="S553" s="3">
        <v>0</v>
      </c>
      <c r="T553" s="3">
        <v>0</v>
      </c>
      <c r="U553" s="3">
        <v>7208.1860330180998</v>
      </c>
      <c r="V553" s="3">
        <v>1</v>
      </c>
    </row>
    <row r="554" spans="1:22" ht="21.75" customHeight="1" x14ac:dyDescent="0.3">
      <c r="A554" s="3" t="s">
        <v>580</v>
      </c>
      <c r="B554" s="3">
        <v>54</v>
      </c>
      <c r="C554" s="3" t="s">
        <v>23</v>
      </c>
      <c r="D554" s="3" t="s">
        <v>26</v>
      </c>
      <c r="E554" s="3">
        <v>35815.6108620382</v>
      </c>
      <c r="F554" s="3">
        <v>12</v>
      </c>
      <c r="G554" s="3">
        <v>389.91814621776501</v>
      </c>
      <c r="H554" s="3">
        <v>8</v>
      </c>
      <c r="I554" s="3">
        <v>884.46312115478702</v>
      </c>
      <c r="J554" s="3">
        <v>5</v>
      </c>
      <c r="K554" s="3">
        <v>172.65810408018999</v>
      </c>
      <c r="L554" s="3">
        <v>5</v>
      </c>
      <c r="M554" s="3">
        <v>8</v>
      </c>
      <c r="N554" s="3">
        <v>6</v>
      </c>
      <c r="O554" s="3">
        <v>419</v>
      </c>
      <c r="P554" s="3">
        <v>3</v>
      </c>
      <c r="Q554" s="3">
        <v>10614.383901450299</v>
      </c>
      <c r="R554" s="3">
        <v>7</v>
      </c>
      <c r="S554" s="3">
        <v>0</v>
      </c>
      <c r="T554" s="3">
        <v>0</v>
      </c>
      <c r="U554" s="3">
        <v>7850.7944098289499</v>
      </c>
      <c r="V554" s="3">
        <v>1</v>
      </c>
    </row>
    <row r="555" spans="1:22" ht="21.75" customHeight="1" x14ac:dyDescent="0.3">
      <c r="A555" s="3" t="s">
        <v>581</v>
      </c>
      <c r="B555" s="3">
        <v>42</v>
      </c>
      <c r="C555" s="3" t="s">
        <v>23</v>
      </c>
      <c r="D555" s="3" t="s">
        <v>24</v>
      </c>
      <c r="E555" s="3">
        <v>53800.523835385298</v>
      </c>
      <c r="F555" s="3">
        <v>187</v>
      </c>
      <c r="G555" s="3">
        <v>581.60568399676504</v>
      </c>
      <c r="H555" s="3">
        <v>10</v>
      </c>
      <c r="I555" s="3">
        <v>254.61955300124501</v>
      </c>
      <c r="J555" s="3">
        <v>47</v>
      </c>
      <c r="K555" s="3">
        <v>313.75530608901897</v>
      </c>
      <c r="L555" s="3">
        <v>70</v>
      </c>
      <c r="M555" s="3">
        <v>17</v>
      </c>
      <c r="N555" s="3">
        <v>5</v>
      </c>
      <c r="O555" s="3">
        <v>396</v>
      </c>
      <c r="P555" s="3">
        <v>2</v>
      </c>
      <c r="Q555" s="3">
        <v>13837.244582499799</v>
      </c>
      <c r="R555" s="3">
        <v>6</v>
      </c>
      <c r="S555" s="3">
        <v>0</v>
      </c>
      <c r="T555" s="3">
        <v>0</v>
      </c>
      <c r="U555" s="3">
        <v>6531.7997029548796</v>
      </c>
      <c r="V555" s="3">
        <v>1</v>
      </c>
    </row>
    <row r="556" spans="1:22" ht="21.75" customHeight="1" x14ac:dyDescent="0.3">
      <c r="A556" s="3" t="s">
        <v>582</v>
      </c>
      <c r="B556" s="3">
        <v>36</v>
      </c>
      <c r="C556" s="3" t="s">
        <v>23</v>
      </c>
      <c r="D556" s="3" t="s">
        <v>26</v>
      </c>
      <c r="E556" s="3">
        <v>24982.434663772499</v>
      </c>
      <c r="F556" s="3">
        <v>134</v>
      </c>
      <c r="G556" s="3">
        <v>1639.6837313467099</v>
      </c>
      <c r="H556" s="3">
        <v>11</v>
      </c>
      <c r="I556" s="3">
        <v>1171.62836845878</v>
      </c>
      <c r="J556" s="3">
        <v>46</v>
      </c>
      <c r="K556" s="3">
        <v>685.157947048079</v>
      </c>
      <c r="L556" s="3">
        <v>44</v>
      </c>
      <c r="M556" s="3">
        <v>8</v>
      </c>
      <c r="N556" s="3">
        <v>2</v>
      </c>
      <c r="O556" s="3">
        <v>685</v>
      </c>
      <c r="P556" s="3">
        <v>1</v>
      </c>
      <c r="Q556" s="3">
        <v>10429.1207700014</v>
      </c>
      <c r="R556" s="3">
        <v>4</v>
      </c>
      <c r="S556" s="3">
        <v>0</v>
      </c>
      <c r="T556" s="3">
        <v>0</v>
      </c>
      <c r="U556" s="3">
        <v>9236.4099691430001</v>
      </c>
      <c r="V556" s="3">
        <v>1</v>
      </c>
    </row>
    <row r="557" spans="1:22" ht="21.75" customHeight="1" x14ac:dyDescent="0.3">
      <c r="A557" s="3" t="s">
        <v>583</v>
      </c>
      <c r="B557" s="3">
        <v>45</v>
      </c>
      <c r="C557" s="3" t="s">
        <v>31</v>
      </c>
      <c r="D557" s="3" t="s">
        <v>26</v>
      </c>
      <c r="E557" s="3">
        <v>47869.850770271201</v>
      </c>
      <c r="F557" s="3">
        <v>45</v>
      </c>
      <c r="G557" s="3">
        <v>833.93749488997901</v>
      </c>
      <c r="H557" s="3">
        <v>8</v>
      </c>
      <c r="I557" s="3">
        <v>837.732914908932</v>
      </c>
      <c r="J557" s="3">
        <v>1</v>
      </c>
      <c r="K557" s="3">
        <v>359.12792690598502</v>
      </c>
      <c r="L557" s="3">
        <v>40</v>
      </c>
      <c r="M557" s="3">
        <v>0</v>
      </c>
      <c r="N557" s="3">
        <v>8</v>
      </c>
      <c r="O557" s="3">
        <v>313</v>
      </c>
      <c r="P557" s="3">
        <v>5</v>
      </c>
      <c r="Q557" s="3">
        <v>15547.3991631932</v>
      </c>
      <c r="R557" s="3">
        <v>5</v>
      </c>
      <c r="S557" s="3">
        <v>1</v>
      </c>
      <c r="T557" s="3">
        <v>0</v>
      </c>
      <c r="U557" s="3">
        <v>10570.677287661199</v>
      </c>
      <c r="V557" s="3">
        <v>1</v>
      </c>
    </row>
    <row r="558" spans="1:22" ht="21.75" customHeight="1" x14ac:dyDescent="0.3">
      <c r="A558" s="3" t="s">
        <v>584</v>
      </c>
      <c r="B558" s="3">
        <v>27</v>
      </c>
      <c r="C558" s="3" t="s">
        <v>28</v>
      </c>
      <c r="D558" s="3" t="s">
        <v>26</v>
      </c>
      <c r="E558" s="3">
        <v>61098.716950062</v>
      </c>
      <c r="F558" s="3">
        <v>107</v>
      </c>
      <c r="G558" s="3">
        <v>1347.3450357341501</v>
      </c>
      <c r="H558" s="3">
        <v>0</v>
      </c>
      <c r="I558" s="3">
        <v>764.70552835939895</v>
      </c>
      <c r="J558" s="3">
        <v>30</v>
      </c>
      <c r="K558" s="3">
        <v>948.40038681615204</v>
      </c>
      <c r="L558" s="3">
        <v>4</v>
      </c>
      <c r="M558" s="3">
        <v>5</v>
      </c>
      <c r="N558" s="3">
        <v>4</v>
      </c>
      <c r="O558" s="3">
        <v>616</v>
      </c>
      <c r="P558" s="3">
        <v>0</v>
      </c>
      <c r="Q558" s="3">
        <v>11117.9014384968</v>
      </c>
      <c r="R558" s="3">
        <v>3</v>
      </c>
      <c r="S558" s="3">
        <v>0</v>
      </c>
      <c r="T558" s="3">
        <v>0</v>
      </c>
      <c r="U558" s="3">
        <v>4334.8952860503096</v>
      </c>
      <c r="V558" s="3">
        <v>0</v>
      </c>
    </row>
    <row r="559" spans="1:22" ht="21.75" customHeight="1" x14ac:dyDescent="0.3">
      <c r="A559" s="3" t="s">
        <v>585</v>
      </c>
      <c r="B559" s="3">
        <v>48</v>
      </c>
      <c r="C559" s="3" t="s">
        <v>23</v>
      </c>
      <c r="D559" s="3" t="s">
        <v>26</v>
      </c>
      <c r="E559" s="3">
        <v>29934.981392809899</v>
      </c>
      <c r="F559" s="3">
        <v>230</v>
      </c>
      <c r="G559" s="3">
        <v>3616.5612700666502</v>
      </c>
      <c r="H559" s="3">
        <v>6</v>
      </c>
      <c r="I559" s="3">
        <v>589.94522674690995</v>
      </c>
      <c r="J559" s="3">
        <v>23</v>
      </c>
      <c r="K559" s="3">
        <v>423.10077022342301</v>
      </c>
      <c r="L559" s="3">
        <v>59</v>
      </c>
      <c r="M559" s="3">
        <v>18</v>
      </c>
      <c r="N559" s="3">
        <v>0</v>
      </c>
      <c r="O559" s="3">
        <v>620</v>
      </c>
      <c r="P559" s="3">
        <v>2</v>
      </c>
      <c r="Q559" s="3">
        <v>2186.5912015867402</v>
      </c>
      <c r="R559" s="3">
        <v>3</v>
      </c>
      <c r="S559" s="3">
        <v>0</v>
      </c>
      <c r="T559" s="3">
        <v>0</v>
      </c>
      <c r="U559" s="3">
        <v>10176.380068303701</v>
      </c>
      <c r="V559" s="3">
        <v>0</v>
      </c>
    </row>
    <row r="560" spans="1:22" ht="21.75" customHeight="1" x14ac:dyDescent="0.3">
      <c r="A560" s="3" t="s">
        <v>586</v>
      </c>
      <c r="B560" s="3">
        <v>45</v>
      </c>
      <c r="C560" s="3" t="s">
        <v>23</v>
      </c>
      <c r="D560" s="3" t="s">
        <v>26</v>
      </c>
      <c r="E560" s="3">
        <v>46630.3753560474</v>
      </c>
      <c r="F560" s="3">
        <v>229</v>
      </c>
      <c r="G560" s="3">
        <v>695.43621070125801</v>
      </c>
      <c r="H560" s="3">
        <v>9</v>
      </c>
      <c r="I560" s="3">
        <v>522.23422512131799</v>
      </c>
      <c r="J560" s="3">
        <v>34</v>
      </c>
      <c r="K560" s="3">
        <v>166.53397956954799</v>
      </c>
      <c r="L560" s="3">
        <v>66</v>
      </c>
      <c r="M560" s="3">
        <v>0</v>
      </c>
      <c r="N560" s="3">
        <v>8</v>
      </c>
      <c r="O560" s="3">
        <v>385</v>
      </c>
      <c r="P560" s="3">
        <v>5</v>
      </c>
      <c r="Q560" s="3">
        <v>4803.9173726684003</v>
      </c>
      <c r="R560" s="3">
        <v>3</v>
      </c>
      <c r="S560" s="3">
        <v>0</v>
      </c>
      <c r="T560" s="3">
        <v>0</v>
      </c>
      <c r="U560" s="3">
        <v>10044.181450244399</v>
      </c>
      <c r="V560" s="3">
        <v>1</v>
      </c>
    </row>
    <row r="561" spans="1:22" ht="21.75" customHeight="1" x14ac:dyDescent="0.3">
      <c r="A561" s="3" t="s">
        <v>587</v>
      </c>
      <c r="B561" s="3">
        <v>29</v>
      </c>
      <c r="C561" s="3" t="s">
        <v>31</v>
      </c>
      <c r="D561" s="3" t="s">
        <v>33</v>
      </c>
      <c r="E561" s="3">
        <v>64398.691391538501</v>
      </c>
      <c r="F561" s="3">
        <v>65</v>
      </c>
      <c r="G561" s="3">
        <v>343.042335830789</v>
      </c>
      <c r="H561" s="3">
        <v>8</v>
      </c>
      <c r="I561" s="3">
        <v>911.04050344764403</v>
      </c>
      <c r="J561" s="3">
        <v>46</v>
      </c>
      <c r="K561" s="3">
        <v>758.65249767883199</v>
      </c>
      <c r="L561" s="3">
        <v>16</v>
      </c>
      <c r="M561" s="3">
        <v>7</v>
      </c>
      <c r="N561" s="3">
        <v>9</v>
      </c>
      <c r="O561" s="3">
        <v>841</v>
      </c>
      <c r="P561" s="3">
        <v>0</v>
      </c>
      <c r="Q561" s="3">
        <v>8844.6689411473108</v>
      </c>
      <c r="R561" s="3">
        <v>0</v>
      </c>
      <c r="S561" s="3">
        <v>0</v>
      </c>
      <c r="T561" s="3">
        <v>0</v>
      </c>
      <c r="U561" s="3">
        <v>8359.21839891737</v>
      </c>
      <c r="V561" s="3">
        <v>0</v>
      </c>
    </row>
    <row r="562" spans="1:22" ht="21.75" customHeight="1" x14ac:dyDescent="0.3">
      <c r="A562" s="3" t="s">
        <v>588</v>
      </c>
      <c r="B562" s="3">
        <v>45</v>
      </c>
      <c r="C562" s="3" t="s">
        <v>31</v>
      </c>
      <c r="D562" s="3" t="s">
        <v>24</v>
      </c>
      <c r="E562" s="3">
        <v>60605.602380186603</v>
      </c>
      <c r="F562" s="3">
        <v>173</v>
      </c>
      <c r="G562" s="3">
        <v>907.78686068853699</v>
      </c>
      <c r="H562" s="3">
        <v>4</v>
      </c>
      <c r="I562" s="3">
        <v>187.793019349671</v>
      </c>
      <c r="J562" s="3">
        <v>30</v>
      </c>
      <c r="K562" s="3">
        <v>410.00401872913898</v>
      </c>
      <c r="L562" s="3">
        <v>64</v>
      </c>
      <c r="M562" s="3">
        <v>5</v>
      </c>
      <c r="N562" s="3">
        <v>8</v>
      </c>
      <c r="O562" s="3">
        <v>582</v>
      </c>
      <c r="P562" s="3">
        <v>4</v>
      </c>
      <c r="Q562" s="3">
        <v>19561.287305576101</v>
      </c>
      <c r="R562" s="3">
        <v>1</v>
      </c>
      <c r="S562" s="3">
        <v>0</v>
      </c>
      <c r="T562" s="3">
        <v>0</v>
      </c>
      <c r="U562" s="3">
        <v>5086.5901948620003</v>
      </c>
      <c r="V562" s="3">
        <v>0</v>
      </c>
    </row>
    <row r="563" spans="1:22" ht="21.75" customHeight="1" x14ac:dyDescent="0.3">
      <c r="A563" s="3" t="s">
        <v>589</v>
      </c>
      <c r="B563" s="3">
        <v>53</v>
      </c>
      <c r="C563" s="3" t="s">
        <v>28</v>
      </c>
      <c r="D563" s="3" t="s">
        <v>33</v>
      </c>
      <c r="E563" s="3">
        <v>29162.6297432805</v>
      </c>
      <c r="F563" s="3">
        <v>197</v>
      </c>
      <c r="G563" s="3">
        <v>60.662436947327897</v>
      </c>
      <c r="H563" s="3">
        <v>0</v>
      </c>
      <c r="I563" s="3">
        <v>1076.3245658775199</v>
      </c>
      <c r="J563" s="3">
        <v>24</v>
      </c>
      <c r="K563" s="3">
        <v>429.79447809044302</v>
      </c>
      <c r="L563" s="3">
        <v>54</v>
      </c>
      <c r="M563" s="3">
        <v>3</v>
      </c>
      <c r="N563" s="3">
        <v>0</v>
      </c>
      <c r="O563" s="3">
        <v>363</v>
      </c>
      <c r="P563" s="3">
        <v>5</v>
      </c>
      <c r="Q563" s="3">
        <v>6267.8931706415797</v>
      </c>
      <c r="R563" s="3">
        <v>4</v>
      </c>
      <c r="S563" s="3">
        <v>0</v>
      </c>
      <c r="T563" s="3">
        <v>1</v>
      </c>
      <c r="U563" s="3">
        <v>3137.22872506671</v>
      </c>
      <c r="V563" s="3">
        <v>1</v>
      </c>
    </row>
    <row r="564" spans="1:22" ht="21.75" customHeight="1" x14ac:dyDescent="0.3">
      <c r="A564" s="3" t="s">
        <v>590</v>
      </c>
      <c r="B564" s="3">
        <v>60</v>
      </c>
      <c r="C564" s="3" t="s">
        <v>31</v>
      </c>
      <c r="D564" s="3" t="s">
        <v>24</v>
      </c>
      <c r="E564" s="3">
        <v>56727.947748240302</v>
      </c>
      <c r="F564" s="3">
        <v>84</v>
      </c>
      <c r="G564" s="3">
        <v>2528.88322224168</v>
      </c>
      <c r="H564" s="3">
        <v>7</v>
      </c>
      <c r="I564" s="3">
        <v>431.06309705151</v>
      </c>
      <c r="J564" s="3">
        <v>7</v>
      </c>
      <c r="K564" s="3">
        <v>716.97790146221996</v>
      </c>
      <c r="L564" s="3">
        <v>8</v>
      </c>
      <c r="M564" s="3">
        <v>2</v>
      </c>
      <c r="N564" s="3">
        <v>6</v>
      </c>
      <c r="O564" s="3">
        <v>379</v>
      </c>
      <c r="P564" s="3">
        <v>1</v>
      </c>
      <c r="Q564" s="3">
        <v>14358.3421104846</v>
      </c>
      <c r="R564" s="3">
        <v>4</v>
      </c>
      <c r="S564" s="3">
        <v>0</v>
      </c>
      <c r="T564" s="3">
        <v>0</v>
      </c>
      <c r="U564" s="3">
        <v>859.25098397789395</v>
      </c>
      <c r="V564" s="3">
        <v>1</v>
      </c>
    </row>
    <row r="565" spans="1:22" ht="21.75" customHeight="1" x14ac:dyDescent="0.3">
      <c r="A565" s="3" t="s">
        <v>591</v>
      </c>
      <c r="B565" s="3">
        <v>26</v>
      </c>
      <c r="C565" s="3" t="s">
        <v>28</v>
      </c>
      <c r="D565" s="3" t="s">
        <v>24</v>
      </c>
      <c r="E565" s="3">
        <v>60056.939069372798</v>
      </c>
      <c r="F565" s="3">
        <v>53</v>
      </c>
      <c r="G565" s="3">
        <v>572.56124948575405</v>
      </c>
      <c r="H565" s="3">
        <v>4</v>
      </c>
      <c r="I565" s="3">
        <v>79.461759828147805</v>
      </c>
      <c r="J565" s="3">
        <v>11</v>
      </c>
      <c r="K565" s="3">
        <v>252.39146699526</v>
      </c>
      <c r="L565" s="3">
        <v>3</v>
      </c>
      <c r="M565" s="3">
        <v>12</v>
      </c>
      <c r="N565" s="3">
        <v>8</v>
      </c>
      <c r="O565" s="3">
        <v>693</v>
      </c>
      <c r="P565" s="3">
        <v>1</v>
      </c>
      <c r="Q565" s="3">
        <v>14440.238127889599</v>
      </c>
      <c r="R565" s="3">
        <v>7</v>
      </c>
      <c r="S565" s="3">
        <v>0</v>
      </c>
      <c r="T565" s="3">
        <v>0</v>
      </c>
      <c r="U565" s="3">
        <v>2323.6897790836001</v>
      </c>
      <c r="V565" s="3">
        <v>1</v>
      </c>
    </row>
    <row r="566" spans="1:22" ht="21.75" customHeight="1" x14ac:dyDescent="0.3">
      <c r="A566" s="3" t="s">
        <v>592</v>
      </c>
      <c r="B566" s="3">
        <v>23</v>
      </c>
      <c r="C566" s="3" t="s">
        <v>23</v>
      </c>
      <c r="D566" s="3" t="s">
        <v>24</v>
      </c>
      <c r="E566" s="3">
        <v>51943.739300348599</v>
      </c>
      <c r="F566" s="3">
        <v>58</v>
      </c>
      <c r="G566" s="3">
        <v>720.828074792297</v>
      </c>
      <c r="H566" s="3">
        <v>5</v>
      </c>
      <c r="I566" s="3">
        <v>1437.6633605741099</v>
      </c>
      <c r="J566" s="3">
        <v>1</v>
      </c>
      <c r="K566" s="3">
        <v>520.53160681802797</v>
      </c>
      <c r="L566" s="3">
        <v>41</v>
      </c>
      <c r="M566" s="3">
        <v>1</v>
      </c>
      <c r="N566" s="3">
        <v>1</v>
      </c>
      <c r="O566" s="3">
        <v>649</v>
      </c>
      <c r="P566" s="3">
        <v>4</v>
      </c>
      <c r="Q566" s="3">
        <v>4698.6064032587001</v>
      </c>
      <c r="R566" s="3">
        <v>5</v>
      </c>
      <c r="S566" s="3">
        <v>0</v>
      </c>
      <c r="T566" s="3">
        <v>0</v>
      </c>
      <c r="U566" s="3">
        <v>2089.3716003541499</v>
      </c>
      <c r="V566" s="3">
        <v>1</v>
      </c>
    </row>
    <row r="567" spans="1:22" ht="21.75" customHeight="1" x14ac:dyDescent="0.3">
      <c r="A567" s="3" t="s">
        <v>593</v>
      </c>
      <c r="B567" s="3">
        <v>69</v>
      </c>
      <c r="C567" s="3" t="s">
        <v>23</v>
      </c>
      <c r="D567" s="3" t="s">
        <v>24</v>
      </c>
      <c r="E567" s="3">
        <v>69608.107567700397</v>
      </c>
      <c r="F567" s="3">
        <v>173</v>
      </c>
      <c r="G567" s="3">
        <v>433.25582628286998</v>
      </c>
      <c r="H567" s="3">
        <v>6</v>
      </c>
      <c r="I567" s="3">
        <v>499.669532729048</v>
      </c>
      <c r="J567" s="3">
        <v>14</v>
      </c>
      <c r="K567" s="3">
        <v>197.159439797776</v>
      </c>
      <c r="L567" s="3">
        <v>45</v>
      </c>
      <c r="M567" s="3">
        <v>12</v>
      </c>
      <c r="N567" s="3">
        <v>9</v>
      </c>
      <c r="O567" s="3">
        <v>510</v>
      </c>
      <c r="P567" s="3">
        <v>1</v>
      </c>
      <c r="Q567" s="3">
        <v>10381.1225694735</v>
      </c>
      <c r="R567" s="3">
        <v>4</v>
      </c>
      <c r="S567" s="3">
        <v>0</v>
      </c>
      <c r="T567" s="3">
        <v>0</v>
      </c>
      <c r="U567" s="3">
        <v>10829.1961521184</v>
      </c>
      <c r="V567" s="3">
        <v>1</v>
      </c>
    </row>
    <row r="568" spans="1:22" ht="21.75" customHeight="1" x14ac:dyDescent="0.3">
      <c r="A568" s="3" t="s">
        <v>594</v>
      </c>
      <c r="B568" s="3">
        <v>64</v>
      </c>
      <c r="C568" s="3" t="s">
        <v>28</v>
      </c>
      <c r="D568" s="3" t="s">
        <v>24</v>
      </c>
      <c r="E568" s="3">
        <v>39389.948264485502</v>
      </c>
      <c r="F568" s="3">
        <v>154</v>
      </c>
      <c r="G568" s="3">
        <v>146.67608034673901</v>
      </c>
      <c r="H568" s="3">
        <v>9</v>
      </c>
      <c r="I568" s="3">
        <v>547.24429346740703</v>
      </c>
      <c r="J568" s="3">
        <v>39</v>
      </c>
      <c r="K568" s="3">
        <v>518.98325901001795</v>
      </c>
      <c r="L568" s="3">
        <v>73</v>
      </c>
      <c r="M568" s="3">
        <v>14</v>
      </c>
      <c r="N568" s="3">
        <v>5</v>
      </c>
      <c r="O568" s="3">
        <v>702</v>
      </c>
      <c r="P568" s="3">
        <v>5</v>
      </c>
      <c r="Q568" s="3">
        <v>12927.624705369801</v>
      </c>
      <c r="R568" s="3">
        <v>4</v>
      </c>
      <c r="S568" s="3">
        <v>0</v>
      </c>
      <c r="T568" s="3">
        <v>0</v>
      </c>
      <c r="U568" s="3">
        <v>500</v>
      </c>
      <c r="V568" s="3">
        <v>1</v>
      </c>
    </row>
    <row r="569" spans="1:22" ht="21.75" customHeight="1" x14ac:dyDescent="0.3">
      <c r="A569" s="3" t="s">
        <v>595</v>
      </c>
      <c r="B569" s="3">
        <v>30</v>
      </c>
      <c r="C569" s="3" t="s">
        <v>31</v>
      </c>
      <c r="D569" s="3" t="s">
        <v>26</v>
      </c>
      <c r="E569" s="3">
        <v>57424.720330247197</v>
      </c>
      <c r="F569" s="3">
        <v>226</v>
      </c>
      <c r="G569" s="3">
        <v>1456.1191209235801</v>
      </c>
      <c r="H569" s="3">
        <v>6</v>
      </c>
      <c r="I569" s="3">
        <v>1197.0884158528299</v>
      </c>
      <c r="J569" s="3">
        <v>31</v>
      </c>
      <c r="K569" s="3">
        <v>90.320630151507004</v>
      </c>
      <c r="L569" s="3">
        <v>0</v>
      </c>
      <c r="M569" s="3">
        <v>7</v>
      </c>
      <c r="N569" s="3">
        <v>9</v>
      </c>
      <c r="O569" s="3">
        <v>670</v>
      </c>
      <c r="P569" s="3">
        <v>2</v>
      </c>
      <c r="Q569" s="3">
        <v>10322.660141754101</v>
      </c>
      <c r="R569" s="3">
        <v>2</v>
      </c>
      <c r="S569" s="3">
        <v>0</v>
      </c>
      <c r="T569" s="3">
        <v>0</v>
      </c>
      <c r="U569" s="3">
        <v>8650.2719895089704</v>
      </c>
      <c r="V569" s="3">
        <v>0</v>
      </c>
    </row>
    <row r="570" spans="1:22" ht="21.75" customHeight="1" x14ac:dyDescent="0.3">
      <c r="A570" s="3" t="s">
        <v>596</v>
      </c>
      <c r="B570" s="3">
        <v>48</v>
      </c>
      <c r="C570" s="3" t="s">
        <v>28</v>
      </c>
      <c r="D570" s="3" t="s">
        <v>33</v>
      </c>
      <c r="E570" s="3">
        <v>29026.394833041799</v>
      </c>
      <c r="F570" s="3">
        <v>36</v>
      </c>
      <c r="G570" s="3">
        <v>899.06565512818099</v>
      </c>
      <c r="H570" s="3">
        <v>11</v>
      </c>
      <c r="I570" s="3">
        <v>1449.0508151808201</v>
      </c>
      <c r="J570" s="3">
        <v>10</v>
      </c>
      <c r="K570" s="3">
        <v>289.78999563858298</v>
      </c>
      <c r="L570" s="3">
        <v>16</v>
      </c>
      <c r="M570" s="3">
        <v>11</v>
      </c>
      <c r="N570" s="3">
        <v>0</v>
      </c>
      <c r="O570" s="3">
        <v>398</v>
      </c>
      <c r="P570" s="3">
        <v>5</v>
      </c>
      <c r="Q570" s="3">
        <v>15401.2793428885</v>
      </c>
      <c r="R570" s="3">
        <v>6</v>
      </c>
      <c r="S570" s="3">
        <v>0</v>
      </c>
      <c r="T570" s="3">
        <v>0</v>
      </c>
      <c r="U570" s="3">
        <v>2309.5042343181799</v>
      </c>
      <c r="V570" s="3">
        <v>1</v>
      </c>
    </row>
    <row r="571" spans="1:22" ht="21.75" customHeight="1" x14ac:dyDescent="0.3">
      <c r="A571" s="3" t="s">
        <v>597</v>
      </c>
      <c r="B571" s="3">
        <v>55</v>
      </c>
      <c r="C571" s="3" t="s">
        <v>31</v>
      </c>
      <c r="D571" s="3" t="s">
        <v>33</v>
      </c>
      <c r="E571" s="3">
        <v>21188.7348226992</v>
      </c>
      <c r="F571" s="3">
        <v>61</v>
      </c>
      <c r="G571" s="3">
        <v>56.246195066837103</v>
      </c>
      <c r="H571" s="3">
        <v>6</v>
      </c>
      <c r="I571" s="3">
        <v>263.44944748879999</v>
      </c>
      <c r="J571" s="3">
        <v>16</v>
      </c>
      <c r="K571" s="3">
        <v>724.57526678596196</v>
      </c>
      <c r="L571" s="3">
        <v>78</v>
      </c>
      <c r="M571" s="3">
        <v>7</v>
      </c>
      <c r="N571" s="3">
        <v>2</v>
      </c>
      <c r="O571" s="3">
        <v>566</v>
      </c>
      <c r="P571" s="3">
        <v>2</v>
      </c>
      <c r="Q571" s="3">
        <v>15172.772422903599</v>
      </c>
      <c r="R571" s="3">
        <v>5</v>
      </c>
      <c r="S571" s="3">
        <v>0</v>
      </c>
      <c r="T571" s="3">
        <v>0</v>
      </c>
      <c r="U571" s="3">
        <v>11185.9604069261</v>
      </c>
      <c r="V571" s="3">
        <v>1</v>
      </c>
    </row>
    <row r="572" spans="1:22" ht="21.75" customHeight="1" x14ac:dyDescent="0.3">
      <c r="A572" s="3" t="s">
        <v>598</v>
      </c>
      <c r="B572" s="3">
        <v>44</v>
      </c>
      <c r="C572" s="3" t="s">
        <v>23</v>
      </c>
      <c r="D572" s="3" t="s">
        <v>26</v>
      </c>
      <c r="E572" s="3">
        <v>64059.421661874898</v>
      </c>
      <c r="F572" s="3">
        <v>132</v>
      </c>
      <c r="G572" s="3">
        <v>1202.22753151232</v>
      </c>
      <c r="H572" s="3">
        <v>0</v>
      </c>
      <c r="I572" s="3">
        <v>465.341178912266</v>
      </c>
      <c r="J572" s="3">
        <v>20</v>
      </c>
      <c r="K572" s="3">
        <v>824.31147502352201</v>
      </c>
      <c r="L572" s="3">
        <v>6</v>
      </c>
      <c r="M572" s="3">
        <v>18</v>
      </c>
      <c r="N572" s="3">
        <v>4</v>
      </c>
      <c r="O572" s="3">
        <v>351</v>
      </c>
      <c r="P572" s="3">
        <v>5</v>
      </c>
      <c r="Q572" s="3">
        <v>13270.288689520799</v>
      </c>
      <c r="R572" s="3">
        <v>7</v>
      </c>
      <c r="S572" s="3">
        <v>0</v>
      </c>
      <c r="T572" s="3">
        <v>0</v>
      </c>
      <c r="U572" s="3">
        <v>15397.522538695701</v>
      </c>
      <c r="V572" s="3">
        <v>1</v>
      </c>
    </row>
    <row r="573" spans="1:22" ht="21.75" customHeight="1" x14ac:dyDescent="0.3">
      <c r="A573" s="3" t="s">
        <v>599</v>
      </c>
      <c r="B573" s="3">
        <v>40</v>
      </c>
      <c r="C573" s="3" t="s">
        <v>31</v>
      </c>
      <c r="D573" s="3" t="s">
        <v>24</v>
      </c>
      <c r="E573" s="3">
        <v>50370.124467736903</v>
      </c>
      <c r="F573" s="3">
        <v>132</v>
      </c>
      <c r="G573" s="3">
        <v>1792.5286732597499</v>
      </c>
      <c r="H573" s="3">
        <v>6</v>
      </c>
      <c r="I573" s="3">
        <v>491.06241224379102</v>
      </c>
      <c r="J573" s="3">
        <v>21</v>
      </c>
      <c r="K573" s="3">
        <v>278.79804894176601</v>
      </c>
      <c r="L573" s="3">
        <v>4</v>
      </c>
      <c r="M573" s="3">
        <v>8</v>
      </c>
      <c r="N573" s="3">
        <v>6</v>
      </c>
      <c r="O573" s="3">
        <v>421</v>
      </c>
      <c r="P573" s="3">
        <v>4</v>
      </c>
      <c r="Q573" s="3">
        <v>17506.022759204599</v>
      </c>
      <c r="R573" s="3">
        <v>4</v>
      </c>
      <c r="S573" s="3">
        <v>0</v>
      </c>
      <c r="T573" s="3">
        <v>0</v>
      </c>
      <c r="U573" s="3">
        <v>9634.9702530100894</v>
      </c>
      <c r="V573" s="3">
        <v>1</v>
      </c>
    </row>
    <row r="574" spans="1:22" ht="21.75" customHeight="1" x14ac:dyDescent="0.3">
      <c r="A574" s="3" t="s">
        <v>600</v>
      </c>
      <c r="B574" s="3">
        <v>55</v>
      </c>
      <c r="C574" s="3" t="s">
        <v>28</v>
      </c>
      <c r="D574" s="3" t="s">
        <v>33</v>
      </c>
      <c r="E574" s="3">
        <v>41658.483719910299</v>
      </c>
      <c r="F574" s="3">
        <v>140</v>
      </c>
      <c r="G574" s="3">
        <v>1146.41121156293</v>
      </c>
      <c r="H574" s="3">
        <v>10</v>
      </c>
      <c r="I574" s="3">
        <v>1127.1805819434801</v>
      </c>
      <c r="J574" s="3">
        <v>32</v>
      </c>
      <c r="K574" s="3">
        <v>276.08999377013401</v>
      </c>
      <c r="L574" s="3">
        <v>51</v>
      </c>
      <c r="M574" s="3">
        <v>9</v>
      </c>
      <c r="N574" s="3">
        <v>4</v>
      </c>
      <c r="O574" s="3">
        <v>331</v>
      </c>
      <c r="P574" s="3">
        <v>5</v>
      </c>
      <c r="Q574" s="3">
        <v>11977.782212186699</v>
      </c>
      <c r="R574" s="3">
        <v>2</v>
      </c>
      <c r="S574" s="3">
        <v>0</v>
      </c>
      <c r="T574" s="3">
        <v>0</v>
      </c>
      <c r="U574" s="3">
        <v>11965.6530790293</v>
      </c>
      <c r="V574" s="3">
        <v>1</v>
      </c>
    </row>
    <row r="575" spans="1:22" ht="21.75" customHeight="1" x14ac:dyDescent="0.3">
      <c r="A575" s="3" t="s">
        <v>601</v>
      </c>
      <c r="B575" s="3">
        <v>29</v>
      </c>
      <c r="C575" s="3" t="s">
        <v>28</v>
      </c>
      <c r="D575" s="3" t="s">
        <v>26</v>
      </c>
      <c r="E575" s="3">
        <v>30827.191746283501</v>
      </c>
      <c r="F575" s="3">
        <v>153</v>
      </c>
      <c r="G575" s="3">
        <v>1979.4251579786801</v>
      </c>
      <c r="H575" s="3">
        <v>2</v>
      </c>
      <c r="I575" s="3">
        <v>1373.6962447753399</v>
      </c>
      <c r="J575" s="3">
        <v>28</v>
      </c>
      <c r="K575" s="3">
        <v>525.5912907851</v>
      </c>
      <c r="L575" s="3">
        <v>52</v>
      </c>
      <c r="M575" s="3">
        <v>6</v>
      </c>
      <c r="N575" s="3">
        <v>7</v>
      </c>
      <c r="O575" s="3">
        <v>635</v>
      </c>
      <c r="P575" s="3">
        <v>3</v>
      </c>
      <c r="Q575" s="3">
        <v>12679.922444890801</v>
      </c>
      <c r="R575" s="3">
        <v>1</v>
      </c>
      <c r="S575" s="3">
        <v>0</v>
      </c>
      <c r="T575" s="3">
        <v>0</v>
      </c>
      <c r="U575" s="3">
        <v>10289.0798645671</v>
      </c>
      <c r="V575" s="3">
        <v>0</v>
      </c>
    </row>
    <row r="576" spans="1:22" ht="21.75" customHeight="1" x14ac:dyDescent="0.3">
      <c r="A576" s="3" t="s">
        <v>602</v>
      </c>
      <c r="B576" s="3">
        <v>56</v>
      </c>
      <c r="C576" s="3" t="s">
        <v>23</v>
      </c>
      <c r="D576" s="3" t="s">
        <v>26</v>
      </c>
      <c r="E576" s="3">
        <v>64887.842871740097</v>
      </c>
      <c r="F576" s="3">
        <v>145</v>
      </c>
      <c r="G576" s="3">
        <v>2858.8288861822298</v>
      </c>
      <c r="H576" s="3">
        <v>4</v>
      </c>
      <c r="I576" s="3">
        <v>421.91160344767201</v>
      </c>
      <c r="J576" s="3">
        <v>14</v>
      </c>
      <c r="K576" s="3">
        <v>297.90464227530799</v>
      </c>
      <c r="L576" s="3">
        <v>2</v>
      </c>
      <c r="M576" s="3">
        <v>9</v>
      </c>
      <c r="N576" s="3">
        <v>4</v>
      </c>
      <c r="O576" s="3">
        <v>767</v>
      </c>
      <c r="P576" s="3">
        <v>1</v>
      </c>
      <c r="Q576" s="3">
        <v>13695.8881924873</v>
      </c>
      <c r="R576" s="3">
        <v>3</v>
      </c>
      <c r="S576" s="3">
        <v>0</v>
      </c>
      <c r="T576" s="3">
        <v>0</v>
      </c>
      <c r="U576" s="3">
        <v>1742.3197041507599</v>
      </c>
      <c r="V576" s="3">
        <v>0</v>
      </c>
    </row>
    <row r="577" spans="1:22" ht="21.75" customHeight="1" x14ac:dyDescent="0.3">
      <c r="A577" s="3" t="s">
        <v>603</v>
      </c>
      <c r="B577" s="3">
        <v>28</v>
      </c>
      <c r="C577" s="3" t="s">
        <v>31</v>
      </c>
      <c r="D577" s="3" t="s">
        <v>33</v>
      </c>
      <c r="E577" s="3">
        <v>22855.741292609098</v>
      </c>
      <c r="F577" s="3">
        <v>120</v>
      </c>
      <c r="G577" s="3">
        <v>2151.59583460053</v>
      </c>
      <c r="H577" s="3">
        <v>9</v>
      </c>
      <c r="I577" s="3">
        <v>1295.16086828888</v>
      </c>
      <c r="J577" s="3">
        <v>20</v>
      </c>
      <c r="K577" s="3">
        <v>734.41563279034199</v>
      </c>
      <c r="L577" s="3">
        <v>61</v>
      </c>
      <c r="M577" s="3">
        <v>2</v>
      </c>
      <c r="N577" s="3">
        <v>5</v>
      </c>
      <c r="O577" s="3">
        <v>591</v>
      </c>
      <c r="P577" s="3">
        <v>5</v>
      </c>
      <c r="Q577" s="3">
        <v>5410.1809611981698</v>
      </c>
      <c r="R577" s="3">
        <v>2</v>
      </c>
      <c r="S577" s="3">
        <v>0</v>
      </c>
      <c r="T577" s="3">
        <v>0</v>
      </c>
      <c r="U577" s="3">
        <v>11473.530035669301</v>
      </c>
      <c r="V577" s="3">
        <v>0</v>
      </c>
    </row>
    <row r="578" spans="1:22" ht="21.75" customHeight="1" x14ac:dyDescent="0.3">
      <c r="A578" s="3" t="s">
        <v>604</v>
      </c>
      <c r="B578" s="3">
        <v>43</v>
      </c>
      <c r="C578" s="3" t="s">
        <v>31</v>
      </c>
      <c r="D578" s="3" t="s">
        <v>33</v>
      </c>
      <c r="E578" s="3">
        <v>67871.794427396395</v>
      </c>
      <c r="F578" s="3">
        <v>206</v>
      </c>
      <c r="G578" s="3">
        <v>1672.6813564817201</v>
      </c>
      <c r="H578" s="3">
        <v>4</v>
      </c>
      <c r="I578" s="3">
        <v>551.83806096495402</v>
      </c>
      <c r="J578" s="3">
        <v>1</v>
      </c>
      <c r="K578" s="3">
        <v>152.45943222898401</v>
      </c>
      <c r="L578" s="3">
        <v>31</v>
      </c>
      <c r="M578" s="3">
        <v>1</v>
      </c>
      <c r="N578" s="3">
        <v>1</v>
      </c>
      <c r="O578" s="3">
        <v>730</v>
      </c>
      <c r="P578" s="3">
        <v>5</v>
      </c>
      <c r="Q578" s="3">
        <v>15481.1393661774</v>
      </c>
      <c r="R578" s="3">
        <v>3</v>
      </c>
      <c r="S578" s="3">
        <v>0</v>
      </c>
      <c r="T578" s="3">
        <v>0</v>
      </c>
      <c r="U578" s="3">
        <v>10225.096195375199</v>
      </c>
      <c r="V578" s="3">
        <v>0</v>
      </c>
    </row>
    <row r="579" spans="1:22" ht="21.75" customHeight="1" x14ac:dyDescent="0.3">
      <c r="A579" s="3" t="s">
        <v>605</v>
      </c>
      <c r="B579" s="3">
        <v>54</v>
      </c>
      <c r="C579" s="3" t="s">
        <v>31</v>
      </c>
      <c r="D579" s="3" t="s">
        <v>24</v>
      </c>
      <c r="E579" s="3">
        <v>58117.952667787104</v>
      </c>
      <c r="F579" s="3">
        <v>130</v>
      </c>
      <c r="G579" s="3">
        <v>2149.7553003630301</v>
      </c>
      <c r="H579" s="3">
        <v>7</v>
      </c>
      <c r="I579" s="3">
        <v>917.64301603094998</v>
      </c>
      <c r="J579" s="3">
        <v>41</v>
      </c>
      <c r="K579" s="3">
        <v>343.23593894740702</v>
      </c>
      <c r="L579" s="3">
        <v>1</v>
      </c>
      <c r="M579" s="3">
        <v>6</v>
      </c>
      <c r="N579" s="3">
        <v>4</v>
      </c>
      <c r="O579" s="3">
        <v>899</v>
      </c>
      <c r="P579" s="3">
        <v>2</v>
      </c>
      <c r="Q579" s="3">
        <v>8320.3279196929598</v>
      </c>
      <c r="R579" s="3">
        <v>3</v>
      </c>
      <c r="S579" s="3">
        <v>0</v>
      </c>
      <c r="T579" s="3">
        <v>0</v>
      </c>
      <c r="U579" s="3">
        <v>10155.0547147663</v>
      </c>
      <c r="V579" s="3">
        <v>0</v>
      </c>
    </row>
    <row r="580" spans="1:22" ht="21.75" customHeight="1" x14ac:dyDescent="0.3">
      <c r="A580" s="3" t="s">
        <v>606</v>
      </c>
      <c r="B580" s="3">
        <v>68</v>
      </c>
      <c r="C580" s="3" t="s">
        <v>23</v>
      </c>
      <c r="D580" s="3" t="s">
        <v>24</v>
      </c>
      <c r="E580" s="3">
        <v>23759.755015732699</v>
      </c>
      <c r="F580" s="3">
        <v>237</v>
      </c>
      <c r="G580" s="3">
        <v>3281.69031160123</v>
      </c>
      <c r="H580" s="3">
        <v>6</v>
      </c>
      <c r="I580" s="3">
        <v>354.99120520026401</v>
      </c>
      <c r="J580" s="3">
        <v>37</v>
      </c>
      <c r="K580" s="3">
        <v>953.07683892198202</v>
      </c>
      <c r="L580" s="3">
        <v>79</v>
      </c>
      <c r="M580" s="3">
        <v>9</v>
      </c>
      <c r="N580" s="3">
        <v>6</v>
      </c>
      <c r="O580" s="3">
        <v>470</v>
      </c>
      <c r="P580" s="3">
        <v>0</v>
      </c>
      <c r="Q580" s="3">
        <v>10721.7978162977</v>
      </c>
      <c r="R580" s="3">
        <v>6</v>
      </c>
      <c r="S580" s="3">
        <v>0</v>
      </c>
      <c r="T580" s="3">
        <v>0</v>
      </c>
      <c r="U580" s="3">
        <v>8521.5475506527</v>
      </c>
      <c r="V580" s="3">
        <v>1</v>
      </c>
    </row>
    <row r="581" spans="1:22" ht="21.75" customHeight="1" x14ac:dyDescent="0.3">
      <c r="A581" s="3" t="s">
        <v>607</v>
      </c>
      <c r="B581" s="3">
        <v>54</v>
      </c>
      <c r="C581" s="3" t="s">
        <v>31</v>
      </c>
      <c r="D581" s="3" t="s">
        <v>33</v>
      </c>
      <c r="E581" s="3">
        <v>52267.305467815502</v>
      </c>
      <c r="F581" s="3">
        <v>19</v>
      </c>
      <c r="G581" s="3">
        <v>347.00161404731699</v>
      </c>
      <c r="H581" s="3">
        <v>6</v>
      </c>
      <c r="I581" s="3">
        <v>757.32435524630102</v>
      </c>
      <c r="J581" s="3">
        <v>2</v>
      </c>
      <c r="K581" s="3">
        <v>594.54792445377302</v>
      </c>
      <c r="L581" s="3">
        <v>52</v>
      </c>
      <c r="M581" s="3">
        <v>7</v>
      </c>
      <c r="N581" s="3">
        <v>0</v>
      </c>
      <c r="O581" s="3">
        <v>667</v>
      </c>
      <c r="P581" s="3">
        <v>1</v>
      </c>
      <c r="Q581" s="3">
        <v>15280.9041677733</v>
      </c>
      <c r="R581" s="3">
        <v>0</v>
      </c>
      <c r="S581" s="3">
        <v>0</v>
      </c>
      <c r="T581" s="3">
        <v>0</v>
      </c>
      <c r="U581" s="3">
        <v>5531.6882839981099</v>
      </c>
      <c r="V581" s="3">
        <v>0</v>
      </c>
    </row>
    <row r="582" spans="1:22" ht="21.75" customHeight="1" x14ac:dyDescent="0.3">
      <c r="A582" s="3" t="s">
        <v>608</v>
      </c>
      <c r="B582" s="3">
        <v>67</v>
      </c>
      <c r="C582" s="3" t="s">
        <v>28</v>
      </c>
      <c r="D582" s="3" t="s">
        <v>24</v>
      </c>
      <c r="E582" s="3">
        <v>97767.0477565943</v>
      </c>
      <c r="F582" s="3">
        <v>84</v>
      </c>
      <c r="G582" s="3">
        <v>2006.1751250551599</v>
      </c>
      <c r="H582" s="3">
        <v>5</v>
      </c>
      <c r="I582" s="3">
        <v>761.110550074549</v>
      </c>
      <c r="J582" s="3">
        <v>24</v>
      </c>
      <c r="K582" s="3">
        <v>646.10666840984402</v>
      </c>
      <c r="L582" s="3">
        <v>11</v>
      </c>
      <c r="M582" s="3">
        <v>11</v>
      </c>
      <c r="N582" s="3">
        <v>9</v>
      </c>
      <c r="O582" s="3">
        <v>607</v>
      </c>
      <c r="P582" s="3">
        <v>2</v>
      </c>
      <c r="Q582" s="3">
        <v>14680.7381421464</v>
      </c>
      <c r="R582" s="3">
        <v>2</v>
      </c>
      <c r="S582" s="3">
        <v>0</v>
      </c>
      <c r="T582" s="3">
        <v>0</v>
      </c>
      <c r="U582" s="3">
        <v>9238.4851282405198</v>
      </c>
      <c r="V582" s="3">
        <v>0</v>
      </c>
    </row>
    <row r="583" spans="1:22" ht="21.75" customHeight="1" x14ac:dyDescent="0.3">
      <c r="A583" s="3" t="s">
        <v>609</v>
      </c>
      <c r="B583" s="3">
        <v>55</v>
      </c>
      <c r="C583" s="3" t="s">
        <v>31</v>
      </c>
      <c r="D583" s="3" t="s">
        <v>26</v>
      </c>
      <c r="E583" s="3">
        <v>71409.529120342602</v>
      </c>
      <c r="F583" s="3">
        <v>16</v>
      </c>
      <c r="G583" s="3">
        <v>702.43830366163195</v>
      </c>
      <c r="H583" s="3">
        <v>6</v>
      </c>
      <c r="I583" s="3">
        <v>689.69459278965405</v>
      </c>
      <c r="J583" s="3">
        <v>12</v>
      </c>
      <c r="K583" s="3">
        <v>452.45328392751401</v>
      </c>
      <c r="L583" s="3">
        <v>4</v>
      </c>
      <c r="M583" s="3">
        <v>19</v>
      </c>
      <c r="N583" s="3">
        <v>8</v>
      </c>
      <c r="O583" s="3">
        <v>367</v>
      </c>
      <c r="P583" s="3">
        <v>2</v>
      </c>
      <c r="Q583" s="3">
        <v>3473.8024791513599</v>
      </c>
      <c r="R583" s="3">
        <v>6</v>
      </c>
      <c r="S583" s="3">
        <v>0</v>
      </c>
      <c r="T583" s="3">
        <v>0</v>
      </c>
      <c r="U583" s="3">
        <v>12971.3473908136</v>
      </c>
      <c r="V583" s="3">
        <v>1</v>
      </c>
    </row>
    <row r="584" spans="1:22" ht="21.75" customHeight="1" x14ac:dyDescent="0.3">
      <c r="A584" s="3" t="s">
        <v>610</v>
      </c>
      <c r="B584" s="3">
        <v>37</v>
      </c>
      <c r="C584" s="3" t="s">
        <v>23</v>
      </c>
      <c r="D584" s="3" t="s">
        <v>24</v>
      </c>
      <c r="E584" s="3">
        <v>35095.510774622097</v>
      </c>
      <c r="F584" s="3">
        <v>83</v>
      </c>
      <c r="G584" s="3">
        <v>1693.37343525402</v>
      </c>
      <c r="H584" s="3">
        <v>6</v>
      </c>
      <c r="I584" s="3">
        <v>934.739843461894</v>
      </c>
      <c r="J584" s="3">
        <v>23</v>
      </c>
      <c r="K584" s="3">
        <v>134.46259430964</v>
      </c>
      <c r="L584" s="3">
        <v>3</v>
      </c>
      <c r="M584" s="3">
        <v>16</v>
      </c>
      <c r="N584" s="3">
        <v>8</v>
      </c>
      <c r="O584" s="3">
        <v>432</v>
      </c>
      <c r="P584" s="3">
        <v>2</v>
      </c>
      <c r="Q584" s="3">
        <v>3528.5261942509001</v>
      </c>
      <c r="R584" s="3">
        <v>4</v>
      </c>
      <c r="S584" s="3">
        <v>0</v>
      </c>
      <c r="T584" s="3">
        <v>0</v>
      </c>
      <c r="U584" s="3">
        <v>4550.2199882287296</v>
      </c>
      <c r="V584" s="3">
        <v>1</v>
      </c>
    </row>
    <row r="585" spans="1:22" ht="21.75" customHeight="1" x14ac:dyDescent="0.3">
      <c r="A585" s="3" t="s">
        <v>611</v>
      </c>
      <c r="B585" s="3">
        <v>68</v>
      </c>
      <c r="C585" s="3" t="s">
        <v>31</v>
      </c>
      <c r="D585" s="3" t="s">
        <v>24</v>
      </c>
      <c r="E585" s="3">
        <v>62900.702280296799</v>
      </c>
      <c r="F585" s="3">
        <v>209</v>
      </c>
      <c r="G585" s="3">
        <v>442.33226230807099</v>
      </c>
      <c r="H585" s="3">
        <v>4</v>
      </c>
      <c r="I585" s="3">
        <v>447.53919730161601</v>
      </c>
      <c r="J585" s="3">
        <v>30</v>
      </c>
      <c r="K585" s="3">
        <v>887.22120586267204</v>
      </c>
      <c r="L585" s="3">
        <v>55</v>
      </c>
      <c r="M585" s="3">
        <v>8</v>
      </c>
      <c r="N585" s="3">
        <v>7</v>
      </c>
      <c r="O585" s="3">
        <v>382</v>
      </c>
      <c r="P585" s="3">
        <v>3</v>
      </c>
      <c r="Q585" s="3">
        <v>6023.2987736034202</v>
      </c>
      <c r="R585" s="3">
        <v>5</v>
      </c>
      <c r="S585" s="3">
        <v>0</v>
      </c>
      <c r="T585" s="3">
        <v>0</v>
      </c>
      <c r="U585" s="3">
        <v>7393.0571685805198</v>
      </c>
      <c r="V585" s="3">
        <v>1</v>
      </c>
    </row>
    <row r="586" spans="1:22" ht="21.75" customHeight="1" x14ac:dyDescent="0.3">
      <c r="A586" s="3" t="s">
        <v>612</v>
      </c>
      <c r="B586" s="3">
        <v>58</v>
      </c>
      <c r="C586" s="3" t="s">
        <v>31</v>
      </c>
      <c r="D586" s="3" t="s">
        <v>26</v>
      </c>
      <c r="E586" s="3">
        <v>24513.563668336199</v>
      </c>
      <c r="F586" s="3">
        <v>206</v>
      </c>
      <c r="G586" s="3">
        <v>2104.7181888445798</v>
      </c>
      <c r="H586" s="3">
        <v>4</v>
      </c>
      <c r="I586" s="3">
        <v>490.69684563460498</v>
      </c>
      <c r="J586" s="3">
        <v>14</v>
      </c>
      <c r="K586" s="3">
        <v>548.78531052828396</v>
      </c>
      <c r="L586" s="3">
        <v>79</v>
      </c>
      <c r="M586" s="3">
        <v>19</v>
      </c>
      <c r="N586" s="3">
        <v>8</v>
      </c>
      <c r="O586" s="3">
        <v>475</v>
      </c>
      <c r="P586" s="3">
        <v>4</v>
      </c>
      <c r="Q586" s="3">
        <v>13207.2695460703</v>
      </c>
      <c r="R586" s="3">
        <v>0</v>
      </c>
      <c r="S586" s="3">
        <v>0</v>
      </c>
      <c r="T586" s="3">
        <v>0</v>
      </c>
      <c r="U586" s="3">
        <v>6558.6215450365498</v>
      </c>
      <c r="V586" s="3">
        <v>1</v>
      </c>
    </row>
    <row r="587" spans="1:22" ht="21.75" customHeight="1" x14ac:dyDescent="0.3">
      <c r="A587" s="3" t="s">
        <v>613</v>
      </c>
      <c r="B587" s="3">
        <v>51</v>
      </c>
      <c r="C587" s="3" t="s">
        <v>28</v>
      </c>
      <c r="D587" s="3" t="s">
        <v>24</v>
      </c>
      <c r="E587" s="3">
        <v>25316.344830089802</v>
      </c>
      <c r="F587" s="3">
        <v>125</v>
      </c>
      <c r="G587" s="3">
        <v>1723.93975248386</v>
      </c>
      <c r="H587" s="3">
        <v>3</v>
      </c>
      <c r="I587" s="3">
        <v>953.25525073227402</v>
      </c>
      <c r="J587" s="3">
        <v>5</v>
      </c>
      <c r="K587" s="3">
        <v>737.27712937666502</v>
      </c>
      <c r="L587" s="3">
        <v>63</v>
      </c>
      <c r="M587" s="3">
        <v>2</v>
      </c>
      <c r="N587" s="3">
        <v>4</v>
      </c>
      <c r="O587" s="3">
        <v>411</v>
      </c>
      <c r="P587" s="3">
        <v>3</v>
      </c>
      <c r="Q587" s="3">
        <v>19839.4034044449</v>
      </c>
      <c r="R587" s="3">
        <v>4</v>
      </c>
      <c r="S587" s="3">
        <v>0</v>
      </c>
      <c r="T587" s="3">
        <v>0</v>
      </c>
      <c r="U587" s="3">
        <v>8780.3027841110707</v>
      </c>
      <c r="V587" s="3">
        <v>1</v>
      </c>
    </row>
    <row r="588" spans="1:22" ht="21.75" customHeight="1" x14ac:dyDescent="0.3">
      <c r="A588" s="3" t="s">
        <v>614</v>
      </c>
      <c r="B588" s="3">
        <v>43</v>
      </c>
      <c r="C588" s="3" t="s">
        <v>31</v>
      </c>
      <c r="D588" s="3" t="s">
        <v>26</v>
      </c>
      <c r="E588" s="3">
        <v>48788.497940581103</v>
      </c>
      <c r="F588" s="3">
        <v>18</v>
      </c>
      <c r="G588" s="3">
        <v>2699.6018953313601</v>
      </c>
      <c r="H588" s="3">
        <v>3</v>
      </c>
      <c r="I588" s="3">
        <v>1269.7123658415101</v>
      </c>
      <c r="J588" s="3">
        <v>40</v>
      </c>
      <c r="K588" s="3">
        <v>431.53919357754398</v>
      </c>
      <c r="L588" s="3">
        <v>44</v>
      </c>
      <c r="M588" s="3">
        <v>3</v>
      </c>
      <c r="N588" s="3">
        <v>6</v>
      </c>
      <c r="O588" s="3">
        <v>654</v>
      </c>
      <c r="P588" s="3">
        <v>5</v>
      </c>
      <c r="Q588" s="3">
        <v>9110.1422147338908</v>
      </c>
      <c r="R588" s="3">
        <v>7</v>
      </c>
      <c r="S588" s="3">
        <v>0</v>
      </c>
      <c r="T588" s="3">
        <v>0</v>
      </c>
      <c r="U588" s="3">
        <v>11430.384917912101</v>
      </c>
      <c r="V588" s="3">
        <v>1</v>
      </c>
    </row>
    <row r="589" spans="1:22" ht="21.75" customHeight="1" x14ac:dyDescent="0.3">
      <c r="A589" s="3" t="s">
        <v>615</v>
      </c>
      <c r="B589" s="3">
        <v>42</v>
      </c>
      <c r="C589" s="3" t="s">
        <v>28</v>
      </c>
      <c r="D589" s="3" t="s">
        <v>24</v>
      </c>
      <c r="E589" s="3">
        <v>59929.740834423297</v>
      </c>
      <c r="F589" s="3">
        <v>34</v>
      </c>
      <c r="G589" s="3">
        <v>1282.9815896023799</v>
      </c>
      <c r="H589" s="3">
        <v>4</v>
      </c>
      <c r="I589" s="3">
        <v>792.01520708322698</v>
      </c>
      <c r="J589" s="3">
        <v>9</v>
      </c>
      <c r="K589" s="3">
        <v>493.59304723388999</v>
      </c>
      <c r="L589" s="3">
        <v>59</v>
      </c>
      <c r="M589" s="3">
        <v>6</v>
      </c>
      <c r="N589" s="3">
        <v>0</v>
      </c>
      <c r="O589" s="3">
        <v>490</v>
      </c>
      <c r="P589" s="3">
        <v>0</v>
      </c>
      <c r="Q589" s="3">
        <v>6350.8292965806904</v>
      </c>
      <c r="R589" s="3">
        <v>5</v>
      </c>
      <c r="S589" s="3">
        <v>0</v>
      </c>
      <c r="T589" s="3">
        <v>0</v>
      </c>
      <c r="U589" s="3">
        <v>8804.2681734251</v>
      </c>
      <c r="V589" s="3">
        <v>1</v>
      </c>
    </row>
    <row r="590" spans="1:22" ht="21.75" customHeight="1" x14ac:dyDescent="0.3">
      <c r="A590" s="3" t="s">
        <v>616</v>
      </c>
      <c r="B590" s="3">
        <v>51</v>
      </c>
      <c r="C590" s="3" t="s">
        <v>28</v>
      </c>
      <c r="D590" s="3" t="s">
        <v>33</v>
      </c>
      <c r="E590" s="3">
        <v>64603.945740585499</v>
      </c>
      <c r="F590" s="3">
        <v>25</v>
      </c>
      <c r="G590" s="3">
        <v>1257.52293600147</v>
      </c>
      <c r="H590" s="3">
        <v>9</v>
      </c>
      <c r="I590" s="3">
        <v>976.28477071175996</v>
      </c>
      <c r="J590" s="3">
        <v>8</v>
      </c>
      <c r="K590" s="3">
        <v>400.00754136781597</v>
      </c>
      <c r="L590" s="3">
        <v>19</v>
      </c>
      <c r="M590" s="3">
        <v>17</v>
      </c>
      <c r="N590" s="3">
        <v>6</v>
      </c>
      <c r="O590" s="3">
        <v>870</v>
      </c>
      <c r="P590" s="3">
        <v>0</v>
      </c>
      <c r="Q590" s="3">
        <v>6377.8631993297804</v>
      </c>
      <c r="R590" s="3">
        <v>7</v>
      </c>
      <c r="S590" s="3">
        <v>0</v>
      </c>
      <c r="T590" s="3">
        <v>0</v>
      </c>
      <c r="U590" s="3">
        <v>14524.452850361</v>
      </c>
      <c r="V590" s="3">
        <v>1</v>
      </c>
    </row>
    <row r="591" spans="1:22" ht="21.75" customHeight="1" x14ac:dyDescent="0.3">
      <c r="A591" s="3" t="s">
        <v>617</v>
      </c>
      <c r="B591" s="3">
        <v>56</v>
      </c>
      <c r="C591" s="3" t="s">
        <v>23</v>
      </c>
      <c r="D591" s="3" t="s">
        <v>24</v>
      </c>
      <c r="E591" s="3">
        <v>64853.307041960601</v>
      </c>
      <c r="F591" s="3">
        <v>104</v>
      </c>
      <c r="G591" s="3">
        <v>1265.51656373935</v>
      </c>
      <c r="H591" s="3">
        <v>8</v>
      </c>
      <c r="I591" s="3">
        <v>1065.3280036040701</v>
      </c>
      <c r="J591" s="3">
        <v>49</v>
      </c>
      <c r="K591" s="3">
        <v>551.45876141451004</v>
      </c>
      <c r="L591" s="3">
        <v>52</v>
      </c>
      <c r="M591" s="3">
        <v>16</v>
      </c>
      <c r="N591" s="3">
        <v>8</v>
      </c>
      <c r="O591" s="3">
        <v>561</v>
      </c>
      <c r="P591" s="3">
        <v>4</v>
      </c>
      <c r="Q591" s="3">
        <v>14622.914796769301</v>
      </c>
      <c r="R591" s="3">
        <v>3</v>
      </c>
      <c r="S591" s="3">
        <v>0</v>
      </c>
      <c r="T591" s="3">
        <v>0</v>
      </c>
      <c r="U591" s="3">
        <v>6046.5250384151104</v>
      </c>
      <c r="V591" s="3">
        <v>1</v>
      </c>
    </row>
    <row r="592" spans="1:22" ht="21.75" customHeight="1" x14ac:dyDescent="0.3">
      <c r="A592" s="3" t="s">
        <v>618</v>
      </c>
      <c r="B592" s="3">
        <v>31</v>
      </c>
      <c r="C592" s="3" t="s">
        <v>28</v>
      </c>
      <c r="D592" s="3" t="s">
        <v>33</v>
      </c>
      <c r="E592" s="3">
        <v>58905.502025633599</v>
      </c>
      <c r="F592" s="3">
        <v>164</v>
      </c>
      <c r="G592" s="3">
        <v>3468.9176030211302</v>
      </c>
      <c r="H592" s="3">
        <v>10</v>
      </c>
      <c r="I592" s="3">
        <v>1090.67681602172</v>
      </c>
      <c r="J592" s="3">
        <v>40</v>
      </c>
      <c r="K592" s="3">
        <v>382.32319914280401</v>
      </c>
      <c r="L592" s="3">
        <v>72</v>
      </c>
      <c r="M592" s="3">
        <v>2</v>
      </c>
      <c r="N592" s="3">
        <v>2</v>
      </c>
      <c r="O592" s="3">
        <v>638</v>
      </c>
      <c r="P592" s="3">
        <v>5</v>
      </c>
      <c r="Q592" s="3">
        <v>18451.081222142799</v>
      </c>
      <c r="R592" s="3">
        <v>6</v>
      </c>
      <c r="S592" s="3">
        <v>0</v>
      </c>
      <c r="T592" s="3">
        <v>0</v>
      </c>
      <c r="U592" s="3">
        <v>11021.0761682715</v>
      </c>
      <c r="V592" s="3">
        <v>1</v>
      </c>
    </row>
    <row r="593" spans="1:22" ht="21.75" customHeight="1" x14ac:dyDescent="0.3">
      <c r="A593" s="3" t="s">
        <v>619</v>
      </c>
      <c r="B593" s="3">
        <v>68</v>
      </c>
      <c r="C593" s="3" t="s">
        <v>28</v>
      </c>
      <c r="D593" s="3" t="s">
        <v>33</v>
      </c>
      <c r="E593" s="3">
        <v>20948.159712270201</v>
      </c>
      <c r="F593" s="3">
        <v>100</v>
      </c>
      <c r="G593" s="3">
        <v>2006.7973632691201</v>
      </c>
      <c r="H593" s="3">
        <v>11</v>
      </c>
      <c r="I593" s="3">
        <v>466.26634595717701</v>
      </c>
      <c r="J593" s="3">
        <v>49</v>
      </c>
      <c r="K593" s="3">
        <v>284.43120945206198</v>
      </c>
      <c r="L593" s="3">
        <v>15</v>
      </c>
      <c r="M593" s="3">
        <v>2</v>
      </c>
      <c r="N593" s="3">
        <v>8</v>
      </c>
      <c r="O593" s="3">
        <v>719</v>
      </c>
      <c r="P593" s="3">
        <v>4</v>
      </c>
      <c r="Q593" s="3">
        <v>18106.521017774099</v>
      </c>
      <c r="R593" s="3">
        <v>0</v>
      </c>
      <c r="S593" s="3">
        <v>1</v>
      </c>
      <c r="T593" s="3">
        <v>0</v>
      </c>
      <c r="U593" s="3">
        <v>6229.4243115195804</v>
      </c>
      <c r="V593" s="3">
        <v>1</v>
      </c>
    </row>
    <row r="594" spans="1:22" ht="21.75" customHeight="1" x14ac:dyDescent="0.3">
      <c r="A594" s="3" t="s">
        <v>620</v>
      </c>
      <c r="B594" s="3">
        <v>32</v>
      </c>
      <c r="C594" s="3" t="s">
        <v>23</v>
      </c>
      <c r="D594" s="3" t="s">
        <v>33</v>
      </c>
      <c r="E594" s="3">
        <v>48903.230567348903</v>
      </c>
      <c r="F594" s="3">
        <v>146</v>
      </c>
      <c r="G594" s="3">
        <v>2575.7398713585899</v>
      </c>
      <c r="H594" s="3">
        <v>5</v>
      </c>
      <c r="I594" s="3">
        <v>528.04641942828403</v>
      </c>
      <c r="J594" s="3">
        <v>40</v>
      </c>
      <c r="K594" s="3">
        <v>450.45930357165003</v>
      </c>
      <c r="L594" s="3">
        <v>29</v>
      </c>
      <c r="M594" s="3">
        <v>12</v>
      </c>
      <c r="N594" s="3">
        <v>4</v>
      </c>
      <c r="O594" s="3">
        <v>347</v>
      </c>
      <c r="P594" s="3">
        <v>2</v>
      </c>
      <c r="Q594" s="3">
        <v>7950.4228566854299</v>
      </c>
      <c r="R594" s="3">
        <v>4</v>
      </c>
      <c r="S594" s="3">
        <v>0</v>
      </c>
      <c r="T594" s="3">
        <v>0</v>
      </c>
      <c r="U594" s="3">
        <v>3464.3022554323902</v>
      </c>
      <c r="V594" s="3">
        <v>1</v>
      </c>
    </row>
    <row r="595" spans="1:22" ht="21.75" customHeight="1" x14ac:dyDescent="0.3">
      <c r="A595" s="3" t="s">
        <v>621</v>
      </c>
      <c r="B595" s="3">
        <v>42</v>
      </c>
      <c r="C595" s="3" t="s">
        <v>28</v>
      </c>
      <c r="D595" s="3" t="s">
        <v>33</v>
      </c>
      <c r="E595" s="3">
        <v>67436.274049361993</v>
      </c>
      <c r="F595" s="3">
        <v>164</v>
      </c>
      <c r="G595" s="3">
        <v>2079.48545544629</v>
      </c>
      <c r="H595" s="3">
        <v>7</v>
      </c>
      <c r="I595" s="3">
        <v>558.47389211976304</v>
      </c>
      <c r="J595" s="3">
        <v>4</v>
      </c>
      <c r="K595" s="3">
        <v>631.954760938356</v>
      </c>
      <c r="L595" s="3">
        <v>19</v>
      </c>
      <c r="M595" s="3">
        <v>16</v>
      </c>
      <c r="N595" s="3">
        <v>8</v>
      </c>
      <c r="O595" s="3">
        <v>419</v>
      </c>
      <c r="P595" s="3">
        <v>0</v>
      </c>
      <c r="Q595" s="3">
        <v>2895.50331263411</v>
      </c>
      <c r="R595" s="3">
        <v>7</v>
      </c>
      <c r="S595" s="3">
        <v>0</v>
      </c>
      <c r="T595" s="3">
        <v>0</v>
      </c>
      <c r="U595" s="3">
        <v>14604.5569758128</v>
      </c>
      <c r="V595" s="3">
        <v>1</v>
      </c>
    </row>
    <row r="596" spans="1:22" ht="21.75" customHeight="1" x14ac:dyDescent="0.3">
      <c r="A596" s="3" t="s">
        <v>622</v>
      </c>
      <c r="B596" s="3">
        <v>44</v>
      </c>
      <c r="C596" s="3" t="s">
        <v>23</v>
      </c>
      <c r="D596" s="3" t="s">
        <v>33</v>
      </c>
      <c r="E596" s="3">
        <v>57979.236678933703</v>
      </c>
      <c r="F596" s="3">
        <v>106</v>
      </c>
      <c r="G596" s="3">
        <v>2205.5624332164198</v>
      </c>
      <c r="H596" s="3">
        <v>8</v>
      </c>
      <c r="I596" s="3">
        <v>1475.02183031289</v>
      </c>
      <c r="J596" s="3">
        <v>44</v>
      </c>
      <c r="K596" s="3">
        <v>790.914813642951</v>
      </c>
      <c r="L596" s="3">
        <v>51</v>
      </c>
      <c r="M596" s="3">
        <v>17</v>
      </c>
      <c r="N596" s="3">
        <v>7</v>
      </c>
      <c r="O596" s="3">
        <v>683</v>
      </c>
      <c r="P596" s="3">
        <v>2</v>
      </c>
      <c r="Q596" s="3">
        <v>12502.461682339799</v>
      </c>
      <c r="R596" s="3">
        <v>4</v>
      </c>
      <c r="S596" s="3">
        <v>0</v>
      </c>
      <c r="T596" s="3">
        <v>0</v>
      </c>
      <c r="U596" s="3">
        <v>7052.3564079531798</v>
      </c>
      <c r="V596" s="3">
        <v>1</v>
      </c>
    </row>
    <row r="597" spans="1:22" ht="21.75" customHeight="1" x14ac:dyDescent="0.3">
      <c r="A597" s="3" t="s">
        <v>623</v>
      </c>
      <c r="B597" s="3">
        <v>54</v>
      </c>
      <c r="C597" s="3" t="s">
        <v>31</v>
      </c>
      <c r="D597" s="3" t="s">
        <v>26</v>
      </c>
      <c r="E597" s="3">
        <v>53277.9085770319</v>
      </c>
      <c r="F597" s="3">
        <v>128</v>
      </c>
      <c r="G597" s="3">
        <v>319.90598728041499</v>
      </c>
      <c r="H597" s="3">
        <v>11</v>
      </c>
      <c r="I597" s="3">
        <v>977.86752871016597</v>
      </c>
      <c r="J597" s="3">
        <v>43</v>
      </c>
      <c r="K597" s="3">
        <v>163.13320455901999</v>
      </c>
      <c r="L597" s="3">
        <v>35</v>
      </c>
      <c r="M597" s="3">
        <v>18</v>
      </c>
      <c r="N597" s="3">
        <v>6</v>
      </c>
      <c r="O597" s="3">
        <v>628</v>
      </c>
      <c r="P597" s="3">
        <v>4</v>
      </c>
      <c r="Q597" s="3">
        <v>20891.0014709344</v>
      </c>
      <c r="R597" s="3">
        <v>1</v>
      </c>
      <c r="S597" s="3">
        <v>0</v>
      </c>
      <c r="T597" s="3">
        <v>0</v>
      </c>
      <c r="U597" s="3">
        <v>4567.1746532027601</v>
      </c>
      <c r="V597" s="3">
        <v>0</v>
      </c>
    </row>
    <row r="598" spans="1:22" ht="21.75" customHeight="1" x14ac:dyDescent="0.3">
      <c r="A598" s="3" t="s">
        <v>624</v>
      </c>
      <c r="B598" s="3">
        <v>60</v>
      </c>
      <c r="C598" s="3" t="s">
        <v>23</v>
      </c>
      <c r="D598" s="3" t="s">
        <v>26</v>
      </c>
      <c r="E598" s="3">
        <v>55926.0656043856</v>
      </c>
      <c r="F598" s="3">
        <v>201</v>
      </c>
      <c r="G598" s="3">
        <v>1052.1272243206099</v>
      </c>
      <c r="H598" s="3">
        <v>3</v>
      </c>
      <c r="I598" s="3">
        <v>962.16050213475603</v>
      </c>
      <c r="J598" s="3">
        <v>40</v>
      </c>
      <c r="K598" s="3">
        <v>721.67297126980998</v>
      </c>
      <c r="L598" s="3">
        <v>21</v>
      </c>
      <c r="M598" s="3">
        <v>16</v>
      </c>
      <c r="N598" s="3">
        <v>9</v>
      </c>
      <c r="O598" s="3">
        <v>843</v>
      </c>
      <c r="P598" s="3">
        <v>0</v>
      </c>
      <c r="Q598" s="3">
        <v>14591.312975561001</v>
      </c>
      <c r="R598" s="3">
        <v>0</v>
      </c>
      <c r="S598" s="3">
        <v>0</v>
      </c>
      <c r="T598" s="3">
        <v>0</v>
      </c>
      <c r="U598" s="3">
        <v>5954.9304239069197</v>
      </c>
      <c r="V598" s="3">
        <v>0</v>
      </c>
    </row>
    <row r="599" spans="1:22" ht="21.75" customHeight="1" x14ac:dyDescent="0.3">
      <c r="A599" s="3" t="s">
        <v>625</v>
      </c>
      <c r="B599" s="3">
        <v>49</v>
      </c>
      <c r="C599" s="3" t="s">
        <v>28</v>
      </c>
      <c r="D599" s="3" t="s">
        <v>26</v>
      </c>
      <c r="E599" s="3">
        <v>55625.357835989998</v>
      </c>
      <c r="F599" s="3">
        <v>163</v>
      </c>
      <c r="G599" s="3">
        <v>1002.94356277186</v>
      </c>
      <c r="H599" s="3">
        <v>11</v>
      </c>
      <c r="I599" s="3">
        <v>928.18251361430896</v>
      </c>
      <c r="J599" s="3">
        <v>18</v>
      </c>
      <c r="K599" s="3">
        <v>325.43455273094497</v>
      </c>
      <c r="L599" s="3">
        <v>0</v>
      </c>
      <c r="M599" s="3">
        <v>15</v>
      </c>
      <c r="N599" s="3">
        <v>5</v>
      </c>
      <c r="O599" s="3">
        <v>384</v>
      </c>
      <c r="P599" s="3">
        <v>2</v>
      </c>
      <c r="Q599" s="3">
        <v>3854.2897874727901</v>
      </c>
      <c r="R599" s="3">
        <v>7</v>
      </c>
      <c r="S599" s="3">
        <v>0</v>
      </c>
      <c r="T599" s="3">
        <v>1</v>
      </c>
      <c r="U599" s="3">
        <v>12051.9113103253</v>
      </c>
      <c r="V599" s="3">
        <v>1</v>
      </c>
    </row>
    <row r="600" spans="1:22" ht="21.75" customHeight="1" x14ac:dyDescent="0.3">
      <c r="A600" s="3" t="s">
        <v>626</v>
      </c>
      <c r="B600" s="3">
        <v>36</v>
      </c>
      <c r="C600" s="3" t="s">
        <v>23</v>
      </c>
      <c r="D600" s="3" t="s">
        <v>33</v>
      </c>
      <c r="E600" s="3">
        <v>14631.848906416801</v>
      </c>
      <c r="F600" s="3">
        <v>70</v>
      </c>
      <c r="G600" s="3">
        <v>1547.26649014644</v>
      </c>
      <c r="H600" s="3">
        <v>6</v>
      </c>
      <c r="I600" s="3">
        <v>337.722308733175</v>
      </c>
      <c r="J600" s="3">
        <v>19</v>
      </c>
      <c r="K600" s="3">
        <v>248.07159204390001</v>
      </c>
      <c r="L600" s="3">
        <v>20</v>
      </c>
      <c r="M600" s="3">
        <v>15</v>
      </c>
      <c r="N600" s="3">
        <v>1</v>
      </c>
      <c r="O600" s="3">
        <v>316</v>
      </c>
      <c r="P600" s="3">
        <v>1</v>
      </c>
      <c r="Q600" s="3">
        <v>11596.8013490262</v>
      </c>
      <c r="R600" s="3">
        <v>0</v>
      </c>
      <c r="S600" s="3">
        <v>0</v>
      </c>
      <c r="T600" s="3">
        <v>1</v>
      </c>
      <c r="U600" s="3">
        <v>13538.624537161601</v>
      </c>
      <c r="V600" s="3">
        <v>1</v>
      </c>
    </row>
    <row r="601" spans="1:22" ht="21.75" customHeight="1" x14ac:dyDescent="0.3">
      <c r="A601" s="3" t="s">
        <v>627</v>
      </c>
      <c r="B601" s="3">
        <v>68</v>
      </c>
      <c r="C601" s="3" t="s">
        <v>28</v>
      </c>
      <c r="D601" s="3" t="s">
        <v>24</v>
      </c>
      <c r="E601" s="3">
        <v>70788.0405674371</v>
      </c>
      <c r="F601" s="3">
        <v>173</v>
      </c>
      <c r="G601" s="3">
        <v>1417.19942659309</v>
      </c>
      <c r="H601" s="3">
        <v>4</v>
      </c>
      <c r="I601" s="3">
        <v>1478.3666647719599</v>
      </c>
      <c r="J601" s="3">
        <v>32</v>
      </c>
      <c r="K601" s="3">
        <v>261.80139520881301</v>
      </c>
      <c r="L601" s="3">
        <v>47</v>
      </c>
      <c r="M601" s="3">
        <v>0</v>
      </c>
      <c r="N601" s="3">
        <v>6</v>
      </c>
      <c r="O601" s="3">
        <v>835</v>
      </c>
      <c r="P601" s="3">
        <v>5</v>
      </c>
      <c r="Q601" s="3">
        <v>5942.0526369824902</v>
      </c>
      <c r="R601" s="3">
        <v>3</v>
      </c>
      <c r="S601" s="3">
        <v>0</v>
      </c>
      <c r="T601" s="3">
        <v>0</v>
      </c>
      <c r="U601" s="3">
        <v>14507.8731355539</v>
      </c>
      <c r="V601" s="3">
        <v>0</v>
      </c>
    </row>
    <row r="602" spans="1:22" ht="21.75" customHeight="1" x14ac:dyDescent="0.3">
      <c r="A602" s="3" t="s">
        <v>628</v>
      </c>
      <c r="B602" s="3">
        <v>39</v>
      </c>
      <c r="C602" s="3" t="s">
        <v>31</v>
      </c>
      <c r="D602" s="3" t="s">
        <v>26</v>
      </c>
      <c r="E602" s="3">
        <v>48010.407665237799</v>
      </c>
      <c r="F602" s="3">
        <v>66</v>
      </c>
      <c r="G602" s="3">
        <v>213.85962879275499</v>
      </c>
      <c r="H602" s="3">
        <v>3</v>
      </c>
      <c r="I602" s="3">
        <v>967.715635775436</v>
      </c>
      <c r="J602" s="3">
        <v>42</v>
      </c>
      <c r="K602" s="3">
        <v>1150.96860355184</v>
      </c>
      <c r="L602" s="3">
        <v>71</v>
      </c>
      <c r="M602" s="3">
        <v>13</v>
      </c>
      <c r="N602" s="3">
        <v>1</v>
      </c>
      <c r="O602" s="3">
        <v>683</v>
      </c>
      <c r="P602" s="3">
        <v>1</v>
      </c>
      <c r="Q602" s="3">
        <v>13979.3725992694</v>
      </c>
      <c r="R602" s="3">
        <v>5</v>
      </c>
      <c r="S602" s="3">
        <v>0</v>
      </c>
      <c r="T602" s="3">
        <v>0</v>
      </c>
      <c r="U602" s="3">
        <v>6247.7876639464303</v>
      </c>
      <c r="V602" s="3">
        <v>1</v>
      </c>
    </row>
    <row r="603" spans="1:22" ht="21.75" customHeight="1" x14ac:dyDescent="0.3">
      <c r="A603" s="3" t="s">
        <v>629</v>
      </c>
      <c r="B603" s="3">
        <v>67</v>
      </c>
      <c r="C603" s="3" t="s">
        <v>23</v>
      </c>
      <c r="D603" s="3" t="s">
        <v>24</v>
      </c>
      <c r="E603" s="3">
        <v>62736.556234740099</v>
      </c>
      <c r="F603" s="3">
        <v>73</v>
      </c>
      <c r="G603" s="3">
        <v>1534.3523700573801</v>
      </c>
      <c r="H603" s="3">
        <v>11</v>
      </c>
      <c r="I603" s="3">
        <v>1053.1060394292299</v>
      </c>
      <c r="J603" s="3">
        <v>36</v>
      </c>
      <c r="K603" s="3">
        <v>686.09365674864796</v>
      </c>
      <c r="L603" s="3">
        <v>4</v>
      </c>
      <c r="M603" s="3">
        <v>14</v>
      </c>
      <c r="N603" s="3">
        <v>5</v>
      </c>
      <c r="O603" s="3">
        <v>381</v>
      </c>
      <c r="P603" s="3">
        <v>2</v>
      </c>
      <c r="Q603" s="3">
        <v>11742.242183375</v>
      </c>
      <c r="R603" s="3">
        <v>6</v>
      </c>
      <c r="S603" s="3">
        <v>0</v>
      </c>
      <c r="T603" s="3">
        <v>0</v>
      </c>
      <c r="U603" s="3">
        <v>7314.3371835895896</v>
      </c>
      <c r="V603" s="3">
        <v>1</v>
      </c>
    </row>
    <row r="604" spans="1:22" ht="21.75" customHeight="1" x14ac:dyDescent="0.3">
      <c r="A604" s="3" t="s">
        <v>630</v>
      </c>
      <c r="B604" s="3">
        <v>44</v>
      </c>
      <c r="C604" s="3" t="s">
        <v>31</v>
      </c>
      <c r="D604" s="3" t="s">
        <v>24</v>
      </c>
      <c r="E604" s="3">
        <v>10000</v>
      </c>
      <c r="F604" s="3">
        <v>20</v>
      </c>
      <c r="G604" s="3">
        <v>10</v>
      </c>
      <c r="H604" s="3">
        <v>6</v>
      </c>
      <c r="I604" s="3">
        <v>182.067548879469</v>
      </c>
      <c r="J604" s="3">
        <v>30</v>
      </c>
      <c r="K604" s="3">
        <v>212.12594300442001</v>
      </c>
      <c r="L604" s="3">
        <v>39</v>
      </c>
      <c r="M604" s="3">
        <v>3</v>
      </c>
      <c r="N604" s="3">
        <v>5</v>
      </c>
      <c r="O604" s="3">
        <v>817</v>
      </c>
      <c r="P604" s="3">
        <v>3</v>
      </c>
      <c r="Q604" s="3">
        <v>10363.9495023006</v>
      </c>
      <c r="R604" s="3">
        <v>7</v>
      </c>
      <c r="S604" s="3">
        <v>0</v>
      </c>
      <c r="T604" s="3">
        <v>0</v>
      </c>
      <c r="U604" s="3">
        <v>8961.4861249778605</v>
      </c>
      <c r="V604" s="3">
        <v>1</v>
      </c>
    </row>
    <row r="605" spans="1:22" ht="21.75" customHeight="1" x14ac:dyDescent="0.3">
      <c r="A605" s="3" t="s">
        <v>631</v>
      </c>
      <c r="B605" s="3">
        <v>41</v>
      </c>
      <c r="C605" s="3" t="s">
        <v>28</v>
      </c>
      <c r="D605" s="3" t="s">
        <v>33</v>
      </c>
      <c r="E605" s="3">
        <v>79897.854274531201</v>
      </c>
      <c r="F605" s="3">
        <v>198</v>
      </c>
      <c r="G605" s="3">
        <v>2121.1767297050601</v>
      </c>
      <c r="H605" s="3">
        <v>2</v>
      </c>
      <c r="I605" s="3">
        <v>1072.87534832653</v>
      </c>
      <c r="J605" s="3">
        <v>38</v>
      </c>
      <c r="K605" s="3">
        <v>361.89143905643101</v>
      </c>
      <c r="L605" s="3">
        <v>78</v>
      </c>
      <c r="M605" s="3">
        <v>19</v>
      </c>
      <c r="N605" s="3">
        <v>8</v>
      </c>
      <c r="O605" s="3">
        <v>405</v>
      </c>
      <c r="P605" s="3">
        <v>2</v>
      </c>
      <c r="Q605" s="3">
        <v>8215.5028980796706</v>
      </c>
      <c r="R605" s="3">
        <v>3</v>
      </c>
      <c r="S605" s="3">
        <v>0</v>
      </c>
      <c r="T605" s="3">
        <v>0</v>
      </c>
      <c r="U605" s="3">
        <v>2872.2511792016098</v>
      </c>
      <c r="V605" s="3">
        <v>1</v>
      </c>
    </row>
    <row r="606" spans="1:22" ht="21.75" customHeight="1" x14ac:dyDescent="0.3">
      <c r="A606" s="3" t="s">
        <v>632</v>
      </c>
      <c r="B606" s="3">
        <v>32</v>
      </c>
      <c r="C606" s="3" t="s">
        <v>28</v>
      </c>
      <c r="D606" s="3" t="s">
        <v>33</v>
      </c>
      <c r="E606" s="3">
        <v>29184.590412088201</v>
      </c>
      <c r="F606" s="3">
        <v>115</v>
      </c>
      <c r="G606" s="3">
        <v>1583.1628881055999</v>
      </c>
      <c r="H606" s="3">
        <v>0</v>
      </c>
      <c r="I606" s="3">
        <v>675.32564245533104</v>
      </c>
      <c r="J606" s="3">
        <v>12</v>
      </c>
      <c r="K606" s="3">
        <v>160.684068254435</v>
      </c>
      <c r="L606" s="3">
        <v>44</v>
      </c>
      <c r="M606" s="3">
        <v>10</v>
      </c>
      <c r="N606" s="3">
        <v>9</v>
      </c>
      <c r="O606" s="3">
        <v>446</v>
      </c>
      <c r="P606" s="3">
        <v>0</v>
      </c>
      <c r="Q606" s="3">
        <v>14556.0105186111</v>
      </c>
      <c r="R606" s="3">
        <v>0</v>
      </c>
      <c r="S606" s="3">
        <v>1</v>
      </c>
      <c r="T606" s="3">
        <v>0</v>
      </c>
      <c r="U606" s="3">
        <v>9139.9295810223794</v>
      </c>
      <c r="V606" s="3">
        <v>1</v>
      </c>
    </row>
    <row r="607" spans="1:22" ht="21.75" customHeight="1" x14ac:dyDescent="0.3">
      <c r="A607" s="3" t="s">
        <v>633</v>
      </c>
      <c r="B607" s="3">
        <v>38</v>
      </c>
      <c r="C607" s="3" t="s">
        <v>31</v>
      </c>
      <c r="D607" s="3" t="s">
        <v>33</v>
      </c>
      <c r="E607" s="3">
        <v>95744.138576549507</v>
      </c>
      <c r="F607" s="3">
        <v>127</v>
      </c>
      <c r="G607" s="3">
        <v>2496.2863720136702</v>
      </c>
      <c r="H607" s="3">
        <v>6</v>
      </c>
      <c r="I607" s="3">
        <v>337.025958845817</v>
      </c>
      <c r="J607" s="3">
        <v>37</v>
      </c>
      <c r="K607" s="3">
        <v>169.00047084964399</v>
      </c>
      <c r="L607" s="3">
        <v>30</v>
      </c>
      <c r="M607" s="3">
        <v>17</v>
      </c>
      <c r="N607" s="3">
        <v>3</v>
      </c>
      <c r="O607" s="3">
        <v>307</v>
      </c>
      <c r="P607" s="3">
        <v>4</v>
      </c>
      <c r="Q607" s="3">
        <v>19163.949180813601</v>
      </c>
      <c r="R607" s="3">
        <v>6</v>
      </c>
      <c r="S607" s="3">
        <v>0</v>
      </c>
      <c r="T607" s="3">
        <v>0</v>
      </c>
      <c r="U607" s="3">
        <v>7259.6734966820504</v>
      </c>
      <c r="V607" s="3">
        <v>1</v>
      </c>
    </row>
    <row r="608" spans="1:22" ht="21.75" customHeight="1" x14ac:dyDescent="0.3">
      <c r="A608" s="3" t="s">
        <v>634</v>
      </c>
      <c r="B608" s="3">
        <v>68</v>
      </c>
      <c r="C608" s="3" t="s">
        <v>23</v>
      </c>
      <c r="D608" s="3" t="s">
        <v>26</v>
      </c>
      <c r="E608" s="3">
        <v>88146.326970121096</v>
      </c>
      <c r="F608" s="3">
        <v>129</v>
      </c>
      <c r="G608" s="3">
        <v>1670.27853488302</v>
      </c>
      <c r="H608" s="3">
        <v>8</v>
      </c>
      <c r="I608" s="3">
        <v>466.182716944871</v>
      </c>
      <c r="J608" s="3">
        <v>44</v>
      </c>
      <c r="K608" s="3">
        <v>159.60062189288701</v>
      </c>
      <c r="L608" s="3">
        <v>14</v>
      </c>
      <c r="M608" s="3">
        <v>16</v>
      </c>
      <c r="N608" s="3">
        <v>8</v>
      </c>
      <c r="O608" s="3">
        <v>573</v>
      </c>
      <c r="P608" s="3">
        <v>2</v>
      </c>
      <c r="Q608" s="3">
        <v>21709.268908711401</v>
      </c>
      <c r="R608" s="3">
        <v>1</v>
      </c>
      <c r="S608" s="3">
        <v>0</v>
      </c>
      <c r="T608" s="3">
        <v>0</v>
      </c>
      <c r="U608" s="3">
        <v>15502.8102354573</v>
      </c>
      <c r="V608" s="3">
        <v>1</v>
      </c>
    </row>
    <row r="609" spans="1:22" ht="21.75" customHeight="1" x14ac:dyDescent="0.3">
      <c r="A609" s="3" t="s">
        <v>635</v>
      </c>
      <c r="B609" s="3">
        <v>55</v>
      </c>
      <c r="C609" s="3" t="s">
        <v>23</v>
      </c>
      <c r="D609" s="3" t="s">
        <v>33</v>
      </c>
      <c r="E609" s="3">
        <v>26151.5116503957</v>
      </c>
      <c r="F609" s="3">
        <v>63</v>
      </c>
      <c r="G609" s="3">
        <v>1130.08526658862</v>
      </c>
      <c r="H609" s="3">
        <v>1</v>
      </c>
      <c r="I609" s="3">
        <v>357.28702704132201</v>
      </c>
      <c r="J609" s="3">
        <v>5</v>
      </c>
      <c r="K609" s="3">
        <v>239.433891121774</v>
      </c>
      <c r="L609" s="3">
        <v>57</v>
      </c>
      <c r="M609" s="3">
        <v>8</v>
      </c>
      <c r="N609" s="3">
        <v>1</v>
      </c>
      <c r="O609" s="3">
        <v>810</v>
      </c>
      <c r="P609" s="3">
        <v>0</v>
      </c>
      <c r="Q609" s="3">
        <v>14480.218087388601</v>
      </c>
      <c r="R609" s="3">
        <v>6</v>
      </c>
      <c r="S609" s="3">
        <v>0</v>
      </c>
      <c r="T609" s="3">
        <v>0</v>
      </c>
      <c r="U609" s="3">
        <v>6112.1416522463196</v>
      </c>
      <c r="V609" s="3">
        <v>1</v>
      </c>
    </row>
    <row r="610" spans="1:22" ht="21.75" customHeight="1" x14ac:dyDescent="0.3">
      <c r="A610" s="3" t="s">
        <v>636</v>
      </c>
      <c r="B610" s="3">
        <v>31</v>
      </c>
      <c r="C610" s="3" t="s">
        <v>28</v>
      </c>
      <c r="D610" s="3" t="s">
        <v>26</v>
      </c>
      <c r="E610" s="3">
        <v>64706.6603526654</v>
      </c>
      <c r="F610" s="3">
        <v>77</v>
      </c>
      <c r="G610" s="3">
        <v>239.01232119290799</v>
      </c>
      <c r="H610" s="3">
        <v>6</v>
      </c>
      <c r="I610" s="3">
        <v>351.37553170988599</v>
      </c>
      <c r="J610" s="3">
        <v>46</v>
      </c>
      <c r="K610" s="3">
        <v>691.46297354343506</v>
      </c>
      <c r="L610" s="3">
        <v>52</v>
      </c>
      <c r="M610" s="3">
        <v>13</v>
      </c>
      <c r="N610" s="3">
        <v>4</v>
      </c>
      <c r="O610" s="3">
        <v>337</v>
      </c>
      <c r="P610" s="3">
        <v>0</v>
      </c>
      <c r="Q610" s="3">
        <v>19623.6332901899</v>
      </c>
      <c r="R610" s="3">
        <v>7</v>
      </c>
      <c r="S610" s="3">
        <v>0</v>
      </c>
      <c r="T610" s="3">
        <v>0</v>
      </c>
      <c r="U610" s="3">
        <v>7872.8823852559399</v>
      </c>
      <c r="V610" s="3">
        <v>1</v>
      </c>
    </row>
    <row r="611" spans="1:22" ht="21.75" customHeight="1" x14ac:dyDescent="0.3">
      <c r="A611" s="3" t="s">
        <v>637</v>
      </c>
      <c r="B611" s="3">
        <v>60</v>
      </c>
      <c r="C611" s="3" t="s">
        <v>31</v>
      </c>
      <c r="D611" s="3" t="s">
        <v>26</v>
      </c>
      <c r="E611" s="3">
        <v>31690.1865577971</v>
      </c>
      <c r="F611" s="3">
        <v>109</v>
      </c>
      <c r="G611" s="3">
        <v>1184.3827932719</v>
      </c>
      <c r="H611" s="3">
        <v>9</v>
      </c>
      <c r="I611" s="3">
        <v>821.19173712747397</v>
      </c>
      <c r="J611" s="3">
        <v>7</v>
      </c>
      <c r="K611" s="3">
        <v>766.422543722912</v>
      </c>
      <c r="L611" s="3">
        <v>44</v>
      </c>
      <c r="M611" s="3">
        <v>2</v>
      </c>
      <c r="N611" s="3">
        <v>2</v>
      </c>
      <c r="O611" s="3">
        <v>813</v>
      </c>
      <c r="P611" s="3">
        <v>1</v>
      </c>
      <c r="Q611" s="3">
        <v>5932.6856835313502</v>
      </c>
      <c r="R611" s="3">
        <v>1</v>
      </c>
      <c r="S611" s="3">
        <v>0</v>
      </c>
      <c r="T611" s="3">
        <v>1</v>
      </c>
      <c r="U611" s="3">
        <v>15812.5060475754</v>
      </c>
      <c r="V611" s="3">
        <v>1</v>
      </c>
    </row>
    <row r="612" spans="1:22" ht="21.75" customHeight="1" x14ac:dyDescent="0.3">
      <c r="A612" s="3" t="s">
        <v>638</v>
      </c>
      <c r="B612" s="3">
        <v>38</v>
      </c>
      <c r="C612" s="3" t="s">
        <v>31</v>
      </c>
      <c r="D612" s="3" t="s">
        <v>26</v>
      </c>
      <c r="E612" s="3">
        <v>38490.691354258597</v>
      </c>
      <c r="F612" s="3">
        <v>150</v>
      </c>
      <c r="G612" s="3">
        <v>869.83105369670704</v>
      </c>
      <c r="H612" s="3">
        <v>1</v>
      </c>
      <c r="I612" s="3">
        <v>664.63302394392201</v>
      </c>
      <c r="J612" s="3">
        <v>42</v>
      </c>
      <c r="K612" s="3">
        <v>269.585330339802</v>
      </c>
      <c r="L612" s="3">
        <v>66</v>
      </c>
      <c r="M612" s="3">
        <v>19</v>
      </c>
      <c r="N612" s="3">
        <v>5</v>
      </c>
      <c r="O612" s="3">
        <v>523</v>
      </c>
      <c r="P612" s="3">
        <v>2</v>
      </c>
      <c r="Q612" s="3">
        <v>9988.6088567989409</v>
      </c>
      <c r="R612" s="3">
        <v>5</v>
      </c>
      <c r="S612" s="3">
        <v>0</v>
      </c>
      <c r="T612" s="3">
        <v>0</v>
      </c>
      <c r="U612" s="3">
        <v>4896.3574698028397</v>
      </c>
      <c r="V612" s="3">
        <v>1</v>
      </c>
    </row>
    <row r="613" spans="1:22" ht="21.75" customHeight="1" x14ac:dyDescent="0.3">
      <c r="A613" s="3" t="s">
        <v>639</v>
      </c>
      <c r="B613" s="3">
        <v>31</v>
      </c>
      <c r="C613" s="3" t="s">
        <v>23</v>
      </c>
      <c r="D613" s="3" t="s">
        <v>26</v>
      </c>
      <c r="E613" s="3">
        <v>38897.013182410999</v>
      </c>
      <c r="F613" s="3">
        <v>141</v>
      </c>
      <c r="G613" s="3">
        <v>1797.2406123808501</v>
      </c>
      <c r="H613" s="3">
        <v>2</v>
      </c>
      <c r="I613" s="3">
        <v>916.92427675648605</v>
      </c>
      <c r="J613" s="3">
        <v>9</v>
      </c>
      <c r="K613" s="3">
        <v>396.671609726101</v>
      </c>
      <c r="L613" s="3">
        <v>41</v>
      </c>
      <c r="M613" s="3">
        <v>19</v>
      </c>
      <c r="N613" s="3">
        <v>1</v>
      </c>
      <c r="O613" s="3">
        <v>870</v>
      </c>
      <c r="P613" s="3">
        <v>5</v>
      </c>
      <c r="Q613" s="3">
        <v>6249.2370911819098</v>
      </c>
      <c r="R613" s="3">
        <v>6</v>
      </c>
      <c r="S613" s="3">
        <v>0</v>
      </c>
      <c r="T613" s="3">
        <v>0</v>
      </c>
      <c r="U613" s="3">
        <v>8848.9934509679206</v>
      </c>
      <c r="V613" s="3">
        <v>1</v>
      </c>
    </row>
    <row r="614" spans="1:22" ht="21.75" customHeight="1" x14ac:dyDescent="0.3">
      <c r="A614" s="3" t="s">
        <v>640</v>
      </c>
      <c r="B614" s="3">
        <v>28</v>
      </c>
      <c r="C614" s="3" t="s">
        <v>23</v>
      </c>
      <c r="D614" s="3" t="s">
        <v>33</v>
      </c>
      <c r="E614" s="3">
        <v>58062.752120828998</v>
      </c>
      <c r="F614" s="3">
        <v>209</v>
      </c>
      <c r="G614" s="3">
        <v>1163.11812875633</v>
      </c>
      <c r="H614" s="3">
        <v>9</v>
      </c>
      <c r="I614" s="3">
        <v>1386.5915548738001</v>
      </c>
      <c r="J614" s="3">
        <v>40</v>
      </c>
      <c r="K614" s="3">
        <v>709.65120382355701</v>
      </c>
      <c r="L614" s="3">
        <v>23</v>
      </c>
      <c r="M614" s="3">
        <v>3</v>
      </c>
      <c r="N614" s="3">
        <v>9</v>
      </c>
      <c r="O614" s="3">
        <v>886</v>
      </c>
      <c r="P614" s="3">
        <v>3</v>
      </c>
      <c r="Q614" s="3">
        <v>9069.2376064280506</v>
      </c>
      <c r="R614" s="3">
        <v>3</v>
      </c>
      <c r="S614" s="3">
        <v>0</v>
      </c>
      <c r="T614" s="3">
        <v>0</v>
      </c>
      <c r="U614" s="3">
        <v>11121.6211799839</v>
      </c>
      <c r="V614" s="3">
        <v>0</v>
      </c>
    </row>
    <row r="615" spans="1:22" ht="21.75" customHeight="1" x14ac:dyDescent="0.3">
      <c r="A615" s="3" t="s">
        <v>641</v>
      </c>
      <c r="B615" s="3">
        <v>26</v>
      </c>
      <c r="C615" s="3" t="s">
        <v>23</v>
      </c>
      <c r="D615" s="3" t="s">
        <v>26</v>
      </c>
      <c r="E615" s="3">
        <v>55843.462227729302</v>
      </c>
      <c r="F615" s="3">
        <v>176</v>
      </c>
      <c r="G615" s="3">
        <v>1983.93191062041</v>
      </c>
      <c r="H615" s="3">
        <v>11</v>
      </c>
      <c r="I615" s="3">
        <v>754.67370023043202</v>
      </c>
      <c r="J615" s="3">
        <v>3</v>
      </c>
      <c r="K615" s="3">
        <v>509.15010813857901</v>
      </c>
      <c r="L615" s="3">
        <v>37</v>
      </c>
      <c r="M615" s="3">
        <v>15</v>
      </c>
      <c r="N615" s="3">
        <v>8</v>
      </c>
      <c r="O615" s="3">
        <v>432</v>
      </c>
      <c r="P615" s="3">
        <v>3</v>
      </c>
      <c r="Q615" s="3">
        <v>5845.64322454996</v>
      </c>
      <c r="R615" s="3">
        <v>2</v>
      </c>
      <c r="S615" s="3">
        <v>0</v>
      </c>
      <c r="T615" s="3">
        <v>0</v>
      </c>
      <c r="U615" s="3">
        <v>5798.9530656409097</v>
      </c>
      <c r="V615" s="3">
        <v>1</v>
      </c>
    </row>
    <row r="616" spans="1:22" ht="21.75" customHeight="1" x14ac:dyDescent="0.3">
      <c r="A616" s="3" t="s">
        <v>642</v>
      </c>
      <c r="B616" s="3">
        <v>47</v>
      </c>
      <c r="C616" s="3" t="s">
        <v>31</v>
      </c>
      <c r="D616" s="3" t="s">
        <v>33</v>
      </c>
      <c r="E616" s="3">
        <v>28371.365209877898</v>
      </c>
      <c r="F616" s="3">
        <v>194</v>
      </c>
      <c r="G616" s="3">
        <v>2583.06883614144</v>
      </c>
      <c r="H616" s="3">
        <v>9</v>
      </c>
      <c r="I616" s="3">
        <v>20</v>
      </c>
      <c r="J616" s="3">
        <v>13</v>
      </c>
      <c r="K616" s="3">
        <v>587.07007139169195</v>
      </c>
      <c r="L616" s="3">
        <v>50</v>
      </c>
      <c r="M616" s="3">
        <v>11</v>
      </c>
      <c r="N616" s="3">
        <v>3</v>
      </c>
      <c r="O616" s="3">
        <v>661</v>
      </c>
      <c r="P616" s="3">
        <v>4</v>
      </c>
      <c r="Q616" s="3">
        <v>21772.2495374174</v>
      </c>
      <c r="R616" s="3">
        <v>4</v>
      </c>
      <c r="S616" s="3">
        <v>0</v>
      </c>
      <c r="T616" s="3">
        <v>0</v>
      </c>
      <c r="U616" s="3">
        <v>11932.517436582601</v>
      </c>
      <c r="V616" s="3">
        <v>1</v>
      </c>
    </row>
    <row r="617" spans="1:22" ht="21.75" customHeight="1" x14ac:dyDescent="0.3">
      <c r="A617" s="3" t="s">
        <v>643</v>
      </c>
      <c r="B617" s="3">
        <v>33</v>
      </c>
      <c r="C617" s="3" t="s">
        <v>23</v>
      </c>
      <c r="D617" s="3" t="s">
        <v>33</v>
      </c>
      <c r="E617" s="3">
        <v>57919.125261255998</v>
      </c>
      <c r="F617" s="3">
        <v>83</v>
      </c>
      <c r="G617" s="3">
        <v>368.73408218691901</v>
      </c>
      <c r="H617" s="3">
        <v>2</v>
      </c>
      <c r="I617" s="3">
        <v>715.31462595826395</v>
      </c>
      <c r="J617" s="3">
        <v>3</v>
      </c>
      <c r="K617" s="3">
        <v>370.46304879986297</v>
      </c>
      <c r="L617" s="3">
        <v>23</v>
      </c>
      <c r="M617" s="3">
        <v>7</v>
      </c>
      <c r="N617" s="3">
        <v>6</v>
      </c>
      <c r="O617" s="3">
        <v>520</v>
      </c>
      <c r="P617" s="3">
        <v>4</v>
      </c>
      <c r="Q617" s="3">
        <v>9763.3075733182304</v>
      </c>
      <c r="R617" s="3">
        <v>3</v>
      </c>
      <c r="S617" s="3">
        <v>1</v>
      </c>
      <c r="T617" s="3">
        <v>0</v>
      </c>
      <c r="U617" s="3">
        <v>6971.0183284260402</v>
      </c>
      <c r="V617" s="3">
        <v>1</v>
      </c>
    </row>
    <row r="618" spans="1:22" ht="21.75" customHeight="1" x14ac:dyDescent="0.3">
      <c r="A618" s="3" t="s">
        <v>644</v>
      </c>
      <c r="B618" s="3">
        <v>50</v>
      </c>
      <c r="C618" s="3" t="s">
        <v>23</v>
      </c>
      <c r="D618" s="3" t="s">
        <v>26</v>
      </c>
      <c r="E618" s="3">
        <v>46326.035723118097</v>
      </c>
      <c r="F618" s="3">
        <v>228</v>
      </c>
      <c r="G618" s="3">
        <v>1497.9139787726299</v>
      </c>
      <c r="H618" s="3">
        <v>11</v>
      </c>
      <c r="I618" s="3">
        <v>1217.68805273926</v>
      </c>
      <c r="J618" s="3">
        <v>23</v>
      </c>
      <c r="K618" s="3">
        <v>882.72946115102695</v>
      </c>
      <c r="L618" s="3">
        <v>76</v>
      </c>
      <c r="M618" s="3">
        <v>8</v>
      </c>
      <c r="N618" s="3">
        <v>4</v>
      </c>
      <c r="O618" s="3">
        <v>381</v>
      </c>
      <c r="P618" s="3">
        <v>1</v>
      </c>
      <c r="Q618" s="3">
        <v>11151.5411771407</v>
      </c>
      <c r="R618" s="3">
        <v>1</v>
      </c>
      <c r="S618" s="3">
        <v>0</v>
      </c>
      <c r="T618" s="3">
        <v>0</v>
      </c>
      <c r="U618" s="3">
        <v>7808.2137129904204</v>
      </c>
      <c r="V618" s="3">
        <v>1</v>
      </c>
    </row>
    <row r="619" spans="1:22" ht="21.75" customHeight="1" x14ac:dyDescent="0.3">
      <c r="A619" s="3" t="s">
        <v>645</v>
      </c>
      <c r="B619" s="3">
        <v>38</v>
      </c>
      <c r="C619" s="3" t="s">
        <v>28</v>
      </c>
      <c r="D619" s="3" t="s">
        <v>33</v>
      </c>
      <c r="E619" s="3">
        <v>17230.048130097701</v>
      </c>
      <c r="F619" s="3">
        <v>206</v>
      </c>
      <c r="G619" s="3">
        <v>1461.80511866747</v>
      </c>
      <c r="H619" s="3">
        <v>3</v>
      </c>
      <c r="I619" s="3">
        <v>769.92118462610995</v>
      </c>
      <c r="J619" s="3">
        <v>46</v>
      </c>
      <c r="K619" s="3">
        <v>929.34011980768196</v>
      </c>
      <c r="L619" s="3">
        <v>32</v>
      </c>
      <c r="M619" s="3">
        <v>10</v>
      </c>
      <c r="N619" s="3">
        <v>7</v>
      </c>
      <c r="O619" s="3">
        <v>695</v>
      </c>
      <c r="P619" s="3">
        <v>2</v>
      </c>
      <c r="Q619" s="3">
        <v>2724.7281204513001</v>
      </c>
      <c r="R619" s="3">
        <v>6</v>
      </c>
      <c r="S619" s="3">
        <v>0</v>
      </c>
      <c r="T619" s="3">
        <v>0</v>
      </c>
      <c r="U619" s="3">
        <v>500</v>
      </c>
      <c r="V619" s="3">
        <v>1</v>
      </c>
    </row>
    <row r="620" spans="1:22" ht="21.75" customHeight="1" x14ac:dyDescent="0.3">
      <c r="A620" s="3" t="s">
        <v>646</v>
      </c>
      <c r="B620" s="3">
        <v>66</v>
      </c>
      <c r="C620" s="3" t="s">
        <v>23</v>
      </c>
      <c r="D620" s="3" t="s">
        <v>24</v>
      </c>
      <c r="E620" s="3">
        <v>42187.419252157801</v>
      </c>
      <c r="F620" s="3">
        <v>108</v>
      </c>
      <c r="G620" s="3">
        <v>1751.3800245407899</v>
      </c>
      <c r="H620" s="3">
        <v>5</v>
      </c>
      <c r="I620" s="3">
        <v>1335.2657287920999</v>
      </c>
      <c r="J620" s="3">
        <v>20</v>
      </c>
      <c r="K620" s="3">
        <v>680.72020596280095</v>
      </c>
      <c r="L620" s="3">
        <v>18</v>
      </c>
      <c r="M620" s="3">
        <v>4</v>
      </c>
      <c r="N620" s="3">
        <v>3</v>
      </c>
      <c r="O620" s="3">
        <v>484</v>
      </c>
      <c r="P620" s="3">
        <v>4</v>
      </c>
      <c r="Q620" s="3">
        <v>0</v>
      </c>
      <c r="R620" s="3">
        <v>0</v>
      </c>
      <c r="S620" s="3">
        <v>1</v>
      </c>
      <c r="T620" s="3">
        <v>0</v>
      </c>
      <c r="U620" s="3">
        <v>8748.01776866609</v>
      </c>
      <c r="V620" s="3">
        <v>1</v>
      </c>
    </row>
    <row r="621" spans="1:22" ht="21.75" customHeight="1" x14ac:dyDescent="0.3">
      <c r="A621" s="3" t="s">
        <v>647</v>
      </c>
      <c r="B621" s="3">
        <v>35</v>
      </c>
      <c r="C621" s="3" t="s">
        <v>23</v>
      </c>
      <c r="D621" s="3" t="s">
        <v>33</v>
      </c>
      <c r="E621" s="3">
        <v>79887.6833628803</v>
      </c>
      <c r="F621" s="3">
        <v>30</v>
      </c>
      <c r="G621" s="3">
        <v>2049.3221256351899</v>
      </c>
      <c r="H621" s="3">
        <v>2</v>
      </c>
      <c r="I621" s="3">
        <v>958.52955759823703</v>
      </c>
      <c r="J621" s="3">
        <v>9</v>
      </c>
      <c r="K621" s="3">
        <v>349.92939427315798</v>
      </c>
      <c r="L621" s="3">
        <v>24</v>
      </c>
      <c r="M621" s="3">
        <v>11</v>
      </c>
      <c r="N621" s="3">
        <v>6</v>
      </c>
      <c r="O621" s="3">
        <v>879</v>
      </c>
      <c r="P621" s="3">
        <v>2</v>
      </c>
      <c r="Q621" s="3">
        <v>22197.9456856869</v>
      </c>
      <c r="R621" s="3">
        <v>1</v>
      </c>
      <c r="S621" s="3">
        <v>0</v>
      </c>
      <c r="T621" s="3">
        <v>0</v>
      </c>
      <c r="U621" s="3">
        <v>4552.3766101859801</v>
      </c>
      <c r="V621" s="3">
        <v>0</v>
      </c>
    </row>
    <row r="622" spans="1:22" ht="21.75" customHeight="1" x14ac:dyDescent="0.3">
      <c r="A622" s="3" t="s">
        <v>648</v>
      </c>
      <c r="B622" s="3">
        <v>24</v>
      </c>
      <c r="C622" s="3" t="s">
        <v>31</v>
      </c>
      <c r="D622" s="3" t="s">
        <v>33</v>
      </c>
      <c r="E622" s="3">
        <v>42794.937118347203</v>
      </c>
      <c r="F622" s="3">
        <v>178</v>
      </c>
      <c r="G622" s="3">
        <v>2770.2043030633699</v>
      </c>
      <c r="H622" s="3">
        <v>8</v>
      </c>
      <c r="I622" s="3">
        <v>156.60559296091401</v>
      </c>
      <c r="J622" s="3">
        <v>45</v>
      </c>
      <c r="K622" s="3">
        <v>170.75280247346001</v>
      </c>
      <c r="L622" s="3">
        <v>69</v>
      </c>
      <c r="M622" s="3">
        <v>19</v>
      </c>
      <c r="N622" s="3">
        <v>4</v>
      </c>
      <c r="O622" s="3">
        <v>548</v>
      </c>
      <c r="P622" s="3">
        <v>5</v>
      </c>
      <c r="Q622" s="3">
        <v>10565.906439464899</v>
      </c>
      <c r="R622" s="3">
        <v>0</v>
      </c>
      <c r="S622" s="3">
        <v>0</v>
      </c>
      <c r="T622" s="3">
        <v>0</v>
      </c>
      <c r="U622" s="3">
        <v>3981.00200731634</v>
      </c>
      <c r="V622" s="3">
        <v>1</v>
      </c>
    </row>
    <row r="623" spans="1:22" ht="21.75" customHeight="1" x14ac:dyDescent="0.3">
      <c r="A623" s="3" t="s">
        <v>649</v>
      </c>
      <c r="B623" s="3">
        <v>54</v>
      </c>
      <c r="C623" s="3" t="s">
        <v>31</v>
      </c>
      <c r="D623" s="3" t="s">
        <v>26</v>
      </c>
      <c r="E623" s="3">
        <v>16960.337401533699</v>
      </c>
      <c r="F623" s="3">
        <v>165</v>
      </c>
      <c r="G623" s="3">
        <v>612.42046816800598</v>
      </c>
      <c r="H623" s="3">
        <v>1</v>
      </c>
      <c r="I623" s="3">
        <v>838.35378765342602</v>
      </c>
      <c r="J623" s="3">
        <v>24</v>
      </c>
      <c r="K623" s="3">
        <v>936.32345780862204</v>
      </c>
      <c r="L623" s="3">
        <v>48</v>
      </c>
      <c r="M623" s="3">
        <v>1</v>
      </c>
      <c r="N623" s="3">
        <v>2</v>
      </c>
      <c r="O623" s="3">
        <v>898</v>
      </c>
      <c r="P623" s="3">
        <v>3</v>
      </c>
      <c r="Q623" s="3">
        <v>25764.312705832999</v>
      </c>
      <c r="R623" s="3">
        <v>3</v>
      </c>
      <c r="S623" s="3">
        <v>0</v>
      </c>
      <c r="T623" s="3">
        <v>0</v>
      </c>
      <c r="U623" s="3">
        <v>11563.910878410201</v>
      </c>
      <c r="V623" s="3">
        <v>0</v>
      </c>
    </row>
    <row r="624" spans="1:22" ht="21.75" customHeight="1" x14ac:dyDescent="0.3">
      <c r="A624" s="3" t="s">
        <v>650</v>
      </c>
      <c r="B624" s="3">
        <v>31</v>
      </c>
      <c r="C624" s="3" t="s">
        <v>28</v>
      </c>
      <c r="D624" s="3" t="s">
        <v>26</v>
      </c>
      <c r="E624" s="3">
        <v>64660.401189473101</v>
      </c>
      <c r="F624" s="3">
        <v>10</v>
      </c>
      <c r="G624" s="3">
        <v>242.328584695026</v>
      </c>
      <c r="H624" s="3">
        <v>6</v>
      </c>
      <c r="I624" s="3">
        <v>903.95045299265496</v>
      </c>
      <c r="J624" s="3">
        <v>5</v>
      </c>
      <c r="K624" s="3">
        <v>581.70114901002205</v>
      </c>
      <c r="L624" s="3">
        <v>16</v>
      </c>
      <c r="M624" s="3">
        <v>10</v>
      </c>
      <c r="N624" s="3">
        <v>7</v>
      </c>
      <c r="O624" s="3">
        <v>582</v>
      </c>
      <c r="P624" s="3">
        <v>0</v>
      </c>
      <c r="Q624" s="3">
        <v>11097.180479315201</v>
      </c>
      <c r="R624" s="3">
        <v>4</v>
      </c>
      <c r="S624" s="3">
        <v>0</v>
      </c>
      <c r="T624" s="3">
        <v>0</v>
      </c>
      <c r="U624" s="3">
        <v>10018.895851184399</v>
      </c>
      <c r="V624" s="3">
        <v>1</v>
      </c>
    </row>
    <row r="625" spans="1:22" ht="21.75" customHeight="1" x14ac:dyDescent="0.3">
      <c r="A625" s="3" t="s">
        <v>651</v>
      </c>
      <c r="B625" s="3">
        <v>44</v>
      </c>
      <c r="C625" s="3" t="s">
        <v>23</v>
      </c>
      <c r="D625" s="3" t="s">
        <v>33</v>
      </c>
      <c r="E625" s="3">
        <v>33304.816675222501</v>
      </c>
      <c r="F625" s="3">
        <v>93</v>
      </c>
      <c r="G625" s="3">
        <v>1650.8092389306601</v>
      </c>
      <c r="H625" s="3">
        <v>5</v>
      </c>
      <c r="I625" s="3">
        <v>1178.12453044578</v>
      </c>
      <c r="J625" s="3">
        <v>15</v>
      </c>
      <c r="K625" s="3">
        <v>529.67639753031995</v>
      </c>
      <c r="L625" s="3">
        <v>20</v>
      </c>
      <c r="M625" s="3">
        <v>10</v>
      </c>
      <c r="N625" s="3">
        <v>5</v>
      </c>
      <c r="O625" s="3">
        <v>736</v>
      </c>
      <c r="P625" s="3">
        <v>3</v>
      </c>
      <c r="Q625" s="3">
        <v>4536.5421499326703</v>
      </c>
      <c r="R625" s="3">
        <v>5</v>
      </c>
      <c r="S625" s="3">
        <v>0</v>
      </c>
      <c r="T625" s="3">
        <v>0</v>
      </c>
      <c r="U625" s="3">
        <v>3220.1363613828098</v>
      </c>
      <c r="V625" s="3">
        <v>1</v>
      </c>
    </row>
    <row r="626" spans="1:22" ht="21.75" customHeight="1" x14ac:dyDescent="0.3">
      <c r="A626" s="3" t="s">
        <v>652</v>
      </c>
      <c r="B626" s="3">
        <v>40</v>
      </c>
      <c r="C626" s="3" t="s">
        <v>28</v>
      </c>
      <c r="D626" s="3" t="s">
        <v>26</v>
      </c>
      <c r="E626" s="3">
        <v>53859.7207474241</v>
      </c>
      <c r="F626" s="3">
        <v>152</v>
      </c>
      <c r="G626" s="3">
        <v>1859.6085865305799</v>
      </c>
      <c r="H626" s="3">
        <v>1</v>
      </c>
      <c r="I626" s="3">
        <v>1436.8728000640499</v>
      </c>
      <c r="J626" s="3">
        <v>43</v>
      </c>
      <c r="K626" s="3">
        <v>677.99643415950004</v>
      </c>
      <c r="L626" s="3">
        <v>42</v>
      </c>
      <c r="M626" s="3">
        <v>0</v>
      </c>
      <c r="N626" s="3">
        <v>3</v>
      </c>
      <c r="O626" s="3">
        <v>551</v>
      </c>
      <c r="P626" s="3">
        <v>1</v>
      </c>
      <c r="Q626" s="3">
        <v>12130.1833280424</v>
      </c>
      <c r="R626" s="3">
        <v>4</v>
      </c>
      <c r="S626" s="3">
        <v>0</v>
      </c>
      <c r="T626" s="3">
        <v>0</v>
      </c>
      <c r="U626" s="3">
        <v>2078.76557163503</v>
      </c>
      <c r="V626" s="3">
        <v>1</v>
      </c>
    </row>
    <row r="627" spans="1:22" ht="21.75" customHeight="1" x14ac:dyDescent="0.3">
      <c r="A627" s="3" t="s">
        <v>653</v>
      </c>
      <c r="B627" s="3">
        <v>55</v>
      </c>
      <c r="C627" s="3" t="s">
        <v>31</v>
      </c>
      <c r="D627" s="3" t="s">
        <v>24</v>
      </c>
      <c r="E627" s="3">
        <v>46904.2430826528</v>
      </c>
      <c r="F627" s="3">
        <v>123</v>
      </c>
      <c r="G627" s="3">
        <v>2076.2591125029999</v>
      </c>
      <c r="H627" s="3">
        <v>10</v>
      </c>
      <c r="I627" s="3">
        <v>1117.7039318980501</v>
      </c>
      <c r="J627" s="3">
        <v>27</v>
      </c>
      <c r="K627" s="3">
        <v>506.82546558763499</v>
      </c>
      <c r="L627" s="3">
        <v>75</v>
      </c>
      <c r="M627" s="3">
        <v>16</v>
      </c>
      <c r="N627" s="3">
        <v>8</v>
      </c>
      <c r="O627" s="3">
        <v>671</v>
      </c>
      <c r="P627" s="3">
        <v>2</v>
      </c>
      <c r="Q627" s="3">
        <v>12444.1463613246</v>
      </c>
      <c r="R627" s="3">
        <v>6</v>
      </c>
      <c r="S627" s="3">
        <v>0</v>
      </c>
      <c r="T627" s="3">
        <v>0</v>
      </c>
      <c r="U627" s="3">
        <v>500</v>
      </c>
      <c r="V627" s="3">
        <v>1</v>
      </c>
    </row>
    <row r="628" spans="1:22" ht="21.75" customHeight="1" x14ac:dyDescent="0.3">
      <c r="A628" s="3" t="s">
        <v>654</v>
      </c>
      <c r="B628" s="3">
        <v>42</v>
      </c>
      <c r="C628" s="3" t="s">
        <v>28</v>
      </c>
      <c r="D628" s="3" t="s">
        <v>24</v>
      </c>
      <c r="E628" s="3">
        <v>81710.064178463799</v>
      </c>
      <c r="F628" s="3">
        <v>154</v>
      </c>
      <c r="G628" s="3">
        <v>891.12094535165204</v>
      </c>
      <c r="H628" s="3">
        <v>2</v>
      </c>
      <c r="I628" s="3">
        <v>954.167929085526</v>
      </c>
      <c r="J628" s="3">
        <v>35</v>
      </c>
      <c r="K628" s="3">
        <v>433.73008611288702</v>
      </c>
      <c r="L628" s="3">
        <v>76</v>
      </c>
      <c r="M628" s="3">
        <v>16</v>
      </c>
      <c r="N628" s="3">
        <v>8</v>
      </c>
      <c r="O628" s="3">
        <v>600</v>
      </c>
      <c r="P628" s="3">
        <v>0</v>
      </c>
      <c r="Q628" s="3">
        <v>12861.155038048701</v>
      </c>
      <c r="R628" s="3">
        <v>3</v>
      </c>
      <c r="S628" s="3">
        <v>0</v>
      </c>
      <c r="T628" s="3">
        <v>0</v>
      </c>
      <c r="U628" s="3">
        <v>13538.965845987699</v>
      </c>
      <c r="V628" s="3">
        <v>0</v>
      </c>
    </row>
    <row r="629" spans="1:22" ht="21.75" customHeight="1" x14ac:dyDescent="0.3">
      <c r="A629" s="3" t="s">
        <v>655</v>
      </c>
      <c r="B629" s="3">
        <v>35</v>
      </c>
      <c r="C629" s="3" t="s">
        <v>31</v>
      </c>
      <c r="D629" s="3" t="s">
        <v>26</v>
      </c>
      <c r="E629" s="3">
        <v>46916.900159644603</v>
      </c>
      <c r="F629" s="3">
        <v>68</v>
      </c>
      <c r="G629" s="3">
        <v>237.720875570804</v>
      </c>
      <c r="H629" s="3">
        <v>5</v>
      </c>
      <c r="I629" s="3">
        <v>1036.66589505242</v>
      </c>
      <c r="J629" s="3">
        <v>32</v>
      </c>
      <c r="K629" s="3">
        <v>1054.0493956863199</v>
      </c>
      <c r="L629" s="3">
        <v>21</v>
      </c>
      <c r="M629" s="3">
        <v>3</v>
      </c>
      <c r="N629" s="3">
        <v>1</v>
      </c>
      <c r="O629" s="3">
        <v>633</v>
      </c>
      <c r="P629" s="3">
        <v>0</v>
      </c>
      <c r="Q629" s="3">
        <v>11582.913861093601</v>
      </c>
      <c r="R629" s="3">
        <v>4</v>
      </c>
      <c r="S629" s="3">
        <v>0</v>
      </c>
      <c r="T629" s="3">
        <v>1</v>
      </c>
      <c r="U629" s="3">
        <v>500</v>
      </c>
      <c r="V629" s="3">
        <v>1</v>
      </c>
    </row>
    <row r="630" spans="1:22" ht="21.75" customHeight="1" x14ac:dyDescent="0.3">
      <c r="A630" s="3" t="s">
        <v>656</v>
      </c>
      <c r="B630" s="3">
        <v>58</v>
      </c>
      <c r="C630" s="3" t="s">
        <v>28</v>
      </c>
      <c r="D630" s="3" t="s">
        <v>33</v>
      </c>
      <c r="E630" s="3">
        <v>29397.393043884</v>
      </c>
      <c r="F630" s="3">
        <v>97</v>
      </c>
      <c r="G630" s="3">
        <v>2475.1747453851499</v>
      </c>
      <c r="H630" s="3">
        <v>9</v>
      </c>
      <c r="I630" s="3">
        <v>741.197617742651</v>
      </c>
      <c r="J630" s="3">
        <v>29</v>
      </c>
      <c r="K630" s="3">
        <v>795.38549534723097</v>
      </c>
      <c r="L630" s="3">
        <v>62</v>
      </c>
      <c r="M630" s="3">
        <v>13</v>
      </c>
      <c r="N630" s="3">
        <v>9</v>
      </c>
      <c r="O630" s="3">
        <v>623</v>
      </c>
      <c r="P630" s="3">
        <v>1</v>
      </c>
      <c r="Q630" s="3">
        <v>2918.4185460879098</v>
      </c>
      <c r="R630" s="3">
        <v>4</v>
      </c>
      <c r="S630" s="3">
        <v>0</v>
      </c>
      <c r="T630" s="3">
        <v>0</v>
      </c>
      <c r="U630" s="3">
        <v>9517.3299509137705</v>
      </c>
      <c r="V630" s="3">
        <v>1</v>
      </c>
    </row>
    <row r="631" spans="1:22" ht="21.75" customHeight="1" x14ac:dyDescent="0.3">
      <c r="A631" s="3" t="s">
        <v>657</v>
      </c>
      <c r="B631" s="3">
        <v>64</v>
      </c>
      <c r="C631" s="3" t="s">
        <v>28</v>
      </c>
      <c r="D631" s="3" t="s">
        <v>24</v>
      </c>
      <c r="E631" s="3">
        <v>41560.743126887202</v>
      </c>
      <c r="F631" s="3">
        <v>216</v>
      </c>
      <c r="G631" s="3">
        <v>1909.97921425751</v>
      </c>
      <c r="H631" s="3">
        <v>3</v>
      </c>
      <c r="I631" s="3">
        <v>287.9927571174</v>
      </c>
      <c r="J631" s="3">
        <v>35</v>
      </c>
      <c r="K631" s="3">
        <v>915.30546983511601</v>
      </c>
      <c r="L631" s="3">
        <v>23</v>
      </c>
      <c r="M631" s="3">
        <v>4</v>
      </c>
      <c r="N631" s="3">
        <v>8</v>
      </c>
      <c r="O631" s="3">
        <v>335</v>
      </c>
      <c r="P631" s="3">
        <v>0</v>
      </c>
      <c r="Q631" s="3">
        <v>2791.1588250733198</v>
      </c>
      <c r="R631" s="3">
        <v>5</v>
      </c>
      <c r="S631" s="3">
        <v>0</v>
      </c>
      <c r="T631" s="3">
        <v>0</v>
      </c>
      <c r="U631" s="3">
        <v>2057.1131101163601</v>
      </c>
      <c r="V631" s="3">
        <v>1</v>
      </c>
    </row>
    <row r="632" spans="1:22" ht="21.75" customHeight="1" x14ac:dyDescent="0.3">
      <c r="A632" s="3" t="s">
        <v>658</v>
      </c>
      <c r="B632" s="3">
        <v>61</v>
      </c>
      <c r="C632" s="3" t="s">
        <v>23</v>
      </c>
      <c r="D632" s="3" t="s">
        <v>24</v>
      </c>
      <c r="E632" s="3">
        <v>27882.029317106601</v>
      </c>
      <c r="F632" s="3">
        <v>66</v>
      </c>
      <c r="G632" s="3">
        <v>1197.04179387659</v>
      </c>
      <c r="H632" s="3">
        <v>0</v>
      </c>
      <c r="I632" s="3">
        <v>814.52363017800099</v>
      </c>
      <c r="J632" s="3">
        <v>24</v>
      </c>
      <c r="K632" s="3">
        <v>895.35299798674203</v>
      </c>
      <c r="L632" s="3">
        <v>32</v>
      </c>
      <c r="M632" s="3">
        <v>3</v>
      </c>
      <c r="N632" s="3">
        <v>3</v>
      </c>
      <c r="O632" s="3">
        <v>758</v>
      </c>
      <c r="P632" s="3">
        <v>2</v>
      </c>
      <c r="Q632" s="3">
        <v>18981.6543099765</v>
      </c>
      <c r="R632" s="3">
        <v>2</v>
      </c>
      <c r="S632" s="3">
        <v>0</v>
      </c>
      <c r="T632" s="3">
        <v>0</v>
      </c>
      <c r="U632" s="3">
        <v>12538.2978597233</v>
      </c>
      <c r="V632" s="3">
        <v>0</v>
      </c>
    </row>
    <row r="633" spans="1:22" ht="21.75" customHeight="1" x14ac:dyDescent="0.3">
      <c r="A633" s="3" t="s">
        <v>659</v>
      </c>
      <c r="B633" s="3">
        <v>58</v>
      </c>
      <c r="C633" s="3" t="s">
        <v>28</v>
      </c>
      <c r="D633" s="3" t="s">
        <v>33</v>
      </c>
      <c r="E633" s="3">
        <v>46233.235190040599</v>
      </c>
      <c r="F633" s="3">
        <v>67</v>
      </c>
      <c r="G633" s="3">
        <v>10</v>
      </c>
      <c r="H633" s="3">
        <v>0</v>
      </c>
      <c r="I633" s="3">
        <v>927.85161461061705</v>
      </c>
      <c r="J633" s="3">
        <v>12</v>
      </c>
      <c r="K633" s="3">
        <v>4.3704645638823099</v>
      </c>
      <c r="L633" s="3">
        <v>66</v>
      </c>
      <c r="M633" s="3">
        <v>5</v>
      </c>
      <c r="N633" s="3">
        <v>8</v>
      </c>
      <c r="O633" s="3">
        <v>529</v>
      </c>
      <c r="P633" s="3">
        <v>3</v>
      </c>
      <c r="Q633" s="3">
        <v>23802.428354317901</v>
      </c>
      <c r="R633" s="3">
        <v>2</v>
      </c>
      <c r="S633" s="3">
        <v>0</v>
      </c>
      <c r="T633" s="3">
        <v>0</v>
      </c>
      <c r="U633" s="3">
        <v>12147.951394748699</v>
      </c>
      <c r="V633" s="3">
        <v>1</v>
      </c>
    </row>
    <row r="634" spans="1:22" ht="21.75" customHeight="1" x14ac:dyDescent="0.3">
      <c r="A634" s="3" t="s">
        <v>660</v>
      </c>
      <c r="B634" s="3">
        <v>33</v>
      </c>
      <c r="C634" s="3" t="s">
        <v>23</v>
      </c>
      <c r="D634" s="3" t="s">
        <v>26</v>
      </c>
      <c r="E634" s="3">
        <v>81856.233191067993</v>
      </c>
      <c r="F634" s="3">
        <v>127</v>
      </c>
      <c r="G634" s="3">
        <v>964.72785164091101</v>
      </c>
      <c r="H634" s="3">
        <v>2</v>
      </c>
      <c r="I634" s="3">
        <v>378.71983093082702</v>
      </c>
      <c r="J634" s="3">
        <v>38</v>
      </c>
      <c r="K634" s="3">
        <v>708.01772416030803</v>
      </c>
      <c r="L634" s="3">
        <v>16</v>
      </c>
      <c r="M634" s="3">
        <v>17</v>
      </c>
      <c r="N634" s="3">
        <v>9</v>
      </c>
      <c r="O634" s="3">
        <v>582</v>
      </c>
      <c r="P634" s="3">
        <v>2</v>
      </c>
      <c r="Q634" s="3">
        <v>10275.679539836299</v>
      </c>
      <c r="R634" s="3">
        <v>6</v>
      </c>
      <c r="S634" s="3">
        <v>0</v>
      </c>
      <c r="T634" s="3">
        <v>0</v>
      </c>
      <c r="U634" s="3">
        <v>4441.6386996769697</v>
      </c>
      <c r="V634" s="3">
        <v>1</v>
      </c>
    </row>
    <row r="635" spans="1:22" ht="21.75" customHeight="1" x14ac:dyDescent="0.3">
      <c r="A635" s="3" t="s">
        <v>661</v>
      </c>
      <c r="B635" s="3">
        <v>50</v>
      </c>
      <c r="C635" s="3" t="s">
        <v>23</v>
      </c>
      <c r="D635" s="3" t="s">
        <v>24</v>
      </c>
      <c r="E635" s="3">
        <v>72472.424709609695</v>
      </c>
      <c r="F635" s="3">
        <v>16</v>
      </c>
      <c r="G635" s="3">
        <v>2056.3110940153401</v>
      </c>
      <c r="H635" s="3">
        <v>7</v>
      </c>
      <c r="I635" s="3">
        <v>1264.3175738249799</v>
      </c>
      <c r="J635" s="3">
        <v>14</v>
      </c>
      <c r="K635" s="3">
        <v>624.76698726005998</v>
      </c>
      <c r="L635" s="3">
        <v>47</v>
      </c>
      <c r="M635" s="3">
        <v>12</v>
      </c>
      <c r="N635" s="3">
        <v>7</v>
      </c>
      <c r="O635" s="3">
        <v>464</v>
      </c>
      <c r="P635" s="3">
        <v>4</v>
      </c>
      <c r="Q635" s="3">
        <v>1023.14485768801</v>
      </c>
      <c r="R635" s="3">
        <v>2</v>
      </c>
      <c r="S635" s="3">
        <v>0</v>
      </c>
      <c r="T635" s="3">
        <v>0</v>
      </c>
      <c r="U635" s="3">
        <v>5362.8135453958203</v>
      </c>
      <c r="V635" s="3">
        <v>1</v>
      </c>
    </row>
    <row r="636" spans="1:22" ht="21.75" customHeight="1" x14ac:dyDescent="0.3">
      <c r="A636" s="3" t="s">
        <v>662</v>
      </c>
      <c r="B636" s="3">
        <v>24</v>
      </c>
      <c r="C636" s="3" t="s">
        <v>23</v>
      </c>
      <c r="D636" s="3" t="s">
        <v>33</v>
      </c>
      <c r="E636" s="3">
        <v>86741.4290574935</v>
      </c>
      <c r="F636" s="3">
        <v>27</v>
      </c>
      <c r="G636" s="3">
        <v>1847.8378895900801</v>
      </c>
      <c r="H636" s="3">
        <v>10</v>
      </c>
      <c r="I636" s="3">
        <v>1151.8938554188501</v>
      </c>
      <c r="J636" s="3">
        <v>37</v>
      </c>
      <c r="K636" s="3">
        <v>346.16817368798701</v>
      </c>
      <c r="L636" s="3">
        <v>43</v>
      </c>
      <c r="M636" s="3">
        <v>5</v>
      </c>
      <c r="N636" s="3">
        <v>9</v>
      </c>
      <c r="O636" s="3">
        <v>838</v>
      </c>
      <c r="P636" s="3">
        <v>0</v>
      </c>
      <c r="Q636" s="3">
        <v>19221.3652966056</v>
      </c>
      <c r="R636" s="3">
        <v>0</v>
      </c>
      <c r="S636" s="3">
        <v>0</v>
      </c>
      <c r="T636" s="3">
        <v>0</v>
      </c>
      <c r="U636" s="3">
        <v>7495.8628288637701</v>
      </c>
      <c r="V636" s="3">
        <v>0</v>
      </c>
    </row>
    <row r="637" spans="1:22" ht="21.75" customHeight="1" x14ac:dyDescent="0.3">
      <c r="A637" s="3" t="s">
        <v>663</v>
      </c>
      <c r="B637" s="3">
        <v>54</v>
      </c>
      <c r="C637" s="3" t="s">
        <v>23</v>
      </c>
      <c r="D637" s="3" t="s">
        <v>33</v>
      </c>
      <c r="E637" s="3">
        <v>58626.501726141098</v>
      </c>
      <c r="F637" s="3">
        <v>230</v>
      </c>
      <c r="G637" s="3">
        <v>397.35586126025498</v>
      </c>
      <c r="H637" s="3">
        <v>3</v>
      </c>
      <c r="I637" s="3">
        <v>319.88350464924599</v>
      </c>
      <c r="J637" s="3">
        <v>29</v>
      </c>
      <c r="K637" s="3">
        <v>1235.2620202913599</v>
      </c>
      <c r="L637" s="3">
        <v>24</v>
      </c>
      <c r="M637" s="3">
        <v>14</v>
      </c>
      <c r="N637" s="3">
        <v>2</v>
      </c>
      <c r="O637" s="3">
        <v>631</v>
      </c>
      <c r="P637" s="3">
        <v>0</v>
      </c>
      <c r="Q637" s="3">
        <v>6913.4395995107998</v>
      </c>
      <c r="R637" s="3">
        <v>2</v>
      </c>
      <c r="S637" s="3">
        <v>0</v>
      </c>
      <c r="T637" s="3">
        <v>0</v>
      </c>
      <c r="U637" s="3">
        <v>5227.9850906861102</v>
      </c>
      <c r="V637" s="3">
        <v>0</v>
      </c>
    </row>
    <row r="638" spans="1:22" ht="21.75" customHeight="1" x14ac:dyDescent="0.3">
      <c r="A638" s="3" t="s">
        <v>664</v>
      </c>
      <c r="B638" s="3">
        <v>42</v>
      </c>
      <c r="C638" s="3" t="s">
        <v>28</v>
      </c>
      <c r="D638" s="3" t="s">
        <v>24</v>
      </c>
      <c r="E638" s="3">
        <v>52575.803737575799</v>
      </c>
      <c r="F638" s="3">
        <v>102</v>
      </c>
      <c r="G638" s="3">
        <v>1995.2948098315501</v>
      </c>
      <c r="H638" s="3">
        <v>10</v>
      </c>
      <c r="I638" s="3">
        <v>1278.0413010764601</v>
      </c>
      <c r="J638" s="3">
        <v>13</v>
      </c>
      <c r="K638" s="3">
        <v>538.33242882339096</v>
      </c>
      <c r="L638" s="3">
        <v>71</v>
      </c>
      <c r="M638" s="3">
        <v>4</v>
      </c>
      <c r="N638" s="3">
        <v>9</v>
      </c>
      <c r="O638" s="3">
        <v>474</v>
      </c>
      <c r="P638" s="3">
        <v>2</v>
      </c>
      <c r="Q638" s="3">
        <v>14085.265401997</v>
      </c>
      <c r="R638" s="3">
        <v>3</v>
      </c>
      <c r="S638" s="3">
        <v>0</v>
      </c>
      <c r="T638" s="3">
        <v>0</v>
      </c>
      <c r="U638" s="3">
        <v>12260.7674805768</v>
      </c>
      <c r="V638" s="3">
        <v>1</v>
      </c>
    </row>
    <row r="639" spans="1:22" ht="21.75" customHeight="1" x14ac:dyDescent="0.3">
      <c r="A639" s="3" t="s">
        <v>665</v>
      </c>
      <c r="B639" s="3">
        <v>48</v>
      </c>
      <c r="C639" s="3" t="s">
        <v>31</v>
      </c>
      <c r="D639" s="3" t="s">
        <v>26</v>
      </c>
      <c r="E639" s="3">
        <v>32030.7249502208</v>
      </c>
      <c r="F639" s="3">
        <v>107</v>
      </c>
      <c r="G639" s="3">
        <v>1429.4476597861201</v>
      </c>
      <c r="H639" s="3">
        <v>0</v>
      </c>
      <c r="I639" s="3">
        <v>692.08997077655397</v>
      </c>
      <c r="J639" s="3">
        <v>49</v>
      </c>
      <c r="K639" s="3">
        <v>371.03535109452997</v>
      </c>
      <c r="L639" s="3">
        <v>59</v>
      </c>
      <c r="M639" s="3">
        <v>5</v>
      </c>
      <c r="N639" s="3">
        <v>6</v>
      </c>
      <c r="O639" s="3">
        <v>375</v>
      </c>
      <c r="P639" s="3">
        <v>5</v>
      </c>
      <c r="Q639" s="3">
        <v>8854.4329365826106</v>
      </c>
      <c r="R639" s="3">
        <v>6</v>
      </c>
      <c r="S639" s="3">
        <v>0</v>
      </c>
      <c r="T639" s="3">
        <v>0</v>
      </c>
      <c r="U639" s="3">
        <v>8096.4769904360701</v>
      </c>
      <c r="V639" s="3">
        <v>1</v>
      </c>
    </row>
    <row r="640" spans="1:22" ht="21.75" customHeight="1" x14ac:dyDescent="0.3">
      <c r="A640" s="3" t="s">
        <v>666</v>
      </c>
      <c r="B640" s="3">
        <v>62</v>
      </c>
      <c r="C640" s="3" t="s">
        <v>31</v>
      </c>
      <c r="D640" s="3" t="s">
        <v>24</v>
      </c>
      <c r="E640" s="3">
        <v>54854.020201771098</v>
      </c>
      <c r="F640" s="3">
        <v>133</v>
      </c>
      <c r="G640" s="3">
        <v>2513.6581769381501</v>
      </c>
      <c r="H640" s="3">
        <v>7</v>
      </c>
      <c r="I640" s="3">
        <v>527.52795220857797</v>
      </c>
      <c r="J640" s="3">
        <v>3</v>
      </c>
      <c r="K640" s="3">
        <v>465.686293483464</v>
      </c>
      <c r="L640" s="3">
        <v>28</v>
      </c>
      <c r="M640" s="3">
        <v>17</v>
      </c>
      <c r="N640" s="3">
        <v>1</v>
      </c>
      <c r="O640" s="3">
        <v>739</v>
      </c>
      <c r="P640" s="3">
        <v>1</v>
      </c>
      <c r="Q640" s="3">
        <v>9034.6295739348498</v>
      </c>
      <c r="R640" s="3">
        <v>5</v>
      </c>
      <c r="S640" s="3">
        <v>0</v>
      </c>
      <c r="T640" s="3">
        <v>0</v>
      </c>
      <c r="U640" s="3">
        <v>12279.842237172001</v>
      </c>
      <c r="V640" s="3">
        <v>1</v>
      </c>
    </row>
    <row r="641" spans="1:22" ht="21.75" customHeight="1" x14ac:dyDescent="0.3">
      <c r="A641" s="3" t="s">
        <v>667</v>
      </c>
      <c r="B641" s="3">
        <v>30</v>
      </c>
      <c r="C641" s="3" t="s">
        <v>31</v>
      </c>
      <c r="D641" s="3" t="s">
        <v>33</v>
      </c>
      <c r="E641" s="3">
        <v>47653.496942371698</v>
      </c>
      <c r="F641" s="3">
        <v>135</v>
      </c>
      <c r="G641" s="3">
        <v>941.65274338885797</v>
      </c>
      <c r="H641" s="3">
        <v>9</v>
      </c>
      <c r="I641" s="3">
        <v>1177.7471924612801</v>
      </c>
      <c r="J641" s="3">
        <v>0</v>
      </c>
      <c r="K641" s="3">
        <v>654.91826738632506</v>
      </c>
      <c r="L641" s="3">
        <v>11</v>
      </c>
      <c r="M641" s="3">
        <v>6</v>
      </c>
      <c r="N641" s="3">
        <v>1</v>
      </c>
      <c r="O641" s="3">
        <v>427</v>
      </c>
      <c r="P641" s="3">
        <v>5</v>
      </c>
      <c r="Q641" s="3">
        <v>6821.2782421134598</v>
      </c>
      <c r="R641" s="3">
        <v>2</v>
      </c>
      <c r="S641" s="3">
        <v>0</v>
      </c>
      <c r="T641" s="3">
        <v>0</v>
      </c>
      <c r="U641" s="3">
        <v>7106.3047547729002</v>
      </c>
      <c r="V641" s="3">
        <v>1</v>
      </c>
    </row>
    <row r="642" spans="1:22" ht="21.75" customHeight="1" x14ac:dyDescent="0.3">
      <c r="A642" s="3" t="s">
        <v>668</v>
      </c>
      <c r="B642" s="3">
        <v>37</v>
      </c>
      <c r="C642" s="3" t="s">
        <v>28</v>
      </c>
      <c r="D642" s="3" t="s">
        <v>24</v>
      </c>
      <c r="E642" s="3">
        <v>64015.292563558804</v>
      </c>
      <c r="F642" s="3">
        <v>67</v>
      </c>
      <c r="G642" s="3">
        <v>1006.4166856504499</v>
      </c>
      <c r="H642" s="3">
        <v>5</v>
      </c>
      <c r="I642" s="3">
        <v>782.13095553398</v>
      </c>
      <c r="J642" s="3">
        <v>2</v>
      </c>
      <c r="K642" s="3">
        <v>611.74991976872604</v>
      </c>
      <c r="L642" s="3">
        <v>8</v>
      </c>
      <c r="M642" s="3">
        <v>5</v>
      </c>
      <c r="N642" s="3">
        <v>3</v>
      </c>
      <c r="O642" s="3">
        <v>811</v>
      </c>
      <c r="P642" s="3">
        <v>2</v>
      </c>
      <c r="Q642" s="3">
        <v>20380.3784876145</v>
      </c>
      <c r="R642" s="3">
        <v>5</v>
      </c>
      <c r="S642" s="3">
        <v>0</v>
      </c>
      <c r="T642" s="3">
        <v>0</v>
      </c>
      <c r="U642" s="3">
        <v>14554.522387679501</v>
      </c>
      <c r="V642" s="3">
        <v>1</v>
      </c>
    </row>
    <row r="643" spans="1:22" ht="21.75" customHeight="1" x14ac:dyDescent="0.3">
      <c r="A643" s="3" t="s">
        <v>669</v>
      </c>
      <c r="B643" s="3">
        <v>66</v>
      </c>
      <c r="C643" s="3" t="s">
        <v>23</v>
      </c>
      <c r="D643" s="3" t="s">
        <v>26</v>
      </c>
      <c r="E643" s="3">
        <v>29799.410381727801</v>
      </c>
      <c r="F643" s="3">
        <v>184</v>
      </c>
      <c r="G643" s="3">
        <v>1592.0767632274101</v>
      </c>
      <c r="H643" s="3">
        <v>0</v>
      </c>
      <c r="I643" s="3">
        <v>1464.7148622929001</v>
      </c>
      <c r="J643" s="3">
        <v>44</v>
      </c>
      <c r="K643" s="3">
        <v>368.40991565116701</v>
      </c>
      <c r="L643" s="3">
        <v>52</v>
      </c>
      <c r="M643" s="3">
        <v>7</v>
      </c>
      <c r="N643" s="3">
        <v>9</v>
      </c>
      <c r="O643" s="3">
        <v>697</v>
      </c>
      <c r="P643" s="3">
        <v>3</v>
      </c>
      <c r="Q643" s="3">
        <v>14712.0549767332</v>
      </c>
      <c r="R643" s="3">
        <v>3</v>
      </c>
      <c r="S643" s="3">
        <v>0</v>
      </c>
      <c r="T643" s="3">
        <v>0</v>
      </c>
      <c r="U643" s="3">
        <v>1091.11048951764</v>
      </c>
      <c r="V643" s="3">
        <v>0</v>
      </c>
    </row>
    <row r="644" spans="1:22" ht="21.75" customHeight="1" x14ac:dyDescent="0.3">
      <c r="A644" s="3" t="s">
        <v>670</v>
      </c>
      <c r="B644" s="3">
        <v>31</v>
      </c>
      <c r="C644" s="3" t="s">
        <v>31</v>
      </c>
      <c r="D644" s="3" t="s">
        <v>33</v>
      </c>
      <c r="E644" s="3">
        <v>50948.284177581503</v>
      </c>
      <c r="F644" s="3">
        <v>21</v>
      </c>
      <c r="G644" s="3">
        <v>1165.87451535583</v>
      </c>
      <c r="H644" s="3">
        <v>11</v>
      </c>
      <c r="I644" s="3">
        <v>501.48918463963702</v>
      </c>
      <c r="J644" s="3">
        <v>49</v>
      </c>
      <c r="K644" s="3">
        <v>710.08769565020998</v>
      </c>
      <c r="L644" s="3">
        <v>60</v>
      </c>
      <c r="M644" s="3">
        <v>4</v>
      </c>
      <c r="N644" s="3">
        <v>6</v>
      </c>
      <c r="O644" s="3">
        <v>577</v>
      </c>
      <c r="P644" s="3">
        <v>1</v>
      </c>
      <c r="Q644" s="3">
        <v>13985.593416907799</v>
      </c>
      <c r="R644" s="3">
        <v>2</v>
      </c>
      <c r="S644" s="3">
        <v>0</v>
      </c>
      <c r="T644" s="3">
        <v>0</v>
      </c>
      <c r="U644" s="3">
        <v>6050.1977290946897</v>
      </c>
      <c r="V644" s="3">
        <v>1</v>
      </c>
    </row>
    <row r="645" spans="1:22" ht="21.75" customHeight="1" x14ac:dyDescent="0.3">
      <c r="A645" s="3" t="s">
        <v>671</v>
      </c>
      <c r="B645" s="3">
        <v>28</v>
      </c>
      <c r="C645" s="3" t="s">
        <v>28</v>
      </c>
      <c r="D645" s="3" t="s">
        <v>26</v>
      </c>
      <c r="E645" s="3">
        <v>21677.0517677403</v>
      </c>
      <c r="F645" s="3">
        <v>227</v>
      </c>
      <c r="G645" s="3">
        <v>801.21992751320704</v>
      </c>
      <c r="H645" s="3">
        <v>9</v>
      </c>
      <c r="I645" s="3">
        <v>193.91986660957099</v>
      </c>
      <c r="J645" s="3">
        <v>35</v>
      </c>
      <c r="K645" s="3">
        <v>508.38390602326302</v>
      </c>
      <c r="L645" s="3">
        <v>30</v>
      </c>
      <c r="M645" s="3">
        <v>3</v>
      </c>
      <c r="N645" s="3">
        <v>3</v>
      </c>
      <c r="O645" s="3">
        <v>630</v>
      </c>
      <c r="P645" s="3">
        <v>0</v>
      </c>
      <c r="Q645" s="3">
        <v>12227.582213657999</v>
      </c>
      <c r="R645" s="3">
        <v>7</v>
      </c>
      <c r="S645" s="3">
        <v>0</v>
      </c>
      <c r="T645" s="3">
        <v>0</v>
      </c>
      <c r="U645" s="3">
        <v>11023.286089531601</v>
      </c>
      <c r="V645" s="3">
        <v>1</v>
      </c>
    </row>
    <row r="646" spans="1:22" ht="21.75" customHeight="1" x14ac:dyDescent="0.3">
      <c r="A646" s="3" t="s">
        <v>672</v>
      </c>
      <c r="B646" s="3">
        <v>29</v>
      </c>
      <c r="C646" s="3" t="s">
        <v>23</v>
      </c>
      <c r="D646" s="3" t="s">
        <v>24</v>
      </c>
      <c r="E646" s="3">
        <v>56077.026665993297</v>
      </c>
      <c r="F646" s="3">
        <v>108</v>
      </c>
      <c r="G646" s="3">
        <v>2973.1510249467701</v>
      </c>
      <c r="H646" s="3">
        <v>9</v>
      </c>
      <c r="I646" s="3">
        <v>701.84660159185103</v>
      </c>
      <c r="J646" s="3">
        <v>3</v>
      </c>
      <c r="K646" s="3">
        <v>437.194864492215</v>
      </c>
      <c r="L646" s="3">
        <v>47</v>
      </c>
      <c r="M646" s="3">
        <v>18</v>
      </c>
      <c r="N646" s="3">
        <v>1</v>
      </c>
      <c r="O646" s="3">
        <v>659</v>
      </c>
      <c r="P646" s="3">
        <v>5</v>
      </c>
      <c r="Q646" s="3">
        <v>14310.5372752905</v>
      </c>
      <c r="R646" s="3">
        <v>4</v>
      </c>
      <c r="S646" s="3">
        <v>0</v>
      </c>
      <c r="T646" s="3">
        <v>0</v>
      </c>
      <c r="U646" s="3">
        <v>4354.5104789420202</v>
      </c>
      <c r="V646" s="3">
        <v>1</v>
      </c>
    </row>
    <row r="647" spans="1:22" ht="21.75" customHeight="1" x14ac:dyDescent="0.3">
      <c r="A647" s="3" t="s">
        <v>673</v>
      </c>
      <c r="B647" s="3">
        <v>63</v>
      </c>
      <c r="C647" s="3" t="s">
        <v>31</v>
      </c>
      <c r="D647" s="3" t="s">
        <v>24</v>
      </c>
      <c r="E647" s="3">
        <v>62163.533867165701</v>
      </c>
      <c r="F647" s="3">
        <v>56</v>
      </c>
      <c r="G647" s="3">
        <v>2636.76936059031</v>
      </c>
      <c r="H647" s="3">
        <v>5</v>
      </c>
      <c r="I647" s="3">
        <v>1076.22787467117</v>
      </c>
      <c r="J647" s="3">
        <v>42</v>
      </c>
      <c r="K647" s="3">
        <v>447.97855046145099</v>
      </c>
      <c r="L647" s="3">
        <v>78</v>
      </c>
      <c r="M647" s="3">
        <v>9</v>
      </c>
      <c r="N647" s="3">
        <v>1</v>
      </c>
      <c r="O647" s="3">
        <v>863</v>
      </c>
      <c r="P647" s="3">
        <v>5</v>
      </c>
      <c r="Q647" s="3">
        <v>4892.2183344699597</v>
      </c>
      <c r="R647" s="3">
        <v>2</v>
      </c>
      <c r="S647" s="3">
        <v>0</v>
      </c>
      <c r="T647" s="3">
        <v>0</v>
      </c>
      <c r="U647" s="3">
        <v>2790.4030364498199</v>
      </c>
      <c r="V647" s="3">
        <v>0</v>
      </c>
    </row>
    <row r="648" spans="1:22" ht="21.75" customHeight="1" x14ac:dyDescent="0.3">
      <c r="A648" s="3" t="s">
        <v>674</v>
      </c>
      <c r="B648" s="3">
        <v>36</v>
      </c>
      <c r="C648" s="3" t="s">
        <v>23</v>
      </c>
      <c r="D648" s="3" t="s">
        <v>26</v>
      </c>
      <c r="E648" s="3">
        <v>20812.818351401002</v>
      </c>
      <c r="F648" s="3">
        <v>224</v>
      </c>
      <c r="G648" s="3">
        <v>732.07019882425902</v>
      </c>
      <c r="H648" s="3">
        <v>0</v>
      </c>
      <c r="I648" s="3">
        <v>475.49995506255999</v>
      </c>
      <c r="J648" s="3">
        <v>13</v>
      </c>
      <c r="K648" s="3">
        <v>208.61103718576001</v>
      </c>
      <c r="L648" s="3">
        <v>46</v>
      </c>
      <c r="M648" s="3">
        <v>8</v>
      </c>
      <c r="N648" s="3">
        <v>4</v>
      </c>
      <c r="O648" s="3">
        <v>739</v>
      </c>
      <c r="P648" s="3">
        <v>0</v>
      </c>
      <c r="Q648" s="3">
        <v>15136.642694267601</v>
      </c>
      <c r="R648" s="3">
        <v>3</v>
      </c>
      <c r="S648" s="3">
        <v>0</v>
      </c>
      <c r="T648" s="3">
        <v>0</v>
      </c>
      <c r="U648" s="3">
        <v>500</v>
      </c>
      <c r="V648" s="3">
        <v>0</v>
      </c>
    </row>
    <row r="649" spans="1:22" ht="21.75" customHeight="1" x14ac:dyDescent="0.3">
      <c r="A649" s="3" t="s">
        <v>675</v>
      </c>
      <c r="B649" s="3">
        <v>57</v>
      </c>
      <c r="C649" s="3" t="s">
        <v>31</v>
      </c>
      <c r="D649" s="3" t="s">
        <v>24</v>
      </c>
      <c r="E649" s="3">
        <v>25884.4594336519</v>
      </c>
      <c r="F649" s="3">
        <v>206</v>
      </c>
      <c r="G649" s="3">
        <v>1676.2578967885399</v>
      </c>
      <c r="H649" s="3">
        <v>9</v>
      </c>
      <c r="I649" s="3">
        <v>334.464866020042</v>
      </c>
      <c r="J649" s="3">
        <v>24</v>
      </c>
      <c r="K649" s="3">
        <v>258.39251973507498</v>
      </c>
      <c r="L649" s="3">
        <v>32</v>
      </c>
      <c r="M649" s="3">
        <v>0</v>
      </c>
      <c r="N649" s="3">
        <v>2</v>
      </c>
      <c r="O649" s="3">
        <v>401</v>
      </c>
      <c r="P649" s="3">
        <v>1</v>
      </c>
      <c r="Q649" s="3">
        <v>19255.828223639299</v>
      </c>
      <c r="R649" s="3">
        <v>3</v>
      </c>
      <c r="S649" s="3">
        <v>0</v>
      </c>
      <c r="T649" s="3">
        <v>0</v>
      </c>
      <c r="U649" s="3">
        <v>9386.9576881121702</v>
      </c>
      <c r="V649" s="3">
        <v>1</v>
      </c>
    </row>
    <row r="650" spans="1:22" ht="21.75" customHeight="1" x14ac:dyDescent="0.3">
      <c r="A650" s="3" t="s">
        <v>676</v>
      </c>
      <c r="B650" s="3">
        <v>26</v>
      </c>
      <c r="C650" s="3" t="s">
        <v>31</v>
      </c>
      <c r="D650" s="3" t="s">
        <v>26</v>
      </c>
      <c r="E650" s="3">
        <v>26672.3596283402</v>
      </c>
      <c r="F650" s="3">
        <v>140</v>
      </c>
      <c r="G650" s="3">
        <v>274.430949088381</v>
      </c>
      <c r="H650" s="3">
        <v>9</v>
      </c>
      <c r="I650" s="3">
        <v>880.12459094596397</v>
      </c>
      <c r="J650" s="3">
        <v>38</v>
      </c>
      <c r="K650" s="3">
        <v>236.72715800570001</v>
      </c>
      <c r="L650" s="3">
        <v>66</v>
      </c>
      <c r="M650" s="3">
        <v>18</v>
      </c>
      <c r="N650" s="3">
        <v>2</v>
      </c>
      <c r="O650" s="3">
        <v>676</v>
      </c>
      <c r="P650" s="3">
        <v>1</v>
      </c>
      <c r="Q650" s="3">
        <v>13318.5686221499</v>
      </c>
      <c r="R650" s="3">
        <v>5</v>
      </c>
      <c r="S650" s="3">
        <v>0</v>
      </c>
      <c r="T650" s="3">
        <v>0</v>
      </c>
      <c r="U650" s="3">
        <v>12170.490629071401</v>
      </c>
      <c r="V650" s="3">
        <v>1</v>
      </c>
    </row>
    <row r="651" spans="1:22" ht="21.75" customHeight="1" x14ac:dyDescent="0.3">
      <c r="A651" s="3" t="s">
        <v>677</v>
      </c>
      <c r="B651" s="3">
        <v>65</v>
      </c>
      <c r="C651" s="3" t="s">
        <v>31</v>
      </c>
      <c r="D651" s="3" t="s">
        <v>24</v>
      </c>
      <c r="E651" s="3">
        <v>46802.750744420198</v>
      </c>
      <c r="F651" s="3">
        <v>228</v>
      </c>
      <c r="G651" s="3">
        <v>2860.98531550295</v>
      </c>
      <c r="H651" s="3">
        <v>2</v>
      </c>
      <c r="I651" s="3">
        <v>287.70947644136902</v>
      </c>
      <c r="J651" s="3">
        <v>2</v>
      </c>
      <c r="K651" s="3">
        <v>0</v>
      </c>
      <c r="L651" s="3">
        <v>63</v>
      </c>
      <c r="M651" s="3">
        <v>11</v>
      </c>
      <c r="N651" s="3">
        <v>0</v>
      </c>
      <c r="O651" s="3">
        <v>555</v>
      </c>
      <c r="P651" s="3">
        <v>1</v>
      </c>
      <c r="Q651" s="3">
        <v>17197.081607411899</v>
      </c>
      <c r="R651" s="3">
        <v>3</v>
      </c>
      <c r="S651" s="3">
        <v>0</v>
      </c>
      <c r="T651" s="3">
        <v>0</v>
      </c>
      <c r="U651" s="3">
        <v>6424.33568000591</v>
      </c>
      <c r="V651" s="3">
        <v>1</v>
      </c>
    </row>
    <row r="652" spans="1:22" ht="21.75" customHeight="1" x14ac:dyDescent="0.3">
      <c r="A652" s="3" t="s">
        <v>678</v>
      </c>
      <c r="B652" s="3">
        <v>32</v>
      </c>
      <c r="C652" s="3" t="s">
        <v>23</v>
      </c>
      <c r="D652" s="3" t="s">
        <v>26</v>
      </c>
      <c r="E652" s="3">
        <v>24845.276969052</v>
      </c>
      <c r="F652" s="3">
        <v>146</v>
      </c>
      <c r="G652" s="3">
        <v>2108.1133457330802</v>
      </c>
      <c r="H652" s="3">
        <v>1</v>
      </c>
      <c r="I652" s="3">
        <v>907.34244486469504</v>
      </c>
      <c r="J652" s="3">
        <v>6</v>
      </c>
      <c r="K652" s="3">
        <v>585.49576449189897</v>
      </c>
      <c r="L652" s="3">
        <v>16</v>
      </c>
      <c r="M652" s="3">
        <v>18</v>
      </c>
      <c r="N652" s="3">
        <v>2</v>
      </c>
      <c r="O652" s="3">
        <v>888</v>
      </c>
      <c r="P652" s="3">
        <v>0</v>
      </c>
      <c r="Q652" s="3">
        <v>9560.6443360159192</v>
      </c>
      <c r="R652" s="3">
        <v>7</v>
      </c>
      <c r="S652" s="3">
        <v>0</v>
      </c>
      <c r="T652" s="3">
        <v>0</v>
      </c>
      <c r="U652" s="3">
        <v>10651.7254613847</v>
      </c>
      <c r="V652" s="3">
        <v>1</v>
      </c>
    </row>
    <row r="653" spans="1:22" ht="21.75" customHeight="1" x14ac:dyDescent="0.3">
      <c r="A653" s="3" t="s">
        <v>679</v>
      </c>
      <c r="B653" s="3">
        <v>59</v>
      </c>
      <c r="C653" s="3" t="s">
        <v>28</v>
      </c>
      <c r="D653" s="3" t="s">
        <v>26</v>
      </c>
      <c r="E653" s="3">
        <v>74812.823998749096</v>
      </c>
      <c r="F653" s="3">
        <v>106</v>
      </c>
      <c r="G653" s="3">
        <v>2302.9263474976501</v>
      </c>
      <c r="H653" s="3">
        <v>3</v>
      </c>
      <c r="I653" s="3">
        <v>680.78193207013805</v>
      </c>
      <c r="J653" s="3">
        <v>7</v>
      </c>
      <c r="K653" s="3">
        <v>245.54839017464101</v>
      </c>
      <c r="L653" s="3">
        <v>43</v>
      </c>
      <c r="M653" s="3">
        <v>12</v>
      </c>
      <c r="N653" s="3">
        <v>3</v>
      </c>
      <c r="O653" s="3">
        <v>703</v>
      </c>
      <c r="P653" s="3">
        <v>0</v>
      </c>
      <c r="Q653" s="3">
        <v>14456.177237297299</v>
      </c>
      <c r="R653" s="3">
        <v>2</v>
      </c>
      <c r="S653" s="3">
        <v>0</v>
      </c>
      <c r="T653" s="3">
        <v>0</v>
      </c>
      <c r="U653" s="3">
        <v>16658.256345784499</v>
      </c>
      <c r="V653" s="3">
        <v>0</v>
      </c>
    </row>
    <row r="654" spans="1:22" ht="21.75" customHeight="1" x14ac:dyDescent="0.3">
      <c r="A654" s="3" t="s">
        <v>680</v>
      </c>
      <c r="B654" s="3">
        <v>61</v>
      </c>
      <c r="C654" s="3" t="s">
        <v>23</v>
      </c>
      <c r="D654" s="3" t="s">
        <v>33</v>
      </c>
      <c r="E654" s="3">
        <v>57850.753667144701</v>
      </c>
      <c r="F654" s="3">
        <v>176</v>
      </c>
      <c r="G654" s="3">
        <v>1298.7656422595601</v>
      </c>
      <c r="H654" s="3">
        <v>1</v>
      </c>
      <c r="I654" s="3">
        <v>973.06327092333095</v>
      </c>
      <c r="J654" s="3">
        <v>43</v>
      </c>
      <c r="K654" s="3">
        <v>396.78898214320401</v>
      </c>
      <c r="L654" s="3">
        <v>4</v>
      </c>
      <c r="M654" s="3">
        <v>14</v>
      </c>
      <c r="N654" s="3">
        <v>5</v>
      </c>
      <c r="O654" s="3">
        <v>301</v>
      </c>
      <c r="P654" s="3">
        <v>5</v>
      </c>
      <c r="Q654" s="3">
        <v>9676.9039961730105</v>
      </c>
      <c r="R654" s="3">
        <v>0</v>
      </c>
      <c r="S654" s="3">
        <v>0</v>
      </c>
      <c r="T654" s="3">
        <v>0</v>
      </c>
      <c r="U654" s="3">
        <v>12189.402554772099</v>
      </c>
      <c r="V654" s="3">
        <v>1</v>
      </c>
    </row>
    <row r="655" spans="1:22" ht="21.75" customHeight="1" x14ac:dyDescent="0.3">
      <c r="A655" s="3" t="s">
        <v>681</v>
      </c>
      <c r="B655" s="3">
        <v>28</v>
      </c>
      <c r="C655" s="3" t="s">
        <v>31</v>
      </c>
      <c r="D655" s="3" t="s">
        <v>33</v>
      </c>
      <c r="E655" s="3">
        <v>60782.712435218098</v>
      </c>
      <c r="F655" s="3">
        <v>159</v>
      </c>
      <c r="G655" s="3">
        <v>2439.75770582426</v>
      </c>
      <c r="H655" s="3">
        <v>10</v>
      </c>
      <c r="I655" s="3">
        <v>315.65991862638901</v>
      </c>
      <c r="J655" s="3">
        <v>6</v>
      </c>
      <c r="K655" s="3">
        <v>424.53569526654798</v>
      </c>
      <c r="L655" s="3">
        <v>61</v>
      </c>
      <c r="M655" s="3">
        <v>1</v>
      </c>
      <c r="N655" s="3">
        <v>5</v>
      </c>
      <c r="O655" s="3">
        <v>427</v>
      </c>
      <c r="P655" s="3">
        <v>5</v>
      </c>
      <c r="Q655" s="3">
        <v>2117.3903612087001</v>
      </c>
      <c r="R655" s="3">
        <v>3</v>
      </c>
      <c r="S655" s="3">
        <v>0</v>
      </c>
      <c r="T655" s="3">
        <v>0</v>
      </c>
      <c r="U655" s="3">
        <v>11681.4840242831</v>
      </c>
      <c r="V655" s="3">
        <v>1</v>
      </c>
    </row>
    <row r="656" spans="1:22" ht="21.75" customHeight="1" x14ac:dyDescent="0.3">
      <c r="A656" s="3" t="s">
        <v>682</v>
      </c>
      <c r="B656" s="3">
        <v>69</v>
      </c>
      <c r="C656" s="3" t="s">
        <v>23</v>
      </c>
      <c r="D656" s="3" t="s">
        <v>26</v>
      </c>
      <c r="E656" s="3">
        <v>21397.138058960001</v>
      </c>
      <c r="F656" s="3">
        <v>17</v>
      </c>
      <c r="G656" s="3">
        <v>2441.8808813833298</v>
      </c>
      <c r="H656" s="3">
        <v>4</v>
      </c>
      <c r="I656" s="3">
        <v>1254.3571030053699</v>
      </c>
      <c r="J656" s="3">
        <v>47</v>
      </c>
      <c r="K656" s="3">
        <v>253.39037884519101</v>
      </c>
      <c r="L656" s="3">
        <v>62</v>
      </c>
      <c r="M656" s="3">
        <v>19</v>
      </c>
      <c r="N656" s="3">
        <v>4</v>
      </c>
      <c r="O656" s="3">
        <v>431</v>
      </c>
      <c r="P656" s="3">
        <v>0</v>
      </c>
      <c r="Q656" s="3">
        <v>10589.085538286799</v>
      </c>
      <c r="R656" s="3">
        <v>7</v>
      </c>
      <c r="S656" s="3">
        <v>0</v>
      </c>
      <c r="T656" s="3">
        <v>0</v>
      </c>
      <c r="U656" s="3">
        <v>6020.9869992833801</v>
      </c>
      <c r="V656" s="3">
        <v>1</v>
      </c>
    </row>
    <row r="657" spans="1:22" ht="21.75" customHeight="1" x14ac:dyDescent="0.3">
      <c r="A657" s="3" t="s">
        <v>683</v>
      </c>
      <c r="B657" s="3">
        <v>46</v>
      </c>
      <c r="C657" s="3" t="s">
        <v>28</v>
      </c>
      <c r="D657" s="3" t="s">
        <v>24</v>
      </c>
      <c r="E657" s="3">
        <v>73277.205539507995</v>
      </c>
      <c r="F657" s="3">
        <v>50</v>
      </c>
      <c r="G657" s="3">
        <v>1368.2810429025601</v>
      </c>
      <c r="H657" s="3">
        <v>3</v>
      </c>
      <c r="I657" s="3">
        <v>735.93793025220896</v>
      </c>
      <c r="J657" s="3">
        <v>24</v>
      </c>
      <c r="K657" s="3">
        <v>408.71055993732</v>
      </c>
      <c r="L657" s="3">
        <v>78</v>
      </c>
      <c r="M657" s="3">
        <v>11</v>
      </c>
      <c r="N657" s="3">
        <v>3</v>
      </c>
      <c r="O657" s="3">
        <v>754</v>
      </c>
      <c r="P657" s="3">
        <v>0</v>
      </c>
      <c r="Q657" s="3">
        <v>18755.152613738701</v>
      </c>
      <c r="R657" s="3">
        <v>5</v>
      </c>
      <c r="S657" s="3">
        <v>0</v>
      </c>
      <c r="T657" s="3">
        <v>0</v>
      </c>
      <c r="U657" s="3">
        <v>6227.0009732988601</v>
      </c>
      <c r="V657" s="3">
        <v>1</v>
      </c>
    </row>
    <row r="658" spans="1:22" ht="21.75" customHeight="1" x14ac:dyDescent="0.3">
      <c r="A658" s="3" t="s">
        <v>684</v>
      </c>
      <c r="B658" s="3">
        <v>21</v>
      </c>
      <c r="C658" s="3" t="s">
        <v>23</v>
      </c>
      <c r="D658" s="3" t="s">
        <v>24</v>
      </c>
      <c r="E658" s="3">
        <v>61692.9699217741</v>
      </c>
      <c r="F658" s="3">
        <v>141</v>
      </c>
      <c r="G658" s="3">
        <v>580.79685146758095</v>
      </c>
      <c r="H658" s="3">
        <v>5</v>
      </c>
      <c r="I658" s="3">
        <v>1067.2329337666899</v>
      </c>
      <c r="J658" s="3">
        <v>16</v>
      </c>
      <c r="K658" s="3">
        <v>519.95748969204203</v>
      </c>
      <c r="L658" s="3">
        <v>38</v>
      </c>
      <c r="M658" s="3">
        <v>17</v>
      </c>
      <c r="N658" s="3">
        <v>5</v>
      </c>
      <c r="O658" s="3">
        <v>643</v>
      </c>
      <c r="P658" s="3">
        <v>0</v>
      </c>
      <c r="Q658" s="3">
        <v>3995.1311613776402</v>
      </c>
      <c r="R658" s="3">
        <v>0</v>
      </c>
      <c r="S658" s="3">
        <v>0</v>
      </c>
      <c r="T658" s="3">
        <v>0</v>
      </c>
      <c r="U658" s="3">
        <v>9615.4243575109904</v>
      </c>
      <c r="V658" s="3">
        <v>0</v>
      </c>
    </row>
    <row r="659" spans="1:22" ht="21.75" customHeight="1" x14ac:dyDescent="0.3">
      <c r="A659" s="3" t="s">
        <v>685</v>
      </c>
      <c r="B659" s="3">
        <v>24</v>
      </c>
      <c r="C659" s="3" t="s">
        <v>28</v>
      </c>
      <c r="D659" s="3" t="s">
        <v>24</v>
      </c>
      <c r="E659" s="3">
        <v>37717.778482173198</v>
      </c>
      <c r="F659" s="3">
        <v>238</v>
      </c>
      <c r="G659" s="3">
        <v>1848.16669038961</v>
      </c>
      <c r="H659" s="3">
        <v>6</v>
      </c>
      <c r="I659" s="3">
        <v>1135.95641144971</v>
      </c>
      <c r="J659" s="3">
        <v>25</v>
      </c>
      <c r="K659" s="3">
        <v>326.15266925449203</v>
      </c>
      <c r="L659" s="3">
        <v>71</v>
      </c>
      <c r="M659" s="3">
        <v>3</v>
      </c>
      <c r="N659" s="3">
        <v>4</v>
      </c>
      <c r="O659" s="3">
        <v>651</v>
      </c>
      <c r="P659" s="3">
        <v>2</v>
      </c>
      <c r="Q659" s="3">
        <v>21792.760976051501</v>
      </c>
      <c r="R659" s="3">
        <v>7</v>
      </c>
      <c r="S659" s="3">
        <v>0</v>
      </c>
      <c r="T659" s="3">
        <v>0</v>
      </c>
      <c r="U659" s="3">
        <v>7882.0903847095597</v>
      </c>
      <c r="V659" s="3">
        <v>1</v>
      </c>
    </row>
    <row r="660" spans="1:22" ht="21.75" customHeight="1" x14ac:dyDescent="0.3">
      <c r="A660" s="3" t="s">
        <v>686</v>
      </c>
      <c r="B660" s="3">
        <v>48</v>
      </c>
      <c r="C660" s="3" t="s">
        <v>28</v>
      </c>
      <c r="D660" s="3" t="s">
        <v>26</v>
      </c>
      <c r="E660" s="3">
        <v>22248.177355313601</v>
      </c>
      <c r="F660" s="3">
        <v>36</v>
      </c>
      <c r="G660" s="3">
        <v>1398.7796469618099</v>
      </c>
      <c r="H660" s="3">
        <v>11</v>
      </c>
      <c r="I660" s="3">
        <v>394.894266671916</v>
      </c>
      <c r="J660" s="3">
        <v>3</v>
      </c>
      <c r="K660" s="3">
        <v>270.92063201142997</v>
      </c>
      <c r="L660" s="3">
        <v>41</v>
      </c>
      <c r="M660" s="3">
        <v>19</v>
      </c>
      <c r="N660" s="3">
        <v>9</v>
      </c>
      <c r="O660" s="3">
        <v>702</v>
      </c>
      <c r="P660" s="3">
        <v>2</v>
      </c>
      <c r="Q660" s="3">
        <v>8690.6405791257403</v>
      </c>
      <c r="R660" s="3">
        <v>6</v>
      </c>
      <c r="S660" s="3">
        <v>0</v>
      </c>
      <c r="T660" s="3">
        <v>0</v>
      </c>
      <c r="U660" s="3">
        <v>10121.359928272201</v>
      </c>
      <c r="V660" s="3">
        <v>1</v>
      </c>
    </row>
    <row r="661" spans="1:22" ht="21.75" customHeight="1" x14ac:dyDescent="0.3">
      <c r="A661" s="3" t="s">
        <v>687</v>
      </c>
      <c r="B661" s="3">
        <v>56</v>
      </c>
      <c r="C661" s="3" t="s">
        <v>23</v>
      </c>
      <c r="D661" s="3" t="s">
        <v>26</v>
      </c>
      <c r="E661" s="3">
        <v>48629.709984759698</v>
      </c>
      <c r="F661" s="3">
        <v>166</v>
      </c>
      <c r="G661" s="3">
        <v>2982.0402528797399</v>
      </c>
      <c r="H661" s="3">
        <v>1</v>
      </c>
      <c r="I661" s="3">
        <v>1108.79012836283</v>
      </c>
      <c r="J661" s="3">
        <v>48</v>
      </c>
      <c r="K661" s="3">
        <v>347.52270880493597</v>
      </c>
      <c r="L661" s="3">
        <v>20</v>
      </c>
      <c r="M661" s="3">
        <v>11</v>
      </c>
      <c r="N661" s="3">
        <v>0</v>
      </c>
      <c r="O661" s="3">
        <v>341</v>
      </c>
      <c r="P661" s="3">
        <v>2</v>
      </c>
      <c r="Q661" s="3">
        <v>15375.6981808409</v>
      </c>
      <c r="R661" s="3">
        <v>2</v>
      </c>
      <c r="S661" s="3">
        <v>0</v>
      </c>
      <c r="T661" s="3">
        <v>0</v>
      </c>
      <c r="U661" s="3">
        <v>500</v>
      </c>
      <c r="V661" s="3">
        <v>1</v>
      </c>
    </row>
    <row r="662" spans="1:22" ht="21.75" customHeight="1" x14ac:dyDescent="0.3">
      <c r="A662" s="3" t="s">
        <v>688</v>
      </c>
      <c r="B662" s="3">
        <v>57</v>
      </c>
      <c r="C662" s="3" t="s">
        <v>31</v>
      </c>
      <c r="D662" s="3" t="s">
        <v>26</v>
      </c>
      <c r="E662" s="3">
        <v>41604.234577497104</v>
      </c>
      <c r="F662" s="3">
        <v>160</v>
      </c>
      <c r="G662" s="3">
        <v>1540.5056599598199</v>
      </c>
      <c r="H662" s="3">
        <v>1</v>
      </c>
      <c r="I662" s="3">
        <v>301.22662869948601</v>
      </c>
      <c r="J662" s="3">
        <v>17</v>
      </c>
      <c r="K662" s="3">
        <v>737.90307988727898</v>
      </c>
      <c r="L662" s="3">
        <v>46</v>
      </c>
      <c r="M662" s="3">
        <v>19</v>
      </c>
      <c r="N662" s="3">
        <v>1</v>
      </c>
      <c r="O662" s="3">
        <v>654</v>
      </c>
      <c r="P662" s="3">
        <v>1</v>
      </c>
      <c r="Q662" s="3">
        <v>21109.335667359199</v>
      </c>
      <c r="R662" s="3">
        <v>5</v>
      </c>
      <c r="S662" s="3">
        <v>0</v>
      </c>
      <c r="T662" s="3">
        <v>0</v>
      </c>
      <c r="U662" s="3">
        <v>5347.2835698037698</v>
      </c>
      <c r="V662" s="3">
        <v>1</v>
      </c>
    </row>
    <row r="663" spans="1:22" ht="21.75" customHeight="1" x14ac:dyDescent="0.3">
      <c r="A663" s="3" t="s">
        <v>689</v>
      </c>
      <c r="B663" s="3">
        <v>38</v>
      </c>
      <c r="C663" s="3" t="s">
        <v>28</v>
      </c>
      <c r="D663" s="3" t="s">
        <v>26</v>
      </c>
      <c r="E663" s="3">
        <v>42351.316959974698</v>
      </c>
      <c r="F663" s="3">
        <v>101</v>
      </c>
      <c r="G663" s="3">
        <v>1585.1635282621401</v>
      </c>
      <c r="H663" s="3">
        <v>7</v>
      </c>
      <c r="I663" s="3">
        <v>320.45179003403803</v>
      </c>
      <c r="J663" s="3">
        <v>3</v>
      </c>
      <c r="K663" s="3">
        <v>358.064789268651</v>
      </c>
      <c r="L663" s="3">
        <v>73</v>
      </c>
      <c r="M663" s="3">
        <v>12</v>
      </c>
      <c r="N663" s="3">
        <v>8</v>
      </c>
      <c r="O663" s="3">
        <v>558</v>
      </c>
      <c r="P663" s="3">
        <v>0</v>
      </c>
      <c r="Q663" s="3">
        <v>22966.4345284343</v>
      </c>
      <c r="R663" s="3">
        <v>0</v>
      </c>
      <c r="S663" s="3">
        <v>0</v>
      </c>
      <c r="T663" s="3">
        <v>0</v>
      </c>
      <c r="U663" s="3">
        <v>12958.905320534799</v>
      </c>
      <c r="V663" s="3">
        <v>1</v>
      </c>
    </row>
    <row r="664" spans="1:22" ht="21.75" customHeight="1" x14ac:dyDescent="0.3">
      <c r="A664" s="3" t="s">
        <v>690</v>
      </c>
      <c r="B664" s="3">
        <v>27</v>
      </c>
      <c r="C664" s="3" t="s">
        <v>23</v>
      </c>
      <c r="D664" s="3" t="s">
        <v>33</v>
      </c>
      <c r="E664" s="3">
        <v>37302.224070591801</v>
      </c>
      <c r="F664" s="3">
        <v>203</v>
      </c>
      <c r="G664" s="3">
        <v>2145.5838928882699</v>
      </c>
      <c r="H664" s="3">
        <v>8</v>
      </c>
      <c r="I664" s="3">
        <v>1487.3997325959499</v>
      </c>
      <c r="J664" s="3">
        <v>16</v>
      </c>
      <c r="K664" s="3">
        <v>541.96367177569402</v>
      </c>
      <c r="L664" s="3">
        <v>27</v>
      </c>
      <c r="M664" s="3">
        <v>3</v>
      </c>
      <c r="N664" s="3">
        <v>9</v>
      </c>
      <c r="O664" s="3">
        <v>509</v>
      </c>
      <c r="P664" s="3">
        <v>5</v>
      </c>
      <c r="Q664" s="3">
        <v>21649.731791103099</v>
      </c>
      <c r="R664" s="3">
        <v>0</v>
      </c>
      <c r="S664" s="3">
        <v>0</v>
      </c>
      <c r="T664" s="3">
        <v>0</v>
      </c>
      <c r="U664" s="3">
        <v>500</v>
      </c>
      <c r="V664" s="3">
        <v>1</v>
      </c>
    </row>
    <row r="665" spans="1:22" ht="21.75" customHeight="1" x14ac:dyDescent="0.3">
      <c r="A665" s="3" t="s">
        <v>691</v>
      </c>
      <c r="B665" s="3">
        <v>67</v>
      </c>
      <c r="C665" s="3" t="s">
        <v>28</v>
      </c>
      <c r="D665" s="3" t="s">
        <v>26</v>
      </c>
      <c r="E665" s="3">
        <v>62985.846332193498</v>
      </c>
      <c r="F665" s="3">
        <v>212</v>
      </c>
      <c r="G665" s="3">
        <v>1502.6205504273</v>
      </c>
      <c r="H665" s="3">
        <v>4</v>
      </c>
      <c r="I665" s="3">
        <v>1189.1486790788199</v>
      </c>
      <c r="J665" s="3">
        <v>46</v>
      </c>
      <c r="K665" s="3">
        <v>374.83243259131302</v>
      </c>
      <c r="L665" s="3">
        <v>20</v>
      </c>
      <c r="M665" s="3">
        <v>13</v>
      </c>
      <c r="N665" s="3">
        <v>3</v>
      </c>
      <c r="O665" s="3">
        <v>336</v>
      </c>
      <c r="P665" s="3">
        <v>5</v>
      </c>
      <c r="Q665" s="3">
        <v>7448.2558305825696</v>
      </c>
      <c r="R665" s="3">
        <v>3</v>
      </c>
      <c r="S665" s="3">
        <v>0</v>
      </c>
      <c r="T665" s="3">
        <v>0</v>
      </c>
      <c r="U665" s="3">
        <v>4555.8633792062501</v>
      </c>
      <c r="V665" s="3">
        <v>1</v>
      </c>
    </row>
    <row r="666" spans="1:22" ht="21.75" customHeight="1" x14ac:dyDescent="0.3">
      <c r="A666" s="3" t="s">
        <v>692</v>
      </c>
      <c r="B666" s="3">
        <v>64</v>
      </c>
      <c r="C666" s="3" t="s">
        <v>31</v>
      </c>
      <c r="D666" s="3" t="s">
        <v>24</v>
      </c>
      <c r="E666" s="3">
        <v>10000</v>
      </c>
      <c r="F666" s="3">
        <v>21</v>
      </c>
      <c r="G666" s="3">
        <v>2055.4848521311901</v>
      </c>
      <c r="H666" s="3">
        <v>6</v>
      </c>
      <c r="I666" s="3">
        <v>1525.78246140181</v>
      </c>
      <c r="J666" s="3">
        <v>16</v>
      </c>
      <c r="K666" s="3">
        <v>473.373687704367</v>
      </c>
      <c r="L666" s="3">
        <v>27</v>
      </c>
      <c r="M666" s="3">
        <v>17</v>
      </c>
      <c r="N666" s="3">
        <v>5</v>
      </c>
      <c r="O666" s="3">
        <v>321</v>
      </c>
      <c r="P666" s="3">
        <v>2</v>
      </c>
      <c r="Q666" s="3">
        <v>18863.167500274201</v>
      </c>
      <c r="R666" s="3">
        <v>5</v>
      </c>
      <c r="S666" s="3">
        <v>1</v>
      </c>
      <c r="T666" s="3">
        <v>0</v>
      </c>
      <c r="U666" s="3">
        <v>6911.9055346361802</v>
      </c>
      <c r="V666" s="3">
        <v>1</v>
      </c>
    </row>
    <row r="667" spans="1:22" ht="21.75" customHeight="1" x14ac:dyDescent="0.3">
      <c r="A667" s="3" t="s">
        <v>693</v>
      </c>
      <c r="B667" s="3">
        <v>20</v>
      </c>
      <c r="C667" s="3" t="s">
        <v>23</v>
      </c>
      <c r="D667" s="3" t="s">
        <v>33</v>
      </c>
      <c r="E667" s="3">
        <v>75738.700225977605</v>
      </c>
      <c r="F667" s="3">
        <v>233</v>
      </c>
      <c r="G667" s="3">
        <v>1068.7754042244101</v>
      </c>
      <c r="H667" s="3">
        <v>11</v>
      </c>
      <c r="I667" s="3">
        <v>670.425089287231</v>
      </c>
      <c r="J667" s="3">
        <v>44</v>
      </c>
      <c r="K667" s="3">
        <v>711.89350447067295</v>
      </c>
      <c r="L667" s="3">
        <v>18</v>
      </c>
      <c r="M667" s="3">
        <v>5</v>
      </c>
      <c r="N667" s="3">
        <v>4</v>
      </c>
      <c r="O667" s="3">
        <v>460</v>
      </c>
      <c r="P667" s="3">
        <v>1</v>
      </c>
      <c r="Q667" s="3">
        <v>8439.0453034888505</v>
      </c>
      <c r="R667" s="3">
        <v>2</v>
      </c>
      <c r="S667" s="3">
        <v>0</v>
      </c>
      <c r="T667" s="3">
        <v>0</v>
      </c>
      <c r="U667" s="3">
        <v>500</v>
      </c>
      <c r="V667" s="3">
        <v>1</v>
      </c>
    </row>
    <row r="668" spans="1:22" ht="21.75" customHeight="1" x14ac:dyDescent="0.3">
      <c r="A668" s="3" t="s">
        <v>694</v>
      </c>
      <c r="B668" s="3">
        <v>41</v>
      </c>
      <c r="C668" s="3" t="s">
        <v>23</v>
      </c>
      <c r="D668" s="3" t="s">
        <v>24</v>
      </c>
      <c r="E668" s="3">
        <v>67966.096796890197</v>
      </c>
      <c r="F668" s="3">
        <v>198</v>
      </c>
      <c r="G668" s="3">
        <v>605.15180177488901</v>
      </c>
      <c r="H668" s="3">
        <v>8</v>
      </c>
      <c r="I668" s="3">
        <v>835.85003242730295</v>
      </c>
      <c r="J668" s="3">
        <v>24</v>
      </c>
      <c r="K668" s="3">
        <v>275.55915220906201</v>
      </c>
      <c r="L668" s="3">
        <v>62</v>
      </c>
      <c r="M668" s="3">
        <v>0</v>
      </c>
      <c r="N668" s="3">
        <v>1</v>
      </c>
      <c r="O668" s="3">
        <v>658</v>
      </c>
      <c r="P668" s="3">
        <v>3</v>
      </c>
      <c r="Q668" s="3">
        <v>6364.4682321857799</v>
      </c>
      <c r="R668" s="3">
        <v>3</v>
      </c>
      <c r="S668" s="3">
        <v>0</v>
      </c>
      <c r="T668" s="3">
        <v>0</v>
      </c>
      <c r="U668" s="3">
        <v>10626.1956135849</v>
      </c>
      <c r="V668" s="3">
        <v>0</v>
      </c>
    </row>
    <row r="669" spans="1:22" ht="21.75" customHeight="1" x14ac:dyDescent="0.3">
      <c r="A669" s="3" t="s">
        <v>695</v>
      </c>
      <c r="B669" s="3">
        <v>36</v>
      </c>
      <c r="C669" s="3" t="s">
        <v>23</v>
      </c>
      <c r="D669" s="3" t="s">
        <v>26</v>
      </c>
      <c r="E669" s="3">
        <v>53792.333389318599</v>
      </c>
      <c r="F669" s="3">
        <v>72</v>
      </c>
      <c r="G669" s="3">
        <v>769.94508987332495</v>
      </c>
      <c r="H669" s="3">
        <v>0</v>
      </c>
      <c r="I669" s="3">
        <v>984.57416136332699</v>
      </c>
      <c r="J669" s="3">
        <v>2</v>
      </c>
      <c r="K669" s="3">
        <v>1057.0214022585999</v>
      </c>
      <c r="L669" s="3">
        <v>51</v>
      </c>
      <c r="M669" s="3">
        <v>9</v>
      </c>
      <c r="N669" s="3">
        <v>0</v>
      </c>
      <c r="O669" s="3">
        <v>653</v>
      </c>
      <c r="P669" s="3">
        <v>4</v>
      </c>
      <c r="Q669" s="3">
        <v>8479.9224841896994</v>
      </c>
      <c r="R669" s="3">
        <v>6</v>
      </c>
      <c r="S669" s="3">
        <v>0</v>
      </c>
      <c r="T669" s="3">
        <v>1</v>
      </c>
      <c r="U669" s="3">
        <v>9758.1376416334406</v>
      </c>
      <c r="V669" s="3">
        <v>1</v>
      </c>
    </row>
    <row r="670" spans="1:22" ht="21.75" customHeight="1" x14ac:dyDescent="0.3">
      <c r="A670" s="3" t="s">
        <v>696</v>
      </c>
      <c r="B670" s="3">
        <v>26</v>
      </c>
      <c r="C670" s="3" t="s">
        <v>31</v>
      </c>
      <c r="D670" s="3" t="s">
        <v>33</v>
      </c>
      <c r="E670" s="3">
        <v>47406.459731855102</v>
      </c>
      <c r="F670" s="3">
        <v>117</v>
      </c>
      <c r="G670" s="3">
        <v>1230.30005626192</v>
      </c>
      <c r="H670" s="3">
        <v>7</v>
      </c>
      <c r="I670" s="3">
        <v>795.73155169213703</v>
      </c>
      <c r="J670" s="3">
        <v>11</v>
      </c>
      <c r="K670" s="3">
        <v>589.28975781080999</v>
      </c>
      <c r="L670" s="3">
        <v>37</v>
      </c>
      <c r="M670" s="3">
        <v>17</v>
      </c>
      <c r="N670" s="3">
        <v>0</v>
      </c>
      <c r="O670" s="3">
        <v>732</v>
      </c>
      <c r="P670" s="3">
        <v>3</v>
      </c>
      <c r="Q670" s="3">
        <v>19587.078331025299</v>
      </c>
      <c r="R670" s="3">
        <v>4</v>
      </c>
      <c r="S670" s="3">
        <v>0</v>
      </c>
      <c r="T670" s="3">
        <v>0</v>
      </c>
      <c r="U670" s="3">
        <v>500</v>
      </c>
      <c r="V670" s="3">
        <v>1</v>
      </c>
    </row>
    <row r="671" spans="1:22" ht="21.75" customHeight="1" x14ac:dyDescent="0.3">
      <c r="A671" s="3" t="s">
        <v>697</v>
      </c>
      <c r="B671" s="3">
        <v>44</v>
      </c>
      <c r="C671" s="3" t="s">
        <v>28</v>
      </c>
      <c r="D671" s="3" t="s">
        <v>26</v>
      </c>
      <c r="E671" s="3">
        <v>69494.911799964495</v>
      </c>
      <c r="F671" s="3">
        <v>163</v>
      </c>
      <c r="G671" s="3">
        <v>1594.8965987712299</v>
      </c>
      <c r="H671" s="3">
        <v>9</v>
      </c>
      <c r="I671" s="3">
        <v>538.85239275643403</v>
      </c>
      <c r="J671" s="3">
        <v>26</v>
      </c>
      <c r="K671" s="3">
        <v>550.98456378172295</v>
      </c>
      <c r="L671" s="3">
        <v>45</v>
      </c>
      <c r="M671" s="3">
        <v>18</v>
      </c>
      <c r="N671" s="3">
        <v>0</v>
      </c>
      <c r="O671" s="3">
        <v>737</v>
      </c>
      <c r="P671" s="3">
        <v>3</v>
      </c>
      <c r="Q671" s="3">
        <v>9180.4129017151099</v>
      </c>
      <c r="R671" s="3">
        <v>1</v>
      </c>
      <c r="S671" s="3">
        <v>0</v>
      </c>
      <c r="T671" s="3">
        <v>0</v>
      </c>
      <c r="U671" s="3">
        <v>6507.9347879358702</v>
      </c>
      <c r="V671" s="3">
        <v>0</v>
      </c>
    </row>
    <row r="672" spans="1:22" ht="21.75" customHeight="1" x14ac:dyDescent="0.3">
      <c r="A672" s="3" t="s">
        <v>698</v>
      </c>
      <c r="B672" s="3">
        <v>64</v>
      </c>
      <c r="C672" s="3" t="s">
        <v>23</v>
      </c>
      <c r="D672" s="3" t="s">
        <v>33</v>
      </c>
      <c r="E672" s="3">
        <v>49239.335190313497</v>
      </c>
      <c r="F672" s="3">
        <v>98</v>
      </c>
      <c r="G672" s="3">
        <v>1899.2298362153299</v>
      </c>
      <c r="H672" s="3">
        <v>9</v>
      </c>
      <c r="I672" s="3">
        <v>486.37035574198302</v>
      </c>
      <c r="J672" s="3">
        <v>16</v>
      </c>
      <c r="K672" s="3">
        <v>237.779740077349</v>
      </c>
      <c r="L672" s="3">
        <v>23</v>
      </c>
      <c r="M672" s="3">
        <v>1</v>
      </c>
      <c r="N672" s="3">
        <v>5</v>
      </c>
      <c r="O672" s="3">
        <v>846</v>
      </c>
      <c r="P672" s="3">
        <v>4</v>
      </c>
      <c r="Q672" s="3">
        <v>7327.5642860690004</v>
      </c>
      <c r="R672" s="3">
        <v>0</v>
      </c>
      <c r="S672" s="3">
        <v>0</v>
      </c>
      <c r="T672" s="3">
        <v>0</v>
      </c>
      <c r="U672" s="3">
        <v>6841.5242097089904</v>
      </c>
      <c r="V672" s="3">
        <v>0</v>
      </c>
    </row>
    <row r="673" spans="1:22" ht="21.75" customHeight="1" x14ac:dyDescent="0.3">
      <c r="A673" s="3" t="s">
        <v>699</v>
      </c>
      <c r="B673" s="3">
        <v>23</v>
      </c>
      <c r="C673" s="3" t="s">
        <v>28</v>
      </c>
      <c r="D673" s="3" t="s">
        <v>24</v>
      </c>
      <c r="E673" s="3">
        <v>44988.2692785775</v>
      </c>
      <c r="F673" s="3">
        <v>210</v>
      </c>
      <c r="G673" s="3">
        <v>1864.5181839465499</v>
      </c>
      <c r="H673" s="3">
        <v>8</v>
      </c>
      <c r="I673" s="3">
        <v>874.851781490132</v>
      </c>
      <c r="J673" s="3">
        <v>21</v>
      </c>
      <c r="K673" s="3">
        <v>662.56915336335499</v>
      </c>
      <c r="L673" s="3">
        <v>44</v>
      </c>
      <c r="M673" s="3">
        <v>14</v>
      </c>
      <c r="N673" s="3">
        <v>9</v>
      </c>
      <c r="O673" s="3">
        <v>584</v>
      </c>
      <c r="P673" s="3">
        <v>5</v>
      </c>
      <c r="Q673" s="3">
        <v>21608.330649919801</v>
      </c>
      <c r="R673" s="3">
        <v>6</v>
      </c>
      <c r="S673" s="3">
        <v>0</v>
      </c>
      <c r="T673" s="3">
        <v>0</v>
      </c>
      <c r="U673" s="3">
        <v>10906.125141901801</v>
      </c>
      <c r="V673" s="3">
        <v>1</v>
      </c>
    </row>
    <row r="674" spans="1:22" ht="21.75" customHeight="1" x14ac:dyDescent="0.3">
      <c r="A674" s="3" t="s">
        <v>700</v>
      </c>
      <c r="B674" s="3">
        <v>55</v>
      </c>
      <c r="C674" s="3" t="s">
        <v>28</v>
      </c>
      <c r="D674" s="3" t="s">
        <v>26</v>
      </c>
      <c r="E674" s="3">
        <v>70496.925221409794</v>
      </c>
      <c r="F674" s="3">
        <v>77</v>
      </c>
      <c r="G674" s="3">
        <v>1508.05925288242</v>
      </c>
      <c r="H674" s="3">
        <v>8</v>
      </c>
      <c r="I674" s="3">
        <v>426.59905541819302</v>
      </c>
      <c r="J674" s="3">
        <v>38</v>
      </c>
      <c r="K674" s="3">
        <v>915.92818912309099</v>
      </c>
      <c r="L674" s="3">
        <v>76</v>
      </c>
      <c r="M674" s="3">
        <v>2</v>
      </c>
      <c r="N674" s="3">
        <v>6</v>
      </c>
      <c r="O674" s="3">
        <v>605</v>
      </c>
      <c r="P674" s="3">
        <v>1</v>
      </c>
      <c r="Q674" s="3">
        <v>11182.9489534938</v>
      </c>
      <c r="R674" s="3">
        <v>2</v>
      </c>
      <c r="S674" s="3">
        <v>0</v>
      </c>
      <c r="T674" s="3">
        <v>0</v>
      </c>
      <c r="U674" s="3">
        <v>11301.1029344856</v>
      </c>
      <c r="V674" s="3">
        <v>0</v>
      </c>
    </row>
    <row r="675" spans="1:22" ht="21.75" customHeight="1" x14ac:dyDescent="0.3">
      <c r="A675" s="3" t="s">
        <v>701</v>
      </c>
      <c r="B675" s="3">
        <v>25</v>
      </c>
      <c r="C675" s="3" t="s">
        <v>31</v>
      </c>
      <c r="D675" s="3" t="s">
        <v>26</v>
      </c>
      <c r="E675" s="3">
        <v>87681.123050898706</v>
      </c>
      <c r="F675" s="3">
        <v>152</v>
      </c>
      <c r="G675" s="3">
        <v>643.92518756530501</v>
      </c>
      <c r="H675" s="3">
        <v>9</v>
      </c>
      <c r="I675" s="3">
        <v>416.79777767160198</v>
      </c>
      <c r="J675" s="3">
        <v>38</v>
      </c>
      <c r="K675" s="3">
        <v>311.127749112358</v>
      </c>
      <c r="L675" s="3">
        <v>8</v>
      </c>
      <c r="M675" s="3">
        <v>7</v>
      </c>
      <c r="N675" s="3">
        <v>6</v>
      </c>
      <c r="O675" s="3">
        <v>313</v>
      </c>
      <c r="P675" s="3">
        <v>4</v>
      </c>
      <c r="Q675" s="3">
        <v>15921.795014265201</v>
      </c>
      <c r="R675" s="3">
        <v>0</v>
      </c>
      <c r="S675" s="3">
        <v>0</v>
      </c>
      <c r="T675" s="3">
        <v>0</v>
      </c>
      <c r="U675" s="3">
        <v>11651.4400110487</v>
      </c>
      <c r="V675" s="3">
        <v>1</v>
      </c>
    </row>
    <row r="676" spans="1:22" ht="21.75" customHeight="1" x14ac:dyDescent="0.3">
      <c r="A676" s="3" t="s">
        <v>702</v>
      </c>
      <c r="B676" s="3">
        <v>50</v>
      </c>
      <c r="C676" s="3" t="s">
        <v>23</v>
      </c>
      <c r="D676" s="3" t="s">
        <v>33</v>
      </c>
      <c r="E676" s="3">
        <v>32521.877178608502</v>
      </c>
      <c r="F676" s="3">
        <v>38</v>
      </c>
      <c r="G676" s="3">
        <v>2059.0608572892302</v>
      </c>
      <c r="H676" s="3">
        <v>6</v>
      </c>
      <c r="I676" s="3">
        <v>937.75020390410805</v>
      </c>
      <c r="J676" s="3">
        <v>42</v>
      </c>
      <c r="K676" s="3">
        <v>249.01239996852499</v>
      </c>
      <c r="L676" s="3">
        <v>8</v>
      </c>
      <c r="M676" s="3">
        <v>18</v>
      </c>
      <c r="N676" s="3">
        <v>8</v>
      </c>
      <c r="O676" s="3">
        <v>347</v>
      </c>
      <c r="P676" s="3">
        <v>1</v>
      </c>
      <c r="Q676" s="3">
        <v>6353.9485693714296</v>
      </c>
      <c r="R676" s="3">
        <v>6</v>
      </c>
      <c r="S676" s="3">
        <v>0</v>
      </c>
      <c r="T676" s="3">
        <v>0</v>
      </c>
      <c r="U676" s="3">
        <v>12740.1020077787</v>
      </c>
      <c r="V676" s="3">
        <v>1</v>
      </c>
    </row>
    <row r="677" spans="1:22" ht="21.75" customHeight="1" x14ac:dyDescent="0.3">
      <c r="A677" s="3" t="s">
        <v>703</v>
      </c>
      <c r="B677" s="3">
        <v>38</v>
      </c>
      <c r="C677" s="3" t="s">
        <v>28</v>
      </c>
      <c r="D677" s="3" t="s">
        <v>33</v>
      </c>
      <c r="E677" s="3">
        <v>57646.3876425821</v>
      </c>
      <c r="F677" s="3">
        <v>153</v>
      </c>
      <c r="G677" s="3">
        <v>298.92475645342398</v>
      </c>
      <c r="H677" s="3">
        <v>11</v>
      </c>
      <c r="I677" s="3">
        <v>766.69422698003495</v>
      </c>
      <c r="J677" s="3">
        <v>47</v>
      </c>
      <c r="K677" s="3">
        <v>511.75163996822602</v>
      </c>
      <c r="L677" s="3">
        <v>20</v>
      </c>
      <c r="M677" s="3">
        <v>10</v>
      </c>
      <c r="N677" s="3">
        <v>2</v>
      </c>
      <c r="O677" s="3">
        <v>599</v>
      </c>
      <c r="P677" s="3">
        <v>3</v>
      </c>
      <c r="Q677" s="3">
        <v>9628.1941315824697</v>
      </c>
      <c r="R677" s="3">
        <v>7</v>
      </c>
      <c r="S677" s="3">
        <v>0</v>
      </c>
      <c r="T677" s="3">
        <v>0</v>
      </c>
      <c r="U677" s="3">
        <v>8939.2706603106108</v>
      </c>
      <c r="V677" s="3">
        <v>1</v>
      </c>
    </row>
    <row r="678" spans="1:22" ht="21.75" customHeight="1" x14ac:dyDescent="0.3">
      <c r="A678" s="3" t="s">
        <v>704</v>
      </c>
      <c r="B678" s="3">
        <v>63</v>
      </c>
      <c r="C678" s="3" t="s">
        <v>23</v>
      </c>
      <c r="D678" s="3" t="s">
        <v>26</v>
      </c>
      <c r="E678" s="3">
        <v>30444.946198204201</v>
      </c>
      <c r="F678" s="3">
        <v>65</v>
      </c>
      <c r="G678" s="3">
        <v>565.93084779236403</v>
      </c>
      <c r="H678" s="3">
        <v>11</v>
      </c>
      <c r="I678" s="3">
        <v>1128.02219470359</v>
      </c>
      <c r="J678" s="3">
        <v>35</v>
      </c>
      <c r="K678" s="3">
        <v>247.44872915003799</v>
      </c>
      <c r="L678" s="3">
        <v>23</v>
      </c>
      <c r="M678" s="3">
        <v>13</v>
      </c>
      <c r="N678" s="3">
        <v>8</v>
      </c>
      <c r="O678" s="3">
        <v>541</v>
      </c>
      <c r="P678" s="3">
        <v>4</v>
      </c>
      <c r="Q678" s="3">
        <v>10787.3549629139</v>
      </c>
      <c r="R678" s="3">
        <v>7</v>
      </c>
      <c r="S678" s="3">
        <v>0</v>
      </c>
      <c r="T678" s="3">
        <v>0</v>
      </c>
      <c r="U678" s="3">
        <v>14781.286166957099</v>
      </c>
      <c r="V678" s="3">
        <v>1</v>
      </c>
    </row>
    <row r="679" spans="1:22" ht="21.75" customHeight="1" x14ac:dyDescent="0.3">
      <c r="A679" s="3" t="s">
        <v>705</v>
      </c>
      <c r="B679" s="3">
        <v>58</v>
      </c>
      <c r="C679" s="3" t="s">
        <v>23</v>
      </c>
      <c r="D679" s="3" t="s">
        <v>33</v>
      </c>
      <c r="E679" s="3">
        <v>59029.514280695497</v>
      </c>
      <c r="F679" s="3">
        <v>156</v>
      </c>
      <c r="G679" s="3">
        <v>1536.1565432832199</v>
      </c>
      <c r="H679" s="3">
        <v>11</v>
      </c>
      <c r="I679" s="3">
        <v>651.28100647100496</v>
      </c>
      <c r="J679" s="3">
        <v>15</v>
      </c>
      <c r="K679" s="3">
        <v>387.19235520070401</v>
      </c>
      <c r="L679" s="3">
        <v>63</v>
      </c>
      <c r="M679" s="3">
        <v>15</v>
      </c>
      <c r="N679" s="3">
        <v>0</v>
      </c>
      <c r="O679" s="3">
        <v>883</v>
      </c>
      <c r="P679" s="3">
        <v>3</v>
      </c>
      <c r="Q679" s="3">
        <v>8528.2624043402502</v>
      </c>
      <c r="R679" s="3">
        <v>2</v>
      </c>
      <c r="S679" s="3">
        <v>0</v>
      </c>
      <c r="T679" s="3">
        <v>0</v>
      </c>
      <c r="U679" s="3">
        <v>10626.154475507999</v>
      </c>
      <c r="V679" s="3">
        <v>0</v>
      </c>
    </row>
    <row r="680" spans="1:22" ht="21.75" customHeight="1" x14ac:dyDescent="0.3">
      <c r="A680" s="3" t="s">
        <v>706</v>
      </c>
      <c r="B680" s="3">
        <v>46</v>
      </c>
      <c r="C680" s="3" t="s">
        <v>31</v>
      </c>
      <c r="D680" s="3" t="s">
        <v>26</v>
      </c>
      <c r="E680" s="3">
        <v>35992.733389241002</v>
      </c>
      <c r="F680" s="3">
        <v>190</v>
      </c>
      <c r="G680" s="3">
        <v>2137.16190968091</v>
      </c>
      <c r="H680" s="3">
        <v>11</v>
      </c>
      <c r="I680" s="3">
        <v>596.56041750856298</v>
      </c>
      <c r="J680" s="3">
        <v>36</v>
      </c>
      <c r="K680" s="3">
        <v>709.13960788892996</v>
      </c>
      <c r="L680" s="3">
        <v>39</v>
      </c>
      <c r="M680" s="3">
        <v>9</v>
      </c>
      <c r="N680" s="3">
        <v>1</v>
      </c>
      <c r="O680" s="3">
        <v>711</v>
      </c>
      <c r="P680" s="3">
        <v>4</v>
      </c>
      <c r="Q680" s="3">
        <v>11511.586795171301</v>
      </c>
      <c r="R680" s="3">
        <v>7</v>
      </c>
      <c r="S680" s="3">
        <v>0</v>
      </c>
      <c r="T680" s="3">
        <v>0</v>
      </c>
      <c r="U680" s="3">
        <v>7811.8332895587801</v>
      </c>
      <c r="V680" s="3">
        <v>1</v>
      </c>
    </row>
    <row r="681" spans="1:22" ht="21.75" customHeight="1" x14ac:dyDescent="0.3">
      <c r="A681" s="3" t="s">
        <v>707</v>
      </c>
      <c r="B681" s="3">
        <v>29</v>
      </c>
      <c r="C681" s="3" t="s">
        <v>23</v>
      </c>
      <c r="D681" s="3" t="s">
        <v>33</v>
      </c>
      <c r="E681" s="3">
        <v>71807.868624411698</v>
      </c>
      <c r="F681" s="3">
        <v>225</v>
      </c>
      <c r="G681" s="3">
        <v>2001.84952081028</v>
      </c>
      <c r="H681" s="3">
        <v>9</v>
      </c>
      <c r="I681" s="3">
        <v>948.24368861241499</v>
      </c>
      <c r="J681" s="3">
        <v>28</v>
      </c>
      <c r="K681" s="3">
        <v>942.18523838970805</v>
      </c>
      <c r="L681" s="3">
        <v>73</v>
      </c>
      <c r="M681" s="3">
        <v>16</v>
      </c>
      <c r="N681" s="3">
        <v>6</v>
      </c>
      <c r="O681" s="3">
        <v>803</v>
      </c>
      <c r="P681" s="3">
        <v>4</v>
      </c>
      <c r="Q681" s="3">
        <v>6666.8996328826397</v>
      </c>
      <c r="R681" s="3">
        <v>7</v>
      </c>
      <c r="S681" s="3">
        <v>0</v>
      </c>
      <c r="T681" s="3">
        <v>0</v>
      </c>
      <c r="U681" s="3">
        <v>15829.4956315579</v>
      </c>
      <c r="V681" s="3">
        <v>1</v>
      </c>
    </row>
    <row r="682" spans="1:22" ht="21.75" customHeight="1" x14ac:dyDescent="0.3">
      <c r="A682" s="3" t="s">
        <v>708</v>
      </c>
      <c r="B682" s="3">
        <v>45</v>
      </c>
      <c r="C682" s="3" t="s">
        <v>23</v>
      </c>
      <c r="D682" s="3" t="s">
        <v>24</v>
      </c>
      <c r="E682" s="3">
        <v>48197.850764697498</v>
      </c>
      <c r="F682" s="3">
        <v>95</v>
      </c>
      <c r="G682" s="3">
        <v>1419.7324862917701</v>
      </c>
      <c r="H682" s="3">
        <v>2</v>
      </c>
      <c r="I682" s="3">
        <v>515.79129390616094</v>
      </c>
      <c r="J682" s="3">
        <v>13</v>
      </c>
      <c r="K682" s="3">
        <v>720.15244931384495</v>
      </c>
      <c r="L682" s="3">
        <v>51</v>
      </c>
      <c r="M682" s="3">
        <v>14</v>
      </c>
      <c r="N682" s="3">
        <v>1</v>
      </c>
      <c r="O682" s="3">
        <v>397</v>
      </c>
      <c r="P682" s="3">
        <v>0</v>
      </c>
      <c r="Q682" s="3">
        <v>11546.2618683973</v>
      </c>
      <c r="R682" s="3">
        <v>3</v>
      </c>
      <c r="S682" s="3">
        <v>0</v>
      </c>
      <c r="T682" s="3">
        <v>0</v>
      </c>
      <c r="U682" s="3">
        <v>4620.3327033128799</v>
      </c>
      <c r="V682" s="3">
        <v>1</v>
      </c>
    </row>
    <row r="683" spans="1:22" ht="21.75" customHeight="1" x14ac:dyDescent="0.3">
      <c r="A683" s="3" t="s">
        <v>709</v>
      </c>
      <c r="B683" s="3">
        <v>38</v>
      </c>
      <c r="C683" s="3" t="s">
        <v>28</v>
      </c>
      <c r="D683" s="3" t="s">
        <v>33</v>
      </c>
      <c r="E683" s="3">
        <v>50836.616045686198</v>
      </c>
      <c r="F683" s="3">
        <v>7</v>
      </c>
      <c r="G683" s="3">
        <v>1855.8004246251701</v>
      </c>
      <c r="H683" s="3">
        <v>4</v>
      </c>
      <c r="I683" s="3">
        <v>569.65529605515997</v>
      </c>
      <c r="J683" s="3">
        <v>6</v>
      </c>
      <c r="K683" s="3">
        <v>284.92925934846397</v>
      </c>
      <c r="L683" s="3">
        <v>3</v>
      </c>
      <c r="M683" s="3">
        <v>10</v>
      </c>
      <c r="N683" s="3">
        <v>9</v>
      </c>
      <c r="O683" s="3">
        <v>425</v>
      </c>
      <c r="P683" s="3">
        <v>2</v>
      </c>
      <c r="Q683" s="3">
        <v>18839.4959733449</v>
      </c>
      <c r="R683" s="3">
        <v>7</v>
      </c>
      <c r="S683" s="3">
        <v>0</v>
      </c>
      <c r="T683" s="3">
        <v>0</v>
      </c>
      <c r="U683" s="3">
        <v>8479.3162597800601</v>
      </c>
      <c r="V683" s="3">
        <v>1</v>
      </c>
    </row>
    <row r="684" spans="1:22" ht="21.75" customHeight="1" x14ac:dyDescent="0.3">
      <c r="A684" s="3" t="s">
        <v>710</v>
      </c>
      <c r="B684" s="3">
        <v>58</v>
      </c>
      <c r="C684" s="3" t="s">
        <v>31</v>
      </c>
      <c r="D684" s="3" t="s">
        <v>24</v>
      </c>
      <c r="E684" s="3">
        <v>79360.0717542005</v>
      </c>
      <c r="F684" s="3">
        <v>184</v>
      </c>
      <c r="G684" s="3">
        <v>647.63682188852499</v>
      </c>
      <c r="H684" s="3">
        <v>1</v>
      </c>
      <c r="I684" s="3">
        <v>583.54096336720499</v>
      </c>
      <c r="J684" s="3">
        <v>40</v>
      </c>
      <c r="K684" s="3">
        <v>430.93916708548198</v>
      </c>
      <c r="L684" s="3">
        <v>2</v>
      </c>
      <c r="M684" s="3">
        <v>7</v>
      </c>
      <c r="N684" s="3">
        <v>3</v>
      </c>
      <c r="O684" s="3">
        <v>459</v>
      </c>
      <c r="P684" s="3">
        <v>2</v>
      </c>
      <c r="Q684" s="3">
        <v>1963.1372962601699</v>
      </c>
      <c r="R684" s="3">
        <v>1</v>
      </c>
      <c r="S684" s="3">
        <v>0</v>
      </c>
      <c r="T684" s="3">
        <v>0</v>
      </c>
      <c r="U684" s="3">
        <v>8956.3866431144797</v>
      </c>
      <c r="V684" s="3">
        <v>1</v>
      </c>
    </row>
    <row r="685" spans="1:22" ht="21.75" customHeight="1" x14ac:dyDescent="0.3">
      <c r="A685" s="3" t="s">
        <v>711</v>
      </c>
      <c r="B685" s="3">
        <v>22</v>
      </c>
      <c r="C685" s="3" t="s">
        <v>23</v>
      </c>
      <c r="D685" s="3" t="s">
        <v>33</v>
      </c>
      <c r="E685" s="3">
        <v>36805.947455977403</v>
      </c>
      <c r="F685" s="3">
        <v>168</v>
      </c>
      <c r="G685" s="3">
        <v>1050.5622934785399</v>
      </c>
      <c r="H685" s="3">
        <v>10</v>
      </c>
      <c r="I685" s="3">
        <v>726.60426279655599</v>
      </c>
      <c r="J685" s="3">
        <v>27</v>
      </c>
      <c r="K685" s="3">
        <v>412.70748997346601</v>
      </c>
      <c r="L685" s="3">
        <v>12</v>
      </c>
      <c r="M685" s="3">
        <v>7</v>
      </c>
      <c r="N685" s="3">
        <v>1</v>
      </c>
      <c r="O685" s="3">
        <v>564</v>
      </c>
      <c r="P685" s="3">
        <v>3</v>
      </c>
      <c r="Q685" s="3">
        <v>11209.496488460099</v>
      </c>
      <c r="R685" s="3">
        <v>1</v>
      </c>
      <c r="S685" s="3">
        <v>0</v>
      </c>
      <c r="T685" s="3">
        <v>0</v>
      </c>
      <c r="U685" s="3">
        <v>10346.3516862426</v>
      </c>
      <c r="V685" s="3">
        <v>1</v>
      </c>
    </row>
    <row r="686" spans="1:22" ht="21.75" customHeight="1" x14ac:dyDescent="0.3">
      <c r="A686" s="3" t="s">
        <v>712</v>
      </c>
      <c r="B686" s="3">
        <v>64</v>
      </c>
      <c r="C686" s="3" t="s">
        <v>28</v>
      </c>
      <c r="D686" s="3" t="s">
        <v>33</v>
      </c>
      <c r="E686" s="3">
        <v>62327.159493900603</v>
      </c>
      <c r="F686" s="3">
        <v>192</v>
      </c>
      <c r="G686" s="3">
        <v>1062.6901577461699</v>
      </c>
      <c r="H686" s="3">
        <v>9</v>
      </c>
      <c r="I686" s="3">
        <v>1420.3527901535699</v>
      </c>
      <c r="J686" s="3">
        <v>12</v>
      </c>
      <c r="K686" s="3">
        <v>525.01565949845894</v>
      </c>
      <c r="L686" s="3">
        <v>20</v>
      </c>
      <c r="M686" s="3">
        <v>6</v>
      </c>
      <c r="N686" s="3">
        <v>1</v>
      </c>
      <c r="O686" s="3">
        <v>546</v>
      </c>
      <c r="P686" s="3">
        <v>3</v>
      </c>
      <c r="Q686" s="3">
        <v>9114.93988458083</v>
      </c>
      <c r="R686" s="3">
        <v>1</v>
      </c>
      <c r="S686" s="3">
        <v>0</v>
      </c>
      <c r="T686" s="3">
        <v>0</v>
      </c>
      <c r="U686" s="3">
        <v>5919.2964744789297</v>
      </c>
      <c r="V686" s="3">
        <v>1</v>
      </c>
    </row>
    <row r="687" spans="1:22" ht="21.75" customHeight="1" x14ac:dyDescent="0.3">
      <c r="A687" s="3" t="s">
        <v>713</v>
      </c>
      <c r="B687" s="3">
        <v>32</v>
      </c>
      <c r="C687" s="3" t="s">
        <v>31</v>
      </c>
      <c r="D687" s="3" t="s">
        <v>26</v>
      </c>
      <c r="E687" s="3">
        <v>38597.838046093399</v>
      </c>
      <c r="F687" s="3">
        <v>27</v>
      </c>
      <c r="G687" s="3">
        <v>720.09826969720598</v>
      </c>
      <c r="H687" s="3">
        <v>2</v>
      </c>
      <c r="I687" s="3">
        <v>318.123911264995</v>
      </c>
      <c r="J687" s="3">
        <v>15</v>
      </c>
      <c r="K687" s="3">
        <v>721.01418757891304</v>
      </c>
      <c r="L687" s="3">
        <v>7</v>
      </c>
      <c r="M687" s="3">
        <v>19</v>
      </c>
      <c r="N687" s="3">
        <v>0</v>
      </c>
      <c r="O687" s="3">
        <v>484</v>
      </c>
      <c r="P687" s="3">
        <v>3</v>
      </c>
      <c r="Q687" s="3">
        <v>8532.7425853247205</v>
      </c>
      <c r="R687" s="3">
        <v>6</v>
      </c>
      <c r="S687" s="3">
        <v>0</v>
      </c>
      <c r="T687" s="3">
        <v>0</v>
      </c>
      <c r="U687" s="3">
        <v>5191.77678306294</v>
      </c>
      <c r="V687" s="3">
        <v>1</v>
      </c>
    </row>
    <row r="688" spans="1:22" ht="21.75" customHeight="1" x14ac:dyDescent="0.3">
      <c r="A688" s="3" t="s">
        <v>714</v>
      </c>
      <c r="B688" s="3">
        <v>69</v>
      </c>
      <c r="C688" s="3" t="s">
        <v>31</v>
      </c>
      <c r="D688" s="3" t="s">
        <v>33</v>
      </c>
      <c r="E688" s="3">
        <v>71533.355789176494</v>
      </c>
      <c r="F688" s="3">
        <v>100</v>
      </c>
      <c r="G688" s="3">
        <v>1212.5667033381301</v>
      </c>
      <c r="H688" s="3">
        <v>9</v>
      </c>
      <c r="I688" s="3">
        <v>1253.4276537411099</v>
      </c>
      <c r="J688" s="3">
        <v>20</v>
      </c>
      <c r="K688" s="3">
        <v>299.78370328060402</v>
      </c>
      <c r="L688" s="3">
        <v>72</v>
      </c>
      <c r="M688" s="3">
        <v>11</v>
      </c>
      <c r="N688" s="3">
        <v>8</v>
      </c>
      <c r="O688" s="3">
        <v>766</v>
      </c>
      <c r="P688" s="3">
        <v>0</v>
      </c>
      <c r="Q688" s="3">
        <v>23716.939704643799</v>
      </c>
      <c r="R688" s="3">
        <v>7</v>
      </c>
      <c r="S688" s="3">
        <v>0</v>
      </c>
      <c r="T688" s="3">
        <v>0</v>
      </c>
      <c r="U688" s="3">
        <v>13155.500225583501</v>
      </c>
      <c r="V688" s="3">
        <v>1</v>
      </c>
    </row>
    <row r="689" spans="1:22" ht="21.75" customHeight="1" x14ac:dyDescent="0.3">
      <c r="A689" s="3" t="s">
        <v>715</v>
      </c>
      <c r="B689" s="3">
        <v>47</v>
      </c>
      <c r="C689" s="3" t="s">
        <v>28</v>
      </c>
      <c r="D689" s="3" t="s">
        <v>33</v>
      </c>
      <c r="E689" s="3">
        <v>82161.598078945797</v>
      </c>
      <c r="F689" s="3">
        <v>14</v>
      </c>
      <c r="G689" s="3">
        <v>1332.9406840051799</v>
      </c>
      <c r="H689" s="3">
        <v>6</v>
      </c>
      <c r="I689" s="3">
        <v>1058.22536470147</v>
      </c>
      <c r="J689" s="3">
        <v>3</v>
      </c>
      <c r="K689" s="3">
        <v>1047.0033773079799</v>
      </c>
      <c r="L689" s="3">
        <v>0</v>
      </c>
      <c r="M689" s="3">
        <v>15</v>
      </c>
      <c r="N689" s="3">
        <v>9</v>
      </c>
      <c r="O689" s="3">
        <v>601</v>
      </c>
      <c r="P689" s="3">
        <v>0</v>
      </c>
      <c r="Q689" s="3">
        <v>20678.395114568699</v>
      </c>
      <c r="R689" s="3">
        <v>1</v>
      </c>
      <c r="S689" s="3">
        <v>0</v>
      </c>
      <c r="T689" s="3">
        <v>0</v>
      </c>
      <c r="U689" s="3">
        <v>2837.7679172359799</v>
      </c>
      <c r="V689" s="3">
        <v>0</v>
      </c>
    </row>
    <row r="690" spans="1:22" ht="21.75" customHeight="1" x14ac:dyDescent="0.3">
      <c r="A690" s="3" t="s">
        <v>716</v>
      </c>
      <c r="B690" s="3">
        <v>39</v>
      </c>
      <c r="C690" s="3" t="s">
        <v>28</v>
      </c>
      <c r="D690" s="3" t="s">
        <v>24</v>
      </c>
      <c r="E690" s="3">
        <v>45267.6704382506</v>
      </c>
      <c r="F690" s="3">
        <v>152</v>
      </c>
      <c r="G690" s="3">
        <v>1130.1646064889801</v>
      </c>
      <c r="H690" s="3">
        <v>0</v>
      </c>
      <c r="I690" s="3">
        <v>1348.4425965795001</v>
      </c>
      <c r="J690" s="3">
        <v>38</v>
      </c>
      <c r="K690" s="3">
        <v>239.82924112408801</v>
      </c>
      <c r="L690" s="3">
        <v>13</v>
      </c>
      <c r="M690" s="3">
        <v>15</v>
      </c>
      <c r="N690" s="3">
        <v>2</v>
      </c>
      <c r="O690" s="3">
        <v>869</v>
      </c>
      <c r="P690" s="3">
        <v>3</v>
      </c>
      <c r="Q690" s="3">
        <v>9062.3830157765606</v>
      </c>
      <c r="R690" s="3">
        <v>0</v>
      </c>
      <c r="S690" s="3">
        <v>0</v>
      </c>
      <c r="T690" s="3">
        <v>0</v>
      </c>
      <c r="U690" s="3">
        <v>13500.1575770861</v>
      </c>
      <c r="V690" s="3">
        <v>0</v>
      </c>
    </row>
    <row r="691" spans="1:22" ht="21.75" customHeight="1" x14ac:dyDescent="0.3">
      <c r="A691" s="3" t="s">
        <v>717</v>
      </c>
      <c r="B691" s="3">
        <v>47</v>
      </c>
      <c r="C691" s="3" t="s">
        <v>28</v>
      </c>
      <c r="D691" s="3" t="s">
        <v>33</v>
      </c>
      <c r="E691" s="3">
        <v>10506.3728042975</v>
      </c>
      <c r="F691" s="3">
        <v>139</v>
      </c>
      <c r="G691" s="3">
        <v>1294.60398139788</v>
      </c>
      <c r="H691" s="3">
        <v>2</v>
      </c>
      <c r="I691" s="3">
        <v>1897.8401169128001</v>
      </c>
      <c r="J691" s="3">
        <v>34</v>
      </c>
      <c r="K691" s="3">
        <v>292.34746046480802</v>
      </c>
      <c r="L691" s="3">
        <v>75</v>
      </c>
      <c r="M691" s="3">
        <v>9</v>
      </c>
      <c r="N691" s="3">
        <v>0</v>
      </c>
      <c r="O691" s="3">
        <v>744</v>
      </c>
      <c r="P691" s="3">
        <v>0</v>
      </c>
      <c r="Q691" s="3">
        <v>3867.9844095070198</v>
      </c>
      <c r="R691" s="3">
        <v>7</v>
      </c>
      <c r="S691" s="3">
        <v>0</v>
      </c>
      <c r="T691" s="3">
        <v>0</v>
      </c>
      <c r="U691" s="3">
        <v>7625.4497323467604</v>
      </c>
      <c r="V691" s="3">
        <v>1</v>
      </c>
    </row>
    <row r="692" spans="1:22" ht="21.75" customHeight="1" x14ac:dyDescent="0.3">
      <c r="A692" s="3" t="s">
        <v>718</v>
      </c>
      <c r="B692" s="3">
        <v>27</v>
      </c>
      <c r="C692" s="3" t="s">
        <v>28</v>
      </c>
      <c r="D692" s="3" t="s">
        <v>26</v>
      </c>
      <c r="E692" s="3">
        <v>37613.5328812714</v>
      </c>
      <c r="F692" s="3">
        <v>86</v>
      </c>
      <c r="G692" s="3">
        <v>10</v>
      </c>
      <c r="H692" s="3">
        <v>4</v>
      </c>
      <c r="I692" s="3">
        <v>1301.00855727575</v>
      </c>
      <c r="J692" s="3">
        <v>14</v>
      </c>
      <c r="K692" s="3">
        <v>299.91793572263401</v>
      </c>
      <c r="L692" s="3">
        <v>35</v>
      </c>
      <c r="M692" s="3">
        <v>6</v>
      </c>
      <c r="N692" s="3">
        <v>9</v>
      </c>
      <c r="O692" s="3">
        <v>538</v>
      </c>
      <c r="P692" s="3">
        <v>4</v>
      </c>
      <c r="Q692" s="3">
        <v>21125.720341091601</v>
      </c>
      <c r="R692" s="3">
        <v>2</v>
      </c>
      <c r="S692" s="3">
        <v>0</v>
      </c>
      <c r="T692" s="3">
        <v>0</v>
      </c>
      <c r="U692" s="3">
        <v>9130.7395129431698</v>
      </c>
      <c r="V692" s="3">
        <v>1</v>
      </c>
    </row>
    <row r="693" spans="1:22" ht="21.75" customHeight="1" x14ac:dyDescent="0.3">
      <c r="A693" s="3" t="s">
        <v>719</v>
      </c>
      <c r="B693" s="3">
        <v>60</v>
      </c>
      <c r="C693" s="3" t="s">
        <v>28</v>
      </c>
      <c r="D693" s="3" t="s">
        <v>24</v>
      </c>
      <c r="E693" s="3">
        <v>93787.453832391606</v>
      </c>
      <c r="F693" s="3">
        <v>31</v>
      </c>
      <c r="G693" s="3">
        <v>1808.5539577401501</v>
      </c>
      <c r="H693" s="3">
        <v>10</v>
      </c>
      <c r="I693" s="3">
        <v>1123.9834317677501</v>
      </c>
      <c r="J693" s="3">
        <v>25</v>
      </c>
      <c r="K693" s="3">
        <v>1115.03605214138</v>
      </c>
      <c r="L693" s="3">
        <v>21</v>
      </c>
      <c r="M693" s="3">
        <v>3</v>
      </c>
      <c r="N693" s="3">
        <v>5</v>
      </c>
      <c r="O693" s="3">
        <v>857</v>
      </c>
      <c r="P693" s="3">
        <v>4</v>
      </c>
      <c r="Q693" s="3">
        <v>14406.4119806955</v>
      </c>
      <c r="R693" s="3">
        <v>7</v>
      </c>
      <c r="S693" s="3">
        <v>0</v>
      </c>
      <c r="T693" s="3">
        <v>0</v>
      </c>
      <c r="U693" s="3">
        <v>5743.0580881042797</v>
      </c>
      <c r="V693" s="3">
        <v>1</v>
      </c>
    </row>
    <row r="694" spans="1:22" ht="21.75" customHeight="1" x14ac:dyDescent="0.3">
      <c r="A694" s="3" t="s">
        <v>720</v>
      </c>
      <c r="B694" s="3">
        <v>58</v>
      </c>
      <c r="C694" s="3" t="s">
        <v>23</v>
      </c>
      <c r="D694" s="3" t="s">
        <v>26</v>
      </c>
      <c r="E694" s="3">
        <v>39341.9445225854</v>
      </c>
      <c r="F694" s="3">
        <v>174</v>
      </c>
      <c r="G694" s="3">
        <v>1175.5080226324001</v>
      </c>
      <c r="H694" s="3">
        <v>3</v>
      </c>
      <c r="I694" s="3">
        <v>340.62627693124398</v>
      </c>
      <c r="J694" s="3">
        <v>45</v>
      </c>
      <c r="K694" s="3">
        <v>908.517583774581</v>
      </c>
      <c r="L694" s="3">
        <v>35</v>
      </c>
      <c r="M694" s="3">
        <v>1</v>
      </c>
      <c r="N694" s="3">
        <v>7</v>
      </c>
      <c r="O694" s="3">
        <v>528</v>
      </c>
      <c r="P694" s="3">
        <v>4</v>
      </c>
      <c r="Q694" s="3">
        <v>5069.4774010405699</v>
      </c>
      <c r="R694" s="3">
        <v>4</v>
      </c>
      <c r="S694" s="3">
        <v>1</v>
      </c>
      <c r="T694" s="3">
        <v>0</v>
      </c>
      <c r="U694" s="3">
        <v>7045.9280752503901</v>
      </c>
      <c r="V694" s="3">
        <v>1</v>
      </c>
    </row>
    <row r="695" spans="1:22" ht="21.75" customHeight="1" x14ac:dyDescent="0.3">
      <c r="A695" s="3" t="s">
        <v>721</v>
      </c>
      <c r="B695" s="3">
        <v>20</v>
      </c>
      <c r="C695" s="3" t="s">
        <v>23</v>
      </c>
      <c r="D695" s="3" t="s">
        <v>26</v>
      </c>
      <c r="E695" s="3">
        <v>81878.380707165095</v>
      </c>
      <c r="F695" s="3">
        <v>223</v>
      </c>
      <c r="G695" s="3">
        <v>1174.75209025505</v>
      </c>
      <c r="H695" s="3">
        <v>2</v>
      </c>
      <c r="I695" s="3">
        <v>384.82220847113501</v>
      </c>
      <c r="J695" s="3">
        <v>6</v>
      </c>
      <c r="K695" s="3">
        <v>296.215548708401</v>
      </c>
      <c r="L695" s="3">
        <v>44</v>
      </c>
      <c r="M695" s="3">
        <v>8</v>
      </c>
      <c r="N695" s="3">
        <v>6</v>
      </c>
      <c r="O695" s="3">
        <v>626</v>
      </c>
      <c r="P695" s="3">
        <v>2</v>
      </c>
      <c r="Q695" s="3">
        <v>6536.9327454210797</v>
      </c>
      <c r="R695" s="3">
        <v>2</v>
      </c>
      <c r="S695" s="3">
        <v>0</v>
      </c>
      <c r="T695" s="3">
        <v>0</v>
      </c>
      <c r="U695" s="3">
        <v>12546.3672559363</v>
      </c>
      <c r="V695" s="3">
        <v>0</v>
      </c>
    </row>
    <row r="696" spans="1:22" ht="21.75" customHeight="1" x14ac:dyDescent="0.3">
      <c r="A696" s="3" t="s">
        <v>722</v>
      </c>
      <c r="B696" s="3">
        <v>22</v>
      </c>
      <c r="C696" s="3" t="s">
        <v>31</v>
      </c>
      <c r="D696" s="3" t="s">
        <v>26</v>
      </c>
      <c r="E696" s="3">
        <v>39086.852177673602</v>
      </c>
      <c r="F696" s="3">
        <v>111</v>
      </c>
      <c r="G696" s="3">
        <v>389.371124761896</v>
      </c>
      <c r="H696" s="3">
        <v>5</v>
      </c>
      <c r="I696" s="3">
        <v>926.06656452782795</v>
      </c>
      <c r="J696" s="3">
        <v>17</v>
      </c>
      <c r="K696" s="3">
        <v>384.81438607351203</v>
      </c>
      <c r="L696" s="3">
        <v>15</v>
      </c>
      <c r="M696" s="3">
        <v>14</v>
      </c>
      <c r="N696" s="3">
        <v>6</v>
      </c>
      <c r="O696" s="3">
        <v>590</v>
      </c>
      <c r="P696" s="3">
        <v>4</v>
      </c>
      <c r="Q696" s="3">
        <v>12631.0496515661</v>
      </c>
      <c r="R696" s="3">
        <v>0</v>
      </c>
      <c r="S696" s="3">
        <v>0</v>
      </c>
      <c r="T696" s="3">
        <v>0</v>
      </c>
      <c r="U696" s="3">
        <v>5955.03676164837</v>
      </c>
      <c r="V696" s="3">
        <v>0</v>
      </c>
    </row>
    <row r="697" spans="1:22" ht="21.75" customHeight="1" x14ac:dyDescent="0.3">
      <c r="A697" s="3" t="s">
        <v>723</v>
      </c>
      <c r="B697" s="3">
        <v>32</v>
      </c>
      <c r="C697" s="3" t="s">
        <v>23</v>
      </c>
      <c r="D697" s="3" t="s">
        <v>26</v>
      </c>
      <c r="E697" s="3">
        <v>38642.011593908603</v>
      </c>
      <c r="F697" s="3">
        <v>29</v>
      </c>
      <c r="G697" s="3">
        <v>2740.8047495403398</v>
      </c>
      <c r="H697" s="3">
        <v>11</v>
      </c>
      <c r="I697" s="3">
        <v>205.673348228153</v>
      </c>
      <c r="J697" s="3">
        <v>24</v>
      </c>
      <c r="K697" s="3">
        <v>476.16925075026398</v>
      </c>
      <c r="L697" s="3">
        <v>10</v>
      </c>
      <c r="M697" s="3">
        <v>13</v>
      </c>
      <c r="N697" s="3">
        <v>1</v>
      </c>
      <c r="O697" s="3">
        <v>365</v>
      </c>
      <c r="P697" s="3">
        <v>2</v>
      </c>
      <c r="Q697" s="3">
        <v>22529.562831333398</v>
      </c>
      <c r="R697" s="3">
        <v>5</v>
      </c>
      <c r="S697" s="3">
        <v>0</v>
      </c>
      <c r="T697" s="3">
        <v>0</v>
      </c>
      <c r="U697" s="3">
        <v>500</v>
      </c>
      <c r="V697" s="3">
        <v>1</v>
      </c>
    </row>
    <row r="698" spans="1:22" ht="21.75" customHeight="1" x14ac:dyDescent="0.3">
      <c r="A698" s="3" t="s">
        <v>724</v>
      </c>
      <c r="B698" s="3">
        <v>47</v>
      </c>
      <c r="C698" s="3" t="s">
        <v>23</v>
      </c>
      <c r="D698" s="3" t="s">
        <v>24</v>
      </c>
      <c r="E698" s="3">
        <v>64025.376386014497</v>
      </c>
      <c r="F698" s="3">
        <v>57</v>
      </c>
      <c r="G698" s="3">
        <v>2778.67097356972</v>
      </c>
      <c r="H698" s="3">
        <v>5</v>
      </c>
      <c r="I698" s="3">
        <v>1015.40373795193</v>
      </c>
      <c r="J698" s="3">
        <v>36</v>
      </c>
      <c r="K698" s="3">
        <v>379.58122264853398</v>
      </c>
      <c r="L698" s="3">
        <v>66</v>
      </c>
      <c r="M698" s="3">
        <v>11</v>
      </c>
      <c r="N698" s="3">
        <v>3</v>
      </c>
      <c r="O698" s="3">
        <v>612</v>
      </c>
      <c r="P698" s="3">
        <v>4</v>
      </c>
      <c r="Q698" s="3">
        <v>9793.8212696807805</v>
      </c>
      <c r="R698" s="3">
        <v>3</v>
      </c>
      <c r="S698" s="3">
        <v>1</v>
      </c>
      <c r="T698" s="3">
        <v>0</v>
      </c>
      <c r="U698" s="3">
        <v>8219.3847864626096</v>
      </c>
      <c r="V698" s="3">
        <v>1</v>
      </c>
    </row>
    <row r="699" spans="1:22" ht="21.75" customHeight="1" x14ac:dyDescent="0.3">
      <c r="A699" s="3" t="s">
        <v>725</v>
      </c>
      <c r="B699" s="3">
        <v>68</v>
      </c>
      <c r="C699" s="3" t="s">
        <v>23</v>
      </c>
      <c r="D699" s="3" t="s">
        <v>33</v>
      </c>
      <c r="E699" s="3">
        <v>61868.137911243997</v>
      </c>
      <c r="F699" s="3">
        <v>211</v>
      </c>
      <c r="G699" s="3">
        <v>165.15363651155999</v>
      </c>
      <c r="H699" s="3">
        <v>3</v>
      </c>
      <c r="I699" s="3">
        <v>52.777338233645999</v>
      </c>
      <c r="J699" s="3">
        <v>20</v>
      </c>
      <c r="K699" s="3">
        <v>725.239058952199</v>
      </c>
      <c r="L699" s="3">
        <v>24</v>
      </c>
      <c r="M699" s="3">
        <v>16</v>
      </c>
      <c r="N699" s="3">
        <v>5</v>
      </c>
      <c r="O699" s="3">
        <v>589</v>
      </c>
      <c r="P699" s="3">
        <v>3</v>
      </c>
      <c r="Q699" s="3">
        <v>14723.3735891009</v>
      </c>
      <c r="R699" s="3">
        <v>6</v>
      </c>
      <c r="S699" s="3">
        <v>1</v>
      </c>
      <c r="T699" s="3">
        <v>0</v>
      </c>
      <c r="U699" s="3">
        <v>4658.2203783575096</v>
      </c>
      <c r="V699" s="3">
        <v>1</v>
      </c>
    </row>
    <row r="700" spans="1:22" ht="21.75" customHeight="1" x14ac:dyDescent="0.3">
      <c r="A700" s="3" t="s">
        <v>726</v>
      </c>
      <c r="B700" s="3">
        <v>44</v>
      </c>
      <c r="C700" s="3" t="s">
        <v>28</v>
      </c>
      <c r="D700" s="3" t="s">
        <v>26</v>
      </c>
      <c r="E700" s="3">
        <v>65339.135263794298</v>
      </c>
      <c r="F700" s="3">
        <v>135</v>
      </c>
      <c r="G700" s="3">
        <v>1311.57582344873</v>
      </c>
      <c r="H700" s="3">
        <v>8</v>
      </c>
      <c r="I700" s="3">
        <v>1203.2816849476201</v>
      </c>
      <c r="J700" s="3">
        <v>7</v>
      </c>
      <c r="K700" s="3">
        <v>622.56216688178904</v>
      </c>
      <c r="L700" s="3">
        <v>66</v>
      </c>
      <c r="M700" s="3">
        <v>16</v>
      </c>
      <c r="N700" s="3">
        <v>1</v>
      </c>
      <c r="O700" s="3">
        <v>526</v>
      </c>
      <c r="P700" s="3">
        <v>2</v>
      </c>
      <c r="Q700" s="3">
        <v>8453.3842538434401</v>
      </c>
      <c r="R700" s="3">
        <v>6</v>
      </c>
      <c r="S700" s="3">
        <v>0</v>
      </c>
      <c r="T700" s="3">
        <v>0</v>
      </c>
      <c r="U700" s="3">
        <v>3824.9967275982199</v>
      </c>
      <c r="V700" s="3">
        <v>1</v>
      </c>
    </row>
    <row r="701" spans="1:22" ht="21.75" customHeight="1" x14ac:dyDescent="0.3">
      <c r="A701" s="3" t="s">
        <v>727</v>
      </c>
      <c r="B701" s="3">
        <v>52</v>
      </c>
      <c r="C701" s="3" t="s">
        <v>31</v>
      </c>
      <c r="D701" s="3" t="s">
        <v>24</v>
      </c>
      <c r="E701" s="3">
        <v>50088.390054144002</v>
      </c>
      <c r="F701" s="3">
        <v>54</v>
      </c>
      <c r="G701" s="3">
        <v>2242.2341071002802</v>
      </c>
      <c r="H701" s="3">
        <v>10</v>
      </c>
      <c r="I701" s="3">
        <v>687.40489082324098</v>
      </c>
      <c r="J701" s="3">
        <v>19</v>
      </c>
      <c r="K701" s="3">
        <v>550.63476622620999</v>
      </c>
      <c r="L701" s="3">
        <v>30</v>
      </c>
      <c r="M701" s="3">
        <v>12</v>
      </c>
      <c r="N701" s="3">
        <v>4</v>
      </c>
      <c r="O701" s="3">
        <v>823</v>
      </c>
      <c r="P701" s="3">
        <v>0</v>
      </c>
      <c r="Q701" s="3">
        <v>14843.2708322989</v>
      </c>
      <c r="R701" s="3">
        <v>4</v>
      </c>
      <c r="S701" s="3">
        <v>0</v>
      </c>
      <c r="T701" s="3">
        <v>0</v>
      </c>
      <c r="U701" s="3">
        <v>5029.1110081198904</v>
      </c>
      <c r="V701" s="3">
        <v>1</v>
      </c>
    </row>
    <row r="702" spans="1:22" ht="21.75" customHeight="1" x14ac:dyDescent="0.3">
      <c r="A702" s="3" t="s">
        <v>728</v>
      </c>
      <c r="B702" s="3">
        <v>57</v>
      </c>
      <c r="C702" s="3" t="s">
        <v>31</v>
      </c>
      <c r="D702" s="3" t="s">
        <v>26</v>
      </c>
      <c r="E702" s="3">
        <v>68618.481764262106</v>
      </c>
      <c r="F702" s="3">
        <v>239</v>
      </c>
      <c r="G702" s="3">
        <v>1213.1720360158399</v>
      </c>
      <c r="H702" s="3">
        <v>5</v>
      </c>
      <c r="I702" s="3">
        <v>844.30893091456596</v>
      </c>
      <c r="J702" s="3">
        <v>17</v>
      </c>
      <c r="K702" s="3">
        <v>704.98045535808296</v>
      </c>
      <c r="L702" s="3">
        <v>64</v>
      </c>
      <c r="M702" s="3">
        <v>7</v>
      </c>
      <c r="N702" s="3">
        <v>4</v>
      </c>
      <c r="O702" s="3">
        <v>474</v>
      </c>
      <c r="P702" s="3">
        <v>5</v>
      </c>
      <c r="Q702" s="3">
        <v>2219.6955955285998</v>
      </c>
      <c r="R702" s="3">
        <v>6</v>
      </c>
      <c r="S702" s="3">
        <v>0</v>
      </c>
      <c r="T702" s="3">
        <v>0</v>
      </c>
      <c r="U702" s="3">
        <v>17680.883810932701</v>
      </c>
      <c r="V702" s="3">
        <v>1</v>
      </c>
    </row>
    <row r="703" spans="1:22" ht="21.75" customHeight="1" x14ac:dyDescent="0.3">
      <c r="A703" s="3" t="s">
        <v>729</v>
      </c>
      <c r="B703" s="3">
        <v>25</v>
      </c>
      <c r="C703" s="3" t="s">
        <v>31</v>
      </c>
      <c r="D703" s="3" t="s">
        <v>33</v>
      </c>
      <c r="E703" s="3">
        <v>67307.001697471394</v>
      </c>
      <c r="F703" s="3">
        <v>15</v>
      </c>
      <c r="G703" s="3">
        <v>1015.09125686203</v>
      </c>
      <c r="H703" s="3">
        <v>8</v>
      </c>
      <c r="I703" s="3">
        <v>538.06969625283102</v>
      </c>
      <c r="J703" s="3">
        <v>18</v>
      </c>
      <c r="K703" s="3">
        <v>609.73275134499897</v>
      </c>
      <c r="L703" s="3">
        <v>10</v>
      </c>
      <c r="M703" s="3">
        <v>9</v>
      </c>
      <c r="N703" s="3">
        <v>2</v>
      </c>
      <c r="O703" s="3">
        <v>520</v>
      </c>
      <c r="P703" s="3">
        <v>2</v>
      </c>
      <c r="Q703" s="3">
        <v>15831.874962899599</v>
      </c>
      <c r="R703" s="3">
        <v>4</v>
      </c>
      <c r="S703" s="3">
        <v>0</v>
      </c>
      <c r="T703" s="3">
        <v>0</v>
      </c>
      <c r="U703" s="3">
        <v>7177.3946964362503</v>
      </c>
      <c r="V703" s="3">
        <v>1</v>
      </c>
    </row>
    <row r="704" spans="1:22" ht="21.75" customHeight="1" x14ac:dyDescent="0.3">
      <c r="A704" s="3" t="s">
        <v>730</v>
      </c>
      <c r="B704" s="3">
        <v>63</v>
      </c>
      <c r="C704" s="3" t="s">
        <v>31</v>
      </c>
      <c r="D704" s="3" t="s">
        <v>24</v>
      </c>
      <c r="E704" s="3">
        <v>70682.505133969302</v>
      </c>
      <c r="F704" s="3">
        <v>44</v>
      </c>
      <c r="G704" s="3">
        <v>963.13157695610596</v>
      </c>
      <c r="H704" s="3">
        <v>10</v>
      </c>
      <c r="I704" s="3">
        <v>135.5157564221</v>
      </c>
      <c r="J704" s="3">
        <v>2</v>
      </c>
      <c r="K704" s="3">
        <v>668.22372321115802</v>
      </c>
      <c r="L704" s="3">
        <v>79</v>
      </c>
      <c r="M704" s="3">
        <v>12</v>
      </c>
      <c r="N704" s="3">
        <v>1</v>
      </c>
      <c r="O704" s="3">
        <v>364</v>
      </c>
      <c r="P704" s="3">
        <v>1</v>
      </c>
      <c r="Q704" s="3">
        <v>13449.057934190199</v>
      </c>
      <c r="R704" s="3">
        <v>5</v>
      </c>
      <c r="S704" s="3">
        <v>0</v>
      </c>
      <c r="T704" s="3">
        <v>0</v>
      </c>
      <c r="U704" s="3">
        <v>5821.8126419609798</v>
      </c>
      <c r="V704" s="3">
        <v>1</v>
      </c>
    </row>
    <row r="705" spans="1:22" ht="21.75" customHeight="1" x14ac:dyDescent="0.3">
      <c r="A705" s="3" t="s">
        <v>731</v>
      </c>
      <c r="B705" s="3">
        <v>64</v>
      </c>
      <c r="C705" s="3" t="s">
        <v>23</v>
      </c>
      <c r="D705" s="3" t="s">
        <v>24</v>
      </c>
      <c r="E705" s="3">
        <v>38775.937004615502</v>
      </c>
      <c r="F705" s="3">
        <v>145</v>
      </c>
      <c r="G705" s="3">
        <v>1750.1638855061799</v>
      </c>
      <c r="H705" s="3">
        <v>9</v>
      </c>
      <c r="I705" s="3">
        <v>1232.1433477179901</v>
      </c>
      <c r="J705" s="3">
        <v>37</v>
      </c>
      <c r="K705" s="3">
        <v>543.28503273490196</v>
      </c>
      <c r="L705" s="3">
        <v>37</v>
      </c>
      <c r="M705" s="3">
        <v>6</v>
      </c>
      <c r="N705" s="3">
        <v>6</v>
      </c>
      <c r="O705" s="3">
        <v>569</v>
      </c>
      <c r="P705" s="3">
        <v>2</v>
      </c>
      <c r="Q705" s="3">
        <v>7049.5073823663797</v>
      </c>
      <c r="R705" s="3">
        <v>4</v>
      </c>
      <c r="S705" s="3">
        <v>1</v>
      </c>
      <c r="T705" s="3">
        <v>0</v>
      </c>
      <c r="U705" s="3">
        <v>11809.138483298</v>
      </c>
      <c r="V705" s="3">
        <v>1</v>
      </c>
    </row>
    <row r="706" spans="1:22" ht="21.75" customHeight="1" x14ac:dyDescent="0.3">
      <c r="A706" s="3" t="s">
        <v>732</v>
      </c>
      <c r="B706" s="3">
        <v>51</v>
      </c>
      <c r="C706" s="3" t="s">
        <v>23</v>
      </c>
      <c r="D706" s="3" t="s">
        <v>33</v>
      </c>
      <c r="E706" s="3">
        <v>68605.325650020401</v>
      </c>
      <c r="F706" s="3">
        <v>81</v>
      </c>
      <c r="G706" s="3">
        <v>3592.3148520697</v>
      </c>
      <c r="H706" s="3">
        <v>9</v>
      </c>
      <c r="I706" s="3">
        <v>1267.4954882341499</v>
      </c>
      <c r="J706" s="3">
        <v>17</v>
      </c>
      <c r="K706" s="3">
        <v>930.442502690938</v>
      </c>
      <c r="L706" s="3">
        <v>1</v>
      </c>
      <c r="M706" s="3">
        <v>2</v>
      </c>
      <c r="N706" s="3">
        <v>7</v>
      </c>
      <c r="O706" s="3">
        <v>481</v>
      </c>
      <c r="P706" s="3">
        <v>4</v>
      </c>
      <c r="Q706" s="3">
        <v>0</v>
      </c>
      <c r="R706" s="3">
        <v>0</v>
      </c>
      <c r="S706" s="3">
        <v>0</v>
      </c>
      <c r="T706" s="3">
        <v>0</v>
      </c>
      <c r="U706" s="3">
        <v>10447.5806703173</v>
      </c>
      <c r="V706" s="3">
        <v>1</v>
      </c>
    </row>
    <row r="707" spans="1:22" ht="21.75" customHeight="1" x14ac:dyDescent="0.3">
      <c r="A707" s="3" t="s">
        <v>733</v>
      </c>
      <c r="B707" s="3">
        <v>64</v>
      </c>
      <c r="C707" s="3" t="s">
        <v>28</v>
      </c>
      <c r="D707" s="3" t="s">
        <v>24</v>
      </c>
      <c r="E707" s="3">
        <v>40615.949435591298</v>
      </c>
      <c r="F707" s="3">
        <v>20</v>
      </c>
      <c r="G707" s="3">
        <v>2162.3208170385701</v>
      </c>
      <c r="H707" s="3">
        <v>1</v>
      </c>
      <c r="I707" s="3">
        <v>676.97928217870594</v>
      </c>
      <c r="J707" s="3">
        <v>26</v>
      </c>
      <c r="K707" s="3">
        <v>532.90956107315901</v>
      </c>
      <c r="L707" s="3">
        <v>53</v>
      </c>
      <c r="M707" s="3">
        <v>14</v>
      </c>
      <c r="N707" s="3">
        <v>3</v>
      </c>
      <c r="O707" s="3">
        <v>639</v>
      </c>
      <c r="P707" s="3">
        <v>4</v>
      </c>
      <c r="Q707" s="3">
        <v>21751.895170886499</v>
      </c>
      <c r="R707" s="3">
        <v>6</v>
      </c>
      <c r="S707" s="3">
        <v>0</v>
      </c>
      <c r="T707" s="3">
        <v>0</v>
      </c>
      <c r="U707" s="3">
        <v>13222.2992891798</v>
      </c>
      <c r="V707" s="3">
        <v>1</v>
      </c>
    </row>
    <row r="708" spans="1:22" ht="21.75" customHeight="1" x14ac:dyDescent="0.3">
      <c r="A708" s="3" t="s">
        <v>734</v>
      </c>
      <c r="B708" s="3">
        <v>66</v>
      </c>
      <c r="C708" s="3" t="s">
        <v>31</v>
      </c>
      <c r="D708" s="3" t="s">
        <v>33</v>
      </c>
      <c r="E708" s="3">
        <v>47172.1778601888</v>
      </c>
      <c r="F708" s="3">
        <v>52</v>
      </c>
      <c r="G708" s="3">
        <v>613.153995245842</v>
      </c>
      <c r="H708" s="3">
        <v>5</v>
      </c>
      <c r="I708" s="3">
        <v>1031.6753476568999</v>
      </c>
      <c r="J708" s="3">
        <v>14</v>
      </c>
      <c r="K708" s="3">
        <v>462.88113461155899</v>
      </c>
      <c r="L708" s="3">
        <v>6</v>
      </c>
      <c r="M708" s="3">
        <v>6</v>
      </c>
      <c r="N708" s="3">
        <v>3</v>
      </c>
      <c r="O708" s="3">
        <v>605</v>
      </c>
      <c r="P708" s="3">
        <v>4</v>
      </c>
      <c r="Q708" s="3">
        <v>1561.79506694613</v>
      </c>
      <c r="R708" s="3">
        <v>1</v>
      </c>
      <c r="S708" s="3">
        <v>0</v>
      </c>
      <c r="T708" s="3">
        <v>0</v>
      </c>
      <c r="U708" s="3">
        <v>14538.1410449168</v>
      </c>
      <c r="V708" s="3">
        <v>0</v>
      </c>
    </row>
    <row r="709" spans="1:22" ht="21.75" customHeight="1" x14ac:dyDescent="0.3">
      <c r="A709" s="3" t="s">
        <v>735</v>
      </c>
      <c r="B709" s="3">
        <v>40</v>
      </c>
      <c r="C709" s="3" t="s">
        <v>23</v>
      </c>
      <c r="D709" s="3" t="s">
        <v>24</v>
      </c>
      <c r="E709" s="3">
        <v>46802.713322780597</v>
      </c>
      <c r="F709" s="3">
        <v>4</v>
      </c>
      <c r="G709" s="3">
        <v>996.89356612545805</v>
      </c>
      <c r="H709" s="3">
        <v>3</v>
      </c>
      <c r="I709" s="3">
        <v>663.18800292635899</v>
      </c>
      <c r="J709" s="3">
        <v>45</v>
      </c>
      <c r="K709" s="3">
        <v>699.42175716618499</v>
      </c>
      <c r="L709" s="3">
        <v>48</v>
      </c>
      <c r="M709" s="3">
        <v>4</v>
      </c>
      <c r="N709" s="3">
        <v>8</v>
      </c>
      <c r="O709" s="3">
        <v>415</v>
      </c>
      <c r="P709" s="3">
        <v>0</v>
      </c>
      <c r="Q709" s="3">
        <v>19570.6779421436</v>
      </c>
      <c r="R709" s="3">
        <v>5</v>
      </c>
      <c r="S709" s="3">
        <v>0</v>
      </c>
      <c r="T709" s="3">
        <v>0</v>
      </c>
      <c r="U709" s="3">
        <v>19055.652870281501</v>
      </c>
      <c r="V709" s="3">
        <v>1</v>
      </c>
    </row>
    <row r="710" spans="1:22" ht="21.75" customHeight="1" x14ac:dyDescent="0.3">
      <c r="A710" s="3" t="s">
        <v>736</v>
      </c>
      <c r="B710" s="3">
        <v>35</v>
      </c>
      <c r="C710" s="3" t="s">
        <v>23</v>
      </c>
      <c r="D710" s="3" t="s">
        <v>24</v>
      </c>
      <c r="E710" s="3">
        <v>32034.129602940098</v>
      </c>
      <c r="F710" s="3">
        <v>89</v>
      </c>
      <c r="G710" s="3">
        <v>1285.7966639635499</v>
      </c>
      <c r="H710" s="3">
        <v>1</v>
      </c>
      <c r="I710" s="3">
        <v>900.97144549318602</v>
      </c>
      <c r="J710" s="3">
        <v>20</v>
      </c>
      <c r="K710" s="3">
        <v>642.01850745048205</v>
      </c>
      <c r="L710" s="3">
        <v>39</v>
      </c>
      <c r="M710" s="3">
        <v>7</v>
      </c>
      <c r="N710" s="3">
        <v>3</v>
      </c>
      <c r="O710" s="3">
        <v>310</v>
      </c>
      <c r="P710" s="3">
        <v>3</v>
      </c>
      <c r="Q710" s="3">
        <v>7041.1449793554702</v>
      </c>
      <c r="R710" s="3">
        <v>1</v>
      </c>
      <c r="S710" s="3">
        <v>0</v>
      </c>
      <c r="T710" s="3">
        <v>0</v>
      </c>
      <c r="U710" s="3">
        <v>4671.1308901149596</v>
      </c>
      <c r="V710" s="3">
        <v>1</v>
      </c>
    </row>
    <row r="711" spans="1:22" ht="21.75" customHeight="1" x14ac:dyDescent="0.3">
      <c r="A711" s="3" t="s">
        <v>737</v>
      </c>
      <c r="B711" s="3">
        <v>40</v>
      </c>
      <c r="C711" s="3" t="s">
        <v>28</v>
      </c>
      <c r="D711" s="3" t="s">
        <v>33</v>
      </c>
      <c r="E711" s="3">
        <v>18760.6830135249</v>
      </c>
      <c r="F711" s="3">
        <v>109</v>
      </c>
      <c r="G711" s="3">
        <v>812.66642054652596</v>
      </c>
      <c r="H711" s="3">
        <v>4</v>
      </c>
      <c r="I711" s="3">
        <v>1065.69871962204</v>
      </c>
      <c r="J711" s="3">
        <v>21</v>
      </c>
      <c r="K711" s="3">
        <v>494.89035917997001</v>
      </c>
      <c r="L711" s="3">
        <v>44</v>
      </c>
      <c r="M711" s="3">
        <v>16</v>
      </c>
      <c r="N711" s="3">
        <v>9</v>
      </c>
      <c r="O711" s="3">
        <v>466</v>
      </c>
      <c r="P711" s="3">
        <v>2</v>
      </c>
      <c r="Q711" s="3">
        <v>14285.8511114839</v>
      </c>
      <c r="R711" s="3">
        <v>1</v>
      </c>
      <c r="S711" s="3">
        <v>0</v>
      </c>
      <c r="T711" s="3">
        <v>0</v>
      </c>
      <c r="U711" s="3">
        <v>12409.165780511799</v>
      </c>
      <c r="V711" s="3">
        <v>1</v>
      </c>
    </row>
    <row r="712" spans="1:22" ht="21.75" customHeight="1" x14ac:dyDescent="0.3">
      <c r="A712" s="3" t="s">
        <v>738</v>
      </c>
      <c r="B712" s="3">
        <v>30</v>
      </c>
      <c r="C712" s="3" t="s">
        <v>28</v>
      </c>
      <c r="D712" s="3" t="s">
        <v>33</v>
      </c>
      <c r="E712" s="3">
        <v>72027.032765084994</v>
      </c>
      <c r="F712" s="3">
        <v>143</v>
      </c>
      <c r="G712" s="3">
        <v>663.45258672104706</v>
      </c>
      <c r="H712" s="3">
        <v>2</v>
      </c>
      <c r="I712" s="3">
        <v>994.27972360085596</v>
      </c>
      <c r="J712" s="3">
        <v>7</v>
      </c>
      <c r="K712" s="3">
        <v>90.434842245276499</v>
      </c>
      <c r="L712" s="3">
        <v>53</v>
      </c>
      <c r="M712" s="3">
        <v>7</v>
      </c>
      <c r="N712" s="3">
        <v>2</v>
      </c>
      <c r="O712" s="3">
        <v>309</v>
      </c>
      <c r="P712" s="3">
        <v>0</v>
      </c>
      <c r="Q712" s="3">
        <v>15687.6852283024</v>
      </c>
      <c r="R712" s="3">
        <v>6</v>
      </c>
      <c r="S712" s="3">
        <v>0</v>
      </c>
      <c r="T712" s="3">
        <v>0</v>
      </c>
      <c r="U712" s="3">
        <v>4791.1497780257796</v>
      </c>
      <c r="V712" s="3">
        <v>1</v>
      </c>
    </row>
    <row r="713" spans="1:22" ht="21.75" customHeight="1" x14ac:dyDescent="0.3">
      <c r="A713" s="3" t="s">
        <v>739</v>
      </c>
      <c r="B713" s="3">
        <v>56</v>
      </c>
      <c r="C713" s="3" t="s">
        <v>28</v>
      </c>
      <c r="D713" s="3" t="s">
        <v>24</v>
      </c>
      <c r="E713" s="3">
        <v>37359.5082374634</v>
      </c>
      <c r="F713" s="3">
        <v>237</v>
      </c>
      <c r="G713" s="3">
        <v>2099.94386917987</v>
      </c>
      <c r="H713" s="3">
        <v>5</v>
      </c>
      <c r="I713" s="3">
        <v>1269.33936469327</v>
      </c>
      <c r="J713" s="3">
        <v>10</v>
      </c>
      <c r="K713" s="3">
        <v>852.44677810475696</v>
      </c>
      <c r="L713" s="3">
        <v>60</v>
      </c>
      <c r="M713" s="3">
        <v>6</v>
      </c>
      <c r="N713" s="3">
        <v>0</v>
      </c>
      <c r="O713" s="3">
        <v>862</v>
      </c>
      <c r="P713" s="3">
        <v>1</v>
      </c>
      <c r="Q713" s="3">
        <v>21932.468020785702</v>
      </c>
      <c r="R713" s="3">
        <v>6</v>
      </c>
      <c r="S713" s="3">
        <v>0</v>
      </c>
      <c r="T713" s="3">
        <v>0</v>
      </c>
      <c r="U713" s="3">
        <v>7157.1350711289697</v>
      </c>
      <c r="V713" s="3">
        <v>1</v>
      </c>
    </row>
    <row r="714" spans="1:22" ht="21.75" customHeight="1" x14ac:dyDescent="0.3">
      <c r="A714" s="3" t="s">
        <v>740</v>
      </c>
      <c r="B714" s="3">
        <v>55</v>
      </c>
      <c r="C714" s="3" t="s">
        <v>23</v>
      </c>
      <c r="D714" s="3" t="s">
        <v>24</v>
      </c>
      <c r="E714" s="3">
        <v>45144.6849576483</v>
      </c>
      <c r="F714" s="3">
        <v>198</v>
      </c>
      <c r="G714" s="3">
        <v>1097.65202740571</v>
      </c>
      <c r="H714" s="3">
        <v>10</v>
      </c>
      <c r="I714" s="3">
        <v>981.60823649686699</v>
      </c>
      <c r="J714" s="3">
        <v>42</v>
      </c>
      <c r="K714" s="3">
        <v>810.60201976858605</v>
      </c>
      <c r="L714" s="3">
        <v>3</v>
      </c>
      <c r="M714" s="3">
        <v>6</v>
      </c>
      <c r="N714" s="3">
        <v>2</v>
      </c>
      <c r="O714" s="3">
        <v>627</v>
      </c>
      <c r="P714" s="3">
        <v>2</v>
      </c>
      <c r="Q714" s="3">
        <v>5496.40147385195</v>
      </c>
      <c r="R714" s="3">
        <v>2</v>
      </c>
      <c r="S714" s="3">
        <v>0</v>
      </c>
      <c r="T714" s="3">
        <v>0</v>
      </c>
      <c r="U714" s="3">
        <v>10380.923732233499</v>
      </c>
      <c r="V714" s="3">
        <v>0</v>
      </c>
    </row>
    <row r="715" spans="1:22" ht="21.75" customHeight="1" x14ac:dyDescent="0.3">
      <c r="A715" s="3" t="s">
        <v>741</v>
      </c>
      <c r="B715" s="3">
        <v>54</v>
      </c>
      <c r="C715" s="3" t="s">
        <v>23</v>
      </c>
      <c r="D715" s="3" t="s">
        <v>33</v>
      </c>
      <c r="E715" s="3">
        <v>36847.097958224302</v>
      </c>
      <c r="F715" s="3">
        <v>49</v>
      </c>
      <c r="G715" s="3">
        <v>1797.4518554777101</v>
      </c>
      <c r="H715" s="3">
        <v>7</v>
      </c>
      <c r="I715" s="3">
        <v>809.82961596350799</v>
      </c>
      <c r="J715" s="3">
        <v>11</v>
      </c>
      <c r="K715" s="3">
        <v>287.45474314875997</v>
      </c>
      <c r="L715" s="3">
        <v>33</v>
      </c>
      <c r="M715" s="3">
        <v>1</v>
      </c>
      <c r="N715" s="3">
        <v>4</v>
      </c>
      <c r="O715" s="3">
        <v>346</v>
      </c>
      <c r="P715" s="3">
        <v>5</v>
      </c>
      <c r="Q715" s="3">
        <v>11763.726029735701</v>
      </c>
      <c r="R715" s="3">
        <v>1</v>
      </c>
      <c r="S715" s="3">
        <v>0</v>
      </c>
      <c r="T715" s="3">
        <v>0</v>
      </c>
      <c r="U715" s="3">
        <v>8341.6792741431309</v>
      </c>
      <c r="V715" s="3">
        <v>1</v>
      </c>
    </row>
    <row r="716" spans="1:22" ht="21.75" customHeight="1" x14ac:dyDescent="0.3">
      <c r="A716" s="3" t="s">
        <v>742</v>
      </c>
      <c r="B716" s="3">
        <v>38</v>
      </c>
      <c r="C716" s="3" t="s">
        <v>28</v>
      </c>
      <c r="D716" s="3" t="s">
        <v>33</v>
      </c>
      <c r="E716" s="3">
        <v>45380.218339358602</v>
      </c>
      <c r="F716" s="3">
        <v>91</v>
      </c>
      <c r="G716" s="3">
        <v>2925.94297449842</v>
      </c>
      <c r="H716" s="3">
        <v>3</v>
      </c>
      <c r="I716" s="3">
        <v>533.50336124290197</v>
      </c>
      <c r="J716" s="3">
        <v>47</v>
      </c>
      <c r="K716" s="3">
        <v>603.95157361440499</v>
      </c>
      <c r="L716" s="3">
        <v>7</v>
      </c>
      <c r="M716" s="3">
        <v>10</v>
      </c>
      <c r="N716" s="3">
        <v>1</v>
      </c>
      <c r="O716" s="3">
        <v>824</v>
      </c>
      <c r="P716" s="3">
        <v>4</v>
      </c>
      <c r="Q716" s="3">
        <v>6216.0074782212696</v>
      </c>
      <c r="R716" s="3">
        <v>4</v>
      </c>
      <c r="S716" s="3">
        <v>0</v>
      </c>
      <c r="T716" s="3">
        <v>0</v>
      </c>
      <c r="U716" s="3">
        <v>9599.0822329832208</v>
      </c>
      <c r="V716" s="3">
        <v>1</v>
      </c>
    </row>
    <row r="717" spans="1:22" ht="21.75" customHeight="1" x14ac:dyDescent="0.3">
      <c r="A717" s="3" t="s">
        <v>743</v>
      </c>
      <c r="B717" s="3">
        <v>39</v>
      </c>
      <c r="C717" s="3" t="s">
        <v>31</v>
      </c>
      <c r="D717" s="3" t="s">
        <v>24</v>
      </c>
      <c r="E717" s="3">
        <v>40893.747072937404</v>
      </c>
      <c r="F717" s="3">
        <v>205</v>
      </c>
      <c r="G717" s="3">
        <v>1080.53186379823</v>
      </c>
      <c r="H717" s="3">
        <v>11</v>
      </c>
      <c r="I717" s="3">
        <v>632.52311688662803</v>
      </c>
      <c r="J717" s="3">
        <v>38</v>
      </c>
      <c r="K717" s="3">
        <v>369.34166618774202</v>
      </c>
      <c r="L717" s="3">
        <v>31</v>
      </c>
      <c r="M717" s="3">
        <v>11</v>
      </c>
      <c r="N717" s="3">
        <v>4</v>
      </c>
      <c r="O717" s="3">
        <v>677</v>
      </c>
      <c r="P717" s="3">
        <v>0</v>
      </c>
      <c r="Q717" s="3">
        <v>5734.7574175576001</v>
      </c>
      <c r="R717" s="3">
        <v>1</v>
      </c>
      <c r="S717" s="3">
        <v>0</v>
      </c>
      <c r="T717" s="3">
        <v>0</v>
      </c>
      <c r="U717" s="3">
        <v>7194.7781126612899</v>
      </c>
      <c r="V717" s="3">
        <v>0</v>
      </c>
    </row>
    <row r="718" spans="1:22" ht="21.75" customHeight="1" x14ac:dyDescent="0.3">
      <c r="A718" s="3" t="s">
        <v>744</v>
      </c>
      <c r="B718" s="3">
        <v>37</v>
      </c>
      <c r="C718" s="3" t="s">
        <v>28</v>
      </c>
      <c r="D718" s="3" t="s">
        <v>24</v>
      </c>
      <c r="E718" s="3">
        <v>73023.509649963598</v>
      </c>
      <c r="F718" s="3">
        <v>180</v>
      </c>
      <c r="G718" s="3">
        <v>1719.70078030173</v>
      </c>
      <c r="H718" s="3">
        <v>3</v>
      </c>
      <c r="I718" s="3">
        <v>1083.51798885376</v>
      </c>
      <c r="J718" s="3">
        <v>26</v>
      </c>
      <c r="K718" s="3">
        <v>632.08373978620602</v>
      </c>
      <c r="L718" s="3">
        <v>17</v>
      </c>
      <c r="M718" s="3">
        <v>11</v>
      </c>
      <c r="N718" s="3">
        <v>8</v>
      </c>
      <c r="O718" s="3">
        <v>698</v>
      </c>
      <c r="P718" s="3">
        <v>0</v>
      </c>
      <c r="Q718" s="3">
        <v>12559.544022949</v>
      </c>
      <c r="R718" s="3">
        <v>5</v>
      </c>
      <c r="S718" s="3">
        <v>1</v>
      </c>
      <c r="T718" s="3">
        <v>0</v>
      </c>
      <c r="U718" s="3">
        <v>3947.2833307567098</v>
      </c>
      <c r="V718" s="3">
        <v>1</v>
      </c>
    </row>
    <row r="719" spans="1:22" ht="21.75" customHeight="1" x14ac:dyDescent="0.3">
      <c r="A719" s="3" t="s">
        <v>745</v>
      </c>
      <c r="B719" s="3">
        <v>66</v>
      </c>
      <c r="C719" s="3" t="s">
        <v>28</v>
      </c>
      <c r="D719" s="3" t="s">
        <v>24</v>
      </c>
      <c r="E719" s="3">
        <v>39370.925325258198</v>
      </c>
      <c r="F719" s="3">
        <v>236</v>
      </c>
      <c r="G719" s="3">
        <v>681.10180869438295</v>
      </c>
      <c r="H719" s="3">
        <v>4</v>
      </c>
      <c r="I719" s="3">
        <v>274.36071838005802</v>
      </c>
      <c r="J719" s="3">
        <v>34</v>
      </c>
      <c r="K719" s="3">
        <v>778.89033215155803</v>
      </c>
      <c r="L719" s="3">
        <v>39</v>
      </c>
      <c r="M719" s="3">
        <v>18</v>
      </c>
      <c r="N719" s="3">
        <v>9</v>
      </c>
      <c r="O719" s="3">
        <v>736</v>
      </c>
      <c r="P719" s="3">
        <v>2</v>
      </c>
      <c r="Q719" s="3">
        <v>17041.264850830001</v>
      </c>
      <c r="R719" s="3">
        <v>5</v>
      </c>
      <c r="S719" s="3">
        <v>0</v>
      </c>
      <c r="T719" s="3">
        <v>0</v>
      </c>
      <c r="U719" s="3">
        <v>11490.5718714907</v>
      </c>
      <c r="V719" s="3">
        <v>1</v>
      </c>
    </row>
    <row r="720" spans="1:22" ht="21.75" customHeight="1" x14ac:dyDescent="0.3">
      <c r="A720" s="3" t="s">
        <v>746</v>
      </c>
      <c r="B720" s="3">
        <v>60</v>
      </c>
      <c r="C720" s="3" t="s">
        <v>28</v>
      </c>
      <c r="D720" s="3" t="s">
        <v>33</v>
      </c>
      <c r="E720" s="3">
        <v>80861.974659698099</v>
      </c>
      <c r="F720" s="3">
        <v>14</v>
      </c>
      <c r="G720" s="3">
        <v>1832.4081320603</v>
      </c>
      <c r="H720" s="3">
        <v>5</v>
      </c>
      <c r="I720" s="3">
        <v>1187.0325561944801</v>
      </c>
      <c r="J720" s="3">
        <v>1</v>
      </c>
      <c r="K720" s="3">
        <v>467.41161226375499</v>
      </c>
      <c r="L720" s="3">
        <v>74</v>
      </c>
      <c r="M720" s="3">
        <v>2</v>
      </c>
      <c r="N720" s="3">
        <v>5</v>
      </c>
      <c r="O720" s="3">
        <v>420</v>
      </c>
      <c r="P720" s="3">
        <v>5</v>
      </c>
      <c r="Q720" s="3">
        <v>26916.580387151</v>
      </c>
      <c r="R720" s="3">
        <v>4</v>
      </c>
      <c r="S720" s="3">
        <v>0</v>
      </c>
      <c r="T720" s="3">
        <v>0</v>
      </c>
      <c r="U720" s="3">
        <v>2690.3415503822398</v>
      </c>
      <c r="V720" s="3">
        <v>1</v>
      </c>
    </row>
    <row r="721" spans="1:22" ht="21.75" customHeight="1" x14ac:dyDescent="0.3">
      <c r="A721" s="3" t="s">
        <v>747</v>
      </c>
      <c r="B721" s="3">
        <v>68</v>
      </c>
      <c r="C721" s="3" t="s">
        <v>28</v>
      </c>
      <c r="D721" s="3" t="s">
        <v>24</v>
      </c>
      <c r="E721" s="3">
        <v>70506.885185547799</v>
      </c>
      <c r="F721" s="3">
        <v>15</v>
      </c>
      <c r="G721" s="3">
        <v>2540.0355219850098</v>
      </c>
      <c r="H721" s="3">
        <v>10</v>
      </c>
      <c r="I721" s="3">
        <v>701.599695894913</v>
      </c>
      <c r="J721" s="3">
        <v>34</v>
      </c>
      <c r="K721" s="3">
        <v>677.89309123315797</v>
      </c>
      <c r="L721" s="3">
        <v>55</v>
      </c>
      <c r="M721" s="3">
        <v>11</v>
      </c>
      <c r="N721" s="3">
        <v>2</v>
      </c>
      <c r="O721" s="3">
        <v>346</v>
      </c>
      <c r="P721" s="3">
        <v>0</v>
      </c>
      <c r="Q721" s="3">
        <v>10679.757679917</v>
      </c>
      <c r="R721" s="3">
        <v>7</v>
      </c>
      <c r="S721" s="3">
        <v>1</v>
      </c>
      <c r="T721" s="3">
        <v>0</v>
      </c>
      <c r="U721" s="3">
        <v>14464.2800643787</v>
      </c>
      <c r="V721" s="3">
        <v>1</v>
      </c>
    </row>
    <row r="722" spans="1:22" ht="21.75" customHeight="1" x14ac:dyDescent="0.3">
      <c r="A722" s="3" t="s">
        <v>748</v>
      </c>
      <c r="B722" s="3">
        <v>33</v>
      </c>
      <c r="C722" s="3" t="s">
        <v>23</v>
      </c>
      <c r="D722" s="3" t="s">
        <v>26</v>
      </c>
      <c r="E722" s="3">
        <v>41459.954153099403</v>
      </c>
      <c r="F722" s="3">
        <v>139</v>
      </c>
      <c r="G722" s="3">
        <v>2498.7577078069999</v>
      </c>
      <c r="H722" s="3">
        <v>6</v>
      </c>
      <c r="I722" s="3">
        <v>513.48793345723902</v>
      </c>
      <c r="J722" s="3">
        <v>30</v>
      </c>
      <c r="K722" s="3">
        <v>147.70163120801899</v>
      </c>
      <c r="L722" s="3">
        <v>36</v>
      </c>
      <c r="M722" s="3">
        <v>5</v>
      </c>
      <c r="N722" s="3">
        <v>4</v>
      </c>
      <c r="O722" s="3">
        <v>825</v>
      </c>
      <c r="P722" s="3">
        <v>0</v>
      </c>
      <c r="Q722" s="3">
        <v>11579.188846774599</v>
      </c>
      <c r="R722" s="3">
        <v>4</v>
      </c>
      <c r="S722" s="3">
        <v>0</v>
      </c>
      <c r="T722" s="3">
        <v>0</v>
      </c>
      <c r="U722" s="3">
        <v>7791.7026865543103</v>
      </c>
      <c r="V722" s="3">
        <v>1</v>
      </c>
    </row>
    <row r="723" spans="1:22" ht="21.75" customHeight="1" x14ac:dyDescent="0.3">
      <c r="A723" s="3" t="s">
        <v>749</v>
      </c>
      <c r="B723" s="3">
        <v>34</v>
      </c>
      <c r="C723" s="3" t="s">
        <v>31</v>
      </c>
      <c r="D723" s="3" t="s">
        <v>33</v>
      </c>
      <c r="E723" s="3">
        <v>55756.609426331197</v>
      </c>
      <c r="F723" s="3">
        <v>61</v>
      </c>
      <c r="G723" s="3">
        <v>1533.84480610579</v>
      </c>
      <c r="H723" s="3">
        <v>5</v>
      </c>
      <c r="I723" s="3">
        <v>415.44653812648698</v>
      </c>
      <c r="J723" s="3">
        <v>7</v>
      </c>
      <c r="K723" s="3">
        <v>284.90236205609</v>
      </c>
      <c r="L723" s="3">
        <v>54</v>
      </c>
      <c r="M723" s="3">
        <v>5</v>
      </c>
      <c r="N723" s="3">
        <v>0</v>
      </c>
      <c r="O723" s="3">
        <v>788</v>
      </c>
      <c r="P723" s="3">
        <v>0</v>
      </c>
      <c r="Q723" s="3">
        <v>11969.180648732299</v>
      </c>
      <c r="R723" s="3">
        <v>7</v>
      </c>
      <c r="S723" s="3">
        <v>0</v>
      </c>
      <c r="T723" s="3">
        <v>0</v>
      </c>
      <c r="U723" s="3">
        <v>12590.8040909063</v>
      </c>
      <c r="V723" s="3">
        <v>1</v>
      </c>
    </row>
    <row r="724" spans="1:22" ht="21.75" customHeight="1" x14ac:dyDescent="0.3">
      <c r="A724" s="3" t="s">
        <v>750</v>
      </c>
      <c r="B724" s="3">
        <v>50</v>
      </c>
      <c r="C724" s="3" t="s">
        <v>28</v>
      </c>
      <c r="D724" s="3" t="s">
        <v>24</v>
      </c>
      <c r="E724" s="3">
        <v>59348.233932748401</v>
      </c>
      <c r="F724" s="3">
        <v>175</v>
      </c>
      <c r="G724" s="3">
        <v>1084.8284739037099</v>
      </c>
      <c r="H724" s="3">
        <v>6</v>
      </c>
      <c r="I724" s="3">
        <v>1036.0287249769401</v>
      </c>
      <c r="J724" s="3">
        <v>19</v>
      </c>
      <c r="K724" s="3">
        <v>725.24811290032096</v>
      </c>
      <c r="L724" s="3">
        <v>35</v>
      </c>
      <c r="M724" s="3">
        <v>18</v>
      </c>
      <c r="N724" s="3">
        <v>7</v>
      </c>
      <c r="O724" s="3">
        <v>804</v>
      </c>
      <c r="P724" s="3">
        <v>2</v>
      </c>
      <c r="Q724" s="3">
        <v>12981.215934572199</v>
      </c>
      <c r="R724" s="3">
        <v>2</v>
      </c>
      <c r="S724" s="3">
        <v>0</v>
      </c>
      <c r="T724" s="3">
        <v>0</v>
      </c>
      <c r="U724" s="3">
        <v>16742.901209956501</v>
      </c>
      <c r="V724" s="3">
        <v>0</v>
      </c>
    </row>
    <row r="725" spans="1:22" ht="21.75" customHeight="1" x14ac:dyDescent="0.3">
      <c r="A725" s="3" t="s">
        <v>751</v>
      </c>
      <c r="B725" s="3">
        <v>20</v>
      </c>
      <c r="C725" s="3" t="s">
        <v>31</v>
      </c>
      <c r="D725" s="3" t="s">
        <v>33</v>
      </c>
      <c r="E725" s="3">
        <v>65148.929667650998</v>
      </c>
      <c r="F725" s="3">
        <v>232</v>
      </c>
      <c r="G725" s="3">
        <v>1689.44314691725</v>
      </c>
      <c r="H725" s="3">
        <v>8</v>
      </c>
      <c r="I725" s="3">
        <v>794.87552616883897</v>
      </c>
      <c r="J725" s="3">
        <v>7</v>
      </c>
      <c r="K725" s="3">
        <v>340.256732941427</v>
      </c>
      <c r="L725" s="3">
        <v>9</v>
      </c>
      <c r="M725" s="3">
        <v>8</v>
      </c>
      <c r="N725" s="3">
        <v>8</v>
      </c>
      <c r="O725" s="3">
        <v>378</v>
      </c>
      <c r="P725" s="3">
        <v>4</v>
      </c>
      <c r="Q725" s="3">
        <v>13510.682469543301</v>
      </c>
      <c r="R725" s="3">
        <v>7</v>
      </c>
      <c r="S725" s="3">
        <v>0</v>
      </c>
      <c r="T725" s="3">
        <v>0</v>
      </c>
      <c r="U725" s="3">
        <v>8909.2976725834797</v>
      </c>
      <c r="V725" s="3">
        <v>1</v>
      </c>
    </row>
    <row r="726" spans="1:22" ht="21.75" customHeight="1" x14ac:dyDescent="0.3">
      <c r="A726" s="3" t="s">
        <v>752</v>
      </c>
      <c r="B726" s="3">
        <v>22</v>
      </c>
      <c r="C726" s="3" t="s">
        <v>31</v>
      </c>
      <c r="D726" s="3" t="s">
        <v>26</v>
      </c>
      <c r="E726" s="3">
        <v>66928.406138985694</v>
      </c>
      <c r="F726" s="3">
        <v>200</v>
      </c>
      <c r="G726" s="3">
        <v>1540.88920271807</v>
      </c>
      <c r="H726" s="3">
        <v>3</v>
      </c>
      <c r="I726" s="3">
        <v>1356.0678281304399</v>
      </c>
      <c r="J726" s="3">
        <v>3</v>
      </c>
      <c r="K726" s="3">
        <v>293.26335945464001</v>
      </c>
      <c r="L726" s="3">
        <v>69</v>
      </c>
      <c r="M726" s="3">
        <v>8</v>
      </c>
      <c r="N726" s="3">
        <v>4</v>
      </c>
      <c r="O726" s="3">
        <v>666</v>
      </c>
      <c r="P726" s="3">
        <v>5</v>
      </c>
      <c r="Q726" s="3">
        <v>5068.2794923254996</v>
      </c>
      <c r="R726" s="3">
        <v>5</v>
      </c>
      <c r="S726" s="3">
        <v>0</v>
      </c>
      <c r="T726" s="3">
        <v>0</v>
      </c>
      <c r="U726" s="3">
        <v>3304.81481902832</v>
      </c>
      <c r="V726" s="3">
        <v>1</v>
      </c>
    </row>
    <row r="727" spans="1:22" ht="21.75" customHeight="1" x14ac:dyDescent="0.3">
      <c r="A727" s="3" t="s">
        <v>753</v>
      </c>
      <c r="B727" s="3">
        <v>35</v>
      </c>
      <c r="C727" s="3" t="s">
        <v>31</v>
      </c>
      <c r="D727" s="3" t="s">
        <v>33</v>
      </c>
      <c r="E727" s="3">
        <v>53359.387817229297</v>
      </c>
      <c r="F727" s="3">
        <v>237</v>
      </c>
      <c r="G727" s="3">
        <v>1868.9107079231801</v>
      </c>
      <c r="H727" s="3">
        <v>9</v>
      </c>
      <c r="I727" s="3">
        <v>357.92352231592798</v>
      </c>
      <c r="J727" s="3">
        <v>30</v>
      </c>
      <c r="K727" s="3">
        <v>318.72422554839198</v>
      </c>
      <c r="L727" s="3">
        <v>79</v>
      </c>
      <c r="M727" s="3">
        <v>17</v>
      </c>
      <c r="N727" s="3">
        <v>8</v>
      </c>
      <c r="O727" s="3">
        <v>614</v>
      </c>
      <c r="P727" s="3">
        <v>0</v>
      </c>
      <c r="Q727" s="3">
        <v>0</v>
      </c>
      <c r="R727" s="3">
        <v>1</v>
      </c>
      <c r="S727" s="3">
        <v>0</v>
      </c>
      <c r="T727" s="3">
        <v>0</v>
      </c>
      <c r="U727" s="3">
        <v>13363.5637896596</v>
      </c>
      <c r="V727" s="3">
        <v>0</v>
      </c>
    </row>
    <row r="728" spans="1:22" ht="21.75" customHeight="1" x14ac:dyDescent="0.3">
      <c r="A728" s="3" t="s">
        <v>754</v>
      </c>
      <c r="B728" s="3">
        <v>42</v>
      </c>
      <c r="C728" s="3" t="s">
        <v>28</v>
      </c>
      <c r="D728" s="3" t="s">
        <v>24</v>
      </c>
      <c r="E728" s="3">
        <v>32820.384206445597</v>
      </c>
      <c r="F728" s="3">
        <v>45</v>
      </c>
      <c r="G728" s="3">
        <v>992.41615113912599</v>
      </c>
      <c r="H728" s="3">
        <v>0</v>
      </c>
      <c r="I728" s="3">
        <v>597.64273192834798</v>
      </c>
      <c r="J728" s="3">
        <v>31</v>
      </c>
      <c r="K728" s="3">
        <v>230.417143599253</v>
      </c>
      <c r="L728" s="3">
        <v>62</v>
      </c>
      <c r="M728" s="3">
        <v>9</v>
      </c>
      <c r="N728" s="3">
        <v>7</v>
      </c>
      <c r="O728" s="3">
        <v>409</v>
      </c>
      <c r="P728" s="3">
        <v>0</v>
      </c>
      <c r="Q728" s="3">
        <v>10380.1765948627</v>
      </c>
      <c r="R728" s="3">
        <v>3</v>
      </c>
      <c r="S728" s="3">
        <v>0</v>
      </c>
      <c r="T728" s="3">
        <v>0</v>
      </c>
      <c r="U728" s="3">
        <v>6915.5448243540804</v>
      </c>
      <c r="V728" s="3">
        <v>1</v>
      </c>
    </row>
    <row r="729" spans="1:22" ht="21.75" customHeight="1" x14ac:dyDescent="0.3">
      <c r="A729" s="3" t="s">
        <v>755</v>
      </c>
      <c r="B729" s="3">
        <v>30</v>
      </c>
      <c r="C729" s="3" t="s">
        <v>23</v>
      </c>
      <c r="D729" s="3" t="s">
        <v>26</v>
      </c>
      <c r="E729" s="3">
        <v>61535.989841245202</v>
      </c>
      <c r="F729" s="3">
        <v>76</v>
      </c>
      <c r="G729" s="3">
        <v>1179.86588973478</v>
      </c>
      <c r="H729" s="3">
        <v>8</v>
      </c>
      <c r="I729" s="3">
        <v>767.72259465540503</v>
      </c>
      <c r="J729" s="3">
        <v>12</v>
      </c>
      <c r="K729" s="3">
        <v>751.16903637288999</v>
      </c>
      <c r="L729" s="3">
        <v>33</v>
      </c>
      <c r="M729" s="3">
        <v>9</v>
      </c>
      <c r="N729" s="3">
        <v>7</v>
      </c>
      <c r="O729" s="3">
        <v>875</v>
      </c>
      <c r="P729" s="3">
        <v>3</v>
      </c>
      <c r="Q729" s="3">
        <v>23764.395569187</v>
      </c>
      <c r="R729" s="3">
        <v>1</v>
      </c>
      <c r="S729" s="3">
        <v>0</v>
      </c>
      <c r="T729" s="3">
        <v>0</v>
      </c>
      <c r="U729" s="3">
        <v>2688.3129798080899</v>
      </c>
      <c r="V729" s="3">
        <v>0</v>
      </c>
    </row>
    <row r="730" spans="1:22" ht="21.75" customHeight="1" x14ac:dyDescent="0.3">
      <c r="A730" s="3" t="s">
        <v>756</v>
      </c>
      <c r="B730" s="3">
        <v>31</v>
      </c>
      <c r="C730" s="3" t="s">
        <v>28</v>
      </c>
      <c r="D730" s="3" t="s">
        <v>26</v>
      </c>
      <c r="E730" s="3">
        <v>45742.885241764598</v>
      </c>
      <c r="F730" s="3">
        <v>25</v>
      </c>
      <c r="G730" s="3">
        <v>1325.35673531511</v>
      </c>
      <c r="H730" s="3">
        <v>6</v>
      </c>
      <c r="I730" s="3">
        <v>536.850139610523</v>
      </c>
      <c r="J730" s="3">
        <v>21</v>
      </c>
      <c r="K730" s="3">
        <v>769.625921428271</v>
      </c>
      <c r="L730" s="3">
        <v>71</v>
      </c>
      <c r="M730" s="3">
        <v>0</v>
      </c>
      <c r="N730" s="3">
        <v>1</v>
      </c>
      <c r="O730" s="3">
        <v>855</v>
      </c>
      <c r="P730" s="3">
        <v>5</v>
      </c>
      <c r="Q730" s="3">
        <v>12435.996312852199</v>
      </c>
      <c r="R730" s="3">
        <v>3</v>
      </c>
      <c r="S730" s="3">
        <v>0</v>
      </c>
      <c r="T730" s="3">
        <v>0</v>
      </c>
      <c r="U730" s="3">
        <v>12285.094965757</v>
      </c>
      <c r="V730" s="3">
        <v>0</v>
      </c>
    </row>
    <row r="731" spans="1:22" ht="21.75" customHeight="1" x14ac:dyDescent="0.3">
      <c r="A731" s="3" t="s">
        <v>757</v>
      </c>
      <c r="B731" s="3">
        <v>29</v>
      </c>
      <c r="C731" s="3" t="s">
        <v>31</v>
      </c>
      <c r="D731" s="3" t="s">
        <v>24</v>
      </c>
      <c r="E731" s="3">
        <v>10000</v>
      </c>
      <c r="F731" s="3">
        <v>81</v>
      </c>
      <c r="G731" s="3">
        <v>2033.1713930123699</v>
      </c>
      <c r="H731" s="3">
        <v>3</v>
      </c>
      <c r="I731" s="3">
        <v>802.14153244963097</v>
      </c>
      <c r="J731" s="3">
        <v>25</v>
      </c>
      <c r="K731" s="3">
        <v>309.86272314683299</v>
      </c>
      <c r="L731" s="3">
        <v>16</v>
      </c>
      <c r="M731" s="3">
        <v>17</v>
      </c>
      <c r="N731" s="3">
        <v>4</v>
      </c>
      <c r="O731" s="3">
        <v>708</v>
      </c>
      <c r="P731" s="3">
        <v>5</v>
      </c>
      <c r="Q731" s="3">
        <v>11203.594229636499</v>
      </c>
      <c r="R731" s="3">
        <v>5</v>
      </c>
      <c r="S731" s="3">
        <v>0</v>
      </c>
      <c r="T731" s="3">
        <v>0</v>
      </c>
      <c r="U731" s="3">
        <v>10775.1446424184</v>
      </c>
      <c r="V731" s="3">
        <v>1</v>
      </c>
    </row>
    <row r="732" spans="1:22" ht="21.75" customHeight="1" x14ac:dyDescent="0.3">
      <c r="A732" s="3" t="s">
        <v>758</v>
      </c>
      <c r="B732" s="3">
        <v>51</v>
      </c>
      <c r="C732" s="3" t="s">
        <v>31</v>
      </c>
      <c r="D732" s="3" t="s">
        <v>24</v>
      </c>
      <c r="E732" s="3">
        <v>57025.012587071797</v>
      </c>
      <c r="F732" s="3">
        <v>175</v>
      </c>
      <c r="G732" s="3">
        <v>2139.3435737374298</v>
      </c>
      <c r="H732" s="3">
        <v>9</v>
      </c>
      <c r="I732" s="3">
        <v>911.82526824543197</v>
      </c>
      <c r="J732" s="3">
        <v>16</v>
      </c>
      <c r="K732" s="3">
        <v>223.22696751377001</v>
      </c>
      <c r="L732" s="3">
        <v>60</v>
      </c>
      <c r="M732" s="3">
        <v>9</v>
      </c>
      <c r="N732" s="3">
        <v>7</v>
      </c>
      <c r="O732" s="3">
        <v>390</v>
      </c>
      <c r="P732" s="3">
        <v>1</v>
      </c>
      <c r="Q732" s="3">
        <v>11868.1344327064</v>
      </c>
      <c r="R732" s="3">
        <v>2</v>
      </c>
      <c r="S732" s="3">
        <v>1</v>
      </c>
      <c r="T732" s="3">
        <v>0</v>
      </c>
      <c r="U732" s="3">
        <v>8788.5862334347003</v>
      </c>
      <c r="V732" s="3">
        <v>1</v>
      </c>
    </row>
    <row r="733" spans="1:22" ht="21.75" customHeight="1" x14ac:dyDescent="0.3">
      <c r="A733" s="3" t="s">
        <v>759</v>
      </c>
      <c r="B733" s="3">
        <v>35</v>
      </c>
      <c r="C733" s="3" t="s">
        <v>23</v>
      </c>
      <c r="D733" s="3" t="s">
        <v>24</v>
      </c>
      <c r="E733" s="3">
        <v>36786.019077702702</v>
      </c>
      <c r="F733" s="3">
        <v>25</v>
      </c>
      <c r="G733" s="3">
        <v>1154.75004730561</v>
      </c>
      <c r="H733" s="3">
        <v>7</v>
      </c>
      <c r="I733" s="3">
        <v>969.56948369540896</v>
      </c>
      <c r="J733" s="3">
        <v>28</v>
      </c>
      <c r="K733" s="3">
        <v>476.54277654521599</v>
      </c>
      <c r="L733" s="3">
        <v>77</v>
      </c>
      <c r="M733" s="3">
        <v>6</v>
      </c>
      <c r="N733" s="3">
        <v>2</v>
      </c>
      <c r="O733" s="3">
        <v>538</v>
      </c>
      <c r="P733" s="3">
        <v>3</v>
      </c>
      <c r="Q733" s="3">
        <v>7806.5632027346201</v>
      </c>
      <c r="R733" s="3">
        <v>0</v>
      </c>
      <c r="S733" s="3">
        <v>0</v>
      </c>
      <c r="T733" s="3">
        <v>0</v>
      </c>
      <c r="U733" s="3">
        <v>4331.50751498933</v>
      </c>
      <c r="V733" s="3">
        <v>1</v>
      </c>
    </row>
    <row r="734" spans="1:22" ht="21.75" customHeight="1" x14ac:dyDescent="0.3">
      <c r="A734" s="3" t="s">
        <v>760</v>
      </c>
      <c r="B734" s="3">
        <v>27</v>
      </c>
      <c r="C734" s="3" t="s">
        <v>28</v>
      </c>
      <c r="D734" s="3" t="s">
        <v>33</v>
      </c>
      <c r="E734" s="3">
        <v>41749.014616633598</v>
      </c>
      <c r="F734" s="3">
        <v>234</v>
      </c>
      <c r="G734" s="3">
        <v>579.21265526093998</v>
      </c>
      <c r="H734" s="3">
        <v>11</v>
      </c>
      <c r="I734" s="3">
        <v>1327.15849580956</v>
      </c>
      <c r="J734" s="3">
        <v>26</v>
      </c>
      <c r="K734" s="3">
        <v>207.47989360472999</v>
      </c>
      <c r="L734" s="3">
        <v>17</v>
      </c>
      <c r="M734" s="3">
        <v>7</v>
      </c>
      <c r="N734" s="3">
        <v>0</v>
      </c>
      <c r="O734" s="3">
        <v>599</v>
      </c>
      <c r="P734" s="3">
        <v>4</v>
      </c>
      <c r="Q734" s="3">
        <v>11403.650315242499</v>
      </c>
      <c r="R734" s="3">
        <v>2</v>
      </c>
      <c r="S734" s="3">
        <v>0</v>
      </c>
      <c r="T734" s="3">
        <v>0</v>
      </c>
      <c r="U734" s="3">
        <v>13585.004133321299</v>
      </c>
      <c r="V734" s="3">
        <v>0</v>
      </c>
    </row>
    <row r="735" spans="1:22" ht="21.75" customHeight="1" x14ac:dyDescent="0.3">
      <c r="A735" s="3" t="s">
        <v>761</v>
      </c>
      <c r="B735" s="3">
        <v>57</v>
      </c>
      <c r="C735" s="3" t="s">
        <v>31</v>
      </c>
      <c r="D735" s="3" t="s">
        <v>33</v>
      </c>
      <c r="E735" s="3">
        <v>50108.380444700502</v>
      </c>
      <c r="F735" s="3">
        <v>103</v>
      </c>
      <c r="G735" s="3">
        <v>1790.1125004011401</v>
      </c>
      <c r="H735" s="3">
        <v>6</v>
      </c>
      <c r="I735" s="3">
        <v>343.784649926447</v>
      </c>
      <c r="J735" s="3">
        <v>21</v>
      </c>
      <c r="K735" s="3">
        <v>676.45371410273003</v>
      </c>
      <c r="L735" s="3">
        <v>60</v>
      </c>
      <c r="M735" s="3">
        <v>10</v>
      </c>
      <c r="N735" s="3">
        <v>3</v>
      </c>
      <c r="O735" s="3">
        <v>616</v>
      </c>
      <c r="P735" s="3">
        <v>3</v>
      </c>
      <c r="Q735" s="3">
        <v>12271.611362931</v>
      </c>
      <c r="R735" s="3">
        <v>2</v>
      </c>
      <c r="S735" s="3">
        <v>0</v>
      </c>
      <c r="T735" s="3">
        <v>0</v>
      </c>
      <c r="U735" s="3">
        <v>12738.007090093</v>
      </c>
      <c r="V735" s="3">
        <v>0</v>
      </c>
    </row>
    <row r="736" spans="1:22" ht="21.75" customHeight="1" x14ac:dyDescent="0.3">
      <c r="A736" s="3" t="s">
        <v>762</v>
      </c>
      <c r="B736" s="3">
        <v>31</v>
      </c>
      <c r="C736" s="3" t="s">
        <v>23</v>
      </c>
      <c r="D736" s="3" t="s">
        <v>33</v>
      </c>
      <c r="E736" s="3">
        <v>22034.353219341101</v>
      </c>
      <c r="F736" s="3">
        <v>164</v>
      </c>
      <c r="G736" s="3">
        <v>2085.5319056155299</v>
      </c>
      <c r="H736" s="3">
        <v>11</v>
      </c>
      <c r="I736" s="3">
        <v>918.21611197735899</v>
      </c>
      <c r="J736" s="3">
        <v>17</v>
      </c>
      <c r="K736" s="3">
        <v>502.555472421356</v>
      </c>
      <c r="L736" s="3">
        <v>35</v>
      </c>
      <c r="M736" s="3">
        <v>5</v>
      </c>
      <c r="N736" s="3">
        <v>3</v>
      </c>
      <c r="O736" s="3">
        <v>542</v>
      </c>
      <c r="P736" s="3">
        <v>2</v>
      </c>
      <c r="Q736" s="3">
        <v>12240.0766369249</v>
      </c>
      <c r="R736" s="3">
        <v>3</v>
      </c>
      <c r="S736" s="3">
        <v>0</v>
      </c>
      <c r="T736" s="3">
        <v>0</v>
      </c>
      <c r="U736" s="3">
        <v>7879.4634074926498</v>
      </c>
      <c r="V736" s="3">
        <v>1</v>
      </c>
    </row>
    <row r="737" spans="1:22" ht="21.75" customHeight="1" x14ac:dyDescent="0.3">
      <c r="A737" s="3" t="s">
        <v>763</v>
      </c>
      <c r="B737" s="3">
        <v>43</v>
      </c>
      <c r="C737" s="3" t="s">
        <v>31</v>
      </c>
      <c r="D737" s="3" t="s">
        <v>24</v>
      </c>
      <c r="E737" s="3">
        <v>52502.746588041002</v>
      </c>
      <c r="F737" s="3">
        <v>146</v>
      </c>
      <c r="G737" s="3">
        <v>1392.67922980547</v>
      </c>
      <c r="H737" s="3">
        <v>1</v>
      </c>
      <c r="I737" s="3">
        <v>573.57001314414197</v>
      </c>
      <c r="J737" s="3">
        <v>4</v>
      </c>
      <c r="K737" s="3">
        <v>409.26085508445698</v>
      </c>
      <c r="L737" s="3">
        <v>52</v>
      </c>
      <c r="M737" s="3">
        <v>18</v>
      </c>
      <c r="N737" s="3">
        <v>9</v>
      </c>
      <c r="O737" s="3">
        <v>378</v>
      </c>
      <c r="P737" s="3">
        <v>3</v>
      </c>
      <c r="Q737" s="3">
        <v>12669.306841732699</v>
      </c>
      <c r="R737" s="3">
        <v>2</v>
      </c>
      <c r="S737" s="3">
        <v>0</v>
      </c>
      <c r="T737" s="3">
        <v>0</v>
      </c>
      <c r="U737" s="3">
        <v>15239.3849288909</v>
      </c>
      <c r="V737" s="3">
        <v>1</v>
      </c>
    </row>
    <row r="738" spans="1:22" ht="21.75" customHeight="1" x14ac:dyDescent="0.3">
      <c r="A738" s="3" t="s">
        <v>764</v>
      </c>
      <c r="B738" s="3">
        <v>47</v>
      </c>
      <c r="C738" s="3" t="s">
        <v>23</v>
      </c>
      <c r="D738" s="3" t="s">
        <v>24</v>
      </c>
      <c r="E738" s="3">
        <v>44299.266003063203</v>
      </c>
      <c r="F738" s="3">
        <v>193</v>
      </c>
      <c r="G738" s="3">
        <v>929.11271916993803</v>
      </c>
      <c r="H738" s="3">
        <v>0</v>
      </c>
      <c r="I738" s="3">
        <v>950.50468300825503</v>
      </c>
      <c r="J738" s="3">
        <v>11</v>
      </c>
      <c r="K738" s="3">
        <v>755.36960001147395</v>
      </c>
      <c r="L738" s="3">
        <v>32</v>
      </c>
      <c r="M738" s="3">
        <v>8</v>
      </c>
      <c r="N738" s="3">
        <v>3</v>
      </c>
      <c r="O738" s="3">
        <v>774</v>
      </c>
      <c r="P738" s="3">
        <v>2</v>
      </c>
      <c r="Q738" s="3">
        <v>12616.489237816</v>
      </c>
      <c r="R738" s="3">
        <v>4</v>
      </c>
      <c r="S738" s="3">
        <v>0</v>
      </c>
      <c r="T738" s="3">
        <v>0</v>
      </c>
      <c r="U738" s="3">
        <v>12406.562706619399</v>
      </c>
      <c r="V738" s="3">
        <v>1</v>
      </c>
    </row>
    <row r="739" spans="1:22" ht="21.75" customHeight="1" x14ac:dyDescent="0.3">
      <c r="A739" s="3" t="s">
        <v>765</v>
      </c>
      <c r="B739" s="3">
        <v>27</v>
      </c>
      <c r="C739" s="3" t="s">
        <v>23</v>
      </c>
      <c r="D739" s="3" t="s">
        <v>33</v>
      </c>
      <c r="E739" s="3">
        <v>34210.040254035899</v>
      </c>
      <c r="F739" s="3">
        <v>111</v>
      </c>
      <c r="G739" s="3">
        <v>1117.62416768859</v>
      </c>
      <c r="H739" s="3">
        <v>8</v>
      </c>
      <c r="I739" s="3">
        <v>950.96626522356598</v>
      </c>
      <c r="J739" s="3">
        <v>1</v>
      </c>
      <c r="K739" s="3">
        <v>264.15293555160798</v>
      </c>
      <c r="L739" s="3">
        <v>22</v>
      </c>
      <c r="M739" s="3">
        <v>10</v>
      </c>
      <c r="N739" s="3">
        <v>3</v>
      </c>
      <c r="O739" s="3">
        <v>629</v>
      </c>
      <c r="P739" s="3">
        <v>3</v>
      </c>
      <c r="Q739" s="3">
        <v>11627.361880816001</v>
      </c>
      <c r="R739" s="3">
        <v>7</v>
      </c>
      <c r="S739" s="3">
        <v>0</v>
      </c>
      <c r="T739" s="3">
        <v>0</v>
      </c>
      <c r="U739" s="3">
        <v>4897.8629886045501</v>
      </c>
      <c r="V739" s="3">
        <v>1</v>
      </c>
    </row>
    <row r="740" spans="1:22" ht="21.75" customHeight="1" x14ac:dyDescent="0.3">
      <c r="A740" s="3" t="s">
        <v>766</v>
      </c>
      <c r="B740" s="3">
        <v>47</v>
      </c>
      <c r="C740" s="3" t="s">
        <v>28</v>
      </c>
      <c r="D740" s="3" t="s">
        <v>26</v>
      </c>
      <c r="E740" s="3">
        <v>50832.352850327603</v>
      </c>
      <c r="F740" s="3">
        <v>181</v>
      </c>
      <c r="G740" s="3">
        <v>2811.4715216864302</v>
      </c>
      <c r="H740" s="3">
        <v>6</v>
      </c>
      <c r="I740" s="3">
        <v>454.57821586868403</v>
      </c>
      <c r="J740" s="3">
        <v>41</v>
      </c>
      <c r="K740" s="3">
        <v>393.34992041331498</v>
      </c>
      <c r="L740" s="3">
        <v>63</v>
      </c>
      <c r="M740" s="3">
        <v>1</v>
      </c>
      <c r="N740" s="3">
        <v>8</v>
      </c>
      <c r="O740" s="3">
        <v>809</v>
      </c>
      <c r="P740" s="3">
        <v>3</v>
      </c>
      <c r="Q740" s="3">
        <v>18813.674695596099</v>
      </c>
      <c r="R740" s="3">
        <v>2</v>
      </c>
      <c r="S740" s="3">
        <v>0</v>
      </c>
      <c r="T740" s="3">
        <v>0</v>
      </c>
      <c r="U740" s="3">
        <v>5889.9342080101896</v>
      </c>
      <c r="V740" s="3">
        <v>0</v>
      </c>
    </row>
    <row r="741" spans="1:22" ht="21.75" customHeight="1" x14ac:dyDescent="0.3">
      <c r="A741" s="3" t="s">
        <v>767</v>
      </c>
      <c r="B741" s="3">
        <v>55</v>
      </c>
      <c r="C741" s="3" t="s">
        <v>31</v>
      </c>
      <c r="D741" s="3" t="s">
        <v>33</v>
      </c>
      <c r="E741" s="3">
        <v>19576.468082609601</v>
      </c>
      <c r="F741" s="3">
        <v>235</v>
      </c>
      <c r="G741" s="3">
        <v>1677.38423858037</v>
      </c>
      <c r="H741" s="3">
        <v>9</v>
      </c>
      <c r="I741" s="3">
        <v>484.59668007806903</v>
      </c>
      <c r="J741" s="3">
        <v>6</v>
      </c>
      <c r="K741" s="3">
        <v>200.77658170086801</v>
      </c>
      <c r="L741" s="3">
        <v>37</v>
      </c>
      <c r="M741" s="3">
        <v>10</v>
      </c>
      <c r="N741" s="3">
        <v>0</v>
      </c>
      <c r="O741" s="3">
        <v>465</v>
      </c>
      <c r="P741" s="3">
        <v>1</v>
      </c>
      <c r="Q741" s="3">
        <v>23365.854034999302</v>
      </c>
      <c r="R741" s="3">
        <v>5</v>
      </c>
      <c r="S741" s="3">
        <v>0</v>
      </c>
      <c r="T741" s="3">
        <v>0</v>
      </c>
      <c r="U741" s="3">
        <v>9603.2243947657207</v>
      </c>
      <c r="V741" s="3">
        <v>1</v>
      </c>
    </row>
    <row r="742" spans="1:22" ht="21.75" customHeight="1" x14ac:dyDescent="0.3">
      <c r="A742" s="3" t="s">
        <v>768</v>
      </c>
      <c r="B742" s="3">
        <v>45</v>
      </c>
      <c r="C742" s="3" t="s">
        <v>28</v>
      </c>
      <c r="D742" s="3" t="s">
        <v>26</v>
      </c>
      <c r="E742" s="3">
        <v>51361.282011027302</v>
      </c>
      <c r="F742" s="3">
        <v>113</v>
      </c>
      <c r="G742" s="3">
        <v>2310.71307633481</v>
      </c>
      <c r="H742" s="3">
        <v>0</v>
      </c>
      <c r="I742" s="3">
        <v>979.07507221435105</v>
      </c>
      <c r="J742" s="3">
        <v>46</v>
      </c>
      <c r="K742" s="3">
        <v>155.217984296412</v>
      </c>
      <c r="L742" s="3">
        <v>68</v>
      </c>
      <c r="M742" s="3">
        <v>4</v>
      </c>
      <c r="N742" s="3">
        <v>8</v>
      </c>
      <c r="O742" s="3">
        <v>367</v>
      </c>
      <c r="P742" s="3">
        <v>5</v>
      </c>
      <c r="Q742" s="3">
        <v>1864.3907521951101</v>
      </c>
      <c r="R742" s="3">
        <v>2</v>
      </c>
      <c r="S742" s="3">
        <v>0</v>
      </c>
      <c r="T742" s="3">
        <v>0</v>
      </c>
      <c r="U742" s="3">
        <v>7265.9457120339503</v>
      </c>
      <c r="V742" s="3">
        <v>1</v>
      </c>
    </row>
    <row r="743" spans="1:22" ht="21.75" customHeight="1" x14ac:dyDescent="0.3">
      <c r="A743" s="3" t="s">
        <v>769</v>
      </c>
      <c r="B743" s="3">
        <v>27</v>
      </c>
      <c r="C743" s="3" t="s">
        <v>31</v>
      </c>
      <c r="D743" s="3" t="s">
        <v>24</v>
      </c>
      <c r="E743" s="3">
        <v>58470.780443060503</v>
      </c>
      <c r="F743" s="3">
        <v>162</v>
      </c>
      <c r="G743" s="3">
        <v>857.52592077699796</v>
      </c>
      <c r="H743" s="3">
        <v>3</v>
      </c>
      <c r="I743" s="3">
        <v>808.19157876044596</v>
      </c>
      <c r="J743" s="3">
        <v>25</v>
      </c>
      <c r="K743" s="3">
        <v>273.368699321387</v>
      </c>
      <c r="L743" s="3">
        <v>78</v>
      </c>
      <c r="M743" s="3">
        <v>18</v>
      </c>
      <c r="N743" s="3">
        <v>6</v>
      </c>
      <c r="O743" s="3">
        <v>536</v>
      </c>
      <c r="P743" s="3">
        <v>2</v>
      </c>
      <c r="Q743" s="3">
        <v>8664.4668638343701</v>
      </c>
      <c r="R743" s="3">
        <v>3</v>
      </c>
      <c r="S743" s="3">
        <v>0</v>
      </c>
      <c r="T743" s="3">
        <v>0</v>
      </c>
      <c r="U743" s="3">
        <v>9060.4846252159405</v>
      </c>
      <c r="V743" s="3">
        <v>1</v>
      </c>
    </row>
    <row r="744" spans="1:22" ht="21.75" customHeight="1" x14ac:dyDescent="0.3">
      <c r="A744" s="3" t="s">
        <v>770</v>
      </c>
      <c r="B744" s="3">
        <v>69</v>
      </c>
      <c r="C744" s="3" t="s">
        <v>28</v>
      </c>
      <c r="D744" s="3" t="s">
        <v>24</v>
      </c>
      <c r="E744" s="3">
        <v>55494.475873116302</v>
      </c>
      <c r="F744" s="3">
        <v>168</v>
      </c>
      <c r="G744" s="3">
        <v>2468.1964115342298</v>
      </c>
      <c r="H744" s="3">
        <v>4</v>
      </c>
      <c r="I744" s="3">
        <v>723.132355743939</v>
      </c>
      <c r="J744" s="3">
        <v>38</v>
      </c>
      <c r="K744" s="3">
        <v>297.567306768126</v>
      </c>
      <c r="L744" s="3">
        <v>29</v>
      </c>
      <c r="M744" s="3">
        <v>16</v>
      </c>
      <c r="N744" s="3">
        <v>4</v>
      </c>
      <c r="O744" s="3">
        <v>527</v>
      </c>
      <c r="P744" s="3">
        <v>4</v>
      </c>
      <c r="Q744" s="3">
        <v>0</v>
      </c>
      <c r="R744" s="3">
        <v>5</v>
      </c>
      <c r="S744" s="3">
        <v>0</v>
      </c>
      <c r="T744" s="3">
        <v>0</v>
      </c>
      <c r="U744" s="3">
        <v>3447.02710399949</v>
      </c>
      <c r="V744" s="3">
        <v>1</v>
      </c>
    </row>
    <row r="745" spans="1:22" ht="21.75" customHeight="1" x14ac:dyDescent="0.3">
      <c r="A745" s="3" t="s">
        <v>771</v>
      </c>
      <c r="B745" s="3">
        <v>47</v>
      </c>
      <c r="C745" s="3" t="s">
        <v>31</v>
      </c>
      <c r="D745" s="3" t="s">
        <v>33</v>
      </c>
      <c r="E745" s="3">
        <v>64199.915735875598</v>
      </c>
      <c r="F745" s="3">
        <v>234</v>
      </c>
      <c r="G745" s="3">
        <v>2215.74897482405</v>
      </c>
      <c r="H745" s="3">
        <v>4</v>
      </c>
      <c r="I745" s="3">
        <v>1030.29539042124</v>
      </c>
      <c r="J745" s="3">
        <v>14</v>
      </c>
      <c r="K745" s="3">
        <v>274.50892293515102</v>
      </c>
      <c r="L745" s="3">
        <v>15</v>
      </c>
      <c r="M745" s="3">
        <v>17</v>
      </c>
      <c r="N745" s="3">
        <v>1</v>
      </c>
      <c r="O745" s="3">
        <v>770</v>
      </c>
      <c r="P745" s="3">
        <v>5</v>
      </c>
      <c r="Q745" s="3">
        <v>14988.464574707299</v>
      </c>
      <c r="R745" s="3">
        <v>2</v>
      </c>
      <c r="S745" s="3">
        <v>0</v>
      </c>
      <c r="T745" s="3">
        <v>0</v>
      </c>
      <c r="U745" s="3">
        <v>4898.1480645998499</v>
      </c>
      <c r="V745" s="3">
        <v>0</v>
      </c>
    </row>
    <row r="746" spans="1:22" ht="21.75" customHeight="1" x14ac:dyDescent="0.3">
      <c r="A746" s="3" t="s">
        <v>772</v>
      </c>
      <c r="B746" s="3">
        <v>47</v>
      </c>
      <c r="C746" s="3" t="s">
        <v>28</v>
      </c>
      <c r="D746" s="3" t="s">
        <v>33</v>
      </c>
      <c r="E746" s="3">
        <v>70976.342885938095</v>
      </c>
      <c r="F746" s="3">
        <v>186</v>
      </c>
      <c r="G746" s="3">
        <v>1418.0680631221301</v>
      </c>
      <c r="H746" s="3">
        <v>4</v>
      </c>
      <c r="I746" s="3">
        <v>1056.10146655175</v>
      </c>
      <c r="J746" s="3">
        <v>47</v>
      </c>
      <c r="K746" s="3">
        <v>477.13786554252403</v>
      </c>
      <c r="L746" s="3">
        <v>53</v>
      </c>
      <c r="M746" s="3">
        <v>13</v>
      </c>
      <c r="N746" s="3">
        <v>9</v>
      </c>
      <c r="O746" s="3">
        <v>361</v>
      </c>
      <c r="P746" s="3">
        <v>0</v>
      </c>
      <c r="Q746" s="3">
        <v>19481.773990887999</v>
      </c>
      <c r="R746" s="3">
        <v>2</v>
      </c>
      <c r="S746" s="3">
        <v>0</v>
      </c>
      <c r="T746" s="3">
        <v>0</v>
      </c>
      <c r="U746" s="3">
        <v>8337.3932441523102</v>
      </c>
      <c r="V746" s="3">
        <v>1</v>
      </c>
    </row>
    <row r="747" spans="1:22" ht="21.75" customHeight="1" x14ac:dyDescent="0.3">
      <c r="A747" s="3" t="s">
        <v>773</v>
      </c>
      <c r="B747" s="3">
        <v>56</v>
      </c>
      <c r="C747" s="3" t="s">
        <v>23</v>
      </c>
      <c r="D747" s="3" t="s">
        <v>24</v>
      </c>
      <c r="E747" s="3">
        <v>48535.740913356502</v>
      </c>
      <c r="F747" s="3">
        <v>199</v>
      </c>
      <c r="G747" s="3">
        <v>1987.1519048946</v>
      </c>
      <c r="H747" s="3">
        <v>10</v>
      </c>
      <c r="I747" s="3">
        <v>614.62946055440398</v>
      </c>
      <c r="J747" s="3">
        <v>32</v>
      </c>
      <c r="K747" s="3">
        <v>475.10740586142299</v>
      </c>
      <c r="L747" s="3">
        <v>58</v>
      </c>
      <c r="M747" s="3">
        <v>9</v>
      </c>
      <c r="N747" s="3">
        <v>9</v>
      </c>
      <c r="O747" s="3">
        <v>434</v>
      </c>
      <c r="P747" s="3">
        <v>4</v>
      </c>
      <c r="Q747" s="3">
        <v>12668.928033030001</v>
      </c>
      <c r="R747" s="3">
        <v>5</v>
      </c>
      <c r="S747" s="3">
        <v>0</v>
      </c>
      <c r="T747" s="3">
        <v>0</v>
      </c>
      <c r="U747" s="3">
        <v>9153.0340588508298</v>
      </c>
      <c r="V747" s="3">
        <v>1</v>
      </c>
    </row>
    <row r="748" spans="1:22" ht="21.75" customHeight="1" x14ac:dyDescent="0.3">
      <c r="A748" s="3" t="s">
        <v>774</v>
      </c>
      <c r="B748" s="3">
        <v>60</v>
      </c>
      <c r="C748" s="3" t="s">
        <v>31</v>
      </c>
      <c r="D748" s="3" t="s">
        <v>33</v>
      </c>
      <c r="E748" s="3">
        <v>69718.090721161105</v>
      </c>
      <c r="F748" s="3">
        <v>19</v>
      </c>
      <c r="G748" s="3">
        <v>2535.1474456699998</v>
      </c>
      <c r="H748" s="3">
        <v>2</v>
      </c>
      <c r="I748" s="3">
        <v>501.78140182512499</v>
      </c>
      <c r="J748" s="3">
        <v>46</v>
      </c>
      <c r="K748" s="3">
        <v>112.06783583107701</v>
      </c>
      <c r="L748" s="3">
        <v>5</v>
      </c>
      <c r="M748" s="3">
        <v>16</v>
      </c>
      <c r="N748" s="3">
        <v>9</v>
      </c>
      <c r="O748" s="3">
        <v>459</v>
      </c>
      <c r="P748" s="3">
        <v>3</v>
      </c>
      <c r="Q748" s="3">
        <v>12732.6768305486</v>
      </c>
      <c r="R748" s="3">
        <v>5</v>
      </c>
      <c r="S748" s="3">
        <v>0</v>
      </c>
      <c r="T748" s="3">
        <v>0</v>
      </c>
      <c r="U748" s="3">
        <v>8960.0017424912203</v>
      </c>
      <c r="V748" s="3">
        <v>1</v>
      </c>
    </row>
    <row r="749" spans="1:22" ht="21.75" customHeight="1" x14ac:dyDescent="0.3">
      <c r="A749" s="3" t="s">
        <v>775</v>
      </c>
      <c r="B749" s="3">
        <v>55</v>
      </c>
      <c r="C749" s="3" t="s">
        <v>31</v>
      </c>
      <c r="D749" s="3" t="s">
        <v>24</v>
      </c>
      <c r="E749" s="3">
        <v>48468.467018281597</v>
      </c>
      <c r="F749" s="3">
        <v>88</v>
      </c>
      <c r="G749" s="3">
        <v>613.58291025295898</v>
      </c>
      <c r="H749" s="3">
        <v>4</v>
      </c>
      <c r="I749" s="3">
        <v>358.32835810682502</v>
      </c>
      <c r="J749" s="3">
        <v>2</v>
      </c>
      <c r="K749" s="3">
        <v>699.30964865061003</v>
      </c>
      <c r="L749" s="3">
        <v>4</v>
      </c>
      <c r="M749" s="3">
        <v>10</v>
      </c>
      <c r="N749" s="3">
        <v>3</v>
      </c>
      <c r="O749" s="3">
        <v>400</v>
      </c>
      <c r="P749" s="3">
        <v>4</v>
      </c>
      <c r="Q749" s="3">
        <v>8541.3053352568404</v>
      </c>
      <c r="R749" s="3">
        <v>5</v>
      </c>
      <c r="S749" s="3">
        <v>0</v>
      </c>
      <c r="T749" s="3">
        <v>0</v>
      </c>
      <c r="U749" s="3">
        <v>2233.23161892694</v>
      </c>
      <c r="V749" s="3">
        <v>1</v>
      </c>
    </row>
    <row r="750" spans="1:22" ht="21.75" customHeight="1" x14ac:dyDescent="0.3">
      <c r="A750" s="3" t="s">
        <v>776</v>
      </c>
      <c r="B750" s="3">
        <v>46</v>
      </c>
      <c r="C750" s="3" t="s">
        <v>23</v>
      </c>
      <c r="D750" s="3" t="s">
        <v>24</v>
      </c>
      <c r="E750" s="3">
        <v>37409.704276113</v>
      </c>
      <c r="F750" s="3">
        <v>41</v>
      </c>
      <c r="G750" s="3">
        <v>1079.4130844507799</v>
      </c>
      <c r="H750" s="3">
        <v>3</v>
      </c>
      <c r="I750" s="3">
        <v>811.70894207052004</v>
      </c>
      <c r="J750" s="3">
        <v>41</v>
      </c>
      <c r="K750" s="3">
        <v>120.97871454395199</v>
      </c>
      <c r="L750" s="3">
        <v>0</v>
      </c>
      <c r="M750" s="3">
        <v>1</v>
      </c>
      <c r="N750" s="3">
        <v>3</v>
      </c>
      <c r="O750" s="3">
        <v>524</v>
      </c>
      <c r="P750" s="3">
        <v>3</v>
      </c>
      <c r="Q750" s="3">
        <v>13127.3972234414</v>
      </c>
      <c r="R750" s="3">
        <v>1</v>
      </c>
      <c r="S750" s="3">
        <v>0</v>
      </c>
      <c r="T750" s="3">
        <v>0</v>
      </c>
      <c r="U750" s="3">
        <v>8724.8138631354395</v>
      </c>
      <c r="V750" s="3">
        <v>1</v>
      </c>
    </row>
    <row r="751" spans="1:22" ht="21.75" customHeight="1" x14ac:dyDescent="0.3">
      <c r="A751" s="3" t="s">
        <v>777</v>
      </c>
      <c r="B751" s="3">
        <v>36</v>
      </c>
      <c r="C751" s="3" t="s">
        <v>28</v>
      </c>
      <c r="D751" s="3" t="s">
        <v>26</v>
      </c>
      <c r="E751" s="3">
        <v>42930.488868852597</v>
      </c>
      <c r="F751" s="3">
        <v>43</v>
      </c>
      <c r="G751" s="3">
        <v>1919.2271451823001</v>
      </c>
      <c r="H751" s="3">
        <v>4</v>
      </c>
      <c r="I751" s="3">
        <v>301.89390299800198</v>
      </c>
      <c r="J751" s="3">
        <v>47</v>
      </c>
      <c r="K751" s="3">
        <v>68.103385999411401</v>
      </c>
      <c r="L751" s="3">
        <v>13</v>
      </c>
      <c r="M751" s="3">
        <v>9</v>
      </c>
      <c r="N751" s="3">
        <v>3</v>
      </c>
      <c r="O751" s="3">
        <v>581</v>
      </c>
      <c r="P751" s="3">
        <v>3</v>
      </c>
      <c r="Q751" s="3">
        <v>11550.5813763566</v>
      </c>
      <c r="R751" s="3">
        <v>5</v>
      </c>
      <c r="S751" s="3">
        <v>0</v>
      </c>
      <c r="T751" s="3">
        <v>0</v>
      </c>
      <c r="U751" s="3">
        <v>12492.4431604086</v>
      </c>
      <c r="V751" s="3">
        <v>1</v>
      </c>
    </row>
    <row r="752" spans="1:22" ht="21.75" customHeight="1" x14ac:dyDescent="0.3">
      <c r="A752" s="3" t="s">
        <v>778</v>
      </c>
      <c r="B752" s="3">
        <v>28</v>
      </c>
      <c r="C752" s="3" t="s">
        <v>31</v>
      </c>
      <c r="D752" s="3" t="s">
        <v>33</v>
      </c>
      <c r="E752" s="3">
        <v>54805.596617689902</v>
      </c>
      <c r="F752" s="3">
        <v>50</v>
      </c>
      <c r="G752" s="3">
        <v>1516.1986130914599</v>
      </c>
      <c r="H752" s="3">
        <v>6</v>
      </c>
      <c r="I752" s="3">
        <v>834.79996038016202</v>
      </c>
      <c r="J752" s="3">
        <v>1</v>
      </c>
      <c r="K752" s="3">
        <v>759.01473489177101</v>
      </c>
      <c r="L752" s="3">
        <v>30</v>
      </c>
      <c r="M752" s="3">
        <v>0</v>
      </c>
      <c r="N752" s="3">
        <v>1</v>
      </c>
      <c r="O752" s="3">
        <v>854</v>
      </c>
      <c r="P752" s="3">
        <v>0</v>
      </c>
      <c r="Q752" s="3">
        <v>18504.439187653799</v>
      </c>
      <c r="R752" s="3">
        <v>4</v>
      </c>
      <c r="S752" s="3">
        <v>0</v>
      </c>
      <c r="T752" s="3">
        <v>0</v>
      </c>
      <c r="U752" s="3">
        <v>6176.0883198027695</v>
      </c>
      <c r="V752" s="3">
        <v>1</v>
      </c>
    </row>
    <row r="753" spans="1:22" ht="21.75" customHeight="1" x14ac:dyDescent="0.3">
      <c r="A753" s="3" t="s">
        <v>779</v>
      </c>
      <c r="B753" s="3">
        <v>52</v>
      </c>
      <c r="C753" s="3" t="s">
        <v>31</v>
      </c>
      <c r="D753" s="3" t="s">
        <v>24</v>
      </c>
      <c r="E753" s="3">
        <v>69533.2012671017</v>
      </c>
      <c r="F753" s="3">
        <v>212</v>
      </c>
      <c r="G753" s="3">
        <v>1829.0312036207799</v>
      </c>
      <c r="H753" s="3">
        <v>4</v>
      </c>
      <c r="I753" s="3">
        <v>1225.89287699855</v>
      </c>
      <c r="J753" s="3">
        <v>16</v>
      </c>
      <c r="K753" s="3">
        <v>224.30887924905301</v>
      </c>
      <c r="L753" s="3">
        <v>50</v>
      </c>
      <c r="M753" s="3">
        <v>13</v>
      </c>
      <c r="N753" s="3">
        <v>7</v>
      </c>
      <c r="O753" s="3">
        <v>664</v>
      </c>
      <c r="P753" s="3">
        <v>1</v>
      </c>
      <c r="Q753" s="3">
        <v>24239.4846495606</v>
      </c>
      <c r="R753" s="3">
        <v>4</v>
      </c>
      <c r="S753" s="3">
        <v>0</v>
      </c>
      <c r="T753" s="3">
        <v>0</v>
      </c>
      <c r="U753" s="3">
        <v>4854.885275695</v>
      </c>
      <c r="V753" s="3">
        <v>1</v>
      </c>
    </row>
    <row r="754" spans="1:22" ht="21.75" customHeight="1" x14ac:dyDescent="0.3">
      <c r="A754" s="3" t="s">
        <v>780</v>
      </c>
      <c r="B754" s="3">
        <v>39</v>
      </c>
      <c r="C754" s="3" t="s">
        <v>28</v>
      </c>
      <c r="D754" s="3" t="s">
        <v>33</v>
      </c>
      <c r="E754" s="3">
        <v>50026.331386648199</v>
      </c>
      <c r="F754" s="3">
        <v>158</v>
      </c>
      <c r="G754" s="3">
        <v>2050.5238863827999</v>
      </c>
      <c r="H754" s="3">
        <v>7</v>
      </c>
      <c r="I754" s="3">
        <v>676.28908039980104</v>
      </c>
      <c r="J754" s="3">
        <v>0</v>
      </c>
      <c r="K754" s="3">
        <v>589.27148903777402</v>
      </c>
      <c r="L754" s="3">
        <v>78</v>
      </c>
      <c r="M754" s="3">
        <v>10</v>
      </c>
      <c r="N754" s="3">
        <v>3</v>
      </c>
      <c r="O754" s="3">
        <v>617</v>
      </c>
      <c r="P754" s="3">
        <v>1</v>
      </c>
      <c r="Q754" s="3">
        <v>21345.1218853512</v>
      </c>
      <c r="R754" s="3">
        <v>4</v>
      </c>
      <c r="S754" s="3">
        <v>0</v>
      </c>
      <c r="T754" s="3">
        <v>0</v>
      </c>
      <c r="U754" s="3">
        <v>6031.0861006290397</v>
      </c>
      <c r="V754" s="3">
        <v>1</v>
      </c>
    </row>
    <row r="755" spans="1:22" ht="21.75" customHeight="1" x14ac:dyDescent="0.3">
      <c r="A755" s="3" t="s">
        <v>781</v>
      </c>
      <c r="B755" s="3">
        <v>32</v>
      </c>
      <c r="C755" s="3" t="s">
        <v>23</v>
      </c>
      <c r="D755" s="3" t="s">
        <v>26</v>
      </c>
      <c r="E755" s="3">
        <v>37874.176311142597</v>
      </c>
      <c r="F755" s="3">
        <v>79</v>
      </c>
      <c r="G755" s="3">
        <v>1898.8978433144</v>
      </c>
      <c r="H755" s="3">
        <v>7</v>
      </c>
      <c r="I755" s="3">
        <v>612.32850181094295</v>
      </c>
      <c r="J755" s="3">
        <v>35</v>
      </c>
      <c r="K755" s="3">
        <v>354.04551900439702</v>
      </c>
      <c r="L755" s="3">
        <v>18</v>
      </c>
      <c r="M755" s="3">
        <v>10</v>
      </c>
      <c r="N755" s="3">
        <v>8</v>
      </c>
      <c r="O755" s="3">
        <v>714</v>
      </c>
      <c r="P755" s="3">
        <v>0</v>
      </c>
      <c r="Q755" s="3">
        <v>25595.738135972701</v>
      </c>
      <c r="R755" s="3">
        <v>2</v>
      </c>
      <c r="S755" s="3">
        <v>0</v>
      </c>
      <c r="T755" s="3">
        <v>0</v>
      </c>
      <c r="U755" s="3">
        <v>6551.8142939395002</v>
      </c>
      <c r="V755" s="3">
        <v>0</v>
      </c>
    </row>
    <row r="756" spans="1:22" ht="21.75" customHeight="1" x14ac:dyDescent="0.3">
      <c r="A756" s="3" t="s">
        <v>782</v>
      </c>
      <c r="B756" s="3">
        <v>47</v>
      </c>
      <c r="C756" s="3" t="s">
        <v>28</v>
      </c>
      <c r="D756" s="3" t="s">
        <v>26</v>
      </c>
      <c r="E756" s="3">
        <v>75996.6808427668</v>
      </c>
      <c r="F756" s="3">
        <v>180</v>
      </c>
      <c r="G756" s="3">
        <v>1297.73145381413</v>
      </c>
      <c r="H756" s="3">
        <v>2</v>
      </c>
      <c r="I756" s="3">
        <v>1499.2456707695001</v>
      </c>
      <c r="J756" s="3">
        <v>42</v>
      </c>
      <c r="K756" s="3">
        <v>248.729819928457</v>
      </c>
      <c r="L756" s="3">
        <v>31</v>
      </c>
      <c r="M756" s="3">
        <v>9</v>
      </c>
      <c r="N756" s="3">
        <v>1</v>
      </c>
      <c r="O756" s="3">
        <v>777</v>
      </c>
      <c r="P756" s="3">
        <v>4</v>
      </c>
      <c r="Q756" s="3">
        <v>15923.0644625484</v>
      </c>
      <c r="R756" s="3">
        <v>4</v>
      </c>
      <c r="S756" s="3">
        <v>0</v>
      </c>
      <c r="T756" s="3">
        <v>0</v>
      </c>
      <c r="U756" s="3">
        <v>13316.094654795999</v>
      </c>
      <c r="V756" s="3">
        <v>1</v>
      </c>
    </row>
    <row r="757" spans="1:22" ht="21.75" customHeight="1" x14ac:dyDescent="0.3">
      <c r="A757" s="3" t="s">
        <v>783</v>
      </c>
      <c r="B757" s="3">
        <v>67</v>
      </c>
      <c r="C757" s="3" t="s">
        <v>28</v>
      </c>
      <c r="D757" s="3" t="s">
        <v>33</v>
      </c>
      <c r="E757" s="3">
        <v>24173.302795760199</v>
      </c>
      <c r="F757" s="3">
        <v>236</v>
      </c>
      <c r="G757" s="3">
        <v>1352.8373612508401</v>
      </c>
      <c r="H757" s="3">
        <v>4</v>
      </c>
      <c r="I757" s="3">
        <v>1328.39563671568</v>
      </c>
      <c r="J757" s="3">
        <v>16</v>
      </c>
      <c r="K757" s="3">
        <v>203.59034198213601</v>
      </c>
      <c r="L757" s="3">
        <v>56</v>
      </c>
      <c r="M757" s="3">
        <v>19</v>
      </c>
      <c r="N757" s="3">
        <v>6</v>
      </c>
      <c r="O757" s="3">
        <v>322</v>
      </c>
      <c r="P757" s="3">
        <v>2</v>
      </c>
      <c r="Q757" s="3">
        <v>14024.019382734101</v>
      </c>
      <c r="R757" s="3">
        <v>1</v>
      </c>
      <c r="S757" s="3">
        <v>0</v>
      </c>
      <c r="T757" s="3">
        <v>0</v>
      </c>
      <c r="U757" s="3">
        <v>2299.35344225786</v>
      </c>
      <c r="V757" s="3">
        <v>1</v>
      </c>
    </row>
    <row r="758" spans="1:22" ht="21.75" customHeight="1" x14ac:dyDescent="0.3">
      <c r="A758" s="3" t="s">
        <v>784</v>
      </c>
      <c r="B758" s="3">
        <v>48</v>
      </c>
      <c r="C758" s="3" t="s">
        <v>28</v>
      </c>
      <c r="D758" s="3" t="s">
        <v>33</v>
      </c>
      <c r="E758" s="3">
        <v>37990.303079426099</v>
      </c>
      <c r="F758" s="3">
        <v>3</v>
      </c>
      <c r="G758" s="3">
        <v>2744.27042736358</v>
      </c>
      <c r="H758" s="3">
        <v>11</v>
      </c>
      <c r="I758" s="3">
        <v>532.39074530560504</v>
      </c>
      <c r="J758" s="3">
        <v>1</v>
      </c>
      <c r="K758" s="3">
        <v>595.09498191776004</v>
      </c>
      <c r="L758" s="3">
        <v>30</v>
      </c>
      <c r="M758" s="3">
        <v>4</v>
      </c>
      <c r="N758" s="3">
        <v>4</v>
      </c>
      <c r="O758" s="3">
        <v>875</v>
      </c>
      <c r="P758" s="3">
        <v>0</v>
      </c>
      <c r="Q758" s="3">
        <v>11905.8829250899</v>
      </c>
      <c r="R758" s="3">
        <v>0</v>
      </c>
      <c r="S758" s="3">
        <v>0</v>
      </c>
      <c r="T758" s="3">
        <v>0</v>
      </c>
      <c r="U758" s="3">
        <v>3495.7344245787199</v>
      </c>
      <c r="V758" s="3">
        <v>0</v>
      </c>
    </row>
    <row r="759" spans="1:22" ht="21.75" customHeight="1" x14ac:dyDescent="0.3">
      <c r="A759" s="3" t="s">
        <v>785</v>
      </c>
      <c r="B759" s="3">
        <v>32</v>
      </c>
      <c r="C759" s="3" t="s">
        <v>31</v>
      </c>
      <c r="D759" s="3" t="s">
        <v>24</v>
      </c>
      <c r="E759" s="3">
        <v>66070.118808085797</v>
      </c>
      <c r="F759" s="3">
        <v>119</v>
      </c>
      <c r="G759" s="3">
        <v>1568.9618845692401</v>
      </c>
      <c r="H759" s="3">
        <v>3</v>
      </c>
      <c r="I759" s="3">
        <v>848.65461337064096</v>
      </c>
      <c r="J759" s="3">
        <v>32</v>
      </c>
      <c r="K759" s="3">
        <v>266.60941195406298</v>
      </c>
      <c r="L759" s="3">
        <v>57</v>
      </c>
      <c r="M759" s="3">
        <v>4</v>
      </c>
      <c r="N759" s="3">
        <v>4</v>
      </c>
      <c r="O759" s="3">
        <v>482</v>
      </c>
      <c r="P759" s="3">
        <v>5</v>
      </c>
      <c r="Q759" s="3">
        <v>14232.130307403801</v>
      </c>
      <c r="R759" s="3">
        <v>0</v>
      </c>
      <c r="S759" s="3">
        <v>0</v>
      </c>
      <c r="T759" s="3">
        <v>0</v>
      </c>
      <c r="U759" s="3">
        <v>500</v>
      </c>
      <c r="V759" s="3">
        <v>1</v>
      </c>
    </row>
    <row r="760" spans="1:22" ht="21.75" customHeight="1" x14ac:dyDescent="0.3">
      <c r="A760" s="3" t="s">
        <v>786</v>
      </c>
      <c r="B760" s="3">
        <v>65</v>
      </c>
      <c r="C760" s="3" t="s">
        <v>23</v>
      </c>
      <c r="D760" s="3" t="s">
        <v>26</v>
      </c>
      <c r="E760" s="3">
        <v>81796.230437676102</v>
      </c>
      <c r="F760" s="3">
        <v>180</v>
      </c>
      <c r="G760" s="3">
        <v>2584.2542287183401</v>
      </c>
      <c r="H760" s="3">
        <v>4</v>
      </c>
      <c r="I760" s="3">
        <v>915.03738482182905</v>
      </c>
      <c r="J760" s="3">
        <v>28</v>
      </c>
      <c r="K760" s="3">
        <v>773.82016144882402</v>
      </c>
      <c r="L760" s="3">
        <v>25</v>
      </c>
      <c r="M760" s="3">
        <v>13</v>
      </c>
      <c r="N760" s="3">
        <v>6</v>
      </c>
      <c r="O760" s="3">
        <v>850</v>
      </c>
      <c r="P760" s="3">
        <v>3</v>
      </c>
      <c r="Q760" s="3">
        <v>14029.608978456499</v>
      </c>
      <c r="R760" s="3">
        <v>6</v>
      </c>
      <c r="S760" s="3">
        <v>0</v>
      </c>
      <c r="T760" s="3">
        <v>0</v>
      </c>
      <c r="U760" s="3">
        <v>13311.832928004</v>
      </c>
      <c r="V760" s="3">
        <v>1</v>
      </c>
    </row>
    <row r="761" spans="1:22" ht="21.75" customHeight="1" x14ac:dyDescent="0.3">
      <c r="A761" s="3" t="s">
        <v>787</v>
      </c>
      <c r="B761" s="3">
        <v>54</v>
      </c>
      <c r="C761" s="3" t="s">
        <v>23</v>
      </c>
      <c r="D761" s="3" t="s">
        <v>26</v>
      </c>
      <c r="E761" s="3">
        <v>58652.262755967102</v>
      </c>
      <c r="F761" s="3">
        <v>21</v>
      </c>
      <c r="G761" s="3">
        <v>2639.8597351397998</v>
      </c>
      <c r="H761" s="3">
        <v>7</v>
      </c>
      <c r="I761" s="3">
        <v>871.28114795416195</v>
      </c>
      <c r="J761" s="3">
        <v>5</v>
      </c>
      <c r="K761" s="3">
        <v>119.369412761756</v>
      </c>
      <c r="L761" s="3">
        <v>47</v>
      </c>
      <c r="M761" s="3">
        <v>4</v>
      </c>
      <c r="N761" s="3">
        <v>3</v>
      </c>
      <c r="O761" s="3">
        <v>599</v>
      </c>
      <c r="P761" s="3">
        <v>5</v>
      </c>
      <c r="Q761" s="3">
        <v>19946.271828330599</v>
      </c>
      <c r="R761" s="3">
        <v>1</v>
      </c>
      <c r="S761" s="3">
        <v>0</v>
      </c>
      <c r="T761" s="3">
        <v>0</v>
      </c>
      <c r="U761" s="3">
        <v>9371.3445936143908</v>
      </c>
      <c r="V761" s="3">
        <v>0</v>
      </c>
    </row>
    <row r="762" spans="1:22" ht="21.75" customHeight="1" x14ac:dyDescent="0.3">
      <c r="A762" s="3" t="s">
        <v>788</v>
      </c>
      <c r="B762" s="3">
        <v>25</v>
      </c>
      <c r="C762" s="3" t="s">
        <v>28</v>
      </c>
      <c r="D762" s="3" t="s">
        <v>26</v>
      </c>
      <c r="E762" s="3">
        <v>54497.976046948897</v>
      </c>
      <c r="F762" s="3">
        <v>228</v>
      </c>
      <c r="G762" s="3">
        <v>875.24092661395298</v>
      </c>
      <c r="H762" s="3">
        <v>3</v>
      </c>
      <c r="I762" s="3">
        <v>1435.1357066994799</v>
      </c>
      <c r="J762" s="3">
        <v>42</v>
      </c>
      <c r="K762" s="3">
        <v>853.750258051831</v>
      </c>
      <c r="L762" s="3">
        <v>40</v>
      </c>
      <c r="M762" s="3">
        <v>5</v>
      </c>
      <c r="N762" s="3">
        <v>2</v>
      </c>
      <c r="O762" s="3">
        <v>596</v>
      </c>
      <c r="P762" s="3">
        <v>1</v>
      </c>
      <c r="Q762" s="3">
        <v>10935.861242569001</v>
      </c>
      <c r="R762" s="3">
        <v>6</v>
      </c>
      <c r="S762" s="3">
        <v>0</v>
      </c>
      <c r="T762" s="3">
        <v>0</v>
      </c>
      <c r="U762" s="3">
        <v>2423.4546571055698</v>
      </c>
      <c r="V762" s="3">
        <v>1</v>
      </c>
    </row>
    <row r="763" spans="1:22" ht="21.75" customHeight="1" x14ac:dyDescent="0.3">
      <c r="A763" s="3" t="s">
        <v>789</v>
      </c>
      <c r="B763" s="3">
        <v>37</v>
      </c>
      <c r="C763" s="3" t="s">
        <v>31</v>
      </c>
      <c r="D763" s="3" t="s">
        <v>33</v>
      </c>
      <c r="E763" s="3">
        <v>44764.426936567899</v>
      </c>
      <c r="F763" s="3">
        <v>61</v>
      </c>
      <c r="G763" s="3">
        <v>2088.4079301726501</v>
      </c>
      <c r="H763" s="3">
        <v>4</v>
      </c>
      <c r="I763" s="3">
        <v>830.53046234679698</v>
      </c>
      <c r="J763" s="3">
        <v>35</v>
      </c>
      <c r="K763" s="3">
        <v>0</v>
      </c>
      <c r="L763" s="3">
        <v>24</v>
      </c>
      <c r="M763" s="3">
        <v>15</v>
      </c>
      <c r="N763" s="3">
        <v>8</v>
      </c>
      <c r="O763" s="3">
        <v>568</v>
      </c>
      <c r="P763" s="3">
        <v>1</v>
      </c>
      <c r="Q763" s="3">
        <v>5721.5837813865401</v>
      </c>
      <c r="R763" s="3">
        <v>7</v>
      </c>
      <c r="S763" s="3">
        <v>0</v>
      </c>
      <c r="T763" s="3">
        <v>0</v>
      </c>
      <c r="U763" s="3">
        <v>7012.6182688129602</v>
      </c>
      <c r="V763" s="3">
        <v>1</v>
      </c>
    </row>
    <row r="764" spans="1:22" ht="21.75" customHeight="1" x14ac:dyDescent="0.3">
      <c r="A764" s="3" t="s">
        <v>790</v>
      </c>
      <c r="B764" s="3">
        <v>24</v>
      </c>
      <c r="C764" s="3" t="s">
        <v>28</v>
      </c>
      <c r="D764" s="3" t="s">
        <v>24</v>
      </c>
      <c r="E764" s="3">
        <v>59865.2808448867</v>
      </c>
      <c r="F764" s="3">
        <v>198</v>
      </c>
      <c r="G764" s="3">
        <v>635.83055782136103</v>
      </c>
      <c r="H764" s="3">
        <v>6</v>
      </c>
      <c r="I764" s="3">
        <v>883.03220647085595</v>
      </c>
      <c r="J764" s="3">
        <v>23</v>
      </c>
      <c r="K764" s="3">
        <v>571.27388469378297</v>
      </c>
      <c r="L764" s="3">
        <v>46</v>
      </c>
      <c r="M764" s="3">
        <v>14</v>
      </c>
      <c r="N764" s="3">
        <v>2</v>
      </c>
      <c r="O764" s="3">
        <v>887</v>
      </c>
      <c r="P764" s="3">
        <v>4</v>
      </c>
      <c r="Q764" s="3">
        <v>11818.2450888904</v>
      </c>
      <c r="R764" s="3">
        <v>0</v>
      </c>
      <c r="S764" s="3">
        <v>0</v>
      </c>
      <c r="T764" s="3">
        <v>0</v>
      </c>
      <c r="U764" s="3">
        <v>10022.9064244315</v>
      </c>
      <c r="V764" s="3">
        <v>0</v>
      </c>
    </row>
    <row r="765" spans="1:22" ht="21.75" customHeight="1" x14ac:dyDescent="0.3">
      <c r="A765" s="3" t="s">
        <v>791</v>
      </c>
      <c r="B765" s="3">
        <v>66</v>
      </c>
      <c r="C765" s="3" t="s">
        <v>31</v>
      </c>
      <c r="D765" s="3" t="s">
        <v>33</v>
      </c>
      <c r="E765" s="3">
        <v>52328.618078194602</v>
      </c>
      <c r="F765" s="3">
        <v>109</v>
      </c>
      <c r="G765" s="3">
        <v>2793.7333705296001</v>
      </c>
      <c r="H765" s="3">
        <v>2</v>
      </c>
      <c r="I765" s="3">
        <v>1041.03180330125</v>
      </c>
      <c r="J765" s="3">
        <v>10</v>
      </c>
      <c r="K765" s="3">
        <v>206.136813545271</v>
      </c>
      <c r="L765" s="3">
        <v>53</v>
      </c>
      <c r="M765" s="3">
        <v>5</v>
      </c>
      <c r="N765" s="3">
        <v>4</v>
      </c>
      <c r="O765" s="3">
        <v>579</v>
      </c>
      <c r="P765" s="3">
        <v>2</v>
      </c>
      <c r="Q765" s="3">
        <v>6460.6755720945603</v>
      </c>
      <c r="R765" s="3">
        <v>7</v>
      </c>
      <c r="S765" s="3">
        <v>0</v>
      </c>
      <c r="T765" s="3">
        <v>0</v>
      </c>
      <c r="U765" s="3">
        <v>10663.126388152999</v>
      </c>
      <c r="V765" s="3">
        <v>1</v>
      </c>
    </row>
    <row r="766" spans="1:22" ht="21.75" customHeight="1" x14ac:dyDescent="0.3">
      <c r="A766" s="3" t="s">
        <v>792</v>
      </c>
      <c r="B766" s="3">
        <v>44</v>
      </c>
      <c r="C766" s="3" t="s">
        <v>31</v>
      </c>
      <c r="D766" s="3" t="s">
        <v>33</v>
      </c>
      <c r="E766" s="3">
        <v>36418.435627738203</v>
      </c>
      <c r="F766" s="3">
        <v>197</v>
      </c>
      <c r="G766" s="3">
        <v>1650.8470427372299</v>
      </c>
      <c r="H766" s="3">
        <v>5</v>
      </c>
      <c r="I766" s="3">
        <v>1216.4719006166799</v>
      </c>
      <c r="J766" s="3">
        <v>4</v>
      </c>
      <c r="K766" s="3">
        <v>102.122710008203</v>
      </c>
      <c r="L766" s="3">
        <v>56</v>
      </c>
      <c r="M766" s="3">
        <v>19</v>
      </c>
      <c r="N766" s="3">
        <v>1</v>
      </c>
      <c r="O766" s="3">
        <v>347</v>
      </c>
      <c r="P766" s="3">
        <v>5</v>
      </c>
      <c r="Q766" s="3">
        <v>10713.746941619</v>
      </c>
      <c r="R766" s="3">
        <v>0</v>
      </c>
      <c r="S766" s="3">
        <v>0</v>
      </c>
      <c r="T766" s="3">
        <v>0</v>
      </c>
      <c r="U766" s="3">
        <v>12558.4679898301</v>
      </c>
      <c r="V766" s="3">
        <v>1</v>
      </c>
    </row>
    <row r="767" spans="1:22" ht="21.75" customHeight="1" x14ac:dyDescent="0.3">
      <c r="A767" s="3" t="s">
        <v>793</v>
      </c>
      <c r="B767" s="3">
        <v>21</v>
      </c>
      <c r="C767" s="3" t="s">
        <v>31</v>
      </c>
      <c r="D767" s="3" t="s">
        <v>33</v>
      </c>
      <c r="E767" s="3">
        <v>44438.112169331202</v>
      </c>
      <c r="F767" s="3">
        <v>171</v>
      </c>
      <c r="G767" s="3">
        <v>1612.0135287002499</v>
      </c>
      <c r="H767" s="3">
        <v>8</v>
      </c>
      <c r="I767" s="3">
        <v>1127.9147180064399</v>
      </c>
      <c r="J767" s="3">
        <v>29</v>
      </c>
      <c r="K767" s="3">
        <v>474.98989245921803</v>
      </c>
      <c r="L767" s="3">
        <v>71</v>
      </c>
      <c r="M767" s="3">
        <v>15</v>
      </c>
      <c r="N767" s="3">
        <v>6</v>
      </c>
      <c r="O767" s="3">
        <v>504</v>
      </c>
      <c r="P767" s="3">
        <v>0</v>
      </c>
      <c r="Q767" s="3">
        <v>1653.13042704087</v>
      </c>
      <c r="R767" s="3">
        <v>3</v>
      </c>
      <c r="S767" s="3">
        <v>0</v>
      </c>
      <c r="T767" s="3">
        <v>0</v>
      </c>
      <c r="U767" s="3">
        <v>709.75550937508103</v>
      </c>
      <c r="V767" s="3">
        <v>1</v>
      </c>
    </row>
    <row r="768" spans="1:22" ht="21.75" customHeight="1" x14ac:dyDescent="0.3">
      <c r="A768" s="3" t="s">
        <v>794</v>
      </c>
      <c r="B768" s="3">
        <v>29</v>
      </c>
      <c r="C768" s="3" t="s">
        <v>31</v>
      </c>
      <c r="D768" s="3" t="s">
        <v>24</v>
      </c>
      <c r="E768" s="3">
        <v>34385.9720597493</v>
      </c>
      <c r="F768" s="3">
        <v>140</v>
      </c>
      <c r="G768" s="3">
        <v>807.90051174048699</v>
      </c>
      <c r="H768" s="3">
        <v>10</v>
      </c>
      <c r="I768" s="3">
        <v>988.32967520907403</v>
      </c>
      <c r="J768" s="3">
        <v>9</v>
      </c>
      <c r="K768" s="3">
        <v>668.97030228497295</v>
      </c>
      <c r="L768" s="3">
        <v>60</v>
      </c>
      <c r="M768" s="3">
        <v>18</v>
      </c>
      <c r="N768" s="3">
        <v>6</v>
      </c>
      <c r="O768" s="3">
        <v>721</v>
      </c>
      <c r="P768" s="3">
        <v>3</v>
      </c>
      <c r="Q768" s="3">
        <v>12217.217840994899</v>
      </c>
      <c r="R768" s="3">
        <v>2</v>
      </c>
      <c r="S768" s="3">
        <v>1</v>
      </c>
      <c r="T768" s="3">
        <v>0</v>
      </c>
      <c r="U768" s="3">
        <v>12773.731815528299</v>
      </c>
      <c r="V768" s="3">
        <v>1</v>
      </c>
    </row>
    <row r="769" spans="1:22" ht="21.75" customHeight="1" x14ac:dyDescent="0.3">
      <c r="A769" s="3" t="s">
        <v>795</v>
      </c>
      <c r="B769" s="3">
        <v>49</v>
      </c>
      <c r="C769" s="3" t="s">
        <v>23</v>
      </c>
      <c r="D769" s="3" t="s">
        <v>33</v>
      </c>
      <c r="E769" s="3">
        <v>50245.081058854899</v>
      </c>
      <c r="F769" s="3">
        <v>30</v>
      </c>
      <c r="G769" s="3">
        <v>1014.56734129657</v>
      </c>
      <c r="H769" s="3">
        <v>3</v>
      </c>
      <c r="I769" s="3">
        <v>254.45506811213201</v>
      </c>
      <c r="J769" s="3">
        <v>36</v>
      </c>
      <c r="K769" s="3">
        <v>451.08882397775301</v>
      </c>
      <c r="L769" s="3">
        <v>3</v>
      </c>
      <c r="M769" s="3">
        <v>19</v>
      </c>
      <c r="N769" s="3">
        <v>4</v>
      </c>
      <c r="O769" s="3">
        <v>619</v>
      </c>
      <c r="P769" s="3">
        <v>5</v>
      </c>
      <c r="Q769" s="3">
        <v>6706.7389493669098</v>
      </c>
      <c r="R769" s="3">
        <v>3</v>
      </c>
      <c r="S769" s="3">
        <v>0</v>
      </c>
      <c r="T769" s="3">
        <v>0</v>
      </c>
      <c r="U769" s="3">
        <v>500</v>
      </c>
      <c r="V769" s="3">
        <v>0</v>
      </c>
    </row>
    <row r="770" spans="1:22" ht="21.75" customHeight="1" x14ac:dyDescent="0.3">
      <c r="A770" s="3" t="s">
        <v>796</v>
      </c>
      <c r="B770" s="3">
        <v>69</v>
      </c>
      <c r="C770" s="3" t="s">
        <v>31</v>
      </c>
      <c r="D770" s="3" t="s">
        <v>26</v>
      </c>
      <c r="E770" s="3">
        <v>52913.110514766799</v>
      </c>
      <c r="F770" s="3">
        <v>36</v>
      </c>
      <c r="G770" s="3">
        <v>1680.9519188449001</v>
      </c>
      <c r="H770" s="3">
        <v>3</v>
      </c>
      <c r="I770" s="3">
        <v>629.15179657955105</v>
      </c>
      <c r="J770" s="3">
        <v>26</v>
      </c>
      <c r="K770" s="3">
        <v>489.00477244283201</v>
      </c>
      <c r="L770" s="3">
        <v>30</v>
      </c>
      <c r="M770" s="3">
        <v>12</v>
      </c>
      <c r="N770" s="3">
        <v>7</v>
      </c>
      <c r="O770" s="3">
        <v>443</v>
      </c>
      <c r="P770" s="3">
        <v>3</v>
      </c>
      <c r="Q770" s="3">
        <v>16472.697641124701</v>
      </c>
      <c r="R770" s="3">
        <v>6</v>
      </c>
      <c r="S770" s="3">
        <v>1</v>
      </c>
      <c r="T770" s="3">
        <v>0</v>
      </c>
      <c r="U770" s="3">
        <v>12376.0601337794</v>
      </c>
      <c r="V770" s="3">
        <v>1</v>
      </c>
    </row>
    <row r="771" spans="1:22" ht="21.75" customHeight="1" x14ac:dyDescent="0.3">
      <c r="A771" s="3" t="s">
        <v>797</v>
      </c>
      <c r="B771" s="3">
        <v>64</v>
      </c>
      <c r="C771" s="3" t="s">
        <v>31</v>
      </c>
      <c r="D771" s="3" t="s">
        <v>26</v>
      </c>
      <c r="E771" s="3">
        <v>79418.897575659794</v>
      </c>
      <c r="F771" s="3">
        <v>41</v>
      </c>
      <c r="G771" s="3">
        <v>1572.7936761869701</v>
      </c>
      <c r="H771" s="3">
        <v>5</v>
      </c>
      <c r="I771" s="3">
        <v>1086.79742252185</v>
      </c>
      <c r="J771" s="3">
        <v>26</v>
      </c>
      <c r="K771" s="3">
        <v>550.92366514751802</v>
      </c>
      <c r="L771" s="3">
        <v>66</v>
      </c>
      <c r="M771" s="3">
        <v>18</v>
      </c>
      <c r="N771" s="3">
        <v>8</v>
      </c>
      <c r="O771" s="3">
        <v>389</v>
      </c>
      <c r="P771" s="3">
        <v>2</v>
      </c>
      <c r="Q771" s="3">
        <v>9730.5410108795604</v>
      </c>
      <c r="R771" s="3">
        <v>3</v>
      </c>
      <c r="S771" s="3">
        <v>0</v>
      </c>
      <c r="T771" s="3">
        <v>0</v>
      </c>
      <c r="U771" s="3">
        <v>11864.6973247036</v>
      </c>
      <c r="V771" s="3">
        <v>1</v>
      </c>
    </row>
    <row r="772" spans="1:22" ht="21.75" customHeight="1" x14ac:dyDescent="0.3">
      <c r="A772" s="3" t="s">
        <v>798</v>
      </c>
      <c r="B772" s="3">
        <v>24</v>
      </c>
      <c r="C772" s="3" t="s">
        <v>28</v>
      </c>
      <c r="D772" s="3" t="s">
        <v>26</v>
      </c>
      <c r="E772" s="3">
        <v>39246.851737568802</v>
      </c>
      <c r="F772" s="3">
        <v>128</v>
      </c>
      <c r="G772" s="3">
        <v>1191.90658707081</v>
      </c>
      <c r="H772" s="3">
        <v>5</v>
      </c>
      <c r="I772" s="3">
        <v>887.639544047757</v>
      </c>
      <c r="J772" s="3">
        <v>23</v>
      </c>
      <c r="K772" s="3">
        <v>654.25581196257895</v>
      </c>
      <c r="L772" s="3">
        <v>40</v>
      </c>
      <c r="M772" s="3">
        <v>12</v>
      </c>
      <c r="N772" s="3">
        <v>3</v>
      </c>
      <c r="O772" s="3">
        <v>849</v>
      </c>
      <c r="P772" s="3">
        <v>4</v>
      </c>
      <c r="Q772" s="3">
        <v>507.65867329122398</v>
      </c>
      <c r="R772" s="3">
        <v>1</v>
      </c>
      <c r="S772" s="3">
        <v>0</v>
      </c>
      <c r="T772" s="3">
        <v>0</v>
      </c>
      <c r="U772" s="3">
        <v>18766.2076768806</v>
      </c>
      <c r="V772" s="3">
        <v>0</v>
      </c>
    </row>
    <row r="773" spans="1:22" ht="21.75" customHeight="1" x14ac:dyDescent="0.3">
      <c r="A773" s="3" t="s">
        <v>799</v>
      </c>
      <c r="B773" s="3">
        <v>52</v>
      </c>
      <c r="C773" s="3" t="s">
        <v>28</v>
      </c>
      <c r="D773" s="3" t="s">
        <v>24</v>
      </c>
      <c r="E773" s="3">
        <v>46746.018413537196</v>
      </c>
      <c r="F773" s="3">
        <v>85</v>
      </c>
      <c r="G773" s="3">
        <v>2202.6712364724599</v>
      </c>
      <c r="H773" s="3">
        <v>2</v>
      </c>
      <c r="I773" s="3">
        <v>1089.1450218380301</v>
      </c>
      <c r="J773" s="3">
        <v>2</v>
      </c>
      <c r="K773" s="3">
        <v>911.42062513295696</v>
      </c>
      <c r="L773" s="3">
        <v>25</v>
      </c>
      <c r="M773" s="3">
        <v>7</v>
      </c>
      <c r="N773" s="3">
        <v>1</v>
      </c>
      <c r="O773" s="3">
        <v>464</v>
      </c>
      <c r="P773" s="3">
        <v>5</v>
      </c>
      <c r="Q773" s="3">
        <v>9561.0307164060905</v>
      </c>
      <c r="R773" s="3">
        <v>0</v>
      </c>
      <c r="S773" s="3">
        <v>0</v>
      </c>
      <c r="T773" s="3">
        <v>0</v>
      </c>
      <c r="U773" s="3">
        <v>6201.0327189863001</v>
      </c>
      <c r="V773" s="3">
        <v>1</v>
      </c>
    </row>
    <row r="774" spans="1:22" ht="21.75" customHeight="1" x14ac:dyDescent="0.3">
      <c r="A774" s="3" t="s">
        <v>800</v>
      </c>
      <c r="B774" s="3">
        <v>20</v>
      </c>
      <c r="C774" s="3" t="s">
        <v>23</v>
      </c>
      <c r="D774" s="3" t="s">
        <v>33</v>
      </c>
      <c r="E774" s="3">
        <v>72665.263787237694</v>
      </c>
      <c r="F774" s="3">
        <v>108</v>
      </c>
      <c r="G774" s="3">
        <v>1498.03104274723</v>
      </c>
      <c r="H774" s="3">
        <v>0</v>
      </c>
      <c r="I774" s="3">
        <v>1460.50812158494</v>
      </c>
      <c r="J774" s="3">
        <v>37</v>
      </c>
      <c r="K774" s="3">
        <v>313.840145003484</v>
      </c>
      <c r="L774" s="3">
        <v>67</v>
      </c>
      <c r="M774" s="3">
        <v>5</v>
      </c>
      <c r="N774" s="3">
        <v>1</v>
      </c>
      <c r="O774" s="3">
        <v>558</v>
      </c>
      <c r="P774" s="3">
        <v>2</v>
      </c>
      <c r="Q774" s="3">
        <v>11499.0972299234</v>
      </c>
      <c r="R774" s="3">
        <v>1</v>
      </c>
      <c r="S774" s="3">
        <v>0</v>
      </c>
      <c r="T774" s="3">
        <v>0</v>
      </c>
      <c r="U774" s="3">
        <v>4668.1356082995599</v>
      </c>
      <c r="V774" s="3">
        <v>1</v>
      </c>
    </row>
    <row r="775" spans="1:22" ht="21.75" customHeight="1" x14ac:dyDescent="0.3">
      <c r="A775" s="3" t="s">
        <v>801</v>
      </c>
      <c r="B775" s="3">
        <v>37</v>
      </c>
      <c r="C775" s="3" t="s">
        <v>28</v>
      </c>
      <c r="D775" s="3" t="s">
        <v>24</v>
      </c>
      <c r="E775" s="3">
        <v>82491.608308241994</v>
      </c>
      <c r="F775" s="3">
        <v>186</v>
      </c>
      <c r="G775" s="3">
        <v>691.46907289558101</v>
      </c>
      <c r="H775" s="3">
        <v>2</v>
      </c>
      <c r="I775" s="3">
        <v>388.06287822923599</v>
      </c>
      <c r="J775" s="3">
        <v>25</v>
      </c>
      <c r="K775" s="3">
        <v>619.60061277372904</v>
      </c>
      <c r="L775" s="3">
        <v>65</v>
      </c>
      <c r="M775" s="3">
        <v>16</v>
      </c>
      <c r="N775" s="3">
        <v>3</v>
      </c>
      <c r="O775" s="3">
        <v>410</v>
      </c>
      <c r="P775" s="3">
        <v>4</v>
      </c>
      <c r="Q775" s="3">
        <v>13995.0490779391</v>
      </c>
      <c r="R775" s="3">
        <v>4</v>
      </c>
      <c r="S775" s="3">
        <v>0</v>
      </c>
      <c r="T775" s="3">
        <v>0</v>
      </c>
      <c r="U775" s="3">
        <v>9318.9297626772404</v>
      </c>
      <c r="V775" s="3">
        <v>1</v>
      </c>
    </row>
    <row r="776" spans="1:22" ht="21.75" customHeight="1" x14ac:dyDescent="0.3">
      <c r="A776" s="3" t="s">
        <v>802</v>
      </c>
      <c r="B776" s="3">
        <v>51</v>
      </c>
      <c r="C776" s="3" t="s">
        <v>31</v>
      </c>
      <c r="D776" s="3" t="s">
        <v>33</v>
      </c>
      <c r="E776" s="3">
        <v>58544.797593176001</v>
      </c>
      <c r="F776" s="3">
        <v>182</v>
      </c>
      <c r="G776" s="3">
        <v>2076.3050526164802</v>
      </c>
      <c r="H776" s="3">
        <v>7</v>
      </c>
      <c r="I776" s="3">
        <v>1198.2685611816</v>
      </c>
      <c r="J776" s="3">
        <v>44</v>
      </c>
      <c r="K776" s="3">
        <v>356.69382752357501</v>
      </c>
      <c r="L776" s="3">
        <v>18</v>
      </c>
      <c r="M776" s="3">
        <v>4</v>
      </c>
      <c r="N776" s="3">
        <v>5</v>
      </c>
      <c r="O776" s="3">
        <v>838</v>
      </c>
      <c r="P776" s="3">
        <v>4</v>
      </c>
      <c r="Q776" s="3">
        <v>15185.871461701299</v>
      </c>
      <c r="R776" s="3">
        <v>3</v>
      </c>
      <c r="S776" s="3">
        <v>1</v>
      </c>
      <c r="T776" s="3">
        <v>0</v>
      </c>
      <c r="U776" s="3">
        <v>8746.0738785887406</v>
      </c>
      <c r="V776" s="3">
        <v>1</v>
      </c>
    </row>
    <row r="777" spans="1:22" ht="21.75" customHeight="1" x14ac:dyDescent="0.3">
      <c r="A777" s="3" t="s">
        <v>803</v>
      </c>
      <c r="B777" s="3">
        <v>66</v>
      </c>
      <c r="C777" s="3" t="s">
        <v>28</v>
      </c>
      <c r="D777" s="3" t="s">
        <v>26</v>
      </c>
      <c r="E777" s="3">
        <v>45435.862913932397</v>
      </c>
      <c r="F777" s="3">
        <v>112</v>
      </c>
      <c r="G777" s="3">
        <v>572.57905482519698</v>
      </c>
      <c r="H777" s="3">
        <v>7</v>
      </c>
      <c r="I777" s="3">
        <v>684.372788127229</v>
      </c>
      <c r="J777" s="3">
        <v>47</v>
      </c>
      <c r="K777" s="3">
        <v>456.31339420646799</v>
      </c>
      <c r="L777" s="3">
        <v>24</v>
      </c>
      <c r="M777" s="3">
        <v>7</v>
      </c>
      <c r="N777" s="3">
        <v>5</v>
      </c>
      <c r="O777" s="3">
        <v>849</v>
      </c>
      <c r="P777" s="3">
        <v>5</v>
      </c>
      <c r="Q777" s="3">
        <v>7163.8706231921396</v>
      </c>
      <c r="R777" s="3">
        <v>0</v>
      </c>
      <c r="S777" s="3">
        <v>1</v>
      </c>
      <c r="T777" s="3">
        <v>0</v>
      </c>
      <c r="U777" s="3">
        <v>17971.124365629301</v>
      </c>
      <c r="V777" s="3">
        <v>1</v>
      </c>
    </row>
    <row r="778" spans="1:22" ht="21.75" customHeight="1" x14ac:dyDescent="0.3">
      <c r="A778" s="3" t="s">
        <v>804</v>
      </c>
      <c r="B778" s="3">
        <v>68</v>
      </c>
      <c r="C778" s="3" t="s">
        <v>23</v>
      </c>
      <c r="D778" s="3" t="s">
        <v>33</v>
      </c>
      <c r="E778" s="3">
        <v>41485.681989122801</v>
      </c>
      <c r="F778" s="3">
        <v>230</v>
      </c>
      <c r="G778" s="3">
        <v>10</v>
      </c>
      <c r="H778" s="3">
        <v>5</v>
      </c>
      <c r="I778" s="3">
        <v>1127.37243674616</v>
      </c>
      <c r="J778" s="3">
        <v>38</v>
      </c>
      <c r="K778" s="3">
        <v>670.53514884093704</v>
      </c>
      <c r="L778" s="3">
        <v>46</v>
      </c>
      <c r="M778" s="3">
        <v>17</v>
      </c>
      <c r="N778" s="3">
        <v>1</v>
      </c>
      <c r="O778" s="3">
        <v>307</v>
      </c>
      <c r="P778" s="3">
        <v>0</v>
      </c>
      <c r="Q778" s="3">
        <v>7430.3197963151997</v>
      </c>
      <c r="R778" s="3">
        <v>2</v>
      </c>
      <c r="S778" s="3">
        <v>0</v>
      </c>
      <c r="T778" s="3">
        <v>1</v>
      </c>
      <c r="U778" s="3">
        <v>1658.1074803034201</v>
      </c>
      <c r="V778" s="3">
        <v>1</v>
      </c>
    </row>
    <row r="779" spans="1:22" ht="21.75" customHeight="1" x14ac:dyDescent="0.3">
      <c r="A779" s="3" t="s">
        <v>805</v>
      </c>
      <c r="B779" s="3">
        <v>30</v>
      </c>
      <c r="C779" s="3" t="s">
        <v>28</v>
      </c>
      <c r="D779" s="3" t="s">
        <v>33</v>
      </c>
      <c r="E779" s="3">
        <v>16824.7973325149</v>
      </c>
      <c r="F779" s="3">
        <v>123</v>
      </c>
      <c r="G779" s="3">
        <v>1576.9254319890399</v>
      </c>
      <c r="H779" s="3">
        <v>6</v>
      </c>
      <c r="I779" s="3">
        <v>785.57273982115896</v>
      </c>
      <c r="J779" s="3">
        <v>17</v>
      </c>
      <c r="K779" s="3">
        <v>545.24840008859906</v>
      </c>
      <c r="L779" s="3">
        <v>70</v>
      </c>
      <c r="M779" s="3">
        <v>18</v>
      </c>
      <c r="N779" s="3">
        <v>0</v>
      </c>
      <c r="O779" s="3">
        <v>322</v>
      </c>
      <c r="P779" s="3">
        <v>0</v>
      </c>
      <c r="Q779" s="3">
        <v>11826.176898681701</v>
      </c>
      <c r="R779" s="3">
        <v>3</v>
      </c>
      <c r="S779" s="3">
        <v>0</v>
      </c>
      <c r="T779" s="3">
        <v>0</v>
      </c>
      <c r="U779" s="3">
        <v>4766.0092540242904</v>
      </c>
      <c r="V779" s="3">
        <v>1</v>
      </c>
    </row>
    <row r="780" spans="1:22" ht="21.75" customHeight="1" x14ac:dyDescent="0.3">
      <c r="A780" s="3" t="s">
        <v>806</v>
      </c>
      <c r="B780" s="3">
        <v>40</v>
      </c>
      <c r="C780" s="3" t="s">
        <v>28</v>
      </c>
      <c r="D780" s="3" t="s">
        <v>33</v>
      </c>
      <c r="E780" s="3">
        <v>33300.170616277297</v>
      </c>
      <c r="F780" s="3">
        <v>109</v>
      </c>
      <c r="G780" s="3">
        <v>675.45066493487798</v>
      </c>
      <c r="H780" s="3">
        <v>1</v>
      </c>
      <c r="I780" s="3">
        <v>1544.45158861255</v>
      </c>
      <c r="J780" s="3">
        <v>2</v>
      </c>
      <c r="K780" s="3">
        <v>313.51313279497299</v>
      </c>
      <c r="L780" s="3">
        <v>7</v>
      </c>
      <c r="M780" s="3">
        <v>11</v>
      </c>
      <c r="N780" s="3">
        <v>1</v>
      </c>
      <c r="O780" s="3">
        <v>708</v>
      </c>
      <c r="P780" s="3">
        <v>3</v>
      </c>
      <c r="Q780" s="3">
        <v>13823.900901752801</v>
      </c>
      <c r="R780" s="3">
        <v>0</v>
      </c>
      <c r="S780" s="3">
        <v>0</v>
      </c>
      <c r="T780" s="3">
        <v>0</v>
      </c>
      <c r="U780" s="3">
        <v>3246.8970859556698</v>
      </c>
      <c r="V780" s="3">
        <v>0</v>
      </c>
    </row>
    <row r="781" spans="1:22" ht="21.75" customHeight="1" x14ac:dyDescent="0.3">
      <c r="A781" s="3" t="s">
        <v>807</v>
      </c>
      <c r="B781" s="3">
        <v>45</v>
      </c>
      <c r="C781" s="3" t="s">
        <v>23</v>
      </c>
      <c r="D781" s="3" t="s">
        <v>24</v>
      </c>
      <c r="E781" s="3">
        <v>51828.123623064901</v>
      </c>
      <c r="F781" s="3">
        <v>133</v>
      </c>
      <c r="G781" s="3">
        <v>1642.4896422775</v>
      </c>
      <c r="H781" s="3">
        <v>8</v>
      </c>
      <c r="I781" s="3">
        <v>845.530427691608</v>
      </c>
      <c r="J781" s="3">
        <v>37</v>
      </c>
      <c r="K781" s="3">
        <v>526.16444253313898</v>
      </c>
      <c r="L781" s="3">
        <v>2</v>
      </c>
      <c r="M781" s="3">
        <v>11</v>
      </c>
      <c r="N781" s="3">
        <v>7</v>
      </c>
      <c r="O781" s="3">
        <v>870</v>
      </c>
      <c r="P781" s="3">
        <v>1</v>
      </c>
      <c r="Q781" s="3">
        <v>14836.782743305001</v>
      </c>
      <c r="R781" s="3">
        <v>4</v>
      </c>
      <c r="S781" s="3">
        <v>0</v>
      </c>
      <c r="T781" s="3">
        <v>0</v>
      </c>
      <c r="U781" s="3">
        <v>9967.18057223297</v>
      </c>
      <c r="V781" s="3">
        <v>1</v>
      </c>
    </row>
    <row r="782" spans="1:22" ht="21.75" customHeight="1" x14ac:dyDescent="0.3">
      <c r="A782" s="3" t="s">
        <v>808</v>
      </c>
      <c r="B782" s="3">
        <v>44</v>
      </c>
      <c r="C782" s="3" t="s">
        <v>23</v>
      </c>
      <c r="D782" s="3" t="s">
        <v>33</v>
      </c>
      <c r="E782" s="3">
        <v>46742.2544117422</v>
      </c>
      <c r="F782" s="3">
        <v>25</v>
      </c>
      <c r="G782" s="3">
        <v>2153.0864814194201</v>
      </c>
      <c r="H782" s="3">
        <v>2</v>
      </c>
      <c r="I782" s="3">
        <v>575.82002147540697</v>
      </c>
      <c r="J782" s="3">
        <v>41</v>
      </c>
      <c r="K782" s="3">
        <v>588.21327381385299</v>
      </c>
      <c r="L782" s="3">
        <v>32</v>
      </c>
      <c r="M782" s="3">
        <v>12</v>
      </c>
      <c r="N782" s="3">
        <v>4</v>
      </c>
      <c r="O782" s="3">
        <v>740</v>
      </c>
      <c r="P782" s="3">
        <v>5</v>
      </c>
      <c r="Q782" s="3">
        <v>17707.938262665401</v>
      </c>
      <c r="R782" s="3">
        <v>1</v>
      </c>
      <c r="S782" s="3">
        <v>0</v>
      </c>
      <c r="T782" s="3">
        <v>0</v>
      </c>
      <c r="U782" s="3">
        <v>5924.8571878407802</v>
      </c>
      <c r="V782" s="3">
        <v>0</v>
      </c>
    </row>
    <row r="783" spans="1:22" ht="21.75" customHeight="1" x14ac:dyDescent="0.3">
      <c r="A783" s="3" t="s">
        <v>809</v>
      </c>
      <c r="B783" s="3">
        <v>41</v>
      </c>
      <c r="C783" s="3" t="s">
        <v>31</v>
      </c>
      <c r="D783" s="3" t="s">
        <v>33</v>
      </c>
      <c r="E783" s="3">
        <v>61221.343531910497</v>
      </c>
      <c r="F783" s="3">
        <v>147</v>
      </c>
      <c r="G783" s="3">
        <v>2287.60304445874</v>
      </c>
      <c r="H783" s="3">
        <v>1</v>
      </c>
      <c r="I783" s="3">
        <v>946.95611797711899</v>
      </c>
      <c r="J783" s="3">
        <v>47</v>
      </c>
      <c r="K783" s="3">
        <v>657.68543826459904</v>
      </c>
      <c r="L783" s="3">
        <v>27</v>
      </c>
      <c r="M783" s="3">
        <v>3</v>
      </c>
      <c r="N783" s="3">
        <v>2</v>
      </c>
      <c r="O783" s="3">
        <v>357</v>
      </c>
      <c r="P783" s="3">
        <v>4</v>
      </c>
      <c r="Q783" s="3">
        <v>1943.5657890197101</v>
      </c>
      <c r="R783" s="3">
        <v>7</v>
      </c>
      <c r="S783" s="3">
        <v>0</v>
      </c>
      <c r="T783" s="3">
        <v>0</v>
      </c>
      <c r="U783" s="3">
        <v>9965.3332217777606</v>
      </c>
      <c r="V783" s="3">
        <v>1</v>
      </c>
    </row>
    <row r="784" spans="1:22" ht="21.75" customHeight="1" x14ac:dyDescent="0.3">
      <c r="A784" s="3" t="s">
        <v>810</v>
      </c>
      <c r="B784" s="3">
        <v>46</v>
      </c>
      <c r="C784" s="3" t="s">
        <v>28</v>
      </c>
      <c r="D784" s="3" t="s">
        <v>33</v>
      </c>
      <c r="E784" s="3">
        <v>46486.349837075002</v>
      </c>
      <c r="F784" s="3">
        <v>73</v>
      </c>
      <c r="G784" s="3">
        <v>1898.1185562529799</v>
      </c>
      <c r="H784" s="3">
        <v>4</v>
      </c>
      <c r="I784" s="3">
        <v>913.37997325139497</v>
      </c>
      <c r="J784" s="3">
        <v>24</v>
      </c>
      <c r="K784" s="3">
        <v>785.38909840146005</v>
      </c>
      <c r="L784" s="3">
        <v>21</v>
      </c>
      <c r="M784" s="3">
        <v>9</v>
      </c>
      <c r="N784" s="3">
        <v>8</v>
      </c>
      <c r="O784" s="3">
        <v>634</v>
      </c>
      <c r="P784" s="3">
        <v>3</v>
      </c>
      <c r="Q784" s="3">
        <v>17821.242632811602</v>
      </c>
      <c r="R784" s="3">
        <v>0</v>
      </c>
      <c r="S784" s="3">
        <v>0</v>
      </c>
      <c r="T784" s="3">
        <v>0</v>
      </c>
      <c r="U784" s="3">
        <v>10898.625775579399</v>
      </c>
      <c r="V784" s="3">
        <v>0</v>
      </c>
    </row>
    <row r="785" spans="1:22" ht="21.75" customHeight="1" x14ac:dyDescent="0.3">
      <c r="A785" s="3" t="s">
        <v>811</v>
      </c>
      <c r="B785" s="3">
        <v>68</v>
      </c>
      <c r="C785" s="3" t="s">
        <v>31</v>
      </c>
      <c r="D785" s="3" t="s">
        <v>24</v>
      </c>
      <c r="E785" s="3">
        <v>36930.968660530198</v>
      </c>
      <c r="F785" s="3">
        <v>156</v>
      </c>
      <c r="G785" s="3">
        <v>439.14940301318398</v>
      </c>
      <c r="H785" s="3">
        <v>0</v>
      </c>
      <c r="I785" s="3">
        <v>1198.33398293866</v>
      </c>
      <c r="J785" s="3">
        <v>12</v>
      </c>
      <c r="K785" s="3">
        <v>948.11683676157497</v>
      </c>
      <c r="L785" s="3">
        <v>29</v>
      </c>
      <c r="M785" s="3">
        <v>15</v>
      </c>
      <c r="N785" s="3">
        <v>6</v>
      </c>
      <c r="O785" s="3">
        <v>395</v>
      </c>
      <c r="P785" s="3">
        <v>5</v>
      </c>
      <c r="Q785" s="3">
        <v>16912.440898917299</v>
      </c>
      <c r="R785" s="3">
        <v>0</v>
      </c>
      <c r="S785" s="3">
        <v>0</v>
      </c>
      <c r="T785" s="3">
        <v>0</v>
      </c>
      <c r="U785" s="3">
        <v>10480.3853948666</v>
      </c>
      <c r="V785" s="3">
        <v>1</v>
      </c>
    </row>
    <row r="786" spans="1:22" ht="21.75" customHeight="1" x14ac:dyDescent="0.3">
      <c r="A786" s="3" t="s">
        <v>812</v>
      </c>
      <c r="B786" s="3">
        <v>32</v>
      </c>
      <c r="C786" s="3" t="s">
        <v>28</v>
      </c>
      <c r="D786" s="3" t="s">
        <v>24</v>
      </c>
      <c r="E786" s="3">
        <v>56144.196668215802</v>
      </c>
      <c r="F786" s="3">
        <v>109</v>
      </c>
      <c r="G786" s="3">
        <v>923.87836033001395</v>
      </c>
      <c r="H786" s="3">
        <v>4</v>
      </c>
      <c r="I786" s="3">
        <v>956.81847951172404</v>
      </c>
      <c r="J786" s="3">
        <v>24</v>
      </c>
      <c r="K786" s="3">
        <v>500.63084441097999</v>
      </c>
      <c r="L786" s="3">
        <v>46</v>
      </c>
      <c r="M786" s="3">
        <v>4</v>
      </c>
      <c r="N786" s="3">
        <v>7</v>
      </c>
      <c r="O786" s="3">
        <v>723</v>
      </c>
      <c r="P786" s="3">
        <v>1</v>
      </c>
      <c r="Q786" s="3">
        <v>17100.8722780155</v>
      </c>
      <c r="R786" s="3">
        <v>3</v>
      </c>
      <c r="S786" s="3">
        <v>0</v>
      </c>
      <c r="T786" s="3">
        <v>0</v>
      </c>
      <c r="U786" s="3">
        <v>7735.0871325507196</v>
      </c>
      <c r="V786" s="3">
        <v>0</v>
      </c>
    </row>
    <row r="787" spans="1:22" ht="21.75" customHeight="1" x14ac:dyDescent="0.3">
      <c r="A787" s="3" t="s">
        <v>813</v>
      </c>
      <c r="B787" s="3">
        <v>52</v>
      </c>
      <c r="C787" s="3" t="s">
        <v>28</v>
      </c>
      <c r="D787" s="3" t="s">
        <v>24</v>
      </c>
      <c r="E787" s="3">
        <v>95094.7744185224</v>
      </c>
      <c r="F787" s="3">
        <v>148</v>
      </c>
      <c r="G787" s="3">
        <v>1504.3323599082701</v>
      </c>
      <c r="H787" s="3">
        <v>9</v>
      </c>
      <c r="I787" s="3">
        <v>1666.27262370926</v>
      </c>
      <c r="J787" s="3">
        <v>23</v>
      </c>
      <c r="K787" s="3">
        <v>224.223050179372</v>
      </c>
      <c r="L787" s="3">
        <v>35</v>
      </c>
      <c r="M787" s="3">
        <v>11</v>
      </c>
      <c r="N787" s="3">
        <v>5</v>
      </c>
      <c r="O787" s="3">
        <v>446</v>
      </c>
      <c r="P787" s="3">
        <v>3</v>
      </c>
      <c r="Q787" s="3">
        <v>10665.6385728652</v>
      </c>
      <c r="R787" s="3">
        <v>0</v>
      </c>
      <c r="S787" s="3">
        <v>0</v>
      </c>
      <c r="T787" s="3">
        <v>0</v>
      </c>
      <c r="U787" s="3">
        <v>11172.7999265772</v>
      </c>
      <c r="V787" s="3">
        <v>1</v>
      </c>
    </row>
    <row r="788" spans="1:22" ht="21.75" customHeight="1" x14ac:dyDescent="0.3">
      <c r="A788" s="3" t="s">
        <v>814</v>
      </c>
      <c r="B788" s="3">
        <v>53</v>
      </c>
      <c r="C788" s="3" t="s">
        <v>31</v>
      </c>
      <c r="D788" s="3" t="s">
        <v>33</v>
      </c>
      <c r="E788" s="3">
        <v>44287.714986862498</v>
      </c>
      <c r="F788" s="3">
        <v>48</v>
      </c>
      <c r="G788" s="3">
        <v>1512.0637381835199</v>
      </c>
      <c r="H788" s="3">
        <v>3</v>
      </c>
      <c r="I788" s="3">
        <v>761.00855260920503</v>
      </c>
      <c r="J788" s="3">
        <v>40</v>
      </c>
      <c r="K788" s="3">
        <v>579.16486204524995</v>
      </c>
      <c r="L788" s="3">
        <v>58</v>
      </c>
      <c r="M788" s="3">
        <v>15</v>
      </c>
      <c r="N788" s="3">
        <v>6</v>
      </c>
      <c r="O788" s="3">
        <v>761</v>
      </c>
      <c r="P788" s="3">
        <v>4</v>
      </c>
      <c r="Q788" s="3">
        <v>13528.900815197199</v>
      </c>
      <c r="R788" s="3">
        <v>4</v>
      </c>
      <c r="S788" s="3">
        <v>0</v>
      </c>
      <c r="T788" s="3">
        <v>0</v>
      </c>
      <c r="U788" s="3">
        <v>8828.1822477074093</v>
      </c>
      <c r="V788" s="3">
        <v>1</v>
      </c>
    </row>
    <row r="789" spans="1:22" ht="21.75" customHeight="1" x14ac:dyDescent="0.3">
      <c r="A789" s="3" t="s">
        <v>815</v>
      </c>
      <c r="B789" s="3">
        <v>60</v>
      </c>
      <c r="C789" s="3" t="s">
        <v>28</v>
      </c>
      <c r="D789" s="3" t="s">
        <v>26</v>
      </c>
      <c r="E789" s="3">
        <v>52499.975384216799</v>
      </c>
      <c r="F789" s="3">
        <v>72</v>
      </c>
      <c r="G789" s="3">
        <v>746.47237770776701</v>
      </c>
      <c r="H789" s="3">
        <v>11</v>
      </c>
      <c r="I789" s="3">
        <v>765.13301757683405</v>
      </c>
      <c r="J789" s="3">
        <v>15</v>
      </c>
      <c r="K789" s="3">
        <v>165.506288884567</v>
      </c>
      <c r="L789" s="3">
        <v>13</v>
      </c>
      <c r="M789" s="3">
        <v>14</v>
      </c>
      <c r="N789" s="3">
        <v>2</v>
      </c>
      <c r="O789" s="3">
        <v>727</v>
      </c>
      <c r="P789" s="3">
        <v>1</v>
      </c>
      <c r="Q789" s="3">
        <v>14956.2809173189</v>
      </c>
      <c r="R789" s="3">
        <v>2</v>
      </c>
      <c r="S789" s="3">
        <v>0</v>
      </c>
      <c r="T789" s="3">
        <v>0</v>
      </c>
      <c r="U789" s="3">
        <v>5966.3297596295697</v>
      </c>
      <c r="V789" s="3">
        <v>0</v>
      </c>
    </row>
    <row r="790" spans="1:22" ht="21.75" customHeight="1" x14ac:dyDescent="0.3">
      <c r="A790" s="3" t="s">
        <v>816</v>
      </c>
      <c r="B790" s="3">
        <v>54</v>
      </c>
      <c r="C790" s="3" t="s">
        <v>28</v>
      </c>
      <c r="D790" s="3" t="s">
        <v>26</v>
      </c>
      <c r="E790" s="3">
        <v>65244.660461828302</v>
      </c>
      <c r="F790" s="3">
        <v>33</v>
      </c>
      <c r="G790" s="3">
        <v>1130.05378713506</v>
      </c>
      <c r="H790" s="3">
        <v>5</v>
      </c>
      <c r="I790" s="3">
        <v>588.63988248143096</v>
      </c>
      <c r="J790" s="3">
        <v>42</v>
      </c>
      <c r="K790" s="3">
        <v>975.54379788001904</v>
      </c>
      <c r="L790" s="3">
        <v>72</v>
      </c>
      <c r="M790" s="3">
        <v>1</v>
      </c>
      <c r="N790" s="3">
        <v>0</v>
      </c>
      <c r="O790" s="3">
        <v>654</v>
      </c>
      <c r="P790" s="3">
        <v>2</v>
      </c>
      <c r="Q790" s="3">
        <v>10893.339230760301</v>
      </c>
      <c r="R790" s="3">
        <v>4</v>
      </c>
      <c r="S790" s="3">
        <v>0</v>
      </c>
      <c r="T790" s="3">
        <v>0</v>
      </c>
      <c r="U790" s="3">
        <v>5757.19690855718</v>
      </c>
      <c r="V790" s="3">
        <v>1</v>
      </c>
    </row>
    <row r="791" spans="1:22" ht="21.75" customHeight="1" x14ac:dyDescent="0.3">
      <c r="A791" s="3" t="s">
        <v>817</v>
      </c>
      <c r="B791" s="3">
        <v>20</v>
      </c>
      <c r="C791" s="3" t="s">
        <v>28</v>
      </c>
      <c r="D791" s="3" t="s">
        <v>26</v>
      </c>
      <c r="E791" s="3">
        <v>39710.868951753197</v>
      </c>
      <c r="F791" s="3">
        <v>95</v>
      </c>
      <c r="G791" s="3">
        <v>2148.2865000728102</v>
      </c>
      <c r="H791" s="3">
        <v>11</v>
      </c>
      <c r="I791" s="3">
        <v>829.983918423962</v>
      </c>
      <c r="J791" s="3">
        <v>40</v>
      </c>
      <c r="K791" s="3">
        <v>360.63571741168897</v>
      </c>
      <c r="L791" s="3">
        <v>13</v>
      </c>
      <c r="M791" s="3">
        <v>15</v>
      </c>
      <c r="N791" s="3">
        <v>0</v>
      </c>
      <c r="O791" s="3">
        <v>607</v>
      </c>
      <c r="P791" s="3">
        <v>0</v>
      </c>
      <c r="Q791" s="3">
        <v>17708.458919925401</v>
      </c>
      <c r="R791" s="3">
        <v>0</v>
      </c>
      <c r="S791" s="3">
        <v>0</v>
      </c>
      <c r="T791" s="3">
        <v>0</v>
      </c>
      <c r="U791" s="3">
        <v>6802.9296590993299</v>
      </c>
      <c r="V791" s="3">
        <v>0</v>
      </c>
    </row>
    <row r="792" spans="1:22" ht="21.75" customHeight="1" x14ac:dyDescent="0.3">
      <c r="A792" s="3" t="s">
        <v>818</v>
      </c>
      <c r="B792" s="3">
        <v>40</v>
      </c>
      <c r="C792" s="3" t="s">
        <v>23</v>
      </c>
      <c r="D792" s="3" t="s">
        <v>33</v>
      </c>
      <c r="E792" s="3">
        <v>72909.635659436899</v>
      </c>
      <c r="F792" s="3">
        <v>139</v>
      </c>
      <c r="G792" s="3">
        <v>1902.9950060613301</v>
      </c>
      <c r="H792" s="3">
        <v>4</v>
      </c>
      <c r="I792" s="3">
        <v>880.87069237903404</v>
      </c>
      <c r="J792" s="3">
        <v>41</v>
      </c>
      <c r="K792" s="3">
        <v>746.28304845389096</v>
      </c>
      <c r="L792" s="3">
        <v>78</v>
      </c>
      <c r="M792" s="3">
        <v>10</v>
      </c>
      <c r="N792" s="3">
        <v>0</v>
      </c>
      <c r="O792" s="3">
        <v>720</v>
      </c>
      <c r="P792" s="3">
        <v>0</v>
      </c>
      <c r="Q792" s="3">
        <v>4910.8225080536804</v>
      </c>
      <c r="R792" s="3">
        <v>2</v>
      </c>
      <c r="S792" s="3">
        <v>0</v>
      </c>
      <c r="T792" s="3">
        <v>0</v>
      </c>
      <c r="U792" s="3">
        <v>14670.701608229199</v>
      </c>
      <c r="V792" s="3">
        <v>0</v>
      </c>
    </row>
    <row r="793" spans="1:22" ht="21.75" customHeight="1" x14ac:dyDescent="0.3">
      <c r="A793" s="3" t="s">
        <v>819</v>
      </c>
      <c r="B793" s="3">
        <v>67</v>
      </c>
      <c r="C793" s="3" t="s">
        <v>31</v>
      </c>
      <c r="D793" s="3" t="s">
        <v>26</v>
      </c>
      <c r="E793" s="3">
        <v>21577.2779998773</v>
      </c>
      <c r="F793" s="3">
        <v>120</v>
      </c>
      <c r="G793" s="3">
        <v>1253.2371083313001</v>
      </c>
      <c r="H793" s="3">
        <v>8</v>
      </c>
      <c r="I793" s="3">
        <v>898.42368548455704</v>
      </c>
      <c r="J793" s="3">
        <v>10</v>
      </c>
      <c r="K793" s="3">
        <v>578.88037680224602</v>
      </c>
      <c r="L793" s="3">
        <v>55</v>
      </c>
      <c r="M793" s="3">
        <v>8</v>
      </c>
      <c r="N793" s="3">
        <v>6</v>
      </c>
      <c r="O793" s="3">
        <v>602</v>
      </c>
      <c r="P793" s="3">
        <v>1</v>
      </c>
      <c r="Q793" s="3">
        <v>16318.483205513599</v>
      </c>
      <c r="R793" s="3">
        <v>7</v>
      </c>
      <c r="S793" s="3">
        <v>0</v>
      </c>
      <c r="T793" s="3">
        <v>0</v>
      </c>
      <c r="U793" s="3">
        <v>8147.3099670434704</v>
      </c>
      <c r="V793" s="3">
        <v>1</v>
      </c>
    </row>
    <row r="794" spans="1:22" ht="21.75" customHeight="1" x14ac:dyDescent="0.3">
      <c r="A794" s="3" t="s">
        <v>820</v>
      </c>
      <c r="B794" s="3">
        <v>25</v>
      </c>
      <c r="C794" s="3" t="s">
        <v>23</v>
      </c>
      <c r="D794" s="3" t="s">
        <v>26</v>
      </c>
      <c r="E794" s="3">
        <v>42660.913689164903</v>
      </c>
      <c r="F794" s="3">
        <v>165</v>
      </c>
      <c r="G794" s="3">
        <v>2323.7219286716199</v>
      </c>
      <c r="H794" s="3">
        <v>4</v>
      </c>
      <c r="I794" s="3">
        <v>823.51568642289999</v>
      </c>
      <c r="J794" s="3">
        <v>20</v>
      </c>
      <c r="K794" s="3">
        <v>561.09662544475498</v>
      </c>
      <c r="L794" s="3">
        <v>23</v>
      </c>
      <c r="M794" s="3">
        <v>1</v>
      </c>
      <c r="N794" s="3">
        <v>1</v>
      </c>
      <c r="O794" s="3">
        <v>825</v>
      </c>
      <c r="P794" s="3">
        <v>5</v>
      </c>
      <c r="Q794" s="3">
        <v>14967.6281314309</v>
      </c>
      <c r="R794" s="3">
        <v>4</v>
      </c>
      <c r="S794" s="3">
        <v>0</v>
      </c>
      <c r="T794" s="3">
        <v>0</v>
      </c>
      <c r="U794" s="3">
        <v>8469.6333645893501</v>
      </c>
      <c r="V794" s="3">
        <v>1</v>
      </c>
    </row>
    <row r="795" spans="1:22" ht="21.75" customHeight="1" x14ac:dyDescent="0.3">
      <c r="A795" s="3" t="s">
        <v>821</v>
      </c>
      <c r="B795" s="3">
        <v>47</v>
      </c>
      <c r="C795" s="3" t="s">
        <v>31</v>
      </c>
      <c r="D795" s="3" t="s">
        <v>26</v>
      </c>
      <c r="E795" s="3">
        <v>44398.023844846</v>
      </c>
      <c r="F795" s="3">
        <v>83</v>
      </c>
      <c r="G795" s="3">
        <v>438.792405012421</v>
      </c>
      <c r="H795" s="3">
        <v>7</v>
      </c>
      <c r="I795" s="3">
        <v>586.56257414544496</v>
      </c>
      <c r="J795" s="3">
        <v>30</v>
      </c>
      <c r="K795" s="3">
        <v>104.721233116913</v>
      </c>
      <c r="L795" s="3">
        <v>48</v>
      </c>
      <c r="M795" s="3">
        <v>17</v>
      </c>
      <c r="N795" s="3">
        <v>5</v>
      </c>
      <c r="O795" s="3">
        <v>453</v>
      </c>
      <c r="P795" s="3">
        <v>1</v>
      </c>
      <c r="Q795" s="3">
        <v>21117.1501963271</v>
      </c>
      <c r="R795" s="3">
        <v>2</v>
      </c>
      <c r="S795" s="3">
        <v>0</v>
      </c>
      <c r="T795" s="3">
        <v>0</v>
      </c>
      <c r="U795" s="3">
        <v>7643.7142969014703</v>
      </c>
      <c r="V795" s="3">
        <v>1</v>
      </c>
    </row>
    <row r="796" spans="1:22" ht="21.75" customHeight="1" x14ac:dyDescent="0.3">
      <c r="A796" s="3" t="s">
        <v>822</v>
      </c>
      <c r="B796" s="3">
        <v>36</v>
      </c>
      <c r="C796" s="3" t="s">
        <v>31</v>
      </c>
      <c r="D796" s="3" t="s">
        <v>33</v>
      </c>
      <c r="E796" s="3">
        <v>52720.8394145649</v>
      </c>
      <c r="F796" s="3">
        <v>62</v>
      </c>
      <c r="G796" s="3">
        <v>2157.7619062282702</v>
      </c>
      <c r="H796" s="3">
        <v>11</v>
      </c>
      <c r="I796" s="3">
        <v>491.41720517117602</v>
      </c>
      <c r="J796" s="3">
        <v>14</v>
      </c>
      <c r="K796" s="3">
        <v>302.92996586116197</v>
      </c>
      <c r="L796" s="3">
        <v>42</v>
      </c>
      <c r="M796" s="3">
        <v>12</v>
      </c>
      <c r="N796" s="3">
        <v>0</v>
      </c>
      <c r="O796" s="3">
        <v>346</v>
      </c>
      <c r="P796" s="3">
        <v>4</v>
      </c>
      <c r="Q796" s="3">
        <v>23631.426602696301</v>
      </c>
      <c r="R796" s="3">
        <v>5</v>
      </c>
      <c r="S796" s="3">
        <v>0</v>
      </c>
      <c r="T796" s="3">
        <v>0</v>
      </c>
      <c r="U796" s="3">
        <v>3458.4506907151099</v>
      </c>
      <c r="V796" s="3">
        <v>1</v>
      </c>
    </row>
    <row r="797" spans="1:22" ht="21.75" customHeight="1" x14ac:dyDescent="0.3">
      <c r="A797" s="3" t="s">
        <v>823</v>
      </c>
      <c r="B797" s="3">
        <v>24</v>
      </c>
      <c r="C797" s="3" t="s">
        <v>28</v>
      </c>
      <c r="D797" s="3" t="s">
        <v>26</v>
      </c>
      <c r="E797" s="3">
        <v>14513.336600181499</v>
      </c>
      <c r="F797" s="3">
        <v>78</v>
      </c>
      <c r="G797" s="3">
        <v>2047.6750028174999</v>
      </c>
      <c r="H797" s="3">
        <v>1</v>
      </c>
      <c r="I797" s="3">
        <v>668.68919630755499</v>
      </c>
      <c r="J797" s="3">
        <v>44</v>
      </c>
      <c r="K797" s="3">
        <v>401.42011488670198</v>
      </c>
      <c r="L797" s="3">
        <v>2</v>
      </c>
      <c r="M797" s="3">
        <v>12</v>
      </c>
      <c r="N797" s="3">
        <v>9</v>
      </c>
      <c r="O797" s="3">
        <v>798</v>
      </c>
      <c r="P797" s="3">
        <v>1</v>
      </c>
      <c r="Q797" s="3">
        <v>10849.7317820467</v>
      </c>
      <c r="R797" s="3">
        <v>3</v>
      </c>
      <c r="S797" s="3">
        <v>0</v>
      </c>
      <c r="T797" s="3">
        <v>0</v>
      </c>
      <c r="U797" s="3">
        <v>615.98806545992602</v>
      </c>
      <c r="V797" s="3">
        <v>0</v>
      </c>
    </row>
    <row r="798" spans="1:22" ht="21.75" customHeight="1" x14ac:dyDescent="0.3">
      <c r="A798" s="3" t="s">
        <v>824</v>
      </c>
      <c r="B798" s="3">
        <v>50</v>
      </c>
      <c r="C798" s="3" t="s">
        <v>31</v>
      </c>
      <c r="D798" s="3" t="s">
        <v>26</v>
      </c>
      <c r="E798" s="3">
        <v>74349.318103899699</v>
      </c>
      <c r="F798" s="3">
        <v>65</v>
      </c>
      <c r="G798" s="3">
        <v>2097.3538749176</v>
      </c>
      <c r="H798" s="3">
        <v>2</v>
      </c>
      <c r="I798" s="3">
        <v>1199.5381810822901</v>
      </c>
      <c r="J798" s="3">
        <v>48</v>
      </c>
      <c r="K798" s="3">
        <v>406.47914557109101</v>
      </c>
      <c r="L798" s="3">
        <v>22</v>
      </c>
      <c r="M798" s="3">
        <v>7</v>
      </c>
      <c r="N798" s="3">
        <v>7</v>
      </c>
      <c r="O798" s="3">
        <v>405</v>
      </c>
      <c r="P798" s="3">
        <v>5</v>
      </c>
      <c r="Q798" s="3">
        <v>21228.595740013101</v>
      </c>
      <c r="R798" s="3">
        <v>0</v>
      </c>
      <c r="S798" s="3">
        <v>1</v>
      </c>
      <c r="T798" s="3">
        <v>0</v>
      </c>
      <c r="U798" s="3">
        <v>9587.8417026777806</v>
      </c>
      <c r="V798" s="3">
        <v>1</v>
      </c>
    </row>
    <row r="799" spans="1:22" ht="21.75" customHeight="1" x14ac:dyDescent="0.3">
      <c r="A799" s="3" t="s">
        <v>825</v>
      </c>
      <c r="B799" s="3">
        <v>24</v>
      </c>
      <c r="C799" s="3" t="s">
        <v>23</v>
      </c>
      <c r="D799" s="3" t="s">
        <v>33</v>
      </c>
      <c r="E799" s="3">
        <v>57455.916529114998</v>
      </c>
      <c r="F799" s="3">
        <v>102</v>
      </c>
      <c r="G799" s="3">
        <v>1737.16931303972</v>
      </c>
      <c r="H799" s="3">
        <v>2</v>
      </c>
      <c r="I799" s="3">
        <v>1274.8798899220201</v>
      </c>
      <c r="J799" s="3">
        <v>35</v>
      </c>
      <c r="K799" s="3">
        <v>523.20710686910297</v>
      </c>
      <c r="L799" s="3">
        <v>19</v>
      </c>
      <c r="M799" s="3">
        <v>9</v>
      </c>
      <c r="N799" s="3">
        <v>4</v>
      </c>
      <c r="O799" s="3">
        <v>457</v>
      </c>
      <c r="P799" s="3">
        <v>0</v>
      </c>
      <c r="Q799" s="3">
        <v>13820.4804086404</v>
      </c>
      <c r="R799" s="3">
        <v>2</v>
      </c>
      <c r="S799" s="3">
        <v>0</v>
      </c>
      <c r="T799" s="3">
        <v>0</v>
      </c>
      <c r="U799" s="3">
        <v>3949.5312062142398</v>
      </c>
      <c r="V799" s="3">
        <v>1</v>
      </c>
    </row>
    <row r="800" spans="1:22" ht="21.75" customHeight="1" x14ac:dyDescent="0.3">
      <c r="A800" s="3" t="s">
        <v>826</v>
      </c>
      <c r="B800" s="3">
        <v>57</v>
      </c>
      <c r="C800" s="3" t="s">
        <v>23</v>
      </c>
      <c r="D800" s="3" t="s">
        <v>24</v>
      </c>
      <c r="E800" s="3">
        <v>70210.966018984298</v>
      </c>
      <c r="F800" s="3">
        <v>182</v>
      </c>
      <c r="G800" s="3">
        <v>977.40118336048602</v>
      </c>
      <c r="H800" s="3">
        <v>2</v>
      </c>
      <c r="I800" s="3">
        <v>773.06241224584801</v>
      </c>
      <c r="J800" s="3">
        <v>42</v>
      </c>
      <c r="K800" s="3">
        <v>334.655989875042</v>
      </c>
      <c r="L800" s="3">
        <v>14</v>
      </c>
      <c r="M800" s="3">
        <v>16</v>
      </c>
      <c r="N800" s="3">
        <v>8</v>
      </c>
      <c r="O800" s="3">
        <v>670</v>
      </c>
      <c r="P800" s="3">
        <v>4</v>
      </c>
      <c r="Q800" s="3">
        <v>13989.380916694799</v>
      </c>
      <c r="R800" s="3">
        <v>1</v>
      </c>
      <c r="S800" s="3">
        <v>0</v>
      </c>
      <c r="T800" s="3">
        <v>0</v>
      </c>
      <c r="U800" s="3">
        <v>10072.120528642299</v>
      </c>
      <c r="V800" s="3">
        <v>0</v>
      </c>
    </row>
    <row r="801" spans="1:22" ht="21.75" customHeight="1" x14ac:dyDescent="0.3">
      <c r="A801" s="3" t="s">
        <v>827</v>
      </c>
      <c r="B801" s="3">
        <v>22</v>
      </c>
      <c r="C801" s="3" t="s">
        <v>23</v>
      </c>
      <c r="D801" s="3" t="s">
        <v>26</v>
      </c>
      <c r="E801" s="3">
        <v>79034.643274349699</v>
      </c>
      <c r="F801" s="3">
        <v>50</v>
      </c>
      <c r="G801" s="3">
        <v>1973.5934567347899</v>
      </c>
      <c r="H801" s="3">
        <v>5</v>
      </c>
      <c r="I801" s="3">
        <v>470.44596173640099</v>
      </c>
      <c r="J801" s="3">
        <v>0</v>
      </c>
      <c r="K801" s="3">
        <v>622.50725375420905</v>
      </c>
      <c r="L801" s="3">
        <v>42</v>
      </c>
      <c r="M801" s="3">
        <v>0</v>
      </c>
      <c r="N801" s="3">
        <v>2</v>
      </c>
      <c r="O801" s="3">
        <v>544</v>
      </c>
      <c r="P801" s="3">
        <v>5</v>
      </c>
      <c r="Q801" s="3">
        <v>14372.092203689501</v>
      </c>
      <c r="R801" s="3">
        <v>3</v>
      </c>
      <c r="S801" s="3">
        <v>0</v>
      </c>
      <c r="T801" s="3">
        <v>0</v>
      </c>
      <c r="U801" s="3">
        <v>7979.5313103083399</v>
      </c>
      <c r="V801" s="3">
        <v>1</v>
      </c>
    </row>
    <row r="802" spans="1:22" ht="21.75" customHeight="1" x14ac:dyDescent="0.3">
      <c r="A802" s="3" t="s">
        <v>828</v>
      </c>
      <c r="B802" s="3">
        <v>42</v>
      </c>
      <c r="C802" s="3" t="s">
        <v>31</v>
      </c>
      <c r="D802" s="3" t="s">
        <v>24</v>
      </c>
      <c r="E802" s="3">
        <v>36669.851989932999</v>
      </c>
      <c r="F802" s="3">
        <v>191</v>
      </c>
      <c r="G802" s="3">
        <v>1167.50305602566</v>
      </c>
      <c r="H802" s="3">
        <v>6</v>
      </c>
      <c r="I802" s="3">
        <v>771.58923638912302</v>
      </c>
      <c r="J802" s="3">
        <v>27</v>
      </c>
      <c r="K802" s="3">
        <v>475.93102201427303</v>
      </c>
      <c r="L802" s="3">
        <v>79</v>
      </c>
      <c r="M802" s="3">
        <v>15</v>
      </c>
      <c r="N802" s="3">
        <v>1</v>
      </c>
      <c r="O802" s="3">
        <v>893</v>
      </c>
      <c r="P802" s="3">
        <v>3</v>
      </c>
      <c r="Q802" s="3">
        <v>3969.38169007647</v>
      </c>
      <c r="R802" s="3">
        <v>0</v>
      </c>
      <c r="S802" s="3">
        <v>0</v>
      </c>
      <c r="T802" s="3">
        <v>0</v>
      </c>
      <c r="U802" s="3">
        <v>12669.664858923299</v>
      </c>
      <c r="V802" s="3">
        <v>0</v>
      </c>
    </row>
    <row r="803" spans="1:22" ht="21.75" customHeight="1" x14ac:dyDescent="0.3">
      <c r="A803" s="3" t="s">
        <v>829</v>
      </c>
      <c r="B803" s="3">
        <v>56</v>
      </c>
      <c r="C803" s="3" t="s">
        <v>23</v>
      </c>
      <c r="D803" s="3" t="s">
        <v>26</v>
      </c>
      <c r="E803" s="3">
        <v>10000</v>
      </c>
      <c r="F803" s="3">
        <v>154</v>
      </c>
      <c r="G803" s="3">
        <v>1664.19052303168</v>
      </c>
      <c r="H803" s="3">
        <v>6</v>
      </c>
      <c r="I803" s="3">
        <v>1532.0829023445301</v>
      </c>
      <c r="J803" s="3">
        <v>32</v>
      </c>
      <c r="K803" s="3">
        <v>664.36601270209906</v>
      </c>
      <c r="L803" s="3">
        <v>70</v>
      </c>
      <c r="M803" s="3">
        <v>10</v>
      </c>
      <c r="N803" s="3">
        <v>7</v>
      </c>
      <c r="O803" s="3">
        <v>834</v>
      </c>
      <c r="P803" s="3">
        <v>0</v>
      </c>
      <c r="Q803" s="3">
        <v>18811.8219192613</v>
      </c>
      <c r="R803" s="3">
        <v>3</v>
      </c>
      <c r="S803" s="3">
        <v>0</v>
      </c>
      <c r="T803" s="3">
        <v>0</v>
      </c>
      <c r="U803" s="3">
        <v>11575.9182138551</v>
      </c>
      <c r="V803" s="3">
        <v>0</v>
      </c>
    </row>
    <row r="804" spans="1:22" ht="21.75" customHeight="1" x14ac:dyDescent="0.3">
      <c r="A804" s="3" t="s">
        <v>830</v>
      </c>
      <c r="B804" s="3">
        <v>56</v>
      </c>
      <c r="C804" s="3" t="s">
        <v>31</v>
      </c>
      <c r="D804" s="3" t="s">
        <v>33</v>
      </c>
      <c r="E804" s="3">
        <v>70634.589355343007</v>
      </c>
      <c r="F804" s="3">
        <v>76</v>
      </c>
      <c r="G804" s="3">
        <v>917.68044907670605</v>
      </c>
      <c r="H804" s="3">
        <v>11</v>
      </c>
      <c r="I804" s="3">
        <v>1149.6387423608201</v>
      </c>
      <c r="J804" s="3">
        <v>2</v>
      </c>
      <c r="K804" s="3">
        <v>128.724482876818</v>
      </c>
      <c r="L804" s="3">
        <v>32</v>
      </c>
      <c r="M804" s="3">
        <v>0</v>
      </c>
      <c r="N804" s="3">
        <v>4</v>
      </c>
      <c r="O804" s="3">
        <v>416</v>
      </c>
      <c r="P804" s="3">
        <v>2</v>
      </c>
      <c r="Q804" s="3">
        <v>3673.1936954091202</v>
      </c>
      <c r="R804" s="3">
        <v>1</v>
      </c>
      <c r="S804" s="3">
        <v>0</v>
      </c>
      <c r="T804" s="3">
        <v>0</v>
      </c>
      <c r="U804" s="3">
        <v>10869.8737079934</v>
      </c>
      <c r="V804" s="3">
        <v>1</v>
      </c>
    </row>
    <row r="805" spans="1:22" ht="21.75" customHeight="1" x14ac:dyDescent="0.3">
      <c r="A805" s="3" t="s">
        <v>831</v>
      </c>
      <c r="B805" s="3">
        <v>29</v>
      </c>
      <c r="C805" s="3" t="s">
        <v>23</v>
      </c>
      <c r="D805" s="3" t="s">
        <v>24</v>
      </c>
      <c r="E805" s="3">
        <v>44845.111936879002</v>
      </c>
      <c r="F805" s="3">
        <v>60</v>
      </c>
      <c r="G805" s="3">
        <v>1224.0868863554001</v>
      </c>
      <c r="H805" s="3">
        <v>6</v>
      </c>
      <c r="I805" s="3">
        <v>992.75994203639198</v>
      </c>
      <c r="J805" s="3">
        <v>14</v>
      </c>
      <c r="K805" s="3">
        <v>695.22928452192798</v>
      </c>
      <c r="L805" s="3">
        <v>54</v>
      </c>
      <c r="M805" s="3">
        <v>5</v>
      </c>
      <c r="N805" s="3">
        <v>0</v>
      </c>
      <c r="O805" s="3">
        <v>369</v>
      </c>
      <c r="P805" s="3">
        <v>4</v>
      </c>
      <c r="Q805" s="3">
        <v>15026.130258986001</v>
      </c>
      <c r="R805" s="3">
        <v>0</v>
      </c>
      <c r="S805" s="3">
        <v>0</v>
      </c>
      <c r="T805" s="3">
        <v>0</v>
      </c>
      <c r="U805" s="3">
        <v>3941.2350112478598</v>
      </c>
      <c r="V805" s="3">
        <v>1</v>
      </c>
    </row>
    <row r="806" spans="1:22" ht="21.75" customHeight="1" x14ac:dyDescent="0.3">
      <c r="A806" s="3" t="s">
        <v>832</v>
      </c>
      <c r="B806" s="3">
        <v>29</v>
      </c>
      <c r="C806" s="3" t="s">
        <v>23</v>
      </c>
      <c r="D806" s="3" t="s">
        <v>24</v>
      </c>
      <c r="E806" s="3">
        <v>29602.967074302898</v>
      </c>
      <c r="F806" s="3">
        <v>194</v>
      </c>
      <c r="G806" s="3">
        <v>1385.4007869566999</v>
      </c>
      <c r="H806" s="3">
        <v>11</v>
      </c>
      <c r="I806" s="3">
        <v>1136.9397209684</v>
      </c>
      <c r="J806" s="3">
        <v>32</v>
      </c>
      <c r="K806" s="3">
        <v>907.32330243060005</v>
      </c>
      <c r="L806" s="3">
        <v>40</v>
      </c>
      <c r="M806" s="3">
        <v>11</v>
      </c>
      <c r="N806" s="3">
        <v>5</v>
      </c>
      <c r="O806" s="3">
        <v>374</v>
      </c>
      <c r="P806" s="3">
        <v>2</v>
      </c>
      <c r="Q806" s="3">
        <v>0</v>
      </c>
      <c r="R806" s="3">
        <v>3</v>
      </c>
      <c r="S806" s="3">
        <v>0</v>
      </c>
      <c r="T806" s="3">
        <v>0</v>
      </c>
      <c r="U806" s="3">
        <v>500</v>
      </c>
      <c r="V806" s="3">
        <v>1</v>
      </c>
    </row>
    <row r="807" spans="1:22" ht="21.75" customHeight="1" x14ac:dyDescent="0.3">
      <c r="A807" s="3" t="s">
        <v>833</v>
      </c>
      <c r="B807" s="3">
        <v>38</v>
      </c>
      <c r="C807" s="3" t="s">
        <v>31</v>
      </c>
      <c r="D807" s="3" t="s">
        <v>24</v>
      </c>
      <c r="E807" s="3">
        <v>60373.393754729201</v>
      </c>
      <c r="F807" s="3">
        <v>32</v>
      </c>
      <c r="G807" s="3">
        <v>1819.7791235191501</v>
      </c>
      <c r="H807" s="3">
        <v>2</v>
      </c>
      <c r="I807" s="3">
        <v>1339.1983139694601</v>
      </c>
      <c r="J807" s="3">
        <v>31</v>
      </c>
      <c r="K807" s="3">
        <v>460.13056404820998</v>
      </c>
      <c r="L807" s="3">
        <v>17</v>
      </c>
      <c r="M807" s="3">
        <v>15</v>
      </c>
      <c r="N807" s="3">
        <v>2</v>
      </c>
      <c r="O807" s="3">
        <v>434</v>
      </c>
      <c r="P807" s="3">
        <v>1</v>
      </c>
      <c r="Q807" s="3">
        <v>10697.572753439301</v>
      </c>
      <c r="R807" s="3">
        <v>6</v>
      </c>
      <c r="S807" s="3">
        <v>0</v>
      </c>
      <c r="T807" s="3">
        <v>0</v>
      </c>
      <c r="U807" s="3">
        <v>13641.7868320364</v>
      </c>
      <c r="V807" s="3">
        <v>1</v>
      </c>
    </row>
    <row r="808" spans="1:22" ht="21.75" customHeight="1" x14ac:dyDescent="0.3">
      <c r="A808" s="3" t="s">
        <v>834</v>
      </c>
      <c r="B808" s="3">
        <v>36</v>
      </c>
      <c r="C808" s="3" t="s">
        <v>23</v>
      </c>
      <c r="D808" s="3" t="s">
        <v>24</v>
      </c>
      <c r="E808" s="3">
        <v>94344.024778380699</v>
      </c>
      <c r="F808" s="3">
        <v>159</v>
      </c>
      <c r="G808" s="3">
        <v>1953.7551782425801</v>
      </c>
      <c r="H808" s="3">
        <v>0</v>
      </c>
      <c r="I808" s="3">
        <v>396.49682945850799</v>
      </c>
      <c r="J808" s="3">
        <v>22</v>
      </c>
      <c r="K808" s="3">
        <v>801.76892039109998</v>
      </c>
      <c r="L808" s="3">
        <v>2</v>
      </c>
      <c r="M808" s="3">
        <v>10</v>
      </c>
      <c r="N808" s="3">
        <v>7</v>
      </c>
      <c r="O808" s="3">
        <v>437</v>
      </c>
      <c r="P808" s="3">
        <v>3</v>
      </c>
      <c r="Q808" s="3">
        <v>11937.6323555734</v>
      </c>
      <c r="R808" s="3">
        <v>3</v>
      </c>
      <c r="S808" s="3">
        <v>0</v>
      </c>
      <c r="T808" s="3">
        <v>0</v>
      </c>
      <c r="U808" s="3">
        <v>8358.3234099613892</v>
      </c>
      <c r="V808" s="3">
        <v>1</v>
      </c>
    </row>
    <row r="809" spans="1:22" ht="21.75" customHeight="1" x14ac:dyDescent="0.3">
      <c r="A809" s="3" t="s">
        <v>835</v>
      </c>
      <c r="B809" s="3">
        <v>40</v>
      </c>
      <c r="C809" s="3" t="s">
        <v>28</v>
      </c>
      <c r="D809" s="3" t="s">
        <v>26</v>
      </c>
      <c r="E809" s="3">
        <v>48039.683087509999</v>
      </c>
      <c r="F809" s="3">
        <v>233</v>
      </c>
      <c r="G809" s="3">
        <v>2856.5595289568</v>
      </c>
      <c r="H809" s="3">
        <v>5</v>
      </c>
      <c r="I809" s="3">
        <v>662.786045956007</v>
      </c>
      <c r="J809" s="3">
        <v>25</v>
      </c>
      <c r="K809" s="3">
        <v>493.06114097202402</v>
      </c>
      <c r="L809" s="3">
        <v>2</v>
      </c>
      <c r="M809" s="3">
        <v>17</v>
      </c>
      <c r="N809" s="3">
        <v>5</v>
      </c>
      <c r="O809" s="3">
        <v>713</v>
      </c>
      <c r="P809" s="3">
        <v>1</v>
      </c>
      <c r="Q809" s="3">
        <v>15835.723733434501</v>
      </c>
      <c r="R809" s="3">
        <v>6</v>
      </c>
      <c r="S809" s="3">
        <v>0</v>
      </c>
      <c r="T809" s="3">
        <v>0</v>
      </c>
      <c r="U809" s="3">
        <v>7497.38825520099</v>
      </c>
      <c r="V809" s="3">
        <v>1</v>
      </c>
    </row>
    <row r="810" spans="1:22" ht="21.75" customHeight="1" x14ac:dyDescent="0.3">
      <c r="A810" s="3" t="s">
        <v>836</v>
      </c>
      <c r="B810" s="3">
        <v>33</v>
      </c>
      <c r="C810" s="3" t="s">
        <v>31</v>
      </c>
      <c r="D810" s="3" t="s">
        <v>26</v>
      </c>
      <c r="E810" s="3">
        <v>67120.0935314417</v>
      </c>
      <c r="F810" s="3">
        <v>12</v>
      </c>
      <c r="G810" s="3">
        <v>1618.5011735576199</v>
      </c>
      <c r="H810" s="3">
        <v>2</v>
      </c>
      <c r="I810" s="3">
        <v>614.94742850711498</v>
      </c>
      <c r="J810" s="3">
        <v>47</v>
      </c>
      <c r="K810" s="3">
        <v>395.38895465904301</v>
      </c>
      <c r="L810" s="3">
        <v>15</v>
      </c>
      <c r="M810" s="3">
        <v>1</v>
      </c>
      <c r="N810" s="3">
        <v>1</v>
      </c>
      <c r="O810" s="3">
        <v>731</v>
      </c>
      <c r="P810" s="3">
        <v>0</v>
      </c>
      <c r="Q810" s="3">
        <v>20704.8629625703</v>
      </c>
      <c r="R810" s="3">
        <v>2</v>
      </c>
      <c r="S810" s="3">
        <v>0</v>
      </c>
      <c r="T810" s="3">
        <v>0</v>
      </c>
      <c r="U810" s="3">
        <v>6930.3634969518898</v>
      </c>
      <c r="V810" s="3">
        <v>0</v>
      </c>
    </row>
    <row r="811" spans="1:22" ht="21.75" customHeight="1" x14ac:dyDescent="0.3">
      <c r="A811" s="3" t="s">
        <v>837</v>
      </c>
      <c r="B811" s="3">
        <v>28</v>
      </c>
      <c r="C811" s="3" t="s">
        <v>31</v>
      </c>
      <c r="D811" s="3" t="s">
        <v>24</v>
      </c>
      <c r="E811" s="3">
        <v>32224.9497175496</v>
      </c>
      <c r="F811" s="3">
        <v>41</v>
      </c>
      <c r="G811" s="3">
        <v>741.81633762494096</v>
      </c>
      <c r="H811" s="3">
        <v>2</v>
      </c>
      <c r="I811" s="3">
        <v>1005.49003897484</v>
      </c>
      <c r="J811" s="3">
        <v>16</v>
      </c>
      <c r="K811" s="3">
        <v>552.72809060821203</v>
      </c>
      <c r="L811" s="3">
        <v>42</v>
      </c>
      <c r="M811" s="3">
        <v>16</v>
      </c>
      <c r="N811" s="3">
        <v>5</v>
      </c>
      <c r="O811" s="3">
        <v>539</v>
      </c>
      <c r="P811" s="3">
        <v>3</v>
      </c>
      <c r="Q811" s="3">
        <v>11546.9585770044</v>
      </c>
      <c r="R811" s="3">
        <v>2</v>
      </c>
      <c r="S811" s="3">
        <v>1</v>
      </c>
      <c r="T811" s="3">
        <v>0</v>
      </c>
      <c r="U811" s="3">
        <v>10427.794338474299</v>
      </c>
      <c r="V811" s="3">
        <v>1</v>
      </c>
    </row>
    <row r="812" spans="1:22" ht="21.75" customHeight="1" x14ac:dyDescent="0.3">
      <c r="A812" s="3" t="s">
        <v>838</v>
      </c>
      <c r="B812" s="3">
        <v>65</v>
      </c>
      <c r="C812" s="3" t="s">
        <v>31</v>
      </c>
      <c r="D812" s="3" t="s">
        <v>26</v>
      </c>
      <c r="E812" s="3">
        <v>19638.360221907998</v>
      </c>
      <c r="F812" s="3">
        <v>57</v>
      </c>
      <c r="G812" s="3">
        <v>2139.97250440485</v>
      </c>
      <c r="H812" s="3">
        <v>2</v>
      </c>
      <c r="I812" s="3">
        <v>856.038811723859</v>
      </c>
      <c r="J812" s="3">
        <v>8</v>
      </c>
      <c r="K812" s="3">
        <v>892.29992459639004</v>
      </c>
      <c r="L812" s="3">
        <v>22</v>
      </c>
      <c r="M812" s="3">
        <v>16</v>
      </c>
      <c r="N812" s="3">
        <v>2</v>
      </c>
      <c r="O812" s="3">
        <v>836</v>
      </c>
      <c r="P812" s="3">
        <v>5</v>
      </c>
      <c r="Q812" s="3">
        <v>4521.8719721534999</v>
      </c>
      <c r="R812" s="3">
        <v>3</v>
      </c>
      <c r="S812" s="3">
        <v>0</v>
      </c>
      <c r="T812" s="3">
        <v>0</v>
      </c>
      <c r="U812" s="3">
        <v>13356.091476264901</v>
      </c>
      <c r="V812" s="3">
        <v>0</v>
      </c>
    </row>
    <row r="813" spans="1:22" ht="21.75" customHeight="1" x14ac:dyDescent="0.3">
      <c r="A813" s="3" t="s">
        <v>839</v>
      </c>
      <c r="B813" s="3">
        <v>20</v>
      </c>
      <c r="C813" s="3" t="s">
        <v>28</v>
      </c>
      <c r="D813" s="3" t="s">
        <v>24</v>
      </c>
      <c r="E813" s="3">
        <v>66450.9284478138</v>
      </c>
      <c r="F813" s="3">
        <v>30</v>
      </c>
      <c r="G813" s="3">
        <v>1770.1074155317799</v>
      </c>
      <c r="H813" s="3">
        <v>8</v>
      </c>
      <c r="I813" s="3">
        <v>1064.7089517412901</v>
      </c>
      <c r="J813" s="3">
        <v>4</v>
      </c>
      <c r="K813" s="3">
        <v>872.21787054426602</v>
      </c>
      <c r="L813" s="3">
        <v>14</v>
      </c>
      <c r="M813" s="3">
        <v>19</v>
      </c>
      <c r="N813" s="3">
        <v>6</v>
      </c>
      <c r="O813" s="3">
        <v>516</v>
      </c>
      <c r="P813" s="3">
        <v>0</v>
      </c>
      <c r="Q813" s="3">
        <v>9311.9386907273001</v>
      </c>
      <c r="R813" s="3">
        <v>2</v>
      </c>
      <c r="S813" s="3">
        <v>0</v>
      </c>
      <c r="T813" s="3">
        <v>0</v>
      </c>
      <c r="U813" s="3">
        <v>5511.0742438827801</v>
      </c>
      <c r="V813" s="3">
        <v>1</v>
      </c>
    </row>
    <row r="814" spans="1:22" ht="21.75" customHeight="1" x14ac:dyDescent="0.3">
      <c r="A814" s="3" t="s">
        <v>840</v>
      </c>
      <c r="B814" s="3">
        <v>64</v>
      </c>
      <c r="C814" s="3" t="s">
        <v>31</v>
      </c>
      <c r="D814" s="3" t="s">
        <v>24</v>
      </c>
      <c r="E814" s="3">
        <v>59829.317092548801</v>
      </c>
      <c r="F814" s="3">
        <v>148</v>
      </c>
      <c r="G814" s="3">
        <v>1347.70282713046</v>
      </c>
      <c r="H814" s="3">
        <v>11</v>
      </c>
      <c r="I814" s="3">
        <v>622.58942754647205</v>
      </c>
      <c r="J814" s="3">
        <v>28</v>
      </c>
      <c r="K814" s="3">
        <v>117.215193253991</v>
      </c>
      <c r="L814" s="3">
        <v>72</v>
      </c>
      <c r="M814" s="3">
        <v>3</v>
      </c>
      <c r="N814" s="3">
        <v>0</v>
      </c>
      <c r="O814" s="3">
        <v>311</v>
      </c>
      <c r="P814" s="3">
        <v>3</v>
      </c>
      <c r="Q814" s="3">
        <v>13417.7979659596</v>
      </c>
      <c r="R814" s="3">
        <v>0</v>
      </c>
      <c r="S814" s="3">
        <v>0</v>
      </c>
      <c r="T814" s="3">
        <v>1</v>
      </c>
      <c r="U814" s="3">
        <v>690.24451387869203</v>
      </c>
      <c r="V814" s="3">
        <v>1</v>
      </c>
    </row>
    <row r="815" spans="1:22" ht="21.75" customHeight="1" x14ac:dyDescent="0.3">
      <c r="A815" s="3" t="s">
        <v>841</v>
      </c>
      <c r="B815" s="3">
        <v>32</v>
      </c>
      <c r="C815" s="3" t="s">
        <v>23</v>
      </c>
      <c r="D815" s="3" t="s">
        <v>33</v>
      </c>
      <c r="E815" s="3">
        <v>41617.348976136702</v>
      </c>
      <c r="F815" s="3">
        <v>171</v>
      </c>
      <c r="G815" s="3">
        <v>1179.6202085429099</v>
      </c>
      <c r="H815" s="3">
        <v>3</v>
      </c>
      <c r="I815" s="3">
        <v>1280.18321773771</v>
      </c>
      <c r="J815" s="3">
        <v>5</v>
      </c>
      <c r="K815" s="3">
        <v>242.82879504887899</v>
      </c>
      <c r="L815" s="3">
        <v>57</v>
      </c>
      <c r="M815" s="3">
        <v>5</v>
      </c>
      <c r="N815" s="3">
        <v>0</v>
      </c>
      <c r="O815" s="3">
        <v>498</v>
      </c>
      <c r="P815" s="3">
        <v>2</v>
      </c>
      <c r="Q815" s="3">
        <v>12927.888609133501</v>
      </c>
      <c r="R815" s="3">
        <v>2</v>
      </c>
      <c r="S815" s="3">
        <v>0</v>
      </c>
      <c r="T815" s="3">
        <v>0</v>
      </c>
      <c r="U815" s="3">
        <v>16012.254816017399</v>
      </c>
      <c r="V815" s="3">
        <v>1</v>
      </c>
    </row>
    <row r="816" spans="1:22" ht="21.75" customHeight="1" x14ac:dyDescent="0.3">
      <c r="A816" s="3" t="s">
        <v>842</v>
      </c>
      <c r="B816" s="3">
        <v>23</v>
      </c>
      <c r="C816" s="3" t="s">
        <v>23</v>
      </c>
      <c r="D816" s="3" t="s">
        <v>24</v>
      </c>
      <c r="E816" s="3">
        <v>80711.9475444571</v>
      </c>
      <c r="F816" s="3">
        <v>120</v>
      </c>
      <c r="G816" s="3">
        <v>1005.41086039454</v>
      </c>
      <c r="H816" s="3">
        <v>4</v>
      </c>
      <c r="I816" s="3">
        <v>775.73320214774401</v>
      </c>
      <c r="J816" s="3">
        <v>46</v>
      </c>
      <c r="K816" s="3">
        <v>478.22538086647103</v>
      </c>
      <c r="L816" s="3">
        <v>39</v>
      </c>
      <c r="M816" s="3">
        <v>14</v>
      </c>
      <c r="N816" s="3">
        <v>9</v>
      </c>
      <c r="O816" s="3">
        <v>806</v>
      </c>
      <c r="P816" s="3">
        <v>0</v>
      </c>
      <c r="Q816" s="3">
        <v>1565.55110268976</v>
      </c>
      <c r="R816" s="3">
        <v>0</v>
      </c>
      <c r="S816" s="3">
        <v>1</v>
      </c>
      <c r="T816" s="3">
        <v>0</v>
      </c>
      <c r="U816" s="3">
        <v>9751.7911727878309</v>
      </c>
      <c r="V816" s="3">
        <v>1</v>
      </c>
    </row>
    <row r="817" spans="1:22" ht="21.75" customHeight="1" x14ac:dyDescent="0.3">
      <c r="A817" s="3" t="s">
        <v>843</v>
      </c>
      <c r="B817" s="3">
        <v>20</v>
      </c>
      <c r="C817" s="3" t="s">
        <v>23</v>
      </c>
      <c r="D817" s="3" t="s">
        <v>26</v>
      </c>
      <c r="E817" s="3">
        <v>18239.198546175699</v>
      </c>
      <c r="F817" s="3">
        <v>116</v>
      </c>
      <c r="G817" s="3">
        <v>978.83465097723899</v>
      </c>
      <c r="H817" s="3">
        <v>2</v>
      </c>
      <c r="I817" s="3">
        <v>1043.0909431853599</v>
      </c>
      <c r="J817" s="3">
        <v>40</v>
      </c>
      <c r="K817" s="3">
        <v>323.22931556204202</v>
      </c>
      <c r="L817" s="3">
        <v>37</v>
      </c>
      <c r="M817" s="3">
        <v>10</v>
      </c>
      <c r="N817" s="3">
        <v>3</v>
      </c>
      <c r="O817" s="3">
        <v>717</v>
      </c>
      <c r="P817" s="3">
        <v>5</v>
      </c>
      <c r="Q817" s="3">
        <v>8925.2430335337795</v>
      </c>
      <c r="R817" s="3">
        <v>0</v>
      </c>
      <c r="S817" s="3">
        <v>0</v>
      </c>
      <c r="T817" s="3">
        <v>0</v>
      </c>
      <c r="U817" s="3">
        <v>10014.766318685301</v>
      </c>
      <c r="V817" s="3">
        <v>0</v>
      </c>
    </row>
    <row r="818" spans="1:22" ht="21.75" customHeight="1" x14ac:dyDescent="0.3">
      <c r="A818" s="3" t="s">
        <v>844</v>
      </c>
      <c r="B818" s="3">
        <v>68</v>
      </c>
      <c r="C818" s="3" t="s">
        <v>31</v>
      </c>
      <c r="D818" s="3" t="s">
        <v>24</v>
      </c>
      <c r="E818" s="3">
        <v>27859.458633403701</v>
      </c>
      <c r="F818" s="3">
        <v>211</v>
      </c>
      <c r="G818" s="3">
        <v>523.62740049108004</v>
      </c>
      <c r="H818" s="3">
        <v>9</v>
      </c>
      <c r="I818" s="3">
        <v>1218.3922746230301</v>
      </c>
      <c r="J818" s="3">
        <v>34</v>
      </c>
      <c r="K818" s="3">
        <v>595.590268003598</v>
      </c>
      <c r="L818" s="3">
        <v>5</v>
      </c>
      <c r="M818" s="3">
        <v>17</v>
      </c>
      <c r="N818" s="3">
        <v>6</v>
      </c>
      <c r="O818" s="3">
        <v>686</v>
      </c>
      <c r="P818" s="3">
        <v>0</v>
      </c>
      <c r="Q818" s="3">
        <v>8800.5287224641506</v>
      </c>
      <c r="R818" s="3">
        <v>0</v>
      </c>
      <c r="S818" s="3">
        <v>0</v>
      </c>
      <c r="T818" s="3">
        <v>0</v>
      </c>
      <c r="U818" s="3">
        <v>500</v>
      </c>
      <c r="V818" s="3">
        <v>0</v>
      </c>
    </row>
    <row r="819" spans="1:22" ht="21.75" customHeight="1" x14ac:dyDescent="0.3">
      <c r="A819" s="3" t="s">
        <v>845</v>
      </c>
      <c r="B819" s="3">
        <v>59</v>
      </c>
      <c r="C819" s="3" t="s">
        <v>23</v>
      </c>
      <c r="D819" s="3" t="s">
        <v>33</v>
      </c>
      <c r="E819" s="3">
        <v>40228.383294454303</v>
      </c>
      <c r="F819" s="3">
        <v>77</v>
      </c>
      <c r="G819" s="3">
        <v>2272.4079360749502</v>
      </c>
      <c r="H819" s="3">
        <v>11</v>
      </c>
      <c r="I819" s="3">
        <v>1190.2935104232399</v>
      </c>
      <c r="J819" s="3">
        <v>20</v>
      </c>
      <c r="K819" s="3">
        <v>465.37114554478501</v>
      </c>
      <c r="L819" s="3">
        <v>45</v>
      </c>
      <c r="M819" s="3">
        <v>16</v>
      </c>
      <c r="N819" s="3">
        <v>3</v>
      </c>
      <c r="O819" s="3">
        <v>433</v>
      </c>
      <c r="P819" s="3">
        <v>1</v>
      </c>
      <c r="Q819" s="3">
        <v>10754.4639060104</v>
      </c>
      <c r="R819" s="3">
        <v>0</v>
      </c>
      <c r="S819" s="3">
        <v>1</v>
      </c>
      <c r="T819" s="3">
        <v>0</v>
      </c>
      <c r="U819" s="3">
        <v>9228.2982947707605</v>
      </c>
      <c r="V819" s="3">
        <v>1</v>
      </c>
    </row>
    <row r="820" spans="1:22" ht="21.75" customHeight="1" x14ac:dyDescent="0.3">
      <c r="A820" s="3" t="s">
        <v>846</v>
      </c>
      <c r="B820" s="3">
        <v>51</v>
      </c>
      <c r="C820" s="3" t="s">
        <v>31</v>
      </c>
      <c r="D820" s="3" t="s">
        <v>26</v>
      </c>
      <c r="E820" s="3">
        <v>43584.853868229096</v>
      </c>
      <c r="F820" s="3">
        <v>67</v>
      </c>
      <c r="G820" s="3">
        <v>1847.8396488190599</v>
      </c>
      <c r="H820" s="3">
        <v>0</v>
      </c>
      <c r="I820" s="3">
        <v>926.28994294062898</v>
      </c>
      <c r="J820" s="3">
        <v>44</v>
      </c>
      <c r="K820" s="3">
        <v>386.644205731596</v>
      </c>
      <c r="L820" s="3">
        <v>5</v>
      </c>
      <c r="M820" s="3">
        <v>1</v>
      </c>
      <c r="N820" s="3">
        <v>8</v>
      </c>
      <c r="O820" s="3">
        <v>614</v>
      </c>
      <c r="P820" s="3">
        <v>5</v>
      </c>
      <c r="Q820" s="3">
        <v>15602.1703609044</v>
      </c>
      <c r="R820" s="3">
        <v>3</v>
      </c>
      <c r="S820" s="3">
        <v>0</v>
      </c>
      <c r="T820" s="3">
        <v>0</v>
      </c>
      <c r="U820" s="3">
        <v>500</v>
      </c>
      <c r="V820" s="3">
        <v>0</v>
      </c>
    </row>
    <row r="821" spans="1:22" ht="21.75" customHeight="1" x14ac:dyDescent="0.3">
      <c r="A821" s="3" t="s">
        <v>847</v>
      </c>
      <c r="B821" s="3">
        <v>53</v>
      </c>
      <c r="C821" s="3" t="s">
        <v>23</v>
      </c>
      <c r="D821" s="3" t="s">
        <v>33</v>
      </c>
      <c r="E821" s="3">
        <v>76376.384735515094</v>
      </c>
      <c r="F821" s="3">
        <v>83</v>
      </c>
      <c r="G821" s="3">
        <v>1574.4459779159299</v>
      </c>
      <c r="H821" s="3">
        <v>11</v>
      </c>
      <c r="I821" s="3">
        <v>1086.7714172338899</v>
      </c>
      <c r="J821" s="3">
        <v>44</v>
      </c>
      <c r="K821" s="3">
        <v>994.35084403137</v>
      </c>
      <c r="L821" s="3">
        <v>19</v>
      </c>
      <c r="M821" s="3">
        <v>12</v>
      </c>
      <c r="N821" s="3">
        <v>7</v>
      </c>
      <c r="O821" s="3">
        <v>894</v>
      </c>
      <c r="P821" s="3">
        <v>4</v>
      </c>
      <c r="Q821" s="3">
        <v>7266.7239063018997</v>
      </c>
      <c r="R821" s="3">
        <v>4</v>
      </c>
      <c r="S821" s="3">
        <v>0</v>
      </c>
      <c r="T821" s="3">
        <v>0</v>
      </c>
      <c r="U821" s="3">
        <v>6650.6928484099499</v>
      </c>
      <c r="V821" s="3">
        <v>1</v>
      </c>
    </row>
    <row r="822" spans="1:22" ht="21.75" customHeight="1" x14ac:dyDescent="0.3">
      <c r="A822" s="3" t="s">
        <v>848</v>
      </c>
      <c r="B822" s="3">
        <v>47</v>
      </c>
      <c r="C822" s="3" t="s">
        <v>28</v>
      </c>
      <c r="D822" s="3" t="s">
        <v>33</v>
      </c>
      <c r="E822" s="3">
        <v>50885.562880593701</v>
      </c>
      <c r="F822" s="3">
        <v>102</v>
      </c>
      <c r="G822" s="3">
        <v>1003.40049302502</v>
      </c>
      <c r="H822" s="3">
        <v>3</v>
      </c>
      <c r="I822" s="3">
        <v>1409.5812323903001</v>
      </c>
      <c r="J822" s="3">
        <v>22</v>
      </c>
      <c r="K822" s="3">
        <v>695.67652218871797</v>
      </c>
      <c r="L822" s="3">
        <v>18</v>
      </c>
      <c r="M822" s="3">
        <v>5</v>
      </c>
      <c r="N822" s="3">
        <v>4</v>
      </c>
      <c r="O822" s="3">
        <v>335</v>
      </c>
      <c r="P822" s="3">
        <v>5</v>
      </c>
      <c r="Q822" s="3">
        <v>18400.5221476027</v>
      </c>
      <c r="R822" s="3">
        <v>4</v>
      </c>
      <c r="S822" s="3">
        <v>0</v>
      </c>
      <c r="T822" s="3">
        <v>0</v>
      </c>
      <c r="U822" s="3">
        <v>11135.499250941901</v>
      </c>
      <c r="V822" s="3">
        <v>1</v>
      </c>
    </row>
    <row r="823" spans="1:22" ht="21.75" customHeight="1" x14ac:dyDescent="0.3">
      <c r="A823" s="3" t="s">
        <v>849</v>
      </c>
      <c r="B823" s="3">
        <v>50</v>
      </c>
      <c r="C823" s="3" t="s">
        <v>28</v>
      </c>
      <c r="D823" s="3" t="s">
        <v>24</v>
      </c>
      <c r="E823" s="3">
        <v>46526.828187204199</v>
      </c>
      <c r="F823" s="3">
        <v>102</v>
      </c>
      <c r="G823" s="3">
        <v>2371.4947008887498</v>
      </c>
      <c r="H823" s="3">
        <v>0</v>
      </c>
      <c r="I823" s="3">
        <v>979.76043189114398</v>
      </c>
      <c r="J823" s="3">
        <v>34</v>
      </c>
      <c r="K823" s="3">
        <v>678.71955965546704</v>
      </c>
      <c r="L823" s="3">
        <v>13</v>
      </c>
      <c r="M823" s="3">
        <v>10</v>
      </c>
      <c r="N823" s="3">
        <v>0</v>
      </c>
      <c r="O823" s="3">
        <v>765</v>
      </c>
      <c r="P823" s="3">
        <v>0</v>
      </c>
      <c r="Q823" s="3">
        <v>16432.2991103528</v>
      </c>
      <c r="R823" s="3">
        <v>6</v>
      </c>
      <c r="S823" s="3">
        <v>0</v>
      </c>
      <c r="T823" s="3">
        <v>0</v>
      </c>
      <c r="U823" s="3">
        <v>9443.8102294041892</v>
      </c>
      <c r="V823" s="3">
        <v>1</v>
      </c>
    </row>
    <row r="824" spans="1:22" ht="21.75" customHeight="1" x14ac:dyDescent="0.3">
      <c r="A824" s="3" t="s">
        <v>850</v>
      </c>
      <c r="B824" s="3">
        <v>27</v>
      </c>
      <c r="C824" s="3" t="s">
        <v>28</v>
      </c>
      <c r="D824" s="3" t="s">
        <v>33</v>
      </c>
      <c r="E824" s="3">
        <v>27139.878179764</v>
      </c>
      <c r="F824" s="3">
        <v>48</v>
      </c>
      <c r="G824" s="3">
        <v>363.49128156091803</v>
      </c>
      <c r="H824" s="3">
        <v>10</v>
      </c>
      <c r="I824" s="3">
        <v>544.62375927844698</v>
      </c>
      <c r="J824" s="3">
        <v>45</v>
      </c>
      <c r="K824" s="3">
        <v>298.19697099049603</v>
      </c>
      <c r="L824" s="3">
        <v>64</v>
      </c>
      <c r="M824" s="3">
        <v>19</v>
      </c>
      <c r="N824" s="3">
        <v>2</v>
      </c>
      <c r="O824" s="3">
        <v>492</v>
      </c>
      <c r="P824" s="3">
        <v>5</v>
      </c>
      <c r="Q824" s="3">
        <v>0</v>
      </c>
      <c r="R824" s="3">
        <v>6</v>
      </c>
      <c r="S824" s="3">
        <v>1</v>
      </c>
      <c r="T824" s="3">
        <v>0</v>
      </c>
      <c r="U824" s="3">
        <v>11179.556658743501</v>
      </c>
      <c r="V824" s="3">
        <v>1</v>
      </c>
    </row>
    <row r="825" spans="1:22" ht="21.75" customHeight="1" x14ac:dyDescent="0.3">
      <c r="A825" s="3" t="s">
        <v>851</v>
      </c>
      <c r="B825" s="3">
        <v>58</v>
      </c>
      <c r="C825" s="3" t="s">
        <v>28</v>
      </c>
      <c r="D825" s="3" t="s">
        <v>33</v>
      </c>
      <c r="E825" s="3">
        <v>69559.403753147606</v>
      </c>
      <c r="F825" s="3">
        <v>62</v>
      </c>
      <c r="G825" s="3">
        <v>1395.20567613908</v>
      </c>
      <c r="H825" s="3">
        <v>10</v>
      </c>
      <c r="I825" s="3">
        <v>1004.06775583736</v>
      </c>
      <c r="J825" s="3">
        <v>1</v>
      </c>
      <c r="K825" s="3">
        <v>490.70328152447399</v>
      </c>
      <c r="L825" s="3">
        <v>28</v>
      </c>
      <c r="M825" s="3">
        <v>6</v>
      </c>
      <c r="N825" s="3">
        <v>7</v>
      </c>
      <c r="O825" s="3">
        <v>688</v>
      </c>
      <c r="P825" s="3">
        <v>3</v>
      </c>
      <c r="Q825" s="3">
        <v>9492.6331578497702</v>
      </c>
      <c r="R825" s="3">
        <v>6</v>
      </c>
      <c r="S825" s="3">
        <v>0</v>
      </c>
      <c r="T825" s="3">
        <v>0</v>
      </c>
      <c r="U825" s="3">
        <v>5562.8872139145496</v>
      </c>
      <c r="V825" s="3">
        <v>1</v>
      </c>
    </row>
    <row r="826" spans="1:22" ht="21.75" customHeight="1" x14ac:dyDescent="0.3">
      <c r="A826" s="3" t="s">
        <v>852</v>
      </c>
      <c r="B826" s="3">
        <v>45</v>
      </c>
      <c r="C826" s="3" t="s">
        <v>31</v>
      </c>
      <c r="D826" s="3" t="s">
        <v>26</v>
      </c>
      <c r="E826" s="3">
        <v>29540.464097589698</v>
      </c>
      <c r="F826" s="3">
        <v>139</v>
      </c>
      <c r="G826" s="3">
        <v>2285.71709394036</v>
      </c>
      <c r="H826" s="3">
        <v>6</v>
      </c>
      <c r="I826" s="3">
        <v>786.95157369314302</v>
      </c>
      <c r="J826" s="3">
        <v>41</v>
      </c>
      <c r="K826" s="3">
        <v>465.74308548743198</v>
      </c>
      <c r="L826" s="3">
        <v>30</v>
      </c>
      <c r="M826" s="3">
        <v>17</v>
      </c>
      <c r="N826" s="3">
        <v>6</v>
      </c>
      <c r="O826" s="3">
        <v>441</v>
      </c>
      <c r="P826" s="3">
        <v>1</v>
      </c>
      <c r="Q826" s="3">
        <v>13271.7682473563</v>
      </c>
      <c r="R826" s="3">
        <v>0</v>
      </c>
      <c r="S826" s="3">
        <v>0</v>
      </c>
      <c r="T826" s="3">
        <v>0</v>
      </c>
      <c r="U826" s="3">
        <v>3882.8917798560601</v>
      </c>
      <c r="V826" s="3">
        <v>1</v>
      </c>
    </row>
    <row r="827" spans="1:22" ht="21.75" customHeight="1" x14ac:dyDescent="0.3">
      <c r="A827" s="3" t="s">
        <v>853</v>
      </c>
      <c r="B827" s="3">
        <v>53</v>
      </c>
      <c r="C827" s="3" t="s">
        <v>23</v>
      </c>
      <c r="D827" s="3" t="s">
        <v>33</v>
      </c>
      <c r="E827" s="3">
        <v>27056.996755516899</v>
      </c>
      <c r="F827" s="3">
        <v>175</v>
      </c>
      <c r="G827" s="3">
        <v>10</v>
      </c>
      <c r="H827" s="3">
        <v>6</v>
      </c>
      <c r="I827" s="3">
        <v>20</v>
      </c>
      <c r="J827" s="3">
        <v>8</v>
      </c>
      <c r="K827" s="3">
        <v>523.45726590498305</v>
      </c>
      <c r="L827" s="3">
        <v>24</v>
      </c>
      <c r="M827" s="3">
        <v>16</v>
      </c>
      <c r="N827" s="3">
        <v>7</v>
      </c>
      <c r="O827" s="3">
        <v>547</v>
      </c>
      <c r="P827" s="3">
        <v>4</v>
      </c>
      <c r="Q827" s="3">
        <v>21064.3759886927</v>
      </c>
      <c r="R827" s="3">
        <v>4</v>
      </c>
      <c r="S827" s="3">
        <v>0</v>
      </c>
      <c r="T827" s="3">
        <v>0</v>
      </c>
      <c r="U827" s="3">
        <v>6442.7602151125802</v>
      </c>
      <c r="V827" s="3">
        <v>1</v>
      </c>
    </row>
    <row r="828" spans="1:22" ht="21.75" customHeight="1" x14ac:dyDescent="0.3">
      <c r="A828" s="3" t="s">
        <v>854</v>
      </c>
      <c r="B828" s="3">
        <v>22</v>
      </c>
      <c r="C828" s="3" t="s">
        <v>28</v>
      </c>
      <c r="D828" s="3" t="s">
        <v>24</v>
      </c>
      <c r="E828" s="3">
        <v>42795.353462950901</v>
      </c>
      <c r="F828" s="3">
        <v>190</v>
      </c>
      <c r="G828" s="3">
        <v>1640.8399244187001</v>
      </c>
      <c r="H828" s="3">
        <v>3</v>
      </c>
      <c r="I828" s="3">
        <v>961.69930829608199</v>
      </c>
      <c r="J828" s="3">
        <v>12</v>
      </c>
      <c r="K828" s="3">
        <v>389.93232116251698</v>
      </c>
      <c r="L828" s="3">
        <v>70</v>
      </c>
      <c r="M828" s="3">
        <v>12</v>
      </c>
      <c r="N828" s="3">
        <v>0</v>
      </c>
      <c r="O828" s="3">
        <v>620</v>
      </c>
      <c r="P828" s="3">
        <v>0</v>
      </c>
      <c r="Q828" s="3">
        <v>4808.44479126646</v>
      </c>
      <c r="R828" s="3">
        <v>0</v>
      </c>
      <c r="S828" s="3">
        <v>0</v>
      </c>
      <c r="T828" s="3">
        <v>0</v>
      </c>
      <c r="U828" s="3">
        <v>7883.34398735781</v>
      </c>
      <c r="V828" s="3">
        <v>0</v>
      </c>
    </row>
    <row r="829" spans="1:22" ht="21.75" customHeight="1" x14ac:dyDescent="0.3">
      <c r="A829" s="3" t="s">
        <v>855</v>
      </c>
      <c r="B829" s="3">
        <v>69</v>
      </c>
      <c r="C829" s="3" t="s">
        <v>31</v>
      </c>
      <c r="D829" s="3" t="s">
        <v>24</v>
      </c>
      <c r="E829" s="3">
        <v>52937.492443793002</v>
      </c>
      <c r="F829" s="3">
        <v>158</v>
      </c>
      <c r="G829" s="3">
        <v>971.87435807673501</v>
      </c>
      <c r="H829" s="3">
        <v>4</v>
      </c>
      <c r="I829" s="3">
        <v>840.82772750546303</v>
      </c>
      <c r="J829" s="3">
        <v>42</v>
      </c>
      <c r="K829" s="3">
        <v>730.63526953416397</v>
      </c>
      <c r="L829" s="3">
        <v>45</v>
      </c>
      <c r="M829" s="3">
        <v>13</v>
      </c>
      <c r="N829" s="3">
        <v>1</v>
      </c>
      <c r="O829" s="3">
        <v>823</v>
      </c>
      <c r="P829" s="3">
        <v>2</v>
      </c>
      <c r="Q829" s="3">
        <v>1654.0189142234899</v>
      </c>
      <c r="R829" s="3">
        <v>4</v>
      </c>
      <c r="S829" s="3">
        <v>0</v>
      </c>
      <c r="T829" s="3">
        <v>0</v>
      </c>
      <c r="U829" s="3">
        <v>5402.7129141789101</v>
      </c>
      <c r="V829" s="3">
        <v>1</v>
      </c>
    </row>
    <row r="830" spans="1:22" ht="21.75" customHeight="1" x14ac:dyDescent="0.3">
      <c r="A830" s="3" t="s">
        <v>856</v>
      </c>
      <c r="B830" s="3">
        <v>31</v>
      </c>
      <c r="C830" s="3" t="s">
        <v>28</v>
      </c>
      <c r="D830" s="3" t="s">
        <v>24</v>
      </c>
      <c r="E830" s="3">
        <v>37037.4331971145</v>
      </c>
      <c r="F830" s="3">
        <v>99</v>
      </c>
      <c r="G830" s="3">
        <v>1596.9288729455</v>
      </c>
      <c r="H830" s="3">
        <v>9</v>
      </c>
      <c r="I830" s="3">
        <v>1204.7462200241</v>
      </c>
      <c r="J830" s="3">
        <v>33</v>
      </c>
      <c r="K830" s="3">
        <v>832.78027444374595</v>
      </c>
      <c r="L830" s="3">
        <v>51</v>
      </c>
      <c r="M830" s="3">
        <v>8</v>
      </c>
      <c r="N830" s="3">
        <v>9</v>
      </c>
      <c r="O830" s="3">
        <v>685</v>
      </c>
      <c r="P830" s="3">
        <v>5</v>
      </c>
      <c r="Q830" s="3">
        <v>13340.8027098658</v>
      </c>
      <c r="R830" s="3">
        <v>5</v>
      </c>
      <c r="S830" s="3">
        <v>0</v>
      </c>
      <c r="T830" s="3">
        <v>0</v>
      </c>
      <c r="U830" s="3">
        <v>7539.5050412523797</v>
      </c>
      <c r="V830" s="3">
        <v>1</v>
      </c>
    </row>
    <row r="831" spans="1:22" ht="21.75" customHeight="1" x14ac:dyDescent="0.3">
      <c r="A831" s="3" t="s">
        <v>857</v>
      </c>
      <c r="B831" s="3">
        <v>20</v>
      </c>
      <c r="C831" s="3" t="s">
        <v>28</v>
      </c>
      <c r="D831" s="3" t="s">
        <v>33</v>
      </c>
      <c r="E831" s="3">
        <v>62726.315053236904</v>
      </c>
      <c r="F831" s="3">
        <v>5</v>
      </c>
      <c r="G831" s="3">
        <v>1200.4394936277899</v>
      </c>
      <c r="H831" s="3">
        <v>6</v>
      </c>
      <c r="I831" s="3">
        <v>537.46721987909302</v>
      </c>
      <c r="J831" s="3">
        <v>15</v>
      </c>
      <c r="K831" s="3">
        <v>691.36029106197395</v>
      </c>
      <c r="L831" s="3">
        <v>15</v>
      </c>
      <c r="M831" s="3">
        <v>12</v>
      </c>
      <c r="N831" s="3">
        <v>6</v>
      </c>
      <c r="O831" s="3">
        <v>622</v>
      </c>
      <c r="P831" s="3">
        <v>1</v>
      </c>
      <c r="Q831" s="3">
        <v>5957.6807282159198</v>
      </c>
      <c r="R831" s="3">
        <v>1</v>
      </c>
      <c r="S831" s="3">
        <v>0</v>
      </c>
      <c r="T831" s="3">
        <v>0</v>
      </c>
      <c r="U831" s="3">
        <v>8063.6845741816196</v>
      </c>
      <c r="V831" s="3">
        <v>0</v>
      </c>
    </row>
    <row r="832" spans="1:22" ht="21.75" customHeight="1" x14ac:dyDescent="0.3">
      <c r="A832" s="3" t="s">
        <v>858</v>
      </c>
      <c r="B832" s="3">
        <v>63</v>
      </c>
      <c r="C832" s="3" t="s">
        <v>31</v>
      </c>
      <c r="D832" s="3" t="s">
        <v>26</v>
      </c>
      <c r="E832" s="3">
        <v>44906.427014346496</v>
      </c>
      <c r="F832" s="3">
        <v>181</v>
      </c>
      <c r="G832" s="3">
        <v>1974.95303168498</v>
      </c>
      <c r="H832" s="3">
        <v>5</v>
      </c>
      <c r="I832" s="3">
        <v>273.00161816724199</v>
      </c>
      <c r="J832" s="3">
        <v>4</v>
      </c>
      <c r="K832" s="3">
        <v>474.995248442518</v>
      </c>
      <c r="L832" s="3">
        <v>10</v>
      </c>
      <c r="M832" s="3">
        <v>5</v>
      </c>
      <c r="N832" s="3">
        <v>4</v>
      </c>
      <c r="O832" s="3">
        <v>760</v>
      </c>
      <c r="P832" s="3">
        <v>5</v>
      </c>
      <c r="Q832" s="3">
        <v>11560.869408000801</v>
      </c>
      <c r="R832" s="3">
        <v>2</v>
      </c>
      <c r="S832" s="3">
        <v>0</v>
      </c>
      <c r="T832" s="3">
        <v>0</v>
      </c>
      <c r="U832" s="3">
        <v>9177.9016413470999</v>
      </c>
      <c r="V832" s="3">
        <v>0</v>
      </c>
    </row>
    <row r="833" spans="1:22" ht="21.75" customHeight="1" x14ac:dyDescent="0.3">
      <c r="A833" s="3" t="s">
        <v>859</v>
      </c>
      <c r="B833" s="3">
        <v>24</v>
      </c>
      <c r="C833" s="3" t="s">
        <v>31</v>
      </c>
      <c r="D833" s="3" t="s">
        <v>24</v>
      </c>
      <c r="E833" s="3">
        <v>68949.840913008506</v>
      </c>
      <c r="F833" s="3">
        <v>138</v>
      </c>
      <c r="G833" s="3">
        <v>2486.0350289663702</v>
      </c>
      <c r="H833" s="3">
        <v>3</v>
      </c>
      <c r="I833" s="3">
        <v>859.03830079367799</v>
      </c>
      <c r="J833" s="3">
        <v>0</v>
      </c>
      <c r="K833" s="3">
        <v>399.27350169617603</v>
      </c>
      <c r="L833" s="3">
        <v>17</v>
      </c>
      <c r="M833" s="3">
        <v>0</v>
      </c>
      <c r="N833" s="3">
        <v>4</v>
      </c>
      <c r="O833" s="3">
        <v>622</v>
      </c>
      <c r="P833" s="3">
        <v>2</v>
      </c>
      <c r="Q833" s="3">
        <v>7624.1144810239002</v>
      </c>
      <c r="R833" s="3">
        <v>7</v>
      </c>
      <c r="S833" s="3">
        <v>0</v>
      </c>
      <c r="T833" s="3">
        <v>0</v>
      </c>
      <c r="U833" s="3">
        <v>17702.352110866901</v>
      </c>
      <c r="V833" s="3">
        <v>1</v>
      </c>
    </row>
    <row r="834" spans="1:22" ht="21.75" customHeight="1" x14ac:dyDescent="0.3">
      <c r="A834" s="3" t="s">
        <v>860</v>
      </c>
      <c r="B834" s="3">
        <v>49</v>
      </c>
      <c r="C834" s="3" t="s">
        <v>23</v>
      </c>
      <c r="D834" s="3" t="s">
        <v>33</v>
      </c>
      <c r="E834" s="3">
        <v>59091.991017495297</v>
      </c>
      <c r="F834" s="3">
        <v>116</v>
      </c>
      <c r="G834" s="3">
        <v>3510.6610993524901</v>
      </c>
      <c r="H834" s="3">
        <v>3</v>
      </c>
      <c r="I834" s="3">
        <v>933.06208566190605</v>
      </c>
      <c r="J834" s="3">
        <v>39</v>
      </c>
      <c r="K834" s="3">
        <v>770.61381736958401</v>
      </c>
      <c r="L834" s="3">
        <v>55</v>
      </c>
      <c r="M834" s="3">
        <v>0</v>
      </c>
      <c r="N834" s="3">
        <v>9</v>
      </c>
      <c r="O834" s="3">
        <v>569</v>
      </c>
      <c r="P834" s="3">
        <v>3</v>
      </c>
      <c r="Q834" s="3">
        <v>17525.619142727101</v>
      </c>
      <c r="R834" s="3">
        <v>6</v>
      </c>
      <c r="S834" s="3">
        <v>0</v>
      </c>
      <c r="T834" s="3">
        <v>0</v>
      </c>
      <c r="U834" s="3">
        <v>3637.4957366190702</v>
      </c>
      <c r="V834" s="3">
        <v>1</v>
      </c>
    </row>
    <row r="835" spans="1:22" ht="21.75" customHeight="1" x14ac:dyDescent="0.3">
      <c r="A835" s="3" t="s">
        <v>861</v>
      </c>
      <c r="B835" s="3">
        <v>49</v>
      </c>
      <c r="C835" s="3" t="s">
        <v>23</v>
      </c>
      <c r="D835" s="3" t="s">
        <v>24</v>
      </c>
      <c r="E835" s="3">
        <v>82246.628126554497</v>
      </c>
      <c r="F835" s="3">
        <v>200</v>
      </c>
      <c r="G835" s="3">
        <v>1409.2801207022601</v>
      </c>
      <c r="H835" s="3">
        <v>1</v>
      </c>
      <c r="I835" s="3">
        <v>832.84153088494895</v>
      </c>
      <c r="J835" s="3">
        <v>21</v>
      </c>
      <c r="K835" s="3">
        <v>580.95074718563296</v>
      </c>
      <c r="L835" s="3">
        <v>55</v>
      </c>
      <c r="M835" s="3">
        <v>3</v>
      </c>
      <c r="N835" s="3">
        <v>8</v>
      </c>
      <c r="O835" s="3">
        <v>436</v>
      </c>
      <c r="P835" s="3">
        <v>1</v>
      </c>
      <c r="Q835" s="3">
        <v>16457.061086244099</v>
      </c>
      <c r="R835" s="3">
        <v>4</v>
      </c>
      <c r="S835" s="3">
        <v>0</v>
      </c>
      <c r="T835" s="3">
        <v>0</v>
      </c>
      <c r="U835" s="3">
        <v>11160.770433273499</v>
      </c>
      <c r="V835" s="3">
        <v>1</v>
      </c>
    </row>
    <row r="836" spans="1:22" ht="21.75" customHeight="1" x14ac:dyDescent="0.3">
      <c r="A836" s="3" t="s">
        <v>862</v>
      </c>
      <c r="B836" s="3">
        <v>36</v>
      </c>
      <c r="C836" s="3" t="s">
        <v>28</v>
      </c>
      <c r="D836" s="3" t="s">
        <v>24</v>
      </c>
      <c r="E836" s="3">
        <v>42039.879334205201</v>
      </c>
      <c r="F836" s="3">
        <v>189</v>
      </c>
      <c r="G836" s="3">
        <v>2090.3782016641899</v>
      </c>
      <c r="H836" s="3">
        <v>9</v>
      </c>
      <c r="I836" s="3">
        <v>807.24803928989104</v>
      </c>
      <c r="J836" s="3">
        <v>47</v>
      </c>
      <c r="K836" s="3">
        <v>639.11772344437895</v>
      </c>
      <c r="L836" s="3">
        <v>56</v>
      </c>
      <c r="M836" s="3">
        <v>13</v>
      </c>
      <c r="N836" s="3">
        <v>0</v>
      </c>
      <c r="O836" s="3">
        <v>693</v>
      </c>
      <c r="P836" s="3">
        <v>1</v>
      </c>
      <c r="Q836" s="3">
        <v>8361.4386759690406</v>
      </c>
      <c r="R836" s="3">
        <v>0</v>
      </c>
      <c r="S836" s="3">
        <v>0</v>
      </c>
      <c r="T836" s="3">
        <v>0</v>
      </c>
      <c r="U836" s="3">
        <v>8139.0137739474203</v>
      </c>
      <c r="V836" s="3">
        <v>0</v>
      </c>
    </row>
    <row r="837" spans="1:22" ht="21.75" customHeight="1" x14ac:dyDescent="0.3">
      <c r="A837" s="3" t="s">
        <v>863</v>
      </c>
      <c r="B837" s="3">
        <v>67</v>
      </c>
      <c r="C837" s="3" t="s">
        <v>28</v>
      </c>
      <c r="D837" s="3" t="s">
        <v>26</v>
      </c>
      <c r="E837" s="3">
        <v>65191.478439300699</v>
      </c>
      <c r="F837" s="3">
        <v>118</v>
      </c>
      <c r="G837" s="3">
        <v>1773.72325115889</v>
      </c>
      <c r="H837" s="3">
        <v>1</v>
      </c>
      <c r="I837" s="3">
        <v>425.94556602778601</v>
      </c>
      <c r="J837" s="3">
        <v>45</v>
      </c>
      <c r="K837" s="3">
        <v>576.47683527098104</v>
      </c>
      <c r="L837" s="3">
        <v>68</v>
      </c>
      <c r="M837" s="3">
        <v>17</v>
      </c>
      <c r="N837" s="3">
        <v>4</v>
      </c>
      <c r="O837" s="3">
        <v>360</v>
      </c>
      <c r="P837" s="3">
        <v>1</v>
      </c>
      <c r="Q837" s="3">
        <v>21065.2778798094</v>
      </c>
      <c r="R837" s="3">
        <v>2</v>
      </c>
      <c r="S837" s="3">
        <v>0</v>
      </c>
      <c r="T837" s="3">
        <v>0</v>
      </c>
      <c r="U837" s="3">
        <v>16217.362223618</v>
      </c>
      <c r="V837" s="3">
        <v>1</v>
      </c>
    </row>
    <row r="838" spans="1:22" ht="21.75" customHeight="1" x14ac:dyDescent="0.3">
      <c r="A838" s="3" t="s">
        <v>864</v>
      </c>
      <c r="B838" s="3">
        <v>66</v>
      </c>
      <c r="C838" s="3" t="s">
        <v>23</v>
      </c>
      <c r="D838" s="3" t="s">
        <v>24</v>
      </c>
      <c r="E838" s="3">
        <v>17837.398007353699</v>
      </c>
      <c r="F838" s="3">
        <v>191</v>
      </c>
      <c r="G838" s="3">
        <v>1832.86521547864</v>
      </c>
      <c r="H838" s="3">
        <v>11</v>
      </c>
      <c r="I838" s="3">
        <v>751.37900205877702</v>
      </c>
      <c r="J838" s="3">
        <v>25</v>
      </c>
      <c r="K838" s="3">
        <v>314.26072218840102</v>
      </c>
      <c r="L838" s="3">
        <v>65</v>
      </c>
      <c r="M838" s="3">
        <v>15</v>
      </c>
      <c r="N838" s="3">
        <v>6</v>
      </c>
      <c r="O838" s="3">
        <v>627</v>
      </c>
      <c r="P838" s="3">
        <v>4</v>
      </c>
      <c r="Q838" s="3">
        <v>12381.6649146077</v>
      </c>
      <c r="R838" s="3">
        <v>2</v>
      </c>
      <c r="S838" s="3">
        <v>0</v>
      </c>
      <c r="T838" s="3">
        <v>0</v>
      </c>
      <c r="U838" s="3">
        <v>4111.9749009810903</v>
      </c>
      <c r="V838" s="3">
        <v>0</v>
      </c>
    </row>
    <row r="839" spans="1:22" ht="21.75" customHeight="1" x14ac:dyDescent="0.3">
      <c r="A839" s="3" t="s">
        <v>865</v>
      </c>
      <c r="B839" s="3">
        <v>42</v>
      </c>
      <c r="C839" s="3" t="s">
        <v>23</v>
      </c>
      <c r="D839" s="3" t="s">
        <v>26</v>
      </c>
      <c r="E839" s="3">
        <v>102049.856475366</v>
      </c>
      <c r="F839" s="3">
        <v>60</v>
      </c>
      <c r="G839" s="3">
        <v>2680.6399580658999</v>
      </c>
      <c r="H839" s="3">
        <v>3</v>
      </c>
      <c r="I839" s="3">
        <v>678.057959673455</v>
      </c>
      <c r="J839" s="3">
        <v>33</v>
      </c>
      <c r="K839" s="3">
        <v>890.84735185915201</v>
      </c>
      <c r="L839" s="3">
        <v>73</v>
      </c>
      <c r="M839" s="3">
        <v>2</v>
      </c>
      <c r="N839" s="3">
        <v>4</v>
      </c>
      <c r="O839" s="3">
        <v>467</v>
      </c>
      <c r="P839" s="3">
        <v>5</v>
      </c>
      <c r="Q839" s="3">
        <v>13983.5343627975</v>
      </c>
      <c r="R839" s="3">
        <v>3</v>
      </c>
      <c r="S839" s="3">
        <v>0</v>
      </c>
      <c r="T839" s="3">
        <v>0</v>
      </c>
      <c r="U839" s="3">
        <v>6980.8602347801598</v>
      </c>
      <c r="V839" s="3">
        <v>1</v>
      </c>
    </row>
    <row r="840" spans="1:22" ht="21.75" customHeight="1" x14ac:dyDescent="0.3">
      <c r="A840" s="3" t="s">
        <v>866</v>
      </c>
      <c r="B840" s="3">
        <v>34</v>
      </c>
      <c r="C840" s="3" t="s">
        <v>31</v>
      </c>
      <c r="D840" s="3" t="s">
        <v>33</v>
      </c>
      <c r="E840" s="3">
        <v>64291.037602482596</v>
      </c>
      <c r="F840" s="3">
        <v>72</v>
      </c>
      <c r="G840" s="3">
        <v>952.64528572207996</v>
      </c>
      <c r="H840" s="3">
        <v>4</v>
      </c>
      <c r="I840" s="3">
        <v>1175.4480592686</v>
      </c>
      <c r="J840" s="3">
        <v>49</v>
      </c>
      <c r="K840" s="3">
        <v>1113.44160526837</v>
      </c>
      <c r="L840" s="3">
        <v>15</v>
      </c>
      <c r="M840" s="3">
        <v>5</v>
      </c>
      <c r="N840" s="3">
        <v>9</v>
      </c>
      <c r="O840" s="3">
        <v>657</v>
      </c>
      <c r="P840" s="3">
        <v>4</v>
      </c>
      <c r="Q840" s="3">
        <v>8026.54659209086</v>
      </c>
      <c r="R840" s="3">
        <v>6</v>
      </c>
      <c r="S840" s="3">
        <v>1</v>
      </c>
      <c r="T840" s="3">
        <v>0</v>
      </c>
      <c r="U840" s="3">
        <v>6364.3235433269601</v>
      </c>
      <c r="V840" s="3">
        <v>1</v>
      </c>
    </row>
    <row r="841" spans="1:22" ht="21.75" customHeight="1" x14ac:dyDescent="0.3">
      <c r="A841" s="3" t="s">
        <v>867</v>
      </c>
      <c r="B841" s="3">
        <v>56</v>
      </c>
      <c r="C841" s="3" t="s">
        <v>23</v>
      </c>
      <c r="D841" s="3" t="s">
        <v>24</v>
      </c>
      <c r="E841" s="3">
        <v>44666.469999991001</v>
      </c>
      <c r="F841" s="3">
        <v>95</v>
      </c>
      <c r="G841" s="3">
        <v>1213.3720011881901</v>
      </c>
      <c r="H841" s="3">
        <v>3</v>
      </c>
      <c r="I841" s="3">
        <v>932.76387741071505</v>
      </c>
      <c r="J841" s="3">
        <v>20</v>
      </c>
      <c r="K841" s="3">
        <v>391.98066702599698</v>
      </c>
      <c r="L841" s="3">
        <v>5</v>
      </c>
      <c r="M841" s="3">
        <v>0</v>
      </c>
      <c r="N841" s="3">
        <v>6</v>
      </c>
      <c r="O841" s="3">
        <v>834</v>
      </c>
      <c r="P841" s="3">
        <v>0</v>
      </c>
      <c r="Q841" s="3">
        <v>7578.9132712056698</v>
      </c>
      <c r="R841" s="3">
        <v>3</v>
      </c>
      <c r="S841" s="3">
        <v>0</v>
      </c>
      <c r="T841" s="3">
        <v>0</v>
      </c>
      <c r="U841" s="3">
        <v>500</v>
      </c>
      <c r="V841" s="3">
        <v>0</v>
      </c>
    </row>
    <row r="842" spans="1:22" ht="21.75" customHeight="1" x14ac:dyDescent="0.3">
      <c r="A842" s="3" t="s">
        <v>868</v>
      </c>
      <c r="B842" s="3">
        <v>40</v>
      </c>
      <c r="C842" s="3" t="s">
        <v>23</v>
      </c>
      <c r="D842" s="3" t="s">
        <v>33</v>
      </c>
      <c r="E842" s="3">
        <v>45335.746208608703</v>
      </c>
      <c r="F842" s="3">
        <v>231</v>
      </c>
      <c r="G842" s="3">
        <v>1359.6210730800201</v>
      </c>
      <c r="H842" s="3">
        <v>2</v>
      </c>
      <c r="I842" s="3">
        <v>702.701007389182</v>
      </c>
      <c r="J842" s="3">
        <v>6</v>
      </c>
      <c r="K842" s="3">
        <v>490.16748321686703</v>
      </c>
      <c r="L842" s="3">
        <v>51</v>
      </c>
      <c r="M842" s="3">
        <v>10</v>
      </c>
      <c r="N842" s="3">
        <v>0</v>
      </c>
      <c r="O842" s="3">
        <v>358</v>
      </c>
      <c r="P842" s="3">
        <v>2</v>
      </c>
      <c r="Q842" s="3">
        <v>21198.751231076702</v>
      </c>
      <c r="R842" s="3">
        <v>4</v>
      </c>
      <c r="S842" s="3">
        <v>0</v>
      </c>
      <c r="T842" s="3">
        <v>0</v>
      </c>
      <c r="U842" s="3">
        <v>8011.6254478150804</v>
      </c>
      <c r="V842" s="3">
        <v>1</v>
      </c>
    </row>
    <row r="843" spans="1:22" ht="21.75" customHeight="1" x14ac:dyDescent="0.3">
      <c r="A843" s="3" t="s">
        <v>869</v>
      </c>
      <c r="B843" s="3">
        <v>33</v>
      </c>
      <c r="C843" s="3" t="s">
        <v>28</v>
      </c>
      <c r="D843" s="3" t="s">
        <v>33</v>
      </c>
      <c r="E843" s="3">
        <v>45553.5846745292</v>
      </c>
      <c r="F843" s="3">
        <v>142</v>
      </c>
      <c r="G843" s="3">
        <v>712.12108480172606</v>
      </c>
      <c r="H843" s="3">
        <v>10</v>
      </c>
      <c r="I843" s="3">
        <v>1403.35970674797</v>
      </c>
      <c r="J843" s="3">
        <v>24</v>
      </c>
      <c r="K843" s="3">
        <v>404.84533063174501</v>
      </c>
      <c r="L843" s="3">
        <v>54</v>
      </c>
      <c r="M843" s="3">
        <v>9</v>
      </c>
      <c r="N843" s="3">
        <v>4</v>
      </c>
      <c r="O843" s="3">
        <v>733</v>
      </c>
      <c r="P843" s="3">
        <v>5</v>
      </c>
      <c r="Q843" s="3">
        <v>12695.8268168943</v>
      </c>
      <c r="R843" s="3">
        <v>3</v>
      </c>
      <c r="S843" s="3">
        <v>0</v>
      </c>
      <c r="T843" s="3">
        <v>0</v>
      </c>
      <c r="U843" s="3">
        <v>8546.2531267685499</v>
      </c>
      <c r="V843" s="3">
        <v>0</v>
      </c>
    </row>
    <row r="844" spans="1:22" ht="21.75" customHeight="1" x14ac:dyDescent="0.3">
      <c r="A844" s="3" t="s">
        <v>870</v>
      </c>
      <c r="B844" s="3">
        <v>21</v>
      </c>
      <c r="C844" s="3" t="s">
        <v>23</v>
      </c>
      <c r="D844" s="3" t="s">
        <v>33</v>
      </c>
      <c r="E844" s="3">
        <v>83120.659215830194</v>
      </c>
      <c r="F844" s="3">
        <v>139</v>
      </c>
      <c r="G844" s="3">
        <v>1498.82005212797</v>
      </c>
      <c r="H844" s="3">
        <v>1</v>
      </c>
      <c r="I844" s="3">
        <v>705.88231332474697</v>
      </c>
      <c r="J844" s="3">
        <v>11</v>
      </c>
      <c r="K844" s="3">
        <v>334.27982259033098</v>
      </c>
      <c r="L844" s="3">
        <v>75</v>
      </c>
      <c r="M844" s="3">
        <v>17</v>
      </c>
      <c r="N844" s="3">
        <v>5</v>
      </c>
      <c r="O844" s="3">
        <v>383</v>
      </c>
      <c r="P844" s="3">
        <v>5</v>
      </c>
      <c r="Q844" s="3">
        <v>13362.904960763601</v>
      </c>
      <c r="R844" s="3">
        <v>6</v>
      </c>
      <c r="S844" s="3">
        <v>0</v>
      </c>
      <c r="T844" s="3">
        <v>0</v>
      </c>
      <c r="U844" s="3">
        <v>5152.5862670486804</v>
      </c>
      <c r="V844" s="3">
        <v>1</v>
      </c>
    </row>
    <row r="845" spans="1:22" ht="21.75" customHeight="1" x14ac:dyDescent="0.3">
      <c r="A845" s="3" t="s">
        <v>871</v>
      </c>
      <c r="B845" s="3">
        <v>30</v>
      </c>
      <c r="C845" s="3" t="s">
        <v>28</v>
      </c>
      <c r="D845" s="3" t="s">
        <v>24</v>
      </c>
      <c r="E845" s="3">
        <v>66173.891006141901</v>
      </c>
      <c r="F845" s="3">
        <v>107</v>
      </c>
      <c r="G845" s="3">
        <v>2026.3759384561899</v>
      </c>
      <c r="H845" s="3">
        <v>3</v>
      </c>
      <c r="I845" s="3">
        <v>995.22535336015699</v>
      </c>
      <c r="J845" s="3">
        <v>30</v>
      </c>
      <c r="K845" s="3">
        <v>649.07214858413101</v>
      </c>
      <c r="L845" s="3">
        <v>72</v>
      </c>
      <c r="M845" s="3">
        <v>3</v>
      </c>
      <c r="N845" s="3">
        <v>5</v>
      </c>
      <c r="O845" s="3">
        <v>547</v>
      </c>
      <c r="P845" s="3">
        <v>0</v>
      </c>
      <c r="Q845" s="3">
        <v>8931.3762794012691</v>
      </c>
      <c r="R845" s="3">
        <v>0</v>
      </c>
      <c r="S845" s="3">
        <v>0</v>
      </c>
      <c r="T845" s="3">
        <v>0</v>
      </c>
      <c r="U845" s="3">
        <v>500</v>
      </c>
      <c r="V845" s="3">
        <v>1</v>
      </c>
    </row>
    <row r="846" spans="1:22" ht="21.75" customHeight="1" x14ac:dyDescent="0.3">
      <c r="A846" s="3" t="s">
        <v>872</v>
      </c>
      <c r="B846" s="3">
        <v>58</v>
      </c>
      <c r="C846" s="3" t="s">
        <v>23</v>
      </c>
      <c r="D846" s="3" t="s">
        <v>26</v>
      </c>
      <c r="E846" s="3">
        <v>42020.270557063697</v>
      </c>
      <c r="F846" s="3">
        <v>51</v>
      </c>
      <c r="G846" s="3">
        <v>2162.6895660190798</v>
      </c>
      <c r="H846" s="3">
        <v>10</v>
      </c>
      <c r="I846" s="3">
        <v>741.57753324375096</v>
      </c>
      <c r="J846" s="3">
        <v>46</v>
      </c>
      <c r="K846" s="3">
        <v>355.22974900862198</v>
      </c>
      <c r="L846" s="3">
        <v>48</v>
      </c>
      <c r="M846" s="3">
        <v>5</v>
      </c>
      <c r="N846" s="3">
        <v>3</v>
      </c>
      <c r="O846" s="3">
        <v>795</v>
      </c>
      <c r="P846" s="3">
        <v>2</v>
      </c>
      <c r="Q846" s="3">
        <v>13636.6208546896</v>
      </c>
      <c r="R846" s="3">
        <v>3</v>
      </c>
      <c r="S846" s="3">
        <v>0</v>
      </c>
      <c r="T846" s="3">
        <v>0</v>
      </c>
      <c r="U846" s="3">
        <v>12012.444549293201</v>
      </c>
      <c r="V846" s="3">
        <v>0</v>
      </c>
    </row>
    <row r="847" spans="1:22" ht="21.75" customHeight="1" x14ac:dyDescent="0.3">
      <c r="A847" s="3" t="s">
        <v>873</v>
      </c>
      <c r="B847" s="3">
        <v>57</v>
      </c>
      <c r="C847" s="3" t="s">
        <v>31</v>
      </c>
      <c r="D847" s="3" t="s">
        <v>24</v>
      </c>
      <c r="E847" s="3">
        <v>27701.329673762899</v>
      </c>
      <c r="F847" s="3">
        <v>85</v>
      </c>
      <c r="G847" s="3">
        <v>1352.9394307432001</v>
      </c>
      <c r="H847" s="3">
        <v>4</v>
      </c>
      <c r="I847" s="3">
        <v>1370.9033802598001</v>
      </c>
      <c r="J847" s="3">
        <v>26</v>
      </c>
      <c r="K847" s="3">
        <v>261.20060967338901</v>
      </c>
      <c r="L847" s="3">
        <v>71</v>
      </c>
      <c r="M847" s="3">
        <v>18</v>
      </c>
      <c r="N847" s="3">
        <v>4</v>
      </c>
      <c r="O847" s="3">
        <v>695</v>
      </c>
      <c r="P847" s="3">
        <v>0</v>
      </c>
      <c r="Q847" s="3">
        <v>12107.343244215001</v>
      </c>
      <c r="R847" s="3">
        <v>1</v>
      </c>
      <c r="S847" s="3">
        <v>1</v>
      </c>
      <c r="T847" s="3">
        <v>0</v>
      </c>
      <c r="U847" s="3">
        <v>15719.013038020999</v>
      </c>
      <c r="V847" s="3">
        <v>1</v>
      </c>
    </row>
    <row r="848" spans="1:22" ht="21.75" customHeight="1" x14ac:dyDescent="0.3">
      <c r="A848" s="3" t="s">
        <v>874</v>
      </c>
      <c r="B848" s="3">
        <v>53</v>
      </c>
      <c r="C848" s="3" t="s">
        <v>23</v>
      </c>
      <c r="D848" s="3" t="s">
        <v>33</v>
      </c>
      <c r="E848" s="3">
        <v>71529.883439142504</v>
      </c>
      <c r="F848" s="3">
        <v>19</v>
      </c>
      <c r="G848" s="3">
        <v>2413.6287432824502</v>
      </c>
      <c r="H848" s="3">
        <v>0</v>
      </c>
      <c r="I848" s="3">
        <v>830.40092153476405</v>
      </c>
      <c r="J848" s="3">
        <v>21</v>
      </c>
      <c r="K848" s="3">
        <v>611.55678542225803</v>
      </c>
      <c r="L848" s="3">
        <v>55</v>
      </c>
      <c r="M848" s="3">
        <v>8</v>
      </c>
      <c r="N848" s="3">
        <v>7</v>
      </c>
      <c r="O848" s="3">
        <v>780</v>
      </c>
      <c r="P848" s="3">
        <v>1</v>
      </c>
      <c r="Q848" s="3">
        <v>11891.5069540151</v>
      </c>
      <c r="R848" s="3">
        <v>4</v>
      </c>
      <c r="S848" s="3">
        <v>0</v>
      </c>
      <c r="T848" s="3">
        <v>0</v>
      </c>
      <c r="U848" s="3">
        <v>13629.173201649701</v>
      </c>
      <c r="V848" s="3">
        <v>1</v>
      </c>
    </row>
    <row r="849" spans="1:22" ht="21.75" customHeight="1" x14ac:dyDescent="0.3">
      <c r="A849" s="3" t="s">
        <v>875</v>
      </c>
      <c r="B849" s="3">
        <v>57</v>
      </c>
      <c r="C849" s="3" t="s">
        <v>23</v>
      </c>
      <c r="D849" s="3" t="s">
        <v>26</v>
      </c>
      <c r="E849" s="3">
        <v>65093.880673645202</v>
      </c>
      <c r="F849" s="3">
        <v>56</v>
      </c>
      <c r="G849" s="3">
        <v>10</v>
      </c>
      <c r="H849" s="3">
        <v>0</v>
      </c>
      <c r="I849" s="3">
        <v>840.74497976173598</v>
      </c>
      <c r="J849" s="3">
        <v>33</v>
      </c>
      <c r="K849" s="3">
        <v>281.33241386056102</v>
      </c>
      <c r="L849" s="3">
        <v>40</v>
      </c>
      <c r="M849" s="3">
        <v>9</v>
      </c>
      <c r="N849" s="3">
        <v>5</v>
      </c>
      <c r="O849" s="3">
        <v>587</v>
      </c>
      <c r="P849" s="3">
        <v>1</v>
      </c>
      <c r="Q849" s="3">
        <v>21903.796364498201</v>
      </c>
      <c r="R849" s="3">
        <v>2</v>
      </c>
      <c r="S849" s="3">
        <v>1</v>
      </c>
      <c r="T849" s="3">
        <v>0</v>
      </c>
      <c r="U849" s="3">
        <v>8154.3508680925497</v>
      </c>
      <c r="V849" s="3">
        <v>1</v>
      </c>
    </row>
    <row r="850" spans="1:22" ht="21.75" customHeight="1" x14ac:dyDescent="0.3">
      <c r="A850" s="3" t="s">
        <v>876</v>
      </c>
      <c r="B850" s="3">
        <v>69</v>
      </c>
      <c r="C850" s="3" t="s">
        <v>23</v>
      </c>
      <c r="D850" s="3" t="s">
        <v>33</v>
      </c>
      <c r="E850" s="3">
        <v>62714.672550510797</v>
      </c>
      <c r="F850" s="3">
        <v>114</v>
      </c>
      <c r="G850" s="3">
        <v>3360.3056453459099</v>
      </c>
      <c r="H850" s="3">
        <v>5</v>
      </c>
      <c r="I850" s="3">
        <v>751.04537442954995</v>
      </c>
      <c r="J850" s="3">
        <v>16</v>
      </c>
      <c r="K850" s="3">
        <v>345.99797141820699</v>
      </c>
      <c r="L850" s="3">
        <v>70</v>
      </c>
      <c r="M850" s="3">
        <v>19</v>
      </c>
      <c r="N850" s="3">
        <v>0</v>
      </c>
      <c r="O850" s="3">
        <v>492</v>
      </c>
      <c r="P850" s="3">
        <v>2</v>
      </c>
      <c r="Q850" s="3">
        <v>12802.5127151873</v>
      </c>
      <c r="R850" s="3">
        <v>7</v>
      </c>
      <c r="S850" s="3">
        <v>0</v>
      </c>
      <c r="T850" s="3">
        <v>0</v>
      </c>
      <c r="U850" s="3">
        <v>7379.34886044021</v>
      </c>
      <c r="V850" s="3">
        <v>1</v>
      </c>
    </row>
    <row r="851" spans="1:22" ht="21.75" customHeight="1" x14ac:dyDescent="0.3">
      <c r="A851" s="3" t="s">
        <v>877</v>
      </c>
      <c r="B851" s="3">
        <v>53</v>
      </c>
      <c r="C851" s="3" t="s">
        <v>28</v>
      </c>
      <c r="D851" s="3" t="s">
        <v>26</v>
      </c>
      <c r="E851" s="3">
        <v>48492.600163125797</v>
      </c>
      <c r="F851" s="3">
        <v>174</v>
      </c>
      <c r="G851" s="3">
        <v>1953.8052901002</v>
      </c>
      <c r="H851" s="3">
        <v>4</v>
      </c>
      <c r="I851" s="3">
        <v>868.77917410042505</v>
      </c>
      <c r="J851" s="3">
        <v>10</v>
      </c>
      <c r="K851" s="3">
        <v>330.93282090389101</v>
      </c>
      <c r="L851" s="3">
        <v>55</v>
      </c>
      <c r="M851" s="3">
        <v>4</v>
      </c>
      <c r="N851" s="3">
        <v>4</v>
      </c>
      <c r="O851" s="3">
        <v>737</v>
      </c>
      <c r="P851" s="3">
        <v>1</v>
      </c>
      <c r="Q851" s="3">
        <v>5207.7965194538301</v>
      </c>
      <c r="R851" s="3">
        <v>5</v>
      </c>
      <c r="S851" s="3">
        <v>0</v>
      </c>
      <c r="T851" s="3">
        <v>0</v>
      </c>
      <c r="U851" s="3">
        <v>13547.846464009799</v>
      </c>
      <c r="V851" s="3">
        <v>1</v>
      </c>
    </row>
    <row r="852" spans="1:22" ht="21.75" customHeight="1" x14ac:dyDescent="0.3">
      <c r="A852" s="3" t="s">
        <v>878</v>
      </c>
      <c r="B852" s="3">
        <v>37</v>
      </c>
      <c r="C852" s="3" t="s">
        <v>31</v>
      </c>
      <c r="D852" s="3" t="s">
        <v>24</v>
      </c>
      <c r="E852" s="3">
        <v>44606.885919606299</v>
      </c>
      <c r="F852" s="3">
        <v>162</v>
      </c>
      <c r="G852" s="3">
        <v>1155.65154072683</v>
      </c>
      <c r="H852" s="3">
        <v>10</v>
      </c>
      <c r="I852" s="3">
        <v>1219.8382435267699</v>
      </c>
      <c r="J852" s="3">
        <v>28</v>
      </c>
      <c r="K852" s="3">
        <v>615.62999273631306</v>
      </c>
      <c r="L852" s="3">
        <v>62</v>
      </c>
      <c r="M852" s="3">
        <v>15</v>
      </c>
      <c r="N852" s="3">
        <v>6</v>
      </c>
      <c r="O852" s="3">
        <v>799</v>
      </c>
      <c r="P852" s="3">
        <v>0</v>
      </c>
      <c r="Q852" s="3">
        <v>14989.339081771701</v>
      </c>
      <c r="R852" s="3">
        <v>2</v>
      </c>
      <c r="S852" s="3">
        <v>0</v>
      </c>
      <c r="T852" s="3">
        <v>0</v>
      </c>
      <c r="U852" s="3">
        <v>13487.326302883401</v>
      </c>
      <c r="V852" s="3">
        <v>0</v>
      </c>
    </row>
    <row r="853" spans="1:22" ht="21.75" customHeight="1" x14ac:dyDescent="0.3">
      <c r="A853" s="3" t="s">
        <v>879</v>
      </c>
      <c r="B853" s="3">
        <v>49</v>
      </c>
      <c r="C853" s="3" t="s">
        <v>23</v>
      </c>
      <c r="D853" s="3" t="s">
        <v>26</v>
      </c>
      <c r="E853" s="3">
        <v>80334.023206635306</v>
      </c>
      <c r="F853" s="3">
        <v>165</v>
      </c>
      <c r="G853" s="3">
        <v>1869.68132916278</v>
      </c>
      <c r="H853" s="3">
        <v>3</v>
      </c>
      <c r="I853" s="3">
        <v>1096.0453456396399</v>
      </c>
      <c r="J853" s="3">
        <v>33</v>
      </c>
      <c r="K853" s="3">
        <v>518.54052859912701</v>
      </c>
      <c r="L853" s="3">
        <v>27</v>
      </c>
      <c r="M853" s="3">
        <v>1</v>
      </c>
      <c r="N853" s="3">
        <v>7</v>
      </c>
      <c r="O853" s="3">
        <v>451</v>
      </c>
      <c r="P853" s="3">
        <v>4</v>
      </c>
      <c r="Q853" s="3">
        <v>9791.4816258848205</v>
      </c>
      <c r="R853" s="3">
        <v>1</v>
      </c>
      <c r="S853" s="3">
        <v>0</v>
      </c>
      <c r="T853" s="3">
        <v>0</v>
      </c>
      <c r="U853" s="3">
        <v>8867.7699089437501</v>
      </c>
      <c r="V853" s="3">
        <v>1</v>
      </c>
    </row>
    <row r="854" spans="1:22" ht="21.75" customHeight="1" x14ac:dyDescent="0.3">
      <c r="A854" s="3" t="s">
        <v>880</v>
      </c>
      <c r="B854" s="3">
        <v>34</v>
      </c>
      <c r="C854" s="3" t="s">
        <v>28</v>
      </c>
      <c r="D854" s="3" t="s">
        <v>24</v>
      </c>
      <c r="E854" s="3">
        <v>82008.846307480606</v>
      </c>
      <c r="F854" s="3">
        <v>208</v>
      </c>
      <c r="G854" s="3">
        <v>1377.7703997574499</v>
      </c>
      <c r="H854" s="3">
        <v>0</v>
      </c>
      <c r="I854" s="3">
        <v>809.82666339065997</v>
      </c>
      <c r="J854" s="3">
        <v>36</v>
      </c>
      <c r="K854" s="3">
        <v>32.788874749257197</v>
      </c>
      <c r="L854" s="3">
        <v>74</v>
      </c>
      <c r="M854" s="3">
        <v>8</v>
      </c>
      <c r="N854" s="3">
        <v>3</v>
      </c>
      <c r="O854" s="3">
        <v>819</v>
      </c>
      <c r="P854" s="3">
        <v>3</v>
      </c>
      <c r="Q854" s="3">
        <v>5916.27019105611</v>
      </c>
      <c r="R854" s="3">
        <v>0</v>
      </c>
      <c r="S854" s="3">
        <v>0</v>
      </c>
      <c r="T854" s="3">
        <v>0</v>
      </c>
      <c r="U854" s="3">
        <v>8342.5883907989592</v>
      </c>
      <c r="V854" s="3">
        <v>0</v>
      </c>
    </row>
    <row r="855" spans="1:22" ht="21.75" customHeight="1" x14ac:dyDescent="0.3">
      <c r="A855" s="3" t="s">
        <v>881</v>
      </c>
      <c r="B855" s="3">
        <v>46</v>
      </c>
      <c r="C855" s="3" t="s">
        <v>31</v>
      </c>
      <c r="D855" s="3" t="s">
        <v>33</v>
      </c>
      <c r="E855" s="3">
        <v>61522.247761549203</v>
      </c>
      <c r="F855" s="3">
        <v>51</v>
      </c>
      <c r="G855" s="3">
        <v>10</v>
      </c>
      <c r="H855" s="3">
        <v>11</v>
      </c>
      <c r="I855" s="3">
        <v>1395.46378725983</v>
      </c>
      <c r="J855" s="3">
        <v>48</v>
      </c>
      <c r="K855" s="3">
        <v>571.436779601122</v>
      </c>
      <c r="L855" s="3">
        <v>30</v>
      </c>
      <c r="M855" s="3">
        <v>10</v>
      </c>
      <c r="N855" s="3">
        <v>1</v>
      </c>
      <c r="O855" s="3">
        <v>568</v>
      </c>
      <c r="P855" s="3">
        <v>5</v>
      </c>
      <c r="Q855" s="3">
        <v>7710.1844110629299</v>
      </c>
      <c r="R855" s="3">
        <v>7</v>
      </c>
      <c r="S855" s="3">
        <v>0</v>
      </c>
      <c r="T855" s="3">
        <v>0</v>
      </c>
      <c r="U855" s="3">
        <v>10937.0899527497</v>
      </c>
      <c r="V855" s="3">
        <v>1</v>
      </c>
    </row>
    <row r="856" spans="1:22" ht="21.75" customHeight="1" x14ac:dyDescent="0.3">
      <c r="A856" s="3" t="s">
        <v>882</v>
      </c>
      <c r="B856" s="3">
        <v>53</v>
      </c>
      <c r="C856" s="3" t="s">
        <v>28</v>
      </c>
      <c r="D856" s="3" t="s">
        <v>26</v>
      </c>
      <c r="E856" s="3">
        <v>67457.135567118399</v>
      </c>
      <c r="F856" s="3">
        <v>184</v>
      </c>
      <c r="G856" s="3">
        <v>1537.5245653934601</v>
      </c>
      <c r="H856" s="3">
        <v>6</v>
      </c>
      <c r="I856" s="3">
        <v>1105.5449744698999</v>
      </c>
      <c r="J856" s="3">
        <v>47</v>
      </c>
      <c r="K856" s="3">
        <v>293.70796623486598</v>
      </c>
      <c r="L856" s="3">
        <v>54</v>
      </c>
      <c r="M856" s="3">
        <v>1</v>
      </c>
      <c r="N856" s="3">
        <v>3</v>
      </c>
      <c r="O856" s="3">
        <v>874</v>
      </c>
      <c r="P856" s="3">
        <v>5</v>
      </c>
      <c r="Q856" s="3">
        <v>18538.638056415799</v>
      </c>
      <c r="R856" s="3">
        <v>6</v>
      </c>
      <c r="S856" s="3">
        <v>0</v>
      </c>
      <c r="T856" s="3">
        <v>0</v>
      </c>
      <c r="U856" s="3">
        <v>8867.1377488494709</v>
      </c>
      <c r="V856" s="3">
        <v>1</v>
      </c>
    </row>
    <row r="857" spans="1:22" ht="21.75" customHeight="1" x14ac:dyDescent="0.3">
      <c r="A857" s="3" t="s">
        <v>883</v>
      </c>
      <c r="B857" s="3">
        <v>57</v>
      </c>
      <c r="C857" s="3" t="s">
        <v>28</v>
      </c>
      <c r="D857" s="3" t="s">
        <v>33</v>
      </c>
      <c r="E857" s="3">
        <v>54249.766955072802</v>
      </c>
      <c r="F857" s="3">
        <v>146</v>
      </c>
      <c r="G857" s="3">
        <v>2229.2055588856401</v>
      </c>
      <c r="H857" s="3">
        <v>3</v>
      </c>
      <c r="I857" s="3">
        <v>646.63660828092804</v>
      </c>
      <c r="J857" s="3">
        <v>25</v>
      </c>
      <c r="K857" s="3">
        <v>884.41481611053598</v>
      </c>
      <c r="L857" s="3">
        <v>51</v>
      </c>
      <c r="M857" s="3">
        <v>17</v>
      </c>
      <c r="N857" s="3">
        <v>5</v>
      </c>
      <c r="O857" s="3">
        <v>836</v>
      </c>
      <c r="P857" s="3">
        <v>0</v>
      </c>
      <c r="Q857" s="3">
        <v>5832.79501406708</v>
      </c>
      <c r="R857" s="3">
        <v>6</v>
      </c>
      <c r="S857" s="3">
        <v>0</v>
      </c>
      <c r="T857" s="3">
        <v>0</v>
      </c>
      <c r="U857" s="3">
        <v>14046.231572159</v>
      </c>
      <c r="V857" s="3">
        <v>1</v>
      </c>
    </row>
    <row r="858" spans="1:22" ht="21.75" customHeight="1" x14ac:dyDescent="0.3">
      <c r="A858" s="3" t="s">
        <v>884</v>
      </c>
      <c r="B858" s="3">
        <v>52</v>
      </c>
      <c r="C858" s="3" t="s">
        <v>31</v>
      </c>
      <c r="D858" s="3" t="s">
        <v>26</v>
      </c>
      <c r="E858" s="3">
        <v>25340.2560955958</v>
      </c>
      <c r="F858" s="3">
        <v>87</v>
      </c>
      <c r="G858" s="3">
        <v>2271.0338034604802</v>
      </c>
      <c r="H858" s="3">
        <v>2</v>
      </c>
      <c r="I858" s="3">
        <v>316.87807619312201</v>
      </c>
      <c r="J858" s="3">
        <v>44</v>
      </c>
      <c r="K858" s="3">
        <v>0</v>
      </c>
      <c r="L858" s="3">
        <v>73</v>
      </c>
      <c r="M858" s="3">
        <v>1</v>
      </c>
      <c r="N858" s="3">
        <v>5</v>
      </c>
      <c r="O858" s="3">
        <v>456</v>
      </c>
      <c r="P858" s="3">
        <v>2</v>
      </c>
      <c r="Q858" s="3">
        <v>6134.0211886125999</v>
      </c>
      <c r="R858" s="3">
        <v>2</v>
      </c>
      <c r="S858" s="3">
        <v>0</v>
      </c>
      <c r="T858" s="3">
        <v>0</v>
      </c>
      <c r="U858" s="3">
        <v>10554.0675367445</v>
      </c>
      <c r="V858" s="3">
        <v>1</v>
      </c>
    </row>
    <row r="859" spans="1:22" ht="21.75" customHeight="1" x14ac:dyDescent="0.3">
      <c r="A859" s="3" t="s">
        <v>885</v>
      </c>
      <c r="B859" s="3">
        <v>43</v>
      </c>
      <c r="C859" s="3" t="s">
        <v>23</v>
      </c>
      <c r="D859" s="3" t="s">
        <v>24</v>
      </c>
      <c r="E859" s="3">
        <v>32364.630391826398</v>
      </c>
      <c r="F859" s="3">
        <v>14</v>
      </c>
      <c r="G859" s="3">
        <v>1701.35823829277</v>
      </c>
      <c r="H859" s="3">
        <v>6</v>
      </c>
      <c r="I859" s="3">
        <v>654.74516937119995</v>
      </c>
      <c r="J859" s="3">
        <v>44</v>
      </c>
      <c r="K859" s="3">
        <v>593.99674304246901</v>
      </c>
      <c r="L859" s="3">
        <v>65</v>
      </c>
      <c r="M859" s="3">
        <v>13</v>
      </c>
      <c r="N859" s="3">
        <v>5</v>
      </c>
      <c r="O859" s="3">
        <v>486</v>
      </c>
      <c r="P859" s="3">
        <v>1</v>
      </c>
      <c r="Q859" s="3">
        <v>12376.8245248609</v>
      </c>
      <c r="R859" s="3">
        <v>1</v>
      </c>
      <c r="S859" s="3">
        <v>0</v>
      </c>
      <c r="T859" s="3">
        <v>0</v>
      </c>
      <c r="U859" s="3">
        <v>11202.555612365501</v>
      </c>
      <c r="V859" s="3">
        <v>1</v>
      </c>
    </row>
    <row r="860" spans="1:22" ht="21.75" customHeight="1" x14ac:dyDescent="0.3">
      <c r="A860" s="3" t="s">
        <v>886</v>
      </c>
      <c r="B860" s="3">
        <v>34</v>
      </c>
      <c r="C860" s="3" t="s">
        <v>28</v>
      </c>
      <c r="D860" s="3" t="s">
        <v>26</v>
      </c>
      <c r="E860" s="3">
        <v>70631.274254889897</v>
      </c>
      <c r="F860" s="3">
        <v>218</v>
      </c>
      <c r="G860" s="3">
        <v>2266.21730502316</v>
      </c>
      <c r="H860" s="3">
        <v>1</v>
      </c>
      <c r="I860" s="3">
        <v>944.672072492589</v>
      </c>
      <c r="J860" s="3">
        <v>44</v>
      </c>
      <c r="K860" s="3">
        <v>694.55689685630898</v>
      </c>
      <c r="L860" s="3">
        <v>45</v>
      </c>
      <c r="M860" s="3">
        <v>3</v>
      </c>
      <c r="N860" s="3">
        <v>0</v>
      </c>
      <c r="O860" s="3">
        <v>616</v>
      </c>
      <c r="P860" s="3">
        <v>3</v>
      </c>
      <c r="Q860" s="3">
        <v>10031.0018878397</v>
      </c>
      <c r="R860" s="3">
        <v>7</v>
      </c>
      <c r="S860" s="3">
        <v>0</v>
      </c>
      <c r="T860" s="3">
        <v>0</v>
      </c>
      <c r="U860" s="3">
        <v>11006.2084303638</v>
      </c>
      <c r="V860" s="3">
        <v>1</v>
      </c>
    </row>
    <row r="861" spans="1:22" ht="21.75" customHeight="1" x14ac:dyDescent="0.3">
      <c r="A861" s="3" t="s">
        <v>887</v>
      </c>
      <c r="B861" s="3">
        <v>49</v>
      </c>
      <c r="C861" s="3" t="s">
        <v>28</v>
      </c>
      <c r="D861" s="3" t="s">
        <v>26</v>
      </c>
      <c r="E861" s="3">
        <v>72926.696260601399</v>
      </c>
      <c r="F861" s="3">
        <v>128</v>
      </c>
      <c r="G861" s="3">
        <v>1848.35194138474</v>
      </c>
      <c r="H861" s="3">
        <v>9</v>
      </c>
      <c r="I861" s="3">
        <v>1009.020129721</v>
      </c>
      <c r="J861" s="3">
        <v>31</v>
      </c>
      <c r="K861" s="3">
        <v>198.31202865426701</v>
      </c>
      <c r="L861" s="3">
        <v>3</v>
      </c>
      <c r="M861" s="3">
        <v>7</v>
      </c>
      <c r="N861" s="3">
        <v>6</v>
      </c>
      <c r="O861" s="3">
        <v>899</v>
      </c>
      <c r="P861" s="3">
        <v>3</v>
      </c>
      <c r="Q861" s="3">
        <v>6116.8339185963396</v>
      </c>
      <c r="R861" s="3">
        <v>3</v>
      </c>
      <c r="S861" s="3">
        <v>0</v>
      </c>
      <c r="T861" s="3">
        <v>0</v>
      </c>
      <c r="U861" s="3">
        <v>7604.8223112788401</v>
      </c>
      <c r="V861" s="3">
        <v>0</v>
      </c>
    </row>
    <row r="862" spans="1:22" ht="21.75" customHeight="1" x14ac:dyDescent="0.3">
      <c r="A862" s="3" t="s">
        <v>888</v>
      </c>
      <c r="B862" s="3">
        <v>61</v>
      </c>
      <c r="C862" s="3" t="s">
        <v>23</v>
      </c>
      <c r="D862" s="3" t="s">
        <v>24</v>
      </c>
      <c r="E862" s="3">
        <v>68974.286149573105</v>
      </c>
      <c r="F862" s="3">
        <v>100</v>
      </c>
      <c r="G862" s="3">
        <v>1678.0607382619</v>
      </c>
      <c r="H862" s="3">
        <v>0</v>
      </c>
      <c r="I862" s="3">
        <v>1275.69818915571</v>
      </c>
      <c r="J862" s="3">
        <v>36</v>
      </c>
      <c r="K862" s="3">
        <v>430.33367117914599</v>
      </c>
      <c r="L862" s="3">
        <v>21</v>
      </c>
      <c r="M862" s="3">
        <v>7</v>
      </c>
      <c r="N862" s="3">
        <v>6</v>
      </c>
      <c r="O862" s="3">
        <v>542</v>
      </c>
      <c r="P862" s="3">
        <v>1</v>
      </c>
      <c r="Q862" s="3">
        <v>17519.365282313302</v>
      </c>
      <c r="R862" s="3">
        <v>4</v>
      </c>
      <c r="S862" s="3">
        <v>0</v>
      </c>
      <c r="T862" s="3">
        <v>0</v>
      </c>
      <c r="U862" s="3">
        <v>16123.1265847008</v>
      </c>
      <c r="V862" s="3">
        <v>1</v>
      </c>
    </row>
    <row r="863" spans="1:22" ht="21.75" customHeight="1" x14ac:dyDescent="0.3">
      <c r="A863" s="3" t="s">
        <v>889</v>
      </c>
      <c r="B863" s="3">
        <v>36</v>
      </c>
      <c r="C863" s="3" t="s">
        <v>23</v>
      </c>
      <c r="D863" s="3" t="s">
        <v>24</v>
      </c>
      <c r="E863" s="3">
        <v>56228.9415815666</v>
      </c>
      <c r="F863" s="3">
        <v>138</v>
      </c>
      <c r="G863" s="3">
        <v>948.80565500242403</v>
      </c>
      <c r="H863" s="3">
        <v>10</v>
      </c>
      <c r="I863" s="3">
        <v>416.90890870835</v>
      </c>
      <c r="J863" s="3">
        <v>4</v>
      </c>
      <c r="K863" s="3">
        <v>523.83345533115403</v>
      </c>
      <c r="L863" s="3">
        <v>44</v>
      </c>
      <c r="M863" s="3">
        <v>0</v>
      </c>
      <c r="N863" s="3">
        <v>4</v>
      </c>
      <c r="O863" s="3">
        <v>837</v>
      </c>
      <c r="P863" s="3">
        <v>0</v>
      </c>
      <c r="Q863" s="3">
        <v>9466.4555494662509</v>
      </c>
      <c r="R863" s="3">
        <v>7</v>
      </c>
      <c r="S863" s="3">
        <v>0</v>
      </c>
      <c r="T863" s="3">
        <v>0</v>
      </c>
      <c r="U863" s="3">
        <v>7626.43128618623</v>
      </c>
      <c r="V863" s="3">
        <v>1</v>
      </c>
    </row>
    <row r="864" spans="1:22" ht="21.75" customHeight="1" x14ac:dyDescent="0.3">
      <c r="A864" s="3" t="s">
        <v>890</v>
      </c>
      <c r="B864" s="3">
        <v>24</v>
      </c>
      <c r="C864" s="3" t="s">
        <v>31</v>
      </c>
      <c r="D864" s="3" t="s">
        <v>24</v>
      </c>
      <c r="E864" s="3">
        <v>69643.381213314802</v>
      </c>
      <c r="F864" s="3">
        <v>238</v>
      </c>
      <c r="G864" s="3">
        <v>1222.2314800991101</v>
      </c>
      <c r="H864" s="3">
        <v>3</v>
      </c>
      <c r="I864" s="3">
        <v>646.29563311861602</v>
      </c>
      <c r="J864" s="3">
        <v>19</v>
      </c>
      <c r="K864" s="3">
        <v>462.41020182447198</v>
      </c>
      <c r="L864" s="3">
        <v>27</v>
      </c>
      <c r="M864" s="3">
        <v>0</v>
      </c>
      <c r="N864" s="3">
        <v>3</v>
      </c>
      <c r="O864" s="3">
        <v>383</v>
      </c>
      <c r="P864" s="3">
        <v>1</v>
      </c>
      <c r="Q864" s="3">
        <v>4229.7722176051902</v>
      </c>
      <c r="R864" s="3">
        <v>6</v>
      </c>
      <c r="S864" s="3">
        <v>0</v>
      </c>
      <c r="T864" s="3">
        <v>0</v>
      </c>
      <c r="U864" s="3">
        <v>7207.4132435347001</v>
      </c>
      <c r="V864" s="3">
        <v>1</v>
      </c>
    </row>
    <row r="865" spans="1:22" ht="21.75" customHeight="1" x14ac:dyDescent="0.3">
      <c r="A865" s="3" t="s">
        <v>891</v>
      </c>
      <c r="B865" s="3">
        <v>48</v>
      </c>
      <c r="C865" s="3" t="s">
        <v>31</v>
      </c>
      <c r="D865" s="3" t="s">
        <v>26</v>
      </c>
      <c r="E865" s="3">
        <v>48953.528699013899</v>
      </c>
      <c r="F865" s="3">
        <v>151</v>
      </c>
      <c r="G865" s="3">
        <v>1294.9106520806299</v>
      </c>
      <c r="H865" s="3">
        <v>7</v>
      </c>
      <c r="I865" s="3">
        <v>387.82506554392103</v>
      </c>
      <c r="J865" s="3">
        <v>6</v>
      </c>
      <c r="K865" s="3">
        <v>621.81889706300296</v>
      </c>
      <c r="L865" s="3">
        <v>9</v>
      </c>
      <c r="M865" s="3">
        <v>3</v>
      </c>
      <c r="N865" s="3">
        <v>2</v>
      </c>
      <c r="O865" s="3">
        <v>495</v>
      </c>
      <c r="P865" s="3">
        <v>4</v>
      </c>
      <c r="Q865" s="3">
        <v>13792.05427384</v>
      </c>
      <c r="R865" s="3">
        <v>1</v>
      </c>
      <c r="S865" s="3">
        <v>0</v>
      </c>
      <c r="T865" s="3">
        <v>0</v>
      </c>
      <c r="U865" s="3">
        <v>6873.9909577568196</v>
      </c>
      <c r="V865" s="3">
        <v>1</v>
      </c>
    </row>
    <row r="866" spans="1:22" ht="21.75" customHeight="1" x14ac:dyDescent="0.3">
      <c r="A866" s="3" t="s">
        <v>892</v>
      </c>
      <c r="B866" s="3">
        <v>23</v>
      </c>
      <c r="C866" s="3" t="s">
        <v>31</v>
      </c>
      <c r="D866" s="3" t="s">
        <v>33</v>
      </c>
      <c r="E866" s="3">
        <v>61185.0260576894</v>
      </c>
      <c r="F866" s="3">
        <v>50</v>
      </c>
      <c r="G866" s="3">
        <v>1728.38277439532</v>
      </c>
      <c r="H866" s="3">
        <v>5</v>
      </c>
      <c r="I866" s="3">
        <v>331.420275947194</v>
      </c>
      <c r="J866" s="3">
        <v>42</v>
      </c>
      <c r="K866" s="3">
        <v>539.43207439142202</v>
      </c>
      <c r="L866" s="3">
        <v>65</v>
      </c>
      <c r="M866" s="3">
        <v>17</v>
      </c>
      <c r="N866" s="3">
        <v>7</v>
      </c>
      <c r="O866" s="3">
        <v>577</v>
      </c>
      <c r="P866" s="3">
        <v>2</v>
      </c>
      <c r="Q866" s="3">
        <v>16886.981262359699</v>
      </c>
      <c r="R866" s="3">
        <v>1</v>
      </c>
      <c r="S866" s="3">
        <v>0</v>
      </c>
      <c r="T866" s="3">
        <v>0</v>
      </c>
      <c r="U866" s="3">
        <v>16072.369217473601</v>
      </c>
      <c r="V866" s="3">
        <v>1</v>
      </c>
    </row>
    <row r="867" spans="1:22" ht="21.75" customHeight="1" x14ac:dyDescent="0.3">
      <c r="A867" s="3" t="s">
        <v>893</v>
      </c>
      <c r="B867" s="3">
        <v>29</v>
      </c>
      <c r="C867" s="3" t="s">
        <v>23</v>
      </c>
      <c r="D867" s="3" t="s">
        <v>26</v>
      </c>
      <c r="E867" s="3">
        <v>46315.717373837899</v>
      </c>
      <c r="F867" s="3">
        <v>138</v>
      </c>
      <c r="G867" s="3">
        <v>2142.5225587996401</v>
      </c>
      <c r="H867" s="3">
        <v>8</v>
      </c>
      <c r="I867" s="3">
        <v>580.26343891633906</v>
      </c>
      <c r="J867" s="3">
        <v>22</v>
      </c>
      <c r="K867" s="3">
        <v>696.59888096859402</v>
      </c>
      <c r="L867" s="3">
        <v>48</v>
      </c>
      <c r="M867" s="3">
        <v>18</v>
      </c>
      <c r="N867" s="3">
        <v>7</v>
      </c>
      <c r="O867" s="3">
        <v>434</v>
      </c>
      <c r="P867" s="3">
        <v>5</v>
      </c>
      <c r="Q867" s="3">
        <v>14821.710899567801</v>
      </c>
      <c r="R867" s="3">
        <v>3</v>
      </c>
      <c r="S867" s="3">
        <v>0</v>
      </c>
      <c r="T867" s="3">
        <v>0</v>
      </c>
      <c r="U867" s="3">
        <v>500</v>
      </c>
      <c r="V867" s="3">
        <v>1</v>
      </c>
    </row>
    <row r="868" spans="1:22" ht="21.75" customHeight="1" x14ac:dyDescent="0.3">
      <c r="A868" s="3" t="s">
        <v>894</v>
      </c>
      <c r="B868" s="3">
        <v>36</v>
      </c>
      <c r="C868" s="3" t="s">
        <v>28</v>
      </c>
      <c r="D868" s="3" t="s">
        <v>26</v>
      </c>
      <c r="E868" s="3">
        <v>30977.858603302098</v>
      </c>
      <c r="F868" s="3">
        <v>30</v>
      </c>
      <c r="G868" s="3">
        <v>1008.45829094921</v>
      </c>
      <c r="H868" s="3">
        <v>0</v>
      </c>
      <c r="I868" s="3">
        <v>928.31428550290696</v>
      </c>
      <c r="J868" s="3">
        <v>0</v>
      </c>
      <c r="K868" s="3">
        <v>582.44751174488601</v>
      </c>
      <c r="L868" s="3">
        <v>79</v>
      </c>
      <c r="M868" s="3">
        <v>9</v>
      </c>
      <c r="N868" s="3">
        <v>2</v>
      </c>
      <c r="O868" s="3">
        <v>677</v>
      </c>
      <c r="P868" s="3">
        <v>1</v>
      </c>
      <c r="Q868" s="3">
        <v>15949.5549014628</v>
      </c>
      <c r="R868" s="3">
        <v>6</v>
      </c>
      <c r="S868" s="3">
        <v>0</v>
      </c>
      <c r="T868" s="3">
        <v>0</v>
      </c>
      <c r="U868" s="3">
        <v>5260.06863182488</v>
      </c>
      <c r="V868" s="3">
        <v>1</v>
      </c>
    </row>
    <row r="869" spans="1:22" ht="21.75" customHeight="1" x14ac:dyDescent="0.3">
      <c r="A869" s="3" t="s">
        <v>895</v>
      </c>
      <c r="B869" s="3">
        <v>29</v>
      </c>
      <c r="C869" s="3" t="s">
        <v>28</v>
      </c>
      <c r="D869" s="3" t="s">
        <v>33</v>
      </c>
      <c r="E869" s="3">
        <v>65562.295504950802</v>
      </c>
      <c r="F869" s="3">
        <v>82</v>
      </c>
      <c r="G869" s="3">
        <v>386.59134929099599</v>
      </c>
      <c r="H869" s="3">
        <v>0</v>
      </c>
      <c r="I869" s="3">
        <v>1069.98805221161</v>
      </c>
      <c r="J869" s="3">
        <v>38</v>
      </c>
      <c r="K869" s="3">
        <v>527.31873881505203</v>
      </c>
      <c r="L869" s="3">
        <v>72</v>
      </c>
      <c r="M869" s="3">
        <v>17</v>
      </c>
      <c r="N869" s="3">
        <v>4</v>
      </c>
      <c r="O869" s="3">
        <v>417</v>
      </c>
      <c r="P869" s="3">
        <v>0</v>
      </c>
      <c r="Q869" s="3">
        <v>15849.581797180201</v>
      </c>
      <c r="R869" s="3">
        <v>0</v>
      </c>
      <c r="S869" s="3">
        <v>0</v>
      </c>
      <c r="T869" s="3">
        <v>0</v>
      </c>
      <c r="U869" s="3">
        <v>11230.829487479799</v>
      </c>
      <c r="V869" s="3">
        <v>1</v>
      </c>
    </row>
    <row r="870" spans="1:22" ht="21.75" customHeight="1" x14ac:dyDescent="0.3">
      <c r="A870" s="3" t="s">
        <v>896</v>
      </c>
      <c r="B870" s="3">
        <v>36</v>
      </c>
      <c r="C870" s="3" t="s">
        <v>31</v>
      </c>
      <c r="D870" s="3" t="s">
        <v>24</v>
      </c>
      <c r="E870" s="3">
        <v>72952.239283900606</v>
      </c>
      <c r="F870" s="3">
        <v>12</v>
      </c>
      <c r="G870" s="3">
        <v>2651.8086735916299</v>
      </c>
      <c r="H870" s="3">
        <v>10</v>
      </c>
      <c r="I870" s="3">
        <v>468.07606268241398</v>
      </c>
      <c r="J870" s="3">
        <v>2</v>
      </c>
      <c r="K870" s="3">
        <v>430.91715634727802</v>
      </c>
      <c r="L870" s="3">
        <v>50</v>
      </c>
      <c r="M870" s="3">
        <v>9</v>
      </c>
      <c r="N870" s="3">
        <v>7</v>
      </c>
      <c r="O870" s="3">
        <v>325</v>
      </c>
      <c r="P870" s="3">
        <v>4</v>
      </c>
      <c r="Q870" s="3">
        <v>10394.8891882604</v>
      </c>
      <c r="R870" s="3">
        <v>7</v>
      </c>
      <c r="S870" s="3">
        <v>0</v>
      </c>
      <c r="T870" s="3">
        <v>0</v>
      </c>
      <c r="U870" s="3">
        <v>9603.4835339552501</v>
      </c>
      <c r="V870" s="3">
        <v>1</v>
      </c>
    </row>
    <row r="871" spans="1:22" ht="21.75" customHeight="1" x14ac:dyDescent="0.3">
      <c r="A871" s="3" t="s">
        <v>897</v>
      </c>
      <c r="B871" s="3">
        <v>39</v>
      </c>
      <c r="C871" s="3" t="s">
        <v>23</v>
      </c>
      <c r="D871" s="3" t="s">
        <v>26</v>
      </c>
      <c r="E871" s="3">
        <v>94531.258047500902</v>
      </c>
      <c r="F871" s="3">
        <v>54</v>
      </c>
      <c r="G871" s="3">
        <v>725.10329499194995</v>
      </c>
      <c r="H871" s="3">
        <v>4</v>
      </c>
      <c r="I871" s="3">
        <v>516.753428214466</v>
      </c>
      <c r="J871" s="3">
        <v>44</v>
      </c>
      <c r="K871" s="3">
        <v>561.83463646941698</v>
      </c>
      <c r="L871" s="3">
        <v>42</v>
      </c>
      <c r="M871" s="3">
        <v>8</v>
      </c>
      <c r="N871" s="3">
        <v>9</v>
      </c>
      <c r="O871" s="3">
        <v>538</v>
      </c>
      <c r="P871" s="3">
        <v>5</v>
      </c>
      <c r="Q871" s="3">
        <v>9216.1716146475701</v>
      </c>
      <c r="R871" s="3">
        <v>5</v>
      </c>
      <c r="S871" s="3">
        <v>0</v>
      </c>
      <c r="T871" s="3">
        <v>0</v>
      </c>
      <c r="U871" s="3">
        <v>9128.0354157693891</v>
      </c>
      <c r="V871" s="3">
        <v>1</v>
      </c>
    </row>
    <row r="872" spans="1:22" ht="21.75" customHeight="1" x14ac:dyDescent="0.3">
      <c r="A872" s="3" t="s">
        <v>898</v>
      </c>
      <c r="B872" s="3">
        <v>43</v>
      </c>
      <c r="C872" s="3" t="s">
        <v>28</v>
      </c>
      <c r="D872" s="3" t="s">
        <v>33</v>
      </c>
      <c r="E872" s="3">
        <v>54752.522025127902</v>
      </c>
      <c r="F872" s="3">
        <v>145</v>
      </c>
      <c r="G872" s="3">
        <v>1892.0760020351599</v>
      </c>
      <c r="H872" s="3">
        <v>5</v>
      </c>
      <c r="I872" s="3">
        <v>177.06188863679799</v>
      </c>
      <c r="J872" s="3">
        <v>2</v>
      </c>
      <c r="K872" s="3">
        <v>937.07679178101398</v>
      </c>
      <c r="L872" s="3">
        <v>5</v>
      </c>
      <c r="M872" s="3">
        <v>6</v>
      </c>
      <c r="N872" s="3">
        <v>9</v>
      </c>
      <c r="O872" s="3">
        <v>408</v>
      </c>
      <c r="P872" s="3">
        <v>4</v>
      </c>
      <c r="Q872" s="3">
        <v>7970.6516917216104</v>
      </c>
      <c r="R872" s="3">
        <v>5</v>
      </c>
      <c r="S872" s="3">
        <v>0</v>
      </c>
      <c r="T872" s="3">
        <v>0</v>
      </c>
      <c r="U872" s="3">
        <v>9996.4895605183592</v>
      </c>
      <c r="V872" s="3">
        <v>1</v>
      </c>
    </row>
    <row r="873" spans="1:22" ht="21.75" customHeight="1" x14ac:dyDescent="0.3">
      <c r="A873" s="3" t="s">
        <v>899</v>
      </c>
      <c r="B873" s="3">
        <v>24</v>
      </c>
      <c r="C873" s="3" t="s">
        <v>31</v>
      </c>
      <c r="D873" s="3" t="s">
        <v>24</v>
      </c>
      <c r="E873" s="3">
        <v>31139.423269191899</v>
      </c>
      <c r="F873" s="3">
        <v>134</v>
      </c>
      <c r="G873" s="3">
        <v>1702.5468294309901</v>
      </c>
      <c r="H873" s="3">
        <v>7</v>
      </c>
      <c r="I873" s="3">
        <v>875.02327289694904</v>
      </c>
      <c r="J873" s="3">
        <v>5</v>
      </c>
      <c r="K873" s="3">
        <v>478.41932448883199</v>
      </c>
      <c r="L873" s="3">
        <v>24</v>
      </c>
      <c r="M873" s="3">
        <v>5</v>
      </c>
      <c r="N873" s="3">
        <v>5</v>
      </c>
      <c r="O873" s="3">
        <v>389</v>
      </c>
      <c r="P873" s="3">
        <v>0</v>
      </c>
      <c r="Q873" s="3">
        <v>11958.6295846185</v>
      </c>
      <c r="R873" s="3">
        <v>6</v>
      </c>
      <c r="S873" s="3">
        <v>0</v>
      </c>
      <c r="T873" s="3">
        <v>0</v>
      </c>
      <c r="U873" s="3">
        <v>13193.7375052921</v>
      </c>
      <c r="V873" s="3">
        <v>1</v>
      </c>
    </row>
    <row r="874" spans="1:22" ht="21.75" customHeight="1" x14ac:dyDescent="0.3">
      <c r="A874" s="3" t="s">
        <v>900</v>
      </c>
      <c r="B874" s="3">
        <v>53</v>
      </c>
      <c r="C874" s="3" t="s">
        <v>28</v>
      </c>
      <c r="D874" s="3" t="s">
        <v>24</v>
      </c>
      <c r="E874" s="3">
        <v>44088.066728081401</v>
      </c>
      <c r="F874" s="3">
        <v>92</v>
      </c>
      <c r="G874" s="3">
        <v>1224.5317393299199</v>
      </c>
      <c r="H874" s="3">
        <v>2</v>
      </c>
      <c r="I874" s="3">
        <v>543.75138431024197</v>
      </c>
      <c r="J874" s="3">
        <v>30</v>
      </c>
      <c r="K874" s="3">
        <v>181.644299577364</v>
      </c>
      <c r="L874" s="3">
        <v>3</v>
      </c>
      <c r="M874" s="3">
        <v>0</v>
      </c>
      <c r="N874" s="3">
        <v>1</v>
      </c>
      <c r="O874" s="3">
        <v>681</v>
      </c>
      <c r="P874" s="3">
        <v>2</v>
      </c>
      <c r="Q874" s="3">
        <v>2184.9970175444701</v>
      </c>
      <c r="R874" s="3">
        <v>3</v>
      </c>
      <c r="S874" s="3">
        <v>0</v>
      </c>
      <c r="T874" s="3">
        <v>0</v>
      </c>
      <c r="U874" s="3">
        <v>9062.37382109799</v>
      </c>
      <c r="V874" s="3">
        <v>0</v>
      </c>
    </row>
    <row r="875" spans="1:22" ht="21.75" customHeight="1" x14ac:dyDescent="0.3">
      <c r="A875" s="3" t="s">
        <v>901</v>
      </c>
      <c r="B875" s="3">
        <v>25</v>
      </c>
      <c r="C875" s="3" t="s">
        <v>28</v>
      </c>
      <c r="D875" s="3" t="s">
        <v>26</v>
      </c>
      <c r="E875" s="3">
        <v>47553.955060546803</v>
      </c>
      <c r="F875" s="3">
        <v>209</v>
      </c>
      <c r="G875" s="3">
        <v>1985.96624033645</v>
      </c>
      <c r="H875" s="3">
        <v>5</v>
      </c>
      <c r="I875" s="3">
        <v>1382.0609823741499</v>
      </c>
      <c r="J875" s="3">
        <v>26</v>
      </c>
      <c r="K875" s="3">
        <v>773.96398973876296</v>
      </c>
      <c r="L875" s="3">
        <v>75</v>
      </c>
      <c r="M875" s="3">
        <v>4</v>
      </c>
      <c r="N875" s="3">
        <v>0</v>
      </c>
      <c r="O875" s="3">
        <v>317</v>
      </c>
      <c r="P875" s="3">
        <v>3</v>
      </c>
      <c r="Q875" s="3">
        <v>5069.9918023192904</v>
      </c>
      <c r="R875" s="3">
        <v>6</v>
      </c>
      <c r="S875" s="3">
        <v>0</v>
      </c>
      <c r="T875" s="3">
        <v>0</v>
      </c>
      <c r="U875" s="3">
        <v>8872.3871063398492</v>
      </c>
      <c r="V875" s="3">
        <v>1</v>
      </c>
    </row>
    <row r="876" spans="1:22" ht="21.75" customHeight="1" x14ac:dyDescent="0.3">
      <c r="A876" s="3" t="s">
        <v>902</v>
      </c>
      <c r="B876" s="3">
        <v>21</v>
      </c>
      <c r="C876" s="3" t="s">
        <v>23</v>
      </c>
      <c r="D876" s="3" t="s">
        <v>24</v>
      </c>
      <c r="E876" s="3">
        <v>52672.960519302404</v>
      </c>
      <c r="F876" s="3">
        <v>230</v>
      </c>
      <c r="G876" s="3">
        <v>533.89616460504999</v>
      </c>
      <c r="H876" s="3">
        <v>2</v>
      </c>
      <c r="I876" s="3">
        <v>943.43307987735795</v>
      </c>
      <c r="J876" s="3">
        <v>28</v>
      </c>
      <c r="K876" s="3">
        <v>1018.91677930059</v>
      </c>
      <c r="L876" s="3">
        <v>23</v>
      </c>
      <c r="M876" s="3">
        <v>18</v>
      </c>
      <c r="N876" s="3">
        <v>6</v>
      </c>
      <c r="O876" s="3">
        <v>801</v>
      </c>
      <c r="P876" s="3">
        <v>4</v>
      </c>
      <c r="Q876" s="3">
        <v>19971.049021340401</v>
      </c>
      <c r="R876" s="3">
        <v>6</v>
      </c>
      <c r="S876" s="3">
        <v>0</v>
      </c>
      <c r="T876" s="3">
        <v>0</v>
      </c>
      <c r="U876" s="3">
        <v>14022.9147046376</v>
      </c>
      <c r="V876" s="3">
        <v>1</v>
      </c>
    </row>
    <row r="877" spans="1:22" ht="21.75" customHeight="1" x14ac:dyDescent="0.3">
      <c r="A877" s="3" t="s">
        <v>903</v>
      </c>
      <c r="B877" s="3">
        <v>32</v>
      </c>
      <c r="C877" s="3" t="s">
        <v>23</v>
      </c>
      <c r="D877" s="3" t="s">
        <v>24</v>
      </c>
      <c r="E877" s="3">
        <v>58475.772621291799</v>
      </c>
      <c r="F877" s="3">
        <v>226</v>
      </c>
      <c r="G877" s="3">
        <v>2804.5837323805699</v>
      </c>
      <c r="H877" s="3">
        <v>7</v>
      </c>
      <c r="I877" s="3">
        <v>739.99398979012904</v>
      </c>
      <c r="J877" s="3">
        <v>14</v>
      </c>
      <c r="K877" s="3">
        <v>644.38444747755102</v>
      </c>
      <c r="L877" s="3">
        <v>55</v>
      </c>
      <c r="M877" s="3">
        <v>14</v>
      </c>
      <c r="N877" s="3">
        <v>1</v>
      </c>
      <c r="O877" s="3">
        <v>854</v>
      </c>
      <c r="P877" s="3">
        <v>5</v>
      </c>
      <c r="Q877" s="3">
        <v>17380.9339962544</v>
      </c>
      <c r="R877" s="3">
        <v>3</v>
      </c>
      <c r="S877" s="3">
        <v>0</v>
      </c>
      <c r="T877" s="3">
        <v>0</v>
      </c>
      <c r="U877" s="3">
        <v>9069.9695935379095</v>
      </c>
      <c r="V877" s="3">
        <v>0</v>
      </c>
    </row>
    <row r="878" spans="1:22" ht="21.75" customHeight="1" x14ac:dyDescent="0.3">
      <c r="A878" s="3" t="s">
        <v>904</v>
      </c>
      <c r="B878" s="3">
        <v>62</v>
      </c>
      <c r="C878" s="3" t="s">
        <v>28</v>
      </c>
      <c r="D878" s="3" t="s">
        <v>33</v>
      </c>
      <c r="E878" s="3">
        <v>56533.447263139999</v>
      </c>
      <c r="F878" s="3">
        <v>64</v>
      </c>
      <c r="G878" s="3">
        <v>3607.9022406812701</v>
      </c>
      <c r="H878" s="3">
        <v>11</v>
      </c>
      <c r="I878" s="3">
        <v>575.61065035944205</v>
      </c>
      <c r="J878" s="3">
        <v>35</v>
      </c>
      <c r="K878" s="3">
        <v>991.234808046372</v>
      </c>
      <c r="L878" s="3">
        <v>54</v>
      </c>
      <c r="M878" s="3">
        <v>13</v>
      </c>
      <c r="N878" s="3">
        <v>9</v>
      </c>
      <c r="O878" s="3">
        <v>516</v>
      </c>
      <c r="P878" s="3">
        <v>0</v>
      </c>
      <c r="Q878" s="3">
        <v>12929.9905247968</v>
      </c>
      <c r="R878" s="3">
        <v>2</v>
      </c>
      <c r="S878" s="3">
        <v>0</v>
      </c>
      <c r="T878" s="3">
        <v>0</v>
      </c>
      <c r="U878" s="3">
        <v>11316.540599273099</v>
      </c>
      <c r="V878" s="3">
        <v>1</v>
      </c>
    </row>
    <row r="879" spans="1:22" ht="21.75" customHeight="1" x14ac:dyDescent="0.3">
      <c r="A879" s="3" t="s">
        <v>905</v>
      </c>
      <c r="B879" s="3">
        <v>62</v>
      </c>
      <c r="C879" s="3" t="s">
        <v>31</v>
      </c>
      <c r="D879" s="3" t="s">
        <v>33</v>
      </c>
      <c r="E879" s="3">
        <v>63987.480652374601</v>
      </c>
      <c r="F879" s="3">
        <v>109</v>
      </c>
      <c r="G879" s="3">
        <v>2484.7321026036602</v>
      </c>
      <c r="H879" s="3">
        <v>10</v>
      </c>
      <c r="I879" s="3">
        <v>276.86542293202001</v>
      </c>
      <c r="J879" s="3">
        <v>4</v>
      </c>
      <c r="K879" s="3">
        <v>535.74336829426204</v>
      </c>
      <c r="L879" s="3">
        <v>53</v>
      </c>
      <c r="M879" s="3">
        <v>6</v>
      </c>
      <c r="N879" s="3">
        <v>9</v>
      </c>
      <c r="O879" s="3">
        <v>323</v>
      </c>
      <c r="P879" s="3">
        <v>5</v>
      </c>
      <c r="Q879" s="3">
        <v>21166.259419855902</v>
      </c>
      <c r="R879" s="3">
        <v>5</v>
      </c>
      <c r="S879" s="3">
        <v>0</v>
      </c>
      <c r="T879" s="3">
        <v>0</v>
      </c>
      <c r="U879" s="3">
        <v>500</v>
      </c>
      <c r="V879" s="3">
        <v>1</v>
      </c>
    </row>
    <row r="880" spans="1:22" ht="21.75" customHeight="1" x14ac:dyDescent="0.3">
      <c r="A880" s="3" t="s">
        <v>906</v>
      </c>
      <c r="B880" s="3">
        <v>67</v>
      </c>
      <c r="C880" s="3" t="s">
        <v>23</v>
      </c>
      <c r="D880" s="3" t="s">
        <v>24</v>
      </c>
      <c r="E880" s="3">
        <v>53553.614858466499</v>
      </c>
      <c r="F880" s="3">
        <v>232</v>
      </c>
      <c r="G880" s="3">
        <v>851.92725319153396</v>
      </c>
      <c r="H880" s="3">
        <v>10</v>
      </c>
      <c r="I880" s="3">
        <v>321.244878069099</v>
      </c>
      <c r="J880" s="3">
        <v>2</v>
      </c>
      <c r="K880" s="3">
        <v>1237.24523178903</v>
      </c>
      <c r="L880" s="3">
        <v>2</v>
      </c>
      <c r="M880" s="3">
        <v>8</v>
      </c>
      <c r="N880" s="3">
        <v>3</v>
      </c>
      <c r="O880" s="3">
        <v>793</v>
      </c>
      <c r="P880" s="3">
        <v>5</v>
      </c>
      <c r="Q880" s="3">
        <v>14294.205179598101</v>
      </c>
      <c r="R880" s="3">
        <v>1</v>
      </c>
      <c r="S880" s="3">
        <v>0</v>
      </c>
      <c r="T880" s="3">
        <v>0</v>
      </c>
      <c r="U880" s="3">
        <v>6063.3709736014698</v>
      </c>
      <c r="V880" s="3">
        <v>0</v>
      </c>
    </row>
    <row r="881" spans="1:22" ht="21.75" customHeight="1" x14ac:dyDescent="0.3">
      <c r="A881" s="3" t="s">
        <v>907</v>
      </c>
      <c r="B881" s="3">
        <v>30</v>
      </c>
      <c r="C881" s="3" t="s">
        <v>28</v>
      </c>
      <c r="D881" s="3" t="s">
        <v>33</v>
      </c>
      <c r="E881" s="3">
        <v>10000</v>
      </c>
      <c r="F881" s="3">
        <v>134</v>
      </c>
      <c r="G881" s="3">
        <v>10</v>
      </c>
      <c r="H881" s="3">
        <v>3</v>
      </c>
      <c r="I881" s="3">
        <v>582.25066589975302</v>
      </c>
      <c r="J881" s="3">
        <v>24</v>
      </c>
      <c r="K881" s="3">
        <v>132.88633214330301</v>
      </c>
      <c r="L881" s="3">
        <v>75</v>
      </c>
      <c r="M881" s="3">
        <v>11</v>
      </c>
      <c r="N881" s="3">
        <v>5</v>
      </c>
      <c r="O881" s="3">
        <v>672</v>
      </c>
      <c r="P881" s="3">
        <v>4</v>
      </c>
      <c r="Q881" s="3">
        <v>12165.302815815099</v>
      </c>
      <c r="R881" s="3">
        <v>7</v>
      </c>
      <c r="S881" s="3">
        <v>0</v>
      </c>
      <c r="T881" s="3">
        <v>0</v>
      </c>
      <c r="U881" s="3">
        <v>4888.0394099783498</v>
      </c>
      <c r="V881" s="3">
        <v>1</v>
      </c>
    </row>
    <row r="882" spans="1:22" ht="21.75" customHeight="1" x14ac:dyDescent="0.3">
      <c r="A882" s="3" t="s">
        <v>908</v>
      </c>
      <c r="B882" s="3">
        <v>66</v>
      </c>
      <c r="C882" s="3" t="s">
        <v>23</v>
      </c>
      <c r="D882" s="3" t="s">
        <v>24</v>
      </c>
      <c r="E882" s="3">
        <v>54088.408916482098</v>
      </c>
      <c r="F882" s="3">
        <v>43</v>
      </c>
      <c r="G882" s="3">
        <v>1881.89109919306</v>
      </c>
      <c r="H882" s="3">
        <v>1</v>
      </c>
      <c r="I882" s="3">
        <v>555.38399129149298</v>
      </c>
      <c r="J882" s="3">
        <v>31</v>
      </c>
      <c r="K882" s="3">
        <v>462.33421823867599</v>
      </c>
      <c r="L882" s="3">
        <v>46</v>
      </c>
      <c r="M882" s="3">
        <v>16</v>
      </c>
      <c r="N882" s="3">
        <v>6</v>
      </c>
      <c r="O882" s="3">
        <v>768</v>
      </c>
      <c r="P882" s="3">
        <v>5</v>
      </c>
      <c r="Q882" s="3">
        <v>3875.4167233094199</v>
      </c>
      <c r="R882" s="3">
        <v>1</v>
      </c>
      <c r="S882" s="3">
        <v>0</v>
      </c>
      <c r="T882" s="3">
        <v>0</v>
      </c>
      <c r="U882" s="3">
        <v>4729.3388025233999</v>
      </c>
      <c r="V882" s="3">
        <v>0</v>
      </c>
    </row>
    <row r="883" spans="1:22" ht="21.75" customHeight="1" x14ac:dyDescent="0.3">
      <c r="A883" s="3" t="s">
        <v>909</v>
      </c>
      <c r="B883" s="3">
        <v>42</v>
      </c>
      <c r="C883" s="3" t="s">
        <v>23</v>
      </c>
      <c r="D883" s="3" t="s">
        <v>26</v>
      </c>
      <c r="E883" s="3">
        <v>51561.153703529402</v>
      </c>
      <c r="F883" s="3">
        <v>203</v>
      </c>
      <c r="G883" s="3">
        <v>465.30205179995198</v>
      </c>
      <c r="H883" s="3">
        <v>11</v>
      </c>
      <c r="I883" s="3">
        <v>450.28985500390201</v>
      </c>
      <c r="J883" s="3">
        <v>20</v>
      </c>
      <c r="K883" s="3">
        <v>649.78225853820197</v>
      </c>
      <c r="L883" s="3">
        <v>29</v>
      </c>
      <c r="M883" s="3">
        <v>17</v>
      </c>
      <c r="N883" s="3">
        <v>6</v>
      </c>
      <c r="O883" s="3">
        <v>801</v>
      </c>
      <c r="P883" s="3">
        <v>3</v>
      </c>
      <c r="Q883" s="3">
        <v>10335.050498327701</v>
      </c>
      <c r="R883" s="3">
        <v>3</v>
      </c>
      <c r="S883" s="3">
        <v>0</v>
      </c>
      <c r="T883" s="3">
        <v>0</v>
      </c>
      <c r="U883" s="3">
        <v>6445.6706441631104</v>
      </c>
      <c r="V883" s="3">
        <v>0</v>
      </c>
    </row>
    <row r="884" spans="1:22" ht="21.75" customHeight="1" x14ac:dyDescent="0.3">
      <c r="A884" s="3" t="s">
        <v>910</v>
      </c>
      <c r="B884" s="3">
        <v>35</v>
      </c>
      <c r="C884" s="3" t="s">
        <v>23</v>
      </c>
      <c r="D884" s="3" t="s">
        <v>33</v>
      </c>
      <c r="E884" s="3">
        <v>59904.803548776799</v>
      </c>
      <c r="F884" s="3">
        <v>101</v>
      </c>
      <c r="G884" s="3">
        <v>1169.4726190841</v>
      </c>
      <c r="H884" s="3">
        <v>8</v>
      </c>
      <c r="I884" s="3">
        <v>931.98315460482104</v>
      </c>
      <c r="J884" s="3">
        <v>47</v>
      </c>
      <c r="K884" s="3">
        <v>308.82080601748697</v>
      </c>
      <c r="L884" s="3">
        <v>75</v>
      </c>
      <c r="M884" s="3">
        <v>1</v>
      </c>
      <c r="N884" s="3">
        <v>6</v>
      </c>
      <c r="O884" s="3">
        <v>837</v>
      </c>
      <c r="P884" s="3">
        <v>5</v>
      </c>
      <c r="Q884" s="3">
        <v>17875.706936413801</v>
      </c>
      <c r="R884" s="3">
        <v>3</v>
      </c>
      <c r="S884" s="3">
        <v>0</v>
      </c>
      <c r="T884" s="3">
        <v>0</v>
      </c>
      <c r="U884" s="3">
        <v>6316.4934073243403</v>
      </c>
      <c r="V884" s="3">
        <v>0</v>
      </c>
    </row>
    <row r="885" spans="1:22" ht="21.75" customHeight="1" x14ac:dyDescent="0.3">
      <c r="A885" s="3" t="s">
        <v>911</v>
      </c>
      <c r="B885" s="3">
        <v>50</v>
      </c>
      <c r="C885" s="3" t="s">
        <v>28</v>
      </c>
      <c r="D885" s="3" t="s">
        <v>24</v>
      </c>
      <c r="E885" s="3">
        <v>43493.320299604602</v>
      </c>
      <c r="F885" s="3">
        <v>57</v>
      </c>
      <c r="G885" s="3">
        <v>2718.2575646605401</v>
      </c>
      <c r="H885" s="3">
        <v>9</v>
      </c>
      <c r="I885" s="3">
        <v>979.99295734520103</v>
      </c>
      <c r="J885" s="3">
        <v>16</v>
      </c>
      <c r="K885" s="3">
        <v>795.69864605805299</v>
      </c>
      <c r="L885" s="3">
        <v>40</v>
      </c>
      <c r="M885" s="3">
        <v>16</v>
      </c>
      <c r="N885" s="3">
        <v>3</v>
      </c>
      <c r="O885" s="3">
        <v>629</v>
      </c>
      <c r="P885" s="3">
        <v>0</v>
      </c>
      <c r="Q885" s="3">
        <v>15362.268480286801</v>
      </c>
      <c r="R885" s="3">
        <v>1</v>
      </c>
      <c r="S885" s="3">
        <v>0</v>
      </c>
      <c r="T885" s="3">
        <v>0</v>
      </c>
      <c r="U885" s="3">
        <v>12001.7650992572</v>
      </c>
      <c r="V885" s="3">
        <v>0</v>
      </c>
    </row>
    <row r="886" spans="1:22" ht="21.75" customHeight="1" x14ac:dyDescent="0.3">
      <c r="A886" s="3" t="s">
        <v>912</v>
      </c>
      <c r="B886" s="3">
        <v>30</v>
      </c>
      <c r="C886" s="3" t="s">
        <v>31</v>
      </c>
      <c r="D886" s="3" t="s">
        <v>24</v>
      </c>
      <c r="E886" s="3">
        <v>54023.463040574999</v>
      </c>
      <c r="F886" s="3">
        <v>30</v>
      </c>
      <c r="G886" s="3">
        <v>2798.94558629015</v>
      </c>
      <c r="H886" s="3">
        <v>7</v>
      </c>
      <c r="I886" s="3">
        <v>639.47866094439496</v>
      </c>
      <c r="J886" s="3">
        <v>8</v>
      </c>
      <c r="K886" s="3">
        <v>636.74394119970998</v>
      </c>
      <c r="L886" s="3">
        <v>54</v>
      </c>
      <c r="M886" s="3">
        <v>19</v>
      </c>
      <c r="N886" s="3">
        <v>9</v>
      </c>
      <c r="O886" s="3">
        <v>453</v>
      </c>
      <c r="P886" s="3">
        <v>4</v>
      </c>
      <c r="Q886" s="3">
        <v>23744.426691209301</v>
      </c>
      <c r="R886" s="3">
        <v>1</v>
      </c>
      <c r="S886" s="3">
        <v>0</v>
      </c>
      <c r="T886" s="3">
        <v>0</v>
      </c>
      <c r="U886" s="3">
        <v>4626.3276560290096</v>
      </c>
      <c r="V886" s="3">
        <v>1</v>
      </c>
    </row>
    <row r="887" spans="1:22" ht="21.75" customHeight="1" x14ac:dyDescent="0.3">
      <c r="A887" s="3" t="s">
        <v>913</v>
      </c>
      <c r="B887" s="3">
        <v>35</v>
      </c>
      <c r="C887" s="3" t="s">
        <v>31</v>
      </c>
      <c r="D887" s="3" t="s">
        <v>33</v>
      </c>
      <c r="E887" s="3">
        <v>60012.359375519904</v>
      </c>
      <c r="F887" s="3">
        <v>103</v>
      </c>
      <c r="G887" s="3">
        <v>2885.3325663795799</v>
      </c>
      <c r="H887" s="3">
        <v>5</v>
      </c>
      <c r="I887" s="3">
        <v>1477.30329389286</v>
      </c>
      <c r="J887" s="3">
        <v>25</v>
      </c>
      <c r="K887" s="3">
        <v>446.11107537062401</v>
      </c>
      <c r="L887" s="3">
        <v>58</v>
      </c>
      <c r="M887" s="3">
        <v>6</v>
      </c>
      <c r="N887" s="3">
        <v>9</v>
      </c>
      <c r="O887" s="3">
        <v>716</v>
      </c>
      <c r="P887" s="3">
        <v>0</v>
      </c>
      <c r="Q887" s="3">
        <v>12144.5457625774</v>
      </c>
      <c r="R887" s="3">
        <v>6</v>
      </c>
      <c r="S887" s="3">
        <v>0</v>
      </c>
      <c r="T887" s="3">
        <v>0</v>
      </c>
      <c r="U887" s="3">
        <v>12289.090855954501</v>
      </c>
      <c r="V887" s="3">
        <v>1</v>
      </c>
    </row>
    <row r="888" spans="1:22" ht="21.75" customHeight="1" x14ac:dyDescent="0.3">
      <c r="A888" s="3" t="s">
        <v>914</v>
      </c>
      <c r="B888" s="3">
        <v>27</v>
      </c>
      <c r="C888" s="3" t="s">
        <v>31</v>
      </c>
      <c r="D888" s="3" t="s">
        <v>33</v>
      </c>
      <c r="E888" s="3">
        <v>47119.240368847597</v>
      </c>
      <c r="F888" s="3">
        <v>49</v>
      </c>
      <c r="G888" s="3">
        <v>1578.7316204492099</v>
      </c>
      <c r="H888" s="3">
        <v>2</v>
      </c>
      <c r="I888" s="3">
        <v>188.64472171936799</v>
      </c>
      <c r="J888" s="3">
        <v>21</v>
      </c>
      <c r="K888" s="3">
        <v>607.441399385625</v>
      </c>
      <c r="L888" s="3">
        <v>39</v>
      </c>
      <c r="M888" s="3">
        <v>9</v>
      </c>
      <c r="N888" s="3">
        <v>5</v>
      </c>
      <c r="O888" s="3">
        <v>740</v>
      </c>
      <c r="P888" s="3">
        <v>5</v>
      </c>
      <c r="Q888" s="3">
        <v>0</v>
      </c>
      <c r="R888" s="3">
        <v>1</v>
      </c>
      <c r="S888" s="3">
        <v>0</v>
      </c>
      <c r="T888" s="3">
        <v>0</v>
      </c>
      <c r="U888" s="3">
        <v>11480.522378973799</v>
      </c>
      <c r="V888" s="3">
        <v>0</v>
      </c>
    </row>
    <row r="889" spans="1:22" ht="21.75" customHeight="1" x14ac:dyDescent="0.3">
      <c r="A889" s="3" t="s">
        <v>915</v>
      </c>
      <c r="B889" s="3">
        <v>23</v>
      </c>
      <c r="C889" s="3" t="s">
        <v>23</v>
      </c>
      <c r="D889" s="3" t="s">
        <v>26</v>
      </c>
      <c r="E889" s="3">
        <v>62165.670840145103</v>
      </c>
      <c r="F889" s="3">
        <v>139</v>
      </c>
      <c r="G889" s="3">
        <v>2217.2797945500502</v>
      </c>
      <c r="H889" s="3">
        <v>1</v>
      </c>
      <c r="I889" s="3">
        <v>820.35736464029196</v>
      </c>
      <c r="J889" s="3">
        <v>40</v>
      </c>
      <c r="K889" s="3">
        <v>549.76135246458796</v>
      </c>
      <c r="L889" s="3">
        <v>44</v>
      </c>
      <c r="M889" s="3">
        <v>14</v>
      </c>
      <c r="N889" s="3">
        <v>2</v>
      </c>
      <c r="O889" s="3">
        <v>722</v>
      </c>
      <c r="P889" s="3">
        <v>0</v>
      </c>
      <c r="Q889" s="3">
        <v>14309.1106464103</v>
      </c>
      <c r="R889" s="3">
        <v>0</v>
      </c>
      <c r="S889" s="3">
        <v>0</v>
      </c>
      <c r="T889" s="3">
        <v>0</v>
      </c>
      <c r="U889" s="3">
        <v>3267.2716397142199</v>
      </c>
      <c r="V889" s="3">
        <v>0</v>
      </c>
    </row>
    <row r="890" spans="1:22" ht="21.75" customHeight="1" x14ac:dyDescent="0.3">
      <c r="A890" s="3" t="s">
        <v>916</v>
      </c>
      <c r="B890" s="3">
        <v>59</v>
      </c>
      <c r="C890" s="3" t="s">
        <v>28</v>
      </c>
      <c r="D890" s="3" t="s">
        <v>24</v>
      </c>
      <c r="E890" s="3">
        <v>51262.248784367199</v>
      </c>
      <c r="F890" s="3">
        <v>132</v>
      </c>
      <c r="G890" s="3">
        <v>10</v>
      </c>
      <c r="H890" s="3">
        <v>3</v>
      </c>
      <c r="I890" s="3">
        <v>723.49692856922604</v>
      </c>
      <c r="J890" s="3">
        <v>45</v>
      </c>
      <c r="K890" s="3">
        <v>662.42768019641301</v>
      </c>
      <c r="L890" s="3">
        <v>21</v>
      </c>
      <c r="M890" s="3">
        <v>0</v>
      </c>
      <c r="N890" s="3">
        <v>7</v>
      </c>
      <c r="O890" s="3">
        <v>336</v>
      </c>
      <c r="P890" s="3">
        <v>3</v>
      </c>
      <c r="Q890" s="3">
        <v>0</v>
      </c>
      <c r="R890" s="3">
        <v>7</v>
      </c>
      <c r="S890" s="3">
        <v>0</v>
      </c>
      <c r="T890" s="3">
        <v>0</v>
      </c>
      <c r="U890" s="3">
        <v>1506.76093590152</v>
      </c>
      <c r="V890" s="3">
        <v>1</v>
      </c>
    </row>
    <row r="891" spans="1:22" ht="21.75" customHeight="1" x14ac:dyDescent="0.3">
      <c r="A891" s="3" t="s">
        <v>917</v>
      </c>
      <c r="B891" s="3">
        <v>23</v>
      </c>
      <c r="C891" s="3" t="s">
        <v>23</v>
      </c>
      <c r="D891" s="3" t="s">
        <v>26</v>
      </c>
      <c r="E891" s="3">
        <v>52819.858981671801</v>
      </c>
      <c r="F891" s="3">
        <v>197</v>
      </c>
      <c r="G891" s="3">
        <v>300.67637608045402</v>
      </c>
      <c r="H891" s="3">
        <v>3</v>
      </c>
      <c r="I891" s="3">
        <v>607.25469131145996</v>
      </c>
      <c r="J891" s="3">
        <v>22</v>
      </c>
      <c r="K891" s="3">
        <v>441.75808383371202</v>
      </c>
      <c r="L891" s="3">
        <v>14</v>
      </c>
      <c r="M891" s="3">
        <v>10</v>
      </c>
      <c r="N891" s="3">
        <v>0</v>
      </c>
      <c r="O891" s="3">
        <v>573</v>
      </c>
      <c r="P891" s="3">
        <v>0</v>
      </c>
      <c r="Q891" s="3">
        <v>9126.9408322647996</v>
      </c>
      <c r="R891" s="3">
        <v>3</v>
      </c>
      <c r="S891" s="3">
        <v>0</v>
      </c>
      <c r="T891" s="3">
        <v>0</v>
      </c>
      <c r="U891" s="3">
        <v>6685.52649255901</v>
      </c>
      <c r="V891" s="3">
        <v>1</v>
      </c>
    </row>
    <row r="892" spans="1:22" ht="21.75" customHeight="1" x14ac:dyDescent="0.3">
      <c r="A892" s="3" t="s">
        <v>918</v>
      </c>
      <c r="B892" s="3">
        <v>44</v>
      </c>
      <c r="C892" s="3" t="s">
        <v>31</v>
      </c>
      <c r="D892" s="3" t="s">
        <v>26</v>
      </c>
      <c r="E892" s="3">
        <v>10000</v>
      </c>
      <c r="F892" s="3">
        <v>119</v>
      </c>
      <c r="G892" s="3">
        <v>1269.44351489839</v>
      </c>
      <c r="H892" s="3">
        <v>0</v>
      </c>
      <c r="I892" s="3">
        <v>555.818003895429</v>
      </c>
      <c r="J892" s="3">
        <v>10</v>
      </c>
      <c r="K892" s="3">
        <v>0</v>
      </c>
      <c r="L892" s="3">
        <v>16</v>
      </c>
      <c r="M892" s="3">
        <v>7</v>
      </c>
      <c r="N892" s="3">
        <v>7</v>
      </c>
      <c r="O892" s="3">
        <v>457</v>
      </c>
      <c r="P892" s="3">
        <v>5</v>
      </c>
      <c r="Q892" s="3">
        <v>17359.4885536607</v>
      </c>
      <c r="R892" s="3">
        <v>7</v>
      </c>
      <c r="S892" s="3">
        <v>0</v>
      </c>
      <c r="T892" s="3">
        <v>0</v>
      </c>
      <c r="U892" s="3">
        <v>13209.8352992034</v>
      </c>
      <c r="V892" s="3">
        <v>1</v>
      </c>
    </row>
    <row r="893" spans="1:22" ht="21.75" customHeight="1" x14ac:dyDescent="0.3">
      <c r="A893" s="3" t="s">
        <v>919</v>
      </c>
      <c r="B893" s="3">
        <v>22</v>
      </c>
      <c r="C893" s="3" t="s">
        <v>31</v>
      </c>
      <c r="D893" s="3" t="s">
        <v>26</v>
      </c>
      <c r="E893" s="3">
        <v>29410.0288731406</v>
      </c>
      <c r="F893" s="3">
        <v>110</v>
      </c>
      <c r="G893" s="3">
        <v>2173.0374394375799</v>
      </c>
      <c r="H893" s="3">
        <v>8</v>
      </c>
      <c r="I893" s="3">
        <v>797.56404098067503</v>
      </c>
      <c r="J893" s="3">
        <v>9</v>
      </c>
      <c r="K893" s="3">
        <v>715.97587627669998</v>
      </c>
      <c r="L893" s="3">
        <v>58</v>
      </c>
      <c r="M893" s="3">
        <v>11</v>
      </c>
      <c r="N893" s="3">
        <v>4</v>
      </c>
      <c r="O893" s="3">
        <v>732</v>
      </c>
      <c r="P893" s="3">
        <v>2</v>
      </c>
      <c r="Q893" s="3">
        <v>22103.212542020301</v>
      </c>
      <c r="R893" s="3">
        <v>3</v>
      </c>
      <c r="S893" s="3">
        <v>0</v>
      </c>
      <c r="T893" s="3">
        <v>0</v>
      </c>
      <c r="U893" s="3">
        <v>9391.6031652791808</v>
      </c>
      <c r="V893" s="3">
        <v>0</v>
      </c>
    </row>
    <row r="894" spans="1:22" ht="21.75" customHeight="1" x14ac:dyDescent="0.3">
      <c r="A894" s="3" t="s">
        <v>920</v>
      </c>
      <c r="B894" s="3">
        <v>51</v>
      </c>
      <c r="C894" s="3" t="s">
        <v>28</v>
      </c>
      <c r="D894" s="3" t="s">
        <v>33</v>
      </c>
      <c r="E894" s="3">
        <v>29459.015318126301</v>
      </c>
      <c r="F894" s="3">
        <v>178</v>
      </c>
      <c r="G894" s="3">
        <v>1158.8701759723001</v>
      </c>
      <c r="H894" s="3">
        <v>9</v>
      </c>
      <c r="I894" s="3">
        <v>721.06526043739495</v>
      </c>
      <c r="J894" s="3">
        <v>22</v>
      </c>
      <c r="K894" s="3">
        <v>483.713711883271</v>
      </c>
      <c r="L894" s="3">
        <v>24</v>
      </c>
      <c r="M894" s="3">
        <v>2</v>
      </c>
      <c r="N894" s="3">
        <v>7</v>
      </c>
      <c r="O894" s="3">
        <v>412</v>
      </c>
      <c r="P894" s="3">
        <v>4</v>
      </c>
      <c r="Q894" s="3">
        <v>5791.7677328438403</v>
      </c>
      <c r="R894" s="3">
        <v>6</v>
      </c>
      <c r="S894" s="3">
        <v>0</v>
      </c>
      <c r="T894" s="3">
        <v>0</v>
      </c>
      <c r="U894" s="3">
        <v>16189.2563075906</v>
      </c>
      <c r="V894" s="3">
        <v>1</v>
      </c>
    </row>
    <row r="895" spans="1:22" ht="21.75" customHeight="1" x14ac:dyDescent="0.3">
      <c r="A895" s="3" t="s">
        <v>921</v>
      </c>
      <c r="B895" s="3">
        <v>22</v>
      </c>
      <c r="C895" s="3" t="s">
        <v>23</v>
      </c>
      <c r="D895" s="3" t="s">
        <v>26</v>
      </c>
      <c r="E895" s="3">
        <v>53893.979922193997</v>
      </c>
      <c r="F895" s="3">
        <v>71</v>
      </c>
      <c r="G895" s="3">
        <v>2142.1267104866802</v>
      </c>
      <c r="H895" s="3">
        <v>7</v>
      </c>
      <c r="I895" s="3">
        <v>662.84321551060395</v>
      </c>
      <c r="J895" s="3">
        <v>4</v>
      </c>
      <c r="K895" s="3">
        <v>303.55466814516399</v>
      </c>
      <c r="L895" s="3">
        <v>42</v>
      </c>
      <c r="M895" s="3">
        <v>14</v>
      </c>
      <c r="N895" s="3">
        <v>3</v>
      </c>
      <c r="O895" s="3">
        <v>841</v>
      </c>
      <c r="P895" s="3">
        <v>1</v>
      </c>
      <c r="Q895" s="3">
        <v>14392.613962510901</v>
      </c>
      <c r="R895" s="3">
        <v>7</v>
      </c>
      <c r="S895" s="3">
        <v>0</v>
      </c>
      <c r="T895" s="3">
        <v>0</v>
      </c>
      <c r="U895" s="3">
        <v>1626.77535798904</v>
      </c>
      <c r="V895" s="3">
        <v>1</v>
      </c>
    </row>
    <row r="896" spans="1:22" ht="21.75" customHeight="1" x14ac:dyDescent="0.3">
      <c r="A896" s="3" t="s">
        <v>922</v>
      </c>
      <c r="B896" s="3">
        <v>46</v>
      </c>
      <c r="C896" s="3" t="s">
        <v>31</v>
      </c>
      <c r="D896" s="3" t="s">
        <v>33</v>
      </c>
      <c r="E896" s="3">
        <v>72889.974199336997</v>
      </c>
      <c r="F896" s="3">
        <v>204</v>
      </c>
      <c r="G896" s="3">
        <v>577.15613482492404</v>
      </c>
      <c r="H896" s="3">
        <v>6</v>
      </c>
      <c r="I896" s="3">
        <v>345.44812775371901</v>
      </c>
      <c r="J896" s="3">
        <v>25</v>
      </c>
      <c r="K896" s="3">
        <v>406.30899343156699</v>
      </c>
      <c r="L896" s="3">
        <v>63</v>
      </c>
      <c r="M896" s="3">
        <v>4</v>
      </c>
      <c r="N896" s="3">
        <v>1</v>
      </c>
      <c r="O896" s="3">
        <v>832</v>
      </c>
      <c r="P896" s="3">
        <v>2</v>
      </c>
      <c r="Q896" s="3">
        <v>21453.942601582399</v>
      </c>
      <c r="R896" s="3">
        <v>2</v>
      </c>
      <c r="S896" s="3">
        <v>0</v>
      </c>
      <c r="T896" s="3">
        <v>0</v>
      </c>
      <c r="U896" s="3">
        <v>2299.90459973734</v>
      </c>
      <c r="V896" s="3">
        <v>0</v>
      </c>
    </row>
    <row r="897" spans="1:22" ht="21.75" customHeight="1" x14ac:dyDescent="0.3">
      <c r="A897" s="3" t="s">
        <v>923</v>
      </c>
      <c r="B897" s="3">
        <v>48</v>
      </c>
      <c r="C897" s="3" t="s">
        <v>28</v>
      </c>
      <c r="D897" s="3" t="s">
        <v>33</v>
      </c>
      <c r="E897" s="3">
        <v>47868.528115109701</v>
      </c>
      <c r="F897" s="3">
        <v>30</v>
      </c>
      <c r="G897" s="3">
        <v>1581.6251334026599</v>
      </c>
      <c r="H897" s="3">
        <v>5</v>
      </c>
      <c r="I897" s="3">
        <v>233.66086376632501</v>
      </c>
      <c r="J897" s="3">
        <v>3</v>
      </c>
      <c r="K897" s="3">
        <v>450.85113660316199</v>
      </c>
      <c r="L897" s="3">
        <v>50</v>
      </c>
      <c r="M897" s="3">
        <v>4</v>
      </c>
      <c r="N897" s="3">
        <v>3</v>
      </c>
      <c r="O897" s="3">
        <v>737</v>
      </c>
      <c r="P897" s="3">
        <v>2</v>
      </c>
      <c r="Q897" s="3">
        <v>12577.5698138814</v>
      </c>
      <c r="R897" s="3">
        <v>2</v>
      </c>
      <c r="S897" s="3">
        <v>1</v>
      </c>
      <c r="T897" s="3">
        <v>0</v>
      </c>
      <c r="U897" s="3">
        <v>2935.37269284372</v>
      </c>
      <c r="V897" s="3">
        <v>1</v>
      </c>
    </row>
    <row r="898" spans="1:22" ht="21.75" customHeight="1" x14ac:dyDescent="0.3">
      <c r="A898" s="3" t="s">
        <v>924</v>
      </c>
      <c r="B898" s="3">
        <v>51</v>
      </c>
      <c r="C898" s="3" t="s">
        <v>23</v>
      </c>
      <c r="D898" s="3" t="s">
        <v>26</v>
      </c>
      <c r="E898" s="3">
        <v>65269.367227487601</v>
      </c>
      <c r="F898" s="3">
        <v>81</v>
      </c>
      <c r="G898" s="3">
        <v>1939.90589631329</v>
      </c>
      <c r="H898" s="3">
        <v>2</v>
      </c>
      <c r="I898" s="3">
        <v>699.01923368155201</v>
      </c>
      <c r="J898" s="3">
        <v>42</v>
      </c>
      <c r="K898" s="3">
        <v>128.20307428272099</v>
      </c>
      <c r="L898" s="3">
        <v>60</v>
      </c>
      <c r="M898" s="3">
        <v>16</v>
      </c>
      <c r="N898" s="3">
        <v>7</v>
      </c>
      <c r="O898" s="3">
        <v>699</v>
      </c>
      <c r="P898" s="3">
        <v>0</v>
      </c>
      <c r="Q898" s="3">
        <v>8304.8763165876699</v>
      </c>
      <c r="R898" s="3">
        <v>4</v>
      </c>
      <c r="S898" s="3">
        <v>0</v>
      </c>
      <c r="T898" s="3">
        <v>0</v>
      </c>
      <c r="U898" s="3">
        <v>11196.6206016423</v>
      </c>
      <c r="V898" s="3">
        <v>1</v>
      </c>
    </row>
    <row r="899" spans="1:22" ht="21.75" customHeight="1" x14ac:dyDescent="0.3">
      <c r="A899" s="3" t="s">
        <v>925</v>
      </c>
      <c r="B899" s="3">
        <v>69</v>
      </c>
      <c r="C899" s="3" t="s">
        <v>23</v>
      </c>
      <c r="D899" s="3" t="s">
        <v>26</v>
      </c>
      <c r="E899" s="3">
        <v>61668.547813865698</v>
      </c>
      <c r="F899" s="3">
        <v>16</v>
      </c>
      <c r="G899" s="3">
        <v>2105.92363173076</v>
      </c>
      <c r="H899" s="3">
        <v>3</v>
      </c>
      <c r="I899" s="3">
        <v>659.26636342621396</v>
      </c>
      <c r="J899" s="3">
        <v>26</v>
      </c>
      <c r="K899" s="3">
        <v>277.94063952513</v>
      </c>
      <c r="L899" s="3">
        <v>44</v>
      </c>
      <c r="M899" s="3">
        <v>1</v>
      </c>
      <c r="N899" s="3">
        <v>9</v>
      </c>
      <c r="O899" s="3">
        <v>317</v>
      </c>
      <c r="P899" s="3">
        <v>2</v>
      </c>
      <c r="Q899" s="3">
        <v>23081.741574393101</v>
      </c>
      <c r="R899" s="3">
        <v>1</v>
      </c>
      <c r="S899" s="3">
        <v>0</v>
      </c>
      <c r="T899" s="3">
        <v>0</v>
      </c>
      <c r="U899" s="3">
        <v>11076.9734147818</v>
      </c>
      <c r="V899" s="3">
        <v>1</v>
      </c>
    </row>
    <row r="900" spans="1:22" ht="21.75" customHeight="1" x14ac:dyDescent="0.3">
      <c r="A900" s="3" t="s">
        <v>926</v>
      </c>
      <c r="B900" s="3">
        <v>38</v>
      </c>
      <c r="C900" s="3" t="s">
        <v>31</v>
      </c>
      <c r="D900" s="3" t="s">
        <v>24</v>
      </c>
      <c r="E900" s="3">
        <v>52518.081622465703</v>
      </c>
      <c r="F900" s="3">
        <v>48</v>
      </c>
      <c r="G900" s="3">
        <v>1138.75146851368</v>
      </c>
      <c r="H900" s="3">
        <v>1</v>
      </c>
      <c r="I900" s="3">
        <v>731.03709890310995</v>
      </c>
      <c r="J900" s="3">
        <v>37</v>
      </c>
      <c r="K900" s="3">
        <v>471.26447224896998</v>
      </c>
      <c r="L900" s="3">
        <v>2</v>
      </c>
      <c r="M900" s="3">
        <v>0</v>
      </c>
      <c r="N900" s="3">
        <v>0</v>
      </c>
      <c r="O900" s="3">
        <v>461</v>
      </c>
      <c r="P900" s="3">
        <v>2</v>
      </c>
      <c r="Q900" s="3">
        <v>17951.3601205577</v>
      </c>
      <c r="R900" s="3">
        <v>1</v>
      </c>
      <c r="S900" s="3">
        <v>0</v>
      </c>
      <c r="T900" s="3">
        <v>0</v>
      </c>
      <c r="U900" s="3">
        <v>10265.3870132825</v>
      </c>
      <c r="V900" s="3">
        <v>1</v>
      </c>
    </row>
    <row r="901" spans="1:22" ht="21.75" customHeight="1" x14ac:dyDescent="0.3">
      <c r="A901" s="3" t="s">
        <v>927</v>
      </c>
      <c r="B901" s="3">
        <v>40</v>
      </c>
      <c r="C901" s="3" t="s">
        <v>31</v>
      </c>
      <c r="D901" s="3" t="s">
        <v>26</v>
      </c>
      <c r="E901" s="3">
        <v>60331.580614970197</v>
      </c>
      <c r="F901" s="3">
        <v>217</v>
      </c>
      <c r="G901" s="3">
        <v>1522.92998305981</v>
      </c>
      <c r="H901" s="3">
        <v>6</v>
      </c>
      <c r="I901" s="3">
        <v>761.98237073867199</v>
      </c>
      <c r="J901" s="3">
        <v>33</v>
      </c>
      <c r="K901" s="3">
        <v>457.44082736302897</v>
      </c>
      <c r="L901" s="3">
        <v>35</v>
      </c>
      <c r="M901" s="3">
        <v>17</v>
      </c>
      <c r="N901" s="3">
        <v>4</v>
      </c>
      <c r="O901" s="3">
        <v>704</v>
      </c>
      <c r="P901" s="3">
        <v>2</v>
      </c>
      <c r="Q901" s="3">
        <v>12400.223710279801</v>
      </c>
      <c r="R901" s="3">
        <v>6</v>
      </c>
      <c r="S901" s="3">
        <v>0</v>
      </c>
      <c r="T901" s="3">
        <v>0</v>
      </c>
      <c r="U901" s="3">
        <v>9301.2861684089603</v>
      </c>
      <c r="V901" s="3">
        <v>1</v>
      </c>
    </row>
    <row r="902" spans="1:22" ht="21.75" customHeight="1" x14ac:dyDescent="0.3">
      <c r="A902" s="3" t="s">
        <v>928</v>
      </c>
      <c r="B902" s="3">
        <v>24</v>
      </c>
      <c r="C902" s="3" t="s">
        <v>23</v>
      </c>
      <c r="D902" s="3" t="s">
        <v>24</v>
      </c>
      <c r="E902" s="3">
        <v>54426.986938973103</v>
      </c>
      <c r="F902" s="3">
        <v>143</v>
      </c>
      <c r="G902" s="3">
        <v>267.40718563872798</v>
      </c>
      <c r="H902" s="3">
        <v>1</v>
      </c>
      <c r="I902" s="3">
        <v>617.12418034101404</v>
      </c>
      <c r="J902" s="3">
        <v>2</v>
      </c>
      <c r="K902" s="3">
        <v>266.60770972829101</v>
      </c>
      <c r="L902" s="3">
        <v>78</v>
      </c>
      <c r="M902" s="3">
        <v>8</v>
      </c>
      <c r="N902" s="3">
        <v>5</v>
      </c>
      <c r="O902" s="3">
        <v>759</v>
      </c>
      <c r="P902" s="3">
        <v>0</v>
      </c>
      <c r="Q902" s="3">
        <v>2827.2254270930498</v>
      </c>
      <c r="R902" s="3">
        <v>4</v>
      </c>
      <c r="S902" s="3">
        <v>0</v>
      </c>
      <c r="T902" s="3">
        <v>0</v>
      </c>
      <c r="U902" s="3">
        <v>14686.374185978701</v>
      </c>
      <c r="V902" s="3">
        <v>1</v>
      </c>
    </row>
    <row r="903" spans="1:22" ht="21.75" customHeight="1" x14ac:dyDescent="0.3">
      <c r="A903" s="3" t="s">
        <v>929</v>
      </c>
      <c r="B903" s="3">
        <v>37</v>
      </c>
      <c r="C903" s="3" t="s">
        <v>23</v>
      </c>
      <c r="D903" s="3" t="s">
        <v>26</v>
      </c>
      <c r="E903" s="3">
        <v>47438.951057730003</v>
      </c>
      <c r="F903" s="3">
        <v>18</v>
      </c>
      <c r="G903" s="3">
        <v>1415.93236459082</v>
      </c>
      <c r="H903" s="3">
        <v>9</v>
      </c>
      <c r="I903" s="3">
        <v>725.65740166362798</v>
      </c>
      <c r="J903" s="3">
        <v>49</v>
      </c>
      <c r="K903" s="3">
        <v>177.933473669145</v>
      </c>
      <c r="L903" s="3">
        <v>63</v>
      </c>
      <c r="M903" s="3">
        <v>4</v>
      </c>
      <c r="N903" s="3">
        <v>3</v>
      </c>
      <c r="O903" s="3">
        <v>458</v>
      </c>
      <c r="P903" s="3">
        <v>5</v>
      </c>
      <c r="Q903" s="3">
        <v>9861.9090926497902</v>
      </c>
      <c r="R903" s="3">
        <v>7</v>
      </c>
      <c r="S903" s="3">
        <v>1</v>
      </c>
      <c r="T903" s="3">
        <v>0</v>
      </c>
      <c r="U903" s="3">
        <v>7877.0577528703097</v>
      </c>
      <c r="V903" s="3">
        <v>1</v>
      </c>
    </row>
    <row r="904" spans="1:22" ht="21.75" customHeight="1" x14ac:dyDescent="0.3">
      <c r="A904" s="3" t="s">
        <v>930</v>
      </c>
      <c r="B904" s="3">
        <v>47</v>
      </c>
      <c r="C904" s="3" t="s">
        <v>31</v>
      </c>
      <c r="D904" s="3" t="s">
        <v>26</v>
      </c>
      <c r="E904" s="3">
        <v>57039.4462939976</v>
      </c>
      <c r="F904" s="3">
        <v>224</v>
      </c>
      <c r="G904" s="3">
        <v>2365.3433599935702</v>
      </c>
      <c r="H904" s="3">
        <v>0</v>
      </c>
      <c r="I904" s="3">
        <v>501.26509216377701</v>
      </c>
      <c r="J904" s="3">
        <v>31</v>
      </c>
      <c r="K904" s="3">
        <v>286.74436455784502</v>
      </c>
      <c r="L904" s="3">
        <v>27</v>
      </c>
      <c r="M904" s="3">
        <v>19</v>
      </c>
      <c r="N904" s="3">
        <v>3</v>
      </c>
      <c r="O904" s="3">
        <v>309</v>
      </c>
      <c r="P904" s="3">
        <v>2</v>
      </c>
      <c r="Q904" s="3">
        <v>7619.3593976382699</v>
      </c>
      <c r="R904" s="3">
        <v>3</v>
      </c>
      <c r="S904" s="3">
        <v>0</v>
      </c>
      <c r="T904" s="3">
        <v>0</v>
      </c>
      <c r="U904" s="3">
        <v>13159.448137441899</v>
      </c>
      <c r="V904" s="3">
        <v>1</v>
      </c>
    </row>
    <row r="905" spans="1:22" ht="21.75" customHeight="1" x14ac:dyDescent="0.3">
      <c r="A905" s="3" t="s">
        <v>931</v>
      </c>
      <c r="B905" s="3">
        <v>61</v>
      </c>
      <c r="C905" s="3" t="s">
        <v>23</v>
      </c>
      <c r="D905" s="3" t="s">
        <v>26</v>
      </c>
      <c r="E905" s="3">
        <v>76039.365376431204</v>
      </c>
      <c r="F905" s="3">
        <v>170</v>
      </c>
      <c r="G905" s="3">
        <v>1289.6874104128401</v>
      </c>
      <c r="H905" s="3">
        <v>5</v>
      </c>
      <c r="I905" s="3">
        <v>1333.38103320715</v>
      </c>
      <c r="J905" s="3">
        <v>25</v>
      </c>
      <c r="K905" s="3">
        <v>574.18125480701599</v>
      </c>
      <c r="L905" s="3">
        <v>44</v>
      </c>
      <c r="M905" s="3">
        <v>12</v>
      </c>
      <c r="N905" s="3">
        <v>3</v>
      </c>
      <c r="O905" s="3">
        <v>815</v>
      </c>
      <c r="P905" s="3">
        <v>1</v>
      </c>
      <c r="Q905" s="3">
        <v>1692.7617083685</v>
      </c>
      <c r="R905" s="3">
        <v>6</v>
      </c>
      <c r="S905" s="3">
        <v>0</v>
      </c>
      <c r="T905" s="3">
        <v>0</v>
      </c>
      <c r="U905" s="3">
        <v>18255.5637776863</v>
      </c>
      <c r="V905" s="3">
        <v>1</v>
      </c>
    </row>
    <row r="906" spans="1:22" ht="21.75" customHeight="1" x14ac:dyDescent="0.3">
      <c r="A906" s="3" t="s">
        <v>932</v>
      </c>
      <c r="B906" s="3">
        <v>41</v>
      </c>
      <c r="C906" s="3" t="s">
        <v>31</v>
      </c>
      <c r="D906" s="3" t="s">
        <v>26</v>
      </c>
      <c r="E906" s="3">
        <v>58509.481522562499</v>
      </c>
      <c r="F906" s="3">
        <v>202</v>
      </c>
      <c r="G906" s="3">
        <v>901.65398399052106</v>
      </c>
      <c r="H906" s="3">
        <v>3</v>
      </c>
      <c r="I906" s="3">
        <v>520.09094814751097</v>
      </c>
      <c r="J906" s="3">
        <v>17</v>
      </c>
      <c r="K906" s="3">
        <v>338.39678010228602</v>
      </c>
      <c r="L906" s="3">
        <v>20</v>
      </c>
      <c r="M906" s="3">
        <v>1</v>
      </c>
      <c r="N906" s="3">
        <v>2</v>
      </c>
      <c r="O906" s="3">
        <v>314</v>
      </c>
      <c r="P906" s="3">
        <v>2</v>
      </c>
      <c r="Q906" s="3">
        <v>20095.942677231898</v>
      </c>
      <c r="R906" s="3">
        <v>1</v>
      </c>
      <c r="S906" s="3">
        <v>0</v>
      </c>
      <c r="T906" s="3">
        <v>0</v>
      </c>
      <c r="U906" s="3">
        <v>5046.81266183773</v>
      </c>
      <c r="V906" s="3">
        <v>1</v>
      </c>
    </row>
    <row r="907" spans="1:22" ht="21.75" customHeight="1" x14ac:dyDescent="0.3">
      <c r="A907" s="3" t="s">
        <v>933</v>
      </c>
      <c r="B907" s="3">
        <v>40</v>
      </c>
      <c r="C907" s="3" t="s">
        <v>23</v>
      </c>
      <c r="D907" s="3" t="s">
        <v>24</v>
      </c>
      <c r="E907" s="3">
        <v>53923.480160695901</v>
      </c>
      <c r="F907" s="3">
        <v>211</v>
      </c>
      <c r="G907" s="3">
        <v>2125.14195898034</v>
      </c>
      <c r="H907" s="3">
        <v>7</v>
      </c>
      <c r="I907" s="3">
        <v>670.15675168713096</v>
      </c>
      <c r="J907" s="3">
        <v>6</v>
      </c>
      <c r="K907" s="3">
        <v>718.01023952927096</v>
      </c>
      <c r="L907" s="3">
        <v>26</v>
      </c>
      <c r="M907" s="3">
        <v>12</v>
      </c>
      <c r="N907" s="3">
        <v>9</v>
      </c>
      <c r="O907" s="3">
        <v>864</v>
      </c>
      <c r="P907" s="3">
        <v>0</v>
      </c>
      <c r="Q907" s="3">
        <v>15438.847719528099</v>
      </c>
      <c r="R907" s="3">
        <v>2</v>
      </c>
      <c r="S907" s="3">
        <v>0</v>
      </c>
      <c r="T907" s="3">
        <v>0</v>
      </c>
      <c r="U907" s="3">
        <v>5934.3866818435999</v>
      </c>
      <c r="V907" s="3">
        <v>0</v>
      </c>
    </row>
    <row r="908" spans="1:22" ht="21.75" customHeight="1" x14ac:dyDescent="0.3">
      <c r="A908" s="3" t="s">
        <v>934</v>
      </c>
      <c r="B908" s="3">
        <v>25</v>
      </c>
      <c r="C908" s="3" t="s">
        <v>31</v>
      </c>
      <c r="D908" s="3" t="s">
        <v>24</v>
      </c>
      <c r="E908" s="3">
        <v>34205.889538949297</v>
      </c>
      <c r="F908" s="3">
        <v>160</v>
      </c>
      <c r="G908" s="3">
        <v>3328.1668973287301</v>
      </c>
      <c r="H908" s="3">
        <v>0</v>
      </c>
      <c r="I908" s="3">
        <v>546.67392381014201</v>
      </c>
      <c r="J908" s="3">
        <v>44</v>
      </c>
      <c r="K908" s="3">
        <v>790.52977758493103</v>
      </c>
      <c r="L908" s="3">
        <v>75</v>
      </c>
      <c r="M908" s="3">
        <v>7</v>
      </c>
      <c r="N908" s="3">
        <v>4</v>
      </c>
      <c r="O908" s="3">
        <v>354</v>
      </c>
      <c r="P908" s="3">
        <v>5</v>
      </c>
      <c r="Q908" s="3">
        <v>7740.65855910345</v>
      </c>
      <c r="R908" s="3">
        <v>0</v>
      </c>
      <c r="S908" s="3">
        <v>0</v>
      </c>
      <c r="T908" s="3">
        <v>0</v>
      </c>
      <c r="U908" s="3">
        <v>500</v>
      </c>
      <c r="V908" s="3">
        <v>1</v>
      </c>
    </row>
    <row r="909" spans="1:22" ht="21.75" customHeight="1" x14ac:dyDescent="0.3">
      <c r="A909" s="3" t="s">
        <v>935</v>
      </c>
      <c r="B909" s="3">
        <v>20</v>
      </c>
      <c r="C909" s="3" t="s">
        <v>28</v>
      </c>
      <c r="D909" s="3" t="s">
        <v>26</v>
      </c>
      <c r="E909" s="3">
        <v>75485.752686762993</v>
      </c>
      <c r="F909" s="3">
        <v>83</v>
      </c>
      <c r="G909" s="3">
        <v>3238.6163420162202</v>
      </c>
      <c r="H909" s="3">
        <v>8</v>
      </c>
      <c r="I909" s="3">
        <v>540.79646092828398</v>
      </c>
      <c r="J909" s="3">
        <v>12</v>
      </c>
      <c r="K909" s="3">
        <v>935.96356502794401</v>
      </c>
      <c r="L909" s="3">
        <v>34</v>
      </c>
      <c r="M909" s="3">
        <v>9</v>
      </c>
      <c r="N909" s="3">
        <v>5</v>
      </c>
      <c r="O909" s="3">
        <v>745</v>
      </c>
      <c r="P909" s="3">
        <v>0</v>
      </c>
      <c r="Q909" s="3">
        <v>8489.7266427443301</v>
      </c>
      <c r="R909" s="3">
        <v>5</v>
      </c>
      <c r="S909" s="3">
        <v>0</v>
      </c>
      <c r="T909" s="3">
        <v>0</v>
      </c>
      <c r="U909" s="3">
        <v>11121.277046412701</v>
      </c>
      <c r="V909" s="3">
        <v>1</v>
      </c>
    </row>
    <row r="910" spans="1:22" ht="21.75" customHeight="1" x14ac:dyDescent="0.3">
      <c r="A910" s="3" t="s">
        <v>936</v>
      </c>
      <c r="B910" s="3">
        <v>24</v>
      </c>
      <c r="C910" s="3" t="s">
        <v>31</v>
      </c>
      <c r="D910" s="3" t="s">
        <v>26</v>
      </c>
      <c r="E910" s="3">
        <v>24673.126442018998</v>
      </c>
      <c r="F910" s="3">
        <v>229</v>
      </c>
      <c r="G910" s="3">
        <v>1709.13808952062</v>
      </c>
      <c r="H910" s="3">
        <v>5</v>
      </c>
      <c r="I910" s="3">
        <v>808.62454832328103</v>
      </c>
      <c r="J910" s="3">
        <v>5</v>
      </c>
      <c r="K910" s="3">
        <v>656.13462026950299</v>
      </c>
      <c r="L910" s="3">
        <v>47</v>
      </c>
      <c r="M910" s="3">
        <v>19</v>
      </c>
      <c r="N910" s="3">
        <v>2</v>
      </c>
      <c r="O910" s="3">
        <v>455</v>
      </c>
      <c r="P910" s="3">
        <v>3</v>
      </c>
      <c r="Q910" s="3">
        <v>9250.0864033914004</v>
      </c>
      <c r="R910" s="3">
        <v>3</v>
      </c>
      <c r="S910" s="3">
        <v>0</v>
      </c>
      <c r="T910" s="3">
        <v>0</v>
      </c>
      <c r="U910" s="3">
        <v>6562.2157360457604</v>
      </c>
      <c r="V910" s="3">
        <v>1</v>
      </c>
    </row>
    <row r="911" spans="1:22" ht="21.75" customHeight="1" x14ac:dyDescent="0.3">
      <c r="A911" s="3" t="s">
        <v>937</v>
      </c>
      <c r="B911" s="3">
        <v>60</v>
      </c>
      <c r="C911" s="3" t="s">
        <v>31</v>
      </c>
      <c r="D911" s="3" t="s">
        <v>24</v>
      </c>
      <c r="E911" s="3">
        <v>19290.8645492342</v>
      </c>
      <c r="F911" s="3">
        <v>195</v>
      </c>
      <c r="G911" s="3">
        <v>2116.4024781590902</v>
      </c>
      <c r="H911" s="3">
        <v>1</v>
      </c>
      <c r="I911" s="3">
        <v>764.21802654094597</v>
      </c>
      <c r="J911" s="3">
        <v>34</v>
      </c>
      <c r="K911" s="3">
        <v>605.60241648284898</v>
      </c>
      <c r="L911" s="3">
        <v>22</v>
      </c>
      <c r="M911" s="3">
        <v>5</v>
      </c>
      <c r="N911" s="3">
        <v>2</v>
      </c>
      <c r="O911" s="3">
        <v>690</v>
      </c>
      <c r="P911" s="3">
        <v>3</v>
      </c>
      <c r="Q911" s="3">
        <v>6009.2626125566503</v>
      </c>
      <c r="R911" s="3">
        <v>7</v>
      </c>
      <c r="S911" s="3">
        <v>0</v>
      </c>
      <c r="T911" s="3">
        <v>0</v>
      </c>
      <c r="U911" s="3">
        <v>7659.5561525914</v>
      </c>
      <c r="V911" s="3">
        <v>1</v>
      </c>
    </row>
    <row r="912" spans="1:22" ht="21.75" customHeight="1" x14ac:dyDescent="0.3">
      <c r="A912" s="3" t="s">
        <v>938</v>
      </c>
      <c r="B912" s="3">
        <v>31</v>
      </c>
      <c r="C912" s="3" t="s">
        <v>28</v>
      </c>
      <c r="D912" s="3" t="s">
        <v>33</v>
      </c>
      <c r="E912" s="3">
        <v>56686.2923897152</v>
      </c>
      <c r="F912" s="3">
        <v>60</v>
      </c>
      <c r="G912" s="3">
        <v>2810.9036473527099</v>
      </c>
      <c r="H912" s="3">
        <v>7</v>
      </c>
      <c r="I912" s="3">
        <v>639.18886336867695</v>
      </c>
      <c r="J912" s="3">
        <v>30</v>
      </c>
      <c r="K912" s="3">
        <v>844.34439190525495</v>
      </c>
      <c r="L912" s="3">
        <v>63</v>
      </c>
      <c r="M912" s="3">
        <v>10</v>
      </c>
      <c r="N912" s="3">
        <v>8</v>
      </c>
      <c r="O912" s="3">
        <v>438</v>
      </c>
      <c r="P912" s="3">
        <v>5</v>
      </c>
      <c r="Q912" s="3">
        <v>29083.990104297802</v>
      </c>
      <c r="R912" s="3">
        <v>6</v>
      </c>
      <c r="S912" s="3">
        <v>1</v>
      </c>
      <c r="T912" s="3">
        <v>0</v>
      </c>
      <c r="U912" s="3">
        <v>17083.7953811064</v>
      </c>
      <c r="V912" s="3">
        <v>1</v>
      </c>
    </row>
    <row r="913" spans="1:22" ht="21.75" customHeight="1" x14ac:dyDescent="0.3">
      <c r="A913" s="3" t="s">
        <v>939</v>
      </c>
      <c r="B913" s="3">
        <v>45</v>
      </c>
      <c r="C913" s="3" t="s">
        <v>23</v>
      </c>
      <c r="D913" s="3" t="s">
        <v>33</v>
      </c>
      <c r="E913" s="3">
        <v>34146.316559935003</v>
      </c>
      <c r="F913" s="3">
        <v>218</v>
      </c>
      <c r="G913" s="3">
        <v>1693.03735866434</v>
      </c>
      <c r="H913" s="3">
        <v>4</v>
      </c>
      <c r="I913" s="3">
        <v>700.78340295599105</v>
      </c>
      <c r="J913" s="3">
        <v>41</v>
      </c>
      <c r="K913" s="3">
        <v>195.444383015223</v>
      </c>
      <c r="L913" s="3">
        <v>12</v>
      </c>
      <c r="M913" s="3">
        <v>13</v>
      </c>
      <c r="N913" s="3">
        <v>1</v>
      </c>
      <c r="O913" s="3">
        <v>712</v>
      </c>
      <c r="P913" s="3">
        <v>5</v>
      </c>
      <c r="Q913" s="3">
        <v>7704.2266582596603</v>
      </c>
      <c r="R913" s="3">
        <v>0</v>
      </c>
      <c r="S913" s="3">
        <v>0</v>
      </c>
      <c r="T913" s="3">
        <v>0</v>
      </c>
      <c r="U913" s="3">
        <v>10827.9958669681</v>
      </c>
      <c r="V913" s="3">
        <v>0</v>
      </c>
    </row>
    <row r="914" spans="1:22" ht="21.75" customHeight="1" x14ac:dyDescent="0.3">
      <c r="A914" s="3" t="s">
        <v>940</v>
      </c>
      <c r="B914" s="3">
        <v>65</v>
      </c>
      <c r="C914" s="3" t="s">
        <v>28</v>
      </c>
      <c r="D914" s="3" t="s">
        <v>33</v>
      </c>
      <c r="E914" s="3">
        <v>69603.782051254006</v>
      </c>
      <c r="F914" s="3">
        <v>50</v>
      </c>
      <c r="G914" s="3">
        <v>1869.0518235586201</v>
      </c>
      <c r="H914" s="3">
        <v>4</v>
      </c>
      <c r="I914" s="3">
        <v>548.065257152355</v>
      </c>
      <c r="J914" s="3">
        <v>36</v>
      </c>
      <c r="K914" s="3">
        <v>656.58248696967496</v>
      </c>
      <c r="L914" s="3">
        <v>29</v>
      </c>
      <c r="M914" s="3">
        <v>9</v>
      </c>
      <c r="N914" s="3">
        <v>5</v>
      </c>
      <c r="O914" s="3">
        <v>424</v>
      </c>
      <c r="P914" s="3">
        <v>1</v>
      </c>
      <c r="Q914" s="3">
        <v>10067.129560858801</v>
      </c>
      <c r="R914" s="3">
        <v>0</v>
      </c>
      <c r="S914" s="3">
        <v>0</v>
      </c>
      <c r="T914" s="3">
        <v>0</v>
      </c>
      <c r="U914" s="3">
        <v>4214.0501162006103</v>
      </c>
      <c r="V914" s="3">
        <v>1</v>
      </c>
    </row>
    <row r="915" spans="1:22" ht="21.75" customHeight="1" x14ac:dyDescent="0.3">
      <c r="A915" s="3" t="s">
        <v>941</v>
      </c>
      <c r="B915" s="3">
        <v>53</v>
      </c>
      <c r="C915" s="3" t="s">
        <v>31</v>
      </c>
      <c r="D915" s="3" t="s">
        <v>24</v>
      </c>
      <c r="E915" s="3">
        <v>19693.298743412299</v>
      </c>
      <c r="F915" s="3">
        <v>51</v>
      </c>
      <c r="G915" s="3">
        <v>1241.62598615446</v>
      </c>
      <c r="H915" s="3">
        <v>4</v>
      </c>
      <c r="I915" s="3">
        <v>940.60397320415598</v>
      </c>
      <c r="J915" s="3">
        <v>42</v>
      </c>
      <c r="K915" s="3">
        <v>737.30892097169499</v>
      </c>
      <c r="L915" s="3">
        <v>73</v>
      </c>
      <c r="M915" s="3">
        <v>9</v>
      </c>
      <c r="N915" s="3">
        <v>7</v>
      </c>
      <c r="O915" s="3">
        <v>518</v>
      </c>
      <c r="P915" s="3">
        <v>5</v>
      </c>
      <c r="Q915" s="3">
        <v>7873.0983169005503</v>
      </c>
      <c r="R915" s="3">
        <v>4</v>
      </c>
      <c r="S915" s="3">
        <v>0</v>
      </c>
      <c r="T915" s="3">
        <v>0</v>
      </c>
      <c r="U915" s="3">
        <v>6299.8267005444804</v>
      </c>
      <c r="V915" s="3">
        <v>1</v>
      </c>
    </row>
    <row r="916" spans="1:22" ht="21.75" customHeight="1" x14ac:dyDescent="0.3">
      <c r="A916" s="3" t="s">
        <v>942</v>
      </c>
      <c r="B916" s="3">
        <v>68</v>
      </c>
      <c r="C916" s="3" t="s">
        <v>23</v>
      </c>
      <c r="D916" s="3" t="s">
        <v>24</v>
      </c>
      <c r="E916" s="3">
        <v>67312.516505191204</v>
      </c>
      <c r="F916" s="3">
        <v>91</v>
      </c>
      <c r="G916" s="3">
        <v>3394.3798335134602</v>
      </c>
      <c r="H916" s="3">
        <v>6</v>
      </c>
      <c r="I916" s="3">
        <v>1519.3174599067499</v>
      </c>
      <c r="J916" s="3">
        <v>3</v>
      </c>
      <c r="K916" s="3">
        <v>497.41184874073701</v>
      </c>
      <c r="L916" s="3">
        <v>19</v>
      </c>
      <c r="M916" s="3">
        <v>10</v>
      </c>
      <c r="N916" s="3">
        <v>7</v>
      </c>
      <c r="O916" s="3">
        <v>580</v>
      </c>
      <c r="P916" s="3">
        <v>4</v>
      </c>
      <c r="Q916" s="3">
        <v>1245.7218428589299</v>
      </c>
      <c r="R916" s="3">
        <v>0</v>
      </c>
      <c r="S916" s="3">
        <v>0</v>
      </c>
      <c r="T916" s="3">
        <v>1</v>
      </c>
      <c r="U916" s="3">
        <v>4780.0655215564602</v>
      </c>
      <c r="V916" s="3">
        <v>1</v>
      </c>
    </row>
    <row r="917" spans="1:22" ht="21.75" customHeight="1" x14ac:dyDescent="0.3">
      <c r="A917" s="3" t="s">
        <v>943</v>
      </c>
      <c r="B917" s="3">
        <v>33</v>
      </c>
      <c r="C917" s="3" t="s">
        <v>28</v>
      </c>
      <c r="D917" s="3" t="s">
        <v>33</v>
      </c>
      <c r="E917" s="3">
        <v>64777.6748252822</v>
      </c>
      <c r="F917" s="3">
        <v>132</v>
      </c>
      <c r="G917" s="3">
        <v>2075.0029303124002</v>
      </c>
      <c r="H917" s="3">
        <v>6</v>
      </c>
      <c r="I917" s="3">
        <v>493.805552968374</v>
      </c>
      <c r="J917" s="3">
        <v>41</v>
      </c>
      <c r="K917" s="3">
        <v>705.65478238101298</v>
      </c>
      <c r="L917" s="3">
        <v>5</v>
      </c>
      <c r="M917" s="3">
        <v>3</v>
      </c>
      <c r="N917" s="3">
        <v>0</v>
      </c>
      <c r="O917" s="3">
        <v>739</v>
      </c>
      <c r="P917" s="3">
        <v>3</v>
      </c>
      <c r="Q917" s="3">
        <v>4604.78855374677</v>
      </c>
      <c r="R917" s="3">
        <v>1</v>
      </c>
      <c r="S917" s="3">
        <v>0</v>
      </c>
      <c r="T917" s="3">
        <v>0</v>
      </c>
      <c r="U917" s="3">
        <v>9768.0808376047808</v>
      </c>
      <c r="V917" s="3">
        <v>0</v>
      </c>
    </row>
    <row r="918" spans="1:22" ht="21.75" customHeight="1" x14ac:dyDescent="0.3">
      <c r="A918" s="3" t="s">
        <v>944</v>
      </c>
      <c r="B918" s="3">
        <v>45</v>
      </c>
      <c r="C918" s="3" t="s">
        <v>23</v>
      </c>
      <c r="D918" s="3" t="s">
        <v>33</v>
      </c>
      <c r="E918" s="3">
        <v>52124.287353942302</v>
      </c>
      <c r="F918" s="3">
        <v>219</v>
      </c>
      <c r="G918" s="3">
        <v>1286.1835382429199</v>
      </c>
      <c r="H918" s="3">
        <v>9</v>
      </c>
      <c r="I918" s="3">
        <v>937.88712830711199</v>
      </c>
      <c r="J918" s="3">
        <v>3</v>
      </c>
      <c r="K918" s="3">
        <v>416.52330659878203</v>
      </c>
      <c r="L918" s="3">
        <v>18</v>
      </c>
      <c r="M918" s="3">
        <v>2</v>
      </c>
      <c r="N918" s="3">
        <v>0</v>
      </c>
      <c r="O918" s="3">
        <v>401</v>
      </c>
      <c r="P918" s="3">
        <v>2</v>
      </c>
      <c r="Q918" s="3">
        <v>18358.5287875904</v>
      </c>
      <c r="R918" s="3">
        <v>4</v>
      </c>
      <c r="S918" s="3">
        <v>0</v>
      </c>
      <c r="T918" s="3">
        <v>0</v>
      </c>
      <c r="U918" s="3">
        <v>8863.6696648586494</v>
      </c>
      <c r="V918" s="3">
        <v>1</v>
      </c>
    </row>
    <row r="919" spans="1:22" ht="21.75" customHeight="1" x14ac:dyDescent="0.3">
      <c r="A919" s="3" t="s">
        <v>945</v>
      </c>
      <c r="B919" s="3">
        <v>64</v>
      </c>
      <c r="C919" s="3" t="s">
        <v>23</v>
      </c>
      <c r="D919" s="3" t="s">
        <v>26</v>
      </c>
      <c r="E919" s="3">
        <v>12207.710433554401</v>
      </c>
      <c r="F919" s="3">
        <v>16</v>
      </c>
      <c r="G919" s="3">
        <v>1039.73294491754</v>
      </c>
      <c r="H919" s="3">
        <v>10</v>
      </c>
      <c r="I919" s="3">
        <v>815.73213495724895</v>
      </c>
      <c r="J919" s="3">
        <v>44</v>
      </c>
      <c r="K919" s="3">
        <v>509.86642124592697</v>
      </c>
      <c r="L919" s="3">
        <v>66</v>
      </c>
      <c r="M919" s="3">
        <v>8</v>
      </c>
      <c r="N919" s="3">
        <v>7</v>
      </c>
      <c r="O919" s="3">
        <v>339</v>
      </c>
      <c r="P919" s="3">
        <v>0</v>
      </c>
      <c r="Q919" s="3">
        <v>10044.285963984899</v>
      </c>
      <c r="R919" s="3">
        <v>2</v>
      </c>
      <c r="S919" s="3">
        <v>0</v>
      </c>
      <c r="T919" s="3">
        <v>0</v>
      </c>
      <c r="U919" s="3">
        <v>13946.214236468701</v>
      </c>
      <c r="V919" s="3">
        <v>1</v>
      </c>
    </row>
    <row r="920" spans="1:22" ht="21.75" customHeight="1" x14ac:dyDescent="0.3">
      <c r="A920" s="3" t="s">
        <v>946</v>
      </c>
      <c r="B920" s="3">
        <v>46</v>
      </c>
      <c r="C920" s="3" t="s">
        <v>28</v>
      </c>
      <c r="D920" s="3" t="s">
        <v>24</v>
      </c>
      <c r="E920" s="3">
        <v>18980.5438342532</v>
      </c>
      <c r="F920" s="3">
        <v>105</v>
      </c>
      <c r="G920" s="3">
        <v>14.2327917753028</v>
      </c>
      <c r="H920" s="3">
        <v>6</v>
      </c>
      <c r="I920" s="3">
        <v>1034.0204153464099</v>
      </c>
      <c r="J920" s="3">
        <v>7</v>
      </c>
      <c r="K920" s="3">
        <v>591.62795758010498</v>
      </c>
      <c r="L920" s="3">
        <v>73</v>
      </c>
      <c r="M920" s="3">
        <v>4</v>
      </c>
      <c r="N920" s="3">
        <v>0</v>
      </c>
      <c r="O920" s="3">
        <v>770</v>
      </c>
      <c r="P920" s="3">
        <v>3</v>
      </c>
      <c r="Q920" s="3">
        <v>14487.4793760539</v>
      </c>
      <c r="R920" s="3">
        <v>0</v>
      </c>
      <c r="S920" s="3">
        <v>0</v>
      </c>
      <c r="T920" s="3">
        <v>0</v>
      </c>
      <c r="U920" s="3">
        <v>9616.2216284964998</v>
      </c>
      <c r="V920" s="3">
        <v>0</v>
      </c>
    </row>
    <row r="921" spans="1:22" ht="21.75" customHeight="1" x14ac:dyDescent="0.3">
      <c r="A921" s="3" t="s">
        <v>947</v>
      </c>
      <c r="B921" s="3">
        <v>28</v>
      </c>
      <c r="C921" s="3" t="s">
        <v>23</v>
      </c>
      <c r="D921" s="3" t="s">
        <v>24</v>
      </c>
      <c r="E921" s="3">
        <v>54318.834999048697</v>
      </c>
      <c r="F921" s="3">
        <v>123</v>
      </c>
      <c r="G921" s="3">
        <v>235.58332304820701</v>
      </c>
      <c r="H921" s="3">
        <v>11</v>
      </c>
      <c r="I921" s="3">
        <v>1043.87753617363</v>
      </c>
      <c r="J921" s="3">
        <v>37</v>
      </c>
      <c r="K921" s="3">
        <v>584.206926817978</v>
      </c>
      <c r="L921" s="3">
        <v>9</v>
      </c>
      <c r="M921" s="3">
        <v>0</v>
      </c>
      <c r="N921" s="3">
        <v>2</v>
      </c>
      <c r="O921" s="3">
        <v>675</v>
      </c>
      <c r="P921" s="3">
        <v>5</v>
      </c>
      <c r="Q921" s="3">
        <v>14741.250156206799</v>
      </c>
      <c r="R921" s="3">
        <v>7</v>
      </c>
      <c r="S921" s="3">
        <v>0</v>
      </c>
      <c r="T921" s="3">
        <v>0</v>
      </c>
      <c r="U921" s="3">
        <v>6935.7472712848203</v>
      </c>
      <c r="V921" s="3">
        <v>1</v>
      </c>
    </row>
    <row r="922" spans="1:22" ht="21.75" customHeight="1" x14ac:dyDescent="0.3">
      <c r="A922" s="3" t="s">
        <v>948</v>
      </c>
      <c r="B922" s="3">
        <v>45</v>
      </c>
      <c r="C922" s="3" t="s">
        <v>28</v>
      </c>
      <c r="D922" s="3" t="s">
        <v>33</v>
      </c>
      <c r="E922" s="3">
        <v>45809.743993062002</v>
      </c>
      <c r="F922" s="3">
        <v>227</v>
      </c>
      <c r="G922" s="3">
        <v>919.08038616785905</v>
      </c>
      <c r="H922" s="3">
        <v>9</v>
      </c>
      <c r="I922" s="3">
        <v>871.894444026531</v>
      </c>
      <c r="J922" s="3">
        <v>10</v>
      </c>
      <c r="K922" s="3">
        <v>152.59340487219501</v>
      </c>
      <c r="L922" s="3">
        <v>55</v>
      </c>
      <c r="M922" s="3">
        <v>10</v>
      </c>
      <c r="N922" s="3">
        <v>8</v>
      </c>
      <c r="O922" s="3">
        <v>490</v>
      </c>
      <c r="P922" s="3">
        <v>0</v>
      </c>
      <c r="Q922" s="3">
        <v>14756.6792939565</v>
      </c>
      <c r="R922" s="3">
        <v>1</v>
      </c>
      <c r="S922" s="3">
        <v>0</v>
      </c>
      <c r="T922" s="3">
        <v>0</v>
      </c>
      <c r="U922" s="3">
        <v>9328.8650358808209</v>
      </c>
      <c r="V922" s="3">
        <v>1</v>
      </c>
    </row>
    <row r="923" spans="1:22" ht="21.75" customHeight="1" x14ac:dyDescent="0.3">
      <c r="A923" s="3" t="s">
        <v>949</v>
      </c>
      <c r="B923" s="3">
        <v>66</v>
      </c>
      <c r="C923" s="3" t="s">
        <v>31</v>
      </c>
      <c r="D923" s="3" t="s">
        <v>33</v>
      </c>
      <c r="E923" s="3">
        <v>63091.945128254098</v>
      </c>
      <c r="F923" s="3">
        <v>147</v>
      </c>
      <c r="G923" s="3">
        <v>2242.6618295673802</v>
      </c>
      <c r="H923" s="3">
        <v>1</v>
      </c>
      <c r="I923" s="3">
        <v>786.06279835971498</v>
      </c>
      <c r="J923" s="3">
        <v>1</v>
      </c>
      <c r="K923" s="3">
        <v>371.57724224145898</v>
      </c>
      <c r="L923" s="3">
        <v>20</v>
      </c>
      <c r="M923" s="3">
        <v>7</v>
      </c>
      <c r="N923" s="3">
        <v>2</v>
      </c>
      <c r="O923" s="3">
        <v>733</v>
      </c>
      <c r="P923" s="3">
        <v>2</v>
      </c>
      <c r="Q923" s="3">
        <v>7837.3975773437396</v>
      </c>
      <c r="R923" s="3">
        <v>1</v>
      </c>
      <c r="S923" s="3">
        <v>0</v>
      </c>
      <c r="T923" s="3">
        <v>0</v>
      </c>
      <c r="U923" s="3">
        <v>3295.32456655943</v>
      </c>
      <c r="V923" s="3">
        <v>0</v>
      </c>
    </row>
    <row r="924" spans="1:22" ht="21.75" customHeight="1" x14ac:dyDescent="0.3">
      <c r="A924" s="3" t="s">
        <v>950</v>
      </c>
      <c r="B924" s="3">
        <v>41</v>
      </c>
      <c r="C924" s="3" t="s">
        <v>23</v>
      </c>
      <c r="D924" s="3" t="s">
        <v>24</v>
      </c>
      <c r="E924" s="3">
        <v>48772.106748837701</v>
      </c>
      <c r="F924" s="3">
        <v>125</v>
      </c>
      <c r="G924" s="3">
        <v>1760.89058315183</v>
      </c>
      <c r="H924" s="3">
        <v>7</v>
      </c>
      <c r="I924" s="3">
        <v>647.94243012304401</v>
      </c>
      <c r="J924" s="3">
        <v>17</v>
      </c>
      <c r="K924" s="3">
        <v>510.58425585043102</v>
      </c>
      <c r="L924" s="3">
        <v>55</v>
      </c>
      <c r="M924" s="3">
        <v>4</v>
      </c>
      <c r="N924" s="3">
        <v>1</v>
      </c>
      <c r="O924" s="3">
        <v>310</v>
      </c>
      <c r="P924" s="3">
        <v>0</v>
      </c>
      <c r="Q924" s="3">
        <v>22136.83808469</v>
      </c>
      <c r="R924" s="3">
        <v>6</v>
      </c>
      <c r="S924" s="3">
        <v>1</v>
      </c>
      <c r="T924" s="3">
        <v>0</v>
      </c>
      <c r="U924" s="3">
        <v>6123.1903461927404</v>
      </c>
      <c r="V924" s="3">
        <v>1</v>
      </c>
    </row>
    <row r="925" spans="1:22" ht="21.75" customHeight="1" x14ac:dyDescent="0.3">
      <c r="A925" s="3" t="s">
        <v>951</v>
      </c>
      <c r="B925" s="3">
        <v>66</v>
      </c>
      <c r="C925" s="3" t="s">
        <v>31</v>
      </c>
      <c r="D925" s="3" t="s">
        <v>26</v>
      </c>
      <c r="E925" s="3">
        <v>47206.748619457998</v>
      </c>
      <c r="F925" s="3">
        <v>161</v>
      </c>
      <c r="G925" s="3">
        <v>496.15760076725502</v>
      </c>
      <c r="H925" s="3">
        <v>0</v>
      </c>
      <c r="I925" s="3">
        <v>532.263876411978</v>
      </c>
      <c r="J925" s="3">
        <v>17</v>
      </c>
      <c r="K925" s="3">
        <v>598.03376560525203</v>
      </c>
      <c r="L925" s="3">
        <v>56</v>
      </c>
      <c r="M925" s="3">
        <v>1</v>
      </c>
      <c r="N925" s="3">
        <v>0</v>
      </c>
      <c r="O925" s="3">
        <v>545</v>
      </c>
      <c r="P925" s="3">
        <v>0</v>
      </c>
      <c r="Q925" s="3">
        <v>17527.1483925916</v>
      </c>
      <c r="R925" s="3">
        <v>7</v>
      </c>
      <c r="S925" s="3">
        <v>0</v>
      </c>
      <c r="T925" s="3">
        <v>0</v>
      </c>
      <c r="U925" s="3">
        <v>8476.6584197329594</v>
      </c>
      <c r="V925" s="3">
        <v>1</v>
      </c>
    </row>
    <row r="926" spans="1:22" ht="21.75" customHeight="1" x14ac:dyDescent="0.3">
      <c r="A926" s="3" t="s">
        <v>952</v>
      </c>
      <c r="B926" s="3">
        <v>49</v>
      </c>
      <c r="C926" s="3" t="s">
        <v>31</v>
      </c>
      <c r="D926" s="3" t="s">
        <v>33</v>
      </c>
      <c r="E926" s="3">
        <v>10000</v>
      </c>
      <c r="F926" s="3">
        <v>140</v>
      </c>
      <c r="G926" s="3">
        <v>758.785922813105</v>
      </c>
      <c r="H926" s="3">
        <v>1</v>
      </c>
      <c r="I926" s="3">
        <v>766.10401866687505</v>
      </c>
      <c r="J926" s="3">
        <v>21</v>
      </c>
      <c r="K926" s="3">
        <v>668.31230746042695</v>
      </c>
      <c r="L926" s="3">
        <v>1</v>
      </c>
      <c r="M926" s="3">
        <v>8</v>
      </c>
      <c r="N926" s="3">
        <v>0</v>
      </c>
      <c r="O926" s="3">
        <v>431</v>
      </c>
      <c r="P926" s="3">
        <v>3</v>
      </c>
      <c r="Q926" s="3">
        <v>14856.924046939699</v>
      </c>
      <c r="R926" s="3">
        <v>6</v>
      </c>
      <c r="S926" s="3">
        <v>0</v>
      </c>
      <c r="T926" s="3">
        <v>0</v>
      </c>
      <c r="U926" s="3">
        <v>15040.091616714401</v>
      </c>
      <c r="V926" s="3">
        <v>1</v>
      </c>
    </row>
    <row r="927" spans="1:22" ht="21.75" customHeight="1" x14ac:dyDescent="0.3">
      <c r="A927" s="3" t="s">
        <v>953</v>
      </c>
      <c r="B927" s="3">
        <v>62</v>
      </c>
      <c r="C927" s="3" t="s">
        <v>23</v>
      </c>
      <c r="D927" s="3" t="s">
        <v>24</v>
      </c>
      <c r="E927" s="3">
        <v>64803.781611907099</v>
      </c>
      <c r="F927" s="3">
        <v>72</v>
      </c>
      <c r="G927" s="3">
        <v>1725.2824299343699</v>
      </c>
      <c r="H927" s="3">
        <v>10</v>
      </c>
      <c r="I927" s="3">
        <v>350.39390900381198</v>
      </c>
      <c r="J927" s="3">
        <v>11</v>
      </c>
      <c r="K927" s="3">
        <v>506.10490278708198</v>
      </c>
      <c r="L927" s="3">
        <v>38</v>
      </c>
      <c r="M927" s="3">
        <v>5</v>
      </c>
      <c r="N927" s="3">
        <v>9</v>
      </c>
      <c r="O927" s="3">
        <v>783</v>
      </c>
      <c r="P927" s="3">
        <v>0</v>
      </c>
      <c r="Q927" s="3">
        <v>13506.586438574701</v>
      </c>
      <c r="R927" s="3">
        <v>6</v>
      </c>
      <c r="S927" s="3">
        <v>0</v>
      </c>
      <c r="T927" s="3">
        <v>0</v>
      </c>
      <c r="U927" s="3">
        <v>11976.989014849099</v>
      </c>
      <c r="V927" s="3">
        <v>1</v>
      </c>
    </row>
    <row r="928" spans="1:22" ht="21.75" customHeight="1" x14ac:dyDescent="0.3">
      <c r="A928" s="3" t="s">
        <v>954</v>
      </c>
      <c r="B928" s="3">
        <v>67</v>
      </c>
      <c r="C928" s="3" t="s">
        <v>28</v>
      </c>
      <c r="D928" s="3" t="s">
        <v>24</v>
      </c>
      <c r="E928" s="3">
        <v>38315.368674339697</v>
      </c>
      <c r="F928" s="3">
        <v>105</v>
      </c>
      <c r="G928" s="3">
        <v>2838.7806793596701</v>
      </c>
      <c r="H928" s="3">
        <v>6</v>
      </c>
      <c r="I928" s="3">
        <v>592.15040345888599</v>
      </c>
      <c r="J928" s="3">
        <v>16</v>
      </c>
      <c r="K928" s="3">
        <v>777.01127216522605</v>
      </c>
      <c r="L928" s="3">
        <v>60</v>
      </c>
      <c r="M928" s="3">
        <v>10</v>
      </c>
      <c r="N928" s="3">
        <v>2</v>
      </c>
      <c r="O928" s="3">
        <v>714</v>
      </c>
      <c r="P928" s="3">
        <v>2</v>
      </c>
      <c r="Q928" s="3">
        <v>3735.2623740528802</v>
      </c>
      <c r="R928" s="3">
        <v>2</v>
      </c>
      <c r="S928" s="3">
        <v>0</v>
      </c>
      <c r="T928" s="3">
        <v>0</v>
      </c>
      <c r="U928" s="3">
        <v>9175.2843180118707</v>
      </c>
      <c r="V928" s="3">
        <v>0</v>
      </c>
    </row>
    <row r="929" spans="1:22" ht="21.75" customHeight="1" x14ac:dyDescent="0.3">
      <c r="A929" s="3" t="s">
        <v>955</v>
      </c>
      <c r="B929" s="3">
        <v>36</v>
      </c>
      <c r="C929" s="3" t="s">
        <v>23</v>
      </c>
      <c r="D929" s="3" t="s">
        <v>26</v>
      </c>
      <c r="E929" s="3">
        <v>42832.293373054003</v>
      </c>
      <c r="F929" s="3">
        <v>219</v>
      </c>
      <c r="G929" s="3">
        <v>618.43207684175695</v>
      </c>
      <c r="H929" s="3">
        <v>3</v>
      </c>
      <c r="I929" s="3">
        <v>1187.3987685653999</v>
      </c>
      <c r="J929" s="3">
        <v>16</v>
      </c>
      <c r="K929" s="3">
        <v>426.87301523436798</v>
      </c>
      <c r="L929" s="3">
        <v>44</v>
      </c>
      <c r="M929" s="3">
        <v>9</v>
      </c>
      <c r="N929" s="3">
        <v>5</v>
      </c>
      <c r="O929" s="3">
        <v>629</v>
      </c>
      <c r="P929" s="3">
        <v>1</v>
      </c>
      <c r="Q929" s="3">
        <v>16976.643890301901</v>
      </c>
      <c r="R929" s="3">
        <v>4</v>
      </c>
      <c r="S929" s="3">
        <v>0</v>
      </c>
      <c r="T929" s="3">
        <v>0</v>
      </c>
      <c r="U929" s="3">
        <v>10307.0501188161</v>
      </c>
      <c r="V929" s="3">
        <v>1</v>
      </c>
    </row>
    <row r="930" spans="1:22" ht="21.75" customHeight="1" x14ac:dyDescent="0.3">
      <c r="A930" s="3" t="s">
        <v>956</v>
      </c>
      <c r="B930" s="3">
        <v>45</v>
      </c>
      <c r="C930" s="3" t="s">
        <v>31</v>
      </c>
      <c r="D930" s="3" t="s">
        <v>26</v>
      </c>
      <c r="E930" s="3">
        <v>30743.977224035301</v>
      </c>
      <c r="F930" s="3">
        <v>104</v>
      </c>
      <c r="G930" s="3">
        <v>1867.14944540949</v>
      </c>
      <c r="H930" s="3">
        <v>10</v>
      </c>
      <c r="I930" s="3">
        <v>834.479277377892</v>
      </c>
      <c r="J930" s="3">
        <v>35</v>
      </c>
      <c r="K930" s="3">
        <v>714.21142354437097</v>
      </c>
      <c r="L930" s="3">
        <v>27</v>
      </c>
      <c r="M930" s="3">
        <v>11</v>
      </c>
      <c r="N930" s="3">
        <v>6</v>
      </c>
      <c r="O930" s="3">
        <v>867</v>
      </c>
      <c r="P930" s="3">
        <v>0</v>
      </c>
      <c r="Q930" s="3">
        <v>11208.220530730299</v>
      </c>
      <c r="R930" s="3">
        <v>4</v>
      </c>
      <c r="S930" s="3">
        <v>0</v>
      </c>
      <c r="T930" s="3">
        <v>0</v>
      </c>
      <c r="U930" s="3">
        <v>13291.2742648084</v>
      </c>
      <c r="V930" s="3">
        <v>1</v>
      </c>
    </row>
    <row r="931" spans="1:22" ht="21.75" customHeight="1" x14ac:dyDescent="0.3">
      <c r="A931" s="3" t="s">
        <v>957</v>
      </c>
      <c r="B931" s="3">
        <v>55</v>
      </c>
      <c r="C931" s="3" t="s">
        <v>31</v>
      </c>
      <c r="D931" s="3" t="s">
        <v>33</v>
      </c>
      <c r="E931" s="3">
        <v>22272.6008488937</v>
      </c>
      <c r="F931" s="3">
        <v>167</v>
      </c>
      <c r="G931" s="3">
        <v>1143.6544484055</v>
      </c>
      <c r="H931" s="3">
        <v>9</v>
      </c>
      <c r="I931" s="3">
        <v>1112.4325466274399</v>
      </c>
      <c r="J931" s="3">
        <v>28</v>
      </c>
      <c r="K931" s="3">
        <v>462.50536680157097</v>
      </c>
      <c r="L931" s="3">
        <v>17</v>
      </c>
      <c r="M931" s="3">
        <v>2</v>
      </c>
      <c r="N931" s="3">
        <v>5</v>
      </c>
      <c r="O931" s="3">
        <v>654</v>
      </c>
      <c r="P931" s="3">
        <v>5</v>
      </c>
      <c r="Q931" s="3">
        <v>7138.6570995827396</v>
      </c>
      <c r="R931" s="3">
        <v>4</v>
      </c>
      <c r="S931" s="3">
        <v>0</v>
      </c>
      <c r="T931" s="3">
        <v>0</v>
      </c>
      <c r="U931" s="3">
        <v>7766.8230119180198</v>
      </c>
      <c r="V931" s="3">
        <v>1</v>
      </c>
    </row>
    <row r="932" spans="1:22" ht="21.75" customHeight="1" x14ac:dyDescent="0.3">
      <c r="A932" s="3" t="s">
        <v>958</v>
      </c>
      <c r="B932" s="3">
        <v>20</v>
      </c>
      <c r="C932" s="3" t="s">
        <v>28</v>
      </c>
      <c r="D932" s="3" t="s">
        <v>33</v>
      </c>
      <c r="E932" s="3">
        <v>76498.480906972094</v>
      </c>
      <c r="F932" s="3">
        <v>66</v>
      </c>
      <c r="G932" s="3">
        <v>1166.86519287641</v>
      </c>
      <c r="H932" s="3">
        <v>9</v>
      </c>
      <c r="I932" s="3">
        <v>1314.3753603304499</v>
      </c>
      <c r="J932" s="3">
        <v>48</v>
      </c>
      <c r="K932" s="3">
        <v>270.73605835773799</v>
      </c>
      <c r="L932" s="3">
        <v>13</v>
      </c>
      <c r="M932" s="3">
        <v>6</v>
      </c>
      <c r="N932" s="3">
        <v>5</v>
      </c>
      <c r="O932" s="3">
        <v>855</v>
      </c>
      <c r="P932" s="3">
        <v>0</v>
      </c>
      <c r="Q932" s="3">
        <v>5873.3017571377504</v>
      </c>
      <c r="R932" s="3">
        <v>2</v>
      </c>
      <c r="S932" s="3">
        <v>1</v>
      </c>
      <c r="T932" s="3">
        <v>0</v>
      </c>
      <c r="U932" s="3">
        <v>12267.8211569506</v>
      </c>
      <c r="V932" s="3">
        <v>1</v>
      </c>
    </row>
    <row r="933" spans="1:22" ht="21.75" customHeight="1" x14ac:dyDescent="0.3">
      <c r="A933" s="3" t="s">
        <v>959</v>
      </c>
      <c r="B933" s="3">
        <v>27</v>
      </c>
      <c r="C933" s="3" t="s">
        <v>23</v>
      </c>
      <c r="D933" s="3" t="s">
        <v>33</v>
      </c>
      <c r="E933" s="3">
        <v>64318.778509188</v>
      </c>
      <c r="F933" s="3">
        <v>160</v>
      </c>
      <c r="G933" s="3">
        <v>561.25724857915702</v>
      </c>
      <c r="H933" s="3">
        <v>8</v>
      </c>
      <c r="I933" s="3">
        <v>738.03969042981396</v>
      </c>
      <c r="J933" s="3">
        <v>15</v>
      </c>
      <c r="K933" s="3">
        <v>1154.6250198831001</v>
      </c>
      <c r="L933" s="3">
        <v>54</v>
      </c>
      <c r="M933" s="3">
        <v>17</v>
      </c>
      <c r="N933" s="3">
        <v>8</v>
      </c>
      <c r="O933" s="3">
        <v>560</v>
      </c>
      <c r="P933" s="3">
        <v>2</v>
      </c>
      <c r="Q933" s="3">
        <v>17894.971211267599</v>
      </c>
      <c r="R933" s="3">
        <v>2</v>
      </c>
      <c r="S933" s="3">
        <v>0</v>
      </c>
      <c r="T933" s="3">
        <v>0</v>
      </c>
      <c r="U933" s="3">
        <v>6244.7520866722198</v>
      </c>
      <c r="V933" s="3">
        <v>1</v>
      </c>
    </row>
    <row r="934" spans="1:22" ht="21.75" customHeight="1" x14ac:dyDescent="0.3">
      <c r="A934" s="3" t="s">
        <v>960</v>
      </c>
      <c r="B934" s="3">
        <v>68</v>
      </c>
      <c r="C934" s="3" t="s">
        <v>31</v>
      </c>
      <c r="D934" s="3" t="s">
        <v>24</v>
      </c>
      <c r="E934" s="3">
        <v>64615.920356374401</v>
      </c>
      <c r="F934" s="3">
        <v>164</v>
      </c>
      <c r="G934" s="3">
        <v>2001.19661203447</v>
      </c>
      <c r="H934" s="3">
        <v>10</v>
      </c>
      <c r="I934" s="3">
        <v>872.56404196777498</v>
      </c>
      <c r="J934" s="3">
        <v>40</v>
      </c>
      <c r="K934" s="3">
        <v>624.799608393771</v>
      </c>
      <c r="L934" s="3">
        <v>58</v>
      </c>
      <c r="M934" s="3">
        <v>11</v>
      </c>
      <c r="N934" s="3">
        <v>3</v>
      </c>
      <c r="O934" s="3">
        <v>891</v>
      </c>
      <c r="P934" s="3">
        <v>4</v>
      </c>
      <c r="Q934" s="3">
        <v>3620.8840922016202</v>
      </c>
      <c r="R934" s="3">
        <v>2</v>
      </c>
      <c r="S934" s="3">
        <v>0</v>
      </c>
      <c r="T934" s="3">
        <v>0</v>
      </c>
      <c r="U934" s="3">
        <v>9493.1333845788795</v>
      </c>
      <c r="V934" s="3">
        <v>0</v>
      </c>
    </row>
    <row r="935" spans="1:22" ht="21.75" customHeight="1" x14ac:dyDescent="0.3">
      <c r="A935" s="3" t="s">
        <v>961</v>
      </c>
      <c r="B935" s="3">
        <v>54</v>
      </c>
      <c r="C935" s="3" t="s">
        <v>31</v>
      </c>
      <c r="D935" s="3" t="s">
        <v>33</v>
      </c>
      <c r="E935" s="3">
        <v>46102.808874211398</v>
      </c>
      <c r="F935" s="3">
        <v>20</v>
      </c>
      <c r="G935" s="3">
        <v>1110.9680769357799</v>
      </c>
      <c r="H935" s="3">
        <v>8</v>
      </c>
      <c r="I935" s="3">
        <v>694.35393704653598</v>
      </c>
      <c r="J935" s="3">
        <v>10</v>
      </c>
      <c r="K935" s="3">
        <v>39.7717934421078</v>
      </c>
      <c r="L935" s="3">
        <v>18</v>
      </c>
      <c r="M935" s="3">
        <v>10</v>
      </c>
      <c r="N935" s="3">
        <v>4</v>
      </c>
      <c r="O935" s="3">
        <v>879</v>
      </c>
      <c r="P935" s="3">
        <v>2</v>
      </c>
      <c r="Q935" s="3">
        <v>9603.8190355181105</v>
      </c>
      <c r="R935" s="3">
        <v>4</v>
      </c>
      <c r="S935" s="3">
        <v>0</v>
      </c>
      <c r="T935" s="3">
        <v>0</v>
      </c>
      <c r="U935" s="3">
        <v>12954.613228865101</v>
      </c>
      <c r="V935" s="3">
        <v>1</v>
      </c>
    </row>
    <row r="936" spans="1:22" ht="21.75" customHeight="1" x14ac:dyDescent="0.3">
      <c r="A936" s="3" t="s">
        <v>962</v>
      </c>
      <c r="B936" s="3">
        <v>34</v>
      </c>
      <c r="C936" s="3" t="s">
        <v>31</v>
      </c>
      <c r="D936" s="3" t="s">
        <v>24</v>
      </c>
      <c r="E936" s="3">
        <v>18717.395972615701</v>
      </c>
      <c r="F936" s="3">
        <v>218</v>
      </c>
      <c r="G936" s="3">
        <v>1218.77645768715</v>
      </c>
      <c r="H936" s="3">
        <v>2</v>
      </c>
      <c r="I936" s="3">
        <v>515.58798383353803</v>
      </c>
      <c r="J936" s="3">
        <v>43</v>
      </c>
      <c r="K936" s="3">
        <v>725.88256343806097</v>
      </c>
      <c r="L936" s="3">
        <v>40</v>
      </c>
      <c r="M936" s="3">
        <v>1</v>
      </c>
      <c r="N936" s="3">
        <v>0</v>
      </c>
      <c r="O936" s="3">
        <v>303</v>
      </c>
      <c r="P936" s="3">
        <v>3</v>
      </c>
      <c r="Q936" s="3">
        <v>12960.0212611566</v>
      </c>
      <c r="R936" s="3">
        <v>0</v>
      </c>
      <c r="S936" s="3">
        <v>0</v>
      </c>
      <c r="T936" s="3">
        <v>0</v>
      </c>
      <c r="U936" s="3">
        <v>12602.990362875</v>
      </c>
      <c r="V936" s="3">
        <v>1</v>
      </c>
    </row>
    <row r="937" spans="1:22" ht="21.75" customHeight="1" x14ac:dyDescent="0.3">
      <c r="A937" s="3" t="s">
        <v>963</v>
      </c>
      <c r="B937" s="3">
        <v>66</v>
      </c>
      <c r="C937" s="3" t="s">
        <v>28</v>
      </c>
      <c r="D937" s="3" t="s">
        <v>33</v>
      </c>
      <c r="E937" s="3">
        <v>87836.805605080503</v>
      </c>
      <c r="F937" s="3">
        <v>65</v>
      </c>
      <c r="G937" s="3">
        <v>2287.4626261816102</v>
      </c>
      <c r="H937" s="3">
        <v>2</v>
      </c>
      <c r="I937" s="3">
        <v>466.46110923365802</v>
      </c>
      <c r="J937" s="3">
        <v>42</v>
      </c>
      <c r="K937" s="3">
        <v>541.13600442890004</v>
      </c>
      <c r="L937" s="3">
        <v>11</v>
      </c>
      <c r="M937" s="3">
        <v>9</v>
      </c>
      <c r="N937" s="3">
        <v>3</v>
      </c>
      <c r="O937" s="3">
        <v>640</v>
      </c>
      <c r="P937" s="3">
        <v>3</v>
      </c>
      <c r="Q937" s="3">
        <v>11112.3233967997</v>
      </c>
      <c r="R937" s="3">
        <v>2</v>
      </c>
      <c r="S937" s="3">
        <v>0</v>
      </c>
      <c r="T937" s="3">
        <v>0</v>
      </c>
      <c r="U937" s="3">
        <v>500</v>
      </c>
      <c r="V937" s="3">
        <v>0</v>
      </c>
    </row>
    <row r="938" spans="1:22" ht="21.75" customHeight="1" x14ac:dyDescent="0.3">
      <c r="A938" s="3" t="s">
        <v>964</v>
      </c>
      <c r="B938" s="3">
        <v>41</v>
      </c>
      <c r="C938" s="3" t="s">
        <v>31</v>
      </c>
      <c r="D938" s="3" t="s">
        <v>26</v>
      </c>
      <c r="E938" s="3">
        <v>57601.249362741102</v>
      </c>
      <c r="F938" s="3">
        <v>51</v>
      </c>
      <c r="G938" s="3">
        <v>2329.2036140508098</v>
      </c>
      <c r="H938" s="3">
        <v>8</v>
      </c>
      <c r="I938" s="3">
        <v>1095.10263040877</v>
      </c>
      <c r="J938" s="3">
        <v>44</v>
      </c>
      <c r="K938" s="3">
        <v>716.75791072001198</v>
      </c>
      <c r="L938" s="3">
        <v>19</v>
      </c>
      <c r="M938" s="3">
        <v>12</v>
      </c>
      <c r="N938" s="3">
        <v>9</v>
      </c>
      <c r="O938" s="3">
        <v>394</v>
      </c>
      <c r="P938" s="3">
        <v>1</v>
      </c>
      <c r="Q938" s="3">
        <v>14498.940579771501</v>
      </c>
      <c r="R938" s="3">
        <v>2</v>
      </c>
      <c r="S938" s="3">
        <v>0</v>
      </c>
      <c r="T938" s="3">
        <v>0</v>
      </c>
      <c r="U938" s="3">
        <v>9129.3784885257592</v>
      </c>
      <c r="V938" s="3">
        <v>1</v>
      </c>
    </row>
    <row r="939" spans="1:22" ht="21.75" customHeight="1" x14ac:dyDescent="0.3">
      <c r="A939" s="3" t="s">
        <v>965</v>
      </c>
      <c r="B939" s="3">
        <v>33</v>
      </c>
      <c r="C939" s="3" t="s">
        <v>31</v>
      </c>
      <c r="D939" s="3" t="s">
        <v>26</v>
      </c>
      <c r="E939" s="3">
        <v>52462.205601385896</v>
      </c>
      <c r="F939" s="3">
        <v>58</v>
      </c>
      <c r="G939" s="3">
        <v>916.14516137760302</v>
      </c>
      <c r="H939" s="3">
        <v>9</v>
      </c>
      <c r="I939" s="3">
        <v>873.01954816997704</v>
      </c>
      <c r="J939" s="3">
        <v>21</v>
      </c>
      <c r="K939" s="3">
        <v>635.48437902235003</v>
      </c>
      <c r="L939" s="3">
        <v>33</v>
      </c>
      <c r="M939" s="3">
        <v>12</v>
      </c>
      <c r="N939" s="3">
        <v>5</v>
      </c>
      <c r="O939" s="3">
        <v>315</v>
      </c>
      <c r="P939" s="3">
        <v>0</v>
      </c>
      <c r="Q939" s="3">
        <v>19047.890479977199</v>
      </c>
      <c r="R939" s="3">
        <v>4</v>
      </c>
      <c r="S939" s="3">
        <v>1</v>
      </c>
      <c r="T939" s="3">
        <v>0</v>
      </c>
      <c r="U939" s="3">
        <v>11357.3610672741</v>
      </c>
      <c r="V939" s="3">
        <v>1</v>
      </c>
    </row>
    <row r="940" spans="1:22" ht="21.75" customHeight="1" x14ac:dyDescent="0.3">
      <c r="A940" s="3" t="s">
        <v>966</v>
      </c>
      <c r="B940" s="3">
        <v>45</v>
      </c>
      <c r="C940" s="3" t="s">
        <v>23</v>
      </c>
      <c r="D940" s="3" t="s">
        <v>24</v>
      </c>
      <c r="E940" s="3">
        <v>43535.605598652597</v>
      </c>
      <c r="F940" s="3">
        <v>93</v>
      </c>
      <c r="G940" s="3">
        <v>1737.5516361611999</v>
      </c>
      <c r="H940" s="3">
        <v>11</v>
      </c>
      <c r="I940" s="3">
        <v>1446.3110752283701</v>
      </c>
      <c r="J940" s="3">
        <v>29</v>
      </c>
      <c r="K940" s="3">
        <v>309.09952224367902</v>
      </c>
      <c r="L940" s="3">
        <v>35</v>
      </c>
      <c r="M940" s="3">
        <v>14</v>
      </c>
      <c r="N940" s="3">
        <v>6</v>
      </c>
      <c r="O940" s="3">
        <v>410</v>
      </c>
      <c r="P940" s="3">
        <v>1</v>
      </c>
      <c r="Q940" s="3">
        <v>15712.0478455842</v>
      </c>
      <c r="R940" s="3">
        <v>2</v>
      </c>
      <c r="S940" s="3">
        <v>0</v>
      </c>
      <c r="T940" s="3">
        <v>0</v>
      </c>
      <c r="U940" s="3">
        <v>5982.8186517921404</v>
      </c>
      <c r="V940" s="3">
        <v>1</v>
      </c>
    </row>
    <row r="941" spans="1:22" ht="21.75" customHeight="1" x14ac:dyDescent="0.3">
      <c r="A941" s="3" t="s">
        <v>967</v>
      </c>
      <c r="B941" s="3">
        <v>47</v>
      </c>
      <c r="C941" s="3" t="s">
        <v>23</v>
      </c>
      <c r="D941" s="3" t="s">
        <v>26</v>
      </c>
      <c r="E941" s="3">
        <v>13197.9874471229</v>
      </c>
      <c r="F941" s="3">
        <v>60</v>
      </c>
      <c r="G941" s="3">
        <v>2225.0132436522199</v>
      </c>
      <c r="H941" s="3">
        <v>7</v>
      </c>
      <c r="I941" s="3">
        <v>1140.2182045233601</v>
      </c>
      <c r="J941" s="3">
        <v>7</v>
      </c>
      <c r="K941" s="3">
        <v>730.02578797785304</v>
      </c>
      <c r="L941" s="3">
        <v>20</v>
      </c>
      <c r="M941" s="3">
        <v>12</v>
      </c>
      <c r="N941" s="3">
        <v>1</v>
      </c>
      <c r="O941" s="3">
        <v>625</v>
      </c>
      <c r="P941" s="3">
        <v>5</v>
      </c>
      <c r="Q941" s="3">
        <v>12387.9923375827</v>
      </c>
      <c r="R941" s="3">
        <v>0</v>
      </c>
      <c r="S941" s="3">
        <v>0</v>
      </c>
      <c r="T941" s="3">
        <v>0</v>
      </c>
      <c r="U941" s="3">
        <v>12414.303838706701</v>
      </c>
      <c r="V941" s="3">
        <v>0</v>
      </c>
    </row>
    <row r="942" spans="1:22" ht="21.75" customHeight="1" x14ac:dyDescent="0.3">
      <c r="A942" s="3" t="s">
        <v>968</v>
      </c>
      <c r="B942" s="3">
        <v>42</v>
      </c>
      <c r="C942" s="3" t="s">
        <v>31</v>
      </c>
      <c r="D942" s="3" t="s">
        <v>24</v>
      </c>
      <c r="E942" s="3">
        <v>70548.057180981006</v>
      </c>
      <c r="F942" s="3">
        <v>157</v>
      </c>
      <c r="G942" s="3">
        <v>1353.2385168973101</v>
      </c>
      <c r="H942" s="3">
        <v>0</v>
      </c>
      <c r="I942" s="3">
        <v>544.075453662271</v>
      </c>
      <c r="J942" s="3">
        <v>45</v>
      </c>
      <c r="K942" s="3">
        <v>334.31091822993102</v>
      </c>
      <c r="L942" s="3">
        <v>55</v>
      </c>
      <c r="M942" s="3">
        <v>8</v>
      </c>
      <c r="N942" s="3">
        <v>9</v>
      </c>
      <c r="O942" s="3">
        <v>521</v>
      </c>
      <c r="P942" s="3">
        <v>5</v>
      </c>
      <c r="Q942" s="3">
        <v>9322.0173770022393</v>
      </c>
      <c r="R942" s="3">
        <v>4</v>
      </c>
      <c r="S942" s="3">
        <v>0</v>
      </c>
      <c r="T942" s="3">
        <v>0</v>
      </c>
      <c r="U942" s="3">
        <v>3429.0347219947598</v>
      </c>
      <c r="V942" s="3">
        <v>1</v>
      </c>
    </row>
    <row r="943" spans="1:22" ht="21.75" customHeight="1" x14ac:dyDescent="0.3">
      <c r="A943" s="3" t="s">
        <v>969</v>
      </c>
      <c r="B943" s="3">
        <v>33</v>
      </c>
      <c r="C943" s="3" t="s">
        <v>31</v>
      </c>
      <c r="D943" s="3" t="s">
        <v>24</v>
      </c>
      <c r="E943" s="3">
        <v>30961.3368757594</v>
      </c>
      <c r="F943" s="3">
        <v>57</v>
      </c>
      <c r="G943" s="3">
        <v>2036.3238906988499</v>
      </c>
      <c r="H943" s="3">
        <v>5</v>
      </c>
      <c r="I943" s="3">
        <v>1094.1197630793699</v>
      </c>
      <c r="J943" s="3">
        <v>17</v>
      </c>
      <c r="K943" s="3">
        <v>298.168247236448</v>
      </c>
      <c r="L943" s="3">
        <v>40</v>
      </c>
      <c r="M943" s="3">
        <v>5</v>
      </c>
      <c r="N943" s="3">
        <v>5</v>
      </c>
      <c r="O943" s="3">
        <v>570</v>
      </c>
      <c r="P943" s="3">
        <v>1</v>
      </c>
      <c r="Q943" s="3">
        <v>3399.0602596182198</v>
      </c>
      <c r="R943" s="3">
        <v>2</v>
      </c>
      <c r="S943" s="3">
        <v>0</v>
      </c>
      <c r="T943" s="3">
        <v>0</v>
      </c>
      <c r="U943" s="3">
        <v>4111.6867339631199</v>
      </c>
      <c r="V943" s="3">
        <v>1</v>
      </c>
    </row>
    <row r="944" spans="1:22" ht="21.75" customHeight="1" x14ac:dyDescent="0.3">
      <c r="A944" s="3" t="s">
        <v>970</v>
      </c>
      <c r="B944" s="3">
        <v>43</v>
      </c>
      <c r="C944" s="3" t="s">
        <v>23</v>
      </c>
      <c r="D944" s="3" t="s">
        <v>26</v>
      </c>
      <c r="E944" s="3">
        <v>59838.244931520603</v>
      </c>
      <c r="F944" s="3">
        <v>233</v>
      </c>
      <c r="G944" s="3">
        <v>1245.14975672009</v>
      </c>
      <c r="H944" s="3">
        <v>6</v>
      </c>
      <c r="I944" s="3">
        <v>693.223561314211</v>
      </c>
      <c r="J944" s="3">
        <v>45</v>
      </c>
      <c r="K944" s="3">
        <v>416.26424580260198</v>
      </c>
      <c r="L944" s="3">
        <v>40</v>
      </c>
      <c r="M944" s="3">
        <v>2</v>
      </c>
      <c r="N944" s="3">
        <v>2</v>
      </c>
      <c r="O944" s="3">
        <v>735</v>
      </c>
      <c r="P944" s="3">
        <v>0</v>
      </c>
      <c r="Q944" s="3">
        <v>11614.936151981899</v>
      </c>
      <c r="R944" s="3">
        <v>2</v>
      </c>
      <c r="S944" s="3">
        <v>0</v>
      </c>
      <c r="T944" s="3">
        <v>0</v>
      </c>
      <c r="U944" s="3">
        <v>500</v>
      </c>
      <c r="V944" s="3">
        <v>0</v>
      </c>
    </row>
    <row r="945" spans="1:22" ht="21.75" customHeight="1" x14ac:dyDescent="0.3">
      <c r="A945" s="3" t="s">
        <v>971</v>
      </c>
      <c r="B945" s="3">
        <v>21</v>
      </c>
      <c r="C945" s="3" t="s">
        <v>28</v>
      </c>
      <c r="D945" s="3" t="s">
        <v>24</v>
      </c>
      <c r="E945" s="3">
        <v>63875.0113002242</v>
      </c>
      <c r="F945" s="3">
        <v>87</v>
      </c>
      <c r="G945" s="3">
        <v>1223.0688568129999</v>
      </c>
      <c r="H945" s="3">
        <v>10</v>
      </c>
      <c r="I945" s="3">
        <v>1225.9008981951499</v>
      </c>
      <c r="J945" s="3">
        <v>15</v>
      </c>
      <c r="K945" s="3">
        <v>240.49072594753801</v>
      </c>
      <c r="L945" s="3">
        <v>42</v>
      </c>
      <c r="M945" s="3">
        <v>19</v>
      </c>
      <c r="N945" s="3">
        <v>6</v>
      </c>
      <c r="O945" s="3">
        <v>393</v>
      </c>
      <c r="P945" s="3">
        <v>0</v>
      </c>
      <c r="Q945" s="3">
        <v>9751.70372169045</v>
      </c>
      <c r="R945" s="3">
        <v>6</v>
      </c>
      <c r="S945" s="3">
        <v>0</v>
      </c>
      <c r="T945" s="3">
        <v>0</v>
      </c>
      <c r="U945" s="3">
        <v>6381.7308522539397</v>
      </c>
      <c r="V945" s="3">
        <v>1</v>
      </c>
    </row>
    <row r="946" spans="1:22" ht="21.75" customHeight="1" x14ac:dyDescent="0.3">
      <c r="A946" s="3" t="s">
        <v>972</v>
      </c>
      <c r="B946" s="3">
        <v>64</v>
      </c>
      <c r="C946" s="3" t="s">
        <v>28</v>
      </c>
      <c r="D946" s="3" t="s">
        <v>26</v>
      </c>
      <c r="E946" s="3">
        <v>56014.837193716798</v>
      </c>
      <c r="F946" s="3">
        <v>21</v>
      </c>
      <c r="G946" s="3">
        <v>754.25459666104098</v>
      </c>
      <c r="H946" s="3">
        <v>7</v>
      </c>
      <c r="I946" s="3">
        <v>629.78314296494295</v>
      </c>
      <c r="J946" s="3">
        <v>46</v>
      </c>
      <c r="K946" s="3">
        <v>625.27763670833804</v>
      </c>
      <c r="L946" s="3">
        <v>71</v>
      </c>
      <c r="M946" s="3">
        <v>19</v>
      </c>
      <c r="N946" s="3">
        <v>8</v>
      </c>
      <c r="O946" s="3">
        <v>635</v>
      </c>
      <c r="P946" s="3">
        <v>2</v>
      </c>
      <c r="Q946" s="3">
        <v>15168.9731253223</v>
      </c>
      <c r="R946" s="3">
        <v>3</v>
      </c>
      <c r="S946" s="3">
        <v>0</v>
      </c>
      <c r="T946" s="3">
        <v>0</v>
      </c>
      <c r="U946" s="3">
        <v>500</v>
      </c>
      <c r="V946" s="3">
        <v>0</v>
      </c>
    </row>
    <row r="947" spans="1:22" ht="21.75" customHeight="1" x14ac:dyDescent="0.3">
      <c r="A947" s="3" t="s">
        <v>973</v>
      </c>
      <c r="B947" s="3">
        <v>45</v>
      </c>
      <c r="C947" s="3" t="s">
        <v>28</v>
      </c>
      <c r="D947" s="3" t="s">
        <v>33</v>
      </c>
      <c r="E947" s="3">
        <v>58459.523725973901</v>
      </c>
      <c r="F947" s="3">
        <v>233</v>
      </c>
      <c r="G947" s="3">
        <v>2869.5955318502101</v>
      </c>
      <c r="H947" s="3">
        <v>11</v>
      </c>
      <c r="I947" s="3">
        <v>431.65091391506502</v>
      </c>
      <c r="J947" s="3">
        <v>19</v>
      </c>
      <c r="K947" s="3">
        <v>1021.40685070764</v>
      </c>
      <c r="L947" s="3">
        <v>37</v>
      </c>
      <c r="M947" s="3">
        <v>8</v>
      </c>
      <c r="N947" s="3">
        <v>3</v>
      </c>
      <c r="O947" s="3">
        <v>800</v>
      </c>
      <c r="P947" s="3">
        <v>1</v>
      </c>
      <c r="Q947" s="3">
        <v>11183.714673344</v>
      </c>
      <c r="R947" s="3">
        <v>3</v>
      </c>
      <c r="S947" s="3">
        <v>0</v>
      </c>
      <c r="T947" s="3">
        <v>0</v>
      </c>
      <c r="U947" s="3">
        <v>13396.4606599582</v>
      </c>
      <c r="V947" s="3">
        <v>0</v>
      </c>
    </row>
    <row r="948" spans="1:22" ht="21.75" customHeight="1" x14ac:dyDescent="0.3">
      <c r="A948" s="3" t="s">
        <v>974</v>
      </c>
      <c r="B948" s="3">
        <v>33</v>
      </c>
      <c r="C948" s="3" t="s">
        <v>28</v>
      </c>
      <c r="D948" s="3" t="s">
        <v>33</v>
      </c>
      <c r="E948" s="3">
        <v>74230.155534169404</v>
      </c>
      <c r="F948" s="3">
        <v>153</v>
      </c>
      <c r="G948" s="3">
        <v>1112.51221924221</v>
      </c>
      <c r="H948" s="3">
        <v>11</v>
      </c>
      <c r="I948" s="3">
        <v>521.48572302850698</v>
      </c>
      <c r="J948" s="3">
        <v>38</v>
      </c>
      <c r="K948" s="3">
        <v>224.01221197522301</v>
      </c>
      <c r="L948" s="3">
        <v>17</v>
      </c>
      <c r="M948" s="3">
        <v>3</v>
      </c>
      <c r="N948" s="3">
        <v>7</v>
      </c>
      <c r="O948" s="3">
        <v>463</v>
      </c>
      <c r="P948" s="3">
        <v>1</v>
      </c>
      <c r="Q948" s="3">
        <v>18237.6012225798</v>
      </c>
      <c r="R948" s="3">
        <v>7</v>
      </c>
      <c r="S948" s="3">
        <v>0</v>
      </c>
      <c r="T948" s="3">
        <v>0</v>
      </c>
      <c r="U948" s="3">
        <v>16786.540151587498</v>
      </c>
      <c r="V948" s="3">
        <v>1</v>
      </c>
    </row>
    <row r="949" spans="1:22" ht="21.75" customHeight="1" x14ac:dyDescent="0.3">
      <c r="A949" s="3" t="s">
        <v>975</v>
      </c>
      <c r="B949" s="3">
        <v>26</v>
      </c>
      <c r="C949" s="3" t="s">
        <v>28</v>
      </c>
      <c r="D949" s="3" t="s">
        <v>26</v>
      </c>
      <c r="E949" s="3">
        <v>35736.522587006497</v>
      </c>
      <c r="F949" s="3">
        <v>105</v>
      </c>
      <c r="G949" s="3">
        <v>859.04183620267099</v>
      </c>
      <c r="H949" s="3">
        <v>1</v>
      </c>
      <c r="I949" s="3">
        <v>539.36728415478001</v>
      </c>
      <c r="J949" s="3">
        <v>7</v>
      </c>
      <c r="K949" s="3">
        <v>843.71393032912795</v>
      </c>
      <c r="L949" s="3">
        <v>7</v>
      </c>
      <c r="M949" s="3">
        <v>19</v>
      </c>
      <c r="N949" s="3">
        <v>9</v>
      </c>
      <c r="O949" s="3">
        <v>685</v>
      </c>
      <c r="P949" s="3">
        <v>3</v>
      </c>
      <c r="Q949" s="3">
        <v>9358.6681509977298</v>
      </c>
      <c r="R949" s="3">
        <v>1</v>
      </c>
      <c r="S949" s="3">
        <v>0</v>
      </c>
      <c r="T949" s="3">
        <v>0</v>
      </c>
      <c r="U949" s="3">
        <v>3835.2931962340599</v>
      </c>
      <c r="V949" s="3">
        <v>0</v>
      </c>
    </row>
    <row r="950" spans="1:22" ht="21.75" customHeight="1" x14ac:dyDescent="0.3">
      <c r="A950" s="3" t="s">
        <v>976</v>
      </c>
      <c r="B950" s="3">
        <v>22</v>
      </c>
      <c r="C950" s="3" t="s">
        <v>28</v>
      </c>
      <c r="D950" s="3" t="s">
        <v>26</v>
      </c>
      <c r="E950" s="3">
        <v>52961.046620783098</v>
      </c>
      <c r="F950" s="3">
        <v>114</v>
      </c>
      <c r="G950" s="3">
        <v>663.69697353696802</v>
      </c>
      <c r="H950" s="3">
        <v>0</v>
      </c>
      <c r="I950" s="3">
        <v>505.91188238346803</v>
      </c>
      <c r="J950" s="3">
        <v>29</v>
      </c>
      <c r="K950" s="3">
        <v>350.317158564517</v>
      </c>
      <c r="L950" s="3">
        <v>65</v>
      </c>
      <c r="M950" s="3">
        <v>4</v>
      </c>
      <c r="N950" s="3">
        <v>5</v>
      </c>
      <c r="O950" s="3">
        <v>711</v>
      </c>
      <c r="P950" s="3">
        <v>5</v>
      </c>
      <c r="Q950" s="3">
        <v>8642.8299837828599</v>
      </c>
      <c r="R950" s="3">
        <v>1</v>
      </c>
      <c r="S950" s="3">
        <v>0</v>
      </c>
      <c r="T950" s="3">
        <v>0</v>
      </c>
      <c r="U950" s="3">
        <v>7156.4532552027504</v>
      </c>
      <c r="V950" s="3">
        <v>0</v>
      </c>
    </row>
    <row r="951" spans="1:22" ht="21.75" customHeight="1" x14ac:dyDescent="0.3">
      <c r="A951" s="3" t="s">
        <v>977</v>
      </c>
      <c r="B951" s="3">
        <v>66</v>
      </c>
      <c r="C951" s="3" t="s">
        <v>28</v>
      </c>
      <c r="D951" s="3" t="s">
        <v>26</v>
      </c>
      <c r="E951" s="3">
        <v>45948.102715763001</v>
      </c>
      <c r="F951" s="3">
        <v>110</v>
      </c>
      <c r="G951" s="3">
        <v>1567.61271787757</v>
      </c>
      <c r="H951" s="3">
        <v>3</v>
      </c>
      <c r="I951" s="3">
        <v>599.587103538213</v>
      </c>
      <c r="J951" s="3">
        <v>37</v>
      </c>
      <c r="K951" s="3">
        <v>351.585979186651</v>
      </c>
      <c r="L951" s="3">
        <v>19</v>
      </c>
      <c r="M951" s="3">
        <v>11</v>
      </c>
      <c r="N951" s="3">
        <v>2</v>
      </c>
      <c r="O951" s="3">
        <v>667</v>
      </c>
      <c r="P951" s="3">
        <v>1</v>
      </c>
      <c r="Q951" s="3">
        <v>14537.366942974701</v>
      </c>
      <c r="R951" s="3">
        <v>7</v>
      </c>
      <c r="S951" s="3">
        <v>0</v>
      </c>
      <c r="T951" s="3">
        <v>0</v>
      </c>
      <c r="U951" s="3">
        <v>8483.0676588246206</v>
      </c>
      <c r="V951" s="3">
        <v>1</v>
      </c>
    </row>
    <row r="952" spans="1:22" ht="21.75" customHeight="1" x14ac:dyDescent="0.3">
      <c r="A952" s="3" t="s">
        <v>978</v>
      </c>
      <c r="B952" s="3">
        <v>42</v>
      </c>
      <c r="C952" s="3" t="s">
        <v>28</v>
      </c>
      <c r="D952" s="3" t="s">
        <v>26</v>
      </c>
      <c r="E952" s="3">
        <v>16887.829139202098</v>
      </c>
      <c r="F952" s="3">
        <v>49</v>
      </c>
      <c r="G952" s="3">
        <v>686.43961339755106</v>
      </c>
      <c r="H952" s="3">
        <v>0</v>
      </c>
      <c r="I952" s="3">
        <v>1099.84215461383</v>
      </c>
      <c r="J952" s="3">
        <v>28</v>
      </c>
      <c r="K952" s="3">
        <v>214.62485901248499</v>
      </c>
      <c r="L952" s="3">
        <v>68</v>
      </c>
      <c r="M952" s="3">
        <v>16</v>
      </c>
      <c r="N952" s="3">
        <v>2</v>
      </c>
      <c r="O952" s="3">
        <v>595</v>
      </c>
      <c r="P952" s="3">
        <v>5</v>
      </c>
      <c r="Q952" s="3">
        <v>12645.064463711</v>
      </c>
      <c r="R952" s="3">
        <v>2</v>
      </c>
      <c r="S952" s="3">
        <v>0</v>
      </c>
      <c r="T952" s="3">
        <v>0</v>
      </c>
      <c r="U952" s="3">
        <v>4173.9624315133296</v>
      </c>
      <c r="V952" s="3">
        <v>0</v>
      </c>
    </row>
    <row r="953" spans="1:22" ht="21.75" customHeight="1" x14ac:dyDescent="0.3">
      <c r="A953" s="3" t="s">
        <v>979</v>
      </c>
      <c r="B953" s="3">
        <v>65</v>
      </c>
      <c r="C953" s="3" t="s">
        <v>23</v>
      </c>
      <c r="D953" s="3" t="s">
        <v>33</v>
      </c>
      <c r="E953" s="3">
        <v>55153.999937606197</v>
      </c>
      <c r="F953" s="3">
        <v>209</v>
      </c>
      <c r="G953" s="3">
        <v>929.95997183847101</v>
      </c>
      <c r="H953" s="3">
        <v>1</v>
      </c>
      <c r="I953" s="3">
        <v>1428.6154728931599</v>
      </c>
      <c r="J953" s="3">
        <v>12</v>
      </c>
      <c r="K953" s="3">
        <v>585.74088209142406</v>
      </c>
      <c r="L953" s="3">
        <v>56</v>
      </c>
      <c r="M953" s="3">
        <v>4</v>
      </c>
      <c r="N953" s="3">
        <v>2</v>
      </c>
      <c r="O953" s="3">
        <v>618</v>
      </c>
      <c r="P953" s="3">
        <v>2</v>
      </c>
      <c r="Q953" s="3">
        <v>14279.0877527139</v>
      </c>
      <c r="R953" s="3">
        <v>3</v>
      </c>
      <c r="S953" s="3">
        <v>0</v>
      </c>
      <c r="T953" s="3">
        <v>0</v>
      </c>
      <c r="U953" s="3">
        <v>9843.6599613418293</v>
      </c>
      <c r="V953" s="3">
        <v>0</v>
      </c>
    </row>
    <row r="954" spans="1:22" ht="21.75" customHeight="1" x14ac:dyDescent="0.3">
      <c r="A954" s="3" t="s">
        <v>980</v>
      </c>
      <c r="B954" s="3">
        <v>62</v>
      </c>
      <c r="C954" s="3" t="s">
        <v>28</v>
      </c>
      <c r="D954" s="3" t="s">
        <v>24</v>
      </c>
      <c r="E954" s="3">
        <v>72522.510737444405</v>
      </c>
      <c r="F954" s="3">
        <v>109</v>
      </c>
      <c r="G954" s="3">
        <v>2139.1654744420498</v>
      </c>
      <c r="H954" s="3">
        <v>2</v>
      </c>
      <c r="I954" s="3">
        <v>334.43366955627403</v>
      </c>
      <c r="J954" s="3">
        <v>16</v>
      </c>
      <c r="K954" s="3">
        <v>169.07459450718201</v>
      </c>
      <c r="L954" s="3">
        <v>17</v>
      </c>
      <c r="M954" s="3">
        <v>3</v>
      </c>
      <c r="N954" s="3">
        <v>3</v>
      </c>
      <c r="O954" s="3">
        <v>554</v>
      </c>
      <c r="P954" s="3">
        <v>5</v>
      </c>
      <c r="Q954" s="3">
        <v>11209.1517719943</v>
      </c>
      <c r="R954" s="3">
        <v>1</v>
      </c>
      <c r="S954" s="3">
        <v>1</v>
      </c>
      <c r="T954" s="3">
        <v>0</v>
      </c>
      <c r="U954" s="3">
        <v>7238.9943654258796</v>
      </c>
      <c r="V954" s="3">
        <v>1</v>
      </c>
    </row>
    <row r="955" spans="1:22" ht="21.75" customHeight="1" x14ac:dyDescent="0.3">
      <c r="A955" s="3" t="s">
        <v>981</v>
      </c>
      <c r="B955" s="3">
        <v>66</v>
      </c>
      <c r="C955" s="3" t="s">
        <v>28</v>
      </c>
      <c r="D955" s="3" t="s">
        <v>24</v>
      </c>
      <c r="E955" s="3">
        <v>74774.014856189504</v>
      </c>
      <c r="F955" s="3">
        <v>196</v>
      </c>
      <c r="G955" s="3">
        <v>1858.9731288278799</v>
      </c>
      <c r="H955" s="3">
        <v>3</v>
      </c>
      <c r="I955" s="3">
        <v>1242.2295649916</v>
      </c>
      <c r="J955" s="3">
        <v>39</v>
      </c>
      <c r="K955" s="3">
        <v>381.49764868212401</v>
      </c>
      <c r="L955" s="3">
        <v>59</v>
      </c>
      <c r="M955" s="3">
        <v>7</v>
      </c>
      <c r="N955" s="3">
        <v>1</v>
      </c>
      <c r="O955" s="3">
        <v>788</v>
      </c>
      <c r="P955" s="3">
        <v>4</v>
      </c>
      <c r="Q955" s="3">
        <v>12156.374492614899</v>
      </c>
      <c r="R955" s="3">
        <v>4</v>
      </c>
      <c r="S955" s="3">
        <v>0</v>
      </c>
      <c r="T955" s="3">
        <v>0</v>
      </c>
      <c r="U955" s="3">
        <v>1897.34548365349</v>
      </c>
      <c r="V955" s="3">
        <v>1</v>
      </c>
    </row>
    <row r="956" spans="1:22" ht="21.75" customHeight="1" x14ac:dyDescent="0.3">
      <c r="A956" s="3" t="s">
        <v>982</v>
      </c>
      <c r="B956" s="3">
        <v>64</v>
      </c>
      <c r="C956" s="3" t="s">
        <v>28</v>
      </c>
      <c r="D956" s="3" t="s">
        <v>33</v>
      </c>
      <c r="E956" s="3">
        <v>83434.589767323094</v>
      </c>
      <c r="F956" s="3">
        <v>229</v>
      </c>
      <c r="G956" s="3">
        <v>423.746895172439</v>
      </c>
      <c r="H956" s="3">
        <v>11</v>
      </c>
      <c r="I956" s="3">
        <v>632.80369940895002</v>
      </c>
      <c r="J956" s="3">
        <v>42</v>
      </c>
      <c r="K956" s="3">
        <v>777.21306980094596</v>
      </c>
      <c r="L956" s="3">
        <v>1</v>
      </c>
      <c r="M956" s="3">
        <v>8</v>
      </c>
      <c r="N956" s="3">
        <v>4</v>
      </c>
      <c r="O956" s="3">
        <v>849</v>
      </c>
      <c r="P956" s="3">
        <v>1</v>
      </c>
      <c r="Q956" s="3">
        <v>10221.416322434599</v>
      </c>
      <c r="R956" s="3">
        <v>3</v>
      </c>
      <c r="S956" s="3">
        <v>0</v>
      </c>
      <c r="T956" s="3">
        <v>0</v>
      </c>
      <c r="U956" s="3">
        <v>9837.0571648867899</v>
      </c>
      <c r="V956" s="3">
        <v>0</v>
      </c>
    </row>
    <row r="957" spans="1:22" ht="21.75" customHeight="1" x14ac:dyDescent="0.3">
      <c r="A957" s="3" t="s">
        <v>983</v>
      </c>
      <c r="B957" s="3">
        <v>37</v>
      </c>
      <c r="C957" s="3" t="s">
        <v>31</v>
      </c>
      <c r="D957" s="3" t="s">
        <v>24</v>
      </c>
      <c r="E957" s="3">
        <v>18073.055757393598</v>
      </c>
      <c r="F957" s="3">
        <v>181</v>
      </c>
      <c r="G957" s="3">
        <v>2079.8592010655102</v>
      </c>
      <c r="H957" s="3">
        <v>11</v>
      </c>
      <c r="I957" s="3">
        <v>921.75888592078195</v>
      </c>
      <c r="J957" s="3">
        <v>16</v>
      </c>
      <c r="K957" s="3">
        <v>890.91126324952302</v>
      </c>
      <c r="L957" s="3">
        <v>41</v>
      </c>
      <c r="M957" s="3">
        <v>16</v>
      </c>
      <c r="N957" s="3">
        <v>7</v>
      </c>
      <c r="O957" s="3">
        <v>719</v>
      </c>
      <c r="P957" s="3">
        <v>2</v>
      </c>
      <c r="Q957" s="3">
        <v>12797.3359149808</v>
      </c>
      <c r="R957" s="3">
        <v>0</v>
      </c>
      <c r="S957" s="3">
        <v>0</v>
      </c>
      <c r="T957" s="3">
        <v>0</v>
      </c>
      <c r="U957" s="3">
        <v>10347.0677477603</v>
      </c>
      <c r="V957" s="3">
        <v>0</v>
      </c>
    </row>
    <row r="958" spans="1:22" ht="21.75" customHeight="1" x14ac:dyDescent="0.3">
      <c r="A958" s="3" t="s">
        <v>984</v>
      </c>
      <c r="B958" s="3">
        <v>57</v>
      </c>
      <c r="C958" s="3" t="s">
        <v>23</v>
      </c>
      <c r="D958" s="3" t="s">
        <v>33</v>
      </c>
      <c r="E958" s="3">
        <v>79315.298561862393</v>
      </c>
      <c r="F958" s="3">
        <v>86</v>
      </c>
      <c r="G958" s="3">
        <v>1526.2305363359901</v>
      </c>
      <c r="H958" s="3">
        <v>5</v>
      </c>
      <c r="I958" s="3">
        <v>221.048889299346</v>
      </c>
      <c r="J958" s="3">
        <v>8</v>
      </c>
      <c r="K958" s="3">
        <v>262.454453873847</v>
      </c>
      <c r="L958" s="3">
        <v>63</v>
      </c>
      <c r="M958" s="3">
        <v>7</v>
      </c>
      <c r="N958" s="3">
        <v>6</v>
      </c>
      <c r="O958" s="3">
        <v>486</v>
      </c>
      <c r="P958" s="3">
        <v>2</v>
      </c>
      <c r="Q958" s="3">
        <v>19417.378533468102</v>
      </c>
      <c r="R958" s="3">
        <v>0</v>
      </c>
      <c r="S958" s="3">
        <v>0</v>
      </c>
      <c r="T958" s="3">
        <v>0</v>
      </c>
      <c r="U958" s="3">
        <v>500</v>
      </c>
      <c r="V958" s="3">
        <v>1</v>
      </c>
    </row>
    <row r="959" spans="1:22" ht="21.75" customHeight="1" x14ac:dyDescent="0.3">
      <c r="A959" s="3" t="s">
        <v>985</v>
      </c>
      <c r="B959" s="3">
        <v>54</v>
      </c>
      <c r="C959" s="3" t="s">
        <v>23</v>
      </c>
      <c r="D959" s="3" t="s">
        <v>24</v>
      </c>
      <c r="E959" s="3">
        <v>53327.115758486798</v>
      </c>
      <c r="F959" s="3">
        <v>158</v>
      </c>
      <c r="G959" s="3">
        <v>2409.7289888466798</v>
      </c>
      <c r="H959" s="3">
        <v>7</v>
      </c>
      <c r="I959" s="3">
        <v>983.41225607069998</v>
      </c>
      <c r="J959" s="3">
        <v>1</v>
      </c>
      <c r="K959" s="3">
        <v>423.94406907594902</v>
      </c>
      <c r="L959" s="3">
        <v>43</v>
      </c>
      <c r="M959" s="3">
        <v>4</v>
      </c>
      <c r="N959" s="3">
        <v>8</v>
      </c>
      <c r="O959" s="3">
        <v>324</v>
      </c>
      <c r="P959" s="3">
        <v>4</v>
      </c>
      <c r="Q959" s="3">
        <v>8945.0198407285097</v>
      </c>
      <c r="R959" s="3">
        <v>7</v>
      </c>
      <c r="S959" s="3">
        <v>0</v>
      </c>
      <c r="T959" s="3">
        <v>0</v>
      </c>
      <c r="U959" s="3">
        <v>7935.5391402287096</v>
      </c>
      <c r="V959" s="3">
        <v>1</v>
      </c>
    </row>
    <row r="960" spans="1:22" ht="21.75" customHeight="1" x14ac:dyDescent="0.3">
      <c r="A960" s="3" t="s">
        <v>986</v>
      </c>
      <c r="B960" s="3">
        <v>34</v>
      </c>
      <c r="C960" s="3" t="s">
        <v>23</v>
      </c>
      <c r="D960" s="3" t="s">
        <v>26</v>
      </c>
      <c r="E960" s="3">
        <v>78810.125132659305</v>
      </c>
      <c r="F960" s="3">
        <v>130</v>
      </c>
      <c r="G960" s="3">
        <v>2634.3915862143199</v>
      </c>
      <c r="H960" s="3">
        <v>8</v>
      </c>
      <c r="I960" s="3">
        <v>98.140661114378105</v>
      </c>
      <c r="J960" s="3">
        <v>41</v>
      </c>
      <c r="K960" s="3">
        <v>464.52329355267199</v>
      </c>
      <c r="L960" s="3">
        <v>50</v>
      </c>
      <c r="M960" s="3">
        <v>9</v>
      </c>
      <c r="N960" s="3">
        <v>2</v>
      </c>
      <c r="O960" s="3">
        <v>441</v>
      </c>
      <c r="P960" s="3">
        <v>2</v>
      </c>
      <c r="Q960" s="3">
        <v>8363.5102454995194</v>
      </c>
      <c r="R960" s="3">
        <v>0</v>
      </c>
      <c r="S960" s="3">
        <v>0</v>
      </c>
      <c r="T960" s="3">
        <v>0</v>
      </c>
      <c r="U960" s="3">
        <v>6084.1814023281704</v>
      </c>
      <c r="V960" s="3">
        <v>1</v>
      </c>
    </row>
    <row r="961" spans="1:22" ht="21.75" customHeight="1" x14ac:dyDescent="0.3">
      <c r="A961" s="3" t="s">
        <v>987</v>
      </c>
      <c r="B961" s="3">
        <v>44</v>
      </c>
      <c r="C961" s="3" t="s">
        <v>28</v>
      </c>
      <c r="D961" s="3" t="s">
        <v>26</v>
      </c>
      <c r="E961" s="3">
        <v>42893.916634482302</v>
      </c>
      <c r="F961" s="3">
        <v>187</v>
      </c>
      <c r="G961" s="3">
        <v>213.060753524381</v>
      </c>
      <c r="H961" s="3">
        <v>3</v>
      </c>
      <c r="I961" s="3">
        <v>909.87727530855796</v>
      </c>
      <c r="J961" s="3">
        <v>23</v>
      </c>
      <c r="K961" s="3">
        <v>132.11788315432801</v>
      </c>
      <c r="L961" s="3">
        <v>64</v>
      </c>
      <c r="M961" s="3">
        <v>17</v>
      </c>
      <c r="N961" s="3">
        <v>3</v>
      </c>
      <c r="O961" s="3">
        <v>727</v>
      </c>
      <c r="P961" s="3">
        <v>3</v>
      </c>
      <c r="Q961" s="3">
        <v>13917.446109718299</v>
      </c>
      <c r="R961" s="3">
        <v>0</v>
      </c>
      <c r="S961" s="3">
        <v>0</v>
      </c>
      <c r="T961" s="3">
        <v>0</v>
      </c>
      <c r="U961" s="3">
        <v>9246.0490183029797</v>
      </c>
      <c r="V961" s="3">
        <v>0</v>
      </c>
    </row>
    <row r="962" spans="1:22" ht="21.75" customHeight="1" x14ac:dyDescent="0.3">
      <c r="A962" s="3" t="s">
        <v>988</v>
      </c>
      <c r="B962" s="3">
        <v>56</v>
      </c>
      <c r="C962" s="3" t="s">
        <v>28</v>
      </c>
      <c r="D962" s="3" t="s">
        <v>26</v>
      </c>
      <c r="E962" s="3">
        <v>40445.591381692102</v>
      </c>
      <c r="F962" s="3">
        <v>60</v>
      </c>
      <c r="G962" s="3">
        <v>2111.70428905578</v>
      </c>
      <c r="H962" s="3">
        <v>0</v>
      </c>
      <c r="I962" s="3">
        <v>890.03961646026801</v>
      </c>
      <c r="J962" s="3">
        <v>20</v>
      </c>
      <c r="K962" s="3">
        <v>356.52617209035299</v>
      </c>
      <c r="L962" s="3">
        <v>64</v>
      </c>
      <c r="M962" s="3">
        <v>13</v>
      </c>
      <c r="N962" s="3">
        <v>7</v>
      </c>
      <c r="O962" s="3">
        <v>423</v>
      </c>
      <c r="P962" s="3">
        <v>4</v>
      </c>
      <c r="Q962" s="3">
        <v>10888.1585704601</v>
      </c>
      <c r="R962" s="3">
        <v>7</v>
      </c>
      <c r="S962" s="3">
        <v>0</v>
      </c>
      <c r="T962" s="3">
        <v>0</v>
      </c>
      <c r="U962" s="3">
        <v>13994.1712025418</v>
      </c>
      <c r="V962" s="3">
        <v>1</v>
      </c>
    </row>
    <row r="963" spans="1:22" ht="21.75" customHeight="1" x14ac:dyDescent="0.3">
      <c r="A963" s="3" t="s">
        <v>989</v>
      </c>
      <c r="B963" s="3">
        <v>47</v>
      </c>
      <c r="C963" s="3" t="s">
        <v>31</v>
      </c>
      <c r="D963" s="3" t="s">
        <v>33</v>
      </c>
      <c r="E963" s="3">
        <v>28125.0936279159</v>
      </c>
      <c r="F963" s="3">
        <v>145</v>
      </c>
      <c r="G963" s="3">
        <v>2807.8495393267399</v>
      </c>
      <c r="H963" s="3">
        <v>4</v>
      </c>
      <c r="I963" s="3">
        <v>866.852672003414</v>
      </c>
      <c r="J963" s="3">
        <v>45</v>
      </c>
      <c r="K963" s="3">
        <v>341.37675854587098</v>
      </c>
      <c r="L963" s="3">
        <v>53</v>
      </c>
      <c r="M963" s="3">
        <v>4</v>
      </c>
      <c r="N963" s="3">
        <v>9</v>
      </c>
      <c r="O963" s="3">
        <v>324</v>
      </c>
      <c r="P963" s="3">
        <v>5</v>
      </c>
      <c r="Q963" s="3">
        <v>20475.537254257601</v>
      </c>
      <c r="R963" s="3">
        <v>3</v>
      </c>
      <c r="S963" s="3">
        <v>0</v>
      </c>
      <c r="T963" s="3">
        <v>0</v>
      </c>
      <c r="U963" s="3">
        <v>13246.7214503225</v>
      </c>
      <c r="V963" s="3">
        <v>1</v>
      </c>
    </row>
    <row r="964" spans="1:22" ht="21.75" customHeight="1" x14ac:dyDescent="0.3">
      <c r="A964" s="3" t="s">
        <v>990</v>
      </c>
      <c r="B964" s="3">
        <v>29</v>
      </c>
      <c r="C964" s="3" t="s">
        <v>23</v>
      </c>
      <c r="D964" s="3" t="s">
        <v>33</v>
      </c>
      <c r="E964" s="3">
        <v>63967.5961953109</v>
      </c>
      <c r="F964" s="3">
        <v>146</v>
      </c>
      <c r="G964" s="3">
        <v>1667.71919932882</v>
      </c>
      <c r="H964" s="3">
        <v>4</v>
      </c>
      <c r="I964" s="3">
        <v>542.78144727847496</v>
      </c>
      <c r="J964" s="3">
        <v>1</v>
      </c>
      <c r="K964" s="3">
        <v>622.17564587024106</v>
      </c>
      <c r="L964" s="3">
        <v>38</v>
      </c>
      <c r="M964" s="3">
        <v>14</v>
      </c>
      <c r="N964" s="3">
        <v>2</v>
      </c>
      <c r="O964" s="3">
        <v>776</v>
      </c>
      <c r="P964" s="3">
        <v>5</v>
      </c>
      <c r="Q964" s="3">
        <v>16198.2183035916</v>
      </c>
      <c r="R964" s="3">
        <v>4</v>
      </c>
      <c r="S964" s="3">
        <v>0</v>
      </c>
      <c r="T964" s="3">
        <v>0</v>
      </c>
      <c r="U964" s="3">
        <v>12632.5253392209</v>
      </c>
      <c r="V964" s="3">
        <v>1</v>
      </c>
    </row>
    <row r="965" spans="1:22" ht="21.75" customHeight="1" x14ac:dyDescent="0.3">
      <c r="A965" s="3" t="s">
        <v>991</v>
      </c>
      <c r="B965" s="3">
        <v>58</v>
      </c>
      <c r="C965" s="3" t="s">
        <v>28</v>
      </c>
      <c r="D965" s="3" t="s">
        <v>24</v>
      </c>
      <c r="E965" s="3">
        <v>59260.569269571497</v>
      </c>
      <c r="F965" s="3">
        <v>99</v>
      </c>
      <c r="G965" s="3">
        <v>2050.5736419098698</v>
      </c>
      <c r="H965" s="3">
        <v>8</v>
      </c>
      <c r="I965" s="3">
        <v>992.33433605037499</v>
      </c>
      <c r="J965" s="3">
        <v>4</v>
      </c>
      <c r="K965" s="3">
        <v>561.32265351376498</v>
      </c>
      <c r="L965" s="3">
        <v>7</v>
      </c>
      <c r="M965" s="3">
        <v>4</v>
      </c>
      <c r="N965" s="3">
        <v>0</v>
      </c>
      <c r="O965" s="3">
        <v>762</v>
      </c>
      <c r="P965" s="3">
        <v>5</v>
      </c>
      <c r="Q965" s="3">
        <v>17131.900742625301</v>
      </c>
      <c r="R965" s="3">
        <v>0</v>
      </c>
      <c r="S965" s="3">
        <v>0</v>
      </c>
      <c r="T965" s="3">
        <v>0</v>
      </c>
      <c r="U965" s="3">
        <v>8658.4429881742399</v>
      </c>
      <c r="V965" s="3">
        <v>0</v>
      </c>
    </row>
    <row r="966" spans="1:22" ht="21.75" customHeight="1" x14ac:dyDescent="0.3">
      <c r="A966" s="3" t="s">
        <v>992</v>
      </c>
      <c r="B966" s="3">
        <v>36</v>
      </c>
      <c r="C966" s="3" t="s">
        <v>23</v>
      </c>
      <c r="D966" s="3" t="s">
        <v>24</v>
      </c>
      <c r="E966" s="3">
        <v>29893.8278798541</v>
      </c>
      <c r="F966" s="3">
        <v>49</v>
      </c>
      <c r="G966" s="3">
        <v>1679.9758735564501</v>
      </c>
      <c r="H966" s="3">
        <v>5</v>
      </c>
      <c r="I966" s="3">
        <v>936.87852829585097</v>
      </c>
      <c r="J966" s="3">
        <v>16</v>
      </c>
      <c r="K966" s="3">
        <v>530.96539446392001</v>
      </c>
      <c r="L966" s="3">
        <v>66</v>
      </c>
      <c r="M966" s="3">
        <v>11</v>
      </c>
      <c r="N966" s="3">
        <v>1</v>
      </c>
      <c r="O966" s="3">
        <v>730</v>
      </c>
      <c r="P966" s="3">
        <v>5</v>
      </c>
      <c r="Q966" s="3">
        <v>17671.791246429701</v>
      </c>
      <c r="R966" s="3">
        <v>4</v>
      </c>
      <c r="S966" s="3">
        <v>0</v>
      </c>
      <c r="T966" s="3">
        <v>0</v>
      </c>
      <c r="U966" s="3">
        <v>6814.8590063790098</v>
      </c>
      <c r="V966" s="3">
        <v>1</v>
      </c>
    </row>
    <row r="967" spans="1:22" ht="21.75" customHeight="1" x14ac:dyDescent="0.3">
      <c r="A967" s="3" t="s">
        <v>993</v>
      </c>
      <c r="B967" s="3">
        <v>58</v>
      </c>
      <c r="C967" s="3" t="s">
        <v>31</v>
      </c>
      <c r="D967" s="3" t="s">
        <v>24</v>
      </c>
      <c r="E967" s="3">
        <v>11045.538193766</v>
      </c>
      <c r="F967" s="3">
        <v>193</v>
      </c>
      <c r="G967" s="3">
        <v>2283.5397951428699</v>
      </c>
      <c r="H967" s="3">
        <v>4</v>
      </c>
      <c r="I967" s="3">
        <v>726.51652572560795</v>
      </c>
      <c r="J967" s="3">
        <v>23</v>
      </c>
      <c r="K967" s="3">
        <v>447.22991212554803</v>
      </c>
      <c r="L967" s="3">
        <v>75</v>
      </c>
      <c r="M967" s="3">
        <v>9</v>
      </c>
      <c r="N967" s="3">
        <v>9</v>
      </c>
      <c r="O967" s="3">
        <v>531</v>
      </c>
      <c r="P967" s="3">
        <v>5</v>
      </c>
      <c r="Q967" s="3">
        <v>8061.4924158171198</v>
      </c>
      <c r="R967" s="3">
        <v>1</v>
      </c>
      <c r="S967" s="3">
        <v>0</v>
      </c>
      <c r="T967" s="3">
        <v>0</v>
      </c>
      <c r="U967" s="3">
        <v>500</v>
      </c>
      <c r="V967" s="3">
        <v>1</v>
      </c>
    </row>
    <row r="968" spans="1:22" ht="21.75" customHeight="1" x14ac:dyDescent="0.3">
      <c r="A968" s="3" t="s">
        <v>994</v>
      </c>
      <c r="B968" s="3">
        <v>41</v>
      </c>
      <c r="C968" s="3" t="s">
        <v>31</v>
      </c>
      <c r="D968" s="3" t="s">
        <v>33</v>
      </c>
      <c r="E968" s="3">
        <v>57474.414217821097</v>
      </c>
      <c r="F968" s="3">
        <v>142</v>
      </c>
      <c r="G968" s="3">
        <v>1806.7920514361999</v>
      </c>
      <c r="H968" s="3">
        <v>9</v>
      </c>
      <c r="I968" s="3">
        <v>1035.1476075113201</v>
      </c>
      <c r="J968" s="3">
        <v>7</v>
      </c>
      <c r="K968" s="3">
        <v>827.84953107602098</v>
      </c>
      <c r="L968" s="3">
        <v>48</v>
      </c>
      <c r="M968" s="3">
        <v>7</v>
      </c>
      <c r="N968" s="3">
        <v>9</v>
      </c>
      <c r="O968" s="3">
        <v>644</v>
      </c>
      <c r="P968" s="3">
        <v>5</v>
      </c>
      <c r="Q968" s="3">
        <v>12675.6681933197</v>
      </c>
      <c r="R968" s="3">
        <v>1</v>
      </c>
      <c r="S968" s="3">
        <v>0</v>
      </c>
      <c r="T968" s="3">
        <v>0</v>
      </c>
      <c r="U968" s="3">
        <v>11624.2988185411</v>
      </c>
      <c r="V968" s="3">
        <v>0</v>
      </c>
    </row>
    <row r="969" spans="1:22" ht="21.75" customHeight="1" x14ac:dyDescent="0.3">
      <c r="A969" s="3" t="s">
        <v>995</v>
      </c>
      <c r="B969" s="3">
        <v>45</v>
      </c>
      <c r="C969" s="3" t="s">
        <v>31</v>
      </c>
      <c r="D969" s="3" t="s">
        <v>24</v>
      </c>
      <c r="E969" s="3">
        <v>59525.066605005202</v>
      </c>
      <c r="F969" s="3">
        <v>105</v>
      </c>
      <c r="G969" s="3">
        <v>10</v>
      </c>
      <c r="H969" s="3">
        <v>9</v>
      </c>
      <c r="I969" s="3">
        <v>766.53854870207294</v>
      </c>
      <c r="J969" s="3">
        <v>29</v>
      </c>
      <c r="K969" s="3">
        <v>494.56257877879301</v>
      </c>
      <c r="L969" s="3">
        <v>35</v>
      </c>
      <c r="M969" s="3">
        <v>0</v>
      </c>
      <c r="N969" s="3">
        <v>7</v>
      </c>
      <c r="O969" s="3">
        <v>322</v>
      </c>
      <c r="P969" s="3">
        <v>3</v>
      </c>
      <c r="Q969" s="3">
        <v>16063.990184731199</v>
      </c>
      <c r="R969" s="3">
        <v>2</v>
      </c>
      <c r="S969" s="3">
        <v>0</v>
      </c>
      <c r="T969" s="3">
        <v>0</v>
      </c>
      <c r="U969" s="3">
        <v>12326.378616111801</v>
      </c>
      <c r="V969" s="3">
        <v>1</v>
      </c>
    </row>
    <row r="970" spans="1:22" ht="21.75" customHeight="1" x14ac:dyDescent="0.3">
      <c r="A970" s="3" t="s">
        <v>996</v>
      </c>
      <c r="B970" s="3">
        <v>63</v>
      </c>
      <c r="C970" s="3" t="s">
        <v>23</v>
      </c>
      <c r="D970" s="3" t="s">
        <v>26</v>
      </c>
      <c r="E970" s="3">
        <v>32234.872788936202</v>
      </c>
      <c r="F970" s="3">
        <v>233</v>
      </c>
      <c r="G970" s="3">
        <v>1403.0383461000599</v>
      </c>
      <c r="H970" s="3">
        <v>4</v>
      </c>
      <c r="I970" s="3">
        <v>985.07200561806701</v>
      </c>
      <c r="J970" s="3">
        <v>49</v>
      </c>
      <c r="K970" s="3">
        <v>748.375935108416</v>
      </c>
      <c r="L970" s="3">
        <v>6</v>
      </c>
      <c r="M970" s="3">
        <v>2</v>
      </c>
      <c r="N970" s="3">
        <v>6</v>
      </c>
      <c r="O970" s="3">
        <v>421</v>
      </c>
      <c r="P970" s="3">
        <v>1</v>
      </c>
      <c r="Q970" s="3">
        <v>12027.4569193926</v>
      </c>
      <c r="R970" s="3">
        <v>3</v>
      </c>
      <c r="S970" s="3">
        <v>0</v>
      </c>
      <c r="T970" s="3">
        <v>0</v>
      </c>
      <c r="U970" s="3">
        <v>500</v>
      </c>
      <c r="V970" s="3">
        <v>1</v>
      </c>
    </row>
    <row r="971" spans="1:22" ht="21.75" customHeight="1" x14ac:dyDescent="0.3">
      <c r="A971" s="3" t="s">
        <v>997</v>
      </c>
      <c r="B971" s="3">
        <v>44</v>
      </c>
      <c r="C971" s="3" t="s">
        <v>28</v>
      </c>
      <c r="D971" s="3" t="s">
        <v>24</v>
      </c>
      <c r="E971" s="3">
        <v>28619.088559322699</v>
      </c>
      <c r="F971" s="3">
        <v>173</v>
      </c>
      <c r="G971" s="3">
        <v>1351.35022956435</v>
      </c>
      <c r="H971" s="3">
        <v>7</v>
      </c>
      <c r="I971" s="3">
        <v>755.94223541206804</v>
      </c>
      <c r="J971" s="3">
        <v>21</v>
      </c>
      <c r="K971" s="3">
        <v>647.42348270868399</v>
      </c>
      <c r="L971" s="3">
        <v>14</v>
      </c>
      <c r="M971" s="3">
        <v>15</v>
      </c>
      <c r="N971" s="3">
        <v>3</v>
      </c>
      <c r="O971" s="3">
        <v>522</v>
      </c>
      <c r="P971" s="3">
        <v>1</v>
      </c>
      <c r="Q971" s="3">
        <v>6618.3157438668104</v>
      </c>
      <c r="R971" s="3">
        <v>0</v>
      </c>
      <c r="S971" s="3">
        <v>0</v>
      </c>
      <c r="T971" s="3">
        <v>0</v>
      </c>
      <c r="U971" s="3">
        <v>10059.968018527699</v>
      </c>
      <c r="V971" s="3">
        <v>1</v>
      </c>
    </row>
    <row r="972" spans="1:22" ht="21.75" customHeight="1" x14ac:dyDescent="0.3">
      <c r="A972" s="3" t="s">
        <v>998</v>
      </c>
      <c r="B972" s="3">
        <v>36</v>
      </c>
      <c r="C972" s="3" t="s">
        <v>28</v>
      </c>
      <c r="D972" s="3" t="s">
        <v>26</v>
      </c>
      <c r="E972" s="3">
        <v>61805.627224632502</v>
      </c>
      <c r="F972" s="3">
        <v>86</v>
      </c>
      <c r="G972" s="3">
        <v>2071.0274437134199</v>
      </c>
      <c r="H972" s="3">
        <v>10</v>
      </c>
      <c r="I972" s="3">
        <v>875.84569688833903</v>
      </c>
      <c r="J972" s="3">
        <v>23</v>
      </c>
      <c r="K972" s="3">
        <v>538.18846416235499</v>
      </c>
      <c r="L972" s="3">
        <v>24</v>
      </c>
      <c r="M972" s="3">
        <v>10</v>
      </c>
      <c r="N972" s="3">
        <v>7</v>
      </c>
      <c r="O972" s="3">
        <v>529</v>
      </c>
      <c r="P972" s="3">
        <v>2</v>
      </c>
      <c r="Q972" s="3">
        <v>17570.4289989629</v>
      </c>
      <c r="R972" s="3">
        <v>4</v>
      </c>
      <c r="S972" s="3">
        <v>0</v>
      </c>
      <c r="T972" s="3">
        <v>0</v>
      </c>
      <c r="U972" s="3">
        <v>12621.7303742441</v>
      </c>
      <c r="V972" s="3">
        <v>1</v>
      </c>
    </row>
    <row r="973" spans="1:22" ht="21.75" customHeight="1" x14ac:dyDescent="0.3">
      <c r="A973" s="3" t="s">
        <v>999</v>
      </c>
      <c r="B973" s="3">
        <v>32</v>
      </c>
      <c r="C973" s="3" t="s">
        <v>31</v>
      </c>
      <c r="D973" s="3" t="s">
        <v>33</v>
      </c>
      <c r="E973" s="3">
        <v>83415.086569848005</v>
      </c>
      <c r="F973" s="3">
        <v>159</v>
      </c>
      <c r="G973" s="3">
        <v>2441.4770742119499</v>
      </c>
      <c r="H973" s="3">
        <v>0</v>
      </c>
      <c r="I973" s="3">
        <v>1001.15302937634</v>
      </c>
      <c r="J973" s="3">
        <v>25</v>
      </c>
      <c r="K973" s="3">
        <v>722.335720994996</v>
      </c>
      <c r="L973" s="3">
        <v>56</v>
      </c>
      <c r="M973" s="3">
        <v>8</v>
      </c>
      <c r="N973" s="3">
        <v>2</v>
      </c>
      <c r="O973" s="3">
        <v>316</v>
      </c>
      <c r="P973" s="3">
        <v>2</v>
      </c>
      <c r="Q973" s="3">
        <v>10952.7157330629</v>
      </c>
      <c r="R973" s="3">
        <v>4</v>
      </c>
      <c r="S973" s="3">
        <v>1</v>
      </c>
      <c r="T973" s="3">
        <v>0</v>
      </c>
      <c r="U973" s="3">
        <v>4057.63763448689</v>
      </c>
      <c r="V973" s="3">
        <v>1</v>
      </c>
    </row>
    <row r="974" spans="1:22" ht="21.75" customHeight="1" x14ac:dyDescent="0.3">
      <c r="A974" s="3" t="s">
        <v>1000</v>
      </c>
      <c r="B974" s="3">
        <v>39</v>
      </c>
      <c r="C974" s="3" t="s">
        <v>28</v>
      </c>
      <c r="D974" s="3" t="s">
        <v>26</v>
      </c>
      <c r="E974" s="3">
        <v>41090.176419654803</v>
      </c>
      <c r="F974" s="3">
        <v>237</v>
      </c>
      <c r="G974" s="3">
        <v>1317.8638815992799</v>
      </c>
      <c r="H974" s="3">
        <v>4</v>
      </c>
      <c r="I974" s="3">
        <v>660.73059923368805</v>
      </c>
      <c r="J974" s="3">
        <v>7</v>
      </c>
      <c r="K974" s="3">
        <v>422.97719672637697</v>
      </c>
      <c r="L974" s="3">
        <v>37</v>
      </c>
      <c r="M974" s="3">
        <v>9</v>
      </c>
      <c r="N974" s="3">
        <v>0</v>
      </c>
      <c r="O974" s="3">
        <v>584</v>
      </c>
      <c r="P974" s="3">
        <v>5</v>
      </c>
      <c r="Q974" s="3">
        <v>13813.2182983414</v>
      </c>
      <c r="R974" s="3">
        <v>5</v>
      </c>
      <c r="S974" s="3">
        <v>0</v>
      </c>
      <c r="T974" s="3">
        <v>0</v>
      </c>
      <c r="U974" s="3">
        <v>11578.566966456099</v>
      </c>
      <c r="V974" s="3">
        <v>1</v>
      </c>
    </row>
    <row r="975" spans="1:22" ht="21.75" customHeight="1" x14ac:dyDescent="0.3">
      <c r="A975" s="3" t="s">
        <v>1001</v>
      </c>
      <c r="B975" s="3">
        <v>44</v>
      </c>
      <c r="C975" s="3" t="s">
        <v>31</v>
      </c>
      <c r="D975" s="3" t="s">
        <v>26</v>
      </c>
      <c r="E975" s="3">
        <v>34166.499210987196</v>
      </c>
      <c r="F975" s="3">
        <v>51</v>
      </c>
      <c r="G975" s="3">
        <v>520.09905076891096</v>
      </c>
      <c r="H975" s="3">
        <v>0</v>
      </c>
      <c r="I975" s="3">
        <v>368.15719481103201</v>
      </c>
      <c r="J975" s="3">
        <v>11</v>
      </c>
      <c r="K975" s="3">
        <v>276.35459325932698</v>
      </c>
      <c r="L975" s="3">
        <v>36</v>
      </c>
      <c r="M975" s="3">
        <v>1</v>
      </c>
      <c r="N975" s="3">
        <v>3</v>
      </c>
      <c r="O975" s="3">
        <v>301</v>
      </c>
      <c r="P975" s="3">
        <v>4</v>
      </c>
      <c r="Q975" s="3">
        <v>15493.644695487101</v>
      </c>
      <c r="R975" s="3">
        <v>3</v>
      </c>
      <c r="S975" s="3">
        <v>0</v>
      </c>
      <c r="T975" s="3">
        <v>0</v>
      </c>
      <c r="U975" s="3">
        <v>2792.7764398577101</v>
      </c>
      <c r="V975" s="3">
        <v>1</v>
      </c>
    </row>
    <row r="976" spans="1:22" ht="21.75" customHeight="1" x14ac:dyDescent="0.3">
      <c r="A976" s="3" t="s">
        <v>1002</v>
      </c>
      <c r="B976" s="3">
        <v>23</v>
      </c>
      <c r="C976" s="3" t="s">
        <v>23</v>
      </c>
      <c r="D976" s="3" t="s">
        <v>26</v>
      </c>
      <c r="E976" s="3">
        <v>55379.4523475104</v>
      </c>
      <c r="F976" s="3">
        <v>133</v>
      </c>
      <c r="G976" s="3">
        <v>1744.97254382508</v>
      </c>
      <c r="H976" s="3">
        <v>6</v>
      </c>
      <c r="I976" s="3">
        <v>896.62765194185397</v>
      </c>
      <c r="J976" s="3">
        <v>13</v>
      </c>
      <c r="K976" s="3">
        <v>492.61719031051302</v>
      </c>
      <c r="L976" s="3">
        <v>15</v>
      </c>
      <c r="M976" s="3">
        <v>19</v>
      </c>
      <c r="N976" s="3">
        <v>5</v>
      </c>
      <c r="O976" s="3">
        <v>566</v>
      </c>
      <c r="P976" s="3">
        <v>5</v>
      </c>
      <c r="Q976" s="3">
        <v>21076.0241921659</v>
      </c>
      <c r="R976" s="3">
        <v>6</v>
      </c>
      <c r="S976" s="3">
        <v>0</v>
      </c>
      <c r="T976" s="3">
        <v>0</v>
      </c>
      <c r="U976" s="3">
        <v>5921.2336848725099</v>
      </c>
      <c r="V976" s="3">
        <v>1</v>
      </c>
    </row>
    <row r="977" spans="1:22" ht="21.75" customHeight="1" x14ac:dyDescent="0.3">
      <c r="A977" s="3" t="s">
        <v>1003</v>
      </c>
      <c r="B977" s="3">
        <v>29</v>
      </c>
      <c r="C977" s="3" t="s">
        <v>31</v>
      </c>
      <c r="D977" s="3" t="s">
        <v>33</v>
      </c>
      <c r="E977" s="3">
        <v>61434.555167265302</v>
      </c>
      <c r="F977" s="3">
        <v>114</v>
      </c>
      <c r="G977" s="3">
        <v>879.24145378016203</v>
      </c>
      <c r="H977" s="3">
        <v>6</v>
      </c>
      <c r="I977" s="3">
        <v>1216.2869825145301</v>
      </c>
      <c r="J977" s="3">
        <v>29</v>
      </c>
      <c r="K977" s="3">
        <v>875.61348188456395</v>
      </c>
      <c r="L977" s="3">
        <v>0</v>
      </c>
      <c r="M977" s="3">
        <v>10</v>
      </c>
      <c r="N977" s="3">
        <v>5</v>
      </c>
      <c r="O977" s="3">
        <v>827</v>
      </c>
      <c r="P977" s="3">
        <v>1</v>
      </c>
      <c r="Q977" s="3">
        <v>13225.1709382181</v>
      </c>
      <c r="R977" s="3">
        <v>1</v>
      </c>
      <c r="S977" s="3">
        <v>0</v>
      </c>
      <c r="T977" s="3">
        <v>0</v>
      </c>
      <c r="U977" s="3">
        <v>2733.1062754263999</v>
      </c>
      <c r="V977" s="3">
        <v>0</v>
      </c>
    </row>
    <row r="978" spans="1:22" ht="21.75" customHeight="1" x14ac:dyDescent="0.3">
      <c r="A978" s="3" t="s">
        <v>1004</v>
      </c>
      <c r="B978" s="3">
        <v>22</v>
      </c>
      <c r="C978" s="3" t="s">
        <v>23</v>
      </c>
      <c r="D978" s="3" t="s">
        <v>33</v>
      </c>
      <c r="E978" s="3">
        <v>43442.778273936601</v>
      </c>
      <c r="F978" s="3">
        <v>199</v>
      </c>
      <c r="G978" s="3">
        <v>1015.15117205707</v>
      </c>
      <c r="H978" s="3">
        <v>9</v>
      </c>
      <c r="I978" s="3">
        <v>904.70284053510602</v>
      </c>
      <c r="J978" s="3">
        <v>34</v>
      </c>
      <c r="K978" s="3">
        <v>553.50614822270097</v>
      </c>
      <c r="L978" s="3">
        <v>46</v>
      </c>
      <c r="M978" s="3">
        <v>19</v>
      </c>
      <c r="N978" s="3">
        <v>3</v>
      </c>
      <c r="O978" s="3">
        <v>832</v>
      </c>
      <c r="P978" s="3">
        <v>0</v>
      </c>
      <c r="Q978" s="3">
        <v>0</v>
      </c>
      <c r="R978" s="3">
        <v>3</v>
      </c>
      <c r="S978" s="3">
        <v>0</v>
      </c>
      <c r="T978" s="3">
        <v>0</v>
      </c>
      <c r="U978" s="3">
        <v>11658.499881457001</v>
      </c>
      <c r="V978" s="3">
        <v>0</v>
      </c>
    </row>
    <row r="979" spans="1:22" ht="21.75" customHeight="1" x14ac:dyDescent="0.3">
      <c r="A979" s="3" t="s">
        <v>1005</v>
      </c>
      <c r="B979" s="3">
        <v>60</v>
      </c>
      <c r="C979" s="3" t="s">
        <v>31</v>
      </c>
      <c r="D979" s="3" t="s">
        <v>33</v>
      </c>
      <c r="E979" s="3">
        <v>86451.639502855207</v>
      </c>
      <c r="F979" s="3">
        <v>62</v>
      </c>
      <c r="G979" s="3">
        <v>3405.6735033886198</v>
      </c>
      <c r="H979" s="3">
        <v>7</v>
      </c>
      <c r="I979" s="3">
        <v>911.34981014373102</v>
      </c>
      <c r="J979" s="3">
        <v>30</v>
      </c>
      <c r="K979" s="3">
        <v>373.88748195469998</v>
      </c>
      <c r="L979" s="3">
        <v>51</v>
      </c>
      <c r="M979" s="3">
        <v>10</v>
      </c>
      <c r="N979" s="3">
        <v>7</v>
      </c>
      <c r="O979" s="3">
        <v>550</v>
      </c>
      <c r="P979" s="3">
        <v>2</v>
      </c>
      <c r="Q979" s="3">
        <v>13093.2210789371</v>
      </c>
      <c r="R979" s="3">
        <v>4</v>
      </c>
      <c r="S979" s="3">
        <v>0</v>
      </c>
      <c r="T979" s="3">
        <v>0</v>
      </c>
      <c r="U979" s="3">
        <v>11638.645811402699</v>
      </c>
      <c r="V979" s="3">
        <v>1</v>
      </c>
    </row>
    <row r="980" spans="1:22" ht="21.75" customHeight="1" x14ac:dyDescent="0.3">
      <c r="A980" s="3" t="s">
        <v>1006</v>
      </c>
      <c r="B980" s="3">
        <v>64</v>
      </c>
      <c r="C980" s="3" t="s">
        <v>28</v>
      </c>
      <c r="D980" s="3" t="s">
        <v>33</v>
      </c>
      <c r="E980" s="3">
        <v>66230.332198550197</v>
      </c>
      <c r="F980" s="3">
        <v>68</v>
      </c>
      <c r="G980" s="3">
        <v>957.81959660372502</v>
      </c>
      <c r="H980" s="3">
        <v>6</v>
      </c>
      <c r="I980" s="3">
        <v>785.23836272617598</v>
      </c>
      <c r="J980" s="3">
        <v>27</v>
      </c>
      <c r="K980" s="3">
        <v>297.23187552560199</v>
      </c>
      <c r="L980" s="3">
        <v>36</v>
      </c>
      <c r="M980" s="3">
        <v>6</v>
      </c>
      <c r="N980" s="3">
        <v>8</v>
      </c>
      <c r="O980" s="3">
        <v>576</v>
      </c>
      <c r="P980" s="3">
        <v>4</v>
      </c>
      <c r="Q980" s="3">
        <v>13688.164577108</v>
      </c>
      <c r="R980" s="3">
        <v>3</v>
      </c>
      <c r="S980" s="3">
        <v>1</v>
      </c>
      <c r="T980" s="3">
        <v>0</v>
      </c>
      <c r="U980" s="3">
        <v>5606.3577904367103</v>
      </c>
      <c r="V980" s="3">
        <v>1</v>
      </c>
    </row>
    <row r="981" spans="1:22" ht="21.75" customHeight="1" x14ac:dyDescent="0.3">
      <c r="A981" s="3" t="s">
        <v>1007</v>
      </c>
      <c r="B981" s="3">
        <v>37</v>
      </c>
      <c r="C981" s="3" t="s">
        <v>28</v>
      </c>
      <c r="D981" s="3" t="s">
        <v>24</v>
      </c>
      <c r="E981" s="3">
        <v>43137.127291429999</v>
      </c>
      <c r="F981" s="3">
        <v>89</v>
      </c>
      <c r="G981" s="3">
        <v>248.10016571078501</v>
      </c>
      <c r="H981" s="3">
        <v>10</v>
      </c>
      <c r="I981" s="3">
        <v>1058.6915284706199</v>
      </c>
      <c r="J981" s="3">
        <v>45</v>
      </c>
      <c r="K981" s="3">
        <v>119.541088193001</v>
      </c>
      <c r="L981" s="3">
        <v>44</v>
      </c>
      <c r="M981" s="3">
        <v>10</v>
      </c>
      <c r="N981" s="3">
        <v>1</v>
      </c>
      <c r="O981" s="3">
        <v>305</v>
      </c>
      <c r="P981" s="3">
        <v>2</v>
      </c>
      <c r="Q981" s="3">
        <v>1990.67203411946</v>
      </c>
      <c r="R981" s="3">
        <v>5</v>
      </c>
      <c r="S981" s="3">
        <v>0</v>
      </c>
      <c r="T981" s="3">
        <v>0</v>
      </c>
      <c r="U981" s="3">
        <v>2383.2245075280098</v>
      </c>
      <c r="V981" s="3">
        <v>1</v>
      </c>
    </row>
    <row r="982" spans="1:22" ht="21.75" customHeight="1" x14ac:dyDescent="0.3">
      <c r="A982" s="3" t="s">
        <v>1008</v>
      </c>
      <c r="B982" s="3">
        <v>66</v>
      </c>
      <c r="C982" s="3" t="s">
        <v>31</v>
      </c>
      <c r="D982" s="3" t="s">
        <v>33</v>
      </c>
      <c r="E982" s="3">
        <v>21335.3064989923</v>
      </c>
      <c r="F982" s="3">
        <v>128</v>
      </c>
      <c r="G982" s="3">
        <v>1982.8584785667999</v>
      </c>
      <c r="H982" s="3">
        <v>8</v>
      </c>
      <c r="I982" s="3">
        <v>734.92260435172204</v>
      </c>
      <c r="J982" s="3">
        <v>26</v>
      </c>
      <c r="K982" s="3">
        <v>294.991276351213</v>
      </c>
      <c r="L982" s="3">
        <v>13</v>
      </c>
      <c r="M982" s="3">
        <v>4</v>
      </c>
      <c r="N982" s="3">
        <v>2</v>
      </c>
      <c r="O982" s="3">
        <v>536</v>
      </c>
      <c r="P982" s="3">
        <v>4</v>
      </c>
      <c r="Q982" s="3">
        <v>20834.981164377499</v>
      </c>
      <c r="R982" s="3">
        <v>1</v>
      </c>
      <c r="S982" s="3">
        <v>0</v>
      </c>
      <c r="T982" s="3">
        <v>0</v>
      </c>
      <c r="U982" s="3">
        <v>19881.1469655562</v>
      </c>
      <c r="V982" s="3">
        <v>1</v>
      </c>
    </row>
    <row r="983" spans="1:22" ht="21.75" customHeight="1" x14ac:dyDescent="0.3">
      <c r="A983" s="3" t="s">
        <v>1009</v>
      </c>
      <c r="B983" s="3">
        <v>55</v>
      </c>
      <c r="C983" s="3" t="s">
        <v>28</v>
      </c>
      <c r="D983" s="3" t="s">
        <v>26</v>
      </c>
      <c r="E983" s="3">
        <v>73749.592180667707</v>
      </c>
      <c r="F983" s="3">
        <v>220</v>
      </c>
      <c r="G983" s="3">
        <v>2065.64012953975</v>
      </c>
      <c r="H983" s="3">
        <v>7</v>
      </c>
      <c r="I983" s="3">
        <v>641.13542660559801</v>
      </c>
      <c r="J983" s="3">
        <v>35</v>
      </c>
      <c r="K983" s="3">
        <v>575.10199827178894</v>
      </c>
      <c r="L983" s="3">
        <v>56</v>
      </c>
      <c r="M983" s="3">
        <v>11</v>
      </c>
      <c r="N983" s="3">
        <v>7</v>
      </c>
      <c r="O983" s="3">
        <v>834</v>
      </c>
      <c r="P983" s="3">
        <v>1</v>
      </c>
      <c r="Q983" s="3">
        <v>0</v>
      </c>
      <c r="R983" s="3">
        <v>1</v>
      </c>
      <c r="S983" s="3">
        <v>0</v>
      </c>
      <c r="T983" s="3">
        <v>0</v>
      </c>
      <c r="U983" s="3">
        <v>8340.8153153726598</v>
      </c>
      <c r="V983" s="3">
        <v>0</v>
      </c>
    </row>
    <row r="984" spans="1:22" ht="21.75" customHeight="1" x14ac:dyDescent="0.3">
      <c r="A984" s="3" t="s">
        <v>1010</v>
      </c>
      <c r="B984" s="3">
        <v>66</v>
      </c>
      <c r="C984" s="3" t="s">
        <v>28</v>
      </c>
      <c r="D984" s="3" t="s">
        <v>33</v>
      </c>
      <c r="E984" s="3">
        <v>71454.762251871303</v>
      </c>
      <c r="F984" s="3">
        <v>28</v>
      </c>
      <c r="G984" s="3">
        <v>2202.8699945835001</v>
      </c>
      <c r="H984" s="3">
        <v>7</v>
      </c>
      <c r="I984" s="3">
        <v>1186.8543885061999</v>
      </c>
      <c r="J984" s="3">
        <v>0</v>
      </c>
      <c r="K984" s="3">
        <v>440.63058688575097</v>
      </c>
      <c r="L984" s="3">
        <v>33</v>
      </c>
      <c r="M984" s="3">
        <v>17</v>
      </c>
      <c r="N984" s="3">
        <v>0</v>
      </c>
      <c r="O984" s="3">
        <v>523</v>
      </c>
      <c r="P984" s="3">
        <v>2</v>
      </c>
      <c r="Q984" s="3">
        <v>15477.091730337401</v>
      </c>
      <c r="R984" s="3">
        <v>5</v>
      </c>
      <c r="S984" s="3">
        <v>0</v>
      </c>
      <c r="T984" s="3">
        <v>0</v>
      </c>
      <c r="U984" s="3">
        <v>7763.9331014611498</v>
      </c>
      <c r="V984" s="3">
        <v>1</v>
      </c>
    </row>
    <row r="985" spans="1:22" ht="21.75" customHeight="1" x14ac:dyDescent="0.3">
      <c r="A985" s="3" t="s">
        <v>1011</v>
      </c>
      <c r="B985" s="3">
        <v>41</v>
      </c>
      <c r="C985" s="3" t="s">
        <v>28</v>
      </c>
      <c r="D985" s="3" t="s">
        <v>24</v>
      </c>
      <c r="E985" s="3">
        <v>44550.448340688199</v>
      </c>
      <c r="F985" s="3">
        <v>73</v>
      </c>
      <c r="G985" s="3">
        <v>2171.88116730088</v>
      </c>
      <c r="H985" s="3">
        <v>2</v>
      </c>
      <c r="I985" s="3">
        <v>614.31158859756101</v>
      </c>
      <c r="J985" s="3">
        <v>40</v>
      </c>
      <c r="K985" s="3">
        <v>555.55287694724495</v>
      </c>
      <c r="L985" s="3">
        <v>65</v>
      </c>
      <c r="M985" s="3">
        <v>4</v>
      </c>
      <c r="N985" s="3">
        <v>0</v>
      </c>
      <c r="O985" s="3">
        <v>850</v>
      </c>
      <c r="P985" s="3">
        <v>5</v>
      </c>
      <c r="Q985" s="3">
        <v>2814.1959914272202</v>
      </c>
      <c r="R985" s="3">
        <v>0</v>
      </c>
      <c r="S985" s="3">
        <v>0</v>
      </c>
      <c r="T985" s="3">
        <v>0</v>
      </c>
      <c r="U985" s="3">
        <v>4440.2780873314196</v>
      </c>
      <c r="V985" s="3">
        <v>0</v>
      </c>
    </row>
    <row r="986" spans="1:22" ht="21.75" customHeight="1" x14ac:dyDescent="0.3">
      <c r="A986" s="3" t="s">
        <v>1012</v>
      </c>
      <c r="B986" s="3">
        <v>53</v>
      </c>
      <c r="C986" s="3" t="s">
        <v>23</v>
      </c>
      <c r="D986" s="3" t="s">
        <v>24</v>
      </c>
      <c r="E986" s="3">
        <v>56310.358237025801</v>
      </c>
      <c r="F986" s="3">
        <v>76</v>
      </c>
      <c r="G986" s="3">
        <v>1616.4850942816699</v>
      </c>
      <c r="H986" s="3">
        <v>9</v>
      </c>
      <c r="I986" s="3">
        <v>1111.31483125811</v>
      </c>
      <c r="J986" s="3">
        <v>13</v>
      </c>
      <c r="K986" s="3">
        <v>271.98460777255099</v>
      </c>
      <c r="L986" s="3">
        <v>30</v>
      </c>
      <c r="M986" s="3">
        <v>14</v>
      </c>
      <c r="N986" s="3">
        <v>6</v>
      </c>
      <c r="O986" s="3">
        <v>785</v>
      </c>
      <c r="P986" s="3">
        <v>2</v>
      </c>
      <c r="Q986" s="3">
        <v>18412.4742218379</v>
      </c>
      <c r="R986" s="3">
        <v>0</v>
      </c>
      <c r="S986" s="3">
        <v>0</v>
      </c>
      <c r="T986" s="3">
        <v>0</v>
      </c>
      <c r="U986" s="3">
        <v>3608.7880685160098</v>
      </c>
      <c r="V986" s="3">
        <v>0</v>
      </c>
    </row>
    <row r="987" spans="1:22" ht="21.75" customHeight="1" x14ac:dyDescent="0.3">
      <c r="A987" s="3" t="s">
        <v>1013</v>
      </c>
      <c r="B987" s="3">
        <v>66</v>
      </c>
      <c r="C987" s="3" t="s">
        <v>28</v>
      </c>
      <c r="D987" s="3" t="s">
        <v>24</v>
      </c>
      <c r="E987" s="3">
        <v>47291.541845314801</v>
      </c>
      <c r="F987" s="3">
        <v>199</v>
      </c>
      <c r="G987" s="3">
        <v>1624.8884253721401</v>
      </c>
      <c r="H987" s="3">
        <v>3</v>
      </c>
      <c r="I987" s="3">
        <v>1187.0774116852001</v>
      </c>
      <c r="J987" s="3">
        <v>9</v>
      </c>
      <c r="K987" s="3">
        <v>756.65795974763103</v>
      </c>
      <c r="L987" s="3">
        <v>43</v>
      </c>
      <c r="M987" s="3">
        <v>11</v>
      </c>
      <c r="N987" s="3">
        <v>9</v>
      </c>
      <c r="O987" s="3">
        <v>712</v>
      </c>
      <c r="P987" s="3">
        <v>0</v>
      </c>
      <c r="Q987" s="3">
        <v>15387.0027238279</v>
      </c>
      <c r="R987" s="3">
        <v>5</v>
      </c>
      <c r="S987" s="3">
        <v>0</v>
      </c>
      <c r="T987" s="3">
        <v>0</v>
      </c>
      <c r="U987" s="3">
        <v>10408.2673855056</v>
      </c>
      <c r="V987" s="3">
        <v>1</v>
      </c>
    </row>
    <row r="988" spans="1:22" ht="21.75" customHeight="1" x14ac:dyDescent="0.3">
      <c r="A988" s="3" t="s">
        <v>1014</v>
      </c>
      <c r="B988" s="3">
        <v>27</v>
      </c>
      <c r="C988" s="3" t="s">
        <v>23</v>
      </c>
      <c r="D988" s="3" t="s">
        <v>26</v>
      </c>
      <c r="E988" s="3">
        <v>59370.779859961403</v>
      </c>
      <c r="F988" s="3">
        <v>49</v>
      </c>
      <c r="G988" s="3">
        <v>2251.6478903382599</v>
      </c>
      <c r="H988" s="3">
        <v>3</v>
      </c>
      <c r="I988" s="3">
        <v>998.38592622172098</v>
      </c>
      <c r="J988" s="3">
        <v>49</v>
      </c>
      <c r="K988" s="3">
        <v>688.11859177561996</v>
      </c>
      <c r="L988" s="3">
        <v>22</v>
      </c>
      <c r="M988" s="3">
        <v>0</v>
      </c>
      <c r="N988" s="3">
        <v>6</v>
      </c>
      <c r="O988" s="3">
        <v>330</v>
      </c>
      <c r="P988" s="3">
        <v>1</v>
      </c>
      <c r="Q988" s="3">
        <v>20848.969051361801</v>
      </c>
      <c r="R988" s="3">
        <v>0</v>
      </c>
      <c r="S988" s="3">
        <v>0</v>
      </c>
      <c r="T988" s="3">
        <v>0</v>
      </c>
      <c r="U988" s="3">
        <v>9588.8785441587697</v>
      </c>
      <c r="V988" s="3">
        <v>1</v>
      </c>
    </row>
    <row r="989" spans="1:22" ht="21.75" customHeight="1" x14ac:dyDescent="0.3">
      <c r="A989" s="3" t="s">
        <v>1015</v>
      </c>
      <c r="B989" s="3">
        <v>59</v>
      </c>
      <c r="C989" s="3" t="s">
        <v>31</v>
      </c>
      <c r="D989" s="3" t="s">
        <v>33</v>
      </c>
      <c r="E989" s="3">
        <v>31550.9084396297</v>
      </c>
      <c r="F989" s="3">
        <v>78</v>
      </c>
      <c r="G989" s="3">
        <v>2786.8756110454701</v>
      </c>
      <c r="H989" s="3">
        <v>0</v>
      </c>
      <c r="I989" s="3">
        <v>362.76756814957901</v>
      </c>
      <c r="J989" s="3">
        <v>41</v>
      </c>
      <c r="K989" s="3">
        <v>359.44946961416599</v>
      </c>
      <c r="L989" s="3">
        <v>65</v>
      </c>
      <c r="M989" s="3">
        <v>17</v>
      </c>
      <c r="N989" s="3">
        <v>6</v>
      </c>
      <c r="O989" s="3">
        <v>772</v>
      </c>
      <c r="P989" s="3">
        <v>4</v>
      </c>
      <c r="Q989" s="3">
        <v>15109.6708831913</v>
      </c>
      <c r="R989" s="3">
        <v>1</v>
      </c>
      <c r="S989" s="3">
        <v>0</v>
      </c>
      <c r="T989" s="3">
        <v>0</v>
      </c>
      <c r="U989" s="3">
        <v>5667.1301225699299</v>
      </c>
      <c r="V989" s="3">
        <v>0</v>
      </c>
    </row>
    <row r="990" spans="1:22" ht="21.75" customHeight="1" x14ac:dyDescent="0.3">
      <c r="A990" s="3" t="s">
        <v>1016</v>
      </c>
      <c r="B990" s="3">
        <v>68</v>
      </c>
      <c r="C990" s="3" t="s">
        <v>28</v>
      </c>
      <c r="D990" s="3" t="s">
        <v>33</v>
      </c>
      <c r="E990" s="3">
        <v>28984.6558386168</v>
      </c>
      <c r="F990" s="3">
        <v>98</v>
      </c>
      <c r="G990" s="3">
        <v>491.41881592050999</v>
      </c>
      <c r="H990" s="3">
        <v>5</v>
      </c>
      <c r="I990" s="3">
        <v>809.50421822787405</v>
      </c>
      <c r="J990" s="3">
        <v>6</v>
      </c>
      <c r="K990" s="3">
        <v>147.083295828182</v>
      </c>
      <c r="L990" s="3">
        <v>10</v>
      </c>
      <c r="M990" s="3">
        <v>5</v>
      </c>
      <c r="N990" s="3">
        <v>4</v>
      </c>
      <c r="O990" s="3">
        <v>813</v>
      </c>
      <c r="P990" s="3">
        <v>0</v>
      </c>
      <c r="Q990" s="3">
        <v>14125.011398868701</v>
      </c>
      <c r="R990" s="3">
        <v>6</v>
      </c>
      <c r="S990" s="3">
        <v>0</v>
      </c>
      <c r="T990" s="3">
        <v>0</v>
      </c>
      <c r="U990" s="3">
        <v>11752.3670998164</v>
      </c>
      <c r="V990" s="3">
        <v>1</v>
      </c>
    </row>
    <row r="991" spans="1:22" ht="21.75" customHeight="1" x14ac:dyDescent="0.3">
      <c r="A991" s="3" t="s">
        <v>1017</v>
      </c>
      <c r="B991" s="3">
        <v>63</v>
      </c>
      <c r="C991" s="3" t="s">
        <v>28</v>
      </c>
      <c r="D991" s="3" t="s">
        <v>33</v>
      </c>
      <c r="E991" s="3">
        <v>64595.547189689401</v>
      </c>
      <c r="F991" s="3">
        <v>172</v>
      </c>
      <c r="G991" s="3">
        <v>1013.36636322302</v>
      </c>
      <c r="H991" s="3">
        <v>1</v>
      </c>
      <c r="I991" s="3">
        <v>729.30000102948395</v>
      </c>
      <c r="J991" s="3">
        <v>39</v>
      </c>
      <c r="K991" s="3">
        <v>562.55595815529796</v>
      </c>
      <c r="L991" s="3">
        <v>48</v>
      </c>
      <c r="M991" s="3">
        <v>5</v>
      </c>
      <c r="N991" s="3">
        <v>6</v>
      </c>
      <c r="O991" s="3">
        <v>641</v>
      </c>
      <c r="P991" s="3">
        <v>4</v>
      </c>
      <c r="Q991" s="3">
        <v>10033.973704747899</v>
      </c>
      <c r="R991" s="3">
        <v>7</v>
      </c>
      <c r="S991" s="3">
        <v>0</v>
      </c>
      <c r="T991" s="3">
        <v>0</v>
      </c>
      <c r="U991" s="3">
        <v>7039.0830623607499</v>
      </c>
      <c r="V991" s="3">
        <v>1</v>
      </c>
    </row>
    <row r="992" spans="1:22" ht="21.75" customHeight="1" x14ac:dyDescent="0.3">
      <c r="A992" s="3" t="s">
        <v>1018</v>
      </c>
      <c r="B992" s="3">
        <v>38</v>
      </c>
      <c r="C992" s="3" t="s">
        <v>28</v>
      </c>
      <c r="D992" s="3" t="s">
        <v>26</v>
      </c>
      <c r="E992" s="3">
        <v>66877.067183172796</v>
      </c>
      <c r="F992" s="3">
        <v>33</v>
      </c>
      <c r="G992" s="3">
        <v>2002.3459307135599</v>
      </c>
      <c r="H992" s="3">
        <v>8</v>
      </c>
      <c r="I992" s="3">
        <v>626.40026063263997</v>
      </c>
      <c r="J992" s="3">
        <v>13</v>
      </c>
      <c r="K992" s="3">
        <v>8.4179608815151692</v>
      </c>
      <c r="L992" s="3">
        <v>77</v>
      </c>
      <c r="M992" s="3">
        <v>10</v>
      </c>
      <c r="N992" s="3">
        <v>8</v>
      </c>
      <c r="O992" s="3">
        <v>464</v>
      </c>
      <c r="P992" s="3">
        <v>2</v>
      </c>
      <c r="Q992" s="3">
        <v>1588.8102360243099</v>
      </c>
      <c r="R992" s="3">
        <v>6</v>
      </c>
      <c r="S992" s="3">
        <v>0</v>
      </c>
      <c r="T992" s="3">
        <v>0</v>
      </c>
      <c r="U992" s="3">
        <v>10867.8890178438</v>
      </c>
      <c r="V992" s="3">
        <v>1</v>
      </c>
    </row>
    <row r="993" spans="1:22" ht="21.75" customHeight="1" x14ac:dyDescent="0.3">
      <c r="A993" s="3" t="s">
        <v>1019</v>
      </c>
      <c r="B993" s="3">
        <v>61</v>
      </c>
      <c r="C993" s="3" t="s">
        <v>31</v>
      </c>
      <c r="D993" s="3" t="s">
        <v>26</v>
      </c>
      <c r="E993" s="3">
        <v>41165.743538811097</v>
      </c>
      <c r="F993" s="3">
        <v>24</v>
      </c>
      <c r="G993" s="3">
        <v>1703.90911920248</v>
      </c>
      <c r="H993" s="3">
        <v>0</v>
      </c>
      <c r="I993" s="3">
        <v>849.96305557125004</v>
      </c>
      <c r="J993" s="3">
        <v>35</v>
      </c>
      <c r="K993" s="3">
        <v>171.18116517947399</v>
      </c>
      <c r="L993" s="3">
        <v>57</v>
      </c>
      <c r="M993" s="3">
        <v>10</v>
      </c>
      <c r="N993" s="3">
        <v>5</v>
      </c>
      <c r="O993" s="3">
        <v>599</v>
      </c>
      <c r="P993" s="3">
        <v>3</v>
      </c>
      <c r="Q993" s="3">
        <v>25082.469434885199</v>
      </c>
      <c r="R993" s="3">
        <v>4</v>
      </c>
      <c r="S993" s="3">
        <v>0</v>
      </c>
      <c r="T993" s="3">
        <v>0</v>
      </c>
      <c r="U993" s="3">
        <v>9770.5458590673697</v>
      </c>
      <c r="V993" s="3">
        <v>1</v>
      </c>
    </row>
    <row r="994" spans="1:22" ht="21.75" customHeight="1" x14ac:dyDescent="0.3">
      <c r="A994" s="3" t="s">
        <v>1020</v>
      </c>
      <c r="B994" s="3">
        <v>60</v>
      </c>
      <c r="C994" s="3" t="s">
        <v>23</v>
      </c>
      <c r="D994" s="3" t="s">
        <v>24</v>
      </c>
      <c r="E994" s="3">
        <v>36515.820632701601</v>
      </c>
      <c r="F994" s="3">
        <v>19</v>
      </c>
      <c r="G994" s="3">
        <v>67.5456445086065</v>
      </c>
      <c r="H994" s="3">
        <v>0</v>
      </c>
      <c r="I994" s="3">
        <v>1069.22222162414</v>
      </c>
      <c r="J994" s="3">
        <v>26</v>
      </c>
      <c r="K994" s="3">
        <v>399.10501043906601</v>
      </c>
      <c r="L994" s="3">
        <v>28</v>
      </c>
      <c r="M994" s="3">
        <v>15</v>
      </c>
      <c r="N994" s="3">
        <v>5</v>
      </c>
      <c r="O994" s="3">
        <v>753</v>
      </c>
      <c r="P994" s="3">
        <v>2</v>
      </c>
      <c r="Q994" s="3">
        <v>9095.6011744440602</v>
      </c>
      <c r="R994" s="3">
        <v>0</v>
      </c>
      <c r="S994" s="3">
        <v>0</v>
      </c>
      <c r="T994" s="3">
        <v>0</v>
      </c>
      <c r="U994" s="3">
        <v>7303.3182481497897</v>
      </c>
      <c r="V994" s="3">
        <v>0</v>
      </c>
    </row>
    <row r="995" spans="1:22" ht="21.75" customHeight="1" x14ac:dyDescent="0.3">
      <c r="A995" s="3" t="s">
        <v>1021</v>
      </c>
      <c r="B995" s="3">
        <v>56</v>
      </c>
      <c r="C995" s="3" t="s">
        <v>23</v>
      </c>
      <c r="D995" s="3" t="s">
        <v>24</v>
      </c>
      <c r="E995" s="3">
        <v>70656.196138604602</v>
      </c>
      <c r="F995" s="3">
        <v>214</v>
      </c>
      <c r="G995" s="3">
        <v>1041.3859323454799</v>
      </c>
      <c r="H995" s="3">
        <v>10</v>
      </c>
      <c r="I995" s="3">
        <v>639.50656895408099</v>
      </c>
      <c r="J995" s="3">
        <v>10</v>
      </c>
      <c r="K995" s="3">
        <v>279.61616886696601</v>
      </c>
      <c r="L995" s="3">
        <v>50</v>
      </c>
      <c r="M995" s="3">
        <v>5</v>
      </c>
      <c r="N995" s="3">
        <v>2</v>
      </c>
      <c r="O995" s="3">
        <v>780</v>
      </c>
      <c r="P995" s="3">
        <v>1</v>
      </c>
      <c r="Q995" s="3">
        <v>14025.4610037162</v>
      </c>
      <c r="R995" s="3">
        <v>3</v>
      </c>
      <c r="S995" s="3">
        <v>0</v>
      </c>
      <c r="T995" s="3">
        <v>0</v>
      </c>
      <c r="U995" s="3">
        <v>11372.2792775538</v>
      </c>
      <c r="V995" s="3">
        <v>0</v>
      </c>
    </row>
    <row r="996" spans="1:22" ht="21.75" customHeight="1" x14ac:dyDescent="0.3">
      <c r="A996" s="3" t="s">
        <v>1022</v>
      </c>
      <c r="B996" s="3">
        <v>25</v>
      </c>
      <c r="C996" s="3" t="s">
        <v>28</v>
      </c>
      <c r="D996" s="3" t="s">
        <v>33</v>
      </c>
      <c r="E996" s="3">
        <v>37125.2746523268</v>
      </c>
      <c r="F996" s="3">
        <v>150</v>
      </c>
      <c r="G996" s="3">
        <v>1742.14734863268</v>
      </c>
      <c r="H996" s="3">
        <v>9</v>
      </c>
      <c r="I996" s="3">
        <v>740.01606400421394</v>
      </c>
      <c r="J996" s="3">
        <v>41</v>
      </c>
      <c r="K996" s="3">
        <v>823.72870358325497</v>
      </c>
      <c r="L996" s="3">
        <v>0</v>
      </c>
      <c r="M996" s="3">
        <v>0</v>
      </c>
      <c r="N996" s="3">
        <v>6</v>
      </c>
      <c r="O996" s="3">
        <v>374</v>
      </c>
      <c r="P996" s="3">
        <v>5</v>
      </c>
      <c r="Q996" s="3">
        <v>7060.3226701494796</v>
      </c>
      <c r="R996" s="3">
        <v>4</v>
      </c>
      <c r="S996" s="3">
        <v>0</v>
      </c>
      <c r="T996" s="3">
        <v>0</v>
      </c>
      <c r="U996" s="3">
        <v>12950.427883315901</v>
      </c>
      <c r="V996" s="3">
        <v>1</v>
      </c>
    </row>
    <row r="997" spans="1:22" ht="21.75" customHeight="1" x14ac:dyDescent="0.3">
      <c r="A997" s="3" t="s">
        <v>1023</v>
      </c>
      <c r="B997" s="3">
        <v>45</v>
      </c>
      <c r="C997" s="3" t="s">
        <v>31</v>
      </c>
      <c r="D997" s="3" t="s">
        <v>26</v>
      </c>
      <c r="E997" s="3">
        <v>50997.402607743803</v>
      </c>
      <c r="F997" s="3">
        <v>237</v>
      </c>
      <c r="G997" s="3">
        <v>1510.07635674422</v>
      </c>
      <c r="H997" s="3">
        <v>10</v>
      </c>
      <c r="I997" s="3">
        <v>715.62937315880401</v>
      </c>
      <c r="J997" s="3">
        <v>48</v>
      </c>
      <c r="K997" s="3">
        <v>417.63798673680998</v>
      </c>
      <c r="L997" s="3">
        <v>4</v>
      </c>
      <c r="M997" s="3">
        <v>15</v>
      </c>
      <c r="N997" s="3">
        <v>5</v>
      </c>
      <c r="O997" s="3">
        <v>608</v>
      </c>
      <c r="P997" s="3">
        <v>4</v>
      </c>
      <c r="Q997" s="3">
        <v>5562.1201669290904</v>
      </c>
      <c r="R997" s="3">
        <v>5</v>
      </c>
      <c r="S997" s="3">
        <v>0</v>
      </c>
      <c r="T997" s="3">
        <v>0</v>
      </c>
      <c r="U997" s="3">
        <v>12579.792274608701</v>
      </c>
      <c r="V997" s="3">
        <v>1</v>
      </c>
    </row>
    <row r="998" spans="1:22" ht="21.75" customHeight="1" x14ac:dyDescent="0.3">
      <c r="A998" s="3" t="s">
        <v>1024</v>
      </c>
      <c r="B998" s="3">
        <v>53</v>
      </c>
      <c r="C998" s="3" t="s">
        <v>31</v>
      </c>
      <c r="D998" s="3" t="s">
        <v>26</v>
      </c>
      <c r="E998" s="3">
        <v>48714.530389292202</v>
      </c>
      <c r="F998" s="3">
        <v>138</v>
      </c>
      <c r="G998" s="3">
        <v>1212.8464437549701</v>
      </c>
      <c r="H998" s="3">
        <v>5</v>
      </c>
      <c r="I998" s="3">
        <v>1207.3548659405101</v>
      </c>
      <c r="J998" s="3">
        <v>36</v>
      </c>
      <c r="K998" s="3">
        <v>621.87049021997802</v>
      </c>
      <c r="L998" s="3">
        <v>33</v>
      </c>
      <c r="M998" s="3">
        <v>2</v>
      </c>
      <c r="N998" s="3">
        <v>4</v>
      </c>
      <c r="O998" s="3">
        <v>375</v>
      </c>
      <c r="P998" s="3">
        <v>0</v>
      </c>
      <c r="Q998" s="3">
        <v>12357.188896754</v>
      </c>
      <c r="R998" s="3">
        <v>7</v>
      </c>
      <c r="S998" s="3">
        <v>0</v>
      </c>
      <c r="T998" s="3">
        <v>0</v>
      </c>
      <c r="U998" s="3">
        <v>1440.34231413007</v>
      </c>
      <c r="V998" s="3">
        <v>1</v>
      </c>
    </row>
    <row r="999" spans="1:22" ht="21.75" customHeight="1" x14ac:dyDescent="0.3">
      <c r="A999" s="3" t="s">
        <v>1025</v>
      </c>
      <c r="B999" s="3">
        <v>64</v>
      </c>
      <c r="C999" s="3" t="s">
        <v>31</v>
      </c>
      <c r="D999" s="3" t="s">
        <v>33</v>
      </c>
      <c r="E999" s="3">
        <v>23595.6929836655</v>
      </c>
      <c r="F999" s="3">
        <v>100</v>
      </c>
      <c r="G999" s="3">
        <v>3375.2544407851701</v>
      </c>
      <c r="H999" s="3">
        <v>0</v>
      </c>
      <c r="I999" s="3">
        <v>710.01478376629495</v>
      </c>
      <c r="J999" s="3">
        <v>41</v>
      </c>
      <c r="K999" s="3">
        <v>0</v>
      </c>
      <c r="L999" s="3">
        <v>77</v>
      </c>
      <c r="M999" s="3">
        <v>5</v>
      </c>
      <c r="N999" s="3">
        <v>2</v>
      </c>
      <c r="O999" s="3">
        <v>686</v>
      </c>
      <c r="P999" s="3">
        <v>2</v>
      </c>
      <c r="Q999" s="3">
        <v>14496.890662868</v>
      </c>
      <c r="R999" s="3">
        <v>6</v>
      </c>
      <c r="S999" s="3">
        <v>0</v>
      </c>
      <c r="T999" s="3">
        <v>0</v>
      </c>
      <c r="U999" s="3">
        <v>12925.2589847373</v>
      </c>
      <c r="V999" s="3">
        <v>1</v>
      </c>
    </row>
    <row r="1000" spans="1:22" ht="21.75" customHeight="1" x14ac:dyDescent="0.3">
      <c r="A1000" s="3" t="s">
        <v>1026</v>
      </c>
      <c r="B1000" s="3">
        <v>25</v>
      </c>
      <c r="C1000" s="3" t="s">
        <v>31</v>
      </c>
      <c r="D1000" s="3" t="s">
        <v>33</v>
      </c>
      <c r="E1000" s="3">
        <v>53458.056807415996</v>
      </c>
      <c r="F1000" s="3">
        <v>51</v>
      </c>
      <c r="G1000" s="3">
        <v>1480.08691283291</v>
      </c>
      <c r="H1000" s="3">
        <v>11</v>
      </c>
      <c r="I1000" s="3">
        <v>367.95801978338898</v>
      </c>
      <c r="J1000" s="3">
        <v>9</v>
      </c>
      <c r="K1000" s="3">
        <v>53.880385124549697</v>
      </c>
      <c r="L1000" s="3">
        <v>18</v>
      </c>
      <c r="M1000" s="3">
        <v>2</v>
      </c>
      <c r="N1000" s="3">
        <v>2</v>
      </c>
      <c r="O1000" s="3">
        <v>649</v>
      </c>
      <c r="P1000" s="3">
        <v>4</v>
      </c>
      <c r="Q1000" s="3">
        <v>22544.524984551201</v>
      </c>
      <c r="R1000" s="3">
        <v>2</v>
      </c>
      <c r="S1000" s="3">
        <v>0</v>
      </c>
      <c r="T1000" s="3">
        <v>0</v>
      </c>
      <c r="U1000" s="3">
        <v>10243.533792799401</v>
      </c>
      <c r="V1000" s="3">
        <v>0</v>
      </c>
    </row>
    <row r="1001" spans="1:22" ht="21.75" customHeight="1" x14ac:dyDescent="0.3">
      <c r="A1001" s="3" t="s">
        <v>1027</v>
      </c>
      <c r="B1001" s="3">
        <v>56</v>
      </c>
      <c r="C1001" s="3" t="s">
        <v>31</v>
      </c>
      <c r="D1001" s="3" t="s">
        <v>24</v>
      </c>
      <c r="E1001" s="3">
        <v>51699.325161274901</v>
      </c>
      <c r="F1001" s="3">
        <v>89</v>
      </c>
      <c r="G1001" s="3">
        <v>1684.83919888222</v>
      </c>
      <c r="H1001" s="3">
        <v>2</v>
      </c>
      <c r="I1001" s="3">
        <v>249.29780635332</v>
      </c>
      <c r="J1001" s="3">
        <v>6</v>
      </c>
      <c r="K1001" s="3">
        <v>331.02103159860002</v>
      </c>
      <c r="L1001" s="3">
        <v>39</v>
      </c>
      <c r="M1001" s="3">
        <v>18</v>
      </c>
      <c r="N1001" s="3">
        <v>5</v>
      </c>
      <c r="O1001" s="3">
        <v>574</v>
      </c>
      <c r="P1001" s="3">
        <v>0</v>
      </c>
      <c r="Q1001" s="3">
        <v>18036.1470039829</v>
      </c>
      <c r="R1001" s="3">
        <v>0</v>
      </c>
      <c r="S1001" s="3">
        <v>0</v>
      </c>
      <c r="T1001" s="3">
        <v>0</v>
      </c>
      <c r="U1001" s="3">
        <v>10771.4372610181</v>
      </c>
      <c r="V1001" s="3">
        <v>1</v>
      </c>
    </row>
    <row r="1002" spans="1:22" ht="21.75" customHeight="1" x14ac:dyDescent="0.3">
      <c r="A1002" s="3" t="s">
        <v>1028</v>
      </c>
      <c r="B1002" s="3">
        <v>52</v>
      </c>
      <c r="C1002" s="3" t="s">
        <v>23</v>
      </c>
      <c r="D1002" s="3" t="s">
        <v>24</v>
      </c>
      <c r="E1002" s="3">
        <v>56483.4430058289</v>
      </c>
      <c r="F1002" s="3">
        <v>40</v>
      </c>
      <c r="G1002" s="3">
        <v>1606.3719168341099</v>
      </c>
      <c r="H1002" s="3">
        <v>9</v>
      </c>
      <c r="I1002" s="3">
        <v>926.95534829809003</v>
      </c>
      <c r="J1002" s="3">
        <v>16</v>
      </c>
      <c r="K1002" s="3">
        <v>553.355315238907</v>
      </c>
      <c r="L1002" s="3">
        <v>65</v>
      </c>
      <c r="M1002" s="3">
        <v>7</v>
      </c>
      <c r="N1002" s="3">
        <v>5</v>
      </c>
      <c r="O1002" s="3">
        <v>600</v>
      </c>
      <c r="P1002" s="3">
        <v>2</v>
      </c>
      <c r="Q1002" s="3">
        <v>13687.0176117503</v>
      </c>
      <c r="R1002" s="3">
        <v>2</v>
      </c>
      <c r="S1002" s="3">
        <v>1</v>
      </c>
      <c r="T1002" s="3">
        <v>0</v>
      </c>
      <c r="U1002" s="3">
        <v>500</v>
      </c>
      <c r="V1002" s="3">
        <v>1</v>
      </c>
    </row>
    <row r="1003" spans="1:22" ht="21.75" customHeight="1" x14ac:dyDescent="0.3">
      <c r="A1003" s="3" t="s">
        <v>1029</v>
      </c>
      <c r="B1003" s="3">
        <v>41</v>
      </c>
      <c r="C1003" s="3" t="s">
        <v>23</v>
      </c>
      <c r="D1003" s="3" t="s">
        <v>24</v>
      </c>
      <c r="E1003" s="3">
        <v>52848.155653759197</v>
      </c>
      <c r="F1003" s="3">
        <v>55</v>
      </c>
      <c r="G1003" s="3">
        <v>1669.3333831579901</v>
      </c>
      <c r="H1003" s="3">
        <v>1</v>
      </c>
      <c r="I1003" s="3">
        <v>533.76139103993398</v>
      </c>
      <c r="J1003" s="3">
        <v>11</v>
      </c>
      <c r="K1003" s="3">
        <v>182.39509166744699</v>
      </c>
      <c r="L1003" s="3">
        <v>63</v>
      </c>
      <c r="M1003" s="3">
        <v>1</v>
      </c>
      <c r="N1003" s="3">
        <v>4</v>
      </c>
      <c r="O1003" s="3">
        <v>354</v>
      </c>
      <c r="P1003" s="3">
        <v>3</v>
      </c>
      <c r="Q1003" s="3">
        <v>11639.7753310312</v>
      </c>
      <c r="R1003" s="3">
        <v>0</v>
      </c>
      <c r="S1003" s="3">
        <v>0</v>
      </c>
      <c r="T1003" s="3">
        <v>0</v>
      </c>
      <c r="U1003" s="3">
        <v>1416.56414678021</v>
      </c>
      <c r="V1003" s="3">
        <v>1</v>
      </c>
    </row>
    <row r="1004" spans="1:22" ht="21.75" customHeight="1" x14ac:dyDescent="0.3">
      <c r="A1004" s="3" t="s">
        <v>1030</v>
      </c>
      <c r="B1004" s="3">
        <v>40</v>
      </c>
      <c r="C1004" s="3" t="s">
        <v>23</v>
      </c>
      <c r="D1004" s="3" t="s">
        <v>33</v>
      </c>
      <c r="E1004" s="3">
        <v>88442.373369440698</v>
      </c>
      <c r="F1004" s="3">
        <v>30</v>
      </c>
      <c r="G1004" s="3">
        <v>1530.1811678556401</v>
      </c>
      <c r="H1004" s="3">
        <v>10</v>
      </c>
      <c r="I1004" s="3">
        <v>1034.0535768453699</v>
      </c>
      <c r="J1004" s="3">
        <v>36</v>
      </c>
      <c r="K1004" s="3">
        <v>590.69395968103902</v>
      </c>
      <c r="L1004" s="3">
        <v>71</v>
      </c>
      <c r="M1004" s="3">
        <v>18</v>
      </c>
      <c r="N1004" s="3">
        <v>2</v>
      </c>
      <c r="O1004" s="3">
        <v>759</v>
      </c>
      <c r="P1004" s="3">
        <v>3</v>
      </c>
      <c r="Q1004" s="3">
        <v>14068.0641425137</v>
      </c>
      <c r="R1004" s="3">
        <v>4</v>
      </c>
      <c r="S1004" s="3">
        <v>0</v>
      </c>
      <c r="T1004" s="3">
        <v>0</v>
      </c>
      <c r="U1004" s="3">
        <v>6901.6353585229499</v>
      </c>
      <c r="V1004" s="3">
        <v>1</v>
      </c>
    </row>
    <row r="1005" spans="1:22" ht="21.75" customHeight="1" x14ac:dyDescent="0.3">
      <c r="A1005" s="3" t="s">
        <v>1031</v>
      </c>
      <c r="B1005" s="3">
        <v>25</v>
      </c>
      <c r="C1005" s="3" t="s">
        <v>28</v>
      </c>
      <c r="D1005" s="3" t="s">
        <v>33</v>
      </c>
      <c r="E1005" s="3">
        <v>70910.208163818097</v>
      </c>
      <c r="F1005" s="3">
        <v>79</v>
      </c>
      <c r="G1005" s="3">
        <v>10</v>
      </c>
      <c r="H1005" s="3">
        <v>8</v>
      </c>
      <c r="I1005" s="3">
        <v>334.07300402250399</v>
      </c>
      <c r="J1005" s="3">
        <v>36</v>
      </c>
      <c r="K1005" s="3">
        <v>837.08761385630999</v>
      </c>
      <c r="L1005" s="3">
        <v>16</v>
      </c>
      <c r="M1005" s="3">
        <v>14</v>
      </c>
      <c r="N1005" s="3">
        <v>1</v>
      </c>
      <c r="O1005" s="3">
        <v>840</v>
      </c>
      <c r="P1005" s="3">
        <v>5</v>
      </c>
      <c r="Q1005" s="3">
        <v>10431.762067432101</v>
      </c>
      <c r="R1005" s="3">
        <v>2</v>
      </c>
      <c r="S1005" s="3">
        <v>0</v>
      </c>
      <c r="T1005" s="3">
        <v>0</v>
      </c>
      <c r="U1005" s="3">
        <v>500</v>
      </c>
      <c r="V1005" s="3">
        <v>0</v>
      </c>
    </row>
    <row r="1006" spans="1:22" ht="21.75" customHeight="1" x14ac:dyDescent="0.3">
      <c r="A1006" s="3" t="s">
        <v>1032</v>
      </c>
      <c r="B1006" s="3">
        <v>25</v>
      </c>
      <c r="C1006" s="3" t="s">
        <v>31</v>
      </c>
      <c r="D1006" s="3" t="s">
        <v>24</v>
      </c>
      <c r="E1006" s="3">
        <v>50698.562008186404</v>
      </c>
      <c r="F1006" s="3">
        <v>159</v>
      </c>
      <c r="G1006" s="3">
        <v>707.83613387543801</v>
      </c>
      <c r="H1006" s="3">
        <v>4</v>
      </c>
      <c r="I1006" s="3">
        <v>611.38074168628702</v>
      </c>
      <c r="J1006" s="3">
        <v>35</v>
      </c>
      <c r="K1006" s="3">
        <v>302.84194507800498</v>
      </c>
      <c r="L1006" s="3">
        <v>37</v>
      </c>
      <c r="M1006" s="3">
        <v>13</v>
      </c>
      <c r="N1006" s="3">
        <v>3</v>
      </c>
      <c r="O1006" s="3">
        <v>874</v>
      </c>
      <c r="P1006" s="3">
        <v>2</v>
      </c>
      <c r="Q1006" s="3">
        <v>13554.1297097919</v>
      </c>
      <c r="R1006" s="3">
        <v>6</v>
      </c>
      <c r="S1006" s="3">
        <v>0</v>
      </c>
      <c r="T1006" s="3">
        <v>0</v>
      </c>
      <c r="U1006" s="3">
        <v>15733.027299393199</v>
      </c>
      <c r="V1006" s="3">
        <v>1</v>
      </c>
    </row>
    <row r="1007" spans="1:22" ht="21.75" customHeight="1" x14ac:dyDescent="0.3">
      <c r="A1007" s="3" t="s">
        <v>1033</v>
      </c>
      <c r="B1007" s="3">
        <v>67</v>
      </c>
      <c r="C1007" s="3" t="s">
        <v>28</v>
      </c>
      <c r="D1007" s="3" t="s">
        <v>24</v>
      </c>
      <c r="E1007" s="3">
        <v>52344.303509291698</v>
      </c>
      <c r="F1007" s="3">
        <v>202</v>
      </c>
      <c r="G1007" s="3">
        <v>1248.11414700811</v>
      </c>
      <c r="H1007" s="3">
        <v>5</v>
      </c>
      <c r="I1007" s="3">
        <v>334.30090266794798</v>
      </c>
      <c r="J1007" s="3">
        <v>6</v>
      </c>
      <c r="K1007" s="3">
        <v>497.13403523063101</v>
      </c>
      <c r="L1007" s="3">
        <v>42</v>
      </c>
      <c r="M1007" s="3">
        <v>13</v>
      </c>
      <c r="N1007" s="3">
        <v>3</v>
      </c>
      <c r="O1007" s="3">
        <v>612</v>
      </c>
      <c r="P1007" s="3">
        <v>1</v>
      </c>
      <c r="Q1007" s="3">
        <v>7225.1965153237197</v>
      </c>
      <c r="R1007" s="3">
        <v>1</v>
      </c>
      <c r="S1007" s="3">
        <v>0</v>
      </c>
      <c r="T1007" s="3">
        <v>0</v>
      </c>
      <c r="U1007" s="3">
        <v>4149.5779196808598</v>
      </c>
      <c r="V1007" s="3">
        <v>0</v>
      </c>
    </row>
    <row r="1008" spans="1:22" ht="21.75" customHeight="1" x14ac:dyDescent="0.3">
      <c r="A1008" s="3" t="s">
        <v>1034</v>
      </c>
      <c r="B1008" s="3">
        <v>23</v>
      </c>
      <c r="C1008" s="3" t="s">
        <v>31</v>
      </c>
      <c r="D1008" s="3" t="s">
        <v>26</v>
      </c>
      <c r="E1008" s="3">
        <v>81745.145739514206</v>
      </c>
      <c r="F1008" s="3">
        <v>141</v>
      </c>
      <c r="G1008" s="3">
        <v>2150.1757289306302</v>
      </c>
      <c r="H1008" s="3">
        <v>1</v>
      </c>
      <c r="I1008" s="3">
        <v>952.11375044212298</v>
      </c>
      <c r="J1008" s="3">
        <v>23</v>
      </c>
      <c r="K1008" s="3">
        <v>431.45985840970701</v>
      </c>
      <c r="L1008" s="3">
        <v>39</v>
      </c>
      <c r="M1008" s="3">
        <v>3</v>
      </c>
      <c r="N1008" s="3">
        <v>9</v>
      </c>
      <c r="O1008" s="3">
        <v>568</v>
      </c>
      <c r="P1008" s="3">
        <v>3</v>
      </c>
      <c r="Q1008" s="3">
        <v>8676.1033560457709</v>
      </c>
      <c r="R1008" s="3">
        <v>0</v>
      </c>
      <c r="S1008" s="3">
        <v>0</v>
      </c>
      <c r="T1008" s="3">
        <v>0</v>
      </c>
      <c r="U1008" s="3">
        <v>2685.1008356419102</v>
      </c>
      <c r="V1008" s="3">
        <v>1</v>
      </c>
    </row>
    <row r="1009" spans="1:22" ht="21.75" customHeight="1" x14ac:dyDescent="0.3">
      <c r="A1009" s="3" t="s">
        <v>1035</v>
      </c>
      <c r="B1009" s="3">
        <v>49</v>
      </c>
      <c r="C1009" s="3" t="s">
        <v>23</v>
      </c>
      <c r="D1009" s="3" t="s">
        <v>26</v>
      </c>
      <c r="E1009" s="3">
        <v>65535.580148094399</v>
      </c>
      <c r="F1009" s="3">
        <v>177</v>
      </c>
      <c r="G1009" s="3">
        <v>1260.5825598553399</v>
      </c>
      <c r="H1009" s="3">
        <v>7</v>
      </c>
      <c r="I1009" s="3">
        <v>1027.0966392186299</v>
      </c>
      <c r="J1009" s="3">
        <v>33</v>
      </c>
      <c r="K1009" s="3">
        <v>394.01713107971398</v>
      </c>
      <c r="L1009" s="3">
        <v>44</v>
      </c>
      <c r="M1009" s="3">
        <v>18</v>
      </c>
      <c r="N1009" s="3">
        <v>1</v>
      </c>
      <c r="O1009" s="3">
        <v>796</v>
      </c>
      <c r="P1009" s="3">
        <v>4</v>
      </c>
      <c r="Q1009" s="3">
        <v>11691.368740073</v>
      </c>
      <c r="R1009" s="3">
        <v>5</v>
      </c>
      <c r="S1009" s="3">
        <v>0</v>
      </c>
      <c r="T1009" s="3">
        <v>0</v>
      </c>
      <c r="U1009" s="3">
        <v>6176.2246025354898</v>
      </c>
      <c r="V1009" s="3">
        <v>1</v>
      </c>
    </row>
    <row r="1010" spans="1:22" ht="21.75" customHeight="1" x14ac:dyDescent="0.3">
      <c r="A1010" s="3" t="s">
        <v>1036</v>
      </c>
      <c r="B1010" s="3">
        <v>30</v>
      </c>
      <c r="C1010" s="3" t="s">
        <v>28</v>
      </c>
      <c r="D1010" s="3" t="s">
        <v>24</v>
      </c>
      <c r="E1010" s="3">
        <v>27877.948511099999</v>
      </c>
      <c r="F1010" s="3">
        <v>175</v>
      </c>
      <c r="G1010" s="3">
        <v>834.89901743483097</v>
      </c>
      <c r="H1010" s="3">
        <v>5</v>
      </c>
      <c r="I1010" s="3">
        <v>918.51880517280995</v>
      </c>
      <c r="J1010" s="3">
        <v>0</v>
      </c>
      <c r="K1010" s="3">
        <v>579.58964024083696</v>
      </c>
      <c r="L1010" s="3">
        <v>39</v>
      </c>
      <c r="M1010" s="3">
        <v>6</v>
      </c>
      <c r="N1010" s="3">
        <v>8</v>
      </c>
      <c r="O1010" s="3">
        <v>454</v>
      </c>
      <c r="P1010" s="3">
        <v>1</v>
      </c>
      <c r="Q1010" s="3">
        <v>13941.396474613801</v>
      </c>
      <c r="R1010" s="3">
        <v>5</v>
      </c>
      <c r="S1010" s="3">
        <v>0</v>
      </c>
      <c r="T1010" s="3">
        <v>0</v>
      </c>
      <c r="U1010" s="3">
        <v>7005.64677741389</v>
      </c>
      <c r="V1010" s="3">
        <v>1</v>
      </c>
    </row>
    <row r="1011" spans="1:22" ht="21.75" customHeight="1" x14ac:dyDescent="0.3">
      <c r="A1011" s="3" t="s">
        <v>1037</v>
      </c>
      <c r="B1011" s="3">
        <v>49</v>
      </c>
      <c r="C1011" s="3" t="s">
        <v>23</v>
      </c>
      <c r="D1011" s="3" t="s">
        <v>24</v>
      </c>
      <c r="E1011" s="3">
        <v>67081.068010527699</v>
      </c>
      <c r="F1011" s="3">
        <v>20</v>
      </c>
      <c r="G1011" s="3">
        <v>2255.4583856977301</v>
      </c>
      <c r="H1011" s="3">
        <v>10</v>
      </c>
      <c r="I1011" s="3">
        <v>419.92228785865501</v>
      </c>
      <c r="J1011" s="3">
        <v>28</v>
      </c>
      <c r="K1011" s="3">
        <v>502.18806707777901</v>
      </c>
      <c r="L1011" s="3">
        <v>70</v>
      </c>
      <c r="M1011" s="3">
        <v>15</v>
      </c>
      <c r="N1011" s="3">
        <v>2</v>
      </c>
      <c r="O1011" s="3">
        <v>495</v>
      </c>
      <c r="P1011" s="3">
        <v>1</v>
      </c>
      <c r="Q1011" s="3">
        <v>11288.5123790281</v>
      </c>
      <c r="R1011" s="3">
        <v>3</v>
      </c>
      <c r="S1011" s="3">
        <v>0</v>
      </c>
      <c r="T1011" s="3">
        <v>0</v>
      </c>
      <c r="U1011" s="3">
        <v>9158.25822829358</v>
      </c>
      <c r="V1011" s="3">
        <v>1</v>
      </c>
    </row>
    <row r="1012" spans="1:22" ht="21.75" customHeight="1" x14ac:dyDescent="0.3">
      <c r="A1012" s="3" t="s">
        <v>1038</v>
      </c>
      <c r="B1012" s="3">
        <v>50</v>
      </c>
      <c r="C1012" s="3" t="s">
        <v>31</v>
      </c>
      <c r="D1012" s="3" t="s">
        <v>26</v>
      </c>
      <c r="E1012" s="3">
        <v>72370.419477079005</v>
      </c>
      <c r="F1012" s="3">
        <v>52</v>
      </c>
      <c r="G1012" s="3">
        <v>2580.8746050261602</v>
      </c>
      <c r="H1012" s="3">
        <v>11</v>
      </c>
      <c r="I1012" s="3">
        <v>538.98268956126697</v>
      </c>
      <c r="J1012" s="3">
        <v>25</v>
      </c>
      <c r="K1012" s="3">
        <v>454.38130365831103</v>
      </c>
      <c r="L1012" s="3">
        <v>29</v>
      </c>
      <c r="M1012" s="3">
        <v>7</v>
      </c>
      <c r="N1012" s="3">
        <v>0</v>
      </c>
      <c r="O1012" s="3">
        <v>779</v>
      </c>
      <c r="P1012" s="3">
        <v>2</v>
      </c>
      <c r="Q1012" s="3">
        <v>13158.660519367601</v>
      </c>
      <c r="R1012" s="3">
        <v>6</v>
      </c>
      <c r="S1012" s="3">
        <v>0</v>
      </c>
      <c r="T1012" s="3">
        <v>0</v>
      </c>
      <c r="U1012" s="3">
        <v>500</v>
      </c>
      <c r="V1012" s="3">
        <v>1</v>
      </c>
    </row>
    <row r="1013" spans="1:22" ht="21.75" customHeight="1" x14ac:dyDescent="0.3">
      <c r="A1013" s="3" t="s">
        <v>1039</v>
      </c>
      <c r="B1013" s="3">
        <v>43</v>
      </c>
      <c r="C1013" s="3" t="s">
        <v>31</v>
      </c>
      <c r="D1013" s="3" t="s">
        <v>24</v>
      </c>
      <c r="E1013" s="3">
        <v>79118.907363964099</v>
      </c>
      <c r="F1013" s="3">
        <v>91</v>
      </c>
      <c r="G1013" s="3">
        <v>273.81830098677602</v>
      </c>
      <c r="H1013" s="3">
        <v>7</v>
      </c>
      <c r="I1013" s="3">
        <v>882.00989601404399</v>
      </c>
      <c r="J1013" s="3">
        <v>9</v>
      </c>
      <c r="K1013" s="3">
        <v>535.36100784238101</v>
      </c>
      <c r="L1013" s="3">
        <v>34</v>
      </c>
      <c r="M1013" s="3">
        <v>14</v>
      </c>
      <c r="N1013" s="3">
        <v>4</v>
      </c>
      <c r="O1013" s="3">
        <v>747</v>
      </c>
      <c r="P1013" s="3">
        <v>4</v>
      </c>
      <c r="Q1013" s="3">
        <v>6525.8694994050602</v>
      </c>
      <c r="R1013" s="3">
        <v>6</v>
      </c>
      <c r="S1013" s="3">
        <v>0</v>
      </c>
      <c r="T1013" s="3">
        <v>0</v>
      </c>
      <c r="U1013" s="3">
        <v>2033.4936704279201</v>
      </c>
      <c r="V1013" s="3">
        <v>1</v>
      </c>
    </row>
    <row r="1014" spans="1:22" ht="21.75" customHeight="1" x14ac:dyDescent="0.3">
      <c r="A1014" s="3" t="s">
        <v>1040</v>
      </c>
      <c r="B1014" s="3">
        <v>28</v>
      </c>
      <c r="C1014" s="3" t="s">
        <v>31</v>
      </c>
      <c r="D1014" s="3" t="s">
        <v>26</v>
      </c>
      <c r="E1014" s="3">
        <v>42773.149731065198</v>
      </c>
      <c r="F1014" s="3">
        <v>179</v>
      </c>
      <c r="G1014" s="3">
        <v>1577.54148237091</v>
      </c>
      <c r="H1014" s="3">
        <v>7</v>
      </c>
      <c r="I1014" s="3">
        <v>209.29050715647301</v>
      </c>
      <c r="J1014" s="3">
        <v>0</v>
      </c>
      <c r="K1014" s="3">
        <v>715.69863709403501</v>
      </c>
      <c r="L1014" s="3">
        <v>65</v>
      </c>
      <c r="M1014" s="3">
        <v>19</v>
      </c>
      <c r="N1014" s="3">
        <v>9</v>
      </c>
      <c r="O1014" s="3">
        <v>404</v>
      </c>
      <c r="P1014" s="3">
        <v>4</v>
      </c>
      <c r="Q1014" s="3">
        <v>4793.7380141826598</v>
      </c>
      <c r="R1014" s="3">
        <v>2</v>
      </c>
      <c r="S1014" s="3">
        <v>0</v>
      </c>
      <c r="T1014" s="3">
        <v>0</v>
      </c>
      <c r="U1014" s="3">
        <v>5402.9117316861002</v>
      </c>
      <c r="V1014" s="3">
        <v>1</v>
      </c>
    </row>
    <row r="1015" spans="1:22" ht="21.75" customHeight="1" x14ac:dyDescent="0.3">
      <c r="A1015" s="3" t="s">
        <v>1041</v>
      </c>
      <c r="B1015" s="3">
        <v>22</v>
      </c>
      <c r="C1015" s="3" t="s">
        <v>23</v>
      </c>
      <c r="D1015" s="3" t="s">
        <v>26</v>
      </c>
      <c r="E1015" s="3">
        <v>41459.891081558599</v>
      </c>
      <c r="F1015" s="3">
        <v>152</v>
      </c>
      <c r="G1015" s="3">
        <v>10</v>
      </c>
      <c r="H1015" s="3">
        <v>0</v>
      </c>
      <c r="I1015" s="3">
        <v>715.60276946423403</v>
      </c>
      <c r="J1015" s="3">
        <v>44</v>
      </c>
      <c r="K1015" s="3">
        <v>650.94003601615998</v>
      </c>
      <c r="L1015" s="3">
        <v>43</v>
      </c>
      <c r="M1015" s="3">
        <v>4</v>
      </c>
      <c r="N1015" s="3">
        <v>2</v>
      </c>
      <c r="O1015" s="3">
        <v>373</v>
      </c>
      <c r="P1015" s="3">
        <v>0</v>
      </c>
      <c r="Q1015" s="3">
        <v>11700.2920106439</v>
      </c>
      <c r="R1015" s="3">
        <v>5</v>
      </c>
      <c r="S1015" s="3">
        <v>0</v>
      </c>
      <c r="T1015" s="3">
        <v>0</v>
      </c>
      <c r="U1015" s="3">
        <v>10522.620942501801</v>
      </c>
      <c r="V1015" s="3">
        <v>1</v>
      </c>
    </row>
    <row r="1016" spans="1:22" ht="21.75" customHeight="1" x14ac:dyDescent="0.3">
      <c r="A1016" s="3" t="s">
        <v>1042</v>
      </c>
      <c r="B1016" s="3">
        <v>50</v>
      </c>
      <c r="C1016" s="3" t="s">
        <v>31</v>
      </c>
      <c r="D1016" s="3" t="s">
        <v>26</v>
      </c>
      <c r="E1016" s="3">
        <v>33047.329613948103</v>
      </c>
      <c r="F1016" s="3">
        <v>47</v>
      </c>
      <c r="G1016" s="3">
        <v>1250.8639347954099</v>
      </c>
      <c r="H1016" s="3">
        <v>6</v>
      </c>
      <c r="I1016" s="3">
        <v>1330.9168736675599</v>
      </c>
      <c r="J1016" s="3">
        <v>16</v>
      </c>
      <c r="K1016" s="3">
        <v>61.251681458489699</v>
      </c>
      <c r="L1016" s="3">
        <v>3</v>
      </c>
      <c r="M1016" s="3">
        <v>0</v>
      </c>
      <c r="N1016" s="3">
        <v>5</v>
      </c>
      <c r="O1016" s="3">
        <v>374</v>
      </c>
      <c r="P1016" s="3">
        <v>3</v>
      </c>
      <c r="Q1016" s="3">
        <v>1880.3822105725301</v>
      </c>
      <c r="R1016" s="3">
        <v>3</v>
      </c>
      <c r="S1016" s="3">
        <v>0</v>
      </c>
      <c r="T1016" s="3">
        <v>0</v>
      </c>
      <c r="U1016" s="3">
        <v>6878.9384198931702</v>
      </c>
      <c r="V1016" s="3">
        <v>1</v>
      </c>
    </row>
    <row r="1017" spans="1:22" ht="21.75" customHeight="1" x14ac:dyDescent="0.3">
      <c r="A1017" s="3" t="s">
        <v>1043</v>
      </c>
      <c r="B1017" s="3">
        <v>59</v>
      </c>
      <c r="C1017" s="3" t="s">
        <v>23</v>
      </c>
      <c r="D1017" s="3" t="s">
        <v>33</v>
      </c>
      <c r="E1017" s="3">
        <v>55546.2943580504</v>
      </c>
      <c r="F1017" s="3">
        <v>191</v>
      </c>
      <c r="G1017" s="3">
        <v>3007.5473833770602</v>
      </c>
      <c r="H1017" s="3">
        <v>1</v>
      </c>
      <c r="I1017" s="3">
        <v>737.01555778686895</v>
      </c>
      <c r="J1017" s="3">
        <v>40</v>
      </c>
      <c r="K1017" s="3">
        <v>278.53213942107197</v>
      </c>
      <c r="L1017" s="3">
        <v>63</v>
      </c>
      <c r="M1017" s="3">
        <v>11</v>
      </c>
      <c r="N1017" s="3">
        <v>0</v>
      </c>
      <c r="O1017" s="3">
        <v>396</v>
      </c>
      <c r="P1017" s="3">
        <v>3</v>
      </c>
      <c r="Q1017" s="3">
        <v>17159.847996201501</v>
      </c>
      <c r="R1017" s="3">
        <v>2</v>
      </c>
      <c r="S1017" s="3">
        <v>1</v>
      </c>
      <c r="T1017" s="3">
        <v>0</v>
      </c>
      <c r="U1017" s="3">
        <v>8765.4904957012004</v>
      </c>
      <c r="V1017" s="3">
        <v>1</v>
      </c>
    </row>
    <row r="1018" spans="1:22" ht="21.75" customHeight="1" x14ac:dyDescent="0.3">
      <c r="A1018" s="3" t="s">
        <v>1044</v>
      </c>
      <c r="B1018" s="3">
        <v>56</v>
      </c>
      <c r="C1018" s="3" t="s">
        <v>28</v>
      </c>
      <c r="D1018" s="3" t="s">
        <v>33</v>
      </c>
      <c r="E1018" s="3">
        <v>63191.616484202597</v>
      </c>
      <c r="F1018" s="3">
        <v>229</v>
      </c>
      <c r="G1018" s="3">
        <v>1573.5571226878001</v>
      </c>
      <c r="H1018" s="3">
        <v>10</v>
      </c>
      <c r="I1018" s="3">
        <v>279.00937633881699</v>
      </c>
      <c r="J1018" s="3">
        <v>35</v>
      </c>
      <c r="K1018" s="3">
        <v>646.09221722265897</v>
      </c>
      <c r="L1018" s="3">
        <v>4</v>
      </c>
      <c r="M1018" s="3">
        <v>8</v>
      </c>
      <c r="N1018" s="3">
        <v>9</v>
      </c>
      <c r="O1018" s="3">
        <v>540</v>
      </c>
      <c r="P1018" s="3">
        <v>1</v>
      </c>
      <c r="Q1018" s="3">
        <v>3751.7706846177798</v>
      </c>
      <c r="R1018" s="3">
        <v>6</v>
      </c>
      <c r="S1018" s="3">
        <v>0</v>
      </c>
      <c r="T1018" s="3">
        <v>0</v>
      </c>
      <c r="U1018" s="3">
        <v>13007.8201545427</v>
      </c>
      <c r="V1018" s="3">
        <v>1</v>
      </c>
    </row>
    <row r="1019" spans="1:22" ht="21.75" customHeight="1" x14ac:dyDescent="0.3">
      <c r="A1019" s="3" t="s">
        <v>1045</v>
      </c>
      <c r="B1019" s="3">
        <v>55</v>
      </c>
      <c r="C1019" s="3" t="s">
        <v>31</v>
      </c>
      <c r="D1019" s="3" t="s">
        <v>24</v>
      </c>
      <c r="E1019" s="3">
        <v>40760.074639804901</v>
      </c>
      <c r="F1019" s="3">
        <v>129</v>
      </c>
      <c r="G1019" s="3">
        <v>395.13743782524301</v>
      </c>
      <c r="H1019" s="3">
        <v>7</v>
      </c>
      <c r="I1019" s="3">
        <v>587.40676331335305</v>
      </c>
      <c r="J1019" s="3">
        <v>8</v>
      </c>
      <c r="K1019" s="3">
        <v>1145.3949765329101</v>
      </c>
      <c r="L1019" s="3">
        <v>47</v>
      </c>
      <c r="M1019" s="3">
        <v>18</v>
      </c>
      <c r="N1019" s="3">
        <v>3</v>
      </c>
      <c r="O1019" s="3">
        <v>690</v>
      </c>
      <c r="P1019" s="3">
        <v>1</v>
      </c>
      <c r="Q1019" s="3">
        <v>9656.2172261522101</v>
      </c>
      <c r="R1019" s="3">
        <v>7</v>
      </c>
      <c r="S1019" s="3">
        <v>0</v>
      </c>
      <c r="T1019" s="3">
        <v>0</v>
      </c>
      <c r="U1019" s="3">
        <v>7638.9480496804199</v>
      </c>
      <c r="V1019" s="3">
        <v>1</v>
      </c>
    </row>
    <row r="1020" spans="1:22" ht="21.75" customHeight="1" x14ac:dyDescent="0.3">
      <c r="A1020" s="3" t="s">
        <v>1046</v>
      </c>
      <c r="B1020" s="3">
        <v>43</v>
      </c>
      <c r="C1020" s="3" t="s">
        <v>31</v>
      </c>
      <c r="D1020" s="3" t="s">
        <v>26</v>
      </c>
      <c r="E1020" s="3">
        <v>47447.3246419551</v>
      </c>
      <c r="F1020" s="3">
        <v>95</v>
      </c>
      <c r="G1020" s="3">
        <v>414.83794614557502</v>
      </c>
      <c r="H1020" s="3">
        <v>11</v>
      </c>
      <c r="I1020" s="3">
        <v>579.25768601284904</v>
      </c>
      <c r="J1020" s="3">
        <v>38</v>
      </c>
      <c r="K1020" s="3">
        <v>336.26930523628499</v>
      </c>
      <c r="L1020" s="3">
        <v>65</v>
      </c>
      <c r="M1020" s="3">
        <v>17</v>
      </c>
      <c r="N1020" s="3">
        <v>0</v>
      </c>
      <c r="O1020" s="3">
        <v>408</v>
      </c>
      <c r="P1020" s="3">
        <v>2</v>
      </c>
      <c r="Q1020" s="3">
        <v>15018.526897311</v>
      </c>
      <c r="R1020" s="3">
        <v>4</v>
      </c>
      <c r="S1020" s="3">
        <v>0</v>
      </c>
      <c r="T1020" s="3">
        <v>0</v>
      </c>
      <c r="U1020" s="3">
        <v>10147.018094479699</v>
      </c>
      <c r="V1020" s="3">
        <v>1</v>
      </c>
    </row>
    <row r="1021" spans="1:22" ht="21.75" customHeight="1" x14ac:dyDescent="0.3">
      <c r="A1021" s="3" t="s">
        <v>1047</v>
      </c>
      <c r="B1021" s="3">
        <v>50</v>
      </c>
      <c r="C1021" s="3" t="s">
        <v>31</v>
      </c>
      <c r="D1021" s="3" t="s">
        <v>33</v>
      </c>
      <c r="E1021" s="3">
        <v>13033.079678856901</v>
      </c>
      <c r="F1021" s="3">
        <v>23</v>
      </c>
      <c r="G1021" s="3">
        <v>753.89118507152796</v>
      </c>
      <c r="H1021" s="3">
        <v>1</v>
      </c>
      <c r="I1021" s="3">
        <v>1549.1080729427999</v>
      </c>
      <c r="J1021" s="3">
        <v>22</v>
      </c>
      <c r="K1021" s="3">
        <v>125.405117994417</v>
      </c>
      <c r="L1021" s="3">
        <v>26</v>
      </c>
      <c r="M1021" s="3">
        <v>6</v>
      </c>
      <c r="N1021" s="3">
        <v>0</v>
      </c>
      <c r="O1021" s="3">
        <v>327</v>
      </c>
      <c r="P1021" s="3">
        <v>4</v>
      </c>
      <c r="Q1021" s="3">
        <v>17495.505605308899</v>
      </c>
      <c r="R1021" s="3">
        <v>7</v>
      </c>
      <c r="S1021" s="3">
        <v>0</v>
      </c>
      <c r="T1021" s="3">
        <v>0</v>
      </c>
      <c r="U1021" s="3">
        <v>7596.5025376977701</v>
      </c>
      <c r="V1021" s="3">
        <v>1</v>
      </c>
    </row>
    <row r="1022" spans="1:22" ht="21.75" customHeight="1" x14ac:dyDescent="0.3">
      <c r="A1022" s="3" t="s">
        <v>1048</v>
      </c>
      <c r="B1022" s="3">
        <v>25</v>
      </c>
      <c r="C1022" s="3" t="s">
        <v>28</v>
      </c>
      <c r="D1022" s="3" t="s">
        <v>24</v>
      </c>
      <c r="E1022" s="3">
        <v>77170.082907247706</v>
      </c>
      <c r="F1022" s="3">
        <v>201</v>
      </c>
      <c r="G1022" s="3">
        <v>962.658987737605</v>
      </c>
      <c r="H1022" s="3">
        <v>3</v>
      </c>
      <c r="I1022" s="3">
        <v>1382.98767817986</v>
      </c>
      <c r="J1022" s="3">
        <v>28</v>
      </c>
      <c r="K1022" s="3">
        <v>1069.58115869886</v>
      </c>
      <c r="L1022" s="3">
        <v>23</v>
      </c>
      <c r="M1022" s="3">
        <v>10</v>
      </c>
      <c r="N1022" s="3">
        <v>9</v>
      </c>
      <c r="O1022" s="3">
        <v>401</v>
      </c>
      <c r="P1022" s="3">
        <v>3</v>
      </c>
      <c r="Q1022" s="3">
        <v>15852.3270844418</v>
      </c>
      <c r="R1022" s="3">
        <v>3</v>
      </c>
      <c r="S1022" s="3">
        <v>0</v>
      </c>
      <c r="T1022" s="3">
        <v>0</v>
      </c>
      <c r="U1022" s="3">
        <v>13950.296106420399</v>
      </c>
      <c r="V1022" s="3">
        <v>1</v>
      </c>
    </row>
    <row r="1023" spans="1:22" ht="21.75" customHeight="1" x14ac:dyDescent="0.3">
      <c r="A1023" s="3" t="s">
        <v>1049</v>
      </c>
      <c r="B1023" s="3">
        <v>21</v>
      </c>
      <c r="C1023" s="3" t="s">
        <v>31</v>
      </c>
      <c r="D1023" s="3" t="s">
        <v>24</v>
      </c>
      <c r="E1023" s="3">
        <v>21830.425312998301</v>
      </c>
      <c r="F1023" s="3">
        <v>191</v>
      </c>
      <c r="G1023" s="3">
        <v>10</v>
      </c>
      <c r="H1023" s="3">
        <v>1</v>
      </c>
      <c r="I1023" s="3">
        <v>1055.8274019355499</v>
      </c>
      <c r="J1023" s="3">
        <v>1</v>
      </c>
      <c r="K1023" s="3">
        <v>816.68405017790406</v>
      </c>
      <c r="L1023" s="3">
        <v>55</v>
      </c>
      <c r="M1023" s="3">
        <v>10</v>
      </c>
      <c r="N1023" s="3">
        <v>7</v>
      </c>
      <c r="O1023" s="3">
        <v>418</v>
      </c>
      <c r="P1023" s="3">
        <v>0</v>
      </c>
      <c r="Q1023" s="3">
        <v>14911.0030385848</v>
      </c>
      <c r="R1023" s="3">
        <v>6</v>
      </c>
      <c r="S1023" s="3">
        <v>0</v>
      </c>
      <c r="T1023" s="3">
        <v>0</v>
      </c>
      <c r="U1023" s="3">
        <v>11038.059724261</v>
      </c>
      <c r="V1023" s="3">
        <v>1</v>
      </c>
    </row>
    <row r="1024" spans="1:22" ht="21.75" customHeight="1" x14ac:dyDescent="0.3">
      <c r="A1024" s="3" t="s">
        <v>1050</v>
      </c>
      <c r="B1024" s="3">
        <v>39</v>
      </c>
      <c r="C1024" s="3" t="s">
        <v>23</v>
      </c>
      <c r="D1024" s="3" t="s">
        <v>24</v>
      </c>
      <c r="E1024" s="3">
        <v>56746.035539470497</v>
      </c>
      <c r="F1024" s="3">
        <v>78</v>
      </c>
      <c r="G1024" s="3">
        <v>1763.4091342576401</v>
      </c>
      <c r="H1024" s="3">
        <v>6</v>
      </c>
      <c r="I1024" s="3">
        <v>679.92342424051105</v>
      </c>
      <c r="J1024" s="3">
        <v>17</v>
      </c>
      <c r="K1024" s="3">
        <v>800.26406904311102</v>
      </c>
      <c r="L1024" s="3">
        <v>44</v>
      </c>
      <c r="M1024" s="3">
        <v>19</v>
      </c>
      <c r="N1024" s="3">
        <v>9</v>
      </c>
      <c r="O1024" s="3">
        <v>883</v>
      </c>
      <c r="P1024" s="3">
        <v>3</v>
      </c>
      <c r="Q1024" s="3">
        <v>27434.6520436133</v>
      </c>
      <c r="R1024" s="3">
        <v>0</v>
      </c>
      <c r="S1024" s="3">
        <v>0</v>
      </c>
      <c r="T1024" s="3">
        <v>0</v>
      </c>
      <c r="U1024" s="3">
        <v>500</v>
      </c>
      <c r="V1024" s="3">
        <v>0</v>
      </c>
    </row>
    <row r="1025" spans="1:22" ht="21.75" customHeight="1" x14ac:dyDescent="0.3">
      <c r="A1025" s="3" t="s">
        <v>1051</v>
      </c>
      <c r="B1025" s="3">
        <v>47</v>
      </c>
      <c r="C1025" s="3" t="s">
        <v>23</v>
      </c>
      <c r="D1025" s="3" t="s">
        <v>24</v>
      </c>
      <c r="E1025" s="3">
        <v>54288.587000702297</v>
      </c>
      <c r="F1025" s="3">
        <v>166</v>
      </c>
      <c r="G1025" s="3">
        <v>1935.09652718241</v>
      </c>
      <c r="H1025" s="3">
        <v>4</v>
      </c>
      <c r="I1025" s="3">
        <v>1220.2203813429001</v>
      </c>
      <c r="J1025" s="3">
        <v>27</v>
      </c>
      <c r="K1025" s="3">
        <v>527.54415969545801</v>
      </c>
      <c r="L1025" s="3">
        <v>67</v>
      </c>
      <c r="M1025" s="3">
        <v>19</v>
      </c>
      <c r="N1025" s="3">
        <v>3</v>
      </c>
      <c r="O1025" s="3">
        <v>326</v>
      </c>
      <c r="P1025" s="3">
        <v>3</v>
      </c>
      <c r="Q1025" s="3">
        <v>5679.9007400749897</v>
      </c>
      <c r="R1025" s="3">
        <v>1</v>
      </c>
      <c r="S1025" s="3">
        <v>0</v>
      </c>
      <c r="T1025" s="3">
        <v>0</v>
      </c>
      <c r="U1025" s="3">
        <v>9747.9525172740796</v>
      </c>
      <c r="V1025" s="3">
        <v>1</v>
      </c>
    </row>
    <row r="1026" spans="1:22" ht="21.75" customHeight="1" x14ac:dyDescent="0.3">
      <c r="A1026" s="3" t="s">
        <v>1052</v>
      </c>
      <c r="B1026" s="3">
        <v>30</v>
      </c>
      <c r="C1026" s="3" t="s">
        <v>31</v>
      </c>
      <c r="D1026" s="3" t="s">
        <v>24</v>
      </c>
      <c r="E1026" s="3">
        <v>50824.543433568702</v>
      </c>
      <c r="F1026" s="3">
        <v>154</v>
      </c>
      <c r="G1026" s="3">
        <v>1219.83368568846</v>
      </c>
      <c r="H1026" s="3">
        <v>10</v>
      </c>
      <c r="I1026" s="3">
        <v>403.28912633234</v>
      </c>
      <c r="J1026" s="3">
        <v>46</v>
      </c>
      <c r="K1026" s="3">
        <v>487.29794064459901</v>
      </c>
      <c r="L1026" s="3">
        <v>27</v>
      </c>
      <c r="M1026" s="3">
        <v>14</v>
      </c>
      <c r="N1026" s="3">
        <v>9</v>
      </c>
      <c r="O1026" s="3">
        <v>449</v>
      </c>
      <c r="P1026" s="3">
        <v>5</v>
      </c>
      <c r="Q1026" s="3">
        <v>13881.588134784201</v>
      </c>
      <c r="R1026" s="3">
        <v>4</v>
      </c>
      <c r="S1026" s="3">
        <v>0</v>
      </c>
      <c r="T1026" s="3">
        <v>0</v>
      </c>
      <c r="U1026" s="3">
        <v>16725.041777255101</v>
      </c>
      <c r="V1026" s="3">
        <v>1</v>
      </c>
    </row>
    <row r="1027" spans="1:22" ht="21.75" customHeight="1" x14ac:dyDescent="0.3">
      <c r="A1027" s="3" t="s">
        <v>1053</v>
      </c>
      <c r="B1027" s="3">
        <v>23</v>
      </c>
      <c r="C1027" s="3" t="s">
        <v>31</v>
      </c>
      <c r="D1027" s="3" t="s">
        <v>26</v>
      </c>
      <c r="E1027" s="3">
        <v>51238.343810114398</v>
      </c>
      <c r="F1027" s="3">
        <v>162</v>
      </c>
      <c r="G1027" s="3">
        <v>3136.5765161271902</v>
      </c>
      <c r="H1027" s="3">
        <v>10</v>
      </c>
      <c r="I1027" s="3">
        <v>1176.80136033549</v>
      </c>
      <c r="J1027" s="3">
        <v>41</v>
      </c>
      <c r="K1027" s="3">
        <v>464.38789745938999</v>
      </c>
      <c r="L1027" s="3">
        <v>4</v>
      </c>
      <c r="M1027" s="3">
        <v>16</v>
      </c>
      <c r="N1027" s="3">
        <v>2</v>
      </c>
      <c r="O1027" s="3">
        <v>441</v>
      </c>
      <c r="P1027" s="3">
        <v>5</v>
      </c>
      <c r="Q1027" s="3">
        <v>15797.6309467845</v>
      </c>
      <c r="R1027" s="3">
        <v>2</v>
      </c>
      <c r="S1027" s="3">
        <v>0</v>
      </c>
      <c r="T1027" s="3">
        <v>0</v>
      </c>
      <c r="U1027" s="3">
        <v>13505.5703209895</v>
      </c>
      <c r="V1027" s="3">
        <v>1</v>
      </c>
    </row>
    <row r="1028" spans="1:22" ht="21.75" customHeight="1" x14ac:dyDescent="0.3">
      <c r="A1028" s="3" t="s">
        <v>1054</v>
      </c>
      <c r="B1028" s="3">
        <v>34</v>
      </c>
      <c r="C1028" s="3" t="s">
        <v>28</v>
      </c>
      <c r="D1028" s="3" t="s">
        <v>24</v>
      </c>
      <c r="E1028" s="3">
        <v>31787.938836989</v>
      </c>
      <c r="F1028" s="3">
        <v>93</v>
      </c>
      <c r="G1028" s="3">
        <v>1156.4207518701701</v>
      </c>
      <c r="H1028" s="3">
        <v>8</v>
      </c>
      <c r="I1028" s="3">
        <v>1124.79073809702</v>
      </c>
      <c r="J1028" s="3">
        <v>48</v>
      </c>
      <c r="K1028" s="3">
        <v>690.19733899410301</v>
      </c>
      <c r="L1028" s="3">
        <v>46</v>
      </c>
      <c r="M1028" s="3">
        <v>2</v>
      </c>
      <c r="N1028" s="3">
        <v>5</v>
      </c>
      <c r="O1028" s="3">
        <v>453</v>
      </c>
      <c r="P1028" s="3">
        <v>3</v>
      </c>
      <c r="Q1028" s="3">
        <v>14139.7872888047</v>
      </c>
      <c r="R1028" s="3">
        <v>0</v>
      </c>
      <c r="S1028" s="3">
        <v>0</v>
      </c>
      <c r="T1028" s="3">
        <v>0</v>
      </c>
      <c r="U1028" s="3">
        <v>5827.2699438203999</v>
      </c>
      <c r="V1028" s="3">
        <v>1</v>
      </c>
    </row>
    <row r="1029" spans="1:22" ht="21.75" customHeight="1" x14ac:dyDescent="0.3">
      <c r="A1029" s="3" t="s">
        <v>1055</v>
      </c>
      <c r="B1029" s="3">
        <v>25</v>
      </c>
      <c r="C1029" s="3" t="s">
        <v>28</v>
      </c>
      <c r="D1029" s="3" t="s">
        <v>26</v>
      </c>
      <c r="E1029" s="3">
        <v>44094.826324499103</v>
      </c>
      <c r="F1029" s="3">
        <v>226</v>
      </c>
      <c r="G1029" s="3">
        <v>2462.23876231439</v>
      </c>
      <c r="H1029" s="3">
        <v>4</v>
      </c>
      <c r="I1029" s="3">
        <v>747.02899287275204</v>
      </c>
      <c r="J1029" s="3">
        <v>6</v>
      </c>
      <c r="K1029" s="3">
        <v>813.06412957059604</v>
      </c>
      <c r="L1029" s="3">
        <v>4</v>
      </c>
      <c r="M1029" s="3">
        <v>10</v>
      </c>
      <c r="N1029" s="3">
        <v>9</v>
      </c>
      <c r="O1029" s="3">
        <v>791</v>
      </c>
      <c r="P1029" s="3">
        <v>1</v>
      </c>
      <c r="Q1029" s="3">
        <v>9213.8344050891701</v>
      </c>
      <c r="R1029" s="3">
        <v>2</v>
      </c>
      <c r="S1029" s="3">
        <v>0</v>
      </c>
      <c r="T1029" s="3">
        <v>0</v>
      </c>
      <c r="U1029" s="3">
        <v>11507.451386659501</v>
      </c>
      <c r="V1029" s="3">
        <v>0</v>
      </c>
    </row>
    <row r="1030" spans="1:22" ht="21.75" customHeight="1" x14ac:dyDescent="0.3">
      <c r="A1030" s="3" t="s">
        <v>1056</v>
      </c>
      <c r="B1030" s="3">
        <v>68</v>
      </c>
      <c r="C1030" s="3" t="s">
        <v>28</v>
      </c>
      <c r="D1030" s="3" t="s">
        <v>33</v>
      </c>
      <c r="E1030" s="3">
        <v>67441.111740539098</v>
      </c>
      <c r="F1030" s="3">
        <v>189</v>
      </c>
      <c r="G1030" s="3">
        <v>389.83844104712398</v>
      </c>
      <c r="H1030" s="3">
        <v>10</v>
      </c>
      <c r="I1030" s="3">
        <v>1198.71520967277</v>
      </c>
      <c r="J1030" s="3">
        <v>10</v>
      </c>
      <c r="K1030" s="3">
        <v>540.77532320103296</v>
      </c>
      <c r="L1030" s="3">
        <v>4</v>
      </c>
      <c r="M1030" s="3">
        <v>12</v>
      </c>
      <c r="N1030" s="3">
        <v>8</v>
      </c>
      <c r="O1030" s="3">
        <v>482</v>
      </c>
      <c r="P1030" s="3">
        <v>4</v>
      </c>
      <c r="Q1030" s="3">
        <v>15269.774271298</v>
      </c>
      <c r="R1030" s="3">
        <v>7</v>
      </c>
      <c r="S1030" s="3">
        <v>1</v>
      </c>
      <c r="T1030" s="3">
        <v>0</v>
      </c>
      <c r="U1030" s="3">
        <v>4026.6999675042198</v>
      </c>
      <c r="V1030" s="3">
        <v>1</v>
      </c>
    </row>
    <row r="1031" spans="1:22" ht="21.75" customHeight="1" x14ac:dyDescent="0.3">
      <c r="A1031" s="3" t="s">
        <v>1057</v>
      </c>
      <c r="B1031" s="3">
        <v>49</v>
      </c>
      <c r="C1031" s="3" t="s">
        <v>31</v>
      </c>
      <c r="D1031" s="3" t="s">
        <v>24</v>
      </c>
      <c r="E1031" s="3">
        <v>72772.799007859401</v>
      </c>
      <c r="F1031" s="3">
        <v>98</v>
      </c>
      <c r="G1031" s="3">
        <v>1739.95629380014</v>
      </c>
      <c r="H1031" s="3">
        <v>7</v>
      </c>
      <c r="I1031" s="3">
        <v>643.47260468765296</v>
      </c>
      <c r="J1031" s="3">
        <v>6</v>
      </c>
      <c r="K1031" s="3">
        <v>693.76002794761803</v>
      </c>
      <c r="L1031" s="3">
        <v>47</v>
      </c>
      <c r="M1031" s="3">
        <v>5</v>
      </c>
      <c r="N1031" s="3">
        <v>5</v>
      </c>
      <c r="O1031" s="3">
        <v>502</v>
      </c>
      <c r="P1031" s="3">
        <v>4</v>
      </c>
      <c r="Q1031" s="3">
        <v>14850.144061450201</v>
      </c>
      <c r="R1031" s="3">
        <v>3</v>
      </c>
      <c r="S1031" s="3">
        <v>0</v>
      </c>
      <c r="T1031" s="3">
        <v>0</v>
      </c>
      <c r="U1031" s="3">
        <v>7119.0190711834803</v>
      </c>
      <c r="V1031" s="3">
        <v>1</v>
      </c>
    </row>
    <row r="1032" spans="1:22" ht="21.75" customHeight="1" x14ac:dyDescent="0.3">
      <c r="A1032" s="3" t="s">
        <v>1058</v>
      </c>
      <c r="B1032" s="3">
        <v>57</v>
      </c>
      <c r="C1032" s="3" t="s">
        <v>28</v>
      </c>
      <c r="D1032" s="3" t="s">
        <v>33</v>
      </c>
      <c r="E1032" s="3">
        <v>42423.783105651099</v>
      </c>
      <c r="F1032" s="3">
        <v>98</v>
      </c>
      <c r="G1032" s="3">
        <v>1860.0405100053299</v>
      </c>
      <c r="H1032" s="3">
        <v>1</v>
      </c>
      <c r="I1032" s="3">
        <v>357.220040665618</v>
      </c>
      <c r="J1032" s="3">
        <v>42</v>
      </c>
      <c r="K1032" s="3">
        <v>848.00920102255498</v>
      </c>
      <c r="L1032" s="3">
        <v>72</v>
      </c>
      <c r="M1032" s="3">
        <v>13</v>
      </c>
      <c r="N1032" s="3">
        <v>0</v>
      </c>
      <c r="O1032" s="3">
        <v>370</v>
      </c>
      <c r="P1032" s="3">
        <v>3</v>
      </c>
      <c r="Q1032" s="3">
        <v>19465.995371867401</v>
      </c>
      <c r="R1032" s="3">
        <v>3</v>
      </c>
      <c r="S1032" s="3">
        <v>0</v>
      </c>
      <c r="T1032" s="3">
        <v>0</v>
      </c>
      <c r="U1032" s="3">
        <v>4785.7588106254898</v>
      </c>
      <c r="V1032" s="3">
        <v>1</v>
      </c>
    </row>
    <row r="1033" spans="1:22" ht="21.75" customHeight="1" x14ac:dyDescent="0.3">
      <c r="A1033" s="3" t="s">
        <v>1059</v>
      </c>
      <c r="B1033" s="3">
        <v>21</v>
      </c>
      <c r="C1033" s="3" t="s">
        <v>28</v>
      </c>
      <c r="D1033" s="3" t="s">
        <v>26</v>
      </c>
      <c r="E1033" s="3">
        <v>21912.448451415599</v>
      </c>
      <c r="F1033" s="3">
        <v>220</v>
      </c>
      <c r="G1033" s="3">
        <v>931.52392569288702</v>
      </c>
      <c r="H1033" s="3">
        <v>2</v>
      </c>
      <c r="I1033" s="3">
        <v>1142.28775454997</v>
      </c>
      <c r="J1033" s="3">
        <v>23</v>
      </c>
      <c r="K1033" s="3">
        <v>734.58625365123305</v>
      </c>
      <c r="L1033" s="3">
        <v>46</v>
      </c>
      <c r="M1033" s="3">
        <v>10</v>
      </c>
      <c r="N1033" s="3">
        <v>7</v>
      </c>
      <c r="O1033" s="3">
        <v>482</v>
      </c>
      <c r="P1033" s="3">
        <v>4</v>
      </c>
      <c r="Q1033" s="3">
        <v>14839.9058625051</v>
      </c>
      <c r="R1033" s="3">
        <v>1</v>
      </c>
      <c r="S1033" s="3">
        <v>1</v>
      </c>
      <c r="T1033" s="3">
        <v>0</v>
      </c>
      <c r="U1033" s="3">
        <v>8608.8288494744102</v>
      </c>
      <c r="V1033" s="3">
        <v>1</v>
      </c>
    </row>
    <row r="1034" spans="1:22" ht="21.75" customHeight="1" x14ac:dyDescent="0.3">
      <c r="A1034" s="3" t="s">
        <v>1060</v>
      </c>
      <c r="B1034" s="3">
        <v>34</v>
      </c>
      <c r="C1034" s="3" t="s">
        <v>23</v>
      </c>
      <c r="D1034" s="3" t="s">
        <v>26</v>
      </c>
      <c r="E1034" s="3">
        <v>35983.870676653198</v>
      </c>
      <c r="F1034" s="3">
        <v>77</v>
      </c>
      <c r="G1034" s="3">
        <v>1633.77781445864</v>
      </c>
      <c r="H1034" s="3">
        <v>5</v>
      </c>
      <c r="I1034" s="3">
        <v>770.16497480118903</v>
      </c>
      <c r="J1034" s="3">
        <v>14</v>
      </c>
      <c r="K1034" s="3">
        <v>645.62680277303195</v>
      </c>
      <c r="L1034" s="3">
        <v>61</v>
      </c>
      <c r="M1034" s="3">
        <v>12</v>
      </c>
      <c r="N1034" s="3">
        <v>0</v>
      </c>
      <c r="O1034" s="3">
        <v>472</v>
      </c>
      <c r="P1034" s="3">
        <v>2</v>
      </c>
      <c r="Q1034" s="3">
        <v>599.43643340089204</v>
      </c>
      <c r="R1034" s="3">
        <v>3</v>
      </c>
      <c r="S1034" s="3">
        <v>0</v>
      </c>
      <c r="T1034" s="3">
        <v>0</v>
      </c>
      <c r="U1034" s="3">
        <v>17343.498546252798</v>
      </c>
      <c r="V1034" s="3">
        <v>1</v>
      </c>
    </row>
    <row r="1035" spans="1:22" ht="21.75" customHeight="1" x14ac:dyDescent="0.3">
      <c r="A1035" s="3" t="s">
        <v>1061</v>
      </c>
      <c r="B1035" s="3">
        <v>30</v>
      </c>
      <c r="C1035" s="3" t="s">
        <v>28</v>
      </c>
      <c r="D1035" s="3" t="s">
        <v>33</v>
      </c>
      <c r="E1035" s="3">
        <v>83348.5477073519</v>
      </c>
      <c r="F1035" s="3">
        <v>112</v>
      </c>
      <c r="G1035" s="3">
        <v>923.38876104935503</v>
      </c>
      <c r="H1035" s="3">
        <v>10</v>
      </c>
      <c r="I1035" s="3">
        <v>1010.6232111545301</v>
      </c>
      <c r="J1035" s="3">
        <v>30</v>
      </c>
      <c r="K1035" s="3">
        <v>319.551099577348</v>
      </c>
      <c r="L1035" s="3">
        <v>26</v>
      </c>
      <c r="M1035" s="3">
        <v>16</v>
      </c>
      <c r="N1035" s="3">
        <v>2</v>
      </c>
      <c r="O1035" s="3">
        <v>841</v>
      </c>
      <c r="P1035" s="3">
        <v>1</v>
      </c>
      <c r="Q1035" s="3">
        <v>16735.1516436895</v>
      </c>
      <c r="R1035" s="3">
        <v>4</v>
      </c>
      <c r="S1035" s="3">
        <v>1</v>
      </c>
      <c r="T1035" s="3">
        <v>0</v>
      </c>
      <c r="U1035" s="3">
        <v>500</v>
      </c>
      <c r="V1035" s="3">
        <v>1</v>
      </c>
    </row>
    <row r="1036" spans="1:22" ht="21.75" customHeight="1" x14ac:dyDescent="0.3">
      <c r="A1036" s="3" t="s">
        <v>1062</v>
      </c>
      <c r="B1036" s="3">
        <v>27</v>
      </c>
      <c r="C1036" s="3" t="s">
        <v>23</v>
      </c>
      <c r="D1036" s="3" t="s">
        <v>24</v>
      </c>
      <c r="E1036" s="3">
        <v>37055.399180229899</v>
      </c>
      <c r="F1036" s="3">
        <v>84</v>
      </c>
      <c r="G1036" s="3">
        <v>1250.46779549392</v>
      </c>
      <c r="H1036" s="3">
        <v>6</v>
      </c>
      <c r="I1036" s="3">
        <v>1437.3103070457901</v>
      </c>
      <c r="J1036" s="3">
        <v>18</v>
      </c>
      <c r="K1036" s="3">
        <v>337.352870189425</v>
      </c>
      <c r="L1036" s="3">
        <v>3</v>
      </c>
      <c r="M1036" s="3">
        <v>13</v>
      </c>
      <c r="N1036" s="3">
        <v>8</v>
      </c>
      <c r="O1036" s="3">
        <v>654</v>
      </c>
      <c r="P1036" s="3">
        <v>1</v>
      </c>
      <c r="Q1036" s="3">
        <v>9591.5931507628993</v>
      </c>
      <c r="R1036" s="3">
        <v>7</v>
      </c>
      <c r="S1036" s="3">
        <v>1</v>
      </c>
      <c r="T1036" s="3">
        <v>0</v>
      </c>
      <c r="U1036" s="3">
        <v>11242.7193185181</v>
      </c>
      <c r="V1036" s="3">
        <v>1</v>
      </c>
    </row>
    <row r="1037" spans="1:22" ht="21.75" customHeight="1" x14ac:dyDescent="0.3">
      <c r="A1037" s="3" t="s">
        <v>1063</v>
      </c>
      <c r="B1037" s="3">
        <v>45</v>
      </c>
      <c r="C1037" s="3" t="s">
        <v>23</v>
      </c>
      <c r="D1037" s="3" t="s">
        <v>24</v>
      </c>
      <c r="E1037" s="3">
        <v>48250.333935324001</v>
      </c>
      <c r="F1037" s="3">
        <v>130</v>
      </c>
      <c r="G1037" s="3">
        <v>1273.6735769222</v>
      </c>
      <c r="H1037" s="3">
        <v>9</v>
      </c>
      <c r="I1037" s="3">
        <v>547.21107466129604</v>
      </c>
      <c r="J1037" s="3">
        <v>9</v>
      </c>
      <c r="K1037" s="3">
        <v>68.902189928794698</v>
      </c>
      <c r="L1037" s="3">
        <v>48</v>
      </c>
      <c r="M1037" s="3">
        <v>13</v>
      </c>
      <c r="N1037" s="3">
        <v>3</v>
      </c>
      <c r="O1037" s="3">
        <v>453</v>
      </c>
      <c r="P1037" s="3">
        <v>4</v>
      </c>
      <c r="Q1037" s="3">
        <v>10858.4133138953</v>
      </c>
      <c r="R1037" s="3">
        <v>2</v>
      </c>
      <c r="S1037" s="3">
        <v>0</v>
      </c>
      <c r="T1037" s="3">
        <v>0</v>
      </c>
      <c r="U1037" s="3">
        <v>4800.0066020315298</v>
      </c>
      <c r="V1037" s="3">
        <v>1</v>
      </c>
    </row>
    <row r="1038" spans="1:22" ht="21.75" customHeight="1" x14ac:dyDescent="0.3">
      <c r="A1038" s="3" t="s">
        <v>1064</v>
      </c>
      <c r="B1038" s="3">
        <v>64</v>
      </c>
      <c r="C1038" s="3" t="s">
        <v>28</v>
      </c>
      <c r="D1038" s="3" t="s">
        <v>33</v>
      </c>
      <c r="E1038" s="3">
        <v>75486.422516356906</v>
      </c>
      <c r="F1038" s="3">
        <v>105</v>
      </c>
      <c r="G1038" s="3">
        <v>375.66178187712501</v>
      </c>
      <c r="H1038" s="3">
        <v>7</v>
      </c>
      <c r="I1038" s="3">
        <v>749.81717330600895</v>
      </c>
      <c r="J1038" s="3">
        <v>47</v>
      </c>
      <c r="K1038" s="3">
        <v>596.42933134458701</v>
      </c>
      <c r="L1038" s="3">
        <v>64</v>
      </c>
      <c r="M1038" s="3">
        <v>3</v>
      </c>
      <c r="N1038" s="3">
        <v>7</v>
      </c>
      <c r="O1038" s="3">
        <v>684</v>
      </c>
      <c r="P1038" s="3">
        <v>3</v>
      </c>
      <c r="Q1038" s="3">
        <v>5139.9319816877096</v>
      </c>
      <c r="R1038" s="3">
        <v>2</v>
      </c>
      <c r="S1038" s="3">
        <v>0</v>
      </c>
      <c r="T1038" s="3">
        <v>0</v>
      </c>
      <c r="U1038" s="3">
        <v>4047.6121771584899</v>
      </c>
      <c r="V1038" s="3">
        <v>0</v>
      </c>
    </row>
    <row r="1039" spans="1:22" ht="21.75" customHeight="1" x14ac:dyDescent="0.3">
      <c r="A1039" s="3" t="s">
        <v>1065</v>
      </c>
      <c r="B1039" s="3">
        <v>63</v>
      </c>
      <c r="C1039" s="3" t="s">
        <v>23</v>
      </c>
      <c r="D1039" s="3" t="s">
        <v>33</v>
      </c>
      <c r="E1039" s="3">
        <v>40515.871903931999</v>
      </c>
      <c r="F1039" s="3">
        <v>135</v>
      </c>
      <c r="G1039" s="3">
        <v>1918.3117107580599</v>
      </c>
      <c r="H1039" s="3">
        <v>2</v>
      </c>
      <c r="I1039" s="3">
        <v>1349.3720766022</v>
      </c>
      <c r="J1039" s="3">
        <v>7</v>
      </c>
      <c r="K1039" s="3">
        <v>528.29398061907398</v>
      </c>
      <c r="L1039" s="3">
        <v>79</v>
      </c>
      <c r="M1039" s="3">
        <v>3</v>
      </c>
      <c r="N1039" s="3">
        <v>8</v>
      </c>
      <c r="O1039" s="3">
        <v>610</v>
      </c>
      <c r="P1039" s="3">
        <v>3</v>
      </c>
      <c r="Q1039" s="3">
        <v>12818.3123686933</v>
      </c>
      <c r="R1039" s="3">
        <v>4</v>
      </c>
      <c r="S1039" s="3">
        <v>0</v>
      </c>
      <c r="T1039" s="3">
        <v>0</v>
      </c>
      <c r="U1039" s="3">
        <v>9962.5028254777008</v>
      </c>
      <c r="V1039" s="3">
        <v>1</v>
      </c>
    </row>
    <row r="1040" spans="1:22" ht="21.75" customHeight="1" x14ac:dyDescent="0.3">
      <c r="A1040" s="3" t="s">
        <v>1066</v>
      </c>
      <c r="B1040" s="3">
        <v>24</v>
      </c>
      <c r="C1040" s="3" t="s">
        <v>31</v>
      </c>
      <c r="D1040" s="3" t="s">
        <v>33</v>
      </c>
      <c r="E1040" s="3">
        <v>47020.362986341803</v>
      </c>
      <c r="F1040" s="3">
        <v>146</v>
      </c>
      <c r="G1040" s="3">
        <v>1973.5865196193399</v>
      </c>
      <c r="H1040" s="3">
        <v>6</v>
      </c>
      <c r="I1040" s="3">
        <v>1034.05610579935</v>
      </c>
      <c r="J1040" s="3">
        <v>0</v>
      </c>
      <c r="K1040" s="3">
        <v>818.19763655294605</v>
      </c>
      <c r="L1040" s="3">
        <v>60</v>
      </c>
      <c r="M1040" s="3">
        <v>13</v>
      </c>
      <c r="N1040" s="3">
        <v>7</v>
      </c>
      <c r="O1040" s="3">
        <v>324</v>
      </c>
      <c r="P1040" s="3">
        <v>5</v>
      </c>
      <c r="Q1040" s="3">
        <v>23844.234739390398</v>
      </c>
      <c r="R1040" s="3">
        <v>3</v>
      </c>
      <c r="S1040" s="3">
        <v>1</v>
      </c>
      <c r="T1040" s="3">
        <v>0</v>
      </c>
      <c r="U1040" s="3">
        <v>8133.6859967180098</v>
      </c>
      <c r="V1040" s="3">
        <v>1</v>
      </c>
    </row>
    <row r="1041" spans="1:22" ht="21.75" customHeight="1" x14ac:dyDescent="0.3">
      <c r="A1041" s="3" t="s">
        <v>1067</v>
      </c>
      <c r="B1041" s="3">
        <v>25</v>
      </c>
      <c r="C1041" s="3" t="s">
        <v>31</v>
      </c>
      <c r="D1041" s="3" t="s">
        <v>24</v>
      </c>
      <c r="E1041" s="3">
        <v>64300.969233613599</v>
      </c>
      <c r="F1041" s="3">
        <v>141</v>
      </c>
      <c r="G1041" s="3">
        <v>1201.3154422233399</v>
      </c>
      <c r="H1041" s="3">
        <v>7</v>
      </c>
      <c r="I1041" s="3">
        <v>555.07603952839099</v>
      </c>
      <c r="J1041" s="3">
        <v>1</v>
      </c>
      <c r="K1041" s="3">
        <v>614.16501247720305</v>
      </c>
      <c r="L1041" s="3">
        <v>19</v>
      </c>
      <c r="M1041" s="3">
        <v>13</v>
      </c>
      <c r="N1041" s="3">
        <v>5</v>
      </c>
      <c r="O1041" s="3">
        <v>397</v>
      </c>
      <c r="P1041" s="3">
        <v>3</v>
      </c>
      <c r="Q1041" s="3">
        <v>18401.824677576999</v>
      </c>
      <c r="R1041" s="3">
        <v>3</v>
      </c>
      <c r="S1041" s="3">
        <v>0</v>
      </c>
      <c r="T1041" s="3">
        <v>0</v>
      </c>
      <c r="U1041" s="3">
        <v>9537.8898670588296</v>
      </c>
      <c r="V1041" s="3">
        <v>1</v>
      </c>
    </row>
    <row r="1042" spans="1:22" ht="21.75" customHeight="1" x14ac:dyDescent="0.3">
      <c r="A1042" s="3" t="s">
        <v>1068</v>
      </c>
      <c r="B1042" s="3">
        <v>45</v>
      </c>
      <c r="C1042" s="3" t="s">
        <v>28</v>
      </c>
      <c r="D1042" s="3" t="s">
        <v>24</v>
      </c>
      <c r="E1042" s="3">
        <v>80812.523615531099</v>
      </c>
      <c r="F1042" s="3">
        <v>37</v>
      </c>
      <c r="G1042" s="3">
        <v>1693.62883235564</v>
      </c>
      <c r="H1042" s="3">
        <v>9</v>
      </c>
      <c r="I1042" s="3">
        <v>465.74380376118302</v>
      </c>
      <c r="J1042" s="3">
        <v>28</v>
      </c>
      <c r="K1042" s="3">
        <v>419.02665455544502</v>
      </c>
      <c r="L1042" s="3">
        <v>7</v>
      </c>
      <c r="M1042" s="3">
        <v>6</v>
      </c>
      <c r="N1042" s="3">
        <v>8</v>
      </c>
      <c r="O1042" s="3">
        <v>853</v>
      </c>
      <c r="P1042" s="3">
        <v>4</v>
      </c>
      <c r="Q1042" s="3">
        <v>4891.1709734701999</v>
      </c>
      <c r="R1042" s="3">
        <v>4</v>
      </c>
      <c r="S1042" s="3">
        <v>0</v>
      </c>
      <c r="T1042" s="3">
        <v>0</v>
      </c>
      <c r="U1042" s="3">
        <v>7780.22807659507</v>
      </c>
      <c r="V1042" s="3">
        <v>1</v>
      </c>
    </row>
    <row r="1043" spans="1:22" ht="21.75" customHeight="1" x14ac:dyDescent="0.3">
      <c r="A1043" s="3" t="s">
        <v>1069</v>
      </c>
      <c r="B1043" s="3">
        <v>23</v>
      </c>
      <c r="C1043" s="3" t="s">
        <v>31</v>
      </c>
      <c r="D1043" s="3" t="s">
        <v>24</v>
      </c>
      <c r="E1043" s="3">
        <v>38380.0664354904</v>
      </c>
      <c r="F1043" s="3">
        <v>114</v>
      </c>
      <c r="G1043" s="3">
        <v>764.18804092637504</v>
      </c>
      <c r="H1043" s="3">
        <v>5</v>
      </c>
      <c r="I1043" s="3">
        <v>615.17177596382896</v>
      </c>
      <c r="J1043" s="3">
        <v>41</v>
      </c>
      <c r="K1043" s="3">
        <v>378.81104332974002</v>
      </c>
      <c r="L1043" s="3">
        <v>12</v>
      </c>
      <c r="M1043" s="3">
        <v>15</v>
      </c>
      <c r="N1043" s="3">
        <v>5</v>
      </c>
      <c r="O1043" s="3">
        <v>599</v>
      </c>
      <c r="P1043" s="3">
        <v>3</v>
      </c>
      <c r="Q1043" s="3">
        <v>10801.954683452501</v>
      </c>
      <c r="R1043" s="3">
        <v>1</v>
      </c>
      <c r="S1043" s="3">
        <v>0</v>
      </c>
      <c r="T1043" s="3">
        <v>0</v>
      </c>
      <c r="U1043" s="3">
        <v>7305.6246958308102</v>
      </c>
      <c r="V1043" s="3">
        <v>0</v>
      </c>
    </row>
    <row r="1044" spans="1:22" ht="21.75" customHeight="1" x14ac:dyDescent="0.3">
      <c r="A1044" s="3" t="s">
        <v>1070</v>
      </c>
      <c r="B1044" s="3">
        <v>38</v>
      </c>
      <c r="C1044" s="3" t="s">
        <v>23</v>
      </c>
      <c r="D1044" s="3" t="s">
        <v>33</v>
      </c>
      <c r="E1044" s="3">
        <v>75057.714394181297</v>
      </c>
      <c r="F1044" s="3">
        <v>205</v>
      </c>
      <c r="G1044" s="3">
        <v>498.14336349459398</v>
      </c>
      <c r="H1044" s="3">
        <v>3</v>
      </c>
      <c r="I1044" s="3">
        <v>541.55485331899297</v>
      </c>
      <c r="J1044" s="3">
        <v>9</v>
      </c>
      <c r="K1044" s="3">
        <v>586.36475728113999</v>
      </c>
      <c r="L1044" s="3">
        <v>72</v>
      </c>
      <c r="M1044" s="3">
        <v>13</v>
      </c>
      <c r="N1044" s="3">
        <v>4</v>
      </c>
      <c r="O1044" s="3">
        <v>368</v>
      </c>
      <c r="P1044" s="3">
        <v>5</v>
      </c>
      <c r="Q1044" s="3">
        <v>18052.087727341699</v>
      </c>
      <c r="R1044" s="3">
        <v>6</v>
      </c>
      <c r="S1044" s="3">
        <v>0</v>
      </c>
      <c r="T1044" s="3">
        <v>0</v>
      </c>
      <c r="U1044" s="3">
        <v>8434.8384687144608</v>
      </c>
      <c r="V1044" s="3">
        <v>1</v>
      </c>
    </row>
    <row r="1045" spans="1:22" ht="21.75" customHeight="1" x14ac:dyDescent="0.3">
      <c r="A1045" s="3" t="s">
        <v>1071</v>
      </c>
      <c r="B1045" s="3">
        <v>39</v>
      </c>
      <c r="C1045" s="3" t="s">
        <v>31</v>
      </c>
      <c r="D1045" s="3" t="s">
        <v>24</v>
      </c>
      <c r="E1045" s="3">
        <v>44932.483222442199</v>
      </c>
      <c r="F1045" s="3">
        <v>172</v>
      </c>
      <c r="G1045" s="3">
        <v>1180.0517805624199</v>
      </c>
      <c r="H1045" s="3">
        <v>5</v>
      </c>
      <c r="I1045" s="3">
        <v>883.07184182133597</v>
      </c>
      <c r="J1045" s="3">
        <v>41</v>
      </c>
      <c r="K1045" s="3">
        <v>563.100930741968</v>
      </c>
      <c r="L1045" s="3">
        <v>36</v>
      </c>
      <c r="M1045" s="3">
        <v>4</v>
      </c>
      <c r="N1045" s="3">
        <v>7</v>
      </c>
      <c r="O1045" s="3">
        <v>660</v>
      </c>
      <c r="P1045" s="3">
        <v>5</v>
      </c>
      <c r="Q1045" s="3">
        <v>10924.502241213801</v>
      </c>
      <c r="R1045" s="3">
        <v>6</v>
      </c>
      <c r="S1045" s="3">
        <v>0</v>
      </c>
      <c r="T1045" s="3">
        <v>0</v>
      </c>
      <c r="U1045" s="3">
        <v>7572.7174548750299</v>
      </c>
      <c r="V1045" s="3">
        <v>1</v>
      </c>
    </row>
    <row r="1046" spans="1:22" ht="21.75" customHeight="1" x14ac:dyDescent="0.3">
      <c r="A1046" s="3" t="s">
        <v>1072</v>
      </c>
      <c r="B1046" s="3">
        <v>52</v>
      </c>
      <c r="C1046" s="3" t="s">
        <v>28</v>
      </c>
      <c r="D1046" s="3" t="s">
        <v>26</v>
      </c>
      <c r="E1046" s="3">
        <v>34053.283301631098</v>
      </c>
      <c r="F1046" s="3">
        <v>89</v>
      </c>
      <c r="G1046" s="3">
        <v>2052.81637625857</v>
      </c>
      <c r="H1046" s="3">
        <v>8</v>
      </c>
      <c r="I1046" s="3">
        <v>827.45207751915996</v>
      </c>
      <c r="J1046" s="3">
        <v>8</v>
      </c>
      <c r="K1046" s="3">
        <v>955.76373144084005</v>
      </c>
      <c r="L1046" s="3">
        <v>42</v>
      </c>
      <c r="M1046" s="3">
        <v>6</v>
      </c>
      <c r="N1046" s="3">
        <v>3</v>
      </c>
      <c r="O1046" s="3">
        <v>362</v>
      </c>
      <c r="P1046" s="3">
        <v>4</v>
      </c>
      <c r="Q1046" s="3">
        <v>0</v>
      </c>
      <c r="R1046" s="3">
        <v>7</v>
      </c>
      <c r="S1046" s="3">
        <v>0</v>
      </c>
      <c r="T1046" s="3">
        <v>0</v>
      </c>
      <c r="U1046" s="3">
        <v>6940.9365021930298</v>
      </c>
      <c r="V1046" s="3">
        <v>1</v>
      </c>
    </row>
    <row r="1047" spans="1:22" ht="21.75" customHeight="1" x14ac:dyDescent="0.3">
      <c r="A1047" s="3" t="s">
        <v>1073</v>
      </c>
      <c r="B1047" s="3">
        <v>39</v>
      </c>
      <c r="C1047" s="3" t="s">
        <v>28</v>
      </c>
      <c r="D1047" s="3" t="s">
        <v>33</v>
      </c>
      <c r="E1047" s="3">
        <v>54492.015745536002</v>
      </c>
      <c r="F1047" s="3">
        <v>121</v>
      </c>
      <c r="G1047" s="3">
        <v>1439.6569311107301</v>
      </c>
      <c r="H1047" s="3">
        <v>2</v>
      </c>
      <c r="I1047" s="3">
        <v>897.73321399637302</v>
      </c>
      <c r="J1047" s="3">
        <v>49</v>
      </c>
      <c r="K1047" s="3">
        <v>472.83231701355498</v>
      </c>
      <c r="L1047" s="3">
        <v>55</v>
      </c>
      <c r="M1047" s="3">
        <v>16</v>
      </c>
      <c r="N1047" s="3">
        <v>2</v>
      </c>
      <c r="O1047" s="3">
        <v>794</v>
      </c>
      <c r="P1047" s="3">
        <v>0</v>
      </c>
      <c r="Q1047" s="3">
        <v>8723.4930301994409</v>
      </c>
      <c r="R1047" s="3">
        <v>0</v>
      </c>
      <c r="S1047" s="3">
        <v>0</v>
      </c>
      <c r="T1047" s="3">
        <v>0</v>
      </c>
      <c r="U1047" s="3">
        <v>8262.2070211608607</v>
      </c>
      <c r="V1047" s="3">
        <v>0</v>
      </c>
    </row>
    <row r="1048" spans="1:22" ht="21.75" customHeight="1" x14ac:dyDescent="0.3">
      <c r="A1048" s="3" t="s">
        <v>1074</v>
      </c>
      <c r="B1048" s="3">
        <v>68</v>
      </c>
      <c r="C1048" s="3" t="s">
        <v>23</v>
      </c>
      <c r="D1048" s="3" t="s">
        <v>24</v>
      </c>
      <c r="E1048" s="3">
        <v>29163.774960165301</v>
      </c>
      <c r="F1048" s="3">
        <v>100</v>
      </c>
      <c r="G1048" s="3">
        <v>1149.20664966605</v>
      </c>
      <c r="H1048" s="3">
        <v>1</v>
      </c>
      <c r="I1048" s="3">
        <v>505.715519454076</v>
      </c>
      <c r="J1048" s="3">
        <v>30</v>
      </c>
      <c r="K1048" s="3">
        <v>621.64332288646096</v>
      </c>
      <c r="L1048" s="3">
        <v>49</v>
      </c>
      <c r="M1048" s="3">
        <v>14</v>
      </c>
      <c r="N1048" s="3">
        <v>3</v>
      </c>
      <c r="O1048" s="3">
        <v>723</v>
      </c>
      <c r="P1048" s="3">
        <v>5</v>
      </c>
      <c r="Q1048" s="3">
        <v>20282.906460264399</v>
      </c>
      <c r="R1048" s="3">
        <v>0</v>
      </c>
      <c r="S1048" s="3">
        <v>0</v>
      </c>
      <c r="T1048" s="3">
        <v>0</v>
      </c>
      <c r="U1048" s="3">
        <v>5746.4360846425498</v>
      </c>
      <c r="V1048" s="3">
        <v>0</v>
      </c>
    </row>
    <row r="1049" spans="1:22" ht="21.75" customHeight="1" x14ac:dyDescent="0.3">
      <c r="A1049" s="3" t="s">
        <v>1075</v>
      </c>
      <c r="B1049" s="3">
        <v>31</v>
      </c>
      <c r="C1049" s="3" t="s">
        <v>28</v>
      </c>
      <c r="D1049" s="3" t="s">
        <v>33</v>
      </c>
      <c r="E1049" s="3">
        <v>58496.205766331899</v>
      </c>
      <c r="F1049" s="3">
        <v>83</v>
      </c>
      <c r="G1049" s="3">
        <v>1768.52403967797</v>
      </c>
      <c r="H1049" s="3">
        <v>4</v>
      </c>
      <c r="I1049" s="3">
        <v>775.20813236616095</v>
      </c>
      <c r="J1049" s="3">
        <v>31</v>
      </c>
      <c r="K1049" s="3">
        <v>908.692370434959</v>
      </c>
      <c r="L1049" s="3">
        <v>19</v>
      </c>
      <c r="M1049" s="3">
        <v>6</v>
      </c>
      <c r="N1049" s="3">
        <v>8</v>
      </c>
      <c r="O1049" s="3">
        <v>679</v>
      </c>
      <c r="P1049" s="3">
        <v>4</v>
      </c>
      <c r="Q1049" s="3">
        <v>21042.589933879699</v>
      </c>
      <c r="R1049" s="3">
        <v>3</v>
      </c>
      <c r="S1049" s="3">
        <v>0</v>
      </c>
      <c r="T1049" s="3">
        <v>0</v>
      </c>
      <c r="U1049" s="3">
        <v>14655.7033807972</v>
      </c>
      <c r="V1049" s="3">
        <v>0</v>
      </c>
    </row>
    <row r="1050" spans="1:22" ht="21.75" customHeight="1" x14ac:dyDescent="0.3">
      <c r="A1050" s="3" t="s">
        <v>1076</v>
      </c>
      <c r="B1050" s="3">
        <v>66</v>
      </c>
      <c r="C1050" s="3" t="s">
        <v>31</v>
      </c>
      <c r="D1050" s="3" t="s">
        <v>26</v>
      </c>
      <c r="E1050" s="3">
        <v>106693.664200422</v>
      </c>
      <c r="F1050" s="3">
        <v>140</v>
      </c>
      <c r="G1050" s="3">
        <v>767.30759061153503</v>
      </c>
      <c r="H1050" s="3">
        <v>6</v>
      </c>
      <c r="I1050" s="3">
        <v>80.505079115324193</v>
      </c>
      <c r="J1050" s="3">
        <v>1</v>
      </c>
      <c r="K1050" s="3">
        <v>463.40156026049499</v>
      </c>
      <c r="L1050" s="3">
        <v>47</v>
      </c>
      <c r="M1050" s="3">
        <v>9</v>
      </c>
      <c r="N1050" s="3">
        <v>3</v>
      </c>
      <c r="O1050" s="3">
        <v>554</v>
      </c>
      <c r="P1050" s="3">
        <v>2</v>
      </c>
      <c r="Q1050" s="3">
        <v>10940.0589839364</v>
      </c>
      <c r="R1050" s="3">
        <v>5</v>
      </c>
      <c r="S1050" s="3">
        <v>1</v>
      </c>
      <c r="T1050" s="3">
        <v>0</v>
      </c>
      <c r="U1050" s="3">
        <v>742.519799744652</v>
      </c>
      <c r="V1050" s="3">
        <v>1</v>
      </c>
    </row>
    <row r="1051" spans="1:22" ht="21.75" customHeight="1" x14ac:dyDescent="0.3">
      <c r="A1051" s="3" t="s">
        <v>1077</v>
      </c>
      <c r="B1051" s="3">
        <v>20</v>
      </c>
      <c r="C1051" s="3" t="s">
        <v>28</v>
      </c>
      <c r="D1051" s="3" t="s">
        <v>26</v>
      </c>
      <c r="E1051" s="3">
        <v>69900.8146745665</v>
      </c>
      <c r="F1051" s="3">
        <v>84</v>
      </c>
      <c r="G1051" s="3">
        <v>518.99219745712196</v>
      </c>
      <c r="H1051" s="3">
        <v>2</v>
      </c>
      <c r="I1051" s="3">
        <v>850.75221107647803</v>
      </c>
      <c r="J1051" s="3">
        <v>23</v>
      </c>
      <c r="K1051" s="3">
        <v>417.35327474437099</v>
      </c>
      <c r="L1051" s="3">
        <v>18</v>
      </c>
      <c r="M1051" s="3">
        <v>17</v>
      </c>
      <c r="N1051" s="3">
        <v>6</v>
      </c>
      <c r="O1051" s="3">
        <v>560</v>
      </c>
      <c r="P1051" s="3">
        <v>3</v>
      </c>
      <c r="Q1051" s="3">
        <v>10353.294747947601</v>
      </c>
      <c r="R1051" s="3">
        <v>0</v>
      </c>
      <c r="S1051" s="3">
        <v>0</v>
      </c>
      <c r="T1051" s="3">
        <v>0</v>
      </c>
      <c r="U1051" s="3">
        <v>1568.5164858913899</v>
      </c>
      <c r="V1051" s="3">
        <v>1</v>
      </c>
    </row>
    <row r="1052" spans="1:22" ht="21.75" customHeight="1" x14ac:dyDescent="0.3">
      <c r="A1052" s="3" t="s">
        <v>1078</v>
      </c>
      <c r="B1052" s="3">
        <v>45</v>
      </c>
      <c r="C1052" s="3" t="s">
        <v>23</v>
      </c>
      <c r="D1052" s="3" t="s">
        <v>33</v>
      </c>
      <c r="E1052" s="3">
        <v>48111.806519777798</v>
      </c>
      <c r="F1052" s="3">
        <v>238</v>
      </c>
      <c r="G1052" s="3">
        <v>1217.82221737636</v>
      </c>
      <c r="H1052" s="3">
        <v>4</v>
      </c>
      <c r="I1052" s="3">
        <v>1211.40422573455</v>
      </c>
      <c r="J1052" s="3">
        <v>36</v>
      </c>
      <c r="K1052" s="3">
        <v>166.52381093070699</v>
      </c>
      <c r="L1052" s="3">
        <v>68</v>
      </c>
      <c r="M1052" s="3">
        <v>10</v>
      </c>
      <c r="N1052" s="3">
        <v>0</v>
      </c>
      <c r="O1052" s="3">
        <v>428</v>
      </c>
      <c r="P1052" s="3">
        <v>3</v>
      </c>
      <c r="Q1052" s="3">
        <v>0</v>
      </c>
      <c r="R1052" s="3">
        <v>0</v>
      </c>
      <c r="S1052" s="3">
        <v>0</v>
      </c>
      <c r="T1052" s="3">
        <v>0</v>
      </c>
      <c r="U1052" s="3">
        <v>15130.0502878938</v>
      </c>
      <c r="V1052" s="3">
        <v>1</v>
      </c>
    </row>
    <row r="1053" spans="1:22" ht="21.75" customHeight="1" x14ac:dyDescent="0.3">
      <c r="A1053" s="3" t="s">
        <v>1079</v>
      </c>
      <c r="B1053" s="3">
        <v>33</v>
      </c>
      <c r="C1053" s="3" t="s">
        <v>28</v>
      </c>
      <c r="D1053" s="3" t="s">
        <v>33</v>
      </c>
      <c r="E1053" s="3">
        <v>68939.634338139804</v>
      </c>
      <c r="F1053" s="3">
        <v>138</v>
      </c>
      <c r="G1053" s="3">
        <v>819.95932345359097</v>
      </c>
      <c r="H1053" s="3">
        <v>3</v>
      </c>
      <c r="I1053" s="3">
        <v>301.338931728837</v>
      </c>
      <c r="J1053" s="3">
        <v>42</v>
      </c>
      <c r="K1053" s="3">
        <v>409.90938789308802</v>
      </c>
      <c r="L1053" s="3">
        <v>16</v>
      </c>
      <c r="M1053" s="3">
        <v>13</v>
      </c>
      <c r="N1053" s="3">
        <v>5</v>
      </c>
      <c r="O1053" s="3">
        <v>822</v>
      </c>
      <c r="P1053" s="3">
        <v>1</v>
      </c>
      <c r="Q1053" s="3">
        <v>11423.7481558456</v>
      </c>
      <c r="R1053" s="3">
        <v>5</v>
      </c>
      <c r="S1053" s="3">
        <v>0</v>
      </c>
      <c r="T1053" s="3">
        <v>0</v>
      </c>
      <c r="U1053" s="3">
        <v>11213.9073010216</v>
      </c>
      <c r="V1053" s="3">
        <v>1</v>
      </c>
    </row>
    <row r="1054" spans="1:22" ht="21.75" customHeight="1" x14ac:dyDescent="0.3">
      <c r="A1054" s="3" t="s">
        <v>1080</v>
      </c>
      <c r="B1054" s="3">
        <v>57</v>
      </c>
      <c r="C1054" s="3" t="s">
        <v>31</v>
      </c>
      <c r="D1054" s="3" t="s">
        <v>26</v>
      </c>
      <c r="E1054" s="3">
        <v>33232.608884889203</v>
      </c>
      <c r="F1054" s="3">
        <v>28</v>
      </c>
      <c r="G1054" s="3">
        <v>548.36133868291301</v>
      </c>
      <c r="H1054" s="3">
        <v>10</v>
      </c>
      <c r="I1054" s="3">
        <v>969.19988072661101</v>
      </c>
      <c r="J1054" s="3">
        <v>5</v>
      </c>
      <c r="K1054" s="3">
        <v>594.46607828528101</v>
      </c>
      <c r="L1054" s="3">
        <v>27</v>
      </c>
      <c r="M1054" s="3">
        <v>3</v>
      </c>
      <c r="N1054" s="3">
        <v>7</v>
      </c>
      <c r="O1054" s="3">
        <v>721</v>
      </c>
      <c r="P1054" s="3">
        <v>5</v>
      </c>
      <c r="Q1054" s="3">
        <v>8574.31019809791</v>
      </c>
      <c r="R1054" s="3">
        <v>0</v>
      </c>
      <c r="S1054" s="3">
        <v>0</v>
      </c>
      <c r="T1054" s="3">
        <v>0</v>
      </c>
      <c r="U1054" s="3">
        <v>2369.5653791609202</v>
      </c>
      <c r="V1054" s="3">
        <v>0</v>
      </c>
    </row>
    <row r="1055" spans="1:22" ht="21.75" customHeight="1" x14ac:dyDescent="0.3">
      <c r="A1055" s="3" t="s">
        <v>1081</v>
      </c>
      <c r="B1055" s="3">
        <v>56</v>
      </c>
      <c r="C1055" s="3" t="s">
        <v>23</v>
      </c>
      <c r="D1055" s="3" t="s">
        <v>33</v>
      </c>
      <c r="E1055" s="3">
        <v>36253.856551960896</v>
      </c>
      <c r="F1055" s="3">
        <v>5</v>
      </c>
      <c r="G1055" s="3">
        <v>2223.1560373335901</v>
      </c>
      <c r="H1055" s="3">
        <v>6</v>
      </c>
      <c r="I1055" s="3">
        <v>586.144976883803</v>
      </c>
      <c r="J1055" s="3">
        <v>7</v>
      </c>
      <c r="K1055" s="3">
        <v>843.53960171790504</v>
      </c>
      <c r="L1055" s="3">
        <v>35</v>
      </c>
      <c r="M1055" s="3">
        <v>2</v>
      </c>
      <c r="N1055" s="3">
        <v>6</v>
      </c>
      <c r="O1055" s="3">
        <v>828</v>
      </c>
      <c r="P1055" s="3">
        <v>4</v>
      </c>
      <c r="Q1055" s="3">
        <v>638.53597751186703</v>
      </c>
      <c r="R1055" s="3">
        <v>3</v>
      </c>
      <c r="S1055" s="3">
        <v>0</v>
      </c>
      <c r="T1055" s="3">
        <v>0</v>
      </c>
      <c r="U1055" s="3">
        <v>11219.0895393558</v>
      </c>
      <c r="V1055" s="3">
        <v>0</v>
      </c>
    </row>
    <row r="1056" spans="1:22" ht="21.75" customHeight="1" x14ac:dyDescent="0.3">
      <c r="A1056" s="3" t="s">
        <v>1082</v>
      </c>
      <c r="B1056" s="3">
        <v>30</v>
      </c>
      <c r="C1056" s="3" t="s">
        <v>31</v>
      </c>
      <c r="D1056" s="3" t="s">
        <v>26</v>
      </c>
      <c r="E1056" s="3">
        <v>48611.034046197201</v>
      </c>
      <c r="F1056" s="3">
        <v>61</v>
      </c>
      <c r="G1056" s="3">
        <v>3262.4051702173601</v>
      </c>
      <c r="H1056" s="3">
        <v>1</v>
      </c>
      <c r="I1056" s="3">
        <v>1080.8754037926799</v>
      </c>
      <c r="J1056" s="3">
        <v>39</v>
      </c>
      <c r="K1056" s="3">
        <v>156.43007968624801</v>
      </c>
      <c r="L1056" s="3">
        <v>37</v>
      </c>
      <c r="M1056" s="3">
        <v>13</v>
      </c>
      <c r="N1056" s="3">
        <v>4</v>
      </c>
      <c r="O1056" s="3">
        <v>879</v>
      </c>
      <c r="P1056" s="3">
        <v>0</v>
      </c>
      <c r="Q1056" s="3">
        <v>6279.8620562730403</v>
      </c>
      <c r="R1056" s="3">
        <v>6</v>
      </c>
      <c r="S1056" s="3">
        <v>0</v>
      </c>
      <c r="T1056" s="3">
        <v>0</v>
      </c>
      <c r="U1056" s="3">
        <v>4710.6103327811797</v>
      </c>
      <c r="V1056" s="3">
        <v>1</v>
      </c>
    </row>
    <row r="1057" spans="1:22" ht="21.75" customHeight="1" x14ac:dyDescent="0.3">
      <c r="A1057" s="3" t="s">
        <v>1083</v>
      </c>
      <c r="B1057" s="3">
        <v>55</v>
      </c>
      <c r="C1057" s="3" t="s">
        <v>23</v>
      </c>
      <c r="D1057" s="3" t="s">
        <v>26</v>
      </c>
      <c r="E1057" s="3">
        <v>51580.061597297099</v>
      </c>
      <c r="F1057" s="3">
        <v>118</v>
      </c>
      <c r="G1057" s="3">
        <v>256.31010147995602</v>
      </c>
      <c r="H1057" s="3">
        <v>11</v>
      </c>
      <c r="I1057" s="3">
        <v>855.52660792429799</v>
      </c>
      <c r="J1057" s="3">
        <v>24</v>
      </c>
      <c r="K1057" s="3">
        <v>275.61588764819999</v>
      </c>
      <c r="L1057" s="3">
        <v>69</v>
      </c>
      <c r="M1057" s="3">
        <v>19</v>
      </c>
      <c r="N1057" s="3">
        <v>3</v>
      </c>
      <c r="O1057" s="3">
        <v>715</v>
      </c>
      <c r="P1057" s="3">
        <v>3</v>
      </c>
      <c r="Q1057" s="3">
        <v>4136.3290969671498</v>
      </c>
      <c r="R1057" s="3">
        <v>2</v>
      </c>
      <c r="S1057" s="3">
        <v>0</v>
      </c>
      <c r="T1057" s="3">
        <v>0</v>
      </c>
      <c r="U1057" s="3">
        <v>9866.3540211027503</v>
      </c>
      <c r="V1057" s="3">
        <v>0</v>
      </c>
    </row>
    <row r="1058" spans="1:22" ht="21.75" customHeight="1" x14ac:dyDescent="0.3">
      <c r="A1058" s="3" t="s">
        <v>1084</v>
      </c>
      <c r="B1058" s="3">
        <v>32</v>
      </c>
      <c r="C1058" s="3" t="s">
        <v>28</v>
      </c>
      <c r="D1058" s="3" t="s">
        <v>24</v>
      </c>
      <c r="E1058" s="3">
        <v>26720.549254224199</v>
      </c>
      <c r="F1058" s="3">
        <v>218</v>
      </c>
      <c r="G1058" s="3">
        <v>1167.28500050871</v>
      </c>
      <c r="H1058" s="3">
        <v>10</v>
      </c>
      <c r="I1058" s="3">
        <v>941.64643943115402</v>
      </c>
      <c r="J1058" s="3">
        <v>41</v>
      </c>
      <c r="K1058" s="3">
        <v>28.9201411990461</v>
      </c>
      <c r="L1058" s="3">
        <v>25</v>
      </c>
      <c r="M1058" s="3">
        <v>2</v>
      </c>
      <c r="N1058" s="3">
        <v>1</v>
      </c>
      <c r="O1058" s="3">
        <v>304</v>
      </c>
      <c r="P1058" s="3">
        <v>1</v>
      </c>
      <c r="Q1058" s="3">
        <v>12347.919336385101</v>
      </c>
      <c r="R1058" s="3">
        <v>7</v>
      </c>
      <c r="S1058" s="3">
        <v>0</v>
      </c>
      <c r="T1058" s="3">
        <v>0</v>
      </c>
      <c r="U1058" s="3">
        <v>7879.4130787655304</v>
      </c>
      <c r="V1058" s="3">
        <v>1</v>
      </c>
    </row>
    <row r="1059" spans="1:22" ht="21.75" customHeight="1" x14ac:dyDescent="0.3">
      <c r="A1059" s="3" t="s">
        <v>1085</v>
      </c>
      <c r="B1059" s="3">
        <v>62</v>
      </c>
      <c r="C1059" s="3" t="s">
        <v>23</v>
      </c>
      <c r="D1059" s="3" t="s">
        <v>33</v>
      </c>
      <c r="E1059" s="3">
        <v>44483.405142012198</v>
      </c>
      <c r="F1059" s="3">
        <v>133</v>
      </c>
      <c r="G1059" s="3">
        <v>1639.56911100158</v>
      </c>
      <c r="H1059" s="3">
        <v>6</v>
      </c>
      <c r="I1059" s="3">
        <v>822.68836456440397</v>
      </c>
      <c r="J1059" s="3">
        <v>42</v>
      </c>
      <c r="K1059" s="3">
        <v>950.66757366245201</v>
      </c>
      <c r="L1059" s="3">
        <v>78</v>
      </c>
      <c r="M1059" s="3">
        <v>2</v>
      </c>
      <c r="N1059" s="3">
        <v>0</v>
      </c>
      <c r="O1059" s="3">
        <v>505</v>
      </c>
      <c r="P1059" s="3">
        <v>4</v>
      </c>
      <c r="Q1059" s="3">
        <v>21305.169415898199</v>
      </c>
      <c r="R1059" s="3">
        <v>3</v>
      </c>
      <c r="S1059" s="3">
        <v>0</v>
      </c>
      <c r="T1059" s="3">
        <v>0</v>
      </c>
      <c r="U1059" s="3">
        <v>10154.033968183099</v>
      </c>
      <c r="V1059" s="3">
        <v>1</v>
      </c>
    </row>
    <row r="1060" spans="1:22" ht="21.75" customHeight="1" x14ac:dyDescent="0.3">
      <c r="A1060" s="3" t="s">
        <v>1086</v>
      </c>
      <c r="B1060" s="3">
        <v>22</v>
      </c>
      <c r="C1060" s="3" t="s">
        <v>23</v>
      </c>
      <c r="D1060" s="3" t="s">
        <v>33</v>
      </c>
      <c r="E1060" s="3">
        <v>47397.403094251</v>
      </c>
      <c r="F1060" s="3">
        <v>168</v>
      </c>
      <c r="G1060" s="3">
        <v>123.515894468219</v>
      </c>
      <c r="H1060" s="3">
        <v>11</v>
      </c>
      <c r="I1060" s="3">
        <v>1264.9161322345201</v>
      </c>
      <c r="J1060" s="3">
        <v>24</v>
      </c>
      <c r="K1060" s="3">
        <v>540.28277208180396</v>
      </c>
      <c r="L1060" s="3">
        <v>0</v>
      </c>
      <c r="M1060" s="3">
        <v>19</v>
      </c>
      <c r="N1060" s="3">
        <v>0</v>
      </c>
      <c r="O1060" s="3">
        <v>768</v>
      </c>
      <c r="P1060" s="3">
        <v>1</v>
      </c>
      <c r="Q1060" s="3">
        <v>11084.759486041799</v>
      </c>
      <c r="R1060" s="3">
        <v>3</v>
      </c>
      <c r="S1060" s="3">
        <v>0</v>
      </c>
      <c r="T1060" s="3">
        <v>0</v>
      </c>
      <c r="U1060" s="3">
        <v>8712.3741422991498</v>
      </c>
      <c r="V1060" s="3">
        <v>0</v>
      </c>
    </row>
    <row r="1061" spans="1:22" ht="21.75" customHeight="1" x14ac:dyDescent="0.3">
      <c r="A1061" s="3" t="s">
        <v>1087</v>
      </c>
      <c r="B1061" s="3">
        <v>52</v>
      </c>
      <c r="C1061" s="3" t="s">
        <v>28</v>
      </c>
      <c r="D1061" s="3" t="s">
        <v>24</v>
      </c>
      <c r="E1061" s="3">
        <v>77755.502261095404</v>
      </c>
      <c r="F1061" s="3">
        <v>132</v>
      </c>
      <c r="G1061" s="3">
        <v>1321.79247822551</v>
      </c>
      <c r="H1061" s="3">
        <v>1</v>
      </c>
      <c r="I1061" s="3">
        <v>921.59366719328602</v>
      </c>
      <c r="J1061" s="3">
        <v>45</v>
      </c>
      <c r="K1061" s="3">
        <v>391.66322256246099</v>
      </c>
      <c r="L1061" s="3">
        <v>1</v>
      </c>
      <c r="M1061" s="3">
        <v>11</v>
      </c>
      <c r="N1061" s="3">
        <v>4</v>
      </c>
      <c r="O1061" s="3">
        <v>381</v>
      </c>
      <c r="P1061" s="3">
        <v>0</v>
      </c>
      <c r="Q1061" s="3">
        <v>13568.492264475601</v>
      </c>
      <c r="R1061" s="3">
        <v>5</v>
      </c>
      <c r="S1061" s="3">
        <v>0</v>
      </c>
      <c r="T1061" s="3">
        <v>0</v>
      </c>
      <c r="U1061" s="3">
        <v>4200.7905703814804</v>
      </c>
      <c r="V1061" s="3">
        <v>1</v>
      </c>
    </row>
    <row r="1062" spans="1:22" ht="21.75" customHeight="1" x14ac:dyDescent="0.3">
      <c r="A1062" s="3" t="s">
        <v>1088</v>
      </c>
      <c r="B1062" s="3">
        <v>25</v>
      </c>
      <c r="C1062" s="3" t="s">
        <v>31</v>
      </c>
      <c r="D1062" s="3" t="s">
        <v>26</v>
      </c>
      <c r="E1062" s="3">
        <v>26719.780705973</v>
      </c>
      <c r="F1062" s="3">
        <v>229</v>
      </c>
      <c r="G1062" s="3">
        <v>1379.9146323802499</v>
      </c>
      <c r="H1062" s="3">
        <v>2</v>
      </c>
      <c r="I1062" s="3">
        <v>553.10170009914202</v>
      </c>
      <c r="J1062" s="3">
        <v>10</v>
      </c>
      <c r="K1062" s="3">
        <v>50.838381339211601</v>
      </c>
      <c r="L1062" s="3">
        <v>35</v>
      </c>
      <c r="M1062" s="3">
        <v>9</v>
      </c>
      <c r="N1062" s="3">
        <v>8</v>
      </c>
      <c r="O1062" s="3">
        <v>366</v>
      </c>
      <c r="P1062" s="3">
        <v>4</v>
      </c>
      <c r="Q1062" s="3">
        <v>26775.649603235899</v>
      </c>
      <c r="R1062" s="3">
        <v>7</v>
      </c>
      <c r="S1062" s="3">
        <v>0</v>
      </c>
      <c r="T1062" s="3">
        <v>0</v>
      </c>
      <c r="U1062" s="3">
        <v>5701.1623876816502</v>
      </c>
      <c r="V1062" s="3">
        <v>1</v>
      </c>
    </row>
    <row r="1063" spans="1:22" ht="21.75" customHeight="1" x14ac:dyDescent="0.3">
      <c r="A1063" s="3" t="s">
        <v>1089</v>
      </c>
      <c r="B1063" s="3">
        <v>69</v>
      </c>
      <c r="C1063" s="3" t="s">
        <v>28</v>
      </c>
      <c r="D1063" s="3" t="s">
        <v>33</v>
      </c>
      <c r="E1063" s="3">
        <v>25051.126269459699</v>
      </c>
      <c r="F1063" s="3">
        <v>147</v>
      </c>
      <c r="G1063" s="3">
        <v>1883.96872068772</v>
      </c>
      <c r="H1063" s="3">
        <v>4</v>
      </c>
      <c r="I1063" s="3">
        <v>834.55026831235102</v>
      </c>
      <c r="J1063" s="3">
        <v>34</v>
      </c>
      <c r="K1063" s="3">
        <v>499.51195834627902</v>
      </c>
      <c r="L1063" s="3">
        <v>55</v>
      </c>
      <c r="M1063" s="3">
        <v>19</v>
      </c>
      <c r="N1063" s="3">
        <v>6</v>
      </c>
      <c r="O1063" s="3">
        <v>566</v>
      </c>
      <c r="P1063" s="3">
        <v>3</v>
      </c>
      <c r="Q1063" s="3">
        <v>570.52636881993601</v>
      </c>
      <c r="R1063" s="3">
        <v>1</v>
      </c>
      <c r="S1063" s="3">
        <v>0</v>
      </c>
      <c r="T1063" s="3">
        <v>0</v>
      </c>
      <c r="U1063" s="3">
        <v>8383.7225048328801</v>
      </c>
      <c r="V1063" s="3">
        <v>1</v>
      </c>
    </row>
    <row r="1064" spans="1:22" ht="21.75" customHeight="1" x14ac:dyDescent="0.3">
      <c r="A1064" s="3" t="s">
        <v>1090</v>
      </c>
      <c r="B1064" s="3">
        <v>29</v>
      </c>
      <c r="C1064" s="3" t="s">
        <v>23</v>
      </c>
      <c r="D1064" s="3" t="s">
        <v>24</v>
      </c>
      <c r="E1064" s="3">
        <v>53162.760966882197</v>
      </c>
      <c r="F1064" s="3">
        <v>203</v>
      </c>
      <c r="G1064" s="3">
        <v>881.814867228975</v>
      </c>
      <c r="H1064" s="3">
        <v>6</v>
      </c>
      <c r="I1064" s="3">
        <v>670.89163496188303</v>
      </c>
      <c r="J1064" s="3">
        <v>0</v>
      </c>
      <c r="K1064" s="3">
        <v>399.00454425076902</v>
      </c>
      <c r="L1064" s="3">
        <v>34</v>
      </c>
      <c r="M1064" s="3">
        <v>17</v>
      </c>
      <c r="N1064" s="3">
        <v>1</v>
      </c>
      <c r="O1064" s="3">
        <v>774</v>
      </c>
      <c r="P1064" s="3">
        <v>4</v>
      </c>
      <c r="Q1064" s="3">
        <v>13150.6462609316</v>
      </c>
      <c r="R1064" s="3">
        <v>1</v>
      </c>
      <c r="S1064" s="3">
        <v>0</v>
      </c>
      <c r="T1064" s="3">
        <v>0</v>
      </c>
      <c r="U1064" s="3">
        <v>1655.30258259484</v>
      </c>
      <c r="V1064" s="3">
        <v>0</v>
      </c>
    </row>
    <row r="1065" spans="1:22" ht="21.75" customHeight="1" x14ac:dyDescent="0.3">
      <c r="A1065" s="3" t="s">
        <v>1091</v>
      </c>
      <c r="B1065" s="3">
        <v>24</v>
      </c>
      <c r="C1065" s="3" t="s">
        <v>28</v>
      </c>
      <c r="D1065" s="3" t="s">
        <v>24</v>
      </c>
      <c r="E1065" s="3">
        <v>70715.778849093098</v>
      </c>
      <c r="F1065" s="3">
        <v>38</v>
      </c>
      <c r="G1065" s="3">
        <v>1048.3868242799299</v>
      </c>
      <c r="H1065" s="3">
        <v>5</v>
      </c>
      <c r="I1065" s="3">
        <v>856.83996728185605</v>
      </c>
      <c r="J1065" s="3">
        <v>22</v>
      </c>
      <c r="K1065" s="3">
        <v>51.690356879043001</v>
      </c>
      <c r="L1065" s="3">
        <v>26</v>
      </c>
      <c r="M1065" s="3">
        <v>11</v>
      </c>
      <c r="N1065" s="3">
        <v>5</v>
      </c>
      <c r="O1065" s="3">
        <v>785</v>
      </c>
      <c r="P1065" s="3">
        <v>3</v>
      </c>
      <c r="Q1065" s="3">
        <v>18866.187449484001</v>
      </c>
      <c r="R1065" s="3">
        <v>3</v>
      </c>
      <c r="S1065" s="3">
        <v>0</v>
      </c>
      <c r="T1065" s="3">
        <v>1</v>
      </c>
      <c r="U1065" s="3">
        <v>5260.2831131759403</v>
      </c>
      <c r="V1065" s="3">
        <v>1</v>
      </c>
    </row>
    <row r="1066" spans="1:22" ht="21.75" customHeight="1" x14ac:dyDescent="0.3">
      <c r="A1066" s="3" t="s">
        <v>1092</v>
      </c>
      <c r="B1066" s="3">
        <v>42</v>
      </c>
      <c r="C1066" s="3" t="s">
        <v>23</v>
      </c>
      <c r="D1066" s="3" t="s">
        <v>33</v>
      </c>
      <c r="E1066" s="3">
        <v>59928.674252729303</v>
      </c>
      <c r="F1066" s="3">
        <v>88</v>
      </c>
      <c r="G1066" s="3">
        <v>2277.1766417774102</v>
      </c>
      <c r="H1066" s="3">
        <v>11</v>
      </c>
      <c r="I1066" s="3">
        <v>653.08060067161603</v>
      </c>
      <c r="J1066" s="3">
        <v>2</v>
      </c>
      <c r="K1066" s="3">
        <v>428.05208133692702</v>
      </c>
      <c r="L1066" s="3">
        <v>66</v>
      </c>
      <c r="M1066" s="3">
        <v>3</v>
      </c>
      <c r="N1066" s="3">
        <v>9</v>
      </c>
      <c r="O1066" s="3">
        <v>452</v>
      </c>
      <c r="P1066" s="3">
        <v>2</v>
      </c>
      <c r="Q1066" s="3">
        <v>13876.257633457401</v>
      </c>
      <c r="R1066" s="3">
        <v>7</v>
      </c>
      <c r="S1066" s="3">
        <v>0</v>
      </c>
      <c r="T1066" s="3">
        <v>0</v>
      </c>
      <c r="U1066" s="3">
        <v>7013.5409277157296</v>
      </c>
      <c r="V1066" s="3">
        <v>1</v>
      </c>
    </row>
    <row r="1067" spans="1:22" ht="21.75" customHeight="1" x14ac:dyDescent="0.3">
      <c r="A1067" s="3" t="s">
        <v>1093</v>
      </c>
      <c r="B1067" s="3">
        <v>29</v>
      </c>
      <c r="C1067" s="3" t="s">
        <v>28</v>
      </c>
      <c r="D1067" s="3" t="s">
        <v>24</v>
      </c>
      <c r="E1067" s="3">
        <v>55448.184081613501</v>
      </c>
      <c r="F1067" s="3">
        <v>225</v>
      </c>
      <c r="G1067" s="3">
        <v>1835.5388977396899</v>
      </c>
      <c r="H1067" s="3">
        <v>6</v>
      </c>
      <c r="I1067" s="3">
        <v>563.11624255878996</v>
      </c>
      <c r="J1067" s="3">
        <v>40</v>
      </c>
      <c r="K1067" s="3">
        <v>806.29985139586495</v>
      </c>
      <c r="L1067" s="3">
        <v>55</v>
      </c>
      <c r="M1067" s="3">
        <v>18</v>
      </c>
      <c r="N1067" s="3">
        <v>6</v>
      </c>
      <c r="O1067" s="3">
        <v>853</v>
      </c>
      <c r="P1067" s="3">
        <v>3</v>
      </c>
      <c r="Q1067" s="3">
        <v>2240.2587854221001</v>
      </c>
      <c r="R1067" s="3">
        <v>4</v>
      </c>
      <c r="S1067" s="3">
        <v>0</v>
      </c>
      <c r="T1067" s="3">
        <v>0</v>
      </c>
      <c r="U1067" s="3">
        <v>8095.7538383641804</v>
      </c>
      <c r="V1067" s="3">
        <v>1</v>
      </c>
    </row>
    <row r="1068" spans="1:22" ht="21.75" customHeight="1" x14ac:dyDescent="0.3">
      <c r="A1068" s="3" t="s">
        <v>1094</v>
      </c>
      <c r="B1068" s="3">
        <v>63</v>
      </c>
      <c r="C1068" s="3" t="s">
        <v>28</v>
      </c>
      <c r="D1068" s="3" t="s">
        <v>26</v>
      </c>
      <c r="E1068" s="3">
        <v>44805.055459972398</v>
      </c>
      <c r="F1068" s="3">
        <v>100</v>
      </c>
      <c r="G1068" s="3">
        <v>2082.3789109265699</v>
      </c>
      <c r="H1068" s="3">
        <v>10</v>
      </c>
      <c r="I1068" s="3">
        <v>869.745274461956</v>
      </c>
      <c r="J1068" s="3">
        <v>0</v>
      </c>
      <c r="K1068" s="3">
        <v>434.91926453623398</v>
      </c>
      <c r="L1068" s="3">
        <v>45</v>
      </c>
      <c r="M1068" s="3">
        <v>18</v>
      </c>
      <c r="N1068" s="3">
        <v>7</v>
      </c>
      <c r="O1068" s="3">
        <v>786</v>
      </c>
      <c r="P1068" s="3">
        <v>1</v>
      </c>
      <c r="Q1068" s="3">
        <v>23572.072823835901</v>
      </c>
      <c r="R1068" s="3">
        <v>4</v>
      </c>
      <c r="S1068" s="3">
        <v>0</v>
      </c>
      <c r="T1068" s="3">
        <v>0</v>
      </c>
      <c r="U1068" s="3">
        <v>5183.5945579849104</v>
      </c>
      <c r="V1068" s="3">
        <v>1</v>
      </c>
    </row>
    <row r="1069" spans="1:22" ht="21.75" customHeight="1" x14ac:dyDescent="0.3">
      <c r="A1069" s="3" t="s">
        <v>1095</v>
      </c>
      <c r="B1069" s="3">
        <v>21</v>
      </c>
      <c r="C1069" s="3" t="s">
        <v>31</v>
      </c>
      <c r="D1069" s="3" t="s">
        <v>24</v>
      </c>
      <c r="E1069" s="3">
        <v>62169.888727306999</v>
      </c>
      <c r="F1069" s="3">
        <v>218</v>
      </c>
      <c r="G1069" s="3">
        <v>96.737158456606494</v>
      </c>
      <c r="H1069" s="3">
        <v>5</v>
      </c>
      <c r="I1069" s="3">
        <v>819.52637001579399</v>
      </c>
      <c r="J1069" s="3">
        <v>43</v>
      </c>
      <c r="K1069" s="3">
        <v>794.13249234880402</v>
      </c>
      <c r="L1069" s="3">
        <v>19</v>
      </c>
      <c r="M1069" s="3">
        <v>16</v>
      </c>
      <c r="N1069" s="3">
        <v>8</v>
      </c>
      <c r="O1069" s="3">
        <v>890</v>
      </c>
      <c r="P1069" s="3">
        <v>0</v>
      </c>
      <c r="Q1069" s="3">
        <v>17034.0338459136</v>
      </c>
      <c r="R1069" s="3">
        <v>6</v>
      </c>
      <c r="S1069" s="3">
        <v>0</v>
      </c>
      <c r="T1069" s="3">
        <v>0</v>
      </c>
      <c r="U1069" s="3">
        <v>11384.4198175687</v>
      </c>
      <c r="V1069" s="3">
        <v>1</v>
      </c>
    </row>
    <row r="1070" spans="1:22" ht="21.75" customHeight="1" x14ac:dyDescent="0.3">
      <c r="A1070" s="3" t="s">
        <v>1096</v>
      </c>
      <c r="B1070" s="3">
        <v>32</v>
      </c>
      <c r="C1070" s="3" t="s">
        <v>23</v>
      </c>
      <c r="D1070" s="3" t="s">
        <v>26</v>
      </c>
      <c r="E1070" s="3">
        <v>64884.005956700799</v>
      </c>
      <c r="F1070" s="3">
        <v>126</v>
      </c>
      <c r="G1070" s="3">
        <v>965.33736154539201</v>
      </c>
      <c r="H1070" s="3">
        <v>11</v>
      </c>
      <c r="I1070" s="3">
        <v>1172.38454576605</v>
      </c>
      <c r="J1070" s="3">
        <v>11</v>
      </c>
      <c r="K1070" s="3">
        <v>889.18961157697402</v>
      </c>
      <c r="L1070" s="3">
        <v>7</v>
      </c>
      <c r="M1070" s="3">
        <v>7</v>
      </c>
      <c r="N1070" s="3">
        <v>2</v>
      </c>
      <c r="O1070" s="3">
        <v>870</v>
      </c>
      <c r="P1070" s="3">
        <v>4</v>
      </c>
      <c r="Q1070" s="3">
        <v>13611.7065414916</v>
      </c>
      <c r="R1070" s="3">
        <v>1</v>
      </c>
      <c r="S1070" s="3">
        <v>1</v>
      </c>
      <c r="T1070" s="3">
        <v>0</v>
      </c>
      <c r="U1070" s="3">
        <v>1071.3786040627001</v>
      </c>
      <c r="V1070" s="3">
        <v>1</v>
      </c>
    </row>
    <row r="1071" spans="1:22" ht="21.75" customHeight="1" x14ac:dyDescent="0.3">
      <c r="A1071" s="3" t="s">
        <v>1097</v>
      </c>
      <c r="B1071" s="3">
        <v>59</v>
      </c>
      <c r="C1071" s="3" t="s">
        <v>31</v>
      </c>
      <c r="D1071" s="3" t="s">
        <v>26</v>
      </c>
      <c r="E1071" s="3">
        <v>45368.4044086758</v>
      </c>
      <c r="F1071" s="3">
        <v>75</v>
      </c>
      <c r="G1071" s="3">
        <v>2713.0117617923602</v>
      </c>
      <c r="H1071" s="3">
        <v>0</v>
      </c>
      <c r="I1071" s="3">
        <v>654.76544230351499</v>
      </c>
      <c r="J1071" s="3">
        <v>37</v>
      </c>
      <c r="K1071" s="3">
        <v>432.899815591856</v>
      </c>
      <c r="L1071" s="3">
        <v>71</v>
      </c>
      <c r="M1071" s="3">
        <v>10</v>
      </c>
      <c r="N1071" s="3">
        <v>1</v>
      </c>
      <c r="O1071" s="3">
        <v>347</v>
      </c>
      <c r="P1071" s="3">
        <v>2</v>
      </c>
      <c r="Q1071" s="3">
        <v>3708.90688737541</v>
      </c>
      <c r="R1071" s="3">
        <v>5</v>
      </c>
      <c r="S1071" s="3">
        <v>0</v>
      </c>
      <c r="T1071" s="3">
        <v>0</v>
      </c>
      <c r="U1071" s="3">
        <v>8086.6653126390902</v>
      </c>
      <c r="V1071" s="3">
        <v>1</v>
      </c>
    </row>
    <row r="1072" spans="1:22" ht="21.75" customHeight="1" x14ac:dyDescent="0.3">
      <c r="A1072" s="3" t="s">
        <v>1098</v>
      </c>
      <c r="B1072" s="3">
        <v>21</v>
      </c>
      <c r="C1072" s="3" t="s">
        <v>23</v>
      </c>
      <c r="D1072" s="3" t="s">
        <v>33</v>
      </c>
      <c r="E1072" s="3">
        <v>32924.758816644302</v>
      </c>
      <c r="F1072" s="3">
        <v>112</v>
      </c>
      <c r="G1072" s="3">
        <v>1432.8477198437899</v>
      </c>
      <c r="H1072" s="3">
        <v>4</v>
      </c>
      <c r="I1072" s="3">
        <v>106.701153376642</v>
      </c>
      <c r="J1072" s="3">
        <v>39</v>
      </c>
      <c r="K1072" s="3">
        <v>477.656957265637</v>
      </c>
      <c r="L1072" s="3">
        <v>25</v>
      </c>
      <c r="M1072" s="3">
        <v>4</v>
      </c>
      <c r="N1072" s="3">
        <v>6</v>
      </c>
      <c r="O1072" s="3">
        <v>323</v>
      </c>
      <c r="P1072" s="3">
        <v>2</v>
      </c>
      <c r="Q1072" s="3">
        <v>25747.013683397501</v>
      </c>
      <c r="R1072" s="3">
        <v>1</v>
      </c>
      <c r="S1072" s="3">
        <v>1</v>
      </c>
      <c r="T1072" s="3">
        <v>0</v>
      </c>
      <c r="U1072" s="3">
        <v>10683.3547184168</v>
      </c>
      <c r="V1072" s="3">
        <v>1</v>
      </c>
    </row>
    <row r="1073" spans="1:22" ht="21.75" customHeight="1" x14ac:dyDescent="0.3">
      <c r="A1073" s="3" t="s">
        <v>1099</v>
      </c>
      <c r="B1073" s="3">
        <v>39</v>
      </c>
      <c r="C1073" s="3" t="s">
        <v>28</v>
      </c>
      <c r="D1073" s="3" t="s">
        <v>24</v>
      </c>
      <c r="E1073" s="3">
        <v>33041.802283649398</v>
      </c>
      <c r="F1073" s="3">
        <v>124</v>
      </c>
      <c r="G1073" s="3">
        <v>1399.4198331608</v>
      </c>
      <c r="H1073" s="3">
        <v>11</v>
      </c>
      <c r="I1073" s="3">
        <v>672.64522053784106</v>
      </c>
      <c r="J1073" s="3">
        <v>30</v>
      </c>
      <c r="K1073" s="3">
        <v>625.36587859925703</v>
      </c>
      <c r="L1073" s="3">
        <v>73</v>
      </c>
      <c r="M1073" s="3">
        <v>4</v>
      </c>
      <c r="N1073" s="3">
        <v>7</v>
      </c>
      <c r="O1073" s="3">
        <v>674</v>
      </c>
      <c r="P1073" s="3">
        <v>2</v>
      </c>
      <c r="Q1073" s="3">
        <v>15520.541803284999</v>
      </c>
      <c r="R1073" s="3">
        <v>2</v>
      </c>
      <c r="S1073" s="3">
        <v>1</v>
      </c>
      <c r="T1073" s="3">
        <v>0</v>
      </c>
      <c r="U1073" s="3">
        <v>21660.872189191501</v>
      </c>
      <c r="V1073" s="3">
        <v>1</v>
      </c>
    </row>
    <row r="1074" spans="1:22" ht="21.75" customHeight="1" x14ac:dyDescent="0.3">
      <c r="A1074" s="3" t="s">
        <v>1100</v>
      </c>
      <c r="B1074" s="3">
        <v>20</v>
      </c>
      <c r="C1074" s="3" t="s">
        <v>23</v>
      </c>
      <c r="D1074" s="3" t="s">
        <v>26</v>
      </c>
      <c r="E1074" s="3">
        <v>65817.217004858001</v>
      </c>
      <c r="F1074" s="3">
        <v>237</v>
      </c>
      <c r="G1074" s="3">
        <v>1434.1974687423301</v>
      </c>
      <c r="H1074" s="3">
        <v>0</v>
      </c>
      <c r="I1074" s="3">
        <v>230.74923437919799</v>
      </c>
      <c r="J1074" s="3">
        <v>28</v>
      </c>
      <c r="K1074" s="3">
        <v>755.66206583011899</v>
      </c>
      <c r="L1074" s="3">
        <v>61</v>
      </c>
      <c r="M1074" s="3">
        <v>12</v>
      </c>
      <c r="N1074" s="3">
        <v>8</v>
      </c>
      <c r="O1074" s="3">
        <v>656</v>
      </c>
      <c r="P1074" s="3">
        <v>1</v>
      </c>
      <c r="Q1074" s="3">
        <v>14675.2938101158</v>
      </c>
      <c r="R1074" s="3">
        <v>1</v>
      </c>
      <c r="S1074" s="3">
        <v>0</v>
      </c>
      <c r="T1074" s="3">
        <v>0</v>
      </c>
      <c r="U1074" s="3">
        <v>1991.69962608843</v>
      </c>
      <c r="V1074" s="3">
        <v>0</v>
      </c>
    </row>
    <row r="1075" spans="1:22" ht="21.75" customHeight="1" x14ac:dyDescent="0.3">
      <c r="A1075" s="3" t="s">
        <v>1101</v>
      </c>
      <c r="B1075" s="3">
        <v>56</v>
      </c>
      <c r="C1075" s="3" t="s">
        <v>31</v>
      </c>
      <c r="D1075" s="3" t="s">
        <v>26</v>
      </c>
      <c r="E1075" s="3">
        <v>22203.080220243999</v>
      </c>
      <c r="F1075" s="3">
        <v>132</v>
      </c>
      <c r="G1075" s="3">
        <v>2755.9954805919601</v>
      </c>
      <c r="H1075" s="3">
        <v>6</v>
      </c>
      <c r="I1075" s="3">
        <v>945.48519093380196</v>
      </c>
      <c r="J1075" s="3">
        <v>34</v>
      </c>
      <c r="K1075" s="3">
        <v>855.60899513315098</v>
      </c>
      <c r="L1075" s="3">
        <v>32</v>
      </c>
      <c r="M1075" s="3">
        <v>3</v>
      </c>
      <c r="N1075" s="3">
        <v>9</v>
      </c>
      <c r="O1075" s="3">
        <v>332</v>
      </c>
      <c r="P1075" s="3">
        <v>3</v>
      </c>
      <c r="Q1075" s="3">
        <v>15513.480461958299</v>
      </c>
      <c r="R1075" s="3">
        <v>6</v>
      </c>
      <c r="S1075" s="3">
        <v>0</v>
      </c>
      <c r="T1075" s="3">
        <v>0</v>
      </c>
      <c r="U1075" s="3">
        <v>500</v>
      </c>
      <c r="V1075" s="3">
        <v>1</v>
      </c>
    </row>
    <row r="1076" spans="1:22" ht="21.75" customHeight="1" x14ac:dyDescent="0.3">
      <c r="A1076" s="3" t="s">
        <v>1102</v>
      </c>
      <c r="B1076" s="3">
        <v>28</v>
      </c>
      <c r="C1076" s="3" t="s">
        <v>31</v>
      </c>
      <c r="D1076" s="3" t="s">
        <v>24</v>
      </c>
      <c r="E1076" s="3">
        <v>80187.065155347998</v>
      </c>
      <c r="F1076" s="3">
        <v>215</v>
      </c>
      <c r="G1076" s="3">
        <v>903.03025227731803</v>
      </c>
      <c r="H1076" s="3">
        <v>3</v>
      </c>
      <c r="I1076" s="3">
        <v>214.13572507792401</v>
      </c>
      <c r="J1076" s="3">
        <v>27</v>
      </c>
      <c r="K1076" s="3">
        <v>879.63638866712597</v>
      </c>
      <c r="L1076" s="3">
        <v>60</v>
      </c>
      <c r="M1076" s="3">
        <v>12</v>
      </c>
      <c r="N1076" s="3">
        <v>4</v>
      </c>
      <c r="O1076" s="3">
        <v>771</v>
      </c>
      <c r="P1076" s="3">
        <v>2</v>
      </c>
      <c r="Q1076" s="3">
        <v>17748.326042841902</v>
      </c>
      <c r="R1076" s="3">
        <v>5</v>
      </c>
      <c r="S1076" s="3">
        <v>0</v>
      </c>
      <c r="T1076" s="3">
        <v>0</v>
      </c>
      <c r="U1076" s="3">
        <v>12405.7467132855</v>
      </c>
      <c r="V1076" s="3">
        <v>1</v>
      </c>
    </row>
    <row r="1077" spans="1:22" ht="21.75" customHeight="1" x14ac:dyDescent="0.3">
      <c r="A1077" s="3" t="s">
        <v>1103</v>
      </c>
      <c r="B1077" s="3">
        <v>36</v>
      </c>
      <c r="C1077" s="3" t="s">
        <v>31</v>
      </c>
      <c r="D1077" s="3" t="s">
        <v>26</v>
      </c>
      <c r="E1077" s="3">
        <v>41789.737517097099</v>
      </c>
      <c r="F1077" s="3">
        <v>164</v>
      </c>
      <c r="G1077" s="3">
        <v>2037.1699872982399</v>
      </c>
      <c r="H1077" s="3">
        <v>4</v>
      </c>
      <c r="I1077" s="3">
        <v>454.07012815506499</v>
      </c>
      <c r="J1077" s="3">
        <v>20</v>
      </c>
      <c r="K1077" s="3">
        <v>316.61192186309103</v>
      </c>
      <c r="L1077" s="3">
        <v>19</v>
      </c>
      <c r="M1077" s="3">
        <v>15</v>
      </c>
      <c r="N1077" s="3">
        <v>8</v>
      </c>
      <c r="O1077" s="3">
        <v>474</v>
      </c>
      <c r="P1077" s="3">
        <v>0</v>
      </c>
      <c r="Q1077" s="3">
        <v>12684.919348756801</v>
      </c>
      <c r="R1077" s="3">
        <v>6</v>
      </c>
      <c r="S1077" s="3">
        <v>0</v>
      </c>
      <c r="T1077" s="3">
        <v>0</v>
      </c>
      <c r="U1077" s="3">
        <v>9974.9746683410704</v>
      </c>
      <c r="V1077" s="3">
        <v>1</v>
      </c>
    </row>
    <row r="1078" spans="1:22" ht="21.75" customHeight="1" x14ac:dyDescent="0.3">
      <c r="A1078" s="3" t="s">
        <v>1104</v>
      </c>
      <c r="B1078" s="3">
        <v>28</v>
      </c>
      <c r="C1078" s="3" t="s">
        <v>23</v>
      </c>
      <c r="D1078" s="3" t="s">
        <v>24</v>
      </c>
      <c r="E1078" s="3">
        <v>55571.574745476297</v>
      </c>
      <c r="F1078" s="3">
        <v>29</v>
      </c>
      <c r="G1078" s="3">
        <v>1711.1504475100301</v>
      </c>
      <c r="H1078" s="3">
        <v>0</v>
      </c>
      <c r="I1078" s="3">
        <v>673.18293960379799</v>
      </c>
      <c r="J1078" s="3">
        <v>10</v>
      </c>
      <c r="K1078" s="3">
        <v>863.66617856971095</v>
      </c>
      <c r="L1078" s="3">
        <v>67</v>
      </c>
      <c r="M1078" s="3">
        <v>11</v>
      </c>
      <c r="N1078" s="3">
        <v>0</v>
      </c>
      <c r="O1078" s="3">
        <v>864</v>
      </c>
      <c r="P1078" s="3">
        <v>0</v>
      </c>
      <c r="Q1078" s="3">
        <v>11292.171714800201</v>
      </c>
      <c r="R1078" s="3">
        <v>6</v>
      </c>
      <c r="S1078" s="3">
        <v>0</v>
      </c>
      <c r="T1078" s="3">
        <v>0</v>
      </c>
      <c r="U1078" s="3">
        <v>9579.4116265230205</v>
      </c>
      <c r="V1078" s="3">
        <v>1</v>
      </c>
    </row>
    <row r="1079" spans="1:22" ht="21.75" customHeight="1" x14ac:dyDescent="0.3">
      <c r="A1079" s="3" t="s">
        <v>1105</v>
      </c>
      <c r="B1079" s="3">
        <v>30</v>
      </c>
      <c r="C1079" s="3" t="s">
        <v>31</v>
      </c>
      <c r="D1079" s="3" t="s">
        <v>33</v>
      </c>
      <c r="E1079" s="3">
        <v>62630.781043587704</v>
      </c>
      <c r="F1079" s="3">
        <v>167</v>
      </c>
      <c r="G1079" s="3">
        <v>407.03249551914797</v>
      </c>
      <c r="H1079" s="3">
        <v>7</v>
      </c>
      <c r="I1079" s="3">
        <v>1340.3827116663999</v>
      </c>
      <c r="J1079" s="3">
        <v>25</v>
      </c>
      <c r="K1079" s="3">
        <v>628.64338194565096</v>
      </c>
      <c r="L1079" s="3">
        <v>28</v>
      </c>
      <c r="M1079" s="3">
        <v>13</v>
      </c>
      <c r="N1079" s="3">
        <v>8</v>
      </c>
      <c r="O1079" s="3">
        <v>797</v>
      </c>
      <c r="P1079" s="3">
        <v>4</v>
      </c>
      <c r="Q1079" s="3">
        <v>0</v>
      </c>
      <c r="R1079" s="3">
        <v>0</v>
      </c>
      <c r="S1079" s="3">
        <v>0</v>
      </c>
      <c r="T1079" s="3">
        <v>0</v>
      </c>
      <c r="U1079" s="3">
        <v>500</v>
      </c>
      <c r="V1079" s="3">
        <v>0</v>
      </c>
    </row>
    <row r="1080" spans="1:22" ht="21.75" customHeight="1" x14ac:dyDescent="0.3">
      <c r="A1080" s="3" t="s">
        <v>1106</v>
      </c>
      <c r="B1080" s="3">
        <v>34</v>
      </c>
      <c r="C1080" s="3" t="s">
        <v>31</v>
      </c>
      <c r="D1080" s="3" t="s">
        <v>26</v>
      </c>
      <c r="E1080" s="3">
        <v>37693.657129476502</v>
      </c>
      <c r="F1080" s="3">
        <v>201</v>
      </c>
      <c r="G1080" s="3">
        <v>1261.10921642056</v>
      </c>
      <c r="H1080" s="3">
        <v>3</v>
      </c>
      <c r="I1080" s="3">
        <v>424.48845949977903</v>
      </c>
      <c r="J1080" s="3">
        <v>10</v>
      </c>
      <c r="K1080" s="3">
        <v>369.53224778017</v>
      </c>
      <c r="L1080" s="3">
        <v>45</v>
      </c>
      <c r="M1080" s="3">
        <v>8</v>
      </c>
      <c r="N1080" s="3">
        <v>9</v>
      </c>
      <c r="O1080" s="3">
        <v>612</v>
      </c>
      <c r="P1080" s="3">
        <v>0</v>
      </c>
      <c r="Q1080" s="3">
        <v>7289.5166648717404</v>
      </c>
      <c r="R1080" s="3">
        <v>3</v>
      </c>
      <c r="S1080" s="3">
        <v>0</v>
      </c>
      <c r="T1080" s="3">
        <v>0</v>
      </c>
      <c r="U1080" s="3">
        <v>6944.1109023865602</v>
      </c>
      <c r="V1080" s="3">
        <v>0</v>
      </c>
    </row>
    <row r="1081" spans="1:22" ht="21.75" customHeight="1" x14ac:dyDescent="0.3">
      <c r="A1081" s="3" t="s">
        <v>1107</v>
      </c>
      <c r="B1081" s="3">
        <v>43</v>
      </c>
      <c r="C1081" s="3" t="s">
        <v>31</v>
      </c>
      <c r="D1081" s="3" t="s">
        <v>26</v>
      </c>
      <c r="E1081" s="3">
        <v>41721.838832205598</v>
      </c>
      <c r="F1081" s="3">
        <v>152</v>
      </c>
      <c r="G1081" s="3">
        <v>832.96714955777804</v>
      </c>
      <c r="H1081" s="3">
        <v>2</v>
      </c>
      <c r="I1081" s="3">
        <v>804.34174410130504</v>
      </c>
      <c r="J1081" s="3">
        <v>4</v>
      </c>
      <c r="K1081" s="3">
        <v>213.952899968645</v>
      </c>
      <c r="L1081" s="3">
        <v>36</v>
      </c>
      <c r="M1081" s="3">
        <v>5</v>
      </c>
      <c r="N1081" s="3">
        <v>4</v>
      </c>
      <c r="O1081" s="3">
        <v>497</v>
      </c>
      <c r="P1081" s="3">
        <v>3</v>
      </c>
      <c r="Q1081" s="3">
        <v>23883.6239264262</v>
      </c>
      <c r="R1081" s="3">
        <v>6</v>
      </c>
      <c r="S1081" s="3">
        <v>0</v>
      </c>
      <c r="T1081" s="3">
        <v>0</v>
      </c>
      <c r="U1081" s="3">
        <v>9126.1629525345597</v>
      </c>
      <c r="V1081" s="3">
        <v>1</v>
      </c>
    </row>
    <row r="1082" spans="1:22" ht="21.75" customHeight="1" x14ac:dyDescent="0.3">
      <c r="A1082" s="3" t="s">
        <v>1108</v>
      </c>
      <c r="B1082" s="3">
        <v>57</v>
      </c>
      <c r="C1082" s="3" t="s">
        <v>28</v>
      </c>
      <c r="D1082" s="3" t="s">
        <v>24</v>
      </c>
      <c r="E1082" s="3">
        <v>52375.460035020398</v>
      </c>
      <c r="F1082" s="3">
        <v>70</v>
      </c>
      <c r="G1082" s="3">
        <v>481.40216888643698</v>
      </c>
      <c r="H1082" s="3">
        <v>0</v>
      </c>
      <c r="I1082" s="3">
        <v>1002.99180193504</v>
      </c>
      <c r="J1082" s="3">
        <v>6</v>
      </c>
      <c r="K1082" s="3">
        <v>300.38979372277799</v>
      </c>
      <c r="L1082" s="3">
        <v>52</v>
      </c>
      <c r="M1082" s="3">
        <v>7</v>
      </c>
      <c r="N1082" s="3">
        <v>1</v>
      </c>
      <c r="O1082" s="3">
        <v>302</v>
      </c>
      <c r="P1082" s="3">
        <v>3</v>
      </c>
      <c r="Q1082" s="3">
        <v>7017.0356490595004</v>
      </c>
      <c r="R1082" s="3">
        <v>3</v>
      </c>
      <c r="S1082" s="3">
        <v>0</v>
      </c>
      <c r="T1082" s="3">
        <v>0</v>
      </c>
      <c r="U1082" s="3">
        <v>1847.8938315442499</v>
      </c>
      <c r="V1082" s="3">
        <v>1</v>
      </c>
    </row>
    <row r="1083" spans="1:22" ht="21.75" customHeight="1" x14ac:dyDescent="0.3">
      <c r="A1083" s="3" t="s">
        <v>1109</v>
      </c>
      <c r="B1083" s="3">
        <v>54</v>
      </c>
      <c r="C1083" s="3" t="s">
        <v>28</v>
      </c>
      <c r="D1083" s="3" t="s">
        <v>24</v>
      </c>
      <c r="E1083" s="3">
        <v>34633.0252541191</v>
      </c>
      <c r="F1083" s="3">
        <v>16</v>
      </c>
      <c r="G1083" s="3">
        <v>2457.1305514483702</v>
      </c>
      <c r="H1083" s="3">
        <v>3</v>
      </c>
      <c r="I1083" s="3">
        <v>1319.42119362724</v>
      </c>
      <c r="J1083" s="3">
        <v>30</v>
      </c>
      <c r="K1083" s="3">
        <v>591.09263576465696</v>
      </c>
      <c r="L1083" s="3">
        <v>4</v>
      </c>
      <c r="M1083" s="3">
        <v>15</v>
      </c>
      <c r="N1083" s="3">
        <v>5</v>
      </c>
      <c r="O1083" s="3">
        <v>348</v>
      </c>
      <c r="P1083" s="3">
        <v>2</v>
      </c>
      <c r="Q1083" s="3">
        <v>10218.4265745228</v>
      </c>
      <c r="R1083" s="3">
        <v>5</v>
      </c>
      <c r="S1083" s="3">
        <v>0</v>
      </c>
      <c r="T1083" s="3">
        <v>0</v>
      </c>
      <c r="U1083" s="3">
        <v>1401.06165804337</v>
      </c>
      <c r="V1083" s="3">
        <v>1</v>
      </c>
    </row>
    <row r="1084" spans="1:22" ht="21.75" customHeight="1" x14ac:dyDescent="0.3">
      <c r="A1084" s="3" t="s">
        <v>1110</v>
      </c>
      <c r="B1084" s="3">
        <v>49</v>
      </c>
      <c r="C1084" s="3" t="s">
        <v>23</v>
      </c>
      <c r="D1084" s="3" t="s">
        <v>24</v>
      </c>
      <c r="E1084" s="3">
        <v>30782.4482600136</v>
      </c>
      <c r="F1084" s="3">
        <v>100</v>
      </c>
      <c r="G1084" s="3">
        <v>524.03785246654797</v>
      </c>
      <c r="H1084" s="3">
        <v>2</v>
      </c>
      <c r="I1084" s="3">
        <v>1072.22816310249</v>
      </c>
      <c r="J1084" s="3">
        <v>38</v>
      </c>
      <c r="K1084" s="3">
        <v>377.15509814892698</v>
      </c>
      <c r="L1084" s="3">
        <v>65</v>
      </c>
      <c r="M1084" s="3">
        <v>18</v>
      </c>
      <c r="N1084" s="3">
        <v>0</v>
      </c>
      <c r="O1084" s="3">
        <v>313</v>
      </c>
      <c r="P1084" s="3">
        <v>3</v>
      </c>
      <c r="Q1084" s="3">
        <v>5082.8384115906301</v>
      </c>
      <c r="R1084" s="3">
        <v>3</v>
      </c>
      <c r="S1084" s="3">
        <v>0</v>
      </c>
      <c r="T1084" s="3">
        <v>0</v>
      </c>
      <c r="U1084" s="3">
        <v>5014.14669576915</v>
      </c>
      <c r="V1084" s="3">
        <v>1</v>
      </c>
    </row>
    <row r="1085" spans="1:22" ht="21.75" customHeight="1" x14ac:dyDescent="0.3">
      <c r="A1085" s="3" t="s">
        <v>1111</v>
      </c>
      <c r="B1085" s="3">
        <v>50</v>
      </c>
      <c r="C1085" s="3" t="s">
        <v>23</v>
      </c>
      <c r="D1085" s="3" t="s">
        <v>24</v>
      </c>
      <c r="E1085" s="3">
        <v>32399.919595764601</v>
      </c>
      <c r="F1085" s="3">
        <v>25</v>
      </c>
      <c r="G1085" s="3">
        <v>2099.4433808568401</v>
      </c>
      <c r="H1085" s="3">
        <v>7</v>
      </c>
      <c r="I1085" s="3">
        <v>1182.86743307136</v>
      </c>
      <c r="J1085" s="3">
        <v>41</v>
      </c>
      <c r="K1085" s="3">
        <v>590.61802178228095</v>
      </c>
      <c r="L1085" s="3">
        <v>14</v>
      </c>
      <c r="M1085" s="3">
        <v>1</v>
      </c>
      <c r="N1085" s="3">
        <v>6</v>
      </c>
      <c r="O1085" s="3">
        <v>703</v>
      </c>
      <c r="P1085" s="3">
        <v>3</v>
      </c>
      <c r="Q1085" s="3">
        <v>15058.094057087401</v>
      </c>
      <c r="R1085" s="3">
        <v>5</v>
      </c>
      <c r="S1085" s="3">
        <v>0</v>
      </c>
      <c r="T1085" s="3">
        <v>0</v>
      </c>
      <c r="U1085" s="3">
        <v>4209.1954968298496</v>
      </c>
      <c r="V1085" s="3">
        <v>1</v>
      </c>
    </row>
    <row r="1086" spans="1:22" ht="21.75" customHeight="1" x14ac:dyDescent="0.3">
      <c r="A1086" s="3" t="s">
        <v>1112</v>
      </c>
      <c r="B1086" s="3">
        <v>68</v>
      </c>
      <c r="C1086" s="3" t="s">
        <v>31</v>
      </c>
      <c r="D1086" s="3" t="s">
        <v>26</v>
      </c>
      <c r="E1086" s="3">
        <v>71764.633149623798</v>
      </c>
      <c r="F1086" s="3">
        <v>174</v>
      </c>
      <c r="G1086" s="3">
        <v>810.70821489642299</v>
      </c>
      <c r="H1086" s="3">
        <v>8</v>
      </c>
      <c r="I1086" s="3">
        <v>1102.5074705980401</v>
      </c>
      <c r="J1086" s="3">
        <v>7</v>
      </c>
      <c r="K1086" s="3">
        <v>218.237946872159</v>
      </c>
      <c r="L1086" s="3">
        <v>45</v>
      </c>
      <c r="M1086" s="3">
        <v>5</v>
      </c>
      <c r="N1086" s="3">
        <v>6</v>
      </c>
      <c r="O1086" s="3">
        <v>493</v>
      </c>
      <c r="P1086" s="3">
        <v>2</v>
      </c>
      <c r="Q1086" s="3">
        <v>10463.9819552096</v>
      </c>
      <c r="R1086" s="3">
        <v>7</v>
      </c>
      <c r="S1086" s="3">
        <v>1</v>
      </c>
      <c r="T1086" s="3">
        <v>0</v>
      </c>
      <c r="U1086" s="3">
        <v>10879.4169823596</v>
      </c>
      <c r="V1086" s="3">
        <v>1</v>
      </c>
    </row>
    <row r="1087" spans="1:22" ht="21.75" customHeight="1" x14ac:dyDescent="0.3">
      <c r="A1087" s="3" t="s">
        <v>1113</v>
      </c>
      <c r="B1087" s="3">
        <v>24</v>
      </c>
      <c r="C1087" s="3" t="s">
        <v>28</v>
      </c>
      <c r="D1087" s="3" t="s">
        <v>33</v>
      </c>
      <c r="E1087" s="3">
        <v>57162.647240876002</v>
      </c>
      <c r="F1087" s="3">
        <v>236</v>
      </c>
      <c r="G1087" s="3">
        <v>2585.9308734217602</v>
      </c>
      <c r="H1087" s="3">
        <v>11</v>
      </c>
      <c r="I1087" s="3">
        <v>376.80696001135101</v>
      </c>
      <c r="J1087" s="3">
        <v>26</v>
      </c>
      <c r="K1087" s="3">
        <v>311.55214380506402</v>
      </c>
      <c r="L1087" s="3">
        <v>56</v>
      </c>
      <c r="M1087" s="3">
        <v>1</v>
      </c>
      <c r="N1087" s="3">
        <v>9</v>
      </c>
      <c r="O1087" s="3">
        <v>559</v>
      </c>
      <c r="P1087" s="3">
        <v>4</v>
      </c>
      <c r="Q1087" s="3">
        <v>10251.8422514551</v>
      </c>
      <c r="R1087" s="3">
        <v>2</v>
      </c>
      <c r="S1087" s="3">
        <v>1</v>
      </c>
      <c r="T1087" s="3">
        <v>0</v>
      </c>
      <c r="U1087" s="3">
        <v>5689.3196897362504</v>
      </c>
      <c r="V1087" s="3">
        <v>1</v>
      </c>
    </row>
    <row r="1088" spans="1:22" ht="21.75" customHeight="1" x14ac:dyDescent="0.3">
      <c r="A1088" s="3" t="s">
        <v>1114</v>
      </c>
      <c r="B1088" s="3">
        <v>63</v>
      </c>
      <c r="C1088" s="3" t="s">
        <v>31</v>
      </c>
      <c r="D1088" s="3" t="s">
        <v>33</v>
      </c>
      <c r="E1088" s="3">
        <v>35722.992940225697</v>
      </c>
      <c r="F1088" s="3">
        <v>219</v>
      </c>
      <c r="G1088" s="3">
        <v>1164.14968711243</v>
      </c>
      <c r="H1088" s="3">
        <v>4</v>
      </c>
      <c r="I1088" s="3">
        <v>925.89223651096597</v>
      </c>
      <c r="J1088" s="3">
        <v>20</v>
      </c>
      <c r="K1088" s="3">
        <v>477.52477205978698</v>
      </c>
      <c r="L1088" s="3">
        <v>7</v>
      </c>
      <c r="M1088" s="3">
        <v>18</v>
      </c>
      <c r="N1088" s="3">
        <v>7</v>
      </c>
      <c r="O1088" s="3">
        <v>546</v>
      </c>
      <c r="P1088" s="3">
        <v>3</v>
      </c>
      <c r="Q1088" s="3">
        <v>7195.9197920878696</v>
      </c>
      <c r="R1088" s="3">
        <v>2</v>
      </c>
      <c r="S1088" s="3">
        <v>0</v>
      </c>
      <c r="T1088" s="3">
        <v>0</v>
      </c>
      <c r="U1088" s="3">
        <v>3405.9741427662502</v>
      </c>
      <c r="V1088" s="3">
        <v>1</v>
      </c>
    </row>
    <row r="1089" spans="1:22" ht="21.75" customHeight="1" x14ac:dyDescent="0.3">
      <c r="A1089" s="3" t="s">
        <v>1115</v>
      </c>
      <c r="B1089" s="3">
        <v>69</v>
      </c>
      <c r="C1089" s="3" t="s">
        <v>31</v>
      </c>
      <c r="D1089" s="3" t="s">
        <v>33</v>
      </c>
      <c r="E1089" s="3">
        <v>65709.670212213794</v>
      </c>
      <c r="F1089" s="3">
        <v>195</v>
      </c>
      <c r="G1089" s="3">
        <v>1768.5260599022799</v>
      </c>
      <c r="H1089" s="3">
        <v>8</v>
      </c>
      <c r="I1089" s="3">
        <v>1097.03133326028</v>
      </c>
      <c r="J1089" s="3">
        <v>29</v>
      </c>
      <c r="K1089" s="3">
        <v>456.977354642195</v>
      </c>
      <c r="L1089" s="3">
        <v>36</v>
      </c>
      <c r="M1089" s="3">
        <v>18</v>
      </c>
      <c r="N1089" s="3">
        <v>0</v>
      </c>
      <c r="O1089" s="3">
        <v>874</v>
      </c>
      <c r="P1089" s="3">
        <v>3</v>
      </c>
      <c r="Q1089" s="3">
        <v>14503.797990794799</v>
      </c>
      <c r="R1089" s="3">
        <v>0</v>
      </c>
      <c r="S1089" s="3">
        <v>0</v>
      </c>
      <c r="T1089" s="3">
        <v>0</v>
      </c>
      <c r="U1089" s="3">
        <v>17558.9776949023</v>
      </c>
      <c r="V1089" s="3">
        <v>0</v>
      </c>
    </row>
    <row r="1090" spans="1:22" ht="21.75" customHeight="1" x14ac:dyDescent="0.3">
      <c r="A1090" s="3" t="s">
        <v>1116</v>
      </c>
      <c r="B1090" s="3">
        <v>33</v>
      </c>
      <c r="C1090" s="3" t="s">
        <v>28</v>
      </c>
      <c r="D1090" s="3" t="s">
        <v>33</v>
      </c>
      <c r="E1090" s="3">
        <v>36720.405557008096</v>
      </c>
      <c r="F1090" s="3">
        <v>117</v>
      </c>
      <c r="G1090" s="3">
        <v>1046.97538785553</v>
      </c>
      <c r="H1090" s="3">
        <v>0</v>
      </c>
      <c r="I1090" s="3">
        <v>465.22489861409298</v>
      </c>
      <c r="J1090" s="3">
        <v>13</v>
      </c>
      <c r="K1090" s="3">
        <v>180.75228941716099</v>
      </c>
      <c r="L1090" s="3">
        <v>56</v>
      </c>
      <c r="M1090" s="3">
        <v>12</v>
      </c>
      <c r="N1090" s="3">
        <v>1</v>
      </c>
      <c r="O1090" s="3">
        <v>731</v>
      </c>
      <c r="P1090" s="3">
        <v>1</v>
      </c>
      <c r="Q1090" s="3">
        <v>20831.1085790736</v>
      </c>
      <c r="R1090" s="3">
        <v>6</v>
      </c>
      <c r="S1090" s="3">
        <v>0</v>
      </c>
      <c r="T1090" s="3">
        <v>0</v>
      </c>
      <c r="U1090" s="3">
        <v>10630.046693143</v>
      </c>
      <c r="V1090" s="3">
        <v>1</v>
      </c>
    </row>
    <row r="1091" spans="1:22" ht="21.75" customHeight="1" x14ac:dyDescent="0.3">
      <c r="A1091" s="3" t="s">
        <v>1117</v>
      </c>
      <c r="B1091" s="3">
        <v>30</v>
      </c>
      <c r="C1091" s="3" t="s">
        <v>28</v>
      </c>
      <c r="D1091" s="3" t="s">
        <v>24</v>
      </c>
      <c r="E1091" s="3">
        <v>14892.580370166699</v>
      </c>
      <c r="F1091" s="3">
        <v>114</v>
      </c>
      <c r="G1091" s="3">
        <v>10</v>
      </c>
      <c r="H1091" s="3">
        <v>6</v>
      </c>
      <c r="I1091" s="3">
        <v>597.08404314659197</v>
      </c>
      <c r="J1091" s="3">
        <v>0</v>
      </c>
      <c r="K1091" s="3">
        <v>342.73793931986501</v>
      </c>
      <c r="L1091" s="3">
        <v>13</v>
      </c>
      <c r="M1091" s="3">
        <v>16</v>
      </c>
      <c r="N1091" s="3">
        <v>0</v>
      </c>
      <c r="O1091" s="3">
        <v>866</v>
      </c>
      <c r="P1091" s="3">
        <v>4</v>
      </c>
      <c r="Q1091" s="3">
        <v>1845.1597923280699</v>
      </c>
      <c r="R1091" s="3">
        <v>3</v>
      </c>
      <c r="S1091" s="3">
        <v>0</v>
      </c>
      <c r="T1091" s="3">
        <v>0</v>
      </c>
      <c r="U1091" s="3">
        <v>9886.6031798417007</v>
      </c>
      <c r="V1091" s="3">
        <v>0</v>
      </c>
    </row>
    <row r="1092" spans="1:22" ht="21.75" customHeight="1" x14ac:dyDescent="0.3">
      <c r="A1092" s="3" t="s">
        <v>1118</v>
      </c>
      <c r="B1092" s="3">
        <v>28</v>
      </c>
      <c r="C1092" s="3" t="s">
        <v>28</v>
      </c>
      <c r="D1092" s="3" t="s">
        <v>26</v>
      </c>
      <c r="E1092" s="3">
        <v>62542.561840886403</v>
      </c>
      <c r="F1092" s="3">
        <v>209</v>
      </c>
      <c r="G1092" s="3">
        <v>165.96714664940001</v>
      </c>
      <c r="H1092" s="3">
        <v>10</v>
      </c>
      <c r="I1092" s="3">
        <v>518.88269670552995</v>
      </c>
      <c r="J1092" s="3">
        <v>44</v>
      </c>
      <c r="K1092" s="3">
        <v>64.007957279619305</v>
      </c>
      <c r="L1092" s="3">
        <v>4</v>
      </c>
      <c r="M1092" s="3">
        <v>7</v>
      </c>
      <c r="N1092" s="3">
        <v>7</v>
      </c>
      <c r="O1092" s="3">
        <v>780</v>
      </c>
      <c r="P1092" s="3">
        <v>2</v>
      </c>
      <c r="Q1092" s="3">
        <v>10179.0227102842</v>
      </c>
      <c r="R1092" s="3">
        <v>7</v>
      </c>
      <c r="S1092" s="3">
        <v>1</v>
      </c>
      <c r="T1092" s="3">
        <v>0</v>
      </c>
      <c r="U1092" s="3">
        <v>3634.4960497441598</v>
      </c>
      <c r="V1092" s="3">
        <v>1</v>
      </c>
    </row>
    <row r="1093" spans="1:22" ht="21.75" customHeight="1" x14ac:dyDescent="0.3">
      <c r="A1093" s="3" t="s">
        <v>1119</v>
      </c>
      <c r="B1093" s="3">
        <v>53</v>
      </c>
      <c r="C1093" s="3" t="s">
        <v>23</v>
      </c>
      <c r="D1093" s="3" t="s">
        <v>26</v>
      </c>
      <c r="E1093" s="3">
        <v>79632.157132578301</v>
      </c>
      <c r="F1093" s="3">
        <v>98</v>
      </c>
      <c r="G1093" s="3">
        <v>10</v>
      </c>
      <c r="H1093" s="3">
        <v>6</v>
      </c>
      <c r="I1093" s="3">
        <v>1070.41804508881</v>
      </c>
      <c r="J1093" s="3">
        <v>23</v>
      </c>
      <c r="K1093" s="3">
        <v>516.57857594803102</v>
      </c>
      <c r="L1093" s="3">
        <v>72</v>
      </c>
      <c r="M1093" s="3">
        <v>8</v>
      </c>
      <c r="N1093" s="3">
        <v>7</v>
      </c>
      <c r="O1093" s="3">
        <v>557</v>
      </c>
      <c r="P1093" s="3">
        <v>1</v>
      </c>
      <c r="Q1093" s="3">
        <v>11026.8566235994</v>
      </c>
      <c r="R1093" s="3">
        <v>0</v>
      </c>
      <c r="S1093" s="3">
        <v>0</v>
      </c>
      <c r="T1093" s="3">
        <v>0</v>
      </c>
      <c r="U1093" s="3">
        <v>3163.8649305802901</v>
      </c>
      <c r="V1093" s="3">
        <v>1</v>
      </c>
    </row>
    <row r="1094" spans="1:22" ht="21.75" customHeight="1" x14ac:dyDescent="0.3">
      <c r="A1094" s="3" t="s">
        <v>1120</v>
      </c>
      <c r="B1094" s="3">
        <v>31</v>
      </c>
      <c r="C1094" s="3" t="s">
        <v>23</v>
      </c>
      <c r="D1094" s="3" t="s">
        <v>26</v>
      </c>
      <c r="E1094" s="3">
        <v>60044.714087342298</v>
      </c>
      <c r="F1094" s="3">
        <v>80</v>
      </c>
      <c r="G1094" s="3">
        <v>1703.0595737072099</v>
      </c>
      <c r="H1094" s="3">
        <v>5</v>
      </c>
      <c r="I1094" s="3">
        <v>775.751607884804</v>
      </c>
      <c r="J1094" s="3">
        <v>5</v>
      </c>
      <c r="K1094" s="3">
        <v>881.94228656453595</v>
      </c>
      <c r="L1094" s="3">
        <v>42</v>
      </c>
      <c r="M1094" s="3">
        <v>4</v>
      </c>
      <c r="N1094" s="3">
        <v>2</v>
      </c>
      <c r="O1094" s="3">
        <v>834</v>
      </c>
      <c r="P1094" s="3">
        <v>5</v>
      </c>
      <c r="Q1094" s="3">
        <v>7417.8809982009998</v>
      </c>
      <c r="R1094" s="3">
        <v>1</v>
      </c>
      <c r="S1094" s="3">
        <v>0</v>
      </c>
      <c r="T1094" s="3">
        <v>0</v>
      </c>
      <c r="U1094" s="3">
        <v>6565.3207015661101</v>
      </c>
      <c r="V1094" s="3">
        <v>0</v>
      </c>
    </row>
    <row r="1095" spans="1:22" ht="21.75" customHeight="1" x14ac:dyDescent="0.3">
      <c r="A1095" s="3" t="s">
        <v>1121</v>
      </c>
      <c r="B1095" s="3">
        <v>54</v>
      </c>
      <c r="C1095" s="3" t="s">
        <v>31</v>
      </c>
      <c r="D1095" s="3" t="s">
        <v>24</v>
      </c>
      <c r="E1095" s="3">
        <v>16027.934874168501</v>
      </c>
      <c r="F1095" s="3">
        <v>235</v>
      </c>
      <c r="G1095" s="3">
        <v>1477.07010890383</v>
      </c>
      <c r="H1095" s="3">
        <v>3</v>
      </c>
      <c r="I1095" s="3">
        <v>687.70393698271596</v>
      </c>
      <c r="J1095" s="3">
        <v>5</v>
      </c>
      <c r="K1095" s="3">
        <v>308.47212203142902</v>
      </c>
      <c r="L1095" s="3">
        <v>48</v>
      </c>
      <c r="M1095" s="3">
        <v>7</v>
      </c>
      <c r="N1095" s="3">
        <v>9</v>
      </c>
      <c r="O1095" s="3">
        <v>407</v>
      </c>
      <c r="P1095" s="3">
        <v>1</v>
      </c>
      <c r="Q1095" s="3">
        <v>18940.165812818501</v>
      </c>
      <c r="R1095" s="3">
        <v>3</v>
      </c>
      <c r="S1095" s="3">
        <v>0</v>
      </c>
      <c r="T1095" s="3">
        <v>0</v>
      </c>
      <c r="U1095" s="3">
        <v>13906.705229978899</v>
      </c>
      <c r="V1095" s="3">
        <v>1</v>
      </c>
    </row>
    <row r="1096" spans="1:22" ht="21.75" customHeight="1" x14ac:dyDescent="0.3">
      <c r="A1096" s="3" t="s">
        <v>1122</v>
      </c>
      <c r="B1096" s="3">
        <v>54</v>
      </c>
      <c r="C1096" s="3" t="s">
        <v>23</v>
      </c>
      <c r="D1096" s="3" t="s">
        <v>26</v>
      </c>
      <c r="E1096" s="3">
        <v>49576.002796026398</v>
      </c>
      <c r="F1096" s="3">
        <v>63</v>
      </c>
      <c r="G1096" s="3">
        <v>1975.74381371493</v>
      </c>
      <c r="H1096" s="3">
        <v>10</v>
      </c>
      <c r="I1096" s="3">
        <v>351.41552917145401</v>
      </c>
      <c r="J1096" s="3">
        <v>4</v>
      </c>
      <c r="K1096" s="3">
        <v>261.65242570478</v>
      </c>
      <c r="L1096" s="3">
        <v>43</v>
      </c>
      <c r="M1096" s="3">
        <v>8</v>
      </c>
      <c r="N1096" s="3">
        <v>1</v>
      </c>
      <c r="O1096" s="3">
        <v>475</v>
      </c>
      <c r="P1096" s="3">
        <v>4</v>
      </c>
      <c r="Q1096" s="3">
        <v>19015.5578394679</v>
      </c>
      <c r="R1096" s="3">
        <v>7</v>
      </c>
      <c r="S1096" s="3">
        <v>0</v>
      </c>
      <c r="T1096" s="3">
        <v>0</v>
      </c>
      <c r="U1096" s="3">
        <v>2853.7553814695998</v>
      </c>
      <c r="V1096" s="3">
        <v>1</v>
      </c>
    </row>
    <row r="1097" spans="1:22" ht="21.75" customHeight="1" x14ac:dyDescent="0.3">
      <c r="A1097" s="3" t="s">
        <v>1123</v>
      </c>
      <c r="B1097" s="3">
        <v>20</v>
      </c>
      <c r="C1097" s="3" t="s">
        <v>28</v>
      </c>
      <c r="D1097" s="3" t="s">
        <v>24</v>
      </c>
      <c r="E1097" s="3">
        <v>45057.596004446699</v>
      </c>
      <c r="F1097" s="3">
        <v>87</v>
      </c>
      <c r="G1097" s="3">
        <v>956.64956229694496</v>
      </c>
      <c r="H1097" s="3">
        <v>8</v>
      </c>
      <c r="I1097" s="3">
        <v>776.41201138217298</v>
      </c>
      <c r="J1097" s="3">
        <v>34</v>
      </c>
      <c r="K1097" s="3">
        <v>745.65491444034797</v>
      </c>
      <c r="L1097" s="3">
        <v>55</v>
      </c>
      <c r="M1097" s="3">
        <v>15</v>
      </c>
      <c r="N1097" s="3">
        <v>8</v>
      </c>
      <c r="O1097" s="3">
        <v>768</v>
      </c>
      <c r="P1097" s="3">
        <v>3</v>
      </c>
      <c r="Q1097" s="3">
        <v>13377.3123508023</v>
      </c>
      <c r="R1097" s="3">
        <v>0</v>
      </c>
      <c r="S1097" s="3">
        <v>0</v>
      </c>
      <c r="T1097" s="3">
        <v>0</v>
      </c>
      <c r="U1097" s="3">
        <v>500</v>
      </c>
      <c r="V1097" s="3">
        <v>0</v>
      </c>
    </row>
    <row r="1098" spans="1:22" ht="21.75" customHeight="1" x14ac:dyDescent="0.3">
      <c r="A1098" s="3" t="s">
        <v>1124</v>
      </c>
      <c r="B1098" s="3">
        <v>59</v>
      </c>
      <c r="C1098" s="3" t="s">
        <v>28</v>
      </c>
      <c r="D1098" s="3" t="s">
        <v>26</v>
      </c>
      <c r="E1098" s="3">
        <v>56807.818927590102</v>
      </c>
      <c r="F1098" s="3">
        <v>185</v>
      </c>
      <c r="G1098" s="3">
        <v>10</v>
      </c>
      <c r="H1098" s="3">
        <v>2</v>
      </c>
      <c r="I1098" s="3">
        <v>601.34407575533805</v>
      </c>
      <c r="J1098" s="3">
        <v>43</v>
      </c>
      <c r="K1098" s="3">
        <v>207.31884295726701</v>
      </c>
      <c r="L1098" s="3">
        <v>47</v>
      </c>
      <c r="M1098" s="3">
        <v>15</v>
      </c>
      <c r="N1098" s="3">
        <v>4</v>
      </c>
      <c r="O1098" s="3">
        <v>826</v>
      </c>
      <c r="P1098" s="3">
        <v>2</v>
      </c>
      <c r="Q1098" s="3">
        <v>7927.6831002298204</v>
      </c>
      <c r="R1098" s="3">
        <v>2</v>
      </c>
      <c r="S1098" s="3">
        <v>0</v>
      </c>
      <c r="T1098" s="3">
        <v>0</v>
      </c>
      <c r="U1098" s="3">
        <v>584.48007459835605</v>
      </c>
      <c r="V1098" s="3">
        <v>0</v>
      </c>
    </row>
    <row r="1099" spans="1:22" ht="21.75" customHeight="1" x14ac:dyDescent="0.3">
      <c r="A1099" s="3" t="s">
        <v>1125</v>
      </c>
      <c r="B1099" s="3">
        <v>41</v>
      </c>
      <c r="C1099" s="3" t="s">
        <v>23</v>
      </c>
      <c r="D1099" s="3" t="s">
        <v>33</v>
      </c>
      <c r="E1099" s="3">
        <v>34749.153016361699</v>
      </c>
      <c r="F1099" s="3">
        <v>73</v>
      </c>
      <c r="G1099" s="3">
        <v>2541.53554275841</v>
      </c>
      <c r="H1099" s="3">
        <v>10</v>
      </c>
      <c r="I1099" s="3">
        <v>885.16884784245701</v>
      </c>
      <c r="J1099" s="3">
        <v>14</v>
      </c>
      <c r="K1099" s="3">
        <v>751.38315901932299</v>
      </c>
      <c r="L1099" s="3">
        <v>29</v>
      </c>
      <c r="M1099" s="3">
        <v>11</v>
      </c>
      <c r="N1099" s="3">
        <v>8</v>
      </c>
      <c r="O1099" s="3">
        <v>451</v>
      </c>
      <c r="P1099" s="3">
        <v>4</v>
      </c>
      <c r="Q1099" s="3">
        <v>18886.846363772998</v>
      </c>
      <c r="R1099" s="3">
        <v>5</v>
      </c>
      <c r="S1099" s="3">
        <v>0</v>
      </c>
      <c r="T1099" s="3">
        <v>0</v>
      </c>
      <c r="U1099" s="3">
        <v>500</v>
      </c>
      <c r="V1099" s="3">
        <v>1</v>
      </c>
    </row>
    <row r="1100" spans="1:22" ht="21.75" customHeight="1" x14ac:dyDescent="0.3">
      <c r="A1100" s="3" t="s">
        <v>1126</v>
      </c>
      <c r="B1100" s="3">
        <v>48</v>
      </c>
      <c r="C1100" s="3" t="s">
        <v>31</v>
      </c>
      <c r="D1100" s="3" t="s">
        <v>24</v>
      </c>
      <c r="E1100" s="3">
        <v>43997.409498316301</v>
      </c>
      <c r="F1100" s="3">
        <v>230</v>
      </c>
      <c r="G1100" s="3">
        <v>2291.9688437617601</v>
      </c>
      <c r="H1100" s="3">
        <v>10</v>
      </c>
      <c r="I1100" s="3">
        <v>399.96148047409201</v>
      </c>
      <c r="J1100" s="3">
        <v>34</v>
      </c>
      <c r="K1100" s="3">
        <v>199.51385350590999</v>
      </c>
      <c r="L1100" s="3">
        <v>32</v>
      </c>
      <c r="M1100" s="3">
        <v>10</v>
      </c>
      <c r="N1100" s="3">
        <v>1</v>
      </c>
      <c r="O1100" s="3">
        <v>575</v>
      </c>
      <c r="P1100" s="3">
        <v>1</v>
      </c>
      <c r="Q1100" s="3">
        <v>10230.013448354401</v>
      </c>
      <c r="R1100" s="3">
        <v>7</v>
      </c>
      <c r="S1100" s="3">
        <v>0</v>
      </c>
      <c r="T1100" s="3">
        <v>0</v>
      </c>
      <c r="U1100" s="3">
        <v>4767.5226445178896</v>
      </c>
      <c r="V1100" s="3">
        <v>1</v>
      </c>
    </row>
    <row r="1101" spans="1:22" ht="21.75" customHeight="1" x14ac:dyDescent="0.3">
      <c r="A1101" s="3" t="s">
        <v>1127</v>
      </c>
      <c r="B1101" s="3">
        <v>27</v>
      </c>
      <c r="C1101" s="3" t="s">
        <v>31</v>
      </c>
      <c r="D1101" s="3" t="s">
        <v>26</v>
      </c>
      <c r="E1101" s="3">
        <v>24438.5063055912</v>
      </c>
      <c r="F1101" s="3">
        <v>87</v>
      </c>
      <c r="G1101" s="3">
        <v>1799.1263883717199</v>
      </c>
      <c r="H1101" s="3">
        <v>0</v>
      </c>
      <c r="I1101" s="3">
        <v>862.26719082717</v>
      </c>
      <c r="J1101" s="3">
        <v>47</v>
      </c>
      <c r="K1101" s="3">
        <v>411.12866636644401</v>
      </c>
      <c r="L1101" s="3">
        <v>36</v>
      </c>
      <c r="M1101" s="3">
        <v>17</v>
      </c>
      <c r="N1101" s="3">
        <v>5</v>
      </c>
      <c r="O1101" s="3">
        <v>337</v>
      </c>
      <c r="P1101" s="3">
        <v>0</v>
      </c>
      <c r="Q1101" s="3">
        <v>17871.232548489901</v>
      </c>
      <c r="R1101" s="3">
        <v>7</v>
      </c>
      <c r="S1101" s="3">
        <v>0</v>
      </c>
      <c r="T1101" s="3">
        <v>0</v>
      </c>
      <c r="U1101" s="3">
        <v>13429.172694639001</v>
      </c>
      <c r="V1101" s="3">
        <v>1</v>
      </c>
    </row>
    <row r="1102" spans="1:22" ht="21.75" customHeight="1" x14ac:dyDescent="0.3">
      <c r="A1102" s="3" t="s">
        <v>1128</v>
      </c>
      <c r="B1102" s="3">
        <v>30</v>
      </c>
      <c r="C1102" s="3" t="s">
        <v>23</v>
      </c>
      <c r="D1102" s="3" t="s">
        <v>33</v>
      </c>
      <c r="E1102" s="3">
        <v>53991.874083944902</v>
      </c>
      <c r="F1102" s="3">
        <v>52</v>
      </c>
      <c r="G1102" s="3">
        <v>2388.6996838984701</v>
      </c>
      <c r="H1102" s="3">
        <v>1</v>
      </c>
      <c r="I1102" s="3">
        <v>646.36723032541295</v>
      </c>
      <c r="J1102" s="3">
        <v>49</v>
      </c>
      <c r="K1102" s="3">
        <v>439.71694881016498</v>
      </c>
      <c r="L1102" s="3">
        <v>49</v>
      </c>
      <c r="M1102" s="3">
        <v>12</v>
      </c>
      <c r="N1102" s="3">
        <v>0</v>
      </c>
      <c r="O1102" s="3">
        <v>580</v>
      </c>
      <c r="P1102" s="3">
        <v>2</v>
      </c>
      <c r="Q1102" s="3">
        <v>26657.803427320501</v>
      </c>
      <c r="R1102" s="3">
        <v>2</v>
      </c>
      <c r="S1102" s="3">
        <v>0</v>
      </c>
      <c r="T1102" s="3">
        <v>0</v>
      </c>
      <c r="U1102" s="3">
        <v>500</v>
      </c>
      <c r="V1102" s="3">
        <v>0</v>
      </c>
    </row>
    <row r="1103" spans="1:22" ht="21.75" customHeight="1" x14ac:dyDescent="0.3">
      <c r="A1103" s="3" t="s">
        <v>1129</v>
      </c>
      <c r="B1103" s="3">
        <v>60</v>
      </c>
      <c r="C1103" s="3" t="s">
        <v>31</v>
      </c>
      <c r="D1103" s="3" t="s">
        <v>33</v>
      </c>
      <c r="E1103" s="3">
        <v>25107.8734530943</v>
      </c>
      <c r="F1103" s="3">
        <v>234</v>
      </c>
      <c r="G1103" s="3">
        <v>1418.7270719579101</v>
      </c>
      <c r="H1103" s="3">
        <v>2</v>
      </c>
      <c r="I1103" s="3">
        <v>362.74607599269899</v>
      </c>
      <c r="J1103" s="3">
        <v>40</v>
      </c>
      <c r="K1103" s="3">
        <v>676.10100922106096</v>
      </c>
      <c r="L1103" s="3">
        <v>6</v>
      </c>
      <c r="M1103" s="3">
        <v>2</v>
      </c>
      <c r="N1103" s="3">
        <v>6</v>
      </c>
      <c r="O1103" s="3">
        <v>897</v>
      </c>
      <c r="P1103" s="3">
        <v>0</v>
      </c>
      <c r="Q1103" s="3">
        <v>12003.1049324004</v>
      </c>
      <c r="R1103" s="3">
        <v>2</v>
      </c>
      <c r="S1103" s="3">
        <v>1</v>
      </c>
      <c r="T1103" s="3">
        <v>0</v>
      </c>
      <c r="U1103" s="3">
        <v>7584.74343822426</v>
      </c>
      <c r="V1103" s="3">
        <v>1</v>
      </c>
    </row>
    <row r="1104" spans="1:22" ht="21.75" customHeight="1" x14ac:dyDescent="0.3">
      <c r="A1104" s="3" t="s">
        <v>1130</v>
      </c>
      <c r="B1104" s="3">
        <v>56</v>
      </c>
      <c r="C1104" s="3" t="s">
        <v>31</v>
      </c>
      <c r="D1104" s="3" t="s">
        <v>33</v>
      </c>
      <c r="E1104" s="3">
        <v>57873.640743012802</v>
      </c>
      <c r="F1104" s="3">
        <v>142</v>
      </c>
      <c r="G1104" s="3">
        <v>1712.14156262703</v>
      </c>
      <c r="H1104" s="3">
        <v>1</v>
      </c>
      <c r="I1104" s="3">
        <v>335.45058674264902</v>
      </c>
      <c r="J1104" s="3">
        <v>7</v>
      </c>
      <c r="K1104" s="3">
        <v>968.07874003868801</v>
      </c>
      <c r="L1104" s="3">
        <v>66</v>
      </c>
      <c r="M1104" s="3">
        <v>17</v>
      </c>
      <c r="N1104" s="3">
        <v>3</v>
      </c>
      <c r="O1104" s="3">
        <v>730</v>
      </c>
      <c r="P1104" s="3">
        <v>5</v>
      </c>
      <c r="Q1104" s="3">
        <v>12948.670617907201</v>
      </c>
      <c r="R1104" s="3">
        <v>7</v>
      </c>
      <c r="S1104" s="3">
        <v>0</v>
      </c>
      <c r="T1104" s="3">
        <v>0</v>
      </c>
      <c r="U1104" s="3">
        <v>4936.18174124507</v>
      </c>
      <c r="V1104" s="3">
        <v>1</v>
      </c>
    </row>
    <row r="1105" spans="1:22" ht="21.75" customHeight="1" x14ac:dyDescent="0.3">
      <c r="A1105" s="3" t="s">
        <v>1131</v>
      </c>
      <c r="B1105" s="3">
        <v>33</v>
      </c>
      <c r="C1105" s="3" t="s">
        <v>31</v>
      </c>
      <c r="D1105" s="3" t="s">
        <v>24</v>
      </c>
      <c r="E1105" s="3">
        <v>36490.150597945103</v>
      </c>
      <c r="F1105" s="3">
        <v>209</v>
      </c>
      <c r="G1105" s="3">
        <v>937.09250475616398</v>
      </c>
      <c r="H1105" s="3">
        <v>5</v>
      </c>
      <c r="I1105" s="3">
        <v>388.04286419205698</v>
      </c>
      <c r="J1105" s="3">
        <v>42</v>
      </c>
      <c r="K1105" s="3">
        <v>413.39622728662999</v>
      </c>
      <c r="L1105" s="3">
        <v>42</v>
      </c>
      <c r="M1105" s="3">
        <v>10</v>
      </c>
      <c r="N1105" s="3">
        <v>6</v>
      </c>
      <c r="O1105" s="3">
        <v>891</v>
      </c>
      <c r="P1105" s="3">
        <v>5</v>
      </c>
      <c r="Q1105" s="3">
        <v>7811.2204576274698</v>
      </c>
      <c r="R1105" s="3">
        <v>5</v>
      </c>
      <c r="S1105" s="3">
        <v>1</v>
      </c>
      <c r="T1105" s="3">
        <v>0</v>
      </c>
      <c r="U1105" s="3">
        <v>7147.0175333324996</v>
      </c>
      <c r="V1105" s="3">
        <v>1</v>
      </c>
    </row>
    <row r="1106" spans="1:22" ht="21.75" customHeight="1" x14ac:dyDescent="0.3">
      <c r="A1106" s="3" t="s">
        <v>1132</v>
      </c>
      <c r="B1106" s="3">
        <v>49</v>
      </c>
      <c r="C1106" s="3" t="s">
        <v>28</v>
      </c>
      <c r="D1106" s="3" t="s">
        <v>24</v>
      </c>
      <c r="E1106" s="3">
        <v>10000</v>
      </c>
      <c r="F1106" s="3">
        <v>17</v>
      </c>
      <c r="G1106" s="3">
        <v>643.44137377261995</v>
      </c>
      <c r="H1106" s="3">
        <v>6</v>
      </c>
      <c r="I1106" s="3">
        <v>727.76032989580995</v>
      </c>
      <c r="J1106" s="3">
        <v>34</v>
      </c>
      <c r="K1106" s="3">
        <v>495.36214049087903</v>
      </c>
      <c r="L1106" s="3">
        <v>39</v>
      </c>
      <c r="M1106" s="3">
        <v>10</v>
      </c>
      <c r="N1106" s="3">
        <v>8</v>
      </c>
      <c r="O1106" s="3">
        <v>619</v>
      </c>
      <c r="P1106" s="3">
        <v>3</v>
      </c>
      <c r="Q1106" s="3">
        <v>18113.188144543801</v>
      </c>
      <c r="R1106" s="3">
        <v>0</v>
      </c>
      <c r="S1106" s="3">
        <v>0</v>
      </c>
      <c r="T1106" s="3">
        <v>0</v>
      </c>
      <c r="U1106" s="3">
        <v>5182.1356304047604</v>
      </c>
      <c r="V1106" s="3">
        <v>0</v>
      </c>
    </row>
    <row r="1107" spans="1:22" ht="21.75" customHeight="1" x14ac:dyDescent="0.3">
      <c r="A1107" s="3" t="s">
        <v>1133</v>
      </c>
      <c r="B1107" s="3">
        <v>54</v>
      </c>
      <c r="C1107" s="3" t="s">
        <v>28</v>
      </c>
      <c r="D1107" s="3" t="s">
        <v>26</v>
      </c>
      <c r="E1107" s="3">
        <v>64287.646575784398</v>
      </c>
      <c r="F1107" s="3">
        <v>147</v>
      </c>
      <c r="G1107" s="3">
        <v>238.65498251797899</v>
      </c>
      <c r="H1107" s="3">
        <v>4</v>
      </c>
      <c r="I1107" s="3">
        <v>842.34840202722501</v>
      </c>
      <c r="J1107" s="3">
        <v>4</v>
      </c>
      <c r="K1107" s="3">
        <v>72.569863435921505</v>
      </c>
      <c r="L1107" s="3">
        <v>31</v>
      </c>
      <c r="M1107" s="3">
        <v>4</v>
      </c>
      <c r="N1107" s="3">
        <v>0</v>
      </c>
      <c r="O1107" s="3">
        <v>470</v>
      </c>
      <c r="P1107" s="3">
        <v>4</v>
      </c>
      <c r="Q1107" s="3">
        <v>13267.130280588601</v>
      </c>
      <c r="R1107" s="3">
        <v>0</v>
      </c>
      <c r="S1107" s="3">
        <v>0</v>
      </c>
      <c r="T1107" s="3">
        <v>0</v>
      </c>
      <c r="U1107" s="3">
        <v>500</v>
      </c>
      <c r="V1107" s="3">
        <v>1</v>
      </c>
    </row>
    <row r="1108" spans="1:22" ht="21.75" customHeight="1" x14ac:dyDescent="0.3">
      <c r="A1108" s="3" t="s">
        <v>1134</v>
      </c>
      <c r="B1108" s="3">
        <v>40</v>
      </c>
      <c r="C1108" s="3" t="s">
        <v>23</v>
      </c>
      <c r="D1108" s="3" t="s">
        <v>33</v>
      </c>
      <c r="E1108" s="3">
        <v>58892.720345823203</v>
      </c>
      <c r="F1108" s="3">
        <v>36</v>
      </c>
      <c r="G1108" s="3">
        <v>897.79111409759196</v>
      </c>
      <c r="H1108" s="3">
        <v>4</v>
      </c>
      <c r="I1108" s="3">
        <v>894.43827133201296</v>
      </c>
      <c r="J1108" s="3">
        <v>30</v>
      </c>
      <c r="K1108" s="3">
        <v>489.793960002365</v>
      </c>
      <c r="L1108" s="3">
        <v>54</v>
      </c>
      <c r="M1108" s="3">
        <v>2</v>
      </c>
      <c r="N1108" s="3">
        <v>0</v>
      </c>
      <c r="O1108" s="3">
        <v>370</v>
      </c>
      <c r="P1108" s="3">
        <v>3</v>
      </c>
      <c r="Q1108" s="3">
        <v>4454.6683801603704</v>
      </c>
      <c r="R1108" s="3">
        <v>0</v>
      </c>
      <c r="S1108" s="3">
        <v>0</v>
      </c>
      <c r="T1108" s="3">
        <v>0</v>
      </c>
      <c r="U1108" s="3">
        <v>5750.4208600372203</v>
      </c>
      <c r="V1108" s="3">
        <v>1</v>
      </c>
    </row>
    <row r="1109" spans="1:22" ht="21.75" customHeight="1" x14ac:dyDescent="0.3">
      <c r="A1109" s="3" t="s">
        <v>1135</v>
      </c>
      <c r="B1109" s="3">
        <v>56</v>
      </c>
      <c r="C1109" s="3" t="s">
        <v>28</v>
      </c>
      <c r="D1109" s="3" t="s">
        <v>26</v>
      </c>
      <c r="E1109" s="3">
        <v>74352.956859872604</v>
      </c>
      <c r="F1109" s="3">
        <v>238</v>
      </c>
      <c r="G1109" s="3">
        <v>3629.5770317328102</v>
      </c>
      <c r="H1109" s="3">
        <v>6</v>
      </c>
      <c r="I1109" s="3">
        <v>907.64352120495698</v>
      </c>
      <c r="J1109" s="3">
        <v>41</v>
      </c>
      <c r="K1109" s="3">
        <v>788.69631555605201</v>
      </c>
      <c r="L1109" s="3">
        <v>76</v>
      </c>
      <c r="M1109" s="3">
        <v>1</v>
      </c>
      <c r="N1109" s="3">
        <v>6</v>
      </c>
      <c r="O1109" s="3">
        <v>387</v>
      </c>
      <c r="P1109" s="3">
        <v>4</v>
      </c>
      <c r="Q1109" s="3">
        <v>7717.1989277070497</v>
      </c>
      <c r="R1109" s="3">
        <v>4</v>
      </c>
      <c r="S1109" s="3">
        <v>0</v>
      </c>
      <c r="T1109" s="3">
        <v>0</v>
      </c>
      <c r="U1109" s="3">
        <v>12211.332420483501</v>
      </c>
      <c r="V1109" s="3">
        <v>1</v>
      </c>
    </row>
    <row r="1110" spans="1:22" ht="21.75" customHeight="1" x14ac:dyDescent="0.3">
      <c r="A1110" s="3" t="s">
        <v>1136</v>
      </c>
      <c r="B1110" s="3">
        <v>24</v>
      </c>
      <c r="C1110" s="3" t="s">
        <v>31</v>
      </c>
      <c r="D1110" s="3" t="s">
        <v>26</v>
      </c>
      <c r="E1110" s="3">
        <v>12377.8668709417</v>
      </c>
      <c r="F1110" s="3">
        <v>37</v>
      </c>
      <c r="G1110" s="3">
        <v>283.781303345982</v>
      </c>
      <c r="H1110" s="3">
        <v>5</v>
      </c>
      <c r="I1110" s="3">
        <v>534.51685865727995</v>
      </c>
      <c r="J1110" s="3">
        <v>30</v>
      </c>
      <c r="K1110" s="3">
        <v>1090.71626872819</v>
      </c>
      <c r="L1110" s="3">
        <v>75</v>
      </c>
      <c r="M1110" s="3">
        <v>14</v>
      </c>
      <c r="N1110" s="3">
        <v>9</v>
      </c>
      <c r="O1110" s="3">
        <v>356</v>
      </c>
      <c r="P1110" s="3">
        <v>1</v>
      </c>
      <c r="Q1110" s="3">
        <v>23750.5639565438</v>
      </c>
      <c r="R1110" s="3">
        <v>7</v>
      </c>
      <c r="S1110" s="3">
        <v>0</v>
      </c>
      <c r="T1110" s="3">
        <v>0</v>
      </c>
      <c r="U1110" s="3">
        <v>8799.8858057306697</v>
      </c>
      <c r="V1110" s="3">
        <v>1</v>
      </c>
    </row>
    <row r="1111" spans="1:22" ht="21.75" customHeight="1" x14ac:dyDescent="0.3">
      <c r="A1111" s="3" t="s">
        <v>1137</v>
      </c>
      <c r="B1111" s="3">
        <v>38</v>
      </c>
      <c r="C1111" s="3" t="s">
        <v>28</v>
      </c>
      <c r="D1111" s="3" t="s">
        <v>33</v>
      </c>
      <c r="E1111" s="3">
        <v>38218.108282945097</v>
      </c>
      <c r="F1111" s="3">
        <v>41</v>
      </c>
      <c r="G1111" s="3">
        <v>749.87153580117399</v>
      </c>
      <c r="H1111" s="3">
        <v>11</v>
      </c>
      <c r="I1111" s="3">
        <v>1170.4410178333101</v>
      </c>
      <c r="J1111" s="3">
        <v>36</v>
      </c>
      <c r="K1111" s="3">
        <v>410.16176726467501</v>
      </c>
      <c r="L1111" s="3">
        <v>8</v>
      </c>
      <c r="M1111" s="3">
        <v>4</v>
      </c>
      <c r="N1111" s="3">
        <v>1</v>
      </c>
      <c r="O1111" s="3">
        <v>466</v>
      </c>
      <c r="P1111" s="3">
        <v>3</v>
      </c>
      <c r="Q1111" s="3">
        <v>10526.8503119203</v>
      </c>
      <c r="R1111" s="3">
        <v>3</v>
      </c>
      <c r="S1111" s="3">
        <v>0</v>
      </c>
      <c r="T1111" s="3">
        <v>0</v>
      </c>
      <c r="U1111" s="3">
        <v>6730.2261284946499</v>
      </c>
      <c r="V1111" s="3">
        <v>1</v>
      </c>
    </row>
    <row r="1112" spans="1:22" ht="21.75" customHeight="1" x14ac:dyDescent="0.3">
      <c r="A1112" s="3" t="s">
        <v>1138</v>
      </c>
      <c r="B1112" s="3">
        <v>33</v>
      </c>
      <c r="C1112" s="3" t="s">
        <v>23</v>
      </c>
      <c r="D1112" s="3" t="s">
        <v>26</v>
      </c>
      <c r="E1112" s="3">
        <v>52368.673290113598</v>
      </c>
      <c r="F1112" s="3">
        <v>232</v>
      </c>
      <c r="G1112" s="3">
        <v>1590.44962323491</v>
      </c>
      <c r="H1112" s="3">
        <v>7</v>
      </c>
      <c r="I1112" s="3">
        <v>645.22106589714599</v>
      </c>
      <c r="J1112" s="3">
        <v>7</v>
      </c>
      <c r="K1112" s="3">
        <v>679.20232059327998</v>
      </c>
      <c r="L1112" s="3">
        <v>8</v>
      </c>
      <c r="M1112" s="3">
        <v>4</v>
      </c>
      <c r="N1112" s="3">
        <v>7</v>
      </c>
      <c r="O1112" s="3">
        <v>535</v>
      </c>
      <c r="P1112" s="3">
        <v>0</v>
      </c>
      <c r="Q1112" s="3">
        <v>5423.80362074403</v>
      </c>
      <c r="R1112" s="3">
        <v>4</v>
      </c>
      <c r="S1112" s="3">
        <v>0</v>
      </c>
      <c r="T1112" s="3">
        <v>0</v>
      </c>
      <c r="U1112" s="3">
        <v>11254.981111605901</v>
      </c>
      <c r="V1112" s="3">
        <v>1</v>
      </c>
    </row>
    <row r="1113" spans="1:22" ht="21.75" customHeight="1" x14ac:dyDescent="0.3">
      <c r="A1113" s="3" t="s">
        <v>1139</v>
      </c>
      <c r="B1113" s="3">
        <v>45</v>
      </c>
      <c r="C1113" s="3" t="s">
        <v>28</v>
      </c>
      <c r="D1113" s="3" t="s">
        <v>24</v>
      </c>
      <c r="E1113" s="3">
        <v>60290.706074653703</v>
      </c>
      <c r="F1113" s="3">
        <v>208</v>
      </c>
      <c r="G1113" s="3">
        <v>3417.9645677793101</v>
      </c>
      <c r="H1113" s="3">
        <v>8</v>
      </c>
      <c r="I1113" s="3">
        <v>957.55241602090598</v>
      </c>
      <c r="J1113" s="3">
        <v>5</v>
      </c>
      <c r="K1113" s="3">
        <v>789.37629478262397</v>
      </c>
      <c r="L1113" s="3">
        <v>63</v>
      </c>
      <c r="M1113" s="3">
        <v>15</v>
      </c>
      <c r="N1113" s="3">
        <v>3</v>
      </c>
      <c r="O1113" s="3">
        <v>697</v>
      </c>
      <c r="P1113" s="3">
        <v>1</v>
      </c>
      <c r="Q1113" s="3">
        <v>13125.030860914199</v>
      </c>
      <c r="R1113" s="3">
        <v>4</v>
      </c>
      <c r="S1113" s="3">
        <v>0</v>
      </c>
      <c r="T1113" s="3">
        <v>0</v>
      </c>
      <c r="U1113" s="3">
        <v>7025.4221066633199</v>
      </c>
      <c r="V1113" s="3">
        <v>1</v>
      </c>
    </row>
    <row r="1114" spans="1:22" ht="21.75" customHeight="1" x14ac:dyDescent="0.3">
      <c r="A1114" s="3" t="s">
        <v>1140</v>
      </c>
      <c r="B1114" s="3">
        <v>23</v>
      </c>
      <c r="C1114" s="3" t="s">
        <v>31</v>
      </c>
      <c r="D1114" s="3" t="s">
        <v>26</v>
      </c>
      <c r="E1114" s="3">
        <v>23668.089120690202</v>
      </c>
      <c r="F1114" s="3">
        <v>185</v>
      </c>
      <c r="G1114" s="3">
        <v>660.24939818337305</v>
      </c>
      <c r="H1114" s="3">
        <v>1</v>
      </c>
      <c r="I1114" s="3">
        <v>742.545598277164</v>
      </c>
      <c r="J1114" s="3">
        <v>22</v>
      </c>
      <c r="K1114" s="3">
        <v>140.41509782275099</v>
      </c>
      <c r="L1114" s="3">
        <v>44</v>
      </c>
      <c r="M1114" s="3">
        <v>16</v>
      </c>
      <c r="N1114" s="3">
        <v>6</v>
      </c>
      <c r="O1114" s="3">
        <v>619</v>
      </c>
      <c r="P1114" s="3">
        <v>4</v>
      </c>
      <c r="Q1114" s="3">
        <v>8813.2237536091907</v>
      </c>
      <c r="R1114" s="3">
        <v>5</v>
      </c>
      <c r="S1114" s="3">
        <v>0</v>
      </c>
      <c r="T1114" s="3">
        <v>0</v>
      </c>
      <c r="U1114" s="3">
        <v>4663.5346850571104</v>
      </c>
      <c r="V1114" s="3">
        <v>1</v>
      </c>
    </row>
    <row r="1115" spans="1:22" ht="21.75" customHeight="1" x14ac:dyDescent="0.3">
      <c r="A1115" s="3" t="s">
        <v>1141</v>
      </c>
      <c r="B1115" s="3">
        <v>44</v>
      </c>
      <c r="C1115" s="3" t="s">
        <v>31</v>
      </c>
      <c r="D1115" s="3" t="s">
        <v>33</v>
      </c>
      <c r="E1115" s="3">
        <v>57766.279239089898</v>
      </c>
      <c r="F1115" s="3">
        <v>189</v>
      </c>
      <c r="G1115" s="3">
        <v>997.096052788468</v>
      </c>
      <c r="H1115" s="3">
        <v>11</v>
      </c>
      <c r="I1115" s="3">
        <v>931.46743109606496</v>
      </c>
      <c r="J1115" s="3">
        <v>15</v>
      </c>
      <c r="K1115" s="3">
        <v>854.64760204398794</v>
      </c>
      <c r="L1115" s="3">
        <v>60</v>
      </c>
      <c r="M1115" s="3">
        <v>6</v>
      </c>
      <c r="N1115" s="3">
        <v>9</v>
      </c>
      <c r="O1115" s="3">
        <v>831</v>
      </c>
      <c r="P1115" s="3">
        <v>1</v>
      </c>
      <c r="Q1115" s="3">
        <v>10888.7677190179</v>
      </c>
      <c r="R1115" s="3">
        <v>7</v>
      </c>
      <c r="S1115" s="3">
        <v>0</v>
      </c>
      <c r="T1115" s="3">
        <v>0</v>
      </c>
      <c r="U1115" s="3">
        <v>4295.3960112913701</v>
      </c>
      <c r="V1115" s="3">
        <v>1</v>
      </c>
    </row>
    <row r="1116" spans="1:22" ht="21.75" customHeight="1" x14ac:dyDescent="0.3">
      <c r="A1116" s="3" t="s">
        <v>1142</v>
      </c>
      <c r="B1116" s="3">
        <v>64</v>
      </c>
      <c r="C1116" s="3" t="s">
        <v>23</v>
      </c>
      <c r="D1116" s="3" t="s">
        <v>24</v>
      </c>
      <c r="E1116" s="3">
        <v>39708.015645031002</v>
      </c>
      <c r="F1116" s="3">
        <v>135</v>
      </c>
      <c r="G1116" s="3">
        <v>2037.20395400489</v>
      </c>
      <c r="H1116" s="3">
        <v>1</v>
      </c>
      <c r="I1116" s="3">
        <v>724.98517684928004</v>
      </c>
      <c r="J1116" s="3">
        <v>43</v>
      </c>
      <c r="K1116" s="3">
        <v>298.25323056203001</v>
      </c>
      <c r="L1116" s="3">
        <v>69</v>
      </c>
      <c r="M1116" s="3">
        <v>1</v>
      </c>
      <c r="N1116" s="3">
        <v>1</v>
      </c>
      <c r="O1116" s="3">
        <v>306</v>
      </c>
      <c r="P1116" s="3">
        <v>0</v>
      </c>
      <c r="Q1116" s="3">
        <v>15247.629331094</v>
      </c>
      <c r="R1116" s="3">
        <v>6</v>
      </c>
      <c r="S1116" s="3">
        <v>0</v>
      </c>
      <c r="T1116" s="3">
        <v>0</v>
      </c>
      <c r="U1116" s="3">
        <v>6837.0016307331498</v>
      </c>
      <c r="V1116" s="3">
        <v>1</v>
      </c>
    </row>
    <row r="1117" spans="1:22" ht="21.75" customHeight="1" x14ac:dyDescent="0.3">
      <c r="A1117" s="3" t="s">
        <v>1143</v>
      </c>
      <c r="B1117" s="3">
        <v>61</v>
      </c>
      <c r="C1117" s="3" t="s">
        <v>28</v>
      </c>
      <c r="D1117" s="3" t="s">
        <v>24</v>
      </c>
      <c r="E1117" s="3">
        <v>16608.584057238699</v>
      </c>
      <c r="F1117" s="3">
        <v>32</v>
      </c>
      <c r="G1117" s="3">
        <v>1991.95214536805</v>
      </c>
      <c r="H1117" s="3">
        <v>0</v>
      </c>
      <c r="I1117" s="3">
        <v>937.77220680109804</v>
      </c>
      <c r="J1117" s="3">
        <v>48</v>
      </c>
      <c r="K1117" s="3">
        <v>566.14609417186205</v>
      </c>
      <c r="L1117" s="3">
        <v>37</v>
      </c>
      <c r="M1117" s="3">
        <v>13</v>
      </c>
      <c r="N1117" s="3">
        <v>7</v>
      </c>
      <c r="O1117" s="3">
        <v>757</v>
      </c>
      <c r="P1117" s="3">
        <v>2</v>
      </c>
      <c r="Q1117" s="3">
        <v>14029.629349725699</v>
      </c>
      <c r="R1117" s="3">
        <v>1</v>
      </c>
      <c r="S1117" s="3">
        <v>0</v>
      </c>
      <c r="T1117" s="3">
        <v>0</v>
      </c>
      <c r="U1117" s="3">
        <v>14347.4205560464</v>
      </c>
      <c r="V1117" s="3">
        <v>0</v>
      </c>
    </row>
    <row r="1118" spans="1:22" ht="21.75" customHeight="1" x14ac:dyDescent="0.3">
      <c r="A1118" s="3" t="s">
        <v>1144</v>
      </c>
      <c r="B1118" s="3">
        <v>44</v>
      </c>
      <c r="C1118" s="3" t="s">
        <v>28</v>
      </c>
      <c r="D1118" s="3" t="s">
        <v>26</v>
      </c>
      <c r="E1118" s="3">
        <v>36487.742233070203</v>
      </c>
      <c r="F1118" s="3">
        <v>134</v>
      </c>
      <c r="G1118" s="3">
        <v>944.38276976146005</v>
      </c>
      <c r="H1118" s="3">
        <v>6</v>
      </c>
      <c r="I1118" s="3">
        <v>797.41389554188697</v>
      </c>
      <c r="J1118" s="3">
        <v>7</v>
      </c>
      <c r="K1118" s="3">
        <v>184.27788879198499</v>
      </c>
      <c r="L1118" s="3">
        <v>74</v>
      </c>
      <c r="M1118" s="3">
        <v>17</v>
      </c>
      <c r="N1118" s="3">
        <v>5</v>
      </c>
      <c r="O1118" s="3">
        <v>537</v>
      </c>
      <c r="P1118" s="3">
        <v>4</v>
      </c>
      <c r="Q1118" s="3">
        <v>12205.8378293767</v>
      </c>
      <c r="R1118" s="3">
        <v>7</v>
      </c>
      <c r="S1118" s="3">
        <v>0</v>
      </c>
      <c r="T1118" s="3">
        <v>0</v>
      </c>
      <c r="U1118" s="3">
        <v>3239.2178650238002</v>
      </c>
      <c r="V1118" s="3">
        <v>1</v>
      </c>
    </row>
    <row r="1119" spans="1:22" ht="21.75" customHeight="1" x14ac:dyDescent="0.3">
      <c r="A1119" s="3" t="s">
        <v>1145</v>
      </c>
      <c r="B1119" s="3">
        <v>37</v>
      </c>
      <c r="C1119" s="3" t="s">
        <v>28</v>
      </c>
      <c r="D1119" s="3" t="s">
        <v>26</v>
      </c>
      <c r="E1119" s="3">
        <v>59258.7884590494</v>
      </c>
      <c r="F1119" s="3">
        <v>145</v>
      </c>
      <c r="G1119" s="3">
        <v>832.81481099200005</v>
      </c>
      <c r="H1119" s="3">
        <v>10</v>
      </c>
      <c r="I1119" s="3">
        <v>1084.84419972774</v>
      </c>
      <c r="J1119" s="3">
        <v>3</v>
      </c>
      <c r="K1119" s="3">
        <v>408.37599928036502</v>
      </c>
      <c r="L1119" s="3">
        <v>45</v>
      </c>
      <c r="M1119" s="3">
        <v>11</v>
      </c>
      <c r="N1119" s="3">
        <v>0</v>
      </c>
      <c r="O1119" s="3">
        <v>750</v>
      </c>
      <c r="P1119" s="3">
        <v>2</v>
      </c>
      <c r="Q1119" s="3">
        <v>8322.1820702139194</v>
      </c>
      <c r="R1119" s="3">
        <v>7</v>
      </c>
      <c r="S1119" s="3">
        <v>0</v>
      </c>
      <c r="T1119" s="3">
        <v>0</v>
      </c>
      <c r="U1119" s="3">
        <v>3329.1666487395701</v>
      </c>
      <c r="V1119" s="3">
        <v>1</v>
      </c>
    </row>
    <row r="1120" spans="1:22" ht="21.75" customHeight="1" x14ac:dyDescent="0.3">
      <c r="A1120" s="3" t="s">
        <v>1146</v>
      </c>
      <c r="B1120" s="3">
        <v>59</v>
      </c>
      <c r="C1120" s="3" t="s">
        <v>31</v>
      </c>
      <c r="D1120" s="3" t="s">
        <v>24</v>
      </c>
      <c r="E1120" s="3">
        <v>17360.6346974066</v>
      </c>
      <c r="F1120" s="3">
        <v>105</v>
      </c>
      <c r="G1120" s="3">
        <v>1858.3204272379901</v>
      </c>
      <c r="H1120" s="3">
        <v>3</v>
      </c>
      <c r="I1120" s="3">
        <v>513.46023487608102</v>
      </c>
      <c r="J1120" s="3">
        <v>31</v>
      </c>
      <c r="K1120" s="3">
        <v>77.963575846423893</v>
      </c>
      <c r="L1120" s="3">
        <v>69</v>
      </c>
      <c r="M1120" s="3">
        <v>16</v>
      </c>
      <c r="N1120" s="3">
        <v>8</v>
      </c>
      <c r="O1120" s="3">
        <v>413</v>
      </c>
      <c r="P1120" s="3">
        <v>1</v>
      </c>
      <c r="Q1120" s="3">
        <v>1315.39770179078</v>
      </c>
      <c r="R1120" s="3">
        <v>6</v>
      </c>
      <c r="S1120" s="3">
        <v>0</v>
      </c>
      <c r="T1120" s="3">
        <v>0</v>
      </c>
      <c r="U1120" s="3">
        <v>12112.0334649746</v>
      </c>
      <c r="V1120" s="3">
        <v>1</v>
      </c>
    </row>
    <row r="1121" spans="1:22" ht="21.75" customHeight="1" x14ac:dyDescent="0.3">
      <c r="A1121" s="3" t="s">
        <v>1147</v>
      </c>
      <c r="B1121" s="3">
        <v>27</v>
      </c>
      <c r="C1121" s="3" t="s">
        <v>23</v>
      </c>
      <c r="D1121" s="3" t="s">
        <v>26</v>
      </c>
      <c r="E1121" s="3">
        <v>61466.933112957697</v>
      </c>
      <c r="F1121" s="3">
        <v>165</v>
      </c>
      <c r="G1121" s="3">
        <v>1256.94816167832</v>
      </c>
      <c r="H1121" s="3">
        <v>8</v>
      </c>
      <c r="I1121" s="3">
        <v>180.53803243829799</v>
      </c>
      <c r="J1121" s="3">
        <v>48</v>
      </c>
      <c r="K1121" s="3">
        <v>566.63028768219795</v>
      </c>
      <c r="L1121" s="3">
        <v>63</v>
      </c>
      <c r="M1121" s="3">
        <v>5</v>
      </c>
      <c r="N1121" s="3">
        <v>1</v>
      </c>
      <c r="O1121" s="3">
        <v>791</v>
      </c>
      <c r="P1121" s="3">
        <v>5</v>
      </c>
      <c r="Q1121" s="3">
        <v>23524.374629773502</v>
      </c>
      <c r="R1121" s="3">
        <v>1</v>
      </c>
      <c r="S1121" s="3">
        <v>0</v>
      </c>
      <c r="T1121" s="3">
        <v>0</v>
      </c>
      <c r="U1121" s="3">
        <v>8806.3756487391893</v>
      </c>
      <c r="V1121" s="3">
        <v>0</v>
      </c>
    </row>
    <row r="1122" spans="1:22" ht="21.75" customHeight="1" x14ac:dyDescent="0.3">
      <c r="A1122" s="3" t="s">
        <v>1148</v>
      </c>
      <c r="B1122" s="3">
        <v>58</v>
      </c>
      <c r="C1122" s="3" t="s">
        <v>28</v>
      </c>
      <c r="D1122" s="3" t="s">
        <v>33</v>
      </c>
      <c r="E1122" s="3">
        <v>55100.804043231699</v>
      </c>
      <c r="F1122" s="3">
        <v>239</v>
      </c>
      <c r="G1122" s="3">
        <v>1729.9938881830501</v>
      </c>
      <c r="H1122" s="3">
        <v>5</v>
      </c>
      <c r="I1122" s="3">
        <v>459.32490319806601</v>
      </c>
      <c r="J1122" s="3">
        <v>2</v>
      </c>
      <c r="K1122" s="3">
        <v>883.70536874443997</v>
      </c>
      <c r="L1122" s="3">
        <v>34</v>
      </c>
      <c r="M1122" s="3">
        <v>4</v>
      </c>
      <c r="N1122" s="3">
        <v>3</v>
      </c>
      <c r="O1122" s="3">
        <v>608</v>
      </c>
      <c r="P1122" s="3">
        <v>5</v>
      </c>
      <c r="Q1122" s="3">
        <v>23164.338869552801</v>
      </c>
      <c r="R1122" s="3">
        <v>6</v>
      </c>
      <c r="S1122" s="3">
        <v>0</v>
      </c>
      <c r="T1122" s="3">
        <v>0</v>
      </c>
      <c r="U1122" s="3">
        <v>14662.7316812845</v>
      </c>
      <c r="V1122" s="3">
        <v>1</v>
      </c>
    </row>
    <row r="1123" spans="1:22" ht="21.75" customHeight="1" x14ac:dyDescent="0.3">
      <c r="A1123" s="3" t="s">
        <v>1149</v>
      </c>
      <c r="B1123" s="3">
        <v>59</v>
      </c>
      <c r="C1123" s="3" t="s">
        <v>31</v>
      </c>
      <c r="D1123" s="3" t="s">
        <v>26</v>
      </c>
      <c r="E1123" s="3">
        <v>45430.536611388699</v>
      </c>
      <c r="F1123" s="3">
        <v>76</v>
      </c>
      <c r="G1123" s="3">
        <v>1364.52575916664</v>
      </c>
      <c r="H1123" s="3">
        <v>11</v>
      </c>
      <c r="I1123" s="3">
        <v>1174.12144533331</v>
      </c>
      <c r="J1123" s="3">
        <v>49</v>
      </c>
      <c r="K1123" s="3">
        <v>508.21138641513897</v>
      </c>
      <c r="L1123" s="3">
        <v>11</v>
      </c>
      <c r="M1123" s="3">
        <v>6</v>
      </c>
      <c r="N1123" s="3">
        <v>8</v>
      </c>
      <c r="O1123" s="3">
        <v>748</v>
      </c>
      <c r="P1123" s="3">
        <v>3</v>
      </c>
      <c r="Q1123" s="3">
        <v>12145.088545464399</v>
      </c>
      <c r="R1123" s="3">
        <v>2</v>
      </c>
      <c r="S1123" s="3">
        <v>0</v>
      </c>
      <c r="T1123" s="3">
        <v>0</v>
      </c>
      <c r="U1123" s="3">
        <v>14587.7771325472</v>
      </c>
      <c r="V1123" s="3">
        <v>0</v>
      </c>
    </row>
    <row r="1124" spans="1:22" ht="21.75" customHeight="1" x14ac:dyDescent="0.3">
      <c r="A1124" s="3" t="s">
        <v>1150</v>
      </c>
      <c r="B1124" s="3">
        <v>33</v>
      </c>
      <c r="C1124" s="3" t="s">
        <v>31</v>
      </c>
      <c r="D1124" s="3" t="s">
        <v>26</v>
      </c>
      <c r="E1124" s="3">
        <v>20566.444820283501</v>
      </c>
      <c r="F1124" s="3">
        <v>57</v>
      </c>
      <c r="G1124" s="3">
        <v>1781.0644595420799</v>
      </c>
      <c r="H1124" s="3">
        <v>6</v>
      </c>
      <c r="I1124" s="3">
        <v>745.90441303929094</v>
      </c>
      <c r="J1124" s="3">
        <v>15</v>
      </c>
      <c r="K1124" s="3">
        <v>139.495459522</v>
      </c>
      <c r="L1124" s="3">
        <v>47</v>
      </c>
      <c r="M1124" s="3">
        <v>17</v>
      </c>
      <c r="N1124" s="3">
        <v>7</v>
      </c>
      <c r="O1124" s="3">
        <v>457</v>
      </c>
      <c r="P1124" s="3">
        <v>5</v>
      </c>
      <c r="Q1124" s="3">
        <v>17008.022012107998</v>
      </c>
      <c r="R1124" s="3">
        <v>5</v>
      </c>
      <c r="S1124" s="3">
        <v>0</v>
      </c>
      <c r="T1124" s="3">
        <v>0</v>
      </c>
      <c r="U1124" s="3">
        <v>11761.250742038501</v>
      </c>
      <c r="V1124" s="3">
        <v>1</v>
      </c>
    </row>
    <row r="1125" spans="1:22" ht="21.75" customHeight="1" x14ac:dyDescent="0.3">
      <c r="A1125" s="3" t="s">
        <v>1151</v>
      </c>
      <c r="B1125" s="3">
        <v>51</v>
      </c>
      <c r="C1125" s="3" t="s">
        <v>31</v>
      </c>
      <c r="D1125" s="3" t="s">
        <v>24</v>
      </c>
      <c r="E1125" s="3">
        <v>22010.921178185301</v>
      </c>
      <c r="F1125" s="3">
        <v>196</v>
      </c>
      <c r="G1125" s="3">
        <v>1863.85223950918</v>
      </c>
      <c r="H1125" s="3">
        <v>6</v>
      </c>
      <c r="I1125" s="3">
        <v>832.22180344129697</v>
      </c>
      <c r="J1125" s="3">
        <v>33</v>
      </c>
      <c r="K1125" s="3">
        <v>415.398655367142</v>
      </c>
      <c r="L1125" s="3">
        <v>62</v>
      </c>
      <c r="M1125" s="3">
        <v>19</v>
      </c>
      <c r="N1125" s="3">
        <v>7</v>
      </c>
      <c r="O1125" s="3">
        <v>698</v>
      </c>
      <c r="P1125" s="3">
        <v>4</v>
      </c>
      <c r="Q1125" s="3">
        <v>11805.7859238405</v>
      </c>
      <c r="R1125" s="3">
        <v>4</v>
      </c>
      <c r="S1125" s="3">
        <v>0</v>
      </c>
      <c r="T1125" s="3">
        <v>0</v>
      </c>
      <c r="U1125" s="3">
        <v>11568.2434591447</v>
      </c>
      <c r="V1125" s="3">
        <v>1</v>
      </c>
    </row>
    <row r="1126" spans="1:22" ht="21.75" customHeight="1" x14ac:dyDescent="0.3">
      <c r="A1126" s="3" t="s">
        <v>1152</v>
      </c>
      <c r="B1126" s="3">
        <v>57</v>
      </c>
      <c r="C1126" s="3" t="s">
        <v>28</v>
      </c>
      <c r="D1126" s="3" t="s">
        <v>26</v>
      </c>
      <c r="E1126" s="3">
        <v>42827.3303876176</v>
      </c>
      <c r="F1126" s="3">
        <v>238</v>
      </c>
      <c r="G1126" s="3">
        <v>10</v>
      </c>
      <c r="H1126" s="3">
        <v>7</v>
      </c>
      <c r="I1126" s="3">
        <v>431.22718508376499</v>
      </c>
      <c r="J1126" s="3">
        <v>12</v>
      </c>
      <c r="K1126" s="3">
        <v>553.404500587862</v>
      </c>
      <c r="L1126" s="3">
        <v>44</v>
      </c>
      <c r="M1126" s="3">
        <v>10</v>
      </c>
      <c r="N1126" s="3">
        <v>3</v>
      </c>
      <c r="O1126" s="3">
        <v>502</v>
      </c>
      <c r="P1126" s="3">
        <v>1</v>
      </c>
      <c r="Q1126" s="3">
        <v>7366.1330827008396</v>
      </c>
      <c r="R1126" s="3">
        <v>6</v>
      </c>
      <c r="S1126" s="3">
        <v>0</v>
      </c>
      <c r="T1126" s="3">
        <v>0</v>
      </c>
      <c r="U1126" s="3">
        <v>8366.3709247366096</v>
      </c>
      <c r="V1126" s="3">
        <v>1</v>
      </c>
    </row>
    <row r="1127" spans="1:22" ht="21.75" customHeight="1" x14ac:dyDescent="0.3">
      <c r="A1127" s="3" t="s">
        <v>1153</v>
      </c>
      <c r="B1127" s="3">
        <v>52</v>
      </c>
      <c r="C1127" s="3" t="s">
        <v>28</v>
      </c>
      <c r="D1127" s="3" t="s">
        <v>26</v>
      </c>
      <c r="E1127" s="3">
        <v>29751.0796060703</v>
      </c>
      <c r="F1127" s="3">
        <v>62</v>
      </c>
      <c r="G1127" s="3">
        <v>1129.58575833283</v>
      </c>
      <c r="H1127" s="3">
        <v>3</v>
      </c>
      <c r="I1127" s="3">
        <v>822.94380380259804</v>
      </c>
      <c r="J1127" s="3">
        <v>32</v>
      </c>
      <c r="K1127" s="3">
        <v>463.58433638373202</v>
      </c>
      <c r="L1127" s="3">
        <v>5</v>
      </c>
      <c r="M1127" s="3">
        <v>4</v>
      </c>
      <c r="N1127" s="3">
        <v>0</v>
      </c>
      <c r="O1127" s="3">
        <v>881</v>
      </c>
      <c r="P1127" s="3">
        <v>4</v>
      </c>
      <c r="Q1127" s="3">
        <v>12442.321955422</v>
      </c>
      <c r="R1127" s="3">
        <v>7</v>
      </c>
      <c r="S1127" s="3">
        <v>0</v>
      </c>
      <c r="T1127" s="3">
        <v>1</v>
      </c>
      <c r="U1127" s="3">
        <v>500</v>
      </c>
      <c r="V1127" s="3">
        <v>1</v>
      </c>
    </row>
    <row r="1128" spans="1:22" ht="21.75" customHeight="1" x14ac:dyDescent="0.3">
      <c r="A1128" s="3" t="s">
        <v>1154</v>
      </c>
      <c r="B1128" s="3">
        <v>42</v>
      </c>
      <c r="C1128" s="3" t="s">
        <v>28</v>
      </c>
      <c r="D1128" s="3" t="s">
        <v>26</v>
      </c>
      <c r="E1128" s="3">
        <v>43992.345101168503</v>
      </c>
      <c r="F1128" s="3">
        <v>26</v>
      </c>
      <c r="G1128" s="3">
        <v>1766.95803826771</v>
      </c>
      <c r="H1128" s="3">
        <v>2</v>
      </c>
      <c r="I1128" s="3">
        <v>442.01557457455601</v>
      </c>
      <c r="J1128" s="3">
        <v>21</v>
      </c>
      <c r="K1128" s="3">
        <v>669.68757653774503</v>
      </c>
      <c r="L1128" s="3">
        <v>44</v>
      </c>
      <c r="M1128" s="3">
        <v>5</v>
      </c>
      <c r="N1128" s="3">
        <v>9</v>
      </c>
      <c r="O1128" s="3">
        <v>753</v>
      </c>
      <c r="P1128" s="3">
        <v>0</v>
      </c>
      <c r="Q1128" s="3">
        <v>12845.2682191691</v>
      </c>
      <c r="R1128" s="3">
        <v>1</v>
      </c>
      <c r="S1128" s="3">
        <v>0</v>
      </c>
      <c r="T1128" s="3">
        <v>0</v>
      </c>
      <c r="U1128" s="3">
        <v>4069.51784304902</v>
      </c>
      <c r="V1128" s="3">
        <v>0</v>
      </c>
    </row>
    <row r="1129" spans="1:22" ht="21.75" customHeight="1" x14ac:dyDescent="0.3">
      <c r="A1129" s="3" t="s">
        <v>1155</v>
      </c>
      <c r="B1129" s="3">
        <v>34</v>
      </c>
      <c r="C1129" s="3" t="s">
        <v>28</v>
      </c>
      <c r="D1129" s="3" t="s">
        <v>33</v>
      </c>
      <c r="E1129" s="3">
        <v>66311.278832269396</v>
      </c>
      <c r="F1129" s="3">
        <v>222</v>
      </c>
      <c r="G1129" s="3">
        <v>2148.4629522567202</v>
      </c>
      <c r="H1129" s="3">
        <v>2</v>
      </c>
      <c r="I1129" s="3">
        <v>493.476553731536</v>
      </c>
      <c r="J1129" s="3">
        <v>30</v>
      </c>
      <c r="K1129" s="3">
        <v>1003.9003862168</v>
      </c>
      <c r="L1129" s="3">
        <v>31</v>
      </c>
      <c r="M1129" s="3">
        <v>6</v>
      </c>
      <c r="N1129" s="3">
        <v>3</v>
      </c>
      <c r="O1129" s="3">
        <v>419</v>
      </c>
      <c r="P1129" s="3">
        <v>1</v>
      </c>
      <c r="Q1129" s="3">
        <v>20936.583475135802</v>
      </c>
      <c r="R1129" s="3">
        <v>6</v>
      </c>
      <c r="S1129" s="3">
        <v>1</v>
      </c>
      <c r="T1129" s="3">
        <v>0</v>
      </c>
      <c r="U1129" s="3">
        <v>4532.3144966222699</v>
      </c>
      <c r="V1129" s="3">
        <v>1</v>
      </c>
    </row>
    <row r="1130" spans="1:22" ht="21.75" customHeight="1" x14ac:dyDescent="0.3">
      <c r="A1130" s="3" t="s">
        <v>1156</v>
      </c>
      <c r="B1130" s="3">
        <v>52</v>
      </c>
      <c r="C1130" s="3" t="s">
        <v>28</v>
      </c>
      <c r="D1130" s="3" t="s">
        <v>26</v>
      </c>
      <c r="E1130" s="3">
        <v>45085.618086513299</v>
      </c>
      <c r="F1130" s="3">
        <v>24</v>
      </c>
      <c r="G1130" s="3">
        <v>1234.4157041605699</v>
      </c>
      <c r="H1130" s="3">
        <v>9</v>
      </c>
      <c r="I1130" s="3">
        <v>659.13071101164201</v>
      </c>
      <c r="J1130" s="3">
        <v>23</v>
      </c>
      <c r="K1130" s="3">
        <v>485.28745858378602</v>
      </c>
      <c r="L1130" s="3">
        <v>67</v>
      </c>
      <c r="M1130" s="3">
        <v>2</v>
      </c>
      <c r="N1130" s="3">
        <v>2</v>
      </c>
      <c r="O1130" s="3">
        <v>834</v>
      </c>
      <c r="P1130" s="3">
        <v>3</v>
      </c>
      <c r="Q1130" s="3">
        <v>12570.2070398372</v>
      </c>
      <c r="R1130" s="3">
        <v>7</v>
      </c>
      <c r="S1130" s="3">
        <v>0</v>
      </c>
      <c r="T1130" s="3">
        <v>0</v>
      </c>
      <c r="U1130" s="3">
        <v>12795.4670662555</v>
      </c>
      <c r="V1130" s="3">
        <v>1</v>
      </c>
    </row>
    <row r="1131" spans="1:22" ht="21.75" customHeight="1" x14ac:dyDescent="0.3">
      <c r="A1131" s="3" t="s">
        <v>1157</v>
      </c>
      <c r="B1131" s="3">
        <v>44</v>
      </c>
      <c r="C1131" s="3" t="s">
        <v>28</v>
      </c>
      <c r="D1131" s="3" t="s">
        <v>33</v>
      </c>
      <c r="E1131" s="3">
        <v>44591.991120838997</v>
      </c>
      <c r="F1131" s="3">
        <v>174</v>
      </c>
      <c r="G1131" s="3">
        <v>24.359942982877801</v>
      </c>
      <c r="H1131" s="3">
        <v>7</v>
      </c>
      <c r="I1131" s="3">
        <v>955.78404024475105</v>
      </c>
      <c r="J1131" s="3">
        <v>2</v>
      </c>
      <c r="K1131" s="3">
        <v>467.43786969128399</v>
      </c>
      <c r="L1131" s="3">
        <v>2</v>
      </c>
      <c r="M1131" s="3">
        <v>2</v>
      </c>
      <c r="N1131" s="3">
        <v>2</v>
      </c>
      <c r="O1131" s="3">
        <v>479</v>
      </c>
      <c r="P1131" s="3">
        <v>4</v>
      </c>
      <c r="Q1131" s="3">
        <v>22227.830070087301</v>
      </c>
      <c r="R1131" s="3">
        <v>4</v>
      </c>
      <c r="S1131" s="3">
        <v>0</v>
      </c>
      <c r="T1131" s="3">
        <v>0</v>
      </c>
      <c r="U1131" s="3">
        <v>15921.395200826901</v>
      </c>
      <c r="V1131" s="3">
        <v>1</v>
      </c>
    </row>
    <row r="1132" spans="1:22" ht="21.75" customHeight="1" x14ac:dyDescent="0.3">
      <c r="A1132" s="3" t="s">
        <v>1158</v>
      </c>
      <c r="B1132" s="3">
        <v>36</v>
      </c>
      <c r="C1132" s="3" t="s">
        <v>28</v>
      </c>
      <c r="D1132" s="3" t="s">
        <v>33</v>
      </c>
      <c r="E1132" s="3">
        <v>44606.250038033402</v>
      </c>
      <c r="F1132" s="3">
        <v>34</v>
      </c>
      <c r="G1132" s="3">
        <v>2499.29266033148</v>
      </c>
      <c r="H1132" s="3">
        <v>11</v>
      </c>
      <c r="I1132" s="3">
        <v>993.14665322487895</v>
      </c>
      <c r="J1132" s="3">
        <v>32</v>
      </c>
      <c r="K1132" s="3">
        <v>319.70709929463101</v>
      </c>
      <c r="L1132" s="3">
        <v>1</v>
      </c>
      <c r="M1132" s="3">
        <v>1</v>
      </c>
      <c r="N1132" s="3">
        <v>0</v>
      </c>
      <c r="O1132" s="3">
        <v>811</v>
      </c>
      <c r="P1132" s="3">
        <v>5</v>
      </c>
      <c r="Q1132" s="3">
        <v>11035.311102826399</v>
      </c>
      <c r="R1132" s="3">
        <v>7</v>
      </c>
      <c r="S1132" s="3">
        <v>0</v>
      </c>
      <c r="T1132" s="3">
        <v>0</v>
      </c>
      <c r="U1132" s="3">
        <v>8033.29919816852</v>
      </c>
      <c r="V1132" s="3">
        <v>1</v>
      </c>
    </row>
    <row r="1133" spans="1:22" ht="21.75" customHeight="1" x14ac:dyDescent="0.3">
      <c r="A1133" s="3" t="s">
        <v>1159</v>
      </c>
      <c r="B1133" s="3">
        <v>52</v>
      </c>
      <c r="C1133" s="3" t="s">
        <v>28</v>
      </c>
      <c r="D1133" s="3" t="s">
        <v>33</v>
      </c>
      <c r="E1133" s="3">
        <v>68241.234757370694</v>
      </c>
      <c r="F1133" s="3">
        <v>97</v>
      </c>
      <c r="G1133" s="3">
        <v>2184.5211846760599</v>
      </c>
      <c r="H1133" s="3">
        <v>2</v>
      </c>
      <c r="I1133" s="3">
        <v>1002.66571427824</v>
      </c>
      <c r="J1133" s="3">
        <v>29</v>
      </c>
      <c r="K1133" s="3">
        <v>757.53109607857402</v>
      </c>
      <c r="L1133" s="3">
        <v>19</v>
      </c>
      <c r="M1133" s="3">
        <v>19</v>
      </c>
      <c r="N1133" s="3">
        <v>8</v>
      </c>
      <c r="O1133" s="3">
        <v>792</v>
      </c>
      <c r="P1133" s="3">
        <v>3</v>
      </c>
      <c r="Q1133" s="3">
        <v>8598.3632738120505</v>
      </c>
      <c r="R1133" s="3">
        <v>6</v>
      </c>
      <c r="S1133" s="3">
        <v>0</v>
      </c>
      <c r="T1133" s="3">
        <v>0</v>
      </c>
      <c r="U1133" s="3">
        <v>9078.3494049476394</v>
      </c>
      <c r="V1133" s="3">
        <v>1</v>
      </c>
    </row>
    <row r="1134" spans="1:22" ht="21.75" customHeight="1" x14ac:dyDescent="0.3">
      <c r="A1134" s="3" t="s">
        <v>1160</v>
      </c>
      <c r="B1134" s="3">
        <v>66</v>
      </c>
      <c r="C1134" s="3" t="s">
        <v>28</v>
      </c>
      <c r="D1134" s="3" t="s">
        <v>33</v>
      </c>
      <c r="E1134" s="3">
        <v>73280.657974742106</v>
      </c>
      <c r="F1134" s="3">
        <v>85</v>
      </c>
      <c r="G1134" s="3">
        <v>1584.3725505923601</v>
      </c>
      <c r="H1134" s="3">
        <v>7</v>
      </c>
      <c r="I1134" s="3">
        <v>244.17055973446901</v>
      </c>
      <c r="J1134" s="3">
        <v>25</v>
      </c>
      <c r="K1134" s="3">
        <v>977.66874264637602</v>
      </c>
      <c r="L1134" s="3">
        <v>38</v>
      </c>
      <c r="M1134" s="3">
        <v>3</v>
      </c>
      <c r="N1134" s="3">
        <v>2</v>
      </c>
      <c r="O1134" s="3">
        <v>892</v>
      </c>
      <c r="P1134" s="3">
        <v>3</v>
      </c>
      <c r="Q1134" s="3">
        <v>20936.605842753401</v>
      </c>
      <c r="R1134" s="3">
        <v>3</v>
      </c>
      <c r="S1134" s="3">
        <v>1</v>
      </c>
      <c r="T1134" s="3">
        <v>0</v>
      </c>
      <c r="U1134" s="3">
        <v>5278.6600337267</v>
      </c>
      <c r="V1134" s="3">
        <v>1</v>
      </c>
    </row>
    <row r="1135" spans="1:22" ht="21.75" customHeight="1" x14ac:dyDescent="0.3">
      <c r="A1135" s="3" t="s">
        <v>1161</v>
      </c>
      <c r="B1135" s="3">
        <v>21</v>
      </c>
      <c r="C1135" s="3" t="s">
        <v>31</v>
      </c>
      <c r="D1135" s="3" t="s">
        <v>24</v>
      </c>
      <c r="E1135" s="3">
        <v>57594.806819123201</v>
      </c>
      <c r="F1135" s="3">
        <v>181</v>
      </c>
      <c r="G1135" s="3">
        <v>1128.3897874689501</v>
      </c>
      <c r="H1135" s="3">
        <v>1</v>
      </c>
      <c r="I1135" s="3">
        <v>797.667424863409</v>
      </c>
      <c r="J1135" s="3">
        <v>33</v>
      </c>
      <c r="K1135" s="3">
        <v>452.54066697112103</v>
      </c>
      <c r="L1135" s="3">
        <v>11</v>
      </c>
      <c r="M1135" s="3">
        <v>4</v>
      </c>
      <c r="N1135" s="3">
        <v>3</v>
      </c>
      <c r="O1135" s="3">
        <v>626</v>
      </c>
      <c r="P1135" s="3">
        <v>0</v>
      </c>
      <c r="Q1135" s="3">
        <v>20368.284349235801</v>
      </c>
      <c r="R1135" s="3">
        <v>4</v>
      </c>
      <c r="S1135" s="3">
        <v>0</v>
      </c>
      <c r="T1135" s="3">
        <v>0</v>
      </c>
      <c r="U1135" s="3">
        <v>6835.99015970866</v>
      </c>
      <c r="V1135" s="3">
        <v>1</v>
      </c>
    </row>
    <row r="1136" spans="1:22" ht="21.75" customHeight="1" x14ac:dyDescent="0.3">
      <c r="A1136" s="3" t="s">
        <v>1162</v>
      </c>
      <c r="B1136" s="3">
        <v>33</v>
      </c>
      <c r="C1136" s="3" t="s">
        <v>28</v>
      </c>
      <c r="D1136" s="3" t="s">
        <v>33</v>
      </c>
      <c r="E1136" s="3">
        <v>52458.647313171103</v>
      </c>
      <c r="F1136" s="3">
        <v>215</v>
      </c>
      <c r="G1136" s="3">
        <v>1980.25103326217</v>
      </c>
      <c r="H1136" s="3">
        <v>4</v>
      </c>
      <c r="I1136" s="3">
        <v>731.126358316042</v>
      </c>
      <c r="J1136" s="3">
        <v>21</v>
      </c>
      <c r="K1136" s="3">
        <v>563.65806659079396</v>
      </c>
      <c r="L1136" s="3">
        <v>60</v>
      </c>
      <c r="M1136" s="3">
        <v>1</v>
      </c>
      <c r="N1136" s="3">
        <v>0</v>
      </c>
      <c r="O1136" s="3">
        <v>696</v>
      </c>
      <c r="P1136" s="3">
        <v>5</v>
      </c>
      <c r="Q1136" s="3">
        <v>12461.6552250102</v>
      </c>
      <c r="R1136" s="3">
        <v>7</v>
      </c>
      <c r="S1136" s="3">
        <v>0</v>
      </c>
      <c r="T1136" s="3">
        <v>0</v>
      </c>
      <c r="U1136" s="3">
        <v>6050.5781395772801</v>
      </c>
      <c r="V1136" s="3">
        <v>1</v>
      </c>
    </row>
    <row r="1137" spans="1:22" ht="21.75" customHeight="1" x14ac:dyDescent="0.3">
      <c r="A1137" s="3" t="s">
        <v>1163</v>
      </c>
      <c r="B1137" s="3">
        <v>59</v>
      </c>
      <c r="C1137" s="3" t="s">
        <v>23</v>
      </c>
      <c r="D1137" s="3" t="s">
        <v>26</v>
      </c>
      <c r="E1137" s="3">
        <v>54132.127067407302</v>
      </c>
      <c r="F1137" s="3">
        <v>5</v>
      </c>
      <c r="G1137" s="3">
        <v>1136.0388379220201</v>
      </c>
      <c r="H1137" s="3">
        <v>4</v>
      </c>
      <c r="I1137" s="3">
        <v>263.73615437149101</v>
      </c>
      <c r="J1137" s="3">
        <v>29</v>
      </c>
      <c r="K1137" s="3">
        <v>540.65880994337795</v>
      </c>
      <c r="L1137" s="3">
        <v>35</v>
      </c>
      <c r="M1137" s="3">
        <v>15</v>
      </c>
      <c r="N1137" s="3">
        <v>2</v>
      </c>
      <c r="O1137" s="3">
        <v>885</v>
      </c>
      <c r="P1137" s="3">
        <v>2</v>
      </c>
      <c r="Q1137" s="3">
        <v>14053.9295360041</v>
      </c>
      <c r="R1137" s="3">
        <v>7</v>
      </c>
      <c r="S1137" s="3">
        <v>0</v>
      </c>
      <c r="T1137" s="3">
        <v>0</v>
      </c>
      <c r="U1137" s="3">
        <v>15837.077991317199</v>
      </c>
      <c r="V1137" s="3">
        <v>1</v>
      </c>
    </row>
    <row r="1138" spans="1:22" ht="21.75" customHeight="1" x14ac:dyDescent="0.3">
      <c r="A1138" s="3" t="s">
        <v>1164</v>
      </c>
      <c r="B1138" s="3">
        <v>59</v>
      </c>
      <c r="C1138" s="3" t="s">
        <v>31</v>
      </c>
      <c r="D1138" s="3" t="s">
        <v>33</v>
      </c>
      <c r="E1138" s="3">
        <v>75703.134240555606</v>
      </c>
      <c r="F1138" s="3">
        <v>72</v>
      </c>
      <c r="G1138" s="3">
        <v>2200.8079603133101</v>
      </c>
      <c r="H1138" s="3">
        <v>6</v>
      </c>
      <c r="I1138" s="3">
        <v>805.59431835276996</v>
      </c>
      <c r="J1138" s="3">
        <v>34</v>
      </c>
      <c r="K1138" s="3">
        <v>307.93975127921999</v>
      </c>
      <c r="L1138" s="3">
        <v>8</v>
      </c>
      <c r="M1138" s="3">
        <v>11</v>
      </c>
      <c r="N1138" s="3">
        <v>0</v>
      </c>
      <c r="O1138" s="3">
        <v>811</v>
      </c>
      <c r="P1138" s="3">
        <v>1</v>
      </c>
      <c r="Q1138" s="3">
        <v>13711.6150029605</v>
      </c>
      <c r="R1138" s="3">
        <v>7</v>
      </c>
      <c r="S1138" s="3">
        <v>0</v>
      </c>
      <c r="T1138" s="3">
        <v>0</v>
      </c>
      <c r="U1138" s="3">
        <v>15065.550055838599</v>
      </c>
      <c r="V1138" s="3">
        <v>1</v>
      </c>
    </row>
    <row r="1139" spans="1:22" ht="21.75" customHeight="1" x14ac:dyDescent="0.3">
      <c r="A1139" s="3" t="s">
        <v>1165</v>
      </c>
      <c r="B1139" s="3">
        <v>58</v>
      </c>
      <c r="C1139" s="3" t="s">
        <v>28</v>
      </c>
      <c r="D1139" s="3" t="s">
        <v>26</v>
      </c>
      <c r="E1139" s="3">
        <v>58572.549681570003</v>
      </c>
      <c r="F1139" s="3">
        <v>162</v>
      </c>
      <c r="G1139" s="3">
        <v>2937.4045130672598</v>
      </c>
      <c r="H1139" s="3">
        <v>4</v>
      </c>
      <c r="I1139" s="3">
        <v>712.35047389713395</v>
      </c>
      <c r="J1139" s="3">
        <v>24</v>
      </c>
      <c r="K1139" s="3">
        <v>683.15590203098702</v>
      </c>
      <c r="L1139" s="3">
        <v>43</v>
      </c>
      <c r="M1139" s="3">
        <v>14</v>
      </c>
      <c r="N1139" s="3">
        <v>3</v>
      </c>
      <c r="O1139" s="3">
        <v>482</v>
      </c>
      <c r="P1139" s="3">
        <v>2</v>
      </c>
      <c r="Q1139" s="3">
        <v>13268.0911569004</v>
      </c>
      <c r="R1139" s="3">
        <v>2</v>
      </c>
      <c r="S1139" s="3">
        <v>0</v>
      </c>
      <c r="T1139" s="3">
        <v>0</v>
      </c>
      <c r="U1139" s="3">
        <v>1988.42235478101</v>
      </c>
      <c r="V1139" s="3">
        <v>1</v>
      </c>
    </row>
    <row r="1140" spans="1:22" ht="21.75" customHeight="1" x14ac:dyDescent="0.3">
      <c r="A1140" s="3" t="s">
        <v>1166</v>
      </c>
      <c r="B1140" s="3">
        <v>25</v>
      </c>
      <c r="C1140" s="3" t="s">
        <v>23</v>
      </c>
      <c r="D1140" s="3" t="s">
        <v>33</v>
      </c>
      <c r="E1140" s="3">
        <v>77403.900375617799</v>
      </c>
      <c r="F1140" s="3">
        <v>132</v>
      </c>
      <c r="G1140" s="3">
        <v>1109.8961455885801</v>
      </c>
      <c r="H1140" s="3">
        <v>8</v>
      </c>
      <c r="I1140" s="3">
        <v>979.03398524126101</v>
      </c>
      <c r="J1140" s="3">
        <v>27</v>
      </c>
      <c r="K1140" s="3">
        <v>489.872135836295</v>
      </c>
      <c r="L1140" s="3">
        <v>74</v>
      </c>
      <c r="M1140" s="3">
        <v>3</v>
      </c>
      <c r="N1140" s="3">
        <v>9</v>
      </c>
      <c r="O1140" s="3">
        <v>405</v>
      </c>
      <c r="P1140" s="3">
        <v>2</v>
      </c>
      <c r="Q1140" s="3">
        <v>9770.5705175259991</v>
      </c>
      <c r="R1140" s="3">
        <v>0</v>
      </c>
      <c r="S1140" s="3">
        <v>0</v>
      </c>
      <c r="T1140" s="3">
        <v>0</v>
      </c>
      <c r="U1140" s="3">
        <v>8541.1343869912998</v>
      </c>
      <c r="V1140" s="3">
        <v>1</v>
      </c>
    </row>
    <row r="1141" spans="1:22" ht="21.75" customHeight="1" x14ac:dyDescent="0.3">
      <c r="A1141" s="3" t="s">
        <v>1167</v>
      </c>
      <c r="B1141" s="3">
        <v>25</v>
      </c>
      <c r="C1141" s="3" t="s">
        <v>28</v>
      </c>
      <c r="D1141" s="3" t="s">
        <v>24</v>
      </c>
      <c r="E1141" s="3">
        <v>42456.472664232599</v>
      </c>
      <c r="F1141" s="3">
        <v>90</v>
      </c>
      <c r="G1141" s="3">
        <v>2124.3532785068401</v>
      </c>
      <c r="H1141" s="3">
        <v>2</v>
      </c>
      <c r="I1141" s="3">
        <v>828.43647668393101</v>
      </c>
      <c r="J1141" s="3">
        <v>32</v>
      </c>
      <c r="K1141" s="3">
        <v>556.76225728894894</v>
      </c>
      <c r="L1141" s="3">
        <v>52</v>
      </c>
      <c r="M1141" s="3">
        <v>2</v>
      </c>
      <c r="N1141" s="3">
        <v>6</v>
      </c>
      <c r="O1141" s="3">
        <v>797</v>
      </c>
      <c r="P1141" s="3">
        <v>0</v>
      </c>
      <c r="Q1141" s="3">
        <v>26375.933596590101</v>
      </c>
      <c r="R1141" s="3">
        <v>2</v>
      </c>
      <c r="S1141" s="3">
        <v>0</v>
      </c>
      <c r="T1141" s="3">
        <v>0</v>
      </c>
      <c r="U1141" s="3">
        <v>6779.3127312141896</v>
      </c>
      <c r="V1141" s="3">
        <v>0</v>
      </c>
    </row>
    <row r="1142" spans="1:22" ht="21.75" customHeight="1" x14ac:dyDescent="0.3">
      <c r="A1142" s="3" t="s">
        <v>1168</v>
      </c>
      <c r="B1142" s="3">
        <v>22</v>
      </c>
      <c r="C1142" s="3" t="s">
        <v>23</v>
      </c>
      <c r="D1142" s="3" t="s">
        <v>33</v>
      </c>
      <c r="E1142" s="3">
        <v>25959.757645374</v>
      </c>
      <c r="F1142" s="3">
        <v>111</v>
      </c>
      <c r="G1142" s="3">
        <v>975.88322014596497</v>
      </c>
      <c r="H1142" s="3">
        <v>8</v>
      </c>
      <c r="I1142" s="3">
        <v>607.73781440086202</v>
      </c>
      <c r="J1142" s="3">
        <v>22</v>
      </c>
      <c r="K1142" s="3">
        <v>741.45891657250399</v>
      </c>
      <c r="L1142" s="3">
        <v>29</v>
      </c>
      <c r="M1142" s="3">
        <v>13</v>
      </c>
      <c r="N1142" s="3">
        <v>9</v>
      </c>
      <c r="O1142" s="3">
        <v>633</v>
      </c>
      <c r="P1142" s="3">
        <v>3</v>
      </c>
      <c r="Q1142" s="3">
        <v>9600.3082938352109</v>
      </c>
      <c r="R1142" s="3">
        <v>4</v>
      </c>
      <c r="S1142" s="3">
        <v>0</v>
      </c>
      <c r="T1142" s="3">
        <v>0</v>
      </c>
      <c r="U1142" s="3">
        <v>500</v>
      </c>
      <c r="V1142" s="3">
        <v>1</v>
      </c>
    </row>
    <row r="1143" spans="1:22" ht="21.75" customHeight="1" x14ac:dyDescent="0.3">
      <c r="A1143" s="3" t="s">
        <v>1169</v>
      </c>
      <c r="B1143" s="3">
        <v>26</v>
      </c>
      <c r="C1143" s="3" t="s">
        <v>23</v>
      </c>
      <c r="D1143" s="3" t="s">
        <v>33</v>
      </c>
      <c r="E1143" s="3">
        <v>37956.929288617102</v>
      </c>
      <c r="F1143" s="3">
        <v>61</v>
      </c>
      <c r="G1143" s="3">
        <v>2321.8850236407502</v>
      </c>
      <c r="H1143" s="3">
        <v>0</v>
      </c>
      <c r="I1143" s="3">
        <v>1124.0168576599399</v>
      </c>
      <c r="J1143" s="3">
        <v>25</v>
      </c>
      <c r="K1143" s="3">
        <v>418.32131114203099</v>
      </c>
      <c r="L1143" s="3">
        <v>65</v>
      </c>
      <c r="M1143" s="3">
        <v>12</v>
      </c>
      <c r="N1143" s="3">
        <v>7</v>
      </c>
      <c r="O1143" s="3">
        <v>673</v>
      </c>
      <c r="P1143" s="3">
        <v>3</v>
      </c>
      <c r="Q1143" s="3">
        <v>15336.3244145793</v>
      </c>
      <c r="R1143" s="3">
        <v>6</v>
      </c>
      <c r="S1143" s="3">
        <v>0</v>
      </c>
      <c r="T1143" s="3">
        <v>0</v>
      </c>
      <c r="U1143" s="3">
        <v>13904.618634439499</v>
      </c>
      <c r="V1143" s="3">
        <v>1</v>
      </c>
    </row>
    <row r="1144" spans="1:22" ht="21.75" customHeight="1" x14ac:dyDescent="0.3">
      <c r="A1144" s="3" t="s">
        <v>1170</v>
      </c>
      <c r="B1144" s="3">
        <v>27</v>
      </c>
      <c r="C1144" s="3" t="s">
        <v>23</v>
      </c>
      <c r="D1144" s="3" t="s">
        <v>24</v>
      </c>
      <c r="E1144" s="3">
        <v>39869.655246463401</v>
      </c>
      <c r="F1144" s="3">
        <v>221</v>
      </c>
      <c r="G1144" s="3">
        <v>1302.7793823966399</v>
      </c>
      <c r="H1144" s="3">
        <v>2</v>
      </c>
      <c r="I1144" s="3">
        <v>22.568274728706498</v>
      </c>
      <c r="J1144" s="3">
        <v>8</v>
      </c>
      <c r="K1144" s="3">
        <v>523.44595520499604</v>
      </c>
      <c r="L1144" s="3">
        <v>37</v>
      </c>
      <c r="M1144" s="3">
        <v>5</v>
      </c>
      <c r="N1144" s="3">
        <v>7</v>
      </c>
      <c r="O1144" s="3">
        <v>300</v>
      </c>
      <c r="P1144" s="3">
        <v>1</v>
      </c>
      <c r="Q1144" s="3">
        <v>13142.214171538</v>
      </c>
      <c r="R1144" s="3">
        <v>5</v>
      </c>
      <c r="S1144" s="3">
        <v>0</v>
      </c>
      <c r="T1144" s="3">
        <v>0</v>
      </c>
      <c r="U1144" s="3">
        <v>19130.827901164699</v>
      </c>
      <c r="V1144" s="3">
        <v>1</v>
      </c>
    </row>
    <row r="1145" spans="1:22" ht="21.75" customHeight="1" x14ac:dyDescent="0.3">
      <c r="A1145" s="3" t="s">
        <v>1171</v>
      </c>
      <c r="B1145" s="3">
        <v>61</v>
      </c>
      <c r="C1145" s="3" t="s">
        <v>23</v>
      </c>
      <c r="D1145" s="3" t="s">
        <v>33</v>
      </c>
      <c r="E1145" s="3">
        <v>78881.502699253295</v>
      </c>
      <c r="F1145" s="3">
        <v>203</v>
      </c>
      <c r="G1145" s="3">
        <v>2658.2634657367898</v>
      </c>
      <c r="H1145" s="3">
        <v>3</v>
      </c>
      <c r="I1145" s="3">
        <v>777.50720504963704</v>
      </c>
      <c r="J1145" s="3">
        <v>7</v>
      </c>
      <c r="K1145" s="3">
        <v>318.64504668764698</v>
      </c>
      <c r="L1145" s="3">
        <v>37</v>
      </c>
      <c r="M1145" s="3">
        <v>3</v>
      </c>
      <c r="N1145" s="3">
        <v>0</v>
      </c>
      <c r="O1145" s="3">
        <v>774</v>
      </c>
      <c r="P1145" s="3">
        <v>0</v>
      </c>
      <c r="Q1145" s="3">
        <v>0</v>
      </c>
      <c r="R1145" s="3">
        <v>6</v>
      </c>
      <c r="S1145" s="3">
        <v>0</v>
      </c>
      <c r="T1145" s="3">
        <v>0</v>
      </c>
      <c r="U1145" s="3">
        <v>12487.8458820626</v>
      </c>
      <c r="V1145" s="3">
        <v>1</v>
      </c>
    </row>
    <row r="1146" spans="1:22" ht="21.75" customHeight="1" x14ac:dyDescent="0.3">
      <c r="A1146" s="3" t="s">
        <v>1172</v>
      </c>
      <c r="B1146" s="3">
        <v>34</v>
      </c>
      <c r="C1146" s="3" t="s">
        <v>31</v>
      </c>
      <c r="D1146" s="3" t="s">
        <v>26</v>
      </c>
      <c r="E1146" s="3">
        <v>63255.447401648198</v>
      </c>
      <c r="F1146" s="3">
        <v>79</v>
      </c>
      <c r="G1146" s="3">
        <v>1277.86652749058</v>
      </c>
      <c r="H1146" s="3">
        <v>5</v>
      </c>
      <c r="I1146" s="3">
        <v>182.86217380282201</v>
      </c>
      <c r="J1146" s="3">
        <v>36</v>
      </c>
      <c r="K1146" s="3">
        <v>227.076887265663</v>
      </c>
      <c r="L1146" s="3">
        <v>32</v>
      </c>
      <c r="M1146" s="3">
        <v>0</v>
      </c>
      <c r="N1146" s="3">
        <v>5</v>
      </c>
      <c r="O1146" s="3">
        <v>751</v>
      </c>
      <c r="P1146" s="3">
        <v>4</v>
      </c>
      <c r="Q1146" s="3">
        <v>12706.807635794299</v>
      </c>
      <c r="R1146" s="3">
        <v>4</v>
      </c>
      <c r="S1146" s="3">
        <v>0</v>
      </c>
      <c r="T1146" s="3">
        <v>1</v>
      </c>
      <c r="U1146" s="3">
        <v>6327.9352829360896</v>
      </c>
      <c r="V1146" s="3">
        <v>1</v>
      </c>
    </row>
    <row r="1147" spans="1:22" ht="21.75" customHeight="1" x14ac:dyDescent="0.3">
      <c r="A1147" s="3" t="s">
        <v>1173</v>
      </c>
      <c r="B1147" s="3">
        <v>66</v>
      </c>
      <c r="C1147" s="3" t="s">
        <v>31</v>
      </c>
      <c r="D1147" s="3" t="s">
        <v>33</v>
      </c>
      <c r="E1147" s="3">
        <v>38525.782562282999</v>
      </c>
      <c r="F1147" s="3">
        <v>16</v>
      </c>
      <c r="G1147" s="3">
        <v>781.82704040140595</v>
      </c>
      <c r="H1147" s="3">
        <v>9</v>
      </c>
      <c r="I1147" s="3">
        <v>480.73235507785802</v>
      </c>
      <c r="J1147" s="3">
        <v>32</v>
      </c>
      <c r="K1147" s="3">
        <v>530.33288231375002</v>
      </c>
      <c r="L1147" s="3">
        <v>70</v>
      </c>
      <c r="M1147" s="3">
        <v>2</v>
      </c>
      <c r="N1147" s="3">
        <v>7</v>
      </c>
      <c r="O1147" s="3">
        <v>483</v>
      </c>
      <c r="P1147" s="3">
        <v>3</v>
      </c>
      <c r="Q1147" s="3">
        <v>10311.0161604807</v>
      </c>
      <c r="R1147" s="3">
        <v>7</v>
      </c>
      <c r="S1147" s="3">
        <v>1</v>
      </c>
      <c r="T1147" s="3">
        <v>0</v>
      </c>
      <c r="U1147" s="3">
        <v>13785.635767964701</v>
      </c>
      <c r="V1147" s="3">
        <v>1</v>
      </c>
    </row>
    <row r="1148" spans="1:22" ht="21.75" customHeight="1" x14ac:dyDescent="0.3">
      <c r="A1148" s="3" t="s">
        <v>1174</v>
      </c>
      <c r="B1148" s="3">
        <v>48</v>
      </c>
      <c r="C1148" s="3" t="s">
        <v>23</v>
      </c>
      <c r="D1148" s="3" t="s">
        <v>33</v>
      </c>
      <c r="E1148" s="3">
        <v>64551.401184788599</v>
      </c>
      <c r="F1148" s="3">
        <v>53</v>
      </c>
      <c r="G1148" s="3">
        <v>1232.5215473731701</v>
      </c>
      <c r="H1148" s="3">
        <v>7</v>
      </c>
      <c r="I1148" s="3">
        <v>983.68479605327195</v>
      </c>
      <c r="J1148" s="3">
        <v>14</v>
      </c>
      <c r="K1148" s="3">
        <v>551.92747118521299</v>
      </c>
      <c r="L1148" s="3">
        <v>54</v>
      </c>
      <c r="M1148" s="3">
        <v>11</v>
      </c>
      <c r="N1148" s="3">
        <v>9</v>
      </c>
      <c r="O1148" s="3">
        <v>387</v>
      </c>
      <c r="P1148" s="3">
        <v>1</v>
      </c>
      <c r="Q1148" s="3">
        <v>8660.73113075937</v>
      </c>
      <c r="R1148" s="3">
        <v>0</v>
      </c>
      <c r="S1148" s="3">
        <v>0</v>
      </c>
      <c r="T1148" s="3">
        <v>0</v>
      </c>
      <c r="U1148" s="3">
        <v>10130.2282140674</v>
      </c>
      <c r="V1148" s="3">
        <v>1</v>
      </c>
    </row>
    <row r="1149" spans="1:22" ht="21.75" customHeight="1" x14ac:dyDescent="0.3">
      <c r="A1149" s="3" t="s">
        <v>1175</v>
      </c>
      <c r="B1149" s="3">
        <v>52</v>
      </c>
      <c r="C1149" s="3" t="s">
        <v>28</v>
      </c>
      <c r="D1149" s="3" t="s">
        <v>33</v>
      </c>
      <c r="E1149" s="3">
        <v>47667.540000344299</v>
      </c>
      <c r="F1149" s="3">
        <v>141</v>
      </c>
      <c r="G1149" s="3">
        <v>1321.5508492030899</v>
      </c>
      <c r="H1149" s="3">
        <v>6</v>
      </c>
      <c r="I1149" s="3">
        <v>354.03088184571902</v>
      </c>
      <c r="J1149" s="3">
        <v>48</v>
      </c>
      <c r="K1149" s="3">
        <v>730.77996356505503</v>
      </c>
      <c r="L1149" s="3">
        <v>75</v>
      </c>
      <c r="M1149" s="3">
        <v>2</v>
      </c>
      <c r="N1149" s="3">
        <v>9</v>
      </c>
      <c r="O1149" s="3">
        <v>784</v>
      </c>
      <c r="P1149" s="3">
        <v>4</v>
      </c>
      <c r="Q1149" s="3">
        <v>5766.8432962588604</v>
      </c>
      <c r="R1149" s="3">
        <v>2</v>
      </c>
      <c r="S1149" s="3">
        <v>0</v>
      </c>
      <c r="T1149" s="3">
        <v>0</v>
      </c>
      <c r="U1149" s="3">
        <v>16945.7135943469</v>
      </c>
      <c r="V1149" s="3">
        <v>0</v>
      </c>
    </row>
    <row r="1150" spans="1:22" ht="21.75" customHeight="1" x14ac:dyDescent="0.3">
      <c r="A1150" s="3" t="s">
        <v>1176</v>
      </c>
      <c r="B1150" s="3">
        <v>49</v>
      </c>
      <c r="C1150" s="3" t="s">
        <v>23</v>
      </c>
      <c r="D1150" s="3" t="s">
        <v>24</v>
      </c>
      <c r="E1150" s="3">
        <v>79421.930457385402</v>
      </c>
      <c r="F1150" s="3">
        <v>80</v>
      </c>
      <c r="G1150" s="3">
        <v>1689.0773623805301</v>
      </c>
      <c r="H1150" s="3">
        <v>7</v>
      </c>
      <c r="I1150" s="3">
        <v>301.69876345362297</v>
      </c>
      <c r="J1150" s="3">
        <v>46</v>
      </c>
      <c r="K1150" s="3">
        <v>309.17529082157199</v>
      </c>
      <c r="L1150" s="3">
        <v>22</v>
      </c>
      <c r="M1150" s="3">
        <v>17</v>
      </c>
      <c r="N1150" s="3">
        <v>7</v>
      </c>
      <c r="O1150" s="3">
        <v>898</v>
      </c>
      <c r="P1150" s="3">
        <v>5</v>
      </c>
      <c r="Q1150" s="3">
        <v>22817.026314068</v>
      </c>
      <c r="R1150" s="3">
        <v>2</v>
      </c>
      <c r="S1150" s="3">
        <v>0</v>
      </c>
      <c r="T1150" s="3">
        <v>0</v>
      </c>
      <c r="U1150" s="3">
        <v>9585.4984638056594</v>
      </c>
      <c r="V1150" s="3">
        <v>0</v>
      </c>
    </row>
    <row r="1151" spans="1:22" ht="21.75" customHeight="1" x14ac:dyDescent="0.3">
      <c r="A1151" s="3" t="s">
        <v>1177</v>
      </c>
      <c r="B1151" s="3">
        <v>58</v>
      </c>
      <c r="C1151" s="3" t="s">
        <v>31</v>
      </c>
      <c r="D1151" s="3" t="s">
        <v>33</v>
      </c>
      <c r="E1151" s="3">
        <v>43993.377595597201</v>
      </c>
      <c r="F1151" s="3">
        <v>82</v>
      </c>
      <c r="G1151" s="3">
        <v>1236.90318403944</v>
      </c>
      <c r="H1151" s="3">
        <v>5</v>
      </c>
      <c r="I1151" s="3">
        <v>1633.68074419547</v>
      </c>
      <c r="J1151" s="3">
        <v>7</v>
      </c>
      <c r="K1151" s="3">
        <v>237.53615795402499</v>
      </c>
      <c r="L1151" s="3">
        <v>69</v>
      </c>
      <c r="M1151" s="3">
        <v>13</v>
      </c>
      <c r="N1151" s="3">
        <v>8</v>
      </c>
      <c r="O1151" s="3">
        <v>880</v>
      </c>
      <c r="P1151" s="3">
        <v>2</v>
      </c>
      <c r="Q1151" s="3">
        <v>5322.2779511936596</v>
      </c>
      <c r="R1151" s="3">
        <v>6</v>
      </c>
      <c r="S1151" s="3">
        <v>0</v>
      </c>
      <c r="T1151" s="3">
        <v>0</v>
      </c>
      <c r="U1151" s="3">
        <v>7998.7846601349902</v>
      </c>
      <c r="V1151" s="3">
        <v>1</v>
      </c>
    </row>
    <row r="1152" spans="1:22" ht="21.75" customHeight="1" x14ac:dyDescent="0.3">
      <c r="A1152" s="3" t="s">
        <v>1178</v>
      </c>
      <c r="B1152" s="3">
        <v>46</v>
      </c>
      <c r="C1152" s="3" t="s">
        <v>28</v>
      </c>
      <c r="D1152" s="3" t="s">
        <v>33</v>
      </c>
      <c r="E1152" s="3">
        <v>22299.993372585399</v>
      </c>
      <c r="F1152" s="3">
        <v>12</v>
      </c>
      <c r="G1152" s="3">
        <v>1696.38924625508</v>
      </c>
      <c r="H1152" s="3">
        <v>5</v>
      </c>
      <c r="I1152" s="3">
        <v>324.24883200294198</v>
      </c>
      <c r="J1152" s="3">
        <v>20</v>
      </c>
      <c r="K1152" s="3">
        <v>944.39377409941403</v>
      </c>
      <c r="L1152" s="3">
        <v>13</v>
      </c>
      <c r="M1152" s="3">
        <v>4</v>
      </c>
      <c r="N1152" s="3">
        <v>7</v>
      </c>
      <c r="O1152" s="3">
        <v>639</v>
      </c>
      <c r="P1152" s="3">
        <v>0</v>
      </c>
      <c r="Q1152" s="3">
        <v>10851.573599281</v>
      </c>
      <c r="R1152" s="3">
        <v>4</v>
      </c>
      <c r="S1152" s="3">
        <v>0</v>
      </c>
      <c r="T1152" s="3">
        <v>0</v>
      </c>
      <c r="U1152" s="3">
        <v>7776.9667132623599</v>
      </c>
      <c r="V1152" s="3">
        <v>1</v>
      </c>
    </row>
    <row r="1153" spans="1:22" ht="21.75" customHeight="1" x14ac:dyDescent="0.3">
      <c r="A1153" s="3" t="s">
        <v>1179</v>
      </c>
      <c r="B1153" s="3">
        <v>55</v>
      </c>
      <c r="C1153" s="3" t="s">
        <v>31</v>
      </c>
      <c r="D1153" s="3" t="s">
        <v>26</v>
      </c>
      <c r="E1153" s="3">
        <v>46638.480802987702</v>
      </c>
      <c r="F1153" s="3">
        <v>214</v>
      </c>
      <c r="G1153" s="3">
        <v>1710.4971217129701</v>
      </c>
      <c r="H1153" s="3">
        <v>5</v>
      </c>
      <c r="I1153" s="3">
        <v>1377.6823160807901</v>
      </c>
      <c r="J1153" s="3">
        <v>2</v>
      </c>
      <c r="K1153" s="3">
        <v>532.79681874982998</v>
      </c>
      <c r="L1153" s="3">
        <v>48</v>
      </c>
      <c r="M1153" s="3">
        <v>0</v>
      </c>
      <c r="N1153" s="3">
        <v>4</v>
      </c>
      <c r="O1153" s="3">
        <v>471</v>
      </c>
      <c r="P1153" s="3">
        <v>4</v>
      </c>
      <c r="Q1153" s="3">
        <v>8864.3015688292908</v>
      </c>
      <c r="R1153" s="3">
        <v>3</v>
      </c>
      <c r="S1153" s="3">
        <v>0</v>
      </c>
      <c r="T1153" s="3">
        <v>0</v>
      </c>
      <c r="U1153" s="3">
        <v>6739.5380159872802</v>
      </c>
      <c r="V1153" s="3">
        <v>1</v>
      </c>
    </row>
    <row r="1154" spans="1:22" ht="21.75" customHeight="1" x14ac:dyDescent="0.3">
      <c r="A1154" s="3" t="s">
        <v>1180</v>
      </c>
      <c r="B1154" s="3">
        <v>48</v>
      </c>
      <c r="C1154" s="3" t="s">
        <v>31</v>
      </c>
      <c r="D1154" s="3" t="s">
        <v>33</v>
      </c>
      <c r="E1154" s="3">
        <v>44003.222022608701</v>
      </c>
      <c r="F1154" s="3">
        <v>82</v>
      </c>
      <c r="G1154" s="3">
        <v>1158.0496146929099</v>
      </c>
      <c r="H1154" s="3">
        <v>2</v>
      </c>
      <c r="I1154" s="3">
        <v>739.72924239725899</v>
      </c>
      <c r="J1154" s="3">
        <v>8</v>
      </c>
      <c r="K1154" s="3">
        <v>155.7277397755</v>
      </c>
      <c r="L1154" s="3">
        <v>44</v>
      </c>
      <c r="M1154" s="3">
        <v>13</v>
      </c>
      <c r="N1154" s="3">
        <v>0</v>
      </c>
      <c r="O1154" s="3">
        <v>677</v>
      </c>
      <c r="P1154" s="3">
        <v>3</v>
      </c>
      <c r="Q1154" s="3">
        <v>5655.0490704037402</v>
      </c>
      <c r="R1154" s="3">
        <v>5</v>
      </c>
      <c r="S1154" s="3">
        <v>0</v>
      </c>
      <c r="T1154" s="3">
        <v>0</v>
      </c>
      <c r="U1154" s="3">
        <v>10500.2901720918</v>
      </c>
      <c r="V1154" s="3">
        <v>1</v>
      </c>
    </row>
    <row r="1155" spans="1:22" ht="21.75" customHeight="1" x14ac:dyDescent="0.3">
      <c r="A1155" s="3" t="s">
        <v>1181</v>
      </c>
      <c r="B1155" s="3">
        <v>57</v>
      </c>
      <c r="C1155" s="3" t="s">
        <v>28</v>
      </c>
      <c r="D1155" s="3" t="s">
        <v>33</v>
      </c>
      <c r="E1155" s="3">
        <v>25821.9203369303</v>
      </c>
      <c r="F1155" s="3">
        <v>126</v>
      </c>
      <c r="G1155" s="3">
        <v>1762.7233277123401</v>
      </c>
      <c r="H1155" s="3">
        <v>9</v>
      </c>
      <c r="I1155" s="3">
        <v>616.30980749635899</v>
      </c>
      <c r="J1155" s="3">
        <v>13</v>
      </c>
      <c r="K1155" s="3">
        <v>486.14443325836203</v>
      </c>
      <c r="L1155" s="3">
        <v>76</v>
      </c>
      <c r="M1155" s="3">
        <v>11</v>
      </c>
      <c r="N1155" s="3">
        <v>8</v>
      </c>
      <c r="O1155" s="3">
        <v>476</v>
      </c>
      <c r="P1155" s="3">
        <v>5</v>
      </c>
      <c r="Q1155" s="3">
        <v>16605.045669657098</v>
      </c>
      <c r="R1155" s="3">
        <v>5</v>
      </c>
      <c r="S1155" s="3">
        <v>0</v>
      </c>
      <c r="T1155" s="3">
        <v>0</v>
      </c>
      <c r="U1155" s="3">
        <v>14739.008938254099</v>
      </c>
      <c r="V1155" s="3">
        <v>1</v>
      </c>
    </row>
    <row r="1156" spans="1:22" ht="21.75" customHeight="1" x14ac:dyDescent="0.3">
      <c r="A1156" s="3" t="s">
        <v>1182</v>
      </c>
      <c r="B1156" s="3">
        <v>52</v>
      </c>
      <c r="C1156" s="3" t="s">
        <v>23</v>
      </c>
      <c r="D1156" s="3" t="s">
        <v>33</v>
      </c>
      <c r="E1156" s="3">
        <v>60546.411631009498</v>
      </c>
      <c r="F1156" s="3">
        <v>188</v>
      </c>
      <c r="G1156" s="3">
        <v>1031.0069901842501</v>
      </c>
      <c r="H1156" s="3">
        <v>3</v>
      </c>
      <c r="I1156" s="3">
        <v>998.375236705872</v>
      </c>
      <c r="J1156" s="3">
        <v>37</v>
      </c>
      <c r="K1156" s="3">
        <v>335.78397688861799</v>
      </c>
      <c r="L1156" s="3">
        <v>26</v>
      </c>
      <c r="M1156" s="3">
        <v>0</v>
      </c>
      <c r="N1156" s="3">
        <v>9</v>
      </c>
      <c r="O1156" s="3">
        <v>335</v>
      </c>
      <c r="P1156" s="3">
        <v>1</v>
      </c>
      <c r="Q1156" s="3">
        <v>14668.893588987399</v>
      </c>
      <c r="R1156" s="3">
        <v>7</v>
      </c>
      <c r="S1156" s="3">
        <v>0</v>
      </c>
      <c r="T1156" s="3">
        <v>0</v>
      </c>
      <c r="U1156" s="3">
        <v>3111.9484841027302</v>
      </c>
      <c r="V1156" s="3">
        <v>1</v>
      </c>
    </row>
    <row r="1157" spans="1:22" ht="21.75" customHeight="1" x14ac:dyDescent="0.3">
      <c r="A1157" s="3" t="s">
        <v>1183</v>
      </c>
      <c r="B1157" s="3">
        <v>56</v>
      </c>
      <c r="C1157" s="3" t="s">
        <v>23</v>
      </c>
      <c r="D1157" s="3" t="s">
        <v>33</v>
      </c>
      <c r="E1157" s="3">
        <v>75644.938945706905</v>
      </c>
      <c r="F1157" s="3">
        <v>36</v>
      </c>
      <c r="G1157" s="3">
        <v>3099.8512536113799</v>
      </c>
      <c r="H1157" s="3">
        <v>10</v>
      </c>
      <c r="I1157" s="3">
        <v>1267.8079264405801</v>
      </c>
      <c r="J1157" s="3">
        <v>26</v>
      </c>
      <c r="K1157" s="3">
        <v>589.55773729536395</v>
      </c>
      <c r="L1157" s="3">
        <v>74</v>
      </c>
      <c r="M1157" s="3">
        <v>1</v>
      </c>
      <c r="N1157" s="3">
        <v>9</v>
      </c>
      <c r="O1157" s="3">
        <v>752</v>
      </c>
      <c r="P1157" s="3">
        <v>1</v>
      </c>
      <c r="Q1157" s="3">
        <v>9012.2674485124699</v>
      </c>
      <c r="R1157" s="3">
        <v>1</v>
      </c>
      <c r="S1157" s="3">
        <v>0</v>
      </c>
      <c r="T1157" s="3">
        <v>0</v>
      </c>
      <c r="U1157" s="3">
        <v>11775.649062369301</v>
      </c>
      <c r="V1157" s="3">
        <v>0</v>
      </c>
    </row>
    <row r="1158" spans="1:22" ht="21.75" customHeight="1" x14ac:dyDescent="0.3">
      <c r="A1158" s="3" t="s">
        <v>1184</v>
      </c>
      <c r="B1158" s="3">
        <v>46</v>
      </c>
      <c r="C1158" s="3" t="s">
        <v>23</v>
      </c>
      <c r="D1158" s="3" t="s">
        <v>26</v>
      </c>
      <c r="E1158" s="3">
        <v>29795.282172988402</v>
      </c>
      <c r="F1158" s="3">
        <v>123</v>
      </c>
      <c r="G1158" s="3">
        <v>1739.29871146907</v>
      </c>
      <c r="H1158" s="3">
        <v>5</v>
      </c>
      <c r="I1158" s="3">
        <v>398.87622026208498</v>
      </c>
      <c r="J1158" s="3">
        <v>19</v>
      </c>
      <c r="K1158" s="3">
        <v>395.66025037925198</v>
      </c>
      <c r="L1158" s="3">
        <v>66</v>
      </c>
      <c r="M1158" s="3">
        <v>11</v>
      </c>
      <c r="N1158" s="3">
        <v>9</v>
      </c>
      <c r="O1158" s="3">
        <v>524</v>
      </c>
      <c r="P1158" s="3">
        <v>5</v>
      </c>
      <c r="Q1158" s="3">
        <v>6477.8428069544498</v>
      </c>
      <c r="R1158" s="3">
        <v>7</v>
      </c>
      <c r="S1158" s="3">
        <v>0</v>
      </c>
      <c r="T1158" s="3">
        <v>0</v>
      </c>
      <c r="U1158" s="3">
        <v>21761.494399912699</v>
      </c>
      <c r="V1158" s="3">
        <v>1</v>
      </c>
    </row>
    <row r="1159" spans="1:22" ht="21.75" customHeight="1" x14ac:dyDescent="0.3">
      <c r="A1159" s="3" t="s">
        <v>1185</v>
      </c>
      <c r="B1159" s="3">
        <v>52</v>
      </c>
      <c r="C1159" s="3" t="s">
        <v>23</v>
      </c>
      <c r="D1159" s="3" t="s">
        <v>26</v>
      </c>
      <c r="E1159" s="3">
        <v>67508.787072599094</v>
      </c>
      <c r="F1159" s="3">
        <v>82</v>
      </c>
      <c r="G1159" s="3">
        <v>1989.8598993591099</v>
      </c>
      <c r="H1159" s="3">
        <v>6</v>
      </c>
      <c r="I1159" s="3">
        <v>621.41257359501401</v>
      </c>
      <c r="J1159" s="3">
        <v>3</v>
      </c>
      <c r="K1159" s="3">
        <v>809.22908296234198</v>
      </c>
      <c r="L1159" s="3">
        <v>48</v>
      </c>
      <c r="M1159" s="3">
        <v>12</v>
      </c>
      <c r="N1159" s="3">
        <v>9</v>
      </c>
      <c r="O1159" s="3">
        <v>592</v>
      </c>
      <c r="P1159" s="3">
        <v>0</v>
      </c>
      <c r="Q1159" s="3">
        <v>15144.2159158786</v>
      </c>
      <c r="R1159" s="3">
        <v>4</v>
      </c>
      <c r="S1159" s="3">
        <v>0</v>
      </c>
      <c r="T1159" s="3">
        <v>1</v>
      </c>
      <c r="U1159" s="3">
        <v>3571.50039603709</v>
      </c>
      <c r="V1159" s="3">
        <v>1</v>
      </c>
    </row>
    <row r="1160" spans="1:22" ht="21.75" customHeight="1" x14ac:dyDescent="0.3">
      <c r="A1160" s="3" t="s">
        <v>1186</v>
      </c>
      <c r="B1160" s="3">
        <v>23</v>
      </c>
      <c r="C1160" s="3" t="s">
        <v>28</v>
      </c>
      <c r="D1160" s="3" t="s">
        <v>24</v>
      </c>
      <c r="E1160" s="3">
        <v>39080.645108201497</v>
      </c>
      <c r="F1160" s="3">
        <v>208</v>
      </c>
      <c r="G1160" s="3">
        <v>1343.7249565362999</v>
      </c>
      <c r="H1160" s="3">
        <v>2</v>
      </c>
      <c r="I1160" s="3">
        <v>1096.4044071394901</v>
      </c>
      <c r="J1160" s="3">
        <v>23</v>
      </c>
      <c r="K1160" s="3">
        <v>175.003196280163</v>
      </c>
      <c r="L1160" s="3">
        <v>1</v>
      </c>
      <c r="M1160" s="3">
        <v>19</v>
      </c>
      <c r="N1160" s="3">
        <v>4</v>
      </c>
      <c r="O1160" s="3">
        <v>772</v>
      </c>
      <c r="P1160" s="3">
        <v>2</v>
      </c>
      <c r="Q1160" s="3">
        <v>14615.6302469702</v>
      </c>
      <c r="R1160" s="3">
        <v>4</v>
      </c>
      <c r="S1160" s="3">
        <v>1</v>
      </c>
      <c r="T1160" s="3">
        <v>0</v>
      </c>
      <c r="U1160" s="3">
        <v>12197.022163055401</v>
      </c>
      <c r="V1160" s="3">
        <v>1</v>
      </c>
    </row>
    <row r="1161" spans="1:22" ht="21.75" customHeight="1" x14ac:dyDescent="0.3">
      <c r="A1161" s="3" t="s">
        <v>1187</v>
      </c>
      <c r="B1161" s="3">
        <v>41</v>
      </c>
      <c r="C1161" s="3" t="s">
        <v>28</v>
      </c>
      <c r="D1161" s="3" t="s">
        <v>33</v>
      </c>
      <c r="E1161" s="3">
        <v>49555.065980781103</v>
      </c>
      <c r="F1161" s="3">
        <v>55</v>
      </c>
      <c r="G1161" s="3">
        <v>923.52303104045598</v>
      </c>
      <c r="H1161" s="3">
        <v>3</v>
      </c>
      <c r="I1161" s="3">
        <v>900.79800934945001</v>
      </c>
      <c r="J1161" s="3">
        <v>26</v>
      </c>
      <c r="K1161" s="3">
        <v>819.57824384315495</v>
      </c>
      <c r="L1161" s="3">
        <v>59</v>
      </c>
      <c r="M1161" s="3">
        <v>14</v>
      </c>
      <c r="N1161" s="3">
        <v>6</v>
      </c>
      <c r="O1161" s="3">
        <v>552</v>
      </c>
      <c r="P1161" s="3">
        <v>3</v>
      </c>
      <c r="Q1161" s="3">
        <v>11128.6894336612</v>
      </c>
      <c r="R1161" s="3">
        <v>7</v>
      </c>
      <c r="S1161" s="3">
        <v>0</v>
      </c>
      <c r="T1161" s="3">
        <v>0</v>
      </c>
      <c r="U1161" s="3">
        <v>7544.2949924566301</v>
      </c>
      <c r="V1161" s="3">
        <v>1</v>
      </c>
    </row>
    <row r="1162" spans="1:22" ht="21.75" customHeight="1" x14ac:dyDescent="0.3">
      <c r="A1162" s="3" t="s">
        <v>1188</v>
      </c>
      <c r="B1162" s="3">
        <v>21</v>
      </c>
      <c r="C1162" s="3" t="s">
        <v>28</v>
      </c>
      <c r="D1162" s="3" t="s">
        <v>24</v>
      </c>
      <c r="E1162" s="3">
        <v>47664.099960827698</v>
      </c>
      <c r="F1162" s="3">
        <v>158</v>
      </c>
      <c r="G1162" s="3">
        <v>2168.8003132448898</v>
      </c>
      <c r="H1162" s="3">
        <v>5</v>
      </c>
      <c r="I1162" s="3">
        <v>1185.67124072448</v>
      </c>
      <c r="J1162" s="3">
        <v>11</v>
      </c>
      <c r="K1162" s="3">
        <v>685.77706512037696</v>
      </c>
      <c r="L1162" s="3">
        <v>65</v>
      </c>
      <c r="M1162" s="3">
        <v>15</v>
      </c>
      <c r="N1162" s="3">
        <v>6</v>
      </c>
      <c r="O1162" s="3">
        <v>350</v>
      </c>
      <c r="P1162" s="3">
        <v>2</v>
      </c>
      <c r="Q1162" s="3">
        <v>20620.592256326101</v>
      </c>
      <c r="R1162" s="3">
        <v>5</v>
      </c>
      <c r="S1162" s="3">
        <v>0</v>
      </c>
      <c r="T1162" s="3">
        <v>0</v>
      </c>
      <c r="U1162" s="3">
        <v>1575.1452881109001</v>
      </c>
      <c r="V1162" s="3">
        <v>1</v>
      </c>
    </row>
    <row r="1163" spans="1:22" ht="21.75" customHeight="1" x14ac:dyDescent="0.3">
      <c r="A1163" s="3" t="s">
        <v>1189</v>
      </c>
      <c r="B1163" s="3">
        <v>29</v>
      </c>
      <c r="C1163" s="3" t="s">
        <v>31</v>
      </c>
      <c r="D1163" s="3" t="s">
        <v>24</v>
      </c>
      <c r="E1163" s="3">
        <v>49555.204428759404</v>
      </c>
      <c r="F1163" s="3">
        <v>20</v>
      </c>
      <c r="G1163" s="3">
        <v>1763.90905929583</v>
      </c>
      <c r="H1163" s="3">
        <v>0</v>
      </c>
      <c r="I1163" s="3">
        <v>980.28918405112302</v>
      </c>
      <c r="J1163" s="3">
        <v>27</v>
      </c>
      <c r="K1163" s="3">
        <v>580.70668247602305</v>
      </c>
      <c r="L1163" s="3">
        <v>58</v>
      </c>
      <c r="M1163" s="3">
        <v>18</v>
      </c>
      <c r="N1163" s="3">
        <v>3</v>
      </c>
      <c r="O1163" s="3">
        <v>592</v>
      </c>
      <c r="P1163" s="3">
        <v>0</v>
      </c>
      <c r="Q1163" s="3">
        <v>21423.5922942127</v>
      </c>
      <c r="R1163" s="3">
        <v>1</v>
      </c>
      <c r="S1163" s="3">
        <v>0</v>
      </c>
      <c r="T1163" s="3">
        <v>0</v>
      </c>
      <c r="U1163" s="3">
        <v>500</v>
      </c>
      <c r="V1163" s="3">
        <v>0</v>
      </c>
    </row>
    <row r="1164" spans="1:22" ht="21.75" customHeight="1" x14ac:dyDescent="0.3">
      <c r="A1164" s="3" t="s">
        <v>1190</v>
      </c>
      <c r="B1164" s="3">
        <v>24</v>
      </c>
      <c r="C1164" s="3" t="s">
        <v>28</v>
      </c>
      <c r="D1164" s="3" t="s">
        <v>33</v>
      </c>
      <c r="E1164" s="3">
        <v>58515.488095911001</v>
      </c>
      <c r="F1164" s="3">
        <v>156</v>
      </c>
      <c r="G1164" s="3">
        <v>10</v>
      </c>
      <c r="H1164" s="3">
        <v>10</v>
      </c>
      <c r="I1164" s="3">
        <v>1432.8784032021999</v>
      </c>
      <c r="J1164" s="3">
        <v>34</v>
      </c>
      <c r="K1164" s="3">
        <v>758.61528637359299</v>
      </c>
      <c r="L1164" s="3">
        <v>59</v>
      </c>
      <c r="M1164" s="3">
        <v>4</v>
      </c>
      <c r="N1164" s="3">
        <v>7</v>
      </c>
      <c r="O1164" s="3">
        <v>452</v>
      </c>
      <c r="P1164" s="3">
        <v>0</v>
      </c>
      <c r="Q1164" s="3">
        <v>8949.7726705937202</v>
      </c>
      <c r="R1164" s="3">
        <v>0</v>
      </c>
      <c r="S1164" s="3">
        <v>0</v>
      </c>
      <c r="T1164" s="3">
        <v>0</v>
      </c>
      <c r="U1164" s="3">
        <v>11226.078276308501</v>
      </c>
      <c r="V1164" s="3">
        <v>1</v>
      </c>
    </row>
    <row r="1165" spans="1:22" ht="21.75" customHeight="1" x14ac:dyDescent="0.3">
      <c r="A1165" s="3" t="s">
        <v>1191</v>
      </c>
      <c r="B1165" s="3">
        <v>29</v>
      </c>
      <c r="C1165" s="3" t="s">
        <v>23</v>
      </c>
      <c r="D1165" s="3" t="s">
        <v>26</v>
      </c>
      <c r="E1165" s="3">
        <v>31564.712471940798</v>
      </c>
      <c r="F1165" s="3">
        <v>104</v>
      </c>
      <c r="G1165" s="3">
        <v>3040.5189406992399</v>
      </c>
      <c r="H1165" s="3">
        <v>6</v>
      </c>
      <c r="I1165" s="3">
        <v>862.50600959177802</v>
      </c>
      <c r="J1165" s="3">
        <v>23</v>
      </c>
      <c r="K1165" s="3">
        <v>803.87101958689004</v>
      </c>
      <c r="L1165" s="3">
        <v>21</v>
      </c>
      <c r="M1165" s="3">
        <v>1</v>
      </c>
      <c r="N1165" s="3">
        <v>9</v>
      </c>
      <c r="O1165" s="3">
        <v>560</v>
      </c>
      <c r="P1165" s="3">
        <v>2</v>
      </c>
      <c r="Q1165" s="3">
        <v>24530.153111344302</v>
      </c>
      <c r="R1165" s="3">
        <v>4</v>
      </c>
      <c r="S1165" s="3">
        <v>0</v>
      </c>
      <c r="T1165" s="3">
        <v>0</v>
      </c>
      <c r="U1165" s="3">
        <v>2282.4063010120399</v>
      </c>
      <c r="V1165" s="3">
        <v>1</v>
      </c>
    </row>
    <row r="1166" spans="1:22" ht="21.75" customHeight="1" x14ac:dyDescent="0.3">
      <c r="A1166" s="3" t="s">
        <v>1192</v>
      </c>
      <c r="B1166" s="3">
        <v>52</v>
      </c>
      <c r="C1166" s="3" t="s">
        <v>31</v>
      </c>
      <c r="D1166" s="3" t="s">
        <v>26</v>
      </c>
      <c r="E1166" s="3">
        <v>73279.401963912096</v>
      </c>
      <c r="F1166" s="3">
        <v>137</v>
      </c>
      <c r="G1166" s="3">
        <v>2090.2600987626001</v>
      </c>
      <c r="H1166" s="3">
        <v>10</v>
      </c>
      <c r="I1166" s="3">
        <v>877.63390191583699</v>
      </c>
      <c r="J1166" s="3">
        <v>30</v>
      </c>
      <c r="K1166" s="3">
        <v>500.33555460833702</v>
      </c>
      <c r="L1166" s="3">
        <v>45</v>
      </c>
      <c r="M1166" s="3">
        <v>5</v>
      </c>
      <c r="N1166" s="3">
        <v>8</v>
      </c>
      <c r="O1166" s="3">
        <v>404</v>
      </c>
      <c r="P1166" s="3">
        <v>4</v>
      </c>
      <c r="Q1166" s="3">
        <v>10348.376907513901</v>
      </c>
      <c r="R1166" s="3">
        <v>7</v>
      </c>
      <c r="S1166" s="3">
        <v>0</v>
      </c>
      <c r="T1166" s="3">
        <v>0</v>
      </c>
      <c r="U1166" s="3">
        <v>11838.2528475118</v>
      </c>
      <c r="V1166" s="3">
        <v>1</v>
      </c>
    </row>
    <row r="1167" spans="1:22" ht="21.75" customHeight="1" x14ac:dyDescent="0.3">
      <c r="A1167" s="3" t="s">
        <v>1193</v>
      </c>
      <c r="B1167" s="3">
        <v>57</v>
      </c>
      <c r="C1167" s="3" t="s">
        <v>23</v>
      </c>
      <c r="D1167" s="3" t="s">
        <v>33</v>
      </c>
      <c r="E1167" s="3">
        <v>59063.769620901701</v>
      </c>
      <c r="F1167" s="3">
        <v>175</v>
      </c>
      <c r="G1167" s="3">
        <v>1195.14992733342</v>
      </c>
      <c r="H1167" s="3">
        <v>0</v>
      </c>
      <c r="I1167" s="3">
        <v>912.60248020553001</v>
      </c>
      <c r="J1167" s="3">
        <v>2</v>
      </c>
      <c r="K1167" s="3">
        <v>907.41072950324099</v>
      </c>
      <c r="L1167" s="3">
        <v>52</v>
      </c>
      <c r="M1167" s="3">
        <v>7</v>
      </c>
      <c r="N1167" s="3">
        <v>3</v>
      </c>
      <c r="O1167" s="3">
        <v>666</v>
      </c>
      <c r="P1167" s="3">
        <v>4</v>
      </c>
      <c r="Q1167" s="3">
        <v>10426.022986288301</v>
      </c>
      <c r="R1167" s="3">
        <v>3</v>
      </c>
      <c r="S1167" s="3">
        <v>0</v>
      </c>
      <c r="T1167" s="3">
        <v>0</v>
      </c>
      <c r="U1167" s="3">
        <v>8450.7490990347196</v>
      </c>
      <c r="V1167" s="3">
        <v>0</v>
      </c>
    </row>
    <row r="1168" spans="1:22" ht="21.75" customHeight="1" x14ac:dyDescent="0.3">
      <c r="A1168" s="3" t="s">
        <v>1194</v>
      </c>
      <c r="B1168" s="3">
        <v>32</v>
      </c>
      <c r="C1168" s="3" t="s">
        <v>23</v>
      </c>
      <c r="D1168" s="3" t="s">
        <v>33</v>
      </c>
      <c r="E1168" s="3">
        <v>65040.489974115102</v>
      </c>
      <c r="F1168" s="3">
        <v>100</v>
      </c>
      <c r="G1168" s="3">
        <v>1984.5059400837599</v>
      </c>
      <c r="H1168" s="3">
        <v>10</v>
      </c>
      <c r="I1168" s="3">
        <v>750.12890189570498</v>
      </c>
      <c r="J1168" s="3">
        <v>29</v>
      </c>
      <c r="K1168" s="3">
        <v>654.459988365757</v>
      </c>
      <c r="L1168" s="3">
        <v>18</v>
      </c>
      <c r="M1168" s="3">
        <v>6</v>
      </c>
      <c r="N1168" s="3">
        <v>1</v>
      </c>
      <c r="O1168" s="3">
        <v>582</v>
      </c>
      <c r="P1168" s="3">
        <v>0</v>
      </c>
      <c r="Q1168" s="3">
        <v>16278.3299213015</v>
      </c>
      <c r="R1168" s="3">
        <v>0</v>
      </c>
      <c r="S1168" s="3">
        <v>0</v>
      </c>
      <c r="T1168" s="3">
        <v>0</v>
      </c>
      <c r="U1168" s="3">
        <v>16570.931958016299</v>
      </c>
      <c r="V1168" s="3">
        <v>0</v>
      </c>
    </row>
    <row r="1169" spans="1:22" ht="21.75" customHeight="1" x14ac:dyDescent="0.3">
      <c r="A1169" s="3" t="s">
        <v>1195</v>
      </c>
      <c r="B1169" s="3">
        <v>50</v>
      </c>
      <c r="C1169" s="3" t="s">
        <v>28</v>
      </c>
      <c r="D1169" s="3" t="s">
        <v>26</v>
      </c>
      <c r="E1169" s="3">
        <v>35958.812847347901</v>
      </c>
      <c r="F1169" s="3">
        <v>47</v>
      </c>
      <c r="G1169" s="3">
        <v>1837.31512657284</v>
      </c>
      <c r="H1169" s="3">
        <v>11</v>
      </c>
      <c r="I1169" s="3">
        <v>1096.8305055803201</v>
      </c>
      <c r="J1169" s="3">
        <v>26</v>
      </c>
      <c r="K1169" s="3">
        <v>363.07267322540798</v>
      </c>
      <c r="L1169" s="3">
        <v>48</v>
      </c>
      <c r="M1169" s="3">
        <v>12</v>
      </c>
      <c r="N1169" s="3">
        <v>9</v>
      </c>
      <c r="O1169" s="3">
        <v>616</v>
      </c>
      <c r="P1169" s="3">
        <v>4</v>
      </c>
      <c r="Q1169" s="3">
        <v>14087.237543396401</v>
      </c>
      <c r="R1169" s="3">
        <v>0</v>
      </c>
      <c r="S1169" s="3">
        <v>0</v>
      </c>
      <c r="T1169" s="3">
        <v>0</v>
      </c>
      <c r="U1169" s="3">
        <v>3904.0663763789398</v>
      </c>
      <c r="V1169" s="3">
        <v>0</v>
      </c>
    </row>
    <row r="1170" spans="1:22" ht="21.75" customHeight="1" x14ac:dyDescent="0.3">
      <c r="A1170" s="3" t="s">
        <v>1196</v>
      </c>
      <c r="B1170" s="3">
        <v>66</v>
      </c>
      <c r="C1170" s="3" t="s">
        <v>28</v>
      </c>
      <c r="D1170" s="3" t="s">
        <v>33</v>
      </c>
      <c r="E1170" s="3">
        <v>29934.070501329599</v>
      </c>
      <c r="F1170" s="3">
        <v>201</v>
      </c>
      <c r="G1170" s="3">
        <v>1896.2270531011</v>
      </c>
      <c r="H1170" s="3">
        <v>11</v>
      </c>
      <c r="I1170" s="3">
        <v>882.96442835205903</v>
      </c>
      <c r="J1170" s="3">
        <v>16</v>
      </c>
      <c r="K1170" s="3">
        <v>163.33015751827301</v>
      </c>
      <c r="L1170" s="3">
        <v>79</v>
      </c>
      <c r="M1170" s="3">
        <v>5</v>
      </c>
      <c r="N1170" s="3">
        <v>3</v>
      </c>
      <c r="O1170" s="3">
        <v>782</v>
      </c>
      <c r="P1170" s="3">
        <v>4</v>
      </c>
      <c r="Q1170" s="3">
        <v>12195.7551784281</v>
      </c>
      <c r="R1170" s="3">
        <v>0</v>
      </c>
      <c r="S1170" s="3">
        <v>0</v>
      </c>
      <c r="T1170" s="3">
        <v>0</v>
      </c>
      <c r="U1170" s="3">
        <v>3436.4883966505899</v>
      </c>
      <c r="V1170" s="3">
        <v>0</v>
      </c>
    </row>
    <row r="1171" spans="1:22" ht="21.75" customHeight="1" x14ac:dyDescent="0.3">
      <c r="A1171" s="3" t="s">
        <v>1197</v>
      </c>
      <c r="B1171" s="3">
        <v>55</v>
      </c>
      <c r="C1171" s="3" t="s">
        <v>23</v>
      </c>
      <c r="D1171" s="3" t="s">
        <v>33</v>
      </c>
      <c r="E1171" s="3">
        <v>71288.841773739303</v>
      </c>
      <c r="F1171" s="3">
        <v>227</v>
      </c>
      <c r="G1171" s="3">
        <v>803.57530732748398</v>
      </c>
      <c r="H1171" s="3">
        <v>9</v>
      </c>
      <c r="I1171" s="3">
        <v>1075.8630032008</v>
      </c>
      <c r="J1171" s="3">
        <v>5</v>
      </c>
      <c r="K1171" s="3">
        <v>768.50170217378104</v>
      </c>
      <c r="L1171" s="3">
        <v>16</v>
      </c>
      <c r="M1171" s="3">
        <v>8</v>
      </c>
      <c r="N1171" s="3">
        <v>1</v>
      </c>
      <c r="O1171" s="3">
        <v>383</v>
      </c>
      <c r="P1171" s="3">
        <v>5</v>
      </c>
      <c r="Q1171" s="3">
        <v>509.19623927894298</v>
      </c>
      <c r="R1171" s="3">
        <v>4</v>
      </c>
      <c r="S1171" s="3">
        <v>1</v>
      </c>
      <c r="T1171" s="3">
        <v>0</v>
      </c>
      <c r="U1171" s="3">
        <v>13258.1048887899</v>
      </c>
      <c r="V1171" s="3">
        <v>1</v>
      </c>
    </row>
    <row r="1172" spans="1:22" ht="21.75" customHeight="1" x14ac:dyDescent="0.3">
      <c r="A1172" s="3" t="s">
        <v>1198</v>
      </c>
      <c r="B1172" s="3">
        <v>64</v>
      </c>
      <c r="C1172" s="3" t="s">
        <v>23</v>
      </c>
      <c r="D1172" s="3" t="s">
        <v>33</v>
      </c>
      <c r="E1172" s="3">
        <v>29160.513574451601</v>
      </c>
      <c r="F1172" s="3">
        <v>37</v>
      </c>
      <c r="G1172" s="3">
        <v>1556.92448710438</v>
      </c>
      <c r="H1172" s="3">
        <v>10</v>
      </c>
      <c r="I1172" s="3">
        <v>1130.57494876846</v>
      </c>
      <c r="J1172" s="3">
        <v>46</v>
      </c>
      <c r="K1172" s="3">
        <v>499.85798033451499</v>
      </c>
      <c r="L1172" s="3">
        <v>26</v>
      </c>
      <c r="M1172" s="3">
        <v>11</v>
      </c>
      <c r="N1172" s="3">
        <v>0</v>
      </c>
      <c r="O1172" s="3">
        <v>344</v>
      </c>
      <c r="P1172" s="3">
        <v>1</v>
      </c>
      <c r="Q1172" s="3">
        <v>2423.7240295288402</v>
      </c>
      <c r="R1172" s="3">
        <v>5</v>
      </c>
      <c r="S1172" s="3">
        <v>0</v>
      </c>
      <c r="T1172" s="3">
        <v>0</v>
      </c>
      <c r="U1172" s="3">
        <v>6723.6533016223102</v>
      </c>
      <c r="V1172" s="3">
        <v>1</v>
      </c>
    </row>
    <row r="1173" spans="1:22" ht="21.75" customHeight="1" x14ac:dyDescent="0.3">
      <c r="A1173" s="3" t="s">
        <v>1199</v>
      </c>
      <c r="B1173" s="3">
        <v>43</v>
      </c>
      <c r="C1173" s="3" t="s">
        <v>31</v>
      </c>
      <c r="D1173" s="3" t="s">
        <v>26</v>
      </c>
      <c r="E1173" s="3">
        <v>52687.4943420579</v>
      </c>
      <c r="F1173" s="3">
        <v>182</v>
      </c>
      <c r="G1173" s="3">
        <v>1741.6583158179201</v>
      </c>
      <c r="H1173" s="3">
        <v>10</v>
      </c>
      <c r="I1173" s="3">
        <v>949.95913854611501</v>
      </c>
      <c r="J1173" s="3">
        <v>42</v>
      </c>
      <c r="K1173" s="3">
        <v>52.120977380878301</v>
      </c>
      <c r="L1173" s="3">
        <v>18</v>
      </c>
      <c r="M1173" s="3">
        <v>9</v>
      </c>
      <c r="N1173" s="3">
        <v>0</v>
      </c>
      <c r="O1173" s="3">
        <v>686</v>
      </c>
      <c r="P1173" s="3">
        <v>2</v>
      </c>
      <c r="Q1173" s="3">
        <v>4296.6441026151297</v>
      </c>
      <c r="R1173" s="3">
        <v>0</v>
      </c>
      <c r="S1173" s="3">
        <v>0</v>
      </c>
      <c r="T1173" s="3">
        <v>0</v>
      </c>
      <c r="U1173" s="3">
        <v>12079.4886131187</v>
      </c>
      <c r="V1173" s="3">
        <v>0</v>
      </c>
    </row>
    <row r="1174" spans="1:22" ht="21.75" customHeight="1" x14ac:dyDescent="0.3">
      <c r="A1174" s="3" t="s">
        <v>1200</v>
      </c>
      <c r="B1174" s="3">
        <v>34</v>
      </c>
      <c r="C1174" s="3" t="s">
        <v>28</v>
      </c>
      <c r="D1174" s="3" t="s">
        <v>24</v>
      </c>
      <c r="E1174" s="3">
        <v>68341.924970382897</v>
      </c>
      <c r="F1174" s="3">
        <v>116</v>
      </c>
      <c r="G1174" s="3">
        <v>2485.5276124515499</v>
      </c>
      <c r="H1174" s="3">
        <v>8</v>
      </c>
      <c r="I1174" s="3">
        <v>975.60071348196902</v>
      </c>
      <c r="J1174" s="3">
        <v>17</v>
      </c>
      <c r="K1174" s="3">
        <v>583.36860984666998</v>
      </c>
      <c r="L1174" s="3">
        <v>29</v>
      </c>
      <c r="M1174" s="3">
        <v>10</v>
      </c>
      <c r="N1174" s="3">
        <v>3</v>
      </c>
      <c r="O1174" s="3">
        <v>488</v>
      </c>
      <c r="P1174" s="3">
        <v>1</v>
      </c>
      <c r="Q1174" s="3">
        <v>12063.3176586666</v>
      </c>
      <c r="R1174" s="3">
        <v>2</v>
      </c>
      <c r="S1174" s="3">
        <v>0</v>
      </c>
      <c r="T1174" s="3">
        <v>0</v>
      </c>
      <c r="U1174" s="3">
        <v>13869.692840412399</v>
      </c>
      <c r="V1174" s="3">
        <v>1</v>
      </c>
    </row>
    <row r="1175" spans="1:22" ht="21.75" customHeight="1" x14ac:dyDescent="0.3">
      <c r="A1175" s="3" t="s">
        <v>1201</v>
      </c>
      <c r="B1175" s="3">
        <v>48</v>
      </c>
      <c r="C1175" s="3" t="s">
        <v>31</v>
      </c>
      <c r="D1175" s="3" t="s">
        <v>24</v>
      </c>
      <c r="E1175" s="3">
        <v>47717.564556112498</v>
      </c>
      <c r="F1175" s="3">
        <v>233</v>
      </c>
      <c r="G1175" s="3">
        <v>1582.0847859021601</v>
      </c>
      <c r="H1175" s="3">
        <v>9</v>
      </c>
      <c r="I1175" s="3">
        <v>446.38457434121301</v>
      </c>
      <c r="J1175" s="3">
        <v>34</v>
      </c>
      <c r="K1175" s="3">
        <v>435.48647383430301</v>
      </c>
      <c r="L1175" s="3">
        <v>77</v>
      </c>
      <c r="M1175" s="3">
        <v>0</v>
      </c>
      <c r="N1175" s="3">
        <v>8</v>
      </c>
      <c r="O1175" s="3">
        <v>789</v>
      </c>
      <c r="P1175" s="3">
        <v>1</v>
      </c>
      <c r="Q1175" s="3">
        <v>8890.2331212199897</v>
      </c>
      <c r="R1175" s="3">
        <v>4</v>
      </c>
      <c r="S1175" s="3">
        <v>1</v>
      </c>
      <c r="T1175" s="3">
        <v>0</v>
      </c>
      <c r="U1175" s="3">
        <v>14960.062064580299</v>
      </c>
      <c r="V1175" s="3">
        <v>1</v>
      </c>
    </row>
    <row r="1176" spans="1:22" ht="21.75" customHeight="1" x14ac:dyDescent="0.3">
      <c r="A1176" s="3" t="s">
        <v>1202</v>
      </c>
      <c r="B1176" s="3">
        <v>27</v>
      </c>
      <c r="C1176" s="3" t="s">
        <v>31</v>
      </c>
      <c r="D1176" s="3" t="s">
        <v>33</v>
      </c>
      <c r="E1176" s="3">
        <v>71061.387134533405</v>
      </c>
      <c r="F1176" s="3">
        <v>23</v>
      </c>
      <c r="G1176" s="3">
        <v>1844.95470351838</v>
      </c>
      <c r="H1176" s="3">
        <v>8</v>
      </c>
      <c r="I1176" s="3">
        <v>607.37624426306297</v>
      </c>
      <c r="J1176" s="3">
        <v>26</v>
      </c>
      <c r="K1176" s="3">
        <v>332.42242600681902</v>
      </c>
      <c r="L1176" s="3">
        <v>45</v>
      </c>
      <c r="M1176" s="3">
        <v>9</v>
      </c>
      <c r="N1176" s="3">
        <v>8</v>
      </c>
      <c r="O1176" s="3">
        <v>349</v>
      </c>
      <c r="P1176" s="3">
        <v>5</v>
      </c>
      <c r="Q1176" s="3">
        <v>9734.4404590091999</v>
      </c>
      <c r="R1176" s="3">
        <v>4</v>
      </c>
      <c r="S1176" s="3">
        <v>0</v>
      </c>
      <c r="T1176" s="3">
        <v>0</v>
      </c>
      <c r="U1176" s="3">
        <v>2292.8194897122498</v>
      </c>
      <c r="V1176" s="3">
        <v>1</v>
      </c>
    </row>
    <row r="1177" spans="1:22" ht="21.75" customHeight="1" x14ac:dyDescent="0.3">
      <c r="A1177" s="3" t="s">
        <v>1203</v>
      </c>
      <c r="B1177" s="3">
        <v>24</v>
      </c>
      <c r="C1177" s="3" t="s">
        <v>31</v>
      </c>
      <c r="D1177" s="3" t="s">
        <v>26</v>
      </c>
      <c r="E1177" s="3">
        <v>45111.950531711002</v>
      </c>
      <c r="F1177" s="3">
        <v>158</v>
      </c>
      <c r="G1177" s="3">
        <v>771.78102200956403</v>
      </c>
      <c r="H1177" s="3">
        <v>10</v>
      </c>
      <c r="I1177" s="3">
        <v>1095.1842085467599</v>
      </c>
      <c r="J1177" s="3">
        <v>16</v>
      </c>
      <c r="K1177" s="3">
        <v>752.28056388424204</v>
      </c>
      <c r="L1177" s="3">
        <v>63</v>
      </c>
      <c r="M1177" s="3">
        <v>15</v>
      </c>
      <c r="N1177" s="3">
        <v>6</v>
      </c>
      <c r="O1177" s="3">
        <v>500</v>
      </c>
      <c r="P1177" s="3">
        <v>0</v>
      </c>
      <c r="Q1177" s="3">
        <v>10222.931277498699</v>
      </c>
      <c r="R1177" s="3">
        <v>1</v>
      </c>
      <c r="S1177" s="3">
        <v>0</v>
      </c>
      <c r="T1177" s="3">
        <v>0</v>
      </c>
      <c r="U1177" s="3">
        <v>6583.52813429859</v>
      </c>
      <c r="V1177" s="3">
        <v>1</v>
      </c>
    </row>
    <row r="1178" spans="1:22" ht="21.75" customHeight="1" x14ac:dyDescent="0.3">
      <c r="A1178" s="3" t="s">
        <v>1204</v>
      </c>
      <c r="B1178" s="3">
        <v>48</v>
      </c>
      <c r="C1178" s="3" t="s">
        <v>23</v>
      </c>
      <c r="D1178" s="3" t="s">
        <v>33</v>
      </c>
      <c r="E1178" s="3">
        <v>27006.476021941398</v>
      </c>
      <c r="F1178" s="3">
        <v>98</v>
      </c>
      <c r="G1178" s="3">
        <v>1553.82559444666</v>
      </c>
      <c r="H1178" s="3">
        <v>8</v>
      </c>
      <c r="I1178" s="3">
        <v>1298.2709136364799</v>
      </c>
      <c r="J1178" s="3">
        <v>10</v>
      </c>
      <c r="K1178" s="3">
        <v>303.07062336432102</v>
      </c>
      <c r="L1178" s="3">
        <v>31</v>
      </c>
      <c r="M1178" s="3">
        <v>18</v>
      </c>
      <c r="N1178" s="3">
        <v>4</v>
      </c>
      <c r="O1178" s="3">
        <v>474</v>
      </c>
      <c r="P1178" s="3">
        <v>5</v>
      </c>
      <c r="Q1178" s="3">
        <v>17865.477027348301</v>
      </c>
      <c r="R1178" s="3">
        <v>5</v>
      </c>
      <c r="S1178" s="3">
        <v>1</v>
      </c>
      <c r="T1178" s="3">
        <v>0</v>
      </c>
      <c r="U1178" s="3">
        <v>500</v>
      </c>
      <c r="V1178" s="3">
        <v>1</v>
      </c>
    </row>
    <row r="1179" spans="1:22" ht="21.75" customHeight="1" x14ac:dyDescent="0.3">
      <c r="A1179" s="3" t="s">
        <v>1205</v>
      </c>
      <c r="B1179" s="3">
        <v>66</v>
      </c>
      <c r="C1179" s="3" t="s">
        <v>31</v>
      </c>
      <c r="D1179" s="3" t="s">
        <v>26</v>
      </c>
      <c r="E1179" s="3">
        <v>56735.105739958701</v>
      </c>
      <c r="F1179" s="3">
        <v>46</v>
      </c>
      <c r="G1179" s="3">
        <v>2193.6572665173899</v>
      </c>
      <c r="H1179" s="3">
        <v>3</v>
      </c>
      <c r="I1179" s="3">
        <v>120.84942107207399</v>
      </c>
      <c r="J1179" s="3">
        <v>37</v>
      </c>
      <c r="K1179" s="3">
        <v>386.65554303277702</v>
      </c>
      <c r="L1179" s="3">
        <v>52</v>
      </c>
      <c r="M1179" s="3">
        <v>9</v>
      </c>
      <c r="N1179" s="3">
        <v>5</v>
      </c>
      <c r="O1179" s="3">
        <v>441</v>
      </c>
      <c r="P1179" s="3">
        <v>0</v>
      </c>
      <c r="Q1179" s="3">
        <v>16643.995144179298</v>
      </c>
      <c r="R1179" s="3">
        <v>0</v>
      </c>
      <c r="S1179" s="3">
        <v>0</v>
      </c>
      <c r="T1179" s="3">
        <v>0</v>
      </c>
      <c r="U1179" s="3">
        <v>13808.506588684901</v>
      </c>
      <c r="V1179" s="3">
        <v>1</v>
      </c>
    </row>
    <row r="1180" spans="1:22" ht="21.75" customHeight="1" x14ac:dyDescent="0.3">
      <c r="A1180" s="3" t="s">
        <v>1206</v>
      </c>
      <c r="B1180" s="3">
        <v>23</v>
      </c>
      <c r="C1180" s="3" t="s">
        <v>31</v>
      </c>
      <c r="D1180" s="3" t="s">
        <v>33</v>
      </c>
      <c r="E1180" s="3">
        <v>53569.328606860203</v>
      </c>
      <c r="F1180" s="3">
        <v>82</v>
      </c>
      <c r="G1180" s="3">
        <v>952.65461837228395</v>
      </c>
      <c r="H1180" s="3">
        <v>1</v>
      </c>
      <c r="I1180" s="3">
        <v>601.24789846200497</v>
      </c>
      <c r="J1180" s="3">
        <v>36</v>
      </c>
      <c r="K1180" s="3">
        <v>446.06031080515902</v>
      </c>
      <c r="L1180" s="3">
        <v>22</v>
      </c>
      <c r="M1180" s="3">
        <v>14</v>
      </c>
      <c r="N1180" s="3">
        <v>0</v>
      </c>
      <c r="O1180" s="3">
        <v>574</v>
      </c>
      <c r="P1180" s="3">
        <v>0</v>
      </c>
      <c r="Q1180" s="3">
        <v>9504.7577017974108</v>
      </c>
      <c r="R1180" s="3">
        <v>4</v>
      </c>
      <c r="S1180" s="3">
        <v>0</v>
      </c>
      <c r="T1180" s="3">
        <v>0</v>
      </c>
      <c r="U1180" s="3">
        <v>7373.6825602281997</v>
      </c>
      <c r="V1180" s="3">
        <v>1</v>
      </c>
    </row>
    <row r="1181" spans="1:22" ht="21.75" customHeight="1" x14ac:dyDescent="0.3">
      <c r="A1181" s="3" t="s">
        <v>1207</v>
      </c>
      <c r="B1181" s="3">
        <v>31</v>
      </c>
      <c r="C1181" s="3" t="s">
        <v>23</v>
      </c>
      <c r="D1181" s="3" t="s">
        <v>26</v>
      </c>
      <c r="E1181" s="3">
        <v>98383.572388533401</v>
      </c>
      <c r="F1181" s="3">
        <v>58</v>
      </c>
      <c r="G1181" s="3">
        <v>1189.52571977507</v>
      </c>
      <c r="H1181" s="3">
        <v>6</v>
      </c>
      <c r="I1181" s="3">
        <v>808.26721084512803</v>
      </c>
      <c r="J1181" s="3">
        <v>41</v>
      </c>
      <c r="K1181" s="3">
        <v>754.20526094940601</v>
      </c>
      <c r="L1181" s="3">
        <v>35</v>
      </c>
      <c r="M1181" s="3">
        <v>13</v>
      </c>
      <c r="N1181" s="3">
        <v>2</v>
      </c>
      <c r="O1181" s="3">
        <v>489</v>
      </c>
      <c r="P1181" s="3">
        <v>1</v>
      </c>
      <c r="Q1181" s="3">
        <v>10173.3300797787</v>
      </c>
      <c r="R1181" s="3">
        <v>6</v>
      </c>
      <c r="S1181" s="3">
        <v>0</v>
      </c>
      <c r="T1181" s="3">
        <v>0</v>
      </c>
      <c r="U1181" s="3">
        <v>500</v>
      </c>
      <c r="V1181" s="3">
        <v>1</v>
      </c>
    </row>
    <row r="1182" spans="1:22" ht="21.75" customHeight="1" x14ac:dyDescent="0.3">
      <c r="A1182" s="3" t="s">
        <v>1208</v>
      </c>
      <c r="B1182" s="3">
        <v>64</v>
      </c>
      <c r="C1182" s="3" t="s">
        <v>28</v>
      </c>
      <c r="D1182" s="3" t="s">
        <v>26</v>
      </c>
      <c r="E1182" s="3">
        <v>32988.040409965601</v>
      </c>
      <c r="F1182" s="3">
        <v>140</v>
      </c>
      <c r="G1182" s="3">
        <v>728.86666751528298</v>
      </c>
      <c r="H1182" s="3">
        <v>3</v>
      </c>
      <c r="I1182" s="3">
        <v>492.25393827176299</v>
      </c>
      <c r="J1182" s="3">
        <v>33</v>
      </c>
      <c r="K1182" s="3">
        <v>206.378767613957</v>
      </c>
      <c r="L1182" s="3">
        <v>9</v>
      </c>
      <c r="M1182" s="3">
        <v>2</v>
      </c>
      <c r="N1182" s="3">
        <v>0</v>
      </c>
      <c r="O1182" s="3">
        <v>433</v>
      </c>
      <c r="P1182" s="3">
        <v>3</v>
      </c>
      <c r="Q1182" s="3">
        <v>6821.0297996583804</v>
      </c>
      <c r="R1182" s="3">
        <v>5</v>
      </c>
      <c r="S1182" s="3">
        <v>0</v>
      </c>
      <c r="T1182" s="3">
        <v>0</v>
      </c>
      <c r="U1182" s="3">
        <v>13257.116680188899</v>
      </c>
      <c r="V1182" s="3">
        <v>1</v>
      </c>
    </row>
    <row r="1183" spans="1:22" ht="21.75" customHeight="1" x14ac:dyDescent="0.3">
      <c r="A1183" s="3" t="s">
        <v>1209</v>
      </c>
      <c r="B1183" s="3">
        <v>21</v>
      </c>
      <c r="C1183" s="3" t="s">
        <v>28</v>
      </c>
      <c r="D1183" s="3" t="s">
        <v>24</v>
      </c>
      <c r="E1183" s="3">
        <v>45466.752104071697</v>
      </c>
      <c r="F1183" s="3">
        <v>153</v>
      </c>
      <c r="G1183" s="3">
        <v>415.66684344682</v>
      </c>
      <c r="H1183" s="3">
        <v>4</v>
      </c>
      <c r="I1183" s="3">
        <v>512.11812453641096</v>
      </c>
      <c r="J1183" s="3">
        <v>46</v>
      </c>
      <c r="K1183" s="3">
        <v>341.82025778716098</v>
      </c>
      <c r="L1183" s="3">
        <v>58</v>
      </c>
      <c r="M1183" s="3">
        <v>3</v>
      </c>
      <c r="N1183" s="3">
        <v>9</v>
      </c>
      <c r="O1183" s="3">
        <v>844</v>
      </c>
      <c r="P1183" s="3">
        <v>1</v>
      </c>
      <c r="Q1183" s="3">
        <v>9982.0822663127292</v>
      </c>
      <c r="R1183" s="3">
        <v>3</v>
      </c>
      <c r="S1183" s="3">
        <v>0</v>
      </c>
      <c r="T1183" s="3">
        <v>0</v>
      </c>
      <c r="U1183" s="3">
        <v>12057.915555486399</v>
      </c>
      <c r="V1183" s="3">
        <v>0</v>
      </c>
    </row>
    <row r="1184" spans="1:22" ht="21.75" customHeight="1" x14ac:dyDescent="0.3">
      <c r="A1184" s="3" t="s">
        <v>1210</v>
      </c>
      <c r="B1184" s="3">
        <v>46</v>
      </c>
      <c r="C1184" s="3" t="s">
        <v>31</v>
      </c>
      <c r="D1184" s="3" t="s">
        <v>33</v>
      </c>
      <c r="E1184" s="3">
        <v>36844.418836693003</v>
      </c>
      <c r="F1184" s="3">
        <v>178</v>
      </c>
      <c r="G1184" s="3">
        <v>811.40214143880496</v>
      </c>
      <c r="H1184" s="3">
        <v>0</v>
      </c>
      <c r="I1184" s="3">
        <v>966.22195582783195</v>
      </c>
      <c r="J1184" s="3">
        <v>31</v>
      </c>
      <c r="K1184" s="3">
        <v>606.29615773613398</v>
      </c>
      <c r="L1184" s="3">
        <v>28</v>
      </c>
      <c r="M1184" s="3">
        <v>7</v>
      </c>
      <c r="N1184" s="3">
        <v>4</v>
      </c>
      <c r="O1184" s="3">
        <v>396</v>
      </c>
      <c r="P1184" s="3">
        <v>5</v>
      </c>
      <c r="Q1184" s="3">
        <v>19796.067791711099</v>
      </c>
      <c r="R1184" s="3">
        <v>3</v>
      </c>
      <c r="S1184" s="3">
        <v>0</v>
      </c>
      <c r="T1184" s="3">
        <v>0</v>
      </c>
      <c r="U1184" s="3">
        <v>3527.4535507486398</v>
      </c>
      <c r="V1184" s="3">
        <v>1</v>
      </c>
    </row>
    <row r="1185" spans="1:22" ht="21.75" customHeight="1" x14ac:dyDescent="0.3">
      <c r="A1185" s="3" t="s">
        <v>1211</v>
      </c>
      <c r="B1185" s="3">
        <v>50</v>
      </c>
      <c r="C1185" s="3" t="s">
        <v>23</v>
      </c>
      <c r="D1185" s="3" t="s">
        <v>24</v>
      </c>
      <c r="E1185" s="3">
        <v>47435.277531707703</v>
      </c>
      <c r="F1185" s="3">
        <v>182</v>
      </c>
      <c r="G1185" s="3">
        <v>1949.8577037101199</v>
      </c>
      <c r="H1185" s="3">
        <v>10</v>
      </c>
      <c r="I1185" s="3">
        <v>1353.48158921</v>
      </c>
      <c r="J1185" s="3">
        <v>42</v>
      </c>
      <c r="K1185" s="3">
        <v>624.00837556206102</v>
      </c>
      <c r="L1185" s="3">
        <v>10</v>
      </c>
      <c r="M1185" s="3">
        <v>0</v>
      </c>
      <c r="N1185" s="3">
        <v>3</v>
      </c>
      <c r="O1185" s="3">
        <v>340</v>
      </c>
      <c r="P1185" s="3">
        <v>1</v>
      </c>
      <c r="Q1185" s="3">
        <v>17513.958334323899</v>
      </c>
      <c r="R1185" s="3">
        <v>5</v>
      </c>
      <c r="S1185" s="3">
        <v>0</v>
      </c>
      <c r="T1185" s="3">
        <v>0</v>
      </c>
      <c r="U1185" s="3">
        <v>7141.9214013743604</v>
      </c>
      <c r="V1185" s="3">
        <v>1</v>
      </c>
    </row>
    <row r="1186" spans="1:22" ht="21.75" customHeight="1" x14ac:dyDescent="0.3">
      <c r="A1186" s="3" t="s">
        <v>1212</v>
      </c>
      <c r="B1186" s="3">
        <v>55</v>
      </c>
      <c r="C1186" s="3" t="s">
        <v>28</v>
      </c>
      <c r="D1186" s="3" t="s">
        <v>24</v>
      </c>
      <c r="E1186" s="3">
        <v>46709.5562166854</v>
      </c>
      <c r="F1186" s="3">
        <v>145</v>
      </c>
      <c r="G1186" s="3">
        <v>1303.1123237858601</v>
      </c>
      <c r="H1186" s="3">
        <v>11</v>
      </c>
      <c r="I1186" s="3">
        <v>88.861755287250602</v>
      </c>
      <c r="J1186" s="3">
        <v>45</v>
      </c>
      <c r="K1186" s="3">
        <v>218.46941523612</v>
      </c>
      <c r="L1186" s="3">
        <v>37</v>
      </c>
      <c r="M1186" s="3">
        <v>19</v>
      </c>
      <c r="N1186" s="3">
        <v>2</v>
      </c>
      <c r="O1186" s="3">
        <v>628</v>
      </c>
      <c r="P1186" s="3">
        <v>5</v>
      </c>
      <c r="Q1186" s="3">
        <v>14298.958436667601</v>
      </c>
      <c r="R1186" s="3">
        <v>7</v>
      </c>
      <c r="S1186" s="3">
        <v>0</v>
      </c>
      <c r="T1186" s="3">
        <v>0</v>
      </c>
      <c r="U1186" s="3">
        <v>10835.3371231736</v>
      </c>
      <c r="V1186" s="3">
        <v>1</v>
      </c>
    </row>
    <row r="1187" spans="1:22" ht="21.75" customHeight="1" x14ac:dyDescent="0.3">
      <c r="A1187" s="3" t="s">
        <v>1213</v>
      </c>
      <c r="B1187" s="3">
        <v>55</v>
      </c>
      <c r="C1187" s="3" t="s">
        <v>31</v>
      </c>
      <c r="D1187" s="3" t="s">
        <v>26</v>
      </c>
      <c r="E1187" s="3">
        <v>34298.603202910897</v>
      </c>
      <c r="F1187" s="3">
        <v>57</v>
      </c>
      <c r="G1187" s="3">
        <v>814.05638771216195</v>
      </c>
      <c r="H1187" s="3">
        <v>9</v>
      </c>
      <c r="I1187" s="3">
        <v>740.33334785640602</v>
      </c>
      <c r="J1187" s="3">
        <v>45</v>
      </c>
      <c r="K1187" s="3">
        <v>401.50796019526501</v>
      </c>
      <c r="L1187" s="3">
        <v>78</v>
      </c>
      <c r="M1187" s="3">
        <v>14</v>
      </c>
      <c r="N1187" s="3">
        <v>5</v>
      </c>
      <c r="O1187" s="3">
        <v>800</v>
      </c>
      <c r="P1187" s="3">
        <v>1</v>
      </c>
      <c r="Q1187" s="3">
        <v>5563.0418231659596</v>
      </c>
      <c r="R1187" s="3">
        <v>4</v>
      </c>
      <c r="S1187" s="3">
        <v>0</v>
      </c>
      <c r="T1187" s="3">
        <v>0</v>
      </c>
      <c r="U1187" s="3">
        <v>12882.1816718399</v>
      </c>
      <c r="V1187" s="3">
        <v>1</v>
      </c>
    </row>
    <row r="1188" spans="1:22" ht="21.75" customHeight="1" x14ac:dyDescent="0.3">
      <c r="A1188" s="3" t="s">
        <v>1214</v>
      </c>
      <c r="B1188" s="3">
        <v>45</v>
      </c>
      <c r="C1188" s="3" t="s">
        <v>31</v>
      </c>
      <c r="D1188" s="3" t="s">
        <v>33</v>
      </c>
      <c r="E1188" s="3">
        <v>58428.276974544002</v>
      </c>
      <c r="F1188" s="3">
        <v>45</v>
      </c>
      <c r="G1188" s="3">
        <v>3243.27347428236</v>
      </c>
      <c r="H1188" s="3">
        <v>5</v>
      </c>
      <c r="I1188" s="3">
        <v>962.148119626636</v>
      </c>
      <c r="J1188" s="3">
        <v>34</v>
      </c>
      <c r="K1188" s="3">
        <v>470.66989764102698</v>
      </c>
      <c r="L1188" s="3">
        <v>31</v>
      </c>
      <c r="M1188" s="3">
        <v>6</v>
      </c>
      <c r="N1188" s="3">
        <v>5</v>
      </c>
      <c r="O1188" s="3">
        <v>840</v>
      </c>
      <c r="P1188" s="3">
        <v>4</v>
      </c>
      <c r="Q1188" s="3">
        <v>11682.450089165501</v>
      </c>
      <c r="R1188" s="3">
        <v>4</v>
      </c>
      <c r="S1188" s="3">
        <v>0</v>
      </c>
      <c r="T1188" s="3">
        <v>0</v>
      </c>
      <c r="U1188" s="3">
        <v>5222.3199198782004</v>
      </c>
      <c r="V1188" s="3">
        <v>1</v>
      </c>
    </row>
    <row r="1189" spans="1:22" ht="21.75" customHeight="1" x14ac:dyDescent="0.3">
      <c r="A1189" s="3" t="s">
        <v>1215</v>
      </c>
      <c r="B1189" s="3">
        <v>62</v>
      </c>
      <c r="C1189" s="3" t="s">
        <v>23</v>
      </c>
      <c r="D1189" s="3" t="s">
        <v>26</v>
      </c>
      <c r="E1189" s="3">
        <v>46145.410302389697</v>
      </c>
      <c r="F1189" s="3">
        <v>52</v>
      </c>
      <c r="G1189" s="3">
        <v>938.57908279430001</v>
      </c>
      <c r="H1189" s="3">
        <v>11</v>
      </c>
      <c r="I1189" s="3">
        <v>1073.07489027009</v>
      </c>
      <c r="J1189" s="3">
        <v>27</v>
      </c>
      <c r="K1189" s="3">
        <v>571.99338246908803</v>
      </c>
      <c r="L1189" s="3">
        <v>51</v>
      </c>
      <c r="M1189" s="3">
        <v>11</v>
      </c>
      <c r="N1189" s="3">
        <v>8</v>
      </c>
      <c r="O1189" s="3">
        <v>672</v>
      </c>
      <c r="P1189" s="3">
        <v>5</v>
      </c>
      <c r="Q1189" s="3">
        <v>9691.9809032503399</v>
      </c>
      <c r="R1189" s="3">
        <v>3</v>
      </c>
      <c r="S1189" s="3">
        <v>0</v>
      </c>
      <c r="T1189" s="3">
        <v>0</v>
      </c>
      <c r="U1189" s="3">
        <v>12536.525131816699</v>
      </c>
      <c r="V1189" s="3">
        <v>0</v>
      </c>
    </row>
    <row r="1190" spans="1:22" ht="21.75" customHeight="1" x14ac:dyDescent="0.3">
      <c r="A1190" s="3" t="s">
        <v>1216</v>
      </c>
      <c r="B1190" s="3">
        <v>46</v>
      </c>
      <c r="C1190" s="3" t="s">
        <v>31</v>
      </c>
      <c r="D1190" s="3" t="s">
        <v>26</v>
      </c>
      <c r="E1190" s="3">
        <v>74218.693421910604</v>
      </c>
      <c r="F1190" s="3">
        <v>8</v>
      </c>
      <c r="G1190" s="3">
        <v>1999.6596013331</v>
      </c>
      <c r="H1190" s="3">
        <v>6</v>
      </c>
      <c r="I1190" s="3">
        <v>911.69457007416395</v>
      </c>
      <c r="J1190" s="3">
        <v>21</v>
      </c>
      <c r="K1190" s="3">
        <v>447.56568648570698</v>
      </c>
      <c r="L1190" s="3">
        <v>0</v>
      </c>
      <c r="M1190" s="3">
        <v>2</v>
      </c>
      <c r="N1190" s="3">
        <v>3</v>
      </c>
      <c r="O1190" s="3">
        <v>810</v>
      </c>
      <c r="P1190" s="3">
        <v>4</v>
      </c>
      <c r="Q1190" s="3">
        <v>11077.3679706558</v>
      </c>
      <c r="R1190" s="3">
        <v>6</v>
      </c>
      <c r="S1190" s="3">
        <v>1</v>
      </c>
      <c r="T1190" s="3">
        <v>0</v>
      </c>
      <c r="U1190" s="3">
        <v>6935.02929489909</v>
      </c>
      <c r="V1190" s="3">
        <v>1</v>
      </c>
    </row>
    <row r="1191" spans="1:22" ht="21.75" customHeight="1" x14ac:dyDescent="0.3">
      <c r="A1191" s="3" t="s">
        <v>1217</v>
      </c>
      <c r="B1191" s="3">
        <v>24</v>
      </c>
      <c r="C1191" s="3" t="s">
        <v>28</v>
      </c>
      <c r="D1191" s="3" t="s">
        <v>26</v>
      </c>
      <c r="E1191" s="3">
        <v>38325.971780804299</v>
      </c>
      <c r="F1191" s="3">
        <v>163</v>
      </c>
      <c r="G1191" s="3">
        <v>1766.3779736653</v>
      </c>
      <c r="H1191" s="3">
        <v>2</v>
      </c>
      <c r="I1191" s="3">
        <v>1416.49089247764</v>
      </c>
      <c r="J1191" s="3">
        <v>15</v>
      </c>
      <c r="K1191" s="3">
        <v>884.69127950326697</v>
      </c>
      <c r="L1191" s="3">
        <v>13</v>
      </c>
      <c r="M1191" s="3">
        <v>4</v>
      </c>
      <c r="N1191" s="3">
        <v>8</v>
      </c>
      <c r="O1191" s="3">
        <v>394</v>
      </c>
      <c r="P1191" s="3">
        <v>0</v>
      </c>
      <c r="Q1191" s="3">
        <v>16741.766890953801</v>
      </c>
      <c r="R1191" s="3">
        <v>3</v>
      </c>
      <c r="S1191" s="3">
        <v>0</v>
      </c>
      <c r="T1191" s="3">
        <v>0</v>
      </c>
      <c r="U1191" s="3">
        <v>9836.3127224017808</v>
      </c>
      <c r="V1191" s="3">
        <v>1</v>
      </c>
    </row>
    <row r="1192" spans="1:22" ht="21.75" customHeight="1" x14ac:dyDescent="0.3">
      <c r="A1192" s="3" t="s">
        <v>1218</v>
      </c>
      <c r="B1192" s="3">
        <v>39</v>
      </c>
      <c r="C1192" s="3" t="s">
        <v>23</v>
      </c>
      <c r="D1192" s="3" t="s">
        <v>33</v>
      </c>
      <c r="E1192" s="3">
        <v>83504.715283728001</v>
      </c>
      <c r="F1192" s="3">
        <v>64</v>
      </c>
      <c r="G1192" s="3">
        <v>1698.5436436965499</v>
      </c>
      <c r="H1192" s="3">
        <v>9</v>
      </c>
      <c r="I1192" s="3">
        <v>810.11730766402798</v>
      </c>
      <c r="J1192" s="3">
        <v>45</v>
      </c>
      <c r="K1192" s="3">
        <v>475.36369652638302</v>
      </c>
      <c r="L1192" s="3">
        <v>2</v>
      </c>
      <c r="M1192" s="3">
        <v>7</v>
      </c>
      <c r="N1192" s="3">
        <v>3</v>
      </c>
      <c r="O1192" s="3">
        <v>781</v>
      </c>
      <c r="P1192" s="3">
        <v>1</v>
      </c>
      <c r="Q1192" s="3">
        <v>18466.277390966901</v>
      </c>
      <c r="R1192" s="3">
        <v>2</v>
      </c>
      <c r="S1192" s="3">
        <v>1</v>
      </c>
      <c r="T1192" s="3">
        <v>0</v>
      </c>
      <c r="U1192" s="3">
        <v>9416.0226978647297</v>
      </c>
      <c r="V1192" s="3">
        <v>1</v>
      </c>
    </row>
    <row r="1193" spans="1:22" ht="21.75" customHeight="1" x14ac:dyDescent="0.3">
      <c r="A1193" s="3" t="s">
        <v>1219</v>
      </c>
      <c r="B1193" s="3">
        <v>30</v>
      </c>
      <c r="C1193" s="3" t="s">
        <v>28</v>
      </c>
      <c r="D1193" s="3" t="s">
        <v>33</v>
      </c>
      <c r="E1193" s="3">
        <v>54965.732114752704</v>
      </c>
      <c r="F1193" s="3">
        <v>57</v>
      </c>
      <c r="G1193" s="3">
        <v>35.2982455022468</v>
      </c>
      <c r="H1193" s="3">
        <v>1</v>
      </c>
      <c r="I1193" s="3">
        <v>1259.19747663723</v>
      </c>
      <c r="J1193" s="3">
        <v>41</v>
      </c>
      <c r="K1193" s="3">
        <v>877.29369375229999</v>
      </c>
      <c r="L1193" s="3">
        <v>29</v>
      </c>
      <c r="M1193" s="3">
        <v>10</v>
      </c>
      <c r="N1193" s="3">
        <v>7</v>
      </c>
      <c r="O1193" s="3">
        <v>310</v>
      </c>
      <c r="P1193" s="3">
        <v>1</v>
      </c>
      <c r="Q1193" s="3">
        <v>26679.001312328899</v>
      </c>
      <c r="R1193" s="3">
        <v>3</v>
      </c>
      <c r="S1193" s="3">
        <v>1</v>
      </c>
      <c r="T1193" s="3">
        <v>0</v>
      </c>
      <c r="U1193" s="3">
        <v>500</v>
      </c>
      <c r="V1193" s="3">
        <v>1</v>
      </c>
    </row>
    <row r="1194" spans="1:22" ht="21.75" customHeight="1" x14ac:dyDescent="0.3">
      <c r="A1194" s="3" t="s">
        <v>1220</v>
      </c>
      <c r="B1194" s="3">
        <v>29</v>
      </c>
      <c r="C1194" s="3" t="s">
        <v>28</v>
      </c>
      <c r="D1194" s="3" t="s">
        <v>26</v>
      </c>
      <c r="E1194" s="3">
        <v>72884.001912531807</v>
      </c>
      <c r="F1194" s="3">
        <v>169</v>
      </c>
      <c r="G1194" s="3">
        <v>2516.1216493981601</v>
      </c>
      <c r="H1194" s="3">
        <v>11</v>
      </c>
      <c r="I1194" s="3">
        <v>573.77131537891103</v>
      </c>
      <c r="J1194" s="3">
        <v>39</v>
      </c>
      <c r="K1194" s="3">
        <v>383.76510353865302</v>
      </c>
      <c r="L1194" s="3">
        <v>30</v>
      </c>
      <c r="M1194" s="3">
        <v>18</v>
      </c>
      <c r="N1194" s="3">
        <v>7</v>
      </c>
      <c r="O1194" s="3">
        <v>853</v>
      </c>
      <c r="P1194" s="3">
        <v>0</v>
      </c>
      <c r="Q1194" s="3">
        <v>6613.1004037766597</v>
      </c>
      <c r="R1194" s="3">
        <v>6</v>
      </c>
      <c r="S1194" s="3">
        <v>0</v>
      </c>
      <c r="T1194" s="3">
        <v>0</v>
      </c>
      <c r="U1194" s="3">
        <v>4792.1866922836198</v>
      </c>
      <c r="V1194" s="3">
        <v>1</v>
      </c>
    </row>
    <row r="1195" spans="1:22" ht="21.75" customHeight="1" x14ac:dyDescent="0.3">
      <c r="A1195" s="3" t="s">
        <v>1221</v>
      </c>
      <c r="B1195" s="3">
        <v>59</v>
      </c>
      <c r="C1195" s="3" t="s">
        <v>28</v>
      </c>
      <c r="D1195" s="3" t="s">
        <v>33</v>
      </c>
      <c r="E1195" s="3">
        <v>52078.162381211601</v>
      </c>
      <c r="F1195" s="3">
        <v>142</v>
      </c>
      <c r="G1195" s="3">
        <v>1755.5839066250001</v>
      </c>
      <c r="H1195" s="3">
        <v>11</v>
      </c>
      <c r="I1195" s="3">
        <v>820.29403130609705</v>
      </c>
      <c r="J1195" s="3">
        <v>11</v>
      </c>
      <c r="K1195" s="3">
        <v>99.800509636137306</v>
      </c>
      <c r="L1195" s="3">
        <v>0</v>
      </c>
      <c r="M1195" s="3">
        <v>11</v>
      </c>
      <c r="N1195" s="3">
        <v>1</v>
      </c>
      <c r="O1195" s="3">
        <v>766</v>
      </c>
      <c r="P1195" s="3">
        <v>2</v>
      </c>
      <c r="Q1195" s="3">
        <v>19381.5982167927</v>
      </c>
      <c r="R1195" s="3">
        <v>6</v>
      </c>
      <c r="S1195" s="3">
        <v>0</v>
      </c>
      <c r="T1195" s="3">
        <v>0</v>
      </c>
      <c r="U1195" s="3">
        <v>2527.5505153515101</v>
      </c>
      <c r="V1195" s="3">
        <v>1</v>
      </c>
    </row>
    <row r="1196" spans="1:22" ht="21.75" customHeight="1" x14ac:dyDescent="0.3">
      <c r="A1196" s="3" t="s">
        <v>1222</v>
      </c>
      <c r="B1196" s="3">
        <v>57</v>
      </c>
      <c r="C1196" s="3" t="s">
        <v>31</v>
      </c>
      <c r="D1196" s="3" t="s">
        <v>26</v>
      </c>
      <c r="E1196" s="3">
        <v>35948.220802592499</v>
      </c>
      <c r="F1196" s="3">
        <v>118</v>
      </c>
      <c r="G1196" s="3">
        <v>2235.1718627741002</v>
      </c>
      <c r="H1196" s="3">
        <v>9</v>
      </c>
      <c r="I1196" s="3">
        <v>375.549723470402</v>
      </c>
      <c r="J1196" s="3">
        <v>4</v>
      </c>
      <c r="K1196" s="3">
        <v>1127.7227038308199</v>
      </c>
      <c r="L1196" s="3">
        <v>45</v>
      </c>
      <c r="M1196" s="3">
        <v>19</v>
      </c>
      <c r="N1196" s="3">
        <v>9</v>
      </c>
      <c r="O1196" s="3">
        <v>770</v>
      </c>
      <c r="P1196" s="3">
        <v>3</v>
      </c>
      <c r="Q1196" s="3">
        <v>11180.026708383301</v>
      </c>
      <c r="R1196" s="3">
        <v>2</v>
      </c>
      <c r="S1196" s="3">
        <v>0</v>
      </c>
      <c r="T1196" s="3">
        <v>0</v>
      </c>
      <c r="U1196" s="3">
        <v>4347.1417410603799</v>
      </c>
      <c r="V1196" s="3">
        <v>0</v>
      </c>
    </row>
    <row r="1197" spans="1:22" ht="21.75" customHeight="1" x14ac:dyDescent="0.3">
      <c r="A1197" s="3" t="s">
        <v>1223</v>
      </c>
      <c r="B1197" s="3">
        <v>25</v>
      </c>
      <c r="C1197" s="3" t="s">
        <v>31</v>
      </c>
      <c r="D1197" s="3" t="s">
        <v>33</v>
      </c>
      <c r="E1197" s="3">
        <v>45256.623437135597</v>
      </c>
      <c r="F1197" s="3">
        <v>230</v>
      </c>
      <c r="G1197" s="3">
        <v>2410.9427433369601</v>
      </c>
      <c r="H1197" s="3">
        <v>6</v>
      </c>
      <c r="I1197" s="3">
        <v>1115.30255419215</v>
      </c>
      <c r="J1197" s="3">
        <v>25</v>
      </c>
      <c r="K1197" s="3">
        <v>478.28890383388699</v>
      </c>
      <c r="L1197" s="3">
        <v>13</v>
      </c>
      <c r="M1197" s="3">
        <v>6</v>
      </c>
      <c r="N1197" s="3">
        <v>7</v>
      </c>
      <c r="O1197" s="3">
        <v>730</v>
      </c>
      <c r="P1197" s="3">
        <v>5</v>
      </c>
      <c r="Q1197" s="3">
        <v>7716.45407690313</v>
      </c>
      <c r="R1197" s="3">
        <v>4</v>
      </c>
      <c r="S1197" s="3">
        <v>0</v>
      </c>
      <c r="T1197" s="3">
        <v>0</v>
      </c>
      <c r="U1197" s="3">
        <v>9405.4481371156598</v>
      </c>
      <c r="V1197" s="3">
        <v>1</v>
      </c>
    </row>
    <row r="1198" spans="1:22" ht="21.75" customHeight="1" x14ac:dyDescent="0.3">
      <c r="A1198" s="3" t="s">
        <v>1224</v>
      </c>
      <c r="B1198" s="3">
        <v>27</v>
      </c>
      <c r="C1198" s="3" t="s">
        <v>28</v>
      </c>
      <c r="D1198" s="3" t="s">
        <v>33</v>
      </c>
      <c r="E1198" s="3">
        <v>25038.172204921699</v>
      </c>
      <c r="F1198" s="3">
        <v>33</v>
      </c>
      <c r="G1198" s="3">
        <v>2870.9361806757802</v>
      </c>
      <c r="H1198" s="3">
        <v>0</v>
      </c>
      <c r="I1198" s="3">
        <v>757.84499807558802</v>
      </c>
      <c r="J1198" s="3">
        <v>25</v>
      </c>
      <c r="K1198" s="3">
        <v>592.406419789182</v>
      </c>
      <c r="L1198" s="3">
        <v>35</v>
      </c>
      <c r="M1198" s="3">
        <v>13</v>
      </c>
      <c r="N1198" s="3">
        <v>1</v>
      </c>
      <c r="O1198" s="3">
        <v>813</v>
      </c>
      <c r="P1198" s="3">
        <v>3</v>
      </c>
      <c r="Q1198" s="3">
        <v>25039.689441959501</v>
      </c>
      <c r="R1198" s="3">
        <v>7</v>
      </c>
      <c r="S1198" s="3">
        <v>0</v>
      </c>
      <c r="T1198" s="3">
        <v>0</v>
      </c>
      <c r="U1198" s="3">
        <v>4495.9986886506704</v>
      </c>
      <c r="V1198" s="3">
        <v>1</v>
      </c>
    </row>
    <row r="1199" spans="1:22" ht="21.75" customHeight="1" x14ac:dyDescent="0.3">
      <c r="A1199" s="3" t="s">
        <v>1225</v>
      </c>
      <c r="B1199" s="3">
        <v>42</v>
      </c>
      <c r="C1199" s="3" t="s">
        <v>28</v>
      </c>
      <c r="D1199" s="3" t="s">
        <v>24</v>
      </c>
      <c r="E1199" s="3">
        <v>47992.394908516901</v>
      </c>
      <c r="F1199" s="3">
        <v>76</v>
      </c>
      <c r="G1199" s="3">
        <v>701.31895870915298</v>
      </c>
      <c r="H1199" s="3">
        <v>1</v>
      </c>
      <c r="I1199" s="3">
        <v>925.23737188196401</v>
      </c>
      <c r="J1199" s="3">
        <v>12</v>
      </c>
      <c r="K1199" s="3">
        <v>137.461390916401</v>
      </c>
      <c r="L1199" s="3">
        <v>45</v>
      </c>
      <c r="M1199" s="3">
        <v>1</v>
      </c>
      <c r="N1199" s="3">
        <v>7</v>
      </c>
      <c r="O1199" s="3">
        <v>342</v>
      </c>
      <c r="P1199" s="3">
        <v>2</v>
      </c>
      <c r="Q1199" s="3">
        <v>22568.142959762401</v>
      </c>
      <c r="R1199" s="3">
        <v>0</v>
      </c>
      <c r="S1199" s="3">
        <v>0</v>
      </c>
      <c r="T1199" s="3">
        <v>0</v>
      </c>
      <c r="U1199" s="3">
        <v>9478.0795376839797</v>
      </c>
      <c r="V1199" s="3">
        <v>1</v>
      </c>
    </row>
    <row r="1200" spans="1:22" ht="21.75" customHeight="1" x14ac:dyDescent="0.3">
      <c r="A1200" s="3" t="s">
        <v>1226</v>
      </c>
      <c r="B1200" s="3">
        <v>66</v>
      </c>
      <c r="C1200" s="3" t="s">
        <v>23</v>
      </c>
      <c r="D1200" s="3" t="s">
        <v>26</v>
      </c>
      <c r="E1200" s="3">
        <v>53097.671770372901</v>
      </c>
      <c r="F1200" s="3">
        <v>183</v>
      </c>
      <c r="G1200" s="3">
        <v>924.98530866313797</v>
      </c>
      <c r="H1200" s="3">
        <v>2</v>
      </c>
      <c r="I1200" s="3">
        <v>690.32097905022397</v>
      </c>
      <c r="J1200" s="3">
        <v>23</v>
      </c>
      <c r="K1200" s="3">
        <v>565.48422843073899</v>
      </c>
      <c r="L1200" s="3">
        <v>54</v>
      </c>
      <c r="M1200" s="3">
        <v>11</v>
      </c>
      <c r="N1200" s="3">
        <v>5</v>
      </c>
      <c r="O1200" s="3">
        <v>303</v>
      </c>
      <c r="P1200" s="3">
        <v>0</v>
      </c>
      <c r="Q1200" s="3">
        <v>10313.7720284397</v>
      </c>
      <c r="R1200" s="3">
        <v>5</v>
      </c>
      <c r="S1200" s="3">
        <v>0</v>
      </c>
      <c r="T1200" s="3">
        <v>0</v>
      </c>
      <c r="U1200" s="3">
        <v>3014.49008498802</v>
      </c>
      <c r="V1200" s="3">
        <v>1</v>
      </c>
    </row>
    <row r="1201" spans="1:22" ht="21.75" customHeight="1" x14ac:dyDescent="0.3">
      <c r="A1201" s="3" t="s">
        <v>1227</v>
      </c>
      <c r="B1201" s="3">
        <v>45</v>
      </c>
      <c r="C1201" s="3" t="s">
        <v>23</v>
      </c>
      <c r="D1201" s="3" t="s">
        <v>24</v>
      </c>
      <c r="E1201" s="3">
        <v>50823.010322337999</v>
      </c>
      <c r="F1201" s="3">
        <v>36</v>
      </c>
      <c r="G1201" s="3">
        <v>1034.3819759687599</v>
      </c>
      <c r="H1201" s="3">
        <v>3</v>
      </c>
      <c r="I1201" s="3">
        <v>1005.24997558066</v>
      </c>
      <c r="J1201" s="3">
        <v>43</v>
      </c>
      <c r="K1201" s="3">
        <v>705.39217380288801</v>
      </c>
      <c r="L1201" s="3">
        <v>35</v>
      </c>
      <c r="M1201" s="3">
        <v>8</v>
      </c>
      <c r="N1201" s="3">
        <v>2</v>
      </c>
      <c r="O1201" s="3">
        <v>636</v>
      </c>
      <c r="P1201" s="3">
        <v>2</v>
      </c>
      <c r="Q1201" s="3">
        <v>7665.2253474093004</v>
      </c>
      <c r="R1201" s="3">
        <v>5</v>
      </c>
      <c r="S1201" s="3">
        <v>0</v>
      </c>
      <c r="T1201" s="3">
        <v>0</v>
      </c>
      <c r="U1201" s="3">
        <v>6522.0950395130603</v>
      </c>
      <c r="V1201" s="3">
        <v>1</v>
      </c>
    </row>
    <row r="1202" spans="1:22" ht="21.75" customHeight="1" x14ac:dyDescent="0.3">
      <c r="A1202" s="3" t="s">
        <v>1228</v>
      </c>
      <c r="B1202" s="3">
        <v>65</v>
      </c>
      <c r="C1202" s="3" t="s">
        <v>31</v>
      </c>
      <c r="D1202" s="3" t="s">
        <v>24</v>
      </c>
      <c r="E1202" s="3">
        <v>73942.8300524636</v>
      </c>
      <c r="F1202" s="3">
        <v>171</v>
      </c>
      <c r="G1202" s="3">
        <v>806.97103275655502</v>
      </c>
      <c r="H1202" s="3">
        <v>4</v>
      </c>
      <c r="I1202" s="3">
        <v>939.10189084951298</v>
      </c>
      <c r="J1202" s="3">
        <v>2</v>
      </c>
      <c r="K1202" s="3">
        <v>213.594679609297</v>
      </c>
      <c r="L1202" s="3">
        <v>42</v>
      </c>
      <c r="M1202" s="3">
        <v>11</v>
      </c>
      <c r="N1202" s="3">
        <v>6</v>
      </c>
      <c r="O1202" s="3">
        <v>674</v>
      </c>
      <c r="P1202" s="3">
        <v>3</v>
      </c>
      <c r="Q1202" s="3">
        <v>1442.28688948121</v>
      </c>
      <c r="R1202" s="3">
        <v>5</v>
      </c>
      <c r="S1202" s="3">
        <v>0</v>
      </c>
      <c r="T1202" s="3">
        <v>0</v>
      </c>
      <c r="U1202" s="3">
        <v>14669.567051555799</v>
      </c>
      <c r="V1202" s="3">
        <v>1</v>
      </c>
    </row>
    <row r="1203" spans="1:22" ht="21.75" customHeight="1" x14ac:dyDescent="0.3">
      <c r="A1203" s="3" t="s">
        <v>1229</v>
      </c>
      <c r="B1203" s="3">
        <v>62</v>
      </c>
      <c r="C1203" s="3" t="s">
        <v>31</v>
      </c>
      <c r="D1203" s="3" t="s">
        <v>26</v>
      </c>
      <c r="E1203" s="3">
        <v>47315.591040867701</v>
      </c>
      <c r="F1203" s="3">
        <v>12</v>
      </c>
      <c r="G1203" s="3">
        <v>2557.3428274399198</v>
      </c>
      <c r="H1203" s="3">
        <v>3</v>
      </c>
      <c r="I1203" s="3">
        <v>451.87199951007801</v>
      </c>
      <c r="J1203" s="3">
        <v>31</v>
      </c>
      <c r="K1203" s="3">
        <v>464.35013143346498</v>
      </c>
      <c r="L1203" s="3">
        <v>42</v>
      </c>
      <c r="M1203" s="3">
        <v>5</v>
      </c>
      <c r="N1203" s="3">
        <v>5</v>
      </c>
      <c r="O1203" s="3">
        <v>394</v>
      </c>
      <c r="P1203" s="3">
        <v>2</v>
      </c>
      <c r="Q1203" s="3">
        <v>19526.982036466001</v>
      </c>
      <c r="R1203" s="3">
        <v>0</v>
      </c>
      <c r="S1203" s="3">
        <v>0</v>
      </c>
      <c r="T1203" s="3">
        <v>0</v>
      </c>
      <c r="U1203" s="3">
        <v>4325.3430598895302</v>
      </c>
      <c r="V1203" s="3">
        <v>1</v>
      </c>
    </row>
    <row r="1204" spans="1:22" ht="21.75" customHeight="1" x14ac:dyDescent="0.3">
      <c r="A1204" s="3" t="s">
        <v>1230</v>
      </c>
      <c r="B1204" s="3">
        <v>31</v>
      </c>
      <c r="C1204" s="3" t="s">
        <v>23</v>
      </c>
      <c r="D1204" s="3" t="s">
        <v>26</v>
      </c>
      <c r="E1204" s="3">
        <v>15908.1153288401</v>
      </c>
      <c r="F1204" s="3">
        <v>54</v>
      </c>
      <c r="G1204" s="3">
        <v>697.44122807753797</v>
      </c>
      <c r="H1204" s="3">
        <v>9</v>
      </c>
      <c r="I1204" s="3">
        <v>472.131398595946</v>
      </c>
      <c r="J1204" s="3">
        <v>22</v>
      </c>
      <c r="K1204" s="3">
        <v>484.864714446346</v>
      </c>
      <c r="L1204" s="3">
        <v>14</v>
      </c>
      <c r="M1204" s="3">
        <v>5</v>
      </c>
      <c r="N1204" s="3">
        <v>2</v>
      </c>
      <c r="O1204" s="3">
        <v>746</v>
      </c>
      <c r="P1204" s="3">
        <v>1</v>
      </c>
      <c r="Q1204" s="3">
        <v>0</v>
      </c>
      <c r="R1204" s="3">
        <v>1</v>
      </c>
      <c r="S1204" s="3">
        <v>0</v>
      </c>
      <c r="T1204" s="3">
        <v>0</v>
      </c>
      <c r="U1204" s="3">
        <v>11490.1288422712</v>
      </c>
      <c r="V1204" s="3">
        <v>0</v>
      </c>
    </row>
    <row r="1205" spans="1:22" ht="21.75" customHeight="1" x14ac:dyDescent="0.3">
      <c r="A1205" s="3" t="s">
        <v>1231</v>
      </c>
      <c r="B1205" s="3">
        <v>45</v>
      </c>
      <c r="C1205" s="3" t="s">
        <v>28</v>
      </c>
      <c r="D1205" s="3" t="s">
        <v>33</v>
      </c>
      <c r="E1205" s="3">
        <v>113793.17019727601</v>
      </c>
      <c r="F1205" s="3">
        <v>205</v>
      </c>
      <c r="G1205" s="3">
        <v>1196.59747525541</v>
      </c>
      <c r="H1205" s="3">
        <v>2</v>
      </c>
      <c r="I1205" s="3">
        <v>790.28094438052699</v>
      </c>
      <c r="J1205" s="3">
        <v>48</v>
      </c>
      <c r="K1205" s="3">
        <v>179.73372343177701</v>
      </c>
      <c r="L1205" s="3">
        <v>37</v>
      </c>
      <c r="M1205" s="3">
        <v>18</v>
      </c>
      <c r="N1205" s="3">
        <v>4</v>
      </c>
      <c r="O1205" s="3">
        <v>870</v>
      </c>
      <c r="P1205" s="3">
        <v>4</v>
      </c>
      <c r="Q1205" s="3">
        <v>11126.927081100899</v>
      </c>
      <c r="R1205" s="3">
        <v>5</v>
      </c>
      <c r="S1205" s="3">
        <v>0</v>
      </c>
      <c r="T1205" s="3">
        <v>0</v>
      </c>
      <c r="U1205" s="3">
        <v>1405.8786314977599</v>
      </c>
      <c r="V1205" s="3">
        <v>1</v>
      </c>
    </row>
    <row r="1206" spans="1:22" ht="21.75" customHeight="1" x14ac:dyDescent="0.3">
      <c r="A1206" s="3" t="s">
        <v>1232</v>
      </c>
      <c r="B1206" s="3">
        <v>32</v>
      </c>
      <c r="C1206" s="3" t="s">
        <v>31</v>
      </c>
      <c r="D1206" s="3" t="s">
        <v>26</v>
      </c>
      <c r="E1206" s="3">
        <v>37569.046253300199</v>
      </c>
      <c r="F1206" s="3">
        <v>187</v>
      </c>
      <c r="G1206" s="3">
        <v>194.802435322299</v>
      </c>
      <c r="H1206" s="3">
        <v>0</v>
      </c>
      <c r="I1206" s="3">
        <v>1030.8508850923299</v>
      </c>
      <c r="J1206" s="3">
        <v>36</v>
      </c>
      <c r="K1206" s="3">
        <v>906.14694560978398</v>
      </c>
      <c r="L1206" s="3">
        <v>43</v>
      </c>
      <c r="M1206" s="3">
        <v>19</v>
      </c>
      <c r="N1206" s="3">
        <v>3</v>
      </c>
      <c r="O1206" s="3">
        <v>329</v>
      </c>
      <c r="P1206" s="3">
        <v>1</v>
      </c>
      <c r="Q1206" s="3">
        <v>6639.0914820214903</v>
      </c>
      <c r="R1206" s="3">
        <v>2</v>
      </c>
      <c r="S1206" s="3">
        <v>0</v>
      </c>
      <c r="T1206" s="3">
        <v>0</v>
      </c>
      <c r="U1206" s="3">
        <v>11750.5512378123</v>
      </c>
      <c r="V1206" s="3">
        <v>1</v>
      </c>
    </row>
    <row r="1207" spans="1:22" ht="21.75" customHeight="1" x14ac:dyDescent="0.3">
      <c r="A1207" s="3" t="s">
        <v>1233</v>
      </c>
      <c r="B1207" s="3">
        <v>59</v>
      </c>
      <c r="C1207" s="3" t="s">
        <v>28</v>
      </c>
      <c r="D1207" s="3" t="s">
        <v>24</v>
      </c>
      <c r="E1207" s="3">
        <v>67437.411958242403</v>
      </c>
      <c r="F1207" s="3">
        <v>80</v>
      </c>
      <c r="G1207" s="3">
        <v>2085.6288226666302</v>
      </c>
      <c r="H1207" s="3">
        <v>6</v>
      </c>
      <c r="I1207" s="3">
        <v>1452.0134435898501</v>
      </c>
      <c r="J1207" s="3">
        <v>37</v>
      </c>
      <c r="K1207" s="3">
        <v>0</v>
      </c>
      <c r="L1207" s="3">
        <v>54</v>
      </c>
      <c r="M1207" s="3">
        <v>5</v>
      </c>
      <c r="N1207" s="3">
        <v>5</v>
      </c>
      <c r="O1207" s="3">
        <v>387</v>
      </c>
      <c r="P1207" s="3">
        <v>3</v>
      </c>
      <c r="Q1207" s="3">
        <v>20363.0261612656</v>
      </c>
      <c r="R1207" s="3">
        <v>3</v>
      </c>
      <c r="S1207" s="3">
        <v>0</v>
      </c>
      <c r="T1207" s="3">
        <v>0</v>
      </c>
      <c r="U1207" s="3">
        <v>4029.67183923114</v>
      </c>
      <c r="V1207" s="3">
        <v>1</v>
      </c>
    </row>
    <row r="1208" spans="1:22" ht="21.75" customHeight="1" x14ac:dyDescent="0.3">
      <c r="A1208" s="3" t="s">
        <v>1234</v>
      </c>
      <c r="B1208" s="3">
        <v>37</v>
      </c>
      <c r="C1208" s="3" t="s">
        <v>23</v>
      </c>
      <c r="D1208" s="3" t="s">
        <v>24</v>
      </c>
      <c r="E1208" s="3">
        <v>22923.559921193199</v>
      </c>
      <c r="F1208" s="3">
        <v>5</v>
      </c>
      <c r="G1208" s="3">
        <v>1397.89006416608</v>
      </c>
      <c r="H1208" s="3">
        <v>11</v>
      </c>
      <c r="I1208" s="3">
        <v>906.04679983300502</v>
      </c>
      <c r="J1208" s="3">
        <v>44</v>
      </c>
      <c r="K1208" s="3">
        <v>0</v>
      </c>
      <c r="L1208" s="3">
        <v>54</v>
      </c>
      <c r="M1208" s="3">
        <v>16</v>
      </c>
      <c r="N1208" s="3">
        <v>0</v>
      </c>
      <c r="O1208" s="3">
        <v>519</v>
      </c>
      <c r="P1208" s="3">
        <v>5</v>
      </c>
      <c r="Q1208" s="3">
        <v>23068.556611552402</v>
      </c>
      <c r="R1208" s="3">
        <v>2</v>
      </c>
      <c r="S1208" s="3">
        <v>0</v>
      </c>
      <c r="T1208" s="3">
        <v>0</v>
      </c>
      <c r="U1208" s="3">
        <v>4792.2126101017002</v>
      </c>
      <c r="V1208" s="3">
        <v>1</v>
      </c>
    </row>
    <row r="1209" spans="1:22" ht="21.75" customHeight="1" x14ac:dyDescent="0.3">
      <c r="A1209" s="3" t="s">
        <v>1235</v>
      </c>
      <c r="B1209" s="3">
        <v>44</v>
      </c>
      <c r="C1209" s="3" t="s">
        <v>31</v>
      </c>
      <c r="D1209" s="3" t="s">
        <v>26</v>
      </c>
      <c r="E1209" s="3">
        <v>54413.819122430403</v>
      </c>
      <c r="F1209" s="3">
        <v>187</v>
      </c>
      <c r="G1209" s="3">
        <v>2206.64872761686</v>
      </c>
      <c r="H1209" s="3">
        <v>9</v>
      </c>
      <c r="I1209" s="3">
        <v>1152.6359908709901</v>
      </c>
      <c r="J1209" s="3">
        <v>37</v>
      </c>
      <c r="K1209" s="3">
        <v>526.57877223081402</v>
      </c>
      <c r="L1209" s="3">
        <v>77</v>
      </c>
      <c r="M1209" s="3">
        <v>16</v>
      </c>
      <c r="N1209" s="3">
        <v>0</v>
      </c>
      <c r="O1209" s="3">
        <v>427</v>
      </c>
      <c r="P1209" s="3">
        <v>5</v>
      </c>
      <c r="Q1209" s="3">
        <v>1776.32335905593</v>
      </c>
      <c r="R1209" s="3">
        <v>7</v>
      </c>
      <c r="S1209" s="3">
        <v>0</v>
      </c>
      <c r="T1209" s="3">
        <v>0</v>
      </c>
      <c r="U1209" s="3">
        <v>12687.435186795899</v>
      </c>
      <c r="V1209" s="3">
        <v>1</v>
      </c>
    </row>
    <row r="1210" spans="1:22" ht="21.75" customHeight="1" x14ac:dyDescent="0.3">
      <c r="A1210" s="3" t="s">
        <v>1236</v>
      </c>
      <c r="B1210" s="3">
        <v>52</v>
      </c>
      <c r="C1210" s="3" t="s">
        <v>31</v>
      </c>
      <c r="D1210" s="3" t="s">
        <v>24</v>
      </c>
      <c r="E1210" s="3">
        <v>35698.175454715398</v>
      </c>
      <c r="F1210" s="3">
        <v>163</v>
      </c>
      <c r="G1210" s="3">
        <v>2060.8010141751902</v>
      </c>
      <c r="H1210" s="3">
        <v>5</v>
      </c>
      <c r="I1210" s="3">
        <v>235.50217283254099</v>
      </c>
      <c r="J1210" s="3">
        <v>12</v>
      </c>
      <c r="K1210" s="3">
        <v>251.27661053277799</v>
      </c>
      <c r="L1210" s="3">
        <v>57</v>
      </c>
      <c r="M1210" s="3">
        <v>16</v>
      </c>
      <c r="N1210" s="3">
        <v>7</v>
      </c>
      <c r="O1210" s="3">
        <v>470</v>
      </c>
      <c r="P1210" s="3">
        <v>5</v>
      </c>
      <c r="Q1210" s="3">
        <v>12489.4008092446</v>
      </c>
      <c r="R1210" s="3">
        <v>1</v>
      </c>
      <c r="S1210" s="3">
        <v>0</v>
      </c>
      <c r="T1210" s="3">
        <v>0</v>
      </c>
      <c r="U1210" s="3">
        <v>500</v>
      </c>
      <c r="V1210" s="3">
        <v>1</v>
      </c>
    </row>
    <row r="1211" spans="1:22" ht="21.75" customHeight="1" x14ac:dyDescent="0.3">
      <c r="A1211" s="3" t="s">
        <v>1237</v>
      </c>
      <c r="B1211" s="3">
        <v>66</v>
      </c>
      <c r="C1211" s="3" t="s">
        <v>23</v>
      </c>
      <c r="D1211" s="3" t="s">
        <v>33</v>
      </c>
      <c r="E1211" s="3">
        <v>10000</v>
      </c>
      <c r="F1211" s="3">
        <v>137</v>
      </c>
      <c r="G1211" s="3">
        <v>186.84667005636999</v>
      </c>
      <c r="H1211" s="3">
        <v>1</v>
      </c>
      <c r="I1211" s="3">
        <v>1504.5345473018899</v>
      </c>
      <c r="J1211" s="3">
        <v>14</v>
      </c>
      <c r="K1211" s="3">
        <v>669.27639948722197</v>
      </c>
      <c r="L1211" s="3">
        <v>56</v>
      </c>
      <c r="M1211" s="3">
        <v>9</v>
      </c>
      <c r="N1211" s="3">
        <v>7</v>
      </c>
      <c r="O1211" s="3">
        <v>524</v>
      </c>
      <c r="P1211" s="3">
        <v>4</v>
      </c>
      <c r="Q1211" s="3">
        <v>13619.32469605</v>
      </c>
      <c r="R1211" s="3">
        <v>6</v>
      </c>
      <c r="S1211" s="3">
        <v>0</v>
      </c>
      <c r="T1211" s="3">
        <v>0</v>
      </c>
      <c r="U1211" s="3">
        <v>7173.8222694038204</v>
      </c>
      <c r="V1211" s="3">
        <v>1</v>
      </c>
    </row>
    <row r="1212" spans="1:22" ht="21.75" customHeight="1" x14ac:dyDescent="0.3">
      <c r="A1212" s="3" t="s">
        <v>1238</v>
      </c>
      <c r="B1212" s="3">
        <v>59</v>
      </c>
      <c r="C1212" s="3" t="s">
        <v>31</v>
      </c>
      <c r="D1212" s="3" t="s">
        <v>24</v>
      </c>
      <c r="E1212" s="3">
        <v>44909.420089234198</v>
      </c>
      <c r="F1212" s="3">
        <v>6</v>
      </c>
      <c r="G1212" s="3">
        <v>1647.94022931928</v>
      </c>
      <c r="H1212" s="3">
        <v>1</v>
      </c>
      <c r="I1212" s="3">
        <v>1011.99017389522</v>
      </c>
      <c r="J1212" s="3">
        <v>1</v>
      </c>
      <c r="K1212" s="3">
        <v>413.59061213388702</v>
      </c>
      <c r="L1212" s="3">
        <v>55</v>
      </c>
      <c r="M1212" s="3">
        <v>10</v>
      </c>
      <c r="N1212" s="3">
        <v>8</v>
      </c>
      <c r="O1212" s="3">
        <v>573</v>
      </c>
      <c r="P1212" s="3">
        <v>4</v>
      </c>
      <c r="Q1212" s="3">
        <v>10271.4387337306</v>
      </c>
      <c r="R1212" s="3">
        <v>1</v>
      </c>
      <c r="S1212" s="3">
        <v>1</v>
      </c>
      <c r="T1212" s="3">
        <v>0</v>
      </c>
      <c r="U1212" s="3">
        <v>12228.204733284399</v>
      </c>
      <c r="V1212" s="3">
        <v>1</v>
      </c>
    </row>
    <row r="1213" spans="1:22" ht="21.75" customHeight="1" x14ac:dyDescent="0.3">
      <c r="A1213" s="3" t="s">
        <v>1239</v>
      </c>
      <c r="B1213" s="3">
        <v>62</v>
      </c>
      <c r="C1213" s="3" t="s">
        <v>23</v>
      </c>
      <c r="D1213" s="3" t="s">
        <v>33</v>
      </c>
      <c r="E1213" s="3">
        <v>49098.823551850997</v>
      </c>
      <c r="F1213" s="3">
        <v>169</v>
      </c>
      <c r="G1213" s="3">
        <v>627.42673237189001</v>
      </c>
      <c r="H1213" s="3">
        <v>2</v>
      </c>
      <c r="I1213" s="3">
        <v>782.63842109442703</v>
      </c>
      <c r="J1213" s="3">
        <v>10</v>
      </c>
      <c r="K1213" s="3">
        <v>599.62085103316394</v>
      </c>
      <c r="L1213" s="3">
        <v>1</v>
      </c>
      <c r="M1213" s="3">
        <v>7</v>
      </c>
      <c r="N1213" s="3">
        <v>7</v>
      </c>
      <c r="O1213" s="3">
        <v>707</v>
      </c>
      <c r="P1213" s="3">
        <v>2</v>
      </c>
      <c r="Q1213" s="3">
        <v>8152.6842812099603</v>
      </c>
      <c r="R1213" s="3">
        <v>2</v>
      </c>
      <c r="S1213" s="3">
        <v>0</v>
      </c>
      <c r="T1213" s="3">
        <v>0</v>
      </c>
      <c r="U1213" s="3">
        <v>500</v>
      </c>
      <c r="V1213" s="3">
        <v>0</v>
      </c>
    </row>
    <row r="1214" spans="1:22" ht="21.75" customHeight="1" x14ac:dyDescent="0.3">
      <c r="A1214" s="3" t="s">
        <v>1240</v>
      </c>
      <c r="B1214" s="3">
        <v>31</v>
      </c>
      <c r="C1214" s="3" t="s">
        <v>31</v>
      </c>
      <c r="D1214" s="3" t="s">
        <v>24</v>
      </c>
      <c r="E1214" s="3">
        <v>46060.053374189003</v>
      </c>
      <c r="F1214" s="3">
        <v>50</v>
      </c>
      <c r="G1214" s="3">
        <v>1612.9026809574</v>
      </c>
      <c r="H1214" s="3">
        <v>7</v>
      </c>
      <c r="I1214" s="3">
        <v>742.35638338972603</v>
      </c>
      <c r="J1214" s="3">
        <v>15</v>
      </c>
      <c r="K1214" s="3">
        <v>158.23913214815599</v>
      </c>
      <c r="L1214" s="3">
        <v>33</v>
      </c>
      <c r="M1214" s="3">
        <v>13</v>
      </c>
      <c r="N1214" s="3">
        <v>1</v>
      </c>
      <c r="O1214" s="3">
        <v>457</v>
      </c>
      <c r="P1214" s="3">
        <v>1</v>
      </c>
      <c r="Q1214" s="3">
        <v>21386.915827496901</v>
      </c>
      <c r="R1214" s="3">
        <v>3</v>
      </c>
      <c r="S1214" s="3">
        <v>0</v>
      </c>
      <c r="T1214" s="3">
        <v>0</v>
      </c>
      <c r="U1214" s="3">
        <v>7293.9357286552504</v>
      </c>
      <c r="V1214" s="3">
        <v>1</v>
      </c>
    </row>
    <row r="1215" spans="1:22" ht="21.75" customHeight="1" x14ac:dyDescent="0.3">
      <c r="A1215" s="3" t="s">
        <v>1241</v>
      </c>
      <c r="B1215" s="3">
        <v>63</v>
      </c>
      <c r="C1215" s="3" t="s">
        <v>23</v>
      </c>
      <c r="D1215" s="3" t="s">
        <v>33</v>
      </c>
      <c r="E1215" s="3">
        <v>54376.040269106903</v>
      </c>
      <c r="F1215" s="3">
        <v>76</v>
      </c>
      <c r="G1215" s="3">
        <v>1031.1364748620899</v>
      </c>
      <c r="H1215" s="3">
        <v>7</v>
      </c>
      <c r="I1215" s="3">
        <v>412.480070749351</v>
      </c>
      <c r="J1215" s="3">
        <v>17</v>
      </c>
      <c r="K1215" s="3">
        <v>400.61972705311001</v>
      </c>
      <c r="L1215" s="3">
        <v>48</v>
      </c>
      <c r="M1215" s="3">
        <v>18</v>
      </c>
      <c r="N1215" s="3">
        <v>4</v>
      </c>
      <c r="O1215" s="3">
        <v>706</v>
      </c>
      <c r="P1215" s="3">
        <v>5</v>
      </c>
      <c r="Q1215" s="3">
        <v>8862.1358707260097</v>
      </c>
      <c r="R1215" s="3">
        <v>4</v>
      </c>
      <c r="S1215" s="3">
        <v>0</v>
      </c>
      <c r="T1215" s="3">
        <v>0</v>
      </c>
      <c r="U1215" s="3">
        <v>2482.7003473206601</v>
      </c>
      <c r="V1215" s="3">
        <v>1</v>
      </c>
    </row>
    <row r="1216" spans="1:22" ht="21.75" customHeight="1" x14ac:dyDescent="0.3">
      <c r="A1216" s="3" t="s">
        <v>1242</v>
      </c>
      <c r="B1216" s="3">
        <v>55</v>
      </c>
      <c r="C1216" s="3" t="s">
        <v>31</v>
      </c>
      <c r="D1216" s="3" t="s">
        <v>33</v>
      </c>
      <c r="E1216" s="3">
        <v>45148.854438934701</v>
      </c>
      <c r="F1216" s="3">
        <v>81</v>
      </c>
      <c r="G1216" s="3">
        <v>2966.8869267423302</v>
      </c>
      <c r="H1216" s="3">
        <v>9</v>
      </c>
      <c r="I1216" s="3">
        <v>512.54962149794005</v>
      </c>
      <c r="J1216" s="3">
        <v>33</v>
      </c>
      <c r="K1216" s="3">
        <v>389.36952630714899</v>
      </c>
      <c r="L1216" s="3">
        <v>63</v>
      </c>
      <c r="M1216" s="3">
        <v>17</v>
      </c>
      <c r="N1216" s="3">
        <v>7</v>
      </c>
      <c r="O1216" s="3">
        <v>329</v>
      </c>
      <c r="P1216" s="3">
        <v>2</v>
      </c>
      <c r="Q1216" s="3">
        <v>23895.423293635198</v>
      </c>
      <c r="R1216" s="3">
        <v>4</v>
      </c>
      <c r="S1216" s="3">
        <v>0</v>
      </c>
      <c r="T1216" s="3">
        <v>0</v>
      </c>
      <c r="U1216" s="3">
        <v>4874.8079880330997</v>
      </c>
      <c r="V1216" s="3">
        <v>1</v>
      </c>
    </row>
    <row r="1217" spans="1:22" ht="21.75" customHeight="1" x14ac:dyDescent="0.3">
      <c r="A1217" s="3" t="s">
        <v>1243</v>
      </c>
      <c r="B1217" s="3">
        <v>67</v>
      </c>
      <c r="C1217" s="3" t="s">
        <v>28</v>
      </c>
      <c r="D1217" s="3" t="s">
        <v>26</v>
      </c>
      <c r="E1217" s="3">
        <v>51244.6966904578</v>
      </c>
      <c r="F1217" s="3">
        <v>146</v>
      </c>
      <c r="G1217" s="3">
        <v>3630.7419019813201</v>
      </c>
      <c r="H1217" s="3">
        <v>9</v>
      </c>
      <c r="I1217" s="3">
        <v>1468.6524712467001</v>
      </c>
      <c r="J1217" s="3">
        <v>9</v>
      </c>
      <c r="K1217" s="3">
        <v>1086.0092077051399</v>
      </c>
      <c r="L1217" s="3">
        <v>7</v>
      </c>
      <c r="M1217" s="3">
        <v>14</v>
      </c>
      <c r="N1217" s="3">
        <v>8</v>
      </c>
      <c r="O1217" s="3">
        <v>495</v>
      </c>
      <c r="P1217" s="3">
        <v>3</v>
      </c>
      <c r="Q1217" s="3">
        <v>8028.1518664389296</v>
      </c>
      <c r="R1217" s="3">
        <v>4</v>
      </c>
      <c r="S1217" s="3">
        <v>0</v>
      </c>
      <c r="T1217" s="3">
        <v>0</v>
      </c>
      <c r="U1217" s="3">
        <v>8458.59916853906</v>
      </c>
      <c r="V1217" s="3">
        <v>1</v>
      </c>
    </row>
    <row r="1218" spans="1:22" ht="21.75" customHeight="1" x14ac:dyDescent="0.3">
      <c r="A1218" s="3" t="s">
        <v>1244</v>
      </c>
      <c r="B1218" s="3">
        <v>23</v>
      </c>
      <c r="C1218" s="3" t="s">
        <v>28</v>
      </c>
      <c r="D1218" s="3" t="s">
        <v>33</v>
      </c>
      <c r="E1218" s="3">
        <v>53062.016029777304</v>
      </c>
      <c r="F1218" s="3">
        <v>168</v>
      </c>
      <c r="G1218" s="3">
        <v>1304.17524262031</v>
      </c>
      <c r="H1218" s="3">
        <v>9</v>
      </c>
      <c r="I1218" s="3">
        <v>453.84844659989602</v>
      </c>
      <c r="J1218" s="3">
        <v>12</v>
      </c>
      <c r="K1218" s="3">
        <v>386.76289519618803</v>
      </c>
      <c r="L1218" s="3">
        <v>68</v>
      </c>
      <c r="M1218" s="3">
        <v>17</v>
      </c>
      <c r="N1218" s="3">
        <v>5</v>
      </c>
      <c r="O1218" s="3">
        <v>468</v>
      </c>
      <c r="P1218" s="3">
        <v>4</v>
      </c>
      <c r="Q1218" s="3">
        <v>16631.658135794602</v>
      </c>
      <c r="R1218" s="3">
        <v>5</v>
      </c>
      <c r="S1218" s="3">
        <v>0</v>
      </c>
      <c r="T1218" s="3">
        <v>0</v>
      </c>
      <c r="U1218" s="3">
        <v>10182.020712539999</v>
      </c>
      <c r="V1218" s="3">
        <v>1</v>
      </c>
    </row>
    <row r="1219" spans="1:22" ht="21.75" customHeight="1" x14ac:dyDescent="0.3">
      <c r="A1219" s="3" t="s">
        <v>1245</v>
      </c>
      <c r="B1219" s="3">
        <v>24</v>
      </c>
      <c r="C1219" s="3" t="s">
        <v>28</v>
      </c>
      <c r="D1219" s="3" t="s">
        <v>26</v>
      </c>
      <c r="E1219" s="3">
        <v>49366.794402132196</v>
      </c>
      <c r="F1219" s="3">
        <v>6</v>
      </c>
      <c r="G1219" s="3">
        <v>1579.1668753310601</v>
      </c>
      <c r="H1219" s="3">
        <v>11</v>
      </c>
      <c r="I1219" s="3">
        <v>447.10628474677901</v>
      </c>
      <c r="J1219" s="3">
        <v>31</v>
      </c>
      <c r="K1219" s="3">
        <v>0</v>
      </c>
      <c r="L1219" s="3">
        <v>57</v>
      </c>
      <c r="M1219" s="3">
        <v>19</v>
      </c>
      <c r="N1219" s="3">
        <v>3</v>
      </c>
      <c r="O1219" s="3">
        <v>643</v>
      </c>
      <c r="P1219" s="3">
        <v>2</v>
      </c>
      <c r="Q1219" s="3">
        <v>17011.873526648498</v>
      </c>
      <c r="R1219" s="3">
        <v>1</v>
      </c>
      <c r="S1219" s="3">
        <v>0</v>
      </c>
      <c r="T1219" s="3">
        <v>0</v>
      </c>
      <c r="U1219" s="3">
        <v>10123.267801710501</v>
      </c>
      <c r="V1219" s="3">
        <v>0</v>
      </c>
    </row>
    <row r="1220" spans="1:22" ht="21.75" customHeight="1" x14ac:dyDescent="0.3">
      <c r="A1220" s="3" t="s">
        <v>1246</v>
      </c>
      <c r="B1220" s="3">
        <v>56</v>
      </c>
      <c r="C1220" s="3" t="s">
        <v>31</v>
      </c>
      <c r="D1220" s="3" t="s">
        <v>24</v>
      </c>
      <c r="E1220" s="3">
        <v>46926.0350203626</v>
      </c>
      <c r="F1220" s="3">
        <v>6</v>
      </c>
      <c r="G1220" s="3">
        <v>10</v>
      </c>
      <c r="H1220" s="3">
        <v>9</v>
      </c>
      <c r="I1220" s="3">
        <v>554.22282987354697</v>
      </c>
      <c r="J1220" s="3">
        <v>7</v>
      </c>
      <c r="K1220" s="3">
        <v>775.27999469942995</v>
      </c>
      <c r="L1220" s="3">
        <v>42</v>
      </c>
      <c r="M1220" s="3">
        <v>16</v>
      </c>
      <c r="N1220" s="3">
        <v>8</v>
      </c>
      <c r="O1220" s="3">
        <v>878</v>
      </c>
      <c r="P1220" s="3">
        <v>4</v>
      </c>
      <c r="Q1220" s="3">
        <v>8022.5377494664799</v>
      </c>
      <c r="R1220" s="3">
        <v>5</v>
      </c>
      <c r="S1220" s="3">
        <v>0</v>
      </c>
      <c r="T1220" s="3">
        <v>0</v>
      </c>
      <c r="U1220" s="3">
        <v>13373.877275990701</v>
      </c>
      <c r="V1220" s="3">
        <v>1</v>
      </c>
    </row>
    <row r="1221" spans="1:22" ht="21.75" customHeight="1" x14ac:dyDescent="0.3">
      <c r="A1221" s="3" t="s">
        <v>1247</v>
      </c>
      <c r="B1221" s="3">
        <v>27</v>
      </c>
      <c r="C1221" s="3" t="s">
        <v>31</v>
      </c>
      <c r="D1221" s="3" t="s">
        <v>24</v>
      </c>
      <c r="E1221" s="3">
        <v>33914.236814679098</v>
      </c>
      <c r="F1221" s="3">
        <v>122</v>
      </c>
      <c r="G1221" s="3">
        <v>184.56697105306</v>
      </c>
      <c r="H1221" s="3">
        <v>10</v>
      </c>
      <c r="I1221" s="3">
        <v>380.636736463555</v>
      </c>
      <c r="J1221" s="3">
        <v>6</v>
      </c>
      <c r="K1221" s="3">
        <v>438.95542771304798</v>
      </c>
      <c r="L1221" s="3">
        <v>61</v>
      </c>
      <c r="M1221" s="3">
        <v>4</v>
      </c>
      <c r="N1221" s="3">
        <v>3</v>
      </c>
      <c r="O1221" s="3">
        <v>698</v>
      </c>
      <c r="P1221" s="3">
        <v>1</v>
      </c>
      <c r="Q1221" s="3">
        <v>1330.48573913221</v>
      </c>
      <c r="R1221" s="3">
        <v>2</v>
      </c>
      <c r="S1221" s="3">
        <v>0</v>
      </c>
      <c r="T1221" s="3">
        <v>0</v>
      </c>
      <c r="U1221" s="3">
        <v>6924.1647170047099</v>
      </c>
      <c r="V1221" s="3">
        <v>0</v>
      </c>
    </row>
    <row r="1222" spans="1:22" ht="21.75" customHeight="1" x14ac:dyDescent="0.3">
      <c r="A1222" s="3" t="s">
        <v>1248</v>
      </c>
      <c r="B1222" s="3">
        <v>61</v>
      </c>
      <c r="C1222" s="3" t="s">
        <v>28</v>
      </c>
      <c r="D1222" s="3" t="s">
        <v>24</v>
      </c>
      <c r="E1222" s="3">
        <v>60700.020872074099</v>
      </c>
      <c r="F1222" s="3">
        <v>121</v>
      </c>
      <c r="G1222" s="3">
        <v>1808.9610399533301</v>
      </c>
      <c r="H1222" s="3">
        <v>11</v>
      </c>
      <c r="I1222" s="3">
        <v>805.35730119592904</v>
      </c>
      <c r="J1222" s="3">
        <v>47</v>
      </c>
      <c r="K1222" s="3">
        <v>567.365782482236</v>
      </c>
      <c r="L1222" s="3">
        <v>51</v>
      </c>
      <c r="M1222" s="3">
        <v>3</v>
      </c>
      <c r="N1222" s="3">
        <v>5</v>
      </c>
      <c r="O1222" s="3">
        <v>483</v>
      </c>
      <c r="P1222" s="3">
        <v>5</v>
      </c>
      <c r="Q1222" s="3">
        <v>6844.5623883415101</v>
      </c>
      <c r="R1222" s="3">
        <v>1</v>
      </c>
      <c r="S1222" s="3">
        <v>0</v>
      </c>
      <c r="T1222" s="3">
        <v>0</v>
      </c>
      <c r="U1222" s="3">
        <v>5237.6065527688897</v>
      </c>
      <c r="V1222" s="3">
        <v>1</v>
      </c>
    </row>
    <row r="1223" spans="1:22" ht="21.75" customHeight="1" x14ac:dyDescent="0.3">
      <c r="A1223" s="3" t="s">
        <v>1249</v>
      </c>
      <c r="B1223" s="3">
        <v>68</v>
      </c>
      <c r="C1223" s="3" t="s">
        <v>28</v>
      </c>
      <c r="D1223" s="3" t="s">
        <v>33</v>
      </c>
      <c r="E1223" s="3">
        <v>44906.047748602497</v>
      </c>
      <c r="F1223" s="3">
        <v>230</v>
      </c>
      <c r="G1223" s="3">
        <v>1474.1073299105001</v>
      </c>
      <c r="H1223" s="3">
        <v>7</v>
      </c>
      <c r="I1223" s="3">
        <v>1181.11867943283</v>
      </c>
      <c r="J1223" s="3">
        <v>16</v>
      </c>
      <c r="K1223" s="3">
        <v>413.665807343555</v>
      </c>
      <c r="L1223" s="3">
        <v>32</v>
      </c>
      <c r="M1223" s="3">
        <v>10</v>
      </c>
      <c r="N1223" s="3">
        <v>4</v>
      </c>
      <c r="O1223" s="3">
        <v>811</v>
      </c>
      <c r="P1223" s="3">
        <v>3</v>
      </c>
      <c r="Q1223" s="3">
        <v>4923.5513751267299</v>
      </c>
      <c r="R1223" s="3">
        <v>3</v>
      </c>
      <c r="S1223" s="3">
        <v>0</v>
      </c>
      <c r="T1223" s="3">
        <v>0</v>
      </c>
      <c r="U1223" s="3">
        <v>9822.2955207343402</v>
      </c>
      <c r="V1223" s="3">
        <v>0</v>
      </c>
    </row>
    <row r="1224" spans="1:22" ht="21.75" customHeight="1" x14ac:dyDescent="0.3">
      <c r="A1224" s="3" t="s">
        <v>1250</v>
      </c>
      <c r="B1224" s="3">
        <v>47</v>
      </c>
      <c r="C1224" s="3" t="s">
        <v>23</v>
      </c>
      <c r="D1224" s="3" t="s">
        <v>24</v>
      </c>
      <c r="E1224" s="3">
        <v>43451.136940137803</v>
      </c>
      <c r="F1224" s="3">
        <v>157</v>
      </c>
      <c r="G1224" s="3">
        <v>1837.03121743888</v>
      </c>
      <c r="H1224" s="3">
        <v>6</v>
      </c>
      <c r="I1224" s="3">
        <v>586.32768580478796</v>
      </c>
      <c r="J1224" s="3">
        <v>40</v>
      </c>
      <c r="K1224" s="3">
        <v>180.938862116454</v>
      </c>
      <c r="L1224" s="3">
        <v>19</v>
      </c>
      <c r="M1224" s="3">
        <v>15</v>
      </c>
      <c r="N1224" s="3">
        <v>0</v>
      </c>
      <c r="O1224" s="3">
        <v>501</v>
      </c>
      <c r="P1224" s="3">
        <v>1</v>
      </c>
      <c r="Q1224" s="3">
        <v>16943.6182495713</v>
      </c>
      <c r="R1224" s="3">
        <v>5</v>
      </c>
      <c r="S1224" s="3">
        <v>0</v>
      </c>
      <c r="T1224" s="3">
        <v>0</v>
      </c>
      <c r="U1224" s="3">
        <v>12925.924401504</v>
      </c>
      <c r="V1224" s="3">
        <v>1</v>
      </c>
    </row>
    <row r="1225" spans="1:22" ht="21.75" customHeight="1" x14ac:dyDescent="0.3">
      <c r="A1225" s="3" t="s">
        <v>1251</v>
      </c>
      <c r="B1225" s="3">
        <v>50</v>
      </c>
      <c r="C1225" s="3" t="s">
        <v>23</v>
      </c>
      <c r="D1225" s="3" t="s">
        <v>24</v>
      </c>
      <c r="E1225" s="3">
        <v>59221.297589076697</v>
      </c>
      <c r="F1225" s="3">
        <v>216</v>
      </c>
      <c r="G1225" s="3">
        <v>861.57868796441801</v>
      </c>
      <c r="H1225" s="3">
        <v>1</v>
      </c>
      <c r="I1225" s="3">
        <v>319.33650208371301</v>
      </c>
      <c r="J1225" s="3">
        <v>26</v>
      </c>
      <c r="K1225" s="3">
        <v>826.73890477517796</v>
      </c>
      <c r="L1225" s="3">
        <v>79</v>
      </c>
      <c r="M1225" s="3">
        <v>6</v>
      </c>
      <c r="N1225" s="3">
        <v>3</v>
      </c>
      <c r="O1225" s="3">
        <v>517</v>
      </c>
      <c r="P1225" s="3">
        <v>2</v>
      </c>
      <c r="Q1225" s="3">
        <v>9724.8990553815493</v>
      </c>
      <c r="R1225" s="3">
        <v>0</v>
      </c>
      <c r="S1225" s="3">
        <v>0</v>
      </c>
      <c r="T1225" s="3">
        <v>0</v>
      </c>
      <c r="U1225" s="3">
        <v>4824.2744536501696</v>
      </c>
      <c r="V1225" s="3">
        <v>1</v>
      </c>
    </row>
    <row r="1226" spans="1:22" ht="21.75" customHeight="1" x14ac:dyDescent="0.3">
      <c r="A1226" s="3" t="s">
        <v>1252</v>
      </c>
      <c r="B1226" s="3">
        <v>28</v>
      </c>
      <c r="C1226" s="3" t="s">
        <v>23</v>
      </c>
      <c r="D1226" s="3" t="s">
        <v>26</v>
      </c>
      <c r="E1226" s="3">
        <v>53815.244486028103</v>
      </c>
      <c r="F1226" s="3">
        <v>216</v>
      </c>
      <c r="G1226" s="3">
        <v>1742.1311823666899</v>
      </c>
      <c r="H1226" s="3">
        <v>0</v>
      </c>
      <c r="I1226" s="3">
        <v>902.15145955512901</v>
      </c>
      <c r="J1226" s="3">
        <v>7</v>
      </c>
      <c r="K1226" s="3">
        <v>255.51222171149601</v>
      </c>
      <c r="L1226" s="3">
        <v>58</v>
      </c>
      <c r="M1226" s="3">
        <v>15</v>
      </c>
      <c r="N1226" s="3">
        <v>9</v>
      </c>
      <c r="O1226" s="3">
        <v>375</v>
      </c>
      <c r="P1226" s="3">
        <v>2</v>
      </c>
      <c r="Q1226" s="3">
        <v>20244.165913761099</v>
      </c>
      <c r="R1226" s="3">
        <v>1</v>
      </c>
      <c r="S1226" s="3">
        <v>0</v>
      </c>
      <c r="T1226" s="3">
        <v>0</v>
      </c>
      <c r="U1226" s="3">
        <v>9233.5194990515993</v>
      </c>
      <c r="V1226" s="3">
        <v>1</v>
      </c>
    </row>
    <row r="1227" spans="1:22" ht="21.75" customHeight="1" x14ac:dyDescent="0.3">
      <c r="A1227" s="3" t="s">
        <v>1253</v>
      </c>
      <c r="B1227" s="3">
        <v>48</v>
      </c>
      <c r="C1227" s="3" t="s">
        <v>28</v>
      </c>
      <c r="D1227" s="3" t="s">
        <v>26</v>
      </c>
      <c r="E1227" s="3">
        <v>37432.034218011599</v>
      </c>
      <c r="F1227" s="3">
        <v>19</v>
      </c>
      <c r="G1227" s="3">
        <v>10</v>
      </c>
      <c r="H1227" s="3">
        <v>5</v>
      </c>
      <c r="I1227" s="3">
        <v>780.47898181206494</v>
      </c>
      <c r="J1227" s="3">
        <v>28</v>
      </c>
      <c r="K1227" s="3">
        <v>129.41362826518699</v>
      </c>
      <c r="L1227" s="3">
        <v>59</v>
      </c>
      <c r="M1227" s="3">
        <v>5</v>
      </c>
      <c r="N1227" s="3">
        <v>2</v>
      </c>
      <c r="O1227" s="3">
        <v>620</v>
      </c>
      <c r="P1227" s="3">
        <v>0</v>
      </c>
      <c r="Q1227" s="3">
        <v>15436.946438938499</v>
      </c>
      <c r="R1227" s="3">
        <v>3</v>
      </c>
      <c r="S1227" s="3">
        <v>0</v>
      </c>
      <c r="T1227" s="3">
        <v>0</v>
      </c>
      <c r="U1227" s="3">
        <v>9995.3817939869095</v>
      </c>
      <c r="V1227" s="3">
        <v>0</v>
      </c>
    </row>
    <row r="1228" spans="1:22" ht="21.75" customHeight="1" x14ac:dyDescent="0.3">
      <c r="A1228" s="3" t="s">
        <v>1254</v>
      </c>
      <c r="B1228" s="3">
        <v>33</v>
      </c>
      <c r="C1228" s="3" t="s">
        <v>28</v>
      </c>
      <c r="D1228" s="3" t="s">
        <v>24</v>
      </c>
      <c r="E1228" s="3">
        <v>72511.855572888904</v>
      </c>
      <c r="F1228" s="3">
        <v>239</v>
      </c>
      <c r="G1228" s="3">
        <v>1012.62512828074</v>
      </c>
      <c r="H1228" s="3">
        <v>10</v>
      </c>
      <c r="I1228" s="3">
        <v>1150.95359252857</v>
      </c>
      <c r="J1228" s="3">
        <v>36</v>
      </c>
      <c r="K1228" s="3">
        <v>617.58045320625195</v>
      </c>
      <c r="L1228" s="3">
        <v>62</v>
      </c>
      <c r="M1228" s="3">
        <v>19</v>
      </c>
      <c r="N1228" s="3">
        <v>7</v>
      </c>
      <c r="O1228" s="3">
        <v>301</v>
      </c>
      <c r="P1228" s="3">
        <v>1</v>
      </c>
      <c r="Q1228" s="3">
        <v>10845.085489540699</v>
      </c>
      <c r="R1228" s="3">
        <v>6</v>
      </c>
      <c r="S1228" s="3">
        <v>1</v>
      </c>
      <c r="T1228" s="3">
        <v>0</v>
      </c>
      <c r="U1228" s="3">
        <v>8137.9183044077399</v>
      </c>
      <c r="V1228" s="3">
        <v>1</v>
      </c>
    </row>
    <row r="1229" spans="1:22" ht="21.75" customHeight="1" x14ac:dyDescent="0.3">
      <c r="A1229" s="3" t="s">
        <v>1255</v>
      </c>
      <c r="B1229" s="3">
        <v>59</v>
      </c>
      <c r="C1229" s="3" t="s">
        <v>28</v>
      </c>
      <c r="D1229" s="3" t="s">
        <v>24</v>
      </c>
      <c r="E1229" s="3">
        <v>28593.9682715772</v>
      </c>
      <c r="F1229" s="3">
        <v>228</v>
      </c>
      <c r="G1229" s="3">
        <v>1873.2487745978499</v>
      </c>
      <c r="H1229" s="3">
        <v>7</v>
      </c>
      <c r="I1229" s="3">
        <v>640.92209524420502</v>
      </c>
      <c r="J1229" s="3">
        <v>26</v>
      </c>
      <c r="K1229" s="3">
        <v>538.928118441945</v>
      </c>
      <c r="L1229" s="3">
        <v>55</v>
      </c>
      <c r="M1229" s="3">
        <v>9</v>
      </c>
      <c r="N1229" s="3">
        <v>6</v>
      </c>
      <c r="O1229" s="3">
        <v>822</v>
      </c>
      <c r="P1229" s="3">
        <v>3</v>
      </c>
      <c r="Q1229" s="3">
        <v>12502.737968502601</v>
      </c>
      <c r="R1229" s="3">
        <v>3</v>
      </c>
      <c r="S1229" s="3">
        <v>0</v>
      </c>
      <c r="T1229" s="3">
        <v>0</v>
      </c>
      <c r="U1229" s="3">
        <v>9608.8795174246206</v>
      </c>
      <c r="V1229" s="3">
        <v>0</v>
      </c>
    </row>
    <row r="1230" spans="1:22" ht="21.75" customHeight="1" x14ac:dyDescent="0.3">
      <c r="A1230" s="3" t="s">
        <v>1256</v>
      </c>
      <c r="B1230" s="3">
        <v>60</v>
      </c>
      <c r="C1230" s="3" t="s">
        <v>23</v>
      </c>
      <c r="D1230" s="3" t="s">
        <v>33</v>
      </c>
      <c r="E1230" s="3">
        <v>31433.458209606601</v>
      </c>
      <c r="F1230" s="3">
        <v>98</v>
      </c>
      <c r="G1230" s="3">
        <v>2857.2540928672302</v>
      </c>
      <c r="H1230" s="3">
        <v>0</v>
      </c>
      <c r="I1230" s="3">
        <v>708.94512713066399</v>
      </c>
      <c r="J1230" s="3">
        <v>36</v>
      </c>
      <c r="K1230" s="3">
        <v>767.34425808767003</v>
      </c>
      <c r="L1230" s="3">
        <v>36</v>
      </c>
      <c r="M1230" s="3">
        <v>10</v>
      </c>
      <c r="N1230" s="3">
        <v>9</v>
      </c>
      <c r="O1230" s="3">
        <v>887</v>
      </c>
      <c r="P1230" s="3">
        <v>5</v>
      </c>
      <c r="Q1230" s="3">
        <v>4037.2573262914598</v>
      </c>
      <c r="R1230" s="3">
        <v>3</v>
      </c>
      <c r="S1230" s="3">
        <v>0</v>
      </c>
      <c r="T1230" s="3">
        <v>0</v>
      </c>
      <c r="U1230" s="3">
        <v>11121.4723698582</v>
      </c>
      <c r="V1230" s="3">
        <v>0</v>
      </c>
    </row>
    <row r="1231" spans="1:22" ht="21.75" customHeight="1" x14ac:dyDescent="0.3">
      <c r="A1231" s="3" t="s">
        <v>1257</v>
      </c>
      <c r="B1231" s="3">
        <v>41</v>
      </c>
      <c r="C1231" s="3" t="s">
        <v>31</v>
      </c>
      <c r="D1231" s="3" t="s">
        <v>33</v>
      </c>
      <c r="E1231" s="3">
        <v>62030.371421182303</v>
      </c>
      <c r="F1231" s="3">
        <v>72</v>
      </c>
      <c r="G1231" s="3">
        <v>1406.41899467914</v>
      </c>
      <c r="H1231" s="3">
        <v>2</v>
      </c>
      <c r="I1231" s="3">
        <v>747.66437240985601</v>
      </c>
      <c r="J1231" s="3">
        <v>23</v>
      </c>
      <c r="K1231" s="3">
        <v>570.115977634611</v>
      </c>
      <c r="L1231" s="3">
        <v>59</v>
      </c>
      <c r="M1231" s="3">
        <v>14</v>
      </c>
      <c r="N1231" s="3">
        <v>0</v>
      </c>
      <c r="O1231" s="3">
        <v>391</v>
      </c>
      <c r="P1231" s="3">
        <v>4</v>
      </c>
      <c r="Q1231" s="3">
        <v>10833.937705246301</v>
      </c>
      <c r="R1231" s="3">
        <v>0</v>
      </c>
      <c r="S1231" s="3">
        <v>0</v>
      </c>
      <c r="T1231" s="3">
        <v>0</v>
      </c>
      <c r="U1231" s="3">
        <v>9093.6943700072497</v>
      </c>
      <c r="V1231" s="3">
        <v>1</v>
      </c>
    </row>
    <row r="1232" spans="1:22" ht="21.75" customHeight="1" x14ac:dyDescent="0.3">
      <c r="A1232" s="3" t="s">
        <v>1258</v>
      </c>
      <c r="B1232" s="3">
        <v>30</v>
      </c>
      <c r="C1232" s="3" t="s">
        <v>28</v>
      </c>
      <c r="D1232" s="3" t="s">
        <v>24</v>
      </c>
      <c r="E1232" s="3">
        <v>81520.440753460003</v>
      </c>
      <c r="F1232" s="3">
        <v>184</v>
      </c>
      <c r="G1232" s="3">
        <v>1971.8622927476899</v>
      </c>
      <c r="H1232" s="3">
        <v>0</v>
      </c>
      <c r="I1232" s="3">
        <v>831.151438693719</v>
      </c>
      <c r="J1232" s="3">
        <v>44</v>
      </c>
      <c r="K1232" s="3">
        <v>481.20910922283002</v>
      </c>
      <c r="L1232" s="3">
        <v>50</v>
      </c>
      <c r="M1232" s="3">
        <v>11</v>
      </c>
      <c r="N1232" s="3">
        <v>7</v>
      </c>
      <c r="O1232" s="3">
        <v>469</v>
      </c>
      <c r="P1232" s="3">
        <v>0</v>
      </c>
      <c r="Q1232" s="3">
        <v>12861.171781970899</v>
      </c>
      <c r="R1232" s="3">
        <v>4</v>
      </c>
      <c r="S1232" s="3">
        <v>0</v>
      </c>
      <c r="T1232" s="3">
        <v>0</v>
      </c>
      <c r="U1232" s="3">
        <v>7915.8791862335202</v>
      </c>
      <c r="V1232" s="3">
        <v>1</v>
      </c>
    </row>
    <row r="1233" spans="1:22" ht="21.75" customHeight="1" x14ac:dyDescent="0.3">
      <c r="A1233" s="3" t="s">
        <v>1259</v>
      </c>
      <c r="B1233" s="3">
        <v>42</v>
      </c>
      <c r="C1233" s="3" t="s">
        <v>31</v>
      </c>
      <c r="D1233" s="3" t="s">
        <v>26</v>
      </c>
      <c r="E1233" s="3">
        <v>39606.760539870098</v>
      </c>
      <c r="F1233" s="3">
        <v>99</v>
      </c>
      <c r="G1233" s="3">
        <v>964.50720989623505</v>
      </c>
      <c r="H1233" s="3">
        <v>9</v>
      </c>
      <c r="I1233" s="3">
        <v>662.60341292484395</v>
      </c>
      <c r="J1233" s="3">
        <v>15</v>
      </c>
      <c r="K1233" s="3">
        <v>726.91268036076406</v>
      </c>
      <c r="L1233" s="3">
        <v>28</v>
      </c>
      <c r="M1233" s="3">
        <v>15</v>
      </c>
      <c r="N1233" s="3">
        <v>6</v>
      </c>
      <c r="O1233" s="3">
        <v>604</v>
      </c>
      <c r="P1233" s="3">
        <v>3</v>
      </c>
      <c r="Q1233" s="3">
        <v>9694.1093348505801</v>
      </c>
      <c r="R1233" s="3">
        <v>7</v>
      </c>
      <c r="S1233" s="3">
        <v>0</v>
      </c>
      <c r="T1233" s="3">
        <v>0</v>
      </c>
      <c r="U1233" s="3">
        <v>7434.7876902376702</v>
      </c>
      <c r="V1233" s="3">
        <v>1</v>
      </c>
    </row>
    <row r="1234" spans="1:22" ht="21.75" customHeight="1" x14ac:dyDescent="0.3">
      <c r="A1234" s="3" t="s">
        <v>1260</v>
      </c>
      <c r="B1234" s="3">
        <v>20</v>
      </c>
      <c r="C1234" s="3" t="s">
        <v>31</v>
      </c>
      <c r="D1234" s="3" t="s">
        <v>24</v>
      </c>
      <c r="E1234" s="3">
        <v>57430.784709196603</v>
      </c>
      <c r="F1234" s="3">
        <v>10</v>
      </c>
      <c r="G1234" s="3">
        <v>1854.8691538119499</v>
      </c>
      <c r="H1234" s="3">
        <v>8</v>
      </c>
      <c r="I1234" s="3">
        <v>605.87456218389696</v>
      </c>
      <c r="J1234" s="3">
        <v>25</v>
      </c>
      <c r="K1234" s="3">
        <v>88.040453896925996</v>
      </c>
      <c r="L1234" s="3">
        <v>8</v>
      </c>
      <c r="M1234" s="3">
        <v>17</v>
      </c>
      <c r="N1234" s="3">
        <v>1</v>
      </c>
      <c r="O1234" s="3">
        <v>894</v>
      </c>
      <c r="P1234" s="3">
        <v>5</v>
      </c>
      <c r="Q1234" s="3">
        <v>8623.3368301227092</v>
      </c>
      <c r="R1234" s="3">
        <v>2</v>
      </c>
      <c r="S1234" s="3">
        <v>0</v>
      </c>
      <c r="T1234" s="3">
        <v>0</v>
      </c>
      <c r="U1234" s="3">
        <v>12605.7532732737</v>
      </c>
      <c r="V1234" s="3">
        <v>0</v>
      </c>
    </row>
    <row r="1235" spans="1:22" ht="21.75" customHeight="1" x14ac:dyDescent="0.3">
      <c r="A1235" s="3" t="s">
        <v>1261</v>
      </c>
      <c r="B1235" s="3">
        <v>65</v>
      </c>
      <c r="C1235" s="3" t="s">
        <v>31</v>
      </c>
      <c r="D1235" s="3" t="s">
        <v>33</v>
      </c>
      <c r="E1235" s="3">
        <v>28537.455951169599</v>
      </c>
      <c r="F1235" s="3">
        <v>116</v>
      </c>
      <c r="G1235" s="3">
        <v>1104.8708230904999</v>
      </c>
      <c r="H1235" s="3">
        <v>6</v>
      </c>
      <c r="I1235" s="3">
        <v>152.36781029135599</v>
      </c>
      <c r="J1235" s="3">
        <v>30</v>
      </c>
      <c r="K1235" s="3">
        <v>454.57631081949103</v>
      </c>
      <c r="L1235" s="3">
        <v>39</v>
      </c>
      <c r="M1235" s="3">
        <v>6</v>
      </c>
      <c r="N1235" s="3">
        <v>9</v>
      </c>
      <c r="O1235" s="3">
        <v>381</v>
      </c>
      <c r="P1235" s="3">
        <v>1</v>
      </c>
      <c r="Q1235" s="3">
        <v>18033.067365096202</v>
      </c>
      <c r="R1235" s="3">
        <v>1</v>
      </c>
      <c r="S1235" s="3">
        <v>0</v>
      </c>
      <c r="T1235" s="3">
        <v>0</v>
      </c>
      <c r="U1235" s="3">
        <v>9632.8320252412104</v>
      </c>
      <c r="V1235" s="3">
        <v>1</v>
      </c>
    </row>
    <row r="1236" spans="1:22" ht="21.75" customHeight="1" x14ac:dyDescent="0.3">
      <c r="A1236" s="3" t="s">
        <v>1262</v>
      </c>
      <c r="B1236" s="3">
        <v>56</v>
      </c>
      <c r="C1236" s="3" t="s">
        <v>23</v>
      </c>
      <c r="D1236" s="3" t="s">
        <v>26</v>
      </c>
      <c r="E1236" s="3">
        <v>33278.2643103925</v>
      </c>
      <c r="F1236" s="3">
        <v>183</v>
      </c>
      <c r="G1236" s="3">
        <v>3063.7608393662399</v>
      </c>
      <c r="H1236" s="3">
        <v>7</v>
      </c>
      <c r="I1236" s="3">
        <v>602.11447680795902</v>
      </c>
      <c r="J1236" s="3">
        <v>26</v>
      </c>
      <c r="K1236" s="3">
        <v>263.36670216994202</v>
      </c>
      <c r="L1236" s="3">
        <v>67</v>
      </c>
      <c r="M1236" s="3">
        <v>13</v>
      </c>
      <c r="N1236" s="3">
        <v>3</v>
      </c>
      <c r="O1236" s="3">
        <v>592</v>
      </c>
      <c r="P1236" s="3">
        <v>4</v>
      </c>
      <c r="Q1236" s="3">
        <v>6340.51467944041</v>
      </c>
      <c r="R1236" s="3">
        <v>0</v>
      </c>
      <c r="S1236" s="3">
        <v>1</v>
      </c>
      <c r="T1236" s="3">
        <v>0</v>
      </c>
      <c r="U1236" s="3">
        <v>13080.1617213849</v>
      </c>
      <c r="V1236" s="3">
        <v>1</v>
      </c>
    </row>
    <row r="1237" spans="1:22" ht="21.75" customHeight="1" x14ac:dyDescent="0.3">
      <c r="A1237" s="3" t="s">
        <v>1263</v>
      </c>
      <c r="B1237" s="3">
        <v>40</v>
      </c>
      <c r="C1237" s="3" t="s">
        <v>31</v>
      </c>
      <c r="D1237" s="3" t="s">
        <v>26</v>
      </c>
      <c r="E1237" s="3">
        <v>70379.567450972303</v>
      </c>
      <c r="F1237" s="3">
        <v>230</v>
      </c>
      <c r="G1237" s="3">
        <v>1236.90547330703</v>
      </c>
      <c r="H1237" s="3">
        <v>8</v>
      </c>
      <c r="I1237" s="3">
        <v>1050.3281438286101</v>
      </c>
      <c r="J1237" s="3">
        <v>25</v>
      </c>
      <c r="K1237" s="3">
        <v>563.26450550822096</v>
      </c>
      <c r="L1237" s="3">
        <v>42</v>
      </c>
      <c r="M1237" s="3">
        <v>8</v>
      </c>
      <c r="N1237" s="3">
        <v>1</v>
      </c>
      <c r="O1237" s="3">
        <v>647</v>
      </c>
      <c r="P1237" s="3">
        <v>3</v>
      </c>
      <c r="Q1237" s="3">
        <v>15508.716509907201</v>
      </c>
      <c r="R1237" s="3">
        <v>3</v>
      </c>
      <c r="S1237" s="3">
        <v>0</v>
      </c>
      <c r="T1237" s="3">
        <v>0</v>
      </c>
      <c r="U1237" s="3">
        <v>8521.6509371100892</v>
      </c>
      <c r="V1237" s="3">
        <v>0</v>
      </c>
    </row>
    <row r="1238" spans="1:22" ht="21.75" customHeight="1" x14ac:dyDescent="0.3">
      <c r="A1238" s="3" t="s">
        <v>1264</v>
      </c>
      <c r="B1238" s="3">
        <v>45</v>
      </c>
      <c r="C1238" s="3" t="s">
        <v>28</v>
      </c>
      <c r="D1238" s="3" t="s">
        <v>33</v>
      </c>
      <c r="E1238" s="3">
        <v>56583.734553628499</v>
      </c>
      <c r="F1238" s="3">
        <v>7</v>
      </c>
      <c r="G1238" s="3">
        <v>1364.12109965932</v>
      </c>
      <c r="H1238" s="3">
        <v>2</v>
      </c>
      <c r="I1238" s="3">
        <v>1097.5859317791101</v>
      </c>
      <c r="J1238" s="3">
        <v>42</v>
      </c>
      <c r="K1238" s="3">
        <v>703.92530306727804</v>
      </c>
      <c r="L1238" s="3">
        <v>75</v>
      </c>
      <c r="M1238" s="3">
        <v>5</v>
      </c>
      <c r="N1238" s="3">
        <v>8</v>
      </c>
      <c r="O1238" s="3">
        <v>522</v>
      </c>
      <c r="P1238" s="3">
        <v>0</v>
      </c>
      <c r="Q1238" s="3">
        <v>18600.9052801004</v>
      </c>
      <c r="R1238" s="3">
        <v>0</v>
      </c>
      <c r="S1238" s="3">
        <v>0</v>
      </c>
      <c r="T1238" s="3">
        <v>0</v>
      </c>
      <c r="U1238" s="3">
        <v>10912.661332997999</v>
      </c>
      <c r="V1238" s="3">
        <v>1</v>
      </c>
    </row>
    <row r="1239" spans="1:22" ht="21.75" customHeight="1" x14ac:dyDescent="0.3">
      <c r="A1239" s="3" t="s">
        <v>1265</v>
      </c>
      <c r="B1239" s="3">
        <v>65</v>
      </c>
      <c r="C1239" s="3" t="s">
        <v>23</v>
      </c>
      <c r="D1239" s="3" t="s">
        <v>24</v>
      </c>
      <c r="E1239" s="3">
        <v>70938.135592534003</v>
      </c>
      <c r="F1239" s="3">
        <v>199</v>
      </c>
      <c r="G1239" s="3">
        <v>2119.3238061646798</v>
      </c>
      <c r="H1239" s="3">
        <v>9</v>
      </c>
      <c r="I1239" s="3">
        <v>635.11044174304504</v>
      </c>
      <c r="J1239" s="3">
        <v>14</v>
      </c>
      <c r="K1239" s="3">
        <v>569.72061286192695</v>
      </c>
      <c r="L1239" s="3">
        <v>22</v>
      </c>
      <c r="M1239" s="3">
        <v>10</v>
      </c>
      <c r="N1239" s="3">
        <v>7</v>
      </c>
      <c r="O1239" s="3">
        <v>337</v>
      </c>
      <c r="P1239" s="3">
        <v>5</v>
      </c>
      <c r="Q1239" s="3">
        <v>14968.5218766284</v>
      </c>
      <c r="R1239" s="3">
        <v>1</v>
      </c>
      <c r="S1239" s="3">
        <v>0</v>
      </c>
      <c r="T1239" s="3">
        <v>0</v>
      </c>
      <c r="U1239" s="3">
        <v>10481.454276689999</v>
      </c>
      <c r="V1239" s="3">
        <v>1</v>
      </c>
    </row>
    <row r="1240" spans="1:22" ht="21.75" customHeight="1" x14ac:dyDescent="0.3">
      <c r="A1240" s="3" t="s">
        <v>1266</v>
      </c>
      <c r="B1240" s="3">
        <v>55</v>
      </c>
      <c r="C1240" s="3" t="s">
        <v>28</v>
      </c>
      <c r="D1240" s="3" t="s">
        <v>24</v>
      </c>
      <c r="E1240" s="3">
        <v>69553.5575798543</v>
      </c>
      <c r="F1240" s="3">
        <v>49</v>
      </c>
      <c r="G1240" s="3">
        <v>1901.9563956028401</v>
      </c>
      <c r="H1240" s="3">
        <v>10</v>
      </c>
      <c r="I1240" s="3">
        <v>1254.8200993636201</v>
      </c>
      <c r="J1240" s="3">
        <v>48</v>
      </c>
      <c r="K1240" s="3">
        <v>677.19416121306006</v>
      </c>
      <c r="L1240" s="3">
        <v>7</v>
      </c>
      <c r="M1240" s="3">
        <v>12</v>
      </c>
      <c r="N1240" s="3">
        <v>0</v>
      </c>
      <c r="O1240" s="3">
        <v>741</v>
      </c>
      <c r="P1240" s="3">
        <v>5</v>
      </c>
      <c r="Q1240" s="3">
        <v>4774.5932233030999</v>
      </c>
      <c r="R1240" s="3">
        <v>2</v>
      </c>
      <c r="S1240" s="3">
        <v>1</v>
      </c>
      <c r="T1240" s="3">
        <v>0</v>
      </c>
      <c r="U1240" s="3">
        <v>5383.7055459164003</v>
      </c>
      <c r="V1240" s="3">
        <v>1</v>
      </c>
    </row>
    <row r="1241" spans="1:22" ht="21.75" customHeight="1" x14ac:dyDescent="0.3">
      <c r="A1241" s="3" t="s">
        <v>1267</v>
      </c>
      <c r="B1241" s="3">
        <v>42</v>
      </c>
      <c r="C1241" s="3" t="s">
        <v>28</v>
      </c>
      <c r="D1241" s="3" t="s">
        <v>24</v>
      </c>
      <c r="E1241" s="3">
        <v>12388.1055238873</v>
      </c>
      <c r="F1241" s="3">
        <v>204</v>
      </c>
      <c r="G1241" s="3">
        <v>1207.65270629672</v>
      </c>
      <c r="H1241" s="3">
        <v>1</v>
      </c>
      <c r="I1241" s="3">
        <v>789.95357490487595</v>
      </c>
      <c r="J1241" s="3">
        <v>14</v>
      </c>
      <c r="K1241" s="3">
        <v>809.74062526386899</v>
      </c>
      <c r="L1241" s="3">
        <v>73</v>
      </c>
      <c r="M1241" s="3">
        <v>17</v>
      </c>
      <c r="N1241" s="3">
        <v>0</v>
      </c>
      <c r="O1241" s="3">
        <v>432</v>
      </c>
      <c r="P1241" s="3">
        <v>4</v>
      </c>
      <c r="Q1241" s="3">
        <v>12684.5738317307</v>
      </c>
      <c r="R1241" s="3">
        <v>1</v>
      </c>
      <c r="S1241" s="3">
        <v>0</v>
      </c>
      <c r="T1241" s="3">
        <v>0</v>
      </c>
      <c r="U1241" s="3">
        <v>500</v>
      </c>
      <c r="V1241" s="3">
        <v>1</v>
      </c>
    </row>
    <row r="1242" spans="1:22" ht="21.75" customHeight="1" x14ac:dyDescent="0.3">
      <c r="A1242" s="3" t="s">
        <v>1268</v>
      </c>
      <c r="B1242" s="3">
        <v>20</v>
      </c>
      <c r="C1242" s="3" t="s">
        <v>23</v>
      </c>
      <c r="D1242" s="3" t="s">
        <v>33</v>
      </c>
      <c r="E1242" s="3">
        <v>28472.821878999399</v>
      </c>
      <c r="F1242" s="3">
        <v>42</v>
      </c>
      <c r="G1242" s="3">
        <v>1827.86026634886</v>
      </c>
      <c r="H1242" s="3">
        <v>5</v>
      </c>
      <c r="I1242" s="3">
        <v>331.75376986441802</v>
      </c>
      <c r="J1242" s="3">
        <v>22</v>
      </c>
      <c r="K1242" s="3">
        <v>625.85645105318304</v>
      </c>
      <c r="L1242" s="3">
        <v>63</v>
      </c>
      <c r="M1242" s="3">
        <v>11</v>
      </c>
      <c r="N1242" s="3">
        <v>7</v>
      </c>
      <c r="O1242" s="3">
        <v>872</v>
      </c>
      <c r="P1242" s="3">
        <v>1</v>
      </c>
      <c r="Q1242" s="3">
        <v>17360.780518708601</v>
      </c>
      <c r="R1242" s="3">
        <v>6</v>
      </c>
      <c r="S1242" s="3">
        <v>0</v>
      </c>
      <c r="T1242" s="3">
        <v>0</v>
      </c>
      <c r="U1242" s="3">
        <v>612.10705264408898</v>
      </c>
      <c r="V1242" s="3">
        <v>1</v>
      </c>
    </row>
    <row r="1243" spans="1:22" ht="21.75" customHeight="1" x14ac:dyDescent="0.3">
      <c r="A1243" s="3" t="s">
        <v>1269</v>
      </c>
      <c r="B1243" s="3">
        <v>59</v>
      </c>
      <c r="C1243" s="3" t="s">
        <v>28</v>
      </c>
      <c r="D1243" s="3" t="s">
        <v>26</v>
      </c>
      <c r="E1243" s="3">
        <v>54940.564428400598</v>
      </c>
      <c r="F1243" s="3">
        <v>124</v>
      </c>
      <c r="G1243" s="3">
        <v>656.17746099054204</v>
      </c>
      <c r="H1243" s="3">
        <v>4</v>
      </c>
      <c r="I1243" s="3">
        <v>221.66558024101101</v>
      </c>
      <c r="J1243" s="3">
        <v>24</v>
      </c>
      <c r="K1243" s="3">
        <v>685.32426101738395</v>
      </c>
      <c r="L1243" s="3">
        <v>22</v>
      </c>
      <c r="M1243" s="3">
        <v>5</v>
      </c>
      <c r="N1243" s="3">
        <v>4</v>
      </c>
      <c r="O1243" s="3">
        <v>894</v>
      </c>
      <c r="P1243" s="3">
        <v>4</v>
      </c>
      <c r="Q1243" s="3">
        <v>10267.4900158696</v>
      </c>
      <c r="R1243" s="3">
        <v>5</v>
      </c>
      <c r="S1243" s="3">
        <v>0</v>
      </c>
      <c r="T1243" s="3">
        <v>0</v>
      </c>
      <c r="U1243" s="3">
        <v>11772.2595893178</v>
      </c>
      <c r="V1243" s="3">
        <v>1</v>
      </c>
    </row>
    <row r="1244" spans="1:22" ht="21.75" customHeight="1" x14ac:dyDescent="0.3">
      <c r="A1244" s="3" t="s">
        <v>1270</v>
      </c>
      <c r="B1244" s="3">
        <v>34</v>
      </c>
      <c r="C1244" s="3" t="s">
        <v>28</v>
      </c>
      <c r="D1244" s="3" t="s">
        <v>33</v>
      </c>
      <c r="E1244" s="3">
        <v>19452.380343069901</v>
      </c>
      <c r="F1244" s="3">
        <v>137</v>
      </c>
      <c r="G1244" s="3">
        <v>1681.0580300854599</v>
      </c>
      <c r="H1244" s="3">
        <v>3</v>
      </c>
      <c r="I1244" s="3">
        <v>1226.3902729168999</v>
      </c>
      <c r="J1244" s="3">
        <v>43</v>
      </c>
      <c r="K1244" s="3">
        <v>968.64910933207295</v>
      </c>
      <c r="L1244" s="3">
        <v>55</v>
      </c>
      <c r="M1244" s="3">
        <v>8</v>
      </c>
      <c r="N1244" s="3">
        <v>0</v>
      </c>
      <c r="O1244" s="3">
        <v>504</v>
      </c>
      <c r="P1244" s="3">
        <v>1</v>
      </c>
      <c r="Q1244" s="3">
        <v>6878.8581568119398</v>
      </c>
      <c r="R1244" s="3">
        <v>0</v>
      </c>
      <c r="S1244" s="3">
        <v>0</v>
      </c>
      <c r="T1244" s="3">
        <v>1</v>
      </c>
      <c r="U1244" s="3">
        <v>10505.923050098199</v>
      </c>
      <c r="V1244" s="3">
        <v>1</v>
      </c>
    </row>
    <row r="1245" spans="1:22" ht="21.75" customHeight="1" x14ac:dyDescent="0.3">
      <c r="A1245" s="3" t="s">
        <v>1271</v>
      </c>
      <c r="B1245" s="3">
        <v>40</v>
      </c>
      <c r="C1245" s="3" t="s">
        <v>23</v>
      </c>
      <c r="D1245" s="3" t="s">
        <v>24</v>
      </c>
      <c r="E1245" s="3">
        <v>31022.509233126599</v>
      </c>
      <c r="F1245" s="3">
        <v>142</v>
      </c>
      <c r="G1245" s="3">
        <v>1939.4200205106099</v>
      </c>
      <c r="H1245" s="3">
        <v>5</v>
      </c>
      <c r="I1245" s="3">
        <v>669.44869615862399</v>
      </c>
      <c r="J1245" s="3">
        <v>3</v>
      </c>
      <c r="K1245" s="3">
        <v>1159.93306434291</v>
      </c>
      <c r="L1245" s="3">
        <v>13</v>
      </c>
      <c r="M1245" s="3">
        <v>17</v>
      </c>
      <c r="N1245" s="3">
        <v>3</v>
      </c>
      <c r="O1245" s="3">
        <v>327</v>
      </c>
      <c r="P1245" s="3">
        <v>2</v>
      </c>
      <c r="Q1245" s="3">
        <v>6669.06411478476</v>
      </c>
      <c r="R1245" s="3">
        <v>5</v>
      </c>
      <c r="S1245" s="3">
        <v>0</v>
      </c>
      <c r="T1245" s="3">
        <v>0</v>
      </c>
      <c r="U1245" s="3">
        <v>8014.6646750459404</v>
      </c>
      <c r="V1245" s="3">
        <v>1</v>
      </c>
    </row>
    <row r="1246" spans="1:22" ht="21.75" customHeight="1" x14ac:dyDescent="0.3">
      <c r="A1246" s="3" t="s">
        <v>1272</v>
      </c>
      <c r="B1246" s="3">
        <v>66</v>
      </c>
      <c r="C1246" s="3" t="s">
        <v>28</v>
      </c>
      <c r="D1246" s="3" t="s">
        <v>33</v>
      </c>
      <c r="E1246" s="3">
        <v>75685.413279387401</v>
      </c>
      <c r="F1246" s="3">
        <v>96</v>
      </c>
      <c r="G1246" s="3">
        <v>1161.8614831293901</v>
      </c>
      <c r="H1246" s="3">
        <v>5</v>
      </c>
      <c r="I1246" s="3">
        <v>375.077416924597</v>
      </c>
      <c r="J1246" s="3">
        <v>35</v>
      </c>
      <c r="K1246" s="3">
        <v>460.78036833530399</v>
      </c>
      <c r="L1246" s="3">
        <v>79</v>
      </c>
      <c r="M1246" s="3">
        <v>14</v>
      </c>
      <c r="N1246" s="3">
        <v>1</v>
      </c>
      <c r="O1246" s="3">
        <v>484</v>
      </c>
      <c r="P1246" s="3">
        <v>2</v>
      </c>
      <c r="Q1246" s="3">
        <v>13931.356919506101</v>
      </c>
      <c r="R1246" s="3">
        <v>3</v>
      </c>
      <c r="S1246" s="3">
        <v>0</v>
      </c>
      <c r="T1246" s="3">
        <v>0</v>
      </c>
      <c r="U1246" s="3">
        <v>9112.4637138364506</v>
      </c>
      <c r="V1246" s="3">
        <v>1</v>
      </c>
    </row>
    <row r="1247" spans="1:22" ht="21.75" customHeight="1" x14ac:dyDescent="0.3">
      <c r="A1247" s="3" t="s">
        <v>1273</v>
      </c>
      <c r="B1247" s="3">
        <v>28</v>
      </c>
      <c r="C1247" s="3" t="s">
        <v>31</v>
      </c>
      <c r="D1247" s="3" t="s">
        <v>26</v>
      </c>
      <c r="E1247" s="3">
        <v>40251.814221004097</v>
      </c>
      <c r="F1247" s="3">
        <v>155</v>
      </c>
      <c r="G1247" s="3">
        <v>1204.06328110707</v>
      </c>
      <c r="H1247" s="3">
        <v>11</v>
      </c>
      <c r="I1247" s="3">
        <v>20</v>
      </c>
      <c r="J1247" s="3">
        <v>15</v>
      </c>
      <c r="K1247" s="3">
        <v>264.98997219509499</v>
      </c>
      <c r="L1247" s="3">
        <v>16</v>
      </c>
      <c r="M1247" s="3">
        <v>8</v>
      </c>
      <c r="N1247" s="3">
        <v>8</v>
      </c>
      <c r="O1247" s="3">
        <v>429</v>
      </c>
      <c r="P1247" s="3">
        <v>1</v>
      </c>
      <c r="Q1247" s="3">
        <v>10005.304097308701</v>
      </c>
      <c r="R1247" s="3">
        <v>5</v>
      </c>
      <c r="S1247" s="3">
        <v>0</v>
      </c>
      <c r="T1247" s="3">
        <v>0</v>
      </c>
      <c r="U1247" s="3">
        <v>5006.6432841221704</v>
      </c>
      <c r="V1247" s="3">
        <v>1</v>
      </c>
    </row>
    <row r="1248" spans="1:22" ht="21.75" customHeight="1" x14ac:dyDescent="0.3">
      <c r="A1248" s="3" t="s">
        <v>1274</v>
      </c>
      <c r="B1248" s="3">
        <v>28</v>
      </c>
      <c r="C1248" s="3" t="s">
        <v>28</v>
      </c>
      <c r="D1248" s="3" t="s">
        <v>33</v>
      </c>
      <c r="E1248" s="3">
        <v>62785.374415178601</v>
      </c>
      <c r="F1248" s="3">
        <v>30</v>
      </c>
      <c r="G1248" s="3">
        <v>996.39040744999102</v>
      </c>
      <c r="H1248" s="3">
        <v>2</v>
      </c>
      <c r="I1248" s="3">
        <v>661.4993611937</v>
      </c>
      <c r="J1248" s="3">
        <v>46</v>
      </c>
      <c r="K1248" s="3">
        <v>0</v>
      </c>
      <c r="L1248" s="3">
        <v>19</v>
      </c>
      <c r="M1248" s="3">
        <v>9</v>
      </c>
      <c r="N1248" s="3">
        <v>9</v>
      </c>
      <c r="O1248" s="3">
        <v>369</v>
      </c>
      <c r="P1248" s="3">
        <v>3</v>
      </c>
      <c r="Q1248" s="3">
        <v>8291.6631624515903</v>
      </c>
      <c r="R1248" s="3">
        <v>7</v>
      </c>
      <c r="S1248" s="3">
        <v>0</v>
      </c>
      <c r="T1248" s="3">
        <v>0</v>
      </c>
      <c r="U1248" s="3">
        <v>4732.7135656746404</v>
      </c>
      <c r="V1248" s="3">
        <v>1</v>
      </c>
    </row>
    <row r="1249" spans="1:22" ht="21.75" customHeight="1" x14ac:dyDescent="0.3">
      <c r="A1249" s="3" t="s">
        <v>1275</v>
      </c>
      <c r="B1249" s="3">
        <v>29</v>
      </c>
      <c r="C1249" s="3" t="s">
        <v>31</v>
      </c>
      <c r="D1249" s="3" t="s">
        <v>24</v>
      </c>
      <c r="E1249" s="3">
        <v>49492.971137257897</v>
      </c>
      <c r="F1249" s="3">
        <v>173</v>
      </c>
      <c r="G1249" s="3">
        <v>351.29687400521902</v>
      </c>
      <c r="H1249" s="3">
        <v>1</v>
      </c>
      <c r="I1249" s="3">
        <v>941.66280064872706</v>
      </c>
      <c r="J1249" s="3">
        <v>39</v>
      </c>
      <c r="K1249" s="3">
        <v>981.19095230998801</v>
      </c>
      <c r="L1249" s="3">
        <v>11</v>
      </c>
      <c r="M1249" s="3">
        <v>1</v>
      </c>
      <c r="N1249" s="3">
        <v>5</v>
      </c>
      <c r="O1249" s="3">
        <v>848</v>
      </c>
      <c r="P1249" s="3">
        <v>0</v>
      </c>
      <c r="Q1249" s="3">
        <v>0</v>
      </c>
      <c r="R1249" s="3">
        <v>3</v>
      </c>
      <c r="S1249" s="3">
        <v>0</v>
      </c>
      <c r="T1249" s="3">
        <v>0</v>
      </c>
      <c r="U1249" s="3">
        <v>6719.2462641796201</v>
      </c>
      <c r="V1249" s="3">
        <v>0</v>
      </c>
    </row>
    <row r="1250" spans="1:22" ht="21.75" customHeight="1" x14ac:dyDescent="0.3">
      <c r="A1250" s="3" t="s">
        <v>1276</v>
      </c>
      <c r="B1250" s="3">
        <v>45</v>
      </c>
      <c r="C1250" s="3" t="s">
        <v>28</v>
      </c>
      <c r="D1250" s="3" t="s">
        <v>26</v>
      </c>
      <c r="E1250" s="3">
        <v>37761.1474226969</v>
      </c>
      <c r="F1250" s="3">
        <v>79</v>
      </c>
      <c r="G1250" s="3">
        <v>1832.1677808034101</v>
      </c>
      <c r="H1250" s="3">
        <v>8</v>
      </c>
      <c r="I1250" s="3">
        <v>555.80809958382804</v>
      </c>
      <c r="J1250" s="3">
        <v>20</v>
      </c>
      <c r="K1250" s="3">
        <v>357.92599512913102</v>
      </c>
      <c r="L1250" s="3">
        <v>72</v>
      </c>
      <c r="M1250" s="3">
        <v>13</v>
      </c>
      <c r="N1250" s="3">
        <v>8</v>
      </c>
      <c r="O1250" s="3">
        <v>516</v>
      </c>
      <c r="P1250" s="3">
        <v>2</v>
      </c>
      <c r="Q1250" s="3">
        <v>22819.721637099901</v>
      </c>
      <c r="R1250" s="3">
        <v>4</v>
      </c>
      <c r="S1250" s="3">
        <v>0</v>
      </c>
      <c r="T1250" s="3">
        <v>0</v>
      </c>
      <c r="U1250" s="3">
        <v>11615.7227180888</v>
      </c>
      <c r="V1250" s="3">
        <v>1</v>
      </c>
    </row>
    <row r="1251" spans="1:22" ht="21.75" customHeight="1" x14ac:dyDescent="0.3">
      <c r="A1251" s="3" t="s">
        <v>1277</v>
      </c>
      <c r="B1251" s="3">
        <v>60</v>
      </c>
      <c r="C1251" s="3" t="s">
        <v>23</v>
      </c>
      <c r="D1251" s="3" t="s">
        <v>33</v>
      </c>
      <c r="E1251" s="3">
        <v>20044.233091390401</v>
      </c>
      <c r="F1251" s="3">
        <v>177</v>
      </c>
      <c r="G1251" s="3">
        <v>1119.8420398668</v>
      </c>
      <c r="H1251" s="3">
        <v>7</v>
      </c>
      <c r="I1251" s="3">
        <v>431.36419395314499</v>
      </c>
      <c r="J1251" s="3">
        <v>39</v>
      </c>
      <c r="K1251" s="3">
        <v>615.663733262037</v>
      </c>
      <c r="L1251" s="3">
        <v>71</v>
      </c>
      <c r="M1251" s="3">
        <v>10</v>
      </c>
      <c r="N1251" s="3">
        <v>0</v>
      </c>
      <c r="O1251" s="3">
        <v>548</v>
      </c>
      <c r="P1251" s="3">
        <v>3</v>
      </c>
      <c r="Q1251" s="3">
        <v>10114.258524446101</v>
      </c>
      <c r="R1251" s="3">
        <v>7</v>
      </c>
      <c r="S1251" s="3">
        <v>0</v>
      </c>
      <c r="T1251" s="3">
        <v>1</v>
      </c>
      <c r="U1251" s="3">
        <v>12678.244423881901</v>
      </c>
      <c r="V1251" s="3">
        <v>1</v>
      </c>
    </row>
    <row r="1252" spans="1:22" ht="21.75" customHeight="1" x14ac:dyDescent="0.3">
      <c r="A1252" s="3" t="s">
        <v>1278</v>
      </c>
      <c r="B1252" s="3">
        <v>54</v>
      </c>
      <c r="C1252" s="3" t="s">
        <v>23</v>
      </c>
      <c r="D1252" s="3" t="s">
        <v>33</v>
      </c>
      <c r="E1252" s="3">
        <v>54199.437918158801</v>
      </c>
      <c r="F1252" s="3">
        <v>51</v>
      </c>
      <c r="G1252" s="3">
        <v>1945.15057548808</v>
      </c>
      <c r="H1252" s="3">
        <v>3</v>
      </c>
      <c r="I1252" s="3">
        <v>607.71848098764497</v>
      </c>
      <c r="J1252" s="3">
        <v>42</v>
      </c>
      <c r="K1252" s="3">
        <v>665.01159813784795</v>
      </c>
      <c r="L1252" s="3">
        <v>40</v>
      </c>
      <c r="M1252" s="3">
        <v>12</v>
      </c>
      <c r="N1252" s="3">
        <v>0</v>
      </c>
      <c r="O1252" s="3">
        <v>771</v>
      </c>
      <c r="P1252" s="3">
        <v>4</v>
      </c>
      <c r="Q1252" s="3">
        <v>16884.4437126915</v>
      </c>
      <c r="R1252" s="3">
        <v>4</v>
      </c>
      <c r="S1252" s="3">
        <v>0</v>
      </c>
      <c r="T1252" s="3">
        <v>0</v>
      </c>
      <c r="U1252" s="3">
        <v>9473.9964631769399</v>
      </c>
      <c r="V1252" s="3">
        <v>1</v>
      </c>
    </row>
    <row r="1253" spans="1:22" ht="21.75" customHeight="1" x14ac:dyDescent="0.3">
      <c r="A1253" s="3" t="s">
        <v>1279</v>
      </c>
      <c r="B1253" s="3">
        <v>44</v>
      </c>
      <c r="C1253" s="3" t="s">
        <v>28</v>
      </c>
      <c r="D1253" s="3" t="s">
        <v>26</v>
      </c>
      <c r="E1253" s="3">
        <v>76182.899703239498</v>
      </c>
      <c r="F1253" s="3">
        <v>88</v>
      </c>
      <c r="G1253" s="3">
        <v>1354.0638953878999</v>
      </c>
      <c r="H1253" s="3">
        <v>5</v>
      </c>
      <c r="I1253" s="3">
        <v>1235.1172067007001</v>
      </c>
      <c r="J1253" s="3">
        <v>16</v>
      </c>
      <c r="K1253" s="3">
        <v>701.36217576818899</v>
      </c>
      <c r="L1253" s="3">
        <v>31</v>
      </c>
      <c r="M1253" s="3">
        <v>1</v>
      </c>
      <c r="N1253" s="3">
        <v>3</v>
      </c>
      <c r="O1253" s="3">
        <v>637</v>
      </c>
      <c r="P1253" s="3">
        <v>2</v>
      </c>
      <c r="Q1253" s="3">
        <v>20030.3280678997</v>
      </c>
      <c r="R1253" s="3">
        <v>2</v>
      </c>
      <c r="S1253" s="3">
        <v>0</v>
      </c>
      <c r="T1253" s="3">
        <v>0</v>
      </c>
      <c r="U1253" s="3">
        <v>8444.7134873540308</v>
      </c>
      <c r="V1253" s="3">
        <v>0</v>
      </c>
    </row>
    <row r="1254" spans="1:22" ht="21.75" customHeight="1" x14ac:dyDescent="0.3">
      <c r="A1254" s="3" t="s">
        <v>1280</v>
      </c>
      <c r="B1254" s="3">
        <v>45</v>
      </c>
      <c r="C1254" s="3" t="s">
        <v>23</v>
      </c>
      <c r="D1254" s="3" t="s">
        <v>26</v>
      </c>
      <c r="E1254" s="3">
        <v>38272.505364216398</v>
      </c>
      <c r="F1254" s="3">
        <v>56</v>
      </c>
      <c r="G1254" s="3">
        <v>1991.83656560947</v>
      </c>
      <c r="H1254" s="3">
        <v>2</v>
      </c>
      <c r="I1254" s="3">
        <v>312.45643381368302</v>
      </c>
      <c r="J1254" s="3">
        <v>2</v>
      </c>
      <c r="K1254" s="3">
        <v>437.28319646071498</v>
      </c>
      <c r="L1254" s="3">
        <v>36</v>
      </c>
      <c r="M1254" s="3">
        <v>6</v>
      </c>
      <c r="N1254" s="3">
        <v>1</v>
      </c>
      <c r="O1254" s="3">
        <v>684</v>
      </c>
      <c r="P1254" s="3">
        <v>5</v>
      </c>
      <c r="Q1254" s="3">
        <v>32433.862749666201</v>
      </c>
      <c r="R1254" s="3">
        <v>2</v>
      </c>
      <c r="S1254" s="3">
        <v>0</v>
      </c>
      <c r="T1254" s="3">
        <v>0</v>
      </c>
      <c r="U1254" s="3">
        <v>7757.8659754502196</v>
      </c>
      <c r="V1254" s="3">
        <v>0</v>
      </c>
    </row>
    <row r="1255" spans="1:22" ht="21.75" customHeight="1" x14ac:dyDescent="0.3">
      <c r="A1255" s="3" t="s">
        <v>1281</v>
      </c>
      <c r="B1255" s="3">
        <v>30</v>
      </c>
      <c r="C1255" s="3" t="s">
        <v>28</v>
      </c>
      <c r="D1255" s="3" t="s">
        <v>24</v>
      </c>
      <c r="E1255" s="3">
        <v>51234.770376119501</v>
      </c>
      <c r="F1255" s="3">
        <v>20</v>
      </c>
      <c r="G1255" s="3">
        <v>129.13493980080599</v>
      </c>
      <c r="H1255" s="3">
        <v>10</v>
      </c>
      <c r="I1255" s="3">
        <v>575.40463935211903</v>
      </c>
      <c r="J1255" s="3">
        <v>6</v>
      </c>
      <c r="K1255" s="3">
        <v>698.65102290011203</v>
      </c>
      <c r="L1255" s="3">
        <v>17</v>
      </c>
      <c r="M1255" s="3">
        <v>14</v>
      </c>
      <c r="N1255" s="3">
        <v>0</v>
      </c>
      <c r="O1255" s="3">
        <v>302</v>
      </c>
      <c r="P1255" s="3">
        <v>5</v>
      </c>
      <c r="Q1255" s="3">
        <v>16091.3333357026</v>
      </c>
      <c r="R1255" s="3">
        <v>5</v>
      </c>
      <c r="S1255" s="3">
        <v>0</v>
      </c>
      <c r="T1255" s="3">
        <v>0</v>
      </c>
      <c r="U1255" s="3">
        <v>6234.7875386838004</v>
      </c>
      <c r="V1255" s="3">
        <v>1</v>
      </c>
    </row>
    <row r="1256" spans="1:22" ht="21.75" customHeight="1" x14ac:dyDescent="0.3">
      <c r="A1256" s="3" t="s">
        <v>1282</v>
      </c>
      <c r="B1256" s="3">
        <v>57</v>
      </c>
      <c r="C1256" s="3" t="s">
        <v>23</v>
      </c>
      <c r="D1256" s="3" t="s">
        <v>26</v>
      </c>
      <c r="E1256" s="3">
        <v>22643.801539664099</v>
      </c>
      <c r="F1256" s="3">
        <v>29</v>
      </c>
      <c r="G1256" s="3">
        <v>583.16854184067495</v>
      </c>
      <c r="H1256" s="3">
        <v>7</v>
      </c>
      <c r="I1256" s="3">
        <v>1223.76520886616</v>
      </c>
      <c r="J1256" s="3">
        <v>11</v>
      </c>
      <c r="K1256" s="3">
        <v>635.531383788619</v>
      </c>
      <c r="L1256" s="3">
        <v>28</v>
      </c>
      <c r="M1256" s="3">
        <v>6</v>
      </c>
      <c r="N1256" s="3">
        <v>5</v>
      </c>
      <c r="O1256" s="3">
        <v>882</v>
      </c>
      <c r="P1256" s="3">
        <v>3</v>
      </c>
      <c r="Q1256" s="3">
        <v>14010.9502667545</v>
      </c>
      <c r="R1256" s="3">
        <v>5</v>
      </c>
      <c r="S1256" s="3">
        <v>0</v>
      </c>
      <c r="T1256" s="3">
        <v>0</v>
      </c>
      <c r="U1256" s="3">
        <v>500</v>
      </c>
      <c r="V1256" s="3">
        <v>1</v>
      </c>
    </row>
    <row r="1257" spans="1:22" ht="21.75" customHeight="1" x14ac:dyDescent="0.3">
      <c r="A1257" s="3" t="s">
        <v>1283</v>
      </c>
      <c r="B1257" s="3">
        <v>21</v>
      </c>
      <c r="C1257" s="3" t="s">
        <v>31</v>
      </c>
      <c r="D1257" s="3" t="s">
        <v>24</v>
      </c>
      <c r="E1257" s="3">
        <v>37900.846557499201</v>
      </c>
      <c r="F1257" s="3">
        <v>74</v>
      </c>
      <c r="G1257" s="3">
        <v>826.47728350477303</v>
      </c>
      <c r="H1257" s="3">
        <v>2</v>
      </c>
      <c r="I1257" s="3">
        <v>972.96170129831398</v>
      </c>
      <c r="J1257" s="3">
        <v>0</v>
      </c>
      <c r="K1257" s="3">
        <v>330.49622397051502</v>
      </c>
      <c r="L1257" s="3">
        <v>6</v>
      </c>
      <c r="M1257" s="3">
        <v>11</v>
      </c>
      <c r="N1257" s="3">
        <v>7</v>
      </c>
      <c r="O1257" s="3">
        <v>396</v>
      </c>
      <c r="P1257" s="3">
        <v>0</v>
      </c>
      <c r="Q1257" s="3">
        <v>2701.32743692962</v>
      </c>
      <c r="R1257" s="3">
        <v>4</v>
      </c>
      <c r="S1257" s="3">
        <v>0</v>
      </c>
      <c r="T1257" s="3">
        <v>0</v>
      </c>
      <c r="U1257" s="3">
        <v>11920.1040873783</v>
      </c>
      <c r="V1257" s="3">
        <v>1</v>
      </c>
    </row>
    <row r="1258" spans="1:22" ht="21.75" customHeight="1" x14ac:dyDescent="0.3">
      <c r="A1258" s="3" t="s">
        <v>1284</v>
      </c>
      <c r="B1258" s="3">
        <v>26</v>
      </c>
      <c r="C1258" s="3" t="s">
        <v>28</v>
      </c>
      <c r="D1258" s="3" t="s">
        <v>33</v>
      </c>
      <c r="E1258" s="3">
        <v>56135.869870308103</v>
      </c>
      <c r="F1258" s="3">
        <v>136</v>
      </c>
      <c r="G1258" s="3">
        <v>2457.64329494507</v>
      </c>
      <c r="H1258" s="3">
        <v>1</v>
      </c>
      <c r="I1258" s="3">
        <v>862.69473482263504</v>
      </c>
      <c r="J1258" s="3">
        <v>42</v>
      </c>
      <c r="K1258" s="3">
        <v>906.60415011076998</v>
      </c>
      <c r="L1258" s="3">
        <v>39</v>
      </c>
      <c r="M1258" s="3">
        <v>6</v>
      </c>
      <c r="N1258" s="3">
        <v>0</v>
      </c>
      <c r="O1258" s="3">
        <v>896</v>
      </c>
      <c r="P1258" s="3">
        <v>5</v>
      </c>
      <c r="Q1258" s="3">
        <v>0</v>
      </c>
      <c r="R1258" s="3">
        <v>4</v>
      </c>
      <c r="S1258" s="3">
        <v>1</v>
      </c>
      <c r="T1258" s="3">
        <v>0</v>
      </c>
      <c r="U1258" s="3">
        <v>11124.629699803099</v>
      </c>
      <c r="V1258" s="3">
        <v>1</v>
      </c>
    </row>
    <row r="1259" spans="1:22" ht="21.75" customHeight="1" x14ac:dyDescent="0.3">
      <c r="A1259" s="3" t="s">
        <v>1285</v>
      </c>
      <c r="B1259" s="3">
        <v>37</v>
      </c>
      <c r="C1259" s="3" t="s">
        <v>31</v>
      </c>
      <c r="D1259" s="3" t="s">
        <v>24</v>
      </c>
      <c r="E1259" s="3">
        <v>63386.8847671966</v>
      </c>
      <c r="F1259" s="3">
        <v>205</v>
      </c>
      <c r="G1259" s="3">
        <v>1822.4919110537001</v>
      </c>
      <c r="H1259" s="3">
        <v>6</v>
      </c>
      <c r="I1259" s="3">
        <v>573.04385260431297</v>
      </c>
      <c r="J1259" s="3">
        <v>36</v>
      </c>
      <c r="K1259" s="3">
        <v>669.21245224409904</v>
      </c>
      <c r="L1259" s="3">
        <v>5</v>
      </c>
      <c r="M1259" s="3">
        <v>4</v>
      </c>
      <c r="N1259" s="3">
        <v>9</v>
      </c>
      <c r="O1259" s="3">
        <v>806</v>
      </c>
      <c r="P1259" s="3">
        <v>4</v>
      </c>
      <c r="Q1259" s="3">
        <v>0</v>
      </c>
      <c r="R1259" s="3">
        <v>1</v>
      </c>
      <c r="S1259" s="3">
        <v>0</v>
      </c>
      <c r="T1259" s="3">
        <v>0</v>
      </c>
      <c r="U1259" s="3">
        <v>9326.6845117964895</v>
      </c>
      <c r="V1259" s="3">
        <v>0</v>
      </c>
    </row>
    <row r="1260" spans="1:22" ht="21.75" customHeight="1" x14ac:dyDescent="0.3">
      <c r="A1260" s="3" t="s">
        <v>1286</v>
      </c>
      <c r="B1260" s="3">
        <v>46</v>
      </c>
      <c r="C1260" s="3" t="s">
        <v>31</v>
      </c>
      <c r="D1260" s="3" t="s">
        <v>33</v>
      </c>
      <c r="E1260" s="3">
        <v>60007.077499247403</v>
      </c>
      <c r="F1260" s="3">
        <v>223</v>
      </c>
      <c r="G1260" s="3">
        <v>1289.1908968333</v>
      </c>
      <c r="H1260" s="3">
        <v>2</v>
      </c>
      <c r="I1260" s="3">
        <v>810.67668507514998</v>
      </c>
      <c r="J1260" s="3">
        <v>5</v>
      </c>
      <c r="K1260" s="3">
        <v>179.05377697882</v>
      </c>
      <c r="L1260" s="3">
        <v>19</v>
      </c>
      <c r="M1260" s="3">
        <v>14</v>
      </c>
      <c r="N1260" s="3">
        <v>9</v>
      </c>
      <c r="O1260" s="3">
        <v>739</v>
      </c>
      <c r="P1260" s="3">
        <v>2</v>
      </c>
      <c r="Q1260" s="3">
        <v>10984.001284440201</v>
      </c>
      <c r="R1260" s="3">
        <v>1</v>
      </c>
      <c r="S1260" s="3">
        <v>0</v>
      </c>
      <c r="T1260" s="3">
        <v>0</v>
      </c>
      <c r="U1260" s="3">
        <v>10793.437554747299</v>
      </c>
      <c r="V1260" s="3">
        <v>0</v>
      </c>
    </row>
    <row r="1261" spans="1:22" ht="21.75" customHeight="1" x14ac:dyDescent="0.3">
      <c r="A1261" s="3" t="s">
        <v>1287</v>
      </c>
      <c r="B1261" s="3">
        <v>53</v>
      </c>
      <c r="C1261" s="3" t="s">
        <v>28</v>
      </c>
      <c r="D1261" s="3" t="s">
        <v>26</v>
      </c>
      <c r="E1261" s="3">
        <v>13432.076406549701</v>
      </c>
      <c r="F1261" s="3">
        <v>124</v>
      </c>
      <c r="G1261" s="3">
        <v>1117.9244134877899</v>
      </c>
      <c r="H1261" s="3">
        <v>8</v>
      </c>
      <c r="I1261" s="3">
        <v>611.75982604134504</v>
      </c>
      <c r="J1261" s="3">
        <v>45</v>
      </c>
      <c r="K1261" s="3">
        <v>407.102657600155</v>
      </c>
      <c r="L1261" s="3">
        <v>54</v>
      </c>
      <c r="M1261" s="3">
        <v>6</v>
      </c>
      <c r="N1261" s="3">
        <v>5</v>
      </c>
      <c r="O1261" s="3">
        <v>545</v>
      </c>
      <c r="P1261" s="3">
        <v>5</v>
      </c>
      <c r="Q1261" s="3">
        <v>6011.9096389449496</v>
      </c>
      <c r="R1261" s="3">
        <v>5</v>
      </c>
      <c r="S1261" s="3">
        <v>0</v>
      </c>
      <c r="T1261" s="3">
        <v>0</v>
      </c>
      <c r="U1261" s="3">
        <v>15931.6970648968</v>
      </c>
      <c r="V1261" s="3">
        <v>1</v>
      </c>
    </row>
    <row r="1262" spans="1:22" ht="21.75" customHeight="1" x14ac:dyDescent="0.3">
      <c r="A1262" s="3" t="s">
        <v>1288</v>
      </c>
      <c r="B1262" s="3">
        <v>46</v>
      </c>
      <c r="C1262" s="3" t="s">
        <v>31</v>
      </c>
      <c r="D1262" s="3" t="s">
        <v>33</v>
      </c>
      <c r="E1262" s="3">
        <v>41775.1728955746</v>
      </c>
      <c r="F1262" s="3">
        <v>107</v>
      </c>
      <c r="G1262" s="3">
        <v>1976.88146944768</v>
      </c>
      <c r="H1262" s="3">
        <v>2</v>
      </c>
      <c r="I1262" s="3">
        <v>499.21485412523703</v>
      </c>
      <c r="J1262" s="3">
        <v>48</v>
      </c>
      <c r="K1262" s="3">
        <v>401.49123960403602</v>
      </c>
      <c r="L1262" s="3">
        <v>55</v>
      </c>
      <c r="M1262" s="3">
        <v>1</v>
      </c>
      <c r="N1262" s="3">
        <v>0</v>
      </c>
      <c r="O1262" s="3">
        <v>652</v>
      </c>
      <c r="P1262" s="3">
        <v>2</v>
      </c>
      <c r="Q1262" s="3">
        <v>9086.4334305973807</v>
      </c>
      <c r="R1262" s="3">
        <v>3</v>
      </c>
      <c r="S1262" s="3">
        <v>0</v>
      </c>
      <c r="T1262" s="3">
        <v>0</v>
      </c>
      <c r="U1262" s="3">
        <v>5698.5082858483001</v>
      </c>
      <c r="V1262" s="3">
        <v>0</v>
      </c>
    </row>
    <row r="1263" spans="1:22" ht="21.75" customHeight="1" x14ac:dyDescent="0.3">
      <c r="A1263" s="3" t="s">
        <v>1289</v>
      </c>
      <c r="B1263" s="3">
        <v>36</v>
      </c>
      <c r="C1263" s="3" t="s">
        <v>28</v>
      </c>
      <c r="D1263" s="3" t="s">
        <v>26</v>
      </c>
      <c r="E1263" s="3">
        <v>32588.9400146968</v>
      </c>
      <c r="F1263" s="3">
        <v>71</v>
      </c>
      <c r="G1263" s="3">
        <v>1028.68790515042</v>
      </c>
      <c r="H1263" s="3">
        <v>7</v>
      </c>
      <c r="I1263" s="3">
        <v>421.97988364439101</v>
      </c>
      <c r="J1263" s="3">
        <v>22</v>
      </c>
      <c r="K1263" s="3">
        <v>357.47924851190999</v>
      </c>
      <c r="L1263" s="3">
        <v>72</v>
      </c>
      <c r="M1263" s="3">
        <v>1</v>
      </c>
      <c r="N1263" s="3">
        <v>7</v>
      </c>
      <c r="O1263" s="3">
        <v>568</v>
      </c>
      <c r="P1263" s="3">
        <v>0</v>
      </c>
      <c r="Q1263" s="3">
        <v>20624.192734698699</v>
      </c>
      <c r="R1263" s="3">
        <v>6</v>
      </c>
      <c r="S1263" s="3">
        <v>0</v>
      </c>
      <c r="T1263" s="3">
        <v>0</v>
      </c>
      <c r="U1263" s="3">
        <v>9402.2322337660808</v>
      </c>
      <c r="V1263" s="3">
        <v>1</v>
      </c>
    </row>
    <row r="1264" spans="1:22" ht="21.75" customHeight="1" x14ac:dyDescent="0.3">
      <c r="A1264" s="3" t="s">
        <v>1290</v>
      </c>
      <c r="B1264" s="3">
        <v>62</v>
      </c>
      <c r="C1264" s="3" t="s">
        <v>31</v>
      </c>
      <c r="D1264" s="3" t="s">
        <v>33</v>
      </c>
      <c r="E1264" s="3">
        <v>44437.491035293198</v>
      </c>
      <c r="F1264" s="3">
        <v>73</v>
      </c>
      <c r="G1264" s="3">
        <v>2088.48073199484</v>
      </c>
      <c r="H1264" s="3">
        <v>1</v>
      </c>
      <c r="I1264" s="3">
        <v>1074.4334587303699</v>
      </c>
      <c r="J1264" s="3">
        <v>24</v>
      </c>
      <c r="K1264" s="3">
        <v>652.81856646062795</v>
      </c>
      <c r="L1264" s="3">
        <v>52</v>
      </c>
      <c r="M1264" s="3">
        <v>18</v>
      </c>
      <c r="N1264" s="3">
        <v>5</v>
      </c>
      <c r="O1264" s="3">
        <v>480</v>
      </c>
      <c r="P1264" s="3">
        <v>1</v>
      </c>
      <c r="Q1264" s="3">
        <v>15100.5539242797</v>
      </c>
      <c r="R1264" s="3">
        <v>5</v>
      </c>
      <c r="S1264" s="3">
        <v>0</v>
      </c>
      <c r="T1264" s="3">
        <v>0</v>
      </c>
      <c r="U1264" s="3">
        <v>2415.2357163822398</v>
      </c>
      <c r="V1264" s="3">
        <v>1</v>
      </c>
    </row>
    <row r="1265" spans="1:22" ht="21.75" customHeight="1" x14ac:dyDescent="0.3">
      <c r="A1265" s="3" t="s">
        <v>1291</v>
      </c>
      <c r="B1265" s="3">
        <v>63</v>
      </c>
      <c r="C1265" s="3" t="s">
        <v>28</v>
      </c>
      <c r="D1265" s="3" t="s">
        <v>33</v>
      </c>
      <c r="E1265" s="3">
        <v>47998.554161227803</v>
      </c>
      <c r="F1265" s="3">
        <v>152</v>
      </c>
      <c r="G1265" s="3">
        <v>1328.5186309518399</v>
      </c>
      <c r="H1265" s="3">
        <v>8</v>
      </c>
      <c r="I1265" s="3">
        <v>778.85785372435305</v>
      </c>
      <c r="J1265" s="3">
        <v>24</v>
      </c>
      <c r="K1265" s="3">
        <v>822.78603694302296</v>
      </c>
      <c r="L1265" s="3">
        <v>72</v>
      </c>
      <c r="M1265" s="3">
        <v>8</v>
      </c>
      <c r="N1265" s="3">
        <v>0</v>
      </c>
      <c r="O1265" s="3">
        <v>776</v>
      </c>
      <c r="P1265" s="3">
        <v>5</v>
      </c>
      <c r="Q1265" s="3">
        <v>11917.0906532397</v>
      </c>
      <c r="R1265" s="3">
        <v>3</v>
      </c>
      <c r="S1265" s="3">
        <v>0</v>
      </c>
      <c r="T1265" s="3">
        <v>0</v>
      </c>
      <c r="U1265" s="3">
        <v>15826.843193033301</v>
      </c>
      <c r="V1265" s="3">
        <v>0</v>
      </c>
    </row>
    <row r="1266" spans="1:22" ht="21.75" customHeight="1" x14ac:dyDescent="0.3">
      <c r="A1266" s="3" t="s">
        <v>1292</v>
      </c>
      <c r="B1266" s="3">
        <v>43</v>
      </c>
      <c r="C1266" s="3" t="s">
        <v>28</v>
      </c>
      <c r="D1266" s="3" t="s">
        <v>33</v>
      </c>
      <c r="E1266" s="3">
        <v>69194.334041514303</v>
      </c>
      <c r="F1266" s="3">
        <v>189</v>
      </c>
      <c r="G1266" s="3">
        <v>2534.4193029194498</v>
      </c>
      <c r="H1266" s="3">
        <v>0</v>
      </c>
      <c r="I1266" s="3">
        <v>910.07981033094404</v>
      </c>
      <c r="J1266" s="3">
        <v>2</v>
      </c>
      <c r="K1266" s="3">
        <v>226.433217094463</v>
      </c>
      <c r="L1266" s="3">
        <v>71</v>
      </c>
      <c r="M1266" s="3">
        <v>1</v>
      </c>
      <c r="N1266" s="3">
        <v>8</v>
      </c>
      <c r="O1266" s="3">
        <v>702</v>
      </c>
      <c r="P1266" s="3">
        <v>2</v>
      </c>
      <c r="Q1266" s="3">
        <v>13173.632067315601</v>
      </c>
      <c r="R1266" s="3">
        <v>4</v>
      </c>
      <c r="S1266" s="3">
        <v>0</v>
      </c>
      <c r="T1266" s="3">
        <v>0</v>
      </c>
      <c r="U1266" s="3">
        <v>8355.2888068466891</v>
      </c>
      <c r="V1266" s="3">
        <v>1</v>
      </c>
    </row>
    <row r="1267" spans="1:22" ht="21.75" customHeight="1" x14ac:dyDescent="0.3">
      <c r="A1267" s="3" t="s">
        <v>1293</v>
      </c>
      <c r="B1267" s="3">
        <v>44</v>
      </c>
      <c r="C1267" s="3" t="s">
        <v>23</v>
      </c>
      <c r="D1267" s="3" t="s">
        <v>33</v>
      </c>
      <c r="E1267" s="3">
        <v>55314.266660483503</v>
      </c>
      <c r="F1267" s="3">
        <v>177</v>
      </c>
      <c r="G1267" s="3">
        <v>744.29540969639697</v>
      </c>
      <c r="H1267" s="3">
        <v>11</v>
      </c>
      <c r="I1267" s="3">
        <v>853.085615030491</v>
      </c>
      <c r="J1267" s="3">
        <v>3</v>
      </c>
      <c r="K1267" s="3">
        <v>410.71786383098703</v>
      </c>
      <c r="L1267" s="3">
        <v>32</v>
      </c>
      <c r="M1267" s="3">
        <v>13</v>
      </c>
      <c r="N1267" s="3">
        <v>0</v>
      </c>
      <c r="O1267" s="3">
        <v>480</v>
      </c>
      <c r="P1267" s="3">
        <v>1</v>
      </c>
      <c r="Q1267" s="3">
        <v>7820.1255302188902</v>
      </c>
      <c r="R1267" s="3">
        <v>1</v>
      </c>
      <c r="S1267" s="3">
        <v>0</v>
      </c>
      <c r="T1267" s="3">
        <v>0</v>
      </c>
      <c r="U1267" s="3">
        <v>500</v>
      </c>
      <c r="V1267" s="3">
        <v>1</v>
      </c>
    </row>
    <row r="1268" spans="1:22" ht="21.75" customHeight="1" x14ac:dyDescent="0.3">
      <c r="A1268" s="3" t="s">
        <v>1294</v>
      </c>
      <c r="B1268" s="3">
        <v>26</v>
      </c>
      <c r="C1268" s="3" t="s">
        <v>28</v>
      </c>
      <c r="D1268" s="3" t="s">
        <v>24</v>
      </c>
      <c r="E1268" s="3">
        <v>75520.975511967496</v>
      </c>
      <c r="F1268" s="3">
        <v>119</v>
      </c>
      <c r="G1268" s="3">
        <v>1397.6204963256801</v>
      </c>
      <c r="H1268" s="3">
        <v>2</v>
      </c>
      <c r="I1268" s="3">
        <v>954.32158973292599</v>
      </c>
      <c r="J1268" s="3">
        <v>29</v>
      </c>
      <c r="K1268" s="3">
        <v>786.56033556600698</v>
      </c>
      <c r="L1268" s="3">
        <v>21</v>
      </c>
      <c r="M1268" s="3">
        <v>14</v>
      </c>
      <c r="N1268" s="3">
        <v>8</v>
      </c>
      <c r="O1268" s="3">
        <v>356</v>
      </c>
      <c r="P1268" s="3">
        <v>0</v>
      </c>
      <c r="Q1268" s="3">
        <v>9127.2067053134106</v>
      </c>
      <c r="R1268" s="3">
        <v>4</v>
      </c>
      <c r="S1268" s="3">
        <v>0</v>
      </c>
      <c r="T1268" s="3">
        <v>0</v>
      </c>
      <c r="U1268" s="3">
        <v>6324.64203351988</v>
      </c>
      <c r="V1268" s="3">
        <v>1</v>
      </c>
    </row>
    <row r="1269" spans="1:22" ht="21.75" customHeight="1" x14ac:dyDescent="0.3">
      <c r="A1269" s="3" t="s">
        <v>1295</v>
      </c>
      <c r="B1269" s="3">
        <v>25</v>
      </c>
      <c r="C1269" s="3" t="s">
        <v>28</v>
      </c>
      <c r="D1269" s="3" t="s">
        <v>33</v>
      </c>
      <c r="E1269" s="3">
        <v>37408.814340310797</v>
      </c>
      <c r="F1269" s="3">
        <v>198</v>
      </c>
      <c r="G1269" s="3">
        <v>764.84872306892601</v>
      </c>
      <c r="H1269" s="3">
        <v>10</v>
      </c>
      <c r="I1269" s="3">
        <v>710.84842350493795</v>
      </c>
      <c r="J1269" s="3">
        <v>32</v>
      </c>
      <c r="K1269" s="3">
        <v>289.99335485138198</v>
      </c>
      <c r="L1269" s="3">
        <v>49</v>
      </c>
      <c r="M1269" s="3">
        <v>11</v>
      </c>
      <c r="N1269" s="3">
        <v>2</v>
      </c>
      <c r="O1269" s="3">
        <v>721</v>
      </c>
      <c r="P1269" s="3">
        <v>5</v>
      </c>
      <c r="Q1269" s="3">
        <v>3702.0590643913201</v>
      </c>
      <c r="R1269" s="3">
        <v>4</v>
      </c>
      <c r="S1269" s="3">
        <v>0</v>
      </c>
      <c r="T1269" s="3">
        <v>0</v>
      </c>
      <c r="U1269" s="3">
        <v>13839.391707725799</v>
      </c>
      <c r="V1269" s="3">
        <v>1</v>
      </c>
    </row>
    <row r="1270" spans="1:22" ht="21.75" customHeight="1" x14ac:dyDescent="0.3">
      <c r="A1270" s="3" t="s">
        <v>1296</v>
      </c>
      <c r="B1270" s="3">
        <v>43</v>
      </c>
      <c r="C1270" s="3" t="s">
        <v>31</v>
      </c>
      <c r="D1270" s="3" t="s">
        <v>24</v>
      </c>
      <c r="E1270" s="3">
        <v>24492.621957407198</v>
      </c>
      <c r="F1270" s="3">
        <v>34</v>
      </c>
      <c r="G1270" s="3">
        <v>2802.56173543363</v>
      </c>
      <c r="H1270" s="3">
        <v>1</v>
      </c>
      <c r="I1270" s="3">
        <v>631.41989213089903</v>
      </c>
      <c r="J1270" s="3">
        <v>28</v>
      </c>
      <c r="K1270" s="3">
        <v>321.57595179381502</v>
      </c>
      <c r="L1270" s="3">
        <v>26</v>
      </c>
      <c r="M1270" s="3">
        <v>18</v>
      </c>
      <c r="N1270" s="3">
        <v>7</v>
      </c>
      <c r="O1270" s="3">
        <v>345</v>
      </c>
      <c r="P1270" s="3">
        <v>0</v>
      </c>
      <c r="Q1270" s="3">
        <v>16664.2609296788</v>
      </c>
      <c r="R1270" s="3">
        <v>2</v>
      </c>
      <c r="S1270" s="3">
        <v>0</v>
      </c>
      <c r="T1270" s="3">
        <v>0</v>
      </c>
      <c r="U1270" s="3">
        <v>11268.5409397686</v>
      </c>
      <c r="V1270" s="3">
        <v>1</v>
      </c>
    </row>
    <row r="1271" spans="1:22" ht="21.75" customHeight="1" x14ac:dyDescent="0.3">
      <c r="A1271" s="3" t="s">
        <v>1297</v>
      </c>
      <c r="B1271" s="3">
        <v>52</v>
      </c>
      <c r="C1271" s="3" t="s">
        <v>28</v>
      </c>
      <c r="D1271" s="3" t="s">
        <v>26</v>
      </c>
      <c r="E1271" s="3">
        <v>76194.367534768404</v>
      </c>
      <c r="F1271" s="3">
        <v>213</v>
      </c>
      <c r="G1271" s="3">
        <v>1516.6863150522599</v>
      </c>
      <c r="H1271" s="3">
        <v>11</v>
      </c>
      <c r="I1271" s="3">
        <v>514.65188471310705</v>
      </c>
      <c r="J1271" s="3">
        <v>3</v>
      </c>
      <c r="K1271" s="3">
        <v>0</v>
      </c>
      <c r="L1271" s="3">
        <v>47</v>
      </c>
      <c r="M1271" s="3">
        <v>14</v>
      </c>
      <c r="N1271" s="3">
        <v>7</v>
      </c>
      <c r="O1271" s="3">
        <v>385</v>
      </c>
      <c r="P1271" s="3">
        <v>5</v>
      </c>
      <c r="Q1271" s="3">
        <v>22624.124437136401</v>
      </c>
      <c r="R1271" s="3">
        <v>4</v>
      </c>
      <c r="S1271" s="3">
        <v>0</v>
      </c>
      <c r="T1271" s="3">
        <v>0</v>
      </c>
      <c r="U1271" s="3">
        <v>15443.7719109952</v>
      </c>
      <c r="V1271" s="3">
        <v>1</v>
      </c>
    </row>
    <row r="1272" spans="1:22" ht="21.75" customHeight="1" x14ac:dyDescent="0.3">
      <c r="A1272" s="3" t="s">
        <v>1298</v>
      </c>
      <c r="B1272" s="3">
        <v>68</v>
      </c>
      <c r="C1272" s="3" t="s">
        <v>23</v>
      </c>
      <c r="D1272" s="3" t="s">
        <v>26</v>
      </c>
      <c r="E1272" s="3">
        <v>57802.1942822114</v>
      </c>
      <c r="F1272" s="3">
        <v>111</v>
      </c>
      <c r="G1272" s="3">
        <v>694.122058268047</v>
      </c>
      <c r="H1272" s="3">
        <v>6</v>
      </c>
      <c r="I1272" s="3">
        <v>305.11080330751003</v>
      </c>
      <c r="J1272" s="3">
        <v>13</v>
      </c>
      <c r="K1272" s="3">
        <v>692.18739835228098</v>
      </c>
      <c r="L1272" s="3">
        <v>65</v>
      </c>
      <c r="M1272" s="3">
        <v>5</v>
      </c>
      <c r="N1272" s="3">
        <v>6</v>
      </c>
      <c r="O1272" s="3">
        <v>687</v>
      </c>
      <c r="P1272" s="3">
        <v>3</v>
      </c>
      <c r="Q1272" s="3">
        <v>20169.416633276101</v>
      </c>
      <c r="R1272" s="3">
        <v>3</v>
      </c>
      <c r="S1272" s="3">
        <v>0</v>
      </c>
      <c r="T1272" s="3">
        <v>0</v>
      </c>
      <c r="U1272" s="3">
        <v>7505.5345561321501</v>
      </c>
      <c r="V1272" s="3">
        <v>0</v>
      </c>
    </row>
    <row r="1273" spans="1:22" ht="21.75" customHeight="1" x14ac:dyDescent="0.3">
      <c r="A1273" s="3" t="s">
        <v>1299</v>
      </c>
      <c r="B1273" s="3">
        <v>48</v>
      </c>
      <c r="C1273" s="3" t="s">
        <v>31</v>
      </c>
      <c r="D1273" s="3" t="s">
        <v>24</v>
      </c>
      <c r="E1273" s="3">
        <v>36621.108187539903</v>
      </c>
      <c r="F1273" s="3">
        <v>99</v>
      </c>
      <c r="G1273" s="3">
        <v>778.31505972406603</v>
      </c>
      <c r="H1273" s="3">
        <v>4</v>
      </c>
      <c r="I1273" s="3">
        <v>407.28839028197899</v>
      </c>
      <c r="J1273" s="3">
        <v>20</v>
      </c>
      <c r="K1273" s="3">
        <v>550.56231798201998</v>
      </c>
      <c r="L1273" s="3">
        <v>12</v>
      </c>
      <c r="M1273" s="3">
        <v>9</v>
      </c>
      <c r="N1273" s="3">
        <v>1</v>
      </c>
      <c r="O1273" s="3">
        <v>893</v>
      </c>
      <c r="P1273" s="3">
        <v>2</v>
      </c>
      <c r="Q1273" s="3">
        <v>12148.9263795149</v>
      </c>
      <c r="R1273" s="3">
        <v>2</v>
      </c>
      <c r="S1273" s="3">
        <v>0</v>
      </c>
      <c r="T1273" s="3">
        <v>0</v>
      </c>
      <c r="U1273" s="3">
        <v>11730.641822595</v>
      </c>
      <c r="V1273" s="3">
        <v>0</v>
      </c>
    </row>
    <row r="1274" spans="1:22" ht="21.75" customHeight="1" x14ac:dyDescent="0.3">
      <c r="A1274" s="3" t="s">
        <v>1300</v>
      </c>
      <c r="B1274" s="3">
        <v>62</v>
      </c>
      <c r="C1274" s="3" t="s">
        <v>31</v>
      </c>
      <c r="D1274" s="3" t="s">
        <v>26</v>
      </c>
      <c r="E1274" s="3">
        <v>57880.811813185202</v>
      </c>
      <c r="F1274" s="3">
        <v>3</v>
      </c>
      <c r="G1274" s="3">
        <v>1911.2399353988001</v>
      </c>
      <c r="H1274" s="3">
        <v>7</v>
      </c>
      <c r="I1274" s="3">
        <v>672.10379761492197</v>
      </c>
      <c r="J1274" s="3">
        <v>6</v>
      </c>
      <c r="K1274" s="3">
        <v>416.469801668873</v>
      </c>
      <c r="L1274" s="3">
        <v>1</v>
      </c>
      <c r="M1274" s="3">
        <v>9</v>
      </c>
      <c r="N1274" s="3">
        <v>2</v>
      </c>
      <c r="O1274" s="3">
        <v>477</v>
      </c>
      <c r="P1274" s="3">
        <v>4</v>
      </c>
      <c r="Q1274" s="3">
        <v>17740.675289994499</v>
      </c>
      <c r="R1274" s="3">
        <v>1</v>
      </c>
      <c r="S1274" s="3">
        <v>0</v>
      </c>
      <c r="T1274" s="3">
        <v>0</v>
      </c>
      <c r="U1274" s="3">
        <v>9682.2892188252408</v>
      </c>
      <c r="V1274" s="3">
        <v>1</v>
      </c>
    </row>
    <row r="1275" spans="1:22" ht="21.75" customHeight="1" x14ac:dyDescent="0.3">
      <c r="A1275" s="3" t="s">
        <v>1301</v>
      </c>
      <c r="B1275" s="3">
        <v>41</v>
      </c>
      <c r="C1275" s="3" t="s">
        <v>23</v>
      </c>
      <c r="D1275" s="3" t="s">
        <v>26</v>
      </c>
      <c r="E1275" s="3">
        <v>65034.6722095898</v>
      </c>
      <c r="F1275" s="3">
        <v>184</v>
      </c>
      <c r="G1275" s="3">
        <v>45.194944261074902</v>
      </c>
      <c r="H1275" s="3">
        <v>1</v>
      </c>
      <c r="I1275" s="3">
        <v>238.93618044758301</v>
      </c>
      <c r="J1275" s="3">
        <v>20</v>
      </c>
      <c r="K1275" s="3">
        <v>98.608102956297401</v>
      </c>
      <c r="L1275" s="3">
        <v>45</v>
      </c>
      <c r="M1275" s="3">
        <v>2</v>
      </c>
      <c r="N1275" s="3">
        <v>4</v>
      </c>
      <c r="O1275" s="3">
        <v>392</v>
      </c>
      <c r="P1275" s="3">
        <v>5</v>
      </c>
      <c r="Q1275" s="3">
        <v>15265.084621489599</v>
      </c>
      <c r="R1275" s="3">
        <v>3</v>
      </c>
      <c r="S1275" s="3">
        <v>0</v>
      </c>
      <c r="T1275" s="3">
        <v>0</v>
      </c>
      <c r="U1275" s="3">
        <v>9573.7854173208107</v>
      </c>
      <c r="V1275" s="3">
        <v>1</v>
      </c>
    </row>
    <row r="1276" spans="1:22" ht="21.75" customHeight="1" x14ac:dyDescent="0.3">
      <c r="A1276" s="3" t="s">
        <v>1302</v>
      </c>
      <c r="B1276" s="3">
        <v>45</v>
      </c>
      <c r="C1276" s="3" t="s">
        <v>31</v>
      </c>
      <c r="D1276" s="3" t="s">
        <v>33</v>
      </c>
      <c r="E1276" s="3">
        <v>52145.434634136698</v>
      </c>
      <c r="F1276" s="3">
        <v>176</v>
      </c>
      <c r="G1276" s="3">
        <v>1357.4236887997299</v>
      </c>
      <c r="H1276" s="3">
        <v>7</v>
      </c>
      <c r="I1276" s="3">
        <v>316.19993355238898</v>
      </c>
      <c r="J1276" s="3">
        <v>6</v>
      </c>
      <c r="K1276" s="3">
        <v>414.309232902433</v>
      </c>
      <c r="L1276" s="3">
        <v>70</v>
      </c>
      <c r="M1276" s="3">
        <v>8</v>
      </c>
      <c r="N1276" s="3">
        <v>4</v>
      </c>
      <c r="O1276" s="3">
        <v>461</v>
      </c>
      <c r="P1276" s="3">
        <v>4</v>
      </c>
      <c r="Q1276" s="3">
        <v>13036.608360132401</v>
      </c>
      <c r="R1276" s="3">
        <v>0</v>
      </c>
      <c r="S1276" s="3">
        <v>1</v>
      </c>
      <c r="T1276" s="3">
        <v>0</v>
      </c>
      <c r="U1276" s="3">
        <v>3606.11434828135</v>
      </c>
      <c r="V1276" s="3">
        <v>1</v>
      </c>
    </row>
    <row r="1277" spans="1:22" ht="21.75" customHeight="1" x14ac:dyDescent="0.3">
      <c r="A1277" s="3" t="s">
        <v>1303</v>
      </c>
      <c r="B1277" s="3">
        <v>47</v>
      </c>
      <c r="C1277" s="3" t="s">
        <v>31</v>
      </c>
      <c r="D1277" s="3" t="s">
        <v>33</v>
      </c>
      <c r="E1277" s="3">
        <v>36877.3442955223</v>
      </c>
      <c r="F1277" s="3">
        <v>171</v>
      </c>
      <c r="G1277" s="3">
        <v>818.05676020595695</v>
      </c>
      <c r="H1277" s="3">
        <v>6</v>
      </c>
      <c r="I1277" s="3">
        <v>1164.7489624223099</v>
      </c>
      <c r="J1277" s="3">
        <v>0</v>
      </c>
      <c r="K1277" s="3">
        <v>19.306972840722899</v>
      </c>
      <c r="L1277" s="3">
        <v>10</v>
      </c>
      <c r="M1277" s="3">
        <v>4</v>
      </c>
      <c r="N1277" s="3">
        <v>1</v>
      </c>
      <c r="O1277" s="3">
        <v>525</v>
      </c>
      <c r="P1277" s="3">
        <v>5</v>
      </c>
      <c r="Q1277" s="3">
        <v>14112.293644625001</v>
      </c>
      <c r="R1277" s="3">
        <v>1</v>
      </c>
      <c r="S1277" s="3">
        <v>0</v>
      </c>
      <c r="T1277" s="3">
        <v>0</v>
      </c>
      <c r="U1277" s="3">
        <v>500</v>
      </c>
      <c r="V1277" s="3">
        <v>1</v>
      </c>
    </row>
    <row r="1278" spans="1:22" ht="21.75" customHeight="1" x14ac:dyDescent="0.3">
      <c r="A1278" s="3" t="s">
        <v>1304</v>
      </c>
      <c r="B1278" s="3">
        <v>69</v>
      </c>
      <c r="C1278" s="3" t="s">
        <v>31</v>
      </c>
      <c r="D1278" s="3" t="s">
        <v>33</v>
      </c>
      <c r="E1278" s="3">
        <v>42057.269512597799</v>
      </c>
      <c r="F1278" s="3">
        <v>110</v>
      </c>
      <c r="G1278" s="3">
        <v>1372.28435177193</v>
      </c>
      <c r="H1278" s="3">
        <v>11</v>
      </c>
      <c r="I1278" s="3">
        <v>878.46281969882705</v>
      </c>
      <c r="J1278" s="3">
        <v>33</v>
      </c>
      <c r="K1278" s="3">
        <v>456.161794364032</v>
      </c>
      <c r="L1278" s="3">
        <v>25</v>
      </c>
      <c r="M1278" s="3">
        <v>6</v>
      </c>
      <c r="N1278" s="3">
        <v>0</v>
      </c>
      <c r="O1278" s="3">
        <v>492</v>
      </c>
      <c r="P1278" s="3">
        <v>0</v>
      </c>
      <c r="Q1278" s="3">
        <v>4090.4227242822899</v>
      </c>
      <c r="R1278" s="3">
        <v>5</v>
      </c>
      <c r="S1278" s="3">
        <v>0</v>
      </c>
      <c r="T1278" s="3">
        <v>0</v>
      </c>
      <c r="U1278" s="3">
        <v>7748.2365835984701</v>
      </c>
      <c r="V1278" s="3">
        <v>1</v>
      </c>
    </row>
    <row r="1279" spans="1:22" ht="21.75" customHeight="1" x14ac:dyDescent="0.3">
      <c r="A1279" s="3" t="s">
        <v>1305</v>
      </c>
      <c r="B1279" s="3">
        <v>40</v>
      </c>
      <c r="C1279" s="3" t="s">
        <v>31</v>
      </c>
      <c r="D1279" s="3" t="s">
        <v>24</v>
      </c>
      <c r="E1279" s="3">
        <v>55231.1869612964</v>
      </c>
      <c r="F1279" s="3">
        <v>116</v>
      </c>
      <c r="G1279" s="3">
        <v>1580.9968790591799</v>
      </c>
      <c r="H1279" s="3">
        <v>10</v>
      </c>
      <c r="I1279" s="3">
        <v>641.85714512876802</v>
      </c>
      <c r="J1279" s="3">
        <v>22</v>
      </c>
      <c r="K1279" s="3">
        <v>980.18331804331604</v>
      </c>
      <c r="L1279" s="3">
        <v>62</v>
      </c>
      <c r="M1279" s="3">
        <v>18</v>
      </c>
      <c r="N1279" s="3">
        <v>4</v>
      </c>
      <c r="O1279" s="3">
        <v>445</v>
      </c>
      <c r="P1279" s="3">
        <v>4</v>
      </c>
      <c r="Q1279" s="3">
        <v>9119.3743545000707</v>
      </c>
      <c r="R1279" s="3">
        <v>0</v>
      </c>
      <c r="S1279" s="3">
        <v>0</v>
      </c>
      <c r="T1279" s="3">
        <v>0</v>
      </c>
      <c r="U1279" s="3">
        <v>500</v>
      </c>
      <c r="V1279" s="3">
        <v>1</v>
      </c>
    </row>
    <row r="1280" spans="1:22" ht="21.75" customHeight="1" x14ac:dyDescent="0.3">
      <c r="A1280" s="3" t="s">
        <v>1306</v>
      </c>
      <c r="B1280" s="3">
        <v>68</v>
      </c>
      <c r="C1280" s="3" t="s">
        <v>23</v>
      </c>
      <c r="D1280" s="3" t="s">
        <v>24</v>
      </c>
      <c r="E1280" s="3">
        <v>53579.983196402398</v>
      </c>
      <c r="F1280" s="3">
        <v>43</v>
      </c>
      <c r="G1280" s="3">
        <v>1421.24138717195</v>
      </c>
      <c r="H1280" s="3">
        <v>4</v>
      </c>
      <c r="I1280" s="3">
        <v>1595.0510606165999</v>
      </c>
      <c r="J1280" s="3">
        <v>2</v>
      </c>
      <c r="K1280" s="3">
        <v>549.05085003989996</v>
      </c>
      <c r="L1280" s="3">
        <v>48</v>
      </c>
      <c r="M1280" s="3">
        <v>9</v>
      </c>
      <c r="N1280" s="3">
        <v>4</v>
      </c>
      <c r="O1280" s="3">
        <v>553</v>
      </c>
      <c r="P1280" s="3">
        <v>4</v>
      </c>
      <c r="Q1280" s="3">
        <v>7906.5927494010002</v>
      </c>
      <c r="R1280" s="3">
        <v>3</v>
      </c>
      <c r="S1280" s="3">
        <v>0</v>
      </c>
      <c r="T1280" s="3">
        <v>0</v>
      </c>
      <c r="U1280" s="3">
        <v>10699.090868683201</v>
      </c>
      <c r="V1280" s="3">
        <v>1</v>
      </c>
    </row>
    <row r="1281" spans="1:22" ht="21.75" customHeight="1" x14ac:dyDescent="0.3">
      <c r="A1281" s="3" t="s">
        <v>1307</v>
      </c>
      <c r="B1281" s="3">
        <v>26</v>
      </c>
      <c r="C1281" s="3" t="s">
        <v>23</v>
      </c>
      <c r="D1281" s="3" t="s">
        <v>26</v>
      </c>
      <c r="E1281" s="3">
        <v>71820.681040137497</v>
      </c>
      <c r="F1281" s="3">
        <v>10</v>
      </c>
      <c r="G1281" s="3">
        <v>1287.07888154804</v>
      </c>
      <c r="H1281" s="3">
        <v>1</v>
      </c>
      <c r="I1281" s="3">
        <v>223.11259845044</v>
      </c>
      <c r="J1281" s="3">
        <v>17</v>
      </c>
      <c r="K1281" s="3">
        <v>808.10885687262805</v>
      </c>
      <c r="L1281" s="3">
        <v>62</v>
      </c>
      <c r="M1281" s="3">
        <v>10</v>
      </c>
      <c r="N1281" s="3">
        <v>2</v>
      </c>
      <c r="O1281" s="3">
        <v>821</v>
      </c>
      <c r="P1281" s="3">
        <v>5</v>
      </c>
      <c r="Q1281" s="3">
        <v>2928.33929390905</v>
      </c>
      <c r="R1281" s="3">
        <v>7</v>
      </c>
      <c r="S1281" s="3">
        <v>0</v>
      </c>
      <c r="T1281" s="3">
        <v>0</v>
      </c>
      <c r="U1281" s="3">
        <v>6110.9419919572301</v>
      </c>
      <c r="V1281" s="3">
        <v>1</v>
      </c>
    </row>
    <row r="1282" spans="1:22" ht="21.75" customHeight="1" x14ac:dyDescent="0.3">
      <c r="A1282" s="3" t="s">
        <v>1308</v>
      </c>
      <c r="B1282" s="3">
        <v>36</v>
      </c>
      <c r="C1282" s="3" t="s">
        <v>31</v>
      </c>
      <c r="D1282" s="3" t="s">
        <v>33</v>
      </c>
      <c r="E1282" s="3">
        <v>45033.616176763499</v>
      </c>
      <c r="F1282" s="3">
        <v>162</v>
      </c>
      <c r="G1282" s="3">
        <v>1632.4660680822799</v>
      </c>
      <c r="H1282" s="3">
        <v>9</v>
      </c>
      <c r="I1282" s="3">
        <v>1141.46394676164</v>
      </c>
      <c r="J1282" s="3">
        <v>42</v>
      </c>
      <c r="K1282" s="3">
        <v>826.34492852182098</v>
      </c>
      <c r="L1282" s="3">
        <v>20</v>
      </c>
      <c r="M1282" s="3">
        <v>5</v>
      </c>
      <c r="N1282" s="3">
        <v>7</v>
      </c>
      <c r="O1282" s="3">
        <v>786</v>
      </c>
      <c r="P1282" s="3">
        <v>4</v>
      </c>
      <c r="Q1282" s="3">
        <v>15461.311208928801</v>
      </c>
      <c r="R1282" s="3">
        <v>1</v>
      </c>
      <c r="S1282" s="3">
        <v>0</v>
      </c>
      <c r="T1282" s="3">
        <v>0</v>
      </c>
      <c r="U1282" s="3">
        <v>4233.3202813239504</v>
      </c>
      <c r="V1282" s="3">
        <v>0</v>
      </c>
    </row>
    <row r="1283" spans="1:22" ht="21.75" customHeight="1" x14ac:dyDescent="0.3">
      <c r="A1283" s="3" t="s">
        <v>1309</v>
      </c>
      <c r="B1283" s="3">
        <v>39</v>
      </c>
      <c r="C1283" s="3" t="s">
        <v>31</v>
      </c>
      <c r="D1283" s="3" t="s">
        <v>24</v>
      </c>
      <c r="E1283" s="3">
        <v>32652.309229240698</v>
      </c>
      <c r="F1283" s="3">
        <v>32</v>
      </c>
      <c r="G1283" s="3">
        <v>2899.9231778333301</v>
      </c>
      <c r="H1283" s="3">
        <v>10</v>
      </c>
      <c r="I1283" s="3">
        <v>760.98687102720396</v>
      </c>
      <c r="J1283" s="3">
        <v>11</v>
      </c>
      <c r="K1283" s="3">
        <v>367.95191259774703</v>
      </c>
      <c r="L1283" s="3">
        <v>48</v>
      </c>
      <c r="M1283" s="3">
        <v>18</v>
      </c>
      <c r="N1283" s="3">
        <v>5</v>
      </c>
      <c r="O1283" s="3">
        <v>766</v>
      </c>
      <c r="P1283" s="3">
        <v>3</v>
      </c>
      <c r="Q1283" s="3">
        <v>16214.1758412291</v>
      </c>
      <c r="R1283" s="3">
        <v>0</v>
      </c>
      <c r="S1283" s="3">
        <v>0</v>
      </c>
      <c r="T1283" s="3">
        <v>0</v>
      </c>
      <c r="U1283" s="3">
        <v>4113.50189597186</v>
      </c>
      <c r="V1283" s="3">
        <v>0</v>
      </c>
    </row>
    <row r="1284" spans="1:22" ht="21.75" customHeight="1" x14ac:dyDescent="0.3">
      <c r="A1284" s="3" t="s">
        <v>1310</v>
      </c>
      <c r="B1284" s="3">
        <v>60</v>
      </c>
      <c r="C1284" s="3" t="s">
        <v>23</v>
      </c>
      <c r="D1284" s="3" t="s">
        <v>24</v>
      </c>
      <c r="E1284" s="3">
        <v>96386.977932260605</v>
      </c>
      <c r="F1284" s="3">
        <v>48</v>
      </c>
      <c r="G1284" s="3">
        <v>2519.1088214567499</v>
      </c>
      <c r="H1284" s="3">
        <v>6</v>
      </c>
      <c r="I1284" s="3">
        <v>1074.7664580194801</v>
      </c>
      <c r="J1284" s="3">
        <v>13</v>
      </c>
      <c r="K1284" s="3">
        <v>654.61734186593799</v>
      </c>
      <c r="L1284" s="3">
        <v>78</v>
      </c>
      <c r="M1284" s="3">
        <v>6</v>
      </c>
      <c r="N1284" s="3">
        <v>1</v>
      </c>
      <c r="O1284" s="3">
        <v>744</v>
      </c>
      <c r="P1284" s="3">
        <v>3</v>
      </c>
      <c r="Q1284" s="3">
        <v>0</v>
      </c>
      <c r="R1284" s="3">
        <v>0</v>
      </c>
      <c r="S1284" s="3">
        <v>0</v>
      </c>
      <c r="T1284" s="3">
        <v>0</v>
      </c>
      <c r="U1284" s="3">
        <v>8350.2638389018994</v>
      </c>
      <c r="V1284" s="3">
        <v>0</v>
      </c>
    </row>
    <row r="1285" spans="1:22" ht="21.75" customHeight="1" x14ac:dyDescent="0.3">
      <c r="A1285" s="3" t="s">
        <v>1311</v>
      </c>
      <c r="B1285" s="3">
        <v>68</v>
      </c>
      <c r="C1285" s="3" t="s">
        <v>23</v>
      </c>
      <c r="D1285" s="3" t="s">
        <v>33</v>
      </c>
      <c r="E1285" s="3">
        <v>53140.787590779299</v>
      </c>
      <c r="F1285" s="3">
        <v>222</v>
      </c>
      <c r="G1285" s="3">
        <v>1229.82646206562</v>
      </c>
      <c r="H1285" s="3">
        <v>9</v>
      </c>
      <c r="I1285" s="3">
        <v>838.13380104478199</v>
      </c>
      <c r="J1285" s="3">
        <v>40</v>
      </c>
      <c r="K1285" s="3">
        <v>0</v>
      </c>
      <c r="L1285" s="3">
        <v>79</v>
      </c>
      <c r="M1285" s="3">
        <v>15</v>
      </c>
      <c r="N1285" s="3">
        <v>1</v>
      </c>
      <c r="O1285" s="3">
        <v>705</v>
      </c>
      <c r="P1285" s="3">
        <v>5</v>
      </c>
      <c r="Q1285" s="3">
        <v>11911.5817620662</v>
      </c>
      <c r="R1285" s="3">
        <v>1</v>
      </c>
      <c r="S1285" s="3">
        <v>0</v>
      </c>
      <c r="T1285" s="3">
        <v>0</v>
      </c>
      <c r="U1285" s="3">
        <v>12309.1973107045</v>
      </c>
      <c r="V1285" s="3">
        <v>0</v>
      </c>
    </row>
    <row r="1286" spans="1:22" ht="21.75" customHeight="1" x14ac:dyDescent="0.3">
      <c r="A1286" s="3" t="s">
        <v>1312</v>
      </c>
      <c r="B1286" s="3">
        <v>39</v>
      </c>
      <c r="C1286" s="3" t="s">
        <v>23</v>
      </c>
      <c r="D1286" s="3" t="s">
        <v>24</v>
      </c>
      <c r="E1286" s="3">
        <v>65016.729642011698</v>
      </c>
      <c r="F1286" s="3">
        <v>107</v>
      </c>
      <c r="G1286" s="3">
        <v>2080.0129627033398</v>
      </c>
      <c r="H1286" s="3">
        <v>3</v>
      </c>
      <c r="I1286" s="3">
        <v>144.71422821415999</v>
      </c>
      <c r="J1286" s="3">
        <v>27</v>
      </c>
      <c r="K1286" s="3">
        <v>570.30674272501597</v>
      </c>
      <c r="L1286" s="3">
        <v>8</v>
      </c>
      <c r="M1286" s="3">
        <v>11</v>
      </c>
      <c r="N1286" s="3">
        <v>3</v>
      </c>
      <c r="O1286" s="3">
        <v>614</v>
      </c>
      <c r="P1286" s="3">
        <v>0</v>
      </c>
      <c r="Q1286" s="3">
        <v>9965.7247059405599</v>
      </c>
      <c r="R1286" s="3">
        <v>4</v>
      </c>
      <c r="S1286" s="3">
        <v>1</v>
      </c>
      <c r="T1286" s="3">
        <v>0</v>
      </c>
      <c r="U1286" s="3">
        <v>6669.4318969341402</v>
      </c>
      <c r="V1286" s="3">
        <v>1</v>
      </c>
    </row>
    <row r="1287" spans="1:22" ht="21.75" customHeight="1" x14ac:dyDescent="0.3">
      <c r="A1287" s="3" t="s">
        <v>1313</v>
      </c>
      <c r="B1287" s="3">
        <v>41</v>
      </c>
      <c r="C1287" s="3" t="s">
        <v>31</v>
      </c>
      <c r="D1287" s="3" t="s">
        <v>33</v>
      </c>
      <c r="E1287" s="3">
        <v>59393.270696465799</v>
      </c>
      <c r="F1287" s="3">
        <v>182</v>
      </c>
      <c r="G1287" s="3">
        <v>2040.8093046137401</v>
      </c>
      <c r="H1287" s="3">
        <v>3</v>
      </c>
      <c r="I1287" s="3">
        <v>833.41116364559002</v>
      </c>
      <c r="J1287" s="3">
        <v>41</v>
      </c>
      <c r="K1287" s="3">
        <v>768.91344991795495</v>
      </c>
      <c r="L1287" s="3">
        <v>20</v>
      </c>
      <c r="M1287" s="3">
        <v>17</v>
      </c>
      <c r="N1287" s="3">
        <v>5</v>
      </c>
      <c r="O1287" s="3">
        <v>390</v>
      </c>
      <c r="P1287" s="3">
        <v>5</v>
      </c>
      <c r="Q1287" s="3">
        <v>8253.510593088</v>
      </c>
      <c r="R1287" s="3">
        <v>6</v>
      </c>
      <c r="S1287" s="3">
        <v>0</v>
      </c>
      <c r="T1287" s="3">
        <v>0</v>
      </c>
      <c r="U1287" s="3">
        <v>4594.4536851892599</v>
      </c>
      <c r="V1287" s="3">
        <v>1</v>
      </c>
    </row>
    <row r="1288" spans="1:22" ht="21.75" customHeight="1" x14ac:dyDescent="0.3">
      <c r="A1288" s="3" t="s">
        <v>1314</v>
      </c>
      <c r="B1288" s="3">
        <v>47</v>
      </c>
      <c r="C1288" s="3" t="s">
        <v>31</v>
      </c>
      <c r="D1288" s="3" t="s">
        <v>26</v>
      </c>
      <c r="E1288" s="3">
        <v>53358.339894096003</v>
      </c>
      <c r="F1288" s="3">
        <v>98</v>
      </c>
      <c r="G1288" s="3">
        <v>1196.74423553315</v>
      </c>
      <c r="H1288" s="3">
        <v>7</v>
      </c>
      <c r="I1288" s="3">
        <v>917.44454912385902</v>
      </c>
      <c r="J1288" s="3">
        <v>44</v>
      </c>
      <c r="K1288" s="3">
        <v>630.60833122960503</v>
      </c>
      <c r="L1288" s="3">
        <v>52</v>
      </c>
      <c r="M1288" s="3">
        <v>13</v>
      </c>
      <c r="N1288" s="3">
        <v>8</v>
      </c>
      <c r="O1288" s="3">
        <v>695</v>
      </c>
      <c r="P1288" s="3">
        <v>4</v>
      </c>
      <c r="Q1288" s="3">
        <v>2113.4739770856499</v>
      </c>
      <c r="R1288" s="3">
        <v>3</v>
      </c>
      <c r="S1288" s="3">
        <v>1</v>
      </c>
      <c r="T1288" s="3">
        <v>0</v>
      </c>
      <c r="U1288" s="3">
        <v>4656.2708555270101</v>
      </c>
      <c r="V1288" s="3">
        <v>1</v>
      </c>
    </row>
    <row r="1289" spans="1:22" ht="21.75" customHeight="1" x14ac:dyDescent="0.3">
      <c r="A1289" s="3" t="s">
        <v>1315</v>
      </c>
      <c r="B1289" s="3">
        <v>59</v>
      </c>
      <c r="C1289" s="3" t="s">
        <v>28</v>
      </c>
      <c r="D1289" s="3" t="s">
        <v>26</v>
      </c>
      <c r="E1289" s="3">
        <v>45900.612846623</v>
      </c>
      <c r="F1289" s="3">
        <v>219</v>
      </c>
      <c r="G1289" s="3">
        <v>1474.5852595173801</v>
      </c>
      <c r="H1289" s="3">
        <v>5</v>
      </c>
      <c r="I1289" s="3">
        <v>32.805145516455099</v>
      </c>
      <c r="J1289" s="3">
        <v>23</v>
      </c>
      <c r="K1289" s="3">
        <v>410.32299244353197</v>
      </c>
      <c r="L1289" s="3">
        <v>54</v>
      </c>
      <c r="M1289" s="3">
        <v>15</v>
      </c>
      <c r="N1289" s="3">
        <v>7</v>
      </c>
      <c r="O1289" s="3">
        <v>362</v>
      </c>
      <c r="P1289" s="3">
        <v>0</v>
      </c>
      <c r="Q1289" s="3">
        <v>12364.590071942001</v>
      </c>
      <c r="R1289" s="3">
        <v>3</v>
      </c>
      <c r="S1289" s="3">
        <v>1</v>
      </c>
      <c r="T1289" s="3">
        <v>0</v>
      </c>
      <c r="U1289" s="3">
        <v>15290.742300318399</v>
      </c>
      <c r="V1289" s="3">
        <v>1</v>
      </c>
    </row>
    <row r="1290" spans="1:22" ht="21.75" customHeight="1" x14ac:dyDescent="0.3">
      <c r="A1290" s="3" t="s">
        <v>1316</v>
      </c>
      <c r="B1290" s="3">
        <v>68</v>
      </c>
      <c r="C1290" s="3" t="s">
        <v>23</v>
      </c>
      <c r="D1290" s="3" t="s">
        <v>26</v>
      </c>
      <c r="E1290" s="3">
        <v>10000</v>
      </c>
      <c r="F1290" s="3">
        <v>228</v>
      </c>
      <c r="G1290" s="3">
        <v>1930.0128732932801</v>
      </c>
      <c r="H1290" s="3">
        <v>8</v>
      </c>
      <c r="I1290" s="3">
        <v>1480.4169028306601</v>
      </c>
      <c r="J1290" s="3">
        <v>23</v>
      </c>
      <c r="K1290" s="3">
        <v>813.92416064454198</v>
      </c>
      <c r="L1290" s="3">
        <v>40</v>
      </c>
      <c r="M1290" s="3">
        <v>5</v>
      </c>
      <c r="N1290" s="3">
        <v>7</v>
      </c>
      <c r="O1290" s="3">
        <v>314</v>
      </c>
      <c r="P1290" s="3">
        <v>0</v>
      </c>
      <c r="Q1290" s="3">
        <v>12112.279265806799</v>
      </c>
      <c r="R1290" s="3">
        <v>7</v>
      </c>
      <c r="S1290" s="3">
        <v>0</v>
      </c>
      <c r="T1290" s="3">
        <v>0</v>
      </c>
      <c r="U1290" s="3">
        <v>7789.7023247509896</v>
      </c>
      <c r="V1290" s="3">
        <v>1</v>
      </c>
    </row>
    <row r="1291" spans="1:22" ht="21.75" customHeight="1" x14ac:dyDescent="0.3">
      <c r="A1291" s="3" t="s">
        <v>1317</v>
      </c>
      <c r="B1291" s="3">
        <v>26</v>
      </c>
      <c r="C1291" s="3" t="s">
        <v>31</v>
      </c>
      <c r="D1291" s="3" t="s">
        <v>33</v>
      </c>
      <c r="E1291" s="3">
        <v>30862.0176656392</v>
      </c>
      <c r="F1291" s="3">
        <v>63</v>
      </c>
      <c r="G1291" s="3">
        <v>915.72701266028696</v>
      </c>
      <c r="H1291" s="3">
        <v>10</v>
      </c>
      <c r="I1291" s="3">
        <v>908.92265796047002</v>
      </c>
      <c r="J1291" s="3">
        <v>2</v>
      </c>
      <c r="K1291" s="3">
        <v>784.33094832203994</v>
      </c>
      <c r="L1291" s="3">
        <v>5</v>
      </c>
      <c r="M1291" s="3">
        <v>0</v>
      </c>
      <c r="N1291" s="3">
        <v>1</v>
      </c>
      <c r="O1291" s="3">
        <v>721</v>
      </c>
      <c r="P1291" s="3">
        <v>0</v>
      </c>
      <c r="Q1291" s="3">
        <v>9738.0274656599504</v>
      </c>
      <c r="R1291" s="3">
        <v>2</v>
      </c>
      <c r="S1291" s="3">
        <v>0</v>
      </c>
      <c r="T1291" s="3">
        <v>0</v>
      </c>
      <c r="U1291" s="3">
        <v>500</v>
      </c>
      <c r="V1291" s="3">
        <v>0</v>
      </c>
    </row>
    <row r="1292" spans="1:22" ht="21.75" customHeight="1" x14ac:dyDescent="0.3">
      <c r="A1292" s="3" t="s">
        <v>1318</v>
      </c>
      <c r="B1292" s="3">
        <v>20</v>
      </c>
      <c r="C1292" s="3" t="s">
        <v>23</v>
      </c>
      <c r="D1292" s="3" t="s">
        <v>24</v>
      </c>
      <c r="E1292" s="3">
        <v>55924.145841511301</v>
      </c>
      <c r="F1292" s="3">
        <v>227</v>
      </c>
      <c r="G1292" s="3">
        <v>1307.52284897596</v>
      </c>
      <c r="H1292" s="3">
        <v>1</v>
      </c>
      <c r="I1292" s="3">
        <v>1035.1957090477699</v>
      </c>
      <c r="J1292" s="3">
        <v>8</v>
      </c>
      <c r="K1292" s="3">
        <v>487.69177955918502</v>
      </c>
      <c r="L1292" s="3">
        <v>0</v>
      </c>
      <c r="M1292" s="3">
        <v>12</v>
      </c>
      <c r="N1292" s="3">
        <v>3</v>
      </c>
      <c r="O1292" s="3">
        <v>515</v>
      </c>
      <c r="P1292" s="3">
        <v>3</v>
      </c>
      <c r="Q1292" s="3">
        <v>16851.431030919201</v>
      </c>
      <c r="R1292" s="3">
        <v>1</v>
      </c>
      <c r="S1292" s="3">
        <v>0</v>
      </c>
      <c r="T1292" s="3">
        <v>0</v>
      </c>
      <c r="U1292" s="3">
        <v>6233.7742547069101</v>
      </c>
      <c r="V1292" s="3">
        <v>1</v>
      </c>
    </row>
    <row r="1293" spans="1:22" ht="21.75" customHeight="1" x14ac:dyDescent="0.3">
      <c r="A1293" s="3" t="s">
        <v>1319</v>
      </c>
      <c r="B1293" s="3">
        <v>51</v>
      </c>
      <c r="C1293" s="3" t="s">
        <v>31</v>
      </c>
      <c r="D1293" s="3" t="s">
        <v>26</v>
      </c>
      <c r="E1293" s="3">
        <v>10000</v>
      </c>
      <c r="F1293" s="3">
        <v>143</v>
      </c>
      <c r="G1293" s="3">
        <v>1341.8556058197801</v>
      </c>
      <c r="H1293" s="3">
        <v>4</v>
      </c>
      <c r="I1293" s="3">
        <v>392.06471364829099</v>
      </c>
      <c r="J1293" s="3">
        <v>23</v>
      </c>
      <c r="K1293" s="3">
        <v>872.69570673388898</v>
      </c>
      <c r="L1293" s="3">
        <v>63</v>
      </c>
      <c r="M1293" s="3">
        <v>5</v>
      </c>
      <c r="N1293" s="3">
        <v>5</v>
      </c>
      <c r="O1293" s="3">
        <v>433</v>
      </c>
      <c r="P1293" s="3">
        <v>3</v>
      </c>
      <c r="Q1293" s="3">
        <v>16589.1620249931</v>
      </c>
      <c r="R1293" s="3">
        <v>3</v>
      </c>
      <c r="S1293" s="3">
        <v>0</v>
      </c>
      <c r="T1293" s="3">
        <v>0</v>
      </c>
      <c r="U1293" s="3">
        <v>1546.4362902913699</v>
      </c>
      <c r="V1293" s="3">
        <v>1</v>
      </c>
    </row>
    <row r="1294" spans="1:22" ht="21.75" customHeight="1" x14ac:dyDescent="0.3">
      <c r="A1294" s="3" t="s">
        <v>1320</v>
      </c>
      <c r="B1294" s="3">
        <v>32</v>
      </c>
      <c r="C1294" s="3" t="s">
        <v>23</v>
      </c>
      <c r="D1294" s="3" t="s">
        <v>26</v>
      </c>
      <c r="E1294" s="3">
        <v>51289.131068784998</v>
      </c>
      <c r="F1294" s="3">
        <v>91</v>
      </c>
      <c r="G1294" s="3">
        <v>1284.25603062038</v>
      </c>
      <c r="H1294" s="3">
        <v>5</v>
      </c>
      <c r="I1294" s="3">
        <v>1041.71613275097</v>
      </c>
      <c r="J1294" s="3">
        <v>1</v>
      </c>
      <c r="K1294" s="3">
        <v>629.515320243931</v>
      </c>
      <c r="L1294" s="3">
        <v>4</v>
      </c>
      <c r="M1294" s="3">
        <v>5</v>
      </c>
      <c r="N1294" s="3">
        <v>5</v>
      </c>
      <c r="O1294" s="3">
        <v>593</v>
      </c>
      <c r="P1294" s="3">
        <v>2</v>
      </c>
      <c r="Q1294" s="3">
        <v>821.67012185501505</v>
      </c>
      <c r="R1294" s="3">
        <v>0</v>
      </c>
      <c r="S1294" s="3">
        <v>0</v>
      </c>
      <c r="T1294" s="3">
        <v>0</v>
      </c>
      <c r="U1294" s="3">
        <v>5221.8445695158198</v>
      </c>
      <c r="V1294" s="3">
        <v>0</v>
      </c>
    </row>
    <row r="1295" spans="1:22" ht="21.75" customHeight="1" x14ac:dyDescent="0.3">
      <c r="A1295" s="3" t="s">
        <v>1321</v>
      </c>
      <c r="B1295" s="3">
        <v>49</v>
      </c>
      <c r="C1295" s="3" t="s">
        <v>31</v>
      </c>
      <c r="D1295" s="3" t="s">
        <v>26</v>
      </c>
      <c r="E1295" s="3">
        <v>61902.149195557802</v>
      </c>
      <c r="F1295" s="3">
        <v>236</v>
      </c>
      <c r="G1295" s="3">
        <v>1252.77277943632</v>
      </c>
      <c r="H1295" s="3">
        <v>7</v>
      </c>
      <c r="I1295" s="3">
        <v>1181.3265608470699</v>
      </c>
      <c r="J1295" s="3">
        <v>39</v>
      </c>
      <c r="K1295" s="3">
        <v>97.546597546125</v>
      </c>
      <c r="L1295" s="3">
        <v>25</v>
      </c>
      <c r="M1295" s="3">
        <v>5</v>
      </c>
      <c r="N1295" s="3">
        <v>9</v>
      </c>
      <c r="O1295" s="3">
        <v>826</v>
      </c>
      <c r="P1295" s="3">
        <v>5</v>
      </c>
      <c r="Q1295" s="3">
        <v>16576.647603829198</v>
      </c>
      <c r="R1295" s="3">
        <v>1</v>
      </c>
      <c r="S1295" s="3">
        <v>0</v>
      </c>
      <c r="T1295" s="3">
        <v>0</v>
      </c>
      <c r="U1295" s="3">
        <v>2701.5188999840898</v>
      </c>
      <c r="V1295" s="3">
        <v>0</v>
      </c>
    </row>
    <row r="1296" spans="1:22" ht="21.75" customHeight="1" x14ac:dyDescent="0.3">
      <c r="A1296" s="3" t="s">
        <v>1322</v>
      </c>
      <c r="B1296" s="3">
        <v>42</v>
      </c>
      <c r="C1296" s="3" t="s">
        <v>28</v>
      </c>
      <c r="D1296" s="3" t="s">
        <v>24</v>
      </c>
      <c r="E1296" s="3">
        <v>64999.0151078618</v>
      </c>
      <c r="F1296" s="3">
        <v>170</v>
      </c>
      <c r="G1296" s="3">
        <v>1853.7468971221499</v>
      </c>
      <c r="H1296" s="3">
        <v>3</v>
      </c>
      <c r="I1296" s="3">
        <v>888.74887984824602</v>
      </c>
      <c r="J1296" s="3">
        <v>27</v>
      </c>
      <c r="K1296" s="3">
        <v>580.05381491748506</v>
      </c>
      <c r="L1296" s="3">
        <v>0</v>
      </c>
      <c r="M1296" s="3">
        <v>11</v>
      </c>
      <c r="N1296" s="3">
        <v>5</v>
      </c>
      <c r="O1296" s="3">
        <v>627</v>
      </c>
      <c r="P1296" s="3">
        <v>4</v>
      </c>
      <c r="Q1296" s="3">
        <v>6264.8469385830203</v>
      </c>
      <c r="R1296" s="3">
        <v>5</v>
      </c>
      <c r="S1296" s="3">
        <v>0</v>
      </c>
      <c r="T1296" s="3">
        <v>0</v>
      </c>
      <c r="U1296" s="3">
        <v>16580.859914992401</v>
      </c>
      <c r="V1296" s="3">
        <v>1</v>
      </c>
    </row>
    <row r="1297" spans="1:22" ht="21.75" customHeight="1" x14ac:dyDescent="0.3">
      <c r="A1297" s="3" t="s">
        <v>1323</v>
      </c>
      <c r="B1297" s="3">
        <v>38</v>
      </c>
      <c r="C1297" s="3" t="s">
        <v>28</v>
      </c>
      <c r="D1297" s="3" t="s">
        <v>24</v>
      </c>
      <c r="E1297" s="3">
        <v>60766.794454364703</v>
      </c>
      <c r="F1297" s="3">
        <v>233</v>
      </c>
      <c r="G1297" s="3">
        <v>1521.1918010228601</v>
      </c>
      <c r="H1297" s="3">
        <v>10</v>
      </c>
      <c r="I1297" s="3">
        <v>796.71995451773205</v>
      </c>
      <c r="J1297" s="3">
        <v>6</v>
      </c>
      <c r="K1297" s="3">
        <v>320.78885707618502</v>
      </c>
      <c r="L1297" s="3">
        <v>0</v>
      </c>
      <c r="M1297" s="3">
        <v>8</v>
      </c>
      <c r="N1297" s="3">
        <v>7</v>
      </c>
      <c r="O1297" s="3">
        <v>840</v>
      </c>
      <c r="P1297" s="3">
        <v>5</v>
      </c>
      <c r="Q1297" s="3">
        <v>10363.087602456</v>
      </c>
      <c r="R1297" s="3">
        <v>7</v>
      </c>
      <c r="S1297" s="3">
        <v>0</v>
      </c>
      <c r="T1297" s="3">
        <v>0</v>
      </c>
      <c r="U1297" s="3">
        <v>9433.8044682386699</v>
      </c>
      <c r="V1297" s="3">
        <v>1</v>
      </c>
    </row>
    <row r="1298" spans="1:22" ht="21.75" customHeight="1" x14ac:dyDescent="0.3">
      <c r="A1298" s="3" t="s">
        <v>1324</v>
      </c>
      <c r="B1298" s="3">
        <v>51</v>
      </c>
      <c r="C1298" s="3" t="s">
        <v>23</v>
      </c>
      <c r="D1298" s="3" t="s">
        <v>33</v>
      </c>
      <c r="E1298" s="3">
        <v>67251.055129108106</v>
      </c>
      <c r="F1298" s="3">
        <v>128</v>
      </c>
      <c r="G1298" s="3">
        <v>2011.4692833947399</v>
      </c>
      <c r="H1298" s="3">
        <v>6</v>
      </c>
      <c r="I1298" s="3">
        <v>487.24415628555403</v>
      </c>
      <c r="J1298" s="3">
        <v>8</v>
      </c>
      <c r="K1298" s="3">
        <v>624.239798487749</v>
      </c>
      <c r="L1298" s="3">
        <v>37</v>
      </c>
      <c r="M1298" s="3">
        <v>19</v>
      </c>
      <c r="N1298" s="3">
        <v>7</v>
      </c>
      <c r="O1298" s="3">
        <v>557</v>
      </c>
      <c r="P1298" s="3">
        <v>1</v>
      </c>
      <c r="Q1298" s="3">
        <v>21889.924229161999</v>
      </c>
      <c r="R1298" s="3">
        <v>0</v>
      </c>
      <c r="S1298" s="3">
        <v>0</v>
      </c>
      <c r="T1298" s="3">
        <v>0</v>
      </c>
      <c r="U1298" s="3">
        <v>12800.8095931922</v>
      </c>
      <c r="V1298" s="3">
        <v>1</v>
      </c>
    </row>
    <row r="1299" spans="1:22" ht="21.75" customHeight="1" x14ac:dyDescent="0.3">
      <c r="A1299" s="3" t="s">
        <v>1325</v>
      </c>
      <c r="B1299" s="3">
        <v>49</v>
      </c>
      <c r="C1299" s="3" t="s">
        <v>31</v>
      </c>
      <c r="D1299" s="3" t="s">
        <v>26</v>
      </c>
      <c r="E1299" s="3">
        <v>78901.0048983538</v>
      </c>
      <c r="F1299" s="3">
        <v>63</v>
      </c>
      <c r="G1299" s="3">
        <v>3516.1020880163801</v>
      </c>
      <c r="H1299" s="3">
        <v>10</v>
      </c>
      <c r="I1299" s="3">
        <v>724.32757877583595</v>
      </c>
      <c r="J1299" s="3">
        <v>44</v>
      </c>
      <c r="K1299" s="3">
        <v>0</v>
      </c>
      <c r="L1299" s="3">
        <v>40</v>
      </c>
      <c r="M1299" s="3">
        <v>6</v>
      </c>
      <c r="N1299" s="3">
        <v>6</v>
      </c>
      <c r="O1299" s="3">
        <v>741</v>
      </c>
      <c r="P1299" s="3">
        <v>3</v>
      </c>
      <c r="Q1299" s="3">
        <v>11740.578997434999</v>
      </c>
      <c r="R1299" s="3">
        <v>1</v>
      </c>
      <c r="S1299" s="3">
        <v>0</v>
      </c>
      <c r="T1299" s="3">
        <v>0</v>
      </c>
      <c r="U1299" s="3">
        <v>16513.082492201698</v>
      </c>
      <c r="V1299" s="3">
        <v>0</v>
      </c>
    </row>
    <row r="1300" spans="1:22" ht="21.75" customHeight="1" x14ac:dyDescent="0.3">
      <c r="A1300" s="3" t="s">
        <v>1326</v>
      </c>
      <c r="B1300" s="3">
        <v>48</v>
      </c>
      <c r="C1300" s="3" t="s">
        <v>31</v>
      </c>
      <c r="D1300" s="3" t="s">
        <v>24</v>
      </c>
      <c r="E1300" s="3">
        <v>69730.122837365299</v>
      </c>
      <c r="F1300" s="3">
        <v>122</v>
      </c>
      <c r="G1300" s="3">
        <v>1071.97790701745</v>
      </c>
      <c r="H1300" s="3">
        <v>6</v>
      </c>
      <c r="I1300" s="3">
        <v>620.78967000925195</v>
      </c>
      <c r="J1300" s="3">
        <v>38</v>
      </c>
      <c r="K1300" s="3">
        <v>898.53449447603896</v>
      </c>
      <c r="L1300" s="3">
        <v>27</v>
      </c>
      <c r="M1300" s="3">
        <v>2</v>
      </c>
      <c r="N1300" s="3">
        <v>4</v>
      </c>
      <c r="O1300" s="3">
        <v>899</v>
      </c>
      <c r="P1300" s="3">
        <v>5</v>
      </c>
      <c r="Q1300" s="3">
        <v>18165.202442874801</v>
      </c>
      <c r="R1300" s="3">
        <v>7</v>
      </c>
      <c r="S1300" s="3">
        <v>0</v>
      </c>
      <c r="T1300" s="3">
        <v>0</v>
      </c>
      <c r="U1300" s="3">
        <v>9313.3657179531692</v>
      </c>
      <c r="V1300" s="3">
        <v>1</v>
      </c>
    </row>
    <row r="1301" spans="1:22" ht="21.75" customHeight="1" x14ac:dyDescent="0.3">
      <c r="A1301" s="3" t="s">
        <v>1327</v>
      </c>
      <c r="B1301" s="3">
        <v>68</v>
      </c>
      <c r="C1301" s="3" t="s">
        <v>23</v>
      </c>
      <c r="D1301" s="3" t="s">
        <v>33</v>
      </c>
      <c r="E1301" s="3">
        <v>53542.9651802347</v>
      </c>
      <c r="F1301" s="3">
        <v>174</v>
      </c>
      <c r="G1301" s="3">
        <v>1674.1506433479301</v>
      </c>
      <c r="H1301" s="3">
        <v>3</v>
      </c>
      <c r="I1301" s="3">
        <v>1000.19847308744</v>
      </c>
      <c r="J1301" s="3">
        <v>38</v>
      </c>
      <c r="K1301" s="3">
        <v>779.19526671974495</v>
      </c>
      <c r="L1301" s="3">
        <v>4</v>
      </c>
      <c r="M1301" s="3">
        <v>14</v>
      </c>
      <c r="N1301" s="3">
        <v>5</v>
      </c>
      <c r="O1301" s="3">
        <v>461</v>
      </c>
      <c r="P1301" s="3">
        <v>5</v>
      </c>
      <c r="Q1301" s="3">
        <v>10477.576550681501</v>
      </c>
      <c r="R1301" s="3">
        <v>0</v>
      </c>
      <c r="S1301" s="3">
        <v>0</v>
      </c>
      <c r="T1301" s="3">
        <v>1</v>
      </c>
      <c r="U1301" s="3">
        <v>19481.020231132999</v>
      </c>
      <c r="V1301" s="3">
        <v>1</v>
      </c>
    </row>
    <row r="1302" spans="1:22" ht="21.75" customHeight="1" x14ac:dyDescent="0.3">
      <c r="A1302" s="3" t="s">
        <v>1328</v>
      </c>
      <c r="B1302" s="3">
        <v>64</v>
      </c>
      <c r="C1302" s="3" t="s">
        <v>31</v>
      </c>
      <c r="D1302" s="3" t="s">
        <v>26</v>
      </c>
      <c r="E1302" s="3">
        <v>47576.842614090499</v>
      </c>
      <c r="F1302" s="3">
        <v>192</v>
      </c>
      <c r="G1302" s="3">
        <v>1906.8648274406301</v>
      </c>
      <c r="H1302" s="3">
        <v>0</v>
      </c>
      <c r="I1302" s="3">
        <v>502.54342620890901</v>
      </c>
      <c r="J1302" s="3">
        <v>32</v>
      </c>
      <c r="K1302" s="3">
        <v>897.51595296114499</v>
      </c>
      <c r="L1302" s="3">
        <v>20</v>
      </c>
      <c r="M1302" s="3">
        <v>1</v>
      </c>
      <c r="N1302" s="3">
        <v>5</v>
      </c>
      <c r="O1302" s="3">
        <v>726</v>
      </c>
      <c r="P1302" s="3">
        <v>1</v>
      </c>
      <c r="Q1302" s="3">
        <v>17618.269228027599</v>
      </c>
      <c r="R1302" s="3">
        <v>0</v>
      </c>
      <c r="S1302" s="3">
        <v>0</v>
      </c>
      <c r="T1302" s="3">
        <v>0</v>
      </c>
      <c r="U1302" s="3">
        <v>1108.24700358972</v>
      </c>
      <c r="V1302" s="3">
        <v>0</v>
      </c>
    </row>
    <row r="1303" spans="1:22" ht="21.75" customHeight="1" x14ac:dyDescent="0.3">
      <c r="A1303" s="3" t="s">
        <v>1329</v>
      </c>
      <c r="B1303" s="3">
        <v>48</v>
      </c>
      <c r="C1303" s="3" t="s">
        <v>23</v>
      </c>
      <c r="D1303" s="3" t="s">
        <v>24</v>
      </c>
      <c r="E1303" s="3">
        <v>52063.481741948402</v>
      </c>
      <c r="F1303" s="3">
        <v>123</v>
      </c>
      <c r="G1303" s="3">
        <v>2373.5491850961098</v>
      </c>
      <c r="H1303" s="3">
        <v>2</v>
      </c>
      <c r="I1303" s="3">
        <v>997.62775252624499</v>
      </c>
      <c r="J1303" s="3">
        <v>33</v>
      </c>
      <c r="K1303" s="3">
        <v>497.44487683010499</v>
      </c>
      <c r="L1303" s="3">
        <v>62</v>
      </c>
      <c r="M1303" s="3">
        <v>17</v>
      </c>
      <c r="N1303" s="3">
        <v>2</v>
      </c>
      <c r="O1303" s="3">
        <v>323</v>
      </c>
      <c r="P1303" s="3">
        <v>4</v>
      </c>
      <c r="Q1303" s="3">
        <v>11673.9685568365</v>
      </c>
      <c r="R1303" s="3">
        <v>1</v>
      </c>
      <c r="S1303" s="3">
        <v>0</v>
      </c>
      <c r="T1303" s="3">
        <v>0</v>
      </c>
      <c r="U1303" s="3">
        <v>14345.454136010499</v>
      </c>
      <c r="V1303" s="3">
        <v>1</v>
      </c>
    </row>
    <row r="1304" spans="1:22" ht="21.75" customHeight="1" x14ac:dyDescent="0.3">
      <c r="A1304" s="3" t="s">
        <v>1330</v>
      </c>
      <c r="B1304" s="3">
        <v>49</v>
      </c>
      <c r="C1304" s="3" t="s">
        <v>31</v>
      </c>
      <c r="D1304" s="3" t="s">
        <v>24</v>
      </c>
      <c r="E1304" s="3">
        <v>45041.033269855099</v>
      </c>
      <c r="F1304" s="3">
        <v>174</v>
      </c>
      <c r="G1304" s="3">
        <v>1847.5640723051499</v>
      </c>
      <c r="H1304" s="3">
        <v>1</v>
      </c>
      <c r="I1304" s="3">
        <v>506.35505304461998</v>
      </c>
      <c r="J1304" s="3">
        <v>20</v>
      </c>
      <c r="K1304" s="3">
        <v>789.04321991391203</v>
      </c>
      <c r="L1304" s="3">
        <v>11</v>
      </c>
      <c r="M1304" s="3">
        <v>0</v>
      </c>
      <c r="N1304" s="3">
        <v>2</v>
      </c>
      <c r="O1304" s="3">
        <v>540</v>
      </c>
      <c r="P1304" s="3">
        <v>4</v>
      </c>
      <c r="Q1304" s="3">
        <v>10386.298796109901</v>
      </c>
      <c r="R1304" s="3">
        <v>2</v>
      </c>
      <c r="S1304" s="3">
        <v>0</v>
      </c>
      <c r="T1304" s="3">
        <v>0</v>
      </c>
      <c r="U1304" s="3">
        <v>8888.7292465640003</v>
      </c>
      <c r="V1304" s="3">
        <v>1</v>
      </c>
    </row>
    <row r="1305" spans="1:22" ht="21.75" customHeight="1" x14ac:dyDescent="0.3">
      <c r="A1305" s="3" t="s">
        <v>1331</v>
      </c>
      <c r="B1305" s="3">
        <v>35</v>
      </c>
      <c r="C1305" s="3" t="s">
        <v>23</v>
      </c>
      <c r="D1305" s="3" t="s">
        <v>33</v>
      </c>
      <c r="E1305" s="3">
        <v>70116.453180421304</v>
      </c>
      <c r="F1305" s="3">
        <v>50</v>
      </c>
      <c r="G1305" s="3">
        <v>625.71938489969102</v>
      </c>
      <c r="H1305" s="3">
        <v>11</v>
      </c>
      <c r="I1305" s="3">
        <v>708.17660604399396</v>
      </c>
      <c r="J1305" s="3">
        <v>28</v>
      </c>
      <c r="K1305" s="3">
        <v>552.89188195630197</v>
      </c>
      <c r="L1305" s="3">
        <v>5</v>
      </c>
      <c r="M1305" s="3">
        <v>0</v>
      </c>
      <c r="N1305" s="3">
        <v>6</v>
      </c>
      <c r="O1305" s="3">
        <v>401</v>
      </c>
      <c r="P1305" s="3">
        <v>3</v>
      </c>
      <c r="Q1305" s="3">
        <v>12736.8928297487</v>
      </c>
      <c r="R1305" s="3">
        <v>6</v>
      </c>
      <c r="S1305" s="3">
        <v>0</v>
      </c>
      <c r="T1305" s="3">
        <v>0</v>
      </c>
      <c r="U1305" s="3">
        <v>11920.047028123499</v>
      </c>
      <c r="V1305" s="3">
        <v>1</v>
      </c>
    </row>
    <row r="1306" spans="1:22" ht="21.75" customHeight="1" x14ac:dyDescent="0.3">
      <c r="A1306" s="3" t="s">
        <v>1332</v>
      </c>
      <c r="B1306" s="3">
        <v>59</v>
      </c>
      <c r="C1306" s="3" t="s">
        <v>31</v>
      </c>
      <c r="D1306" s="3" t="s">
        <v>26</v>
      </c>
      <c r="E1306" s="3">
        <v>60297.803749417799</v>
      </c>
      <c r="F1306" s="3">
        <v>204</v>
      </c>
      <c r="G1306" s="3">
        <v>970.06572599238302</v>
      </c>
      <c r="H1306" s="3">
        <v>2</v>
      </c>
      <c r="I1306" s="3">
        <v>1015.61553895449</v>
      </c>
      <c r="J1306" s="3">
        <v>26</v>
      </c>
      <c r="K1306" s="3">
        <v>254.07868725112499</v>
      </c>
      <c r="L1306" s="3">
        <v>28</v>
      </c>
      <c r="M1306" s="3">
        <v>10</v>
      </c>
      <c r="N1306" s="3">
        <v>5</v>
      </c>
      <c r="O1306" s="3">
        <v>580</v>
      </c>
      <c r="P1306" s="3">
        <v>1</v>
      </c>
      <c r="Q1306" s="3">
        <v>5287.2325643306804</v>
      </c>
      <c r="R1306" s="3">
        <v>7</v>
      </c>
      <c r="S1306" s="3">
        <v>0</v>
      </c>
      <c r="T1306" s="3">
        <v>0</v>
      </c>
      <c r="U1306" s="3">
        <v>7356.1008228854198</v>
      </c>
      <c r="V1306" s="3">
        <v>1</v>
      </c>
    </row>
    <row r="1307" spans="1:22" ht="21.75" customHeight="1" x14ac:dyDescent="0.3">
      <c r="A1307" s="3" t="s">
        <v>1333</v>
      </c>
      <c r="B1307" s="3">
        <v>38</v>
      </c>
      <c r="C1307" s="3" t="s">
        <v>23</v>
      </c>
      <c r="D1307" s="3" t="s">
        <v>26</v>
      </c>
      <c r="E1307" s="3">
        <v>43140.623819958899</v>
      </c>
      <c r="F1307" s="3">
        <v>61</v>
      </c>
      <c r="G1307" s="3">
        <v>1617.1647629343599</v>
      </c>
      <c r="H1307" s="3">
        <v>4</v>
      </c>
      <c r="I1307" s="3">
        <v>553.67114800488503</v>
      </c>
      <c r="J1307" s="3">
        <v>16</v>
      </c>
      <c r="K1307" s="3">
        <v>297.16682339615602</v>
      </c>
      <c r="L1307" s="3">
        <v>60</v>
      </c>
      <c r="M1307" s="3">
        <v>2</v>
      </c>
      <c r="N1307" s="3">
        <v>4</v>
      </c>
      <c r="O1307" s="3">
        <v>724</v>
      </c>
      <c r="P1307" s="3">
        <v>5</v>
      </c>
      <c r="Q1307" s="3">
        <v>8907.1797759034107</v>
      </c>
      <c r="R1307" s="3">
        <v>7</v>
      </c>
      <c r="S1307" s="3">
        <v>0</v>
      </c>
      <c r="T1307" s="3">
        <v>0</v>
      </c>
      <c r="U1307" s="3">
        <v>10946.205244393001</v>
      </c>
      <c r="V1307" s="3">
        <v>1</v>
      </c>
    </row>
    <row r="1308" spans="1:22" ht="21.75" customHeight="1" x14ac:dyDescent="0.3">
      <c r="A1308" s="3" t="s">
        <v>1334</v>
      </c>
      <c r="B1308" s="3">
        <v>37</v>
      </c>
      <c r="C1308" s="3" t="s">
        <v>31</v>
      </c>
      <c r="D1308" s="3" t="s">
        <v>24</v>
      </c>
      <c r="E1308" s="3">
        <v>73833.580105017696</v>
      </c>
      <c r="F1308" s="3">
        <v>187</v>
      </c>
      <c r="G1308" s="3">
        <v>947.31298253005605</v>
      </c>
      <c r="H1308" s="3">
        <v>10</v>
      </c>
      <c r="I1308" s="3">
        <v>1027.68777114216</v>
      </c>
      <c r="J1308" s="3">
        <v>41</v>
      </c>
      <c r="K1308" s="3">
        <v>413.70069550414098</v>
      </c>
      <c r="L1308" s="3">
        <v>34</v>
      </c>
      <c r="M1308" s="3">
        <v>9</v>
      </c>
      <c r="N1308" s="3">
        <v>5</v>
      </c>
      <c r="O1308" s="3">
        <v>844</v>
      </c>
      <c r="P1308" s="3">
        <v>0</v>
      </c>
      <c r="Q1308" s="3">
        <v>15666.209481269299</v>
      </c>
      <c r="R1308" s="3">
        <v>6</v>
      </c>
      <c r="S1308" s="3">
        <v>0</v>
      </c>
      <c r="T1308" s="3">
        <v>0</v>
      </c>
      <c r="U1308" s="3">
        <v>9911.6927740789906</v>
      </c>
      <c r="V1308" s="3">
        <v>1</v>
      </c>
    </row>
    <row r="1309" spans="1:22" ht="21.75" customHeight="1" x14ac:dyDescent="0.3">
      <c r="A1309" s="3" t="s">
        <v>1335</v>
      </c>
      <c r="B1309" s="3">
        <v>20</v>
      </c>
      <c r="C1309" s="3" t="s">
        <v>28</v>
      </c>
      <c r="D1309" s="3" t="s">
        <v>26</v>
      </c>
      <c r="E1309" s="3">
        <v>44746.180627376998</v>
      </c>
      <c r="F1309" s="3">
        <v>225</v>
      </c>
      <c r="G1309" s="3">
        <v>318.85691082557298</v>
      </c>
      <c r="H1309" s="3">
        <v>11</v>
      </c>
      <c r="I1309" s="3">
        <v>993.54795518497895</v>
      </c>
      <c r="J1309" s="3">
        <v>46</v>
      </c>
      <c r="K1309" s="3">
        <v>812.52236840965395</v>
      </c>
      <c r="L1309" s="3">
        <v>74</v>
      </c>
      <c r="M1309" s="3">
        <v>11</v>
      </c>
      <c r="N1309" s="3">
        <v>5</v>
      </c>
      <c r="O1309" s="3">
        <v>598</v>
      </c>
      <c r="P1309" s="3">
        <v>0</v>
      </c>
      <c r="Q1309" s="3">
        <v>17027.931205102399</v>
      </c>
      <c r="R1309" s="3">
        <v>0</v>
      </c>
      <c r="S1309" s="3">
        <v>1</v>
      </c>
      <c r="T1309" s="3">
        <v>0</v>
      </c>
      <c r="U1309" s="3">
        <v>7566.3509200314602</v>
      </c>
      <c r="V1309" s="3">
        <v>1</v>
      </c>
    </row>
    <row r="1310" spans="1:22" ht="21.75" customHeight="1" x14ac:dyDescent="0.3">
      <c r="A1310" s="3" t="s">
        <v>1336</v>
      </c>
      <c r="B1310" s="3">
        <v>33</v>
      </c>
      <c r="C1310" s="3" t="s">
        <v>31</v>
      </c>
      <c r="D1310" s="3" t="s">
        <v>33</v>
      </c>
      <c r="E1310" s="3">
        <v>32976.110370681003</v>
      </c>
      <c r="F1310" s="3">
        <v>238</v>
      </c>
      <c r="G1310" s="3">
        <v>854.89228500743104</v>
      </c>
      <c r="H1310" s="3">
        <v>0</v>
      </c>
      <c r="I1310" s="3">
        <v>705.16726431807001</v>
      </c>
      <c r="J1310" s="3">
        <v>47</v>
      </c>
      <c r="K1310" s="3">
        <v>804.09118532479704</v>
      </c>
      <c r="L1310" s="3">
        <v>51</v>
      </c>
      <c r="M1310" s="3">
        <v>5</v>
      </c>
      <c r="N1310" s="3">
        <v>3</v>
      </c>
      <c r="O1310" s="3">
        <v>316</v>
      </c>
      <c r="P1310" s="3">
        <v>5</v>
      </c>
      <c r="Q1310" s="3">
        <v>6530.8603400922702</v>
      </c>
      <c r="R1310" s="3">
        <v>1</v>
      </c>
      <c r="S1310" s="3">
        <v>0</v>
      </c>
      <c r="T1310" s="3">
        <v>0</v>
      </c>
      <c r="U1310" s="3">
        <v>8647.0077604781109</v>
      </c>
      <c r="V1310" s="3">
        <v>1</v>
      </c>
    </row>
    <row r="1311" spans="1:22" ht="21.75" customHeight="1" x14ac:dyDescent="0.3">
      <c r="A1311" s="3" t="s">
        <v>1337</v>
      </c>
      <c r="B1311" s="3">
        <v>66</v>
      </c>
      <c r="C1311" s="3" t="s">
        <v>23</v>
      </c>
      <c r="D1311" s="3" t="s">
        <v>24</v>
      </c>
      <c r="E1311" s="3">
        <v>49806.634160285699</v>
      </c>
      <c r="F1311" s="3">
        <v>13</v>
      </c>
      <c r="G1311" s="3">
        <v>859.22963982716101</v>
      </c>
      <c r="H1311" s="3">
        <v>4</v>
      </c>
      <c r="I1311" s="3">
        <v>1206.6241204745299</v>
      </c>
      <c r="J1311" s="3">
        <v>22</v>
      </c>
      <c r="K1311" s="3">
        <v>338.29509676165299</v>
      </c>
      <c r="L1311" s="3">
        <v>32</v>
      </c>
      <c r="M1311" s="3">
        <v>6</v>
      </c>
      <c r="N1311" s="3">
        <v>4</v>
      </c>
      <c r="O1311" s="3">
        <v>306</v>
      </c>
      <c r="P1311" s="3">
        <v>3</v>
      </c>
      <c r="Q1311" s="3">
        <v>22337.926091373101</v>
      </c>
      <c r="R1311" s="3">
        <v>4</v>
      </c>
      <c r="S1311" s="3">
        <v>0</v>
      </c>
      <c r="T1311" s="3">
        <v>0</v>
      </c>
      <c r="U1311" s="3">
        <v>15908.425405087301</v>
      </c>
      <c r="V1311" s="3">
        <v>1</v>
      </c>
    </row>
    <row r="1312" spans="1:22" ht="21.75" customHeight="1" x14ac:dyDescent="0.3">
      <c r="A1312" s="3" t="s">
        <v>1338</v>
      </c>
      <c r="B1312" s="3">
        <v>69</v>
      </c>
      <c r="C1312" s="3" t="s">
        <v>28</v>
      </c>
      <c r="D1312" s="3" t="s">
        <v>24</v>
      </c>
      <c r="E1312" s="3">
        <v>35165.597293908999</v>
      </c>
      <c r="F1312" s="3">
        <v>27</v>
      </c>
      <c r="G1312" s="3">
        <v>692.50358545653796</v>
      </c>
      <c r="H1312" s="3">
        <v>1</v>
      </c>
      <c r="I1312" s="3">
        <v>827.22451969199005</v>
      </c>
      <c r="J1312" s="3">
        <v>44</v>
      </c>
      <c r="K1312" s="3">
        <v>679.404817549364</v>
      </c>
      <c r="L1312" s="3">
        <v>24</v>
      </c>
      <c r="M1312" s="3">
        <v>16</v>
      </c>
      <c r="N1312" s="3">
        <v>6</v>
      </c>
      <c r="O1312" s="3">
        <v>838</v>
      </c>
      <c r="P1312" s="3">
        <v>1</v>
      </c>
      <c r="Q1312" s="3">
        <v>22845.935463795999</v>
      </c>
      <c r="R1312" s="3">
        <v>5</v>
      </c>
      <c r="S1312" s="3">
        <v>0</v>
      </c>
      <c r="T1312" s="3">
        <v>0</v>
      </c>
      <c r="U1312" s="3">
        <v>4720.88178279766</v>
      </c>
      <c r="V1312" s="3">
        <v>1</v>
      </c>
    </row>
    <row r="1313" spans="1:22" ht="21.75" customHeight="1" x14ac:dyDescent="0.3">
      <c r="A1313" s="3" t="s">
        <v>1339</v>
      </c>
      <c r="B1313" s="3">
        <v>21</v>
      </c>
      <c r="C1313" s="3" t="s">
        <v>31</v>
      </c>
      <c r="D1313" s="3" t="s">
        <v>33</v>
      </c>
      <c r="E1313" s="3">
        <v>66851.703275670603</v>
      </c>
      <c r="F1313" s="3">
        <v>191</v>
      </c>
      <c r="G1313" s="3">
        <v>3521.4016486422202</v>
      </c>
      <c r="H1313" s="3">
        <v>3</v>
      </c>
      <c r="I1313" s="3">
        <v>1185.79678430487</v>
      </c>
      <c r="J1313" s="3">
        <v>20</v>
      </c>
      <c r="K1313" s="3">
        <v>504.06000361113701</v>
      </c>
      <c r="L1313" s="3">
        <v>13</v>
      </c>
      <c r="M1313" s="3">
        <v>16</v>
      </c>
      <c r="N1313" s="3">
        <v>0</v>
      </c>
      <c r="O1313" s="3">
        <v>847</v>
      </c>
      <c r="P1313" s="3">
        <v>3</v>
      </c>
      <c r="Q1313" s="3">
        <v>6452.5824949778998</v>
      </c>
      <c r="R1313" s="3">
        <v>4</v>
      </c>
      <c r="S1313" s="3">
        <v>0</v>
      </c>
      <c r="T1313" s="3">
        <v>0</v>
      </c>
      <c r="U1313" s="3">
        <v>14937.768086771801</v>
      </c>
      <c r="V1313" s="3">
        <v>1</v>
      </c>
    </row>
    <row r="1314" spans="1:22" ht="21.75" customHeight="1" x14ac:dyDescent="0.3">
      <c r="A1314" s="3" t="s">
        <v>1340</v>
      </c>
      <c r="B1314" s="3">
        <v>47</v>
      </c>
      <c r="C1314" s="3" t="s">
        <v>28</v>
      </c>
      <c r="D1314" s="3" t="s">
        <v>24</v>
      </c>
      <c r="E1314" s="3">
        <v>34782.220691510498</v>
      </c>
      <c r="F1314" s="3">
        <v>48</v>
      </c>
      <c r="G1314" s="3">
        <v>1752.2363447313501</v>
      </c>
      <c r="H1314" s="3">
        <v>5</v>
      </c>
      <c r="I1314" s="3">
        <v>1427.7127237070099</v>
      </c>
      <c r="J1314" s="3">
        <v>7</v>
      </c>
      <c r="K1314" s="3">
        <v>263.88212131241397</v>
      </c>
      <c r="L1314" s="3">
        <v>52</v>
      </c>
      <c r="M1314" s="3">
        <v>3</v>
      </c>
      <c r="N1314" s="3">
        <v>9</v>
      </c>
      <c r="O1314" s="3">
        <v>702</v>
      </c>
      <c r="P1314" s="3">
        <v>0</v>
      </c>
      <c r="Q1314" s="3">
        <v>9263.8974840425799</v>
      </c>
      <c r="R1314" s="3">
        <v>5</v>
      </c>
      <c r="S1314" s="3">
        <v>0</v>
      </c>
      <c r="T1314" s="3">
        <v>0</v>
      </c>
      <c r="U1314" s="3">
        <v>4633.6344762393401</v>
      </c>
      <c r="V1314" s="3">
        <v>1</v>
      </c>
    </row>
    <row r="1315" spans="1:22" ht="21.75" customHeight="1" x14ac:dyDescent="0.3">
      <c r="A1315" s="3" t="s">
        <v>1341</v>
      </c>
      <c r="B1315" s="3">
        <v>68</v>
      </c>
      <c r="C1315" s="3" t="s">
        <v>31</v>
      </c>
      <c r="D1315" s="3" t="s">
        <v>26</v>
      </c>
      <c r="E1315" s="3">
        <v>47923.346692205101</v>
      </c>
      <c r="F1315" s="3">
        <v>56</v>
      </c>
      <c r="G1315" s="3">
        <v>1592.45511214212</v>
      </c>
      <c r="H1315" s="3">
        <v>8</v>
      </c>
      <c r="I1315" s="3">
        <v>715.54464240454104</v>
      </c>
      <c r="J1315" s="3">
        <v>8</v>
      </c>
      <c r="K1315" s="3">
        <v>204.594212055312</v>
      </c>
      <c r="L1315" s="3">
        <v>60</v>
      </c>
      <c r="M1315" s="3">
        <v>0</v>
      </c>
      <c r="N1315" s="3">
        <v>5</v>
      </c>
      <c r="O1315" s="3">
        <v>570</v>
      </c>
      <c r="P1315" s="3">
        <v>4</v>
      </c>
      <c r="Q1315" s="3">
        <v>11817.030139140201</v>
      </c>
      <c r="R1315" s="3">
        <v>6</v>
      </c>
      <c r="S1315" s="3">
        <v>0</v>
      </c>
      <c r="T1315" s="3">
        <v>0</v>
      </c>
      <c r="U1315" s="3">
        <v>10999.9152068043</v>
      </c>
      <c r="V1315" s="3">
        <v>1</v>
      </c>
    </row>
    <row r="1316" spans="1:22" ht="21.75" customHeight="1" x14ac:dyDescent="0.3">
      <c r="A1316" s="3" t="s">
        <v>1342</v>
      </c>
      <c r="B1316" s="3">
        <v>69</v>
      </c>
      <c r="C1316" s="3" t="s">
        <v>28</v>
      </c>
      <c r="D1316" s="3" t="s">
        <v>26</v>
      </c>
      <c r="E1316" s="3">
        <v>66914.734855020593</v>
      </c>
      <c r="F1316" s="3">
        <v>239</v>
      </c>
      <c r="G1316" s="3">
        <v>2235.6047136355101</v>
      </c>
      <c r="H1316" s="3">
        <v>9</v>
      </c>
      <c r="I1316" s="3">
        <v>1025.73424440959</v>
      </c>
      <c r="J1316" s="3">
        <v>32</v>
      </c>
      <c r="K1316" s="3">
        <v>442.22923718759603</v>
      </c>
      <c r="L1316" s="3">
        <v>12</v>
      </c>
      <c r="M1316" s="3">
        <v>0</v>
      </c>
      <c r="N1316" s="3">
        <v>4</v>
      </c>
      <c r="O1316" s="3">
        <v>369</v>
      </c>
      <c r="P1316" s="3">
        <v>3</v>
      </c>
      <c r="Q1316" s="3">
        <v>19287.095279394402</v>
      </c>
      <c r="R1316" s="3">
        <v>6</v>
      </c>
      <c r="S1316" s="3">
        <v>0</v>
      </c>
      <c r="T1316" s="3">
        <v>0</v>
      </c>
      <c r="U1316" s="3">
        <v>7754.2594136215503</v>
      </c>
      <c r="V1316" s="3">
        <v>1</v>
      </c>
    </row>
    <row r="1317" spans="1:22" ht="21.75" customHeight="1" x14ac:dyDescent="0.3">
      <c r="A1317" s="3" t="s">
        <v>1343</v>
      </c>
      <c r="B1317" s="3">
        <v>49</v>
      </c>
      <c r="C1317" s="3" t="s">
        <v>23</v>
      </c>
      <c r="D1317" s="3" t="s">
        <v>24</v>
      </c>
      <c r="E1317" s="3">
        <v>37180.364745463798</v>
      </c>
      <c r="F1317" s="3">
        <v>36</v>
      </c>
      <c r="G1317" s="3">
        <v>2938.63136610535</v>
      </c>
      <c r="H1317" s="3">
        <v>5</v>
      </c>
      <c r="I1317" s="3">
        <v>576.851226136994</v>
      </c>
      <c r="J1317" s="3">
        <v>3</v>
      </c>
      <c r="K1317" s="3">
        <v>733.32825111864804</v>
      </c>
      <c r="L1317" s="3">
        <v>14</v>
      </c>
      <c r="M1317" s="3">
        <v>16</v>
      </c>
      <c r="N1317" s="3">
        <v>5</v>
      </c>
      <c r="O1317" s="3">
        <v>484</v>
      </c>
      <c r="P1317" s="3">
        <v>0</v>
      </c>
      <c r="Q1317" s="3">
        <v>15438.1932261042</v>
      </c>
      <c r="R1317" s="3">
        <v>6</v>
      </c>
      <c r="S1317" s="3">
        <v>1</v>
      </c>
      <c r="T1317" s="3">
        <v>0</v>
      </c>
      <c r="U1317" s="3">
        <v>10830.452994765001</v>
      </c>
      <c r="V1317" s="3">
        <v>1</v>
      </c>
    </row>
    <row r="1318" spans="1:22" ht="21.75" customHeight="1" x14ac:dyDescent="0.3">
      <c r="A1318" s="3" t="s">
        <v>1344</v>
      </c>
      <c r="B1318" s="3">
        <v>57</v>
      </c>
      <c r="C1318" s="3" t="s">
        <v>31</v>
      </c>
      <c r="D1318" s="3" t="s">
        <v>33</v>
      </c>
      <c r="E1318" s="3">
        <v>57400.583599753598</v>
      </c>
      <c r="F1318" s="3">
        <v>86</v>
      </c>
      <c r="G1318" s="3">
        <v>1809.33690823042</v>
      </c>
      <c r="H1318" s="3">
        <v>9</v>
      </c>
      <c r="I1318" s="3">
        <v>438.51495667213101</v>
      </c>
      <c r="J1318" s="3">
        <v>17</v>
      </c>
      <c r="K1318" s="3">
        <v>373.262284820969</v>
      </c>
      <c r="L1318" s="3">
        <v>54</v>
      </c>
      <c r="M1318" s="3">
        <v>10</v>
      </c>
      <c r="N1318" s="3">
        <v>0</v>
      </c>
      <c r="O1318" s="3">
        <v>527</v>
      </c>
      <c r="P1318" s="3">
        <v>4</v>
      </c>
      <c r="Q1318" s="3">
        <v>10162.753023719</v>
      </c>
      <c r="R1318" s="3">
        <v>2</v>
      </c>
      <c r="S1318" s="3">
        <v>0</v>
      </c>
      <c r="T1318" s="3">
        <v>1</v>
      </c>
      <c r="U1318" s="3">
        <v>9367.6341236477201</v>
      </c>
      <c r="V1318" s="3">
        <v>1</v>
      </c>
    </row>
    <row r="1319" spans="1:22" ht="21.75" customHeight="1" x14ac:dyDescent="0.3">
      <c r="A1319" s="3" t="s">
        <v>1345</v>
      </c>
      <c r="B1319" s="3">
        <v>23</v>
      </c>
      <c r="C1319" s="3" t="s">
        <v>31</v>
      </c>
      <c r="D1319" s="3" t="s">
        <v>33</v>
      </c>
      <c r="E1319" s="3">
        <v>32478.5235469199</v>
      </c>
      <c r="F1319" s="3">
        <v>137</v>
      </c>
      <c r="G1319" s="3">
        <v>2314.0413905324999</v>
      </c>
      <c r="H1319" s="3">
        <v>10</v>
      </c>
      <c r="I1319" s="3">
        <v>731.58911991474997</v>
      </c>
      <c r="J1319" s="3">
        <v>31</v>
      </c>
      <c r="K1319" s="3">
        <v>697.53889208253804</v>
      </c>
      <c r="L1319" s="3">
        <v>52</v>
      </c>
      <c r="M1319" s="3">
        <v>2</v>
      </c>
      <c r="N1319" s="3">
        <v>3</v>
      </c>
      <c r="O1319" s="3">
        <v>368</v>
      </c>
      <c r="P1319" s="3">
        <v>5</v>
      </c>
      <c r="Q1319" s="3">
        <v>4418.0381838195399</v>
      </c>
      <c r="R1319" s="3">
        <v>1</v>
      </c>
      <c r="S1319" s="3">
        <v>0</v>
      </c>
      <c r="T1319" s="3">
        <v>0</v>
      </c>
      <c r="U1319" s="3">
        <v>10345.375394169099</v>
      </c>
      <c r="V1319" s="3">
        <v>1</v>
      </c>
    </row>
    <row r="1320" spans="1:22" ht="21.75" customHeight="1" x14ac:dyDescent="0.3">
      <c r="A1320" s="3" t="s">
        <v>1346</v>
      </c>
      <c r="B1320" s="3">
        <v>20</v>
      </c>
      <c r="C1320" s="3" t="s">
        <v>23</v>
      </c>
      <c r="D1320" s="3" t="s">
        <v>26</v>
      </c>
      <c r="E1320" s="3">
        <v>54398.896289549302</v>
      </c>
      <c r="F1320" s="3">
        <v>227</v>
      </c>
      <c r="G1320" s="3">
        <v>1098.38440644924</v>
      </c>
      <c r="H1320" s="3">
        <v>11</v>
      </c>
      <c r="I1320" s="3">
        <v>323.08990208768802</v>
      </c>
      <c r="J1320" s="3">
        <v>29</v>
      </c>
      <c r="K1320" s="3">
        <v>577.53541834580699</v>
      </c>
      <c r="L1320" s="3">
        <v>71</v>
      </c>
      <c r="M1320" s="3">
        <v>9</v>
      </c>
      <c r="N1320" s="3">
        <v>7</v>
      </c>
      <c r="O1320" s="3">
        <v>864</v>
      </c>
      <c r="P1320" s="3">
        <v>3</v>
      </c>
      <c r="Q1320" s="3">
        <v>259.82225806176598</v>
      </c>
      <c r="R1320" s="3">
        <v>5</v>
      </c>
      <c r="S1320" s="3">
        <v>0</v>
      </c>
      <c r="T1320" s="3">
        <v>0</v>
      </c>
      <c r="U1320" s="3">
        <v>10865.433138972299</v>
      </c>
      <c r="V1320" s="3">
        <v>1</v>
      </c>
    </row>
    <row r="1321" spans="1:22" ht="21.75" customHeight="1" x14ac:dyDescent="0.3">
      <c r="A1321" s="3" t="s">
        <v>1347</v>
      </c>
      <c r="B1321" s="3">
        <v>27</v>
      </c>
      <c r="C1321" s="3" t="s">
        <v>28</v>
      </c>
      <c r="D1321" s="3" t="s">
        <v>33</v>
      </c>
      <c r="E1321" s="3">
        <v>60210.4432794354</v>
      </c>
      <c r="F1321" s="3">
        <v>64</v>
      </c>
      <c r="G1321" s="3">
        <v>774.95348999626299</v>
      </c>
      <c r="H1321" s="3">
        <v>1</v>
      </c>
      <c r="I1321" s="3">
        <v>471.83727712344199</v>
      </c>
      <c r="J1321" s="3">
        <v>24</v>
      </c>
      <c r="K1321" s="3">
        <v>90.5220040827665</v>
      </c>
      <c r="L1321" s="3">
        <v>46</v>
      </c>
      <c r="M1321" s="3">
        <v>1</v>
      </c>
      <c r="N1321" s="3">
        <v>3</v>
      </c>
      <c r="O1321" s="3">
        <v>536</v>
      </c>
      <c r="P1321" s="3">
        <v>3</v>
      </c>
      <c r="Q1321" s="3">
        <v>13714.786508266299</v>
      </c>
      <c r="R1321" s="3">
        <v>2</v>
      </c>
      <c r="S1321" s="3">
        <v>0</v>
      </c>
      <c r="T1321" s="3">
        <v>0</v>
      </c>
      <c r="U1321" s="3">
        <v>8867.5108345557201</v>
      </c>
      <c r="V1321" s="3">
        <v>1</v>
      </c>
    </row>
    <row r="1322" spans="1:22" ht="21.75" customHeight="1" x14ac:dyDescent="0.3">
      <c r="A1322" s="3" t="s">
        <v>1348</v>
      </c>
      <c r="B1322" s="3">
        <v>48</v>
      </c>
      <c r="C1322" s="3" t="s">
        <v>23</v>
      </c>
      <c r="D1322" s="3" t="s">
        <v>24</v>
      </c>
      <c r="E1322" s="3">
        <v>49241.290429733599</v>
      </c>
      <c r="F1322" s="3">
        <v>59</v>
      </c>
      <c r="G1322" s="3">
        <v>2227.3464993551802</v>
      </c>
      <c r="H1322" s="3">
        <v>7</v>
      </c>
      <c r="I1322" s="3">
        <v>1007.00140976237</v>
      </c>
      <c r="J1322" s="3">
        <v>32</v>
      </c>
      <c r="K1322" s="3">
        <v>1001.98468485341</v>
      </c>
      <c r="L1322" s="3">
        <v>44</v>
      </c>
      <c r="M1322" s="3">
        <v>15</v>
      </c>
      <c r="N1322" s="3">
        <v>9</v>
      </c>
      <c r="O1322" s="3">
        <v>496</v>
      </c>
      <c r="P1322" s="3">
        <v>0</v>
      </c>
      <c r="Q1322" s="3">
        <v>22922.463896401601</v>
      </c>
      <c r="R1322" s="3">
        <v>5</v>
      </c>
      <c r="S1322" s="3">
        <v>0</v>
      </c>
      <c r="T1322" s="3">
        <v>0</v>
      </c>
      <c r="U1322" s="3">
        <v>13624.344448169801</v>
      </c>
      <c r="V1322" s="3">
        <v>1</v>
      </c>
    </row>
    <row r="1323" spans="1:22" ht="21.75" customHeight="1" x14ac:dyDescent="0.3">
      <c r="A1323" s="3" t="s">
        <v>1349</v>
      </c>
      <c r="B1323" s="3">
        <v>58</v>
      </c>
      <c r="C1323" s="3" t="s">
        <v>23</v>
      </c>
      <c r="D1323" s="3" t="s">
        <v>24</v>
      </c>
      <c r="E1323" s="3">
        <v>50603.473174609797</v>
      </c>
      <c r="F1323" s="3">
        <v>229</v>
      </c>
      <c r="G1323" s="3">
        <v>2212.02318956514</v>
      </c>
      <c r="H1323" s="3">
        <v>4</v>
      </c>
      <c r="I1323" s="3">
        <v>620.22284459290699</v>
      </c>
      <c r="J1323" s="3">
        <v>34</v>
      </c>
      <c r="K1323" s="3">
        <v>798.73379128237002</v>
      </c>
      <c r="L1323" s="3">
        <v>74</v>
      </c>
      <c r="M1323" s="3">
        <v>15</v>
      </c>
      <c r="N1323" s="3">
        <v>7</v>
      </c>
      <c r="O1323" s="3">
        <v>813</v>
      </c>
      <c r="P1323" s="3">
        <v>0</v>
      </c>
      <c r="Q1323" s="3">
        <v>12022.869672323201</v>
      </c>
      <c r="R1323" s="3">
        <v>0</v>
      </c>
      <c r="S1323" s="3">
        <v>0</v>
      </c>
      <c r="T1323" s="3">
        <v>0</v>
      </c>
      <c r="U1323" s="3">
        <v>10355.692132611201</v>
      </c>
      <c r="V1323" s="3">
        <v>0</v>
      </c>
    </row>
    <row r="1324" spans="1:22" ht="21.75" customHeight="1" x14ac:dyDescent="0.3">
      <c r="A1324" s="3" t="s">
        <v>1350</v>
      </c>
      <c r="B1324" s="3">
        <v>22</v>
      </c>
      <c r="C1324" s="3" t="s">
        <v>28</v>
      </c>
      <c r="D1324" s="3" t="s">
        <v>26</v>
      </c>
      <c r="E1324" s="3">
        <v>57991.744788089498</v>
      </c>
      <c r="F1324" s="3">
        <v>95</v>
      </c>
      <c r="G1324" s="3">
        <v>2136.9635178281401</v>
      </c>
      <c r="H1324" s="3">
        <v>8</v>
      </c>
      <c r="I1324" s="3">
        <v>1048.6799304926501</v>
      </c>
      <c r="J1324" s="3">
        <v>41</v>
      </c>
      <c r="K1324" s="3">
        <v>147.87534128674599</v>
      </c>
      <c r="L1324" s="3">
        <v>63</v>
      </c>
      <c r="M1324" s="3">
        <v>7</v>
      </c>
      <c r="N1324" s="3">
        <v>7</v>
      </c>
      <c r="O1324" s="3">
        <v>406</v>
      </c>
      <c r="P1324" s="3">
        <v>4</v>
      </c>
      <c r="Q1324" s="3">
        <v>14491.075037700701</v>
      </c>
      <c r="R1324" s="3">
        <v>7</v>
      </c>
      <c r="S1324" s="3">
        <v>0</v>
      </c>
      <c r="T1324" s="3">
        <v>0</v>
      </c>
      <c r="U1324" s="3">
        <v>15889.7615189059</v>
      </c>
      <c r="V1324" s="3">
        <v>1</v>
      </c>
    </row>
    <row r="1325" spans="1:22" ht="21.75" customHeight="1" x14ac:dyDescent="0.3">
      <c r="A1325" s="3" t="s">
        <v>1351</v>
      </c>
      <c r="B1325" s="3">
        <v>51</v>
      </c>
      <c r="C1325" s="3" t="s">
        <v>23</v>
      </c>
      <c r="D1325" s="3" t="s">
        <v>26</v>
      </c>
      <c r="E1325" s="3">
        <v>44950.845476759598</v>
      </c>
      <c r="F1325" s="3">
        <v>118</v>
      </c>
      <c r="G1325" s="3">
        <v>1600.4678246118699</v>
      </c>
      <c r="H1325" s="3">
        <v>9</v>
      </c>
      <c r="I1325" s="3">
        <v>904.79417830612101</v>
      </c>
      <c r="J1325" s="3">
        <v>33</v>
      </c>
      <c r="K1325" s="3">
        <v>599.81700591806998</v>
      </c>
      <c r="L1325" s="3">
        <v>14</v>
      </c>
      <c r="M1325" s="3">
        <v>6</v>
      </c>
      <c r="N1325" s="3">
        <v>1</v>
      </c>
      <c r="O1325" s="3">
        <v>445</v>
      </c>
      <c r="P1325" s="3">
        <v>2</v>
      </c>
      <c r="Q1325" s="3">
        <v>13265.0860731509</v>
      </c>
      <c r="R1325" s="3">
        <v>5</v>
      </c>
      <c r="S1325" s="3">
        <v>0</v>
      </c>
      <c r="T1325" s="3">
        <v>0</v>
      </c>
      <c r="U1325" s="3">
        <v>7001.4857053159203</v>
      </c>
      <c r="V1325" s="3">
        <v>1</v>
      </c>
    </row>
    <row r="1326" spans="1:22" ht="21.75" customHeight="1" x14ac:dyDescent="0.3">
      <c r="A1326" s="3" t="s">
        <v>1352</v>
      </c>
      <c r="B1326" s="3">
        <v>29</v>
      </c>
      <c r="C1326" s="3" t="s">
        <v>31</v>
      </c>
      <c r="D1326" s="3" t="s">
        <v>26</v>
      </c>
      <c r="E1326" s="3">
        <v>66011.965359433307</v>
      </c>
      <c r="F1326" s="3">
        <v>78</v>
      </c>
      <c r="G1326" s="3">
        <v>876.36769863448603</v>
      </c>
      <c r="H1326" s="3">
        <v>8</v>
      </c>
      <c r="I1326" s="3">
        <v>1447.90392170669</v>
      </c>
      <c r="J1326" s="3">
        <v>49</v>
      </c>
      <c r="K1326" s="3">
        <v>868.98325417108003</v>
      </c>
      <c r="L1326" s="3">
        <v>20</v>
      </c>
      <c r="M1326" s="3">
        <v>9</v>
      </c>
      <c r="N1326" s="3">
        <v>5</v>
      </c>
      <c r="O1326" s="3">
        <v>459</v>
      </c>
      <c r="P1326" s="3">
        <v>4</v>
      </c>
      <c r="Q1326" s="3">
        <v>2166.84795336254</v>
      </c>
      <c r="R1326" s="3">
        <v>5</v>
      </c>
      <c r="S1326" s="3">
        <v>1</v>
      </c>
      <c r="T1326" s="3">
        <v>0</v>
      </c>
      <c r="U1326" s="3">
        <v>4695.5408122387998</v>
      </c>
      <c r="V1326" s="3">
        <v>1</v>
      </c>
    </row>
    <row r="1327" spans="1:22" ht="21.75" customHeight="1" x14ac:dyDescent="0.3">
      <c r="A1327" s="3" t="s">
        <v>1353</v>
      </c>
      <c r="B1327" s="3">
        <v>29</v>
      </c>
      <c r="C1327" s="3" t="s">
        <v>31</v>
      </c>
      <c r="D1327" s="3" t="s">
        <v>33</v>
      </c>
      <c r="E1327" s="3">
        <v>74680.538852157595</v>
      </c>
      <c r="F1327" s="3">
        <v>135</v>
      </c>
      <c r="G1327" s="3">
        <v>1115.5538317504099</v>
      </c>
      <c r="H1327" s="3">
        <v>3</v>
      </c>
      <c r="I1327" s="3">
        <v>983.51804995161604</v>
      </c>
      <c r="J1327" s="3">
        <v>1</v>
      </c>
      <c r="K1327" s="3">
        <v>602.62551243666405</v>
      </c>
      <c r="L1327" s="3">
        <v>35</v>
      </c>
      <c r="M1327" s="3">
        <v>3</v>
      </c>
      <c r="N1327" s="3">
        <v>6</v>
      </c>
      <c r="O1327" s="3">
        <v>538</v>
      </c>
      <c r="P1327" s="3">
        <v>3</v>
      </c>
      <c r="Q1327" s="3">
        <v>21427.356368502798</v>
      </c>
      <c r="R1327" s="3">
        <v>4</v>
      </c>
      <c r="S1327" s="3">
        <v>0</v>
      </c>
      <c r="T1327" s="3">
        <v>0</v>
      </c>
      <c r="U1327" s="3">
        <v>10071.537770016501</v>
      </c>
      <c r="V1327" s="3">
        <v>1</v>
      </c>
    </row>
    <row r="1328" spans="1:22" ht="21.75" customHeight="1" x14ac:dyDescent="0.3">
      <c r="A1328" s="3" t="s">
        <v>1354</v>
      </c>
      <c r="B1328" s="3">
        <v>38</v>
      </c>
      <c r="C1328" s="3" t="s">
        <v>31</v>
      </c>
      <c r="D1328" s="3" t="s">
        <v>24</v>
      </c>
      <c r="E1328" s="3">
        <v>33335.876133254802</v>
      </c>
      <c r="F1328" s="3">
        <v>78</v>
      </c>
      <c r="G1328" s="3">
        <v>2424.0573391284502</v>
      </c>
      <c r="H1328" s="3">
        <v>0</v>
      </c>
      <c r="I1328" s="3">
        <v>1189.9763245977599</v>
      </c>
      <c r="J1328" s="3">
        <v>12</v>
      </c>
      <c r="K1328" s="3">
        <v>396.33872850905198</v>
      </c>
      <c r="L1328" s="3">
        <v>69</v>
      </c>
      <c r="M1328" s="3">
        <v>8</v>
      </c>
      <c r="N1328" s="3">
        <v>6</v>
      </c>
      <c r="O1328" s="3">
        <v>668</v>
      </c>
      <c r="P1328" s="3">
        <v>3</v>
      </c>
      <c r="Q1328" s="3">
        <v>7272.1826212245996</v>
      </c>
      <c r="R1328" s="3">
        <v>2</v>
      </c>
      <c r="S1328" s="3">
        <v>0</v>
      </c>
      <c r="T1328" s="3">
        <v>0</v>
      </c>
      <c r="U1328" s="3">
        <v>1565.5854768495401</v>
      </c>
      <c r="V1328" s="3">
        <v>0</v>
      </c>
    </row>
    <row r="1329" spans="1:22" ht="21.75" customHeight="1" x14ac:dyDescent="0.3">
      <c r="A1329" s="3" t="s">
        <v>1355</v>
      </c>
      <c r="B1329" s="3">
        <v>65</v>
      </c>
      <c r="C1329" s="3" t="s">
        <v>23</v>
      </c>
      <c r="D1329" s="3" t="s">
        <v>24</v>
      </c>
      <c r="E1329" s="3">
        <v>81807.072340238607</v>
      </c>
      <c r="F1329" s="3">
        <v>223</v>
      </c>
      <c r="G1329" s="3">
        <v>1027.3097611759299</v>
      </c>
      <c r="H1329" s="3">
        <v>10</v>
      </c>
      <c r="I1329" s="3">
        <v>940.65963209464098</v>
      </c>
      <c r="J1329" s="3">
        <v>40</v>
      </c>
      <c r="K1329" s="3">
        <v>469.28371029738003</v>
      </c>
      <c r="L1329" s="3">
        <v>24</v>
      </c>
      <c r="M1329" s="3">
        <v>4</v>
      </c>
      <c r="N1329" s="3">
        <v>0</v>
      </c>
      <c r="O1329" s="3">
        <v>425</v>
      </c>
      <c r="P1329" s="3">
        <v>3</v>
      </c>
      <c r="Q1329" s="3">
        <v>7200.6966767083004</v>
      </c>
      <c r="R1329" s="3">
        <v>0</v>
      </c>
      <c r="S1329" s="3">
        <v>0</v>
      </c>
      <c r="T1329" s="3">
        <v>0</v>
      </c>
      <c r="U1329" s="3">
        <v>12908.0827984116</v>
      </c>
      <c r="V1329" s="3">
        <v>1</v>
      </c>
    </row>
    <row r="1330" spans="1:22" ht="21.75" customHeight="1" x14ac:dyDescent="0.3">
      <c r="A1330" s="3" t="s">
        <v>1356</v>
      </c>
      <c r="B1330" s="3">
        <v>53</v>
      </c>
      <c r="C1330" s="3" t="s">
        <v>31</v>
      </c>
      <c r="D1330" s="3" t="s">
        <v>24</v>
      </c>
      <c r="E1330" s="3">
        <v>44537.220329028198</v>
      </c>
      <c r="F1330" s="3">
        <v>165</v>
      </c>
      <c r="G1330" s="3">
        <v>1649.0021402894099</v>
      </c>
      <c r="H1330" s="3">
        <v>8</v>
      </c>
      <c r="I1330" s="3">
        <v>908.98772537732498</v>
      </c>
      <c r="J1330" s="3">
        <v>22</v>
      </c>
      <c r="K1330" s="3">
        <v>437.21720466205801</v>
      </c>
      <c r="L1330" s="3">
        <v>43</v>
      </c>
      <c r="M1330" s="3">
        <v>6</v>
      </c>
      <c r="N1330" s="3">
        <v>3</v>
      </c>
      <c r="O1330" s="3">
        <v>456</v>
      </c>
      <c r="P1330" s="3">
        <v>5</v>
      </c>
      <c r="Q1330" s="3">
        <v>14798.804124365201</v>
      </c>
      <c r="R1330" s="3">
        <v>6</v>
      </c>
      <c r="S1330" s="3">
        <v>0</v>
      </c>
      <c r="T1330" s="3">
        <v>0</v>
      </c>
      <c r="U1330" s="3">
        <v>6417.0957699294204</v>
      </c>
      <c r="V1330" s="3">
        <v>1</v>
      </c>
    </row>
    <row r="1331" spans="1:22" ht="21.75" customHeight="1" x14ac:dyDescent="0.3">
      <c r="A1331" s="3" t="s">
        <v>1357</v>
      </c>
      <c r="B1331" s="3">
        <v>52</v>
      </c>
      <c r="C1331" s="3" t="s">
        <v>31</v>
      </c>
      <c r="D1331" s="3" t="s">
        <v>26</v>
      </c>
      <c r="E1331" s="3">
        <v>85898.209094957303</v>
      </c>
      <c r="F1331" s="3">
        <v>214</v>
      </c>
      <c r="G1331" s="3">
        <v>883.28388600421204</v>
      </c>
      <c r="H1331" s="3">
        <v>8</v>
      </c>
      <c r="I1331" s="3">
        <v>1207.6565647396601</v>
      </c>
      <c r="J1331" s="3">
        <v>22</v>
      </c>
      <c r="K1331" s="3">
        <v>464.61803341086602</v>
      </c>
      <c r="L1331" s="3">
        <v>0</v>
      </c>
      <c r="M1331" s="3">
        <v>3</v>
      </c>
      <c r="N1331" s="3">
        <v>6</v>
      </c>
      <c r="O1331" s="3">
        <v>767</v>
      </c>
      <c r="P1331" s="3">
        <v>0</v>
      </c>
      <c r="Q1331" s="3">
        <v>7689.7322321654901</v>
      </c>
      <c r="R1331" s="3">
        <v>4</v>
      </c>
      <c r="S1331" s="3">
        <v>1</v>
      </c>
      <c r="T1331" s="3">
        <v>0</v>
      </c>
      <c r="U1331" s="3">
        <v>12134.269842833</v>
      </c>
      <c r="V1331" s="3">
        <v>1</v>
      </c>
    </row>
    <row r="1332" spans="1:22" ht="21.75" customHeight="1" x14ac:dyDescent="0.3">
      <c r="A1332" s="3" t="s">
        <v>1358</v>
      </c>
      <c r="B1332" s="3">
        <v>42</v>
      </c>
      <c r="C1332" s="3" t="s">
        <v>31</v>
      </c>
      <c r="D1332" s="3" t="s">
        <v>24</v>
      </c>
      <c r="E1332" s="3">
        <v>44781.492454450497</v>
      </c>
      <c r="F1332" s="3">
        <v>39</v>
      </c>
      <c r="G1332" s="3">
        <v>1347.0559901469201</v>
      </c>
      <c r="H1332" s="3">
        <v>7</v>
      </c>
      <c r="I1332" s="3">
        <v>1034.0791130528401</v>
      </c>
      <c r="J1332" s="3">
        <v>30</v>
      </c>
      <c r="K1332" s="3">
        <v>781.10015821632396</v>
      </c>
      <c r="L1332" s="3">
        <v>41</v>
      </c>
      <c r="M1332" s="3">
        <v>0</v>
      </c>
      <c r="N1332" s="3">
        <v>5</v>
      </c>
      <c r="O1332" s="3">
        <v>766</v>
      </c>
      <c r="P1332" s="3">
        <v>3</v>
      </c>
      <c r="Q1332" s="3">
        <v>4179.8003338102899</v>
      </c>
      <c r="R1332" s="3">
        <v>2</v>
      </c>
      <c r="S1332" s="3">
        <v>0</v>
      </c>
      <c r="T1332" s="3">
        <v>0</v>
      </c>
      <c r="U1332" s="3">
        <v>9641.4121890205697</v>
      </c>
      <c r="V1332" s="3">
        <v>0</v>
      </c>
    </row>
    <row r="1333" spans="1:22" ht="21.75" customHeight="1" x14ac:dyDescent="0.3">
      <c r="A1333" s="3" t="s">
        <v>1359</v>
      </c>
      <c r="B1333" s="3">
        <v>47</v>
      </c>
      <c r="C1333" s="3" t="s">
        <v>31</v>
      </c>
      <c r="D1333" s="3" t="s">
        <v>33</v>
      </c>
      <c r="E1333" s="3">
        <v>62732.814352555499</v>
      </c>
      <c r="F1333" s="3">
        <v>190</v>
      </c>
      <c r="G1333" s="3">
        <v>635.56578528183604</v>
      </c>
      <c r="H1333" s="3">
        <v>4</v>
      </c>
      <c r="I1333" s="3">
        <v>873.52226453510002</v>
      </c>
      <c r="J1333" s="3">
        <v>1</v>
      </c>
      <c r="K1333" s="3">
        <v>618.16321896492502</v>
      </c>
      <c r="L1333" s="3">
        <v>58</v>
      </c>
      <c r="M1333" s="3">
        <v>11</v>
      </c>
      <c r="N1333" s="3">
        <v>2</v>
      </c>
      <c r="O1333" s="3">
        <v>615</v>
      </c>
      <c r="P1333" s="3">
        <v>3</v>
      </c>
      <c r="Q1333" s="3">
        <v>17807.279040336602</v>
      </c>
      <c r="R1333" s="3">
        <v>0</v>
      </c>
      <c r="S1333" s="3">
        <v>0</v>
      </c>
      <c r="T1333" s="3">
        <v>0</v>
      </c>
      <c r="U1333" s="3">
        <v>7812.5358802139199</v>
      </c>
      <c r="V1333" s="3">
        <v>0</v>
      </c>
    </row>
    <row r="1334" spans="1:22" ht="21.75" customHeight="1" x14ac:dyDescent="0.3">
      <c r="A1334" s="3" t="s">
        <v>1360</v>
      </c>
      <c r="B1334" s="3">
        <v>51</v>
      </c>
      <c r="C1334" s="3" t="s">
        <v>31</v>
      </c>
      <c r="D1334" s="3" t="s">
        <v>33</v>
      </c>
      <c r="E1334" s="3">
        <v>62636.191007529298</v>
      </c>
      <c r="F1334" s="3">
        <v>195</v>
      </c>
      <c r="G1334" s="3">
        <v>1440.3186543920999</v>
      </c>
      <c r="H1334" s="3">
        <v>4</v>
      </c>
      <c r="I1334" s="3">
        <v>871.97913307540102</v>
      </c>
      <c r="J1334" s="3">
        <v>1</v>
      </c>
      <c r="K1334" s="3">
        <v>284.23561567854398</v>
      </c>
      <c r="L1334" s="3">
        <v>32</v>
      </c>
      <c r="M1334" s="3">
        <v>15</v>
      </c>
      <c r="N1334" s="3">
        <v>9</v>
      </c>
      <c r="O1334" s="3">
        <v>641</v>
      </c>
      <c r="P1334" s="3">
        <v>4</v>
      </c>
      <c r="Q1334" s="3">
        <v>12767.5089128172</v>
      </c>
      <c r="R1334" s="3">
        <v>7</v>
      </c>
      <c r="S1334" s="3">
        <v>1</v>
      </c>
      <c r="T1334" s="3">
        <v>0</v>
      </c>
      <c r="U1334" s="3">
        <v>9464.8113330590004</v>
      </c>
      <c r="V1334" s="3">
        <v>1</v>
      </c>
    </row>
    <row r="1335" spans="1:22" ht="21.75" customHeight="1" x14ac:dyDescent="0.3">
      <c r="A1335" s="3" t="s">
        <v>1361</v>
      </c>
      <c r="B1335" s="3">
        <v>69</v>
      </c>
      <c r="C1335" s="3" t="s">
        <v>31</v>
      </c>
      <c r="D1335" s="3" t="s">
        <v>24</v>
      </c>
      <c r="E1335" s="3">
        <v>43028.392311979696</v>
      </c>
      <c r="F1335" s="3">
        <v>146</v>
      </c>
      <c r="G1335" s="3">
        <v>1117.9698490911001</v>
      </c>
      <c r="H1335" s="3">
        <v>9</v>
      </c>
      <c r="I1335" s="3">
        <v>988.38025914064599</v>
      </c>
      <c r="J1335" s="3">
        <v>4</v>
      </c>
      <c r="K1335" s="3">
        <v>431.91893104815603</v>
      </c>
      <c r="L1335" s="3">
        <v>31</v>
      </c>
      <c r="M1335" s="3">
        <v>15</v>
      </c>
      <c r="N1335" s="3">
        <v>9</v>
      </c>
      <c r="O1335" s="3">
        <v>454</v>
      </c>
      <c r="P1335" s="3">
        <v>0</v>
      </c>
      <c r="Q1335" s="3">
        <v>17756.1685001732</v>
      </c>
      <c r="R1335" s="3">
        <v>7</v>
      </c>
      <c r="S1335" s="3">
        <v>0</v>
      </c>
      <c r="T1335" s="3">
        <v>0</v>
      </c>
      <c r="U1335" s="3">
        <v>1562.04488797251</v>
      </c>
      <c r="V1335" s="3">
        <v>1</v>
      </c>
    </row>
    <row r="1336" spans="1:22" ht="21.75" customHeight="1" x14ac:dyDescent="0.3">
      <c r="A1336" s="3" t="s">
        <v>1362</v>
      </c>
      <c r="B1336" s="3">
        <v>26</v>
      </c>
      <c r="C1336" s="3" t="s">
        <v>23</v>
      </c>
      <c r="D1336" s="3" t="s">
        <v>26</v>
      </c>
      <c r="E1336" s="3">
        <v>51307.292987229303</v>
      </c>
      <c r="F1336" s="3">
        <v>32</v>
      </c>
      <c r="G1336" s="3">
        <v>134.76114717040599</v>
      </c>
      <c r="H1336" s="3">
        <v>5</v>
      </c>
      <c r="I1336" s="3">
        <v>565.01926818903996</v>
      </c>
      <c r="J1336" s="3">
        <v>13</v>
      </c>
      <c r="K1336" s="3">
        <v>400.85998287410598</v>
      </c>
      <c r="L1336" s="3">
        <v>65</v>
      </c>
      <c r="M1336" s="3">
        <v>7</v>
      </c>
      <c r="N1336" s="3">
        <v>0</v>
      </c>
      <c r="O1336" s="3">
        <v>435</v>
      </c>
      <c r="P1336" s="3">
        <v>4</v>
      </c>
      <c r="Q1336" s="3">
        <v>9792.1146156924606</v>
      </c>
      <c r="R1336" s="3">
        <v>5</v>
      </c>
      <c r="S1336" s="3">
        <v>0</v>
      </c>
      <c r="T1336" s="3">
        <v>0</v>
      </c>
      <c r="U1336" s="3">
        <v>6160.84958951301</v>
      </c>
      <c r="V1336" s="3">
        <v>1</v>
      </c>
    </row>
    <row r="1337" spans="1:22" ht="21.75" customHeight="1" x14ac:dyDescent="0.3">
      <c r="A1337" s="3" t="s">
        <v>1363</v>
      </c>
      <c r="B1337" s="3">
        <v>48</v>
      </c>
      <c r="C1337" s="3" t="s">
        <v>31</v>
      </c>
      <c r="D1337" s="3" t="s">
        <v>24</v>
      </c>
      <c r="E1337" s="3">
        <v>75918.210014422599</v>
      </c>
      <c r="F1337" s="3">
        <v>203</v>
      </c>
      <c r="G1337" s="3">
        <v>2023.86333699139</v>
      </c>
      <c r="H1337" s="3">
        <v>0</v>
      </c>
      <c r="I1337" s="3">
        <v>550.17018685145604</v>
      </c>
      <c r="J1337" s="3">
        <v>22</v>
      </c>
      <c r="K1337" s="3">
        <v>572.32992823853499</v>
      </c>
      <c r="L1337" s="3">
        <v>24</v>
      </c>
      <c r="M1337" s="3">
        <v>12</v>
      </c>
      <c r="N1337" s="3">
        <v>4</v>
      </c>
      <c r="O1337" s="3">
        <v>755</v>
      </c>
      <c r="P1337" s="3">
        <v>2</v>
      </c>
      <c r="Q1337" s="3">
        <v>9271.5539674993706</v>
      </c>
      <c r="R1337" s="3">
        <v>3</v>
      </c>
      <c r="S1337" s="3">
        <v>0</v>
      </c>
      <c r="T1337" s="3">
        <v>0</v>
      </c>
      <c r="U1337" s="3">
        <v>11612.867387513301</v>
      </c>
      <c r="V1337" s="3">
        <v>0</v>
      </c>
    </row>
    <row r="1338" spans="1:22" ht="21.75" customHeight="1" x14ac:dyDescent="0.3">
      <c r="A1338" s="3" t="s">
        <v>1364</v>
      </c>
      <c r="B1338" s="3">
        <v>27</v>
      </c>
      <c r="C1338" s="3" t="s">
        <v>31</v>
      </c>
      <c r="D1338" s="3" t="s">
        <v>33</v>
      </c>
      <c r="E1338" s="3">
        <v>44200.715904283898</v>
      </c>
      <c r="F1338" s="3">
        <v>44</v>
      </c>
      <c r="G1338" s="3">
        <v>1987.4518338598</v>
      </c>
      <c r="H1338" s="3">
        <v>8</v>
      </c>
      <c r="I1338" s="3">
        <v>1298.89207633053</v>
      </c>
      <c r="J1338" s="3">
        <v>34</v>
      </c>
      <c r="K1338" s="3">
        <v>220.762451104338</v>
      </c>
      <c r="L1338" s="3">
        <v>39</v>
      </c>
      <c r="M1338" s="3">
        <v>8</v>
      </c>
      <c r="N1338" s="3">
        <v>7</v>
      </c>
      <c r="O1338" s="3">
        <v>331</v>
      </c>
      <c r="P1338" s="3">
        <v>4</v>
      </c>
      <c r="Q1338" s="3">
        <v>13515.7678634644</v>
      </c>
      <c r="R1338" s="3">
        <v>4</v>
      </c>
      <c r="S1338" s="3">
        <v>0</v>
      </c>
      <c r="T1338" s="3">
        <v>0</v>
      </c>
      <c r="U1338" s="3">
        <v>2023.14693522377</v>
      </c>
      <c r="V1338" s="3">
        <v>1</v>
      </c>
    </row>
    <row r="1339" spans="1:22" ht="21.75" customHeight="1" x14ac:dyDescent="0.3">
      <c r="A1339" s="3" t="s">
        <v>1365</v>
      </c>
      <c r="B1339" s="3">
        <v>20</v>
      </c>
      <c r="C1339" s="3" t="s">
        <v>28</v>
      </c>
      <c r="D1339" s="3" t="s">
        <v>33</v>
      </c>
      <c r="E1339" s="3">
        <v>42484.170807417402</v>
      </c>
      <c r="F1339" s="3">
        <v>63</v>
      </c>
      <c r="G1339" s="3">
        <v>1544.90472529052</v>
      </c>
      <c r="H1339" s="3">
        <v>4</v>
      </c>
      <c r="I1339" s="3">
        <v>1452.5447823510001</v>
      </c>
      <c r="J1339" s="3">
        <v>45</v>
      </c>
      <c r="K1339" s="3">
        <v>123.295331295803</v>
      </c>
      <c r="L1339" s="3">
        <v>57</v>
      </c>
      <c r="M1339" s="3">
        <v>9</v>
      </c>
      <c r="N1339" s="3">
        <v>2</v>
      </c>
      <c r="O1339" s="3">
        <v>314</v>
      </c>
      <c r="P1339" s="3">
        <v>4</v>
      </c>
      <c r="Q1339" s="3">
        <v>14109.0626311592</v>
      </c>
      <c r="R1339" s="3">
        <v>7</v>
      </c>
      <c r="S1339" s="3">
        <v>0</v>
      </c>
      <c r="T1339" s="3">
        <v>0</v>
      </c>
      <c r="U1339" s="3">
        <v>10652.4123859232</v>
      </c>
      <c r="V1339" s="3">
        <v>1</v>
      </c>
    </row>
    <row r="1340" spans="1:22" ht="21.75" customHeight="1" x14ac:dyDescent="0.3">
      <c r="A1340" s="3" t="s">
        <v>1366</v>
      </c>
      <c r="B1340" s="3">
        <v>22</v>
      </c>
      <c r="C1340" s="3" t="s">
        <v>23</v>
      </c>
      <c r="D1340" s="3" t="s">
        <v>33</v>
      </c>
      <c r="E1340" s="3">
        <v>29237.5903786499</v>
      </c>
      <c r="F1340" s="3">
        <v>204</v>
      </c>
      <c r="G1340" s="3">
        <v>600.66926370212002</v>
      </c>
      <c r="H1340" s="3">
        <v>6</v>
      </c>
      <c r="I1340" s="3">
        <v>474.891139556442</v>
      </c>
      <c r="J1340" s="3">
        <v>0</v>
      </c>
      <c r="K1340" s="3">
        <v>268.026202551484</v>
      </c>
      <c r="L1340" s="3">
        <v>74</v>
      </c>
      <c r="M1340" s="3">
        <v>7</v>
      </c>
      <c r="N1340" s="3">
        <v>4</v>
      </c>
      <c r="O1340" s="3">
        <v>427</v>
      </c>
      <c r="P1340" s="3">
        <v>2</v>
      </c>
      <c r="Q1340" s="3">
        <v>8147.3337898476102</v>
      </c>
      <c r="R1340" s="3">
        <v>0</v>
      </c>
      <c r="S1340" s="3">
        <v>0</v>
      </c>
      <c r="T1340" s="3">
        <v>0</v>
      </c>
      <c r="U1340" s="3">
        <v>11888.3733095195</v>
      </c>
      <c r="V1340" s="3">
        <v>1</v>
      </c>
    </row>
    <row r="1341" spans="1:22" ht="21.75" customHeight="1" x14ac:dyDescent="0.3">
      <c r="A1341" s="3" t="s">
        <v>1367</v>
      </c>
      <c r="B1341" s="3">
        <v>43</v>
      </c>
      <c r="C1341" s="3" t="s">
        <v>23</v>
      </c>
      <c r="D1341" s="3" t="s">
        <v>24</v>
      </c>
      <c r="E1341" s="3">
        <v>78215.939961888798</v>
      </c>
      <c r="F1341" s="3">
        <v>207</v>
      </c>
      <c r="G1341" s="3">
        <v>611.72965709079801</v>
      </c>
      <c r="H1341" s="3">
        <v>10</v>
      </c>
      <c r="I1341" s="3">
        <v>565.85194864610401</v>
      </c>
      <c r="J1341" s="3">
        <v>40</v>
      </c>
      <c r="K1341" s="3">
        <v>109.93885399640099</v>
      </c>
      <c r="L1341" s="3">
        <v>63</v>
      </c>
      <c r="M1341" s="3">
        <v>0</v>
      </c>
      <c r="N1341" s="3">
        <v>8</v>
      </c>
      <c r="O1341" s="3">
        <v>678</v>
      </c>
      <c r="P1341" s="3">
        <v>4</v>
      </c>
      <c r="Q1341" s="3">
        <v>7430.9248995171802</v>
      </c>
      <c r="R1341" s="3">
        <v>6</v>
      </c>
      <c r="S1341" s="3">
        <v>1</v>
      </c>
      <c r="T1341" s="3">
        <v>0</v>
      </c>
      <c r="U1341" s="3">
        <v>5097.0249574684703</v>
      </c>
      <c r="V1341" s="3">
        <v>1</v>
      </c>
    </row>
    <row r="1342" spans="1:22" ht="21.75" customHeight="1" x14ac:dyDescent="0.3">
      <c r="A1342" s="3" t="s">
        <v>1368</v>
      </c>
      <c r="B1342" s="3">
        <v>42</v>
      </c>
      <c r="C1342" s="3" t="s">
        <v>23</v>
      </c>
      <c r="D1342" s="3" t="s">
        <v>33</v>
      </c>
      <c r="E1342" s="3">
        <v>41346.021892917102</v>
      </c>
      <c r="F1342" s="3">
        <v>50</v>
      </c>
      <c r="G1342" s="3">
        <v>3364.4594348238602</v>
      </c>
      <c r="H1342" s="3">
        <v>7</v>
      </c>
      <c r="I1342" s="3">
        <v>1199.88298682645</v>
      </c>
      <c r="J1342" s="3">
        <v>47</v>
      </c>
      <c r="K1342" s="3">
        <v>118.143843692763</v>
      </c>
      <c r="L1342" s="3">
        <v>18</v>
      </c>
      <c r="M1342" s="3">
        <v>2</v>
      </c>
      <c r="N1342" s="3">
        <v>7</v>
      </c>
      <c r="O1342" s="3">
        <v>723</v>
      </c>
      <c r="P1342" s="3">
        <v>3</v>
      </c>
      <c r="Q1342" s="3">
        <v>17440.761982859</v>
      </c>
      <c r="R1342" s="3">
        <v>7</v>
      </c>
      <c r="S1342" s="3">
        <v>0</v>
      </c>
      <c r="T1342" s="3">
        <v>0</v>
      </c>
      <c r="U1342" s="3">
        <v>13982.2473222259</v>
      </c>
      <c r="V1342" s="3">
        <v>1</v>
      </c>
    </row>
    <row r="1343" spans="1:22" ht="21.75" customHeight="1" x14ac:dyDescent="0.3">
      <c r="A1343" s="3" t="s">
        <v>1369</v>
      </c>
      <c r="B1343" s="3">
        <v>27</v>
      </c>
      <c r="C1343" s="3" t="s">
        <v>23</v>
      </c>
      <c r="D1343" s="3" t="s">
        <v>26</v>
      </c>
      <c r="E1343" s="3">
        <v>71599.643923063006</v>
      </c>
      <c r="F1343" s="3">
        <v>192</v>
      </c>
      <c r="G1343" s="3">
        <v>10</v>
      </c>
      <c r="H1343" s="3">
        <v>4</v>
      </c>
      <c r="I1343" s="3">
        <v>986.73199759983902</v>
      </c>
      <c r="J1343" s="3">
        <v>48</v>
      </c>
      <c r="K1343" s="3">
        <v>806.103104380991</v>
      </c>
      <c r="L1343" s="3">
        <v>27</v>
      </c>
      <c r="M1343" s="3">
        <v>4</v>
      </c>
      <c r="N1343" s="3">
        <v>8</v>
      </c>
      <c r="O1343" s="3">
        <v>395</v>
      </c>
      <c r="P1343" s="3">
        <v>3</v>
      </c>
      <c r="Q1343" s="3">
        <v>14003.189381824801</v>
      </c>
      <c r="R1343" s="3">
        <v>3</v>
      </c>
      <c r="S1343" s="3">
        <v>0</v>
      </c>
      <c r="T1343" s="3">
        <v>0</v>
      </c>
      <c r="U1343" s="3">
        <v>11654.6152512886</v>
      </c>
      <c r="V1343" s="3">
        <v>1</v>
      </c>
    </row>
    <row r="1344" spans="1:22" ht="21.75" customHeight="1" x14ac:dyDescent="0.3">
      <c r="A1344" s="3" t="s">
        <v>1370</v>
      </c>
      <c r="B1344" s="3">
        <v>66</v>
      </c>
      <c r="C1344" s="3" t="s">
        <v>31</v>
      </c>
      <c r="D1344" s="3" t="s">
        <v>24</v>
      </c>
      <c r="E1344" s="3">
        <v>39175.613292722497</v>
      </c>
      <c r="F1344" s="3">
        <v>86</v>
      </c>
      <c r="G1344" s="3">
        <v>627.49840199055495</v>
      </c>
      <c r="H1344" s="3">
        <v>2</v>
      </c>
      <c r="I1344" s="3">
        <v>1036.7498368623201</v>
      </c>
      <c r="J1344" s="3">
        <v>39</v>
      </c>
      <c r="K1344" s="3">
        <v>467.84923046189101</v>
      </c>
      <c r="L1344" s="3">
        <v>73</v>
      </c>
      <c r="M1344" s="3">
        <v>6</v>
      </c>
      <c r="N1344" s="3">
        <v>4</v>
      </c>
      <c r="O1344" s="3">
        <v>612</v>
      </c>
      <c r="P1344" s="3">
        <v>1</v>
      </c>
      <c r="Q1344" s="3">
        <v>13648.5910373719</v>
      </c>
      <c r="R1344" s="3">
        <v>2</v>
      </c>
      <c r="S1344" s="3">
        <v>0</v>
      </c>
      <c r="T1344" s="3">
        <v>0</v>
      </c>
      <c r="U1344" s="3">
        <v>14213.0090511949</v>
      </c>
      <c r="V1344" s="3">
        <v>0</v>
      </c>
    </row>
    <row r="1345" spans="1:22" ht="21.75" customHeight="1" x14ac:dyDescent="0.3">
      <c r="A1345" s="3" t="s">
        <v>1371</v>
      </c>
      <c r="B1345" s="3">
        <v>56</v>
      </c>
      <c r="C1345" s="3" t="s">
        <v>31</v>
      </c>
      <c r="D1345" s="3" t="s">
        <v>24</v>
      </c>
      <c r="E1345" s="3">
        <v>71034.523073517499</v>
      </c>
      <c r="F1345" s="3">
        <v>95</v>
      </c>
      <c r="G1345" s="3">
        <v>3219.6718064356201</v>
      </c>
      <c r="H1345" s="3">
        <v>5</v>
      </c>
      <c r="I1345" s="3">
        <v>1113.81045319857</v>
      </c>
      <c r="J1345" s="3">
        <v>14</v>
      </c>
      <c r="K1345" s="3">
        <v>592.97212494995995</v>
      </c>
      <c r="L1345" s="3">
        <v>79</v>
      </c>
      <c r="M1345" s="3">
        <v>15</v>
      </c>
      <c r="N1345" s="3">
        <v>2</v>
      </c>
      <c r="O1345" s="3">
        <v>417</v>
      </c>
      <c r="P1345" s="3">
        <v>0</v>
      </c>
      <c r="Q1345" s="3">
        <v>149.83024949226601</v>
      </c>
      <c r="R1345" s="3">
        <v>3</v>
      </c>
      <c r="S1345" s="3">
        <v>0</v>
      </c>
      <c r="T1345" s="3">
        <v>0</v>
      </c>
      <c r="U1345" s="3">
        <v>9654.1935416112501</v>
      </c>
      <c r="V1345" s="3">
        <v>1</v>
      </c>
    </row>
    <row r="1346" spans="1:22" ht="21.75" customHeight="1" x14ac:dyDescent="0.3">
      <c r="A1346" s="3" t="s">
        <v>1372</v>
      </c>
      <c r="B1346" s="3">
        <v>22</v>
      </c>
      <c r="C1346" s="3" t="s">
        <v>28</v>
      </c>
      <c r="D1346" s="3" t="s">
        <v>33</v>
      </c>
      <c r="E1346" s="3">
        <v>64519.576101009501</v>
      </c>
      <c r="F1346" s="3">
        <v>194</v>
      </c>
      <c r="G1346" s="3">
        <v>3470.09691108181</v>
      </c>
      <c r="H1346" s="3">
        <v>6</v>
      </c>
      <c r="I1346" s="3">
        <v>715.74374338957398</v>
      </c>
      <c r="J1346" s="3">
        <v>29</v>
      </c>
      <c r="K1346" s="3">
        <v>515.19962285826</v>
      </c>
      <c r="L1346" s="3">
        <v>41</v>
      </c>
      <c r="M1346" s="3">
        <v>7</v>
      </c>
      <c r="N1346" s="3">
        <v>8</v>
      </c>
      <c r="O1346" s="3">
        <v>821</v>
      </c>
      <c r="P1346" s="3">
        <v>3</v>
      </c>
      <c r="Q1346" s="3">
        <v>13548.0357874043</v>
      </c>
      <c r="R1346" s="3">
        <v>5</v>
      </c>
      <c r="S1346" s="3">
        <v>0</v>
      </c>
      <c r="T1346" s="3">
        <v>0</v>
      </c>
      <c r="U1346" s="3">
        <v>6145.8188889266103</v>
      </c>
      <c r="V1346" s="3">
        <v>1</v>
      </c>
    </row>
    <row r="1347" spans="1:22" ht="21.75" customHeight="1" x14ac:dyDescent="0.3">
      <c r="A1347" s="3" t="s">
        <v>1373</v>
      </c>
      <c r="B1347" s="3">
        <v>52</v>
      </c>
      <c r="C1347" s="3" t="s">
        <v>28</v>
      </c>
      <c r="D1347" s="3" t="s">
        <v>33</v>
      </c>
      <c r="E1347" s="3">
        <v>45888.225420805597</v>
      </c>
      <c r="F1347" s="3">
        <v>187</v>
      </c>
      <c r="G1347" s="3">
        <v>2859.3096972007502</v>
      </c>
      <c r="H1347" s="3">
        <v>3</v>
      </c>
      <c r="I1347" s="3">
        <v>915.48947374656495</v>
      </c>
      <c r="J1347" s="3">
        <v>20</v>
      </c>
      <c r="K1347" s="3">
        <v>529.20078275670699</v>
      </c>
      <c r="L1347" s="3">
        <v>49</v>
      </c>
      <c r="M1347" s="3">
        <v>0</v>
      </c>
      <c r="N1347" s="3">
        <v>3</v>
      </c>
      <c r="O1347" s="3">
        <v>416</v>
      </c>
      <c r="P1347" s="3">
        <v>5</v>
      </c>
      <c r="Q1347" s="3">
        <v>14232.991427171</v>
      </c>
      <c r="R1347" s="3">
        <v>4</v>
      </c>
      <c r="S1347" s="3">
        <v>0</v>
      </c>
      <c r="T1347" s="3">
        <v>0</v>
      </c>
      <c r="U1347" s="3">
        <v>13263.4681071715</v>
      </c>
      <c r="V1347" s="3">
        <v>1</v>
      </c>
    </row>
    <row r="1348" spans="1:22" ht="21.75" customHeight="1" x14ac:dyDescent="0.3">
      <c r="A1348" s="3" t="s">
        <v>1374</v>
      </c>
      <c r="B1348" s="3">
        <v>47</v>
      </c>
      <c r="C1348" s="3" t="s">
        <v>23</v>
      </c>
      <c r="D1348" s="3" t="s">
        <v>26</v>
      </c>
      <c r="E1348" s="3">
        <v>36783.032516790401</v>
      </c>
      <c r="F1348" s="3">
        <v>70</v>
      </c>
      <c r="G1348" s="3">
        <v>1925.4786378648901</v>
      </c>
      <c r="H1348" s="3">
        <v>8</v>
      </c>
      <c r="I1348" s="3">
        <v>888.26725274433204</v>
      </c>
      <c r="J1348" s="3">
        <v>7</v>
      </c>
      <c r="K1348" s="3">
        <v>574.631081513808</v>
      </c>
      <c r="L1348" s="3">
        <v>75</v>
      </c>
      <c r="M1348" s="3">
        <v>2</v>
      </c>
      <c r="N1348" s="3">
        <v>0</v>
      </c>
      <c r="O1348" s="3">
        <v>647</v>
      </c>
      <c r="P1348" s="3">
        <v>0</v>
      </c>
      <c r="Q1348" s="3">
        <v>10079.890905399599</v>
      </c>
      <c r="R1348" s="3">
        <v>1</v>
      </c>
      <c r="S1348" s="3">
        <v>1</v>
      </c>
      <c r="T1348" s="3">
        <v>0</v>
      </c>
      <c r="U1348" s="3">
        <v>8054.8183377430696</v>
      </c>
      <c r="V1348" s="3">
        <v>1</v>
      </c>
    </row>
    <row r="1349" spans="1:22" ht="21.75" customHeight="1" x14ac:dyDescent="0.3">
      <c r="A1349" s="3" t="s">
        <v>1375</v>
      </c>
      <c r="B1349" s="3">
        <v>66</v>
      </c>
      <c r="C1349" s="3" t="s">
        <v>28</v>
      </c>
      <c r="D1349" s="3" t="s">
        <v>24</v>
      </c>
      <c r="E1349" s="3">
        <v>38245.449641755004</v>
      </c>
      <c r="F1349" s="3">
        <v>48</v>
      </c>
      <c r="G1349" s="3">
        <v>990.86725635683194</v>
      </c>
      <c r="H1349" s="3">
        <v>10</v>
      </c>
      <c r="I1349" s="3">
        <v>499.52793991408902</v>
      </c>
      <c r="J1349" s="3">
        <v>6</v>
      </c>
      <c r="K1349" s="3">
        <v>646.90490014914997</v>
      </c>
      <c r="L1349" s="3">
        <v>47</v>
      </c>
      <c r="M1349" s="3">
        <v>5</v>
      </c>
      <c r="N1349" s="3">
        <v>1</v>
      </c>
      <c r="O1349" s="3">
        <v>479</v>
      </c>
      <c r="P1349" s="3">
        <v>4</v>
      </c>
      <c r="Q1349" s="3">
        <v>15387.3469785872</v>
      </c>
      <c r="R1349" s="3">
        <v>2</v>
      </c>
      <c r="S1349" s="3">
        <v>0</v>
      </c>
      <c r="T1349" s="3">
        <v>0</v>
      </c>
      <c r="U1349" s="3">
        <v>12227.331704165999</v>
      </c>
      <c r="V1349" s="3">
        <v>1</v>
      </c>
    </row>
    <row r="1350" spans="1:22" ht="21.75" customHeight="1" x14ac:dyDescent="0.3">
      <c r="A1350" s="3" t="s">
        <v>1376</v>
      </c>
      <c r="B1350" s="3">
        <v>27</v>
      </c>
      <c r="C1350" s="3" t="s">
        <v>28</v>
      </c>
      <c r="D1350" s="3" t="s">
        <v>33</v>
      </c>
      <c r="E1350" s="3">
        <v>38015.602338168101</v>
      </c>
      <c r="F1350" s="3">
        <v>115</v>
      </c>
      <c r="G1350" s="3">
        <v>153.886468795761</v>
      </c>
      <c r="H1350" s="3">
        <v>3</v>
      </c>
      <c r="I1350" s="3">
        <v>910.28183012549596</v>
      </c>
      <c r="J1350" s="3">
        <v>40</v>
      </c>
      <c r="K1350" s="3">
        <v>592.31829016268296</v>
      </c>
      <c r="L1350" s="3">
        <v>56</v>
      </c>
      <c r="M1350" s="3">
        <v>11</v>
      </c>
      <c r="N1350" s="3">
        <v>7</v>
      </c>
      <c r="O1350" s="3">
        <v>523</v>
      </c>
      <c r="P1350" s="3">
        <v>1</v>
      </c>
      <c r="Q1350" s="3">
        <v>7843.13489426669</v>
      </c>
      <c r="R1350" s="3">
        <v>3</v>
      </c>
      <c r="S1350" s="3">
        <v>0</v>
      </c>
      <c r="T1350" s="3">
        <v>0</v>
      </c>
      <c r="U1350" s="3">
        <v>5970.97484536705</v>
      </c>
      <c r="V1350" s="3">
        <v>1</v>
      </c>
    </row>
    <row r="1351" spans="1:22" ht="21.75" customHeight="1" x14ac:dyDescent="0.3">
      <c r="A1351" s="3" t="s">
        <v>1377</v>
      </c>
      <c r="B1351" s="3">
        <v>53</v>
      </c>
      <c r="C1351" s="3" t="s">
        <v>23</v>
      </c>
      <c r="D1351" s="3" t="s">
        <v>26</v>
      </c>
      <c r="E1351" s="3">
        <v>69173.297242225497</v>
      </c>
      <c r="F1351" s="3">
        <v>30</v>
      </c>
      <c r="G1351" s="3">
        <v>1824.9199616743399</v>
      </c>
      <c r="H1351" s="3">
        <v>10</v>
      </c>
      <c r="I1351" s="3">
        <v>1233.19874365238</v>
      </c>
      <c r="J1351" s="3">
        <v>33</v>
      </c>
      <c r="K1351" s="3">
        <v>1197.0947557740401</v>
      </c>
      <c r="L1351" s="3">
        <v>8</v>
      </c>
      <c r="M1351" s="3">
        <v>14</v>
      </c>
      <c r="N1351" s="3">
        <v>1</v>
      </c>
      <c r="O1351" s="3">
        <v>523</v>
      </c>
      <c r="P1351" s="3">
        <v>5</v>
      </c>
      <c r="Q1351" s="3">
        <v>14056.252314483199</v>
      </c>
      <c r="R1351" s="3">
        <v>0</v>
      </c>
      <c r="S1351" s="3">
        <v>0</v>
      </c>
      <c r="T1351" s="3">
        <v>0</v>
      </c>
      <c r="U1351" s="3">
        <v>5550.7272893061599</v>
      </c>
      <c r="V1351" s="3">
        <v>1</v>
      </c>
    </row>
    <row r="1352" spans="1:22" ht="21.75" customHeight="1" x14ac:dyDescent="0.3">
      <c r="A1352" s="3" t="s">
        <v>1378</v>
      </c>
      <c r="B1352" s="3">
        <v>54</v>
      </c>
      <c r="C1352" s="3" t="s">
        <v>23</v>
      </c>
      <c r="D1352" s="3" t="s">
        <v>33</v>
      </c>
      <c r="E1352" s="3">
        <v>52884.1465630413</v>
      </c>
      <c r="F1352" s="3">
        <v>231</v>
      </c>
      <c r="G1352" s="3">
        <v>889.55909635482305</v>
      </c>
      <c r="H1352" s="3">
        <v>9</v>
      </c>
      <c r="I1352" s="3">
        <v>683.05336640482403</v>
      </c>
      <c r="J1352" s="3">
        <v>41</v>
      </c>
      <c r="K1352" s="3">
        <v>243.68147288949399</v>
      </c>
      <c r="L1352" s="3">
        <v>29</v>
      </c>
      <c r="M1352" s="3">
        <v>16</v>
      </c>
      <c r="N1352" s="3">
        <v>5</v>
      </c>
      <c r="O1352" s="3">
        <v>547</v>
      </c>
      <c r="P1352" s="3">
        <v>3</v>
      </c>
      <c r="Q1352" s="3">
        <v>2849.2276279498901</v>
      </c>
      <c r="R1352" s="3">
        <v>1</v>
      </c>
      <c r="S1352" s="3">
        <v>0</v>
      </c>
      <c r="T1352" s="3">
        <v>0</v>
      </c>
      <c r="U1352" s="3">
        <v>4659.2515905967402</v>
      </c>
      <c r="V1352" s="3">
        <v>1</v>
      </c>
    </row>
    <row r="1353" spans="1:22" ht="21.75" customHeight="1" x14ac:dyDescent="0.3">
      <c r="A1353" s="3" t="s">
        <v>1379</v>
      </c>
      <c r="B1353" s="3">
        <v>51</v>
      </c>
      <c r="C1353" s="3" t="s">
        <v>28</v>
      </c>
      <c r="D1353" s="3" t="s">
        <v>24</v>
      </c>
      <c r="E1353" s="3">
        <v>29927.7962148433</v>
      </c>
      <c r="F1353" s="3">
        <v>79</v>
      </c>
      <c r="G1353" s="3">
        <v>2661.2977955145898</v>
      </c>
      <c r="H1353" s="3">
        <v>1</v>
      </c>
      <c r="I1353" s="3">
        <v>853.39923705932699</v>
      </c>
      <c r="J1353" s="3">
        <v>36</v>
      </c>
      <c r="K1353" s="3">
        <v>235.00000547140999</v>
      </c>
      <c r="L1353" s="3">
        <v>17</v>
      </c>
      <c r="M1353" s="3">
        <v>17</v>
      </c>
      <c r="N1353" s="3">
        <v>4</v>
      </c>
      <c r="O1353" s="3">
        <v>553</v>
      </c>
      <c r="P1353" s="3">
        <v>5</v>
      </c>
      <c r="Q1353" s="3">
        <v>17426.174600644801</v>
      </c>
      <c r="R1353" s="3">
        <v>1</v>
      </c>
      <c r="S1353" s="3">
        <v>0</v>
      </c>
      <c r="T1353" s="3">
        <v>0</v>
      </c>
      <c r="U1353" s="3">
        <v>14368.4566958059</v>
      </c>
      <c r="V1353" s="3">
        <v>1</v>
      </c>
    </row>
    <row r="1354" spans="1:22" ht="21.75" customHeight="1" x14ac:dyDescent="0.3">
      <c r="A1354" s="3" t="s">
        <v>1380</v>
      </c>
      <c r="B1354" s="3">
        <v>43</v>
      </c>
      <c r="C1354" s="3" t="s">
        <v>31</v>
      </c>
      <c r="D1354" s="3" t="s">
        <v>33</v>
      </c>
      <c r="E1354" s="3">
        <v>45461.598601980601</v>
      </c>
      <c r="F1354" s="3">
        <v>123</v>
      </c>
      <c r="G1354" s="3">
        <v>17.204194100864498</v>
      </c>
      <c r="H1354" s="3">
        <v>8</v>
      </c>
      <c r="I1354" s="3">
        <v>872.3481206038</v>
      </c>
      <c r="J1354" s="3">
        <v>47</v>
      </c>
      <c r="K1354" s="3">
        <v>363.229273032881</v>
      </c>
      <c r="L1354" s="3">
        <v>44</v>
      </c>
      <c r="M1354" s="3">
        <v>16</v>
      </c>
      <c r="N1354" s="3">
        <v>8</v>
      </c>
      <c r="O1354" s="3">
        <v>618</v>
      </c>
      <c r="P1354" s="3">
        <v>4</v>
      </c>
      <c r="Q1354" s="3">
        <v>7367.1138506615698</v>
      </c>
      <c r="R1354" s="3">
        <v>2</v>
      </c>
      <c r="S1354" s="3">
        <v>0</v>
      </c>
      <c r="T1354" s="3">
        <v>0</v>
      </c>
      <c r="U1354" s="3">
        <v>10939.98403955</v>
      </c>
      <c r="V1354" s="3">
        <v>0</v>
      </c>
    </row>
    <row r="1355" spans="1:22" ht="21.75" customHeight="1" x14ac:dyDescent="0.3">
      <c r="A1355" s="3" t="s">
        <v>1381</v>
      </c>
      <c r="B1355" s="3">
        <v>33</v>
      </c>
      <c r="C1355" s="3" t="s">
        <v>28</v>
      </c>
      <c r="D1355" s="3" t="s">
        <v>24</v>
      </c>
      <c r="E1355" s="3">
        <v>47641.638165074903</v>
      </c>
      <c r="F1355" s="3">
        <v>5</v>
      </c>
      <c r="G1355" s="3">
        <v>1660.3402615912</v>
      </c>
      <c r="H1355" s="3">
        <v>3</v>
      </c>
      <c r="I1355" s="3">
        <v>700.36740734765499</v>
      </c>
      <c r="J1355" s="3">
        <v>31</v>
      </c>
      <c r="K1355" s="3">
        <v>169.25028742407699</v>
      </c>
      <c r="L1355" s="3">
        <v>77</v>
      </c>
      <c r="M1355" s="3">
        <v>11</v>
      </c>
      <c r="N1355" s="3">
        <v>7</v>
      </c>
      <c r="O1355" s="3">
        <v>852</v>
      </c>
      <c r="P1355" s="3">
        <v>1</v>
      </c>
      <c r="Q1355" s="3">
        <v>14606.448153982499</v>
      </c>
      <c r="R1355" s="3">
        <v>3</v>
      </c>
      <c r="S1355" s="3">
        <v>0</v>
      </c>
      <c r="T1355" s="3">
        <v>0</v>
      </c>
      <c r="U1355" s="3">
        <v>1333.8712923481201</v>
      </c>
      <c r="V1355" s="3">
        <v>0</v>
      </c>
    </row>
    <row r="1356" spans="1:22" ht="21.75" customHeight="1" x14ac:dyDescent="0.3">
      <c r="A1356" s="3" t="s">
        <v>1382</v>
      </c>
      <c r="B1356" s="3">
        <v>51</v>
      </c>
      <c r="C1356" s="3" t="s">
        <v>28</v>
      </c>
      <c r="D1356" s="3" t="s">
        <v>33</v>
      </c>
      <c r="E1356" s="3">
        <v>11498.1999149527</v>
      </c>
      <c r="F1356" s="3">
        <v>39</v>
      </c>
      <c r="G1356" s="3">
        <v>2242.9955812620001</v>
      </c>
      <c r="H1356" s="3">
        <v>3</v>
      </c>
      <c r="I1356" s="3">
        <v>1036.9154331930299</v>
      </c>
      <c r="J1356" s="3">
        <v>32</v>
      </c>
      <c r="K1356" s="3">
        <v>427.94738836174099</v>
      </c>
      <c r="L1356" s="3">
        <v>65</v>
      </c>
      <c r="M1356" s="3">
        <v>15</v>
      </c>
      <c r="N1356" s="3">
        <v>0</v>
      </c>
      <c r="O1356" s="3">
        <v>851</v>
      </c>
      <c r="P1356" s="3">
        <v>5</v>
      </c>
      <c r="Q1356" s="3">
        <v>19459.733623481399</v>
      </c>
      <c r="R1356" s="3">
        <v>4</v>
      </c>
      <c r="S1356" s="3">
        <v>0</v>
      </c>
      <c r="T1356" s="3">
        <v>0</v>
      </c>
      <c r="U1356" s="3">
        <v>6605.3435943011</v>
      </c>
      <c r="V1356" s="3">
        <v>1</v>
      </c>
    </row>
    <row r="1357" spans="1:22" ht="21.75" customHeight="1" x14ac:dyDescent="0.3">
      <c r="A1357" s="3" t="s">
        <v>1383</v>
      </c>
      <c r="B1357" s="3">
        <v>65</v>
      </c>
      <c r="C1357" s="3" t="s">
        <v>31</v>
      </c>
      <c r="D1357" s="3" t="s">
        <v>24</v>
      </c>
      <c r="E1357" s="3">
        <v>46462.767540328998</v>
      </c>
      <c r="F1357" s="3">
        <v>178</v>
      </c>
      <c r="G1357" s="3">
        <v>2310.1289029600898</v>
      </c>
      <c r="H1357" s="3">
        <v>9</v>
      </c>
      <c r="I1357" s="3">
        <v>561.97702906075403</v>
      </c>
      <c r="J1357" s="3">
        <v>5</v>
      </c>
      <c r="K1357" s="3">
        <v>260.86494385728099</v>
      </c>
      <c r="L1357" s="3">
        <v>10</v>
      </c>
      <c r="M1357" s="3">
        <v>11</v>
      </c>
      <c r="N1357" s="3">
        <v>2</v>
      </c>
      <c r="O1357" s="3">
        <v>324</v>
      </c>
      <c r="P1357" s="3">
        <v>4</v>
      </c>
      <c r="Q1357" s="3">
        <v>17923.6036005356</v>
      </c>
      <c r="R1357" s="3">
        <v>3</v>
      </c>
      <c r="S1357" s="3">
        <v>0</v>
      </c>
      <c r="T1357" s="3">
        <v>0</v>
      </c>
      <c r="U1357" s="3">
        <v>9007.4119452869709</v>
      </c>
      <c r="V1357" s="3">
        <v>1</v>
      </c>
    </row>
    <row r="1358" spans="1:22" ht="21.75" customHeight="1" x14ac:dyDescent="0.3">
      <c r="A1358" s="3" t="s">
        <v>1384</v>
      </c>
      <c r="B1358" s="3">
        <v>62</v>
      </c>
      <c r="C1358" s="3" t="s">
        <v>31</v>
      </c>
      <c r="D1358" s="3" t="s">
        <v>26</v>
      </c>
      <c r="E1358" s="3">
        <v>63017.473568517198</v>
      </c>
      <c r="F1358" s="3">
        <v>149</v>
      </c>
      <c r="G1358" s="3">
        <v>2166.9036744323398</v>
      </c>
      <c r="H1358" s="3">
        <v>0</v>
      </c>
      <c r="I1358" s="3">
        <v>1266.42593154358</v>
      </c>
      <c r="J1358" s="3">
        <v>41</v>
      </c>
      <c r="K1358" s="3">
        <v>520.36480176909504</v>
      </c>
      <c r="L1358" s="3">
        <v>71</v>
      </c>
      <c r="M1358" s="3">
        <v>3</v>
      </c>
      <c r="N1358" s="3">
        <v>4</v>
      </c>
      <c r="O1358" s="3">
        <v>437</v>
      </c>
      <c r="P1358" s="3">
        <v>0</v>
      </c>
      <c r="Q1358" s="3">
        <v>14583.030508403601</v>
      </c>
      <c r="R1358" s="3">
        <v>3</v>
      </c>
      <c r="S1358" s="3">
        <v>0</v>
      </c>
      <c r="T1358" s="3">
        <v>0</v>
      </c>
      <c r="U1358" s="3">
        <v>14814.851249490001</v>
      </c>
      <c r="V1358" s="3">
        <v>1</v>
      </c>
    </row>
    <row r="1359" spans="1:22" ht="21.75" customHeight="1" x14ac:dyDescent="0.3">
      <c r="A1359" s="3" t="s">
        <v>1385</v>
      </c>
      <c r="B1359" s="3">
        <v>35</v>
      </c>
      <c r="C1359" s="3" t="s">
        <v>23</v>
      </c>
      <c r="D1359" s="3" t="s">
        <v>24</v>
      </c>
      <c r="E1359" s="3">
        <v>47522.698119366098</v>
      </c>
      <c r="F1359" s="3">
        <v>94</v>
      </c>
      <c r="G1359" s="3">
        <v>1772.3690055836801</v>
      </c>
      <c r="H1359" s="3">
        <v>1</v>
      </c>
      <c r="I1359" s="3">
        <v>1019.1719465712901</v>
      </c>
      <c r="J1359" s="3">
        <v>9</v>
      </c>
      <c r="K1359" s="3">
        <v>518.35475785250196</v>
      </c>
      <c r="L1359" s="3">
        <v>66</v>
      </c>
      <c r="M1359" s="3">
        <v>8</v>
      </c>
      <c r="N1359" s="3">
        <v>7</v>
      </c>
      <c r="O1359" s="3">
        <v>308</v>
      </c>
      <c r="P1359" s="3">
        <v>4</v>
      </c>
      <c r="Q1359" s="3">
        <v>16931.379463867699</v>
      </c>
      <c r="R1359" s="3">
        <v>2</v>
      </c>
      <c r="S1359" s="3">
        <v>0</v>
      </c>
      <c r="T1359" s="3">
        <v>0</v>
      </c>
      <c r="U1359" s="3">
        <v>6722.8869549362198</v>
      </c>
      <c r="V1359" s="3">
        <v>1</v>
      </c>
    </row>
    <row r="1360" spans="1:22" ht="21.75" customHeight="1" x14ac:dyDescent="0.3">
      <c r="A1360" s="3" t="s">
        <v>1386</v>
      </c>
      <c r="B1360" s="3">
        <v>23</v>
      </c>
      <c r="C1360" s="3" t="s">
        <v>23</v>
      </c>
      <c r="D1360" s="3" t="s">
        <v>26</v>
      </c>
      <c r="E1360" s="3">
        <v>54579.323817439697</v>
      </c>
      <c r="F1360" s="3">
        <v>85</v>
      </c>
      <c r="G1360" s="3">
        <v>1602.1762989915001</v>
      </c>
      <c r="H1360" s="3">
        <v>11</v>
      </c>
      <c r="I1360" s="3">
        <v>472.13098976448703</v>
      </c>
      <c r="J1360" s="3">
        <v>25</v>
      </c>
      <c r="K1360" s="3">
        <v>173.75869242344999</v>
      </c>
      <c r="L1360" s="3">
        <v>14</v>
      </c>
      <c r="M1360" s="3">
        <v>14</v>
      </c>
      <c r="N1360" s="3">
        <v>6</v>
      </c>
      <c r="O1360" s="3">
        <v>868</v>
      </c>
      <c r="P1360" s="3">
        <v>4</v>
      </c>
      <c r="Q1360" s="3">
        <v>20965.7832009173</v>
      </c>
      <c r="R1360" s="3">
        <v>2</v>
      </c>
      <c r="S1360" s="3">
        <v>0</v>
      </c>
      <c r="T1360" s="3">
        <v>0</v>
      </c>
      <c r="U1360" s="3">
        <v>12763.084215185099</v>
      </c>
      <c r="V1360" s="3">
        <v>0</v>
      </c>
    </row>
    <row r="1361" spans="1:22" ht="21.75" customHeight="1" x14ac:dyDescent="0.3">
      <c r="A1361" s="3" t="s">
        <v>1387</v>
      </c>
      <c r="B1361" s="3">
        <v>56</v>
      </c>
      <c r="C1361" s="3" t="s">
        <v>28</v>
      </c>
      <c r="D1361" s="3" t="s">
        <v>24</v>
      </c>
      <c r="E1361" s="3">
        <v>58721.236353909902</v>
      </c>
      <c r="F1361" s="3">
        <v>19</v>
      </c>
      <c r="G1361" s="3">
        <v>2226.3802044956701</v>
      </c>
      <c r="H1361" s="3">
        <v>2</v>
      </c>
      <c r="I1361" s="3">
        <v>1394.30338971019</v>
      </c>
      <c r="J1361" s="3">
        <v>44</v>
      </c>
      <c r="K1361" s="3">
        <v>691.60791730185201</v>
      </c>
      <c r="L1361" s="3">
        <v>39</v>
      </c>
      <c r="M1361" s="3">
        <v>4</v>
      </c>
      <c r="N1361" s="3">
        <v>1</v>
      </c>
      <c r="O1361" s="3">
        <v>601</v>
      </c>
      <c r="P1361" s="3">
        <v>4</v>
      </c>
      <c r="Q1361" s="3">
        <v>12721.4120363004</v>
      </c>
      <c r="R1361" s="3">
        <v>0</v>
      </c>
      <c r="S1361" s="3">
        <v>0</v>
      </c>
      <c r="T1361" s="3">
        <v>0</v>
      </c>
      <c r="U1361" s="3">
        <v>15635.401925956499</v>
      </c>
      <c r="V1361" s="3">
        <v>0</v>
      </c>
    </row>
    <row r="1362" spans="1:22" ht="21.75" customHeight="1" x14ac:dyDescent="0.3">
      <c r="A1362" s="3" t="s">
        <v>1388</v>
      </c>
      <c r="B1362" s="3">
        <v>40</v>
      </c>
      <c r="C1362" s="3" t="s">
        <v>31</v>
      </c>
      <c r="D1362" s="3" t="s">
        <v>26</v>
      </c>
      <c r="E1362" s="3">
        <v>43833.1596661207</v>
      </c>
      <c r="F1362" s="3">
        <v>212</v>
      </c>
      <c r="G1362" s="3">
        <v>1772.49093090516</v>
      </c>
      <c r="H1362" s="3">
        <v>6</v>
      </c>
      <c r="I1362" s="3">
        <v>858.83551144155797</v>
      </c>
      <c r="J1362" s="3">
        <v>25</v>
      </c>
      <c r="K1362" s="3">
        <v>299.45979753465599</v>
      </c>
      <c r="L1362" s="3">
        <v>12</v>
      </c>
      <c r="M1362" s="3">
        <v>10</v>
      </c>
      <c r="N1362" s="3">
        <v>6</v>
      </c>
      <c r="O1362" s="3">
        <v>470</v>
      </c>
      <c r="P1362" s="3">
        <v>1</v>
      </c>
      <c r="Q1362" s="3">
        <v>17821.587088714099</v>
      </c>
      <c r="R1362" s="3">
        <v>4</v>
      </c>
      <c r="S1362" s="3">
        <v>0</v>
      </c>
      <c r="T1362" s="3">
        <v>0</v>
      </c>
      <c r="U1362" s="3">
        <v>2424.10294166724</v>
      </c>
      <c r="V1362" s="3">
        <v>1</v>
      </c>
    </row>
    <row r="1363" spans="1:22" ht="21.75" customHeight="1" x14ac:dyDescent="0.3">
      <c r="A1363" s="3" t="s">
        <v>1389</v>
      </c>
      <c r="B1363" s="3">
        <v>33</v>
      </c>
      <c r="C1363" s="3" t="s">
        <v>23</v>
      </c>
      <c r="D1363" s="3" t="s">
        <v>33</v>
      </c>
      <c r="E1363" s="3">
        <v>63153.583900887097</v>
      </c>
      <c r="F1363" s="3">
        <v>212</v>
      </c>
      <c r="G1363" s="3">
        <v>1798.2659246682899</v>
      </c>
      <c r="H1363" s="3">
        <v>11</v>
      </c>
      <c r="I1363" s="3">
        <v>546.96836896773198</v>
      </c>
      <c r="J1363" s="3">
        <v>18</v>
      </c>
      <c r="K1363" s="3">
        <v>265.52388328678597</v>
      </c>
      <c r="L1363" s="3">
        <v>79</v>
      </c>
      <c r="M1363" s="3">
        <v>17</v>
      </c>
      <c r="N1363" s="3">
        <v>4</v>
      </c>
      <c r="O1363" s="3">
        <v>811</v>
      </c>
      <c r="P1363" s="3">
        <v>5</v>
      </c>
      <c r="Q1363" s="3">
        <v>4928.5744810734795</v>
      </c>
      <c r="R1363" s="3">
        <v>6</v>
      </c>
      <c r="S1363" s="3">
        <v>0</v>
      </c>
      <c r="T1363" s="3">
        <v>0</v>
      </c>
      <c r="U1363" s="3">
        <v>8291.1152321663194</v>
      </c>
      <c r="V1363" s="3">
        <v>1</v>
      </c>
    </row>
    <row r="1364" spans="1:22" ht="21.75" customHeight="1" x14ac:dyDescent="0.3">
      <c r="A1364" s="3" t="s">
        <v>1390</v>
      </c>
      <c r="B1364" s="3">
        <v>50</v>
      </c>
      <c r="C1364" s="3" t="s">
        <v>28</v>
      </c>
      <c r="D1364" s="3" t="s">
        <v>24</v>
      </c>
      <c r="E1364" s="3">
        <v>76234.717360970593</v>
      </c>
      <c r="F1364" s="3">
        <v>123</v>
      </c>
      <c r="G1364" s="3">
        <v>1527.5011837289901</v>
      </c>
      <c r="H1364" s="3">
        <v>8</v>
      </c>
      <c r="I1364" s="3">
        <v>1186.59408374692</v>
      </c>
      <c r="J1364" s="3">
        <v>34</v>
      </c>
      <c r="K1364" s="3">
        <v>609.83726232647405</v>
      </c>
      <c r="L1364" s="3">
        <v>32</v>
      </c>
      <c r="M1364" s="3">
        <v>0</v>
      </c>
      <c r="N1364" s="3">
        <v>5</v>
      </c>
      <c r="O1364" s="3">
        <v>668</v>
      </c>
      <c r="P1364" s="3">
        <v>4</v>
      </c>
      <c r="Q1364" s="3">
        <v>7673.5200667601803</v>
      </c>
      <c r="R1364" s="3">
        <v>2</v>
      </c>
      <c r="S1364" s="3">
        <v>0</v>
      </c>
      <c r="T1364" s="3">
        <v>0</v>
      </c>
      <c r="U1364" s="3">
        <v>5088.9286141883304</v>
      </c>
      <c r="V1364" s="3">
        <v>0</v>
      </c>
    </row>
    <row r="1365" spans="1:22" ht="21.75" customHeight="1" x14ac:dyDescent="0.3">
      <c r="A1365" s="3" t="s">
        <v>1391</v>
      </c>
      <c r="B1365" s="3">
        <v>67</v>
      </c>
      <c r="C1365" s="3" t="s">
        <v>31</v>
      </c>
      <c r="D1365" s="3" t="s">
        <v>33</v>
      </c>
      <c r="E1365" s="3">
        <v>22570.544525946701</v>
      </c>
      <c r="F1365" s="3">
        <v>89</v>
      </c>
      <c r="G1365" s="3">
        <v>1191.9167749099199</v>
      </c>
      <c r="H1365" s="3">
        <v>11</v>
      </c>
      <c r="I1365" s="3">
        <v>973.13503180680902</v>
      </c>
      <c r="J1365" s="3">
        <v>44</v>
      </c>
      <c r="K1365" s="3">
        <v>500.00904298172497</v>
      </c>
      <c r="L1365" s="3">
        <v>1</v>
      </c>
      <c r="M1365" s="3">
        <v>15</v>
      </c>
      <c r="N1365" s="3">
        <v>7</v>
      </c>
      <c r="O1365" s="3">
        <v>810</v>
      </c>
      <c r="P1365" s="3">
        <v>1</v>
      </c>
      <c r="Q1365" s="3">
        <v>21039.880519511498</v>
      </c>
      <c r="R1365" s="3">
        <v>0</v>
      </c>
      <c r="S1365" s="3">
        <v>0</v>
      </c>
      <c r="T1365" s="3">
        <v>0</v>
      </c>
      <c r="U1365" s="3">
        <v>14565.622828125301</v>
      </c>
      <c r="V1365" s="3">
        <v>0</v>
      </c>
    </row>
    <row r="1366" spans="1:22" ht="21.75" customHeight="1" x14ac:dyDescent="0.3">
      <c r="A1366" s="3" t="s">
        <v>1392</v>
      </c>
      <c r="B1366" s="3">
        <v>37</v>
      </c>
      <c r="C1366" s="3" t="s">
        <v>28</v>
      </c>
      <c r="D1366" s="3" t="s">
        <v>26</v>
      </c>
      <c r="E1366" s="3">
        <v>43792.704456682302</v>
      </c>
      <c r="F1366" s="3">
        <v>42</v>
      </c>
      <c r="G1366" s="3">
        <v>420.04889374776002</v>
      </c>
      <c r="H1366" s="3">
        <v>4</v>
      </c>
      <c r="I1366" s="3">
        <v>179.81410351808699</v>
      </c>
      <c r="J1366" s="3">
        <v>3</v>
      </c>
      <c r="K1366" s="3">
        <v>500.32519453223699</v>
      </c>
      <c r="L1366" s="3">
        <v>33</v>
      </c>
      <c r="M1366" s="3">
        <v>17</v>
      </c>
      <c r="N1366" s="3">
        <v>4</v>
      </c>
      <c r="O1366" s="3">
        <v>674</v>
      </c>
      <c r="P1366" s="3">
        <v>1</v>
      </c>
      <c r="Q1366" s="3">
        <v>10511.5297338768</v>
      </c>
      <c r="R1366" s="3">
        <v>5</v>
      </c>
      <c r="S1366" s="3">
        <v>0</v>
      </c>
      <c r="T1366" s="3">
        <v>0</v>
      </c>
      <c r="U1366" s="3">
        <v>10581.226472668601</v>
      </c>
      <c r="V1366" s="3">
        <v>1</v>
      </c>
    </row>
    <row r="1367" spans="1:22" ht="21.75" customHeight="1" x14ac:dyDescent="0.3">
      <c r="A1367" s="3" t="s">
        <v>1393</v>
      </c>
      <c r="B1367" s="3">
        <v>26</v>
      </c>
      <c r="C1367" s="3" t="s">
        <v>23</v>
      </c>
      <c r="D1367" s="3" t="s">
        <v>24</v>
      </c>
      <c r="E1367" s="3">
        <v>91933.1147021668</v>
      </c>
      <c r="F1367" s="3">
        <v>180</v>
      </c>
      <c r="G1367" s="3">
        <v>558.06602605494595</v>
      </c>
      <c r="H1367" s="3">
        <v>3</v>
      </c>
      <c r="I1367" s="3">
        <v>616.01888896465096</v>
      </c>
      <c r="J1367" s="3">
        <v>24</v>
      </c>
      <c r="K1367" s="3">
        <v>251.82103131711099</v>
      </c>
      <c r="L1367" s="3">
        <v>15</v>
      </c>
      <c r="M1367" s="3">
        <v>12</v>
      </c>
      <c r="N1367" s="3">
        <v>8</v>
      </c>
      <c r="O1367" s="3">
        <v>503</v>
      </c>
      <c r="P1367" s="3">
        <v>2</v>
      </c>
      <c r="Q1367" s="3">
        <v>8852.9673730613595</v>
      </c>
      <c r="R1367" s="3">
        <v>1</v>
      </c>
      <c r="S1367" s="3">
        <v>0</v>
      </c>
      <c r="T1367" s="3">
        <v>0</v>
      </c>
      <c r="U1367" s="3">
        <v>6043.0183791106401</v>
      </c>
      <c r="V1367" s="3">
        <v>1</v>
      </c>
    </row>
    <row r="1368" spans="1:22" ht="21.75" customHeight="1" x14ac:dyDescent="0.3">
      <c r="A1368" s="3" t="s">
        <v>1394</v>
      </c>
      <c r="B1368" s="3">
        <v>29</v>
      </c>
      <c r="C1368" s="3" t="s">
        <v>23</v>
      </c>
      <c r="D1368" s="3" t="s">
        <v>24</v>
      </c>
      <c r="E1368" s="3">
        <v>53070.176897744001</v>
      </c>
      <c r="F1368" s="3">
        <v>75</v>
      </c>
      <c r="G1368" s="3">
        <v>1193.4374121297301</v>
      </c>
      <c r="H1368" s="3">
        <v>1</v>
      </c>
      <c r="I1368" s="3">
        <v>897.68406802753998</v>
      </c>
      <c r="J1368" s="3">
        <v>7</v>
      </c>
      <c r="K1368" s="3">
        <v>221.73447226185499</v>
      </c>
      <c r="L1368" s="3">
        <v>13</v>
      </c>
      <c r="M1368" s="3">
        <v>19</v>
      </c>
      <c r="N1368" s="3">
        <v>0</v>
      </c>
      <c r="O1368" s="3">
        <v>356</v>
      </c>
      <c r="P1368" s="3">
        <v>4</v>
      </c>
      <c r="Q1368" s="3">
        <v>10286.245983610999</v>
      </c>
      <c r="R1368" s="3">
        <v>7</v>
      </c>
      <c r="S1368" s="3">
        <v>0</v>
      </c>
      <c r="T1368" s="3">
        <v>0</v>
      </c>
      <c r="U1368" s="3">
        <v>3618.9517296890699</v>
      </c>
      <c r="V1368" s="3">
        <v>1</v>
      </c>
    </row>
    <row r="1369" spans="1:22" ht="21.75" customHeight="1" x14ac:dyDescent="0.3">
      <c r="A1369" s="3" t="s">
        <v>1395</v>
      </c>
      <c r="B1369" s="3">
        <v>26</v>
      </c>
      <c r="C1369" s="3" t="s">
        <v>31</v>
      </c>
      <c r="D1369" s="3" t="s">
        <v>33</v>
      </c>
      <c r="E1369" s="3">
        <v>49372.664891161898</v>
      </c>
      <c r="F1369" s="3">
        <v>31</v>
      </c>
      <c r="G1369" s="3">
        <v>1403.5976555949901</v>
      </c>
      <c r="H1369" s="3">
        <v>11</v>
      </c>
      <c r="I1369" s="3">
        <v>44.151662825069501</v>
      </c>
      <c r="J1369" s="3">
        <v>11</v>
      </c>
      <c r="K1369" s="3">
        <v>699.38862511619095</v>
      </c>
      <c r="L1369" s="3">
        <v>45</v>
      </c>
      <c r="M1369" s="3">
        <v>15</v>
      </c>
      <c r="N1369" s="3">
        <v>4</v>
      </c>
      <c r="O1369" s="3">
        <v>324</v>
      </c>
      <c r="P1369" s="3">
        <v>3</v>
      </c>
      <c r="Q1369" s="3">
        <v>7728.1644463314697</v>
      </c>
      <c r="R1369" s="3">
        <v>0</v>
      </c>
      <c r="S1369" s="3">
        <v>0</v>
      </c>
      <c r="T1369" s="3">
        <v>0</v>
      </c>
      <c r="U1369" s="3">
        <v>5196.7695220518499</v>
      </c>
      <c r="V1369" s="3">
        <v>1</v>
      </c>
    </row>
    <row r="1370" spans="1:22" ht="21.75" customHeight="1" x14ac:dyDescent="0.3">
      <c r="A1370" s="3" t="s">
        <v>1396</v>
      </c>
      <c r="B1370" s="3">
        <v>52</v>
      </c>
      <c r="C1370" s="3" t="s">
        <v>28</v>
      </c>
      <c r="D1370" s="3" t="s">
        <v>24</v>
      </c>
      <c r="E1370" s="3">
        <v>45355.236256002798</v>
      </c>
      <c r="F1370" s="3">
        <v>181</v>
      </c>
      <c r="G1370" s="3">
        <v>725.84847936431095</v>
      </c>
      <c r="H1370" s="3">
        <v>6</v>
      </c>
      <c r="I1370" s="3">
        <v>829.77452988558798</v>
      </c>
      <c r="J1370" s="3">
        <v>23</v>
      </c>
      <c r="K1370" s="3">
        <v>481.56323831146898</v>
      </c>
      <c r="L1370" s="3">
        <v>49</v>
      </c>
      <c r="M1370" s="3">
        <v>15</v>
      </c>
      <c r="N1370" s="3">
        <v>0</v>
      </c>
      <c r="O1370" s="3">
        <v>690</v>
      </c>
      <c r="P1370" s="3">
        <v>1</v>
      </c>
      <c r="Q1370" s="3">
        <v>10977.3548815104</v>
      </c>
      <c r="R1370" s="3">
        <v>4</v>
      </c>
      <c r="S1370" s="3">
        <v>0</v>
      </c>
      <c r="T1370" s="3">
        <v>0</v>
      </c>
      <c r="U1370" s="3">
        <v>3749.2125430238798</v>
      </c>
      <c r="V1370" s="3">
        <v>1</v>
      </c>
    </row>
    <row r="1371" spans="1:22" ht="21.75" customHeight="1" x14ac:dyDescent="0.3">
      <c r="A1371" s="3" t="s">
        <v>1397</v>
      </c>
      <c r="B1371" s="3">
        <v>42</v>
      </c>
      <c r="C1371" s="3" t="s">
        <v>31</v>
      </c>
      <c r="D1371" s="3" t="s">
        <v>24</v>
      </c>
      <c r="E1371" s="3">
        <v>72939.832596910695</v>
      </c>
      <c r="F1371" s="3">
        <v>44</v>
      </c>
      <c r="G1371" s="3">
        <v>666.07818452313199</v>
      </c>
      <c r="H1371" s="3">
        <v>5</v>
      </c>
      <c r="I1371" s="3">
        <v>855.29278044684099</v>
      </c>
      <c r="J1371" s="3">
        <v>23</v>
      </c>
      <c r="K1371" s="3">
        <v>557.28580129844204</v>
      </c>
      <c r="L1371" s="3">
        <v>4</v>
      </c>
      <c r="M1371" s="3">
        <v>2</v>
      </c>
      <c r="N1371" s="3">
        <v>0</v>
      </c>
      <c r="O1371" s="3">
        <v>354</v>
      </c>
      <c r="P1371" s="3">
        <v>4</v>
      </c>
      <c r="Q1371" s="3">
        <v>5706.22471576098</v>
      </c>
      <c r="R1371" s="3">
        <v>7</v>
      </c>
      <c r="S1371" s="3">
        <v>0</v>
      </c>
      <c r="T1371" s="3">
        <v>0</v>
      </c>
      <c r="U1371" s="3">
        <v>5495.0398261826203</v>
      </c>
      <c r="V1371" s="3">
        <v>1</v>
      </c>
    </row>
    <row r="1372" spans="1:22" ht="21.75" customHeight="1" x14ac:dyDescent="0.3">
      <c r="A1372" s="3" t="s">
        <v>1398</v>
      </c>
      <c r="B1372" s="3">
        <v>40</v>
      </c>
      <c r="C1372" s="3" t="s">
        <v>23</v>
      </c>
      <c r="D1372" s="3" t="s">
        <v>33</v>
      </c>
      <c r="E1372" s="3">
        <v>33098.122467875</v>
      </c>
      <c r="F1372" s="3">
        <v>31</v>
      </c>
      <c r="G1372" s="3">
        <v>1208.3133824818001</v>
      </c>
      <c r="H1372" s="3">
        <v>11</v>
      </c>
      <c r="I1372" s="3">
        <v>385.77784116846198</v>
      </c>
      <c r="J1372" s="3">
        <v>16</v>
      </c>
      <c r="K1372" s="3">
        <v>538.14837991708896</v>
      </c>
      <c r="L1372" s="3">
        <v>42</v>
      </c>
      <c r="M1372" s="3">
        <v>17</v>
      </c>
      <c r="N1372" s="3">
        <v>0</v>
      </c>
      <c r="O1372" s="3">
        <v>446</v>
      </c>
      <c r="P1372" s="3">
        <v>3</v>
      </c>
      <c r="Q1372" s="3">
        <v>8590.7825014551709</v>
      </c>
      <c r="R1372" s="3">
        <v>0</v>
      </c>
      <c r="S1372" s="3">
        <v>0</v>
      </c>
      <c r="T1372" s="3">
        <v>0</v>
      </c>
      <c r="U1372" s="3">
        <v>5203.7524804073901</v>
      </c>
      <c r="V1372" s="3">
        <v>1</v>
      </c>
    </row>
    <row r="1373" spans="1:22" ht="21.75" customHeight="1" x14ac:dyDescent="0.3">
      <c r="A1373" s="3" t="s">
        <v>1399</v>
      </c>
      <c r="B1373" s="3">
        <v>38</v>
      </c>
      <c r="C1373" s="3" t="s">
        <v>23</v>
      </c>
      <c r="D1373" s="3" t="s">
        <v>24</v>
      </c>
      <c r="E1373" s="3">
        <v>66671.141480332502</v>
      </c>
      <c r="F1373" s="3">
        <v>68</v>
      </c>
      <c r="G1373" s="3">
        <v>2221.64659743416</v>
      </c>
      <c r="H1373" s="3">
        <v>11</v>
      </c>
      <c r="I1373" s="3">
        <v>894.725710190987</v>
      </c>
      <c r="J1373" s="3">
        <v>24</v>
      </c>
      <c r="K1373" s="3">
        <v>669.41701220587197</v>
      </c>
      <c r="L1373" s="3">
        <v>17</v>
      </c>
      <c r="M1373" s="3">
        <v>10</v>
      </c>
      <c r="N1373" s="3">
        <v>4</v>
      </c>
      <c r="O1373" s="3">
        <v>843</v>
      </c>
      <c r="P1373" s="3">
        <v>0</v>
      </c>
      <c r="Q1373" s="3">
        <v>12471.6388720867</v>
      </c>
      <c r="R1373" s="3">
        <v>5</v>
      </c>
      <c r="S1373" s="3">
        <v>0</v>
      </c>
      <c r="T1373" s="3">
        <v>0</v>
      </c>
      <c r="U1373" s="3">
        <v>10438.664510316999</v>
      </c>
      <c r="V1373" s="3">
        <v>1</v>
      </c>
    </row>
    <row r="1374" spans="1:22" ht="21.75" customHeight="1" x14ac:dyDescent="0.3">
      <c r="A1374" s="3" t="s">
        <v>1400</v>
      </c>
      <c r="B1374" s="3">
        <v>67</v>
      </c>
      <c r="C1374" s="3" t="s">
        <v>28</v>
      </c>
      <c r="D1374" s="3" t="s">
        <v>33</v>
      </c>
      <c r="E1374" s="3">
        <v>45018.481445991398</v>
      </c>
      <c r="F1374" s="3">
        <v>126</v>
      </c>
      <c r="G1374" s="3">
        <v>10</v>
      </c>
      <c r="H1374" s="3">
        <v>6</v>
      </c>
      <c r="I1374" s="3">
        <v>802.612343693762</v>
      </c>
      <c r="J1374" s="3">
        <v>32</v>
      </c>
      <c r="K1374" s="3">
        <v>485.63564974915801</v>
      </c>
      <c r="L1374" s="3">
        <v>47</v>
      </c>
      <c r="M1374" s="3">
        <v>12</v>
      </c>
      <c r="N1374" s="3">
        <v>8</v>
      </c>
      <c r="O1374" s="3">
        <v>386</v>
      </c>
      <c r="P1374" s="3">
        <v>3</v>
      </c>
      <c r="Q1374" s="3">
        <v>21434.602745258901</v>
      </c>
      <c r="R1374" s="3">
        <v>0</v>
      </c>
      <c r="S1374" s="3">
        <v>0</v>
      </c>
      <c r="T1374" s="3">
        <v>0</v>
      </c>
      <c r="U1374" s="3">
        <v>4443.6915232647798</v>
      </c>
      <c r="V1374" s="3">
        <v>1</v>
      </c>
    </row>
    <row r="1375" spans="1:22" ht="21.75" customHeight="1" x14ac:dyDescent="0.3">
      <c r="A1375" s="3" t="s">
        <v>1401</v>
      </c>
      <c r="B1375" s="3">
        <v>38</v>
      </c>
      <c r="C1375" s="3" t="s">
        <v>28</v>
      </c>
      <c r="D1375" s="3" t="s">
        <v>33</v>
      </c>
      <c r="E1375" s="3">
        <v>36502.8273912527</v>
      </c>
      <c r="F1375" s="3">
        <v>147</v>
      </c>
      <c r="G1375" s="3">
        <v>749.33663677060099</v>
      </c>
      <c r="H1375" s="3">
        <v>7</v>
      </c>
      <c r="I1375" s="3">
        <v>383.04706294024498</v>
      </c>
      <c r="J1375" s="3">
        <v>26</v>
      </c>
      <c r="K1375" s="3">
        <v>442.014889879637</v>
      </c>
      <c r="L1375" s="3">
        <v>63</v>
      </c>
      <c r="M1375" s="3">
        <v>1</v>
      </c>
      <c r="N1375" s="3">
        <v>1</v>
      </c>
      <c r="O1375" s="3">
        <v>371</v>
      </c>
      <c r="P1375" s="3">
        <v>1</v>
      </c>
      <c r="Q1375" s="3">
        <v>11732.1977560042</v>
      </c>
      <c r="R1375" s="3">
        <v>2</v>
      </c>
      <c r="S1375" s="3">
        <v>0</v>
      </c>
      <c r="T1375" s="3">
        <v>0</v>
      </c>
      <c r="U1375" s="3">
        <v>10283.080879777001</v>
      </c>
      <c r="V1375" s="3">
        <v>1</v>
      </c>
    </row>
    <row r="1376" spans="1:22" ht="21.75" customHeight="1" x14ac:dyDescent="0.3">
      <c r="A1376" s="3" t="s">
        <v>1402</v>
      </c>
      <c r="B1376" s="3">
        <v>55</v>
      </c>
      <c r="C1376" s="3" t="s">
        <v>28</v>
      </c>
      <c r="D1376" s="3" t="s">
        <v>33</v>
      </c>
      <c r="E1376" s="3">
        <v>45840.152287955199</v>
      </c>
      <c r="F1376" s="3">
        <v>122</v>
      </c>
      <c r="G1376" s="3">
        <v>1629.2762549853801</v>
      </c>
      <c r="H1376" s="3">
        <v>8</v>
      </c>
      <c r="I1376" s="3">
        <v>1121.8461914019899</v>
      </c>
      <c r="J1376" s="3">
        <v>1</v>
      </c>
      <c r="K1376" s="3">
        <v>679.28384430280505</v>
      </c>
      <c r="L1376" s="3">
        <v>25</v>
      </c>
      <c r="M1376" s="3">
        <v>2</v>
      </c>
      <c r="N1376" s="3">
        <v>5</v>
      </c>
      <c r="O1376" s="3">
        <v>833</v>
      </c>
      <c r="P1376" s="3">
        <v>1</v>
      </c>
      <c r="Q1376" s="3">
        <v>1647.9314657145001</v>
      </c>
      <c r="R1376" s="3">
        <v>4</v>
      </c>
      <c r="S1376" s="3">
        <v>0</v>
      </c>
      <c r="T1376" s="3">
        <v>0</v>
      </c>
      <c r="U1376" s="3">
        <v>4957.0413560126299</v>
      </c>
      <c r="V1376" s="3">
        <v>1</v>
      </c>
    </row>
    <row r="1377" spans="1:22" ht="21.75" customHeight="1" x14ac:dyDescent="0.3">
      <c r="A1377" s="3" t="s">
        <v>1403</v>
      </c>
      <c r="B1377" s="3">
        <v>48</v>
      </c>
      <c r="C1377" s="3" t="s">
        <v>31</v>
      </c>
      <c r="D1377" s="3" t="s">
        <v>33</v>
      </c>
      <c r="E1377" s="3">
        <v>49165.151253762699</v>
      </c>
      <c r="F1377" s="3">
        <v>111</v>
      </c>
      <c r="G1377" s="3">
        <v>2529.3534798268902</v>
      </c>
      <c r="H1377" s="3">
        <v>9</v>
      </c>
      <c r="I1377" s="3">
        <v>1093.2488281687299</v>
      </c>
      <c r="J1377" s="3">
        <v>8</v>
      </c>
      <c r="K1377" s="3">
        <v>1058.66688347633</v>
      </c>
      <c r="L1377" s="3">
        <v>73</v>
      </c>
      <c r="M1377" s="3">
        <v>0</v>
      </c>
      <c r="N1377" s="3">
        <v>4</v>
      </c>
      <c r="O1377" s="3">
        <v>435</v>
      </c>
      <c r="P1377" s="3">
        <v>1</v>
      </c>
      <c r="Q1377" s="3">
        <v>18036.3859809852</v>
      </c>
      <c r="R1377" s="3">
        <v>0</v>
      </c>
      <c r="S1377" s="3">
        <v>0</v>
      </c>
      <c r="T1377" s="3">
        <v>0</v>
      </c>
      <c r="U1377" s="3">
        <v>2711.4702964971402</v>
      </c>
      <c r="V1377" s="3">
        <v>1</v>
      </c>
    </row>
    <row r="1378" spans="1:22" ht="21.75" customHeight="1" x14ac:dyDescent="0.3">
      <c r="A1378" s="3" t="s">
        <v>1404</v>
      </c>
      <c r="B1378" s="3">
        <v>37</v>
      </c>
      <c r="C1378" s="3" t="s">
        <v>28</v>
      </c>
      <c r="D1378" s="3" t="s">
        <v>33</v>
      </c>
      <c r="E1378" s="3">
        <v>41040.614742389</v>
      </c>
      <c r="F1378" s="3">
        <v>161</v>
      </c>
      <c r="G1378" s="3">
        <v>3228.6648226521302</v>
      </c>
      <c r="H1378" s="3">
        <v>4</v>
      </c>
      <c r="I1378" s="3">
        <v>698.592019601674</v>
      </c>
      <c r="J1378" s="3">
        <v>32</v>
      </c>
      <c r="K1378" s="3">
        <v>189.48506842392899</v>
      </c>
      <c r="L1378" s="3">
        <v>69</v>
      </c>
      <c r="M1378" s="3">
        <v>0</v>
      </c>
      <c r="N1378" s="3">
        <v>6</v>
      </c>
      <c r="O1378" s="3">
        <v>345</v>
      </c>
      <c r="P1378" s="3">
        <v>5</v>
      </c>
      <c r="Q1378" s="3">
        <v>16834.748926994798</v>
      </c>
      <c r="R1378" s="3">
        <v>7</v>
      </c>
      <c r="S1378" s="3">
        <v>0</v>
      </c>
      <c r="T1378" s="3">
        <v>0</v>
      </c>
      <c r="U1378" s="3">
        <v>6882.5162400506897</v>
      </c>
      <c r="V1378" s="3">
        <v>1</v>
      </c>
    </row>
    <row r="1379" spans="1:22" ht="21.75" customHeight="1" x14ac:dyDescent="0.3">
      <c r="A1379" s="3" t="s">
        <v>1405</v>
      </c>
      <c r="B1379" s="3">
        <v>21</v>
      </c>
      <c r="C1379" s="3" t="s">
        <v>28</v>
      </c>
      <c r="D1379" s="3" t="s">
        <v>26</v>
      </c>
      <c r="E1379" s="3">
        <v>70029.905320670994</v>
      </c>
      <c r="F1379" s="3">
        <v>94</v>
      </c>
      <c r="G1379" s="3">
        <v>1226.2541136417001</v>
      </c>
      <c r="H1379" s="3">
        <v>10</v>
      </c>
      <c r="I1379" s="3">
        <v>730.49653681286202</v>
      </c>
      <c r="J1379" s="3">
        <v>18</v>
      </c>
      <c r="K1379" s="3">
        <v>362.83999624203602</v>
      </c>
      <c r="L1379" s="3">
        <v>13</v>
      </c>
      <c r="M1379" s="3">
        <v>14</v>
      </c>
      <c r="N1379" s="3">
        <v>6</v>
      </c>
      <c r="O1379" s="3">
        <v>816</v>
      </c>
      <c r="P1379" s="3">
        <v>2</v>
      </c>
      <c r="Q1379" s="3">
        <v>7235.1114105881998</v>
      </c>
      <c r="R1379" s="3">
        <v>6</v>
      </c>
      <c r="S1379" s="3">
        <v>0</v>
      </c>
      <c r="T1379" s="3">
        <v>0</v>
      </c>
      <c r="U1379" s="3">
        <v>5176.0574305258697</v>
      </c>
      <c r="V1379" s="3">
        <v>1</v>
      </c>
    </row>
    <row r="1380" spans="1:22" ht="21.75" customHeight="1" x14ac:dyDescent="0.3">
      <c r="A1380" s="3" t="s">
        <v>1406</v>
      </c>
      <c r="B1380" s="3">
        <v>20</v>
      </c>
      <c r="C1380" s="3" t="s">
        <v>23</v>
      </c>
      <c r="D1380" s="3" t="s">
        <v>26</v>
      </c>
      <c r="E1380" s="3">
        <v>36642.48629139</v>
      </c>
      <c r="F1380" s="3">
        <v>237</v>
      </c>
      <c r="G1380" s="3">
        <v>1214.5831491696699</v>
      </c>
      <c r="H1380" s="3">
        <v>4</v>
      </c>
      <c r="I1380" s="3">
        <v>1054.19237815837</v>
      </c>
      <c r="J1380" s="3">
        <v>48</v>
      </c>
      <c r="K1380" s="3">
        <v>573.24254886908795</v>
      </c>
      <c r="L1380" s="3">
        <v>65</v>
      </c>
      <c r="M1380" s="3">
        <v>2</v>
      </c>
      <c r="N1380" s="3">
        <v>2</v>
      </c>
      <c r="O1380" s="3">
        <v>311</v>
      </c>
      <c r="P1380" s="3">
        <v>3</v>
      </c>
      <c r="Q1380" s="3">
        <v>16736.1179942321</v>
      </c>
      <c r="R1380" s="3">
        <v>3</v>
      </c>
      <c r="S1380" s="3">
        <v>0</v>
      </c>
      <c r="T1380" s="3">
        <v>0</v>
      </c>
      <c r="U1380" s="3">
        <v>2820.2857954379401</v>
      </c>
      <c r="V1380" s="3">
        <v>1</v>
      </c>
    </row>
    <row r="1381" spans="1:22" ht="21.75" customHeight="1" x14ac:dyDescent="0.3">
      <c r="A1381" s="3" t="s">
        <v>1407</v>
      </c>
      <c r="B1381" s="3">
        <v>66</v>
      </c>
      <c r="C1381" s="3" t="s">
        <v>23</v>
      </c>
      <c r="D1381" s="3" t="s">
        <v>33</v>
      </c>
      <c r="E1381" s="3">
        <v>52521.347263276897</v>
      </c>
      <c r="F1381" s="3">
        <v>114</v>
      </c>
      <c r="G1381" s="3">
        <v>1389.84303304217</v>
      </c>
      <c r="H1381" s="3">
        <v>3</v>
      </c>
      <c r="I1381" s="3">
        <v>729.76789991086798</v>
      </c>
      <c r="J1381" s="3">
        <v>4</v>
      </c>
      <c r="K1381" s="3">
        <v>0</v>
      </c>
      <c r="L1381" s="3">
        <v>60</v>
      </c>
      <c r="M1381" s="3">
        <v>3</v>
      </c>
      <c r="N1381" s="3">
        <v>5</v>
      </c>
      <c r="O1381" s="3">
        <v>326</v>
      </c>
      <c r="P1381" s="3">
        <v>5</v>
      </c>
      <c r="Q1381" s="3">
        <v>11210.8719592947</v>
      </c>
      <c r="R1381" s="3">
        <v>0</v>
      </c>
      <c r="S1381" s="3">
        <v>0</v>
      </c>
      <c r="T1381" s="3">
        <v>0</v>
      </c>
      <c r="U1381" s="3">
        <v>5240.6678641725002</v>
      </c>
      <c r="V1381" s="3">
        <v>1</v>
      </c>
    </row>
    <row r="1382" spans="1:22" ht="21.75" customHeight="1" x14ac:dyDescent="0.3">
      <c r="A1382" s="3" t="s">
        <v>1408</v>
      </c>
      <c r="B1382" s="3">
        <v>24</v>
      </c>
      <c r="C1382" s="3" t="s">
        <v>28</v>
      </c>
      <c r="D1382" s="3" t="s">
        <v>26</v>
      </c>
      <c r="E1382" s="3">
        <v>59673.786644984502</v>
      </c>
      <c r="F1382" s="3">
        <v>54</v>
      </c>
      <c r="G1382" s="3">
        <v>1681.6883964193801</v>
      </c>
      <c r="H1382" s="3">
        <v>10</v>
      </c>
      <c r="I1382" s="3">
        <v>124.18212981794601</v>
      </c>
      <c r="J1382" s="3">
        <v>46</v>
      </c>
      <c r="K1382" s="3">
        <v>777.59278468238904</v>
      </c>
      <c r="L1382" s="3">
        <v>72</v>
      </c>
      <c r="M1382" s="3">
        <v>11</v>
      </c>
      <c r="N1382" s="3">
        <v>2</v>
      </c>
      <c r="O1382" s="3">
        <v>383</v>
      </c>
      <c r="P1382" s="3">
        <v>4</v>
      </c>
      <c r="Q1382" s="3">
        <v>20665.450139623099</v>
      </c>
      <c r="R1382" s="3">
        <v>6</v>
      </c>
      <c r="S1382" s="3">
        <v>0</v>
      </c>
      <c r="T1382" s="3">
        <v>0</v>
      </c>
      <c r="U1382" s="3">
        <v>15122.911860670099</v>
      </c>
      <c r="V1382" s="3">
        <v>1</v>
      </c>
    </row>
    <row r="1383" spans="1:22" ht="21.75" customHeight="1" x14ac:dyDescent="0.3">
      <c r="A1383" s="3" t="s">
        <v>1409</v>
      </c>
      <c r="B1383" s="3">
        <v>39</v>
      </c>
      <c r="C1383" s="3" t="s">
        <v>28</v>
      </c>
      <c r="D1383" s="3" t="s">
        <v>26</v>
      </c>
      <c r="E1383" s="3">
        <v>52335.014876300702</v>
      </c>
      <c r="F1383" s="3">
        <v>169</v>
      </c>
      <c r="G1383" s="3">
        <v>1464.0798964452999</v>
      </c>
      <c r="H1383" s="3">
        <v>2</v>
      </c>
      <c r="I1383" s="3">
        <v>970.42779508997501</v>
      </c>
      <c r="J1383" s="3">
        <v>19</v>
      </c>
      <c r="K1383" s="3">
        <v>698.73278630768198</v>
      </c>
      <c r="L1383" s="3">
        <v>76</v>
      </c>
      <c r="M1383" s="3">
        <v>11</v>
      </c>
      <c r="N1383" s="3">
        <v>1</v>
      </c>
      <c r="O1383" s="3">
        <v>847</v>
      </c>
      <c r="P1383" s="3">
        <v>4</v>
      </c>
      <c r="Q1383" s="3">
        <v>26326.5709640852</v>
      </c>
      <c r="R1383" s="3">
        <v>1</v>
      </c>
      <c r="S1383" s="3">
        <v>0</v>
      </c>
      <c r="T1383" s="3">
        <v>0</v>
      </c>
      <c r="U1383" s="3">
        <v>6150.7901210684304</v>
      </c>
      <c r="V1383" s="3">
        <v>0</v>
      </c>
    </row>
    <row r="1384" spans="1:22" ht="21.75" customHeight="1" x14ac:dyDescent="0.3">
      <c r="A1384" s="3" t="s">
        <v>1410</v>
      </c>
      <c r="B1384" s="3">
        <v>30</v>
      </c>
      <c r="C1384" s="3" t="s">
        <v>23</v>
      </c>
      <c r="D1384" s="3" t="s">
        <v>24</v>
      </c>
      <c r="E1384" s="3">
        <v>63900.138802699199</v>
      </c>
      <c r="F1384" s="3">
        <v>62</v>
      </c>
      <c r="G1384" s="3">
        <v>1593.2442290269801</v>
      </c>
      <c r="H1384" s="3">
        <v>6</v>
      </c>
      <c r="I1384" s="3">
        <v>515.35923774152195</v>
      </c>
      <c r="J1384" s="3">
        <v>23</v>
      </c>
      <c r="K1384" s="3">
        <v>507.513095323485</v>
      </c>
      <c r="L1384" s="3">
        <v>20</v>
      </c>
      <c r="M1384" s="3">
        <v>13</v>
      </c>
      <c r="N1384" s="3">
        <v>4</v>
      </c>
      <c r="O1384" s="3">
        <v>351</v>
      </c>
      <c r="P1384" s="3">
        <v>1</v>
      </c>
      <c r="Q1384" s="3">
        <v>14390.271586978701</v>
      </c>
      <c r="R1384" s="3">
        <v>1</v>
      </c>
      <c r="S1384" s="3">
        <v>0</v>
      </c>
      <c r="T1384" s="3">
        <v>0</v>
      </c>
      <c r="U1384" s="3">
        <v>9312.9952456973206</v>
      </c>
      <c r="V1384" s="3">
        <v>1</v>
      </c>
    </row>
    <row r="1385" spans="1:22" ht="21.75" customHeight="1" x14ac:dyDescent="0.3">
      <c r="A1385" s="3" t="s">
        <v>1411</v>
      </c>
      <c r="B1385" s="3">
        <v>61</v>
      </c>
      <c r="C1385" s="3" t="s">
        <v>28</v>
      </c>
      <c r="D1385" s="3" t="s">
        <v>33</v>
      </c>
      <c r="E1385" s="3">
        <v>42195.847410256101</v>
      </c>
      <c r="F1385" s="3">
        <v>96</v>
      </c>
      <c r="G1385" s="3">
        <v>430.91446138344799</v>
      </c>
      <c r="H1385" s="3">
        <v>4</v>
      </c>
      <c r="I1385" s="3">
        <v>663.55493095384202</v>
      </c>
      <c r="J1385" s="3">
        <v>30</v>
      </c>
      <c r="K1385" s="3">
        <v>616.59266523983297</v>
      </c>
      <c r="L1385" s="3">
        <v>54</v>
      </c>
      <c r="M1385" s="3">
        <v>10</v>
      </c>
      <c r="N1385" s="3">
        <v>3</v>
      </c>
      <c r="O1385" s="3">
        <v>373</v>
      </c>
      <c r="P1385" s="3">
        <v>3</v>
      </c>
      <c r="Q1385" s="3">
        <v>16606.9399970626</v>
      </c>
      <c r="R1385" s="3">
        <v>0</v>
      </c>
      <c r="S1385" s="3">
        <v>0</v>
      </c>
      <c r="T1385" s="3">
        <v>0</v>
      </c>
      <c r="U1385" s="3">
        <v>4935.2786207220197</v>
      </c>
      <c r="V1385" s="3">
        <v>1</v>
      </c>
    </row>
    <row r="1386" spans="1:22" ht="21.75" customHeight="1" x14ac:dyDescent="0.3">
      <c r="A1386" s="3" t="s">
        <v>1412</v>
      </c>
      <c r="B1386" s="3">
        <v>21</v>
      </c>
      <c r="C1386" s="3" t="s">
        <v>31</v>
      </c>
      <c r="D1386" s="3" t="s">
        <v>26</v>
      </c>
      <c r="E1386" s="3">
        <v>61207.286716621798</v>
      </c>
      <c r="F1386" s="3">
        <v>229</v>
      </c>
      <c r="G1386" s="3">
        <v>170.406638833334</v>
      </c>
      <c r="H1386" s="3">
        <v>6</v>
      </c>
      <c r="I1386" s="3">
        <v>1310.2546987830201</v>
      </c>
      <c r="J1386" s="3">
        <v>43</v>
      </c>
      <c r="K1386" s="3">
        <v>876.71408126566701</v>
      </c>
      <c r="L1386" s="3">
        <v>1</v>
      </c>
      <c r="M1386" s="3">
        <v>5</v>
      </c>
      <c r="N1386" s="3">
        <v>3</v>
      </c>
      <c r="O1386" s="3">
        <v>789</v>
      </c>
      <c r="P1386" s="3">
        <v>5</v>
      </c>
      <c r="Q1386" s="3">
        <v>21617.599369298099</v>
      </c>
      <c r="R1386" s="3">
        <v>5</v>
      </c>
      <c r="S1386" s="3">
        <v>0</v>
      </c>
      <c r="T1386" s="3">
        <v>0</v>
      </c>
      <c r="U1386" s="3">
        <v>11522.8963638814</v>
      </c>
      <c r="V1386" s="3">
        <v>1</v>
      </c>
    </row>
    <row r="1387" spans="1:22" ht="21.75" customHeight="1" x14ac:dyDescent="0.3">
      <c r="A1387" s="3" t="s">
        <v>1413</v>
      </c>
      <c r="B1387" s="3">
        <v>22</v>
      </c>
      <c r="C1387" s="3" t="s">
        <v>31</v>
      </c>
      <c r="D1387" s="3" t="s">
        <v>24</v>
      </c>
      <c r="E1387" s="3">
        <v>61740.107602100499</v>
      </c>
      <c r="F1387" s="3">
        <v>181</v>
      </c>
      <c r="G1387" s="3">
        <v>2072.2481600451201</v>
      </c>
      <c r="H1387" s="3">
        <v>1</v>
      </c>
      <c r="I1387" s="3">
        <v>753.10753409692097</v>
      </c>
      <c r="J1387" s="3">
        <v>3</v>
      </c>
      <c r="K1387" s="3">
        <v>572.29817126027899</v>
      </c>
      <c r="L1387" s="3">
        <v>2</v>
      </c>
      <c r="M1387" s="3">
        <v>13</v>
      </c>
      <c r="N1387" s="3">
        <v>3</v>
      </c>
      <c r="O1387" s="3">
        <v>754</v>
      </c>
      <c r="P1387" s="3">
        <v>0</v>
      </c>
      <c r="Q1387" s="3">
        <v>17768.549518422202</v>
      </c>
      <c r="R1387" s="3">
        <v>0</v>
      </c>
      <c r="S1387" s="3">
        <v>0</v>
      </c>
      <c r="T1387" s="3">
        <v>0</v>
      </c>
      <c r="U1387" s="3">
        <v>2083.07551525691</v>
      </c>
      <c r="V1387" s="3">
        <v>0</v>
      </c>
    </row>
    <row r="1388" spans="1:22" ht="21.75" customHeight="1" x14ac:dyDescent="0.3">
      <c r="A1388" s="3" t="s">
        <v>1414</v>
      </c>
      <c r="B1388" s="3">
        <v>42</v>
      </c>
      <c r="C1388" s="3" t="s">
        <v>31</v>
      </c>
      <c r="D1388" s="3" t="s">
        <v>24</v>
      </c>
      <c r="E1388" s="3">
        <v>67426.161390331094</v>
      </c>
      <c r="F1388" s="3">
        <v>214</v>
      </c>
      <c r="G1388" s="3">
        <v>1345.77479961994</v>
      </c>
      <c r="H1388" s="3">
        <v>8</v>
      </c>
      <c r="I1388" s="3">
        <v>800.60722755585596</v>
      </c>
      <c r="J1388" s="3">
        <v>31</v>
      </c>
      <c r="K1388" s="3">
        <v>183.71461625647501</v>
      </c>
      <c r="L1388" s="3">
        <v>12</v>
      </c>
      <c r="M1388" s="3">
        <v>1</v>
      </c>
      <c r="N1388" s="3">
        <v>7</v>
      </c>
      <c r="O1388" s="3">
        <v>547</v>
      </c>
      <c r="P1388" s="3">
        <v>3</v>
      </c>
      <c r="Q1388" s="3">
        <v>14729.2503835959</v>
      </c>
      <c r="R1388" s="3">
        <v>3</v>
      </c>
      <c r="S1388" s="3">
        <v>1</v>
      </c>
      <c r="T1388" s="3">
        <v>0</v>
      </c>
      <c r="U1388" s="3">
        <v>13164.6127127498</v>
      </c>
      <c r="V1388" s="3">
        <v>1</v>
      </c>
    </row>
    <row r="1389" spans="1:22" ht="21.75" customHeight="1" x14ac:dyDescent="0.3">
      <c r="A1389" s="3" t="s">
        <v>1415</v>
      </c>
      <c r="B1389" s="3">
        <v>31</v>
      </c>
      <c r="C1389" s="3" t="s">
        <v>28</v>
      </c>
      <c r="D1389" s="3" t="s">
        <v>33</v>
      </c>
      <c r="E1389" s="3">
        <v>16058.156931302199</v>
      </c>
      <c r="F1389" s="3">
        <v>146</v>
      </c>
      <c r="G1389" s="3">
        <v>2166.8082186276702</v>
      </c>
      <c r="H1389" s="3">
        <v>8</v>
      </c>
      <c r="I1389" s="3">
        <v>978.38354641225897</v>
      </c>
      <c r="J1389" s="3">
        <v>46</v>
      </c>
      <c r="K1389" s="3">
        <v>740.10799658359701</v>
      </c>
      <c r="L1389" s="3">
        <v>20</v>
      </c>
      <c r="M1389" s="3">
        <v>2</v>
      </c>
      <c r="N1389" s="3">
        <v>0</v>
      </c>
      <c r="O1389" s="3">
        <v>311</v>
      </c>
      <c r="P1389" s="3">
        <v>4</v>
      </c>
      <c r="Q1389" s="3">
        <v>11344.5498973665</v>
      </c>
      <c r="R1389" s="3">
        <v>0</v>
      </c>
      <c r="S1389" s="3">
        <v>0</v>
      </c>
      <c r="T1389" s="3">
        <v>0</v>
      </c>
      <c r="U1389" s="3">
        <v>12117.735263262701</v>
      </c>
      <c r="V1389" s="3">
        <v>1</v>
      </c>
    </row>
    <row r="1390" spans="1:22" ht="21.75" customHeight="1" x14ac:dyDescent="0.3">
      <c r="A1390" s="3" t="s">
        <v>1416</v>
      </c>
      <c r="B1390" s="3">
        <v>39</v>
      </c>
      <c r="C1390" s="3" t="s">
        <v>23</v>
      </c>
      <c r="D1390" s="3" t="s">
        <v>33</v>
      </c>
      <c r="E1390" s="3">
        <v>59162.830496133203</v>
      </c>
      <c r="F1390" s="3">
        <v>100</v>
      </c>
      <c r="G1390" s="3">
        <v>1679.02078171479</v>
      </c>
      <c r="H1390" s="3">
        <v>8</v>
      </c>
      <c r="I1390" s="3">
        <v>976.86688035591101</v>
      </c>
      <c r="J1390" s="3">
        <v>34</v>
      </c>
      <c r="K1390" s="3">
        <v>731.61627701481405</v>
      </c>
      <c r="L1390" s="3">
        <v>32</v>
      </c>
      <c r="M1390" s="3">
        <v>17</v>
      </c>
      <c r="N1390" s="3">
        <v>2</v>
      </c>
      <c r="O1390" s="3">
        <v>866</v>
      </c>
      <c r="P1390" s="3">
        <v>1</v>
      </c>
      <c r="Q1390" s="3">
        <v>5194.5185791232898</v>
      </c>
      <c r="R1390" s="3">
        <v>2</v>
      </c>
      <c r="S1390" s="3">
        <v>0</v>
      </c>
      <c r="T1390" s="3">
        <v>0</v>
      </c>
      <c r="U1390" s="3">
        <v>7470.2510234138499</v>
      </c>
      <c r="V1390" s="3">
        <v>0</v>
      </c>
    </row>
    <row r="1391" spans="1:22" ht="21.75" customHeight="1" x14ac:dyDescent="0.3">
      <c r="A1391" s="3" t="s">
        <v>1417</v>
      </c>
      <c r="B1391" s="3">
        <v>24</v>
      </c>
      <c r="C1391" s="3" t="s">
        <v>28</v>
      </c>
      <c r="D1391" s="3" t="s">
        <v>24</v>
      </c>
      <c r="E1391" s="3">
        <v>66222.855852109104</v>
      </c>
      <c r="F1391" s="3">
        <v>16</v>
      </c>
      <c r="G1391" s="3">
        <v>353.56382311775701</v>
      </c>
      <c r="H1391" s="3">
        <v>4</v>
      </c>
      <c r="I1391" s="3">
        <v>478.28078141777598</v>
      </c>
      <c r="J1391" s="3">
        <v>13</v>
      </c>
      <c r="K1391" s="3">
        <v>552.06059200561197</v>
      </c>
      <c r="L1391" s="3">
        <v>19</v>
      </c>
      <c r="M1391" s="3">
        <v>7</v>
      </c>
      <c r="N1391" s="3">
        <v>8</v>
      </c>
      <c r="O1391" s="3">
        <v>635</v>
      </c>
      <c r="P1391" s="3">
        <v>3</v>
      </c>
      <c r="Q1391" s="3">
        <v>10336.9644434247</v>
      </c>
      <c r="R1391" s="3">
        <v>6</v>
      </c>
      <c r="S1391" s="3">
        <v>1</v>
      </c>
      <c r="T1391" s="3">
        <v>0</v>
      </c>
      <c r="U1391" s="3">
        <v>15262.500751175399</v>
      </c>
      <c r="V1391" s="3">
        <v>1</v>
      </c>
    </row>
    <row r="1392" spans="1:22" ht="21.75" customHeight="1" x14ac:dyDescent="0.3">
      <c r="A1392" s="3" t="s">
        <v>1418</v>
      </c>
      <c r="B1392" s="3">
        <v>56</v>
      </c>
      <c r="C1392" s="3" t="s">
        <v>28</v>
      </c>
      <c r="D1392" s="3" t="s">
        <v>33</v>
      </c>
      <c r="E1392" s="3">
        <v>42593.744645771199</v>
      </c>
      <c r="F1392" s="3">
        <v>220</v>
      </c>
      <c r="G1392" s="3">
        <v>2742.5784503008699</v>
      </c>
      <c r="H1392" s="3">
        <v>9</v>
      </c>
      <c r="I1392" s="3">
        <v>778.89551956296896</v>
      </c>
      <c r="J1392" s="3">
        <v>35</v>
      </c>
      <c r="K1392" s="3">
        <v>1153.7645903852399</v>
      </c>
      <c r="L1392" s="3">
        <v>17</v>
      </c>
      <c r="M1392" s="3">
        <v>1</v>
      </c>
      <c r="N1392" s="3">
        <v>2</v>
      </c>
      <c r="O1392" s="3">
        <v>553</v>
      </c>
      <c r="P1392" s="3">
        <v>2</v>
      </c>
      <c r="Q1392" s="3">
        <v>10584.068748461699</v>
      </c>
      <c r="R1392" s="3">
        <v>4</v>
      </c>
      <c r="S1392" s="3">
        <v>0</v>
      </c>
      <c r="T1392" s="3">
        <v>0</v>
      </c>
      <c r="U1392" s="3">
        <v>11607.8224872827</v>
      </c>
      <c r="V1392" s="3">
        <v>1</v>
      </c>
    </row>
    <row r="1393" spans="1:22" ht="21.75" customHeight="1" x14ac:dyDescent="0.3">
      <c r="A1393" s="3" t="s">
        <v>1419</v>
      </c>
      <c r="B1393" s="3">
        <v>57</v>
      </c>
      <c r="C1393" s="3" t="s">
        <v>23</v>
      </c>
      <c r="D1393" s="3" t="s">
        <v>33</v>
      </c>
      <c r="E1393" s="3">
        <v>40139.214363621999</v>
      </c>
      <c r="F1393" s="3">
        <v>214</v>
      </c>
      <c r="G1393" s="3">
        <v>1525.0860067686799</v>
      </c>
      <c r="H1393" s="3">
        <v>11</v>
      </c>
      <c r="I1393" s="3">
        <v>812.65338477403998</v>
      </c>
      <c r="J1393" s="3">
        <v>5</v>
      </c>
      <c r="K1393" s="3">
        <v>473.78482902962702</v>
      </c>
      <c r="L1393" s="3">
        <v>37</v>
      </c>
      <c r="M1393" s="3">
        <v>19</v>
      </c>
      <c r="N1393" s="3">
        <v>0</v>
      </c>
      <c r="O1393" s="3">
        <v>403</v>
      </c>
      <c r="P1393" s="3">
        <v>1</v>
      </c>
      <c r="Q1393" s="3">
        <v>12129.196449236601</v>
      </c>
      <c r="R1393" s="3">
        <v>5</v>
      </c>
      <c r="S1393" s="3">
        <v>0</v>
      </c>
      <c r="T1393" s="3">
        <v>0</v>
      </c>
      <c r="U1393" s="3">
        <v>18574.513353412302</v>
      </c>
      <c r="V1393" s="3">
        <v>1</v>
      </c>
    </row>
    <row r="1394" spans="1:22" ht="21.75" customHeight="1" x14ac:dyDescent="0.3">
      <c r="A1394" s="3" t="s">
        <v>1420</v>
      </c>
      <c r="B1394" s="3">
        <v>49</v>
      </c>
      <c r="C1394" s="3" t="s">
        <v>23</v>
      </c>
      <c r="D1394" s="3" t="s">
        <v>24</v>
      </c>
      <c r="E1394" s="3">
        <v>37375.203105995803</v>
      </c>
      <c r="F1394" s="3">
        <v>172</v>
      </c>
      <c r="G1394" s="3">
        <v>902.20184639347599</v>
      </c>
      <c r="H1394" s="3">
        <v>8</v>
      </c>
      <c r="I1394" s="3">
        <v>895.20941382009005</v>
      </c>
      <c r="J1394" s="3">
        <v>16</v>
      </c>
      <c r="K1394" s="3">
        <v>51.447197220266197</v>
      </c>
      <c r="L1394" s="3">
        <v>24</v>
      </c>
      <c r="M1394" s="3">
        <v>15</v>
      </c>
      <c r="N1394" s="3">
        <v>4</v>
      </c>
      <c r="O1394" s="3">
        <v>614</v>
      </c>
      <c r="P1394" s="3">
        <v>2</v>
      </c>
      <c r="Q1394" s="3">
        <v>1003.05827211078</v>
      </c>
      <c r="R1394" s="3">
        <v>3</v>
      </c>
      <c r="S1394" s="3">
        <v>0</v>
      </c>
      <c r="T1394" s="3">
        <v>0</v>
      </c>
      <c r="U1394" s="3">
        <v>11482.7916080875</v>
      </c>
      <c r="V1394" s="3">
        <v>0</v>
      </c>
    </row>
    <row r="1395" spans="1:22" ht="21.75" customHeight="1" x14ac:dyDescent="0.3">
      <c r="A1395" s="3" t="s">
        <v>1421</v>
      </c>
      <c r="B1395" s="3">
        <v>28</v>
      </c>
      <c r="C1395" s="3" t="s">
        <v>23</v>
      </c>
      <c r="D1395" s="3" t="s">
        <v>24</v>
      </c>
      <c r="E1395" s="3">
        <v>31423.898186017301</v>
      </c>
      <c r="F1395" s="3">
        <v>53</v>
      </c>
      <c r="G1395" s="3">
        <v>1072.63934631812</v>
      </c>
      <c r="H1395" s="3">
        <v>0</v>
      </c>
      <c r="I1395" s="3">
        <v>901.22767932081695</v>
      </c>
      <c r="J1395" s="3">
        <v>17</v>
      </c>
      <c r="K1395" s="3">
        <v>564.85964321272104</v>
      </c>
      <c r="L1395" s="3">
        <v>37</v>
      </c>
      <c r="M1395" s="3">
        <v>13</v>
      </c>
      <c r="N1395" s="3">
        <v>3</v>
      </c>
      <c r="O1395" s="3">
        <v>367</v>
      </c>
      <c r="P1395" s="3">
        <v>5</v>
      </c>
      <c r="Q1395" s="3">
        <v>9838.0444559046791</v>
      </c>
      <c r="R1395" s="3">
        <v>0</v>
      </c>
      <c r="S1395" s="3">
        <v>0</v>
      </c>
      <c r="T1395" s="3">
        <v>1</v>
      </c>
      <c r="U1395" s="3">
        <v>3075.24972596204</v>
      </c>
      <c r="V1395" s="3">
        <v>1</v>
      </c>
    </row>
    <row r="1396" spans="1:22" ht="21.75" customHeight="1" x14ac:dyDescent="0.3">
      <c r="A1396" s="3" t="s">
        <v>1422</v>
      </c>
      <c r="B1396" s="3">
        <v>53</v>
      </c>
      <c r="C1396" s="3" t="s">
        <v>31</v>
      </c>
      <c r="D1396" s="3" t="s">
        <v>33</v>
      </c>
      <c r="E1396" s="3">
        <v>61983.680972140399</v>
      </c>
      <c r="F1396" s="3">
        <v>26</v>
      </c>
      <c r="G1396" s="3">
        <v>530.92193990864405</v>
      </c>
      <c r="H1396" s="3">
        <v>1</v>
      </c>
      <c r="I1396" s="3">
        <v>1705.6044300721101</v>
      </c>
      <c r="J1396" s="3">
        <v>7</v>
      </c>
      <c r="K1396" s="3">
        <v>536.69561590026797</v>
      </c>
      <c r="L1396" s="3">
        <v>14</v>
      </c>
      <c r="M1396" s="3">
        <v>18</v>
      </c>
      <c r="N1396" s="3">
        <v>9</v>
      </c>
      <c r="O1396" s="3">
        <v>800</v>
      </c>
      <c r="P1396" s="3">
        <v>1</v>
      </c>
      <c r="Q1396" s="3">
        <v>10445.9602854369</v>
      </c>
      <c r="R1396" s="3">
        <v>5</v>
      </c>
      <c r="S1396" s="3">
        <v>0</v>
      </c>
      <c r="T1396" s="3">
        <v>0</v>
      </c>
      <c r="U1396" s="3">
        <v>5114.9631817899699</v>
      </c>
      <c r="V1396" s="3">
        <v>1</v>
      </c>
    </row>
    <row r="1397" spans="1:22" ht="21.75" customHeight="1" x14ac:dyDescent="0.3">
      <c r="A1397" s="3" t="s">
        <v>1423</v>
      </c>
      <c r="B1397" s="3">
        <v>63</v>
      </c>
      <c r="C1397" s="3" t="s">
        <v>28</v>
      </c>
      <c r="D1397" s="3" t="s">
        <v>26</v>
      </c>
      <c r="E1397" s="3">
        <v>91074.252497255104</v>
      </c>
      <c r="F1397" s="3">
        <v>109</v>
      </c>
      <c r="G1397" s="3">
        <v>1766.1673599386299</v>
      </c>
      <c r="H1397" s="3">
        <v>9</v>
      </c>
      <c r="I1397" s="3">
        <v>388.44908029446401</v>
      </c>
      <c r="J1397" s="3">
        <v>11</v>
      </c>
      <c r="K1397" s="3">
        <v>1056.68278288754</v>
      </c>
      <c r="L1397" s="3">
        <v>28</v>
      </c>
      <c r="M1397" s="3">
        <v>19</v>
      </c>
      <c r="N1397" s="3">
        <v>7</v>
      </c>
      <c r="O1397" s="3">
        <v>471</v>
      </c>
      <c r="P1397" s="3">
        <v>4</v>
      </c>
      <c r="Q1397" s="3">
        <v>3643.3608000167201</v>
      </c>
      <c r="R1397" s="3">
        <v>2</v>
      </c>
      <c r="S1397" s="3">
        <v>0</v>
      </c>
      <c r="T1397" s="3">
        <v>0</v>
      </c>
      <c r="U1397" s="3">
        <v>12137.8379135019</v>
      </c>
      <c r="V1397" s="3">
        <v>1</v>
      </c>
    </row>
    <row r="1398" spans="1:22" ht="21.75" customHeight="1" x14ac:dyDescent="0.3">
      <c r="A1398" s="3" t="s">
        <v>1424</v>
      </c>
      <c r="B1398" s="3">
        <v>54</v>
      </c>
      <c r="C1398" s="3" t="s">
        <v>23</v>
      </c>
      <c r="D1398" s="3" t="s">
        <v>33</v>
      </c>
      <c r="E1398" s="3">
        <v>39991.639601153598</v>
      </c>
      <c r="F1398" s="3">
        <v>212</v>
      </c>
      <c r="G1398" s="3">
        <v>1411.0519451591199</v>
      </c>
      <c r="H1398" s="3">
        <v>4</v>
      </c>
      <c r="I1398" s="3">
        <v>1143.03206706929</v>
      </c>
      <c r="J1398" s="3">
        <v>16</v>
      </c>
      <c r="K1398" s="3">
        <v>589.18520802469902</v>
      </c>
      <c r="L1398" s="3">
        <v>63</v>
      </c>
      <c r="M1398" s="3">
        <v>3</v>
      </c>
      <c r="N1398" s="3">
        <v>8</v>
      </c>
      <c r="O1398" s="3">
        <v>442</v>
      </c>
      <c r="P1398" s="3">
        <v>0</v>
      </c>
      <c r="Q1398" s="3">
        <v>14436.826825402501</v>
      </c>
      <c r="R1398" s="3">
        <v>7</v>
      </c>
      <c r="S1398" s="3">
        <v>1</v>
      </c>
      <c r="T1398" s="3">
        <v>0</v>
      </c>
      <c r="U1398" s="3">
        <v>1300.0203706774601</v>
      </c>
      <c r="V1398" s="3">
        <v>1</v>
      </c>
    </row>
    <row r="1399" spans="1:22" ht="21.75" customHeight="1" x14ac:dyDescent="0.3">
      <c r="A1399" s="3" t="s">
        <v>1425</v>
      </c>
      <c r="B1399" s="3">
        <v>41</v>
      </c>
      <c r="C1399" s="3" t="s">
        <v>28</v>
      </c>
      <c r="D1399" s="3" t="s">
        <v>26</v>
      </c>
      <c r="E1399" s="3">
        <v>41602.127968310197</v>
      </c>
      <c r="F1399" s="3">
        <v>173</v>
      </c>
      <c r="G1399" s="3">
        <v>3114.8952422550801</v>
      </c>
      <c r="H1399" s="3">
        <v>4</v>
      </c>
      <c r="I1399" s="3">
        <v>1214.1815320415701</v>
      </c>
      <c r="J1399" s="3">
        <v>30</v>
      </c>
      <c r="K1399" s="3">
        <v>439.67056360365098</v>
      </c>
      <c r="L1399" s="3">
        <v>31</v>
      </c>
      <c r="M1399" s="3">
        <v>5</v>
      </c>
      <c r="N1399" s="3">
        <v>9</v>
      </c>
      <c r="O1399" s="3">
        <v>496</v>
      </c>
      <c r="P1399" s="3">
        <v>3</v>
      </c>
      <c r="Q1399" s="3">
        <v>17559.871145700701</v>
      </c>
      <c r="R1399" s="3">
        <v>5</v>
      </c>
      <c r="S1399" s="3">
        <v>0</v>
      </c>
      <c r="T1399" s="3">
        <v>0</v>
      </c>
      <c r="U1399" s="3">
        <v>7713.2974394851799</v>
      </c>
      <c r="V1399" s="3">
        <v>1</v>
      </c>
    </row>
    <row r="1400" spans="1:22" ht="21.75" customHeight="1" x14ac:dyDescent="0.3">
      <c r="A1400" s="3" t="s">
        <v>1426</v>
      </c>
      <c r="B1400" s="3">
        <v>63</v>
      </c>
      <c r="C1400" s="3" t="s">
        <v>31</v>
      </c>
      <c r="D1400" s="3" t="s">
        <v>24</v>
      </c>
      <c r="E1400" s="3">
        <v>50277.137663802103</v>
      </c>
      <c r="F1400" s="3">
        <v>75</v>
      </c>
      <c r="G1400" s="3">
        <v>1915.95036413564</v>
      </c>
      <c r="H1400" s="3">
        <v>5</v>
      </c>
      <c r="I1400" s="3">
        <v>972.47439087323505</v>
      </c>
      <c r="J1400" s="3">
        <v>0</v>
      </c>
      <c r="K1400" s="3">
        <v>186.17923711073001</v>
      </c>
      <c r="L1400" s="3">
        <v>71</v>
      </c>
      <c r="M1400" s="3">
        <v>11</v>
      </c>
      <c r="N1400" s="3">
        <v>4</v>
      </c>
      <c r="O1400" s="3">
        <v>472</v>
      </c>
      <c r="P1400" s="3">
        <v>5</v>
      </c>
      <c r="Q1400" s="3">
        <v>11975.309454004901</v>
      </c>
      <c r="R1400" s="3">
        <v>0</v>
      </c>
      <c r="S1400" s="3">
        <v>1</v>
      </c>
      <c r="T1400" s="3">
        <v>0</v>
      </c>
      <c r="U1400" s="3">
        <v>500</v>
      </c>
      <c r="V1400" s="3">
        <v>1</v>
      </c>
    </row>
    <row r="1401" spans="1:22" ht="21.75" customHeight="1" x14ac:dyDescent="0.3">
      <c r="A1401" s="3" t="s">
        <v>1427</v>
      </c>
      <c r="B1401" s="3">
        <v>43</v>
      </c>
      <c r="C1401" s="3" t="s">
        <v>31</v>
      </c>
      <c r="D1401" s="3" t="s">
        <v>26</v>
      </c>
      <c r="E1401" s="3">
        <v>21164.449777345799</v>
      </c>
      <c r="F1401" s="3">
        <v>149</v>
      </c>
      <c r="G1401" s="3">
        <v>3066.4299302353402</v>
      </c>
      <c r="H1401" s="3">
        <v>7</v>
      </c>
      <c r="I1401" s="3">
        <v>572.38961179442401</v>
      </c>
      <c r="J1401" s="3">
        <v>10</v>
      </c>
      <c r="K1401" s="3">
        <v>951.95564896636404</v>
      </c>
      <c r="L1401" s="3">
        <v>42</v>
      </c>
      <c r="M1401" s="3">
        <v>9</v>
      </c>
      <c r="N1401" s="3">
        <v>0</v>
      </c>
      <c r="O1401" s="3">
        <v>821</v>
      </c>
      <c r="P1401" s="3">
        <v>3</v>
      </c>
      <c r="Q1401" s="3">
        <v>4549.5445771537597</v>
      </c>
      <c r="R1401" s="3">
        <v>3</v>
      </c>
      <c r="S1401" s="3">
        <v>0</v>
      </c>
      <c r="T1401" s="3">
        <v>0</v>
      </c>
      <c r="U1401" s="3">
        <v>12231.5413929758</v>
      </c>
      <c r="V1401" s="3">
        <v>0</v>
      </c>
    </row>
    <row r="1402" spans="1:22" ht="21.75" customHeight="1" x14ac:dyDescent="0.3">
      <c r="A1402" s="3" t="s">
        <v>1428</v>
      </c>
      <c r="B1402" s="3">
        <v>36</v>
      </c>
      <c r="C1402" s="3" t="s">
        <v>23</v>
      </c>
      <c r="D1402" s="3" t="s">
        <v>24</v>
      </c>
      <c r="E1402" s="3">
        <v>37480.129979146303</v>
      </c>
      <c r="F1402" s="3">
        <v>86</v>
      </c>
      <c r="G1402" s="3">
        <v>730.99316605636295</v>
      </c>
      <c r="H1402" s="3">
        <v>11</v>
      </c>
      <c r="I1402" s="3">
        <v>1382.63381059367</v>
      </c>
      <c r="J1402" s="3">
        <v>41</v>
      </c>
      <c r="K1402" s="3">
        <v>0</v>
      </c>
      <c r="L1402" s="3">
        <v>12</v>
      </c>
      <c r="M1402" s="3">
        <v>8</v>
      </c>
      <c r="N1402" s="3">
        <v>3</v>
      </c>
      <c r="O1402" s="3">
        <v>489</v>
      </c>
      <c r="P1402" s="3">
        <v>1</v>
      </c>
      <c r="Q1402" s="3">
        <v>11380.4752538227</v>
      </c>
      <c r="R1402" s="3">
        <v>3</v>
      </c>
      <c r="S1402" s="3">
        <v>0</v>
      </c>
      <c r="T1402" s="3">
        <v>0</v>
      </c>
      <c r="U1402" s="3">
        <v>7504.2606744628101</v>
      </c>
      <c r="V1402" s="3">
        <v>1</v>
      </c>
    </row>
    <row r="1403" spans="1:22" ht="21.75" customHeight="1" x14ac:dyDescent="0.3">
      <c r="A1403" s="3" t="s">
        <v>1429</v>
      </c>
      <c r="B1403" s="3">
        <v>29</v>
      </c>
      <c r="C1403" s="3" t="s">
        <v>23</v>
      </c>
      <c r="D1403" s="3" t="s">
        <v>33</v>
      </c>
      <c r="E1403" s="3">
        <v>48974.617755261199</v>
      </c>
      <c r="F1403" s="3">
        <v>63</v>
      </c>
      <c r="G1403" s="3">
        <v>1235.3538360182199</v>
      </c>
      <c r="H1403" s="3">
        <v>0</v>
      </c>
      <c r="I1403" s="3">
        <v>32.805997340930702</v>
      </c>
      <c r="J1403" s="3">
        <v>15</v>
      </c>
      <c r="K1403" s="3">
        <v>617.32569032903302</v>
      </c>
      <c r="L1403" s="3">
        <v>77</v>
      </c>
      <c r="M1403" s="3">
        <v>2</v>
      </c>
      <c r="N1403" s="3">
        <v>2</v>
      </c>
      <c r="O1403" s="3">
        <v>311</v>
      </c>
      <c r="P1403" s="3">
        <v>5</v>
      </c>
      <c r="Q1403" s="3">
        <v>16400.331713241001</v>
      </c>
      <c r="R1403" s="3">
        <v>1</v>
      </c>
      <c r="S1403" s="3">
        <v>0</v>
      </c>
      <c r="T1403" s="3">
        <v>1</v>
      </c>
      <c r="U1403" s="3">
        <v>6066.0893279071797</v>
      </c>
      <c r="V1403" s="3">
        <v>1</v>
      </c>
    </row>
    <row r="1404" spans="1:22" ht="21.75" customHeight="1" x14ac:dyDescent="0.3">
      <c r="A1404" s="3" t="s">
        <v>1430</v>
      </c>
      <c r="B1404" s="3">
        <v>49</v>
      </c>
      <c r="C1404" s="3" t="s">
        <v>28</v>
      </c>
      <c r="D1404" s="3" t="s">
        <v>33</v>
      </c>
      <c r="E1404" s="3">
        <v>33909.290185983496</v>
      </c>
      <c r="F1404" s="3">
        <v>108</v>
      </c>
      <c r="G1404" s="3">
        <v>2212.09072036512</v>
      </c>
      <c r="H1404" s="3">
        <v>9</v>
      </c>
      <c r="I1404" s="3">
        <v>560.85665597376101</v>
      </c>
      <c r="J1404" s="3">
        <v>36</v>
      </c>
      <c r="K1404" s="3">
        <v>0</v>
      </c>
      <c r="L1404" s="3">
        <v>24</v>
      </c>
      <c r="M1404" s="3">
        <v>0</v>
      </c>
      <c r="N1404" s="3">
        <v>5</v>
      </c>
      <c r="O1404" s="3">
        <v>328</v>
      </c>
      <c r="P1404" s="3">
        <v>0</v>
      </c>
      <c r="Q1404" s="3">
        <v>16191.2044098929</v>
      </c>
      <c r="R1404" s="3">
        <v>1</v>
      </c>
      <c r="S1404" s="3">
        <v>0</v>
      </c>
      <c r="T1404" s="3">
        <v>0</v>
      </c>
      <c r="U1404" s="3">
        <v>7639.1385932847397</v>
      </c>
      <c r="V1404" s="3">
        <v>1</v>
      </c>
    </row>
    <row r="1405" spans="1:22" ht="21.75" customHeight="1" x14ac:dyDescent="0.3">
      <c r="A1405" s="3" t="s">
        <v>1431</v>
      </c>
      <c r="B1405" s="3">
        <v>65</v>
      </c>
      <c r="C1405" s="3" t="s">
        <v>23</v>
      </c>
      <c r="D1405" s="3" t="s">
        <v>24</v>
      </c>
      <c r="E1405" s="3">
        <v>71553.944777893994</v>
      </c>
      <c r="F1405" s="3">
        <v>96</v>
      </c>
      <c r="G1405" s="3">
        <v>1971.1275764765401</v>
      </c>
      <c r="H1405" s="3">
        <v>11</v>
      </c>
      <c r="I1405" s="3">
        <v>1210.0887690279801</v>
      </c>
      <c r="J1405" s="3">
        <v>48</v>
      </c>
      <c r="K1405" s="3">
        <v>427.05529056605798</v>
      </c>
      <c r="L1405" s="3">
        <v>48</v>
      </c>
      <c r="M1405" s="3">
        <v>13</v>
      </c>
      <c r="N1405" s="3">
        <v>1</v>
      </c>
      <c r="O1405" s="3">
        <v>854</v>
      </c>
      <c r="P1405" s="3">
        <v>0</v>
      </c>
      <c r="Q1405" s="3">
        <v>11720.302208052</v>
      </c>
      <c r="R1405" s="3">
        <v>0</v>
      </c>
      <c r="S1405" s="3">
        <v>0</v>
      </c>
      <c r="T1405" s="3">
        <v>0</v>
      </c>
      <c r="U1405" s="3">
        <v>4804.0766804293698</v>
      </c>
      <c r="V1405" s="3">
        <v>0</v>
      </c>
    </row>
    <row r="1406" spans="1:22" ht="21.75" customHeight="1" x14ac:dyDescent="0.3">
      <c r="A1406" s="3" t="s">
        <v>1432</v>
      </c>
      <c r="B1406" s="3">
        <v>42</v>
      </c>
      <c r="C1406" s="3" t="s">
        <v>28</v>
      </c>
      <c r="D1406" s="3" t="s">
        <v>24</v>
      </c>
      <c r="E1406" s="3">
        <v>26711.287428777901</v>
      </c>
      <c r="F1406" s="3">
        <v>65</v>
      </c>
      <c r="G1406" s="3">
        <v>1487.4973141195701</v>
      </c>
      <c r="H1406" s="3">
        <v>8</v>
      </c>
      <c r="I1406" s="3">
        <v>670.46093880211902</v>
      </c>
      <c r="J1406" s="3">
        <v>27</v>
      </c>
      <c r="K1406" s="3">
        <v>411.14205020179998</v>
      </c>
      <c r="L1406" s="3">
        <v>7</v>
      </c>
      <c r="M1406" s="3">
        <v>7</v>
      </c>
      <c r="N1406" s="3">
        <v>4</v>
      </c>
      <c r="O1406" s="3">
        <v>387</v>
      </c>
      <c r="P1406" s="3">
        <v>5</v>
      </c>
      <c r="Q1406" s="3">
        <v>14459.1914754722</v>
      </c>
      <c r="R1406" s="3">
        <v>6</v>
      </c>
      <c r="S1406" s="3">
        <v>0</v>
      </c>
      <c r="T1406" s="3">
        <v>0</v>
      </c>
      <c r="U1406" s="3">
        <v>3068.8096069427702</v>
      </c>
      <c r="V1406" s="3">
        <v>1</v>
      </c>
    </row>
    <row r="1407" spans="1:22" ht="21.75" customHeight="1" x14ac:dyDescent="0.3">
      <c r="A1407" s="3" t="s">
        <v>1433</v>
      </c>
      <c r="B1407" s="3">
        <v>51</v>
      </c>
      <c r="C1407" s="3" t="s">
        <v>23</v>
      </c>
      <c r="D1407" s="3" t="s">
        <v>24</v>
      </c>
      <c r="E1407" s="3">
        <v>66218.095835638102</v>
      </c>
      <c r="F1407" s="3">
        <v>156</v>
      </c>
      <c r="G1407" s="3">
        <v>638.817002902941</v>
      </c>
      <c r="H1407" s="3">
        <v>3</v>
      </c>
      <c r="I1407" s="3">
        <v>1358.7625836800701</v>
      </c>
      <c r="J1407" s="3">
        <v>8</v>
      </c>
      <c r="K1407" s="3">
        <v>328.36065421927998</v>
      </c>
      <c r="L1407" s="3">
        <v>27</v>
      </c>
      <c r="M1407" s="3">
        <v>17</v>
      </c>
      <c r="N1407" s="3">
        <v>7</v>
      </c>
      <c r="O1407" s="3">
        <v>772</v>
      </c>
      <c r="P1407" s="3">
        <v>4</v>
      </c>
      <c r="Q1407" s="3">
        <v>8189.5347528457496</v>
      </c>
      <c r="R1407" s="3">
        <v>7</v>
      </c>
      <c r="S1407" s="3">
        <v>0</v>
      </c>
      <c r="T1407" s="3">
        <v>0</v>
      </c>
      <c r="U1407" s="3">
        <v>8208.5496423014993</v>
      </c>
      <c r="V1407" s="3">
        <v>1</v>
      </c>
    </row>
    <row r="1408" spans="1:22" ht="21.75" customHeight="1" x14ac:dyDescent="0.3">
      <c r="A1408" s="3" t="s">
        <v>1434</v>
      </c>
      <c r="B1408" s="3">
        <v>36</v>
      </c>
      <c r="C1408" s="3" t="s">
        <v>28</v>
      </c>
      <c r="D1408" s="3" t="s">
        <v>33</v>
      </c>
      <c r="E1408" s="3">
        <v>76433.040893937199</v>
      </c>
      <c r="F1408" s="3">
        <v>97</v>
      </c>
      <c r="G1408" s="3">
        <v>10</v>
      </c>
      <c r="H1408" s="3">
        <v>7</v>
      </c>
      <c r="I1408" s="3">
        <v>270.86833936255999</v>
      </c>
      <c r="J1408" s="3">
        <v>7</v>
      </c>
      <c r="K1408" s="3">
        <v>407.479685020413</v>
      </c>
      <c r="L1408" s="3">
        <v>10</v>
      </c>
      <c r="M1408" s="3">
        <v>11</v>
      </c>
      <c r="N1408" s="3">
        <v>4</v>
      </c>
      <c r="O1408" s="3">
        <v>410</v>
      </c>
      <c r="P1408" s="3">
        <v>2</v>
      </c>
      <c r="Q1408" s="3">
        <v>16470.358708970401</v>
      </c>
      <c r="R1408" s="3">
        <v>4</v>
      </c>
      <c r="S1408" s="3">
        <v>0</v>
      </c>
      <c r="T1408" s="3">
        <v>0</v>
      </c>
      <c r="U1408" s="3">
        <v>6139.4925762291496</v>
      </c>
      <c r="V1408" s="3">
        <v>1</v>
      </c>
    </row>
    <row r="1409" spans="1:22" ht="21.75" customHeight="1" x14ac:dyDescent="0.3">
      <c r="A1409" s="3" t="s">
        <v>1435</v>
      </c>
      <c r="B1409" s="3">
        <v>69</v>
      </c>
      <c r="C1409" s="3" t="s">
        <v>28</v>
      </c>
      <c r="D1409" s="3" t="s">
        <v>33</v>
      </c>
      <c r="E1409" s="3">
        <v>56871.045407242898</v>
      </c>
      <c r="F1409" s="3">
        <v>37</v>
      </c>
      <c r="G1409" s="3">
        <v>1324.0546369588501</v>
      </c>
      <c r="H1409" s="3">
        <v>11</v>
      </c>
      <c r="I1409" s="3">
        <v>410.76433711819698</v>
      </c>
      <c r="J1409" s="3">
        <v>24</v>
      </c>
      <c r="K1409" s="3">
        <v>535.05014912708202</v>
      </c>
      <c r="L1409" s="3">
        <v>54</v>
      </c>
      <c r="M1409" s="3">
        <v>11</v>
      </c>
      <c r="N1409" s="3">
        <v>4</v>
      </c>
      <c r="O1409" s="3">
        <v>720</v>
      </c>
      <c r="P1409" s="3">
        <v>3</v>
      </c>
      <c r="Q1409" s="3">
        <v>9546.2119381106404</v>
      </c>
      <c r="R1409" s="3">
        <v>2</v>
      </c>
      <c r="S1409" s="3">
        <v>0</v>
      </c>
      <c r="T1409" s="3">
        <v>0</v>
      </c>
      <c r="U1409" s="3">
        <v>3545.6714644653898</v>
      </c>
      <c r="V1409" s="3">
        <v>0</v>
      </c>
    </row>
    <row r="1410" spans="1:22" ht="21.75" customHeight="1" x14ac:dyDescent="0.3">
      <c r="A1410" s="3" t="s">
        <v>1436</v>
      </c>
      <c r="B1410" s="3">
        <v>36</v>
      </c>
      <c r="C1410" s="3" t="s">
        <v>28</v>
      </c>
      <c r="D1410" s="3" t="s">
        <v>26</v>
      </c>
      <c r="E1410" s="3">
        <v>47525.889974792401</v>
      </c>
      <c r="F1410" s="3">
        <v>69</v>
      </c>
      <c r="G1410" s="3">
        <v>1358.218030903</v>
      </c>
      <c r="H1410" s="3">
        <v>11</v>
      </c>
      <c r="I1410" s="3">
        <v>613.92664045555898</v>
      </c>
      <c r="J1410" s="3">
        <v>9</v>
      </c>
      <c r="K1410" s="3">
        <v>384.76534723266599</v>
      </c>
      <c r="L1410" s="3">
        <v>9</v>
      </c>
      <c r="M1410" s="3">
        <v>9</v>
      </c>
      <c r="N1410" s="3">
        <v>7</v>
      </c>
      <c r="O1410" s="3">
        <v>368</v>
      </c>
      <c r="P1410" s="3">
        <v>1</v>
      </c>
      <c r="Q1410" s="3">
        <v>7414.1361975384298</v>
      </c>
      <c r="R1410" s="3">
        <v>1</v>
      </c>
      <c r="S1410" s="3">
        <v>1</v>
      </c>
      <c r="T1410" s="3">
        <v>0</v>
      </c>
      <c r="U1410" s="3">
        <v>16564.780052264901</v>
      </c>
      <c r="V1410" s="3">
        <v>1</v>
      </c>
    </row>
    <row r="1411" spans="1:22" ht="21.75" customHeight="1" x14ac:dyDescent="0.3">
      <c r="A1411" s="3" t="s">
        <v>1437</v>
      </c>
      <c r="B1411" s="3">
        <v>33</v>
      </c>
      <c r="C1411" s="3" t="s">
        <v>28</v>
      </c>
      <c r="D1411" s="3" t="s">
        <v>24</v>
      </c>
      <c r="E1411" s="3">
        <v>54433.072633504999</v>
      </c>
      <c r="F1411" s="3">
        <v>58</v>
      </c>
      <c r="G1411" s="3">
        <v>1602.43823888047</v>
      </c>
      <c r="H1411" s="3">
        <v>4</v>
      </c>
      <c r="I1411" s="3">
        <v>946.08974713778503</v>
      </c>
      <c r="J1411" s="3">
        <v>39</v>
      </c>
      <c r="K1411" s="3">
        <v>470.47570860430301</v>
      </c>
      <c r="L1411" s="3">
        <v>58</v>
      </c>
      <c r="M1411" s="3">
        <v>3</v>
      </c>
      <c r="N1411" s="3">
        <v>4</v>
      </c>
      <c r="O1411" s="3">
        <v>418</v>
      </c>
      <c r="P1411" s="3">
        <v>0</v>
      </c>
      <c r="Q1411" s="3">
        <v>17711.598735828</v>
      </c>
      <c r="R1411" s="3">
        <v>6</v>
      </c>
      <c r="S1411" s="3">
        <v>0</v>
      </c>
      <c r="T1411" s="3">
        <v>0</v>
      </c>
      <c r="U1411" s="3">
        <v>7563.5932939906497</v>
      </c>
      <c r="V1411" s="3">
        <v>1</v>
      </c>
    </row>
    <row r="1412" spans="1:22" ht="21.75" customHeight="1" x14ac:dyDescent="0.3">
      <c r="A1412" s="3" t="s">
        <v>1438</v>
      </c>
      <c r="B1412" s="3">
        <v>28</v>
      </c>
      <c r="C1412" s="3" t="s">
        <v>31</v>
      </c>
      <c r="D1412" s="3" t="s">
        <v>26</v>
      </c>
      <c r="E1412" s="3">
        <v>42069.856389081899</v>
      </c>
      <c r="F1412" s="3">
        <v>42</v>
      </c>
      <c r="G1412" s="3">
        <v>343.50898727709898</v>
      </c>
      <c r="H1412" s="3">
        <v>0</v>
      </c>
      <c r="I1412" s="3">
        <v>722.29294736699205</v>
      </c>
      <c r="J1412" s="3">
        <v>2</v>
      </c>
      <c r="K1412" s="3">
        <v>326.31905930016501</v>
      </c>
      <c r="L1412" s="3">
        <v>64</v>
      </c>
      <c r="M1412" s="3">
        <v>19</v>
      </c>
      <c r="N1412" s="3">
        <v>3</v>
      </c>
      <c r="O1412" s="3">
        <v>723</v>
      </c>
      <c r="P1412" s="3">
        <v>3</v>
      </c>
      <c r="Q1412" s="3">
        <v>12800.2744694297</v>
      </c>
      <c r="R1412" s="3">
        <v>1</v>
      </c>
      <c r="S1412" s="3">
        <v>0</v>
      </c>
      <c r="T1412" s="3">
        <v>0</v>
      </c>
      <c r="U1412" s="3">
        <v>6080.3489699765496</v>
      </c>
      <c r="V1412" s="3">
        <v>0</v>
      </c>
    </row>
    <row r="1413" spans="1:22" ht="21.75" customHeight="1" x14ac:dyDescent="0.3">
      <c r="A1413" s="3" t="s">
        <v>1439</v>
      </c>
      <c r="B1413" s="3">
        <v>59</v>
      </c>
      <c r="C1413" s="3" t="s">
        <v>28</v>
      </c>
      <c r="D1413" s="3" t="s">
        <v>33</v>
      </c>
      <c r="E1413" s="3">
        <v>13350.772427435701</v>
      </c>
      <c r="F1413" s="3">
        <v>159</v>
      </c>
      <c r="G1413" s="3">
        <v>796.57136090828305</v>
      </c>
      <c r="H1413" s="3">
        <v>8</v>
      </c>
      <c r="I1413" s="3">
        <v>628.36026160315305</v>
      </c>
      <c r="J1413" s="3">
        <v>22</v>
      </c>
      <c r="K1413" s="3">
        <v>439.46528265601802</v>
      </c>
      <c r="L1413" s="3">
        <v>4</v>
      </c>
      <c r="M1413" s="3">
        <v>4</v>
      </c>
      <c r="N1413" s="3">
        <v>9</v>
      </c>
      <c r="O1413" s="3">
        <v>546</v>
      </c>
      <c r="P1413" s="3">
        <v>3</v>
      </c>
      <c r="Q1413" s="3">
        <v>12493.549017604601</v>
      </c>
      <c r="R1413" s="3">
        <v>6</v>
      </c>
      <c r="S1413" s="3">
        <v>0</v>
      </c>
      <c r="T1413" s="3">
        <v>0</v>
      </c>
      <c r="U1413" s="3">
        <v>7825.2053171072703</v>
      </c>
      <c r="V1413" s="3">
        <v>1</v>
      </c>
    </row>
    <row r="1414" spans="1:22" ht="21.75" customHeight="1" x14ac:dyDescent="0.3">
      <c r="A1414" s="3" t="s">
        <v>1440</v>
      </c>
      <c r="B1414" s="3">
        <v>21</v>
      </c>
      <c r="C1414" s="3" t="s">
        <v>23</v>
      </c>
      <c r="D1414" s="3" t="s">
        <v>26</v>
      </c>
      <c r="E1414" s="3">
        <v>32373.458005921399</v>
      </c>
      <c r="F1414" s="3">
        <v>136</v>
      </c>
      <c r="G1414" s="3">
        <v>1813.48484303288</v>
      </c>
      <c r="H1414" s="3">
        <v>7</v>
      </c>
      <c r="I1414" s="3">
        <v>1297.13875088448</v>
      </c>
      <c r="J1414" s="3">
        <v>22</v>
      </c>
      <c r="K1414" s="3">
        <v>743.21358588627095</v>
      </c>
      <c r="L1414" s="3">
        <v>79</v>
      </c>
      <c r="M1414" s="3">
        <v>7</v>
      </c>
      <c r="N1414" s="3">
        <v>8</v>
      </c>
      <c r="O1414" s="3">
        <v>321</v>
      </c>
      <c r="P1414" s="3">
        <v>3</v>
      </c>
      <c r="Q1414" s="3">
        <v>15202.316919712101</v>
      </c>
      <c r="R1414" s="3">
        <v>4</v>
      </c>
      <c r="S1414" s="3">
        <v>0</v>
      </c>
      <c r="T1414" s="3">
        <v>0</v>
      </c>
      <c r="U1414" s="3">
        <v>7579.8273137468204</v>
      </c>
      <c r="V1414" s="3">
        <v>1</v>
      </c>
    </row>
    <row r="1415" spans="1:22" ht="21.75" customHeight="1" x14ac:dyDescent="0.3">
      <c r="A1415" s="3" t="s">
        <v>1441</v>
      </c>
      <c r="B1415" s="3">
        <v>64</v>
      </c>
      <c r="C1415" s="3" t="s">
        <v>31</v>
      </c>
      <c r="D1415" s="3" t="s">
        <v>26</v>
      </c>
      <c r="E1415" s="3">
        <v>49798.775921398097</v>
      </c>
      <c r="F1415" s="3">
        <v>182</v>
      </c>
      <c r="G1415" s="3">
        <v>1968.0319643504999</v>
      </c>
      <c r="H1415" s="3">
        <v>4</v>
      </c>
      <c r="I1415" s="3">
        <v>1329.7057413862001</v>
      </c>
      <c r="J1415" s="3">
        <v>43</v>
      </c>
      <c r="K1415" s="3">
        <v>384.64026472316999</v>
      </c>
      <c r="L1415" s="3">
        <v>19</v>
      </c>
      <c r="M1415" s="3">
        <v>18</v>
      </c>
      <c r="N1415" s="3">
        <v>1</v>
      </c>
      <c r="O1415" s="3">
        <v>698</v>
      </c>
      <c r="P1415" s="3">
        <v>5</v>
      </c>
      <c r="Q1415" s="3">
        <v>11594.247651715599</v>
      </c>
      <c r="R1415" s="3">
        <v>5</v>
      </c>
      <c r="S1415" s="3">
        <v>0</v>
      </c>
      <c r="T1415" s="3">
        <v>0</v>
      </c>
      <c r="U1415" s="3">
        <v>7061.8402274196096</v>
      </c>
      <c r="V1415" s="3">
        <v>1</v>
      </c>
    </row>
    <row r="1416" spans="1:22" ht="21.75" customHeight="1" x14ac:dyDescent="0.3">
      <c r="A1416" s="3" t="s">
        <v>1442</v>
      </c>
      <c r="B1416" s="3">
        <v>44</v>
      </c>
      <c r="C1416" s="3" t="s">
        <v>31</v>
      </c>
      <c r="D1416" s="3" t="s">
        <v>33</v>
      </c>
      <c r="E1416" s="3">
        <v>33067.636070530702</v>
      </c>
      <c r="F1416" s="3">
        <v>131</v>
      </c>
      <c r="G1416" s="3">
        <v>1660.76796026747</v>
      </c>
      <c r="H1416" s="3">
        <v>10</v>
      </c>
      <c r="I1416" s="3">
        <v>654.96708200235605</v>
      </c>
      <c r="J1416" s="3">
        <v>3</v>
      </c>
      <c r="K1416" s="3">
        <v>890.353942640426</v>
      </c>
      <c r="L1416" s="3">
        <v>4</v>
      </c>
      <c r="M1416" s="3">
        <v>5</v>
      </c>
      <c r="N1416" s="3">
        <v>0</v>
      </c>
      <c r="O1416" s="3">
        <v>797</v>
      </c>
      <c r="P1416" s="3">
        <v>0</v>
      </c>
      <c r="Q1416" s="3">
        <v>6408.6927393154701</v>
      </c>
      <c r="R1416" s="3">
        <v>3</v>
      </c>
      <c r="S1416" s="3">
        <v>0</v>
      </c>
      <c r="T1416" s="3">
        <v>0</v>
      </c>
      <c r="U1416" s="3">
        <v>1594.8722095420001</v>
      </c>
      <c r="V1416" s="3">
        <v>0</v>
      </c>
    </row>
    <row r="1417" spans="1:22" ht="21.75" customHeight="1" x14ac:dyDescent="0.3">
      <c r="A1417" s="3" t="s">
        <v>1443</v>
      </c>
      <c r="B1417" s="3">
        <v>58</v>
      </c>
      <c r="C1417" s="3" t="s">
        <v>28</v>
      </c>
      <c r="D1417" s="3" t="s">
        <v>33</v>
      </c>
      <c r="E1417" s="3">
        <v>42563.7880561524</v>
      </c>
      <c r="F1417" s="3">
        <v>182</v>
      </c>
      <c r="G1417" s="3">
        <v>1222.7561009414801</v>
      </c>
      <c r="H1417" s="3">
        <v>3</v>
      </c>
      <c r="I1417" s="3">
        <v>201.58126743461801</v>
      </c>
      <c r="J1417" s="3">
        <v>49</v>
      </c>
      <c r="K1417" s="3">
        <v>742.84634017492101</v>
      </c>
      <c r="L1417" s="3">
        <v>66</v>
      </c>
      <c r="M1417" s="3">
        <v>15</v>
      </c>
      <c r="N1417" s="3">
        <v>3</v>
      </c>
      <c r="O1417" s="3">
        <v>625</v>
      </c>
      <c r="P1417" s="3">
        <v>4</v>
      </c>
      <c r="Q1417" s="3">
        <v>10651.7635355414</v>
      </c>
      <c r="R1417" s="3">
        <v>0</v>
      </c>
      <c r="S1417" s="3">
        <v>0</v>
      </c>
      <c r="T1417" s="3">
        <v>0</v>
      </c>
      <c r="U1417" s="3">
        <v>13967.080540462401</v>
      </c>
      <c r="V1417" s="3">
        <v>0</v>
      </c>
    </row>
    <row r="1418" spans="1:22" ht="21.75" customHeight="1" x14ac:dyDescent="0.3">
      <c r="A1418" s="3" t="s">
        <v>1444</v>
      </c>
      <c r="B1418" s="3">
        <v>28</v>
      </c>
      <c r="C1418" s="3" t="s">
        <v>31</v>
      </c>
      <c r="D1418" s="3" t="s">
        <v>24</v>
      </c>
      <c r="E1418" s="3">
        <v>58625.224869406899</v>
      </c>
      <c r="F1418" s="3">
        <v>26</v>
      </c>
      <c r="G1418" s="3">
        <v>550.34847950315805</v>
      </c>
      <c r="H1418" s="3">
        <v>7</v>
      </c>
      <c r="I1418" s="3">
        <v>44.880659784417197</v>
      </c>
      <c r="J1418" s="3">
        <v>22</v>
      </c>
      <c r="K1418" s="3">
        <v>705.33178409000402</v>
      </c>
      <c r="L1418" s="3">
        <v>29</v>
      </c>
      <c r="M1418" s="3">
        <v>8</v>
      </c>
      <c r="N1418" s="3">
        <v>9</v>
      </c>
      <c r="O1418" s="3">
        <v>491</v>
      </c>
      <c r="P1418" s="3">
        <v>3</v>
      </c>
      <c r="Q1418" s="3">
        <v>3062.9405602664501</v>
      </c>
      <c r="R1418" s="3">
        <v>0</v>
      </c>
      <c r="S1418" s="3">
        <v>0</v>
      </c>
      <c r="T1418" s="3">
        <v>0</v>
      </c>
      <c r="U1418" s="3">
        <v>4307.9329215178104</v>
      </c>
      <c r="V1418" s="3">
        <v>1</v>
      </c>
    </row>
    <row r="1419" spans="1:22" ht="21.75" customHeight="1" x14ac:dyDescent="0.3">
      <c r="A1419" s="3" t="s">
        <v>1445</v>
      </c>
      <c r="B1419" s="3">
        <v>41</v>
      </c>
      <c r="C1419" s="3" t="s">
        <v>28</v>
      </c>
      <c r="D1419" s="3" t="s">
        <v>26</v>
      </c>
      <c r="E1419" s="3">
        <v>52610.435104504897</v>
      </c>
      <c r="F1419" s="3">
        <v>104</v>
      </c>
      <c r="G1419" s="3">
        <v>2263.1131950126801</v>
      </c>
      <c r="H1419" s="3">
        <v>8</v>
      </c>
      <c r="I1419" s="3">
        <v>883.75154017312502</v>
      </c>
      <c r="J1419" s="3">
        <v>8</v>
      </c>
      <c r="K1419" s="3">
        <v>501.847350402041</v>
      </c>
      <c r="L1419" s="3">
        <v>33</v>
      </c>
      <c r="M1419" s="3">
        <v>10</v>
      </c>
      <c r="N1419" s="3">
        <v>2</v>
      </c>
      <c r="O1419" s="3">
        <v>651</v>
      </c>
      <c r="P1419" s="3">
        <v>0</v>
      </c>
      <c r="Q1419" s="3">
        <v>19034.838949331501</v>
      </c>
      <c r="R1419" s="3">
        <v>2</v>
      </c>
      <c r="S1419" s="3">
        <v>0</v>
      </c>
      <c r="T1419" s="3">
        <v>0</v>
      </c>
      <c r="U1419" s="3">
        <v>15133.476150893601</v>
      </c>
      <c r="V1419" s="3">
        <v>0</v>
      </c>
    </row>
    <row r="1420" spans="1:22" ht="21.75" customHeight="1" x14ac:dyDescent="0.3">
      <c r="A1420" s="3" t="s">
        <v>1446</v>
      </c>
      <c r="B1420" s="3">
        <v>62</v>
      </c>
      <c r="C1420" s="3" t="s">
        <v>23</v>
      </c>
      <c r="D1420" s="3" t="s">
        <v>33</v>
      </c>
      <c r="E1420" s="3">
        <v>69052.545898141296</v>
      </c>
      <c r="F1420" s="3">
        <v>164</v>
      </c>
      <c r="G1420" s="3">
        <v>2081.5798646706498</v>
      </c>
      <c r="H1420" s="3">
        <v>6</v>
      </c>
      <c r="I1420" s="3">
        <v>1029.5844677765799</v>
      </c>
      <c r="J1420" s="3">
        <v>3</v>
      </c>
      <c r="K1420" s="3">
        <v>262.24473743307198</v>
      </c>
      <c r="L1420" s="3">
        <v>0</v>
      </c>
      <c r="M1420" s="3">
        <v>2</v>
      </c>
      <c r="N1420" s="3">
        <v>8</v>
      </c>
      <c r="O1420" s="3">
        <v>703</v>
      </c>
      <c r="P1420" s="3">
        <v>0</v>
      </c>
      <c r="Q1420" s="3">
        <v>5345.20879409588</v>
      </c>
      <c r="R1420" s="3">
        <v>4</v>
      </c>
      <c r="S1420" s="3">
        <v>0</v>
      </c>
      <c r="T1420" s="3">
        <v>0</v>
      </c>
      <c r="U1420" s="3">
        <v>2717.38709483415</v>
      </c>
      <c r="V1420" s="3">
        <v>1</v>
      </c>
    </row>
    <row r="1421" spans="1:22" ht="21.75" customHeight="1" x14ac:dyDescent="0.3">
      <c r="A1421" s="3" t="s">
        <v>1447</v>
      </c>
      <c r="B1421" s="3">
        <v>65</v>
      </c>
      <c r="C1421" s="3" t="s">
        <v>28</v>
      </c>
      <c r="D1421" s="3" t="s">
        <v>33</v>
      </c>
      <c r="E1421" s="3">
        <v>55295.015684028796</v>
      </c>
      <c r="F1421" s="3">
        <v>117</v>
      </c>
      <c r="G1421" s="3">
        <v>1040.6855430507701</v>
      </c>
      <c r="H1421" s="3">
        <v>3</v>
      </c>
      <c r="I1421" s="3">
        <v>822.04922495249104</v>
      </c>
      <c r="J1421" s="3">
        <v>33</v>
      </c>
      <c r="K1421" s="3">
        <v>524.72968570751004</v>
      </c>
      <c r="L1421" s="3">
        <v>26</v>
      </c>
      <c r="M1421" s="3">
        <v>13</v>
      </c>
      <c r="N1421" s="3">
        <v>2</v>
      </c>
      <c r="O1421" s="3">
        <v>726</v>
      </c>
      <c r="P1421" s="3">
        <v>1</v>
      </c>
      <c r="Q1421" s="3">
        <v>23661.548544960198</v>
      </c>
      <c r="R1421" s="3">
        <v>6</v>
      </c>
      <c r="S1421" s="3">
        <v>0</v>
      </c>
      <c r="T1421" s="3">
        <v>0</v>
      </c>
      <c r="U1421" s="3">
        <v>12145.860363055501</v>
      </c>
      <c r="V1421" s="3">
        <v>1</v>
      </c>
    </row>
    <row r="1422" spans="1:22" ht="21.75" customHeight="1" x14ac:dyDescent="0.3">
      <c r="A1422" s="3" t="s">
        <v>1448</v>
      </c>
      <c r="B1422" s="3">
        <v>23</v>
      </c>
      <c r="C1422" s="3" t="s">
        <v>31</v>
      </c>
      <c r="D1422" s="3" t="s">
        <v>26</v>
      </c>
      <c r="E1422" s="3">
        <v>56353.473495011604</v>
      </c>
      <c r="F1422" s="3">
        <v>137</v>
      </c>
      <c r="G1422" s="3">
        <v>2166.5743824310698</v>
      </c>
      <c r="H1422" s="3">
        <v>6</v>
      </c>
      <c r="I1422" s="3">
        <v>775.18216252173499</v>
      </c>
      <c r="J1422" s="3">
        <v>38</v>
      </c>
      <c r="K1422" s="3">
        <v>939.71652095885304</v>
      </c>
      <c r="L1422" s="3">
        <v>62</v>
      </c>
      <c r="M1422" s="3">
        <v>4</v>
      </c>
      <c r="N1422" s="3">
        <v>2</v>
      </c>
      <c r="O1422" s="3">
        <v>622</v>
      </c>
      <c r="P1422" s="3">
        <v>4</v>
      </c>
      <c r="Q1422" s="3">
        <v>7265.7753341165098</v>
      </c>
      <c r="R1422" s="3">
        <v>6</v>
      </c>
      <c r="S1422" s="3">
        <v>0</v>
      </c>
      <c r="T1422" s="3">
        <v>0</v>
      </c>
      <c r="U1422" s="3">
        <v>12667.717006469</v>
      </c>
      <c r="V1422" s="3">
        <v>1</v>
      </c>
    </row>
    <row r="1423" spans="1:22" ht="21.75" customHeight="1" x14ac:dyDescent="0.3">
      <c r="A1423" s="3" t="s">
        <v>1449</v>
      </c>
      <c r="B1423" s="3">
        <v>45</v>
      </c>
      <c r="C1423" s="3" t="s">
        <v>23</v>
      </c>
      <c r="D1423" s="3" t="s">
        <v>33</v>
      </c>
      <c r="E1423" s="3">
        <v>37178.792855487001</v>
      </c>
      <c r="F1423" s="3">
        <v>77</v>
      </c>
      <c r="G1423" s="3">
        <v>1444.73750270596</v>
      </c>
      <c r="H1423" s="3">
        <v>5</v>
      </c>
      <c r="I1423" s="3">
        <v>518.41008485707096</v>
      </c>
      <c r="J1423" s="3">
        <v>17</v>
      </c>
      <c r="K1423" s="3">
        <v>293.71907626719599</v>
      </c>
      <c r="L1423" s="3">
        <v>33</v>
      </c>
      <c r="M1423" s="3">
        <v>5</v>
      </c>
      <c r="N1423" s="3">
        <v>9</v>
      </c>
      <c r="O1423" s="3">
        <v>893</v>
      </c>
      <c r="P1423" s="3">
        <v>4</v>
      </c>
      <c r="Q1423" s="3">
        <v>15698.1527602437</v>
      </c>
      <c r="R1423" s="3">
        <v>5</v>
      </c>
      <c r="S1423" s="3">
        <v>0</v>
      </c>
      <c r="T1423" s="3">
        <v>0</v>
      </c>
      <c r="U1423" s="3">
        <v>8341.8559163578502</v>
      </c>
      <c r="V1423" s="3">
        <v>1</v>
      </c>
    </row>
    <row r="1424" spans="1:22" ht="21.75" customHeight="1" x14ac:dyDescent="0.3">
      <c r="A1424" s="3" t="s">
        <v>1450</v>
      </c>
      <c r="B1424" s="3">
        <v>48</v>
      </c>
      <c r="C1424" s="3" t="s">
        <v>28</v>
      </c>
      <c r="D1424" s="3" t="s">
        <v>24</v>
      </c>
      <c r="E1424" s="3">
        <v>26040.090222654901</v>
      </c>
      <c r="F1424" s="3">
        <v>13</v>
      </c>
      <c r="G1424" s="3">
        <v>954.14194566946605</v>
      </c>
      <c r="H1424" s="3">
        <v>10</v>
      </c>
      <c r="I1424" s="3">
        <v>1029.2429278698401</v>
      </c>
      <c r="J1424" s="3">
        <v>33</v>
      </c>
      <c r="K1424" s="3">
        <v>573.45954151189301</v>
      </c>
      <c r="L1424" s="3">
        <v>31</v>
      </c>
      <c r="M1424" s="3">
        <v>0</v>
      </c>
      <c r="N1424" s="3">
        <v>6</v>
      </c>
      <c r="O1424" s="3">
        <v>526</v>
      </c>
      <c r="P1424" s="3">
        <v>4</v>
      </c>
      <c r="Q1424" s="3">
        <v>23267.4713705906</v>
      </c>
      <c r="R1424" s="3">
        <v>4</v>
      </c>
      <c r="S1424" s="3">
        <v>0</v>
      </c>
      <c r="T1424" s="3">
        <v>0</v>
      </c>
      <c r="U1424" s="3">
        <v>500</v>
      </c>
      <c r="V1424" s="3">
        <v>1</v>
      </c>
    </row>
    <row r="1425" spans="1:22" ht="21.75" customHeight="1" x14ac:dyDescent="0.3">
      <c r="A1425" s="3" t="s">
        <v>1451</v>
      </c>
      <c r="B1425" s="3">
        <v>64</v>
      </c>
      <c r="C1425" s="3" t="s">
        <v>23</v>
      </c>
      <c r="D1425" s="3" t="s">
        <v>24</v>
      </c>
      <c r="E1425" s="3">
        <v>42567.401389810497</v>
      </c>
      <c r="F1425" s="3">
        <v>38</v>
      </c>
      <c r="G1425" s="3">
        <v>2241.3813051693101</v>
      </c>
      <c r="H1425" s="3">
        <v>11</v>
      </c>
      <c r="I1425" s="3">
        <v>1387.36488261462</v>
      </c>
      <c r="J1425" s="3">
        <v>33</v>
      </c>
      <c r="K1425" s="3">
        <v>273.04106869420502</v>
      </c>
      <c r="L1425" s="3">
        <v>70</v>
      </c>
      <c r="M1425" s="3">
        <v>12</v>
      </c>
      <c r="N1425" s="3">
        <v>1</v>
      </c>
      <c r="O1425" s="3">
        <v>479</v>
      </c>
      <c r="P1425" s="3">
        <v>5</v>
      </c>
      <c r="Q1425" s="3">
        <v>13568.048686076299</v>
      </c>
      <c r="R1425" s="3">
        <v>4</v>
      </c>
      <c r="S1425" s="3">
        <v>0</v>
      </c>
      <c r="T1425" s="3">
        <v>0</v>
      </c>
      <c r="U1425" s="3">
        <v>8490.6222684342902</v>
      </c>
      <c r="V1425" s="3">
        <v>1</v>
      </c>
    </row>
    <row r="1426" spans="1:22" ht="21.75" customHeight="1" x14ac:dyDescent="0.3">
      <c r="A1426" s="3" t="s">
        <v>1452</v>
      </c>
      <c r="B1426" s="3">
        <v>53</v>
      </c>
      <c r="C1426" s="3" t="s">
        <v>23</v>
      </c>
      <c r="D1426" s="3" t="s">
        <v>26</v>
      </c>
      <c r="E1426" s="3">
        <v>36910.672112248401</v>
      </c>
      <c r="F1426" s="3">
        <v>150</v>
      </c>
      <c r="G1426" s="3">
        <v>1580.1338079084101</v>
      </c>
      <c r="H1426" s="3">
        <v>2</v>
      </c>
      <c r="I1426" s="3">
        <v>24.0928129325555</v>
      </c>
      <c r="J1426" s="3">
        <v>41</v>
      </c>
      <c r="K1426" s="3">
        <v>399.28782760328801</v>
      </c>
      <c r="L1426" s="3">
        <v>45</v>
      </c>
      <c r="M1426" s="3">
        <v>8</v>
      </c>
      <c r="N1426" s="3">
        <v>7</v>
      </c>
      <c r="O1426" s="3">
        <v>777</v>
      </c>
      <c r="P1426" s="3">
        <v>0</v>
      </c>
      <c r="Q1426" s="3">
        <v>10067.2316403902</v>
      </c>
      <c r="R1426" s="3">
        <v>3</v>
      </c>
      <c r="S1426" s="3">
        <v>0</v>
      </c>
      <c r="T1426" s="3">
        <v>0</v>
      </c>
      <c r="U1426" s="3">
        <v>13894.1166848389</v>
      </c>
      <c r="V1426" s="3">
        <v>0</v>
      </c>
    </row>
    <row r="1427" spans="1:22" ht="21.75" customHeight="1" x14ac:dyDescent="0.3">
      <c r="A1427" s="3" t="s">
        <v>1453</v>
      </c>
      <c r="B1427" s="3">
        <v>42</v>
      </c>
      <c r="C1427" s="3" t="s">
        <v>31</v>
      </c>
      <c r="D1427" s="3" t="s">
        <v>24</v>
      </c>
      <c r="E1427" s="3">
        <v>46998.182644259301</v>
      </c>
      <c r="F1427" s="3">
        <v>65</v>
      </c>
      <c r="G1427" s="3">
        <v>1157.51508138138</v>
      </c>
      <c r="H1427" s="3">
        <v>9</v>
      </c>
      <c r="I1427" s="3">
        <v>772.87458392430005</v>
      </c>
      <c r="J1427" s="3">
        <v>2</v>
      </c>
      <c r="K1427" s="3">
        <v>575.00140623506604</v>
      </c>
      <c r="L1427" s="3">
        <v>67</v>
      </c>
      <c r="M1427" s="3">
        <v>2</v>
      </c>
      <c r="N1427" s="3">
        <v>5</v>
      </c>
      <c r="O1427" s="3">
        <v>714</v>
      </c>
      <c r="P1427" s="3">
        <v>0</v>
      </c>
      <c r="Q1427" s="3">
        <v>12194.1521171161</v>
      </c>
      <c r="R1427" s="3">
        <v>4</v>
      </c>
      <c r="S1427" s="3">
        <v>0</v>
      </c>
      <c r="T1427" s="3">
        <v>0</v>
      </c>
      <c r="U1427" s="3">
        <v>1806.9258664782501</v>
      </c>
      <c r="V1427" s="3">
        <v>1</v>
      </c>
    </row>
    <row r="1428" spans="1:22" ht="21.75" customHeight="1" x14ac:dyDescent="0.3">
      <c r="A1428" s="3" t="s">
        <v>1454</v>
      </c>
      <c r="B1428" s="3">
        <v>56</v>
      </c>
      <c r="C1428" s="3" t="s">
        <v>23</v>
      </c>
      <c r="D1428" s="3" t="s">
        <v>33</v>
      </c>
      <c r="E1428" s="3">
        <v>30811.3094680629</v>
      </c>
      <c r="F1428" s="3">
        <v>82</v>
      </c>
      <c r="G1428" s="3">
        <v>474.15078249666601</v>
      </c>
      <c r="H1428" s="3">
        <v>2</v>
      </c>
      <c r="I1428" s="3">
        <v>460.37807770524</v>
      </c>
      <c r="J1428" s="3">
        <v>18</v>
      </c>
      <c r="K1428" s="3">
        <v>591.08819007355805</v>
      </c>
      <c r="L1428" s="3">
        <v>56</v>
      </c>
      <c r="M1428" s="3">
        <v>5</v>
      </c>
      <c r="N1428" s="3">
        <v>8</v>
      </c>
      <c r="O1428" s="3">
        <v>612</v>
      </c>
      <c r="P1428" s="3">
        <v>4</v>
      </c>
      <c r="Q1428" s="3">
        <v>6807.9947654610796</v>
      </c>
      <c r="R1428" s="3">
        <v>3</v>
      </c>
      <c r="S1428" s="3">
        <v>0</v>
      </c>
      <c r="T1428" s="3">
        <v>0</v>
      </c>
      <c r="U1428" s="3">
        <v>6275.6046929365702</v>
      </c>
      <c r="V1428" s="3">
        <v>0</v>
      </c>
    </row>
    <row r="1429" spans="1:22" ht="21.75" customHeight="1" x14ac:dyDescent="0.3">
      <c r="A1429" s="3" t="s">
        <v>1455</v>
      </c>
      <c r="B1429" s="3">
        <v>30</v>
      </c>
      <c r="C1429" s="3" t="s">
        <v>31</v>
      </c>
      <c r="D1429" s="3" t="s">
        <v>33</v>
      </c>
      <c r="E1429" s="3">
        <v>65164.797270232499</v>
      </c>
      <c r="F1429" s="3">
        <v>193</v>
      </c>
      <c r="G1429" s="3">
        <v>548.22841929258004</v>
      </c>
      <c r="H1429" s="3">
        <v>0</v>
      </c>
      <c r="I1429" s="3">
        <v>278.336902081152</v>
      </c>
      <c r="J1429" s="3">
        <v>33</v>
      </c>
      <c r="K1429" s="3">
        <v>529.29319342236795</v>
      </c>
      <c r="L1429" s="3">
        <v>21</v>
      </c>
      <c r="M1429" s="3">
        <v>19</v>
      </c>
      <c r="N1429" s="3">
        <v>7</v>
      </c>
      <c r="O1429" s="3">
        <v>453</v>
      </c>
      <c r="P1429" s="3">
        <v>5</v>
      </c>
      <c r="Q1429" s="3">
        <v>0</v>
      </c>
      <c r="R1429" s="3">
        <v>0</v>
      </c>
      <c r="S1429" s="3">
        <v>0</v>
      </c>
      <c r="T1429" s="3">
        <v>1</v>
      </c>
      <c r="U1429" s="3">
        <v>3824.1578363972999</v>
      </c>
      <c r="V1429" s="3">
        <v>1</v>
      </c>
    </row>
    <row r="1430" spans="1:22" ht="21.75" customHeight="1" x14ac:dyDescent="0.3">
      <c r="A1430" s="3" t="s">
        <v>1456</v>
      </c>
      <c r="B1430" s="3">
        <v>25</v>
      </c>
      <c r="C1430" s="3" t="s">
        <v>23</v>
      </c>
      <c r="D1430" s="3" t="s">
        <v>33</v>
      </c>
      <c r="E1430" s="3">
        <v>36844.251322756798</v>
      </c>
      <c r="F1430" s="3">
        <v>199</v>
      </c>
      <c r="G1430" s="3">
        <v>2177.6061889294501</v>
      </c>
      <c r="H1430" s="3">
        <v>4</v>
      </c>
      <c r="I1430" s="3">
        <v>404.50844522545401</v>
      </c>
      <c r="J1430" s="3">
        <v>25</v>
      </c>
      <c r="K1430" s="3">
        <v>651.62123017335898</v>
      </c>
      <c r="L1430" s="3">
        <v>28</v>
      </c>
      <c r="M1430" s="3">
        <v>7</v>
      </c>
      <c r="N1430" s="3">
        <v>3</v>
      </c>
      <c r="O1430" s="3">
        <v>335</v>
      </c>
      <c r="P1430" s="3">
        <v>0</v>
      </c>
      <c r="Q1430" s="3">
        <v>15576.899219516599</v>
      </c>
      <c r="R1430" s="3">
        <v>6</v>
      </c>
      <c r="S1430" s="3">
        <v>0</v>
      </c>
      <c r="T1430" s="3">
        <v>0</v>
      </c>
      <c r="U1430" s="3">
        <v>10400.408696984599</v>
      </c>
      <c r="V1430" s="3">
        <v>1</v>
      </c>
    </row>
    <row r="1431" spans="1:22" ht="21.75" customHeight="1" x14ac:dyDescent="0.3">
      <c r="A1431" s="3" t="s">
        <v>1457</v>
      </c>
      <c r="B1431" s="3">
        <v>37</v>
      </c>
      <c r="C1431" s="3" t="s">
        <v>28</v>
      </c>
      <c r="D1431" s="3" t="s">
        <v>33</v>
      </c>
      <c r="E1431" s="3">
        <v>43452.1576152833</v>
      </c>
      <c r="F1431" s="3">
        <v>90</v>
      </c>
      <c r="G1431" s="3">
        <v>1862.3308729011001</v>
      </c>
      <c r="H1431" s="3">
        <v>7</v>
      </c>
      <c r="I1431" s="3">
        <v>932.88549948954198</v>
      </c>
      <c r="J1431" s="3">
        <v>34</v>
      </c>
      <c r="K1431" s="3">
        <v>613.59771659650596</v>
      </c>
      <c r="L1431" s="3">
        <v>44</v>
      </c>
      <c r="M1431" s="3">
        <v>3</v>
      </c>
      <c r="N1431" s="3">
        <v>7</v>
      </c>
      <c r="O1431" s="3">
        <v>421</v>
      </c>
      <c r="P1431" s="3">
        <v>4</v>
      </c>
      <c r="Q1431" s="3">
        <v>0</v>
      </c>
      <c r="R1431" s="3">
        <v>7</v>
      </c>
      <c r="S1431" s="3">
        <v>0</v>
      </c>
      <c r="T1431" s="3">
        <v>0</v>
      </c>
      <c r="U1431" s="3">
        <v>15370.1977549765</v>
      </c>
      <c r="V1431" s="3">
        <v>1</v>
      </c>
    </row>
    <row r="1432" spans="1:22" ht="21.75" customHeight="1" x14ac:dyDescent="0.3">
      <c r="A1432" s="3" t="s">
        <v>1458</v>
      </c>
      <c r="B1432" s="3">
        <v>40</v>
      </c>
      <c r="C1432" s="3" t="s">
        <v>23</v>
      </c>
      <c r="D1432" s="3" t="s">
        <v>26</v>
      </c>
      <c r="E1432" s="3">
        <v>49636.542146472202</v>
      </c>
      <c r="F1432" s="3">
        <v>32</v>
      </c>
      <c r="G1432" s="3">
        <v>564.28544309281403</v>
      </c>
      <c r="H1432" s="3">
        <v>11</v>
      </c>
      <c r="I1432" s="3">
        <v>941.73676915690805</v>
      </c>
      <c r="J1432" s="3">
        <v>40</v>
      </c>
      <c r="K1432" s="3">
        <v>418.02707252685201</v>
      </c>
      <c r="L1432" s="3">
        <v>44</v>
      </c>
      <c r="M1432" s="3">
        <v>5</v>
      </c>
      <c r="N1432" s="3">
        <v>3</v>
      </c>
      <c r="O1432" s="3">
        <v>481</v>
      </c>
      <c r="P1432" s="3">
        <v>1</v>
      </c>
      <c r="Q1432" s="3">
        <v>3789.5925608992802</v>
      </c>
      <c r="R1432" s="3">
        <v>6</v>
      </c>
      <c r="S1432" s="3">
        <v>0</v>
      </c>
      <c r="T1432" s="3">
        <v>0</v>
      </c>
      <c r="U1432" s="3">
        <v>7976.2913448754898</v>
      </c>
      <c r="V1432" s="3">
        <v>1</v>
      </c>
    </row>
    <row r="1433" spans="1:22" ht="21.75" customHeight="1" x14ac:dyDescent="0.3">
      <c r="A1433" s="3" t="s">
        <v>1459</v>
      </c>
      <c r="B1433" s="3">
        <v>61</v>
      </c>
      <c r="C1433" s="3" t="s">
        <v>28</v>
      </c>
      <c r="D1433" s="3" t="s">
        <v>24</v>
      </c>
      <c r="E1433" s="3">
        <v>70217.185038830299</v>
      </c>
      <c r="F1433" s="3">
        <v>160</v>
      </c>
      <c r="G1433" s="3">
        <v>549.10793440363295</v>
      </c>
      <c r="H1433" s="3">
        <v>5</v>
      </c>
      <c r="I1433" s="3">
        <v>1311.10071641118</v>
      </c>
      <c r="J1433" s="3">
        <v>42</v>
      </c>
      <c r="K1433" s="3">
        <v>680.83434566163396</v>
      </c>
      <c r="L1433" s="3">
        <v>66</v>
      </c>
      <c r="M1433" s="3">
        <v>11</v>
      </c>
      <c r="N1433" s="3">
        <v>4</v>
      </c>
      <c r="O1433" s="3">
        <v>725</v>
      </c>
      <c r="P1433" s="3">
        <v>2</v>
      </c>
      <c r="Q1433" s="3">
        <v>12345.535645005</v>
      </c>
      <c r="R1433" s="3">
        <v>3</v>
      </c>
      <c r="S1433" s="3">
        <v>0</v>
      </c>
      <c r="T1433" s="3">
        <v>0</v>
      </c>
      <c r="U1433" s="3">
        <v>4704.5326690874999</v>
      </c>
      <c r="V1433" s="3">
        <v>0</v>
      </c>
    </row>
    <row r="1434" spans="1:22" ht="21.75" customHeight="1" x14ac:dyDescent="0.3">
      <c r="A1434" s="3" t="s">
        <v>1460</v>
      </c>
      <c r="B1434" s="3">
        <v>55</v>
      </c>
      <c r="C1434" s="3" t="s">
        <v>28</v>
      </c>
      <c r="D1434" s="3" t="s">
        <v>24</v>
      </c>
      <c r="E1434" s="3">
        <v>81656.471065187507</v>
      </c>
      <c r="F1434" s="3">
        <v>105</v>
      </c>
      <c r="G1434" s="3">
        <v>3182.02723723488</v>
      </c>
      <c r="H1434" s="3">
        <v>7</v>
      </c>
      <c r="I1434" s="3">
        <v>803.07354150091203</v>
      </c>
      <c r="J1434" s="3">
        <v>30</v>
      </c>
      <c r="K1434" s="3">
        <v>258.29334391143198</v>
      </c>
      <c r="L1434" s="3">
        <v>20</v>
      </c>
      <c r="M1434" s="3">
        <v>11</v>
      </c>
      <c r="N1434" s="3">
        <v>9</v>
      </c>
      <c r="O1434" s="3">
        <v>403</v>
      </c>
      <c r="P1434" s="3">
        <v>5</v>
      </c>
      <c r="Q1434" s="3">
        <v>8041.5054415751401</v>
      </c>
      <c r="R1434" s="3">
        <v>0</v>
      </c>
      <c r="S1434" s="3">
        <v>0</v>
      </c>
      <c r="T1434" s="3">
        <v>0</v>
      </c>
      <c r="U1434" s="3">
        <v>16500.469367816801</v>
      </c>
      <c r="V1434" s="3">
        <v>1</v>
      </c>
    </row>
    <row r="1435" spans="1:22" ht="21.75" customHeight="1" x14ac:dyDescent="0.3">
      <c r="A1435" s="3" t="s">
        <v>1461</v>
      </c>
      <c r="B1435" s="3">
        <v>60</v>
      </c>
      <c r="C1435" s="3" t="s">
        <v>23</v>
      </c>
      <c r="D1435" s="3" t="s">
        <v>33</v>
      </c>
      <c r="E1435" s="3">
        <v>82893.954940048294</v>
      </c>
      <c r="F1435" s="3">
        <v>114</v>
      </c>
      <c r="G1435" s="3">
        <v>1871.70016454244</v>
      </c>
      <c r="H1435" s="3">
        <v>6</v>
      </c>
      <c r="I1435" s="3">
        <v>184.622429545648</v>
      </c>
      <c r="J1435" s="3">
        <v>42</v>
      </c>
      <c r="K1435" s="3">
        <v>435.38424042818201</v>
      </c>
      <c r="L1435" s="3">
        <v>20</v>
      </c>
      <c r="M1435" s="3">
        <v>6</v>
      </c>
      <c r="N1435" s="3">
        <v>6</v>
      </c>
      <c r="O1435" s="3">
        <v>381</v>
      </c>
      <c r="P1435" s="3">
        <v>2</v>
      </c>
      <c r="Q1435" s="3">
        <v>14943.7161315661</v>
      </c>
      <c r="R1435" s="3">
        <v>7</v>
      </c>
      <c r="S1435" s="3">
        <v>0</v>
      </c>
      <c r="T1435" s="3">
        <v>0</v>
      </c>
      <c r="U1435" s="3">
        <v>9025.13956344703</v>
      </c>
      <c r="V1435" s="3">
        <v>1</v>
      </c>
    </row>
    <row r="1436" spans="1:22" ht="21.75" customHeight="1" x14ac:dyDescent="0.3">
      <c r="A1436" s="3" t="s">
        <v>1462</v>
      </c>
      <c r="B1436" s="3">
        <v>57</v>
      </c>
      <c r="C1436" s="3" t="s">
        <v>28</v>
      </c>
      <c r="D1436" s="3" t="s">
        <v>26</v>
      </c>
      <c r="E1436" s="3">
        <v>26927.678833674701</v>
      </c>
      <c r="F1436" s="3">
        <v>231</v>
      </c>
      <c r="G1436" s="3">
        <v>2467.63385568901</v>
      </c>
      <c r="H1436" s="3">
        <v>1</v>
      </c>
      <c r="I1436" s="3">
        <v>716.64066016841002</v>
      </c>
      <c r="J1436" s="3">
        <v>26</v>
      </c>
      <c r="K1436" s="3">
        <v>383.90479983202499</v>
      </c>
      <c r="L1436" s="3">
        <v>59</v>
      </c>
      <c r="M1436" s="3">
        <v>15</v>
      </c>
      <c r="N1436" s="3">
        <v>5</v>
      </c>
      <c r="O1436" s="3">
        <v>835</v>
      </c>
      <c r="P1436" s="3">
        <v>2</v>
      </c>
      <c r="Q1436" s="3">
        <v>21594.082112148801</v>
      </c>
      <c r="R1436" s="3">
        <v>6</v>
      </c>
      <c r="S1436" s="3">
        <v>0</v>
      </c>
      <c r="T1436" s="3">
        <v>0</v>
      </c>
      <c r="U1436" s="3">
        <v>7863.6592332957898</v>
      </c>
      <c r="V1436" s="3">
        <v>1</v>
      </c>
    </row>
    <row r="1437" spans="1:22" ht="21.75" customHeight="1" x14ac:dyDescent="0.3">
      <c r="A1437" s="3" t="s">
        <v>1463</v>
      </c>
      <c r="B1437" s="3">
        <v>53</v>
      </c>
      <c r="C1437" s="3" t="s">
        <v>23</v>
      </c>
      <c r="D1437" s="3" t="s">
        <v>33</v>
      </c>
      <c r="E1437" s="3">
        <v>43283.471428310098</v>
      </c>
      <c r="F1437" s="3">
        <v>227</v>
      </c>
      <c r="G1437" s="3">
        <v>2693.8038825403301</v>
      </c>
      <c r="H1437" s="3">
        <v>7</v>
      </c>
      <c r="I1437" s="3">
        <v>314.767324724476</v>
      </c>
      <c r="J1437" s="3">
        <v>2</v>
      </c>
      <c r="K1437" s="3">
        <v>593.08120104606598</v>
      </c>
      <c r="L1437" s="3">
        <v>28</v>
      </c>
      <c r="M1437" s="3">
        <v>6</v>
      </c>
      <c r="N1437" s="3">
        <v>4</v>
      </c>
      <c r="O1437" s="3">
        <v>637</v>
      </c>
      <c r="P1437" s="3">
        <v>2</v>
      </c>
      <c r="Q1437" s="3">
        <v>10463.9632177474</v>
      </c>
      <c r="R1437" s="3">
        <v>2</v>
      </c>
      <c r="S1437" s="3">
        <v>0</v>
      </c>
      <c r="T1437" s="3">
        <v>0</v>
      </c>
      <c r="U1437" s="3">
        <v>7068.1480006777201</v>
      </c>
      <c r="V1437" s="3">
        <v>0</v>
      </c>
    </row>
    <row r="1438" spans="1:22" ht="21.75" customHeight="1" x14ac:dyDescent="0.3">
      <c r="A1438" s="3" t="s">
        <v>1464</v>
      </c>
      <c r="B1438" s="3">
        <v>36</v>
      </c>
      <c r="C1438" s="3" t="s">
        <v>23</v>
      </c>
      <c r="D1438" s="3" t="s">
        <v>33</v>
      </c>
      <c r="E1438" s="3">
        <v>39859.043891858601</v>
      </c>
      <c r="F1438" s="3">
        <v>86</v>
      </c>
      <c r="G1438" s="3">
        <v>757.46355806476299</v>
      </c>
      <c r="H1438" s="3">
        <v>3</v>
      </c>
      <c r="I1438" s="3">
        <v>377.62143975229799</v>
      </c>
      <c r="J1438" s="3">
        <v>36</v>
      </c>
      <c r="K1438" s="3">
        <v>0</v>
      </c>
      <c r="L1438" s="3">
        <v>32</v>
      </c>
      <c r="M1438" s="3">
        <v>2</v>
      </c>
      <c r="N1438" s="3">
        <v>1</v>
      </c>
      <c r="O1438" s="3">
        <v>402</v>
      </c>
      <c r="P1438" s="3">
        <v>1</v>
      </c>
      <c r="Q1438" s="3">
        <v>8352.3615599174009</v>
      </c>
      <c r="R1438" s="3">
        <v>4</v>
      </c>
      <c r="S1438" s="3">
        <v>0</v>
      </c>
      <c r="T1438" s="3">
        <v>0</v>
      </c>
      <c r="U1438" s="3">
        <v>3005.97119579126</v>
      </c>
      <c r="V1438" s="3">
        <v>1</v>
      </c>
    </row>
    <row r="1439" spans="1:22" ht="21.75" customHeight="1" x14ac:dyDescent="0.3">
      <c r="A1439" s="3" t="s">
        <v>1465</v>
      </c>
      <c r="B1439" s="3">
        <v>56</v>
      </c>
      <c r="C1439" s="3" t="s">
        <v>28</v>
      </c>
      <c r="D1439" s="3" t="s">
        <v>26</v>
      </c>
      <c r="E1439" s="3">
        <v>56665.564299060999</v>
      </c>
      <c r="F1439" s="3">
        <v>152</v>
      </c>
      <c r="G1439" s="3">
        <v>2894.2071471959398</v>
      </c>
      <c r="H1439" s="3">
        <v>10</v>
      </c>
      <c r="I1439" s="3">
        <v>1003.1956704422701</v>
      </c>
      <c r="J1439" s="3">
        <v>11</v>
      </c>
      <c r="K1439" s="3">
        <v>400.14439562352999</v>
      </c>
      <c r="L1439" s="3">
        <v>38</v>
      </c>
      <c r="M1439" s="3">
        <v>12</v>
      </c>
      <c r="N1439" s="3">
        <v>4</v>
      </c>
      <c r="O1439" s="3">
        <v>563</v>
      </c>
      <c r="P1439" s="3">
        <v>0</v>
      </c>
      <c r="Q1439" s="3">
        <v>22610.497470906899</v>
      </c>
      <c r="R1439" s="3">
        <v>2</v>
      </c>
      <c r="S1439" s="3">
        <v>0</v>
      </c>
      <c r="T1439" s="3">
        <v>0</v>
      </c>
      <c r="U1439" s="3">
        <v>11110.4270737307</v>
      </c>
      <c r="V1439" s="3">
        <v>1</v>
      </c>
    </row>
    <row r="1440" spans="1:22" ht="21.75" customHeight="1" x14ac:dyDescent="0.3">
      <c r="A1440" s="3" t="s">
        <v>1466</v>
      </c>
      <c r="B1440" s="3">
        <v>44</v>
      </c>
      <c r="C1440" s="3" t="s">
        <v>28</v>
      </c>
      <c r="D1440" s="3" t="s">
        <v>26</v>
      </c>
      <c r="E1440" s="3">
        <v>55567.086857844697</v>
      </c>
      <c r="F1440" s="3">
        <v>107</v>
      </c>
      <c r="G1440" s="3">
        <v>637.74530787930303</v>
      </c>
      <c r="H1440" s="3">
        <v>4</v>
      </c>
      <c r="I1440" s="3">
        <v>867.96331695804702</v>
      </c>
      <c r="J1440" s="3">
        <v>46</v>
      </c>
      <c r="K1440" s="3">
        <v>614.15271434414797</v>
      </c>
      <c r="L1440" s="3">
        <v>61</v>
      </c>
      <c r="M1440" s="3">
        <v>19</v>
      </c>
      <c r="N1440" s="3">
        <v>9</v>
      </c>
      <c r="O1440" s="3">
        <v>530</v>
      </c>
      <c r="P1440" s="3">
        <v>1</v>
      </c>
      <c r="Q1440" s="3">
        <v>16101.0911841784</v>
      </c>
      <c r="R1440" s="3">
        <v>4</v>
      </c>
      <c r="S1440" s="3">
        <v>0</v>
      </c>
      <c r="T1440" s="3">
        <v>0</v>
      </c>
      <c r="U1440" s="3">
        <v>12074.243328881599</v>
      </c>
      <c r="V1440" s="3">
        <v>1</v>
      </c>
    </row>
    <row r="1441" spans="1:22" ht="21.75" customHeight="1" x14ac:dyDescent="0.3">
      <c r="A1441" s="3" t="s">
        <v>1467</v>
      </c>
      <c r="B1441" s="3">
        <v>57</v>
      </c>
      <c r="C1441" s="3" t="s">
        <v>31</v>
      </c>
      <c r="D1441" s="3" t="s">
        <v>33</v>
      </c>
      <c r="E1441" s="3">
        <v>39505.966729412103</v>
      </c>
      <c r="F1441" s="3">
        <v>191</v>
      </c>
      <c r="G1441" s="3">
        <v>2083.3603570630999</v>
      </c>
      <c r="H1441" s="3">
        <v>10</v>
      </c>
      <c r="I1441" s="3">
        <v>1005.64795840237</v>
      </c>
      <c r="J1441" s="3">
        <v>22</v>
      </c>
      <c r="K1441" s="3">
        <v>1117.4934561877401</v>
      </c>
      <c r="L1441" s="3">
        <v>70</v>
      </c>
      <c r="M1441" s="3">
        <v>8</v>
      </c>
      <c r="N1441" s="3">
        <v>6</v>
      </c>
      <c r="O1441" s="3">
        <v>481</v>
      </c>
      <c r="P1441" s="3">
        <v>3</v>
      </c>
      <c r="Q1441" s="3">
        <v>17543.135326907301</v>
      </c>
      <c r="R1441" s="3">
        <v>5</v>
      </c>
      <c r="S1441" s="3">
        <v>0</v>
      </c>
      <c r="T1441" s="3">
        <v>0</v>
      </c>
      <c r="U1441" s="3">
        <v>6806.5669186853002</v>
      </c>
      <c r="V1441" s="3">
        <v>1</v>
      </c>
    </row>
    <row r="1442" spans="1:22" ht="21.75" customHeight="1" x14ac:dyDescent="0.3">
      <c r="A1442" s="3" t="s">
        <v>1468</v>
      </c>
      <c r="B1442" s="3">
        <v>31</v>
      </c>
      <c r="C1442" s="3" t="s">
        <v>28</v>
      </c>
      <c r="D1442" s="3" t="s">
        <v>24</v>
      </c>
      <c r="E1442" s="3">
        <v>38085.144642259198</v>
      </c>
      <c r="F1442" s="3">
        <v>23</v>
      </c>
      <c r="G1442" s="3">
        <v>1407.21583320748</v>
      </c>
      <c r="H1442" s="3">
        <v>7</v>
      </c>
      <c r="I1442" s="3">
        <v>674.87750345489496</v>
      </c>
      <c r="J1442" s="3">
        <v>16</v>
      </c>
      <c r="K1442" s="3">
        <v>512.43292261463205</v>
      </c>
      <c r="L1442" s="3">
        <v>44</v>
      </c>
      <c r="M1442" s="3">
        <v>10</v>
      </c>
      <c r="N1442" s="3">
        <v>5</v>
      </c>
      <c r="O1442" s="3">
        <v>526</v>
      </c>
      <c r="P1442" s="3">
        <v>5</v>
      </c>
      <c r="Q1442" s="3">
        <v>17067.510563833399</v>
      </c>
      <c r="R1442" s="3">
        <v>2</v>
      </c>
      <c r="S1442" s="3">
        <v>0</v>
      </c>
      <c r="T1442" s="3">
        <v>0</v>
      </c>
      <c r="U1442" s="3">
        <v>11145.121679780201</v>
      </c>
      <c r="V1442" s="3">
        <v>1</v>
      </c>
    </row>
    <row r="1443" spans="1:22" ht="21.75" customHeight="1" x14ac:dyDescent="0.3">
      <c r="A1443" s="3" t="s">
        <v>1469</v>
      </c>
      <c r="B1443" s="3">
        <v>42</v>
      </c>
      <c r="C1443" s="3" t="s">
        <v>31</v>
      </c>
      <c r="D1443" s="3" t="s">
        <v>33</v>
      </c>
      <c r="E1443" s="3">
        <v>32046.192702468499</v>
      </c>
      <c r="F1443" s="3">
        <v>39</v>
      </c>
      <c r="G1443" s="3">
        <v>2078.7933391515198</v>
      </c>
      <c r="H1443" s="3">
        <v>4</v>
      </c>
      <c r="I1443" s="3">
        <v>1076.68534719888</v>
      </c>
      <c r="J1443" s="3">
        <v>15</v>
      </c>
      <c r="K1443" s="3">
        <v>229.48780826048699</v>
      </c>
      <c r="L1443" s="3">
        <v>57</v>
      </c>
      <c r="M1443" s="3">
        <v>6</v>
      </c>
      <c r="N1443" s="3">
        <v>5</v>
      </c>
      <c r="O1443" s="3">
        <v>799</v>
      </c>
      <c r="P1443" s="3">
        <v>0</v>
      </c>
      <c r="Q1443" s="3">
        <v>10520.6177872557</v>
      </c>
      <c r="R1443" s="3">
        <v>1</v>
      </c>
      <c r="S1443" s="3">
        <v>0</v>
      </c>
      <c r="T1443" s="3">
        <v>0</v>
      </c>
      <c r="U1443" s="3">
        <v>500</v>
      </c>
      <c r="V1443" s="3">
        <v>0</v>
      </c>
    </row>
    <row r="1444" spans="1:22" ht="21.75" customHeight="1" x14ac:dyDescent="0.3">
      <c r="A1444" s="3" t="s">
        <v>1470</v>
      </c>
      <c r="B1444" s="3">
        <v>61</v>
      </c>
      <c r="C1444" s="3" t="s">
        <v>28</v>
      </c>
      <c r="D1444" s="3" t="s">
        <v>24</v>
      </c>
      <c r="E1444" s="3">
        <v>10000</v>
      </c>
      <c r="F1444" s="3">
        <v>29</v>
      </c>
      <c r="G1444" s="3">
        <v>1331.43372180867</v>
      </c>
      <c r="H1444" s="3">
        <v>4</v>
      </c>
      <c r="I1444" s="3">
        <v>655.30898559846105</v>
      </c>
      <c r="J1444" s="3">
        <v>16</v>
      </c>
      <c r="K1444" s="3">
        <v>668.59632383721305</v>
      </c>
      <c r="L1444" s="3">
        <v>72</v>
      </c>
      <c r="M1444" s="3">
        <v>14</v>
      </c>
      <c r="N1444" s="3">
        <v>4</v>
      </c>
      <c r="O1444" s="3">
        <v>810</v>
      </c>
      <c r="P1444" s="3">
        <v>4</v>
      </c>
      <c r="Q1444" s="3">
        <v>9744.8500345340708</v>
      </c>
      <c r="R1444" s="3">
        <v>1</v>
      </c>
      <c r="S1444" s="3">
        <v>0</v>
      </c>
      <c r="T1444" s="3">
        <v>0</v>
      </c>
      <c r="U1444" s="3">
        <v>6807.47812772424</v>
      </c>
      <c r="V1444" s="3">
        <v>0</v>
      </c>
    </row>
    <row r="1445" spans="1:22" ht="21.75" customHeight="1" x14ac:dyDescent="0.3">
      <c r="A1445" s="3" t="s">
        <v>1471</v>
      </c>
      <c r="B1445" s="3">
        <v>41</v>
      </c>
      <c r="C1445" s="3" t="s">
        <v>23</v>
      </c>
      <c r="D1445" s="3" t="s">
        <v>24</v>
      </c>
      <c r="E1445" s="3">
        <v>26633.0383964108</v>
      </c>
      <c r="F1445" s="3">
        <v>104</v>
      </c>
      <c r="G1445" s="3">
        <v>1939.21810763074</v>
      </c>
      <c r="H1445" s="3">
        <v>5</v>
      </c>
      <c r="I1445" s="3">
        <v>1190.8389914597899</v>
      </c>
      <c r="J1445" s="3">
        <v>14</v>
      </c>
      <c r="K1445" s="3">
        <v>329.93412962489401</v>
      </c>
      <c r="L1445" s="3">
        <v>0</v>
      </c>
      <c r="M1445" s="3">
        <v>0</v>
      </c>
      <c r="N1445" s="3">
        <v>8</v>
      </c>
      <c r="O1445" s="3">
        <v>302</v>
      </c>
      <c r="P1445" s="3">
        <v>3</v>
      </c>
      <c r="Q1445" s="3">
        <v>6294.4666694221596</v>
      </c>
      <c r="R1445" s="3">
        <v>3</v>
      </c>
      <c r="S1445" s="3">
        <v>0</v>
      </c>
      <c r="T1445" s="3">
        <v>0</v>
      </c>
      <c r="U1445" s="3">
        <v>5208.3453044115704</v>
      </c>
      <c r="V1445" s="3">
        <v>1</v>
      </c>
    </row>
    <row r="1446" spans="1:22" ht="21.75" customHeight="1" x14ac:dyDescent="0.3">
      <c r="A1446" s="3" t="s">
        <v>1472</v>
      </c>
      <c r="B1446" s="3">
        <v>40</v>
      </c>
      <c r="C1446" s="3" t="s">
        <v>28</v>
      </c>
      <c r="D1446" s="3" t="s">
        <v>26</v>
      </c>
      <c r="E1446" s="3">
        <v>65601.943973322996</v>
      </c>
      <c r="F1446" s="3">
        <v>165</v>
      </c>
      <c r="G1446" s="3">
        <v>2589.5206405197</v>
      </c>
      <c r="H1446" s="3">
        <v>6</v>
      </c>
      <c r="I1446" s="3">
        <v>920.62362881503998</v>
      </c>
      <c r="J1446" s="3">
        <v>25</v>
      </c>
      <c r="K1446" s="3">
        <v>160.52516531605201</v>
      </c>
      <c r="L1446" s="3">
        <v>10</v>
      </c>
      <c r="M1446" s="3">
        <v>1</v>
      </c>
      <c r="N1446" s="3">
        <v>0</v>
      </c>
      <c r="O1446" s="3">
        <v>775</v>
      </c>
      <c r="P1446" s="3">
        <v>3</v>
      </c>
      <c r="Q1446" s="3">
        <v>16360.2600878791</v>
      </c>
      <c r="R1446" s="3">
        <v>5</v>
      </c>
      <c r="S1446" s="3">
        <v>0</v>
      </c>
      <c r="T1446" s="3">
        <v>0</v>
      </c>
      <c r="U1446" s="3">
        <v>8859.9939105945996</v>
      </c>
      <c r="V1446" s="3">
        <v>1</v>
      </c>
    </row>
    <row r="1447" spans="1:22" ht="21.75" customHeight="1" x14ac:dyDescent="0.3">
      <c r="A1447" s="3" t="s">
        <v>1473</v>
      </c>
      <c r="B1447" s="3">
        <v>46</v>
      </c>
      <c r="C1447" s="3" t="s">
        <v>23</v>
      </c>
      <c r="D1447" s="3" t="s">
        <v>26</v>
      </c>
      <c r="E1447" s="3">
        <v>76364.680707342399</v>
      </c>
      <c r="F1447" s="3">
        <v>40</v>
      </c>
      <c r="G1447" s="3">
        <v>2395.72134024149</v>
      </c>
      <c r="H1447" s="3">
        <v>8</v>
      </c>
      <c r="I1447" s="3">
        <v>727.55109533038399</v>
      </c>
      <c r="J1447" s="3">
        <v>44</v>
      </c>
      <c r="K1447" s="3">
        <v>545.66969876327903</v>
      </c>
      <c r="L1447" s="3">
        <v>31</v>
      </c>
      <c r="M1447" s="3">
        <v>0</v>
      </c>
      <c r="N1447" s="3">
        <v>3</v>
      </c>
      <c r="O1447" s="3">
        <v>629</v>
      </c>
      <c r="P1447" s="3">
        <v>5</v>
      </c>
      <c r="Q1447" s="3">
        <v>14312.4765650803</v>
      </c>
      <c r="R1447" s="3">
        <v>7</v>
      </c>
      <c r="S1447" s="3">
        <v>0</v>
      </c>
      <c r="T1447" s="3">
        <v>0</v>
      </c>
      <c r="U1447" s="3">
        <v>2993.6309416867998</v>
      </c>
      <c r="V1447" s="3">
        <v>1</v>
      </c>
    </row>
    <row r="1448" spans="1:22" ht="21.75" customHeight="1" x14ac:dyDescent="0.3">
      <c r="A1448" s="3" t="s">
        <v>1474</v>
      </c>
      <c r="B1448" s="3">
        <v>50</v>
      </c>
      <c r="C1448" s="3" t="s">
        <v>23</v>
      </c>
      <c r="D1448" s="3" t="s">
        <v>33</v>
      </c>
      <c r="E1448" s="3">
        <v>74261.436570724807</v>
      </c>
      <c r="F1448" s="3">
        <v>234</v>
      </c>
      <c r="G1448" s="3">
        <v>1450.47642605172</v>
      </c>
      <c r="H1448" s="3">
        <v>10</v>
      </c>
      <c r="I1448" s="3">
        <v>874.23256546163395</v>
      </c>
      <c r="J1448" s="3">
        <v>1</v>
      </c>
      <c r="K1448" s="3">
        <v>830.64820008477398</v>
      </c>
      <c r="L1448" s="3">
        <v>73</v>
      </c>
      <c r="M1448" s="3">
        <v>14</v>
      </c>
      <c r="N1448" s="3">
        <v>6</v>
      </c>
      <c r="O1448" s="3">
        <v>620</v>
      </c>
      <c r="P1448" s="3">
        <v>1</v>
      </c>
      <c r="Q1448" s="3">
        <v>15875.7425021209</v>
      </c>
      <c r="R1448" s="3">
        <v>2</v>
      </c>
      <c r="S1448" s="3">
        <v>0</v>
      </c>
      <c r="T1448" s="3">
        <v>0</v>
      </c>
      <c r="U1448" s="3">
        <v>500</v>
      </c>
      <c r="V1448" s="3">
        <v>0</v>
      </c>
    </row>
    <row r="1449" spans="1:22" ht="21.75" customHeight="1" x14ac:dyDescent="0.3">
      <c r="A1449" s="3" t="s">
        <v>1475</v>
      </c>
      <c r="B1449" s="3">
        <v>25</v>
      </c>
      <c r="C1449" s="3" t="s">
        <v>23</v>
      </c>
      <c r="D1449" s="3" t="s">
        <v>24</v>
      </c>
      <c r="E1449" s="3">
        <v>66366.210959293501</v>
      </c>
      <c r="F1449" s="3">
        <v>62</v>
      </c>
      <c r="G1449" s="3">
        <v>737.14305316963805</v>
      </c>
      <c r="H1449" s="3">
        <v>6</v>
      </c>
      <c r="I1449" s="3">
        <v>793.74875465877903</v>
      </c>
      <c r="J1449" s="3">
        <v>16</v>
      </c>
      <c r="K1449" s="3">
        <v>299.56456732271698</v>
      </c>
      <c r="L1449" s="3">
        <v>48</v>
      </c>
      <c r="M1449" s="3">
        <v>3</v>
      </c>
      <c r="N1449" s="3">
        <v>0</v>
      </c>
      <c r="O1449" s="3">
        <v>847</v>
      </c>
      <c r="P1449" s="3">
        <v>3</v>
      </c>
      <c r="Q1449" s="3">
        <v>771.90822251388499</v>
      </c>
      <c r="R1449" s="3">
        <v>4</v>
      </c>
      <c r="S1449" s="3">
        <v>0</v>
      </c>
      <c r="T1449" s="3">
        <v>0</v>
      </c>
      <c r="U1449" s="3">
        <v>6697.44846483932</v>
      </c>
      <c r="V1449" s="3">
        <v>1</v>
      </c>
    </row>
    <row r="1450" spans="1:22" ht="21.75" customHeight="1" x14ac:dyDescent="0.3">
      <c r="A1450" s="3" t="s">
        <v>1476</v>
      </c>
      <c r="B1450" s="3">
        <v>46</v>
      </c>
      <c r="C1450" s="3" t="s">
        <v>31</v>
      </c>
      <c r="D1450" s="3" t="s">
        <v>24</v>
      </c>
      <c r="E1450" s="3">
        <v>31785.044962731401</v>
      </c>
      <c r="F1450" s="3">
        <v>72</v>
      </c>
      <c r="G1450" s="3">
        <v>1261.9576444307199</v>
      </c>
      <c r="H1450" s="3">
        <v>5</v>
      </c>
      <c r="I1450" s="3">
        <v>1358.63728035952</v>
      </c>
      <c r="J1450" s="3">
        <v>0</v>
      </c>
      <c r="K1450" s="3">
        <v>447.14641613064703</v>
      </c>
      <c r="L1450" s="3">
        <v>75</v>
      </c>
      <c r="M1450" s="3">
        <v>3</v>
      </c>
      <c r="N1450" s="3">
        <v>3</v>
      </c>
      <c r="O1450" s="3">
        <v>483</v>
      </c>
      <c r="P1450" s="3">
        <v>1</v>
      </c>
      <c r="Q1450" s="3">
        <v>17584.722664482601</v>
      </c>
      <c r="R1450" s="3">
        <v>0</v>
      </c>
      <c r="S1450" s="3">
        <v>0</v>
      </c>
      <c r="T1450" s="3">
        <v>0</v>
      </c>
      <c r="U1450" s="3">
        <v>7640.8217410606803</v>
      </c>
      <c r="V1450" s="3">
        <v>1</v>
      </c>
    </row>
    <row r="1451" spans="1:22" ht="21.75" customHeight="1" x14ac:dyDescent="0.3">
      <c r="A1451" s="3" t="s">
        <v>1477</v>
      </c>
      <c r="B1451" s="3">
        <v>59</v>
      </c>
      <c r="C1451" s="3" t="s">
        <v>28</v>
      </c>
      <c r="D1451" s="3" t="s">
        <v>33</v>
      </c>
      <c r="E1451" s="3">
        <v>28737.9959430491</v>
      </c>
      <c r="F1451" s="3">
        <v>34</v>
      </c>
      <c r="G1451" s="3">
        <v>1855.3364070433599</v>
      </c>
      <c r="H1451" s="3">
        <v>11</v>
      </c>
      <c r="I1451" s="3">
        <v>885.903167902576</v>
      </c>
      <c r="J1451" s="3">
        <v>29</v>
      </c>
      <c r="K1451" s="3">
        <v>673.21203574510002</v>
      </c>
      <c r="L1451" s="3">
        <v>29</v>
      </c>
      <c r="M1451" s="3">
        <v>13</v>
      </c>
      <c r="N1451" s="3">
        <v>5</v>
      </c>
      <c r="O1451" s="3">
        <v>479</v>
      </c>
      <c r="P1451" s="3">
        <v>3</v>
      </c>
      <c r="Q1451" s="3">
        <v>9243.0326713424602</v>
      </c>
      <c r="R1451" s="3">
        <v>3</v>
      </c>
      <c r="S1451" s="3">
        <v>0</v>
      </c>
      <c r="T1451" s="3">
        <v>0</v>
      </c>
      <c r="U1451" s="3">
        <v>13414.708709968199</v>
      </c>
      <c r="V1451" s="3">
        <v>1</v>
      </c>
    </row>
    <row r="1452" spans="1:22" ht="21.75" customHeight="1" x14ac:dyDescent="0.3">
      <c r="A1452" s="3" t="s">
        <v>1478</v>
      </c>
      <c r="B1452" s="3">
        <v>53</v>
      </c>
      <c r="C1452" s="3" t="s">
        <v>23</v>
      </c>
      <c r="D1452" s="3" t="s">
        <v>33</v>
      </c>
      <c r="E1452" s="3">
        <v>17401.583428124199</v>
      </c>
      <c r="F1452" s="3">
        <v>82</v>
      </c>
      <c r="G1452" s="3">
        <v>2021.60101504621</v>
      </c>
      <c r="H1452" s="3">
        <v>9</v>
      </c>
      <c r="I1452" s="3">
        <v>799.43556466192194</v>
      </c>
      <c r="J1452" s="3">
        <v>31</v>
      </c>
      <c r="K1452" s="3">
        <v>755.67858717594197</v>
      </c>
      <c r="L1452" s="3">
        <v>59</v>
      </c>
      <c r="M1452" s="3">
        <v>4</v>
      </c>
      <c r="N1452" s="3">
        <v>9</v>
      </c>
      <c r="O1452" s="3">
        <v>424</v>
      </c>
      <c r="P1452" s="3">
        <v>1</v>
      </c>
      <c r="Q1452" s="3">
        <v>0</v>
      </c>
      <c r="R1452" s="3">
        <v>7</v>
      </c>
      <c r="S1452" s="3">
        <v>0</v>
      </c>
      <c r="T1452" s="3">
        <v>0</v>
      </c>
      <c r="U1452" s="3">
        <v>10399.2492934241</v>
      </c>
      <c r="V1452" s="3">
        <v>1</v>
      </c>
    </row>
    <row r="1453" spans="1:22" ht="21.75" customHeight="1" x14ac:dyDescent="0.3">
      <c r="A1453" s="3" t="s">
        <v>1479</v>
      </c>
      <c r="B1453" s="3">
        <v>31</v>
      </c>
      <c r="C1453" s="3" t="s">
        <v>23</v>
      </c>
      <c r="D1453" s="3" t="s">
        <v>33</v>
      </c>
      <c r="E1453" s="3">
        <v>39502.451158092998</v>
      </c>
      <c r="F1453" s="3">
        <v>222</v>
      </c>
      <c r="G1453" s="3">
        <v>2356.0158118270801</v>
      </c>
      <c r="H1453" s="3">
        <v>3</v>
      </c>
      <c r="I1453" s="3">
        <v>716.52820003221996</v>
      </c>
      <c r="J1453" s="3">
        <v>29</v>
      </c>
      <c r="K1453" s="3">
        <v>856.55688372451004</v>
      </c>
      <c r="L1453" s="3">
        <v>9</v>
      </c>
      <c r="M1453" s="3">
        <v>0</v>
      </c>
      <c r="N1453" s="3">
        <v>7</v>
      </c>
      <c r="O1453" s="3">
        <v>739</v>
      </c>
      <c r="P1453" s="3">
        <v>0</v>
      </c>
      <c r="Q1453" s="3">
        <v>4205.3833870948401</v>
      </c>
      <c r="R1453" s="3">
        <v>5</v>
      </c>
      <c r="S1453" s="3">
        <v>0</v>
      </c>
      <c r="T1453" s="3">
        <v>1</v>
      </c>
      <c r="U1453" s="3">
        <v>11185.452829631</v>
      </c>
      <c r="V1453" s="3">
        <v>1</v>
      </c>
    </row>
    <row r="1454" spans="1:22" ht="21.75" customHeight="1" x14ac:dyDescent="0.3">
      <c r="A1454" s="3" t="s">
        <v>1480</v>
      </c>
      <c r="B1454" s="3">
        <v>64</v>
      </c>
      <c r="C1454" s="3" t="s">
        <v>31</v>
      </c>
      <c r="D1454" s="3" t="s">
        <v>26</v>
      </c>
      <c r="E1454" s="3">
        <v>51567.911947507499</v>
      </c>
      <c r="F1454" s="3">
        <v>210</v>
      </c>
      <c r="G1454" s="3">
        <v>915.15448718511004</v>
      </c>
      <c r="H1454" s="3">
        <v>10</v>
      </c>
      <c r="I1454" s="3">
        <v>1095.11447673575</v>
      </c>
      <c r="J1454" s="3">
        <v>41</v>
      </c>
      <c r="K1454" s="3">
        <v>325.68723336352002</v>
      </c>
      <c r="L1454" s="3">
        <v>75</v>
      </c>
      <c r="M1454" s="3">
        <v>14</v>
      </c>
      <c r="N1454" s="3">
        <v>6</v>
      </c>
      <c r="O1454" s="3">
        <v>694</v>
      </c>
      <c r="P1454" s="3">
        <v>3</v>
      </c>
      <c r="Q1454" s="3">
        <v>8992.9149912355406</v>
      </c>
      <c r="R1454" s="3">
        <v>3</v>
      </c>
      <c r="S1454" s="3">
        <v>1</v>
      </c>
      <c r="T1454" s="3">
        <v>0</v>
      </c>
      <c r="U1454" s="3">
        <v>500</v>
      </c>
      <c r="V1454" s="3">
        <v>1</v>
      </c>
    </row>
    <row r="1455" spans="1:22" ht="21.75" customHeight="1" x14ac:dyDescent="0.3">
      <c r="A1455" s="3" t="s">
        <v>1481</v>
      </c>
      <c r="B1455" s="3">
        <v>26</v>
      </c>
      <c r="C1455" s="3" t="s">
        <v>28</v>
      </c>
      <c r="D1455" s="3" t="s">
        <v>33</v>
      </c>
      <c r="E1455" s="3">
        <v>31859.883105481698</v>
      </c>
      <c r="F1455" s="3">
        <v>157</v>
      </c>
      <c r="G1455" s="3">
        <v>754.12589435842006</v>
      </c>
      <c r="H1455" s="3">
        <v>9</v>
      </c>
      <c r="I1455" s="3">
        <v>1047.76966866873</v>
      </c>
      <c r="J1455" s="3">
        <v>3</v>
      </c>
      <c r="K1455" s="3">
        <v>468.71206902820097</v>
      </c>
      <c r="L1455" s="3">
        <v>20</v>
      </c>
      <c r="M1455" s="3">
        <v>6</v>
      </c>
      <c r="N1455" s="3">
        <v>8</v>
      </c>
      <c r="O1455" s="3">
        <v>684</v>
      </c>
      <c r="P1455" s="3">
        <v>1</v>
      </c>
      <c r="Q1455" s="3">
        <v>7699.5854833661897</v>
      </c>
      <c r="R1455" s="3">
        <v>5</v>
      </c>
      <c r="S1455" s="3">
        <v>0</v>
      </c>
      <c r="T1455" s="3">
        <v>0</v>
      </c>
      <c r="U1455" s="3">
        <v>12894.466678705099</v>
      </c>
      <c r="V1455" s="3">
        <v>1</v>
      </c>
    </row>
    <row r="1456" spans="1:22" ht="21.75" customHeight="1" x14ac:dyDescent="0.3">
      <c r="A1456" s="3" t="s">
        <v>1482</v>
      </c>
      <c r="B1456" s="3">
        <v>29</v>
      </c>
      <c r="C1456" s="3" t="s">
        <v>28</v>
      </c>
      <c r="D1456" s="3" t="s">
        <v>33</v>
      </c>
      <c r="E1456" s="3">
        <v>57759.5853254678</v>
      </c>
      <c r="F1456" s="3">
        <v>133</v>
      </c>
      <c r="G1456" s="3">
        <v>684.17519902444599</v>
      </c>
      <c r="H1456" s="3">
        <v>11</v>
      </c>
      <c r="I1456" s="3">
        <v>704.15542939058003</v>
      </c>
      <c r="J1456" s="3">
        <v>41</v>
      </c>
      <c r="K1456" s="3">
        <v>0</v>
      </c>
      <c r="L1456" s="3">
        <v>5</v>
      </c>
      <c r="M1456" s="3">
        <v>15</v>
      </c>
      <c r="N1456" s="3">
        <v>6</v>
      </c>
      <c r="O1456" s="3">
        <v>411</v>
      </c>
      <c r="P1456" s="3">
        <v>2</v>
      </c>
      <c r="Q1456" s="3">
        <v>12076.4834457703</v>
      </c>
      <c r="R1456" s="3">
        <v>1</v>
      </c>
      <c r="S1456" s="3">
        <v>0</v>
      </c>
      <c r="T1456" s="3">
        <v>0</v>
      </c>
      <c r="U1456" s="3">
        <v>12392.2304830582</v>
      </c>
      <c r="V1456" s="3">
        <v>1</v>
      </c>
    </row>
    <row r="1457" spans="1:22" ht="21.75" customHeight="1" x14ac:dyDescent="0.3">
      <c r="A1457" s="3" t="s">
        <v>1483</v>
      </c>
      <c r="B1457" s="3">
        <v>64</v>
      </c>
      <c r="C1457" s="3" t="s">
        <v>31</v>
      </c>
      <c r="D1457" s="3" t="s">
        <v>24</v>
      </c>
      <c r="E1457" s="3">
        <v>61733.439851280797</v>
      </c>
      <c r="F1457" s="3">
        <v>179</v>
      </c>
      <c r="G1457" s="3">
        <v>1342.3520405198501</v>
      </c>
      <c r="H1457" s="3">
        <v>1</v>
      </c>
      <c r="I1457" s="3">
        <v>395.52546988201698</v>
      </c>
      <c r="J1457" s="3">
        <v>43</v>
      </c>
      <c r="K1457" s="3">
        <v>401.32787892284898</v>
      </c>
      <c r="L1457" s="3">
        <v>37</v>
      </c>
      <c r="M1457" s="3">
        <v>13</v>
      </c>
      <c r="N1457" s="3">
        <v>2</v>
      </c>
      <c r="O1457" s="3">
        <v>501</v>
      </c>
      <c r="P1457" s="3">
        <v>2</v>
      </c>
      <c r="Q1457" s="3">
        <v>14751.211928119001</v>
      </c>
      <c r="R1457" s="3">
        <v>7</v>
      </c>
      <c r="S1457" s="3">
        <v>0</v>
      </c>
      <c r="T1457" s="3">
        <v>0</v>
      </c>
      <c r="U1457" s="3">
        <v>10186.0539716821</v>
      </c>
      <c r="V1457" s="3">
        <v>1</v>
      </c>
    </row>
    <row r="1458" spans="1:22" ht="21.75" customHeight="1" x14ac:dyDescent="0.3">
      <c r="A1458" s="3" t="s">
        <v>1484</v>
      </c>
      <c r="B1458" s="3">
        <v>36</v>
      </c>
      <c r="C1458" s="3" t="s">
        <v>31</v>
      </c>
      <c r="D1458" s="3" t="s">
        <v>33</v>
      </c>
      <c r="E1458" s="3">
        <v>41459.171994529301</v>
      </c>
      <c r="F1458" s="3">
        <v>215</v>
      </c>
      <c r="G1458" s="3">
        <v>1671.37544731462</v>
      </c>
      <c r="H1458" s="3">
        <v>10</v>
      </c>
      <c r="I1458" s="3">
        <v>484.31115156757602</v>
      </c>
      <c r="J1458" s="3">
        <v>31</v>
      </c>
      <c r="K1458" s="3">
        <v>237.84154215582899</v>
      </c>
      <c r="L1458" s="3">
        <v>57</v>
      </c>
      <c r="M1458" s="3">
        <v>14</v>
      </c>
      <c r="N1458" s="3">
        <v>9</v>
      </c>
      <c r="O1458" s="3">
        <v>627</v>
      </c>
      <c r="P1458" s="3">
        <v>3</v>
      </c>
      <c r="Q1458" s="3">
        <v>11313.1762740907</v>
      </c>
      <c r="R1458" s="3">
        <v>5</v>
      </c>
      <c r="S1458" s="3">
        <v>0</v>
      </c>
      <c r="T1458" s="3">
        <v>0</v>
      </c>
      <c r="U1458" s="3">
        <v>500</v>
      </c>
      <c r="V1458" s="3">
        <v>1</v>
      </c>
    </row>
    <row r="1459" spans="1:22" ht="21.75" customHeight="1" x14ac:dyDescent="0.3">
      <c r="A1459" s="3" t="s">
        <v>1485</v>
      </c>
      <c r="B1459" s="3">
        <v>45</v>
      </c>
      <c r="C1459" s="3" t="s">
        <v>28</v>
      </c>
      <c r="D1459" s="3" t="s">
        <v>24</v>
      </c>
      <c r="E1459" s="3">
        <v>25879.6808973761</v>
      </c>
      <c r="F1459" s="3">
        <v>104</v>
      </c>
      <c r="G1459" s="3">
        <v>1795.9659081489599</v>
      </c>
      <c r="H1459" s="3">
        <v>10</v>
      </c>
      <c r="I1459" s="3">
        <v>735.54311116023098</v>
      </c>
      <c r="J1459" s="3">
        <v>34</v>
      </c>
      <c r="K1459" s="3">
        <v>535.12754981519197</v>
      </c>
      <c r="L1459" s="3">
        <v>7</v>
      </c>
      <c r="M1459" s="3">
        <v>14</v>
      </c>
      <c r="N1459" s="3">
        <v>3</v>
      </c>
      <c r="O1459" s="3">
        <v>707</v>
      </c>
      <c r="P1459" s="3">
        <v>5</v>
      </c>
      <c r="Q1459" s="3">
        <v>9165.2079665811798</v>
      </c>
      <c r="R1459" s="3">
        <v>2</v>
      </c>
      <c r="S1459" s="3">
        <v>0</v>
      </c>
      <c r="T1459" s="3">
        <v>0</v>
      </c>
      <c r="U1459" s="3">
        <v>8464.5989967915993</v>
      </c>
      <c r="V1459" s="3">
        <v>0</v>
      </c>
    </row>
    <row r="1460" spans="1:22" ht="21.75" customHeight="1" x14ac:dyDescent="0.3">
      <c r="A1460" s="3" t="s">
        <v>1486</v>
      </c>
      <c r="B1460" s="3">
        <v>40</v>
      </c>
      <c r="C1460" s="3" t="s">
        <v>31</v>
      </c>
      <c r="D1460" s="3" t="s">
        <v>24</v>
      </c>
      <c r="E1460" s="3">
        <v>74856.678148423394</v>
      </c>
      <c r="F1460" s="3">
        <v>104</v>
      </c>
      <c r="G1460" s="3">
        <v>368.49829950729003</v>
      </c>
      <c r="H1460" s="3">
        <v>8</v>
      </c>
      <c r="I1460" s="3">
        <v>1272.1246271416801</v>
      </c>
      <c r="J1460" s="3">
        <v>0</v>
      </c>
      <c r="K1460" s="3">
        <v>721.43420494982399</v>
      </c>
      <c r="L1460" s="3">
        <v>69</v>
      </c>
      <c r="M1460" s="3">
        <v>19</v>
      </c>
      <c r="N1460" s="3">
        <v>2</v>
      </c>
      <c r="O1460" s="3">
        <v>888</v>
      </c>
      <c r="P1460" s="3">
        <v>1</v>
      </c>
      <c r="Q1460" s="3">
        <v>12851.325198508701</v>
      </c>
      <c r="R1460" s="3">
        <v>2</v>
      </c>
      <c r="S1460" s="3">
        <v>0</v>
      </c>
      <c r="T1460" s="3">
        <v>0</v>
      </c>
      <c r="U1460" s="3">
        <v>5326.3297795940498</v>
      </c>
      <c r="V1460" s="3">
        <v>0</v>
      </c>
    </row>
    <row r="1461" spans="1:22" ht="21.75" customHeight="1" x14ac:dyDescent="0.3">
      <c r="A1461" s="3" t="s">
        <v>1487</v>
      </c>
      <c r="B1461" s="3">
        <v>47</v>
      </c>
      <c r="C1461" s="3" t="s">
        <v>28</v>
      </c>
      <c r="D1461" s="3" t="s">
        <v>26</v>
      </c>
      <c r="E1461" s="3">
        <v>50632.560043175698</v>
      </c>
      <c r="F1461" s="3">
        <v>32</v>
      </c>
      <c r="G1461" s="3">
        <v>737.30886645760404</v>
      </c>
      <c r="H1461" s="3">
        <v>9</v>
      </c>
      <c r="I1461" s="3">
        <v>712.43817976358002</v>
      </c>
      <c r="J1461" s="3">
        <v>18</v>
      </c>
      <c r="K1461" s="3">
        <v>672.56051301781997</v>
      </c>
      <c r="L1461" s="3">
        <v>62</v>
      </c>
      <c r="M1461" s="3">
        <v>0</v>
      </c>
      <c r="N1461" s="3">
        <v>8</v>
      </c>
      <c r="O1461" s="3">
        <v>564</v>
      </c>
      <c r="P1461" s="3">
        <v>0</v>
      </c>
      <c r="Q1461" s="3">
        <v>12934.9467371516</v>
      </c>
      <c r="R1461" s="3">
        <v>7</v>
      </c>
      <c r="S1461" s="3">
        <v>0</v>
      </c>
      <c r="T1461" s="3">
        <v>0</v>
      </c>
      <c r="U1461" s="3">
        <v>6347.4407251397597</v>
      </c>
      <c r="V1461" s="3">
        <v>1</v>
      </c>
    </row>
    <row r="1462" spans="1:22" ht="21.75" customHeight="1" x14ac:dyDescent="0.3">
      <c r="A1462" s="3" t="s">
        <v>1488</v>
      </c>
      <c r="B1462" s="3">
        <v>65</v>
      </c>
      <c r="C1462" s="3" t="s">
        <v>28</v>
      </c>
      <c r="D1462" s="3" t="s">
        <v>33</v>
      </c>
      <c r="E1462" s="3">
        <v>84941.708148786594</v>
      </c>
      <c r="F1462" s="3">
        <v>24</v>
      </c>
      <c r="G1462" s="3">
        <v>937.95604655590603</v>
      </c>
      <c r="H1462" s="3">
        <v>10</v>
      </c>
      <c r="I1462" s="3">
        <v>592.05673651205302</v>
      </c>
      <c r="J1462" s="3">
        <v>32</v>
      </c>
      <c r="K1462" s="3">
        <v>210.08501315592099</v>
      </c>
      <c r="L1462" s="3">
        <v>33</v>
      </c>
      <c r="M1462" s="3">
        <v>18</v>
      </c>
      <c r="N1462" s="3">
        <v>7</v>
      </c>
      <c r="O1462" s="3">
        <v>742</v>
      </c>
      <c r="P1462" s="3">
        <v>5</v>
      </c>
      <c r="Q1462" s="3">
        <v>19612.5623131582</v>
      </c>
      <c r="R1462" s="3">
        <v>5</v>
      </c>
      <c r="S1462" s="3">
        <v>0</v>
      </c>
      <c r="T1462" s="3">
        <v>0</v>
      </c>
      <c r="U1462" s="3">
        <v>4539.5348410924098</v>
      </c>
      <c r="V1462" s="3">
        <v>1</v>
      </c>
    </row>
    <row r="1463" spans="1:22" ht="21.75" customHeight="1" x14ac:dyDescent="0.3">
      <c r="A1463" s="3" t="s">
        <v>1489</v>
      </c>
      <c r="B1463" s="3">
        <v>21</v>
      </c>
      <c r="C1463" s="3" t="s">
        <v>23</v>
      </c>
      <c r="D1463" s="3" t="s">
        <v>33</v>
      </c>
      <c r="E1463" s="3">
        <v>51662.824689057197</v>
      </c>
      <c r="F1463" s="3">
        <v>21</v>
      </c>
      <c r="G1463" s="3">
        <v>2906.08279363578</v>
      </c>
      <c r="H1463" s="3">
        <v>4</v>
      </c>
      <c r="I1463" s="3">
        <v>183.748240362974</v>
      </c>
      <c r="J1463" s="3">
        <v>18</v>
      </c>
      <c r="K1463" s="3">
        <v>400.41811546853899</v>
      </c>
      <c r="L1463" s="3">
        <v>48</v>
      </c>
      <c r="M1463" s="3">
        <v>6</v>
      </c>
      <c r="N1463" s="3">
        <v>9</v>
      </c>
      <c r="O1463" s="3">
        <v>553</v>
      </c>
      <c r="P1463" s="3">
        <v>5</v>
      </c>
      <c r="Q1463" s="3">
        <v>8335.1435706669308</v>
      </c>
      <c r="R1463" s="3">
        <v>3</v>
      </c>
      <c r="S1463" s="3">
        <v>0</v>
      </c>
      <c r="T1463" s="3">
        <v>0</v>
      </c>
      <c r="U1463" s="3">
        <v>9595.5239569236692</v>
      </c>
      <c r="V1463" s="3">
        <v>1</v>
      </c>
    </row>
    <row r="1464" spans="1:22" ht="21.75" customHeight="1" x14ac:dyDescent="0.3">
      <c r="A1464" s="3" t="s">
        <v>1490</v>
      </c>
      <c r="B1464" s="3">
        <v>62</v>
      </c>
      <c r="C1464" s="3" t="s">
        <v>23</v>
      </c>
      <c r="D1464" s="3" t="s">
        <v>24</v>
      </c>
      <c r="E1464" s="3">
        <v>52919.832510432003</v>
      </c>
      <c r="F1464" s="3">
        <v>33</v>
      </c>
      <c r="G1464" s="3">
        <v>1195.1230858148001</v>
      </c>
      <c r="H1464" s="3">
        <v>4</v>
      </c>
      <c r="I1464" s="3">
        <v>1329.7395024607999</v>
      </c>
      <c r="J1464" s="3">
        <v>35</v>
      </c>
      <c r="K1464" s="3">
        <v>615.27844665304303</v>
      </c>
      <c r="L1464" s="3">
        <v>39</v>
      </c>
      <c r="M1464" s="3">
        <v>17</v>
      </c>
      <c r="N1464" s="3">
        <v>8</v>
      </c>
      <c r="O1464" s="3">
        <v>369</v>
      </c>
      <c r="P1464" s="3">
        <v>3</v>
      </c>
      <c r="Q1464" s="3">
        <v>11333.496783959799</v>
      </c>
      <c r="R1464" s="3">
        <v>6</v>
      </c>
      <c r="S1464" s="3">
        <v>0</v>
      </c>
      <c r="T1464" s="3">
        <v>0</v>
      </c>
      <c r="U1464" s="3">
        <v>2615.3367865844998</v>
      </c>
      <c r="V1464" s="3">
        <v>1</v>
      </c>
    </row>
    <row r="1465" spans="1:22" ht="21.75" customHeight="1" x14ac:dyDescent="0.3">
      <c r="A1465" s="3" t="s">
        <v>1491</v>
      </c>
      <c r="B1465" s="3">
        <v>20</v>
      </c>
      <c r="C1465" s="3" t="s">
        <v>28</v>
      </c>
      <c r="D1465" s="3" t="s">
        <v>26</v>
      </c>
      <c r="E1465" s="3">
        <v>32639.057240187201</v>
      </c>
      <c r="F1465" s="3">
        <v>22</v>
      </c>
      <c r="G1465" s="3">
        <v>318.61245104950302</v>
      </c>
      <c r="H1465" s="3">
        <v>10</v>
      </c>
      <c r="I1465" s="3">
        <v>999.15985109351095</v>
      </c>
      <c r="J1465" s="3">
        <v>26</v>
      </c>
      <c r="K1465" s="3">
        <v>531.25385507867099</v>
      </c>
      <c r="L1465" s="3">
        <v>28</v>
      </c>
      <c r="M1465" s="3">
        <v>14</v>
      </c>
      <c r="N1465" s="3">
        <v>9</v>
      </c>
      <c r="O1465" s="3">
        <v>834</v>
      </c>
      <c r="P1465" s="3">
        <v>0</v>
      </c>
      <c r="Q1465" s="3">
        <v>21887.021401958398</v>
      </c>
      <c r="R1465" s="3">
        <v>1</v>
      </c>
      <c r="S1465" s="3">
        <v>0</v>
      </c>
      <c r="T1465" s="3">
        <v>0</v>
      </c>
      <c r="U1465" s="3">
        <v>8467.3308721107605</v>
      </c>
      <c r="V1465" s="3">
        <v>0</v>
      </c>
    </row>
    <row r="1466" spans="1:22" ht="21.75" customHeight="1" x14ac:dyDescent="0.3">
      <c r="A1466" s="3" t="s">
        <v>1492</v>
      </c>
      <c r="B1466" s="3">
        <v>55</v>
      </c>
      <c r="C1466" s="3" t="s">
        <v>28</v>
      </c>
      <c r="D1466" s="3" t="s">
        <v>26</v>
      </c>
      <c r="E1466" s="3">
        <v>42376.219998966</v>
      </c>
      <c r="F1466" s="3">
        <v>149</v>
      </c>
      <c r="G1466" s="3">
        <v>1805.1895921278799</v>
      </c>
      <c r="H1466" s="3">
        <v>11</v>
      </c>
      <c r="I1466" s="3">
        <v>1078.60348950205</v>
      </c>
      <c r="J1466" s="3">
        <v>12</v>
      </c>
      <c r="K1466" s="3">
        <v>324.12343029766402</v>
      </c>
      <c r="L1466" s="3">
        <v>8</v>
      </c>
      <c r="M1466" s="3">
        <v>12</v>
      </c>
      <c r="N1466" s="3">
        <v>9</v>
      </c>
      <c r="O1466" s="3">
        <v>641</v>
      </c>
      <c r="P1466" s="3">
        <v>1</v>
      </c>
      <c r="Q1466" s="3">
        <v>4682.9534733620003</v>
      </c>
      <c r="R1466" s="3">
        <v>7</v>
      </c>
      <c r="S1466" s="3">
        <v>0</v>
      </c>
      <c r="T1466" s="3">
        <v>0</v>
      </c>
      <c r="U1466" s="3">
        <v>13833.9877348387</v>
      </c>
      <c r="V1466" s="3">
        <v>1</v>
      </c>
    </row>
    <row r="1467" spans="1:22" ht="21.75" customHeight="1" x14ac:dyDescent="0.3">
      <c r="A1467" s="3" t="s">
        <v>1493</v>
      </c>
      <c r="B1467" s="3">
        <v>45</v>
      </c>
      <c r="C1467" s="3" t="s">
        <v>28</v>
      </c>
      <c r="D1467" s="3" t="s">
        <v>33</v>
      </c>
      <c r="E1467" s="3">
        <v>21941.550150477498</v>
      </c>
      <c r="F1467" s="3">
        <v>132</v>
      </c>
      <c r="G1467" s="3">
        <v>1413.10346723874</v>
      </c>
      <c r="H1467" s="3">
        <v>2</v>
      </c>
      <c r="I1467" s="3">
        <v>1136.59081817528</v>
      </c>
      <c r="J1467" s="3">
        <v>26</v>
      </c>
      <c r="K1467" s="3">
        <v>593.6577575755</v>
      </c>
      <c r="L1467" s="3">
        <v>20</v>
      </c>
      <c r="M1467" s="3">
        <v>18</v>
      </c>
      <c r="N1467" s="3">
        <v>1</v>
      </c>
      <c r="O1467" s="3">
        <v>512</v>
      </c>
      <c r="P1467" s="3">
        <v>2</v>
      </c>
      <c r="Q1467" s="3">
        <v>9809.9955976949695</v>
      </c>
      <c r="R1467" s="3">
        <v>0</v>
      </c>
      <c r="S1467" s="3">
        <v>0</v>
      </c>
      <c r="T1467" s="3">
        <v>0</v>
      </c>
      <c r="U1467" s="3">
        <v>5598.7461399594004</v>
      </c>
      <c r="V1467" s="3">
        <v>1</v>
      </c>
    </row>
    <row r="1468" spans="1:22" ht="21.75" customHeight="1" x14ac:dyDescent="0.3">
      <c r="A1468" s="3" t="s">
        <v>1494</v>
      </c>
      <c r="B1468" s="3">
        <v>48</v>
      </c>
      <c r="C1468" s="3" t="s">
        <v>28</v>
      </c>
      <c r="D1468" s="3" t="s">
        <v>24</v>
      </c>
      <c r="E1468" s="3">
        <v>25814.761460874</v>
      </c>
      <c r="F1468" s="3">
        <v>42</v>
      </c>
      <c r="G1468" s="3">
        <v>560.07263904909405</v>
      </c>
      <c r="H1468" s="3">
        <v>2</v>
      </c>
      <c r="I1468" s="3">
        <v>742.34441993436303</v>
      </c>
      <c r="J1468" s="3">
        <v>45</v>
      </c>
      <c r="K1468" s="3">
        <v>691.53535064802702</v>
      </c>
      <c r="L1468" s="3">
        <v>31</v>
      </c>
      <c r="M1468" s="3">
        <v>17</v>
      </c>
      <c r="N1468" s="3">
        <v>4</v>
      </c>
      <c r="O1468" s="3">
        <v>422</v>
      </c>
      <c r="P1468" s="3">
        <v>1</v>
      </c>
      <c r="Q1468" s="3">
        <v>6513.5045533469502</v>
      </c>
      <c r="R1468" s="3">
        <v>1</v>
      </c>
      <c r="S1468" s="3">
        <v>0</v>
      </c>
      <c r="T1468" s="3">
        <v>0</v>
      </c>
      <c r="U1468" s="3">
        <v>6159.9647767439201</v>
      </c>
      <c r="V1468" s="3">
        <v>1</v>
      </c>
    </row>
    <row r="1469" spans="1:22" ht="21.75" customHeight="1" x14ac:dyDescent="0.3">
      <c r="A1469" s="3" t="s">
        <v>1495</v>
      </c>
      <c r="B1469" s="3">
        <v>40</v>
      </c>
      <c r="C1469" s="3" t="s">
        <v>28</v>
      </c>
      <c r="D1469" s="3" t="s">
        <v>33</v>
      </c>
      <c r="E1469" s="3">
        <v>63340.970851877697</v>
      </c>
      <c r="F1469" s="3">
        <v>169</v>
      </c>
      <c r="G1469" s="3">
        <v>1121.0817087826699</v>
      </c>
      <c r="H1469" s="3">
        <v>0</v>
      </c>
      <c r="I1469" s="3">
        <v>829.60672181163704</v>
      </c>
      <c r="J1469" s="3">
        <v>13</v>
      </c>
      <c r="K1469" s="3">
        <v>452.60601591705699</v>
      </c>
      <c r="L1469" s="3">
        <v>71</v>
      </c>
      <c r="M1469" s="3">
        <v>3</v>
      </c>
      <c r="N1469" s="3">
        <v>4</v>
      </c>
      <c r="O1469" s="3">
        <v>836</v>
      </c>
      <c r="P1469" s="3">
        <v>5</v>
      </c>
      <c r="Q1469" s="3">
        <v>4475.2781880963903</v>
      </c>
      <c r="R1469" s="3">
        <v>2</v>
      </c>
      <c r="S1469" s="3">
        <v>0</v>
      </c>
      <c r="T1469" s="3">
        <v>0</v>
      </c>
      <c r="U1469" s="3">
        <v>2329.2287598889902</v>
      </c>
      <c r="V1469" s="3">
        <v>0</v>
      </c>
    </row>
    <row r="1470" spans="1:22" ht="21.75" customHeight="1" x14ac:dyDescent="0.3">
      <c r="A1470" s="3" t="s">
        <v>1496</v>
      </c>
      <c r="B1470" s="3">
        <v>30</v>
      </c>
      <c r="C1470" s="3" t="s">
        <v>28</v>
      </c>
      <c r="D1470" s="3" t="s">
        <v>33</v>
      </c>
      <c r="E1470" s="3">
        <v>44913.499103894297</v>
      </c>
      <c r="F1470" s="3">
        <v>93</v>
      </c>
      <c r="G1470" s="3">
        <v>1226.8950110824701</v>
      </c>
      <c r="H1470" s="3">
        <v>11</v>
      </c>
      <c r="I1470" s="3">
        <v>1321.0106796831999</v>
      </c>
      <c r="J1470" s="3">
        <v>23</v>
      </c>
      <c r="K1470" s="3">
        <v>252.401297986288</v>
      </c>
      <c r="L1470" s="3">
        <v>54</v>
      </c>
      <c r="M1470" s="3">
        <v>17</v>
      </c>
      <c r="N1470" s="3">
        <v>6</v>
      </c>
      <c r="O1470" s="3">
        <v>849</v>
      </c>
      <c r="P1470" s="3">
        <v>0</v>
      </c>
      <c r="Q1470" s="3">
        <v>13351.6614691171</v>
      </c>
      <c r="R1470" s="3">
        <v>0</v>
      </c>
      <c r="S1470" s="3">
        <v>0</v>
      </c>
      <c r="T1470" s="3">
        <v>0</v>
      </c>
      <c r="U1470" s="3">
        <v>11634.568557128499</v>
      </c>
      <c r="V1470" s="3">
        <v>0</v>
      </c>
    </row>
    <row r="1471" spans="1:22" ht="21.75" customHeight="1" x14ac:dyDescent="0.3">
      <c r="A1471" s="3" t="s">
        <v>1497</v>
      </c>
      <c r="B1471" s="3">
        <v>59</v>
      </c>
      <c r="C1471" s="3" t="s">
        <v>31</v>
      </c>
      <c r="D1471" s="3" t="s">
        <v>33</v>
      </c>
      <c r="E1471" s="3">
        <v>42392.155484891802</v>
      </c>
      <c r="F1471" s="3">
        <v>74</v>
      </c>
      <c r="G1471" s="3">
        <v>1401.49518415994</v>
      </c>
      <c r="H1471" s="3">
        <v>10</v>
      </c>
      <c r="I1471" s="3">
        <v>862.85331126169797</v>
      </c>
      <c r="J1471" s="3">
        <v>34</v>
      </c>
      <c r="K1471" s="3">
        <v>594.32640728237197</v>
      </c>
      <c r="L1471" s="3">
        <v>42</v>
      </c>
      <c r="M1471" s="3">
        <v>3</v>
      </c>
      <c r="N1471" s="3">
        <v>3</v>
      </c>
      <c r="O1471" s="3">
        <v>494</v>
      </c>
      <c r="P1471" s="3">
        <v>2</v>
      </c>
      <c r="Q1471" s="3">
        <v>19982.340844861101</v>
      </c>
      <c r="R1471" s="3">
        <v>6</v>
      </c>
      <c r="S1471" s="3">
        <v>0</v>
      </c>
      <c r="T1471" s="3">
        <v>0</v>
      </c>
      <c r="U1471" s="3">
        <v>3775.0776841233901</v>
      </c>
      <c r="V1471" s="3">
        <v>1</v>
      </c>
    </row>
    <row r="1472" spans="1:22" ht="21.75" customHeight="1" x14ac:dyDescent="0.3">
      <c r="A1472" s="3" t="s">
        <v>1498</v>
      </c>
      <c r="B1472" s="3">
        <v>30</v>
      </c>
      <c r="C1472" s="3" t="s">
        <v>28</v>
      </c>
      <c r="D1472" s="3" t="s">
        <v>33</v>
      </c>
      <c r="E1472" s="3">
        <v>36672.332347631702</v>
      </c>
      <c r="F1472" s="3">
        <v>111</v>
      </c>
      <c r="G1472" s="3">
        <v>2243.9767949823299</v>
      </c>
      <c r="H1472" s="3">
        <v>4</v>
      </c>
      <c r="I1472" s="3">
        <v>1005.6338515224001</v>
      </c>
      <c r="J1472" s="3">
        <v>18</v>
      </c>
      <c r="K1472" s="3">
        <v>284.38826986207499</v>
      </c>
      <c r="L1472" s="3">
        <v>9</v>
      </c>
      <c r="M1472" s="3">
        <v>15</v>
      </c>
      <c r="N1472" s="3">
        <v>3</v>
      </c>
      <c r="O1472" s="3">
        <v>569</v>
      </c>
      <c r="P1472" s="3">
        <v>3</v>
      </c>
      <c r="Q1472" s="3">
        <v>24586.112966384899</v>
      </c>
      <c r="R1472" s="3">
        <v>6</v>
      </c>
      <c r="S1472" s="3">
        <v>0</v>
      </c>
      <c r="T1472" s="3">
        <v>0</v>
      </c>
      <c r="U1472" s="3">
        <v>4981.2873548239704</v>
      </c>
      <c r="V1472" s="3">
        <v>1</v>
      </c>
    </row>
    <row r="1473" spans="1:22" ht="21.75" customHeight="1" x14ac:dyDescent="0.3">
      <c r="A1473" s="3" t="s">
        <v>1499</v>
      </c>
      <c r="B1473" s="3">
        <v>55</v>
      </c>
      <c r="C1473" s="3" t="s">
        <v>31</v>
      </c>
      <c r="D1473" s="3" t="s">
        <v>24</v>
      </c>
      <c r="E1473" s="3">
        <v>43060.573320014999</v>
      </c>
      <c r="F1473" s="3">
        <v>184</v>
      </c>
      <c r="G1473" s="3">
        <v>1948.4198801616999</v>
      </c>
      <c r="H1473" s="3">
        <v>2</v>
      </c>
      <c r="I1473" s="3">
        <v>1104.6927510201799</v>
      </c>
      <c r="J1473" s="3">
        <v>24</v>
      </c>
      <c r="K1473" s="3">
        <v>830.58651315755901</v>
      </c>
      <c r="L1473" s="3">
        <v>48</v>
      </c>
      <c r="M1473" s="3">
        <v>13</v>
      </c>
      <c r="N1473" s="3">
        <v>7</v>
      </c>
      <c r="O1473" s="3">
        <v>789</v>
      </c>
      <c r="P1473" s="3">
        <v>2</v>
      </c>
      <c r="Q1473" s="3">
        <v>11747.533062977</v>
      </c>
      <c r="R1473" s="3">
        <v>3</v>
      </c>
      <c r="S1473" s="3">
        <v>0</v>
      </c>
      <c r="T1473" s="3">
        <v>1</v>
      </c>
      <c r="U1473" s="3">
        <v>11364.007912749101</v>
      </c>
      <c r="V1473" s="3">
        <v>1</v>
      </c>
    </row>
    <row r="1474" spans="1:22" ht="21.75" customHeight="1" x14ac:dyDescent="0.3">
      <c r="A1474" s="3" t="s">
        <v>1500</v>
      </c>
      <c r="B1474" s="3">
        <v>68</v>
      </c>
      <c r="C1474" s="3" t="s">
        <v>31</v>
      </c>
      <c r="D1474" s="3" t="s">
        <v>26</v>
      </c>
      <c r="E1474" s="3">
        <v>70395.1419489291</v>
      </c>
      <c r="F1474" s="3">
        <v>29</v>
      </c>
      <c r="G1474" s="3">
        <v>1600.0262973035999</v>
      </c>
      <c r="H1474" s="3">
        <v>10</v>
      </c>
      <c r="I1474" s="3">
        <v>1025.0259663479301</v>
      </c>
      <c r="J1474" s="3">
        <v>10</v>
      </c>
      <c r="K1474" s="3">
        <v>0</v>
      </c>
      <c r="L1474" s="3">
        <v>12</v>
      </c>
      <c r="M1474" s="3">
        <v>13</v>
      </c>
      <c r="N1474" s="3">
        <v>0</v>
      </c>
      <c r="O1474" s="3">
        <v>365</v>
      </c>
      <c r="P1474" s="3">
        <v>5</v>
      </c>
      <c r="Q1474" s="3">
        <v>15028.918045860801</v>
      </c>
      <c r="R1474" s="3">
        <v>6</v>
      </c>
      <c r="S1474" s="3">
        <v>0</v>
      </c>
      <c r="T1474" s="3">
        <v>0</v>
      </c>
      <c r="U1474" s="3">
        <v>9942.8688799228603</v>
      </c>
      <c r="V1474" s="3">
        <v>1</v>
      </c>
    </row>
    <row r="1475" spans="1:22" ht="21.75" customHeight="1" x14ac:dyDescent="0.3">
      <c r="A1475" s="3" t="s">
        <v>1501</v>
      </c>
      <c r="B1475" s="3">
        <v>58</v>
      </c>
      <c r="C1475" s="3" t="s">
        <v>28</v>
      </c>
      <c r="D1475" s="3" t="s">
        <v>33</v>
      </c>
      <c r="E1475" s="3">
        <v>52595.991623708003</v>
      </c>
      <c r="F1475" s="3">
        <v>81</v>
      </c>
      <c r="G1475" s="3">
        <v>2288.8869656649999</v>
      </c>
      <c r="H1475" s="3">
        <v>1</v>
      </c>
      <c r="I1475" s="3">
        <v>755.14079040672698</v>
      </c>
      <c r="J1475" s="3">
        <v>8</v>
      </c>
      <c r="K1475" s="3">
        <v>418.78208055900802</v>
      </c>
      <c r="L1475" s="3">
        <v>40</v>
      </c>
      <c r="M1475" s="3">
        <v>6</v>
      </c>
      <c r="N1475" s="3">
        <v>5</v>
      </c>
      <c r="O1475" s="3">
        <v>498</v>
      </c>
      <c r="P1475" s="3">
        <v>5</v>
      </c>
      <c r="Q1475" s="3">
        <v>15248.653462918401</v>
      </c>
      <c r="R1475" s="3">
        <v>0</v>
      </c>
      <c r="S1475" s="3">
        <v>0</v>
      </c>
      <c r="T1475" s="3">
        <v>0</v>
      </c>
      <c r="U1475" s="3">
        <v>516.78587775664801</v>
      </c>
      <c r="V1475" s="3">
        <v>1</v>
      </c>
    </row>
    <row r="1476" spans="1:22" ht="21.75" customHeight="1" x14ac:dyDescent="0.3">
      <c r="A1476" s="3" t="s">
        <v>1502</v>
      </c>
      <c r="B1476" s="3">
        <v>59</v>
      </c>
      <c r="C1476" s="3" t="s">
        <v>28</v>
      </c>
      <c r="D1476" s="3" t="s">
        <v>33</v>
      </c>
      <c r="E1476" s="3">
        <v>28759.732158302799</v>
      </c>
      <c r="F1476" s="3">
        <v>142</v>
      </c>
      <c r="G1476" s="3">
        <v>1172.1547563184599</v>
      </c>
      <c r="H1476" s="3">
        <v>10</v>
      </c>
      <c r="I1476" s="3">
        <v>788.140655015128</v>
      </c>
      <c r="J1476" s="3">
        <v>5</v>
      </c>
      <c r="K1476" s="3">
        <v>277.43227672406198</v>
      </c>
      <c r="L1476" s="3">
        <v>78</v>
      </c>
      <c r="M1476" s="3">
        <v>12</v>
      </c>
      <c r="N1476" s="3">
        <v>8</v>
      </c>
      <c r="O1476" s="3">
        <v>441</v>
      </c>
      <c r="P1476" s="3">
        <v>3</v>
      </c>
      <c r="Q1476" s="3">
        <v>10763.7891761918</v>
      </c>
      <c r="R1476" s="3">
        <v>3</v>
      </c>
      <c r="S1476" s="3">
        <v>0</v>
      </c>
      <c r="T1476" s="3">
        <v>0</v>
      </c>
      <c r="U1476" s="3">
        <v>10431.0564115504</v>
      </c>
      <c r="V1476" s="3">
        <v>1</v>
      </c>
    </row>
    <row r="1477" spans="1:22" ht="21.75" customHeight="1" x14ac:dyDescent="0.3">
      <c r="A1477" s="3" t="s">
        <v>1503</v>
      </c>
      <c r="B1477" s="3">
        <v>54</v>
      </c>
      <c r="C1477" s="3" t="s">
        <v>31</v>
      </c>
      <c r="D1477" s="3" t="s">
        <v>33</v>
      </c>
      <c r="E1477" s="3">
        <v>68546.924490001897</v>
      </c>
      <c r="F1477" s="3">
        <v>80</v>
      </c>
      <c r="G1477" s="3">
        <v>919.89546605007899</v>
      </c>
      <c r="H1477" s="3">
        <v>8</v>
      </c>
      <c r="I1477" s="3">
        <v>1072.1741532915801</v>
      </c>
      <c r="J1477" s="3">
        <v>35</v>
      </c>
      <c r="K1477" s="3">
        <v>678.07114953482596</v>
      </c>
      <c r="L1477" s="3">
        <v>30</v>
      </c>
      <c r="M1477" s="3">
        <v>13</v>
      </c>
      <c r="N1477" s="3">
        <v>1</v>
      </c>
      <c r="O1477" s="3">
        <v>540</v>
      </c>
      <c r="P1477" s="3">
        <v>5</v>
      </c>
      <c r="Q1477" s="3">
        <v>19683.690231766799</v>
      </c>
      <c r="R1477" s="3">
        <v>7</v>
      </c>
      <c r="S1477" s="3">
        <v>0</v>
      </c>
      <c r="T1477" s="3">
        <v>0</v>
      </c>
      <c r="U1477" s="3">
        <v>6820.4702717486598</v>
      </c>
      <c r="V1477" s="3">
        <v>1</v>
      </c>
    </row>
    <row r="1478" spans="1:22" ht="21.75" customHeight="1" x14ac:dyDescent="0.3">
      <c r="A1478" s="3" t="s">
        <v>1504</v>
      </c>
      <c r="B1478" s="3">
        <v>53</v>
      </c>
      <c r="C1478" s="3" t="s">
        <v>31</v>
      </c>
      <c r="D1478" s="3" t="s">
        <v>33</v>
      </c>
      <c r="E1478" s="3">
        <v>81050.694616364301</v>
      </c>
      <c r="F1478" s="3">
        <v>201</v>
      </c>
      <c r="G1478" s="3">
        <v>1746.9911578956201</v>
      </c>
      <c r="H1478" s="3">
        <v>9</v>
      </c>
      <c r="I1478" s="3">
        <v>1071.6010009771501</v>
      </c>
      <c r="J1478" s="3">
        <v>36</v>
      </c>
      <c r="K1478" s="3">
        <v>858.31419909982503</v>
      </c>
      <c r="L1478" s="3">
        <v>31</v>
      </c>
      <c r="M1478" s="3">
        <v>9</v>
      </c>
      <c r="N1478" s="3">
        <v>4</v>
      </c>
      <c r="O1478" s="3">
        <v>508</v>
      </c>
      <c r="P1478" s="3">
        <v>3</v>
      </c>
      <c r="Q1478" s="3">
        <v>11013.0007704363</v>
      </c>
      <c r="R1478" s="3">
        <v>1</v>
      </c>
      <c r="S1478" s="3">
        <v>1</v>
      </c>
      <c r="T1478" s="3">
        <v>0</v>
      </c>
      <c r="U1478" s="3">
        <v>7520.63983270066</v>
      </c>
      <c r="V1478" s="3">
        <v>1</v>
      </c>
    </row>
    <row r="1479" spans="1:22" ht="21.75" customHeight="1" x14ac:dyDescent="0.3">
      <c r="A1479" s="3" t="s">
        <v>1505</v>
      </c>
      <c r="B1479" s="3">
        <v>66</v>
      </c>
      <c r="C1479" s="3" t="s">
        <v>28</v>
      </c>
      <c r="D1479" s="3" t="s">
        <v>26</v>
      </c>
      <c r="E1479" s="3">
        <v>58904.684024904003</v>
      </c>
      <c r="F1479" s="3">
        <v>19</v>
      </c>
      <c r="G1479" s="3">
        <v>1685.23220855061</v>
      </c>
      <c r="H1479" s="3">
        <v>5</v>
      </c>
      <c r="I1479" s="3">
        <v>1208.8814096568101</v>
      </c>
      <c r="J1479" s="3">
        <v>28</v>
      </c>
      <c r="K1479" s="3">
        <v>336.436748050142</v>
      </c>
      <c r="L1479" s="3">
        <v>44</v>
      </c>
      <c r="M1479" s="3">
        <v>12</v>
      </c>
      <c r="N1479" s="3">
        <v>9</v>
      </c>
      <c r="O1479" s="3">
        <v>425</v>
      </c>
      <c r="P1479" s="3">
        <v>2</v>
      </c>
      <c r="Q1479" s="3">
        <v>18515.4772122873</v>
      </c>
      <c r="R1479" s="3">
        <v>0</v>
      </c>
      <c r="S1479" s="3">
        <v>0</v>
      </c>
      <c r="T1479" s="3">
        <v>0</v>
      </c>
      <c r="U1479" s="3">
        <v>14556.1955304353</v>
      </c>
      <c r="V1479" s="3">
        <v>1</v>
      </c>
    </row>
    <row r="1480" spans="1:22" ht="21.75" customHeight="1" x14ac:dyDescent="0.3">
      <c r="A1480" s="3" t="s">
        <v>1506</v>
      </c>
      <c r="B1480" s="3">
        <v>43</v>
      </c>
      <c r="C1480" s="3" t="s">
        <v>28</v>
      </c>
      <c r="D1480" s="3" t="s">
        <v>26</v>
      </c>
      <c r="E1480" s="3">
        <v>66043.223812198907</v>
      </c>
      <c r="F1480" s="3">
        <v>220</v>
      </c>
      <c r="G1480" s="3">
        <v>319.27413430988003</v>
      </c>
      <c r="H1480" s="3">
        <v>2</v>
      </c>
      <c r="I1480" s="3">
        <v>992.88394415844402</v>
      </c>
      <c r="J1480" s="3">
        <v>8</v>
      </c>
      <c r="K1480" s="3">
        <v>265.54092095805697</v>
      </c>
      <c r="L1480" s="3">
        <v>12</v>
      </c>
      <c r="M1480" s="3">
        <v>5</v>
      </c>
      <c r="N1480" s="3">
        <v>9</v>
      </c>
      <c r="O1480" s="3">
        <v>565</v>
      </c>
      <c r="P1480" s="3">
        <v>2</v>
      </c>
      <c r="Q1480" s="3">
        <v>9860.7068267361501</v>
      </c>
      <c r="R1480" s="3">
        <v>4</v>
      </c>
      <c r="S1480" s="3">
        <v>0</v>
      </c>
      <c r="T1480" s="3">
        <v>0</v>
      </c>
      <c r="U1480" s="3">
        <v>11846.6808422576</v>
      </c>
      <c r="V1480" s="3">
        <v>1</v>
      </c>
    </row>
    <row r="1481" spans="1:22" ht="21.75" customHeight="1" x14ac:dyDescent="0.3">
      <c r="A1481" s="3" t="s">
        <v>1507</v>
      </c>
      <c r="B1481" s="3">
        <v>41</v>
      </c>
      <c r="C1481" s="3" t="s">
        <v>31</v>
      </c>
      <c r="D1481" s="3" t="s">
        <v>26</v>
      </c>
      <c r="E1481" s="3">
        <v>71974.092512640796</v>
      </c>
      <c r="F1481" s="3">
        <v>231</v>
      </c>
      <c r="G1481" s="3">
        <v>2694.5874902627902</v>
      </c>
      <c r="H1481" s="3">
        <v>6</v>
      </c>
      <c r="I1481" s="3">
        <v>1008.81196475722</v>
      </c>
      <c r="J1481" s="3">
        <v>32</v>
      </c>
      <c r="K1481" s="3">
        <v>660.97992919295496</v>
      </c>
      <c r="L1481" s="3">
        <v>24</v>
      </c>
      <c r="M1481" s="3">
        <v>10</v>
      </c>
      <c r="N1481" s="3">
        <v>8</v>
      </c>
      <c r="O1481" s="3">
        <v>654</v>
      </c>
      <c r="P1481" s="3">
        <v>5</v>
      </c>
      <c r="Q1481" s="3">
        <v>5081.50630391503</v>
      </c>
      <c r="R1481" s="3">
        <v>2</v>
      </c>
      <c r="S1481" s="3">
        <v>0</v>
      </c>
      <c r="T1481" s="3">
        <v>0</v>
      </c>
      <c r="U1481" s="3">
        <v>13476.657999287399</v>
      </c>
      <c r="V1481" s="3">
        <v>0</v>
      </c>
    </row>
    <row r="1482" spans="1:22" ht="21.75" customHeight="1" x14ac:dyDescent="0.3">
      <c r="A1482" s="3" t="s">
        <v>1508</v>
      </c>
      <c r="B1482" s="3">
        <v>24</v>
      </c>
      <c r="C1482" s="3" t="s">
        <v>31</v>
      </c>
      <c r="D1482" s="3" t="s">
        <v>26</v>
      </c>
      <c r="E1482" s="3">
        <v>20181.111467280902</v>
      </c>
      <c r="F1482" s="3">
        <v>86</v>
      </c>
      <c r="G1482" s="3">
        <v>685.00175950865798</v>
      </c>
      <c r="H1482" s="3">
        <v>11</v>
      </c>
      <c r="I1482" s="3">
        <v>643.81832162544401</v>
      </c>
      <c r="J1482" s="3">
        <v>22</v>
      </c>
      <c r="K1482" s="3">
        <v>52.595887930698701</v>
      </c>
      <c r="L1482" s="3">
        <v>67</v>
      </c>
      <c r="M1482" s="3">
        <v>5</v>
      </c>
      <c r="N1482" s="3">
        <v>3</v>
      </c>
      <c r="O1482" s="3">
        <v>475</v>
      </c>
      <c r="P1482" s="3">
        <v>0</v>
      </c>
      <c r="Q1482" s="3">
        <v>5454.9467574813598</v>
      </c>
      <c r="R1482" s="3">
        <v>3</v>
      </c>
      <c r="S1482" s="3">
        <v>0</v>
      </c>
      <c r="T1482" s="3">
        <v>0</v>
      </c>
      <c r="U1482" s="3">
        <v>3670.2845718346198</v>
      </c>
      <c r="V1482" s="3">
        <v>1</v>
      </c>
    </row>
    <row r="1483" spans="1:22" ht="21.75" customHeight="1" x14ac:dyDescent="0.3">
      <c r="A1483" s="3" t="s">
        <v>1509</v>
      </c>
      <c r="B1483" s="3">
        <v>52</v>
      </c>
      <c r="C1483" s="3" t="s">
        <v>31</v>
      </c>
      <c r="D1483" s="3" t="s">
        <v>33</v>
      </c>
      <c r="E1483" s="3">
        <v>83556.866621942099</v>
      </c>
      <c r="F1483" s="3">
        <v>140</v>
      </c>
      <c r="G1483" s="3">
        <v>1923.5775904715199</v>
      </c>
      <c r="H1483" s="3">
        <v>8</v>
      </c>
      <c r="I1483" s="3">
        <v>596.59767112483496</v>
      </c>
      <c r="J1483" s="3">
        <v>14</v>
      </c>
      <c r="K1483" s="3">
        <v>561.62419362869502</v>
      </c>
      <c r="L1483" s="3">
        <v>14</v>
      </c>
      <c r="M1483" s="3">
        <v>10</v>
      </c>
      <c r="N1483" s="3">
        <v>8</v>
      </c>
      <c r="O1483" s="3">
        <v>686</v>
      </c>
      <c r="P1483" s="3">
        <v>2</v>
      </c>
      <c r="Q1483" s="3">
        <v>2289.2446960423899</v>
      </c>
      <c r="R1483" s="3">
        <v>0</v>
      </c>
      <c r="S1483" s="3">
        <v>1</v>
      </c>
      <c r="T1483" s="3">
        <v>0</v>
      </c>
      <c r="U1483" s="3">
        <v>14632.930032566501</v>
      </c>
      <c r="V1483" s="3">
        <v>1</v>
      </c>
    </row>
    <row r="1484" spans="1:22" ht="21.75" customHeight="1" x14ac:dyDescent="0.3">
      <c r="A1484" s="3" t="s">
        <v>1510</v>
      </c>
      <c r="B1484" s="3">
        <v>55</v>
      </c>
      <c r="C1484" s="3" t="s">
        <v>23</v>
      </c>
      <c r="D1484" s="3" t="s">
        <v>24</v>
      </c>
      <c r="E1484" s="3">
        <v>69778.653272189593</v>
      </c>
      <c r="F1484" s="3">
        <v>149</v>
      </c>
      <c r="G1484" s="3">
        <v>1942.20934188353</v>
      </c>
      <c r="H1484" s="3">
        <v>8</v>
      </c>
      <c r="I1484" s="3">
        <v>1073.22073602302</v>
      </c>
      <c r="J1484" s="3">
        <v>10</v>
      </c>
      <c r="K1484" s="3">
        <v>491.55989529777997</v>
      </c>
      <c r="L1484" s="3">
        <v>63</v>
      </c>
      <c r="M1484" s="3">
        <v>18</v>
      </c>
      <c r="N1484" s="3">
        <v>7</v>
      </c>
      <c r="O1484" s="3">
        <v>346</v>
      </c>
      <c r="P1484" s="3">
        <v>4</v>
      </c>
      <c r="Q1484" s="3">
        <v>19580.860264950301</v>
      </c>
      <c r="R1484" s="3">
        <v>0</v>
      </c>
      <c r="S1484" s="3">
        <v>0</v>
      </c>
      <c r="T1484" s="3">
        <v>0</v>
      </c>
      <c r="U1484" s="3">
        <v>4443.6230801534402</v>
      </c>
      <c r="V1484" s="3">
        <v>1</v>
      </c>
    </row>
    <row r="1485" spans="1:22" ht="21.75" customHeight="1" x14ac:dyDescent="0.3">
      <c r="A1485" s="3" t="s">
        <v>1511</v>
      </c>
      <c r="B1485" s="3">
        <v>66</v>
      </c>
      <c r="C1485" s="3" t="s">
        <v>31</v>
      </c>
      <c r="D1485" s="3" t="s">
        <v>26</v>
      </c>
      <c r="E1485" s="3">
        <v>58799.384616432697</v>
      </c>
      <c r="F1485" s="3">
        <v>212</v>
      </c>
      <c r="G1485" s="3">
        <v>10</v>
      </c>
      <c r="H1485" s="3">
        <v>0</v>
      </c>
      <c r="I1485" s="3">
        <v>599.03522619426894</v>
      </c>
      <c r="J1485" s="3">
        <v>22</v>
      </c>
      <c r="K1485" s="3">
        <v>445.28317780629101</v>
      </c>
      <c r="L1485" s="3">
        <v>59</v>
      </c>
      <c r="M1485" s="3">
        <v>16</v>
      </c>
      <c r="N1485" s="3">
        <v>8</v>
      </c>
      <c r="O1485" s="3">
        <v>871</v>
      </c>
      <c r="P1485" s="3">
        <v>2</v>
      </c>
      <c r="Q1485" s="3">
        <v>19663.1223576101</v>
      </c>
      <c r="R1485" s="3">
        <v>6</v>
      </c>
      <c r="S1485" s="3">
        <v>0</v>
      </c>
      <c r="T1485" s="3">
        <v>0</v>
      </c>
      <c r="U1485" s="3">
        <v>4761.4328997102903</v>
      </c>
      <c r="V1485" s="3">
        <v>1</v>
      </c>
    </row>
    <row r="1486" spans="1:22" ht="21.75" customHeight="1" x14ac:dyDescent="0.3">
      <c r="A1486" s="3" t="s">
        <v>1512</v>
      </c>
      <c r="B1486" s="3">
        <v>39</v>
      </c>
      <c r="C1486" s="3" t="s">
        <v>23</v>
      </c>
      <c r="D1486" s="3" t="s">
        <v>26</v>
      </c>
      <c r="E1486" s="3">
        <v>47741.710295260898</v>
      </c>
      <c r="F1486" s="3">
        <v>160</v>
      </c>
      <c r="G1486" s="3">
        <v>1681.7751219417901</v>
      </c>
      <c r="H1486" s="3">
        <v>1</v>
      </c>
      <c r="I1486" s="3">
        <v>792.75464890909802</v>
      </c>
      <c r="J1486" s="3">
        <v>25</v>
      </c>
      <c r="K1486" s="3">
        <v>290.282747379981</v>
      </c>
      <c r="L1486" s="3">
        <v>7</v>
      </c>
      <c r="M1486" s="3">
        <v>2</v>
      </c>
      <c r="N1486" s="3">
        <v>1</v>
      </c>
      <c r="O1486" s="3">
        <v>466</v>
      </c>
      <c r="P1486" s="3">
        <v>0</v>
      </c>
      <c r="Q1486" s="3">
        <v>7714.0936745459203</v>
      </c>
      <c r="R1486" s="3">
        <v>5</v>
      </c>
      <c r="S1486" s="3">
        <v>0</v>
      </c>
      <c r="T1486" s="3">
        <v>0</v>
      </c>
      <c r="U1486" s="3">
        <v>7567.7704840209899</v>
      </c>
      <c r="V1486" s="3">
        <v>1</v>
      </c>
    </row>
    <row r="1487" spans="1:22" ht="21.75" customHeight="1" x14ac:dyDescent="0.3">
      <c r="A1487" s="3" t="s">
        <v>1513</v>
      </c>
      <c r="B1487" s="3">
        <v>38</v>
      </c>
      <c r="C1487" s="3" t="s">
        <v>28</v>
      </c>
      <c r="D1487" s="3" t="s">
        <v>33</v>
      </c>
      <c r="E1487" s="3">
        <v>25929.636513460799</v>
      </c>
      <c r="F1487" s="3">
        <v>160</v>
      </c>
      <c r="G1487" s="3">
        <v>2809.93161549257</v>
      </c>
      <c r="H1487" s="3">
        <v>7</v>
      </c>
      <c r="I1487" s="3">
        <v>1282.65813433995</v>
      </c>
      <c r="J1487" s="3">
        <v>0</v>
      </c>
      <c r="K1487" s="3">
        <v>0</v>
      </c>
      <c r="L1487" s="3">
        <v>73</v>
      </c>
      <c r="M1487" s="3">
        <v>0</v>
      </c>
      <c r="N1487" s="3">
        <v>9</v>
      </c>
      <c r="O1487" s="3">
        <v>854</v>
      </c>
      <c r="P1487" s="3">
        <v>4</v>
      </c>
      <c r="Q1487" s="3">
        <v>5594.5566231221101</v>
      </c>
      <c r="R1487" s="3">
        <v>4</v>
      </c>
      <c r="S1487" s="3">
        <v>0</v>
      </c>
      <c r="T1487" s="3">
        <v>0</v>
      </c>
      <c r="U1487" s="3">
        <v>10447.2543496325</v>
      </c>
      <c r="V1487" s="3">
        <v>1</v>
      </c>
    </row>
    <row r="1488" spans="1:22" ht="21.75" customHeight="1" x14ac:dyDescent="0.3">
      <c r="A1488" s="3" t="s">
        <v>1514</v>
      </c>
      <c r="B1488" s="3">
        <v>54</v>
      </c>
      <c r="C1488" s="3" t="s">
        <v>28</v>
      </c>
      <c r="D1488" s="3" t="s">
        <v>33</v>
      </c>
      <c r="E1488" s="3">
        <v>44034.780133467299</v>
      </c>
      <c r="F1488" s="3">
        <v>155</v>
      </c>
      <c r="G1488" s="3">
        <v>931.89742333176503</v>
      </c>
      <c r="H1488" s="3">
        <v>10</v>
      </c>
      <c r="I1488" s="3">
        <v>1227.1996023207801</v>
      </c>
      <c r="J1488" s="3">
        <v>29</v>
      </c>
      <c r="K1488" s="3">
        <v>743.459698604918</v>
      </c>
      <c r="L1488" s="3">
        <v>16</v>
      </c>
      <c r="M1488" s="3">
        <v>15</v>
      </c>
      <c r="N1488" s="3">
        <v>4</v>
      </c>
      <c r="O1488" s="3">
        <v>857</v>
      </c>
      <c r="P1488" s="3">
        <v>4</v>
      </c>
      <c r="Q1488" s="3">
        <v>7341.7388258657002</v>
      </c>
      <c r="R1488" s="3">
        <v>6</v>
      </c>
      <c r="S1488" s="3">
        <v>0</v>
      </c>
      <c r="T1488" s="3">
        <v>0</v>
      </c>
      <c r="U1488" s="3">
        <v>13647.3941965878</v>
      </c>
      <c r="V1488" s="3">
        <v>1</v>
      </c>
    </row>
    <row r="1489" spans="1:22" ht="21.75" customHeight="1" x14ac:dyDescent="0.3">
      <c r="A1489" s="3" t="s">
        <v>1515</v>
      </c>
      <c r="B1489" s="3">
        <v>62</v>
      </c>
      <c r="C1489" s="3" t="s">
        <v>31</v>
      </c>
      <c r="D1489" s="3" t="s">
        <v>33</v>
      </c>
      <c r="E1489" s="3">
        <v>58071.146297533101</v>
      </c>
      <c r="F1489" s="3">
        <v>90</v>
      </c>
      <c r="G1489" s="3">
        <v>10</v>
      </c>
      <c r="H1489" s="3">
        <v>0</v>
      </c>
      <c r="I1489" s="3">
        <v>905.62609077901402</v>
      </c>
      <c r="J1489" s="3">
        <v>16</v>
      </c>
      <c r="K1489" s="3">
        <v>657.35012772846096</v>
      </c>
      <c r="L1489" s="3">
        <v>4</v>
      </c>
      <c r="M1489" s="3">
        <v>11</v>
      </c>
      <c r="N1489" s="3">
        <v>9</v>
      </c>
      <c r="O1489" s="3">
        <v>516</v>
      </c>
      <c r="P1489" s="3">
        <v>1</v>
      </c>
      <c r="Q1489" s="3">
        <v>13068.0894747615</v>
      </c>
      <c r="R1489" s="3">
        <v>5</v>
      </c>
      <c r="S1489" s="3">
        <v>0</v>
      </c>
      <c r="T1489" s="3">
        <v>0</v>
      </c>
      <c r="U1489" s="3">
        <v>7778.7786061574398</v>
      </c>
      <c r="V1489" s="3">
        <v>1</v>
      </c>
    </row>
    <row r="1490" spans="1:22" ht="21.75" customHeight="1" x14ac:dyDescent="0.3">
      <c r="A1490" s="3" t="s">
        <v>1516</v>
      </c>
      <c r="B1490" s="3">
        <v>36</v>
      </c>
      <c r="C1490" s="3" t="s">
        <v>28</v>
      </c>
      <c r="D1490" s="3" t="s">
        <v>33</v>
      </c>
      <c r="E1490" s="3">
        <v>30121.549177286899</v>
      </c>
      <c r="F1490" s="3">
        <v>76</v>
      </c>
      <c r="G1490" s="3">
        <v>1406.25181499568</v>
      </c>
      <c r="H1490" s="3">
        <v>10</v>
      </c>
      <c r="I1490" s="3">
        <v>696.35114705820104</v>
      </c>
      <c r="J1490" s="3">
        <v>46</v>
      </c>
      <c r="K1490" s="3">
        <v>485.53865302981399</v>
      </c>
      <c r="L1490" s="3">
        <v>12</v>
      </c>
      <c r="M1490" s="3">
        <v>13</v>
      </c>
      <c r="N1490" s="3">
        <v>8</v>
      </c>
      <c r="O1490" s="3">
        <v>598</v>
      </c>
      <c r="P1490" s="3">
        <v>4</v>
      </c>
      <c r="Q1490" s="3">
        <v>6384.7060516740503</v>
      </c>
      <c r="R1490" s="3">
        <v>5</v>
      </c>
      <c r="S1490" s="3">
        <v>0</v>
      </c>
      <c r="T1490" s="3">
        <v>0</v>
      </c>
      <c r="U1490" s="3">
        <v>15868.5154111101</v>
      </c>
      <c r="V1490" s="3">
        <v>1</v>
      </c>
    </row>
    <row r="1491" spans="1:22" ht="21.75" customHeight="1" x14ac:dyDescent="0.3">
      <c r="A1491" s="3" t="s">
        <v>1517</v>
      </c>
      <c r="B1491" s="3">
        <v>64</v>
      </c>
      <c r="C1491" s="3" t="s">
        <v>28</v>
      </c>
      <c r="D1491" s="3" t="s">
        <v>24</v>
      </c>
      <c r="E1491" s="3">
        <v>48744.549187146797</v>
      </c>
      <c r="F1491" s="3">
        <v>129</v>
      </c>
      <c r="G1491" s="3">
        <v>1872.8409990964401</v>
      </c>
      <c r="H1491" s="3">
        <v>11</v>
      </c>
      <c r="I1491" s="3">
        <v>756.817381379773</v>
      </c>
      <c r="J1491" s="3">
        <v>45</v>
      </c>
      <c r="K1491" s="3">
        <v>557.37769584074795</v>
      </c>
      <c r="L1491" s="3">
        <v>20</v>
      </c>
      <c r="M1491" s="3">
        <v>17</v>
      </c>
      <c r="N1491" s="3">
        <v>4</v>
      </c>
      <c r="O1491" s="3">
        <v>638</v>
      </c>
      <c r="P1491" s="3">
        <v>5</v>
      </c>
      <c r="Q1491" s="3">
        <v>15299.2199710644</v>
      </c>
      <c r="R1491" s="3">
        <v>5</v>
      </c>
      <c r="S1491" s="3">
        <v>0</v>
      </c>
      <c r="T1491" s="3">
        <v>0</v>
      </c>
      <c r="U1491" s="3">
        <v>17298.798047598499</v>
      </c>
      <c r="V1491" s="3">
        <v>1</v>
      </c>
    </row>
    <row r="1492" spans="1:22" ht="21.75" customHeight="1" x14ac:dyDescent="0.3">
      <c r="A1492" s="3" t="s">
        <v>1518</v>
      </c>
      <c r="B1492" s="3">
        <v>62</v>
      </c>
      <c r="C1492" s="3" t="s">
        <v>28</v>
      </c>
      <c r="D1492" s="3" t="s">
        <v>24</v>
      </c>
      <c r="E1492" s="3">
        <v>28696.255325403399</v>
      </c>
      <c r="F1492" s="3">
        <v>196</v>
      </c>
      <c r="G1492" s="3">
        <v>1430.2130862716499</v>
      </c>
      <c r="H1492" s="3">
        <v>10</v>
      </c>
      <c r="I1492" s="3">
        <v>1103.68104936947</v>
      </c>
      <c r="J1492" s="3">
        <v>40</v>
      </c>
      <c r="K1492" s="3">
        <v>462.325598087841</v>
      </c>
      <c r="L1492" s="3">
        <v>43</v>
      </c>
      <c r="M1492" s="3">
        <v>2</v>
      </c>
      <c r="N1492" s="3">
        <v>3</v>
      </c>
      <c r="O1492" s="3">
        <v>402</v>
      </c>
      <c r="P1492" s="3">
        <v>3</v>
      </c>
      <c r="Q1492" s="3">
        <v>10175.3498627921</v>
      </c>
      <c r="R1492" s="3">
        <v>1</v>
      </c>
      <c r="S1492" s="3">
        <v>0</v>
      </c>
      <c r="T1492" s="3">
        <v>0</v>
      </c>
      <c r="U1492" s="3">
        <v>2705.5839910326399</v>
      </c>
      <c r="V1492" s="3">
        <v>1</v>
      </c>
    </row>
    <row r="1493" spans="1:22" ht="21.75" customHeight="1" x14ac:dyDescent="0.3">
      <c r="A1493" s="3" t="s">
        <v>1519</v>
      </c>
      <c r="B1493" s="3">
        <v>53</v>
      </c>
      <c r="C1493" s="3" t="s">
        <v>28</v>
      </c>
      <c r="D1493" s="3" t="s">
        <v>26</v>
      </c>
      <c r="E1493" s="3">
        <v>43076.764830844797</v>
      </c>
      <c r="F1493" s="3">
        <v>104</v>
      </c>
      <c r="G1493" s="3">
        <v>739.73576799276498</v>
      </c>
      <c r="H1493" s="3">
        <v>2</v>
      </c>
      <c r="I1493" s="3">
        <v>787.22525289384203</v>
      </c>
      <c r="J1493" s="3">
        <v>22</v>
      </c>
      <c r="K1493" s="3">
        <v>745.55073045386405</v>
      </c>
      <c r="L1493" s="3">
        <v>75</v>
      </c>
      <c r="M1493" s="3">
        <v>7</v>
      </c>
      <c r="N1493" s="3">
        <v>7</v>
      </c>
      <c r="O1493" s="3">
        <v>385</v>
      </c>
      <c r="P1493" s="3">
        <v>0</v>
      </c>
      <c r="Q1493" s="3">
        <v>18502.4884934861</v>
      </c>
      <c r="R1493" s="3">
        <v>4</v>
      </c>
      <c r="S1493" s="3">
        <v>0</v>
      </c>
      <c r="T1493" s="3">
        <v>0</v>
      </c>
      <c r="U1493" s="3">
        <v>14080.307772304201</v>
      </c>
      <c r="V1493" s="3">
        <v>1</v>
      </c>
    </row>
    <row r="1494" spans="1:22" ht="21.75" customHeight="1" x14ac:dyDescent="0.3">
      <c r="A1494" s="3" t="s">
        <v>1520</v>
      </c>
      <c r="B1494" s="3">
        <v>28</v>
      </c>
      <c r="C1494" s="3" t="s">
        <v>23</v>
      </c>
      <c r="D1494" s="3" t="s">
        <v>24</v>
      </c>
      <c r="E1494" s="3">
        <v>25652.707407367099</v>
      </c>
      <c r="F1494" s="3">
        <v>98</v>
      </c>
      <c r="G1494" s="3">
        <v>675.77087793119097</v>
      </c>
      <c r="H1494" s="3">
        <v>10</v>
      </c>
      <c r="I1494" s="3">
        <v>604.60116244640801</v>
      </c>
      <c r="J1494" s="3">
        <v>35</v>
      </c>
      <c r="K1494" s="3">
        <v>450.31662260952402</v>
      </c>
      <c r="L1494" s="3">
        <v>52</v>
      </c>
      <c r="M1494" s="3">
        <v>17</v>
      </c>
      <c r="N1494" s="3">
        <v>5</v>
      </c>
      <c r="O1494" s="3">
        <v>525</v>
      </c>
      <c r="P1494" s="3">
        <v>1</v>
      </c>
      <c r="Q1494" s="3">
        <v>16046.7450035485</v>
      </c>
      <c r="R1494" s="3">
        <v>0</v>
      </c>
      <c r="S1494" s="3">
        <v>0</v>
      </c>
      <c r="T1494" s="3">
        <v>0</v>
      </c>
      <c r="U1494" s="3">
        <v>8569.7772034641093</v>
      </c>
      <c r="V1494" s="3">
        <v>1</v>
      </c>
    </row>
    <row r="1495" spans="1:22" ht="21.75" customHeight="1" x14ac:dyDescent="0.3">
      <c r="A1495" s="3" t="s">
        <v>1521</v>
      </c>
      <c r="B1495" s="3">
        <v>45</v>
      </c>
      <c r="C1495" s="3" t="s">
        <v>23</v>
      </c>
      <c r="D1495" s="3" t="s">
        <v>26</v>
      </c>
      <c r="E1495" s="3">
        <v>23760.0304196504</v>
      </c>
      <c r="F1495" s="3">
        <v>165</v>
      </c>
      <c r="G1495" s="3">
        <v>202.26754463351</v>
      </c>
      <c r="H1495" s="3">
        <v>6</v>
      </c>
      <c r="I1495" s="3">
        <v>1225.52116474279</v>
      </c>
      <c r="J1495" s="3">
        <v>40</v>
      </c>
      <c r="K1495" s="3">
        <v>492.09131756533299</v>
      </c>
      <c r="L1495" s="3">
        <v>27</v>
      </c>
      <c r="M1495" s="3">
        <v>15</v>
      </c>
      <c r="N1495" s="3">
        <v>1</v>
      </c>
      <c r="O1495" s="3">
        <v>800</v>
      </c>
      <c r="P1495" s="3">
        <v>2</v>
      </c>
      <c r="Q1495" s="3">
        <v>5267.6396494749797</v>
      </c>
      <c r="R1495" s="3">
        <v>2</v>
      </c>
      <c r="S1495" s="3">
        <v>0</v>
      </c>
      <c r="T1495" s="3">
        <v>0</v>
      </c>
      <c r="U1495" s="3">
        <v>12588.0843921899</v>
      </c>
      <c r="V1495" s="3">
        <v>0</v>
      </c>
    </row>
    <row r="1496" spans="1:22" ht="21.75" customHeight="1" x14ac:dyDescent="0.3">
      <c r="A1496" s="3" t="s">
        <v>1522</v>
      </c>
      <c r="B1496" s="3">
        <v>21</v>
      </c>
      <c r="C1496" s="3" t="s">
        <v>31</v>
      </c>
      <c r="D1496" s="3" t="s">
        <v>26</v>
      </c>
      <c r="E1496" s="3">
        <v>56121.609406350297</v>
      </c>
      <c r="F1496" s="3">
        <v>53</v>
      </c>
      <c r="G1496" s="3">
        <v>10</v>
      </c>
      <c r="H1496" s="3">
        <v>7</v>
      </c>
      <c r="I1496" s="3">
        <v>863.56004869524804</v>
      </c>
      <c r="J1496" s="3">
        <v>4</v>
      </c>
      <c r="K1496" s="3">
        <v>536.82559012529998</v>
      </c>
      <c r="L1496" s="3">
        <v>65</v>
      </c>
      <c r="M1496" s="3">
        <v>14</v>
      </c>
      <c r="N1496" s="3">
        <v>7</v>
      </c>
      <c r="O1496" s="3">
        <v>667</v>
      </c>
      <c r="P1496" s="3">
        <v>4</v>
      </c>
      <c r="Q1496" s="3">
        <v>4436.74799535498</v>
      </c>
      <c r="R1496" s="3">
        <v>0</v>
      </c>
      <c r="S1496" s="3">
        <v>1</v>
      </c>
      <c r="T1496" s="3">
        <v>0</v>
      </c>
      <c r="U1496" s="3">
        <v>3190.49345402261</v>
      </c>
      <c r="V1496" s="3">
        <v>1</v>
      </c>
    </row>
    <row r="1497" spans="1:22" ht="21.75" customHeight="1" x14ac:dyDescent="0.3">
      <c r="A1497" s="3" t="s">
        <v>1523</v>
      </c>
      <c r="B1497" s="3">
        <v>28</v>
      </c>
      <c r="C1497" s="3" t="s">
        <v>31</v>
      </c>
      <c r="D1497" s="3" t="s">
        <v>24</v>
      </c>
      <c r="E1497" s="3">
        <v>39564.363948791899</v>
      </c>
      <c r="F1497" s="3">
        <v>103</v>
      </c>
      <c r="G1497" s="3">
        <v>1225.55717776028</v>
      </c>
      <c r="H1497" s="3">
        <v>4</v>
      </c>
      <c r="I1497" s="3">
        <v>597.96046265288896</v>
      </c>
      <c r="J1497" s="3">
        <v>34</v>
      </c>
      <c r="K1497" s="3">
        <v>403.773366515833</v>
      </c>
      <c r="L1497" s="3">
        <v>20</v>
      </c>
      <c r="M1497" s="3">
        <v>1</v>
      </c>
      <c r="N1497" s="3">
        <v>4</v>
      </c>
      <c r="O1497" s="3">
        <v>302</v>
      </c>
      <c r="P1497" s="3">
        <v>5</v>
      </c>
      <c r="Q1497" s="3">
        <v>13245.635412526</v>
      </c>
      <c r="R1497" s="3">
        <v>0</v>
      </c>
      <c r="S1497" s="3">
        <v>0</v>
      </c>
      <c r="T1497" s="3">
        <v>0</v>
      </c>
      <c r="U1497" s="3">
        <v>13557.5827959162</v>
      </c>
      <c r="V1497" s="3">
        <v>1</v>
      </c>
    </row>
    <row r="1498" spans="1:22" ht="21.75" customHeight="1" x14ac:dyDescent="0.3">
      <c r="A1498" s="3" t="s">
        <v>1524</v>
      </c>
      <c r="B1498" s="3">
        <v>28</v>
      </c>
      <c r="C1498" s="3" t="s">
        <v>31</v>
      </c>
      <c r="D1498" s="3" t="s">
        <v>26</v>
      </c>
      <c r="E1498" s="3">
        <v>41255.769264647402</v>
      </c>
      <c r="F1498" s="3">
        <v>73</v>
      </c>
      <c r="G1498" s="3">
        <v>1839.22509450643</v>
      </c>
      <c r="H1498" s="3">
        <v>1</v>
      </c>
      <c r="I1498" s="3">
        <v>967.62906612642098</v>
      </c>
      <c r="J1498" s="3">
        <v>49</v>
      </c>
      <c r="K1498" s="3">
        <v>476.81122492813802</v>
      </c>
      <c r="L1498" s="3">
        <v>56</v>
      </c>
      <c r="M1498" s="3">
        <v>15</v>
      </c>
      <c r="N1498" s="3">
        <v>6</v>
      </c>
      <c r="O1498" s="3">
        <v>619</v>
      </c>
      <c r="P1498" s="3">
        <v>1</v>
      </c>
      <c r="Q1498" s="3">
        <v>10908.5833024287</v>
      </c>
      <c r="R1498" s="3">
        <v>0</v>
      </c>
      <c r="S1498" s="3">
        <v>0</v>
      </c>
      <c r="T1498" s="3">
        <v>0</v>
      </c>
      <c r="U1498" s="3">
        <v>5561.5593757541301</v>
      </c>
      <c r="V1498" s="3">
        <v>0</v>
      </c>
    </row>
    <row r="1499" spans="1:22" ht="21.75" customHeight="1" x14ac:dyDescent="0.3">
      <c r="A1499" s="3" t="s">
        <v>1525</v>
      </c>
      <c r="B1499" s="3">
        <v>59</v>
      </c>
      <c r="C1499" s="3" t="s">
        <v>28</v>
      </c>
      <c r="D1499" s="3" t="s">
        <v>33</v>
      </c>
      <c r="E1499" s="3">
        <v>38598.014574124201</v>
      </c>
      <c r="F1499" s="3">
        <v>73</v>
      </c>
      <c r="G1499" s="3">
        <v>1627.3286360667601</v>
      </c>
      <c r="H1499" s="3">
        <v>2</v>
      </c>
      <c r="I1499" s="3">
        <v>1139.92644461738</v>
      </c>
      <c r="J1499" s="3">
        <v>8</v>
      </c>
      <c r="K1499" s="3">
        <v>467.09155431373398</v>
      </c>
      <c r="L1499" s="3">
        <v>54</v>
      </c>
      <c r="M1499" s="3">
        <v>9</v>
      </c>
      <c r="N1499" s="3">
        <v>3</v>
      </c>
      <c r="O1499" s="3">
        <v>323</v>
      </c>
      <c r="P1499" s="3">
        <v>3</v>
      </c>
      <c r="Q1499" s="3">
        <v>19644.2292644482</v>
      </c>
      <c r="R1499" s="3">
        <v>5</v>
      </c>
      <c r="S1499" s="3">
        <v>0</v>
      </c>
      <c r="T1499" s="3">
        <v>0</v>
      </c>
      <c r="U1499" s="3">
        <v>12988.1953375211</v>
      </c>
      <c r="V1499" s="3">
        <v>1</v>
      </c>
    </row>
    <row r="1500" spans="1:22" ht="21.75" customHeight="1" x14ac:dyDescent="0.3">
      <c r="A1500" s="3" t="s">
        <v>1526</v>
      </c>
      <c r="B1500" s="3">
        <v>36</v>
      </c>
      <c r="C1500" s="3" t="s">
        <v>28</v>
      </c>
      <c r="D1500" s="3" t="s">
        <v>26</v>
      </c>
      <c r="E1500" s="3">
        <v>99016.123777275803</v>
      </c>
      <c r="F1500" s="3">
        <v>157</v>
      </c>
      <c r="G1500" s="3">
        <v>1700.71273327069</v>
      </c>
      <c r="H1500" s="3">
        <v>8</v>
      </c>
      <c r="I1500" s="3">
        <v>447.314427324284</v>
      </c>
      <c r="J1500" s="3">
        <v>3</v>
      </c>
      <c r="K1500" s="3">
        <v>328.70144484825101</v>
      </c>
      <c r="L1500" s="3">
        <v>1</v>
      </c>
      <c r="M1500" s="3">
        <v>10</v>
      </c>
      <c r="N1500" s="3">
        <v>8</v>
      </c>
      <c r="O1500" s="3">
        <v>773</v>
      </c>
      <c r="P1500" s="3">
        <v>1</v>
      </c>
      <c r="Q1500" s="3">
        <v>14339.2030683386</v>
      </c>
      <c r="R1500" s="3">
        <v>4</v>
      </c>
      <c r="S1500" s="3">
        <v>0</v>
      </c>
      <c r="T1500" s="3">
        <v>0</v>
      </c>
      <c r="U1500" s="3">
        <v>7800.60142966889</v>
      </c>
      <c r="V1500" s="3">
        <v>1</v>
      </c>
    </row>
    <row r="1501" spans="1:22" ht="21.75" customHeight="1" x14ac:dyDescent="0.3">
      <c r="A1501" s="3" t="s">
        <v>1527</v>
      </c>
      <c r="B1501" s="3">
        <v>20</v>
      </c>
      <c r="C1501" s="3" t="s">
        <v>23</v>
      </c>
      <c r="D1501" s="3" t="s">
        <v>33</v>
      </c>
      <c r="E1501" s="3">
        <v>60932.607542704201</v>
      </c>
      <c r="F1501" s="3">
        <v>12</v>
      </c>
      <c r="G1501" s="3">
        <v>2005.46249421577</v>
      </c>
      <c r="H1501" s="3">
        <v>10</v>
      </c>
      <c r="I1501" s="3">
        <v>729.84113032647303</v>
      </c>
      <c r="J1501" s="3">
        <v>6</v>
      </c>
      <c r="K1501" s="3">
        <v>261.78020255178097</v>
      </c>
      <c r="L1501" s="3">
        <v>64</v>
      </c>
      <c r="M1501" s="3">
        <v>18</v>
      </c>
      <c r="N1501" s="3">
        <v>1</v>
      </c>
      <c r="O1501" s="3">
        <v>824</v>
      </c>
      <c r="P1501" s="3">
        <v>3</v>
      </c>
      <c r="Q1501" s="3">
        <v>9253.47926248976</v>
      </c>
      <c r="R1501" s="3">
        <v>7</v>
      </c>
      <c r="S1501" s="3">
        <v>0</v>
      </c>
      <c r="T1501" s="3">
        <v>0</v>
      </c>
      <c r="U1501" s="3">
        <v>7425.09196354494</v>
      </c>
      <c r="V1501" s="3">
        <v>1</v>
      </c>
    </row>
    <row r="1502" spans="1:22" ht="21.75" customHeight="1" x14ac:dyDescent="0.3">
      <c r="A1502" s="3" t="s">
        <v>1528</v>
      </c>
      <c r="B1502" s="3">
        <v>44</v>
      </c>
      <c r="C1502" s="3" t="s">
        <v>23</v>
      </c>
      <c r="D1502" s="3" t="s">
        <v>24</v>
      </c>
      <c r="E1502" s="3">
        <v>62865.383705018699</v>
      </c>
      <c r="F1502" s="3">
        <v>99</v>
      </c>
      <c r="G1502" s="3">
        <v>2546.5807841538199</v>
      </c>
      <c r="H1502" s="3">
        <v>9</v>
      </c>
      <c r="I1502" s="3">
        <v>713.66082134405599</v>
      </c>
      <c r="J1502" s="3">
        <v>0</v>
      </c>
      <c r="K1502" s="3">
        <v>450.595159609196</v>
      </c>
      <c r="L1502" s="3">
        <v>76</v>
      </c>
      <c r="M1502" s="3">
        <v>18</v>
      </c>
      <c r="N1502" s="3">
        <v>9</v>
      </c>
      <c r="O1502" s="3">
        <v>517</v>
      </c>
      <c r="P1502" s="3">
        <v>1</v>
      </c>
      <c r="Q1502" s="3">
        <v>22088.878259142599</v>
      </c>
      <c r="R1502" s="3">
        <v>6</v>
      </c>
      <c r="S1502" s="3">
        <v>1</v>
      </c>
      <c r="T1502" s="3">
        <v>0</v>
      </c>
      <c r="U1502" s="3">
        <v>7995.9613155529796</v>
      </c>
      <c r="V1502" s="3">
        <v>1</v>
      </c>
    </row>
    <row r="1503" spans="1:22" ht="21.75" customHeight="1" x14ac:dyDescent="0.3">
      <c r="A1503" s="3" t="s">
        <v>1529</v>
      </c>
      <c r="B1503" s="3">
        <v>62</v>
      </c>
      <c r="C1503" s="3" t="s">
        <v>31</v>
      </c>
      <c r="D1503" s="3" t="s">
        <v>24</v>
      </c>
      <c r="E1503" s="3">
        <v>36042.520346481899</v>
      </c>
      <c r="F1503" s="3">
        <v>173</v>
      </c>
      <c r="G1503" s="3">
        <v>1522.1129430732699</v>
      </c>
      <c r="H1503" s="3">
        <v>6</v>
      </c>
      <c r="I1503" s="3">
        <v>958.30050802421704</v>
      </c>
      <c r="J1503" s="3">
        <v>15</v>
      </c>
      <c r="K1503" s="3">
        <v>424.296194702511</v>
      </c>
      <c r="L1503" s="3">
        <v>2</v>
      </c>
      <c r="M1503" s="3">
        <v>9</v>
      </c>
      <c r="N1503" s="3">
        <v>8</v>
      </c>
      <c r="O1503" s="3">
        <v>795</v>
      </c>
      <c r="P1503" s="3">
        <v>5</v>
      </c>
      <c r="Q1503" s="3">
        <v>9427.6227834910806</v>
      </c>
      <c r="R1503" s="3">
        <v>4</v>
      </c>
      <c r="S1503" s="3">
        <v>0</v>
      </c>
      <c r="T1503" s="3">
        <v>0</v>
      </c>
      <c r="U1503" s="3">
        <v>11366.386982772399</v>
      </c>
      <c r="V1503" s="3">
        <v>1</v>
      </c>
    </row>
    <row r="1504" spans="1:22" ht="21.75" customHeight="1" x14ac:dyDescent="0.3">
      <c r="A1504" s="3" t="s">
        <v>1530</v>
      </c>
      <c r="B1504" s="3">
        <v>59</v>
      </c>
      <c r="C1504" s="3" t="s">
        <v>23</v>
      </c>
      <c r="D1504" s="3" t="s">
        <v>26</v>
      </c>
      <c r="E1504" s="3">
        <v>59085.512394284</v>
      </c>
      <c r="F1504" s="3">
        <v>185</v>
      </c>
      <c r="G1504" s="3">
        <v>1775.7932739005901</v>
      </c>
      <c r="H1504" s="3">
        <v>0</v>
      </c>
      <c r="I1504" s="3">
        <v>1021.20291300095</v>
      </c>
      <c r="J1504" s="3">
        <v>24</v>
      </c>
      <c r="K1504" s="3">
        <v>764.62215812258705</v>
      </c>
      <c r="L1504" s="3">
        <v>58</v>
      </c>
      <c r="M1504" s="3">
        <v>16</v>
      </c>
      <c r="N1504" s="3">
        <v>3</v>
      </c>
      <c r="O1504" s="3">
        <v>889</v>
      </c>
      <c r="P1504" s="3">
        <v>1</v>
      </c>
      <c r="Q1504" s="3">
        <v>3968.62007961064</v>
      </c>
      <c r="R1504" s="3">
        <v>3</v>
      </c>
      <c r="S1504" s="3">
        <v>0</v>
      </c>
      <c r="T1504" s="3">
        <v>0</v>
      </c>
      <c r="U1504" s="3">
        <v>7995.1203409140999</v>
      </c>
      <c r="V1504" s="3">
        <v>0</v>
      </c>
    </row>
    <row r="1505" spans="1:22" ht="21.75" customHeight="1" x14ac:dyDescent="0.3">
      <c r="A1505" s="3" t="s">
        <v>1531</v>
      </c>
      <c r="B1505" s="3">
        <v>61</v>
      </c>
      <c r="C1505" s="3" t="s">
        <v>23</v>
      </c>
      <c r="D1505" s="3" t="s">
        <v>33</v>
      </c>
      <c r="E1505" s="3">
        <v>45901.021944594497</v>
      </c>
      <c r="F1505" s="3">
        <v>201</v>
      </c>
      <c r="G1505" s="3">
        <v>1781.11890845384</v>
      </c>
      <c r="H1505" s="3">
        <v>2</v>
      </c>
      <c r="I1505" s="3">
        <v>606.98413105218003</v>
      </c>
      <c r="J1505" s="3">
        <v>5</v>
      </c>
      <c r="K1505" s="3">
        <v>259.45417934053103</v>
      </c>
      <c r="L1505" s="3">
        <v>62</v>
      </c>
      <c r="M1505" s="3">
        <v>0</v>
      </c>
      <c r="N1505" s="3">
        <v>5</v>
      </c>
      <c r="O1505" s="3">
        <v>401</v>
      </c>
      <c r="P1505" s="3">
        <v>2</v>
      </c>
      <c r="Q1505" s="3">
        <v>10765.303081026101</v>
      </c>
      <c r="R1505" s="3">
        <v>3</v>
      </c>
      <c r="S1505" s="3">
        <v>0</v>
      </c>
      <c r="T1505" s="3">
        <v>0</v>
      </c>
      <c r="U1505" s="3">
        <v>10712.171121277201</v>
      </c>
      <c r="V1505" s="3">
        <v>1</v>
      </c>
    </row>
    <row r="1506" spans="1:22" ht="21.75" customHeight="1" x14ac:dyDescent="0.3">
      <c r="A1506" s="3" t="s">
        <v>1532</v>
      </c>
      <c r="B1506" s="3">
        <v>44</v>
      </c>
      <c r="C1506" s="3" t="s">
        <v>23</v>
      </c>
      <c r="D1506" s="3" t="s">
        <v>26</v>
      </c>
      <c r="E1506" s="3">
        <v>35897.904663792899</v>
      </c>
      <c r="F1506" s="3">
        <v>136</v>
      </c>
      <c r="G1506" s="3">
        <v>1617.8475239838399</v>
      </c>
      <c r="H1506" s="3">
        <v>8</v>
      </c>
      <c r="I1506" s="3">
        <v>277.53708843289098</v>
      </c>
      <c r="J1506" s="3">
        <v>37</v>
      </c>
      <c r="K1506" s="3">
        <v>360.51173391726599</v>
      </c>
      <c r="L1506" s="3">
        <v>4</v>
      </c>
      <c r="M1506" s="3">
        <v>6</v>
      </c>
      <c r="N1506" s="3">
        <v>4</v>
      </c>
      <c r="O1506" s="3">
        <v>329</v>
      </c>
      <c r="P1506" s="3">
        <v>5</v>
      </c>
      <c r="Q1506" s="3">
        <v>7165.6242256785599</v>
      </c>
      <c r="R1506" s="3">
        <v>5</v>
      </c>
      <c r="S1506" s="3">
        <v>0</v>
      </c>
      <c r="T1506" s="3">
        <v>0</v>
      </c>
      <c r="U1506" s="3">
        <v>8032.12966196667</v>
      </c>
      <c r="V1506" s="3">
        <v>1</v>
      </c>
    </row>
    <row r="1507" spans="1:22" ht="21.75" customHeight="1" x14ac:dyDescent="0.3">
      <c r="A1507" s="3" t="s">
        <v>1533</v>
      </c>
      <c r="B1507" s="3">
        <v>58</v>
      </c>
      <c r="C1507" s="3" t="s">
        <v>23</v>
      </c>
      <c r="D1507" s="3" t="s">
        <v>24</v>
      </c>
      <c r="E1507" s="3">
        <v>84723.645221934305</v>
      </c>
      <c r="F1507" s="3">
        <v>8</v>
      </c>
      <c r="G1507" s="3">
        <v>1515.38714360112</v>
      </c>
      <c r="H1507" s="3">
        <v>6</v>
      </c>
      <c r="I1507" s="3">
        <v>1161.12956410979</v>
      </c>
      <c r="J1507" s="3">
        <v>13</v>
      </c>
      <c r="K1507" s="3">
        <v>546.13097283823004</v>
      </c>
      <c r="L1507" s="3">
        <v>65</v>
      </c>
      <c r="M1507" s="3">
        <v>15</v>
      </c>
      <c r="N1507" s="3">
        <v>2</v>
      </c>
      <c r="O1507" s="3">
        <v>766</v>
      </c>
      <c r="P1507" s="3">
        <v>2</v>
      </c>
      <c r="Q1507" s="3">
        <v>17923.8633502589</v>
      </c>
      <c r="R1507" s="3">
        <v>6</v>
      </c>
      <c r="S1507" s="3">
        <v>0</v>
      </c>
      <c r="T1507" s="3">
        <v>0</v>
      </c>
      <c r="U1507" s="3">
        <v>2541.1090726943899</v>
      </c>
      <c r="V1507" s="3">
        <v>1</v>
      </c>
    </row>
    <row r="1508" spans="1:22" ht="21.75" customHeight="1" x14ac:dyDescent="0.3">
      <c r="A1508" s="3" t="s">
        <v>1534</v>
      </c>
      <c r="B1508" s="3">
        <v>54</v>
      </c>
      <c r="C1508" s="3" t="s">
        <v>23</v>
      </c>
      <c r="D1508" s="3" t="s">
        <v>26</v>
      </c>
      <c r="E1508" s="3">
        <v>60310.244519773303</v>
      </c>
      <c r="F1508" s="3">
        <v>79</v>
      </c>
      <c r="G1508" s="3">
        <v>1580.2508170907399</v>
      </c>
      <c r="H1508" s="3">
        <v>11</v>
      </c>
      <c r="I1508" s="3">
        <v>408.019155297976</v>
      </c>
      <c r="J1508" s="3">
        <v>36</v>
      </c>
      <c r="K1508" s="3">
        <v>599.54926234160598</v>
      </c>
      <c r="L1508" s="3">
        <v>17</v>
      </c>
      <c r="M1508" s="3">
        <v>10</v>
      </c>
      <c r="N1508" s="3">
        <v>6</v>
      </c>
      <c r="O1508" s="3">
        <v>502</v>
      </c>
      <c r="P1508" s="3">
        <v>5</v>
      </c>
      <c r="Q1508" s="3">
        <v>5224.2097994674496</v>
      </c>
      <c r="R1508" s="3">
        <v>5</v>
      </c>
      <c r="S1508" s="3">
        <v>0</v>
      </c>
      <c r="T1508" s="3">
        <v>0</v>
      </c>
      <c r="U1508" s="3">
        <v>9454.9526427513192</v>
      </c>
      <c r="V1508" s="3">
        <v>1</v>
      </c>
    </row>
    <row r="1509" spans="1:22" ht="21.75" customHeight="1" x14ac:dyDescent="0.3">
      <c r="A1509" s="3" t="s">
        <v>1535</v>
      </c>
      <c r="B1509" s="3">
        <v>22</v>
      </c>
      <c r="C1509" s="3" t="s">
        <v>31</v>
      </c>
      <c r="D1509" s="3" t="s">
        <v>26</v>
      </c>
      <c r="E1509" s="3">
        <v>59402.095348499301</v>
      </c>
      <c r="F1509" s="3">
        <v>178</v>
      </c>
      <c r="G1509" s="3">
        <v>2749.21704435726</v>
      </c>
      <c r="H1509" s="3">
        <v>1</v>
      </c>
      <c r="I1509" s="3">
        <v>894.91447176535701</v>
      </c>
      <c r="J1509" s="3">
        <v>10</v>
      </c>
      <c r="K1509" s="3">
        <v>465.22869116503301</v>
      </c>
      <c r="L1509" s="3">
        <v>8</v>
      </c>
      <c r="M1509" s="3">
        <v>17</v>
      </c>
      <c r="N1509" s="3">
        <v>3</v>
      </c>
      <c r="O1509" s="3">
        <v>452</v>
      </c>
      <c r="P1509" s="3">
        <v>5</v>
      </c>
      <c r="Q1509" s="3">
        <v>17094.336287298102</v>
      </c>
      <c r="R1509" s="3">
        <v>3</v>
      </c>
      <c r="S1509" s="3">
        <v>0</v>
      </c>
      <c r="T1509" s="3">
        <v>0</v>
      </c>
      <c r="U1509" s="3">
        <v>9877.2674045726708</v>
      </c>
      <c r="V1509" s="3">
        <v>1</v>
      </c>
    </row>
    <row r="1510" spans="1:22" ht="21.75" customHeight="1" x14ac:dyDescent="0.3">
      <c r="A1510" s="3" t="s">
        <v>1536</v>
      </c>
      <c r="B1510" s="3">
        <v>69</v>
      </c>
      <c r="C1510" s="3" t="s">
        <v>31</v>
      </c>
      <c r="D1510" s="3" t="s">
        <v>33</v>
      </c>
      <c r="E1510" s="3">
        <v>32508.794826108999</v>
      </c>
      <c r="F1510" s="3">
        <v>79</v>
      </c>
      <c r="G1510" s="3">
        <v>2645.96519009144</v>
      </c>
      <c r="H1510" s="3">
        <v>5</v>
      </c>
      <c r="I1510" s="3">
        <v>753.80668544426101</v>
      </c>
      <c r="J1510" s="3">
        <v>0</v>
      </c>
      <c r="K1510" s="3">
        <v>704.621948759764</v>
      </c>
      <c r="L1510" s="3">
        <v>21</v>
      </c>
      <c r="M1510" s="3">
        <v>0</v>
      </c>
      <c r="N1510" s="3">
        <v>0</v>
      </c>
      <c r="O1510" s="3">
        <v>342</v>
      </c>
      <c r="P1510" s="3">
        <v>2</v>
      </c>
      <c r="Q1510" s="3">
        <v>10437.018146932</v>
      </c>
      <c r="R1510" s="3">
        <v>0</v>
      </c>
      <c r="S1510" s="3">
        <v>0</v>
      </c>
      <c r="T1510" s="3">
        <v>0</v>
      </c>
      <c r="U1510" s="3">
        <v>1626.5300615577</v>
      </c>
      <c r="V1510" s="3">
        <v>1</v>
      </c>
    </row>
    <row r="1511" spans="1:22" ht="21.75" customHeight="1" x14ac:dyDescent="0.3">
      <c r="A1511" s="3" t="s">
        <v>1537</v>
      </c>
      <c r="B1511" s="3">
        <v>56</v>
      </c>
      <c r="C1511" s="3" t="s">
        <v>23</v>
      </c>
      <c r="D1511" s="3" t="s">
        <v>24</v>
      </c>
      <c r="E1511" s="3">
        <v>27136.233619035</v>
      </c>
      <c r="F1511" s="3">
        <v>4</v>
      </c>
      <c r="G1511" s="3">
        <v>134.305820678251</v>
      </c>
      <c r="H1511" s="3">
        <v>8</v>
      </c>
      <c r="I1511" s="3">
        <v>856.85536682142595</v>
      </c>
      <c r="J1511" s="3">
        <v>41</v>
      </c>
      <c r="K1511" s="3">
        <v>473.88483016481899</v>
      </c>
      <c r="L1511" s="3">
        <v>27</v>
      </c>
      <c r="M1511" s="3">
        <v>1</v>
      </c>
      <c r="N1511" s="3">
        <v>7</v>
      </c>
      <c r="O1511" s="3">
        <v>713</v>
      </c>
      <c r="P1511" s="3">
        <v>5</v>
      </c>
      <c r="Q1511" s="3">
        <v>2491.15413869433</v>
      </c>
      <c r="R1511" s="3">
        <v>3</v>
      </c>
      <c r="S1511" s="3">
        <v>0</v>
      </c>
      <c r="T1511" s="3">
        <v>0</v>
      </c>
      <c r="U1511" s="3">
        <v>6537.8312870482096</v>
      </c>
      <c r="V1511" s="3">
        <v>0</v>
      </c>
    </row>
    <row r="1512" spans="1:22" ht="21.75" customHeight="1" x14ac:dyDescent="0.3">
      <c r="A1512" s="3" t="s">
        <v>1538</v>
      </c>
      <c r="B1512" s="3">
        <v>63</v>
      </c>
      <c r="C1512" s="3" t="s">
        <v>31</v>
      </c>
      <c r="D1512" s="3" t="s">
        <v>26</v>
      </c>
      <c r="E1512" s="3">
        <v>48964.073535713098</v>
      </c>
      <c r="F1512" s="3">
        <v>213</v>
      </c>
      <c r="G1512" s="3">
        <v>1674.8940055047999</v>
      </c>
      <c r="H1512" s="3">
        <v>3</v>
      </c>
      <c r="I1512" s="3">
        <v>1377.9318900973999</v>
      </c>
      <c r="J1512" s="3">
        <v>0</v>
      </c>
      <c r="K1512" s="3">
        <v>282.91795433976398</v>
      </c>
      <c r="L1512" s="3">
        <v>59</v>
      </c>
      <c r="M1512" s="3">
        <v>1</v>
      </c>
      <c r="N1512" s="3">
        <v>2</v>
      </c>
      <c r="O1512" s="3">
        <v>851</v>
      </c>
      <c r="P1512" s="3">
        <v>1</v>
      </c>
      <c r="Q1512" s="3">
        <v>14558.056571803399</v>
      </c>
      <c r="R1512" s="3">
        <v>6</v>
      </c>
      <c r="S1512" s="3">
        <v>0</v>
      </c>
      <c r="T1512" s="3">
        <v>0</v>
      </c>
      <c r="U1512" s="3">
        <v>11196.2852286218</v>
      </c>
      <c r="V1512" s="3">
        <v>1</v>
      </c>
    </row>
    <row r="1513" spans="1:22" ht="21.75" customHeight="1" x14ac:dyDescent="0.3">
      <c r="A1513" s="3" t="s">
        <v>1539</v>
      </c>
      <c r="B1513" s="3">
        <v>63</v>
      </c>
      <c r="C1513" s="3" t="s">
        <v>28</v>
      </c>
      <c r="D1513" s="3" t="s">
        <v>33</v>
      </c>
      <c r="E1513" s="3">
        <v>39676.747630632301</v>
      </c>
      <c r="F1513" s="3">
        <v>53</v>
      </c>
      <c r="G1513" s="3">
        <v>1505.5967572181801</v>
      </c>
      <c r="H1513" s="3">
        <v>9</v>
      </c>
      <c r="I1513" s="3">
        <v>1863.39856476764</v>
      </c>
      <c r="J1513" s="3">
        <v>35</v>
      </c>
      <c r="K1513" s="3">
        <v>490.194383250366</v>
      </c>
      <c r="L1513" s="3">
        <v>11</v>
      </c>
      <c r="M1513" s="3">
        <v>5</v>
      </c>
      <c r="N1513" s="3">
        <v>5</v>
      </c>
      <c r="O1513" s="3">
        <v>742</v>
      </c>
      <c r="P1513" s="3">
        <v>4</v>
      </c>
      <c r="Q1513" s="3">
        <v>19119.039538377201</v>
      </c>
      <c r="R1513" s="3">
        <v>3</v>
      </c>
      <c r="S1513" s="3">
        <v>0</v>
      </c>
      <c r="T1513" s="3">
        <v>0</v>
      </c>
      <c r="U1513" s="3">
        <v>8601.2665803440905</v>
      </c>
      <c r="V1513" s="3">
        <v>0</v>
      </c>
    </row>
    <row r="1514" spans="1:22" ht="21.75" customHeight="1" x14ac:dyDescent="0.3">
      <c r="A1514" s="3" t="s">
        <v>1540</v>
      </c>
      <c r="B1514" s="3">
        <v>49</v>
      </c>
      <c r="C1514" s="3" t="s">
        <v>23</v>
      </c>
      <c r="D1514" s="3" t="s">
        <v>26</v>
      </c>
      <c r="E1514" s="3">
        <v>61027.5369665787</v>
      </c>
      <c r="F1514" s="3">
        <v>191</v>
      </c>
      <c r="G1514" s="3">
        <v>2508.13785963194</v>
      </c>
      <c r="H1514" s="3">
        <v>1</v>
      </c>
      <c r="I1514" s="3">
        <v>228.29690601048699</v>
      </c>
      <c r="J1514" s="3">
        <v>7</v>
      </c>
      <c r="K1514" s="3">
        <v>686.29643559106501</v>
      </c>
      <c r="L1514" s="3">
        <v>36</v>
      </c>
      <c r="M1514" s="3">
        <v>7</v>
      </c>
      <c r="N1514" s="3">
        <v>1</v>
      </c>
      <c r="O1514" s="3">
        <v>450</v>
      </c>
      <c r="P1514" s="3">
        <v>1</v>
      </c>
      <c r="Q1514" s="3">
        <v>12614.917553604901</v>
      </c>
      <c r="R1514" s="3">
        <v>7</v>
      </c>
      <c r="S1514" s="3">
        <v>0</v>
      </c>
      <c r="T1514" s="3">
        <v>0</v>
      </c>
      <c r="U1514" s="3">
        <v>9866.9861973479601</v>
      </c>
      <c r="V1514" s="3">
        <v>1</v>
      </c>
    </row>
    <row r="1515" spans="1:22" ht="21.75" customHeight="1" x14ac:dyDescent="0.3">
      <c r="A1515" s="3" t="s">
        <v>1541</v>
      </c>
      <c r="B1515" s="3">
        <v>57</v>
      </c>
      <c r="C1515" s="3" t="s">
        <v>28</v>
      </c>
      <c r="D1515" s="3" t="s">
        <v>33</v>
      </c>
      <c r="E1515" s="3">
        <v>62226.695855996899</v>
      </c>
      <c r="F1515" s="3">
        <v>149</v>
      </c>
      <c r="G1515" s="3">
        <v>1471.37030988685</v>
      </c>
      <c r="H1515" s="3">
        <v>2</v>
      </c>
      <c r="I1515" s="3">
        <v>1144.36715436652</v>
      </c>
      <c r="J1515" s="3">
        <v>31</v>
      </c>
      <c r="K1515" s="3">
        <v>743.09888640073802</v>
      </c>
      <c r="L1515" s="3">
        <v>41</v>
      </c>
      <c r="M1515" s="3">
        <v>19</v>
      </c>
      <c r="N1515" s="3">
        <v>8</v>
      </c>
      <c r="O1515" s="3">
        <v>343</v>
      </c>
      <c r="P1515" s="3">
        <v>2</v>
      </c>
      <c r="Q1515" s="3">
        <v>10855.351987304401</v>
      </c>
      <c r="R1515" s="3">
        <v>1</v>
      </c>
      <c r="S1515" s="3">
        <v>0</v>
      </c>
      <c r="T1515" s="3">
        <v>0</v>
      </c>
      <c r="U1515" s="3">
        <v>6158.8882311923699</v>
      </c>
      <c r="V1515" s="3">
        <v>1</v>
      </c>
    </row>
    <row r="1516" spans="1:22" ht="21.75" customHeight="1" x14ac:dyDescent="0.3">
      <c r="A1516" s="3" t="s">
        <v>1542</v>
      </c>
      <c r="B1516" s="3">
        <v>53</v>
      </c>
      <c r="C1516" s="3" t="s">
        <v>31</v>
      </c>
      <c r="D1516" s="3" t="s">
        <v>33</v>
      </c>
      <c r="E1516" s="3">
        <v>51179.058826148197</v>
      </c>
      <c r="F1516" s="3">
        <v>123</v>
      </c>
      <c r="G1516" s="3">
        <v>1701.1925735822399</v>
      </c>
      <c r="H1516" s="3">
        <v>6</v>
      </c>
      <c r="I1516" s="3">
        <v>745.31327956282405</v>
      </c>
      <c r="J1516" s="3">
        <v>32</v>
      </c>
      <c r="K1516" s="3">
        <v>736.12550240811004</v>
      </c>
      <c r="L1516" s="3">
        <v>53</v>
      </c>
      <c r="M1516" s="3">
        <v>13</v>
      </c>
      <c r="N1516" s="3">
        <v>3</v>
      </c>
      <c r="O1516" s="3">
        <v>892</v>
      </c>
      <c r="P1516" s="3">
        <v>1</v>
      </c>
      <c r="Q1516" s="3">
        <v>23152.180735302602</v>
      </c>
      <c r="R1516" s="3">
        <v>7</v>
      </c>
      <c r="S1516" s="3">
        <v>1</v>
      </c>
      <c r="T1516" s="3">
        <v>0</v>
      </c>
      <c r="U1516" s="3">
        <v>5014.03687305318</v>
      </c>
      <c r="V1516" s="3">
        <v>1</v>
      </c>
    </row>
    <row r="1517" spans="1:22" ht="21.75" customHeight="1" x14ac:dyDescent="0.3">
      <c r="A1517" s="3" t="s">
        <v>1543</v>
      </c>
      <c r="B1517" s="3">
        <v>31</v>
      </c>
      <c r="C1517" s="3" t="s">
        <v>31</v>
      </c>
      <c r="D1517" s="3" t="s">
        <v>26</v>
      </c>
      <c r="E1517" s="3">
        <v>64898.837124489597</v>
      </c>
      <c r="F1517" s="3">
        <v>130</v>
      </c>
      <c r="G1517" s="3">
        <v>980.06312704246</v>
      </c>
      <c r="H1517" s="3">
        <v>3</v>
      </c>
      <c r="I1517" s="3">
        <v>1166.7490797993901</v>
      </c>
      <c r="J1517" s="3">
        <v>7</v>
      </c>
      <c r="K1517" s="3">
        <v>548.42095801085804</v>
      </c>
      <c r="L1517" s="3">
        <v>41</v>
      </c>
      <c r="M1517" s="3">
        <v>19</v>
      </c>
      <c r="N1517" s="3">
        <v>6</v>
      </c>
      <c r="O1517" s="3">
        <v>556</v>
      </c>
      <c r="P1517" s="3">
        <v>4</v>
      </c>
      <c r="Q1517" s="3">
        <v>19199.585712061998</v>
      </c>
      <c r="R1517" s="3">
        <v>5</v>
      </c>
      <c r="S1517" s="3">
        <v>0</v>
      </c>
      <c r="T1517" s="3">
        <v>0</v>
      </c>
      <c r="U1517" s="3">
        <v>9476.5311409427595</v>
      </c>
      <c r="V1517" s="3">
        <v>1</v>
      </c>
    </row>
    <row r="1518" spans="1:22" ht="21.75" customHeight="1" x14ac:dyDescent="0.3">
      <c r="A1518" s="3" t="s">
        <v>1544</v>
      </c>
      <c r="B1518" s="3">
        <v>38</v>
      </c>
      <c r="C1518" s="3" t="s">
        <v>28</v>
      </c>
      <c r="D1518" s="3" t="s">
        <v>24</v>
      </c>
      <c r="E1518" s="3">
        <v>53479.479165907898</v>
      </c>
      <c r="F1518" s="3">
        <v>232</v>
      </c>
      <c r="G1518" s="3">
        <v>2150.7499294955401</v>
      </c>
      <c r="H1518" s="3">
        <v>6</v>
      </c>
      <c r="I1518" s="3">
        <v>1135.0420766627101</v>
      </c>
      <c r="J1518" s="3">
        <v>13</v>
      </c>
      <c r="K1518" s="3">
        <v>565.64945281370399</v>
      </c>
      <c r="L1518" s="3">
        <v>66</v>
      </c>
      <c r="M1518" s="3">
        <v>7</v>
      </c>
      <c r="N1518" s="3">
        <v>8</v>
      </c>
      <c r="O1518" s="3">
        <v>789</v>
      </c>
      <c r="P1518" s="3">
        <v>5</v>
      </c>
      <c r="Q1518" s="3">
        <v>16627.479513596802</v>
      </c>
      <c r="R1518" s="3">
        <v>5</v>
      </c>
      <c r="S1518" s="3">
        <v>0</v>
      </c>
      <c r="T1518" s="3">
        <v>0</v>
      </c>
      <c r="U1518" s="3">
        <v>500</v>
      </c>
      <c r="V1518" s="3">
        <v>1</v>
      </c>
    </row>
    <row r="1519" spans="1:22" ht="21.75" customHeight="1" x14ac:dyDescent="0.3">
      <c r="A1519" s="3" t="s">
        <v>1545</v>
      </c>
      <c r="B1519" s="3">
        <v>56</v>
      </c>
      <c r="C1519" s="3" t="s">
        <v>31</v>
      </c>
      <c r="D1519" s="3" t="s">
        <v>24</v>
      </c>
      <c r="E1519" s="3">
        <v>34309.586919761401</v>
      </c>
      <c r="F1519" s="3">
        <v>4</v>
      </c>
      <c r="G1519" s="3">
        <v>504.86638414502602</v>
      </c>
      <c r="H1519" s="3">
        <v>4</v>
      </c>
      <c r="I1519" s="3">
        <v>1293.4106825193601</v>
      </c>
      <c r="J1519" s="3">
        <v>23</v>
      </c>
      <c r="K1519" s="3">
        <v>647.44990747448503</v>
      </c>
      <c r="L1519" s="3">
        <v>55</v>
      </c>
      <c r="M1519" s="3">
        <v>16</v>
      </c>
      <c r="N1519" s="3">
        <v>2</v>
      </c>
      <c r="O1519" s="3">
        <v>402</v>
      </c>
      <c r="P1519" s="3">
        <v>3</v>
      </c>
      <c r="Q1519" s="3">
        <v>0</v>
      </c>
      <c r="R1519" s="3">
        <v>4</v>
      </c>
      <c r="S1519" s="3">
        <v>0</v>
      </c>
      <c r="T1519" s="3">
        <v>0</v>
      </c>
      <c r="U1519" s="3">
        <v>10221.0236283494</v>
      </c>
      <c r="V1519" s="3">
        <v>1</v>
      </c>
    </row>
    <row r="1520" spans="1:22" ht="21.75" customHeight="1" x14ac:dyDescent="0.3">
      <c r="A1520" s="3" t="s">
        <v>1546</v>
      </c>
      <c r="B1520" s="3">
        <v>63</v>
      </c>
      <c r="C1520" s="3" t="s">
        <v>23</v>
      </c>
      <c r="D1520" s="3" t="s">
        <v>33</v>
      </c>
      <c r="E1520" s="3">
        <v>46431.055099142199</v>
      </c>
      <c r="F1520" s="3">
        <v>53</v>
      </c>
      <c r="G1520" s="3">
        <v>1255.7204627430301</v>
      </c>
      <c r="H1520" s="3">
        <v>7</v>
      </c>
      <c r="I1520" s="3">
        <v>899.73772030694397</v>
      </c>
      <c r="J1520" s="3">
        <v>48</v>
      </c>
      <c r="K1520" s="3">
        <v>92.908942046082402</v>
      </c>
      <c r="L1520" s="3">
        <v>45</v>
      </c>
      <c r="M1520" s="3">
        <v>4</v>
      </c>
      <c r="N1520" s="3">
        <v>2</v>
      </c>
      <c r="O1520" s="3">
        <v>852</v>
      </c>
      <c r="P1520" s="3">
        <v>0</v>
      </c>
      <c r="Q1520" s="3">
        <v>7812.9311162711701</v>
      </c>
      <c r="R1520" s="3">
        <v>3</v>
      </c>
      <c r="S1520" s="3">
        <v>0</v>
      </c>
      <c r="T1520" s="3">
        <v>0</v>
      </c>
      <c r="U1520" s="3">
        <v>12652.275063512099</v>
      </c>
      <c r="V1520" s="3">
        <v>0</v>
      </c>
    </row>
    <row r="1521" spans="1:22" ht="21.75" customHeight="1" x14ac:dyDescent="0.3">
      <c r="A1521" s="3" t="s">
        <v>1547</v>
      </c>
      <c r="B1521" s="3">
        <v>68</v>
      </c>
      <c r="C1521" s="3" t="s">
        <v>28</v>
      </c>
      <c r="D1521" s="3" t="s">
        <v>24</v>
      </c>
      <c r="E1521" s="3">
        <v>52443.194766567802</v>
      </c>
      <c r="F1521" s="3">
        <v>156</v>
      </c>
      <c r="G1521" s="3">
        <v>656.61977119766505</v>
      </c>
      <c r="H1521" s="3">
        <v>7</v>
      </c>
      <c r="I1521" s="3">
        <v>488.64823026574197</v>
      </c>
      <c r="J1521" s="3">
        <v>40</v>
      </c>
      <c r="K1521" s="3">
        <v>320.56865286076999</v>
      </c>
      <c r="L1521" s="3">
        <v>4</v>
      </c>
      <c r="M1521" s="3">
        <v>2</v>
      </c>
      <c r="N1521" s="3">
        <v>2</v>
      </c>
      <c r="O1521" s="3">
        <v>507</v>
      </c>
      <c r="P1521" s="3">
        <v>2</v>
      </c>
      <c r="Q1521" s="3">
        <v>10718.236289279501</v>
      </c>
      <c r="R1521" s="3">
        <v>4</v>
      </c>
      <c r="S1521" s="3">
        <v>0</v>
      </c>
      <c r="T1521" s="3">
        <v>0</v>
      </c>
      <c r="U1521" s="3">
        <v>11219.548207129799</v>
      </c>
      <c r="V1521" s="3">
        <v>1</v>
      </c>
    </row>
    <row r="1522" spans="1:22" ht="21.75" customHeight="1" x14ac:dyDescent="0.3">
      <c r="A1522" s="3" t="s">
        <v>1548</v>
      </c>
      <c r="B1522" s="3">
        <v>36</v>
      </c>
      <c r="C1522" s="3" t="s">
        <v>23</v>
      </c>
      <c r="D1522" s="3" t="s">
        <v>33</v>
      </c>
      <c r="E1522" s="3">
        <v>66720.651091553198</v>
      </c>
      <c r="F1522" s="3">
        <v>72</v>
      </c>
      <c r="G1522" s="3">
        <v>1259.2708073562901</v>
      </c>
      <c r="H1522" s="3">
        <v>4</v>
      </c>
      <c r="I1522" s="3">
        <v>1124.67732104837</v>
      </c>
      <c r="J1522" s="3">
        <v>28</v>
      </c>
      <c r="K1522" s="3">
        <v>574.67038274294805</v>
      </c>
      <c r="L1522" s="3">
        <v>55</v>
      </c>
      <c r="M1522" s="3">
        <v>17</v>
      </c>
      <c r="N1522" s="3">
        <v>4</v>
      </c>
      <c r="O1522" s="3">
        <v>693</v>
      </c>
      <c r="P1522" s="3">
        <v>1</v>
      </c>
      <c r="Q1522" s="3">
        <v>14778.7344871019</v>
      </c>
      <c r="R1522" s="3">
        <v>2</v>
      </c>
      <c r="S1522" s="3">
        <v>0</v>
      </c>
      <c r="T1522" s="3">
        <v>0</v>
      </c>
      <c r="U1522" s="3">
        <v>8038.3145439747204</v>
      </c>
      <c r="V1522" s="3">
        <v>0</v>
      </c>
    </row>
    <row r="1523" spans="1:22" ht="21.75" customHeight="1" x14ac:dyDescent="0.3">
      <c r="A1523" s="3" t="s">
        <v>1549</v>
      </c>
      <c r="B1523" s="3">
        <v>29</v>
      </c>
      <c r="C1523" s="3" t="s">
        <v>28</v>
      </c>
      <c r="D1523" s="3" t="s">
        <v>24</v>
      </c>
      <c r="E1523" s="3">
        <v>54049.115199904802</v>
      </c>
      <c r="F1523" s="3">
        <v>22</v>
      </c>
      <c r="G1523" s="3">
        <v>1060.8353766789401</v>
      </c>
      <c r="H1523" s="3">
        <v>6</v>
      </c>
      <c r="I1523" s="3">
        <v>841.29915165042303</v>
      </c>
      <c r="J1523" s="3">
        <v>24</v>
      </c>
      <c r="K1523" s="3">
        <v>253.52924100924</v>
      </c>
      <c r="L1523" s="3">
        <v>22</v>
      </c>
      <c r="M1523" s="3">
        <v>9</v>
      </c>
      <c r="N1523" s="3">
        <v>9</v>
      </c>
      <c r="O1523" s="3">
        <v>407</v>
      </c>
      <c r="P1523" s="3">
        <v>4</v>
      </c>
      <c r="Q1523" s="3">
        <v>17376.0485163958</v>
      </c>
      <c r="R1523" s="3">
        <v>5</v>
      </c>
      <c r="S1523" s="3">
        <v>0</v>
      </c>
      <c r="T1523" s="3">
        <v>0</v>
      </c>
      <c r="U1523" s="3">
        <v>13004.3648466411</v>
      </c>
      <c r="V1523" s="3">
        <v>1</v>
      </c>
    </row>
    <row r="1524" spans="1:22" ht="21.75" customHeight="1" x14ac:dyDescent="0.3">
      <c r="A1524" s="3" t="s">
        <v>1550</v>
      </c>
      <c r="B1524" s="3">
        <v>68</v>
      </c>
      <c r="C1524" s="3" t="s">
        <v>31</v>
      </c>
      <c r="D1524" s="3" t="s">
        <v>26</v>
      </c>
      <c r="E1524" s="3">
        <v>39713.889116223501</v>
      </c>
      <c r="F1524" s="3">
        <v>25</v>
      </c>
      <c r="G1524" s="3">
        <v>2169.5259755717598</v>
      </c>
      <c r="H1524" s="3">
        <v>10</v>
      </c>
      <c r="I1524" s="3">
        <v>718.15487470305402</v>
      </c>
      <c r="J1524" s="3">
        <v>5</v>
      </c>
      <c r="K1524" s="3">
        <v>787.86888332235003</v>
      </c>
      <c r="L1524" s="3">
        <v>61</v>
      </c>
      <c r="M1524" s="3">
        <v>3</v>
      </c>
      <c r="N1524" s="3">
        <v>5</v>
      </c>
      <c r="O1524" s="3">
        <v>628</v>
      </c>
      <c r="P1524" s="3">
        <v>2</v>
      </c>
      <c r="Q1524" s="3">
        <v>5751.1513214010101</v>
      </c>
      <c r="R1524" s="3">
        <v>1</v>
      </c>
      <c r="S1524" s="3">
        <v>0</v>
      </c>
      <c r="T1524" s="3">
        <v>0</v>
      </c>
      <c r="U1524" s="3">
        <v>12918.800152648801</v>
      </c>
      <c r="V1524" s="3">
        <v>0</v>
      </c>
    </row>
    <row r="1525" spans="1:22" ht="21.75" customHeight="1" x14ac:dyDescent="0.3">
      <c r="A1525" s="3" t="s">
        <v>1551</v>
      </c>
      <c r="B1525" s="3">
        <v>66</v>
      </c>
      <c r="C1525" s="3" t="s">
        <v>28</v>
      </c>
      <c r="D1525" s="3" t="s">
        <v>24</v>
      </c>
      <c r="E1525" s="3">
        <v>67391.083507057803</v>
      </c>
      <c r="F1525" s="3">
        <v>56</v>
      </c>
      <c r="G1525" s="3">
        <v>1324.8677190558201</v>
      </c>
      <c r="H1525" s="3">
        <v>5</v>
      </c>
      <c r="I1525" s="3">
        <v>633.32164175326295</v>
      </c>
      <c r="J1525" s="3">
        <v>0</v>
      </c>
      <c r="K1525" s="3">
        <v>766.873683980245</v>
      </c>
      <c r="L1525" s="3">
        <v>12</v>
      </c>
      <c r="M1525" s="3">
        <v>9</v>
      </c>
      <c r="N1525" s="3">
        <v>2</v>
      </c>
      <c r="O1525" s="3">
        <v>633</v>
      </c>
      <c r="P1525" s="3">
        <v>5</v>
      </c>
      <c r="Q1525" s="3">
        <v>15476.897689966099</v>
      </c>
      <c r="R1525" s="3">
        <v>2</v>
      </c>
      <c r="S1525" s="3">
        <v>0</v>
      </c>
      <c r="T1525" s="3">
        <v>0</v>
      </c>
      <c r="U1525" s="3">
        <v>1282.3889322075099</v>
      </c>
      <c r="V1525" s="3">
        <v>0</v>
      </c>
    </row>
    <row r="1526" spans="1:22" ht="21.75" customHeight="1" x14ac:dyDescent="0.3">
      <c r="A1526" s="3" t="s">
        <v>1552</v>
      </c>
      <c r="B1526" s="3">
        <v>31</v>
      </c>
      <c r="C1526" s="3" t="s">
        <v>28</v>
      </c>
      <c r="D1526" s="3" t="s">
        <v>33</v>
      </c>
      <c r="E1526" s="3">
        <v>56853.6052234628</v>
      </c>
      <c r="F1526" s="3">
        <v>145</v>
      </c>
      <c r="G1526" s="3">
        <v>2693.4549867042301</v>
      </c>
      <c r="H1526" s="3">
        <v>7</v>
      </c>
      <c r="I1526" s="3">
        <v>1152.2174491868</v>
      </c>
      <c r="J1526" s="3">
        <v>22</v>
      </c>
      <c r="K1526" s="3">
        <v>364.51365330037299</v>
      </c>
      <c r="L1526" s="3">
        <v>58</v>
      </c>
      <c r="M1526" s="3">
        <v>17</v>
      </c>
      <c r="N1526" s="3">
        <v>9</v>
      </c>
      <c r="O1526" s="3">
        <v>807</v>
      </c>
      <c r="P1526" s="3">
        <v>2</v>
      </c>
      <c r="Q1526" s="3">
        <v>5013.2374841797</v>
      </c>
      <c r="R1526" s="3">
        <v>5</v>
      </c>
      <c r="S1526" s="3">
        <v>0</v>
      </c>
      <c r="T1526" s="3">
        <v>0</v>
      </c>
      <c r="U1526" s="3">
        <v>6250.7648518175902</v>
      </c>
      <c r="V1526" s="3">
        <v>1</v>
      </c>
    </row>
    <row r="1527" spans="1:22" ht="21.75" customHeight="1" x14ac:dyDescent="0.3">
      <c r="A1527" s="3" t="s">
        <v>1553</v>
      </c>
      <c r="B1527" s="3">
        <v>35</v>
      </c>
      <c r="C1527" s="3" t="s">
        <v>23</v>
      </c>
      <c r="D1527" s="3" t="s">
        <v>33</v>
      </c>
      <c r="E1527" s="3">
        <v>77822.127060559898</v>
      </c>
      <c r="F1527" s="3">
        <v>136</v>
      </c>
      <c r="G1527" s="3">
        <v>1307.2637718937899</v>
      </c>
      <c r="H1527" s="3">
        <v>8</v>
      </c>
      <c r="I1527" s="3">
        <v>1361.1793222025799</v>
      </c>
      <c r="J1527" s="3">
        <v>40</v>
      </c>
      <c r="K1527" s="3">
        <v>273.40152149859102</v>
      </c>
      <c r="L1527" s="3">
        <v>27</v>
      </c>
      <c r="M1527" s="3">
        <v>12</v>
      </c>
      <c r="N1527" s="3">
        <v>8</v>
      </c>
      <c r="O1527" s="3">
        <v>868</v>
      </c>
      <c r="P1527" s="3">
        <v>3</v>
      </c>
      <c r="Q1527" s="3">
        <v>16265.451396542299</v>
      </c>
      <c r="R1527" s="3">
        <v>4</v>
      </c>
      <c r="S1527" s="3">
        <v>0</v>
      </c>
      <c r="T1527" s="3">
        <v>0</v>
      </c>
      <c r="U1527" s="3">
        <v>8446.8821348501497</v>
      </c>
      <c r="V1527" s="3">
        <v>1</v>
      </c>
    </row>
    <row r="1528" spans="1:22" ht="21.75" customHeight="1" x14ac:dyDescent="0.3">
      <c r="A1528" s="3" t="s">
        <v>1554</v>
      </c>
      <c r="B1528" s="3">
        <v>43</v>
      </c>
      <c r="C1528" s="3" t="s">
        <v>31</v>
      </c>
      <c r="D1528" s="3" t="s">
        <v>24</v>
      </c>
      <c r="E1528" s="3">
        <v>51570.994441139897</v>
      </c>
      <c r="F1528" s="3">
        <v>222</v>
      </c>
      <c r="G1528" s="3">
        <v>633.78998875748596</v>
      </c>
      <c r="H1528" s="3">
        <v>4</v>
      </c>
      <c r="I1528" s="3">
        <v>381.62660445512802</v>
      </c>
      <c r="J1528" s="3">
        <v>32</v>
      </c>
      <c r="K1528" s="3">
        <v>607.50532771706196</v>
      </c>
      <c r="L1528" s="3">
        <v>5</v>
      </c>
      <c r="M1528" s="3">
        <v>16</v>
      </c>
      <c r="N1528" s="3">
        <v>0</v>
      </c>
      <c r="O1528" s="3">
        <v>896</v>
      </c>
      <c r="P1528" s="3">
        <v>5</v>
      </c>
      <c r="Q1528" s="3">
        <v>5382.2131614989603</v>
      </c>
      <c r="R1528" s="3">
        <v>4</v>
      </c>
      <c r="S1528" s="3">
        <v>0</v>
      </c>
      <c r="T1528" s="3">
        <v>0</v>
      </c>
      <c r="U1528" s="3">
        <v>8788.4497677363597</v>
      </c>
      <c r="V1528" s="3">
        <v>1</v>
      </c>
    </row>
    <row r="1529" spans="1:22" ht="21.75" customHeight="1" x14ac:dyDescent="0.3">
      <c r="A1529" s="3" t="s">
        <v>1555</v>
      </c>
      <c r="B1529" s="3">
        <v>38</v>
      </c>
      <c r="C1529" s="3" t="s">
        <v>23</v>
      </c>
      <c r="D1529" s="3" t="s">
        <v>26</v>
      </c>
      <c r="E1529" s="3">
        <v>31328.0831521451</v>
      </c>
      <c r="F1529" s="3">
        <v>165</v>
      </c>
      <c r="G1529" s="3">
        <v>1305.8359874303601</v>
      </c>
      <c r="H1529" s="3">
        <v>6</v>
      </c>
      <c r="I1529" s="3">
        <v>1017.6832848676301</v>
      </c>
      <c r="J1529" s="3">
        <v>13</v>
      </c>
      <c r="K1529" s="3">
        <v>180.72569504227599</v>
      </c>
      <c r="L1529" s="3">
        <v>60</v>
      </c>
      <c r="M1529" s="3">
        <v>13</v>
      </c>
      <c r="N1529" s="3">
        <v>6</v>
      </c>
      <c r="O1529" s="3">
        <v>725</v>
      </c>
      <c r="P1529" s="3">
        <v>0</v>
      </c>
      <c r="Q1529" s="3">
        <v>19455.206325649098</v>
      </c>
      <c r="R1529" s="3">
        <v>2</v>
      </c>
      <c r="S1529" s="3">
        <v>0</v>
      </c>
      <c r="T1529" s="3">
        <v>0</v>
      </c>
      <c r="U1529" s="3">
        <v>10426.8609969318</v>
      </c>
      <c r="V1529" s="3">
        <v>0</v>
      </c>
    </row>
    <row r="1530" spans="1:22" ht="21.75" customHeight="1" x14ac:dyDescent="0.3">
      <c r="A1530" s="3" t="s">
        <v>1556</v>
      </c>
      <c r="B1530" s="3">
        <v>27</v>
      </c>
      <c r="C1530" s="3" t="s">
        <v>31</v>
      </c>
      <c r="D1530" s="3" t="s">
        <v>33</v>
      </c>
      <c r="E1530" s="3">
        <v>71185.628543872794</v>
      </c>
      <c r="F1530" s="3">
        <v>205</v>
      </c>
      <c r="G1530" s="3">
        <v>1881.4561857431099</v>
      </c>
      <c r="H1530" s="3">
        <v>0</v>
      </c>
      <c r="I1530" s="3">
        <v>669.66448510207397</v>
      </c>
      <c r="J1530" s="3">
        <v>27</v>
      </c>
      <c r="K1530" s="3">
        <v>534.94967222862795</v>
      </c>
      <c r="L1530" s="3">
        <v>60</v>
      </c>
      <c r="M1530" s="3">
        <v>18</v>
      </c>
      <c r="N1530" s="3">
        <v>8</v>
      </c>
      <c r="O1530" s="3">
        <v>877</v>
      </c>
      <c r="P1530" s="3">
        <v>1</v>
      </c>
      <c r="Q1530" s="3">
        <v>13525.938947610101</v>
      </c>
      <c r="R1530" s="3">
        <v>3</v>
      </c>
      <c r="S1530" s="3">
        <v>0</v>
      </c>
      <c r="T1530" s="3">
        <v>0</v>
      </c>
      <c r="U1530" s="3">
        <v>10327.226776985101</v>
      </c>
      <c r="V1530" s="3">
        <v>0</v>
      </c>
    </row>
    <row r="1531" spans="1:22" ht="21.75" customHeight="1" x14ac:dyDescent="0.3">
      <c r="A1531" s="3" t="s">
        <v>1557</v>
      </c>
      <c r="B1531" s="3">
        <v>50</v>
      </c>
      <c r="C1531" s="3" t="s">
        <v>23</v>
      </c>
      <c r="D1531" s="3" t="s">
        <v>33</v>
      </c>
      <c r="E1531" s="3">
        <v>39617.780657661497</v>
      </c>
      <c r="F1531" s="3">
        <v>138</v>
      </c>
      <c r="G1531" s="3">
        <v>2849.2399979567899</v>
      </c>
      <c r="H1531" s="3">
        <v>10</v>
      </c>
      <c r="I1531" s="3">
        <v>286.45466063276001</v>
      </c>
      <c r="J1531" s="3">
        <v>28</v>
      </c>
      <c r="K1531" s="3">
        <v>1207.5656216402001</v>
      </c>
      <c r="L1531" s="3">
        <v>44</v>
      </c>
      <c r="M1531" s="3">
        <v>17</v>
      </c>
      <c r="N1531" s="3">
        <v>4</v>
      </c>
      <c r="O1531" s="3">
        <v>881</v>
      </c>
      <c r="P1531" s="3">
        <v>1</v>
      </c>
      <c r="Q1531" s="3">
        <v>9695.5403211700595</v>
      </c>
      <c r="R1531" s="3">
        <v>1</v>
      </c>
      <c r="S1531" s="3">
        <v>0</v>
      </c>
      <c r="T1531" s="3">
        <v>0</v>
      </c>
      <c r="U1531" s="3">
        <v>8739.9938139241494</v>
      </c>
      <c r="V1531" s="3">
        <v>0</v>
      </c>
    </row>
    <row r="1532" spans="1:22" ht="21.75" customHeight="1" x14ac:dyDescent="0.3">
      <c r="A1532" s="3" t="s">
        <v>1558</v>
      </c>
      <c r="B1532" s="3">
        <v>40</v>
      </c>
      <c r="C1532" s="3" t="s">
        <v>28</v>
      </c>
      <c r="D1532" s="3" t="s">
        <v>33</v>
      </c>
      <c r="E1532" s="3">
        <v>55317.634286013701</v>
      </c>
      <c r="F1532" s="3">
        <v>59</v>
      </c>
      <c r="G1532" s="3">
        <v>984.13092196124001</v>
      </c>
      <c r="H1532" s="3">
        <v>7</v>
      </c>
      <c r="I1532" s="3">
        <v>851.69703726705302</v>
      </c>
      <c r="J1532" s="3">
        <v>42</v>
      </c>
      <c r="K1532" s="3">
        <v>247.89429591220801</v>
      </c>
      <c r="L1532" s="3">
        <v>11</v>
      </c>
      <c r="M1532" s="3">
        <v>7</v>
      </c>
      <c r="N1532" s="3">
        <v>2</v>
      </c>
      <c r="O1532" s="3">
        <v>532</v>
      </c>
      <c r="P1532" s="3">
        <v>2</v>
      </c>
      <c r="Q1532" s="3">
        <v>13821.6959865711</v>
      </c>
      <c r="R1532" s="3">
        <v>7</v>
      </c>
      <c r="S1532" s="3">
        <v>0</v>
      </c>
      <c r="T1532" s="3">
        <v>0</v>
      </c>
      <c r="U1532" s="3">
        <v>10890.9840683163</v>
      </c>
      <c r="V1532" s="3">
        <v>1</v>
      </c>
    </row>
    <row r="1533" spans="1:22" ht="21.75" customHeight="1" x14ac:dyDescent="0.3">
      <c r="A1533" s="3" t="s">
        <v>1559</v>
      </c>
      <c r="B1533" s="3">
        <v>36</v>
      </c>
      <c r="C1533" s="3" t="s">
        <v>23</v>
      </c>
      <c r="D1533" s="3" t="s">
        <v>33</v>
      </c>
      <c r="E1533" s="3">
        <v>53342.900408641399</v>
      </c>
      <c r="F1533" s="3">
        <v>180</v>
      </c>
      <c r="G1533" s="3">
        <v>2826.95932578472</v>
      </c>
      <c r="H1533" s="3">
        <v>2</v>
      </c>
      <c r="I1533" s="3">
        <v>508.40177693365399</v>
      </c>
      <c r="J1533" s="3">
        <v>39</v>
      </c>
      <c r="K1533" s="3">
        <v>304.46519417616798</v>
      </c>
      <c r="L1533" s="3">
        <v>34</v>
      </c>
      <c r="M1533" s="3">
        <v>17</v>
      </c>
      <c r="N1533" s="3">
        <v>9</v>
      </c>
      <c r="O1533" s="3">
        <v>750</v>
      </c>
      <c r="P1533" s="3">
        <v>4</v>
      </c>
      <c r="Q1533" s="3">
        <v>8072.7313367659199</v>
      </c>
      <c r="R1533" s="3">
        <v>4</v>
      </c>
      <c r="S1533" s="3">
        <v>0</v>
      </c>
      <c r="T1533" s="3">
        <v>0</v>
      </c>
      <c r="U1533" s="3">
        <v>7203.0609394850499</v>
      </c>
      <c r="V1533" s="3">
        <v>1</v>
      </c>
    </row>
    <row r="1534" spans="1:22" ht="21.75" customHeight="1" x14ac:dyDescent="0.3">
      <c r="A1534" s="3" t="s">
        <v>1560</v>
      </c>
      <c r="B1534" s="3">
        <v>42</v>
      </c>
      <c r="C1534" s="3" t="s">
        <v>31</v>
      </c>
      <c r="D1534" s="3" t="s">
        <v>33</v>
      </c>
      <c r="E1534" s="3">
        <v>50821.3279397816</v>
      </c>
      <c r="F1534" s="3">
        <v>179</v>
      </c>
      <c r="G1534" s="3">
        <v>1348.0652446402901</v>
      </c>
      <c r="H1534" s="3">
        <v>0</v>
      </c>
      <c r="I1534" s="3">
        <v>247.78637026993101</v>
      </c>
      <c r="J1534" s="3">
        <v>22</v>
      </c>
      <c r="K1534" s="3">
        <v>345.63464623124901</v>
      </c>
      <c r="L1534" s="3">
        <v>61</v>
      </c>
      <c r="M1534" s="3">
        <v>15</v>
      </c>
      <c r="N1534" s="3">
        <v>3</v>
      </c>
      <c r="O1534" s="3">
        <v>566</v>
      </c>
      <c r="P1534" s="3">
        <v>2</v>
      </c>
      <c r="Q1534" s="3">
        <v>12135.6414536499</v>
      </c>
      <c r="R1534" s="3">
        <v>0</v>
      </c>
      <c r="S1534" s="3">
        <v>0</v>
      </c>
      <c r="T1534" s="3">
        <v>0</v>
      </c>
      <c r="U1534" s="3">
        <v>14231.287200798</v>
      </c>
      <c r="V1534" s="3">
        <v>1</v>
      </c>
    </row>
    <row r="1535" spans="1:22" ht="21.75" customHeight="1" x14ac:dyDescent="0.3">
      <c r="A1535" s="3" t="s">
        <v>1561</v>
      </c>
      <c r="B1535" s="3">
        <v>56</v>
      </c>
      <c r="C1535" s="3" t="s">
        <v>31</v>
      </c>
      <c r="D1535" s="3" t="s">
        <v>26</v>
      </c>
      <c r="E1535" s="3">
        <v>46943.240500810403</v>
      </c>
      <c r="F1535" s="3">
        <v>117</v>
      </c>
      <c r="G1535" s="3">
        <v>1143.8363944984001</v>
      </c>
      <c r="H1535" s="3">
        <v>5</v>
      </c>
      <c r="I1535" s="3">
        <v>526.39083472141294</v>
      </c>
      <c r="J1535" s="3">
        <v>43</v>
      </c>
      <c r="K1535" s="3">
        <v>275.50083370420401</v>
      </c>
      <c r="L1535" s="3">
        <v>4</v>
      </c>
      <c r="M1535" s="3">
        <v>10</v>
      </c>
      <c r="N1535" s="3">
        <v>7</v>
      </c>
      <c r="O1535" s="3">
        <v>815</v>
      </c>
      <c r="P1535" s="3">
        <v>3</v>
      </c>
      <c r="Q1535" s="3">
        <v>6011.2142047089401</v>
      </c>
      <c r="R1535" s="3">
        <v>1</v>
      </c>
      <c r="S1535" s="3">
        <v>0</v>
      </c>
      <c r="T1535" s="3">
        <v>0</v>
      </c>
      <c r="U1535" s="3">
        <v>16304.8217119401</v>
      </c>
      <c r="V1535" s="3">
        <v>0</v>
      </c>
    </row>
    <row r="1536" spans="1:22" ht="21.75" customHeight="1" x14ac:dyDescent="0.3">
      <c r="A1536" s="3" t="s">
        <v>1562</v>
      </c>
      <c r="B1536" s="3">
        <v>35</v>
      </c>
      <c r="C1536" s="3" t="s">
        <v>28</v>
      </c>
      <c r="D1536" s="3" t="s">
        <v>24</v>
      </c>
      <c r="E1536" s="3">
        <v>20261.405626001299</v>
      </c>
      <c r="F1536" s="3">
        <v>218</v>
      </c>
      <c r="G1536" s="3">
        <v>2120.5288994934399</v>
      </c>
      <c r="H1536" s="3">
        <v>7</v>
      </c>
      <c r="I1536" s="3">
        <v>440.279128730151</v>
      </c>
      <c r="J1536" s="3">
        <v>37</v>
      </c>
      <c r="K1536" s="3">
        <v>288.17291421668102</v>
      </c>
      <c r="L1536" s="3">
        <v>65</v>
      </c>
      <c r="M1536" s="3">
        <v>16</v>
      </c>
      <c r="N1536" s="3">
        <v>2</v>
      </c>
      <c r="O1536" s="3">
        <v>890</v>
      </c>
      <c r="P1536" s="3">
        <v>0</v>
      </c>
      <c r="Q1536" s="3">
        <v>13780.118988726201</v>
      </c>
      <c r="R1536" s="3">
        <v>2</v>
      </c>
      <c r="S1536" s="3">
        <v>0</v>
      </c>
      <c r="T1536" s="3">
        <v>0</v>
      </c>
      <c r="U1536" s="3">
        <v>13704.060462667099</v>
      </c>
      <c r="V1536" s="3">
        <v>0</v>
      </c>
    </row>
    <row r="1537" spans="1:22" ht="21.75" customHeight="1" x14ac:dyDescent="0.3">
      <c r="A1537" s="3" t="s">
        <v>1563</v>
      </c>
      <c r="B1537" s="3">
        <v>25</v>
      </c>
      <c r="C1537" s="3" t="s">
        <v>31</v>
      </c>
      <c r="D1537" s="3" t="s">
        <v>26</v>
      </c>
      <c r="E1537" s="3">
        <v>31962.129356652302</v>
      </c>
      <c r="F1537" s="3">
        <v>151</v>
      </c>
      <c r="G1537" s="3">
        <v>2638.6862358438998</v>
      </c>
      <c r="H1537" s="3">
        <v>10</v>
      </c>
      <c r="I1537" s="3">
        <v>573.65960142781296</v>
      </c>
      <c r="J1537" s="3">
        <v>48</v>
      </c>
      <c r="K1537" s="3">
        <v>929.74760430138497</v>
      </c>
      <c r="L1537" s="3">
        <v>74</v>
      </c>
      <c r="M1537" s="3">
        <v>17</v>
      </c>
      <c r="N1537" s="3">
        <v>4</v>
      </c>
      <c r="O1537" s="3">
        <v>678</v>
      </c>
      <c r="P1537" s="3">
        <v>3</v>
      </c>
      <c r="Q1537" s="3">
        <v>10484.9080813481</v>
      </c>
      <c r="R1537" s="3">
        <v>4</v>
      </c>
      <c r="S1537" s="3">
        <v>0</v>
      </c>
      <c r="T1537" s="3">
        <v>1</v>
      </c>
      <c r="U1537" s="3">
        <v>11275.553138872199</v>
      </c>
      <c r="V1537" s="3">
        <v>1</v>
      </c>
    </row>
    <row r="1538" spans="1:22" ht="21.75" customHeight="1" x14ac:dyDescent="0.3">
      <c r="A1538" s="3" t="s">
        <v>1564</v>
      </c>
      <c r="B1538" s="3">
        <v>27</v>
      </c>
      <c r="C1538" s="3" t="s">
        <v>23</v>
      </c>
      <c r="D1538" s="3" t="s">
        <v>26</v>
      </c>
      <c r="E1538" s="3">
        <v>70198.381800148607</v>
      </c>
      <c r="F1538" s="3">
        <v>125</v>
      </c>
      <c r="G1538" s="3">
        <v>1945.6993178359901</v>
      </c>
      <c r="H1538" s="3">
        <v>2</v>
      </c>
      <c r="I1538" s="3">
        <v>335.94057306620903</v>
      </c>
      <c r="J1538" s="3">
        <v>42</v>
      </c>
      <c r="K1538" s="3">
        <v>515.68198487775703</v>
      </c>
      <c r="L1538" s="3">
        <v>67</v>
      </c>
      <c r="M1538" s="3">
        <v>18</v>
      </c>
      <c r="N1538" s="3">
        <v>2</v>
      </c>
      <c r="O1538" s="3">
        <v>783</v>
      </c>
      <c r="P1538" s="3">
        <v>4</v>
      </c>
      <c r="Q1538" s="3">
        <v>10761.723907400399</v>
      </c>
      <c r="R1538" s="3">
        <v>7</v>
      </c>
      <c r="S1538" s="3">
        <v>0</v>
      </c>
      <c r="T1538" s="3">
        <v>0</v>
      </c>
      <c r="U1538" s="3">
        <v>9625.2673389964602</v>
      </c>
      <c r="V1538" s="3">
        <v>1</v>
      </c>
    </row>
    <row r="1539" spans="1:22" ht="21.75" customHeight="1" x14ac:dyDescent="0.3">
      <c r="A1539" s="3" t="s">
        <v>1565</v>
      </c>
      <c r="B1539" s="3">
        <v>44</v>
      </c>
      <c r="C1539" s="3" t="s">
        <v>28</v>
      </c>
      <c r="D1539" s="3" t="s">
        <v>33</v>
      </c>
      <c r="E1539" s="3">
        <v>57718.412919936702</v>
      </c>
      <c r="F1539" s="3">
        <v>38</v>
      </c>
      <c r="G1539" s="3">
        <v>368.074593527866</v>
      </c>
      <c r="H1539" s="3">
        <v>0</v>
      </c>
      <c r="I1539" s="3">
        <v>661.70096198082501</v>
      </c>
      <c r="J1539" s="3">
        <v>9</v>
      </c>
      <c r="K1539" s="3">
        <v>727.33770137636304</v>
      </c>
      <c r="L1539" s="3">
        <v>64</v>
      </c>
      <c r="M1539" s="3">
        <v>17</v>
      </c>
      <c r="N1539" s="3">
        <v>5</v>
      </c>
      <c r="O1539" s="3">
        <v>378</v>
      </c>
      <c r="P1539" s="3">
        <v>1</v>
      </c>
      <c r="Q1539" s="3">
        <v>11748.254362474199</v>
      </c>
      <c r="R1539" s="3">
        <v>4</v>
      </c>
      <c r="S1539" s="3">
        <v>0</v>
      </c>
      <c r="T1539" s="3">
        <v>0</v>
      </c>
      <c r="U1539" s="3">
        <v>7813.7354168358497</v>
      </c>
      <c r="V1539" s="3">
        <v>1</v>
      </c>
    </row>
    <row r="1540" spans="1:22" ht="21.75" customHeight="1" x14ac:dyDescent="0.3">
      <c r="A1540" s="3" t="s">
        <v>1566</v>
      </c>
      <c r="B1540" s="3">
        <v>37</v>
      </c>
      <c r="C1540" s="3" t="s">
        <v>31</v>
      </c>
      <c r="D1540" s="3" t="s">
        <v>26</v>
      </c>
      <c r="E1540" s="3">
        <v>84367.346911276298</v>
      </c>
      <c r="F1540" s="3">
        <v>73</v>
      </c>
      <c r="G1540" s="3">
        <v>1766.42854740958</v>
      </c>
      <c r="H1540" s="3">
        <v>2</v>
      </c>
      <c r="I1540" s="3">
        <v>550.36280517061005</v>
      </c>
      <c r="J1540" s="3">
        <v>26</v>
      </c>
      <c r="K1540" s="3">
        <v>799.85843983376606</v>
      </c>
      <c r="L1540" s="3">
        <v>79</v>
      </c>
      <c r="M1540" s="3">
        <v>13</v>
      </c>
      <c r="N1540" s="3">
        <v>0</v>
      </c>
      <c r="O1540" s="3">
        <v>541</v>
      </c>
      <c r="P1540" s="3">
        <v>4</v>
      </c>
      <c r="Q1540" s="3">
        <v>6663.2177591424897</v>
      </c>
      <c r="R1540" s="3">
        <v>5</v>
      </c>
      <c r="S1540" s="3">
        <v>0</v>
      </c>
      <c r="T1540" s="3">
        <v>0</v>
      </c>
      <c r="U1540" s="3">
        <v>11027.7580037146</v>
      </c>
      <c r="V1540" s="3">
        <v>1</v>
      </c>
    </row>
    <row r="1541" spans="1:22" ht="21.75" customHeight="1" x14ac:dyDescent="0.3">
      <c r="A1541" s="3" t="s">
        <v>1567</v>
      </c>
      <c r="B1541" s="3">
        <v>44</v>
      </c>
      <c r="C1541" s="3" t="s">
        <v>31</v>
      </c>
      <c r="D1541" s="3" t="s">
        <v>33</v>
      </c>
      <c r="E1541" s="3">
        <v>31321.313203379399</v>
      </c>
      <c r="F1541" s="3">
        <v>71</v>
      </c>
      <c r="G1541" s="3">
        <v>3239.7311904913099</v>
      </c>
      <c r="H1541" s="3">
        <v>4</v>
      </c>
      <c r="I1541" s="3">
        <v>931.46485700098003</v>
      </c>
      <c r="J1541" s="3">
        <v>7</v>
      </c>
      <c r="K1541" s="3">
        <v>48.9639094702015</v>
      </c>
      <c r="L1541" s="3">
        <v>65</v>
      </c>
      <c r="M1541" s="3">
        <v>16</v>
      </c>
      <c r="N1541" s="3">
        <v>6</v>
      </c>
      <c r="O1541" s="3">
        <v>705</v>
      </c>
      <c r="P1541" s="3">
        <v>3</v>
      </c>
      <c r="Q1541" s="3">
        <v>24467.334289905499</v>
      </c>
      <c r="R1541" s="3">
        <v>2</v>
      </c>
      <c r="S1541" s="3">
        <v>0</v>
      </c>
      <c r="T1541" s="3">
        <v>0</v>
      </c>
      <c r="U1541" s="3">
        <v>9162.7711259327498</v>
      </c>
      <c r="V1541" s="3">
        <v>0</v>
      </c>
    </row>
    <row r="1542" spans="1:22" ht="21.75" customHeight="1" x14ac:dyDescent="0.3">
      <c r="A1542" s="3" t="s">
        <v>1568</v>
      </c>
      <c r="B1542" s="3">
        <v>31</v>
      </c>
      <c r="C1542" s="3" t="s">
        <v>23</v>
      </c>
      <c r="D1542" s="3" t="s">
        <v>26</v>
      </c>
      <c r="E1542" s="3">
        <v>49448.190103656103</v>
      </c>
      <c r="F1542" s="3">
        <v>60</v>
      </c>
      <c r="G1542" s="3">
        <v>10</v>
      </c>
      <c r="H1542" s="3">
        <v>10</v>
      </c>
      <c r="I1542" s="3">
        <v>1007.7386452394099</v>
      </c>
      <c r="J1542" s="3">
        <v>43</v>
      </c>
      <c r="K1542" s="3">
        <v>307.67215006367599</v>
      </c>
      <c r="L1542" s="3">
        <v>40</v>
      </c>
      <c r="M1542" s="3">
        <v>7</v>
      </c>
      <c r="N1542" s="3">
        <v>5</v>
      </c>
      <c r="O1542" s="3">
        <v>575</v>
      </c>
      <c r="P1542" s="3">
        <v>1</v>
      </c>
      <c r="Q1542" s="3">
        <v>10774.7884725978</v>
      </c>
      <c r="R1542" s="3">
        <v>0</v>
      </c>
      <c r="S1542" s="3">
        <v>0</v>
      </c>
      <c r="T1542" s="3">
        <v>0</v>
      </c>
      <c r="U1542" s="3">
        <v>12908.0687873631</v>
      </c>
      <c r="V1542" s="3">
        <v>1</v>
      </c>
    </row>
    <row r="1543" spans="1:22" ht="21.75" customHeight="1" x14ac:dyDescent="0.3">
      <c r="A1543" s="3" t="s">
        <v>1569</v>
      </c>
      <c r="B1543" s="3">
        <v>34</v>
      </c>
      <c r="C1543" s="3" t="s">
        <v>23</v>
      </c>
      <c r="D1543" s="3" t="s">
        <v>33</v>
      </c>
      <c r="E1543" s="3">
        <v>70937.483341304804</v>
      </c>
      <c r="F1543" s="3">
        <v>65</v>
      </c>
      <c r="G1543" s="3">
        <v>1798.73512383562</v>
      </c>
      <c r="H1543" s="3">
        <v>7</v>
      </c>
      <c r="I1543" s="3">
        <v>891.05200187245498</v>
      </c>
      <c r="J1543" s="3">
        <v>3</v>
      </c>
      <c r="K1543" s="3">
        <v>273.28296011421799</v>
      </c>
      <c r="L1543" s="3">
        <v>26</v>
      </c>
      <c r="M1543" s="3">
        <v>14</v>
      </c>
      <c r="N1543" s="3">
        <v>5</v>
      </c>
      <c r="O1543" s="3">
        <v>477</v>
      </c>
      <c r="P1543" s="3">
        <v>0</v>
      </c>
      <c r="Q1543" s="3">
        <v>18592.6454725445</v>
      </c>
      <c r="R1543" s="3">
        <v>5</v>
      </c>
      <c r="S1543" s="3">
        <v>0</v>
      </c>
      <c r="T1543" s="3">
        <v>0</v>
      </c>
      <c r="U1543" s="3">
        <v>6042.1358172268801</v>
      </c>
      <c r="V1543" s="3">
        <v>1</v>
      </c>
    </row>
    <row r="1544" spans="1:22" ht="21.75" customHeight="1" x14ac:dyDescent="0.3">
      <c r="A1544" s="3" t="s">
        <v>1570</v>
      </c>
      <c r="B1544" s="3">
        <v>45</v>
      </c>
      <c r="C1544" s="3" t="s">
        <v>28</v>
      </c>
      <c r="D1544" s="3" t="s">
        <v>33</v>
      </c>
      <c r="E1544" s="3">
        <v>39815.1768136338</v>
      </c>
      <c r="F1544" s="3">
        <v>223</v>
      </c>
      <c r="G1544" s="3">
        <v>1272.3481517059099</v>
      </c>
      <c r="H1544" s="3">
        <v>8</v>
      </c>
      <c r="I1544" s="3">
        <v>717.59443974427199</v>
      </c>
      <c r="J1544" s="3">
        <v>20</v>
      </c>
      <c r="K1544" s="3">
        <v>0</v>
      </c>
      <c r="L1544" s="3">
        <v>75</v>
      </c>
      <c r="M1544" s="3">
        <v>16</v>
      </c>
      <c r="N1544" s="3">
        <v>2</v>
      </c>
      <c r="O1544" s="3">
        <v>842</v>
      </c>
      <c r="P1544" s="3">
        <v>2</v>
      </c>
      <c r="Q1544" s="3">
        <v>5012.8970342353296</v>
      </c>
      <c r="R1544" s="3">
        <v>0</v>
      </c>
      <c r="S1544" s="3">
        <v>0</v>
      </c>
      <c r="T1544" s="3">
        <v>1</v>
      </c>
      <c r="U1544" s="3">
        <v>13055.7590067325</v>
      </c>
      <c r="V1544" s="3">
        <v>1</v>
      </c>
    </row>
    <row r="1545" spans="1:22" ht="21.75" customHeight="1" x14ac:dyDescent="0.3">
      <c r="A1545" s="3" t="s">
        <v>1571</v>
      </c>
      <c r="B1545" s="3">
        <v>60</v>
      </c>
      <c r="C1545" s="3" t="s">
        <v>31</v>
      </c>
      <c r="D1545" s="3" t="s">
        <v>26</v>
      </c>
      <c r="E1545" s="3">
        <v>41263.393206003399</v>
      </c>
      <c r="F1545" s="3">
        <v>18</v>
      </c>
      <c r="G1545" s="3">
        <v>751.32890187327996</v>
      </c>
      <c r="H1545" s="3">
        <v>11</v>
      </c>
      <c r="I1545" s="3">
        <v>708.15034150768997</v>
      </c>
      <c r="J1545" s="3">
        <v>20</v>
      </c>
      <c r="K1545" s="3">
        <v>606.48813836175805</v>
      </c>
      <c r="L1545" s="3">
        <v>4</v>
      </c>
      <c r="M1545" s="3">
        <v>10</v>
      </c>
      <c r="N1545" s="3">
        <v>0</v>
      </c>
      <c r="O1545" s="3">
        <v>630</v>
      </c>
      <c r="P1545" s="3">
        <v>0</v>
      </c>
      <c r="Q1545" s="3">
        <v>0</v>
      </c>
      <c r="R1545" s="3">
        <v>4</v>
      </c>
      <c r="S1545" s="3">
        <v>0</v>
      </c>
      <c r="T1545" s="3">
        <v>0</v>
      </c>
      <c r="U1545" s="3">
        <v>9771.0427296476391</v>
      </c>
      <c r="V1545" s="3">
        <v>1</v>
      </c>
    </row>
    <row r="1546" spans="1:22" ht="21.75" customHeight="1" x14ac:dyDescent="0.3">
      <c r="A1546" s="3" t="s">
        <v>1572</v>
      </c>
      <c r="B1546" s="3">
        <v>64</v>
      </c>
      <c r="C1546" s="3" t="s">
        <v>23</v>
      </c>
      <c r="D1546" s="3" t="s">
        <v>26</v>
      </c>
      <c r="E1546" s="3">
        <v>44719.882436502703</v>
      </c>
      <c r="F1546" s="3">
        <v>136</v>
      </c>
      <c r="G1546" s="3">
        <v>2326.7089241109802</v>
      </c>
      <c r="H1546" s="3">
        <v>8</v>
      </c>
      <c r="I1546" s="3">
        <v>507.02375440602202</v>
      </c>
      <c r="J1546" s="3">
        <v>29</v>
      </c>
      <c r="K1546" s="3">
        <v>575.92224482062295</v>
      </c>
      <c r="L1546" s="3">
        <v>4</v>
      </c>
      <c r="M1546" s="3">
        <v>5</v>
      </c>
      <c r="N1546" s="3">
        <v>0</v>
      </c>
      <c r="O1546" s="3">
        <v>783</v>
      </c>
      <c r="P1546" s="3">
        <v>2</v>
      </c>
      <c r="Q1546" s="3">
        <v>13543.155112939499</v>
      </c>
      <c r="R1546" s="3">
        <v>3</v>
      </c>
      <c r="S1546" s="3">
        <v>0</v>
      </c>
      <c r="T1546" s="3">
        <v>0</v>
      </c>
      <c r="U1546" s="3">
        <v>10622.258609108199</v>
      </c>
      <c r="V1546" s="3">
        <v>0</v>
      </c>
    </row>
    <row r="1547" spans="1:22" ht="21.75" customHeight="1" x14ac:dyDescent="0.3">
      <c r="A1547" s="3" t="s">
        <v>1573</v>
      </c>
      <c r="B1547" s="3">
        <v>45</v>
      </c>
      <c r="C1547" s="3" t="s">
        <v>28</v>
      </c>
      <c r="D1547" s="3" t="s">
        <v>24</v>
      </c>
      <c r="E1547" s="3">
        <v>41983.739690062102</v>
      </c>
      <c r="F1547" s="3">
        <v>80</v>
      </c>
      <c r="G1547" s="3">
        <v>109.76518007432</v>
      </c>
      <c r="H1547" s="3">
        <v>3</v>
      </c>
      <c r="I1547" s="3">
        <v>515.45186920652202</v>
      </c>
      <c r="J1547" s="3">
        <v>12</v>
      </c>
      <c r="K1547" s="3">
        <v>830.58624504429395</v>
      </c>
      <c r="L1547" s="3">
        <v>12</v>
      </c>
      <c r="M1547" s="3">
        <v>18</v>
      </c>
      <c r="N1547" s="3">
        <v>6</v>
      </c>
      <c r="O1547" s="3">
        <v>852</v>
      </c>
      <c r="P1547" s="3">
        <v>0</v>
      </c>
      <c r="Q1547" s="3">
        <v>18395.924727079899</v>
      </c>
      <c r="R1547" s="3">
        <v>0</v>
      </c>
      <c r="S1547" s="3">
        <v>0</v>
      </c>
      <c r="T1547" s="3">
        <v>0</v>
      </c>
      <c r="U1547" s="3">
        <v>6900.46656821324</v>
      </c>
      <c r="V1547" s="3">
        <v>0</v>
      </c>
    </row>
    <row r="1548" spans="1:22" ht="21.75" customHeight="1" x14ac:dyDescent="0.3">
      <c r="A1548" s="3" t="s">
        <v>1574</v>
      </c>
      <c r="B1548" s="3">
        <v>66</v>
      </c>
      <c r="C1548" s="3" t="s">
        <v>31</v>
      </c>
      <c r="D1548" s="3" t="s">
        <v>24</v>
      </c>
      <c r="E1548" s="3">
        <v>59572.353172651201</v>
      </c>
      <c r="F1548" s="3">
        <v>124</v>
      </c>
      <c r="G1548" s="3">
        <v>1219.8331619016401</v>
      </c>
      <c r="H1548" s="3">
        <v>7</v>
      </c>
      <c r="I1548" s="3">
        <v>1046.26135382756</v>
      </c>
      <c r="J1548" s="3">
        <v>2</v>
      </c>
      <c r="K1548" s="3">
        <v>618.53016539382099</v>
      </c>
      <c r="L1548" s="3">
        <v>79</v>
      </c>
      <c r="M1548" s="3">
        <v>15</v>
      </c>
      <c r="N1548" s="3">
        <v>3</v>
      </c>
      <c r="O1548" s="3">
        <v>815</v>
      </c>
      <c r="P1548" s="3">
        <v>5</v>
      </c>
      <c r="Q1548" s="3">
        <v>19290.960341145499</v>
      </c>
      <c r="R1548" s="3">
        <v>0</v>
      </c>
      <c r="S1548" s="3">
        <v>0</v>
      </c>
      <c r="T1548" s="3">
        <v>0</v>
      </c>
      <c r="U1548" s="3">
        <v>7785.04006879593</v>
      </c>
      <c r="V1548" s="3">
        <v>0</v>
      </c>
    </row>
    <row r="1549" spans="1:22" ht="21.75" customHeight="1" x14ac:dyDescent="0.3">
      <c r="A1549" s="3" t="s">
        <v>1575</v>
      </c>
      <c r="B1549" s="3">
        <v>51</v>
      </c>
      <c r="C1549" s="3" t="s">
        <v>31</v>
      </c>
      <c r="D1549" s="3" t="s">
        <v>24</v>
      </c>
      <c r="E1549" s="3">
        <v>17956.216943313299</v>
      </c>
      <c r="F1549" s="3">
        <v>182</v>
      </c>
      <c r="G1549" s="3">
        <v>2300.9020424852902</v>
      </c>
      <c r="H1549" s="3">
        <v>10</v>
      </c>
      <c r="I1549" s="3">
        <v>184.10409047233799</v>
      </c>
      <c r="J1549" s="3">
        <v>19</v>
      </c>
      <c r="K1549" s="3">
        <v>0</v>
      </c>
      <c r="L1549" s="3">
        <v>8</v>
      </c>
      <c r="M1549" s="3">
        <v>11</v>
      </c>
      <c r="N1549" s="3">
        <v>5</v>
      </c>
      <c r="O1549" s="3">
        <v>569</v>
      </c>
      <c r="P1549" s="3">
        <v>1</v>
      </c>
      <c r="Q1549" s="3">
        <v>17602.3307684785</v>
      </c>
      <c r="R1549" s="3">
        <v>6</v>
      </c>
      <c r="S1549" s="3">
        <v>0</v>
      </c>
      <c r="T1549" s="3">
        <v>0</v>
      </c>
      <c r="U1549" s="3">
        <v>11622.188682293099</v>
      </c>
      <c r="V1549" s="3">
        <v>1</v>
      </c>
    </row>
    <row r="1550" spans="1:22" ht="21.75" customHeight="1" x14ac:dyDescent="0.3">
      <c r="A1550" s="3" t="s">
        <v>1576</v>
      </c>
      <c r="B1550" s="3">
        <v>29</v>
      </c>
      <c r="C1550" s="3" t="s">
        <v>28</v>
      </c>
      <c r="D1550" s="3" t="s">
        <v>26</v>
      </c>
      <c r="E1550" s="3">
        <v>79569.066333163399</v>
      </c>
      <c r="F1550" s="3">
        <v>4</v>
      </c>
      <c r="G1550" s="3">
        <v>2209.4428648931898</v>
      </c>
      <c r="H1550" s="3">
        <v>4</v>
      </c>
      <c r="I1550" s="3">
        <v>771.74627159046997</v>
      </c>
      <c r="J1550" s="3">
        <v>35</v>
      </c>
      <c r="K1550" s="3">
        <v>324.494567584165</v>
      </c>
      <c r="L1550" s="3">
        <v>47</v>
      </c>
      <c r="M1550" s="3">
        <v>14</v>
      </c>
      <c r="N1550" s="3">
        <v>3</v>
      </c>
      <c r="O1550" s="3">
        <v>473</v>
      </c>
      <c r="P1550" s="3">
        <v>1</v>
      </c>
      <c r="Q1550" s="3">
        <v>10732.806727282201</v>
      </c>
      <c r="R1550" s="3">
        <v>3</v>
      </c>
      <c r="S1550" s="3">
        <v>0</v>
      </c>
      <c r="T1550" s="3">
        <v>0</v>
      </c>
      <c r="U1550" s="3">
        <v>14383.8442918075</v>
      </c>
      <c r="V1550" s="3">
        <v>1</v>
      </c>
    </row>
    <row r="1551" spans="1:22" ht="21.75" customHeight="1" x14ac:dyDescent="0.3">
      <c r="A1551" s="3" t="s">
        <v>1577</v>
      </c>
      <c r="B1551" s="3">
        <v>35</v>
      </c>
      <c r="C1551" s="3" t="s">
        <v>28</v>
      </c>
      <c r="D1551" s="3" t="s">
        <v>26</v>
      </c>
      <c r="E1551" s="3">
        <v>32726.060122002</v>
      </c>
      <c r="F1551" s="3">
        <v>219</v>
      </c>
      <c r="G1551" s="3">
        <v>1977.16709839793</v>
      </c>
      <c r="H1551" s="3">
        <v>2</v>
      </c>
      <c r="I1551" s="3">
        <v>686.76482845357998</v>
      </c>
      <c r="J1551" s="3">
        <v>39</v>
      </c>
      <c r="K1551" s="3">
        <v>342.59651285521898</v>
      </c>
      <c r="L1551" s="3">
        <v>31</v>
      </c>
      <c r="M1551" s="3">
        <v>10</v>
      </c>
      <c r="N1551" s="3">
        <v>7</v>
      </c>
      <c r="O1551" s="3">
        <v>776</v>
      </c>
      <c r="P1551" s="3">
        <v>1</v>
      </c>
      <c r="Q1551" s="3">
        <v>15455.448707375899</v>
      </c>
      <c r="R1551" s="3">
        <v>6</v>
      </c>
      <c r="S1551" s="3">
        <v>0</v>
      </c>
      <c r="T1551" s="3">
        <v>0</v>
      </c>
      <c r="U1551" s="3">
        <v>500</v>
      </c>
      <c r="V1551" s="3">
        <v>1</v>
      </c>
    </row>
    <row r="1552" spans="1:22" ht="21.75" customHeight="1" x14ac:dyDescent="0.3">
      <c r="A1552" s="3" t="s">
        <v>1578</v>
      </c>
      <c r="B1552" s="3">
        <v>26</v>
      </c>
      <c r="C1552" s="3" t="s">
        <v>23</v>
      </c>
      <c r="D1552" s="3" t="s">
        <v>33</v>
      </c>
      <c r="E1552" s="3">
        <v>11890.9096160879</v>
      </c>
      <c r="F1552" s="3">
        <v>225</v>
      </c>
      <c r="G1552" s="3">
        <v>1638.22220201548</v>
      </c>
      <c r="H1552" s="3">
        <v>4</v>
      </c>
      <c r="I1552" s="3">
        <v>1009.69623548121</v>
      </c>
      <c r="J1552" s="3">
        <v>4</v>
      </c>
      <c r="K1552" s="3">
        <v>627.84063479144299</v>
      </c>
      <c r="L1552" s="3">
        <v>35</v>
      </c>
      <c r="M1552" s="3">
        <v>6</v>
      </c>
      <c r="N1552" s="3">
        <v>8</v>
      </c>
      <c r="O1552" s="3">
        <v>391</v>
      </c>
      <c r="P1552" s="3">
        <v>5</v>
      </c>
      <c r="Q1552" s="3">
        <v>8180.8530359276901</v>
      </c>
      <c r="R1552" s="3">
        <v>5</v>
      </c>
      <c r="S1552" s="3">
        <v>0</v>
      </c>
      <c r="T1552" s="3">
        <v>0</v>
      </c>
      <c r="U1552" s="3">
        <v>7918.6415781945198</v>
      </c>
      <c r="V1552" s="3">
        <v>1</v>
      </c>
    </row>
    <row r="1553" spans="1:22" ht="21.75" customHeight="1" x14ac:dyDescent="0.3">
      <c r="A1553" s="3" t="s">
        <v>1579</v>
      </c>
      <c r="B1553" s="3">
        <v>36</v>
      </c>
      <c r="C1553" s="3" t="s">
        <v>31</v>
      </c>
      <c r="D1553" s="3" t="s">
        <v>24</v>
      </c>
      <c r="E1553" s="3">
        <v>49815.69083929</v>
      </c>
      <c r="F1553" s="3">
        <v>116</v>
      </c>
      <c r="G1553" s="3">
        <v>1400.80337867823</v>
      </c>
      <c r="H1553" s="3">
        <v>1</v>
      </c>
      <c r="I1553" s="3">
        <v>301.24580580217702</v>
      </c>
      <c r="J1553" s="3">
        <v>21</v>
      </c>
      <c r="K1553" s="3">
        <v>0</v>
      </c>
      <c r="L1553" s="3">
        <v>14</v>
      </c>
      <c r="M1553" s="3">
        <v>9</v>
      </c>
      <c r="N1553" s="3">
        <v>1</v>
      </c>
      <c r="O1553" s="3">
        <v>809</v>
      </c>
      <c r="P1553" s="3">
        <v>5</v>
      </c>
      <c r="Q1553" s="3">
        <v>8328.2896891093205</v>
      </c>
      <c r="R1553" s="3">
        <v>0</v>
      </c>
      <c r="S1553" s="3">
        <v>0</v>
      </c>
      <c r="T1553" s="3">
        <v>0</v>
      </c>
      <c r="U1553" s="3">
        <v>1564.6610743101201</v>
      </c>
      <c r="V1553" s="3">
        <v>0</v>
      </c>
    </row>
    <row r="1554" spans="1:22" ht="21.75" customHeight="1" x14ac:dyDescent="0.3">
      <c r="A1554" s="3" t="s">
        <v>1580</v>
      </c>
      <c r="B1554" s="3">
        <v>42</v>
      </c>
      <c r="C1554" s="3" t="s">
        <v>31</v>
      </c>
      <c r="D1554" s="3" t="s">
        <v>33</v>
      </c>
      <c r="E1554" s="3">
        <v>43206.782647037297</v>
      </c>
      <c r="F1554" s="3">
        <v>116</v>
      </c>
      <c r="G1554" s="3">
        <v>1123.8390571350101</v>
      </c>
      <c r="H1554" s="3">
        <v>10</v>
      </c>
      <c r="I1554" s="3">
        <v>804.36824692007895</v>
      </c>
      <c r="J1554" s="3">
        <v>1</v>
      </c>
      <c r="K1554" s="3">
        <v>635.99079509113199</v>
      </c>
      <c r="L1554" s="3">
        <v>8</v>
      </c>
      <c r="M1554" s="3">
        <v>18</v>
      </c>
      <c r="N1554" s="3">
        <v>0</v>
      </c>
      <c r="O1554" s="3">
        <v>898</v>
      </c>
      <c r="P1554" s="3">
        <v>2</v>
      </c>
      <c r="Q1554" s="3">
        <v>13314.169700066501</v>
      </c>
      <c r="R1554" s="3">
        <v>3</v>
      </c>
      <c r="S1554" s="3">
        <v>0</v>
      </c>
      <c r="T1554" s="3">
        <v>0</v>
      </c>
      <c r="U1554" s="3">
        <v>6783.6312477085703</v>
      </c>
      <c r="V1554" s="3">
        <v>0</v>
      </c>
    </row>
    <row r="1555" spans="1:22" ht="21.75" customHeight="1" x14ac:dyDescent="0.3">
      <c r="A1555" s="3" t="s">
        <v>1581</v>
      </c>
      <c r="B1555" s="3">
        <v>45</v>
      </c>
      <c r="C1555" s="3" t="s">
        <v>31</v>
      </c>
      <c r="D1555" s="3" t="s">
        <v>33</v>
      </c>
      <c r="E1555" s="3">
        <v>46796.364521012998</v>
      </c>
      <c r="F1555" s="3">
        <v>207</v>
      </c>
      <c r="G1555" s="3">
        <v>722.94503692311901</v>
      </c>
      <c r="H1555" s="3">
        <v>10</v>
      </c>
      <c r="I1555" s="3">
        <v>920.04451947568703</v>
      </c>
      <c r="J1555" s="3">
        <v>24</v>
      </c>
      <c r="K1555" s="3">
        <v>697.02553580257597</v>
      </c>
      <c r="L1555" s="3">
        <v>15</v>
      </c>
      <c r="M1555" s="3">
        <v>4</v>
      </c>
      <c r="N1555" s="3">
        <v>0</v>
      </c>
      <c r="O1555" s="3">
        <v>844</v>
      </c>
      <c r="P1555" s="3">
        <v>5</v>
      </c>
      <c r="Q1555" s="3">
        <v>13422.334623643999</v>
      </c>
      <c r="R1555" s="3">
        <v>6</v>
      </c>
      <c r="S1555" s="3">
        <v>0</v>
      </c>
      <c r="T1555" s="3">
        <v>0</v>
      </c>
      <c r="U1555" s="3">
        <v>11580.0778145679</v>
      </c>
      <c r="V1555" s="3">
        <v>1</v>
      </c>
    </row>
    <row r="1556" spans="1:22" ht="21.75" customHeight="1" x14ac:dyDescent="0.3">
      <c r="A1556" s="3" t="s">
        <v>1582</v>
      </c>
      <c r="B1556" s="3">
        <v>40</v>
      </c>
      <c r="C1556" s="3" t="s">
        <v>28</v>
      </c>
      <c r="D1556" s="3" t="s">
        <v>33</v>
      </c>
      <c r="E1556" s="3">
        <v>55626.378356040201</v>
      </c>
      <c r="F1556" s="3">
        <v>126</v>
      </c>
      <c r="G1556" s="3">
        <v>2150.6076534967701</v>
      </c>
      <c r="H1556" s="3">
        <v>10</v>
      </c>
      <c r="I1556" s="3">
        <v>133.34407348160201</v>
      </c>
      <c r="J1556" s="3">
        <v>39</v>
      </c>
      <c r="K1556" s="3">
        <v>437.453652070229</v>
      </c>
      <c r="L1556" s="3">
        <v>5</v>
      </c>
      <c r="M1556" s="3">
        <v>16</v>
      </c>
      <c r="N1556" s="3">
        <v>6</v>
      </c>
      <c r="O1556" s="3">
        <v>713</v>
      </c>
      <c r="P1556" s="3">
        <v>1</v>
      </c>
      <c r="Q1556" s="3">
        <v>8819.2909000884501</v>
      </c>
      <c r="R1556" s="3">
        <v>2</v>
      </c>
      <c r="S1556" s="3">
        <v>0</v>
      </c>
      <c r="T1556" s="3">
        <v>0</v>
      </c>
      <c r="U1556" s="3">
        <v>11304.306142785499</v>
      </c>
      <c r="V1556" s="3">
        <v>0</v>
      </c>
    </row>
    <row r="1557" spans="1:22" ht="21.75" customHeight="1" x14ac:dyDescent="0.3">
      <c r="A1557" s="3" t="s">
        <v>1583</v>
      </c>
      <c r="B1557" s="3">
        <v>41</v>
      </c>
      <c r="C1557" s="3" t="s">
        <v>23</v>
      </c>
      <c r="D1557" s="3" t="s">
        <v>33</v>
      </c>
      <c r="E1557" s="3">
        <v>61607.143211976101</v>
      </c>
      <c r="F1557" s="3">
        <v>148</v>
      </c>
      <c r="G1557" s="3">
        <v>1668.76915702159</v>
      </c>
      <c r="H1557" s="3">
        <v>5</v>
      </c>
      <c r="I1557" s="3">
        <v>423.98520949839201</v>
      </c>
      <c r="J1557" s="3">
        <v>23</v>
      </c>
      <c r="K1557" s="3">
        <v>300.2476787192</v>
      </c>
      <c r="L1557" s="3">
        <v>71</v>
      </c>
      <c r="M1557" s="3">
        <v>18</v>
      </c>
      <c r="N1557" s="3">
        <v>1</v>
      </c>
      <c r="O1557" s="3">
        <v>436</v>
      </c>
      <c r="P1557" s="3">
        <v>4</v>
      </c>
      <c r="Q1557" s="3">
        <v>13094.6281761963</v>
      </c>
      <c r="R1557" s="3">
        <v>5</v>
      </c>
      <c r="S1557" s="3">
        <v>0</v>
      </c>
      <c r="T1557" s="3">
        <v>1</v>
      </c>
      <c r="U1557" s="3">
        <v>14334.9590446235</v>
      </c>
      <c r="V1557" s="3">
        <v>1</v>
      </c>
    </row>
    <row r="1558" spans="1:22" ht="21.75" customHeight="1" x14ac:dyDescent="0.3">
      <c r="A1558" s="3" t="s">
        <v>1584</v>
      </c>
      <c r="B1558" s="3">
        <v>26</v>
      </c>
      <c r="C1558" s="3" t="s">
        <v>31</v>
      </c>
      <c r="D1558" s="3" t="s">
        <v>24</v>
      </c>
      <c r="E1558" s="3">
        <v>80359.724366022201</v>
      </c>
      <c r="F1558" s="3">
        <v>211</v>
      </c>
      <c r="G1558" s="3">
        <v>2174.3408795814198</v>
      </c>
      <c r="H1558" s="3">
        <v>0</v>
      </c>
      <c r="I1558" s="3">
        <v>767.87355361552295</v>
      </c>
      <c r="J1558" s="3">
        <v>4</v>
      </c>
      <c r="K1558" s="3">
        <v>794.53980063926997</v>
      </c>
      <c r="L1558" s="3">
        <v>32</v>
      </c>
      <c r="M1558" s="3">
        <v>3</v>
      </c>
      <c r="N1558" s="3">
        <v>2</v>
      </c>
      <c r="O1558" s="3">
        <v>388</v>
      </c>
      <c r="P1558" s="3">
        <v>2</v>
      </c>
      <c r="Q1558" s="3">
        <v>18848.561781704899</v>
      </c>
      <c r="R1558" s="3">
        <v>1</v>
      </c>
      <c r="S1558" s="3">
        <v>0</v>
      </c>
      <c r="T1558" s="3">
        <v>0</v>
      </c>
      <c r="U1558" s="3">
        <v>9015.4311039355107</v>
      </c>
      <c r="V1558" s="3">
        <v>1</v>
      </c>
    </row>
    <row r="1559" spans="1:22" ht="21.75" customHeight="1" x14ac:dyDescent="0.3">
      <c r="A1559" s="3" t="s">
        <v>1585</v>
      </c>
      <c r="B1559" s="3">
        <v>33</v>
      </c>
      <c r="C1559" s="3" t="s">
        <v>28</v>
      </c>
      <c r="D1559" s="3" t="s">
        <v>33</v>
      </c>
      <c r="E1559" s="3">
        <v>37577.4649241199</v>
      </c>
      <c r="F1559" s="3">
        <v>239</v>
      </c>
      <c r="G1559" s="3">
        <v>874.97416461661896</v>
      </c>
      <c r="H1559" s="3">
        <v>5</v>
      </c>
      <c r="I1559" s="3">
        <v>979.95141767200698</v>
      </c>
      <c r="J1559" s="3">
        <v>15</v>
      </c>
      <c r="K1559" s="3">
        <v>154.10834886614401</v>
      </c>
      <c r="L1559" s="3">
        <v>41</v>
      </c>
      <c r="M1559" s="3">
        <v>0</v>
      </c>
      <c r="N1559" s="3">
        <v>3</v>
      </c>
      <c r="O1559" s="3">
        <v>893</v>
      </c>
      <c r="P1559" s="3">
        <v>1</v>
      </c>
      <c r="Q1559" s="3">
        <v>6679.3271406309304</v>
      </c>
      <c r="R1559" s="3">
        <v>1</v>
      </c>
      <c r="S1559" s="3">
        <v>0</v>
      </c>
      <c r="T1559" s="3">
        <v>0</v>
      </c>
      <c r="U1559" s="3">
        <v>500</v>
      </c>
      <c r="V1559" s="3">
        <v>0</v>
      </c>
    </row>
    <row r="1560" spans="1:22" ht="21.75" customHeight="1" x14ac:dyDescent="0.3">
      <c r="A1560" s="3" t="s">
        <v>1586</v>
      </c>
      <c r="B1560" s="3">
        <v>34</v>
      </c>
      <c r="C1560" s="3" t="s">
        <v>31</v>
      </c>
      <c r="D1560" s="3" t="s">
        <v>26</v>
      </c>
      <c r="E1560" s="3">
        <v>63937.239046958501</v>
      </c>
      <c r="F1560" s="3">
        <v>222</v>
      </c>
      <c r="G1560" s="3">
        <v>857.54153043414703</v>
      </c>
      <c r="H1560" s="3">
        <v>4</v>
      </c>
      <c r="I1560" s="3">
        <v>863.87475888944505</v>
      </c>
      <c r="J1560" s="3">
        <v>14</v>
      </c>
      <c r="K1560" s="3">
        <v>786.42726619364703</v>
      </c>
      <c r="L1560" s="3">
        <v>58</v>
      </c>
      <c r="M1560" s="3">
        <v>13</v>
      </c>
      <c r="N1560" s="3">
        <v>8</v>
      </c>
      <c r="O1560" s="3">
        <v>342</v>
      </c>
      <c r="P1560" s="3">
        <v>1</v>
      </c>
      <c r="Q1560" s="3">
        <v>16038.534226064899</v>
      </c>
      <c r="R1560" s="3">
        <v>2</v>
      </c>
      <c r="S1560" s="3">
        <v>1</v>
      </c>
      <c r="T1560" s="3">
        <v>0</v>
      </c>
      <c r="U1560" s="3">
        <v>8804.4598927788102</v>
      </c>
      <c r="V1560" s="3">
        <v>1</v>
      </c>
    </row>
    <row r="1561" spans="1:22" ht="21.75" customHeight="1" x14ac:dyDescent="0.3">
      <c r="A1561" s="3" t="s">
        <v>1587</v>
      </c>
      <c r="B1561" s="3">
        <v>26</v>
      </c>
      <c r="C1561" s="3" t="s">
        <v>23</v>
      </c>
      <c r="D1561" s="3" t="s">
        <v>26</v>
      </c>
      <c r="E1561" s="3">
        <v>62760.856119236902</v>
      </c>
      <c r="F1561" s="3">
        <v>206</v>
      </c>
      <c r="G1561" s="3">
        <v>1897.29576393255</v>
      </c>
      <c r="H1561" s="3">
        <v>8</v>
      </c>
      <c r="I1561" s="3">
        <v>996.158988532433</v>
      </c>
      <c r="J1561" s="3">
        <v>12</v>
      </c>
      <c r="K1561" s="3">
        <v>727.14646553104399</v>
      </c>
      <c r="L1561" s="3">
        <v>35</v>
      </c>
      <c r="M1561" s="3">
        <v>16</v>
      </c>
      <c r="N1561" s="3">
        <v>9</v>
      </c>
      <c r="O1561" s="3">
        <v>643</v>
      </c>
      <c r="P1561" s="3">
        <v>5</v>
      </c>
      <c r="Q1561" s="3">
        <v>3815.0697551756102</v>
      </c>
      <c r="R1561" s="3">
        <v>0</v>
      </c>
      <c r="S1561" s="3">
        <v>0</v>
      </c>
      <c r="T1561" s="3">
        <v>0</v>
      </c>
      <c r="U1561" s="3">
        <v>13164.8070560708</v>
      </c>
      <c r="V1561" s="3">
        <v>0</v>
      </c>
    </row>
    <row r="1562" spans="1:22" ht="21.75" customHeight="1" x14ac:dyDescent="0.3">
      <c r="A1562" s="3" t="s">
        <v>1588</v>
      </c>
      <c r="B1562" s="3">
        <v>28</v>
      </c>
      <c r="C1562" s="3" t="s">
        <v>31</v>
      </c>
      <c r="D1562" s="3" t="s">
        <v>26</v>
      </c>
      <c r="E1562" s="3">
        <v>10000</v>
      </c>
      <c r="F1562" s="3">
        <v>165</v>
      </c>
      <c r="G1562" s="3">
        <v>10</v>
      </c>
      <c r="H1562" s="3">
        <v>6</v>
      </c>
      <c r="I1562" s="3">
        <v>422.21962057577099</v>
      </c>
      <c r="J1562" s="3">
        <v>10</v>
      </c>
      <c r="K1562" s="3">
        <v>640.172000765961</v>
      </c>
      <c r="L1562" s="3">
        <v>33</v>
      </c>
      <c r="M1562" s="3">
        <v>13</v>
      </c>
      <c r="N1562" s="3">
        <v>1</v>
      </c>
      <c r="O1562" s="3">
        <v>595</v>
      </c>
      <c r="P1562" s="3">
        <v>0</v>
      </c>
      <c r="Q1562" s="3">
        <v>1915.007346956</v>
      </c>
      <c r="R1562" s="3">
        <v>1</v>
      </c>
      <c r="S1562" s="3">
        <v>0</v>
      </c>
      <c r="T1562" s="3">
        <v>0</v>
      </c>
      <c r="U1562" s="3">
        <v>12572.877357186</v>
      </c>
      <c r="V1562" s="3">
        <v>0</v>
      </c>
    </row>
    <row r="1563" spans="1:22" ht="21.75" customHeight="1" x14ac:dyDescent="0.3">
      <c r="A1563" s="3" t="s">
        <v>1589</v>
      </c>
      <c r="B1563" s="3">
        <v>67</v>
      </c>
      <c r="C1563" s="3" t="s">
        <v>23</v>
      </c>
      <c r="D1563" s="3" t="s">
        <v>24</v>
      </c>
      <c r="E1563" s="3">
        <v>35002.500754354303</v>
      </c>
      <c r="F1563" s="3">
        <v>88</v>
      </c>
      <c r="G1563" s="3">
        <v>10</v>
      </c>
      <c r="H1563" s="3">
        <v>5</v>
      </c>
      <c r="I1563" s="3">
        <v>243.93737759519101</v>
      </c>
      <c r="J1563" s="3">
        <v>15</v>
      </c>
      <c r="K1563" s="3">
        <v>954.20640030475295</v>
      </c>
      <c r="L1563" s="3">
        <v>1</v>
      </c>
      <c r="M1563" s="3">
        <v>5</v>
      </c>
      <c r="N1563" s="3">
        <v>9</v>
      </c>
      <c r="O1563" s="3">
        <v>640</v>
      </c>
      <c r="P1563" s="3">
        <v>4</v>
      </c>
      <c r="Q1563" s="3">
        <v>13816.2441345801</v>
      </c>
      <c r="R1563" s="3">
        <v>2</v>
      </c>
      <c r="S1563" s="3">
        <v>0</v>
      </c>
      <c r="T1563" s="3">
        <v>0</v>
      </c>
      <c r="U1563" s="3">
        <v>11268.629633790601</v>
      </c>
      <c r="V1563" s="3">
        <v>0</v>
      </c>
    </row>
    <row r="1564" spans="1:22" ht="21.75" customHeight="1" x14ac:dyDescent="0.3">
      <c r="A1564" s="3" t="s">
        <v>1590</v>
      </c>
      <c r="B1564" s="3">
        <v>27</v>
      </c>
      <c r="C1564" s="3" t="s">
        <v>23</v>
      </c>
      <c r="D1564" s="3" t="s">
        <v>33</v>
      </c>
      <c r="E1564" s="3">
        <v>26834.3498429463</v>
      </c>
      <c r="F1564" s="3">
        <v>169</v>
      </c>
      <c r="G1564" s="3">
        <v>2310.5176432210801</v>
      </c>
      <c r="H1564" s="3">
        <v>10</v>
      </c>
      <c r="I1564" s="3">
        <v>829.57703201487595</v>
      </c>
      <c r="J1564" s="3">
        <v>17</v>
      </c>
      <c r="K1564" s="3">
        <v>504.23295985679499</v>
      </c>
      <c r="L1564" s="3">
        <v>12</v>
      </c>
      <c r="M1564" s="3">
        <v>4</v>
      </c>
      <c r="N1564" s="3">
        <v>1</v>
      </c>
      <c r="O1564" s="3">
        <v>617</v>
      </c>
      <c r="P1564" s="3">
        <v>4</v>
      </c>
      <c r="Q1564" s="3">
        <v>11612.446423531201</v>
      </c>
      <c r="R1564" s="3">
        <v>1</v>
      </c>
      <c r="S1564" s="3">
        <v>1</v>
      </c>
      <c r="T1564" s="3">
        <v>0</v>
      </c>
      <c r="U1564" s="3">
        <v>6773.8774315149003</v>
      </c>
      <c r="V1564" s="3">
        <v>1</v>
      </c>
    </row>
    <row r="1565" spans="1:22" ht="21.75" customHeight="1" x14ac:dyDescent="0.3">
      <c r="A1565" s="3" t="s">
        <v>1591</v>
      </c>
      <c r="B1565" s="3">
        <v>69</v>
      </c>
      <c r="C1565" s="3" t="s">
        <v>31</v>
      </c>
      <c r="D1565" s="3" t="s">
        <v>24</v>
      </c>
      <c r="E1565" s="3">
        <v>58062.071454042598</v>
      </c>
      <c r="F1565" s="3">
        <v>131</v>
      </c>
      <c r="G1565" s="3">
        <v>934.24969038582196</v>
      </c>
      <c r="H1565" s="3">
        <v>11</v>
      </c>
      <c r="I1565" s="3">
        <v>369.72636662506</v>
      </c>
      <c r="J1565" s="3">
        <v>24</v>
      </c>
      <c r="K1565" s="3">
        <v>655.25103698414</v>
      </c>
      <c r="L1565" s="3">
        <v>42</v>
      </c>
      <c r="M1565" s="3">
        <v>2</v>
      </c>
      <c r="N1565" s="3">
        <v>0</v>
      </c>
      <c r="O1565" s="3">
        <v>334</v>
      </c>
      <c r="P1565" s="3">
        <v>5</v>
      </c>
      <c r="Q1565" s="3">
        <v>12691.969906119501</v>
      </c>
      <c r="R1565" s="3">
        <v>0</v>
      </c>
      <c r="S1565" s="3">
        <v>0</v>
      </c>
      <c r="T1565" s="3">
        <v>0</v>
      </c>
      <c r="U1565" s="3">
        <v>13928.3248480723</v>
      </c>
      <c r="V1565" s="3">
        <v>1</v>
      </c>
    </row>
    <row r="1566" spans="1:22" ht="21.75" customHeight="1" x14ac:dyDescent="0.3">
      <c r="A1566" s="3" t="s">
        <v>1592</v>
      </c>
      <c r="B1566" s="3">
        <v>42</v>
      </c>
      <c r="C1566" s="3" t="s">
        <v>31</v>
      </c>
      <c r="D1566" s="3" t="s">
        <v>33</v>
      </c>
      <c r="E1566" s="3">
        <v>56080.866486775798</v>
      </c>
      <c r="F1566" s="3">
        <v>167</v>
      </c>
      <c r="G1566" s="3">
        <v>1654.4304597399901</v>
      </c>
      <c r="H1566" s="3">
        <v>6</v>
      </c>
      <c r="I1566" s="3">
        <v>497.13718588326901</v>
      </c>
      <c r="J1566" s="3">
        <v>46</v>
      </c>
      <c r="K1566" s="3">
        <v>487.982570261006</v>
      </c>
      <c r="L1566" s="3">
        <v>73</v>
      </c>
      <c r="M1566" s="3">
        <v>14</v>
      </c>
      <c r="N1566" s="3">
        <v>7</v>
      </c>
      <c r="O1566" s="3">
        <v>470</v>
      </c>
      <c r="P1566" s="3">
        <v>2</v>
      </c>
      <c r="Q1566" s="3">
        <v>12594.663032398301</v>
      </c>
      <c r="R1566" s="3">
        <v>5</v>
      </c>
      <c r="S1566" s="3">
        <v>0</v>
      </c>
      <c r="T1566" s="3">
        <v>0</v>
      </c>
      <c r="U1566" s="3">
        <v>8612.1803564393995</v>
      </c>
      <c r="V1566" s="3">
        <v>1</v>
      </c>
    </row>
    <row r="1567" spans="1:22" ht="21.75" customHeight="1" x14ac:dyDescent="0.3">
      <c r="A1567" s="3" t="s">
        <v>1593</v>
      </c>
      <c r="B1567" s="3">
        <v>48</v>
      </c>
      <c r="C1567" s="3" t="s">
        <v>23</v>
      </c>
      <c r="D1567" s="3" t="s">
        <v>24</v>
      </c>
      <c r="E1567" s="3">
        <v>56442.698599727897</v>
      </c>
      <c r="F1567" s="3">
        <v>23</v>
      </c>
      <c r="G1567" s="3">
        <v>1803.7189542250801</v>
      </c>
      <c r="H1567" s="3">
        <v>9</v>
      </c>
      <c r="I1567" s="3">
        <v>1126.29742418923</v>
      </c>
      <c r="J1567" s="3">
        <v>37</v>
      </c>
      <c r="K1567" s="3">
        <v>419.69829203580099</v>
      </c>
      <c r="L1567" s="3">
        <v>56</v>
      </c>
      <c r="M1567" s="3">
        <v>6</v>
      </c>
      <c r="N1567" s="3">
        <v>7</v>
      </c>
      <c r="O1567" s="3">
        <v>822</v>
      </c>
      <c r="P1567" s="3">
        <v>4</v>
      </c>
      <c r="Q1567" s="3">
        <v>17735.5655515281</v>
      </c>
      <c r="R1567" s="3">
        <v>3</v>
      </c>
      <c r="S1567" s="3">
        <v>0</v>
      </c>
      <c r="T1567" s="3">
        <v>0</v>
      </c>
      <c r="U1567" s="3">
        <v>1941.4277156323301</v>
      </c>
      <c r="V1567" s="3">
        <v>0</v>
      </c>
    </row>
    <row r="1568" spans="1:22" ht="21.75" customHeight="1" x14ac:dyDescent="0.3">
      <c r="A1568" s="3" t="s">
        <v>1594</v>
      </c>
      <c r="B1568" s="3">
        <v>37</v>
      </c>
      <c r="C1568" s="3" t="s">
        <v>28</v>
      </c>
      <c r="D1568" s="3" t="s">
        <v>24</v>
      </c>
      <c r="E1568" s="3">
        <v>44499.3391847405</v>
      </c>
      <c r="F1568" s="3">
        <v>3</v>
      </c>
      <c r="G1568" s="3">
        <v>2328.1046908670901</v>
      </c>
      <c r="H1568" s="3">
        <v>4</v>
      </c>
      <c r="I1568" s="3">
        <v>866.18484486839805</v>
      </c>
      <c r="J1568" s="3">
        <v>39</v>
      </c>
      <c r="K1568" s="3">
        <v>632.16780347971201</v>
      </c>
      <c r="L1568" s="3">
        <v>6</v>
      </c>
      <c r="M1568" s="3">
        <v>10</v>
      </c>
      <c r="N1568" s="3">
        <v>4</v>
      </c>
      <c r="O1568" s="3">
        <v>685</v>
      </c>
      <c r="P1568" s="3">
        <v>1</v>
      </c>
      <c r="Q1568" s="3">
        <v>15191.4787321067</v>
      </c>
      <c r="R1568" s="3">
        <v>6</v>
      </c>
      <c r="S1568" s="3">
        <v>0</v>
      </c>
      <c r="T1568" s="3">
        <v>0</v>
      </c>
      <c r="U1568" s="3">
        <v>5544.0665711277998</v>
      </c>
      <c r="V1568" s="3">
        <v>1</v>
      </c>
    </row>
    <row r="1569" spans="1:22" ht="21.75" customHeight="1" x14ac:dyDescent="0.3">
      <c r="A1569" s="3" t="s">
        <v>1595</v>
      </c>
      <c r="B1569" s="3">
        <v>50</v>
      </c>
      <c r="C1569" s="3" t="s">
        <v>23</v>
      </c>
      <c r="D1569" s="3" t="s">
        <v>33</v>
      </c>
      <c r="E1569" s="3">
        <v>46314.381936557198</v>
      </c>
      <c r="F1569" s="3">
        <v>134</v>
      </c>
      <c r="G1569" s="3">
        <v>1148.02771669154</v>
      </c>
      <c r="H1569" s="3">
        <v>0</v>
      </c>
      <c r="I1569" s="3">
        <v>601.14928316060502</v>
      </c>
      <c r="J1569" s="3">
        <v>3</v>
      </c>
      <c r="K1569" s="3">
        <v>424.166421218312</v>
      </c>
      <c r="L1569" s="3">
        <v>58</v>
      </c>
      <c r="M1569" s="3">
        <v>9</v>
      </c>
      <c r="N1569" s="3">
        <v>2</v>
      </c>
      <c r="O1569" s="3">
        <v>634</v>
      </c>
      <c r="P1569" s="3">
        <v>2</v>
      </c>
      <c r="Q1569" s="3">
        <v>14810.183522909399</v>
      </c>
      <c r="R1569" s="3">
        <v>2</v>
      </c>
      <c r="S1569" s="3">
        <v>0</v>
      </c>
      <c r="T1569" s="3">
        <v>0</v>
      </c>
      <c r="U1569" s="3">
        <v>9796.8347166829499</v>
      </c>
      <c r="V1569" s="3">
        <v>0</v>
      </c>
    </row>
    <row r="1570" spans="1:22" ht="21.75" customHeight="1" x14ac:dyDescent="0.3">
      <c r="A1570" s="3" t="s">
        <v>1596</v>
      </c>
      <c r="B1570" s="3">
        <v>49</v>
      </c>
      <c r="C1570" s="3" t="s">
        <v>31</v>
      </c>
      <c r="D1570" s="3" t="s">
        <v>24</v>
      </c>
      <c r="E1570" s="3">
        <v>49485.5464710007</v>
      </c>
      <c r="F1570" s="3">
        <v>226</v>
      </c>
      <c r="G1570" s="3">
        <v>1191.7545425757301</v>
      </c>
      <c r="H1570" s="3">
        <v>8</v>
      </c>
      <c r="I1570" s="3">
        <v>555.68897337566295</v>
      </c>
      <c r="J1570" s="3">
        <v>47</v>
      </c>
      <c r="K1570" s="3">
        <v>515.64129219858796</v>
      </c>
      <c r="L1570" s="3">
        <v>58</v>
      </c>
      <c r="M1570" s="3">
        <v>13</v>
      </c>
      <c r="N1570" s="3">
        <v>0</v>
      </c>
      <c r="O1570" s="3">
        <v>378</v>
      </c>
      <c r="P1570" s="3">
        <v>5</v>
      </c>
      <c r="Q1570" s="3">
        <v>20300.2735370052</v>
      </c>
      <c r="R1570" s="3">
        <v>5</v>
      </c>
      <c r="S1570" s="3">
        <v>0</v>
      </c>
      <c r="T1570" s="3">
        <v>0</v>
      </c>
      <c r="U1570" s="3">
        <v>3075.4357945892202</v>
      </c>
      <c r="V1570" s="3">
        <v>1</v>
      </c>
    </row>
    <row r="1571" spans="1:22" ht="21.75" customHeight="1" x14ac:dyDescent="0.3">
      <c r="A1571" s="3" t="s">
        <v>1597</v>
      </c>
      <c r="B1571" s="3">
        <v>58</v>
      </c>
      <c r="C1571" s="3" t="s">
        <v>31</v>
      </c>
      <c r="D1571" s="3" t="s">
        <v>33</v>
      </c>
      <c r="E1571" s="3">
        <v>42779.961117267303</v>
      </c>
      <c r="F1571" s="3">
        <v>60</v>
      </c>
      <c r="G1571" s="3">
        <v>1007.67639902809</v>
      </c>
      <c r="H1571" s="3">
        <v>4</v>
      </c>
      <c r="I1571" s="3">
        <v>1017.32254491121</v>
      </c>
      <c r="J1571" s="3">
        <v>20</v>
      </c>
      <c r="K1571" s="3">
        <v>516.99805945157095</v>
      </c>
      <c r="L1571" s="3">
        <v>50</v>
      </c>
      <c r="M1571" s="3">
        <v>2</v>
      </c>
      <c r="N1571" s="3">
        <v>1</v>
      </c>
      <c r="O1571" s="3">
        <v>432</v>
      </c>
      <c r="P1571" s="3">
        <v>3</v>
      </c>
      <c r="Q1571" s="3">
        <v>17418.648601048299</v>
      </c>
      <c r="R1571" s="3">
        <v>1</v>
      </c>
      <c r="S1571" s="3">
        <v>0</v>
      </c>
      <c r="T1571" s="3">
        <v>0</v>
      </c>
      <c r="U1571" s="3">
        <v>5492.8861480699397</v>
      </c>
      <c r="V1571" s="3">
        <v>1</v>
      </c>
    </row>
    <row r="1572" spans="1:22" ht="21.75" customHeight="1" x14ac:dyDescent="0.3">
      <c r="A1572" s="3" t="s">
        <v>1598</v>
      </c>
      <c r="B1572" s="3">
        <v>54</v>
      </c>
      <c r="C1572" s="3" t="s">
        <v>28</v>
      </c>
      <c r="D1572" s="3" t="s">
        <v>26</v>
      </c>
      <c r="E1572" s="3">
        <v>63989.280897886798</v>
      </c>
      <c r="F1572" s="3">
        <v>3</v>
      </c>
      <c r="G1572" s="3">
        <v>1996.8811101937699</v>
      </c>
      <c r="H1572" s="3">
        <v>3</v>
      </c>
      <c r="I1572" s="3">
        <v>874.18982747749396</v>
      </c>
      <c r="J1572" s="3">
        <v>10</v>
      </c>
      <c r="K1572" s="3">
        <v>398.79158456468701</v>
      </c>
      <c r="L1572" s="3">
        <v>2</v>
      </c>
      <c r="M1572" s="3">
        <v>13</v>
      </c>
      <c r="N1572" s="3">
        <v>8</v>
      </c>
      <c r="O1572" s="3">
        <v>671</v>
      </c>
      <c r="P1572" s="3">
        <v>0</v>
      </c>
      <c r="Q1572" s="3">
        <v>13077.140067795801</v>
      </c>
      <c r="R1572" s="3">
        <v>0</v>
      </c>
      <c r="S1572" s="3">
        <v>0</v>
      </c>
      <c r="T1572" s="3">
        <v>0</v>
      </c>
      <c r="U1572" s="3">
        <v>3872.5582370809402</v>
      </c>
      <c r="V1572" s="3">
        <v>0</v>
      </c>
    </row>
    <row r="1573" spans="1:22" ht="21.75" customHeight="1" x14ac:dyDescent="0.3">
      <c r="A1573" s="3" t="s">
        <v>1599</v>
      </c>
      <c r="B1573" s="3">
        <v>37</v>
      </c>
      <c r="C1573" s="3" t="s">
        <v>23</v>
      </c>
      <c r="D1573" s="3" t="s">
        <v>26</v>
      </c>
      <c r="E1573" s="3">
        <v>30746.054731775599</v>
      </c>
      <c r="F1573" s="3">
        <v>143</v>
      </c>
      <c r="G1573" s="3">
        <v>2032.3955803367201</v>
      </c>
      <c r="H1573" s="3">
        <v>5</v>
      </c>
      <c r="I1573" s="3">
        <v>374.90517518705798</v>
      </c>
      <c r="J1573" s="3">
        <v>33</v>
      </c>
      <c r="K1573" s="3">
        <v>683.65948307091298</v>
      </c>
      <c r="L1573" s="3">
        <v>26</v>
      </c>
      <c r="M1573" s="3">
        <v>16</v>
      </c>
      <c r="N1573" s="3">
        <v>7</v>
      </c>
      <c r="O1573" s="3">
        <v>467</v>
      </c>
      <c r="P1573" s="3">
        <v>0</v>
      </c>
      <c r="Q1573" s="3">
        <v>18333.901451604699</v>
      </c>
      <c r="R1573" s="3">
        <v>5</v>
      </c>
      <c r="S1573" s="3">
        <v>1</v>
      </c>
      <c r="T1573" s="3">
        <v>0</v>
      </c>
      <c r="U1573" s="3">
        <v>9663.5793790943098</v>
      </c>
      <c r="V1573" s="3">
        <v>1</v>
      </c>
    </row>
    <row r="1574" spans="1:22" ht="21.75" customHeight="1" x14ac:dyDescent="0.3">
      <c r="A1574" s="3" t="s">
        <v>1600</v>
      </c>
      <c r="B1574" s="3">
        <v>61</v>
      </c>
      <c r="C1574" s="3" t="s">
        <v>23</v>
      </c>
      <c r="D1574" s="3" t="s">
        <v>26</v>
      </c>
      <c r="E1574" s="3">
        <v>35927.350459541201</v>
      </c>
      <c r="F1574" s="3">
        <v>176</v>
      </c>
      <c r="G1574" s="3">
        <v>2522.5895384575301</v>
      </c>
      <c r="H1574" s="3">
        <v>4</v>
      </c>
      <c r="I1574" s="3">
        <v>118.261693414669</v>
      </c>
      <c r="J1574" s="3">
        <v>29</v>
      </c>
      <c r="K1574" s="3">
        <v>57.1820964532318</v>
      </c>
      <c r="L1574" s="3">
        <v>77</v>
      </c>
      <c r="M1574" s="3">
        <v>3</v>
      </c>
      <c r="N1574" s="3">
        <v>9</v>
      </c>
      <c r="O1574" s="3">
        <v>535</v>
      </c>
      <c r="P1574" s="3">
        <v>3</v>
      </c>
      <c r="Q1574" s="3">
        <v>10345.2378105566</v>
      </c>
      <c r="R1574" s="3">
        <v>1</v>
      </c>
      <c r="S1574" s="3">
        <v>1</v>
      </c>
      <c r="T1574" s="3">
        <v>0</v>
      </c>
      <c r="U1574" s="3">
        <v>5030.4444121250399</v>
      </c>
      <c r="V1574" s="3">
        <v>1</v>
      </c>
    </row>
    <row r="1575" spans="1:22" ht="21.75" customHeight="1" x14ac:dyDescent="0.3">
      <c r="A1575" s="3" t="s">
        <v>1601</v>
      </c>
      <c r="B1575" s="3">
        <v>58</v>
      </c>
      <c r="C1575" s="3" t="s">
        <v>23</v>
      </c>
      <c r="D1575" s="3" t="s">
        <v>24</v>
      </c>
      <c r="E1575" s="3">
        <v>52183.746180618</v>
      </c>
      <c r="F1575" s="3">
        <v>177</v>
      </c>
      <c r="G1575" s="3">
        <v>502.798741517557</v>
      </c>
      <c r="H1575" s="3">
        <v>0</v>
      </c>
      <c r="I1575" s="3">
        <v>1458.6306414240501</v>
      </c>
      <c r="J1575" s="3">
        <v>3</v>
      </c>
      <c r="K1575" s="3">
        <v>326.21833150527402</v>
      </c>
      <c r="L1575" s="3">
        <v>53</v>
      </c>
      <c r="M1575" s="3">
        <v>5</v>
      </c>
      <c r="N1575" s="3">
        <v>3</v>
      </c>
      <c r="O1575" s="3">
        <v>832</v>
      </c>
      <c r="P1575" s="3">
        <v>5</v>
      </c>
      <c r="Q1575" s="3">
        <v>10503.899023559599</v>
      </c>
      <c r="R1575" s="3">
        <v>0</v>
      </c>
      <c r="S1575" s="3">
        <v>0</v>
      </c>
      <c r="T1575" s="3">
        <v>0</v>
      </c>
      <c r="U1575" s="3">
        <v>10856.929946294</v>
      </c>
      <c r="V1575" s="3">
        <v>0</v>
      </c>
    </row>
    <row r="1576" spans="1:22" ht="21.75" customHeight="1" x14ac:dyDescent="0.3">
      <c r="A1576" s="3" t="s">
        <v>1602</v>
      </c>
      <c r="B1576" s="3">
        <v>36</v>
      </c>
      <c r="C1576" s="3" t="s">
        <v>31</v>
      </c>
      <c r="D1576" s="3" t="s">
        <v>26</v>
      </c>
      <c r="E1576" s="3">
        <v>43377.274073390698</v>
      </c>
      <c r="F1576" s="3">
        <v>211</v>
      </c>
      <c r="G1576" s="3">
        <v>3287.0099800780999</v>
      </c>
      <c r="H1576" s="3">
        <v>1</v>
      </c>
      <c r="I1576" s="3">
        <v>372.132271138855</v>
      </c>
      <c r="J1576" s="3">
        <v>13</v>
      </c>
      <c r="K1576" s="3">
        <v>256.58940187392102</v>
      </c>
      <c r="L1576" s="3">
        <v>63</v>
      </c>
      <c r="M1576" s="3">
        <v>19</v>
      </c>
      <c r="N1576" s="3">
        <v>2</v>
      </c>
      <c r="O1576" s="3">
        <v>792</v>
      </c>
      <c r="P1576" s="3">
        <v>2</v>
      </c>
      <c r="Q1576" s="3">
        <v>19887.9081248314</v>
      </c>
      <c r="R1576" s="3">
        <v>7</v>
      </c>
      <c r="S1576" s="3">
        <v>0</v>
      </c>
      <c r="T1576" s="3">
        <v>0</v>
      </c>
      <c r="U1576" s="3">
        <v>8155.1951443773496</v>
      </c>
      <c r="V1576" s="3">
        <v>1</v>
      </c>
    </row>
    <row r="1577" spans="1:22" ht="21.75" customHeight="1" x14ac:dyDescent="0.3">
      <c r="A1577" s="3" t="s">
        <v>1603</v>
      </c>
      <c r="B1577" s="3">
        <v>33</v>
      </c>
      <c r="C1577" s="3" t="s">
        <v>23</v>
      </c>
      <c r="D1577" s="3" t="s">
        <v>33</v>
      </c>
      <c r="E1577" s="3">
        <v>30041.931570610799</v>
      </c>
      <c r="F1577" s="3">
        <v>206</v>
      </c>
      <c r="G1577" s="3">
        <v>1250.0428586831899</v>
      </c>
      <c r="H1577" s="3">
        <v>3</v>
      </c>
      <c r="I1577" s="3">
        <v>984.693776155043</v>
      </c>
      <c r="J1577" s="3">
        <v>10</v>
      </c>
      <c r="K1577" s="3">
        <v>576.79375692722897</v>
      </c>
      <c r="L1577" s="3">
        <v>33</v>
      </c>
      <c r="M1577" s="3">
        <v>4</v>
      </c>
      <c r="N1577" s="3">
        <v>4</v>
      </c>
      <c r="O1577" s="3">
        <v>626</v>
      </c>
      <c r="P1577" s="3">
        <v>3</v>
      </c>
      <c r="Q1577" s="3">
        <v>10636.5297851001</v>
      </c>
      <c r="R1577" s="3">
        <v>0</v>
      </c>
      <c r="S1577" s="3">
        <v>0</v>
      </c>
      <c r="T1577" s="3">
        <v>0</v>
      </c>
      <c r="U1577" s="3">
        <v>500</v>
      </c>
      <c r="V1577" s="3">
        <v>0</v>
      </c>
    </row>
    <row r="1578" spans="1:22" ht="21.75" customHeight="1" x14ac:dyDescent="0.3">
      <c r="A1578" s="3" t="s">
        <v>1604</v>
      </c>
      <c r="B1578" s="3">
        <v>50</v>
      </c>
      <c r="C1578" s="3" t="s">
        <v>28</v>
      </c>
      <c r="D1578" s="3" t="s">
        <v>26</v>
      </c>
      <c r="E1578" s="3">
        <v>59574.655784639399</v>
      </c>
      <c r="F1578" s="3">
        <v>9</v>
      </c>
      <c r="G1578" s="3">
        <v>1461.31415333984</v>
      </c>
      <c r="H1578" s="3">
        <v>7</v>
      </c>
      <c r="I1578" s="3">
        <v>1328.74252631836</v>
      </c>
      <c r="J1578" s="3">
        <v>3</v>
      </c>
      <c r="K1578" s="3">
        <v>440.57225241944798</v>
      </c>
      <c r="L1578" s="3">
        <v>22</v>
      </c>
      <c r="M1578" s="3">
        <v>9</v>
      </c>
      <c r="N1578" s="3">
        <v>7</v>
      </c>
      <c r="O1578" s="3">
        <v>454</v>
      </c>
      <c r="P1578" s="3">
        <v>4</v>
      </c>
      <c r="Q1578" s="3">
        <v>14429.1313540352</v>
      </c>
      <c r="R1578" s="3">
        <v>0</v>
      </c>
      <c r="S1578" s="3">
        <v>0</v>
      </c>
      <c r="T1578" s="3">
        <v>0</v>
      </c>
      <c r="U1578" s="3">
        <v>7780.8858955030501</v>
      </c>
      <c r="V1578" s="3">
        <v>1</v>
      </c>
    </row>
    <row r="1579" spans="1:22" ht="21.75" customHeight="1" x14ac:dyDescent="0.3">
      <c r="A1579" s="3" t="s">
        <v>1605</v>
      </c>
      <c r="B1579" s="3">
        <v>43</v>
      </c>
      <c r="C1579" s="3" t="s">
        <v>31</v>
      </c>
      <c r="D1579" s="3" t="s">
        <v>26</v>
      </c>
      <c r="E1579" s="3">
        <v>39698.827293302602</v>
      </c>
      <c r="F1579" s="3">
        <v>53</v>
      </c>
      <c r="G1579" s="3">
        <v>1630.7419289884101</v>
      </c>
      <c r="H1579" s="3">
        <v>4</v>
      </c>
      <c r="I1579" s="3">
        <v>851.65914909160495</v>
      </c>
      <c r="J1579" s="3">
        <v>25</v>
      </c>
      <c r="K1579" s="3">
        <v>145.29571331053501</v>
      </c>
      <c r="L1579" s="3">
        <v>47</v>
      </c>
      <c r="M1579" s="3">
        <v>6</v>
      </c>
      <c r="N1579" s="3">
        <v>9</v>
      </c>
      <c r="O1579" s="3">
        <v>365</v>
      </c>
      <c r="P1579" s="3">
        <v>1</v>
      </c>
      <c r="Q1579" s="3">
        <v>14110.4850136608</v>
      </c>
      <c r="R1579" s="3">
        <v>0</v>
      </c>
      <c r="S1579" s="3">
        <v>0</v>
      </c>
      <c r="T1579" s="3">
        <v>0</v>
      </c>
      <c r="U1579" s="3">
        <v>3743.1682844706302</v>
      </c>
      <c r="V1579" s="3">
        <v>1</v>
      </c>
    </row>
    <row r="1580" spans="1:22" ht="21.75" customHeight="1" x14ac:dyDescent="0.3">
      <c r="A1580" s="3" t="s">
        <v>1606</v>
      </c>
      <c r="B1580" s="3">
        <v>54</v>
      </c>
      <c r="C1580" s="3" t="s">
        <v>31</v>
      </c>
      <c r="D1580" s="3" t="s">
        <v>24</v>
      </c>
      <c r="E1580" s="3">
        <v>34795.022526177701</v>
      </c>
      <c r="F1580" s="3">
        <v>5</v>
      </c>
      <c r="G1580" s="3">
        <v>771.36977347218499</v>
      </c>
      <c r="H1580" s="3">
        <v>6</v>
      </c>
      <c r="I1580" s="3">
        <v>589.84716323647797</v>
      </c>
      <c r="J1580" s="3">
        <v>2</v>
      </c>
      <c r="K1580" s="3">
        <v>617.51916868624198</v>
      </c>
      <c r="L1580" s="3">
        <v>54</v>
      </c>
      <c r="M1580" s="3">
        <v>14</v>
      </c>
      <c r="N1580" s="3">
        <v>5</v>
      </c>
      <c r="O1580" s="3">
        <v>837</v>
      </c>
      <c r="P1580" s="3">
        <v>3</v>
      </c>
      <c r="Q1580" s="3">
        <v>12930.417381615</v>
      </c>
      <c r="R1580" s="3">
        <v>2</v>
      </c>
      <c r="S1580" s="3">
        <v>0</v>
      </c>
      <c r="T1580" s="3">
        <v>1</v>
      </c>
      <c r="U1580" s="3">
        <v>10513.645384764999</v>
      </c>
      <c r="V1580" s="3">
        <v>1</v>
      </c>
    </row>
    <row r="1581" spans="1:22" ht="21.75" customHeight="1" x14ac:dyDescent="0.3">
      <c r="A1581" s="3" t="s">
        <v>1607</v>
      </c>
      <c r="B1581" s="3">
        <v>63</v>
      </c>
      <c r="C1581" s="3" t="s">
        <v>23</v>
      </c>
      <c r="D1581" s="3" t="s">
        <v>33</v>
      </c>
      <c r="E1581" s="3">
        <v>46861.165266729797</v>
      </c>
      <c r="F1581" s="3">
        <v>180</v>
      </c>
      <c r="G1581" s="3">
        <v>1170.7045331771401</v>
      </c>
      <c r="H1581" s="3">
        <v>1</v>
      </c>
      <c r="I1581" s="3">
        <v>300.88283540650099</v>
      </c>
      <c r="J1581" s="3">
        <v>36</v>
      </c>
      <c r="K1581" s="3">
        <v>556.87079379914496</v>
      </c>
      <c r="L1581" s="3">
        <v>16</v>
      </c>
      <c r="M1581" s="3">
        <v>17</v>
      </c>
      <c r="N1581" s="3">
        <v>9</v>
      </c>
      <c r="O1581" s="3">
        <v>664</v>
      </c>
      <c r="P1581" s="3">
        <v>3</v>
      </c>
      <c r="Q1581" s="3">
        <v>22803.437439546698</v>
      </c>
      <c r="R1581" s="3">
        <v>5</v>
      </c>
      <c r="S1581" s="3">
        <v>1</v>
      </c>
      <c r="T1581" s="3">
        <v>0</v>
      </c>
      <c r="U1581" s="3">
        <v>5951.1669138971001</v>
      </c>
      <c r="V1581" s="3">
        <v>1</v>
      </c>
    </row>
    <row r="1582" spans="1:22" ht="21.75" customHeight="1" x14ac:dyDescent="0.3">
      <c r="A1582" s="3" t="s">
        <v>1608</v>
      </c>
      <c r="B1582" s="3">
        <v>64</v>
      </c>
      <c r="C1582" s="3" t="s">
        <v>28</v>
      </c>
      <c r="D1582" s="3" t="s">
        <v>24</v>
      </c>
      <c r="E1582" s="3">
        <v>33921.509044668797</v>
      </c>
      <c r="F1582" s="3">
        <v>156</v>
      </c>
      <c r="G1582" s="3">
        <v>2668.48117419957</v>
      </c>
      <c r="H1582" s="3">
        <v>7</v>
      </c>
      <c r="I1582" s="3">
        <v>295.99631228798899</v>
      </c>
      <c r="J1582" s="3">
        <v>37</v>
      </c>
      <c r="K1582" s="3">
        <v>509.11746188311099</v>
      </c>
      <c r="L1582" s="3">
        <v>78</v>
      </c>
      <c r="M1582" s="3">
        <v>0</v>
      </c>
      <c r="N1582" s="3">
        <v>3</v>
      </c>
      <c r="O1582" s="3">
        <v>499</v>
      </c>
      <c r="P1582" s="3">
        <v>4</v>
      </c>
      <c r="Q1582" s="3">
        <v>11261.439888409401</v>
      </c>
      <c r="R1582" s="3">
        <v>3</v>
      </c>
      <c r="S1582" s="3">
        <v>0</v>
      </c>
      <c r="T1582" s="3">
        <v>0</v>
      </c>
      <c r="U1582" s="3">
        <v>12301.8817768187</v>
      </c>
      <c r="V1582" s="3">
        <v>1</v>
      </c>
    </row>
    <row r="1583" spans="1:22" ht="21.75" customHeight="1" x14ac:dyDescent="0.3">
      <c r="A1583" s="3" t="s">
        <v>1609</v>
      </c>
      <c r="B1583" s="3">
        <v>53</v>
      </c>
      <c r="C1583" s="3" t="s">
        <v>31</v>
      </c>
      <c r="D1583" s="3" t="s">
        <v>24</v>
      </c>
      <c r="E1583" s="3">
        <v>49384.736081051196</v>
      </c>
      <c r="F1583" s="3">
        <v>33</v>
      </c>
      <c r="G1583" s="3">
        <v>2680.9522228317201</v>
      </c>
      <c r="H1583" s="3">
        <v>4</v>
      </c>
      <c r="I1583" s="3">
        <v>931.84319703673498</v>
      </c>
      <c r="J1583" s="3">
        <v>40</v>
      </c>
      <c r="K1583" s="3">
        <v>695.16331592444601</v>
      </c>
      <c r="L1583" s="3">
        <v>61</v>
      </c>
      <c r="M1583" s="3">
        <v>3</v>
      </c>
      <c r="N1583" s="3">
        <v>7</v>
      </c>
      <c r="O1583" s="3">
        <v>811</v>
      </c>
      <c r="P1583" s="3">
        <v>2</v>
      </c>
      <c r="Q1583" s="3">
        <v>22639.1970093565</v>
      </c>
      <c r="R1583" s="3">
        <v>2</v>
      </c>
      <c r="S1583" s="3">
        <v>0</v>
      </c>
      <c r="T1583" s="3">
        <v>0</v>
      </c>
      <c r="U1583" s="3">
        <v>13630.818282902101</v>
      </c>
      <c r="V1583" s="3">
        <v>0</v>
      </c>
    </row>
    <row r="1584" spans="1:22" ht="21.75" customHeight="1" x14ac:dyDescent="0.3">
      <c r="A1584" s="3" t="s">
        <v>1610</v>
      </c>
      <c r="B1584" s="3">
        <v>22</v>
      </c>
      <c r="C1584" s="3" t="s">
        <v>31</v>
      </c>
      <c r="D1584" s="3" t="s">
        <v>33</v>
      </c>
      <c r="E1584" s="3">
        <v>43525.420952480097</v>
      </c>
      <c r="F1584" s="3">
        <v>102</v>
      </c>
      <c r="G1584" s="3">
        <v>1664.0880550214399</v>
      </c>
      <c r="H1584" s="3">
        <v>3</v>
      </c>
      <c r="I1584" s="3">
        <v>1307.8417130324999</v>
      </c>
      <c r="J1584" s="3">
        <v>3</v>
      </c>
      <c r="K1584" s="3">
        <v>630.50126297571796</v>
      </c>
      <c r="L1584" s="3">
        <v>60</v>
      </c>
      <c r="M1584" s="3">
        <v>10</v>
      </c>
      <c r="N1584" s="3">
        <v>3</v>
      </c>
      <c r="O1584" s="3">
        <v>811</v>
      </c>
      <c r="P1584" s="3">
        <v>1</v>
      </c>
      <c r="Q1584" s="3">
        <v>5546.9060765193299</v>
      </c>
      <c r="R1584" s="3">
        <v>1</v>
      </c>
      <c r="S1584" s="3">
        <v>0</v>
      </c>
      <c r="T1584" s="3">
        <v>0</v>
      </c>
      <c r="U1584" s="3">
        <v>4805.8908752002499</v>
      </c>
      <c r="V1584" s="3">
        <v>0</v>
      </c>
    </row>
    <row r="1585" spans="1:22" ht="21.75" customHeight="1" x14ac:dyDescent="0.3">
      <c r="A1585" s="3" t="s">
        <v>1611</v>
      </c>
      <c r="B1585" s="3">
        <v>56</v>
      </c>
      <c r="C1585" s="3" t="s">
        <v>23</v>
      </c>
      <c r="D1585" s="3" t="s">
        <v>24</v>
      </c>
      <c r="E1585" s="3">
        <v>40773.558132558297</v>
      </c>
      <c r="F1585" s="3">
        <v>64</v>
      </c>
      <c r="G1585" s="3">
        <v>2335.0296409948201</v>
      </c>
      <c r="H1585" s="3">
        <v>8</v>
      </c>
      <c r="I1585" s="3">
        <v>661.58931615341498</v>
      </c>
      <c r="J1585" s="3">
        <v>25</v>
      </c>
      <c r="K1585" s="3">
        <v>441.73682796803399</v>
      </c>
      <c r="L1585" s="3">
        <v>60</v>
      </c>
      <c r="M1585" s="3">
        <v>9</v>
      </c>
      <c r="N1585" s="3">
        <v>4</v>
      </c>
      <c r="O1585" s="3">
        <v>797</v>
      </c>
      <c r="P1585" s="3">
        <v>1</v>
      </c>
      <c r="Q1585" s="3">
        <v>11715.87617718</v>
      </c>
      <c r="R1585" s="3">
        <v>2</v>
      </c>
      <c r="S1585" s="3">
        <v>0</v>
      </c>
      <c r="T1585" s="3">
        <v>0</v>
      </c>
      <c r="U1585" s="3">
        <v>12355.1075669249</v>
      </c>
      <c r="V1585" s="3">
        <v>0</v>
      </c>
    </row>
    <row r="1586" spans="1:22" ht="21.75" customHeight="1" x14ac:dyDescent="0.3">
      <c r="A1586" s="3" t="s">
        <v>1612</v>
      </c>
      <c r="B1586" s="3">
        <v>62</v>
      </c>
      <c r="C1586" s="3" t="s">
        <v>23</v>
      </c>
      <c r="D1586" s="3" t="s">
        <v>33</v>
      </c>
      <c r="E1586" s="3">
        <v>40885.995874437896</v>
      </c>
      <c r="F1586" s="3">
        <v>156</v>
      </c>
      <c r="G1586" s="3">
        <v>1828.67666088433</v>
      </c>
      <c r="H1586" s="3">
        <v>5</v>
      </c>
      <c r="I1586" s="3">
        <v>605.49783824772305</v>
      </c>
      <c r="J1586" s="3">
        <v>38</v>
      </c>
      <c r="K1586" s="3">
        <v>604.05582529237699</v>
      </c>
      <c r="L1586" s="3">
        <v>43</v>
      </c>
      <c r="M1586" s="3">
        <v>12</v>
      </c>
      <c r="N1586" s="3">
        <v>1</v>
      </c>
      <c r="O1586" s="3">
        <v>339</v>
      </c>
      <c r="P1586" s="3">
        <v>0</v>
      </c>
      <c r="Q1586" s="3">
        <v>10561.6067810521</v>
      </c>
      <c r="R1586" s="3">
        <v>2</v>
      </c>
      <c r="S1586" s="3">
        <v>0</v>
      </c>
      <c r="T1586" s="3">
        <v>0</v>
      </c>
      <c r="U1586" s="3">
        <v>4164.7611577691496</v>
      </c>
      <c r="V1586" s="3">
        <v>1</v>
      </c>
    </row>
    <row r="1587" spans="1:22" ht="21.75" customHeight="1" x14ac:dyDescent="0.3">
      <c r="A1587" s="3" t="s">
        <v>1613</v>
      </c>
      <c r="B1587" s="3">
        <v>59</v>
      </c>
      <c r="C1587" s="3" t="s">
        <v>28</v>
      </c>
      <c r="D1587" s="3" t="s">
        <v>26</v>
      </c>
      <c r="E1587" s="3">
        <v>67921.0729524544</v>
      </c>
      <c r="F1587" s="3">
        <v>197</v>
      </c>
      <c r="G1587" s="3">
        <v>1454.27953706635</v>
      </c>
      <c r="H1587" s="3">
        <v>3</v>
      </c>
      <c r="I1587" s="3">
        <v>1044.1183817839201</v>
      </c>
      <c r="J1587" s="3">
        <v>44</v>
      </c>
      <c r="K1587" s="3">
        <v>842.38750706797396</v>
      </c>
      <c r="L1587" s="3">
        <v>70</v>
      </c>
      <c r="M1587" s="3">
        <v>18</v>
      </c>
      <c r="N1587" s="3">
        <v>9</v>
      </c>
      <c r="O1587" s="3">
        <v>571</v>
      </c>
      <c r="P1587" s="3">
        <v>1</v>
      </c>
      <c r="Q1587" s="3">
        <v>16648.918529042199</v>
      </c>
      <c r="R1587" s="3">
        <v>1</v>
      </c>
      <c r="S1587" s="3">
        <v>0</v>
      </c>
      <c r="T1587" s="3">
        <v>0</v>
      </c>
      <c r="U1587" s="3">
        <v>7570.0161423700501</v>
      </c>
      <c r="V1587" s="3">
        <v>1</v>
      </c>
    </row>
    <row r="1588" spans="1:22" ht="21.75" customHeight="1" x14ac:dyDescent="0.3">
      <c r="A1588" s="3" t="s">
        <v>1614</v>
      </c>
      <c r="B1588" s="3">
        <v>45</v>
      </c>
      <c r="C1588" s="3" t="s">
        <v>23</v>
      </c>
      <c r="D1588" s="3" t="s">
        <v>33</v>
      </c>
      <c r="E1588" s="3">
        <v>56645.913402998201</v>
      </c>
      <c r="F1588" s="3">
        <v>110</v>
      </c>
      <c r="G1588" s="3">
        <v>896.99276500311396</v>
      </c>
      <c r="H1588" s="3">
        <v>7</v>
      </c>
      <c r="I1588" s="3">
        <v>559.91846113333895</v>
      </c>
      <c r="J1588" s="3">
        <v>41</v>
      </c>
      <c r="K1588" s="3">
        <v>461.65304980261698</v>
      </c>
      <c r="L1588" s="3">
        <v>2</v>
      </c>
      <c r="M1588" s="3">
        <v>9</v>
      </c>
      <c r="N1588" s="3">
        <v>3</v>
      </c>
      <c r="O1588" s="3">
        <v>523</v>
      </c>
      <c r="P1588" s="3">
        <v>1</v>
      </c>
      <c r="Q1588" s="3">
        <v>3857.1313115859798</v>
      </c>
      <c r="R1588" s="3">
        <v>3</v>
      </c>
      <c r="S1588" s="3">
        <v>0</v>
      </c>
      <c r="T1588" s="3">
        <v>0</v>
      </c>
      <c r="U1588" s="3">
        <v>7105.5536570709801</v>
      </c>
      <c r="V1588" s="3">
        <v>1</v>
      </c>
    </row>
    <row r="1589" spans="1:22" ht="21.75" customHeight="1" x14ac:dyDescent="0.3">
      <c r="A1589" s="3" t="s">
        <v>1615</v>
      </c>
      <c r="B1589" s="3">
        <v>42</v>
      </c>
      <c r="C1589" s="3" t="s">
        <v>28</v>
      </c>
      <c r="D1589" s="3" t="s">
        <v>33</v>
      </c>
      <c r="E1589" s="3">
        <v>19234.462528699602</v>
      </c>
      <c r="F1589" s="3">
        <v>57</v>
      </c>
      <c r="G1589" s="3">
        <v>810.83587386138299</v>
      </c>
      <c r="H1589" s="3">
        <v>2</v>
      </c>
      <c r="I1589" s="3">
        <v>896.06901766994702</v>
      </c>
      <c r="J1589" s="3">
        <v>43</v>
      </c>
      <c r="K1589" s="3">
        <v>811.61521468866704</v>
      </c>
      <c r="L1589" s="3">
        <v>72</v>
      </c>
      <c r="M1589" s="3">
        <v>17</v>
      </c>
      <c r="N1589" s="3">
        <v>9</v>
      </c>
      <c r="O1589" s="3">
        <v>459</v>
      </c>
      <c r="P1589" s="3">
        <v>1</v>
      </c>
      <c r="Q1589" s="3">
        <v>14290.5097171692</v>
      </c>
      <c r="R1589" s="3">
        <v>2</v>
      </c>
      <c r="S1589" s="3">
        <v>0</v>
      </c>
      <c r="T1589" s="3">
        <v>1</v>
      </c>
      <c r="U1589" s="3">
        <v>5738.0078064135096</v>
      </c>
      <c r="V1589" s="3">
        <v>1</v>
      </c>
    </row>
    <row r="1590" spans="1:22" ht="21.75" customHeight="1" x14ac:dyDescent="0.3">
      <c r="A1590" s="3" t="s">
        <v>1616</v>
      </c>
      <c r="B1590" s="3">
        <v>63</v>
      </c>
      <c r="C1590" s="3" t="s">
        <v>31</v>
      </c>
      <c r="D1590" s="3" t="s">
        <v>33</v>
      </c>
      <c r="E1590" s="3">
        <v>65893.751698312204</v>
      </c>
      <c r="F1590" s="3">
        <v>158</v>
      </c>
      <c r="G1590" s="3">
        <v>893.84881152277705</v>
      </c>
      <c r="H1590" s="3">
        <v>9</v>
      </c>
      <c r="I1590" s="3">
        <v>814.63050752992899</v>
      </c>
      <c r="J1590" s="3">
        <v>41</v>
      </c>
      <c r="K1590" s="3">
        <v>973.80228172026102</v>
      </c>
      <c r="L1590" s="3">
        <v>66</v>
      </c>
      <c r="M1590" s="3">
        <v>8</v>
      </c>
      <c r="N1590" s="3">
        <v>9</v>
      </c>
      <c r="O1590" s="3">
        <v>334</v>
      </c>
      <c r="P1590" s="3">
        <v>1</v>
      </c>
      <c r="Q1590" s="3">
        <v>17548.7754469057</v>
      </c>
      <c r="R1590" s="3">
        <v>0</v>
      </c>
      <c r="S1590" s="3">
        <v>0</v>
      </c>
      <c r="T1590" s="3">
        <v>0</v>
      </c>
      <c r="U1590" s="3">
        <v>9636.0952520193896</v>
      </c>
      <c r="V1590" s="3">
        <v>1</v>
      </c>
    </row>
    <row r="1591" spans="1:22" ht="21.75" customHeight="1" x14ac:dyDescent="0.3">
      <c r="A1591" s="3" t="s">
        <v>1617</v>
      </c>
      <c r="B1591" s="3">
        <v>58</v>
      </c>
      <c r="C1591" s="3" t="s">
        <v>28</v>
      </c>
      <c r="D1591" s="3" t="s">
        <v>24</v>
      </c>
      <c r="E1591" s="3">
        <v>59298.026806397</v>
      </c>
      <c r="F1591" s="3">
        <v>46</v>
      </c>
      <c r="G1591" s="3">
        <v>2791.8857358945602</v>
      </c>
      <c r="H1591" s="3">
        <v>1</v>
      </c>
      <c r="I1591" s="3">
        <v>656.686179497681</v>
      </c>
      <c r="J1591" s="3">
        <v>10</v>
      </c>
      <c r="K1591" s="3">
        <v>582.50594052308099</v>
      </c>
      <c r="L1591" s="3">
        <v>7</v>
      </c>
      <c r="M1591" s="3">
        <v>8</v>
      </c>
      <c r="N1591" s="3">
        <v>2</v>
      </c>
      <c r="O1591" s="3">
        <v>698</v>
      </c>
      <c r="P1591" s="3">
        <v>4</v>
      </c>
      <c r="Q1591" s="3">
        <v>10036.8311332048</v>
      </c>
      <c r="R1591" s="3">
        <v>2</v>
      </c>
      <c r="S1591" s="3">
        <v>0</v>
      </c>
      <c r="T1591" s="3">
        <v>0</v>
      </c>
      <c r="U1591" s="3">
        <v>13406.6621262958</v>
      </c>
      <c r="V1591" s="3">
        <v>0</v>
      </c>
    </row>
    <row r="1592" spans="1:22" ht="21.75" customHeight="1" x14ac:dyDescent="0.3">
      <c r="A1592" s="3" t="s">
        <v>1618</v>
      </c>
      <c r="B1592" s="3">
        <v>34</v>
      </c>
      <c r="C1592" s="3" t="s">
        <v>28</v>
      </c>
      <c r="D1592" s="3" t="s">
        <v>33</v>
      </c>
      <c r="E1592" s="3">
        <v>58235.2682332107</v>
      </c>
      <c r="F1592" s="3">
        <v>83</v>
      </c>
      <c r="G1592" s="3">
        <v>2198.5900538860901</v>
      </c>
      <c r="H1592" s="3">
        <v>6</v>
      </c>
      <c r="I1592" s="3">
        <v>794.56164444221804</v>
      </c>
      <c r="J1592" s="3">
        <v>10</v>
      </c>
      <c r="K1592" s="3">
        <v>248.635200310139</v>
      </c>
      <c r="L1592" s="3">
        <v>25</v>
      </c>
      <c r="M1592" s="3">
        <v>19</v>
      </c>
      <c r="N1592" s="3">
        <v>7</v>
      </c>
      <c r="O1592" s="3">
        <v>725</v>
      </c>
      <c r="P1592" s="3">
        <v>5</v>
      </c>
      <c r="Q1592" s="3">
        <v>8271.8899909719294</v>
      </c>
      <c r="R1592" s="3">
        <v>6</v>
      </c>
      <c r="S1592" s="3">
        <v>0</v>
      </c>
      <c r="T1592" s="3">
        <v>0</v>
      </c>
      <c r="U1592" s="3">
        <v>10091.237412288499</v>
      </c>
      <c r="V1592" s="3">
        <v>1</v>
      </c>
    </row>
    <row r="1593" spans="1:22" ht="21.75" customHeight="1" x14ac:dyDescent="0.3">
      <c r="A1593" s="3" t="s">
        <v>1619</v>
      </c>
      <c r="B1593" s="3">
        <v>68</v>
      </c>
      <c r="C1593" s="3" t="s">
        <v>28</v>
      </c>
      <c r="D1593" s="3" t="s">
        <v>33</v>
      </c>
      <c r="E1593" s="3">
        <v>65982.3959525315</v>
      </c>
      <c r="F1593" s="3">
        <v>168</v>
      </c>
      <c r="G1593" s="3">
        <v>2652.7831767391599</v>
      </c>
      <c r="H1593" s="3">
        <v>11</v>
      </c>
      <c r="I1593" s="3">
        <v>1417.1032401274899</v>
      </c>
      <c r="J1593" s="3">
        <v>37</v>
      </c>
      <c r="K1593" s="3">
        <v>425.67386104798697</v>
      </c>
      <c r="L1593" s="3">
        <v>14</v>
      </c>
      <c r="M1593" s="3">
        <v>11</v>
      </c>
      <c r="N1593" s="3">
        <v>7</v>
      </c>
      <c r="O1593" s="3">
        <v>420</v>
      </c>
      <c r="P1593" s="3">
        <v>0</v>
      </c>
      <c r="Q1593" s="3">
        <v>8316.2089433718193</v>
      </c>
      <c r="R1593" s="3">
        <v>1</v>
      </c>
      <c r="S1593" s="3">
        <v>0</v>
      </c>
      <c r="T1593" s="3">
        <v>0</v>
      </c>
      <c r="U1593" s="3">
        <v>7661.9477783955699</v>
      </c>
      <c r="V1593" s="3">
        <v>1</v>
      </c>
    </row>
    <row r="1594" spans="1:22" ht="21.75" customHeight="1" x14ac:dyDescent="0.3">
      <c r="A1594" s="3" t="s">
        <v>1620</v>
      </c>
      <c r="B1594" s="3">
        <v>23</v>
      </c>
      <c r="C1594" s="3" t="s">
        <v>31</v>
      </c>
      <c r="D1594" s="3" t="s">
        <v>33</v>
      </c>
      <c r="E1594" s="3">
        <v>50270.540664394299</v>
      </c>
      <c r="F1594" s="3">
        <v>32</v>
      </c>
      <c r="G1594" s="3">
        <v>1819.74336988448</v>
      </c>
      <c r="H1594" s="3">
        <v>3</v>
      </c>
      <c r="I1594" s="3">
        <v>1011.58653043534</v>
      </c>
      <c r="J1594" s="3">
        <v>37</v>
      </c>
      <c r="K1594" s="3">
        <v>540.70652028622703</v>
      </c>
      <c r="L1594" s="3">
        <v>4</v>
      </c>
      <c r="M1594" s="3">
        <v>13</v>
      </c>
      <c r="N1594" s="3">
        <v>6</v>
      </c>
      <c r="O1594" s="3">
        <v>733</v>
      </c>
      <c r="P1594" s="3">
        <v>5</v>
      </c>
      <c r="Q1594" s="3">
        <v>14965.878046878999</v>
      </c>
      <c r="R1594" s="3">
        <v>6</v>
      </c>
      <c r="S1594" s="3">
        <v>0</v>
      </c>
      <c r="T1594" s="3">
        <v>0</v>
      </c>
      <c r="U1594" s="3">
        <v>1923.5543912754699</v>
      </c>
      <c r="V1594" s="3">
        <v>1</v>
      </c>
    </row>
    <row r="1595" spans="1:22" ht="21.75" customHeight="1" x14ac:dyDescent="0.3">
      <c r="A1595" s="3" t="s">
        <v>1621</v>
      </c>
      <c r="B1595" s="3">
        <v>48</v>
      </c>
      <c r="C1595" s="3" t="s">
        <v>23</v>
      </c>
      <c r="D1595" s="3" t="s">
        <v>26</v>
      </c>
      <c r="E1595" s="3">
        <v>61161.506269015197</v>
      </c>
      <c r="F1595" s="3">
        <v>68</v>
      </c>
      <c r="G1595" s="3">
        <v>795.60289435273501</v>
      </c>
      <c r="H1595" s="3">
        <v>3</v>
      </c>
      <c r="I1595" s="3">
        <v>1182.37528148959</v>
      </c>
      <c r="J1595" s="3">
        <v>19</v>
      </c>
      <c r="K1595" s="3">
        <v>505.03880655344301</v>
      </c>
      <c r="L1595" s="3">
        <v>12</v>
      </c>
      <c r="M1595" s="3">
        <v>1</v>
      </c>
      <c r="N1595" s="3">
        <v>5</v>
      </c>
      <c r="O1595" s="3">
        <v>715</v>
      </c>
      <c r="P1595" s="3">
        <v>3</v>
      </c>
      <c r="Q1595" s="3">
        <v>2485.93516860213</v>
      </c>
      <c r="R1595" s="3">
        <v>3</v>
      </c>
      <c r="S1595" s="3">
        <v>1</v>
      </c>
      <c r="T1595" s="3">
        <v>0</v>
      </c>
      <c r="U1595" s="3">
        <v>500</v>
      </c>
      <c r="V1595" s="3">
        <v>1</v>
      </c>
    </row>
    <row r="1596" spans="1:22" ht="21.75" customHeight="1" x14ac:dyDescent="0.3">
      <c r="A1596" s="3" t="s">
        <v>1622</v>
      </c>
      <c r="B1596" s="3">
        <v>41</v>
      </c>
      <c r="C1596" s="3" t="s">
        <v>31</v>
      </c>
      <c r="D1596" s="3" t="s">
        <v>33</v>
      </c>
      <c r="E1596" s="3">
        <v>41639.505082585798</v>
      </c>
      <c r="F1596" s="3">
        <v>138</v>
      </c>
      <c r="G1596" s="3">
        <v>1982.6570206803201</v>
      </c>
      <c r="H1596" s="3">
        <v>9</v>
      </c>
      <c r="I1596" s="3">
        <v>478.45697367797902</v>
      </c>
      <c r="J1596" s="3">
        <v>25</v>
      </c>
      <c r="K1596" s="3">
        <v>532.21741563262799</v>
      </c>
      <c r="L1596" s="3">
        <v>78</v>
      </c>
      <c r="M1596" s="3">
        <v>9</v>
      </c>
      <c r="N1596" s="3">
        <v>8</v>
      </c>
      <c r="O1596" s="3">
        <v>585</v>
      </c>
      <c r="P1596" s="3">
        <v>0</v>
      </c>
      <c r="Q1596" s="3">
        <v>4149.2991458035503</v>
      </c>
      <c r="R1596" s="3">
        <v>6</v>
      </c>
      <c r="S1596" s="3">
        <v>0</v>
      </c>
      <c r="T1596" s="3">
        <v>0</v>
      </c>
      <c r="U1596" s="3">
        <v>6588.9589780296401</v>
      </c>
      <c r="V1596" s="3">
        <v>1</v>
      </c>
    </row>
    <row r="1597" spans="1:22" ht="21.75" customHeight="1" x14ac:dyDescent="0.3">
      <c r="A1597" s="3" t="s">
        <v>1623</v>
      </c>
      <c r="B1597" s="3">
        <v>44</v>
      </c>
      <c r="C1597" s="3" t="s">
        <v>23</v>
      </c>
      <c r="D1597" s="3" t="s">
        <v>24</v>
      </c>
      <c r="E1597" s="3">
        <v>65256.445727765204</v>
      </c>
      <c r="F1597" s="3">
        <v>16</v>
      </c>
      <c r="G1597" s="3">
        <v>2515.7930572364698</v>
      </c>
      <c r="H1597" s="3">
        <v>8</v>
      </c>
      <c r="I1597" s="3">
        <v>1183.5776516626499</v>
      </c>
      <c r="J1597" s="3">
        <v>37</v>
      </c>
      <c r="K1597" s="3">
        <v>803.74637880658304</v>
      </c>
      <c r="L1597" s="3">
        <v>11</v>
      </c>
      <c r="M1597" s="3">
        <v>17</v>
      </c>
      <c r="N1597" s="3">
        <v>3</v>
      </c>
      <c r="O1597" s="3">
        <v>707</v>
      </c>
      <c r="P1597" s="3">
        <v>2</v>
      </c>
      <c r="Q1597" s="3">
        <v>12500.2403471416</v>
      </c>
      <c r="R1597" s="3">
        <v>2</v>
      </c>
      <c r="S1597" s="3">
        <v>0</v>
      </c>
      <c r="T1597" s="3">
        <v>0</v>
      </c>
      <c r="U1597" s="3">
        <v>614.78367744292905</v>
      </c>
      <c r="V1597" s="3">
        <v>0</v>
      </c>
    </row>
    <row r="1598" spans="1:22" ht="21.75" customHeight="1" x14ac:dyDescent="0.3">
      <c r="A1598" s="3" t="s">
        <v>1624</v>
      </c>
      <c r="B1598" s="3">
        <v>32</v>
      </c>
      <c r="C1598" s="3" t="s">
        <v>28</v>
      </c>
      <c r="D1598" s="3" t="s">
        <v>33</v>
      </c>
      <c r="E1598" s="3">
        <v>53926.043990730002</v>
      </c>
      <c r="F1598" s="3">
        <v>103</v>
      </c>
      <c r="G1598" s="3">
        <v>2011.8011632867599</v>
      </c>
      <c r="H1598" s="3">
        <v>1</v>
      </c>
      <c r="I1598" s="3">
        <v>1023.65716641415</v>
      </c>
      <c r="J1598" s="3">
        <v>11</v>
      </c>
      <c r="K1598" s="3">
        <v>287.47796616859</v>
      </c>
      <c r="L1598" s="3">
        <v>62</v>
      </c>
      <c r="M1598" s="3">
        <v>5</v>
      </c>
      <c r="N1598" s="3">
        <v>3</v>
      </c>
      <c r="O1598" s="3">
        <v>704</v>
      </c>
      <c r="P1598" s="3">
        <v>5</v>
      </c>
      <c r="Q1598" s="3">
        <v>15505.5186538628</v>
      </c>
      <c r="R1598" s="3">
        <v>2</v>
      </c>
      <c r="S1598" s="3">
        <v>0</v>
      </c>
      <c r="T1598" s="3">
        <v>0</v>
      </c>
      <c r="U1598" s="3">
        <v>2924.3761379962898</v>
      </c>
      <c r="V1598" s="3">
        <v>0</v>
      </c>
    </row>
    <row r="1599" spans="1:22" ht="21.75" customHeight="1" x14ac:dyDescent="0.3">
      <c r="A1599" s="3" t="s">
        <v>1625</v>
      </c>
      <c r="B1599" s="3">
        <v>37</v>
      </c>
      <c r="C1599" s="3" t="s">
        <v>28</v>
      </c>
      <c r="D1599" s="3" t="s">
        <v>33</v>
      </c>
      <c r="E1599" s="3">
        <v>25214.690220153901</v>
      </c>
      <c r="F1599" s="3">
        <v>229</v>
      </c>
      <c r="G1599" s="3">
        <v>446.56755286538203</v>
      </c>
      <c r="H1599" s="3">
        <v>0</v>
      </c>
      <c r="I1599" s="3">
        <v>275.14136620422101</v>
      </c>
      <c r="J1599" s="3">
        <v>28</v>
      </c>
      <c r="K1599" s="3">
        <v>592.028942793694</v>
      </c>
      <c r="L1599" s="3">
        <v>7</v>
      </c>
      <c r="M1599" s="3">
        <v>1</v>
      </c>
      <c r="N1599" s="3">
        <v>5</v>
      </c>
      <c r="O1599" s="3">
        <v>469</v>
      </c>
      <c r="P1599" s="3">
        <v>5</v>
      </c>
      <c r="Q1599" s="3">
        <v>13651.2512530926</v>
      </c>
      <c r="R1599" s="3">
        <v>6</v>
      </c>
      <c r="S1599" s="3">
        <v>0</v>
      </c>
      <c r="T1599" s="3">
        <v>0</v>
      </c>
      <c r="U1599" s="3">
        <v>9028.2294278271493</v>
      </c>
      <c r="V1599" s="3">
        <v>1</v>
      </c>
    </row>
    <row r="1600" spans="1:22" ht="21.75" customHeight="1" x14ac:dyDescent="0.3">
      <c r="A1600" s="3" t="s">
        <v>1626</v>
      </c>
      <c r="B1600" s="3">
        <v>52</v>
      </c>
      <c r="C1600" s="3" t="s">
        <v>28</v>
      </c>
      <c r="D1600" s="3" t="s">
        <v>26</v>
      </c>
      <c r="E1600" s="3">
        <v>68654.929422749803</v>
      </c>
      <c r="F1600" s="3">
        <v>108</v>
      </c>
      <c r="G1600" s="3">
        <v>320.60575213559599</v>
      </c>
      <c r="H1600" s="3">
        <v>6</v>
      </c>
      <c r="I1600" s="3">
        <v>988.92675667988499</v>
      </c>
      <c r="J1600" s="3">
        <v>13</v>
      </c>
      <c r="K1600" s="3">
        <v>730.31885421792595</v>
      </c>
      <c r="L1600" s="3">
        <v>73</v>
      </c>
      <c r="M1600" s="3">
        <v>16</v>
      </c>
      <c r="N1600" s="3">
        <v>0</v>
      </c>
      <c r="O1600" s="3">
        <v>807</v>
      </c>
      <c r="P1600" s="3">
        <v>3</v>
      </c>
      <c r="Q1600" s="3">
        <v>15607.5151159131</v>
      </c>
      <c r="R1600" s="3">
        <v>1</v>
      </c>
      <c r="S1600" s="3">
        <v>0</v>
      </c>
      <c r="T1600" s="3">
        <v>0</v>
      </c>
      <c r="U1600" s="3">
        <v>3014.6351289343102</v>
      </c>
      <c r="V1600" s="3">
        <v>0</v>
      </c>
    </row>
    <row r="1601" spans="1:22" ht="21.75" customHeight="1" x14ac:dyDescent="0.3">
      <c r="A1601" s="3" t="s">
        <v>1627</v>
      </c>
      <c r="B1601" s="3">
        <v>35</v>
      </c>
      <c r="C1601" s="3" t="s">
        <v>28</v>
      </c>
      <c r="D1601" s="3" t="s">
        <v>33</v>
      </c>
      <c r="E1601" s="3">
        <v>47679.716322133099</v>
      </c>
      <c r="F1601" s="3">
        <v>105</v>
      </c>
      <c r="G1601" s="3">
        <v>2009.11613333734</v>
      </c>
      <c r="H1601" s="3">
        <v>11</v>
      </c>
      <c r="I1601" s="3">
        <v>620.35405212186299</v>
      </c>
      <c r="J1601" s="3">
        <v>49</v>
      </c>
      <c r="K1601" s="3">
        <v>437.30610335777101</v>
      </c>
      <c r="L1601" s="3">
        <v>33</v>
      </c>
      <c r="M1601" s="3">
        <v>17</v>
      </c>
      <c r="N1601" s="3">
        <v>1</v>
      </c>
      <c r="O1601" s="3">
        <v>635</v>
      </c>
      <c r="P1601" s="3">
        <v>0</v>
      </c>
      <c r="Q1601" s="3">
        <v>5718.0957137305404</v>
      </c>
      <c r="R1601" s="3">
        <v>4</v>
      </c>
      <c r="S1601" s="3">
        <v>0</v>
      </c>
      <c r="T1601" s="3">
        <v>0</v>
      </c>
      <c r="U1601" s="3">
        <v>4949.3331825186297</v>
      </c>
      <c r="V1601" s="3">
        <v>1</v>
      </c>
    </row>
    <row r="1602" spans="1:22" ht="21.75" customHeight="1" x14ac:dyDescent="0.3">
      <c r="A1602" s="3" t="s">
        <v>1628</v>
      </c>
      <c r="B1602" s="3">
        <v>64</v>
      </c>
      <c r="C1602" s="3" t="s">
        <v>28</v>
      </c>
      <c r="D1602" s="3" t="s">
        <v>24</v>
      </c>
      <c r="E1602" s="3">
        <v>45173.791237678699</v>
      </c>
      <c r="F1602" s="3">
        <v>64</v>
      </c>
      <c r="G1602" s="3">
        <v>1249.9841601266901</v>
      </c>
      <c r="H1602" s="3">
        <v>7</v>
      </c>
      <c r="I1602" s="3">
        <v>258.96871328603402</v>
      </c>
      <c r="J1602" s="3">
        <v>24</v>
      </c>
      <c r="K1602" s="3">
        <v>243.508302735505</v>
      </c>
      <c r="L1602" s="3">
        <v>71</v>
      </c>
      <c r="M1602" s="3">
        <v>17</v>
      </c>
      <c r="N1602" s="3">
        <v>1</v>
      </c>
      <c r="O1602" s="3">
        <v>787</v>
      </c>
      <c r="P1602" s="3">
        <v>0</v>
      </c>
      <c r="Q1602" s="3">
        <v>1510.1682747084601</v>
      </c>
      <c r="R1602" s="3">
        <v>4</v>
      </c>
      <c r="S1602" s="3">
        <v>0</v>
      </c>
      <c r="T1602" s="3">
        <v>0</v>
      </c>
      <c r="U1602" s="3">
        <v>9116.5686706882298</v>
      </c>
      <c r="V1602" s="3">
        <v>1</v>
      </c>
    </row>
    <row r="1603" spans="1:22" ht="21.75" customHeight="1" x14ac:dyDescent="0.3">
      <c r="A1603" s="3" t="s">
        <v>1629</v>
      </c>
      <c r="B1603" s="3">
        <v>61</v>
      </c>
      <c r="C1603" s="3" t="s">
        <v>23</v>
      </c>
      <c r="D1603" s="3" t="s">
        <v>33</v>
      </c>
      <c r="E1603" s="3">
        <v>42031.9857084217</v>
      </c>
      <c r="F1603" s="3">
        <v>77</v>
      </c>
      <c r="G1603" s="3">
        <v>1749.91115316133</v>
      </c>
      <c r="H1603" s="3">
        <v>2</v>
      </c>
      <c r="I1603" s="3">
        <v>845.421506314667</v>
      </c>
      <c r="J1603" s="3">
        <v>41</v>
      </c>
      <c r="K1603" s="3">
        <v>448.66240711167802</v>
      </c>
      <c r="L1603" s="3">
        <v>21</v>
      </c>
      <c r="M1603" s="3">
        <v>13</v>
      </c>
      <c r="N1603" s="3">
        <v>9</v>
      </c>
      <c r="O1603" s="3">
        <v>530</v>
      </c>
      <c r="P1603" s="3">
        <v>0</v>
      </c>
      <c r="Q1603" s="3">
        <v>17297.289349186802</v>
      </c>
      <c r="R1603" s="3">
        <v>5</v>
      </c>
      <c r="S1603" s="3">
        <v>0</v>
      </c>
      <c r="T1603" s="3">
        <v>0</v>
      </c>
      <c r="U1603" s="3">
        <v>9167.5424186739892</v>
      </c>
      <c r="V1603" s="3">
        <v>1</v>
      </c>
    </row>
    <row r="1604" spans="1:22" ht="21.75" customHeight="1" x14ac:dyDescent="0.3">
      <c r="A1604" s="3" t="s">
        <v>1630</v>
      </c>
      <c r="B1604" s="3">
        <v>63</v>
      </c>
      <c r="C1604" s="3" t="s">
        <v>23</v>
      </c>
      <c r="D1604" s="3" t="s">
        <v>24</v>
      </c>
      <c r="E1604" s="3">
        <v>43351.454859291603</v>
      </c>
      <c r="F1604" s="3">
        <v>193</v>
      </c>
      <c r="G1604" s="3">
        <v>921.20463222005901</v>
      </c>
      <c r="H1604" s="3">
        <v>1</v>
      </c>
      <c r="I1604" s="3">
        <v>988.66490687191299</v>
      </c>
      <c r="J1604" s="3">
        <v>41</v>
      </c>
      <c r="K1604" s="3">
        <v>239.635208176726</v>
      </c>
      <c r="L1604" s="3">
        <v>49</v>
      </c>
      <c r="M1604" s="3">
        <v>10</v>
      </c>
      <c r="N1604" s="3">
        <v>3</v>
      </c>
      <c r="O1604" s="3">
        <v>399</v>
      </c>
      <c r="P1604" s="3">
        <v>0</v>
      </c>
      <c r="Q1604" s="3">
        <v>4393.7444740047904</v>
      </c>
      <c r="R1604" s="3">
        <v>6</v>
      </c>
      <c r="S1604" s="3">
        <v>0</v>
      </c>
      <c r="T1604" s="3">
        <v>0</v>
      </c>
      <c r="U1604" s="3">
        <v>6276.3245298723596</v>
      </c>
      <c r="V1604" s="3">
        <v>1</v>
      </c>
    </row>
    <row r="1605" spans="1:22" ht="21.75" customHeight="1" x14ac:dyDescent="0.3">
      <c r="A1605" s="3" t="s">
        <v>1631</v>
      </c>
      <c r="B1605" s="3">
        <v>21</v>
      </c>
      <c r="C1605" s="3" t="s">
        <v>28</v>
      </c>
      <c r="D1605" s="3" t="s">
        <v>26</v>
      </c>
      <c r="E1605" s="3">
        <v>54133.435671328902</v>
      </c>
      <c r="F1605" s="3">
        <v>81</v>
      </c>
      <c r="G1605" s="3">
        <v>1601.39169732236</v>
      </c>
      <c r="H1605" s="3">
        <v>3</v>
      </c>
      <c r="I1605" s="3">
        <v>853.06282402559702</v>
      </c>
      <c r="J1605" s="3">
        <v>38</v>
      </c>
      <c r="K1605" s="3">
        <v>323.36507274342398</v>
      </c>
      <c r="L1605" s="3">
        <v>11</v>
      </c>
      <c r="M1605" s="3">
        <v>18</v>
      </c>
      <c r="N1605" s="3">
        <v>4</v>
      </c>
      <c r="O1605" s="3">
        <v>301</v>
      </c>
      <c r="P1605" s="3">
        <v>0</v>
      </c>
      <c r="Q1605" s="3">
        <v>15089.5458629884</v>
      </c>
      <c r="R1605" s="3">
        <v>2</v>
      </c>
      <c r="S1605" s="3">
        <v>0</v>
      </c>
      <c r="T1605" s="3">
        <v>0</v>
      </c>
      <c r="U1605" s="3">
        <v>1108.80515493232</v>
      </c>
      <c r="V1605" s="3">
        <v>1</v>
      </c>
    </row>
    <row r="1606" spans="1:22" ht="21.75" customHeight="1" x14ac:dyDescent="0.3">
      <c r="A1606" s="3" t="s">
        <v>1632</v>
      </c>
      <c r="B1606" s="3">
        <v>54</v>
      </c>
      <c r="C1606" s="3" t="s">
        <v>31</v>
      </c>
      <c r="D1606" s="3" t="s">
        <v>33</v>
      </c>
      <c r="E1606" s="3">
        <v>32223.560087024602</v>
      </c>
      <c r="F1606" s="3">
        <v>196</v>
      </c>
      <c r="G1606" s="3">
        <v>619.77298671786502</v>
      </c>
      <c r="H1606" s="3">
        <v>1</v>
      </c>
      <c r="I1606" s="3">
        <v>761.80149530398603</v>
      </c>
      <c r="J1606" s="3">
        <v>25</v>
      </c>
      <c r="K1606" s="3">
        <v>645.34977805938195</v>
      </c>
      <c r="L1606" s="3">
        <v>21</v>
      </c>
      <c r="M1606" s="3">
        <v>15</v>
      </c>
      <c r="N1606" s="3">
        <v>1</v>
      </c>
      <c r="O1606" s="3">
        <v>808</v>
      </c>
      <c r="P1606" s="3">
        <v>5</v>
      </c>
      <c r="Q1606" s="3">
        <v>1026.6757375725001</v>
      </c>
      <c r="R1606" s="3">
        <v>5</v>
      </c>
      <c r="S1606" s="3">
        <v>0</v>
      </c>
      <c r="T1606" s="3">
        <v>0</v>
      </c>
      <c r="U1606" s="3">
        <v>6132.2091193972101</v>
      </c>
      <c r="V1606" s="3">
        <v>1</v>
      </c>
    </row>
    <row r="1607" spans="1:22" ht="21.75" customHeight="1" x14ac:dyDescent="0.3">
      <c r="A1607" s="3" t="s">
        <v>1633</v>
      </c>
      <c r="B1607" s="3">
        <v>61</v>
      </c>
      <c r="C1607" s="3" t="s">
        <v>31</v>
      </c>
      <c r="D1607" s="3" t="s">
        <v>26</v>
      </c>
      <c r="E1607" s="3">
        <v>21764.971859316</v>
      </c>
      <c r="F1607" s="3">
        <v>231</v>
      </c>
      <c r="G1607" s="3">
        <v>1697.6979192844101</v>
      </c>
      <c r="H1607" s="3">
        <v>11</v>
      </c>
      <c r="I1607" s="3">
        <v>684.29513153958396</v>
      </c>
      <c r="J1607" s="3">
        <v>9</v>
      </c>
      <c r="K1607" s="3">
        <v>566.09150439848599</v>
      </c>
      <c r="L1607" s="3">
        <v>57</v>
      </c>
      <c r="M1607" s="3">
        <v>7</v>
      </c>
      <c r="N1607" s="3">
        <v>7</v>
      </c>
      <c r="O1607" s="3">
        <v>827</v>
      </c>
      <c r="P1607" s="3">
        <v>0</v>
      </c>
      <c r="Q1607" s="3">
        <v>16060.835055334799</v>
      </c>
      <c r="R1607" s="3">
        <v>0</v>
      </c>
      <c r="S1607" s="3">
        <v>0</v>
      </c>
      <c r="T1607" s="3">
        <v>0</v>
      </c>
      <c r="U1607" s="3">
        <v>8626.8554909346094</v>
      </c>
      <c r="V1607" s="3">
        <v>0</v>
      </c>
    </row>
    <row r="1608" spans="1:22" ht="21.75" customHeight="1" x14ac:dyDescent="0.3">
      <c r="A1608" s="3" t="s">
        <v>1634</v>
      </c>
      <c r="B1608" s="3">
        <v>53</v>
      </c>
      <c r="C1608" s="3" t="s">
        <v>28</v>
      </c>
      <c r="D1608" s="3" t="s">
        <v>33</v>
      </c>
      <c r="E1608" s="3">
        <v>30839.620296206798</v>
      </c>
      <c r="F1608" s="3">
        <v>109</v>
      </c>
      <c r="G1608" s="3">
        <v>2082.6753802646799</v>
      </c>
      <c r="H1608" s="3">
        <v>1</v>
      </c>
      <c r="I1608" s="3">
        <v>1663.3058032695501</v>
      </c>
      <c r="J1608" s="3">
        <v>13</v>
      </c>
      <c r="K1608" s="3">
        <v>678.00568883921903</v>
      </c>
      <c r="L1608" s="3">
        <v>18</v>
      </c>
      <c r="M1608" s="3">
        <v>17</v>
      </c>
      <c r="N1608" s="3">
        <v>4</v>
      </c>
      <c r="O1608" s="3">
        <v>562</v>
      </c>
      <c r="P1608" s="3">
        <v>4</v>
      </c>
      <c r="Q1608" s="3">
        <v>11989.6217637957</v>
      </c>
      <c r="R1608" s="3">
        <v>7</v>
      </c>
      <c r="S1608" s="3">
        <v>1</v>
      </c>
      <c r="T1608" s="3">
        <v>0</v>
      </c>
      <c r="U1608" s="3">
        <v>8132.97693511749</v>
      </c>
      <c r="V1608" s="3">
        <v>1</v>
      </c>
    </row>
    <row r="1609" spans="1:22" ht="21.75" customHeight="1" x14ac:dyDescent="0.3">
      <c r="A1609" s="3" t="s">
        <v>1635</v>
      </c>
      <c r="B1609" s="3">
        <v>49</v>
      </c>
      <c r="C1609" s="3" t="s">
        <v>23</v>
      </c>
      <c r="D1609" s="3" t="s">
        <v>24</v>
      </c>
      <c r="E1609" s="3">
        <v>56870.921315120599</v>
      </c>
      <c r="F1609" s="3">
        <v>98</v>
      </c>
      <c r="G1609" s="3">
        <v>2126.9958468434102</v>
      </c>
      <c r="H1609" s="3">
        <v>4</v>
      </c>
      <c r="I1609" s="3">
        <v>386.10071401497402</v>
      </c>
      <c r="J1609" s="3">
        <v>4</v>
      </c>
      <c r="K1609" s="3">
        <v>620.95495807161205</v>
      </c>
      <c r="L1609" s="3">
        <v>4</v>
      </c>
      <c r="M1609" s="3">
        <v>2</v>
      </c>
      <c r="N1609" s="3">
        <v>7</v>
      </c>
      <c r="O1609" s="3">
        <v>698</v>
      </c>
      <c r="P1609" s="3">
        <v>4</v>
      </c>
      <c r="Q1609" s="3">
        <v>18245.308561684</v>
      </c>
      <c r="R1609" s="3">
        <v>2</v>
      </c>
      <c r="S1609" s="3">
        <v>0</v>
      </c>
      <c r="T1609" s="3">
        <v>0</v>
      </c>
      <c r="U1609" s="3">
        <v>12627.396608279199</v>
      </c>
      <c r="V1609" s="3">
        <v>0</v>
      </c>
    </row>
    <row r="1610" spans="1:22" ht="21.75" customHeight="1" x14ac:dyDescent="0.3">
      <c r="A1610" s="3" t="s">
        <v>1636</v>
      </c>
      <c r="B1610" s="3">
        <v>32</v>
      </c>
      <c r="C1610" s="3" t="s">
        <v>31</v>
      </c>
      <c r="D1610" s="3" t="s">
        <v>26</v>
      </c>
      <c r="E1610" s="3">
        <v>47085.113361861302</v>
      </c>
      <c r="F1610" s="3">
        <v>42</v>
      </c>
      <c r="G1610" s="3">
        <v>454.650939535482</v>
      </c>
      <c r="H1610" s="3">
        <v>9</v>
      </c>
      <c r="I1610" s="3">
        <v>1105.52269382502</v>
      </c>
      <c r="J1610" s="3">
        <v>21</v>
      </c>
      <c r="K1610" s="3">
        <v>448.496514142281</v>
      </c>
      <c r="L1610" s="3">
        <v>15</v>
      </c>
      <c r="M1610" s="3">
        <v>3</v>
      </c>
      <c r="N1610" s="3">
        <v>8</v>
      </c>
      <c r="O1610" s="3">
        <v>322</v>
      </c>
      <c r="P1610" s="3">
        <v>3</v>
      </c>
      <c r="Q1610" s="3">
        <v>16753.664183733701</v>
      </c>
      <c r="R1610" s="3">
        <v>5</v>
      </c>
      <c r="S1610" s="3">
        <v>0</v>
      </c>
      <c r="T1610" s="3">
        <v>0</v>
      </c>
      <c r="U1610" s="3">
        <v>5670.8681926228801</v>
      </c>
      <c r="V1610" s="3">
        <v>1</v>
      </c>
    </row>
    <row r="1611" spans="1:22" ht="21.75" customHeight="1" x14ac:dyDescent="0.3">
      <c r="A1611" s="3" t="s">
        <v>1637</v>
      </c>
      <c r="B1611" s="3">
        <v>32</v>
      </c>
      <c r="C1611" s="3" t="s">
        <v>31</v>
      </c>
      <c r="D1611" s="3" t="s">
        <v>33</v>
      </c>
      <c r="E1611" s="3">
        <v>70037.476242385601</v>
      </c>
      <c r="F1611" s="3">
        <v>143</v>
      </c>
      <c r="G1611" s="3">
        <v>1875.1616016928201</v>
      </c>
      <c r="H1611" s="3">
        <v>4</v>
      </c>
      <c r="I1611" s="3">
        <v>805.39803981114403</v>
      </c>
      <c r="J1611" s="3">
        <v>10</v>
      </c>
      <c r="K1611" s="3">
        <v>247.50700489357001</v>
      </c>
      <c r="L1611" s="3">
        <v>40</v>
      </c>
      <c r="M1611" s="3">
        <v>4</v>
      </c>
      <c r="N1611" s="3">
        <v>8</v>
      </c>
      <c r="O1611" s="3">
        <v>546</v>
      </c>
      <c r="P1611" s="3">
        <v>1</v>
      </c>
      <c r="Q1611" s="3">
        <v>9929.6346415171301</v>
      </c>
      <c r="R1611" s="3">
        <v>6</v>
      </c>
      <c r="S1611" s="3">
        <v>0</v>
      </c>
      <c r="T1611" s="3">
        <v>0</v>
      </c>
      <c r="U1611" s="3">
        <v>1830.91628088785</v>
      </c>
      <c r="V1611" s="3">
        <v>1</v>
      </c>
    </row>
    <row r="1612" spans="1:22" ht="21.75" customHeight="1" x14ac:dyDescent="0.3">
      <c r="A1612" s="3" t="s">
        <v>1638</v>
      </c>
      <c r="B1612" s="3">
        <v>37</v>
      </c>
      <c r="C1612" s="3" t="s">
        <v>31</v>
      </c>
      <c r="D1612" s="3" t="s">
        <v>24</v>
      </c>
      <c r="E1612" s="3">
        <v>48831.570810589597</v>
      </c>
      <c r="F1612" s="3">
        <v>109</v>
      </c>
      <c r="G1612" s="3">
        <v>1029.92991649794</v>
      </c>
      <c r="H1612" s="3">
        <v>7</v>
      </c>
      <c r="I1612" s="3">
        <v>500.93672280653902</v>
      </c>
      <c r="J1612" s="3">
        <v>28</v>
      </c>
      <c r="K1612" s="3">
        <v>580.91914533447596</v>
      </c>
      <c r="L1612" s="3">
        <v>73</v>
      </c>
      <c r="M1612" s="3">
        <v>3</v>
      </c>
      <c r="N1612" s="3">
        <v>3</v>
      </c>
      <c r="O1612" s="3">
        <v>556</v>
      </c>
      <c r="P1612" s="3">
        <v>0</v>
      </c>
      <c r="Q1612" s="3">
        <v>8715.7538778232902</v>
      </c>
      <c r="R1612" s="3">
        <v>4</v>
      </c>
      <c r="S1612" s="3">
        <v>0</v>
      </c>
      <c r="T1612" s="3">
        <v>0</v>
      </c>
      <c r="U1612" s="3">
        <v>6569.9110138659098</v>
      </c>
      <c r="V1612" s="3">
        <v>1</v>
      </c>
    </row>
    <row r="1613" spans="1:22" ht="21.75" customHeight="1" x14ac:dyDescent="0.3">
      <c r="A1613" s="3" t="s">
        <v>1639</v>
      </c>
      <c r="B1613" s="3">
        <v>51</v>
      </c>
      <c r="C1613" s="3" t="s">
        <v>28</v>
      </c>
      <c r="D1613" s="3" t="s">
        <v>26</v>
      </c>
      <c r="E1613" s="3">
        <v>65165.235948251502</v>
      </c>
      <c r="F1613" s="3">
        <v>19</v>
      </c>
      <c r="G1613" s="3">
        <v>2721.5931162060701</v>
      </c>
      <c r="H1613" s="3">
        <v>8</v>
      </c>
      <c r="I1613" s="3">
        <v>783.06033227999706</v>
      </c>
      <c r="J1613" s="3">
        <v>6</v>
      </c>
      <c r="K1613" s="3">
        <v>366.39111166586503</v>
      </c>
      <c r="L1613" s="3">
        <v>18</v>
      </c>
      <c r="M1613" s="3">
        <v>6</v>
      </c>
      <c r="N1613" s="3">
        <v>9</v>
      </c>
      <c r="O1613" s="3">
        <v>368</v>
      </c>
      <c r="P1613" s="3">
        <v>5</v>
      </c>
      <c r="Q1613" s="3">
        <v>13896.6491382238</v>
      </c>
      <c r="R1613" s="3">
        <v>2</v>
      </c>
      <c r="S1613" s="3">
        <v>0</v>
      </c>
      <c r="T1613" s="3">
        <v>0</v>
      </c>
      <c r="U1613" s="3">
        <v>6337.43618140537</v>
      </c>
      <c r="V1613" s="3">
        <v>1</v>
      </c>
    </row>
    <row r="1614" spans="1:22" ht="21.75" customHeight="1" x14ac:dyDescent="0.3">
      <c r="A1614" s="3" t="s">
        <v>1640</v>
      </c>
      <c r="B1614" s="3">
        <v>51</v>
      </c>
      <c r="C1614" s="3" t="s">
        <v>31</v>
      </c>
      <c r="D1614" s="3" t="s">
        <v>33</v>
      </c>
      <c r="E1614" s="3">
        <v>37529.337055098396</v>
      </c>
      <c r="F1614" s="3">
        <v>17</v>
      </c>
      <c r="G1614" s="3">
        <v>2264.8713012191702</v>
      </c>
      <c r="H1614" s="3">
        <v>1</v>
      </c>
      <c r="I1614" s="3">
        <v>312.47357684398401</v>
      </c>
      <c r="J1614" s="3">
        <v>17</v>
      </c>
      <c r="K1614" s="3">
        <v>465.17155946132101</v>
      </c>
      <c r="L1614" s="3">
        <v>64</v>
      </c>
      <c r="M1614" s="3">
        <v>19</v>
      </c>
      <c r="N1614" s="3">
        <v>1</v>
      </c>
      <c r="O1614" s="3">
        <v>863</v>
      </c>
      <c r="P1614" s="3">
        <v>1</v>
      </c>
      <c r="Q1614" s="3">
        <v>8990.6151315416992</v>
      </c>
      <c r="R1614" s="3">
        <v>0</v>
      </c>
      <c r="S1614" s="3">
        <v>0</v>
      </c>
      <c r="T1614" s="3">
        <v>0</v>
      </c>
      <c r="U1614" s="3">
        <v>8514.4673890248796</v>
      </c>
      <c r="V1614" s="3">
        <v>0</v>
      </c>
    </row>
    <row r="1615" spans="1:22" ht="21.75" customHeight="1" x14ac:dyDescent="0.3">
      <c r="A1615" s="3" t="s">
        <v>1641</v>
      </c>
      <c r="B1615" s="3">
        <v>54</v>
      </c>
      <c r="C1615" s="3" t="s">
        <v>31</v>
      </c>
      <c r="D1615" s="3" t="s">
        <v>26</v>
      </c>
      <c r="E1615" s="3">
        <v>42167.440230760098</v>
      </c>
      <c r="F1615" s="3">
        <v>163</v>
      </c>
      <c r="G1615" s="3">
        <v>1520.68483749848</v>
      </c>
      <c r="H1615" s="3">
        <v>0</v>
      </c>
      <c r="I1615" s="3">
        <v>591.578357617601</v>
      </c>
      <c r="J1615" s="3">
        <v>30</v>
      </c>
      <c r="K1615" s="3">
        <v>321.27463042917498</v>
      </c>
      <c r="L1615" s="3">
        <v>21</v>
      </c>
      <c r="M1615" s="3">
        <v>5</v>
      </c>
      <c r="N1615" s="3">
        <v>1</v>
      </c>
      <c r="O1615" s="3">
        <v>696</v>
      </c>
      <c r="P1615" s="3">
        <v>4</v>
      </c>
      <c r="Q1615" s="3">
        <v>0</v>
      </c>
      <c r="R1615" s="3">
        <v>7</v>
      </c>
      <c r="S1615" s="3">
        <v>0</v>
      </c>
      <c r="T1615" s="3">
        <v>0</v>
      </c>
      <c r="U1615" s="3">
        <v>14026.0744854236</v>
      </c>
      <c r="V1615" s="3">
        <v>1</v>
      </c>
    </row>
    <row r="1616" spans="1:22" ht="21.75" customHeight="1" x14ac:dyDescent="0.3">
      <c r="A1616" s="3" t="s">
        <v>1642</v>
      </c>
      <c r="B1616" s="3">
        <v>58</v>
      </c>
      <c r="C1616" s="3" t="s">
        <v>31</v>
      </c>
      <c r="D1616" s="3" t="s">
        <v>33</v>
      </c>
      <c r="E1616" s="3">
        <v>50171.434842804898</v>
      </c>
      <c r="F1616" s="3">
        <v>18</v>
      </c>
      <c r="G1616" s="3">
        <v>3245.6217301445399</v>
      </c>
      <c r="H1616" s="3">
        <v>2</v>
      </c>
      <c r="I1616" s="3">
        <v>783.57298595753798</v>
      </c>
      <c r="J1616" s="3">
        <v>42</v>
      </c>
      <c r="K1616" s="3">
        <v>725.97955496488601</v>
      </c>
      <c r="L1616" s="3">
        <v>16</v>
      </c>
      <c r="M1616" s="3">
        <v>16</v>
      </c>
      <c r="N1616" s="3">
        <v>4</v>
      </c>
      <c r="O1616" s="3">
        <v>866</v>
      </c>
      <c r="P1616" s="3">
        <v>2</v>
      </c>
      <c r="Q1616" s="3">
        <v>10315.466286032501</v>
      </c>
      <c r="R1616" s="3">
        <v>3</v>
      </c>
      <c r="S1616" s="3">
        <v>0</v>
      </c>
      <c r="T1616" s="3">
        <v>0</v>
      </c>
      <c r="U1616" s="3">
        <v>3065.93637445683</v>
      </c>
      <c r="V1616" s="3">
        <v>0</v>
      </c>
    </row>
    <row r="1617" spans="1:22" ht="21.75" customHeight="1" x14ac:dyDescent="0.3">
      <c r="A1617" s="3" t="s">
        <v>1643</v>
      </c>
      <c r="B1617" s="3">
        <v>65</v>
      </c>
      <c r="C1617" s="3" t="s">
        <v>31</v>
      </c>
      <c r="D1617" s="3" t="s">
        <v>24</v>
      </c>
      <c r="E1617" s="3">
        <v>47354.414323151497</v>
      </c>
      <c r="F1617" s="3">
        <v>15</v>
      </c>
      <c r="G1617" s="3">
        <v>917.84393935670198</v>
      </c>
      <c r="H1617" s="3">
        <v>5</v>
      </c>
      <c r="I1617" s="3">
        <v>257.10902949030498</v>
      </c>
      <c r="J1617" s="3">
        <v>19</v>
      </c>
      <c r="K1617" s="3">
        <v>0</v>
      </c>
      <c r="L1617" s="3">
        <v>34</v>
      </c>
      <c r="M1617" s="3">
        <v>13</v>
      </c>
      <c r="N1617" s="3">
        <v>9</v>
      </c>
      <c r="O1617" s="3">
        <v>584</v>
      </c>
      <c r="P1617" s="3">
        <v>5</v>
      </c>
      <c r="Q1617" s="3">
        <v>6836.5558636239903</v>
      </c>
      <c r="R1617" s="3">
        <v>2</v>
      </c>
      <c r="S1617" s="3">
        <v>0</v>
      </c>
      <c r="T1617" s="3">
        <v>0</v>
      </c>
      <c r="U1617" s="3">
        <v>9511.7399626636998</v>
      </c>
      <c r="V1617" s="3">
        <v>0</v>
      </c>
    </row>
    <row r="1618" spans="1:22" ht="21.75" customHeight="1" x14ac:dyDescent="0.3">
      <c r="A1618" s="3" t="s">
        <v>1644</v>
      </c>
      <c r="B1618" s="3">
        <v>48</v>
      </c>
      <c r="C1618" s="3" t="s">
        <v>23</v>
      </c>
      <c r="D1618" s="3" t="s">
        <v>24</v>
      </c>
      <c r="E1618" s="3">
        <v>45673.429430611301</v>
      </c>
      <c r="F1618" s="3">
        <v>216</v>
      </c>
      <c r="G1618" s="3">
        <v>1454.4102159077599</v>
      </c>
      <c r="H1618" s="3">
        <v>4</v>
      </c>
      <c r="I1618" s="3">
        <v>977.23388847082003</v>
      </c>
      <c r="J1618" s="3">
        <v>34</v>
      </c>
      <c r="K1618" s="3">
        <v>628.79794400502203</v>
      </c>
      <c r="L1618" s="3">
        <v>38</v>
      </c>
      <c r="M1618" s="3">
        <v>4</v>
      </c>
      <c r="N1618" s="3">
        <v>3</v>
      </c>
      <c r="O1618" s="3">
        <v>445</v>
      </c>
      <c r="P1618" s="3">
        <v>0</v>
      </c>
      <c r="Q1618" s="3">
        <v>8788.4609739241296</v>
      </c>
      <c r="R1618" s="3">
        <v>1</v>
      </c>
      <c r="S1618" s="3">
        <v>0</v>
      </c>
      <c r="T1618" s="3">
        <v>0</v>
      </c>
      <c r="U1618" s="3">
        <v>9883.6945382191607</v>
      </c>
      <c r="V1618" s="3">
        <v>1</v>
      </c>
    </row>
    <row r="1619" spans="1:22" ht="21.75" customHeight="1" x14ac:dyDescent="0.3">
      <c r="A1619" s="3" t="s">
        <v>1645</v>
      </c>
      <c r="B1619" s="3">
        <v>68</v>
      </c>
      <c r="C1619" s="3" t="s">
        <v>28</v>
      </c>
      <c r="D1619" s="3" t="s">
        <v>26</v>
      </c>
      <c r="E1619" s="3">
        <v>34301.9380548525</v>
      </c>
      <c r="F1619" s="3">
        <v>153</v>
      </c>
      <c r="G1619" s="3">
        <v>1933.0612426679099</v>
      </c>
      <c r="H1619" s="3">
        <v>7</v>
      </c>
      <c r="I1619" s="3">
        <v>462.68363568096402</v>
      </c>
      <c r="J1619" s="3">
        <v>6</v>
      </c>
      <c r="K1619" s="3">
        <v>537.28227009034504</v>
      </c>
      <c r="L1619" s="3">
        <v>72</v>
      </c>
      <c r="M1619" s="3">
        <v>14</v>
      </c>
      <c r="N1619" s="3">
        <v>5</v>
      </c>
      <c r="O1619" s="3">
        <v>685</v>
      </c>
      <c r="P1619" s="3">
        <v>5</v>
      </c>
      <c r="Q1619" s="3">
        <v>13783.2160078052</v>
      </c>
      <c r="R1619" s="3">
        <v>0</v>
      </c>
      <c r="S1619" s="3">
        <v>0</v>
      </c>
      <c r="T1619" s="3">
        <v>0</v>
      </c>
      <c r="U1619" s="3">
        <v>6999.7648342257598</v>
      </c>
      <c r="V1619" s="3">
        <v>0</v>
      </c>
    </row>
    <row r="1620" spans="1:22" ht="21.75" customHeight="1" x14ac:dyDescent="0.3">
      <c r="A1620" s="3" t="s">
        <v>1646</v>
      </c>
      <c r="B1620" s="3">
        <v>48</v>
      </c>
      <c r="C1620" s="3" t="s">
        <v>28</v>
      </c>
      <c r="D1620" s="3" t="s">
        <v>26</v>
      </c>
      <c r="E1620" s="3">
        <v>21459.883174412898</v>
      </c>
      <c r="F1620" s="3">
        <v>38</v>
      </c>
      <c r="G1620" s="3">
        <v>3127.5896386292702</v>
      </c>
      <c r="H1620" s="3">
        <v>7</v>
      </c>
      <c r="I1620" s="3">
        <v>291.89766469525699</v>
      </c>
      <c r="J1620" s="3">
        <v>29</v>
      </c>
      <c r="K1620" s="3">
        <v>721.71498168705205</v>
      </c>
      <c r="L1620" s="3">
        <v>54</v>
      </c>
      <c r="M1620" s="3">
        <v>9</v>
      </c>
      <c r="N1620" s="3">
        <v>8</v>
      </c>
      <c r="O1620" s="3">
        <v>582</v>
      </c>
      <c r="P1620" s="3">
        <v>3</v>
      </c>
      <c r="Q1620" s="3">
        <v>19446.5852389426</v>
      </c>
      <c r="R1620" s="3">
        <v>2</v>
      </c>
      <c r="S1620" s="3">
        <v>0</v>
      </c>
      <c r="T1620" s="3">
        <v>0</v>
      </c>
      <c r="U1620" s="3">
        <v>8277.3882534151908</v>
      </c>
      <c r="V1620" s="3">
        <v>0</v>
      </c>
    </row>
    <row r="1621" spans="1:22" ht="21.75" customHeight="1" x14ac:dyDescent="0.3">
      <c r="A1621" s="3" t="s">
        <v>1647</v>
      </c>
      <c r="B1621" s="3">
        <v>63</v>
      </c>
      <c r="C1621" s="3" t="s">
        <v>23</v>
      </c>
      <c r="D1621" s="3" t="s">
        <v>33</v>
      </c>
      <c r="E1621" s="3">
        <v>61358.298295792898</v>
      </c>
      <c r="F1621" s="3">
        <v>45</v>
      </c>
      <c r="G1621" s="3">
        <v>2670.8883147988299</v>
      </c>
      <c r="H1621" s="3">
        <v>1</v>
      </c>
      <c r="I1621" s="3">
        <v>421.85379246007</v>
      </c>
      <c r="J1621" s="3">
        <v>3</v>
      </c>
      <c r="K1621" s="3">
        <v>194.35843960475901</v>
      </c>
      <c r="L1621" s="3">
        <v>4</v>
      </c>
      <c r="M1621" s="3">
        <v>1</v>
      </c>
      <c r="N1621" s="3">
        <v>6</v>
      </c>
      <c r="O1621" s="3">
        <v>861</v>
      </c>
      <c r="P1621" s="3">
        <v>1</v>
      </c>
      <c r="Q1621" s="3">
        <v>23025.903642745499</v>
      </c>
      <c r="R1621" s="3">
        <v>4</v>
      </c>
      <c r="S1621" s="3">
        <v>0</v>
      </c>
      <c r="T1621" s="3">
        <v>0</v>
      </c>
      <c r="U1621" s="3">
        <v>7802.5278541156804</v>
      </c>
      <c r="V1621" s="3">
        <v>1</v>
      </c>
    </row>
    <row r="1622" spans="1:22" ht="21.75" customHeight="1" x14ac:dyDescent="0.3">
      <c r="A1622" s="3" t="s">
        <v>1648</v>
      </c>
      <c r="B1622" s="3">
        <v>35</v>
      </c>
      <c r="C1622" s="3" t="s">
        <v>23</v>
      </c>
      <c r="D1622" s="3" t="s">
        <v>24</v>
      </c>
      <c r="E1622" s="3">
        <v>59346.686378438797</v>
      </c>
      <c r="F1622" s="3">
        <v>180</v>
      </c>
      <c r="G1622" s="3">
        <v>2141.3921388039198</v>
      </c>
      <c r="H1622" s="3">
        <v>8</v>
      </c>
      <c r="I1622" s="3">
        <v>1561.5839566424199</v>
      </c>
      <c r="J1622" s="3">
        <v>29</v>
      </c>
      <c r="K1622" s="3">
        <v>488.48776990990501</v>
      </c>
      <c r="L1622" s="3">
        <v>72</v>
      </c>
      <c r="M1622" s="3">
        <v>11</v>
      </c>
      <c r="N1622" s="3">
        <v>3</v>
      </c>
      <c r="O1622" s="3">
        <v>597</v>
      </c>
      <c r="P1622" s="3">
        <v>3</v>
      </c>
      <c r="Q1622" s="3">
        <v>14937.752939607401</v>
      </c>
      <c r="R1622" s="3">
        <v>5</v>
      </c>
      <c r="S1622" s="3">
        <v>1</v>
      </c>
      <c r="T1622" s="3">
        <v>0</v>
      </c>
      <c r="U1622" s="3">
        <v>8161.7400824449596</v>
      </c>
      <c r="V1622" s="3">
        <v>1</v>
      </c>
    </row>
    <row r="1623" spans="1:22" ht="21.75" customHeight="1" x14ac:dyDescent="0.3">
      <c r="A1623" s="3" t="s">
        <v>1649</v>
      </c>
      <c r="B1623" s="3">
        <v>63</v>
      </c>
      <c r="C1623" s="3" t="s">
        <v>28</v>
      </c>
      <c r="D1623" s="3" t="s">
        <v>33</v>
      </c>
      <c r="E1623" s="3">
        <v>38950.3539846731</v>
      </c>
      <c r="F1623" s="3">
        <v>116</v>
      </c>
      <c r="G1623" s="3">
        <v>798.05790892060702</v>
      </c>
      <c r="H1623" s="3">
        <v>3</v>
      </c>
      <c r="I1623" s="3">
        <v>107.677550345906</v>
      </c>
      <c r="J1623" s="3">
        <v>29</v>
      </c>
      <c r="K1623" s="3">
        <v>393.04417600397898</v>
      </c>
      <c r="L1623" s="3">
        <v>10</v>
      </c>
      <c r="M1623" s="3">
        <v>10</v>
      </c>
      <c r="N1623" s="3">
        <v>6</v>
      </c>
      <c r="O1623" s="3">
        <v>800</v>
      </c>
      <c r="P1623" s="3">
        <v>0</v>
      </c>
      <c r="Q1623" s="3">
        <v>8429.6163519383208</v>
      </c>
      <c r="R1623" s="3">
        <v>2</v>
      </c>
      <c r="S1623" s="3">
        <v>1</v>
      </c>
      <c r="T1623" s="3">
        <v>0</v>
      </c>
      <c r="U1623" s="3">
        <v>17520.793969812901</v>
      </c>
      <c r="V1623" s="3">
        <v>1</v>
      </c>
    </row>
    <row r="1624" spans="1:22" ht="21.75" customHeight="1" x14ac:dyDescent="0.3">
      <c r="A1624" s="3" t="s">
        <v>1650</v>
      </c>
      <c r="B1624" s="3">
        <v>66</v>
      </c>
      <c r="C1624" s="3" t="s">
        <v>31</v>
      </c>
      <c r="D1624" s="3" t="s">
        <v>24</v>
      </c>
      <c r="E1624" s="3">
        <v>56819.908180451101</v>
      </c>
      <c r="F1624" s="3">
        <v>76</v>
      </c>
      <c r="G1624" s="3">
        <v>796.88933058085001</v>
      </c>
      <c r="H1624" s="3">
        <v>0</v>
      </c>
      <c r="I1624" s="3">
        <v>952.64308106942701</v>
      </c>
      <c r="J1624" s="3">
        <v>29</v>
      </c>
      <c r="K1624" s="3">
        <v>460.45406059948402</v>
      </c>
      <c r="L1624" s="3">
        <v>77</v>
      </c>
      <c r="M1624" s="3">
        <v>6</v>
      </c>
      <c r="N1624" s="3">
        <v>1</v>
      </c>
      <c r="O1624" s="3">
        <v>521</v>
      </c>
      <c r="P1624" s="3">
        <v>1</v>
      </c>
      <c r="Q1624" s="3">
        <v>17816.212443852699</v>
      </c>
      <c r="R1624" s="3">
        <v>5</v>
      </c>
      <c r="S1624" s="3">
        <v>0</v>
      </c>
      <c r="T1624" s="3">
        <v>0</v>
      </c>
      <c r="U1624" s="3">
        <v>10327.3717323458</v>
      </c>
      <c r="V1624" s="3">
        <v>1</v>
      </c>
    </row>
    <row r="1625" spans="1:22" ht="21.75" customHeight="1" x14ac:dyDescent="0.3">
      <c r="A1625" s="3" t="s">
        <v>1651</v>
      </c>
      <c r="B1625" s="3">
        <v>29</v>
      </c>
      <c r="C1625" s="3" t="s">
        <v>31</v>
      </c>
      <c r="D1625" s="3" t="s">
        <v>26</v>
      </c>
      <c r="E1625" s="3">
        <v>47003.9718295411</v>
      </c>
      <c r="F1625" s="3">
        <v>83</v>
      </c>
      <c r="G1625" s="3">
        <v>2056.3088253389301</v>
      </c>
      <c r="H1625" s="3">
        <v>1</v>
      </c>
      <c r="I1625" s="3">
        <v>536.92730514325001</v>
      </c>
      <c r="J1625" s="3">
        <v>17</v>
      </c>
      <c r="K1625" s="3">
        <v>504.405828406137</v>
      </c>
      <c r="L1625" s="3">
        <v>39</v>
      </c>
      <c r="M1625" s="3">
        <v>6</v>
      </c>
      <c r="N1625" s="3">
        <v>4</v>
      </c>
      <c r="O1625" s="3">
        <v>437</v>
      </c>
      <c r="P1625" s="3">
        <v>5</v>
      </c>
      <c r="Q1625" s="3">
        <v>2934.0912287247502</v>
      </c>
      <c r="R1625" s="3">
        <v>4</v>
      </c>
      <c r="S1625" s="3">
        <v>0</v>
      </c>
      <c r="T1625" s="3">
        <v>0</v>
      </c>
      <c r="U1625" s="3">
        <v>3628.8052436069602</v>
      </c>
      <c r="V1625" s="3">
        <v>1</v>
      </c>
    </row>
    <row r="1626" spans="1:22" ht="21.75" customHeight="1" x14ac:dyDescent="0.3">
      <c r="A1626" s="3" t="s">
        <v>1652</v>
      </c>
      <c r="B1626" s="3">
        <v>49</v>
      </c>
      <c r="C1626" s="3" t="s">
        <v>28</v>
      </c>
      <c r="D1626" s="3" t="s">
        <v>33</v>
      </c>
      <c r="E1626" s="3">
        <v>69911.091532261999</v>
      </c>
      <c r="F1626" s="3">
        <v>96</v>
      </c>
      <c r="G1626" s="3">
        <v>498.02280241413303</v>
      </c>
      <c r="H1626" s="3">
        <v>10</v>
      </c>
      <c r="I1626" s="3">
        <v>677.45513996885404</v>
      </c>
      <c r="J1626" s="3">
        <v>42</v>
      </c>
      <c r="K1626" s="3">
        <v>380.10921006384802</v>
      </c>
      <c r="L1626" s="3">
        <v>3</v>
      </c>
      <c r="M1626" s="3">
        <v>18</v>
      </c>
      <c r="N1626" s="3">
        <v>8</v>
      </c>
      <c r="O1626" s="3">
        <v>820</v>
      </c>
      <c r="P1626" s="3">
        <v>5</v>
      </c>
      <c r="Q1626" s="3">
        <v>7855.6050919181298</v>
      </c>
      <c r="R1626" s="3">
        <v>6</v>
      </c>
      <c r="S1626" s="3">
        <v>0</v>
      </c>
      <c r="T1626" s="3">
        <v>0</v>
      </c>
      <c r="U1626" s="3">
        <v>8350.1795855689506</v>
      </c>
      <c r="V1626" s="3">
        <v>1</v>
      </c>
    </row>
    <row r="1627" spans="1:22" ht="21.75" customHeight="1" x14ac:dyDescent="0.3">
      <c r="A1627" s="3" t="s">
        <v>1653</v>
      </c>
      <c r="B1627" s="3">
        <v>44</v>
      </c>
      <c r="C1627" s="3" t="s">
        <v>31</v>
      </c>
      <c r="D1627" s="3" t="s">
        <v>33</v>
      </c>
      <c r="E1627" s="3">
        <v>26379.327320143399</v>
      </c>
      <c r="F1627" s="3">
        <v>143</v>
      </c>
      <c r="G1627" s="3">
        <v>1756.29235186596</v>
      </c>
      <c r="H1627" s="3">
        <v>5</v>
      </c>
      <c r="I1627" s="3">
        <v>1011.37582503812</v>
      </c>
      <c r="J1627" s="3">
        <v>45</v>
      </c>
      <c r="K1627" s="3">
        <v>472.95114203306798</v>
      </c>
      <c r="L1627" s="3">
        <v>79</v>
      </c>
      <c r="M1627" s="3">
        <v>6</v>
      </c>
      <c r="N1627" s="3">
        <v>8</v>
      </c>
      <c r="O1627" s="3">
        <v>814</v>
      </c>
      <c r="P1627" s="3">
        <v>1</v>
      </c>
      <c r="Q1627" s="3">
        <v>10622.2287924558</v>
      </c>
      <c r="R1627" s="3">
        <v>1</v>
      </c>
      <c r="S1627" s="3">
        <v>0</v>
      </c>
      <c r="T1627" s="3">
        <v>0</v>
      </c>
      <c r="U1627" s="3">
        <v>19394.351391958699</v>
      </c>
      <c r="V1627" s="3">
        <v>0</v>
      </c>
    </row>
    <row r="1628" spans="1:22" ht="21.75" customHeight="1" x14ac:dyDescent="0.3">
      <c r="A1628" s="3" t="s">
        <v>1654</v>
      </c>
      <c r="B1628" s="3">
        <v>58</v>
      </c>
      <c r="C1628" s="3" t="s">
        <v>23</v>
      </c>
      <c r="D1628" s="3" t="s">
        <v>24</v>
      </c>
      <c r="E1628" s="3">
        <v>47718.925851870401</v>
      </c>
      <c r="F1628" s="3">
        <v>32</v>
      </c>
      <c r="G1628" s="3">
        <v>2143.3821596306002</v>
      </c>
      <c r="H1628" s="3">
        <v>4</v>
      </c>
      <c r="I1628" s="3">
        <v>994.186550193622</v>
      </c>
      <c r="J1628" s="3">
        <v>9</v>
      </c>
      <c r="K1628" s="3">
        <v>809.75368157137098</v>
      </c>
      <c r="L1628" s="3">
        <v>57</v>
      </c>
      <c r="M1628" s="3">
        <v>13</v>
      </c>
      <c r="N1628" s="3">
        <v>3</v>
      </c>
      <c r="O1628" s="3">
        <v>641</v>
      </c>
      <c r="P1628" s="3">
        <v>5</v>
      </c>
      <c r="Q1628" s="3">
        <v>448.31055845516897</v>
      </c>
      <c r="R1628" s="3">
        <v>3</v>
      </c>
      <c r="S1628" s="3">
        <v>0</v>
      </c>
      <c r="T1628" s="3">
        <v>1</v>
      </c>
      <c r="U1628" s="3">
        <v>7233.9702539300797</v>
      </c>
      <c r="V1628" s="3">
        <v>1</v>
      </c>
    </row>
    <row r="1629" spans="1:22" ht="21.75" customHeight="1" x14ac:dyDescent="0.3">
      <c r="A1629" s="3" t="s">
        <v>1655</v>
      </c>
      <c r="B1629" s="3">
        <v>39</v>
      </c>
      <c r="C1629" s="3" t="s">
        <v>31</v>
      </c>
      <c r="D1629" s="3" t="s">
        <v>24</v>
      </c>
      <c r="E1629" s="3">
        <v>46282.158779919002</v>
      </c>
      <c r="F1629" s="3">
        <v>187</v>
      </c>
      <c r="G1629" s="3">
        <v>317.83094454614002</v>
      </c>
      <c r="H1629" s="3">
        <v>11</v>
      </c>
      <c r="I1629" s="3">
        <v>561.75625329337299</v>
      </c>
      <c r="J1629" s="3">
        <v>13</v>
      </c>
      <c r="K1629" s="3">
        <v>861.80391359013299</v>
      </c>
      <c r="L1629" s="3">
        <v>64</v>
      </c>
      <c r="M1629" s="3">
        <v>11</v>
      </c>
      <c r="N1629" s="3">
        <v>7</v>
      </c>
      <c r="O1629" s="3">
        <v>337</v>
      </c>
      <c r="P1629" s="3">
        <v>0</v>
      </c>
      <c r="Q1629" s="3">
        <v>13481.3174505225</v>
      </c>
      <c r="R1629" s="3">
        <v>4</v>
      </c>
      <c r="S1629" s="3">
        <v>0</v>
      </c>
      <c r="T1629" s="3">
        <v>0</v>
      </c>
      <c r="U1629" s="3">
        <v>500</v>
      </c>
      <c r="V1629" s="3">
        <v>1</v>
      </c>
    </row>
    <row r="1630" spans="1:22" ht="21.75" customHeight="1" x14ac:dyDescent="0.3">
      <c r="A1630" s="3" t="s">
        <v>1656</v>
      </c>
      <c r="B1630" s="3">
        <v>24</v>
      </c>
      <c r="C1630" s="3" t="s">
        <v>31</v>
      </c>
      <c r="D1630" s="3" t="s">
        <v>24</v>
      </c>
      <c r="E1630" s="3">
        <v>52900.087259411201</v>
      </c>
      <c r="F1630" s="3">
        <v>32</v>
      </c>
      <c r="G1630" s="3">
        <v>2018.28714254992</v>
      </c>
      <c r="H1630" s="3">
        <v>6</v>
      </c>
      <c r="I1630" s="3">
        <v>324.76159767834702</v>
      </c>
      <c r="J1630" s="3">
        <v>35</v>
      </c>
      <c r="K1630" s="3">
        <v>559.68136873930496</v>
      </c>
      <c r="L1630" s="3">
        <v>63</v>
      </c>
      <c r="M1630" s="3">
        <v>9</v>
      </c>
      <c r="N1630" s="3">
        <v>4</v>
      </c>
      <c r="O1630" s="3">
        <v>758</v>
      </c>
      <c r="P1630" s="3">
        <v>2</v>
      </c>
      <c r="Q1630" s="3">
        <v>7066.9377771489399</v>
      </c>
      <c r="R1630" s="3">
        <v>2</v>
      </c>
      <c r="S1630" s="3">
        <v>0</v>
      </c>
      <c r="T1630" s="3">
        <v>1</v>
      </c>
      <c r="U1630" s="3">
        <v>4812.37204852384</v>
      </c>
      <c r="V1630" s="3">
        <v>1</v>
      </c>
    </row>
    <row r="1631" spans="1:22" ht="21.75" customHeight="1" x14ac:dyDescent="0.3">
      <c r="A1631" s="3" t="s">
        <v>1657</v>
      </c>
      <c r="B1631" s="3">
        <v>20</v>
      </c>
      <c r="C1631" s="3" t="s">
        <v>31</v>
      </c>
      <c r="D1631" s="3" t="s">
        <v>26</v>
      </c>
      <c r="E1631" s="3">
        <v>77668.480595872403</v>
      </c>
      <c r="F1631" s="3">
        <v>201</v>
      </c>
      <c r="G1631" s="3">
        <v>2216.70582442983</v>
      </c>
      <c r="H1631" s="3">
        <v>8</v>
      </c>
      <c r="I1631" s="3">
        <v>1017.74934079522</v>
      </c>
      <c r="J1631" s="3">
        <v>22</v>
      </c>
      <c r="K1631" s="3">
        <v>866.62712779525498</v>
      </c>
      <c r="L1631" s="3">
        <v>66</v>
      </c>
      <c r="M1631" s="3">
        <v>4</v>
      </c>
      <c r="N1631" s="3">
        <v>2</v>
      </c>
      <c r="O1631" s="3">
        <v>369</v>
      </c>
      <c r="P1631" s="3">
        <v>0</v>
      </c>
      <c r="Q1631" s="3">
        <v>13470.8891822688</v>
      </c>
      <c r="R1631" s="3">
        <v>7</v>
      </c>
      <c r="S1631" s="3">
        <v>0</v>
      </c>
      <c r="T1631" s="3">
        <v>0</v>
      </c>
      <c r="U1631" s="3">
        <v>7042.8237027304604</v>
      </c>
      <c r="V1631" s="3">
        <v>1</v>
      </c>
    </row>
    <row r="1632" spans="1:22" ht="21.75" customHeight="1" x14ac:dyDescent="0.3">
      <c r="A1632" s="3" t="s">
        <v>1658</v>
      </c>
      <c r="B1632" s="3">
        <v>49</v>
      </c>
      <c r="C1632" s="3" t="s">
        <v>28</v>
      </c>
      <c r="D1632" s="3" t="s">
        <v>33</v>
      </c>
      <c r="E1632" s="3">
        <v>47773.090937507201</v>
      </c>
      <c r="F1632" s="3">
        <v>12</v>
      </c>
      <c r="G1632" s="3">
        <v>1209.37511085661</v>
      </c>
      <c r="H1632" s="3">
        <v>5</v>
      </c>
      <c r="I1632" s="3">
        <v>993.33201755327104</v>
      </c>
      <c r="J1632" s="3">
        <v>11</v>
      </c>
      <c r="K1632" s="3">
        <v>139.04490128712899</v>
      </c>
      <c r="L1632" s="3">
        <v>33</v>
      </c>
      <c r="M1632" s="3">
        <v>6</v>
      </c>
      <c r="N1632" s="3">
        <v>5</v>
      </c>
      <c r="O1632" s="3">
        <v>880</v>
      </c>
      <c r="P1632" s="3">
        <v>3</v>
      </c>
      <c r="Q1632" s="3">
        <v>10405.9147861978</v>
      </c>
      <c r="R1632" s="3">
        <v>1</v>
      </c>
      <c r="S1632" s="3">
        <v>0</v>
      </c>
      <c r="T1632" s="3">
        <v>0</v>
      </c>
      <c r="U1632" s="3">
        <v>7200.0086887252401</v>
      </c>
      <c r="V1632" s="3">
        <v>0</v>
      </c>
    </row>
    <row r="1633" spans="1:22" ht="21.75" customHeight="1" x14ac:dyDescent="0.3">
      <c r="A1633" s="3" t="s">
        <v>1659</v>
      </c>
      <c r="B1633" s="3">
        <v>68</v>
      </c>
      <c r="C1633" s="3" t="s">
        <v>23</v>
      </c>
      <c r="D1633" s="3" t="s">
        <v>24</v>
      </c>
      <c r="E1633" s="3">
        <v>63376.379237447603</v>
      </c>
      <c r="F1633" s="3">
        <v>101</v>
      </c>
      <c r="G1633" s="3">
        <v>1374.66949201236</v>
      </c>
      <c r="H1633" s="3">
        <v>5</v>
      </c>
      <c r="I1633" s="3">
        <v>700.26067192413404</v>
      </c>
      <c r="J1633" s="3">
        <v>11</v>
      </c>
      <c r="K1633" s="3">
        <v>701.19333214662197</v>
      </c>
      <c r="L1633" s="3">
        <v>57</v>
      </c>
      <c r="M1633" s="3">
        <v>5</v>
      </c>
      <c r="N1633" s="3">
        <v>3</v>
      </c>
      <c r="O1633" s="3">
        <v>301</v>
      </c>
      <c r="P1633" s="3">
        <v>4</v>
      </c>
      <c r="Q1633" s="3">
        <v>6952.0751441610801</v>
      </c>
      <c r="R1633" s="3">
        <v>7</v>
      </c>
      <c r="S1633" s="3">
        <v>0</v>
      </c>
      <c r="T1633" s="3">
        <v>0</v>
      </c>
      <c r="U1633" s="3">
        <v>14857.4322584737</v>
      </c>
      <c r="V1633" s="3">
        <v>1</v>
      </c>
    </row>
    <row r="1634" spans="1:22" ht="21.75" customHeight="1" x14ac:dyDescent="0.3">
      <c r="A1634" s="3" t="s">
        <v>1660</v>
      </c>
      <c r="B1634" s="3">
        <v>22</v>
      </c>
      <c r="C1634" s="3" t="s">
        <v>31</v>
      </c>
      <c r="D1634" s="3" t="s">
        <v>26</v>
      </c>
      <c r="E1634" s="3">
        <v>47339.307228636098</v>
      </c>
      <c r="F1634" s="3">
        <v>196</v>
      </c>
      <c r="G1634" s="3">
        <v>69.891709382582803</v>
      </c>
      <c r="H1634" s="3">
        <v>1</v>
      </c>
      <c r="I1634" s="3">
        <v>954.68053433293198</v>
      </c>
      <c r="J1634" s="3">
        <v>33</v>
      </c>
      <c r="K1634" s="3">
        <v>553.10297317142295</v>
      </c>
      <c r="L1634" s="3">
        <v>66</v>
      </c>
      <c r="M1634" s="3">
        <v>19</v>
      </c>
      <c r="N1634" s="3">
        <v>2</v>
      </c>
      <c r="O1634" s="3">
        <v>435</v>
      </c>
      <c r="P1634" s="3">
        <v>4</v>
      </c>
      <c r="Q1634" s="3">
        <v>6005.0703416380902</v>
      </c>
      <c r="R1634" s="3">
        <v>0</v>
      </c>
      <c r="S1634" s="3">
        <v>0</v>
      </c>
      <c r="T1634" s="3">
        <v>0</v>
      </c>
      <c r="U1634" s="3">
        <v>10138.6859505639</v>
      </c>
      <c r="V1634" s="3">
        <v>1</v>
      </c>
    </row>
    <row r="1635" spans="1:22" ht="21.75" customHeight="1" x14ac:dyDescent="0.3">
      <c r="A1635" s="3" t="s">
        <v>1661</v>
      </c>
      <c r="B1635" s="3">
        <v>64</v>
      </c>
      <c r="C1635" s="3" t="s">
        <v>28</v>
      </c>
      <c r="D1635" s="3" t="s">
        <v>24</v>
      </c>
      <c r="E1635" s="3">
        <v>69276.432980742597</v>
      </c>
      <c r="F1635" s="3">
        <v>96</v>
      </c>
      <c r="G1635" s="3">
        <v>1412.2748815867501</v>
      </c>
      <c r="H1635" s="3">
        <v>6</v>
      </c>
      <c r="I1635" s="3">
        <v>643.959681658563</v>
      </c>
      <c r="J1635" s="3">
        <v>25</v>
      </c>
      <c r="K1635" s="3">
        <v>407.23530063696802</v>
      </c>
      <c r="L1635" s="3">
        <v>6</v>
      </c>
      <c r="M1635" s="3">
        <v>1</v>
      </c>
      <c r="N1635" s="3">
        <v>3</v>
      </c>
      <c r="O1635" s="3">
        <v>512</v>
      </c>
      <c r="P1635" s="3">
        <v>4</v>
      </c>
      <c r="Q1635" s="3">
        <v>11709.586852657099</v>
      </c>
      <c r="R1635" s="3">
        <v>2</v>
      </c>
      <c r="S1635" s="3">
        <v>0</v>
      </c>
      <c r="T1635" s="3">
        <v>0</v>
      </c>
      <c r="U1635" s="3">
        <v>5607.9650360773403</v>
      </c>
      <c r="V1635" s="3">
        <v>1</v>
      </c>
    </row>
    <row r="1636" spans="1:22" ht="21.75" customHeight="1" x14ac:dyDescent="0.3">
      <c r="A1636" s="3" t="s">
        <v>1662</v>
      </c>
      <c r="B1636" s="3">
        <v>33</v>
      </c>
      <c r="C1636" s="3" t="s">
        <v>31</v>
      </c>
      <c r="D1636" s="3" t="s">
        <v>33</v>
      </c>
      <c r="E1636" s="3">
        <v>63551.269961604899</v>
      </c>
      <c r="F1636" s="3">
        <v>213</v>
      </c>
      <c r="G1636" s="3">
        <v>279.496892339449</v>
      </c>
      <c r="H1636" s="3">
        <v>1</v>
      </c>
      <c r="I1636" s="3">
        <v>510.53685223782401</v>
      </c>
      <c r="J1636" s="3">
        <v>5</v>
      </c>
      <c r="K1636" s="3">
        <v>653.26815600111502</v>
      </c>
      <c r="L1636" s="3">
        <v>34</v>
      </c>
      <c r="M1636" s="3">
        <v>12</v>
      </c>
      <c r="N1636" s="3">
        <v>0</v>
      </c>
      <c r="O1636" s="3">
        <v>382</v>
      </c>
      <c r="P1636" s="3">
        <v>1</v>
      </c>
      <c r="Q1636" s="3">
        <v>16349.144033570101</v>
      </c>
      <c r="R1636" s="3">
        <v>7</v>
      </c>
      <c r="S1636" s="3">
        <v>0</v>
      </c>
      <c r="T1636" s="3">
        <v>0</v>
      </c>
      <c r="U1636" s="3">
        <v>9856.1333390905802</v>
      </c>
      <c r="V1636" s="3">
        <v>1</v>
      </c>
    </row>
    <row r="1637" spans="1:22" ht="21.75" customHeight="1" x14ac:dyDescent="0.3">
      <c r="A1637" s="3" t="s">
        <v>1663</v>
      </c>
      <c r="B1637" s="3">
        <v>49</v>
      </c>
      <c r="C1637" s="3" t="s">
        <v>23</v>
      </c>
      <c r="D1637" s="3" t="s">
        <v>24</v>
      </c>
      <c r="E1637" s="3">
        <v>44000.330098855899</v>
      </c>
      <c r="F1637" s="3">
        <v>41</v>
      </c>
      <c r="G1637" s="3">
        <v>948.03600336657803</v>
      </c>
      <c r="H1637" s="3">
        <v>6</v>
      </c>
      <c r="I1637" s="3">
        <v>801.386763392376</v>
      </c>
      <c r="J1637" s="3">
        <v>36</v>
      </c>
      <c r="K1637" s="3">
        <v>539.11440056131005</v>
      </c>
      <c r="L1637" s="3">
        <v>28</v>
      </c>
      <c r="M1637" s="3">
        <v>15</v>
      </c>
      <c r="N1637" s="3">
        <v>9</v>
      </c>
      <c r="O1637" s="3">
        <v>654</v>
      </c>
      <c r="P1637" s="3">
        <v>1</v>
      </c>
      <c r="Q1637" s="3">
        <v>16163.736723497799</v>
      </c>
      <c r="R1637" s="3">
        <v>5</v>
      </c>
      <c r="S1637" s="3">
        <v>0</v>
      </c>
      <c r="T1637" s="3">
        <v>0</v>
      </c>
      <c r="U1637" s="3">
        <v>6810.7629305075898</v>
      </c>
      <c r="V1637" s="3">
        <v>1</v>
      </c>
    </row>
    <row r="1638" spans="1:22" ht="21.75" customHeight="1" x14ac:dyDescent="0.3">
      <c r="A1638" s="3" t="s">
        <v>1664</v>
      </c>
      <c r="B1638" s="3">
        <v>69</v>
      </c>
      <c r="C1638" s="3" t="s">
        <v>31</v>
      </c>
      <c r="D1638" s="3" t="s">
        <v>33</v>
      </c>
      <c r="E1638" s="3">
        <v>42704.580905539799</v>
      </c>
      <c r="F1638" s="3">
        <v>39</v>
      </c>
      <c r="G1638" s="3">
        <v>1178.20250698722</v>
      </c>
      <c r="H1638" s="3">
        <v>7</v>
      </c>
      <c r="I1638" s="3">
        <v>981.66145938203101</v>
      </c>
      <c r="J1638" s="3">
        <v>14</v>
      </c>
      <c r="K1638" s="3">
        <v>350.16709884011101</v>
      </c>
      <c r="L1638" s="3">
        <v>24</v>
      </c>
      <c r="M1638" s="3">
        <v>7</v>
      </c>
      <c r="N1638" s="3">
        <v>7</v>
      </c>
      <c r="O1638" s="3">
        <v>440</v>
      </c>
      <c r="P1638" s="3">
        <v>0</v>
      </c>
      <c r="Q1638" s="3">
        <v>13761.0412184786</v>
      </c>
      <c r="R1638" s="3">
        <v>7</v>
      </c>
      <c r="S1638" s="3">
        <v>0</v>
      </c>
      <c r="T1638" s="3">
        <v>0</v>
      </c>
      <c r="U1638" s="3">
        <v>6895.56262071333</v>
      </c>
      <c r="V1638" s="3">
        <v>1</v>
      </c>
    </row>
    <row r="1639" spans="1:22" ht="21.75" customHeight="1" x14ac:dyDescent="0.3">
      <c r="A1639" s="3" t="s">
        <v>1665</v>
      </c>
      <c r="B1639" s="3">
        <v>23</v>
      </c>
      <c r="C1639" s="3" t="s">
        <v>23</v>
      </c>
      <c r="D1639" s="3" t="s">
        <v>26</v>
      </c>
      <c r="E1639" s="3">
        <v>58765.291509734197</v>
      </c>
      <c r="F1639" s="3">
        <v>133</v>
      </c>
      <c r="G1639" s="3">
        <v>575.32192991599004</v>
      </c>
      <c r="H1639" s="3">
        <v>11</v>
      </c>
      <c r="I1639" s="3">
        <v>908.23759434335204</v>
      </c>
      <c r="J1639" s="3">
        <v>41</v>
      </c>
      <c r="K1639" s="3">
        <v>674.87543891917198</v>
      </c>
      <c r="L1639" s="3">
        <v>27</v>
      </c>
      <c r="M1639" s="3">
        <v>12</v>
      </c>
      <c r="N1639" s="3">
        <v>8</v>
      </c>
      <c r="O1639" s="3">
        <v>899</v>
      </c>
      <c r="P1639" s="3">
        <v>1</v>
      </c>
      <c r="Q1639" s="3">
        <v>15435.4985901246</v>
      </c>
      <c r="R1639" s="3">
        <v>6</v>
      </c>
      <c r="S1639" s="3">
        <v>0</v>
      </c>
      <c r="T1639" s="3">
        <v>0</v>
      </c>
      <c r="U1639" s="3">
        <v>14388.685874132399</v>
      </c>
      <c r="V1639" s="3">
        <v>1</v>
      </c>
    </row>
    <row r="1640" spans="1:22" ht="21.75" customHeight="1" x14ac:dyDescent="0.3">
      <c r="A1640" s="3" t="s">
        <v>1666</v>
      </c>
      <c r="B1640" s="3">
        <v>37</v>
      </c>
      <c r="C1640" s="3" t="s">
        <v>31</v>
      </c>
      <c r="D1640" s="3" t="s">
        <v>26</v>
      </c>
      <c r="E1640" s="3">
        <v>38202.691287117101</v>
      </c>
      <c r="F1640" s="3">
        <v>91</v>
      </c>
      <c r="G1640" s="3">
        <v>502.410643138453</v>
      </c>
      <c r="H1640" s="3">
        <v>0</v>
      </c>
      <c r="I1640" s="3">
        <v>978.20693802683502</v>
      </c>
      <c r="J1640" s="3">
        <v>38</v>
      </c>
      <c r="K1640" s="3">
        <v>488.72108092833503</v>
      </c>
      <c r="L1640" s="3">
        <v>68</v>
      </c>
      <c r="M1640" s="3">
        <v>13</v>
      </c>
      <c r="N1640" s="3">
        <v>5</v>
      </c>
      <c r="O1640" s="3">
        <v>695</v>
      </c>
      <c r="P1640" s="3">
        <v>5</v>
      </c>
      <c r="Q1640" s="3">
        <v>12445.9345113773</v>
      </c>
      <c r="R1640" s="3">
        <v>7</v>
      </c>
      <c r="S1640" s="3">
        <v>0</v>
      </c>
      <c r="T1640" s="3">
        <v>0</v>
      </c>
      <c r="U1640" s="3">
        <v>15464.7385217269</v>
      </c>
      <c r="V1640" s="3">
        <v>1</v>
      </c>
    </row>
    <row r="1641" spans="1:22" ht="21.75" customHeight="1" x14ac:dyDescent="0.3">
      <c r="A1641" s="3" t="s">
        <v>1667</v>
      </c>
      <c r="B1641" s="3">
        <v>56</v>
      </c>
      <c r="C1641" s="3" t="s">
        <v>23</v>
      </c>
      <c r="D1641" s="3" t="s">
        <v>24</v>
      </c>
      <c r="E1641" s="3">
        <v>53431.3867213618</v>
      </c>
      <c r="F1641" s="3">
        <v>164</v>
      </c>
      <c r="G1641" s="3">
        <v>541.69665728237896</v>
      </c>
      <c r="H1641" s="3">
        <v>8</v>
      </c>
      <c r="I1641" s="3">
        <v>533.79739434880605</v>
      </c>
      <c r="J1641" s="3">
        <v>18</v>
      </c>
      <c r="K1641" s="3">
        <v>321.40638807254999</v>
      </c>
      <c r="L1641" s="3">
        <v>26</v>
      </c>
      <c r="M1641" s="3">
        <v>4</v>
      </c>
      <c r="N1641" s="3">
        <v>4</v>
      </c>
      <c r="O1641" s="3">
        <v>540</v>
      </c>
      <c r="P1641" s="3">
        <v>3</v>
      </c>
      <c r="Q1641" s="3">
        <v>8053.2443885594403</v>
      </c>
      <c r="R1641" s="3">
        <v>6</v>
      </c>
      <c r="S1641" s="3">
        <v>1</v>
      </c>
      <c r="T1641" s="3">
        <v>0</v>
      </c>
      <c r="U1641" s="3">
        <v>10440.9394766677</v>
      </c>
      <c r="V1641" s="3">
        <v>1</v>
      </c>
    </row>
    <row r="1642" spans="1:22" ht="21.75" customHeight="1" x14ac:dyDescent="0.3">
      <c r="A1642" s="3" t="s">
        <v>1668</v>
      </c>
      <c r="B1642" s="3">
        <v>44</v>
      </c>
      <c r="C1642" s="3" t="s">
        <v>31</v>
      </c>
      <c r="D1642" s="3" t="s">
        <v>33</v>
      </c>
      <c r="E1642" s="3">
        <v>43595.661597262202</v>
      </c>
      <c r="F1642" s="3">
        <v>216</v>
      </c>
      <c r="G1642" s="3">
        <v>2476.5697161737198</v>
      </c>
      <c r="H1642" s="3">
        <v>7</v>
      </c>
      <c r="I1642" s="3">
        <v>1353.6583936653899</v>
      </c>
      <c r="J1642" s="3">
        <v>39</v>
      </c>
      <c r="K1642" s="3">
        <v>702.62900208066105</v>
      </c>
      <c r="L1642" s="3">
        <v>73</v>
      </c>
      <c r="M1642" s="3">
        <v>2</v>
      </c>
      <c r="N1642" s="3">
        <v>8</v>
      </c>
      <c r="O1642" s="3">
        <v>600</v>
      </c>
      <c r="P1642" s="3">
        <v>5</v>
      </c>
      <c r="Q1642" s="3">
        <v>20426.456032701099</v>
      </c>
      <c r="R1642" s="3">
        <v>5</v>
      </c>
      <c r="S1642" s="3">
        <v>0</v>
      </c>
      <c r="T1642" s="3">
        <v>0</v>
      </c>
      <c r="U1642" s="3">
        <v>5267.5142692008403</v>
      </c>
      <c r="V1642" s="3">
        <v>1</v>
      </c>
    </row>
    <row r="1643" spans="1:22" ht="21.75" customHeight="1" x14ac:dyDescent="0.3">
      <c r="A1643" s="3" t="s">
        <v>1669</v>
      </c>
      <c r="B1643" s="3">
        <v>67</v>
      </c>
      <c r="C1643" s="3" t="s">
        <v>23</v>
      </c>
      <c r="D1643" s="3" t="s">
        <v>33</v>
      </c>
      <c r="E1643" s="3">
        <v>56625.847666822599</v>
      </c>
      <c r="F1643" s="3">
        <v>168</v>
      </c>
      <c r="G1643" s="3">
        <v>1443.9620632312001</v>
      </c>
      <c r="H1643" s="3">
        <v>8</v>
      </c>
      <c r="I1643" s="3">
        <v>680.16670063148104</v>
      </c>
      <c r="J1643" s="3">
        <v>46</v>
      </c>
      <c r="K1643" s="3">
        <v>73.925262450016902</v>
      </c>
      <c r="L1643" s="3">
        <v>75</v>
      </c>
      <c r="M1643" s="3">
        <v>13</v>
      </c>
      <c r="N1643" s="3">
        <v>3</v>
      </c>
      <c r="O1643" s="3">
        <v>440</v>
      </c>
      <c r="P1643" s="3">
        <v>0</v>
      </c>
      <c r="Q1643" s="3">
        <v>8069.1571993399302</v>
      </c>
      <c r="R1643" s="3">
        <v>6</v>
      </c>
      <c r="S1643" s="3">
        <v>0</v>
      </c>
      <c r="T1643" s="3">
        <v>0</v>
      </c>
      <c r="U1643" s="3">
        <v>15468.2579920057</v>
      </c>
      <c r="V1643" s="3">
        <v>1</v>
      </c>
    </row>
    <row r="1644" spans="1:22" ht="21.75" customHeight="1" x14ac:dyDescent="0.3">
      <c r="A1644" s="3" t="s">
        <v>1670</v>
      </c>
      <c r="B1644" s="3">
        <v>20</v>
      </c>
      <c r="C1644" s="3" t="s">
        <v>31</v>
      </c>
      <c r="D1644" s="3" t="s">
        <v>33</v>
      </c>
      <c r="E1644" s="3">
        <v>47101.683638076502</v>
      </c>
      <c r="F1644" s="3">
        <v>16</v>
      </c>
      <c r="G1644" s="3">
        <v>2513.0702855191098</v>
      </c>
      <c r="H1644" s="3">
        <v>4</v>
      </c>
      <c r="I1644" s="3">
        <v>758.37952198319294</v>
      </c>
      <c r="J1644" s="3">
        <v>22</v>
      </c>
      <c r="K1644" s="3">
        <v>910.77444416794503</v>
      </c>
      <c r="L1644" s="3">
        <v>7</v>
      </c>
      <c r="M1644" s="3">
        <v>12</v>
      </c>
      <c r="N1644" s="3">
        <v>0</v>
      </c>
      <c r="O1644" s="3">
        <v>451</v>
      </c>
      <c r="P1644" s="3">
        <v>3</v>
      </c>
      <c r="Q1644" s="3">
        <v>21455.519490481402</v>
      </c>
      <c r="R1644" s="3">
        <v>5</v>
      </c>
      <c r="S1644" s="3">
        <v>0</v>
      </c>
      <c r="T1644" s="3">
        <v>0</v>
      </c>
      <c r="U1644" s="3">
        <v>10075.1544489103</v>
      </c>
      <c r="V1644" s="3">
        <v>1</v>
      </c>
    </row>
    <row r="1645" spans="1:22" ht="21.75" customHeight="1" x14ac:dyDescent="0.3">
      <c r="A1645" s="3" t="s">
        <v>1671</v>
      </c>
      <c r="B1645" s="3">
        <v>65</v>
      </c>
      <c r="C1645" s="3" t="s">
        <v>31</v>
      </c>
      <c r="D1645" s="3" t="s">
        <v>24</v>
      </c>
      <c r="E1645" s="3">
        <v>37533.538806971599</v>
      </c>
      <c r="F1645" s="3">
        <v>194</v>
      </c>
      <c r="G1645" s="3">
        <v>1176.1151280628201</v>
      </c>
      <c r="H1645" s="3">
        <v>3</v>
      </c>
      <c r="I1645" s="3">
        <v>338.47043177374599</v>
      </c>
      <c r="J1645" s="3">
        <v>35</v>
      </c>
      <c r="K1645" s="3">
        <v>726.66258124319904</v>
      </c>
      <c r="L1645" s="3">
        <v>37</v>
      </c>
      <c r="M1645" s="3">
        <v>16</v>
      </c>
      <c r="N1645" s="3">
        <v>6</v>
      </c>
      <c r="O1645" s="3">
        <v>513</v>
      </c>
      <c r="P1645" s="3">
        <v>4</v>
      </c>
      <c r="Q1645" s="3">
        <v>15817.846464796399</v>
      </c>
      <c r="R1645" s="3">
        <v>7</v>
      </c>
      <c r="S1645" s="3">
        <v>0</v>
      </c>
      <c r="T1645" s="3">
        <v>0</v>
      </c>
      <c r="U1645" s="3">
        <v>8906.57136772597</v>
      </c>
      <c r="V1645" s="3">
        <v>1</v>
      </c>
    </row>
    <row r="1646" spans="1:22" ht="21.75" customHeight="1" x14ac:dyDescent="0.3">
      <c r="A1646" s="3" t="s">
        <v>1672</v>
      </c>
      <c r="B1646" s="3">
        <v>34</v>
      </c>
      <c r="C1646" s="3" t="s">
        <v>28</v>
      </c>
      <c r="D1646" s="3" t="s">
        <v>33</v>
      </c>
      <c r="E1646" s="3">
        <v>69895.524333264999</v>
      </c>
      <c r="F1646" s="3">
        <v>41</v>
      </c>
      <c r="G1646" s="3">
        <v>1193.2894696626799</v>
      </c>
      <c r="H1646" s="3">
        <v>0</v>
      </c>
      <c r="I1646" s="3">
        <v>732.15069529595098</v>
      </c>
      <c r="J1646" s="3">
        <v>12</v>
      </c>
      <c r="K1646" s="3">
        <v>27.266201783754401</v>
      </c>
      <c r="L1646" s="3">
        <v>8</v>
      </c>
      <c r="M1646" s="3">
        <v>8</v>
      </c>
      <c r="N1646" s="3">
        <v>0</v>
      </c>
      <c r="O1646" s="3">
        <v>773</v>
      </c>
      <c r="P1646" s="3">
        <v>3</v>
      </c>
      <c r="Q1646" s="3">
        <v>10481.9866391216</v>
      </c>
      <c r="R1646" s="3">
        <v>6</v>
      </c>
      <c r="S1646" s="3">
        <v>0</v>
      </c>
      <c r="T1646" s="3">
        <v>0</v>
      </c>
      <c r="U1646" s="3">
        <v>4904.0774287240602</v>
      </c>
      <c r="V1646" s="3">
        <v>1</v>
      </c>
    </row>
    <row r="1647" spans="1:22" ht="21.75" customHeight="1" x14ac:dyDescent="0.3">
      <c r="A1647" s="3" t="s">
        <v>1673</v>
      </c>
      <c r="B1647" s="3">
        <v>28</v>
      </c>
      <c r="C1647" s="3" t="s">
        <v>28</v>
      </c>
      <c r="D1647" s="3" t="s">
        <v>33</v>
      </c>
      <c r="E1647" s="3">
        <v>54312.012270380903</v>
      </c>
      <c r="F1647" s="3">
        <v>184</v>
      </c>
      <c r="G1647" s="3">
        <v>1161.1602011580101</v>
      </c>
      <c r="H1647" s="3">
        <v>8</v>
      </c>
      <c r="I1647" s="3">
        <v>986.28320789803104</v>
      </c>
      <c r="J1647" s="3">
        <v>30</v>
      </c>
      <c r="K1647" s="3">
        <v>803.46218702106501</v>
      </c>
      <c r="L1647" s="3">
        <v>42</v>
      </c>
      <c r="M1647" s="3">
        <v>6</v>
      </c>
      <c r="N1647" s="3">
        <v>8</v>
      </c>
      <c r="O1647" s="3">
        <v>488</v>
      </c>
      <c r="P1647" s="3">
        <v>5</v>
      </c>
      <c r="Q1647" s="3">
        <v>4291.4656920955003</v>
      </c>
      <c r="R1647" s="3">
        <v>0</v>
      </c>
      <c r="S1647" s="3">
        <v>0</v>
      </c>
      <c r="T1647" s="3">
        <v>0</v>
      </c>
      <c r="U1647" s="3">
        <v>7327.1401512986304</v>
      </c>
      <c r="V1647" s="3">
        <v>1</v>
      </c>
    </row>
    <row r="1648" spans="1:22" ht="21.75" customHeight="1" x14ac:dyDescent="0.3">
      <c r="A1648" s="3" t="s">
        <v>1674</v>
      </c>
      <c r="B1648" s="3">
        <v>34</v>
      </c>
      <c r="C1648" s="3" t="s">
        <v>23</v>
      </c>
      <c r="D1648" s="3" t="s">
        <v>33</v>
      </c>
      <c r="E1648" s="3">
        <v>49035.4632442605</v>
      </c>
      <c r="F1648" s="3">
        <v>132</v>
      </c>
      <c r="G1648" s="3">
        <v>10</v>
      </c>
      <c r="H1648" s="3">
        <v>3</v>
      </c>
      <c r="I1648" s="3">
        <v>1066.87871444243</v>
      </c>
      <c r="J1648" s="3">
        <v>36</v>
      </c>
      <c r="K1648" s="3">
        <v>521.24972851135396</v>
      </c>
      <c r="L1648" s="3">
        <v>24</v>
      </c>
      <c r="M1648" s="3">
        <v>17</v>
      </c>
      <c r="N1648" s="3">
        <v>3</v>
      </c>
      <c r="O1648" s="3">
        <v>432</v>
      </c>
      <c r="P1648" s="3">
        <v>4</v>
      </c>
      <c r="Q1648" s="3">
        <v>14020.956199231099</v>
      </c>
      <c r="R1648" s="3">
        <v>5</v>
      </c>
      <c r="S1648" s="3">
        <v>1</v>
      </c>
      <c r="T1648" s="3">
        <v>0</v>
      </c>
      <c r="U1648" s="3">
        <v>18299.4670759209</v>
      </c>
      <c r="V1648" s="3">
        <v>1</v>
      </c>
    </row>
    <row r="1649" spans="1:22" ht="21.75" customHeight="1" x14ac:dyDescent="0.3">
      <c r="A1649" s="3" t="s">
        <v>1675</v>
      </c>
      <c r="B1649" s="3">
        <v>68</v>
      </c>
      <c r="C1649" s="3" t="s">
        <v>31</v>
      </c>
      <c r="D1649" s="3" t="s">
        <v>33</v>
      </c>
      <c r="E1649" s="3">
        <v>57559.797413974498</v>
      </c>
      <c r="F1649" s="3">
        <v>226</v>
      </c>
      <c r="G1649" s="3">
        <v>1905.2395480015</v>
      </c>
      <c r="H1649" s="3">
        <v>3</v>
      </c>
      <c r="I1649" s="3">
        <v>1346.6792580153699</v>
      </c>
      <c r="J1649" s="3">
        <v>25</v>
      </c>
      <c r="K1649" s="3">
        <v>0</v>
      </c>
      <c r="L1649" s="3">
        <v>65</v>
      </c>
      <c r="M1649" s="3">
        <v>10</v>
      </c>
      <c r="N1649" s="3">
        <v>2</v>
      </c>
      <c r="O1649" s="3">
        <v>379</v>
      </c>
      <c r="P1649" s="3">
        <v>1</v>
      </c>
      <c r="Q1649" s="3">
        <v>11714.716373834701</v>
      </c>
      <c r="R1649" s="3">
        <v>7</v>
      </c>
      <c r="S1649" s="3">
        <v>0</v>
      </c>
      <c r="T1649" s="3">
        <v>0</v>
      </c>
      <c r="U1649" s="3">
        <v>500</v>
      </c>
      <c r="V1649" s="3">
        <v>1</v>
      </c>
    </row>
    <row r="1650" spans="1:22" ht="21.75" customHeight="1" x14ac:dyDescent="0.3">
      <c r="A1650" s="3" t="s">
        <v>1676</v>
      </c>
      <c r="B1650" s="3">
        <v>43</v>
      </c>
      <c r="C1650" s="3" t="s">
        <v>23</v>
      </c>
      <c r="D1650" s="3" t="s">
        <v>24</v>
      </c>
      <c r="E1650" s="3">
        <v>19918.6280078606</v>
      </c>
      <c r="F1650" s="3">
        <v>45</v>
      </c>
      <c r="G1650" s="3">
        <v>1414.4579240721901</v>
      </c>
      <c r="H1650" s="3">
        <v>3</v>
      </c>
      <c r="I1650" s="3">
        <v>982.08221353891099</v>
      </c>
      <c r="J1650" s="3">
        <v>42</v>
      </c>
      <c r="K1650" s="3">
        <v>34.612109504291404</v>
      </c>
      <c r="L1650" s="3">
        <v>16</v>
      </c>
      <c r="M1650" s="3">
        <v>15</v>
      </c>
      <c r="N1650" s="3">
        <v>3</v>
      </c>
      <c r="O1650" s="3">
        <v>400</v>
      </c>
      <c r="P1650" s="3">
        <v>0</v>
      </c>
      <c r="Q1650" s="3">
        <v>19280.419055362599</v>
      </c>
      <c r="R1650" s="3">
        <v>7</v>
      </c>
      <c r="S1650" s="3">
        <v>0</v>
      </c>
      <c r="T1650" s="3">
        <v>0</v>
      </c>
      <c r="U1650" s="3">
        <v>20719.942641155802</v>
      </c>
      <c r="V1650" s="3">
        <v>1</v>
      </c>
    </row>
    <row r="1651" spans="1:22" ht="21.75" customHeight="1" x14ac:dyDescent="0.3">
      <c r="A1651" s="3" t="s">
        <v>1677</v>
      </c>
      <c r="B1651" s="3">
        <v>23</v>
      </c>
      <c r="C1651" s="3" t="s">
        <v>28</v>
      </c>
      <c r="D1651" s="3" t="s">
        <v>24</v>
      </c>
      <c r="E1651" s="3">
        <v>87623.326845789095</v>
      </c>
      <c r="F1651" s="3">
        <v>183</v>
      </c>
      <c r="G1651" s="3">
        <v>1541.1232388718299</v>
      </c>
      <c r="H1651" s="3">
        <v>1</v>
      </c>
      <c r="I1651" s="3">
        <v>896.91961852989596</v>
      </c>
      <c r="J1651" s="3">
        <v>47</v>
      </c>
      <c r="K1651" s="3">
        <v>643.119000273187</v>
      </c>
      <c r="L1651" s="3">
        <v>6</v>
      </c>
      <c r="M1651" s="3">
        <v>17</v>
      </c>
      <c r="N1651" s="3">
        <v>0</v>
      </c>
      <c r="O1651" s="3">
        <v>657</v>
      </c>
      <c r="P1651" s="3">
        <v>2</v>
      </c>
      <c r="Q1651" s="3">
        <v>5769.1563131740304</v>
      </c>
      <c r="R1651" s="3">
        <v>5</v>
      </c>
      <c r="S1651" s="3">
        <v>1</v>
      </c>
      <c r="T1651" s="3">
        <v>0</v>
      </c>
      <c r="U1651" s="3">
        <v>15549.9770779387</v>
      </c>
      <c r="V1651" s="3">
        <v>1</v>
      </c>
    </row>
    <row r="1652" spans="1:22" ht="21.75" customHeight="1" x14ac:dyDescent="0.3">
      <c r="A1652" s="3" t="s">
        <v>1678</v>
      </c>
      <c r="B1652" s="3">
        <v>31</v>
      </c>
      <c r="C1652" s="3" t="s">
        <v>23</v>
      </c>
      <c r="D1652" s="3" t="s">
        <v>33</v>
      </c>
      <c r="E1652" s="3">
        <v>50444.379749941902</v>
      </c>
      <c r="F1652" s="3">
        <v>133</v>
      </c>
      <c r="G1652" s="3">
        <v>10</v>
      </c>
      <c r="H1652" s="3">
        <v>11</v>
      </c>
      <c r="I1652" s="3">
        <v>643.796710969988</v>
      </c>
      <c r="J1652" s="3">
        <v>17</v>
      </c>
      <c r="K1652" s="3">
        <v>226.86991122623499</v>
      </c>
      <c r="L1652" s="3">
        <v>21</v>
      </c>
      <c r="M1652" s="3">
        <v>6</v>
      </c>
      <c r="N1652" s="3">
        <v>5</v>
      </c>
      <c r="O1652" s="3">
        <v>363</v>
      </c>
      <c r="P1652" s="3">
        <v>3</v>
      </c>
      <c r="Q1652" s="3">
        <v>18341.6298624148</v>
      </c>
      <c r="R1652" s="3">
        <v>4</v>
      </c>
      <c r="S1652" s="3">
        <v>0</v>
      </c>
      <c r="T1652" s="3">
        <v>0</v>
      </c>
      <c r="U1652" s="3">
        <v>14632.7268041437</v>
      </c>
      <c r="V1652" s="3">
        <v>1</v>
      </c>
    </row>
    <row r="1653" spans="1:22" ht="21.75" customHeight="1" x14ac:dyDescent="0.3">
      <c r="A1653" s="3" t="s">
        <v>1679</v>
      </c>
      <c r="B1653" s="3">
        <v>56</v>
      </c>
      <c r="C1653" s="3" t="s">
        <v>23</v>
      </c>
      <c r="D1653" s="3" t="s">
        <v>33</v>
      </c>
      <c r="E1653" s="3">
        <v>14662.887622136201</v>
      </c>
      <c r="F1653" s="3">
        <v>171</v>
      </c>
      <c r="G1653" s="3">
        <v>1477.0956940312601</v>
      </c>
      <c r="H1653" s="3">
        <v>10</v>
      </c>
      <c r="I1653" s="3">
        <v>568.39085711844803</v>
      </c>
      <c r="J1653" s="3">
        <v>46</v>
      </c>
      <c r="K1653" s="3">
        <v>281.258064031949</v>
      </c>
      <c r="L1653" s="3">
        <v>9</v>
      </c>
      <c r="M1653" s="3">
        <v>3</v>
      </c>
      <c r="N1653" s="3">
        <v>6</v>
      </c>
      <c r="O1653" s="3">
        <v>823</v>
      </c>
      <c r="P1653" s="3">
        <v>0</v>
      </c>
      <c r="Q1653" s="3">
        <v>20849.1932717577</v>
      </c>
      <c r="R1653" s="3">
        <v>5</v>
      </c>
      <c r="S1653" s="3">
        <v>0</v>
      </c>
      <c r="T1653" s="3">
        <v>0</v>
      </c>
      <c r="U1653" s="3">
        <v>9886.4907713603006</v>
      </c>
      <c r="V1653" s="3">
        <v>1</v>
      </c>
    </row>
    <row r="1654" spans="1:22" ht="21.75" customHeight="1" x14ac:dyDescent="0.3">
      <c r="A1654" s="3" t="s">
        <v>1680</v>
      </c>
      <c r="B1654" s="3">
        <v>56</v>
      </c>
      <c r="C1654" s="3" t="s">
        <v>28</v>
      </c>
      <c r="D1654" s="3" t="s">
        <v>26</v>
      </c>
      <c r="E1654" s="3">
        <v>71547.701472661196</v>
      </c>
      <c r="F1654" s="3">
        <v>10</v>
      </c>
      <c r="G1654" s="3">
        <v>1149.15857347731</v>
      </c>
      <c r="H1654" s="3">
        <v>3</v>
      </c>
      <c r="I1654" s="3">
        <v>1139.5869801338499</v>
      </c>
      <c r="J1654" s="3">
        <v>32</v>
      </c>
      <c r="K1654" s="3">
        <v>526.31499534846</v>
      </c>
      <c r="L1654" s="3">
        <v>12</v>
      </c>
      <c r="M1654" s="3">
        <v>18</v>
      </c>
      <c r="N1654" s="3">
        <v>6</v>
      </c>
      <c r="O1654" s="3">
        <v>664</v>
      </c>
      <c r="P1654" s="3">
        <v>5</v>
      </c>
      <c r="Q1654" s="3">
        <v>7683.9253971133203</v>
      </c>
      <c r="R1654" s="3">
        <v>6</v>
      </c>
      <c r="S1654" s="3">
        <v>0</v>
      </c>
      <c r="T1654" s="3">
        <v>0</v>
      </c>
      <c r="U1654" s="3">
        <v>5880.0515228163704</v>
      </c>
      <c r="V1654" s="3">
        <v>1</v>
      </c>
    </row>
    <row r="1655" spans="1:22" ht="21.75" customHeight="1" x14ac:dyDescent="0.3">
      <c r="A1655" s="3" t="s">
        <v>1681</v>
      </c>
      <c r="B1655" s="3">
        <v>62</v>
      </c>
      <c r="C1655" s="3" t="s">
        <v>31</v>
      </c>
      <c r="D1655" s="3" t="s">
        <v>26</v>
      </c>
      <c r="E1655" s="3">
        <v>36475.006951708303</v>
      </c>
      <c r="F1655" s="3">
        <v>220</v>
      </c>
      <c r="G1655" s="3">
        <v>1600.4978485240299</v>
      </c>
      <c r="H1655" s="3">
        <v>1</v>
      </c>
      <c r="I1655" s="3">
        <v>1132.87462310862</v>
      </c>
      <c r="J1655" s="3">
        <v>39</v>
      </c>
      <c r="K1655" s="3">
        <v>626.44825785473301</v>
      </c>
      <c r="L1655" s="3">
        <v>41</v>
      </c>
      <c r="M1655" s="3">
        <v>10</v>
      </c>
      <c r="N1655" s="3">
        <v>4</v>
      </c>
      <c r="O1655" s="3">
        <v>408</v>
      </c>
      <c r="P1655" s="3">
        <v>2</v>
      </c>
      <c r="Q1655" s="3">
        <v>16427.824607924002</v>
      </c>
      <c r="R1655" s="3">
        <v>7</v>
      </c>
      <c r="S1655" s="3">
        <v>0</v>
      </c>
      <c r="T1655" s="3">
        <v>0</v>
      </c>
      <c r="U1655" s="3">
        <v>5725.8469019546101</v>
      </c>
      <c r="V1655" s="3">
        <v>1</v>
      </c>
    </row>
    <row r="1656" spans="1:22" ht="21.75" customHeight="1" x14ac:dyDescent="0.3">
      <c r="A1656" s="3" t="s">
        <v>1682</v>
      </c>
      <c r="B1656" s="3">
        <v>25</v>
      </c>
      <c r="C1656" s="3" t="s">
        <v>23</v>
      </c>
      <c r="D1656" s="3" t="s">
        <v>33</v>
      </c>
      <c r="E1656" s="3">
        <v>68786.840358970396</v>
      </c>
      <c r="F1656" s="3">
        <v>98</v>
      </c>
      <c r="G1656" s="3">
        <v>1439.2572648816699</v>
      </c>
      <c r="H1656" s="3">
        <v>7</v>
      </c>
      <c r="I1656" s="3">
        <v>423.04555470293002</v>
      </c>
      <c r="J1656" s="3">
        <v>31</v>
      </c>
      <c r="K1656" s="3">
        <v>553.16987349673605</v>
      </c>
      <c r="L1656" s="3">
        <v>27</v>
      </c>
      <c r="M1656" s="3">
        <v>12</v>
      </c>
      <c r="N1656" s="3">
        <v>9</v>
      </c>
      <c r="O1656" s="3">
        <v>486</v>
      </c>
      <c r="P1656" s="3">
        <v>0</v>
      </c>
      <c r="Q1656" s="3">
        <v>20422.111157322601</v>
      </c>
      <c r="R1656" s="3">
        <v>1</v>
      </c>
      <c r="S1656" s="3">
        <v>1</v>
      </c>
      <c r="T1656" s="3">
        <v>0</v>
      </c>
      <c r="U1656" s="3">
        <v>2234.60857491774</v>
      </c>
      <c r="V1656" s="3">
        <v>1</v>
      </c>
    </row>
    <row r="1657" spans="1:22" ht="21.75" customHeight="1" x14ac:dyDescent="0.3">
      <c r="A1657" s="3" t="s">
        <v>1683</v>
      </c>
      <c r="B1657" s="3">
        <v>58</v>
      </c>
      <c r="C1657" s="3" t="s">
        <v>28</v>
      </c>
      <c r="D1657" s="3" t="s">
        <v>33</v>
      </c>
      <c r="E1657" s="3">
        <v>52188.2147788277</v>
      </c>
      <c r="F1657" s="3">
        <v>205</v>
      </c>
      <c r="G1657" s="3">
        <v>1111.68448712486</v>
      </c>
      <c r="H1657" s="3">
        <v>6</v>
      </c>
      <c r="I1657" s="3">
        <v>1053.08356050372</v>
      </c>
      <c r="J1657" s="3">
        <v>3</v>
      </c>
      <c r="K1657" s="3">
        <v>273.38641320963899</v>
      </c>
      <c r="L1657" s="3">
        <v>58</v>
      </c>
      <c r="M1657" s="3">
        <v>5</v>
      </c>
      <c r="N1657" s="3">
        <v>9</v>
      </c>
      <c r="O1657" s="3">
        <v>704</v>
      </c>
      <c r="P1657" s="3">
        <v>2</v>
      </c>
      <c r="Q1657" s="3">
        <v>20166.2766894376</v>
      </c>
      <c r="R1657" s="3">
        <v>6</v>
      </c>
      <c r="S1657" s="3">
        <v>0</v>
      </c>
      <c r="T1657" s="3">
        <v>0</v>
      </c>
      <c r="U1657" s="3">
        <v>6705.9329815123201</v>
      </c>
      <c r="V1657" s="3">
        <v>1</v>
      </c>
    </row>
    <row r="1658" spans="1:22" ht="21.75" customHeight="1" x14ac:dyDescent="0.3">
      <c r="A1658" s="3" t="s">
        <v>1684</v>
      </c>
      <c r="B1658" s="3">
        <v>65</v>
      </c>
      <c r="C1658" s="3" t="s">
        <v>31</v>
      </c>
      <c r="D1658" s="3" t="s">
        <v>26</v>
      </c>
      <c r="E1658" s="3">
        <v>21732.533152898301</v>
      </c>
      <c r="F1658" s="3">
        <v>193</v>
      </c>
      <c r="G1658" s="3">
        <v>1950.4908217434599</v>
      </c>
      <c r="H1658" s="3">
        <v>10</v>
      </c>
      <c r="I1658" s="3">
        <v>1027.6342919885501</v>
      </c>
      <c r="J1658" s="3">
        <v>40</v>
      </c>
      <c r="K1658" s="3">
        <v>312.51692883006899</v>
      </c>
      <c r="L1658" s="3">
        <v>10</v>
      </c>
      <c r="M1658" s="3">
        <v>12</v>
      </c>
      <c r="N1658" s="3">
        <v>4</v>
      </c>
      <c r="O1658" s="3">
        <v>651</v>
      </c>
      <c r="P1658" s="3">
        <v>0</v>
      </c>
      <c r="Q1658" s="3">
        <v>18315.247587011101</v>
      </c>
      <c r="R1658" s="3">
        <v>7</v>
      </c>
      <c r="S1658" s="3">
        <v>1</v>
      </c>
      <c r="T1658" s="3">
        <v>0</v>
      </c>
      <c r="U1658" s="3">
        <v>7067.6651488628504</v>
      </c>
      <c r="V1658" s="3">
        <v>1</v>
      </c>
    </row>
    <row r="1659" spans="1:22" ht="21.75" customHeight="1" x14ac:dyDescent="0.3">
      <c r="A1659" s="3" t="s">
        <v>1685</v>
      </c>
      <c r="B1659" s="3">
        <v>43</v>
      </c>
      <c r="C1659" s="3" t="s">
        <v>28</v>
      </c>
      <c r="D1659" s="3" t="s">
        <v>26</v>
      </c>
      <c r="E1659" s="3">
        <v>54702.710754893298</v>
      </c>
      <c r="F1659" s="3">
        <v>67</v>
      </c>
      <c r="G1659" s="3">
        <v>2319.75712328499</v>
      </c>
      <c r="H1659" s="3">
        <v>9</v>
      </c>
      <c r="I1659" s="3">
        <v>410.16689024503199</v>
      </c>
      <c r="J1659" s="3">
        <v>18</v>
      </c>
      <c r="K1659" s="3">
        <v>234.84266255978699</v>
      </c>
      <c r="L1659" s="3">
        <v>8</v>
      </c>
      <c r="M1659" s="3">
        <v>1</v>
      </c>
      <c r="N1659" s="3">
        <v>5</v>
      </c>
      <c r="O1659" s="3">
        <v>505</v>
      </c>
      <c r="P1659" s="3">
        <v>4</v>
      </c>
      <c r="Q1659" s="3">
        <v>22318.999096203399</v>
      </c>
      <c r="R1659" s="3">
        <v>3</v>
      </c>
      <c r="S1659" s="3">
        <v>0</v>
      </c>
      <c r="T1659" s="3">
        <v>1</v>
      </c>
      <c r="U1659" s="3">
        <v>10254.4201702914</v>
      </c>
      <c r="V1659" s="3">
        <v>1</v>
      </c>
    </row>
    <row r="1660" spans="1:22" ht="21.75" customHeight="1" x14ac:dyDescent="0.3">
      <c r="A1660" s="3" t="s">
        <v>1686</v>
      </c>
      <c r="B1660" s="3">
        <v>30</v>
      </c>
      <c r="C1660" s="3" t="s">
        <v>23</v>
      </c>
      <c r="D1660" s="3" t="s">
        <v>33</v>
      </c>
      <c r="E1660" s="3">
        <v>53378.770066302699</v>
      </c>
      <c r="F1660" s="3">
        <v>81</v>
      </c>
      <c r="G1660" s="3">
        <v>1173.7624894375999</v>
      </c>
      <c r="H1660" s="3">
        <v>1</v>
      </c>
      <c r="I1660" s="3">
        <v>989.15988167621197</v>
      </c>
      <c r="J1660" s="3">
        <v>6</v>
      </c>
      <c r="K1660" s="3">
        <v>557.60088482097501</v>
      </c>
      <c r="L1660" s="3">
        <v>79</v>
      </c>
      <c r="M1660" s="3">
        <v>13</v>
      </c>
      <c r="N1660" s="3">
        <v>9</v>
      </c>
      <c r="O1660" s="3">
        <v>346</v>
      </c>
      <c r="P1660" s="3">
        <v>2</v>
      </c>
      <c r="Q1660" s="3">
        <v>12400.413968999201</v>
      </c>
      <c r="R1660" s="3">
        <v>2</v>
      </c>
      <c r="S1660" s="3">
        <v>0</v>
      </c>
      <c r="T1660" s="3">
        <v>0</v>
      </c>
      <c r="U1660" s="3">
        <v>2197.2838527005001</v>
      </c>
      <c r="V1660" s="3">
        <v>1</v>
      </c>
    </row>
    <row r="1661" spans="1:22" ht="21.75" customHeight="1" x14ac:dyDescent="0.3">
      <c r="A1661" s="3" t="s">
        <v>1687</v>
      </c>
      <c r="B1661" s="3">
        <v>32</v>
      </c>
      <c r="C1661" s="3" t="s">
        <v>31</v>
      </c>
      <c r="D1661" s="3" t="s">
        <v>24</v>
      </c>
      <c r="E1661" s="3">
        <v>70731.886448963705</v>
      </c>
      <c r="F1661" s="3">
        <v>134</v>
      </c>
      <c r="G1661" s="3">
        <v>341.31525742341603</v>
      </c>
      <c r="H1661" s="3">
        <v>1</v>
      </c>
      <c r="I1661" s="3">
        <v>432.65873918136703</v>
      </c>
      <c r="J1661" s="3">
        <v>46</v>
      </c>
      <c r="K1661" s="3">
        <v>544.96491279208703</v>
      </c>
      <c r="L1661" s="3">
        <v>54</v>
      </c>
      <c r="M1661" s="3">
        <v>12</v>
      </c>
      <c r="N1661" s="3">
        <v>7</v>
      </c>
      <c r="O1661" s="3">
        <v>398</v>
      </c>
      <c r="P1661" s="3">
        <v>0</v>
      </c>
      <c r="Q1661" s="3">
        <v>11730.8558524608</v>
      </c>
      <c r="R1661" s="3">
        <v>1</v>
      </c>
      <c r="S1661" s="3">
        <v>0</v>
      </c>
      <c r="T1661" s="3">
        <v>0</v>
      </c>
      <c r="U1661" s="3">
        <v>3622.3970977642998</v>
      </c>
      <c r="V1661" s="3">
        <v>1</v>
      </c>
    </row>
    <row r="1662" spans="1:22" ht="21.75" customHeight="1" x14ac:dyDescent="0.3">
      <c r="A1662" s="3" t="s">
        <v>1688</v>
      </c>
      <c r="B1662" s="3">
        <v>53</v>
      </c>
      <c r="C1662" s="3" t="s">
        <v>31</v>
      </c>
      <c r="D1662" s="3" t="s">
        <v>24</v>
      </c>
      <c r="E1662" s="3">
        <v>59398.949666991502</v>
      </c>
      <c r="F1662" s="3">
        <v>70</v>
      </c>
      <c r="G1662" s="3">
        <v>393.969248613199</v>
      </c>
      <c r="H1662" s="3">
        <v>1</v>
      </c>
      <c r="I1662" s="3">
        <v>20</v>
      </c>
      <c r="J1662" s="3">
        <v>34</v>
      </c>
      <c r="K1662" s="3">
        <v>599.58303523643201</v>
      </c>
      <c r="L1662" s="3">
        <v>4</v>
      </c>
      <c r="M1662" s="3">
        <v>4</v>
      </c>
      <c r="N1662" s="3">
        <v>8</v>
      </c>
      <c r="O1662" s="3">
        <v>804</v>
      </c>
      <c r="P1662" s="3">
        <v>2</v>
      </c>
      <c r="Q1662" s="3">
        <v>21415.662832447299</v>
      </c>
      <c r="R1662" s="3">
        <v>1</v>
      </c>
      <c r="S1662" s="3">
        <v>0</v>
      </c>
      <c r="T1662" s="3">
        <v>0</v>
      </c>
      <c r="U1662" s="3">
        <v>2289.7000614158801</v>
      </c>
      <c r="V1662" s="3">
        <v>0</v>
      </c>
    </row>
    <row r="1663" spans="1:22" ht="21.75" customHeight="1" x14ac:dyDescent="0.3">
      <c r="A1663" s="3" t="s">
        <v>1689</v>
      </c>
      <c r="B1663" s="3">
        <v>44</v>
      </c>
      <c r="C1663" s="3" t="s">
        <v>28</v>
      </c>
      <c r="D1663" s="3" t="s">
        <v>33</v>
      </c>
      <c r="E1663" s="3">
        <v>27690.5903530084</v>
      </c>
      <c r="F1663" s="3">
        <v>94</v>
      </c>
      <c r="G1663" s="3">
        <v>1838.26011098104</v>
      </c>
      <c r="H1663" s="3">
        <v>0</v>
      </c>
      <c r="I1663" s="3">
        <v>743.96415520778305</v>
      </c>
      <c r="J1663" s="3">
        <v>25</v>
      </c>
      <c r="K1663" s="3">
        <v>546.00074344399297</v>
      </c>
      <c r="L1663" s="3">
        <v>68</v>
      </c>
      <c r="M1663" s="3">
        <v>2</v>
      </c>
      <c r="N1663" s="3">
        <v>5</v>
      </c>
      <c r="O1663" s="3">
        <v>533</v>
      </c>
      <c r="P1663" s="3">
        <v>4</v>
      </c>
      <c r="Q1663" s="3">
        <v>0</v>
      </c>
      <c r="R1663" s="3">
        <v>3</v>
      </c>
      <c r="S1663" s="3">
        <v>0</v>
      </c>
      <c r="T1663" s="3">
        <v>0</v>
      </c>
      <c r="U1663" s="3">
        <v>9530.6352565951001</v>
      </c>
      <c r="V1663" s="3">
        <v>1</v>
      </c>
    </row>
    <row r="1664" spans="1:22" ht="21.75" customHeight="1" x14ac:dyDescent="0.3">
      <c r="A1664" s="3" t="s">
        <v>1690</v>
      </c>
      <c r="B1664" s="3">
        <v>26</v>
      </c>
      <c r="C1664" s="3" t="s">
        <v>28</v>
      </c>
      <c r="D1664" s="3" t="s">
        <v>33</v>
      </c>
      <c r="E1664" s="3">
        <v>68040.846907133193</v>
      </c>
      <c r="F1664" s="3">
        <v>12</v>
      </c>
      <c r="G1664" s="3">
        <v>2536.6505406905999</v>
      </c>
      <c r="H1664" s="3">
        <v>5</v>
      </c>
      <c r="I1664" s="3">
        <v>890.235146839246</v>
      </c>
      <c r="J1664" s="3">
        <v>43</v>
      </c>
      <c r="K1664" s="3">
        <v>528.21824273359505</v>
      </c>
      <c r="L1664" s="3">
        <v>37</v>
      </c>
      <c r="M1664" s="3">
        <v>3</v>
      </c>
      <c r="N1664" s="3">
        <v>2</v>
      </c>
      <c r="O1664" s="3">
        <v>722</v>
      </c>
      <c r="P1664" s="3">
        <v>2</v>
      </c>
      <c r="Q1664" s="3">
        <v>10291.454871100599</v>
      </c>
      <c r="R1664" s="3">
        <v>5</v>
      </c>
      <c r="S1664" s="3">
        <v>0</v>
      </c>
      <c r="T1664" s="3">
        <v>0</v>
      </c>
      <c r="U1664" s="3">
        <v>11015.7498123968</v>
      </c>
      <c r="V1664" s="3">
        <v>1</v>
      </c>
    </row>
    <row r="1665" spans="1:22" ht="21.75" customHeight="1" x14ac:dyDescent="0.3">
      <c r="A1665" s="3" t="s">
        <v>1691</v>
      </c>
      <c r="B1665" s="3">
        <v>23</v>
      </c>
      <c r="C1665" s="3" t="s">
        <v>28</v>
      </c>
      <c r="D1665" s="3" t="s">
        <v>26</v>
      </c>
      <c r="E1665" s="3">
        <v>42546.8402095942</v>
      </c>
      <c r="F1665" s="3">
        <v>77</v>
      </c>
      <c r="G1665" s="3">
        <v>49.121176428792097</v>
      </c>
      <c r="H1665" s="3">
        <v>5</v>
      </c>
      <c r="I1665" s="3">
        <v>759.72521829090999</v>
      </c>
      <c r="J1665" s="3">
        <v>22</v>
      </c>
      <c r="K1665" s="3">
        <v>723.35597502407802</v>
      </c>
      <c r="L1665" s="3">
        <v>65</v>
      </c>
      <c r="M1665" s="3">
        <v>13</v>
      </c>
      <c r="N1665" s="3">
        <v>5</v>
      </c>
      <c r="O1665" s="3">
        <v>889</v>
      </c>
      <c r="P1665" s="3">
        <v>2</v>
      </c>
      <c r="Q1665" s="3">
        <v>7101.7947054379301</v>
      </c>
      <c r="R1665" s="3">
        <v>4</v>
      </c>
      <c r="S1665" s="3">
        <v>0</v>
      </c>
      <c r="T1665" s="3">
        <v>0</v>
      </c>
      <c r="U1665" s="3">
        <v>13926.6648581674</v>
      </c>
      <c r="V1665" s="3">
        <v>1</v>
      </c>
    </row>
    <row r="1666" spans="1:22" ht="21.75" customHeight="1" x14ac:dyDescent="0.3">
      <c r="A1666" s="3" t="s">
        <v>1692</v>
      </c>
      <c r="B1666" s="3">
        <v>27</v>
      </c>
      <c r="C1666" s="3" t="s">
        <v>31</v>
      </c>
      <c r="D1666" s="3" t="s">
        <v>26</v>
      </c>
      <c r="E1666" s="3">
        <v>80964.7755593888</v>
      </c>
      <c r="F1666" s="3">
        <v>180</v>
      </c>
      <c r="G1666" s="3">
        <v>685.709646789403</v>
      </c>
      <c r="H1666" s="3">
        <v>0</v>
      </c>
      <c r="I1666" s="3">
        <v>1803.48738601579</v>
      </c>
      <c r="J1666" s="3">
        <v>33</v>
      </c>
      <c r="K1666" s="3">
        <v>524.37843137928201</v>
      </c>
      <c r="L1666" s="3">
        <v>63</v>
      </c>
      <c r="M1666" s="3">
        <v>17</v>
      </c>
      <c r="N1666" s="3">
        <v>3</v>
      </c>
      <c r="O1666" s="3">
        <v>516</v>
      </c>
      <c r="P1666" s="3">
        <v>0</v>
      </c>
      <c r="Q1666" s="3">
        <v>12250.7754222146</v>
      </c>
      <c r="R1666" s="3">
        <v>5</v>
      </c>
      <c r="S1666" s="3">
        <v>0</v>
      </c>
      <c r="T1666" s="3">
        <v>0</v>
      </c>
      <c r="U1666" s="3">
        <v>4312.6793309597397</v>
      </c>
      <c r="V1666" s="3">
        <v>1</v>
      </c>
    </row>
    <row r="1667" spans="1:22" ht="21.75" customHeight="1" x14ac:dyDescent="0.3">
      <c r="A1667" s="3" t="s">
        <v>1693</v>
      </c>
      <c r="B1667" s="3">
        <v>39</v>
      </c>
      <c r="C1667" s="3" t="s">
        <v>31</v>
      </c>
      <c r="D1667" s="3" t="s">
        <v>24</v>
      </c>
      <c r="E1667" s="3">
        <v>43613.962027693597</v>
      </c>
      <c r="F1667" s="3">
        <v>153</v>
      </c>
      <c r="G1667" s="3">
        <v>1233.9983923851901</v>
      </c>
      <c r="H1667" s="3">
        <v>10</v>
      </c>
      <c r="I1667" s="3">
        <v>932.59793023224097</v>
      </c>
      <c r="J1667" s="3">
        <v>6</v>
      </c>
      <c r="K1667" s="3">
        <v>720.95810005387602</v>
      </c>
      <c r="L1667" s="3">
        <v>24</v>
      </c>
      <c r="M1667" s="3">
        <v>10</v>
      </c>
      <c r="N1667" s="3">
        <v>3</v>
      </c>
      <c r="O1667" s="3">
        <v>473</v>
      </c>
      <c r="P1667" s="3">
        <v>3</v>
      </c>
      <c r="Q1667" s="3">
        <v>14502.035467793799</v>
      </c>
      <c r="R1667" s="3">
        <v>5</v>
      </c>
      <c r="S1667" s="3">
        <v>1</v>
      </c>
      <c r="T1667" s="3">
        <v>0</v>
      </c>
      <c r="U1667" s="3">
        <v>6970.9732048644601</v>
      </c>
      <c r="V1667" s="3">
        <v>1</v>
      </c>
    </row>
    <row r="1668" spans="1:22" ht="21.75" customHeight="1" x14ac:dyDescent="0.3">
      <c r="A1668" s="3" t="s">
        <v>1694</v>
      </c>
      <c r="B1668" s="3">
        <v>48</v>
      </c>
      <c r="C1668" s="3" t="s">
        <v>23</v>
      </c>
      <c r="D1668" s="3" t="s">
        <v>33</v>
      </c>
      <c r="E1668" s="3">
        <v>46196.755559721401</v>
      </c>
      <c r="F1668" s="3">
        <v>63</v>
      </c>
      <c r="G1668" s="3">
        <v>10</v>
      </c>
      <c r="H1668" s="3">
        <v>0</v>
      </c>
      <c r="I1668" s="3">
        <v>851.49963675454501</v>
      </c>
      <c r="J1668" s="3">
        <v>10</v>
      </c>
      <c r="K1668" s="3">
        <v>401.87352810434197</v>
      </c>
      <c r="L1668" s="3">
        <v>51</v>
      </c>
      <c r="M1668" s="3">
        <v>18</v>
      </c>
      <c r="N1668" s="3">
        <v>6</v>
      </c>
      <c r="O1668" s="3">
        <v>740</v>
      </c>
      <c r="P1668" s="3">
        <v>4</v>
      </c>
      <c r="Q1668" s="3">
        <v>15522.760832428399</v>
      </c>
      <c r="R1668" s="3">
        <v>3</v>
      </c>
      <c r="S1668" s="3">
        <v>0</v>
      </c>
      <c r="T1668" s="3">
        <v>0</v>
      </c>
      <c r="U1668" s="3">
        <v>3797.2258650599001</v>
      </c>
      <c r="V1668" s="3">
        <v>0</v>
      </c>
    </row>
    <row r="1669" spans="1:22" ht="21.75" customHeight="1" x14ac:dyDescent="0.3">
      <c r="A1669" s="3" t="s">
        <v>1695</v>
      </c>
      <c r="B1669" s="3">
        <v>64</v>
      </c>
      <c r="C1669" s="3" t="s">
        <v>31</v>
      </c>
      <c r="D1669" s="3" t="s">
        <v>26</v>
      </c>
      <c r="E1669" s="3">
        <v>35205.4340136725</v>
      </c>
      <c r="F1669" s="3">
        <v>49</v>
      </c>
      <c r="G1669" s="3">
        <v>1422.66974258817</v>
      </c>
      <c r="H1669" s="3">
        <v>5</v>
      </c>
      <c r="I1669" s="3">
        <v>950.356956159932</v>
      </c>
      <c r="J1669" s="3">
        <v>7</v>
      </c>
      <c r="K1669" s="3">
        <v>303.36433754585801</v>
      </c>
      <c r="L1669" s="3">
        <v>37</v>
      </c>
      <c r="M1669" s="3">
        <v>1</v>
      </c>
      <c r="N1669" s="3">
        <v>5</v>
      </c>
      <c r="O1669" s="3">
        <v>405</v>
      </c>
      <c r="P1669" s="3">
        <v>5</v>
      </c>
      <c r="Q1669" s="3">
        <v>12470.4533185287</v>
      </c>
      <c r="R1669" s="3">
        <v>3</v>
      </c>
      <c r="S1669" s="3">
        <v>0</v>
      </c>
      <c r="T1669" s="3">
        <v>0</v>
      </c>
      <c r="U1669" s="3">
        <v>4140.08387571198</v>
      </c>
      <c r="V1669" s="3">
        <v>1</v>
      </c>
    </row>
    <row r="1670" spans="1:22" ht="21.75" customHeight="1" x14ac:dyDescent="0.3">
      <c r="A1670" s="3" t="s">
        <v>1696</v>
      </c>
      <c r="B1670" s="3">
        <v>65</v>
      </c>
      <c r="C1670" s="3" t="s">
        <v>23</v>
      </c>
      <c r="D1670" s="3" t="s">
        <v>24</v>
      </c>
      <c r="E1670" s="3">
        <v>41025.235357864898</v>
      </c>
      <c r="F1670" s="3">
        <v>5</v>
      </c>
      <c r="G1670" s="3">
        <v>1790.4966386680301</v>
      </c>
      <c r="H1670" s="3">
        <v>10</v>
      </c>
      <c r="I1670" s="3">
        <v>645.53834845996596</v>
      </c>
      <c r="J1670" s="3">
        <v>12</v>
      </c>
      <c r="K1670" s="3">
        <v>800.19587774175397</v>
      </c>
      <c r="L1670" s="3">
        <v>76</v>
      </c>
      <c r="M1670" s="3">
        <v>1</v>
      </c>
      <c r="N1670" s="3">
        <v>7</v>
      </c>
      <c r="O1670" s="3">
        <v>710</v>
      </c>
      <c r="P1670" s="3">
        <v>0</v>
      </c>
      <c r="Q1670" s="3">
        <v>13034.3166493107</v>
      </c>
      <c r="R1670" s="3">
        <v>6</v>
      </c>
      <c r="S1670" s="3">
        <v>0</v>
      </c>
      <c r="T1670" s="3">
        <v>0</v>
      </c>
      <c r="U1670" s="3">
        <v>10100.930277654001</v>
      </c>
      <c r="V1670" s="3">
        <v>1</v>
      </c>
    </row>
    <row r="1671" spans="1:22" ht="21.75" customHeight="1" x14ac:dyDescent="0.3">
      <c r="A1671" s="3" t="s">
        <v>1697</v>
      </c>
      <c r="B1671" s="3">
        <v>29</v>
      </c>
      <c r="C1671" s="3" t="s">
        <v>28</v>
      </c>
      <c r="D1671" s="3" t="s">
        <v>24</v>
      </c>
      <c r="E1671" s="3">
        <v>36267.0677000219</v>
      </c>
      <c r="F1671" s="3">
        <v>233</v>
      </c>
      <c r="G1671" s="3">
        <v>1883.83865919758</v>
      </c>
      <c r="H1671" s="3">
        <v>5</v>
      </c>
      <c r="I1671" s="3">
        <v>1125.3176717327401</v>
      </c>
      <c r="J1671" s="3">
        <v>31</v>
      </c>
      <c r="K1671" s="3">
        <v>382.56635814099701</v>
      </c>
      <c r="L1671" s="3">
        <v>18</v>
      </c>
      <c r="M1671" s="3">
        <v>2</v>
      </c>
      <c r="N1671" s="3">
        <v>7</v>
      </c>
      <c r="O1671" s="3">
        <v>712</v>
      </c>
      <c r="P1671" s="3">
        <v>1</v>
      </c>
      <c r="Q1671" s="3">
        <v>17815.390362984901</v>
      </c>
      <c r="R1671" s="3">
        <v>3</v>
      </c>
      <c r="S1671" s="3">
        <v>0</v>
      </c>
      <c r="T1671" s="3">
        <v>0</v>
      </c>
      <c r="U1671" s="3">
        <v>20013.012362817699</v>
      </c>
      <c r="V1671" s="3">
        <v>0</v>
      </c>
    </row>
    <row r="1672" spans="1:22" ht="21.75" customHeight="1" x14ac:dyDescent="0.3">
      <c r="A1672" s="3" t="s">
        <v>1698</v>
      </c>
      <c r="B1672" s="3">
        <v>62</v>
      </c>
      <c r="C1672" s="3" t="s">
        <v>28</v>
      </c>
      <c r="D1672" s="3" t="s">
        <v>24</v>
      </c>
      <c r="E1672" s="3">
        <v>71176.078856592896</v>
      </c>
      <c r="F1672" s="3">
        <v>105</v>
      </c>
      <c r="G1672" s="3">
        <v>1180.1715901927701</v>
      </c>
      <c r="H1672" s="3">
        <v>3</v>
      </c>
      <c r="I1672" s="3">
        <v>926.35068116198602</v>
      </c>
      <c r="J1672" s="3">
        <v>40</v>
      </c>
      <c r="K1672" s="3">
        <v>472.65283995634599</v>
      </c>
      <c r="L1672" s="3">
        <v>24</v>
      </c>
      <c r="M1672" s="3">
        <v>15</v>
      </c>
      <c r="N1672" s="3">
        <v>2</v>
      </c>
      <c r="O1672" s="3">
        <v>412</v>
      </c>
      <c r="P1672" s="3">
        <v>2</v>
      </c>
      <c r="Q1672" s="3">
        <v>8571.6584207694596</v>
      </c>
      <c r="R1672" s="3">
        <v>5</v>
      </c>
      <c r="S1672" s="3">
        <v>0</v>
      </c>
      <c r="T1672" s="3">
        <v>0</v>
      </c>
      <c r="U1672" s="3">
        <v>5616.2656142312399</v>
      </c>
      <c r="V1672" s="3">
        <v>1</v>
      </c>
    </row>
    <row r="1673" spans="1:22" ht="21.75" customHeight="1" x14ac:dyDescent="0.3">
      <c r="A1673" s="3" t="s">
        <v>1699</v>
      </c>
      <c r="B1673" s="3">
        <v>53</v>
      </c>
      <c r="C1673" s="3" t="s">
        <v>31</v>
      </c>
      <c r="D1673" s="3" t="s">
        <v>26</v>
      </c>
      <c r="E1673" s="3">
        <v>26032.8506080199</v>
      </c>
      <c r="F1673" s="3">
        <v>19</v>
      </c>
      <c r="G1673" s="3">
        <v>1214.8271979197</v>
      </c>
      <c r="H1673" s="3">
        <v>2</v>
      </c>
      <c r="I1673" s="3">
        <v>910.31009636237195</v>
      </c>
      <c r="J1673" s="3">
        <v>33</v>
      </c>
      <c r="K1673" s="3">
        <v>293.14580123845701</v>
      </c>
      <c r="L1673" s="3">
        <v>47</v>
      </c>
      <c r="M1673" s="3">
        <v>0</v>
      </c>
      <c r="N1673" s="3">
        <v>3</v>
      </c>
      <c r="O1673" s="3">
        <v>445</v>
      </c>
      <c r="P1673" s="3">
        <v>1</v>
      </c>
      <c r="Q1673" s="3">
        <v>9932.5418238162201</v>
      </c>
      <c r="R1673" s="3">
        <v>0</v>
      </c>
      <c r="S1673" s="3">
        <v>0</v>
      </c>
      <c r="T1673" s="3">
        <v>0</v>
      </c>
      <c r="U1673" s="3">
        <v>500</v>
      </c>
      <c r="V1673" s="3">
        <v>1</v>
      </c>
    </row>
    <row r="1674" spans="1:22" ht="21.75" customHeight="1" x14ac:dyDescent="0.3">
      <c r="A1674" s="3" t="s">
        <v>1700</v>
      </c>
      <c r="B1674" s="3">
        <v>45</v>
      </c>
      <c r="C1674" s="3" t="s">
        <v>28</v>
      </c>
      <c r="D1674" s="3" t="s">
        <v>26</v>
      </c>
      <c r="E1674" s="3">
        <v>64482.433443277601</v>
      </c>
      <c r="F1674" s="3">
        <v>24</v>
      </c>
      <c r="G1674" s="3">
        <v>682.98597815090898</v>
      </c>
      <c r="H1674" s="3">
        <v>8</v>
      </c>
      <c r="I1674" s="3">
        <v>581.55792199657105</v>
      </c>
      <c r="J1674" s="3">
        <v>17</v>
      </c>
      <c r="K1674" s="3">
        <v>996.81182967361303</v>
      </c>
      <c r="L1674" s="3">
        <v>72</v>
      </c>
      <c r="M1674" s="3">
        <v>9</v>
      </c>
      <c r="N1674" s="3">
        <v>1</v>
      </c>
      <c r="O1674" s="3">
        <v>383</v>
      </c>
      <c r="P1674" s="3">
        <v>5</v>
      </c>
      <c r="Q1674" s="3">
        <v>6507.90466474608</v>
      </c>
      <c r="R1674" s="3">
        <v>6</v>
      </c>
      <c r="S1674" s="3">
        <v>0</v>
      </c>
      <c r="T1674" s="3">
        <v>0</v>
      </c>
      <c r="U1674" s="3">
        <v>16709.2272167556</v>
      </c>
      <c r="V1674" s="3">
        <v>1</v>
      </c>
    </row>
    <row r="1675" spans="1:22" ht="21.75" customHeight="1" x14ac:dyDescent="0.3">
      <c r="A1675" s="3" t="s">
        <v>1701</v>
      </c>
      <c r="B1675" s="3">
        <v>60</v>
      </c>
      <c r="C1675" s="3" t="s">
        <v>28</v>
      </c>
      <c r="D1675" s="3" t="s">
        <v>33</v>
      </c>
      <c r="E1675" s="3">
        <v>64915.882187319199</v>
      </c>
      <c r="F1675" s="3">
        <v>118</v>
      </c>
      <c r="G1675" s="3">
        <v>82.9822274244775</v>
      </c>
      <c r="H1675" s="3">
        <v>5</v>
      </c>
      <c r="I1675" s="3">
        <v>252.48438574281701</v>
      </c>
      <c r="J1675" s="3">
        <v>14</v>
      </c>
      <c r="K1675" s="3">
        <v>117.329089101752</v>
      </c>
      <c r="L1675" s="3">
        <v>60</v>
      </c>
      <c r="M1675" s="3">
        <v>5</v>
      </c>
      <c r="N1675" s="3">
        <v>0</v>
      </c>
      <c r="O1675" s="3">
        <v>812</v>
      </c>
      <c r="P1675" s="3">
        <v>0</v>
      </c>
      <c r="Q1675" s="3">
        <v>11922.585655897999</v>
      </c>
      <c r="R1675" s="3">
        <v>7</v>
      </c>
      <c r="S1675" s="3">
        <v>0</v>
      </c>
      <c r="T1675" s="3">
        <v>0</v>
      </c>
      <c r="U1675" s="3">
        <v>500</v>
      </c>
      <c r="V1675" s="3">
        <v>1</v>
      </c>
    </row>
    <row r="1676" spans="1:22" ht="21.75" customHeight="1" x14ac:dyDescent="0.3">
      <c r="A1676" s="3" t="s">
        <v>1702</v>
      </c>
      <c r="B1676" s="3">
        <v>68</v>
      </c>
      <c r="C1676" s="3" t="s">
        <v>31</v>
      </c>
      <c r="D1676" s="3" t="s">
        <v>33</v>
      </c>
      <c r="E1676" s="3">
        <v>74795.855413038298</v>
      </c>
      <c r="F1676" s="3">
        <v>93</v>
      </c>
      <c r="G1676" s="3">
        <v>1349.9931419756099</v>
      </c>
      <c r="H1676" s="3">
        <v>0</v>
      </c>
      <c r="I1676" s="3">
        <v>624.51486882294796</v>
      </c>
      <c r="J1676" s="3">
        <v>42</v>
      </c>
      <c r="K1676" s="3">
        <v>745.65651921015296</v>
      </c>
      <c r="L1676" s="3">
        <v>34</v>
      </c>
      <c r="M1676" s="3">
        <v>16</v>
      </c>
      <c r="N1676" s="3">
        <v>6</v>
      </c>
      <c r="O1676" s="3">
        <v>835</v>
      </c>
      <c r="P1676" s="3">
        <v>5</v>
      </c>
      <c r="Q1676" s="3">
        <v>2270.3903341448499</v>
      </c>
      <c r="R1676" s="3">
        <v>6</v>
      </c>
      <c r="S1676" s="3">
        <v>0</v>
      </c>
      <c r="T1676" s="3">
        <v>0</v>
      </c>
      <c r="U1676" s="3">
        <v>6443.8249306024099</v>
      </c>
      <c r="V1676" s="3">
        <v>1</v>
      </c>
    </row>
    <row r="1677" spans="1:22" ht="21.75" customHeight="1" x14ac:dyDescent="0.3">
      <c r="A1677" s="3" t="s">
        <v>1703</v>
      </c>
      <c r="B1677" s="3">
        <v>22</v>
      </c>
      <c r="C1677" s="3" t="s">
        <v>23</v>
      </c>
      <c r="D1677" s="3" t="s">
        <v>24</v>
      </c>
      <c r="E1677" s="3">
        <v>50787.707511918801</v>
      </c>
      <c r="F1677" s="3">
        <v>146</v>
      </c>
      <c r="G1677" s="3">
        <v>1826.6757045952199</v>
      </c>
      <c r="H1677" s="3">
        <v>2</v>
      </c>
      <c r="I1677" s="3">
        <v>898.92184969096195</v>
      </c>
      <c r="J1677" s="3">
        <v>23</v>
      </c>
      <c r="K1677" s="3">
        <v>34.772884722196999</v>
      </c>
      <c r="L1677" s="3">
        <v>50</v>
      </c>
      <c r="M1677" s="3">
        <v>18</v>
      </c>
      <c r="N1677" s="3">
        <v>7</v>
      </c>
      <c r="O1677" s="3">
        <v>597</v>
      </c>
      <c r="P1677" s="3">
        <v>5</v>
      </c>
      <c r="Q1677" s="3">
        <v>19797.918166473399</v>
      </c>
      <c r="R1677" s="3">
        <v>5</v>
      </c>
      <c r="S1677" s="3">
        <v>0</v>
      </c>
      <c r="T1677" s="3">
        <v>0</v>
      </c>
      <c r="U1677" s="3">
        <v>8186.4250112821801</v>
      </c>
      <c r="V1677" s="3">
        <v>1</v>
      </c>
    </row>
    <row r="1678" spans="1:22" ht="21.75" customHeight="1" x14ac:dyDescent="0.3">
      <c r="A1678" s="3" t="s">
        <v>1704</v>
      </c>
      <c r="B1678" s="3">
        <v>25</v>
      </c>
      <c r="C1678" s="3" t="s">
        <v>31</v>
      </c>
      <c r="D1678" s="3" t="s">
        <v>24</v>
      </c>
      <c r="E1678" s="3">
        <v>31519.5123546629</v>
      </c>
      <c r="F1678" s="3">
        <v>210</v>
      </c>
      <c r="G1678" s="3">
        <v>1512.8147990503501</v>
      </c>
      <c r="H1678" s="3">
        <v>0</v>
      </c>
      <c r="I1678" s="3">
        <v>644.35518208926896</v>
      </c>
      <c r="J1678" s="3">
        <v>46</v>
      </c>
      <c r="K1678" s="3">
        <v>405.464231906002</v>
      </c>
      <c r="L1678" s="3">
        <v>14</v>
      </c>
      <c r="M1678" s="3">
        <v>11</v>
      </c>
      <c r="N1678" s="3">
        <v>7</v>
      </c>
      <c r="O1678" s="3">
        <v>487</v>
      </c>
      <c r="P1678" s="3">
        <v>3</v>
      </c>
      <c r="Q1678" s="3">
        <v>16774.729035839398</v>
      </c>
      <c r="R1678" s="3">
        <v>2</v>
      </c>
      <c r="S1678" s="3">
        <v>0</v>
      </c>
      <c r="T1678" s="3">
        <v>0</v>
      </c>
      <c r="U1678" s="3">
        <v>12419.877617951801</v>
      </c>
      <c r="V1678" s="3">
        <v>1</v>
      </c>
    </row>
    <row r="1679" spans="1:22" ht="21.75" customHeight="1" x14ac:dyDescent="0.3">
      <c r="A1679" s="3" t="s">
        <v>1705</v>
      </c>
      <c r="B1679" s="3">
        <v>24</v>
      </c>
      <c r="C1679" s="3" t="s">
        <v>23</v>
      </c>
      <c r="D1679" s="3" t="s">
        <v>26</v>
      </c>
      <c r="E1679" s="3">
        <v>46908.355147520699</v>
      </c>
      <c r="F1679" s="3">
        <v>106</v>
      </c>
      <c r="G1679" s="3">
        <v>2387.2239156240898</v>
      </c>
      <c r="H1679" s="3">
        <v>2</v>
      </c>
      <c r="I1679" s="3">
        <v>902.10450847358004</v>
      </c>
      <c r="J1679" s="3">
        <v>20</v>
      </c>
      <c r="K1679" s="3">
        <v>685.06393328471097</v>
      </c>
      <c r="L1679" s="3">
        <v>76</v>
      </c>
      <c r="M1679" s="3">
        <v>19</v>
      </c>
      <c r="N1679" s="3">
        <v>5</v>
      </c>
      <c r="O1679" s="3">
        <v>410</v>
      </c>
      <c r="P1679" s="3">
        <v>4</v>
      </c>
      <c r="Q1679" s="3">
        <v>6108.4900270860198</v>
      </c>
      <c r="R1679" s="3">
        <v>3</v>
      </c>
      <c r="S1679" s="3">
        <v>0</v>
      </c>
      <c r="T1679" s="3">
        <v>0</v>
      </c>
      <c r="U1679" s="3">
        <v>14240.376378628</v>
      </c>
      <c r="V1679" s="3">
        <v>1</v>
      </c>
    </row>
    <row r="1680" spans="1:22" ht="21.75" customHeight="1" x14ac:dyDescent="0.3">
      <c r="A1680" s="3" t="s">
        <v>1706</v>
      </c>
      <c r="B1680" s="3">
        <v>24</v>
      </c>
      <c r="C1680" s="3" t="s">
        <v>31</v>
      </c>
      <c r="D1680" s="3" t="s">
        <v>26</v>
      </c>
      <c r="E1680" s="3">
        <v>60704.573539654601</v>
      </c>
      <c r="F1680" s="3">
        <v>5</v>
      </c>
      <c r="G1680" s="3">
        <v>1776.3097447126199</v>
      </c>
      <c r="H1680" s="3">
        <v>1</v>
      </c>
      <c r="I1680" s="3">
        <v>718.67334310029298</v>
      </c>
      <c r="J1680" s="3">
        <v>17</v>
      </c>
      <c r="K1680" s="3">
        <v>919.83985355220204</v>
      </c>
      <c r="L1680" s="3">
        <v>48</v>
      </c>
      <c r="M1680" s="3">
        <v>15</v>
      </c>
      <c r="N1680" s="3">
        <v>6</v>
      </c>
      <c r="O1680" s="3">
        <v>835</v>
      </c>
      <c r="P1680" s="3">
        <v>0</v>
      </c>
      <c r="Q1680" s="3">
        <v>19411.625462841799</v>
      </c>
      <c r="R1680" s="3">
        <v>2</v>
      </c>
      <c r="S1680" s="3">
        <v>0</v>
      </c>
      <c r="T1680" s="3">
        <v>0</v>
      </c>
      <c r="U1680" s="3">
        <v>6883.2908821876499</v>
      </c>
      <c r="V1680" s="3">
        <v>0</v>
      </c>
    </row>
    <row r="1681" spans="1:22" ht="21.75" customHeight="1" x14ac:dyDescent="0.3">
      <c r="A1681" s="3" t="s">
        <v>1707</v>
      </c>
      <c r="B1681" s="3">
        <v>66</v>
      </c>
      <c r="C1681" s="3" t="s">
        <v>31</v>
      </c>
      <c r="D1681" s="3" t="s">
        <v>33</v>
      </c>
      <c r="E1681" s="3">
        <v>51525.138893002499</v>
      </c>
      <c r="F1681" s="3">
        <v>54</v>
      </c>
      <c r="G1681" s="3">
        <v>2027.60386348471</v>
      </c>
      <c r="H1681" s="3">
        <v>4</v>
      </c>
      <c r="I1681" s="3">
        <v>950.70281961928299</v>
      </c>
      <c r="J1681" s="3">
        <v>13</v>
      </c>
      <c r="K1681" s="3">
        <v>440.30459256192199</v>
      </c>
      <c r="L1681" s="3">
        <v>29</v>
      </c>
      <c r="M1681" s="3">
        <v>1</v>
      </c>
      <c r="N1681" s="3">
        <v>7</v>
      </c>
      <c r="O1681" s="3">
        <v>355</v>
      </c>
      <c r="P1681" s="3">
        <v>3</v>
      </c>
      <c r="Q1681" s="3">
        <v>10403.8074168287</v>
      </c>
      <c r="R1681" s="3">
        <v>5</v>
      </c>
      <c r="S1681" s="3">
        <v>0</v>
      </c>
      <c r="T1681" s="3">
        <v>0</v>
      </c>
      <c r="U1681" s="3">
        <v>16646.571459754701</v>
      </c>
      <c r="V1681" s="3">
        <v>1</v>
      </c>
    </row>
    <row r="1682" spans="1:22" ht="21.75" customHeight="1" x14ac:dyDescent="0.3">
      <c r="A1682" s="3" t="s">
        <v>1708</v>
      </c>
      <c r="B1682" s="3">
        <v>42</v>
      </c>
      <c r="C1682" s="3" t="s">
        <v>28</v>
      </c>
      <c r="D1682" s="3" t="s">
        <v>33</v>
      </c>
      <c r="E1682" s="3">
        <v>56601.099539344599</v>
      </c>
      <c r="F1682" s="3">
        <v>113</v>
      </c>
      <c r="G1682" s="3">
        <v>1634.16269357995</v>
      </c>
      <c r="H1682" s="3">
        <v>2</v>
      </c>
      <c r="I1682" s="3">
        <v>458.11155594363998</v>
      </c>
      <c r="J1682" s="3">
        <v>18</v>
      </c>
      <c r="K1682" s="3">
        <v>364.87723447147101</v>
      </c>
      <c r="L1682" s="3">
        <v>20</v>
      </c>
      <c r="M1682" s="3">
        <v>14</v>
      </c>
      <c r="N1682" s="3">
        <v>3</v>
      </c>
      <c r="O1682" s="3">
        <v>880</v>
      </c>
      <c r="P1682" s="3">
        <v>5</v>
      </c>
      <c r="Q1682" s="3">
        <v>7793.43732391295</v>
      </c>
      <c r="R1682" s="3">
        <v>7</v>
      </c>
      <c r="S1682" s="3">
        <v>0</v>
      </c>
      <c r="T1682" s="3">
        <v>0</v>
      </c>
      <c r="U1682" s="3">
        <v>7007.6729906318897</v>
      </c>
      <c r="V1682" s="3">
        <v>1</v>
      </c>
    </row>
    <row r="1683" spans="1:22" ht="21.75" customHeight="1" x14ac:dyDescent="0.3">
      <c r="A1683" s="3" t="s">
        <v>1709</v>
      </c>
      <c r="B1683" s="3">
        <v>68</v>
      </c>
      <c r="C1683" s="3" t="s">
        <v>31</v>
      </c>
      <c r="D1683" s="3" t="s">
        <v>33</v>
      </c>
      <c r="E1683" s="3">
        <v>74575.150446044601</v>
      </c>
      <c r="F1683" s="3">
        <v>163</v>
      </c>
      <c r="G1683" s="3">
        <v>2987.3277760993001</v>
      </c>
      <c r="H1683" s="3">
        <v>6</v>
      </c>
      <c r="I1683" s="3">
        <v>867.51150415977895</v>
      </c>
      <c r="J1683" s="3">
        <v>12</v>
      </c>
      <c r="K1683" s="3">
        <v>550.91413118658897</v>
      </c>
      <c r="L1683" s="3">
        <v>40</v>
      </c>
      <c r="M1683" s="3">
        <v>18</v>
      </c>
      <c r="N1683" s="3">
        <v>7</v>
      </c>
      <c r="O1683" s="3">
        <v>773</v>
      </c>
      <c r="P1683" s="3">
        <v>0</v>
      </c>
      <c r="Q1683" s="3">
        <v>14241.8657137225</v>
      </c>
      <c r="R1683" s="3">
        <v>5</v>
      </c>
      <c r="S1683" s="3">
        <v>0</v>
      </c>
      <c r="T1683" s="3">
        <v>0</v>
      </c>
      <c r="U1683" s="3">
        <v>2014.9230522043099</v>
      </c>
      <c r="V1683" s="3">
        <v>1</v>
      </c>
    </row>
    <row r="1684" spans="1:22" ht="21.75" customHeight="1" x14ac:dyDescent="0.3">
      <c r="A1684" s="3" t="s">
        <v>1710</v>
      </c>
      <c r="B1684" s="3">
        <v>28</v>
      </c>
      <c r="C1684" s="3" t="s">
        <v>31</v>
      </c>
      <c r="D1684" s="3" t="s">
        <v>26</v>
      </c>
      <c r="E1684" s="3">
        <v>60476.060379715098</v>
      </c>
      <c r="F1684" s="3">
        <v>44</v>
      </c>
      <c r="G1684" s="3">
        <v>1108.14016026732</v>
      </c>
      <c r="H1684" s="3">
        <v>7</v>
      </c>
      <c r="I1684" s="3">
        <v>575.66604877701104</v>
      </c>
      <c r="J1684" s="3">
        <v>15</v>
      </c>
      <c r="K1684" s="3">
        <v>912.80882406727699</v>
      </c>
      <c r="L1684" s="3">
        <v>2</v>
      </c>
      <c r="M1684" s="3">
        <v>0</v>
      </c>
      <c r="N1684" s="3">
        <v>5</v>
      </c>
      <c r="O1684" s="3">
        <v>829</v>
      </c>
      <c r="P1684" s="3">
        <v>5</v>
      </c>
      <c r="Q1684" s="3">
        <v>2093.1469614940302</v>
      </c>
      <c r="R1684" s="3">
        <v>7</v>
      </c>
      <c r="S1684" s="3">
        <v>0</v>
      </c>
      <c r="T1684" s="3">
        <v>0</v>
      </c>
      <c r="U1684" s="3">
        <v>7705.98030764329</v>
      </c>
      <c r="V1684" s="3">
        <v>1</v>
      </c>
    </row>
    <row r="1685" spans="1:22" ht="21.75" customHeight="1" x14ac:dyDescent="0.3">
      <c r="A1685" s="3" t="s">
        <v>1711</v>
      </c>
      <c r="B1685" s="3">
        <v>54</v>
      </c>
      <c r="C1685" s="3" t="s">
        <v>23</v>
      </c>
      <c r="D1685" s="3" t="s">
        <v>24</v>
      </c>
      <c r="E1685" s="3">
        <v>53571.947513555402</v>
      </c>
      <c r="F1685" s="3">
        <v>132</v>
      </c>
      <c r="G1685" s="3">
        <v>2043.01692532276</v>
      </c>
      <c r="H1685" s="3">
        <v>6</v>
      </c>
      <c r="I1685" s="3">
        <v>261.600970254277</v>
      </c>
      <c r="J1685" s="3">
        <v>1</v>
      </c>
      <c r="K1685" s="3">
        <v>542.44200654417398</v>
      </c>
      <c r="L1685" s="3">
        <v>72</v>
      </c>
      <c r="M1685" s="3">
        <v>5</v>
      </c>
      <c r="N1685" s="3">
        <v>6</v>
      </c>
      <c r="O1685" s="3">
        <v>748</v>
      </c>
      <c r="P1685" s="3">
        <v>3</v>
      </c>
      <c r="Q1685" s="3">
        <v>9921.8761196231608</v>
      </c>
      <c r="R1685" s="3">
        <v>3</v>
      </c>
      <c r="S1685" s="3">
        <v>0</v>
      </c>
      <c r="T1685" s="3">
        <v>0</v>
      </c>
      <c r="U1685" s="3">
        <v>6818.6022324092301</v>
      </c>
      <c r="V1685" s="3">
        <v>0</v>
      </c>
    </row>
    <row r="1686" spans="1:22" ht="21.75" customHeight="1" x14ac:dyDescent="0.3">
      <c r="A1686" s="3" t="s">
        <v>1712</v>
      </c>
      <c r="B1686" s="3">
        <v>39</v>
      </c>
      <c r="C1686" s="3" t="s">
        <v>28</v>
      </c>
      <c r="D1686" s="3" t="s">
        <v>33</v>
      </c>
      <c r="E1686" s="3">
        <v>16801.490080027601</v>
      </c>
      <c r="F1686" s="3">
        <v>41</v>
      </c>
      <c r="G1686" s="3">
        <v>1698.24267841146</v>
      </c>
      <c r="H1686" s="3">
        <v>1</v>
      </c>
      <c r="I1686" s="3">
        <v>742.19605694006896</v>
      </c>
      <c r="J1686" s="3">
        <v>33</v>
      </c>
      <c r="K1686" s="3">
        <v>627.70744960825903</v>
      </c>
      <c r="L1686" s="3">
        <v>23</v>
      </c>
      <c r="M1686" s="3">
        <v>17</v>
      </c>
      <c r="N1686" s="3">
        <v>9</v>
      </c>
      <c r="O1686" s="3">
        <v>693</v>
      </c>
      <c r="P1686" s="3">
        <v>1</v>
      </c>
      <c r="Q1686" s="3">
        <v>14237.8115761931</v>
      </c>
      <c r="R1686" s="3">
        <v>4</v>
      </c>
      <c r="S1686" s="3">
        <v>0</v>
      </c>
      <c r="T1686" s="3">
        <v>0</v>
      </c>
      <c r="U1686" s="3">
        <v>5923.4444210216698</v>
      </c>
      <c r="V1686" s="3">
        <v>1</v>
      </c>
    </row>
    <row r="1687" spans="1:22" ht="21.75" customHeight="1" x14ac:dyDescent="0.3">
      <c r="A1687" s="3" t="s">
        <v>1713</v>
      </c>
      <c r="B1687" s="3">
        <v>68</v>
      </c>
      <c r="C1687" s="3" t="s">
        <v>23</v>
      </c>
      <c r="D1687" s="3" t="s">
        <v>33</v>
      </c>
      <c r="E1687" s="3">
        <v>35890.689476215099</v>
      </c>
      <c r="F1687" s="3">
        <v>48</v>
      </c>
      <c r="G1687" s="3">
        <v>2090.41420065392</v>
      </c>
      <c r="H1687" s="3">
        <v>9</v>
      </c>
      <c r="I1687" s="3">
        <v>1337.71115083632</v>
      </c>
      <c r="J1687" s="3">
        <v>48</v>
      </c>
      <c r="K1687" s="3">
        <v>340.01002413893298</v>
      </c>
      <c r="L1687" s="3">
        <v>16</v>
      </c>
      <c r="M1687" s="3">
        <v>18</v>
      </c>
      <c r="N1687" s="3">
        <v>6</v>
      </c>
      <c r="O1687" s="3">
        <v>807</v>
      </c>
      <c r="P1687" s="3">
        <v>3</v>
      </c>
      <c r="Q1687" s="3">
        <v>22695.3312012315</v>
      </c>
      <c r="R1687" s="3">
        <v>4</v>
      </c>
      <c r="S1687" s="3">
        <v>0</v>
      </c>
      <c r="T1687" s="3">
        <v>0</v>
      </c>
      <c r="U1687" s="3">
        <v>12355.707205672101</v>
      </c>
      <c r="V1687" s="3">
        <v>1</v>
      </c>
    </row>
    <row r="1688" spans="1:22" ht="21.75" customHeight="1" x14ac:dyDescent="0.3">
      <c r="A1688" s="3" t="s">
        <v>1714</v>
      </c>
      <c r="B1688" s="3">
        <v>61</v>
      </c>
      <c r="C1688" s="3" t="s">
        <v>23</v>
      </c>
      <c r="D1688" s="3" t="s">
        <v>26</v>
      </c>
      <c r="E1688" s="3">
        <v>42715.847872504601</v>
      </c>
      <c r="F1688" s="3">
        <v>50</v>
      </c>
      <c r="G1688" s="3">
        <v>1766.8064374047799</v>
      </c>
      <c r="H1688" s="3">
        <v>9</v>
      </c>
      <c r="I1688" s="3">
        <v>289.49825725390599</v>
      </c>
      <c r="J1688" s="3">
        <v>25</v>
      </c>
      <c r="K1688" s="3">
        <v>727.28695840863304</v>
      </c>
      <c r="L1688" s="3">
        <v>7</v>
      </c>
      <c r="M1688" s="3">
        <v>2</v>
      </c>
      <c r="N1688" s="3">
        <v>7</v>
      </c>
      <c r="O1688" s="3">
        <v>869</v>
      </c>
      <c r="P1688" s="3">
        <v>4</v>
      </c>
      <c r="Q1688" s="3">
        <v>4364.2658745943199</v>
      </c>
      <c r="R1688" s="3">
        <v>3</v>
      </c>
      <c r="S1688" s="3">
        <v>0</v>
      </c>
      <c r="T1688" s="3">
        <v>0</v>
      </c>
      <c r="U1688" s="3">
        <v>1123.9299765415001</v>
      </c>
      <c r="V1688" s="3">
        <v>0</v>
      </c>
    </row>
    <row r="1689" spans="1:22" ht="21.75" customHeight="1" x14ac:dyDescent="0.3">
      <c r="A1689" s="3" t="s">
        <v>1715</v>
      </c>
      <c r="B1689" s="3">
        <v>54</v>
      </c>
      <c r="C1689" s="3" t="s">
        <v>28</v>
      </c>
      <c r="D1689" s="3" t="s">
        <v>33</v>
      </c>
      <c r="E1689" s="3">
        <v>14411.9627698198</v>
      </c>
      <c r="F1689" s="3">
        <v>29</v>
      </c>
      <c r="G1689" s="3">
        <v>1466.08626700483</v>
      </c>
      <c r="H1689" s="3">
        <v>6</v>
      </c>
      <c r="I1689" s="3">
        <v>841.78728763797005</v>
      </c>
      <c r="J1689" s="3">
        <v>21</v>
      </c>
      <c r="K1689" s="3">
        <v>108.420464227952</v>
      </c>
      <c r="L1689" s="3">
        <v>5</v>
      </c>
      <c r="M1689" s="3">
        <v>4</v>
      </c>
      <c r="N1689" s="3">
        <v>4</v>
      </c>
      <c r="O1689" s="3">
        <v>462</v>
      </c>
      <c r="P1689" s="3">
        <v>1</v>
      </c>
      <c r="Q1689" s="3">
        <v>4844.2900127657103</v>
      </c>
      <c r="R1689" s="3">
        <v>1</v>
      </c>
      <c r="S1689" s="3">
        <v>0</v>
      </c>
      <c r="T1689" s="3">
        <v>0</v>
      </c>
      <c r="U1689" s="3">
        <v>10641.055491380201</v>
      </c>
      <c r="V1689" s="3">
        <v>1</v>
      </c>
    </row>
    <row r="1690" spans="1:22" ht="21.75" customHeight="1" x14ac:dyDescent="0.3">
      <c r="A1690" s="3" t="s">
        <v>1716</v>
      </c>
      <c r="B1690" s="3">
        <v>69</v>
      </c>
      <c r="C1690" s="3" t="s">
        <v>28</v>
      </c>
      <c r="D1690" s="3" t="s">
        <v>24</v>
      </c>
      <c r="E1690" s="3">
        <v>30033.165443590999</v>
      </c>
      <c r="F1690" s="3">
        <v>17</v>
      </c>
      <c r="G1690" s="3">
        <v>1802.57942293322</v>
      </c>
      <c r="H1690" s="3">
        <v>9</v>
      </c>
      <c r="I1690" s="3">
        <v>1079.15197214248</v>
      </c>
      <c r="J1690" s="3">
        <v>19</v>
      </c>
      <c r="K1690" s="3">
        <v>813.180772341546</v>
      </c>
      <c r="L1690" s="3">
        <v>8</v>
      </c>
      <c r="M1690" s="3">
        <v>2</v>
      </c>
      <c r="N1690" s="3">
        <v>1</v>
      </c>
      <c r="O1690" s="3">
        <v>518</v>
      </c>
      <c r="P1690" s="3">
        <v>2</v>
      </c>
      <c r="Q1690" s="3">
        <v>10559.3995565982</v>
      </c>
      <c r="R1690" s="3">
        <v>2</v>
      </c>
      <c r="S1690" s="3">
        <v>0</v>
      </c>
      <c r="T1690" s="3">
        <v>0</v>
      </c>
      <c r="U1690" s="3">
        <v>8286.5895614297297</v>
      </c>
      <c r="V1690" s="3">
        <v>1</v>
      </c>
    </row>
    <row r="1691" spans="1:22" ht="21.75" customHeight="1" x14ac:dyDescent="0.3">
      <c r="A1691" s="3" t="s">
        <v>1717</v>
      </c>
      <c r="B1691" s="3">
        <v>37</v>
      </c>
      <c r="C1691" s="3" t="s">
        <v>28</v>
      </c>
      <c r="D1691" s="3" t="s">
        <v>26</v>
      </c>
      <c r="E1691" s="3">
        <v>45167.853898458299</v>
      </c>
      <c r="F1691" s="3">
        <v>9</v>
      </c>
      <c r="G1691" s="3">
        <v>1902.68219878581</v>
      </c>
      <c r="H1691" s="3">
        <v>2</v>
      </c>
      <c r="I1691" s="3">
        <v>1605.01073980056</v>
      </c>
      <c r="J1691" s="3">
        <v>28</v>
      </c>
      <c r="K1691" s="3">
        <v>832.226963143989</v>
      </c>
      <c r="L1691" s="3">
        <v>14</v>
      </c>
      <c r="M1691" s="3">
        <v>6</v>
      </c>
      <c r="N1691" s="3">
        <v>7</v>
      </c>
      <c r="O1691" s="3">
        <v>630</v>
      </c>
      <c r="P1691" s="3">
        <v>1</v>
      </c>
      <c r="Q1691" s="3">
        <v>10059.355066926901</v>
      </c>
      <c r="R1691" s="3">
        <v>7</v>
      </c>
      <c r="S1691" s="3">
        <v>0</v>
      </c>
      <c r="T1691" s="3">
        <v>0</v>
      </c>
      <c r="U1691" s="3">
        <v>2989.6388642019101</v>
      </c>
      <c r="V1691" s="3">
        <v>1</v>
      </c>
    </row>
    <row r="1692" spans="1:22" ht="21.75" customHeight="1" x14ac:dyDescent="0.3">
      <c r="A1692" s="3" t="s">
        <v>1718</v>
      </c>
      <c r="B1692" s="3">
        <v>36</v>
      </c>
      <c r="C1692" s="3" t="s">
        <v>31</v>
      </c>
      <c r="D1692" s="3" t="s">
        <v>33</v>
      </c>
      <c r="E1692" s="3">
        <v>48097.075555380303</v>
      </c>
      <c r="F1692" s="3">
        <v>111</v>
      </c>
      <c r="G1692" s="3">
        <v>2006.90022233851</v>
      </c>
      <c r="H1692" s="3">
        <v>6</v>
      </c>
      <c r="I1692" s="3">
        <v>627.47345614365895</v>
      </c>
      <c r="J1692" s="3">
        <v>17</v>
      </c>
      <c r="K1692" s="3">
        <v>1005.19686106442</v>
      </c>
      <c r="L1692" s="3">
        <v>63</v>
      </c>
      <c r="M1692" s="3">
        <v>6</v>
      </c>
      <c r="N1692" s="3">
        <v>0</v>
      </c>
      <c r="O1692" s="3">
        <v>750</v>
      </c>
      <c r="P1692" s="3">
        <v>1</v>
      </c>
      <c r="Q1692" s="3">
        <v>16704.652641922999</v>
      </c>
      <c r="R1692" s="3">
        <v>4</v>
      </c>
      <c r="S1692" s="3">
        <v>0</v>
      </c>
      <c r="T1692" s="3">
        <v>0</v>
      </c>
      <c r="U1692" s="3">
        <v>8696.2409240106899</v>
      </c>
      <c r="V1692" s="3">
        <v>1</v>
      </c>
    </row>
    <row r="1693" spans="1:22" ht="21.75" customHeight="1" x14ac:dyDescent="0.3">
      <c r="A1693" s="3" t="s">
        <v>1719</v>
      </c>
      <c r="B1693" s="3">
        <v>43</v>
      </c>
      <c r="C1693" s="3" t="s">
        <v>28</v>
      </c>
      <c r="D1693" s="3" t="s">
        <v>33</v>
      </c>
      <c r="E1693" s="3">
        <v>59104.584781585902</v>
      </c>
      <c r="F1693" s="3">
        <v>187</v>
      </c>
      <c r="G1693" s="3">
        <v>2670.6291446751302</v>
      </c>
      <c r="H1693" s="3">
        <v>0</v>
      </c>
      <c r="I1693" s="3">
        <v>578.79978838849104</v>
      </c>
      <c r="J1693" s="3">
        <v>28</v>
      </c>
      <c r="K1693" s="3">
        <v>831.69398597853296</v>
      </c>
      <c r="L1693" s="3">
        <v>49</v>
      </c>
      <c r="M1693" s="3">
        <v>0</v>
      </c>
      <c r="N1693" s="3">
        <v>1</v>
      </c>
      <c r="O1693" s="3">
        <v>583</v>
      </c>
      <c r="P1693" s="3">
        <v>2</v>
      </c>
      <c r="Q1693" s="3">
        <v>21137.794394778801</v>
      </c>
      <c r="R1693" s="3">
        <v>0</v>
      </c>
      <c r="S1693" s="3">
        <v>0</v>
      </c>
      <c r="T1693" s="3">
        <v>0</v>
      </c>
      <c r="U1693" s="3">
        <v>14857.7101049749</v>
      </c>
      <c r="V1693" s="3">
        <v>0</v>
      </c>
    </row>
    <row r="1694" spans="1:22" ht="21.75" customHeight="1" x14ac:dyDescent="0.3">
      <c r="A1694" s="3" t="s">
        <v>1720</v>
      </c>
      <c r="B1694" s="3">
        <v>22</v>
      </c>
      <c r="C1694" s="3" t="s">
        <v>28</v>
      </c>
      <c r="D1694" s="3" t="s">
        <v>26</v>
      </c>
      <c r="E1694" s="3">
        <v>46304.733307074901</v>
      </c>
      <c r="F1694" s="3">
        <v>44</v>
      </c>
      <c r="G1694" s="3">
        <v>1654.94867738787</v>
      </c>
      <c r="H1694" s="3">
        <v>1</v>
      </c>
      <c r="I1694" s="3">
        <v>391.65773142125698</v>
      </c>
      <c r="J1694" s="3">
        <v>41</v>
      </c>
      <c r="K1694" s="3">
        <v>365.11553397760298</v>
      </c>
      <c r="L1694" s="3">
        <v>10</v>
      </c>
      <c r="M1694" s="3">
        <v>12</v>
      </c>
      <c r="N1694" s="3">
        <v>4</v>
      </c>
      <c r="O1694" s="3">
        <v>438</v>
      </c>
      <c r="P1694" s="3">
        <v>1</v>
      </c>
      <c r="Q1694" s="3">
        <v>18163.055465932299</v>
      </c>
      <c r="R1694" s="3">
        <v>1</v>
      </c>
      <c r="S1694" s="3">
        <v>0</v>
      </c>
      <c r="T1694" s="3">
        <v>0</v>
      </c>
      <c r="U1694" s="3">
        <v>10822.349940275901</v>
      </c>
      <c r="V1694" s="3">
        <v>1</v>
      </c>
    </row>
    <row r="1695" spans="1:22" ht="21.75" customHeight="1" x14ac:dyDescent="0.3">
      <c r="A1695" s="3" t="s">
        <v>1721</v>
      </c>
      <c r="B1695" s="3">
        <v>51</v>
      </c>
      <c r="C1695" s="3" t="s">
        <v>28</v>
      </c>
      <c r="D1695" s="3" t="s">
        <v>26</v>
      </c>
      <c r="E1695" s="3">
        <v>54464.731572124503</v>
      </c>
      <c r="F1695" s="3">
        <v>11</v>
      </c>
      <c r="G1695" s="3">
        <v>622.1003344856</v>
      </c>
      <c r="H1695" s="3">
        <v>11</v>
      </c>
      <c r="I1695" s="3">
        <v>1199.18071719618</v>
      </c>
      <c r="J1695" s="3">
        <v>43</v>
      </c>
      <c r="K1695" s="3">
        <v>866.36423513345198</v>
      </c>
      <c r="L1695" s="3">
        <v>45</v>
      </c>
      <c r="M1695" s="3">
        <v>12</v>
      </c>
      <c r="N1695" s="3">
        <v>3</v>
      </c>
      <c r="O1695" s="3">
        <v>814</v>
      </c>
      <c r="P1695" s="3">
        <v>1</v>
      </c>
      <c r="Q1695" s="3">
        <v>9352.1902001754497</v>
      </c>
      <c r="R1695" s="3">
        <v>7</v>
      </c>
      <c r="S1695" s="3">
        <v>0</v>
      </c>
      <c r="T1695" s="3">
        <v>0</v>
      </c>
      <c r="U1695" s="3">
        <v>5424.2923432737198</v>
      </c>
      <c r="V1695" s="3">
        <v>1</v>
      </c>
    </row>
    <row r="1696" spans="1:22" ht="21.75" customHeight="1" x14ac:dyDescent="0.3">
      <c r="A1696" s="3" t="s">
        <v>1722</v>
      </c>
      <c r="B1696" s="3">
        <v>54</v>
      </c>
      <c r="C1696" s="3" t="s">
        <v>23</v>
      </c>
      <c r="D1696" s="3" t="s">
        <v>33</v>
      </c>
      <c r="E1696" s="3">
        <v>42479.789916576803</v>
      </c>
      <c r="F1696" s="3">
        <v>107</v>
      </c>
      <c r="G1696" s="3">
        <v>1631.6726563672601</v>
      </c>
      <c r="H1696" s="3">
        <v>9</v>
      </c>
      <c r="I1696" s="3">
        <v>496.40498476632399</v>
      </c>
      <c r="J1696" s="3">
        <v>26</v>
      </c>
      <c r="K1696" s="3">
        <v>782.54999877298701</v>
      </c>
      <c r="L1696" s="3">
        <v>44</v>
      </c>
      <c r="M1696" s="3">
        <v>14</v>
      </c>
      <c r="N1696" s="3">
        <v>1</v>
      </c>
      <c r="O1696" s="3">
        <v>803</v>
      </c>
      <c r="P1696" s="3">
        <v>5</v>
      </c>
      <c r="Q1696" s="3">
        <v>20708.7045518946</v>
      </c>
      <c r="R1696" s="3">
        <v>6</v>
      </c>
      <c r="S1696" s="3">
        <v>0</v>
      </c>
      <c r="T1696" s="3">
        <v>0</v>
      </c>
      <c r="U1696" s="3">
        <v>11799.406535157499</v>
      </c>
      <c r="V1696" s="3">
        <v>1</v>
      </c>
    </row>
    <row r="1697" spans="1:22" ht="21.75" customHeight="1" x14ac:dyDescent="0.3">
      <c r="A1697" s="3" t="s">
        <v>1723</v>
      </c>
      <c r="B1697" s="3">
        <v>57</v>
      </c>
      <c r="C1697" s="3" t="s">
        <v>23</v>
      </c>
      <c r="D1697" s="3" t="s">
        <v>24</v>
      </c>
      <c r="E1697" s="3">
        <v>50756.2381319626</v>
      </c>
      <c r="F1697" s="3">
        <v>136</v>
      </c>
      <c r="G1697" s="3">
        <v>1144.0647891040101</v>
      </c>
      <c r="H1697" s="3">
        <v>0</v>
      </c>
      <c r="I1697" s="3">
        <v>670.29124887862804</v>
      </c>
      <c r="J1697" s="3">
        <v>34</v>
      </c>
      <c r="K1697" s="3">
        <v>318.81551131451897</v>
      </c>
      <c r="L1697" s="3">
        <v>76</v>
      </c>
      <c r="M1697" s="3">
        <v>18</v>
      </c>
      <c r="N1697" s="3">
        <v>3</v>
      </c>
      <c r="O1697" s="3">
        <v>655</v>
      </c>
      <c r="P1697" s="3">
        <v>2</v>
      </c>
      <c r="Q1697" s="3">
        <v>11538.9669515194</v>
      </c>
      <c r="R1697" s="3">
        <v>4</v>
      </c>
      <c r="S1697" s="3">
        <v>0</v>
      </c>
      <c r="T1697" s="3">
        <v>0</v>
      </c>
      <c r="U1697" s="3">
        <v>2165.90167698403</v>
      </c>
      <c r="V1697" s="3">
        <v>1</v>
      </c>
    </row>
    <row r="1698" spans="1:22" ht="21.75" customHeight="1" x14ac:dyDescent="0.3">
      <c r="A1698" s="3" t="s">
        <v>1724</v>
      </c>
      <c r="B1698" s="3">
        <v>32</v>
      </c>
      <c r="C1698" s="3" t="s">
        <v>31</v>
      </c>
      <c r="D1698" s="3" t="s">
        <v>26</v>
      </c>
      <c r="E1698" s="3">
        <v>58117.5105935307</v>
      </c>
      <c r="F1698" s="3">
        <v>187</v>
      </c>
      <c r="G1698" s="3">
        <v>1122.1460991812</v>
      </c>
      <c r="H1698" s="3">
        <v>8</v>
      </c>
      <c r="I1698" s="3">
        <v>152.871742920061</v>
      </c>
      <c r="J1698" s="3">
        <v>28</v>
      </c>
      <c r="K1698" s="3">
        <v>552.11612565611802</v>
      </c>
      <c r="L1698" s="3">
        <v>58</v>
      </c>
      <c r="M1698" s="3">
        <v>6</v>
      </c>
      <c r="N1698" s="3">
        <v>6</v>
      </c>
      <c r="O1698" s="3">
        <v>580</v>
      </c>
      <c r="P1698" s="3">
        <v>5</v>
      </c>
      <c r="Q1698" s="3">
        <v>15111.967364591799</v>
      </c>
      <c r="R1698" s="3">
        <v>1</v>
      </c>
      <c r="S1698" s="3">
        <v>0</v>
      </c>
      <c r="T1698" s="3">
        <v>0</v>
      </c>
      <c r="U1698" s="3">
        <v>10070.3959730406</v>
      </c>
      <c r="V1698" s="3">
        <v>0</v>
      </c>
    </row>
    <row r="1699" spans="1:22" ht="21.75" customHeight="1" x14ac:dyDescent="0.3">
      <c r="A1699" s="3" t="s">
        <v>1725</v>
      </c>
      <c r="B1699" s="3">
        <v>66</v>
      </c>
      <c r="C1699" s="3" t="s">
        <v>23</v>
      </c>
      <c r="D1699" s="3" t="s">
        <v>24</v>
      </c>
      <c r="E1699" s="3">
        <v>76507.344511935007</v>
      </c>
      <c r="F1699" s="3">
        <v>78</v>
      </c>
      <c r="G1699" s="3">
        <v>1242.8640251177001</v>
      </c>
      <c r="H1699" s="3">
        <v>1</v>
      </c>
      <c r="I1699" s="3">
        <v>1109.39014493748</v>
      </c>
      <c r="J1699" s="3">
        <v>5</v>
      </c>
      <c r="K1699" s="3">
        <v>0</v>
      </c>
      <c r="L1699" s="3">
        <v>24</v>
      </c>
      <c r="M1699" s="3">
        <v>16</v>
      </c>
      <c r="N1699" s="3">
        <v>4</v>
      </c>
      <c r="O1699" s="3">
        <v>311</v>
      </c>
      <c r="P1699" s="3">
        <v>2</v>
      </c>
      <c r="Q1699" s="3">
        <v>14514.4427931059</v>
      </c>
      <c r="R1699" s="3">
        <v>7</v>
      </c>
      <c r="S1699" s="3">
        <v>1</v>
      </c>
      <c r="T1699" s="3">
        <v>0</v>
      </c>
      <c r="U1699" s="3">
        <v>15435.0089721883</v>
      </c>
      <c r="V1699" s="3">
        <v>1</v>
      </c>
    </row>
    <row r="1700" spans="1:22" ht="21.75" customHeight="1" x14ac:dyDescent="0.3">
      <c r="A1700" s="3" t="s">
        <v>1726</v>
      </c>
      <c r="B1700" s="3">
        <v>44</v>
      </c>
      <c r="C1700" s="3" t="s">
        <v>31</v>
      </c>
      <c r="D1700" s="3" t="s">
        <v>33</v>
      </c>
      <c r="E1700" s="3">
        <v>40736.4294541782</v>
      </c>
      <c r="F1700" s="3">
        <v>32</v>
      </c>
      <c r="G1700" s="3">
        <v>777.81671881553802</v>
      </c>
      <c r="H1700" s="3">
        <v>1</v>
      </c>
      <c r="I1700" s="3">
        <v>1205.39039827231</v>
      </c>
      <c r="J1700" s="3">
        <v>36</v>
      </c>
      <c r="K1700" s="3">
        <v>155.15487319306001</v>
      </c>
      <c r="L1700" s="3">
        <v>11</v>
      </c>
      <c r="M1700" s="3">
        <v>9</v>
      </c>
      <c r="N1700" s="3">
        <v>3</v>
      </c>
      <c r="O1700" s="3">
        <v>739</v>
      </c>
      <c r="P1700" s="3">
        <v>4</v>
      </c>
      <c r="Q1700" s="3">
        <v>14684.210347660999</v>
      </c>
      <c r="R1700" s="3">
        <v>5</v>
      </c>
      <c r="S1700" s="3">
        <v>1</v>
      </c>
      <c r="T1700" s="3">
        <v>0</v>
      </c>
      <c r="U1700" s="3">
        <v>2334.1429554955998</v>
      </c>
      <c r="V1700" s="3">
        <v>1</v>
      </c>
    </row>
    <row r="1701" spans="1:22" ht="21.75" customHeight="1" x14ac:dyDescent="0.3">
      <c r="A1701" s="3" t="s">
        <v>1727</v>
      </c>
      <c r="B1701" s="3">
        <v>28</v>
      </c>
      <c r="C1701" s="3" t="s">
        <v>23</v>
      </c>
      <c r="D1701" s="3" t="s">
        <v>24</v>
      </c>
      <c r="E1701" s="3">
        <v>52595.275847160701</v>
      </c>
      <c r="F1701" s="3">
        <v>185</v>
      </c>
      <c r="G1701" s="3">
        <v>10</v>
      </c>
      <c r="H1701" s="3">
        <v>5</v>
      </c>
      <c r="I1701" s="3">
        <v>1096.02127225453</v>
      </c>
      <c r="J1701" s="3">
        <v>24</v>
      </c>
      <c r="K1701" s="3">
        <v>705.24044010741397</v>
      </c>
      <c r="L1701" s="3">
        <v>25</v>
      </c>
      <c r="M1701" s="3">
        <v>18</v>
      </c>
      <c r="N1701" s="3">
        <v>1</v>
      </c>
      <c r="O1701" s="3">
        <v>864</v>
      </c>
      <c r="P1701" s="3">
        <v>1</v>
      </c>
      <c r="Q1701" s="3">
        <v>17243.198987531199</v>
      </c>
      <c r="R1701" s="3">
        <v>7</v>
      </c>
      <c r="S1701" s="3">
        <v>0</v>
      </c>
      <c r="T1701" s="3">
        <v>0</v>
      </c>
      <c r="U1701" s="3">
        <v>12452.155894900599</v>
      </c>
      <c r="V1701" s="3">
        <v>1</v>
      </c>
    </row>
    <row r="1702" spans="1:22" ht="21.75" customHeight="1" x14ac:dyDescent="0.3">
      <c r="A1702" s="3" t="s">
        <v>1728</v>
      </c>
      <c r="B1702" s="3">
        <v>23</v>
      </c>
      <c r="C1702" s="3" t="s">
        <v>28</v>
      </c>
      <c r="D1702" s="3" t="s">
        <v>33</v>
      </c>
      <c r="E1702" s="3">
        <v>65644.295669927495</v>
      </c>
      <c r="F1702" s="3">
        <v>86</v>
      </c>
      <c r="G1702" s="3">
        <v>2680.1622707229699</v>
      </c>
      <c r="H1702" s="3">
        <v>6</v>
      </c>
      <c r="I1702" s="3">
        <v>238.136151526199</v>
      </c>
      <c r="J1702" s="3">
        <v>20</v>
      </c>
      <c r="K1702" s="3">
        <v>908.735241958693</v>
      </c>
      <c r="L1702" s="3">
        <v>75</v>
      </c>
      <c r="M1702" s="3">
        <v>17</v>
      </c>
      <c r="N1702" s="3">
        <v>1</v>
      </c>
      <c r="O1702" s="3">
        <v>395</v>
      </c>
      <c r="P1702" s="3">
        <v>1</v>
      </c>
      <c r="Q1702" s="3">
        <v>16833.628692753598</v>
      </c>
      <c r="R1702" s="3">
        <v>2</v>
      </c>
      <c r="S1702" s="3">
        <v>0</v>
      </c>
      <c r="T1702" s="3">
        <v>0</v>
      </c>
      <c r="U1702" s="3">
        <v>3274.9373620718702</v>
      </c>
      <c r="V1702" s="3">
        <v>1</v>
      </c>
    </row>
    <row r="1703" spans="1:22" ht="21.75" customHeight="1" x14ac:dyDescent="0.3">
      <c r="A1703" s="3" t="s">
        <v>1729</v>
      </c>
      <c r="B1703" s="3">
        <v>33</v>
      </c>
      <c r="C1703" s="3" t="s">
        <v>23</v>
      </c>
      <c r="D1703" s="3" t="s">
        <v>33</v>
      </c>
      <c r="E1703" s="3">
        <v>24087.315059056102</v>
      </c>
      <c r="F1703" s="3">
        <v>128</v>
      </c>
      <c r="G1703" s="3">
        <v>1109.17897517705</v>
      </c>
      <c r="H1703" s="3">
        <v>1</v>
      </c>
      <c r="I1703" s="3">
        <v>1012.50286427276</v>
      </c>
      <c r="J1703" s="3">
        <v>30</v>
      </c>
      <c r="K1703" s="3">
        <v>706.20553795486501</v>
      </c>
      <c r="L1703" s="3">
        <v>36</v>
      </c>
      <c r="M1703" s="3">
        <v>7</v>
      </c>
      <c r="N1703" s="3">
        <v>0</v>
      </c>
      <c r="O1703" s="3">
        <v>531</v>
      </c>
      <c r="P1703" s="3">
        <v>1</v>
      </c>
      <c r="Q1703" s="3">
        <v>16353.8794640655</v>
      </c>
      <c r="R1703" s="3">
        <v>5</v>
      </c>
      <c r="S1703" s="3">
        <v>0</v>
      </c>
      <c r="T1703" s="3">
        <v>0</v>
      </c>
      <c r="U1703" s="3">
        <v>7800.6074373458496</v>
      </c>
      <c r="V1703" s="3">
        <v>1</v>
      </c>
    </row>
    <row r="1704" spans="1:22" ht="21.75" customHeight="1" x14ac:dyDescent="0.3">
      <c r="A1704" s="3" t="s">
        <v>1730</v>
      </c>
      <c r="B1704" s="3">
        <v>56</v>
      </c>
      <c r="C1704" s="3" t="s">
        <v>31</v>
      </c>
      <c r="D1704" s="3" t="s">
        <v>33</v>
      </c>
      <c r="E1704" s="3">
        <v>85960.870250488399</v>
      </c>
      <c r="F1704" s="3">
        <v>86</v>
      </c>
      <c r="G1704" s="3">
        <v>128.42794833137299</v>
      </c>
      <c r="H1704" s="3">
        <v>3</v>
      </c>
      <c r="I1704" s="3">
        <v>214.5653653466</v>
      </c>
      <c r="J1704" s="3">
        <v>39</v>
      </c>
      <c r="K1704" s="3">
        <v>513.83767818314504</v>
      </c>
      <c r="L1704" s="3">
        <v>22</v>
      </c>
      <c r="M1704" s="3">
        <v>7</v>
      </c>
      <c r="N1704" s="3">
        <v>9</v>
      </c>
      <c r="O1704" s="3">
        <v>411</v>
      </c>
      <c r="P1704" s="3">
        <v>4</v>
      </c>
      <c r="Q1704" s="3">
        <v>8852.2253683857107</v>
      </c>
      <c r="R1704" s="3">
        <v>5</v>
      </c>
      <c r="S1704" s="3">
        <v>0</v>
      </c>
      <c r="T1704" s="3">
        <v>0</v>
      </c>
      <c r="U1704" s="3">
        <v>1099.77013325235</v>
      </c>
      <c r="V1704" s="3">
        <v>1</v>
      </c>
    </row>
    <row r="1705" spans="1:22" ht="21.75" customHeight="1" x14ac:dyDescent="0.3">
      <c r="A1705" s="3" t="s">
        <v>1731</v>
      </c>
      <c r="B1705" s="3">
        <v>53</v>
      </c>
      <c r="C1705" s="3" t="s">
        <v>23</v>
      </c>
      <c r="D1705" s="3" t="s">
        <v>33</v>
      </c>
      <c r="E1705" s="3">
        <v>71222.553546655094</v>
      </c>
      <c r="F1705" s="3">
        <v>56</v>
      </c>
      <c r="G1705" s="3">
        <v>1643.0456591884999</v>
      </c>
      <c r="H1705" s="3">
        <v>2</v>
      </c>
      <c r="I1705" s="3">
        <v>820.31410572248399</v>
      </c>
      <c r="J1705" s="3">
        <v>49</v>
      </c>
      <c r="K1705" s="3">
        <v>241.732289258132</v>
      </c>
      <c r="L1705" s="3">
        <v>64</v>
      </c>
      <c r="M1705" s="3">
        <v>8</v>
      </c>
      <c r="N1705" s="3">
        <v>5</v>
      </c>
      <c r="O1705" s="3">
        <v>346</v>
      </c>
      <c r="P1705" s="3">
        <v>5</v>
      </c>
      <c r="Q1705" s="3">
        <v>6786.5597750961297</v>
      </c>
      <c r="R1705" s="3">
        <v>1</v>
      </c>
      <c r="S1705" s="3">
        <v>0</v>
      </c>
      <c r="T1705" s="3">
        <v>0</v>
      </c>
      <c r="U1705" s="3">
        <v>13209.023803057</v>
      </c>
      <c r="V1705" s="3">
        <v>1</v>
      </c>
    </row>
    <row r="1706" spans="1:22" ht="21.75" customHeight="1" x14ac:dyDescent="0.3">
      <c r="A1706" s="3" t="s">
        <v>1732</v>
      </c>
      <c r="B1706" s="3">
        <v>30</v>
      </c>
      <c r="C1706" s="3" t="s">
        <v>28</v>
      </c>
      <c r="D1706" s="3" t="s">
        <v>24</v>
      </c>
      <c r="E1706" s="3">
        <v>19193.207263431101</v>
      </c>
      <c r="F1706" s="3">
        <v>112</v>
      </c>
      <c r="G1706" s="3">
        <v>1992.5125734769899</v>
      </c>
      <c r="H1706" s="3">
        <v>4</v>
      </c>
      <c r="I1706" s="3">
        <v>871.77715299432896</v>
      </c>
      <c r="J1706" s="3">
        <v>15</v>
      </c>
      <c r="K1706" s="3">
        <v>661.08925203081299</v>
      </c>
      <c r="L1706" s="3">
        <v>44</v>
      </c>
      <c r="M1706" s="3">
        <v>12</v>
      </c>
      <c r="N1706" s="3">
        <v>5</v>
      </c>
      <c r="O1706" s="3">
        <v>553</v>
      </c>
      <c r="P1706" s="3">
        <v>1</v>
      </c>
      <c r="Q1706" s="3">
        <v>16466.013339105899</v>
      </c>
      <c r="R1706" s="3">
        <v>7</v>
      </c>
      <c r="S1706" s="3">
        <v>0</v>
      </c>
      <c r="T1706" s="3">
        <v>0</v>
      </c>
      <c r="U1706" s="3">
        <v>2925.33507113207</v>
      </c>
      <c r="V1706" s="3">
        <v>1</v>
      </c>
    </row>
    <row r="1707" spans="1:22" ht="21.75" customHeight="1" x14ac:dyDescent="0.3">
      <c r="A1707" s="3" t="s">
        <v>1733</v>
      </c>
      <c r="B1707" s="3">
        <v>60</v>
      </c>
      <c r="C1707" s="3" t="s">
        <v>31</v>
      </c>
      <c r="D1707" s="3" t="s">
        <v>33</v>
      </c>
      <c r="E1707" s="3">
        <v>56684.873148861901</v>
      </c>
      <c r="F1707" s="3">
        <v>29</v>
      </c>
      <c r="G1707" s="3">
        <v>1357.54859990568</v>
      </c>
      <c r="H1707" s="3">
        <v>8</v>
      </c>
      <c r="I1707" s="3">
        <v>908.56412633789296</v>
      </c>
      <c r="J1707" s="3">
        <v>13</v>
      </c>
      <c r="K1707" s="3">
        <v>20.926215968248599</v>
      </c>
      <c r="L1707" s="3">
        <v>73</v>
      </c>
      <c r="M1707" s="3">
        <v>12</v>
      </c>
      <c r="N1707" s="3">
        <v>3</v>
      </c>
      <c r="O1707" s="3">
        <v>818</v>
      </c>
      <c r="P1707" s="3">
        <v>2</v>
      </c>
      <c r="Q1707" s="3">
        <v>14008.7110904152</v>
      </c>
      <c r="R1707" s="3">
        <v>0</v>
      </c>
      <c r="S1707" s="3">
        <v>0</v>
      </c>
      <c r="T1707" s="3">
        <v>0</v>
      </c>
      <c r="U1707" s="3">
        <v>6821.6365929897001</v>
      </c>
      <c r="V1707" s="3">
        <v>0</v>
      </c>
    </row>
    <row r="1708" spans="1:22" ht="21.75" customHeight="1" x14ac:dyDescent="0.3">
      <c r="A1708" s="3" t="s">
        <v>1734</v>
      </c>
      <c r="B1708" s="3">
        <v>22</v>
      </c>
      <c r="C1708" s="3" t="s">
        <v>28</v>
      </c>
      <c r="D1708" s="3" t="s">
        <v>33</v>
      </c>
      <c r="E1708" s="3">
        <v>39839.838190445902</v>
      </c>
      <c r="F1708" s="3">
        <v>86</v>
      </c>
      <c r="G1708" s="3">
        <v>469.11056450789499</v>
      </c>
      <c r="H1708" s="3">
        <v>1</v>
      </c>
      <c r="I1708" s="3">
        <v>987.12278642311401</v>
      </c>
      <c r="J1708" s="3">
        <v>5</v>
      </c>
      <c r="K1708" s="3">
        <v>628.74002936697104</v>
      </c>
      <c r="L1708" s="3">
        <v>34</v>
      </c>
      <c r="M1708" s="3">
        <v>1</v>
      </c>
      <c r="N1708" s="3">
        <v>8</v>
      </c>
      <c r="O1708" s="3">
        <v>722</v>
      </c>
      <c r="P1708" s="3">
        <v>2</v>
      </c>
      <c r="Q1708" s="3">
        <v>17271.726563862401</v>
      </c>
      <c r="R1708" s="3">
        <v>7</v>
      </c>
      <c r="S1708" s="3">
        <v>0</v>
      </c>
      <c r="T1708" s="3">
        <v>0</v>
      </c>
      <c r="U1708" s="3">
        <v>13631.097822774</v>
      </c>
      <c r="V1708" s="3">
        <v>1</v>
      </c>
    </row>
    <row r="1709" spans="1:22" ht="21.75" customHeight="1" x14ac:dyDescent="0.3">
      <c r="A1709" s="3" t="s">
        <v>1735</v>
      </c>
      <c r="B1709" s="3">
        <v>47</v>
      </c>
      <c r="C1709" s="3" t="s">
        <v>28</v>
      </c>
      <c r="D1709" s="3" t="s">
        <v>24</v>
      </c>
      <c r="E1709" s="3">
        <v>42847.735425473998</v>
      </c>
      <c r="F1709" s="3">
        <v>189</v>
      </c>
      <c r="G1709" s="3">
        <v>367.50876512639297</v>
      </c>
      <c r="H1709" s="3">
        <v>4</v>
      </c>
      <c r="I1709" s="3">
        <v>797.18823875425505</v>
      </c>
      <c r="J1709" s="3">
        <v>10</v>
      </c>
      <c r="K1709" s="3">
        <v>274.59051771396099</v>
      </c>
      <c r="L1709" s="3">
        <v>47</v>
      </c>
      <c r="M1709" s="3">
        <v>6</v>
      </c>
      <c r="N1709" s="3">
        <v>3</v>
      </c>
      <c r="O1709" s="3">
        <v>587</v>
      </c>
      <c r="P1709" s="3">
        <v>2</v>
      </c>
      <c r="Q1709" s="3">
        <v>9225.0161202076506</v>
      </c>
      <c r="R1709" s="3">
        <v>6</v>
      </c>
      <c r="S1709" s="3">
        <v>0</v>
      </c>
      <c r="T1709" s="3">
        <v>0</v>
      </c>
      <c r="U1709" s="3">
        <v>10465.8773335924</v>
      </c>
      <c r="V1709" s="3">
        <v>1</v>
      </c>
    </row>
    <row r="1710" spans="1:22" ht="21.75" customHeight="1" x14ac:dyDescent="0.3">
      <c r="A1710" s="3" t="s">
        <v>1736</v>
      </c>
      <c r="B1710" s="3">
        <v>48</v>
      </c>
      <c r="C1710" s="3" t="s">
        <v>31</v>
      </c>
      <c r="D1710" s="3" t="s">
        <v>26</v>
      </c>
      <c r="E1710" s="3">
        <v>56309.0269427979</v>
      </c>
      <c r="F1710" s="3">
        <v>9</v>
      </c>
      <c r="G1710" s="3">
        <v>3325.2887755069501</v>
      </c>
      <c r="H1710" s="3">
        <v>7</v>
      </c>
      <c r="I1710" s="3">
        <v>113.149670545007</v>
      </c>
      <c r="J1710" s="3">
        <v>26</v>
      </c>
      <c r="K1710" s="3">
        <v>688.82765371992798</v>
      </c>
      <c r="L1710" s="3">
        <v>27</v>
      </c>
      <c r="M1710" s="3">
        <v>6</v>
      </c>
      <c r="N1710" s="3">
        <v>2</v>
      </c>
      <c r="O1710" s="3">
        <v>605</v>
      </c>
      <c r="P1710" s="3">
        <v>2</v>
      </c>
      <c r="Q1710" s="3">
        <v>16449.643869039101</v>
      </c>
      <c r="R1710" s="3">
        <v>7</v>
      </c>
      <c r="S1710" s="3">
        <v>0</v>
      </c>
      <c r="T1710" s="3">
        <v>0</v>
      </c>
      <c r="U1710" s="3">
        <v>12118.158892588801</v>
      </c>
      <c r="V1710" s="3">
        <v>1</v>
      </c>
    </row>
    <row r="1711" spans="1:22" ht="21.75" customHeight="1" x14ac:dyDescent="0.3">
      <c r="A1711" s="3" t="s">
        <v>1737</v>
      </c>
      <c r="B1711" s="3">
        <v>28</v>
      </c>
      <c r="C1711" s="3" t="s">
        <v>28</v>
      </c>
      <c r="D1711" s="3" t="s">
        <v>24</v>
      </c>
      <c r="E1711" s="3">
        <v>68907.191645739906</v>
      </c>
      <c r="F1711" s="3">
        <v>170</v>
      </c>
      <c r="G1711" s="3">
        <v>371.70433820664198</v>
      </c>
      <c r="H1711" s="3">
        <v>5</v>
      </c>
      <c r="I1711" s="3">
        <v>987.29235307983595</v>
      </c>
      <c r="J1711" s="3">
        <v>37</v>
      </c>
      <c r="K1711" s="3">
        <v>700.93934834871902</v>
      </c>
      <c r="L1711" s="3">
        <v>0</v>
      </c>
      <c r="M1711" s="3">
        <v>19</v>
      </c>
      <c r="N1711" s="3">
        <v>9</v>
      </c>
      <c r="O1711" s="3">
        <v>673</v>
      </c>
      <c r="P1711" s="3">
        <v>5</v>
      </c>
      <c r="Q1711" s="3">
        <v>10180.097083496399</v>
      </c>
      <c r="R1711" s="3">
        <v>1</v>
      </c>
      <c r="S1711" s="3">
        <v>0</v>
      </c>
      <c r="T1711" s="3">
        <v>0</v>
      </c>
      <c r="U1711" s="3">
        <v>12617.0002954344</v>
      </c>
      <c r="V1711" s="3">
        <v>0</v>
      </c>
    </row>
    <row r="1712" spans="1:22" ht="21.75" customHeight="1" x14ac:dyDescent="0.3">
      <c r="A1712" s="3" t="s">
        <v>1738</v>
      </c>
      <c r="B1712" s="3">
        <v>22</v>
      </c>
      <c r="C1712" s="3" t="s">
        <v>28</v>
      </c>
      <c r="D1712" s="3" t="s">
        <v>24</v>
      </c>
      <c r="E1712" s="3">
        <v>41614.287040880903</v>
      </c>
      <c r="F1712" s="3">
        <v>106</v>
      </c>
      <c r="G1712" s="3">
        <v>196.79928971271499</v>
      </c>
      <c r="H1712" s="3">
        <v>3</v>
      </c>
      <c r="I1712" s="3">
        <v>834.162849394712</v>
      </c>
      <c r="J1712" s="3">
        <v>4</v>
      </c>
      <c r="K1712" s="3">
        <v>358.63732702338399</v>
      </c>
      <c r="L1712" s="3">
        <v>71</v>
      </c>
      <c r="M1712" s="3">
        <v>0</v>
      </c>
      <c r="N1712" s="3">
        <v>8</v>
      </c>
      <c r="O1712" s="3">
        <v>494</v>
      </c>
      <c r="P1712" s="3">
        <v>5</v>
      </c>
      <c r="Q1712" s="3">
        <v>9809.8779718063306</v>
      </c>
      <c r="R1712" s="3">
        <v>5</v>
      </c>
      <c r="S1712" s="3">
        <v>0</v>
      </c>
      <c r="T1712" s="3">
        <v>0</v>
      </c>
      <c r="U1712" s="3">
        <v>9820.5274022711601</v>
      </c>
      <c r="V1712" s="3">
        <v>1</v>
      </c>
    </row>
    <row r="1713" spans="1:22" ht="21.75" customHeight="1" x14ac:dyDescent="0.3">
      <c r="A1713" s="3" t="s">
        <v>1739</v>
      </c>
      <c r="B1713" s="3">
        <v>44</v>
      </c>
      <c r="C1713" s="3" t="s">
        <v>23</v>
      </c>
      <c r="D1713" s="3" t="s">
        <v>24</v>
      </c>
      <c r="E1713" s="3">
        <v>41855.932295895102</v>
      </c>
      <c r="F1713" s="3">
        <v>224</v>
      </c>
      <c r="G1713" s="3">
        <v>1252.9903378311501</v>
      </c>
      <c r="H1713" s="3">
        <v>9</v>
      </c>
      <c r="I1713" s="3">
        <v>484.08307302006801</v>
      </c>
      <c r="J1713" s="3">
        <v>14</v>
      </c>
      <c r="K1713" s="3">
        <v>733.45546310982195</v>
      </c>
      <c r="L1713" s="3">
        <v>40</v>
      </c>
      <c r="M1713" s="3">
        <v>13</v>
      </c>
      <c r="N1713" s="3">
        <v>0</v>
      </c>
      <c r="O1713" s="3">
        <v>324</v>
      </c>
      <c r="P1713" s="3">
        <v>5</v>
      </c>
      <c r="Q1713" s="3">
        <v>19041.603010346</v>
      </c>
      <c r="R1713" s="3">
        <v>6</v>
      </c>
      <c r="S1713" s="3">
        <v>0</v>
      </c>
      <c r="T1713" s="3">
        <v>0</v>
      </c>
      <c r="U1713" s="3">
        <v>16719.956175799001</v>
      </c>
      <c r="V1713" s="3">
        <v>1</v>
      </c>
    </row>
    <row r="1714" spans="1:22" ht="21.75" customHeight="1" x14ac:dyDescent="0.3">
      <c r="A1714" s="3" t="s">
        <v>1740</v>
      </c>
      <c r="B1714" s="3">
        <v>53</v>
      </c>
      <c r="C1714" s="3" t="s">
        <v>28</v>
      </c>
      <c r="D1714" s="3" t="s">
        <v>33</v>
      </c>
      <c r="E1714" s="3">
        <v>56699.001722590001</v>
      </c>
      <c r="F1714" s="3">
        <v>74</v>
      </c>
      <c r="G1714" s="3">
        <v>2157.4784971305198</v>
      </c>
      <c r="H1714" s="3">
        <v>7</v>
      </c>
      <c r="I1714" s="3">
        <v>250.71090260218699</v>
      </c>
      <c r="J1714" s="3">
        <v>37</v>
      </c>
      <c r="K1714" s="3">
        <v>61.457467612488799</v>
      </c>
      <c r="L1714" s="3">
        <v>22</v>
      </c>
      <c r="M1714" s="3">
        <v>5</v>
      </c>
      <c r="N1714" s="3">
        <v>1</v>
      </c>
      <c r="O1714" s="3">
        <v>305</v>
      </c>
      <c r="P1714" s="3">
        <v>3</v>
      </c>
      <c r="Q1714" s="3">
        <v>18598.435302737598</v>
      </c>
      <c r="R1714" s="3">
        <v>4</v>
      </c>
      <c r="S1714" s="3">
        <v>0</v>
      </c>
      <c r="T1714" s="3">
        <v>0</v>
      </c>
      <c r="U1714" s="3">
        <v>10517.9292423508</v>
      </c>
      <c r="V1714" s="3">
        <v>1</v>
      </c>
    </row>
    <row r="1715" spans="1:22" ht="21.75" customHeight="1" x14ac:dyDescent="0.3">
      <c r="A1715" s="3" t="s">
        <v>1741</v>
      </c>
      <c r="B1715" s="3">
        <v>31</v>
      </c>
      <c r="C1715" s="3" t="s">
        <v>28</v>
      </c>
      <c r="D1715" s="3" t="s">
        <v>33</v>
      </c>
      <c r="E1715" s="3">
        <v>60295.213795504998</v>
      </c>
      <c r="F1715" s="3">
        <v>4</v>
      </c>
      <c r="G1715" s="3">
        <v>2826.7978721587101</v>
      </c>
      <c r="H1715" s="3">
        <v>2</v>
      </c>
      <c r="I1715" s="3">
        <v>1339.00776507353</v>
      </c>
      <c r="J1715" s="3">
        <v>15</v>
      </c>
      <c r="K1715" s="3">
        <v>464.10963478440101</v>
      </c>
      <c r="L1715" s="3">
        <v>31</v>
      </c>
      <c r="M1715" s="3">
        <v>12</v>
      </c>
      <c r="N1715" s="3">
        <v>0</v>
      </c>
      <c r="O1715" s="3">
        <v>780</v>
      </c>
      <c r="P1715" s="3">
        <v>2</v>
      </c>
      <c r="Q1715" s="3">
        <v>13311.629532675601</v>
      </c>
      <c r="R1715" s="3">
        <v>6</v>
      </c>
      <c r="S1715" s="3">
        <v>0</v>
      </c>
      <c r="T1715" s="3">
        <v>0</v>
      </c>
      <c r="U1715" s="3">
        <v>7310.8052334833601</v>
      </c>
      <c r="V1715" s="3">
        <v>1</v>
      </c>
    </row>
    <row r="1716" spans="1:22" ht="21.75" customHeight="1" x14ac:dyDescent="0.3">
      <c r="A1716" s="3" t="s">
        <v>1742</v>
      </c>
      <c r="B1716" s="3">
        <v>61</v>
      </c>
      <c r="C1716" s="3" t="s">
        <v>28</v>
      </c>
      <c r="D1716" s="3" t="s">
        <v>33</v>
      </c>
      <c r="E1716" s="3">
        <v>31871.635307526602</v>
      </c>
      <c r="F1716" s="3">
        <v>144</v>
      </c>
      <c r="G1716" s="3">
        <v>1329.3612536425301</v>
      </c>
      <c r="H1716" s="3">
        <v>3</v>
      </c>
      <c r="I1716" s="3">
        <v>1230.9551884017401</v>
      </c>
      <c r="J1716" s="3">
        <v>17</v>
      </c>
      <c r="K1716" s="3">
        <v>697.76412373007997</v>
      </c>
      <c r="L1716" s="3">
        <v>6</v>
      </c>
      <c r="M1716" s="3">
        <v>0</v>
      </c>
      <c r="N1716" s="3">
        <v>6</v>
      </c>
      <c r="O1716" s="3">
        <v>442</v>
      </c>
      <c r="P1716" s="3">
        <v>4</v>
      </c>
      <c r="Q1716" s="3">
        <v>9921.3475785043192</v>
      </c>
      <c r="R1716" s="3">
        <v>0</v>
      </c>
      <c r="S1716" s="3">
        <v>0</v>
      </c>
      <c r="T1716" s="3">
        <v>0</v>
      </c>
      <c r="U1716" s="3">
        <v>6646.32721201186</v>
      </c>
      <c r="V1716" s="3">
        <v>1</v>
      </c>
    </row>
    <row r="1717" spans="1:22" ht="21.75" customHeight="1" x14ac:dyDescent="0.3">
      <c r="A1717" s="3" t="s">
        <v>1743</v>
      </c>
      <c r="B1717" s="3">
        <v>28</v>
      </c>
      <c r="C1717" s="3" t="s">
        <v>28</v>
      </c>
      <c r="D1717" s="3" t="s">
        <v>26</v>
      </c>
      <c r="E1717" s="3">
        <v>81026.112230455197</v>
      </c>
      <c r="F1717" s="3">
        <v>140</v>
      </c>
      <c r="G1717" s="3">
        <v>1318.3166109332201</v>
      </c>
      <c r="H1717" s="3">
        <v>10</v>
      </c>
      <c r="I1717" s="3">
        <v>1047.0850925576101</v>
      </c>
      <c r="J1717" s="3">
        <v>32</v>
      </c>
      <c r="K1717" s="3">
        <v>655.42636893037502</v>
      </c>
      <c r="L1717" s="3">
        <v>74</v>
      </c>
      <c r="M1717" s="3">
        <v>19</v>
      </c>
      <c r="N1717" s="3">
        <v>0</v>
      </c>
      <c r="O1717" s="3">
        <v>470</v>
      </c>
      <c r="P1717" s="3">
        <v>5</v>
      </c>
      <c r="Q1717" s="3">
        <v>11501.9225703383</v>
      </c>
      <c r="R1717" s="3">
        <v>5</v>
      </c>
      <c r="S1717" s="3">
        <v>0</v>
      </c>
      <c r="T1717" s="3">
        <v>0</v>
      </c>
      <c r="U1717" s="3">
        <v>6542.3207746273602</v>
      </c>
      <c r="V1717" s="3">
        <v>1</v>
      </c>
    </row>
    <row r="1718" spans="1:22" ht="21.75" customHeight="1" x14ac:dyDescent="0.3">
      <c r="A1718" s="3" t="s">
        <v>1744</v>
      </c>
      <c r="B1718" s="3">
        <v>34</v>
      </c>
      <c r="C1718" s="3" t="s">
        <v>31</v>
      </c>
      <c r="D1718" s="3" t="s">
        <v>33</v>
      </c>
      <c r="E1718" s="3">
        <v>38420.342111123202</v>
      </c>
      <c r="F1718" s="3">
        <v>52</v>
      </c>
      <c r="G1718" s="3">
        <v>472.82721325511397</v>
      </c>
      <c r="H1718" s="3">
        <v>8</v>
      </c>
      <c r="I1718" s="3">
        <v>563.29503106785398</v>
      </c>
      <c r="J1718" s="3">
        <v>34</v>
      </c>
      <c r="K1718" s="3">
        <v>361.07626997066302</v>
      </c>
      <c r="L1718" s="3">
        <v>54</v>
      </c>
      <c r="M1718" s="3">
        <v>2</v>
      </c>
      <c r="N1718" s="3">
        <v>0</v>
      </c>
      <c r="O1718" s="3">
        <v>789</v>
      </c>
      <c r="P1718" s="3">
        <v>5</v>
      </c>
      <c r="Q1718" s="3">
        <v>12885.759294372299</v>
      </c>
      <c r="R1718" s="3">
        <v>2</v>
      </c>
      <c r="S1718" s="3">
        <v>0</v>
      </c>
      <c r="T1718" s="3">
        <v>0</v>
      </c>
      <c r="U1718" s="3">
        <v>7720.6545994544904</v>
      </c>
      <c r="V1718" s="3">
        <v>0</v>
      </c>
    </row>
    <row r="1719" spans="1:22" ht="21.75" customHeight="1" x14ac:dyDescent="0.3">
      <c r="A1719" s="3" t="s">
        <v>1745</v>
      </c>
      <c r="B1719" s="3">
        <v>59</v>
      </c>
      <c r="C1719" s="3" t="s">
        <v>23</v>
      </c>
      <c r="D1719" s="3" t="s">
        <v>26</v>
      </c>
      <c r="E1719" s="3">
        <v>67364.136314355594</v>
      </c>
      <c r="F1719" s="3">
        <v>148</v>
      </c>
      <c r="G1719" s="3">
        <v>2370.6011863400399</v>
      </c>
      <c r="H1719" s="3">
        <v>4</v>
      </c>
      <c r="I1719" s="3">
        <v>20</v>
      </c>
      <c r="J1719" s="3">
        <v>23</v>
      </c>
      <c r="K1719" s="3">
        <v>720.52617838494098</v>
      </c>
      <c r="L1719" s="3">
        <v>71</v>
      </c>
      <c r="M1719" s="3">
        <v>14</v>
      </c>
      <c r="N1719" s="3">
        <v>5</v>
      </c>
      <c r="O1719" s="3">
        <v>395</v>
      </c>
      <c r="P1719" s="3">
        <v>3</v>
      </c>
      <c r="Q1719" s="3">
        <v>9674.7524716478001</v>
      </c>
      <c r="R1719" s="3">
        <v>4</v>
      </c>
      <c r="S1719" s="3">
        <v>0</v>
      </c>
      <c r="T1719" s="3">
        <v>0</v>
      </c>
      <c r="U1719" s="3">
        <v>12211.189898009299</v>
      </c>
      <c r="V1719" s="3">
        <v>1</v>
      </c>
    </row>
    <row r="1720" spans="1:22" ht="21.75" customHeight="1" x14ac:dyDescent="0.3">
      <c r="A1720" s="3" t="s">
        <v>1746</v>
      </c>
      <c r="B1720" s="3">
        <v>44</v>
      </c>
      <c r="C1720" s="3" t="s">
        <v>28</v>
      </c>
      <c r="D1720" s="3" t="s">
        <v>33</v>
      </c>
      <c r="E1720" s="3">
        <v>58130.683698032197</v>
      </c>
      <c r="F1720" s="3">
        <v>20</v>
      </c>
      <c r="G1720" s="3">
        <v>1444.2229118893599</v>
      </c>
      <c r="H1720" s="3">
        <v>5</v>
      </c>
      <c r="I1720" s="3">
        <v>1067.6377114023301</v>
      </c>
      <c r="J1720" s="3">
        <v>34</v>
      </c>
      <c r="K1720" s="3">
        <v>729.80063030634994</v>
      </c>
      <c r="L1720" s="3">
        <v>42</v>
      </c>
      <c r="M1720" s="3">
        <v>17</v>
      </c>
      <c r="N1720" s="3">
        <v>5</v>
      </c>
      <c r="O1720" s="3">
        <v>494</v>
      </c>
      <c r="P1720" s="3">
        <v>5</v>
      </c>
      <c r="Q1720" s="3">
        <v>13931.5425775899</v>
      </c>
      <c r="R1720" s="3">
        <v>2</v>
      </c>
      <c r="S1720" s="3">
        <v>0</v>
      </c>
      <c r="T1720" s="3">
        <v>0</v>
      </c>
      <c r="U1720" s="3">
        <v>1986.3244786585301</v>
      </c>
      <c r="V1720" s="3">
        <v>1</v>
      </c>
    </row>
    <row r="1721" spans="1:22" ht="21.75" customHeight="1" x14ac:dyDescent="0.3">
      <c r="A1721" s="3" t="s">
        <v>1747</v>
      </c>
      <c r="B1721" s="3">
        <v>24</v>
      </c>
      <c r="C1721" s="3" t="s">
        <v>28</v>
      </c>
      <c r="D1721" s="3" t="s">
        <v>24</v>
      </c>
      <c r="E1721" s="3">
        <v>60913.830596149201</v>
      </c>
      <c r="F1721" s="3">
        <v>18</v>
      </c>
      <c r="G1721" s="3">
        <v>1470.3603753554301</v>
      </c>
      <c r="H1721" s="3">
        <v>11</v>
      </c>
      <c r="I1721" s="3">
        <v>928.34037084927604</v>
      </c>
      <c r="J1721" s="3">
        <v>6</v>
      </c>
      <c r="K1721" s="3">
        <v>206.658172958405</v>
      </c>
      <c r="L1721" s="3">
        <v>13</v>
      </c>
      <c r="M1721" s="3">
        <v>9</v>
      </c>
      <c r="N1721" s="3">
        <v>4</v>
      </c>
      <c r="O1721" s="3">
        <v>559</v>
      </c>
      <c r="P1721" s="3">
        <v>1</v>
      </c>
      <c r="Q1721" s="3">
        <v>8966.2026211390894</v>
      </c>
      <c r="R1721" s="3">
        <v>5</v>
      </c>
      <c r="S1721" s="3">
        <v>0</v>
      </c>
      <c r="T1721" s="3">
        <v>0</v>
      </c>
      <c r="U1721" s="3">
        <v>500</v>
      </c>
      <c r="V1721" s="3">
        <v>1</v>
      </c>
    </row>
    <row r="1722" spans="1:22" ht="21.75" customHeight="1" x14ac:dyDescent="0.3">
      <c r="A1722" s="3" t="s">
        <v>1748</v>
      </c>
      <c r="B1722" s="3">
        <v>30</v>
      </c>
      <c r="C1722" s="3" t="s">
        <v>31</v>
      </c>
      <c r="D1722" s="3" t="s">
        <v>33</v>
      </c>
      <c r="E1722" s="3">
        <v>38768.874507657201</v>
      </c>
      <c r="F1722" s="3">
        <v>54</v>
      </c>
      <c r="G1722" s="3">
        <v>1846.7511966163299</v>
      </c>
      <c r="H1722" s="3">
        <v>10</v>
      </c>
      <c r="I1722" s="3">
        <v>668.86819182473801</v>
      </c>
      <c r="J1722" s="3">
        <v>13</v>
      </c>
      <c r="K1722" s="3">
        <v>472.00900125168602</v>
      </c>
      <c r="L1722" s="3">
        <v>13</v>
      </c>
      <c r="M1722" s="3">
        <v>14</v>
      </c>
      <c r="N1722" s="3">
        <v>3</v>
      </c>
      <c r="O1722" s="3">
        <v>535</v>
      </c>
      <c r="P1722" s="3">
        <v>2</v>
      </c>
      <c r="Q1722" s="3">
        <v>21320.7489465945</v>
      </c>
      <c r="R1722" s="3">
        <v>7</v>
      </c>
      <c r="S1722" s="3">
        <v>0</v>
      </c>
      <c r="T1722" s="3">
        <v>0</v>
      </c>
      <c r="U1722" s="3">
        <v>500</v>
      </c>
      <c r="V1722" s="3">
        <v>1</v>
      </c>
    </row>
    <row r="1723" spans="1:22" ht="21.75" customHeight="1" x14ac:dyDescent="0.3">
      <c r="A1723" s="3" t="s">
        <v>1749</v>
      </c>
      <c r="B1723" s="3">
        <v>53</v>
      </c>
      <c r="C1723" s="3" t="s">
        <v>28</v>
      </c>
      <c r="D1723" s="3" t="s">
        <v>26</v>
      </c>
      <c r="E1723" s="3">
        <v>18970.696061419301</v>
      </c>
      <c r="F1723" s="3">
        <v>199</v>
      </c>
      <c r="G1723" s="3">
        <v>1741.46879239549</v>
      </c>
      <c r="H1723" s="3">
        <v>1</v>
      </c>
      <c r="I1723" s="3">
        <v>1193.68220734426</v>
      </c>
      <c r="J1723" s="3">
        <v>49</v>
      </c>
      <c r="K1723" s="3">
        <v>548.76144154838505</v>
      </c>
      <c r="L1723" s="3">
        <v>40</v>
      </c>
      <c r="M1723" s="3">
        <v>7</v>
      </c>
      <c r="N1723" s="3">
        <v>7</v>
      </c>
      <c r="O1723" s="3">
        <v>817</v>
      </c>
      <c r="P1723" s="3">
        <v>5</v>
      </c>
      <c r="Q1723" s="3">
        <v>102.043996254988</v>
      </c>
      <c r="R1723" s="3">
        <v>3</v>
      </c>
      <c r="S1723" s="3">
        <v>0</v>
      </c>
      <c r="T1723" s="3">
        <v>0</v>
      </c>
      <c r="U1723" s="3">
        <v>3818.8358988994901</v>
      </c>
      <c r="V1723" s="3">
        <v>0</v>
      </c>
    </row>
    <row r="1724" spans="1:22" ht="21.75" customHeight="1" x14ac:dyDescent="0.3">
      <c r="A1724" s="3" t="s">
        <v>1750</v>
      </c>
      <c r="B1724" s="3">
        <v>43</v>
      </c>
      <c r="C1724" s="3" t="s">
        <v>31</v>
      </c>
      <c r="D1724" s="3" t="s">
        <v>26</v>
      </c>
      <c r="E1724" s="3">
        <v>49614.773037634397</v>
      </c>
      <c r="F1724" s="3">
        <v>182</v>
      </c>
      <c r="G1724" s="3">
        <v>1387.77482689204</v>
      </c>
      <c r="H1724" s="3">
        <v>8</v>
      </c>
      <c r="I1724" s="3">
        <v>1096.799136887</v>
      </c>
      <c r="J1724" s="3">
        <v>29</v>
      </c>
      <c r="K1724" s="3">
        <v>545.18721460946995</v>
      </c>
      <c r="L1724" s="3">
        <v>13</v>
      </c>
      <c r="M1724" s="3">
        <v>4</v>
      </c>
      <c r="N1724" s="3">
        <v>2</v>
      </c>
      <c r="O1724" s="3">
        <v>358</v>
      </c>
      <c r="P1724" s="3">
        <v>1</v>
      </c>
      <c r="Q1724" s="3">
        <v>8197.9039282731992</v>
      </c>
      <c r="R1724" s="3">
        <v>4</v>
      </c>
      <c r="S1724" s="3">
        <v>0</v>
      </c>
      <c r="T1724" s="3">
        <v>0</v>
      </c>
      <c r="U1724" s="3">
        <v>8159.5445936977103</v>
      </c>
      <c r="V1724" s="3">
        <v>1</v>
      </c>
    </row>
    <row r="1725" spans="1:22" ht="21.75" customHeight="1" x14ac:dyDescent="0.3">
      <c r="A1725" s="3" t="s">
        <v>1751</v>
      </c>
      <c r="B1725" s="3">
        <v>34</v>
      </c>
      <c r="C1725" s="3" t="s">
        <v>23</v>
      </c>
      <c r="D1725" s="3" t="s">
        <v>33</v>
      </c>
      <c r="E1725" s="3">
        <v>49688.957550896703</v>
      </c>
      <c r="F1725" s="3">
        <v>161</v>
      </c>
      <c r="G1725" s="3">
        <v>2556.7836667759502</v>
      </c>
      <c r="H1725" s="3">
        <v>7</v>
      </c>
      <c r="I1725" s="3">
        <v>861.63342088079696</v>
      </c>
      <c r="J1725" s="3">
        <v>23</v>
      </c>
      <c r="K1725" s="3">
        <v>702.85998398363995</v>
      </c>
      <c r="L1725" s="3">
        <v>27</v>
      </c>
      <c r="M1725" s="3">
        <v>8</v>
      </c>
      <c r="N1725" s="3">
        <v>0</v>
      </c>
      <c r="O1725" s="3">
        <v>351</v>
      </c>
      <c r="P1725" s="3">
        <v>2</v>
      </c>
      <c r="Q1725" s="3">
        <v>16637.9495917885</v>
      </c>
      <c r="R1725" s="3">
        <v>1</v>
      </c>
      <c r="S1725" s="3">
        <v>1</v>
      </c>
      <c r="T1725" s="3">
        <v>0</v>
      </c>
      <c r="U1725" s="3">
        <v>14201.618138689</v>
      </c>
      <c r="V1725" s="3">
        <v>1</v>
      </c>
    </row>
    <row r="1726" spans="1:22" ht="21.75" customHeight="1" x14ac:dyDescent="0.3">
      <c r="A1726" s="3" t="s">
        <v>1752</v>
      </c>
      <c r="B1726" s="3">
        <v>57</v>
      </c>
      <c r="C1726" s="3" t="s">
        <v>23</v>
      </c>
      <c r="D1726" s="3" t="s">
        <v>24</v>
      </c>
      <c r="E1726" s="3">
        <v>32755.605661664798</v>
      </c>
      <c r="F1726" s="3">
        <v>231</v>
      </c>
      <c r="G1726" s="3">
        <v>217.05028353814899</v>
      </c>
      <c r="H1726" s="3">
        <v>6</v>
      </c>
      <c r="I1726" s="3">
        <v>812.27044625488998</v>
      </c>
      <c r="J1726" s="3">
        <v>14</v>
      </c>
      <c r="K1726" s="3">
        <v>396.68993200281801</v>
      </c>
      <c r="L1726" s="3">
        <v>29</v>
      </c>
      <c r="M1726" s="3">
        <v>0</v>
      </c>
      <c r="N1726" s="3">
        <v>0</v>
      </c>
      <c r="O1726" s="3">
        <v>421</v>
      </c>
      <c r="P1726" s="3">
        <v>2</v>
      </c>
      <c r="Q1726" s="3">
        <v>21461.835077406598</v>
      </c>
      <c r="R1726" s="3">
        <v>2</v>
      </c>
      <c r="S1726" s="3">
        <v>0</v>
      </c>
      <c r="T1726" s="3">
        <v>0</v>
      </c>
      <c r="U1726" s="3">
        <v>8043.1260726626097</v>
      </c>
      <c r="V1726" s="3">
        <v>1</v>
      </c>
    </row>
    <row r="1727" spans="1:22" ht="21.75" customHeight="1" x14ac:dyDescent="0.3">
      <c r="A1727" s="3" t="s">
        <v>1753</v>
      </c>
      <c r="B1727" s="3">
        <v>27</v>
      </c>
      <c r="C1727" s="3" t="s">
        <v>28</v>
      </c>
      <c r="D1727" s="3" t="s">
        <v>33</v>
      </c>
      <c r="E1727" s="3">
        <v>66522.977448118007</v>
      </c>
      <c r="F1727" s="3">
        <v>86</v>
      </c>
      <c r="G1727" s="3">
        <v>1669.0350823001099</v>
      </c>
      <c r="H1727" s="3">
        <v>8</v>
      </c>
      <c r="I1727" s="3">
        <v>817.83870115988805</v>
      </c>
      <c r="J1727" s="3">
        <v>12</v>
      </c>
      <c r="K1727" s="3">
        <v>908.95425681582196</v>
      </c>
      <c r="L1727" s="3">
        <v>78</v>
      </c>
      <c r="M1727" s="3">
        <v>18</v>
      </c>
      <c r="N1727" s="3">
        <v>4</v>
      </c>
      <c r="O1727" s="3">
        <v>837</v>
      </c>
      <c r="P1727" s="3">
        <v>5</v>
      </c>
      <c r="Q1727" s="3">
        <v>8410.0393826424606</v>
      </c>
      <c r="R1727" s="3">
        <v>1</v>
      </c>
      <c r="S1727" s="3">
        <v>0</v>
      </c>
      <c r="T1727" s="3">
        <v>0</v>
      </c>
      <c r="U1727" s="3">
        <v>9191.4596942613607</v>
      </c>
      <c r="V1727" s="3">
        <v>0</v>
      </c>
    </row>
    <row r="1728" spans="1:22" ht="21.75" customHeight="1" x14ac:dyDescent="0.3">
      <c r="A1728" s="3" t="s">
        <v>1754</v>
      </c>
      <c r="B1728" s="3">
        <v>24</v>
      </c>
      <c r="C1728" s="3" t="s">
        <v>28</v>
      </c>
      <c r="D1728" s="3" t="s">
        <v>33</v>
      </c>
      <c r="E1728" s="3">
        <v>49072.4701126441</v>
      </c>
      <c r="F1728" s="3">
        <v>153</v>
      </c>
      <c r="G1728" s="3">
        <v>1825.73542514825</v>
      </c>
      <c r="H1728" s="3">
        <v>4</v>
      </c>
      <c r="I1728" s="3">
        <v>1037.9789554921599</v>
      </c>
      <c r="J1728" s="3">
        <v>18</v>
      </c>
      <c r="K1728" s="3">
        <v>401.51269023697802</v>
      </c>
      <c r="L1728" s="3">
        <v>53</v>
      </c>
      <c r="M1728" s="3">
        <v>7</v>
      </c>
      <c r="N1728" s="3">
        <v>2</v>
      </c>
      <c r="O1728" s="3">
        <v>516</v>
      </c>
      <c r="P1728" s="3">
        <v>3</v>
      </c>
      <c r="Q1728" s="3">
        <v>10618.043817080001</v>
      </c>
      <c r="R1728" s="3">
        <v>6</v>
      </c>
      <c r="S1728" s="3">
        <v>0</v>
      </c>
      <c r="T1728" s="3">
        <v>0</v>
      </c>
      <c r="U1728" s="3">
        <v>10565.694610804499</v>
      </c>
      <c r="V1728" s="3">
        <v>1</v>
      </c>
    </row>
    <row r="1729" spans="1:22" ht="21.75" customHeight="1" x14ac:dyDescent="0.3">
      <c r="A1729" s="3" t="s">
        <v>1755</v>
      </c>
      <c r="B1729" s="3">
        <v>67</v>
      </c>
      <c r="C1729" s="3" t="s">
        <v>28</v>
      </c>
      <c r="D1729" s="3" t="s">
        <v>33</v>
      </c>
      <c r="E1729" s="3">
        <v>35436.692085035902</v>
      </c>
      <c r="F1729" s="3">
        <v>98</v>
      </c>
      <c r="G1729" s="3">
        <v>1170.0854088951801</v>
      </c>
      <c r="H1729" s="3">
        <v>4</v>
      </c>
      <c r="I1729" s="3">
        <v>499.88327870995403</v>
      </c>
      <c r="J1729" s="3">
        <v>28</v>
      </c>
      <c r="K1729" s="3">
        <v>216.49819143117799</v>
      </c>
      <c r="L1729" s="3">
        <v>58</v>
      </c>
      <c r="M1729" s="3">
        <v>4</v>
      </c>
      <c r="N1729" s="3">
        <v>2</v>
      </c>
      <c r="O1729" s="3">
        <v>388</v>
      </c>
      <c r="P1729" s="3">
        <v>2</v>
      </c>
      <c r="Q1729" s="3">
        <v>14757.501995856001</v>
      </c>
      <c r="R1729" s="3">
        <v>6</v>
      </c>
      <c r="S1729" s="3">
        <v>0</v>
      </c>
      <c r="T1729" s="3">
        <v>0</v>
      </c>
      <c r="U1729" s="3">
        <v>11333.815274939599</v>
      </c>
      <c r="V1729" s="3">
        <v>1</v>
      </c>
    </row>
    <row r="1730" spans="1:22" ht="21.75" customHeight="1" x14ac:dyDescent="0.3">
      <c r="A1730" s="3" t="s">
        <v>1756</v>
      </c>
      <c r="B1730" s="3">
        <v>45</v>
      </c>
      <c r="C1730" s="3" t="s">
        <v>31</v>
      </c>
      <c r="D1730" s="3" t="s">
        <v>24</v>
      </c>
      <c r="E1730" s="3">
        <v>60531.284198913498</v>
      </c>
      <c r="F1730" s="3">
        <v>44</v>
      </c>
      <c r="G1730" s="3">
        <v>1993.1597579779</v>
      </c>
      <c r="H1730" s="3">
        <v>10</v>
      </c>
      <c r="I1730" s="3">
        <v>949.09409262476299</v>
      </c>
      <c r="J1730" s="3">
        <v>21</v>
      </c>
      <c r="K1730" s="3">
        <v>443.32528608927498</v>
      </c>
      <c r="L1730" s="3">
        <v>11</v>
      </c>
      <c r="M1730" s="3">
        <v>17</v>
      </c>
      <c r="N1730" s="3">
        <v>1</v>
      </c>
      <c r="O1730" s="3">
        <v>742</v>
      </c>
      <c r="P1730" s="3">
        <v>2</v>
      </c>
      <c r="Q1730" s="3">
        <v>14996.859276171201</v>
      </c>
      <c r="R1730" s="3">
        <v>7</v>
      </c>
      <c r="S1730" s="3">
        <v>0</v>
      </c>
      <c r="T1730" s="3">
        <v>0</v>
      </c>
      <c r="U1730" s="3">
        <v>13983.7819611013</v>
      </c>
      <c r="V1730" s="3">
        <v>1</v>
      </c>
    </row>
    <row r="1731" spans="1:22" ht="21.75" customHeight="1" x14ac:dyDescent="0.3">
      <c r="A1731" s="3" t="s">
        <v>1757</v>
      </c>
      <c r="B1731" s="3">
        <v>37</v>
      </c>
      <c r="C1731" s="3" t="s">
        <v>28</v>
      </c>
      <c r="D1731" s="3" t="s">
        <v>26</v>
      </c>
      <c r="E1731" s="3">
        <v>61009.160020028801</v>
      </c>
      <c r="F1731" s="3">
        <v>211</v>
      </c>
      <c r="G1731" s="3">
        <v>2030.4709583849699</v>
      </c>
      <c r="H1731" s="3">
        <v>10</v>
      </c>
      <c r="I1731" s="3">
        <v>477.79316943564299</v>
      </c>
      <c r="J1731" s="3">
        <v>1</v>
      </c>
      <c r="K1731" s="3">
        <v>563.53357174922098</v>
      </c>
      <c r="L1731" s="3">
        <v>74</v>
      </c>
      <c r="M1731" s="3">
        <v>8</v>
      </c>
      <c r="N1731" s="3">
        <v>8</v>
      </c>
      <c r="O1731" s="3">
        <v>337</v>
      </c>
      <c r="P1731" s="3">
        <v>0</v>
      </c>
      <c r="Q1731" s="3">
        <v>12815.0975542583</v>
      </c>
      <c r="R1731" s="3">
        <v>5</v>
      </c>
      <c r="S1731" s="3">
        <v>0</v>
      </c>
      <c r="T1731" s="3">
        <v>0</v>
      </c>
      <c r="U1731" s="3">
        <v>5949.7308891481098</v>
      </c>
      <c r="V1731" s="3">
        <v>1</v>
      </c>
    </row>
    <row r="1732" spans="1:22" ht="21.75" customHeight="1" x14ac:dyDescent="0.3">
      <c r="A1732" s="3" t="s">
        <v>1758</v>
      </c>
      <c r="B1732" s="3">
        <v>25</v>
      </c>
      <c r="C1732" s="3" t="s">
        <v>28</v>
      </c>
      <c r="D1732" s="3" t="s">
        <v>24</v>
      </c>
      <c r="E1732" s="3">
        <v>37105.737095553799</v>
      </c>
      <c r="F1732" s="3">
        <v>192</v>
      </c>
      <c r="G1732" s="3">
        <v>2387.8514921841302</v>
      </c>
      <c r="H1732" s="3">
        <v>8</v>
      </c>
      <c r="I1732" s="3">
        <v>1267.7943101132801</v>
      </c>
      <c r="J1732" s="3">
        <v>38</v>
      </c>
      <c r="K1732" s="3">
        <v>205.32340699626499</v>
      </c>
      <c r="L1732" s="3">
        <v>38</v>
      </c>
      <c r="M1732" s="3">
        <v>0</v>
      </c>
      <c r="N1732" s="3">
        <v>5</v>
      </c>
      <c r="O1732" s="3">
        <v>383</v>
      </c>
      <c r="P1732" s="3">
        <v>4</v>
      </c>
      <c r="Q1732" s="3">
        <v>16683.978586894798</v>
      </c>
      <c r="R1732" s="3">
        <v>0</v>
      </c>
      <c r="S1732" s="3">
        <v>0</v>
      </c>
      <c r="T1732" s="3">
        <v>0</v>
      </c>
      <c r="U1732" s="3">
        <v>6198.7186078627201</v>
      </c>
      <c r="V1732" s="3">
        <v>1</v>
      </c>
    </row>
    <row r="1733" spans="1:22" ht="21.75" customHeight="1" x14ac:dyDescent="0.3">
      <c r="A1733" s="3" t="s">
        <v>1759</v>
      </c>
      <c r="B1733" s="3">
        <v>56</v>
      </c>
      <c r="C1733" s="3" t="s">
        <v>23</v>
      </c>
      <c r="D1733" s="3" t="s">
        <v>26</v>
      </c>
      <c r="E1733" s="3">
        <v>72201.054783368905</v>
      </c>
      <c r="F1733" s="3">
        <v>207</v>
      </c>
      <c r="G1733" s="3">
        <v>1410.75225829446</v>
      </c>
      <c r="H1733" s="3">
        <v>10</v>
      </c>
      <c r="I1733" s="3">
        <v>986.245000051332</v>
      </c>
      <c r="J1733" s="3">
        <v>12</v>
      </c>
      <c r="K1733" s="3">
        <v>423.18419701733501</v>
      </c>
      <c r="L1733" s="3">
        <v>69</v>
      </c>
      <c r="M1733" s="3">
        <v>18</v>
      </c>
      <c r="N1733" s="3">
        <v>6</v>
      </c>
      <c r="O1733" s="3">
        <v>407</v>
      </c>
      <c r="P1733" s="3">
        <v>4</v>
      </c>
      <c r="Q1733" s="3">
        <v>13775.050427603701</v>
      </c>
      <c r="R1733" s="3">
        <v>2</v>
      </c>
      <c r="S1733" s="3">
        <v>0</v>
      </c>
      <c r="T1733" s="3">
        <v>0</v>
      </c>
      <c r="U1733" s="3">
        <v>5904.9954508054198</v>
      </c>
      <c r="V1733" s="3">
        <v>1</v>
      </c>
    </row>
    <row r="1734" spans="1:22" ht="21.75" customHeight="1" x14ac:dyDescent="0.3">
      <c r="A1734" s="3" t="s">
        <v>1760</v>
      </c>
      <c r="B1734" s="3">
        <v>67</v>
      </c>
      <c r="C1734" s="3" t="s">
        <v>28</v>
      </c>
      <c r="D1734" s="3" t="s">
        <v>26</v>
      </c>
      <c r="E1734" s="3">
        <v>90378.391338146394</v>
      </c>
      <c r="F1734" s="3">
        <v>115</v>
      </c>
      <c r="G1734" s="3">
        <v>1326.28096051701</v>
      </c>
      <c r="H1734" s="3">
        <v>4</v>
      </c>
      <c r="I1734" s="3">
        <v>559.12010842637505</v>
      </c>
      <c r="J1734" s="3">
        <v>35</v>
      </c>
      <c r="K1734" s="3">
        <v>189.957789187488</v>
      </c>
      <c r="L1734" s="3">
        <v>66</v>
      </c>
      <c r="M1734" s="3">
        <v>13</v>
      </c>
      <c r="N1734" s="3">
        <v>1</v>
      </c>
      <c r="O1734" s="3">
        <v>302</v>
      </c>
      <c r="P1734" s="3">
        <v>1</v>
      </c>
      <c r="Q1734" s="3">
        <v>13896.5584494467</v>
      </c>
      <c r="R1734" s="3">
        <v>2</v>
      </c>
      <c r="S1734" s="3">
        <v>0</v>
      </c>
      <c r="T1734" s="3">
        <v>0</v>
      </c>
      <c r="U1734" s="3">
        <v>14670.996040624001</v>
      </c>
      <c r="V1734" s="3">
        <v>1</v>
      </c>
    </row>
    <row r="1735" spans="1:22" ht="21.75" customHeight="1" x14ac:dyDescent="0.3">
      <c r="A1735" s="3" t="s">
        <v>1761</v>
      </c>
      <c r="B1735" s="3">
        <v>32</v>
      </c>
      <c r="C1735" s="3" t="s">
        <v>23</v>
      </c>
      <c r="D1735" s="3" t="s">
        <v>26</v>
      </c>
      <c r="E1735" s="3">
        <v>30379.451081474399</v>
      </c>
      <c r="F1735" s="3">
        <v>180</v>
      </c>
      <c r="G1735" s="3">
        <v>1931.3555853140001</v>
      </c>
      <c r="H1735" s="3">
        <v>8</v>
      </c>
      <c r="I1735" s="3">
        <v>828.20853841041196</v>
      </c>
      <c r="J1735" s="3">
        <v>37</v>
      </c>
      <c r="K1735" s="3">
        <v>675.78826783157797</v>
      </c>
      <c r="L1735" s="3">
        <v>14</v>
      </c>
      <c r="M1735" s="3">
        <v>13</v>
      </c>
      <c r="N1735" s="3">
        <v>0</v>
      </c>
      <c r="O1735" s="3">
        <v>591</v>
      </c>
      <c r="P1735" s="3">
        <v>1</v>
      </c>
      <c r="Q1735" s="3">
        <v>21409.9687521618</v>
      </c>
      <c r="R1735" s="3">
        <v>0</v>
      </c>
      <c r="S1735" s="3">
        <v>0</v>
      </c>
      <c r="T1735" s="3">
        <v>0</v>
      </c>
      <c r="U1735" s="3">
        <v>11748.487590393001</v>
      </c>
      <c r="V1735" s="3">
        <v>0</v>
      </c>
    </row>
    <row r="1736" spans="1:22" ht="21.75" customHeight="1" x14ac:dyDescent="0.3">
      <c r="A1736" s="3" t="s">
        <v>1762</v>
      </c>
      <c r="B1736" s="3">
        <v>47</v>
      </c>
      <c r="C1736" s="3" t="s">
        <v>28</v>
      </c>
      <c r="D1736" s="3" t="s">
        <v>24</v>
      </c>
      <c r="E1736" s="3">
        <v>46693.508605221301</v>
      </c>
      <c r="F1736" s="3">
        <v>207</v>
      </c>
      <c r="G1736" s="3">
        <v>1342.01341306991</v>
      </c>
      <c r="H1736" s="3">
        <v>0</v>
      </c>
      <c r="I1736" s="3">
        <v>501.17476699018601</v>
      </c>
      <c r="J1736" s="3">
        <v>17</v>
      </c>
      <c r="K1736" s="3">
        <v>455.631238702492</v>
      </c>
      <c r="L1736" s="3">
        <v>3</v>
      </c>
      <c r="M1736" s="3">
        <v>3</v>
      </c>
      <c r="N1736" s="3">
        <v>7</v>
      </c>
      <c r="O1736" s="3">
        <v>329</v>
      </c>
      <c r="P1736" s="3">
        <v>3</v>
      </c>
      <c r="Q1736" s="3">
        <v>11004.097401613</v>
      </c>
      <c r="R1736" s="3">
        <v>0</v>
      </c>
      <c r="S1736" s="3">
        <v>0</v>
      </c>
      <c r="T1736" s="3">
        <v>0</v>
      </c>
      <c r="U1736" s="3">
        <v>8657.6428785453008</v>
      </c>
      <c r="V1736" s="3">
        <v>1</v>
      </c>
    </row>
    <row r="1737" spans="1:22" ht="21.75" customHeight="1" x14ac:dyDescent="0.3">
      <c r="A1737" s="3" t="s">
        <v>1763</v>
      </c>
      <c r="B1737" s="3">
        <v>24</v>
      </c>
      <c r="C1737" s="3" t="s">
        <v>23</v>
      </c>
      <c r="D1737" s="3" t="s">
        <v>33</v>
      </c>
      <c r="E1737" s="3">
        <v>56066.176416181799</v>
      </c>
      <c r="F1737" s="3">
        <v>211</v>
      </c>
      <c r="G1737" s="3">
        <v>282.92483802891098</v>
      </c>
      <c r="H1737" s="3">
        <v>9</v>
      </c>
      <c r="I1737" s="3">
        <v>1326.43949319528</v>
      </c>
      <c r="J1737" s="3">
        <v>14</v>
      </c>
      <c r="K1737" s="3">
        <v>0</v>
      </c>
      <c r="L1737" s="3">
        <v>43</v>
      </c>
      <c r="M1737" s="3">
        <v>6</v>
      </c>
      <c r="N1737" s="3">
        <v>9</v>
      </c>
      <c r="O1737" s="3">
        <v>466</v>
      </c>
      <c r="P1737" s="3">
        <v>1</v>
      </c>
      <c r="Q1737" s="3">
        <v>10551.7353418771</v>
      </c>
      <c r="R1737" s="3">
        <v>0</v>
      </c>
      <c r="S1737" s="3">
        <v>0</v>
      </c>
      <c r="T1737" s="3">
        <v>0</v>
      </c>
      <c r="U1737" s="3">
        <v>18015.886737622099</v>
      </c>
      <c r="V1737" s="3">
        <v>1</v>
      </c>
    </row>
    <row r="1738" spans="1:22" ht="21.75" customHeight="1" x14ac:dyDescent="0.3">
      <c r="A1738" s="3" t="s">
        <v>1764</v>
      </c>
      <c r="B1738" s="3">
        <v>32</v>
      </c>
      <c r="C1738" s="3" t="s">
        <v>28</v>
      </c>
      <c r="D1738" s="3" t="s">
        <v>33</v>
      </c>
      <c r="E1738" s="3">
        <v>91044.684145380699</v>
      </c>
      <c r="F1738" s="3">
        <v>126</v>
      </c>
      <c r="G1738" s="3">
        <v>2189.9386977747499</v>
      </c>
      <c r="H1738" s="3">
        <v>9</v>
      </c>
      <c r="I1738" s="3">
        <v>1368.0065945649201</v>
      </c>
      <c r="J1738" s="3">
        <v>34</v>
      </c>
      <c r="K1738" s="3">
        <v>759.50975102827999</v>
      </c>
      <c r="L1738" s="3">
        <v>38</v>
      </c>
      <c r="M1738" s="3">
        <v>19</v>
      </c>
      <c r="N1738" s="3">
        <v>3</v>
      </c>
      <c r="O1738" s="3">
        <v>392</v>
      </c>
      <c r="P1738" s="3">
        <v>0</v>
      </c>
      <c r="Q1738" s="3">
        <v>10175.3132347398</v>
      </c>
      <c r="R1738" s="3">
        <v>5</v>
      </c>
      <c r="S1738" s="3">
        <v>0</v>
      </c>
      <c r="T1738" s="3">
        <v>0</v>
      </c>
      <c r="U1738" s="3">
        <v>6468.7650100904202</v>
      </c>
      <c r="V1738" s="3">
        <v>1</v>
      </c>
    </row>
    <row r="1739" spans="1:22" ht="21.75" customHeight="1" x14ac:dyDescent="0.3">
      <c r="A1739" s="3" t="s">
        <v>1765</v>
      </c>
      <c r="B1739" s="3">
        <v>36</v>
      </c>
      <c r="C1739" s="3" t="s">
        <v>23</v>
      </c>
      <c r="D1739" s="3" t="s">
        <v>33</v>
      </c>
      <c r="E1739" s="3">
        <v>36792.0089094672</v>
      </c>
      <c r="F1739" s="3">
        <v>17</v>
      </c>
      <c r="G1739" s="3">
        <v>32.571855276894702</v>
      </c>
      <c r="H1739" s="3">
        <v>10</v>
      </c>
      <c r="I1739" s="3">
        <v>1043.6782888969999</v>
      </c>
      <c r="J1739" s="3">
        <v>16</v>
      </c>
      <c r="K1739" s="3">
        <v>207.35540908396899</v>
      </c>
      <c r="L1739" s="3">
        <v>69</v>
      </c>
      <c r="M1739" s="3">
        <v>10</v>
      </c>
      <c r="N1739" s="3">
        <v>8</v>
      </c>
      <c r="O1739" s="3">
        <v>517</v>
      </c>
      <c r="P1739" s="3">
        <v>1</v>
      </c>
      <c r="Q1739" s="3">
        <v>8460.9556667745092</v>
      </c>
      <c r="R1739" s="3">
        <v>0</v>
      </c>
      <c r="S1739" s="3">
        <v>0</v>
      </c>
      <c r="T1739" s="3">
        <v>0</v>
      </c>
      <c r="U1739" s="3">
        <v>3638.87764971665</v>
      </c>
      <c r="V1739" s="3">
        <v>1</v>
      </c>
    </row>
    <row r="1740" spans="1:22" ht="21.75" customHeight="1" x14ac:dyDescent="0.3">
      <c r="A1740" s="3" t="s">
        <v>1766</v>
      </c>
      <c r="B1740" s="3">
        <v>69</v>
      </c>
      <c r="C1740" s="3" t="s">
        <v>31</v>
      </c>
      <c r="D1740" s="3" t="s">
        <v>33</v>
      </c>
      <c r="E1740" s="3">
        <v>33087.479205294498</v>
      </c>
      <c r="F1740" s="3">
        <v>92</v>
      </c>
      <c r="G1740" s="3">
        <v>1821.34154312277</v>
      </c>
      <c r="H1740" s="3">
        <v>7</v>
      </c>
      <c r="I1740" s="3">
        <v>1344.8297986790999</v>
      </c>
      <c r="J1740" s="3">
        <v>47</v>
      </c>
      <c r="K1740" s="3">
        <v>1166.7318476596599</v>
      </c>
      <c r="L1740" s="3">
        <v>36</v>
      </c>
      <c r="M1740" s="3">
        <v>1</v>
      </c>
      <c r="N1740" s="3">
        <v>8</v>
      </c>
      <c r="O1740" s="3">
        <v>388</v>
      </c>
      <c r="P1740" s="3">
        <v>2</v>
      </c>
      <c r="Q1740" s="3">
        <v>11308.4016678764</v>
      </c>
      <c r="R1740" s="3">
        <v>6</v>
      </c>
      <c r="S1740" s="3">
        <v>0</v>
      </c>
      <c r="T1740" s="3">
        <v>0</v>
      </c>
      <c r="U1740" s="3">
        <v>1861.97294341416</v>
      </c>
      <c r="V1740" s="3">
        <v>1</v>
      </c>
    </row>
    <row r="1741" spans="1:22" ht="21.75" customHeight="1" x14ac:dyDescent="0.3">
      <c r="A1741" s="3" t="s">
        <v>1767</v>
      </c>
      <c r="B1741" s="3">
        <v>59</v>
      </c>
      <c r="C1741" s="3" t="s">
        <v>23</v>
      </c>
      <c r="D1741" s="3" t="s">
        <v>33</v>
      </c>
      <c r="E1741" s="3">
        <v>32964.4553488745</v>
      </c>
      <c r="F1741" s="3">
        <v>174</v>
      </c>
      <c r="G1741" s="3">
        <v>3530.7947672493901</v>
      </c>
      <c r="H1741" s="3">
        <v>2</v>
      </c>
      <c r="I1741" s="3">
        <v>853.12858210537502</v>
      </c>
      <c r="J1741" s="3">
        <v>12</v>
      </c>
      <c r="K1741" s="3">
        <v>329.14152456172002</v>
      </c>
      <c r="L1741" s="3">
        <v>57</v>
      </c>
      <c r="M1741" s="3">
        <v>17</v>
      </c>
      <c r="N1741" s="3">
        <v>3</v>
      </c>
      <c r="O1741" s="3">
        <v>487</v>
      </c>
      <c r="P1741" s="3">
        <v>1</v>
      </c>
      <c r="Q1741" s="3">
        <v>8307.9689842997104</v>
      </c>
      <c r="R1741" s="3">
        <v>7</v>
      </c>
      <c r="S1741" s="3">
        <v>0</v>
      </c>
      <c r="T1741" s="3">
        <v>0</v>
      </c>
      <c r="U1741" s="3">
        <v>10350.325313679799</v>
      </c>
      <c r="V1741" s="3">
        <v>1</v>
      </c>
    </row>
    <row r="1742" spans="1:22" ht="21.75" customHeight="1" x14ac:dyDescent="0.3">
      <c r="A1742" s="3" t="s">
        <v>1768</v>
      </c>
      <c r="B1742" s="3">
        <v>64</v>
      </c>
      <c r="C1742" s="3" t="s">
        <v>23</v>
      </c>
      <c r="D1742" s="3" t="s">
        <v>24</v>
      </c>
      <c r="E1742" s="3">
        <v>71985.624681055095</v>
      </c>
      <c r="F1742" s="3">
        <v>222</v>
      </c>
      <c r="G1742" s="3">
        <v>1926.5718029152799</v>
      </c>
      <c r="H1742" s="3">
        <v>7</v>
      </c>
      <c r="I1742" s="3">
        <v>1067.2293985111801</v>
      </c>
      <c r="J1742" s="3">
        <v>21</v>
      </c>
      <c r="K1742" s="3">
        <v>355.41472464650502</v>
      </c>
      <c r="L1742" s="3">
        <v>31</v>
      </c>
      <c r="M1742" s="3">
        <v>9</v>
      </c>
      <c r="N1742" s="3">
        <v>9</v>
      </c>
      <c r="O1742" s="3">
        <v>581</v>
      </c>
      <c r="P1742" s="3">
        <v>5</v>
      </c>
      <c r="Q1742" s="3">
        <v>14769.915863345101</v>
      </c>
      <c r="R1742" s="3">
        <v>7</v>
      </c>
      <c r="S1742" s="3">
        <v>0</v>
      </c>
      <c r="T1742" s="3">
        <v>0</v>
      </c>
      <c r="U1742" s="3">
        <v>2277.7560372704902</v>
      </c>
      <c r="V1742" s="3">
        <v>1</v>
      </c>
    </row>
    <row r="1743" spans="1:22" ht="21.75" customHeight="1" x14ac:dyDescent="0.3">
      <c r="A1743" s="3" t="s">
        <v>1769</v>
      </c>
      <c r="B1743" s="3">
        <v>51</v>
      </c>
      <c r="C1743" s="3" t="s">
        <v>23</v>
      </c>
      <c r="D1743" s="3" t="s">
        <v>24</v>
      </c>
      <c r="E1743" s="3">
        <v>37259.036991789202</v>
      </c>
      <c r="F1743" s="3">
        <v>44</v>
      </c>
      <c r="G1743" s="3">
        <v>944.71513495973704</v>
      </c>
      <c r="H1743" s="3">
        <v>4</v>
      </c>
      <c r="I1743" s="3">
        <v>1228.6535826684101</v>
      </c>
      <c r="J1743" s="3">
        <v>39</v>
      </c>
      <c r="K1743" s="3">
        <v>540.10318672871699</v>
      </c>
      <c r="L1743" s="3">
        <v>27</v>
      </c>
      <c r="M1743" s="3">
        <v>0</v>
      </c>
      <c r="N1743" s="3">
        <v>2</v>
      </c>
      <c r="O1743" s="3">
        <v>688</v>
      </c>
      <c r="P1743" s="3">
        <v>1</v>
      </c>
      <c r="Q1743" s="3">
        <v>14850.4951468368</v>
      </c>
      <c r="R1743" s="3">
        <v>3</v>
      </c>
      <c r="S1743" s="3">
        <v>0</v>
      </c>
      <c r="T1743" s="3">
        <v>0</v>
      </c>
      <c r="U1743" s="3">
        <v>10968.2879085899</v>
      </c>
      <c r="V1743" s="3">
        <v>0</v>
      </c>
    </row>
    <row r="1744" spans="1:22" ht="21.75" customHeight="1" x14ac:dyDescent="0.3">
      <c r="A1744" s="3" t="s">
        <v>1770</v>
      </c>
      <c r="B1744" s="3">
        <v>48</v>
      </c>
      <c r="C1744" s="3" t="s">
        <v>28</v>
      </c>
      <c r="D1744" s="3" t="s">
        <v>24</v>
      </c>
      <c r="E1744" s="3">
        <v>34697.5843510829</v>
      </c>
      <c r="F1744" s="3">
        <v>47</v>
      </c>
      <c r="G1744" s="3">
        <v>1138.9086613959</v>
      </c>
      <c r="H1744" s="3">
        <v>1</v>
      </c>
      <c r="I1744" s="3">
        <v>797.98974156942904</v>
      </c>
      <c r="J1744" s="3">
        <v>20</v>
      </c>
      <c r="K1744" s="3">
        <v>0</v>
      </c>
      <c r="L1744" s="3">
        <v>3</v>
      </c>
      <c r="M1744" s="3">
        <v>13</v>
      </c>
      <c r="N1744" s="3">
        <v>4</v>
      </c>
      <c r="O1744" s="3">
        <v>436</v>
      </c>
      <c r="P1744" s="3">
        <v>2</v>
      </c>
      <c r="Q1744" s="3">
        <v>13450.734751922901</v>
      </c>
      <c r="R1744" s="3">
        <v>7</v>
      </c>
      <c r="S1744" s="3">
        <v>0</v>
      </c>
      <c r="T1744" s="3">
        <v>0</v>
      </c>
      <c r="U1744" s="3">
        <v>6698.6175381451503</v>
      </c>
      <c r="V1744" s="3">
        <v>1</v>
      </c>
    </row>
    <row r="1745" spans="1:22" ht="21.75" customHeight="1" x14ac:dyDescent="0.3">
      <c r="A1745" s="3" t="s">
        <v>1771</v>
      </c>
      <c r="B1745" s="3">
        <v>22</v>
      </c>
      <c r="C1745" s="3" t="s">
        <v>28</v>
      </c>
      <c r="D1745" s="3" t="s">
        <v>24</v>
      </c>
      <c r="E1745" s="3">
        <v>54157.4119165128</v>
      </c>
      <c r="F1745" s="3">
        <v>96</v>
      </c>
      <c r="G1745" s="3">
        <v>1796.49901290038</v>
      </c>
      <c r="H1745" s="3">
        <v>8</v>
      </c>
      <c r="I1745" s="3">
        <v>824.88635006107097</v>
      </c>
      <c r="J1745" s="3">
        <v>25</v>
      </c>
      <c r="K1745" s="3">
        <v>610.10487314761701</v>
      </c>
      <c r="L1745" s="3">
        <v>9</v>
      </c>
      <c r="M1745" s="3">
        <v>9</v>
      </c>
      <c r="N1745" s="3">
        <v>5</v>
      </c>
      <c r="O1745" s="3">
        <v>587</v>
      </c>
      <c r="P1745" s="3">
        <v>0</v>
      </c>
      <c r="Q1745" s="3">
        <v>14391.6523069129</v>
      </c>
      <c r="R1745" s="3">
        <v>2</v>
      </c>
      <c r="S1745" s="3">
        <v>0</v>
      </c>
      <c r="T1745" s="3">
        <v>0</v>
      </c>
      <c r="U1745" s="3">
        <v>5020.7508436245598</v>
      </c>
      <c r="V1745" s="3">
        <v>0</v>
      </c>
    </row>
    <row r="1746" spans="1:22" ht="21.75" customHeight="1" x14ac:dyDescent="0.3">
      <c r="A1746" s="3" t="s">
        <v>1772</v>
      </c>
      <c r="B1746" s="3">
        <v>59</v>
      </c>
      <c r="C1746" s="3" t="s">
        <v>28</v>
      </c>
      <c r="D1746" s="3" t="s">
        <v>24</v>
      </c>
      <c r="E1746" s="3">
        <v>55547.983608511699</v>
      </c>
      <c r="F1746" s="3">
        <v>109</v>
      </c>
      <c r="G1746" s="3">
        <v>1482.90259178724</v>
      </c>
      <c r="H1746" s="3">
        <v>3</v>
      </c>
      <c r="I1746" s="3">
        <v>1126.77981050011</v>
      </c>
      <c r="J1746" s="3">
        <v>45</v>
      </c>
      <c r="K1746" s="3">
        <v>675.30160367464703</v>
      </c>
      <c r="L1746" s="3">
        <v>26</v>
      </c>
      <c r="M1746" s="3">
        <v>17</v>
      </c>
      <c r="N1746" s="3">
        <v>9</v>
      </c>
      <c r="O1746" s="3">
        <v>632</v>
      </c>
      <c r="P1746" s="3">
        <v>4</v>
      </c>
      <c r="Q1746" s="3">
        <v>16872.446877578401</v>
      </c>
      <c r="R1746" s="3">
        <v>5</v>
      </c>
      <c r="S1746" s="3">
        <v>0</v>
      </c>
      <c r="T1746" s="3">
        <v>0</v>
      </c>
      <c r="U1746" s="3">
        <v>11717.7172852067</v>
      </c>
      <c r="V1746" s="3">
        <v>1</v>
      </c>
    </row>
    <row r="1747" spans="1:22" ht="21.75" customHeight="1" x14ac:dyDescent="0.3">
      <c r="A1747" s="3" t="s">
        <v>1773</v>
      </c>
      <c r="B1747" s="3">
        <v>53</v>
      </c>
      <c r="C1747" s="3" t="s">
        <v>31</v>
      </c>
      <c r="D1747" s="3" t="s">
        <v>24</v>
      </c>
      <c r="E1747" s="3">
        <v>69278.368498031094</v>
      </c>
      <c r="F1747" s="3">
        <v>165</v>
      </c>
      <c r="G1747" s="3">
        <v>2105.0020234570302</v>
      </c>
      <c r="H1747" s="3">
        <v>6</v>
      </c>
      <c r="I1747" s="3">
        <v>1026.2742879586001</v>
      </c>
      <c r="J1747" s="3">
        <v>3</v>
      </c>
      <c r="K1747" s="3">
        <v>726.56908992716501</v>
      </c>
      <c r="L1747" s="3">
        <v>35</v>
      </c>
      <c r="M1747" s="3">
        <v>6</v>
      </c>
      <c r="N1747" s="3">
        <v>3</v>
      </c>
      <c r="O1747" s="3">
        <v>711</v>
      </c>
      <c r="P1747" s="3">
        <v>0</v>
      </c>
      <c r="Q1747" s="3">
        <v>5847.5535988762804</v>
      </c>
      <c r="R1747" s="3">
        <v>5</v>
      </c>
      <c r="S1747" s="3">
        <v>1</v>
      </c>
      <c r="T1747" s="3">
        <v>0</v>
      </c>
      <c r="U1747" s="3">
        <v>5278.6313267264304</v>
      </c>
      <c r="V1747" s="3">
        <v>1</v>
      </c>
    </row>
    <row r="1748" spans="1:22" ht="21.75" customHeight="1" x14ac:dyDescent="0.3">
      <c r="A1748" s="3" t="s">
        <v>1774</v>
      </c>
      <c r="B1748" s="3">
        <v>59</v>
      </c>
      <c r="C1748" s="3" t="s">
        <v>31</v>
      </c>
      <c r="D1748" s="3" t="s">
        <v>24</v>
      </c>
      <c r="E1748" s="3">
        <v>51654.668666130099</v>
      </c>
      <c r="F1748" s="3">
        <v>24</v>
      </c>
      <c r="G1748" s="3">
        <v>2660.0669205796198</v>
      </c>
      <c r="H1748" s="3">
        <v>11</v>
      </c>
      <c r="I1748" s="3">
        <v>535.58874792963195</v>
      </c>
      <c r="J1748" s="3">
        <v>6</v>
      </c>
      <c r="K1748" s="3">
        <v>570.18243768546301</v>
      </c>
      <c r="L1748" s="3">
        <v>4</v>
      </c>
      <c r="M1748" s="3">
        <v>18</v>
      </c>
      <c r="N1748" s="3">
        <v>0</v>
      </c>
      <c r="O1748" s="3">
        <v>706</v>
      </c>
      <c r="P1748" s="3">
        <v>0</v>
      </c>
      <c r="Q1748" s="3">
        <v>13636.950327213701</v>
      </c>
      <c r="R1748" s="3">
        <v>6</v>
      </c>
      <c r="S1748" s="3">
        <v>0</v>
      </c>
      <c r="T1748" s="3">
        <v>0</v>
      </c>
      <c r="U1748" s="3">
        <v>4678.9621049016596</v>
      </c>
      <c r="V1748" s="3">
        <v>1</v>
      </c>
    </row>
    <row r="1749" spans="1:22" ht="21.75" customHeight="1" x14ac:dyDescent="0.3">
      <c r="A1749" s="3" t="s">
        <v>1775</v>
      </c>
      <c r="B1749" s="3">
        <v>46</v>
      </c>
      <c r="C1749" s="3" t="s">
        <v>23</v>
      </c>
      <c r="D1749" s="3" t="s">
        <v>33</v>
      </c>
      <c r="E1749" s="3">
        <v>54480.777907284799</v>
      </c>
      <c r="F1749" s="3">
        <v>130</v>
      </c>
      <c r="G1749" s="3">
        <v>2551.5296719687999</v>
      </c>
      <c r="H1749" s="3">
        <v>7</v>
      </c>
      <c r="I1749" s="3">
        <v>34.6097200549858</v>
      </c>
      <c r="J1749" s="3">
        <v>9</v>
      </c>
      <c r="K1749" s="3">
        <v>522.76956481545301</v>
      </c>
      <c r="L1749" s="3">
        <v>49</v>
      </c>
      <c r="M1749" s="3">
        <v>3</v>
      </c>
      <c r="N1749" s="3">
        <v>6</v>
      </c>
      <c r="O1749" s="3">
        <v>899</v>
      </c>
      <c r="P1749" s="3">
        <v>3</v>
      </c>
      <c r="Q1749" s="3">
        <v>21638.541687883899</v>
      </c>
      <c r="R1749" s="3">
        <v>3</v>
      </c>
      <c r="S1749" s="3">
        <v>0</v>
      </c>
      <c r="T1749" s="3">
        <v>0</v>
      </c>
      <c r="U1749" s="3">
        <v>7875.17350874557</v>
      </c>
      <c r="V1749" s="3">
        <v>0</v>
      </c>
    </row>
    <row r="1750" spans="1:22" ht="21.75" customHeight="1" x14ac:dyDescent="0.3">
      <c r="A1750" s="3" t="s">
        <v>1776</v>
      </c>
      <c r="B1750" s="3">
        <v>32</v>
      </c>
      <c r="C1750" s="3" t="s">
        <v>31</v>
      </c>
      <c r="D1750" s="3" t="s">
        <v>26</v>
      </c>
      <c r="E1750" s="3">
        <v>48105.128919572599</v>
      </c>
      <c r="F1750" s="3">
        <v>204</v>
      </c>
      <c r="G1750" s="3">
        <v>575.34823553182002</v>
      </c>
      <c r="H1750" s="3">
        <v>6</v>
      </c>
      <c r="I1750" s="3">
        <v>738.56517809103298</v>
      </c>
      <c r="J1750" s="3">
        <v>14</v>
      </c>
      <c r="K1750" s="3">
        <v>120.63545185162801</v>
      </c>
      <c r="L1750" s="3">
        <v>31</v>
      </c>
      <c r="M1750" s="3">
        <v>13</v>
      </c>
      <c r="N1750" s="3">
        <v>4</v>
      </c>
      <c r="O1750" s="3">
        <v>424</v>
      </c>
      <c r="P1750" s="3">
        <v>3</v>
      </c>
      <c r="Q1750" s="3">
        <v>8809.9245852612403</v>
      </c>
      <c r="R1750" s="3">
        <v>6</v>
      </c>
      <c r="S1750" s="3">
        <v>0</v>
      </c>
      <c r="T1750" s="3">
        <v>0</v>
      </c>
      <c r="U1750" s="3">
        <v>5365.1697597264201</v>
      </c>
      <c r="V1750" s="3">
        <v>1</v>
      </c>
    </row>
    <row r="1751" spans="1:22" ht="21.75" customHeight="1" x14ac:dyDescent="0.3">
      <c r="A1751" s="3" t="s">
        <v>1777</v>
      </c>
      <c r="B1751" s="3">
        <v>64</v>
      </c>
      <c r="C1751" s="3" t="s">
        <v>23</v>
      </c>
      <c r="D1751" s="3" t="s">
        <v>24</v>
      </c>
      <c r="E1751" s="3">
        <v>26522.475376524599</v>
      </c>
      <c r="F1751" s="3">
        <v>205</v>
      </c>
      <c r="G1751" s="3">
        <v>1512.7990161037501</v>
      </c>
      <c r="H1751" s="3">
        <v>10</v>
      </c>
      <c r="I1751" s="3">
        <v>66.080037271187294</v>
      </c>
      <c r="J1751" s="3">
        <v>25</v>
      </c>
      <c r="K1751" s="3">
        <v>623.288259662016</v>
      </c>
      <c r="L1751" s="3">
        <v>22</v>
      </c>
      <c r="M1751" s="3">
        <v>8</v>
      </c>
      <c r="N1751" s="3">
        <v>1</v>
      </c>
      <c r="O1751" s="3">
        <v>496</v>
      </c>
      <c r="P1751" s="3">
        <v>2</v>
      </c>
      <c r="Q1751" s="3">
        <v>27037.695102944799</v>
      </c>
      <c r="R1751" s="3">
        <v>3</v>
      </c>
      <c r="S1751" s="3">
        <v>0</v>
      </c>
      <c r="T1751" s="3">
        <v>0</v>
      </c>
      <c r="U1751" s="3">
        <v>11594.566386369401</v>
      </c>
      <c r="V1751" s="3">
        <v>1</v>
      </c>
    </row>
    <row r="1752" spans="1:22" ht="21.75" customHeight="1" x14ac:dyDescent="0.3">
      <c r="A1752" s="3" t="s">
        <v>1778</v>
      </c>
      <c r="B1752" s="3">
        <v>52</v>
      </c>
      <c r="C1752" s="3" t="s">
        <v>23</v>
      </c>
      <c r="D1752" s="3" t="s">
        <v>26</v>
      </c>
      <c r="E1752" s="3">
        <v>46407.115897453798</v>
      </c>
      <c r="F1752" s="3">
        <v>40</v>
      </c>
      <c r="G1752" s="3">
        <v>1894.24130953799</v>
      </c>
      <c r="H1752" s="3">
        <v>5</v>
      </c>
      <c r="I1752" s="3">
        <v>453.14393236305801</v>
      </c>
      <c r="J1752" s="3">
        <v>15</v>
      </c>
      <c r="K1752" s="3">
        <v>489.54526540080798</v>
      </c>
      <c r="L1752" s="3">
        <v>76</v>
      </c>
      <c r="M1752" s="3">
        <v>3</v>
      </c>
      <c r="N1752" s="3">
        <v>8</v>
      </c>
      <c r="O1752" s="3">
        <v>806</v>
      </c>
      <c r="P1752" s="3">
        <v>3</v>
      </c>
      <c r="Q1752" s="3">
        <v>10184.483907014501</v>
      </c>
      <c r="R1752" s="3">
        <v>7</v>
      </c>
      <c r="S1752" s="3">
        <v>0</v>
      </c>
      <c r="T1752" s="3">
        <v>0</v>
      </c>
      <c r="U1752" s="3">
        <v>14367.603583046999</v>
      </c>
      <c r="V1752" s="3">
        <v>1</v>
      </c>
    </row>
    <row r="1753" spans="1:22" ht="21.75" customHeight="1" x14ac:dyDescent="0.3">
      <c r="A1753" s="3" t="s">
        <v>1779</v>
      </c>
      <c r="B1753" s="3">
        <v>25</v>
      </c>
      <c r="C1753" s="3" t="s">
        <v>23</v>
      </c>
      <c r="D1753" s="3" t="s">
        <v>24</v>
      </c>
      <c r="E1753" s="3">
        <v>51131.004312548102</v>
      </c>
      <c r="F1753" s="3">
        <v>99</v>
      </c>
      <c r="G1753" s="3">
        <v>2713.5545641343201</v>
      </c>
      <c r="H1753" s="3">
        <v>11</v>
      </c>
      <c r="I1753" s="3">
        <v>493.99956497986602</v>
      </c>
      <c r="J1753" s="3">
        <v>39</v>
      </c>
      <c r="K1753" s="3">
        <v>393.23890086365299</v>
      </c>
      <c r="L1753" s="3">
        <v>60</v>
      </c>
      <c r="M1753" s="3">
        <v>5</v>
      </c>
      <c r="N1753" s="3">
        <v>7</v>
      </c>
      <c r="O1753" s="3">
        <v>347</v>
      </c>
      <c r="P1753" s="3">
        <v>5</v>
      </c>
      <c r="Q1753" s="3">
        <v>13489.4039593658</v>
      </c>
      <c r="R1753" s="3">
        <v>6</v>
      </c>
      <c r="S1753" s="3">
        <v>0</v>
      </c>
      <c r="T1753" s="3">
        <v>0</v>
      </c>
      <c r="U1753" s="3">
        <v>18408.194594112501</v>
      </c>
      <c r="V1753" s="3">
        <v>1</v>
      </c>
    </row>
    <row r="1754" spans="1:22" ht="21.75" customHeight="1" x14ac:dyDescent="0.3">
      <c r="A1754" s="3" t="s">
        <v>1780</v>
      </c>
      <c r="B1754" s="3">
        <v>43</v>
      </c>
      <c r="C1754" s="3" t="s">
        <v>31</v>
      </c>
      <c r="D1754" s="3" t="s">
        <v>24</v>
      </c>
      <c r="E1754" s="3">
        <v>42011.177365556003</v>
      </c>
      <c r="F1754" s="3">
        <v>200</v>
      </c>
      <c r="G1754" s="3">
        <v>1787.3395749275901</v>
      </c>
      <c r="H1754" s="3">
        <v>6</v>
      </c>
      <c r="I1754" s="3">
        <v>600.97519117095601</v>
      </c>
      <c r="J1754" s="3">
        <v>33</v>
      </c>
      <c r="K1754" s="3">
        <v>241.77347250723301</v>
      </c>
      <c r="L1754" s="3">
        <v>0</v>
      </c>
      <c r="M1754" s="3">
        <v>1</v>
      </c>
      <c r="N1754" s="3">
        <v>9</v>
      </c>
      <c r="O1754" s="3">
        <v>621</v>
      </c>
      <c r="P1754" s="3">
        <v>4</v>
      </c>
      <c r="Q1754" s="3">
        <v>13753.7012948842</v>
      </c>
      <c r="R1754" s="3">
        <v>1</v>
      </c>
      <c r="S1754" s="3">
        <v>0</v>
      </c>
      <c r="T1754" s="3">
        <v>0</v>
      </c>
      <c r="U1754" s="3">
        <v>6021.5229120823897</v>
      </c>
      <c r="V1754" s="3">
        <v>0</v>
      </c>
    </row>
    <row r="1755" spans="1:22" ht="21.75" customHeight="1" x14ac:dyDescent="0.3">
      <c r="A1755" s="3" t="s">
        <v>1781</v>
      </c>
      <c r="B1755" s="3">
        <v>38</v>
      </c>
      <c r="C1755" s="3" t="s">
        <v>28</v>
      </c>
      <c r="D1755" s="3" t="s">
        <v>33</v>
      </c>
      <c r="E1755" s="3">
        <v>21839.828240768598</v>
      </c>
      <c r="F1755" s="3">
        <v>194</v>
      </c>
      <c r="G1755" s="3">
        <v>953.03977057056397</v>
      </c>
      <c r="H1755" s="3">
        <v>3</v>
      </c>
      <c r="I1755" s="3">
        <v>1087.1533504572401</v>
      </c>
      <c r="J1755" s="3">
        <v>16</v>
      </c>
      <c r="K1755" s="3">
        <v>619.97157282861599</v>
      </c>
      <c r="L1755" s="3">
        <v>30</v>
      </c>
      <c r="M1755" s="3">
        <v>0</v>
      </c>
      <c r="N1755" s="3">
        <v>6</v>
      </c>
      <c r="O1755" s="3">
        <v>489</v>
      </c>
      <c r="P1755" s="3">
        <v>2</v>
      </c>
      <c r="Q1755" s="3">
        <v>3413.2759235630701</v>
      </c>
      <c r="R1755" s="3">
        <v>2</v>
      </c>
      <c r="S1755" s="3">
        <v>0</v>
      </c>
      <c r="T1755" s="3">
        <v>0</v>
      </c>
      <c r="U1755" s="3">
        <v>5094.11100352624</v>
      </c>
      <c r="V1755" s="3">
        <v>1</v>
      </c>
    </row>
    <row r="1756" spans="1:22" ht="21.75" customHeight="1" x14ac:dyDescent="0.3">
      <c r="A1756" s="3" t="s">
        <v>1782</v>
      </c>
      <c r="B1756" s="3">
        <v>35</v>
      </c>
      <c r="C1756" s="3" t="s">
        <v>31</v>
      </c>
      <c r="D1756" s="3" t="s">
        <v>26</v>
      </c>
      <c r="E1756" s="3">
        <v>29570.171580299801</v>
      </c>
      <c r="F1756" s="3">
        <v>103</v>
      </c>
      <c r="G1756" s="3">
        <v>1848.03418794758</v>
      </c>
      <c r="H1756" s="3">
        <v>9</v>
      </c>
      <c r="I1756" s="3">
        <v>1163.18783925559</v>
      </c>
      <c r="J1756" s="3">
        <v>37</v>
      </c>
      <c r="K1756" s="3">
        <v>419.34182818166698</v>
      </c>
      <c r="L1756" s="3">
        <v>18</v>
      </c>
      <c r="M1756" s="3">
        <v>16</v>
      </c>
      <c r="N1756" s="3">
        <v>8</v>
      </c>
      <c r="O1756" s="3">
        <v>796</v>
      </c>
      <c r="P1756" s="3">
        <v>5</v>
      </c>
      <c r="Q1756" s="3">
        <v>7203.0799895897098</v>
      </c>
      <c r="R1756" s="3">
        <v>2</v>
      </c>
      <c r="S1756" s="3">
        <v>0</v>
      </c>
      <c r="T1756" s="3">
        <v>0</v>
      </c>
      <c r="U1756" s="3">
        <v>1641.47533298126</v>
      </c>
      <c r="V1756" s="3">
        <v>0</v>
      </c>
    </row>
    <row r="1757" spans="1:22" ht="21.75" customHeight="1" x14ac:dyDescent="0.3">
      <c r="A1757" s="3" t="s">
        <v>1783</v>
      </c>
      <c r="B1757" s="3">
        <v>59</v>
      </c>
      <c r="C1757" s="3" t="s">
        <v>23</v>
      </c>
      <c r="D1757" s="3" t="s">
        <v>33</v>
      </c>
      <c r="E1757" s="3">
        <v>49291.136637887299</v>
      </c>
      <c r="F1757" s="3">
        <v>9</v>
      </c>
      <c r="G1757" s="3">
        <v>2955.42832074744</v>
      </c>
      <c r="H1757" s="3">
        <v>0</v>
      </c>
      <c r="I1757" s="3">
        <v>978.05925193252301</v>
      </c>
      <c r="J1757" s="3">
        <v>15</v>
      </c>
      <c r="K1757" s="3">
        <v>29.475926704342498</v>
      </c>
      <c r="L1757" s="3">
        <v>53</v>
      </c>
      <c r="M1757" s="3">
        <v>3</v>
      </c>
      <c r="N1757" s="3">
        <v>9</v>
      </c>
      <c r="O1757" s="3">
        <v>368</v>
      </c>
      <c r="P1757" s="3">
        <v>3</v>
      </c>
      <c r="Q1757" s="3">
        <v>15962.8545627966</v>
      </c>
      <c r="R1757" s="3">
        <v>7</v>
      </c>
      <c r="S1757" s="3">
        <v>0</v>
      </c>
      <c r="T1757" s="3">
        <v>0</v>
      </c>
      <c r="U1757" s="3">
        <v>9721.2621850984397</v>
      </c>
      <c r="V1757" s="3">
        <v>1</v>
      </c>
    </row>
    <row r="1758" spans="1:22" ht="21.75" customHeight="1" x14ac:dyDescent="0.3">
      <c r="A1758" s="3" t="s">
        <v>1784</v>
      </c>
      <c r="B1758" s="3">
        <v>47</v>
      </c>
      <c r="C1758" s="3" t="s">
        <v>23</v>
      </c>
      <c r="D1758" s="3" t="s">
        <v>33</v>
      </c>
      <c r="E1758" s="3">
        <v>66789.555726294697</v>
      </c>
      <c r="F1758" s="3">
        <v>46</v>
      </c>
      <c r="G1758" s="3">
        <v>1298.0788223848001</v>
      </c>
      <c r="H1758" s="3">
        <v>4</v>
      </c>
      <c r="I1758" s="3">
        <v>1021.3774416216301</v>
      </c>
      <c r="J1758" s="3">
        <v>33</v>
      </c>
      <c r="K1758" s="3">
        <v>444.23997723570898</v>
      </c>
      <c r="L1758" s="3">
        <v>33</v>
      </c>
      <c r="M1758" s="3">
        <v>4</v>
      </c>
      <c r="N1758" s="3">
        <v>1</v>
      </c>
      <c r="O1758" s="3">
        <v>629</v>
      </c>
      <c r="P1758" s="3">
        <v>1</v>
      </c>
      <c r="Q1758" s="3">
        <v>10608.377474946001</v>
      </c>
      <c r="R1758" s="3">
        <v>5</v>
      </c>
      <c r="S1758" s="3">
        <v>1</v>
      </c>
      <c r="T1758" s="3">
        <v>1</v>
      </c>
      <c r="U1758" s="3">
        <v>13667.1252287058</v>
      </c>
      <c r="V1758" s="3">
        <v>1</v>
      </c>
    </row>
    <row r="1759" spans="1:22" ht="21.75" customHeight="1" x14ac:dyDescent="0.3">
      <c r="A1759" s="3" t="s">
        <v>1785</v>
      </c>
      <c r="B1759" s="3">
        <v>52</v>
      </c>
      <c r="C1759" s="3" t="s">
        <v>31</v>
      </c>
      <c r="D1759" s="3" t="s">
        <v>26</v>
      </c>
      <c r="E1759" s="3">
        <v>80281.113730217898</v>
      </c>
      <c r="F1759" s="3">
        <v>78</v>
      </c>
      <c r="G1759" s="3">
        <v>938.93099791169004</v>
      </c>
      <c r="H1759" s="3">
        <v>7</v>
      </c>
      <c r="I1759" s="3">
        <v>1029.64215972903</v>
      </c>
      <c r="J1759" s="3">
        <v>28</v>
      </c>
      <c r="K1759" s="3">
        <v>307.39478291922899</v>
      </c>
      <c r="L1759" s="3">
        <v>3</v>
      </c>
      <c r="M1759" s="3">
        <v>17</v>
      </c>
      <c r="N1759" s="3">
        <v>2</v>
      </c>
      <c r="O1759" s="3">
        <v>794</v>
      </c>
      <c r="P1759" s="3">
        <v>5</v>
      </c>
      <c r="Q1759" s="3">
        <v>6782.4197840388097</v>
      </c>
      <c r="R1759" s="3">
        <v>2</v>
      </c>
      <c r="S1759" s="3">
        <v>0</v>
      </c>
      <c r="T1759" s="3">
        <v>0</v>
      </c>
      <c r="U1759" s="3">
        <v>2280.0050009879601</v>
      </c>
      <c r="V1759" s="3">
        <v>0</v>
      </c>
    </row>
    <row r="1760" spans="1:22" ht="21.75" customHeight="1" x14ac:dyDescent="0.3">
      <c r="A1760" s="3" t="s">
        <v>1786</v>
      </c>
      <c r="B1760" s="3">
        <v>67</v>
      </c>
      <c r="C1760" s="3" t="s">
        <v>23</v>
      </c>
      <c r="D1760" s="3" t="s">
        <v>33</v>
      </c>
      <c r="E1760" s="3">
        <v>46691.049554237798</v>
      </c>
      <c r="F1760" s="3">
        <v>9</v>
      </c>
      <c r="G1760" s="3">
        <v>1474.02274374597</v>
      </c>
      <c r="H1760" s="3">
        <v>9</v>
      </c>
      <c r="I1760" s="3">
        <v>20</v>
      </c>
      <c r="J1760" s="3">
        <v>17</v>
      </c>
      <c r="K1760" s="3">
        <v>718.99529756938205</v>
      </c>
      <c r="L1760" s="3">
        <v>47</v>
      </c>
      <c r="M1760" s="3">
        <v>12</v>
      </c>
      <c r="N1760" s="3">
        <v>8</v>
      </c>
      <c r="O1760" s="3">
        <v>591</v>
      </c>
      <c r="P1760" s="3">
        <v>3</v>
      </c>
      <c r="Q1760" s="3">
        <v>19294.445929512101</v>
      </c>
      <c r="R1760" s="3">
        <v>2</v>
      </c>
      <c r="S1760" s="3">
        <v>0</v>
      </c>
      <c r="T1760" s="3">
        <v>0</v>
      </c>
      <c r="U1760" s="3">
        <v>1407.78875905258</v>
      </c>
      <c r="V1760" s="3">
        <v>0</v>
      </c>
    </row>
    <row r="1761" spans="1:22" ht="21.75" customHeight="1" x14ac:dyDescent="0.3">
      <c r="A1761" s="3" t="s">
        <v>1787</v>
      </c>
      <c r="B1761" s="3">
        <v>60</v>
      </c>
      <c r="C1761" s="3" t="s">
        <v>23</v>
      </c>
      <c r="D1761" s="3" t="s">
        <v>24</v>
      </c>
      <c r="E1761" s="3">
        <v>37096.263127175502</v>
      </c>
      <c r="F1761" s="3">
        <v>196</v>
      </c>
      <c r="G1761" s="3">
        <v>979.29970823983604</v>
      </c>
      <c r="H1761" s="3">
        <v>5</v>
      </c>
      <c r="I1761" s="3">
        <v>803.56918870249103</v>
      </c>
      <c r="J1761" s="3">
        <v>10</v>
      </c>
      <c r="K1761" s="3">
        <v>458.55117411029698</v>
      </c>
      <c r="L1761" s="3">
        <v>47</v>
      </c>
      <c r="M1761" s="3">
        <v>19</v>
      </c>
      <c r="N1761" s="3">
        <v>5</v>
      </c>
      <c r="O1761" s="3">
        <v>818</v>
      </c>
      <c r="P1761" s="3">
        <v>4</v>
      </c>
      <c r="Q1761" s="3">
        <v>13852.572358252401</v>
      </c>
      <c r="R1761" s="3">
        <v>0</v>
      </c>
      <c r="S1761" s="3">
        <v>0</v>
      </c>
      <c r="T1761" s="3">
        <v>0</v>
      </c>
      <c r="U1761" s="3">
        <v>21001.875305458299</v>
      </c>
      <c r="V1761" s="3">
        <v>0</v>
      </c>
    </row>
    <row r="1762" spans="1:22" ht="21.75" customHeight="1" x14ac:dyDescent="0.3">
      <c r="A1762" s="3" t="s">
        <v>1788</v>
      </c>
      <c r="B1762" s="3">
        <v>32</v>
      </c>
      <c r="C1762" s="3" t="s">
        <v>31</v>
      </c>
      <c r="D1762" s="3" t="s">
        <v>24</v>
      </c>
      <c r="E1762" s="3">
        <v>43294.829026391497</v>
      </c>
      <c r="F1762" s="3">
        <v>62</v>
      </c>
      <c r="G1762" s="3">
        <v>2161.5907276089101</v>
      </c>
      <c r="H1762" s="3">
        <v>4</v>
      </c>
      <c r="I1762" s="3">
        <v>171.239447590498</v>
      </c>
      <c r="J1762" s="3">
        <v>11</v>
      </c>
      <c r="K1762" s="3">
        <v>434.31874698156997</v>
      </c>
      <c r="L1762" s="3">
        <v>48</v>
      </c>
      <c r="M1762" s="3">
        <v>10</v>
      </c>
      <c r="N1762" s="3">
        <v>1</v>
      </c>
      <c r="O1762" s="3">
        <v>715</v>
      </c>
      <c r="P1762" s="3">
        <v>3</v>
      </c>
      <c r="Q1762" s="3">
        <v>11152.008205509999</v>
      </c>
      <c r="R1762" s="3">
        <v>6</v>
      </c>
      <c r="S1762" s="3">
        <v>0</v>
      </c>
      <c r="T1762" s="3">
        <v>0</v>
      </c>
      <c r="U1762" s="3">
        <v>2130.5130449283602</v>
      </c>
      <c r="V1762" s="3">
        <v>1</v>
      </c>
    </row>
    <row r="1763" spans="1:22" ht="21.75" customHeight="1" x14ac:dyDescent="0.3">
      <c r="A1763" s="3" t="s">
        <v>1789</v>
      </c>
      <c r="B1763" s="3">
        <v>62</v>
      </c>
      <c r="C1763" s="3" t="s">
        <v>31</v>
      </c>
      <c r="D1763" s="3" t="s">
        <v>24</v>
      </c>
      <c r="E1763" s="3">
        <v>31164.525748513199</v>
      </c>
      <c r="F1763" s="3">
        <v>3</v>
      </c>
      <c r="G1763" s="3">
        <v>985.12583830757296</v>
      </c>
      <c r="H1763" s="3">
        <v>1</v>
      </c>
      <c r="I1763" s="3">
        <v>978.19881648503895</v>
      </c>
      <c r="J1763" s="3">
        <v>36</v>
      </c>
      <c r="K1763" s="3">
        <v>577.18283813271398</v>
      </c>
      <c r="L1763" s="3">
        <v>59</v>
      </c>
      <c r="M1763" s="3">
        <v>19</v>
      </c>
      <c r="N1763" s="3">
        <v>5</v>
      </c>
      <c r="O1763" s="3">
        <v>518</v>
      </c>
      <c r="P1763" s="3">
        <v>2</v>
      </c>
      <c r="Q1763" s="3">
        <v>25706.893470042502</v>
      </c>
      <c r="R1763" s="3">
        <v>4</v>
      </c>
      <c r="S1763" s="3">
        <v>0</v>
      </c>
      <c r="T1763" s="3">
        <v>0</v>
      </c>
      <c r="U1763" s="3">
        <v>4839.37485364851</v>
      </c>
      <c r="V1763" s="3">
        <v>1</v>
      </c>
    </row>
    <row r="1764" spans="1:22" ht="21.75" customHeight="1" x14ac:dyDescent="0.3">
      <c r="A1764" s="3" t="s">
        <v>1790</v>
      </c>
      <c r="B1764" s="3">
        <v>64</v>
      </c>
      <c r="C1764" s="3" t="s">
        <v>31</v>
      </c>
      <c r="D1764" s="3" t="s">
        <v>24</v>
      </c>
      <c r="E1764" s="3">
        <v>64179.419743605802</v>
      </c>
      <c r="F1764" s="3">
        <v>64</v>
      </c>
      <c r="G1764" s="3">
        <v>2534.02637255423</v>
      </c>
      <c r="H1764" s="3">
        <v>9</v>
      </c>
      <c r="I1764" s="3">
        <v>67.412148438106101</v>
      </c>
      <c r="J1764" s="3">
        <v>1</v>
      </c>
      <c r="K1764" s="3">
        <v>918.73073401352099</v>
      </c>
      <c r="L1764" s="3">
        <v>43</v>
      </c>
      <c r="M1764" s="3">
        <v>0</v>
      </c>
      <c r="N1764" s="3">
        <v>4</v>
      </c>
      <c r="O1764" s="3">
        <v>869</v>
      </c>
      <c r="P1764" s="3">
        <v>5</v>
      </c>
      <c r="Q1764" s="3">
        <v>6001.7769197929601</v>
      </c>
      <c r="R1764" s="3">
        <v>7</v>
      </c>
      <c r="S1764" s="3">
        <v>0</v>
      </c>
      <c r="T1764" s="3">
        <v>0</v>
      </c>
      <c r="U1764" s="3">
        <v>500</v>
      </c>
      <c r="V1764" s="3">
        <v>1</v>
      </c>
    </row>
    <row r="1765" spans="1:22" ht="21.75" customHeight="1" x14ac:dyDescent="0.3">
      <c r="A1765" s="3" t="s">
        <v>1791</v>
      </c>
      <c r="B1765" s="3">
        <v>44</v>
      </c>
      <c r="C1765" s="3" t="s">
        <v>23</v>
      </c>
      <c r="D1765" s="3" t="s">
        <v>24</v>
      </c>
      <c r="E1765" s="3">
        <v>88477.009328825996</v>
      </c>
      <c r="F1765" s="3">
        <v>89</v>
      </c>
      <c r="G1765" s="3">
        <v>1896.22903511149</v>
      </c>
      <c r="H1765" s="3">
        <v>11</v>
      </c>
      <c r="I1765" s="3">
        <v>736.84651262725504</v>
      </c>
      <c r="J1765" s="3">
        <v>17</v>
      </c>
      <c r="K1765" s="3">
        <v>601.51437939385198</v>
      </c>
      <c r="L1765" s="3">
        <v>33</v>
      </c>
      <c r="M1765" s="3">
        <v>11</v>
      </c>
      <c r="N1765" s="3">
        <v>9</v>
      </c>
      <c r="O1765" s="3">
        <v>801</v>
      </c>
      <c r="P1765" s="3">
        <v>1</v>
      </c>
      <c r="Q1765" s="3">
        <v>5802.6810777068004</v>
      </c>
      <c r="R1765" s="3">
        <v>1</v>
      </c>
      <c r="S1765" s="3">
        <v>1</v>
      </c>
      <c r="T1765" s="3">
        <v>0</v>
      </c>
      <c r="U1765" s="3">
        <v>500</v>
      </c>
      <c r="V1765" s="3">
        <v>1</v>
      </c>
    </row>
    <row r="1766" spans="1:22" ht="21.75" customHeight="1" x14ac:dyDescent="0.3">
      <c r="A1766" s="3" t="s">
        <v>1792</v>
      </c>
      <c r="B1766" s="3">
        <v>61</v>
      </c>
      <c r="C1766" s="3" t="s">
        <v>23</v>
      </c>
      <c r="D1766" s="3" t="s">
        <v>33</v>
      </c>
      <c r="E1766" s="3">
        <v>37534.372081610003</v>
      </c>
      <c r="F1766" s="3">
        <v>91</v>
      </c>
      <c r="G1766" s="3">
        <v>2057.59821116996</v>
      </c>
      <c r="H1766" s="3">
        <v>4</v>
      </c>
      <c r="I1766" s="3">
        <v>991.71942160685501</v>
      </c>
      <c r="J1766" s="3">
        <v>37</v>
      </c>
      <c r="K1766" s="3">
        <v>302.59131674414198</v>
      </c>
      <c r="L1766" s="3">
        <v>55</v>
      </c>
      <c r="M1766" s="3">
        <v>12</v>
      </c>
      <c r="N1766" s="3">
        <v>4</v>
      </c>
      <c r="O1766" s="3">
        <v>575</v>
      </c>
      <c r="P1766" s="3">
        <v>5</v>
      </c>
      <c r="Q1766" s="3">
        <v>9612.7700036557599</v>
      </c>
      <c r="R1766" s="3">
        <v>1</v>
      </c>
      <c r="S1766" s="3">
        <v>0</v>
      </c>
      <c r="T1766" s="3">
        <v>0</v>
      </c>
      <c r="U1766" s="3">
        <v>7051.2356168304304</v>
      </c>
      <c r="V1766" s="3">
        <v>1</v>
      </c>
    </row>
    <row r="1767" spans="1:22" ht="21.75" customHeight="1" x14ac:dyDescent="0.3">
      <c r="A1767" s="3" t="s">
        <v>1793</v>
      </c>
      <c r="B1767" s="3">
        <v>55</v>
      </c>
      <c r="C1767" s="3" t="s">
        <v>28</v>
      </c>
      <c r="D1767" s="3" t="s">
        <v>33</v>
      </c>
      <c r="E1767" s="3">
        <v>28543.252205085199</v>
      </c>
      <c r="F1767" s="3">
        <v>20</v>
      </c>
      <c r="G1767" s="3">
        <v>2051.4701253875801</v>
      </c>
      <c r="H1767" s="3">
        <v>9</v>
      </c>
      <c r="I1767" s="3">
        <v>408.784718089291</v>
      </c>
      <c r="J1767" s="3">
        <v>32</v>
      </c>
      <c r="K1767" s="3">
        <v>110.76378635749199</v>
      </c>
      <c r="L1767" s="3">
        <v>73</v>
      </c>
      <c r="M1767" s="3">
        <v>3</v>
      </c>
      <c r="N1767" s="3">
        <v>4</v>
      </c>
      <c r="O1767" s="3">
        <v>717</v>
      </c>
      <c r="P1767" s="3">
        <v>2</v>
      </c>
      <c r="Q1767" s="3">
        <v>13673.6502669538</v>
      </c>
      <c r="R1767" s="3">
        <v>0</v>
      </c>
      <c r="S1767" s="3">
        <v>0</v>
      </c>
      <c r="T1767" s="3">
        <v>0</v>
      </c>
      <c r="U1767" s="3">
        <v>13830.776547359799</v>
      </c>
      <c r="V1767" s="3">
        <v>0</v>
      </c>
    </row>
    <row r="1768" spans="1:22" ht="21.75" customHeight="1" x14ac:dyDescent="0.3">
      <c r="A1768" s="3" t="s">
        <v>1794</v>
      </c>
      <c r="B1768" s="3">
        <v>46</v>
      </c>
      <c r="C1768" s="3" t="s">
        <v>28</v>
      </c>
      <c r="D1768" s="3" t="s">
        <v>24</v>
      </c>
      <c r="E1768" s="3">
        <v>68116.699939825106</v>
      </c>
      <c r="F1768" s="3">
        <v>110</v>
      </c>
      <c r="G1768" s="3">
        <v>2181.4957068598601</v>
      </c>
      <c r="H1768" s="3">
        <v>11</v>
      </c>
      <c r="I1768" s="3">
        <v>1136.60058617963</v>
      </c>
      <c r="J1768" s="3">
        <v>8</v>
      </c>
      <c r="K1768" s="3">
        <v>832.55774961874397</v>
      </c>
      <c r="L1768" s="3">
        <v>5</v>
      </c>
      <c r="M1768" s="3">
        <v>11</v>
      </c>
      <c r="N1768" s="3">
        <v>1</v>
      </c>
      <c r="O1768" s="3">
        <v>862</v>
      </c>
      <c r="P1768" s="3">
        <v>1</v>
      </c>
      <c r="Q1768" s="3">
        <v>14712.267599234099</v>
      </c>
      <c r="R1768" s="3">
        <v>6</v>
      </c>
      <c r="S1768" s="3">
        <v>1</v>
      </c>
      <c r="T1768" s="3">
        <v>0</v>
      </c>
      <c r="U1768" s="3">
        <v>7937.7068416067495</v>
      </c>
      <c r="V1768" s="3">
        <v>1</v>
      </c>
    </row>
    <row r="1769" spans="1:22" ht="21.75" customHeight="1" x14ac:dyDescent="0.3">
      <c r="A1769" s="3" t="s">
        <v>1795</v>
      </c>
      <c r="B1769" s="3">
        <v>57</v>
      </c>
      <c r="C1769" s="3" t="s">
        <v>31</v>
      </c>
      <c r="D1769" s="3" t="s">
        <v>24</v>
      </c>
      <c r="E1769" s="3">
        <v>55724.927867221297</v>
      </c>
      <c r="F1769" s="3">
        <v>137</v>
      </c>
      <c r="G1769" s="3">
        <v>1252.5016889982401</v>
      </c>
      <c r="H1769" s="3">
        <v>2</v>
      </c>
      <c r="I1769" s="3">
        <v>977.31775948311099</v>
      </c>
      <c r="J1769" s="3">
        <v>14</v>
      </c>
      <c r="K1769" s="3">
        <v>0</v>
      </c>
      <c r="L1769" s="3">
        <v>75</v>
      </c>
      <c r="M1769" s="3">
        <v>5</v>
      </c>
      <c r="N1769" s="3">
        <v>5</v>
      </c>
      <c r="O1769" s="3">
        <v>719</v>
      </c>
      <c r="P1769" s="3">
        <v>5</v>
      </c>
      <c r="Q1769" s="3">
        <v>7636.3268084321198</v>
      </c>
      <c r="R1769" s="3">
        <v>3</v>
      </c>
      <c r="S1769" s="3">
        <v>0</v>
      </c>
      <c r="T1769" s="3">
        <v>0</v>
      </c>
      <c r="U1769" s="3">
        <v>500</v>
      </c>
      <c r="V1769" s="3">
        <v>0</v>
      </c>
    </row>
    <row r="1770" spans="1:22" ht="21.75" customHeight="1" x14ac:dyDescent="0.3">
      <c r="A1770" s="3" t="s">
        <v>1796</v>
      </c>
      <c r="B1770" s="3">
        <v>26</v>
      </c>
      <c r="C1770" s="3" t="s">
        <v>28</v>
      </c>
      <c r="D1770" s="3" t="s">
        <v>33</v>
      </c>
      <c r="E1770" s="3">
        <v>56028.722466118801</v>
      </c>
      <c r="F1770" s="3">
        <v>117</v>
      </c>
      <c r="G1770" s="3">
        <v>717.54692679141101</v>
      </c>
      <c r="H1770" s="3">
        <v>1</v>
      </c>
      <c r="I1770" s="3">
        <v>933.28864354326799</v>
      </c>
      <c r="J1770" s="3">
        <v>27</v>
      </c>
      <c r="K1770" s="3">
        <v>494.58593448136799</v>
      </c>
      <c r="L1770" s="3">
        <v>75</v>
      </c>
      <c r="M1770" s="3">
        <v>12</v>
      </c>
      <c r="N1770" s="3">
        <v>6</v>
      </c>
      <c r="O1770" s="3">
        <v>460</v>
      </c>
      <c r="P1770" s="3">
        <v>1</v>
      </c>
      <c r="Q1770" s="3">
        <v>3647.63801193979</v>
      </c>
      <c r="R1770" s="3">
        <v>4</v>
      </c>
      <c r="S1770" s="3">
        <v>0</v>
      </c>
      <c r="T1770" s="3">
        <v>0</v>
      </c>
      <c r="U1770" s="3">
        <v>7699.7688753806697</v>
      </c>
      <c r="V1770" s="3">
        <v>1</v>
      </c>
    </row>
    <row r="1771" spans="1:22" ht="21.75" customHeight="1" x14ac:dyDescent="0.3">
      <c r="A1771" s="3" t="s">
        <v>1797</v>
      </c>
      <c r="B1771" s="3">
        <v>24</v>
      </c>
      <c r="C1771" s="3" t="s">
        <v>23</v>
      </c>
      <c r="D1771" s="3" t="s">
        <v>26</v>
      </c>
      <c r="E1771" s="3">
        <v>78587.130707077202</v>
      </c>
      <c r="F1771" s="3">
        <v>56</v>
      </c>
      <c r="G1771" s="3">
        <v>1119.07299767579</v>
      </c>
      <c r="H1771" s="3">
        <v>2</v>
      </c>
      <c r="I1771" s="3">
        <v>1044.3005556286901</v>
      </c>
      <c r="J1771" s="3">
        <v>7</v>
      </c>
      <c r="K1771" s="3">
        <v>1087.3447235440501</v>
      </c>
      <c r="L1771" s="3">
        <v>35</v>
      </c>
      <c r="M1771" s="3">
        <v>13</v>
      </c>
      <c r="N1771" s="3">
        <v>8</v>
      </c>
      <c r="O1771" s="3">
        <v>300</v>
      </c>
      <c r="P1771" s="3">
        <v>4</v>
      </c>
      <c r="Q1771" s="3">
        <v>15504.315798740199</v>
      </c>
      <c r="R1771" s="3">
        <v>1</v>
      </c>
      <c r="S1771" s="3">
        <v>0</v>
      </c>
      <c r="T1771" s="3">
        <v>0</v>
      </c>
      <c r="U1771" s="3">
        <v>500</v>
      </c>
      <c r="V1771" s="3">
        <v>1</v>
      </c>
    </row>
    <row r="1772" spans="1:22" ht="21.75" customHeight="1" x14ac:dyDescent="0.3">
      <c r="A1772" s="3" t="s">
        <v>1798</v>
      </c>
      <c r="B1772" s="3">
        <v>62</v>
      </c>
      <c r="C1772" s="3" t="s">
        <v>28</v>
      </c>
      <c r="D1772" s="3" t="s">
        <v>33</v>
      </c>
      <c r="E1772" s="3">
        <v>25403.246228563399</v>
      </c>
      <c r="F1772" s="3">
        <v>69</v>
      </c>
      <c r="G1772" s="3">
        <v>2241.08301787441</v>
      </c>
      <c r="H1772" s="3">
        <v>3</v>
      </c>
      <c r="I1772" s="3">
        <v>674.27996928166999</v>
      </c>
      <c r="J1772" s="3">
        <v>45</v>
      </c>
      <c r="K1772" s="3">
        <v>55.587750303429502</v>
      </c>
      <c r="L1772" s="3">
        <v>34</v>
      </c>
      <c r="M1772" s="3">
        <v>11</v>
      </c>
      <c r="N1772" s="3">
        <v>4</v>
      </c>
      <c r="O1772" s="3">
        <v>366</v>
      </c>
      <c r="P1772" s="3">
        <v>5</v>
      </c>
      <c r="Q1772" s="3">
        <v>9349.6604455259694</v>
      </c>
      <c r="R1772" s="3">
        <v>7</v>
      </c>
      <c r="S1772" s="3">
        <v>0</v>
      </c>
      <c r="T1772" s="3">
        <v>0</v>
      </c>
      <c r="U1772" s="3">
        <v>3278.2919970508501</v>
      </c>
      <c r="V1772" s="3">
        <v>1</v>
      </c>
    </row>
    <row r="1773" spans="1:22" ht="21.75" customHeight="1" x14ac:dyDescent="0.3">
      <c r="A1773" s="3" t="s">
        <v>1799</v>
      </c>
      <c r="B1773" s="3">
        <v>64</v>
      </c>
      <c r="C1773" s="3" t="s">
        <v>23</v>
      </c>
      <c r="D1773" s="3" t="s">
        <v>33</v>
      </c>
      <c r="E1773" s="3">
        <v>24900.501825339699</v>
      </c>
      <c r="F1773" s="3">
        <v>95</v>
      </c>
      <c r="G1773" s="3">
        <v>86.815164678030897</v>
      </c>
      <c r="H1773" s="3">
        <v>1</v>
      </c>
      <c r="I1773" s="3">
        <v>853.17160231488299</v>
      </c>
      <c r="J1773" s="3">
        <v>35</v>
      </c>
      <c r="K1773" s="3">
        <v>220.74611149060701</v>
      </c>
      <c r="L1773" s="3">
        <v>24</v>
      </c>
      <c r="M1773" s="3">
        <v>19</v>
      </c>
      <c r="N1773" s="3">
        <v>4</v>
      </c>
      <c r="O1773" s="3">
        <v>861</v>
      </c>
      <c r="P1773" s="3">
        <v>0</v>
      </c>
      <c r="Q1773" s="3">
        <v>12047.898846869501</v>
      </c>
      <c r="R1773" s="3">
        <v>3</v>
      </c>
      <c r="S1773" s="3">
        <v>0</v>
      </c>
      <c r="T1773" s="3">
        <v>0</v>
      </c>
      <c r="U1773" s="3">
        <v>8366.1957628027594</v>
      </c>
      <c r="V1773" s="3">
        <v>0</v>
      </c>
    </row>
    <row r="1774" spans="1:22" ht="21.75" customHeight="1" x14ac:dyDescent="0.3">
      <c r="A1774" s="3" t="s">
        <v>1800</v>
      </c>
      <c r="B1774" s="3">
        <v>50</v>
      </c>
      <c r="C1774" s="3" t="s">
        <v>31</v>
      </c>
      <c r="D1774" s="3" t="s">
        <v>33</v>
      </c>
      <c r="E1774" s="3">
        <v>47089.142308749098</v>
      </c>
      <c r="F1774" s="3">
        <v>140</v>
      </c>
      <c r="G1774" s="3">
        <v>10</v>
      </c>
      <c r="H1774" s="3">
        <v>3</v>
      </c>
      <c r="I1774" s="3">
        <v>803.51805028196998</v>
      </c>
      <c r="J1774" s="3">
        <v>38</v>
      </c>
      <c r="K1774" s="3">
        <v>549.80561965780896</v>
      </c>
      <c r="L1774" s="3">
        <v>48</v>
      </c>
      <c r="M1774" s="3">
        <v>1</v>
      </c>
      <c r="N1774" s="3">
        <v>8</v>
      </c>
      <c r="O1774" s="3">
        <v>846</v>
      </c>
      <c r="P1774" s="3">
        <v>4</v>
      </c>
      <c r="Q1774" s="3">
        <v>12517.807374592499</v>
      </c>
      <c r="R1774" s="3">
        <v>6</v>
      </c>
      <c r="S1774" s="3">
        <v>1</v>
      </c>
      <c r="T1774" s="3">
        <v>0</v>
      </c>
      <c r="U1774" s="3">
        <v>7294.8710442194397</v>
      </c>
      <c r="V1774" s="3">
        <v>1</v>
      </c>
    </row>
    <row r="1775" spans="1:22" ht="21.75" customHeight="1" x14ac:dyDescent="0.3">
      <c r="A1775" s="3" t="s">
        <v>1801</v>
      </c>
      <c r="B1775" s="3">
        <v>42</v>
      </c>
      <c r="C1775" s="3" t="s">
        <v>31</v>
      </c>
      <c r="D1775" s="3" t="s">
        <v>33</v>
      </c>
      <c r="E1775" s="3">
        <v>51141.2631954889</v>
      </c>
      <c r="F1775" s="3">
        <v>191</v>
      </c>
      <c r="G1775" s="3">
        <v>1679.6530200058</v>
      </c>
      <c r="H1775" s="3">
        <v>3</v>
      </c>
      <c r="I1775" s="3">
        <v>795.60786938434899</v>
      </c>
      <c r="J1775" s="3">
        <v>7</v>
      </c>
      <c r="K1775" s="3">
        <v>298.56007167912401</v>
      </c>
      <c r="L1775" s="3">
        <v>54</v>
      </c>
      <c r="M1775" s="3">
        <v>11</v>
      </c>
      <c r="N1775" s="3">
        <v>5</v>
      </c>
      <c r="O1775" s="3">
        <v>462</v>
      </c>
      <c r="P1775" s="3">
        <v>0</v>
      </c>
      <c r="Q1775" s="3">
        <v>17738.188464876301</v>
      </c>
      <c r="R1775" s="3">
        <v>7</v>
      </c>
      <c r="S1775" s="3">
        <v>1</v>
      </c>
      <c r="T1775" s="3">
        <v>0</v>
      </c>
      <c r="U1775" s="3">
        <v>9073.7837885666904</v>
      </c>
      <c r="V1775" s="3">
        <v>1</v>
      </c>
    </row>
    <row r="1776" spans="1:22" ht="21.75" customHeight="1" x14ac:dyDescent="0.3">
      <c r="A1776" s="3" t="s">
        <v>1802</v>
      </c>
      <c r="B1776" s="3">
        <v>61</v>
      </c>
      <c r="C1776" s="3" t="s">
        <v>23</v>
      </c>
      <c r="D1776" s="3" t="s">
        <v>33</v>
      </c>
      <c r="E1776" s="3">
        <v>43610.931198668201</v>
      </c>
      <c r="F1776" s="3">
        <v>61</v>
      </c>
      <c r="G1776" s="3">
        <v>2175.3936080847702</v>
      </c>
      <c r="H1776" s="3">
        <v>5</v>
      </c>
      <c r="I1776" s="3">
        <v>564.78912317352297</v>
      </c>
      <c r="J1776" s="3">
        <v>41</v>
      </c>
      <c r="K1776" s="3">
        <v>471.07876152293801</v>
      </c>
      <c r="L1776" s="3">
        <v>40</v>
      </c>
      <c r="M1776" s="3">
        <v>5</v>
      </c>
      <c r="N1776" s="3">
        <v>6</v>
      </c>
      <c r="O1776" s="3">
        <v>614</v>
      </c>
      <c r="P1776" s="3">
        <v>5</v>
      </c>
      <c r="Q1776" s="3">
        <v>8924.1060832184994</v>
      </c>
      <c r="R1776" s="3">
        <v>2</v>
      </c>
      <c r="S1776" s="3">
        <v>0</v>
      </c>
      <c r="T1776" s="3">
        <v>0</v>
      </c>
      <c r="U1776" s="3">
        <v>12730.7539029988</v>
      </c>
      <c r="V1776" s="3">
        <v>0</v>
      </c>
    </row>
    <row r="1777" spans="1:22" ht="21.75" customHeight="1" x14ac:dyDescent="0.3">
      <c r="A1777" s="3" t="s">
        <v>1803</v>
      </c>
      <c r="B1777" s="3">
        <v>29</v>
      </c>
      <c r="C1777" s="3" t="s">
        <v>28</v>
      </c>
      <c r="D1777" s="3" t="s">
        <v>26</v>
      </c>
      <c r="E1777" s="3">
        <v>94293.552716750797</v>
      </c>
      <c r="F1777" s="3">
        <v>189</v>
      </c>
      <c r="G1777" s="3">
        <v>2283.9925302382699</v>
      </c>
      <c r="H1777" s="3">
        <v>11</v>
      </c>
      <c r="I1777" s="3">
        <v>365.11375984705302</v>
      </c>
      <c r="J1777" s="3">
        <v>49</v>
      </c>
      <c r="K1777" s="3">
        <v>606.28003332034996</v>
      </c>
      <c r="L1777" s="3">
        <v>56</v>
      </c>
      <c r="M1777" s="3">
        <v>3</v>
      </c>
      <c r="N1777" s="3">
        <v>3</v>
      </c>
      <c r="O1777" s="3">
        <v>632</v>
      </c>
      <c r="P1777" s="3">
        <v>0</v>
      </c>
      <c r="Q1777" s="3">
        <v>21532.549018062498</v>
      </c>
      <c r="R1777" s="3">
        <v>5</v>
      </c>
      <c r="S1777" s="3">
        <v>0</v>
      </c>
      <c r="T1777" s="3">
        <v>0</v>
      </c>
      <c r="U1777" s="3">
        <v>7796.6097568861796</v>
      </c>
      <c r="V1777" s="3">
        <v>1</v>
      </c>
    </row>
    <row r="1778" spans="1:22" ht="21.75" customHeight="1" x14ac:dyDescent="0.3">
      <c r="A1778" s="3" t="s">
        <v>1804</v>
      </c>
      <c r="B1778" s="3">
        <v>51</v>
      </c>
      <c r="C1778" s="3" t="s">
        <v>31</v>
      </c>
      <c r="D1778" s="3" t="s">
        <v>24</v>
      </c>
      <c r="E1778" s="3">
        <v>44415.642952653303</v>
      </c>
      <c r="F1778" s="3">
        <v>237</v>
      </c>
      <c r="G1778" s="3">
        <v>739.36266984458803</v>
      </c>
      <c r="H1778" s="3">
        <v>4</v>
      </c>
      <c r="I1778" s="3">
        <v>682.09957774868406</v>
      </c>
      <c r="J1778" s="3">
        <v>49</v>
      </c>
      <c r="K1778" s="3">
        <v>642.31274604900398</v>
      </c>
      <c r="L1778" s="3">
        <v>21</v>
      </c>
      <c r="M1778" s="3">
        <v>0</v>
      </c>
      <c r="N1778" s="3">
        <v>3</v>
      </c>
      <c r="O1778" s="3">
        <v>824</v>
      </c>
      <c r="P1778" s="3">
        <v>5</v>
      </c>
      <c r="Q1778" s="3">
        <v>11120.200663044399</v>
      </c>
      <c r="R1778" s="3">
        <v>4</v>
      </c>
      <c r="S1778" s="3">
        <v>0</v>
      </c>
      <c r="T1778" s="3">
        <v>0</v>
      </c>
      <c r="U1778" s="3">
        <v>4516.9536567994901</v>
      </c>
      <c r="V1778" s="3">
        <v>1</v>
      </c>
    </row>
    <row r="1779" spans="1:22" ht="21.75" customHeight="1" x14ac:dyDescent="0.3">
      <c r="A1779" s="3" t="s">
        <v>1805</v>
      </c>
      <c r="B1779" s="3">
        <v>62</v>
      </c>
      <c r="C1779" s="3" t="s">
        <v>31</v>
      </c>
      <c r="D1779" s="3" t="s">
        <v>24</v>
      </c>
      <c r="E1779" s="3">
        <v>40086.944919100097</v>
      </c>
      <c r="F1779" s="3">
        <v>71</v>
      </c>
      <c r="G1779" s="3">
        <v>556.35045814997898</v>
      </c>
      <c r="H1779" s="3">
        <v>6</v>
      </c>
      <c r="I1779" s="3">
        <v>662.81823248200703</v>
      </c>
      <c r="J1779" s="3">
        <v>18</v>
      </c>
      <c r="K1779" s="3">
        <v>776.99624735011503</v>
      </c>
      <c r="L1779" s="3">
        <v>43</v>
      </c>
      <c r="M1779" s="3">
        <v>7</v>
      </c>
      <c r="N1779" s="3">
        <v>0</v>
      </c>
      <c r="O1779" s="3">
        <v>577</v>
      </c>
      <c r="P1779" s="3">
        <v>4</v>
      </c>
      <c r="Q1779" s="3">
        <v>3946.9616781362902</v>
      </c>
      <c r="R1779" s="3">
        <v>4</v>
      </c>
      <c r="S1779" s="3">
        <v>0</v>
      </c>
      <c r="T1779" s="3">
        <v>0</v>
      </c>
      <c r="U1779" s="3">
        <v>10542.912690798101</v>
      </c>
      <c r="V1779" s="3">
        <v>1</v>
      </c>
    </row>
    <row r="1780" spans="1:22" ht="21.75" customHeight="1" x14ac:dyDescent="0.3">
      <c r="A1780" s="3" t="s">
        <v>1806</v>
      </c>
      <c r="B1780" s="3">
        <v>49</v>
      </c>
      <c r="C1780" s="3" t="s">
        <v>28</v>
      </c>
      <c r="D1780" s="3" t="s">
        <v>26</v>
      </c>
      <c r="E1780" s="3">
        <v>52238.1845278603</v>
      </c>
      <c r="F1780" s="3">
        <v>193</v>
      </c>
      <c r="G1780" s="3">
        <v>951.10350018026304</v>
      </c>
      <c r="H1780" s="3">
        <v>10</v>
      </c>
      <c r="I1780" s="3">
        <v>542.14415436908905</v>
      </c>
      <c r="J1780" s="3">
        <v>3</v>
      </c>
      <c r="K1780" s="3">
        <v>104.605771041708</v>
      </c>
      <c r="L1780" s="3">
        <v>28</v>
      </c>
      <c r="M1780" s="3">
        <v>7</v>
      </c>
      <c r="N1780" s="3">
        <v>4</v>
      </c>
      <c r="O1780" s="3">
        <v>355</v>
      </c>
      <c r="P1780" s="3">
        <v>3</v>
      </c>
      <c r="Q1780" s="3">
        <v>5951.7125617700003</v>
      </c>
      <c r="R1780" s="3">
        <v>5</v>
      </c>
      <c r="S1780" s="3">
        <v>0</v>
      </c>
      <c r="T1780" s="3">
        <v>0</v>
      </c>
      <c r="U1780" s="3">
        <v>500</v>
      </c>
      <c r="V1780" s="3">
        <v>1</v>
      </c>
    </row>
    <row r="1781" spans="1:22" ht="21.75" customHeight="1" x14ac:dyDescent="0.3">
      <c r="A1781" s="3" t="s">
        <v>1807</v>
      </c>
      <c r="B1781" s="3">
        <v>58</v>
      </c>
      <c r="C1781" s="3" t="s">
        <v>28</v>
      </c>
      <c r="D1781" s="3" t="s">
        <v>24</v>
      </c>
      <c r="E1781" s="3">
        <v>67475.964416240298</v>
      </c>
      <c r="F1781" s="3">
        <v>100</v>
      </c>
      <c r="G1781" s="3">
        <v>1185.7610512825599</v>
      </c>
      <c r="H1781" s="3">
        <v>6</v>
      </c>
      <c r="I1781" s="3">
        <v>1098.2188236335101</v>
      </c>
      <c r="J1781" s="3">
        <v>26</v>
      </c>
      <c r="K1781" s="3">
        <v>816.56788516811605</v>
      </c>
      <c r="L1781" s="3">
        <v>70</v>
      </c>
      <c r="M1781" s="3">
        <v>11</v>
      </c>
      <c r="N1781" s="3">
        <v>1</v>
      </c>
      <c r="O1781" s="3">
        <v>688</v>
      </c>
      <c r="P1781" s="3">
        <v>4</v>
      </c>
      <c r="Q1781" s="3">
        <v>5682.0336615394199</v>
      </c>
      <c r="R1781" s="3">
        <v>2</v>
      </c>
      <c r="S1781" s="3">
        <v>0</v>
      </c>
      <c r="T1781" s="3">
        <v>0</v>
      </c>
      <c r="U1781" s="3">
        <v>8232.8756119489899</v>
      </c>
      <c r="V1781" s="3">
        <v>0</v>
      </c>
    </row>
    <row r="1782" spans="1:22" ht="21.75" customHeight="1" x14ac:dyDescent="0.3">
      <c r="A1782" s="3" t="s">
        <v>1808</v>
      </c>
      <c r="B1782" s="3">
        <v>50</v>
      </c>
      <c r="C1782" s="3" t="s">
        <v>23</v>
      </c>
      <c r="D1782" s="3" t="s">
        <v>24</v>
      </c>
      <c r="E1782" s="3">
        <v>36942.300622698902</v>
      </c>
      <c r="F1782" s="3">
        <v>10</v>
      </c>
      <c r="G1782" s="3">
        <v>1231.7593271012399</v>
      </c>
      <c r="H1782" s="3">
        <v>2</v>
      </c>
      <c r="I1782" s="3">
        <v>389.72768375053499</v>
      </c>
      <c r="J1782" s="3">
        <v>12</v>
      </c>
      <c r="K1782" s="3">
        <v>836.658816412242</v>
      </c>
      <c r="L1782" s="3">
        <v>47</v>
      </c>
      <c r="M1782" s="3">
        <v>3</v>
      </c>
      <c r="N1782" s="3">
        <v>4</v>
      </c>
      <c r="O1782" s="3">
        <v>892</v>
      </c>
      <c r="P1782" s="3">
        <v>2</v>
      </c>
      <c r="Q1782" s="3">
        <v>7630.0115560566701</v>
      </c>
      <c r="R1782" s="3">
        <v>7</v>
      </c>
      <c r="S1782" s="3">
        <v>0</v>
      </c>
      <c r="T1782" s="3">
        <v>0</v>
      </c>
      <c r="U1782" s="3">
        <v>13812.723964877299</v>
      </c>
      <c r="V1782" s="3">
        <v>1</v>
      </c>
    </row>
    <row r="1783" spans="1:22" ht="21.75" customHeight="1" x14ac:dyDescent="0.3">
      <c r="A1783" s="3" t="s">
        <v>1809</v>
      </c>
      <c r="B1783" s="3">
        <v>37</v>
      </c>
      <c r="C1783" s="3" t="s">
        <v>28</v>
      </c>
      <c r="D1783" s="3" t="s">
        <v>24</v>
      </c>
      <c r="E1783" s="3">
        <v>47354.240297030301</v>
      </c>
      <c r="F1783" s="3">
        <v>208</v>
      </c>
      <c r="G1783" s="3">
        <v>1596.9424204899601</v>
      </c>
      <c r="H1783" s="3">
        <v>8</v>
      </c>
      <c r="I1783" s="3">
        <v>739.97179438806597</v>
      </c>
      <c r="J1783" s="3">
        <v>37</v>
      </c>
      <c r="K1783" s="3">
        <v>711.42672231138897</v>
      </c>
      <c r="L1783" s="3">
        <v>2</v>
      </c>
      <c r="M1783" s="3">
        <v>15</v>
      </c>
      <c r="N1783" s="3">
        <v>4</v>
      </c>
      <c r="O1783" s="3">
        <v>550</v>
      </c>
      <c r="P1783" s="3">
        <v>2</v>
      </c>
      <c r="Q1783" s="3">
        <v>13548.938690245201</v>
      </c>
      <c r="R1783" s="3">
        <v>7</v>
      </c>
      <c r="S1783" s="3">
        <v>0</v>
      </c>
      <c r="T1783" s="3">
        <v>0</v>
      </c>
      <c r="U1783" s="3">
        <v>4869.7568938439099</v>
      </c>
      <c r="V1783" s="3">
        <v>1</v>
      </c>
    </row>
    <row r="1784" spans="1:22" ht="21.75" customHeight="1" x14ac:dyDescent="0.3">
      <c r="A1784" s="3" t="s">
        <v>1810</v>
      </c>
      <c r="B1784" s="3">
        <v>55</v>
      </c>
      <c r="C1784" s="3" t="s">
        <v>28</v>
      </c>
      <c r="D1784" s="3" t="s">
        <v>26</v>
      </c>
      <c r="E1784" s="3">
        <v>67987.123524221199</v>
      </c>
      <c r="F1784" s="3">
        <v>234</v>
      </c>
      <c r="G1784" s="3">
        <v>2624.5000964761198</v>
      </c>
      <c r="H1784" s="3">
        <v>6</v>
      </c>
      <c r="I1784" s="3">
        <v>1208.2188990464399</v>
      </c>
      <c r="J1784" s="3">
        <v>20</v>
      </c>
      <c r="K1784" s="3">
        <v>217.097817749863</v>
      </c>
      <c r="L1784" s="3">
        <v>44</v>
      </c>
      <c r="M1784" s="3">
        <v>13</v>
      </c>
      <c r="N1784" s="3">
        <v>3</v>
      </c>
      <c r="O1784" s="3">
        <v>826</v>
      </c>
      <c r="P1784" s="3">
        <v>2</v>
      </c>
      <c r="Q1784" s="3">
        <v>18036.823940733499</v>
      </c>
      <c r="R1784" s="3">
        <v>1</v>
      </c>
      <c r="S1784" s="3">
        <v>0</v>
      </c>
      <c r="T1784" s="3">
        <v>0</v>
      </c>
      <c r="U1784" s="3">
        <v>5272.3182302430196</v>
      </c>
      <c r="V1784" s="3">
        <v>0</v>
      </c>
    </row>
    <row r="1785" spans="1:22" ht="21.75" customHeight="1" x14ac:dyDescent="0.3">
      <c r="A1785" s="3" t="s">
        <v>1811</v>
      </c>
      <c r="B1785" s="3">
        <v>21</v>
      </c>
      <c r="C1785" s="3" t="s">
        <v>28</v>
      </c>
      <c r="D1785" s="3" t="s">
        <v>26</v>
      </c>
      <c r="E1785" s="3">
        <v>68986.515795703206</v>
      </c>
      <c r="F1785" s="3">
        <v>57</v>
      </c>
      <c r="G1785" s="3">
        <v>1451.4192756489299</v>
      </c>
      <c r="H1785" s="3">
        <v>6</v>
      </c>
      <c r="I1785" s="3">
        <v>1118.19527340984</v>
      </c>
      <c r="J1785" s="3">
        <v>25</v>
      </c>
      <c r="K1785" s="3">
        <v>204.27321140430399</v>
      </c>
      <c r="L1785" s="3">
        <v>19</v>
      </c>
      <c r="M1785" s="3">
        <v>13</v>
      </c>
      <c r="N1785" s="3">
        <v>9</v>
      </c>
      <c r="O1785" s="3">
        <v>597</v>
      </c>
      <c r="P1785" s="3">
        <v>2</v>
      </c>
      <c r="Q1785" s="3">
        <v>0</v>
      </c>
      <c r="R1785" s="3">
        <v>6</v>
      </c>
      <c r="S1785" s="3">
        <v>0</v>
      </c>
      <c r="T1785" s="3">
        <v>0</v>
      </c>
      <c r="U1785" s="3">
        <v>16348.4850881042</v>
      </c>
      <c r="V1785" s="3">
        <v>1</v>
      </c>
    </row>
    <row r="1786" spans="1:22" ht="21.75" customHeight="1" x14ac:dyDescent="0.3">
      <c r="A1786" s="3" t="s">
        <v>1812</v>
      </c>
      <c r="B1786" s="3">
        <v>33</v>
      </c>
      <c r="C1786" s="3" t="s">
        <v>23</v>
      </c>
      <c r="D1786" s="3" t="s">
        <v>24</v>
      </c>
      <c r="E1786" s="3">
        <v>53917.305802211296</v>
      </c>
      <c r="F1786" s="3">
        <v>136</v>
      </c>
      <c r="G1786" s="3">
        <v>2250.11986095768</v>
      </c>
      <c r="H1786" s="3">
        <v>1</v>
      </c>
      <c r="I1786" s="3">
        <v>1225.7028597840499</v>
      </c>
      <c r="J1786" s="3">
        <v>44</v>
      </c>
      <c r="K1786" s="3">
        <v>574.15064047020599</v>
      </c>
      <c r="L1786" s="3">
        <v>72</v>
      </c>
      <c r="M1786" s="3">
        <v>1</v>
      </c>
      <c r="N1786" s="3">
        <v>8</v>
      </c>
      <c r="O1786" s="3">
        <v>692</v>
      </c>
      <c r="P1786" s="3">
        <v>0</v>
      </c>
      <c r="Q1786" s="3">
        <v>17369.925315348501</v>
      </c>
      <c r="R1786" s="3">
        <v>4</v>
      </c>
      <c r="S1786" s="3">
        <v>0</v>
      </c>
      <c r="T1786" s="3">
        <v>0</v>
      </c>
      <c r="U1786" s="3">
        <v>9023.9279778220007</v>
      </c>
      <c r="V1786" s="3">
        <v>1</v>
      </c>
    </row>
    <row r="1787" spans="1:22" ht="21.75" customHeight="1" x14ac:dyDescent="0.3">
      <c r="A1787" s="3" t="s">
        <v>1813</v>
      </c>
      <c r="B1787" s="3">
        <v>32</v>
      </c>
      <c r="C1787" s="3" t="s">
        <v>23</v>
      </c>
      <c r="D1787" s="3" t="s">
        <v>24</v>
      </c>
      <c r="E1787" s="3">
        <v>93531.041964581003</v>
      </c>
      <c r="F1787" s="3">
        <v>131</v>
      </c>
      <c r="G1787" s="3">
        <v>2023.7285408772</v>
      </c>
      <c r="H1787" s="3">
        <v>11</v>
      </c>
      <c r="I1787" s="3">
        <v>593.22679791902101</v>
      </c>
      <c r="J1787" s="3">
        <v>22</v>
      </c>
      <c r="K1787" s="3">
        <v>660.96284035717395</v>
      </c>
      <c r="L1787" s="3">
        <v>35</v>
      </c>
      <c r="M1787" s="3">
        <v>16</v>
      </c>
      <c r="N1787" s="3">
        <v>4</v>
      </c>
      <c r="O1787" s="3">
        <v>423</v>
      </c>
      <c r="P1787" s="3">
        <v>0</v>
      </c>
      <c r="Q1787" s="3">
        <v>20479.497413045101</v>
      </c>
      <c r="R1787" s="3">
        <v>0</v>
      </c>
      <c r="S1787" s="3">
        <v>0</v>
      </c>
      <c r="T1787" s="3">
        <v>0</v>
      </c>
      <c r="U1787" s="3">
        <v>8461.2951049058993</v>
      </c>
      <c r="V1787" s="3">
        <v>1</v>
      </c>
    </row>
    <row r="1788" spans="1:22" ht="21.75" customHeight="1" x14ac:dyDescent="0.3">
      <c r="A1788" s="3" t="s">
        <v>1814</v>
      </c>
      <c r="B1788" s="3">
        <v>48</v>
      </c>
      <c r="C1788" s="3" t="s">
        <v>31</v>
      </c>
      <c r="D1788" s="3" t="s">
        <v>24</v>
      </c>
      <c r="E1788" s="3">
        <v>85651.718840521193</v>
      </c>
      <c r="F1788" s="3">
        <v>58</v>
      </c>
      <c r="G1788" s="3">
        <v>931.80225226675202</v>
      </c>
      <c r="H1788" s="3">
        <v>9</v>
      </c>
      <c r="I1788" s="3">
        <v>1074.5008440047</v>
      </c>
      <c r="J1788" s="3">
        <v>29</v>
      </c>
      <c r="K1788" s="3">
        <v>793.86471997216904</v>
      </c>
      <c r="L1788" s="3">
        <v>59</v>
      </c>
      <c r="M1788" s="3">
        <v>7</v>
      </c>
      <c r="N1788" s="3">
        <v>5</v>
      </c>
      <c r="O1788" s="3">
        <v>370</v>
      </c>
      <c r="P1788" s="3">
        <v>4</v>
      </c>
      <c r="Q1788" s="3">
        <v>24307.586569042898</v>
      </c>
      <c r="R1788" s="3">
        <v>0</v>
      </c>
      <c r="S1788" s="3">
        <v>0</v>
      </c>
      <c r="T1788" s="3">
        <v>0</v>
      </c>
      <c r="U1788" s="3">
        <v>9226.8551628263194</v>
      </c>
      <c r="V1788" s="3">
        <v>1</v>
      </c>
    </row>
    <row r="1789" spans="1:22" ht="21.75" customHeight="1" x14ac:dyDescent="0.3">
      <c r="A1789" s="3" t="s">
        <v>1815</v>
      </c>
      <c r="B1789" s="3">
        <v>31</v>
      </c>
      <c r="C1789" s="3" t="s">
        <v>23</v>
      </c>
      <c r="D1789" s="3" t="s">
        <v>33</v>
      </c>
      <c r="E1789" s="3">
        <v>24689.9087409247</v>
      </c>
      <c r="F1789" s="3">
        <v>227</v>
      </c>
      <c r="G1789" s="3">
        <v>2014.4757110841899</v>
      </c>
      <c r="H1789" s="3">
        <v>2</v>
      </c>
      <c r="I1789" s="3">
        <v>427.96036105765398</v>
      </c>
      <c r="J1789" s="3">
        <v>30</v>
      </c>
      <c r="K1789" s="3">
        <v>379.77907104854398</v>
      </c>
      <c r="L1789" s="3">
        <v>77</v>
      </c>
      <c r="M1789" s="3">
        <v>6</v>
      </c>
      <c r="N1789" s="3">
        <v>0</v>
      </c>
      <c r="O1789" s="3">
        <v>693</v>
      </c>
      <c r="P1789" s="3">
        <v>1</v>
      </c>
      <c r="Q1789" s="3">
        <v>14518.307725786801</v>
      </c>
      <c r="R1789" s="3">
        <v>0</v>
      </c>
      <c r="S1789" s="3">
        <v>0</v>
      </c>
      <c r="T1789" s="3">
        <v>0</v>
      </c>
      <c r="U1789" s="3">
        <v>3795.65373499625</v>
      </c>
      <c r="V1789" s="3">
        <v>0</v>
      </c>
    </row>
    <row r="1790" spans="1:22" ht="21.75" customHeight="1" x14ac:dyDescent="0.3">
      <c r="A1790" s="3" t="s">
        <v>1816</v>
      </c>
      <c r="B1790" s="3">
        <v>58</v>
      </c>
      <c r="C1790" s="3" t="s">
        <v>31</v>
      </c>
      <c r="D1790" s="3" t="s">
        <v>33</v>
      </c>
      <c r="E1790" s="3">
        <v>19544.6980456237</v>
      </c>
      <c r="F1790" s="3">
        <v>106</v>
      </c>
      <c r="G1790" s="3">
        <v>1959.5122921258301</v>
      </c>
      <c r="H1790" s="3">
        <v>2</v>
      </c>
      <c r="I1790" s="3">
        <v>703.444115464211</v>
      </c>
      <c r="J1790" s="3">
        <v>30</v>
      </c>
      <c r="K1790" s="3">
        <v>656.65089963388004</v>
      </c>
      <c r="L1790" s="3">
        <v>17</v>
      </c>
      <c r="M1790" s="3">
        <v>12</v>
      </c>
      <c r="N1790" s="3">
        <v>4</v>
      </c>
      <c r="O1790" s="3">
        <v>724</v>
      </c>
      <c r="P1790" s="3">
        <v>1</v>
      </c>
      <c r="Q1790" s="3">
        <v>1330.4704134778301</v>
      </c>
      <c r="R1790" s="3">
        <v>5</v>
      </c>
      <c r="S1790" s="3">
        <v>1</v>
      </c>
      <c r="T1790" s="3">
        <v>0</v>
      </c>
      <c r="U1790" s="3">
        <v>13176.835335408199</v>
      </c>
      <c r="V1790" s="3">
        <v>1</v>
      </c>
    </row>
    <row r="1791" spans="1:22" ht="21.75" customHeight="1" x14ac:dyDescent="0.3">
      <c r="A1791" s="3" t="s">
        <v>1817</v>
      </c>
      <c r="B1791" s="3">
        <v>21</v>
      </c>
      <c r="C1791" s="3" t="s">
        <v>28</v>
      </c>
      <c r="D1791" s="3" t="s">
        <v>33</v>
      </c>
      <c r="E1791" s="3">
        <v>64322.860061576503</v>
      </c>
      <c r="F1791" s="3">
        <v>205</v>
      </c>
      <c r="G1791" s="3">
        <v>1499.55987399988</v>
      </c>
      <c r="H1791" s="3">
        <v>11</v>
      </c>
      <c r="I1791" s="3">
        <v>736.38546622693195</v>
      </c>
      <c r="J1791" s="3">
        <v>15</v>
      </c>
      <c r="K1791" s="3">
        <v>643.05260312540099</v>
      </c>
      <c r="L1791" s="3">
        <v>65</v>
      </c>
      <c r="M1791" s="3">
        <v>10</v>
      </c>
      <c r="N1791" s="3">
        <v>8</v>
      </c>
      <c r="O1791" s="3">
        <v>627</v>
      </c>
      <c r="P1791" s="3">
        <v>5</v>
      </c>
      <c r="Q1791" s="3">
        <v>3936.96681031959</v>
      </c>
      <c r="R1791" s="3">
        <v>4</v>
      </c>
      <c r="S1791" s="3">
        <v>0</v>
      </c>
      <c r="T1791" s="3">
        <v>0</v>
      </c>
      <c r="U1791" s="3">
        <v>15004.371331652899</v>
      </c>
      <c r="V1791" s="3">
        <v>1</v>
      </c>
    </row>
    <row r="1792" spans="1:22" ht="21.75" customHeight="1" x14ac:dyDescent="0.3">
      <c r="A1792" s="3" t="s">
        <v>1818</v>
      </c>
      <c r="B1792" s="3">
        <v>51</v>
      </c>
      <c r="C1792" s="3" t="s">
        <v>31</v>
      </c>
      <c r="D1792" s="3" t="s">
        <v>26</v>
      </c>
      <c r="E1792" s="3">
        <v>74576.581603540893</v>
      </c>
      <c r="F1792" s="3">
        <v>116</v>
      </c>
      <c r="G1792" s="3">
        <v>1639.0657427344299</v>
      </c>
      <c r="H1792" s="3">
        <v>5</v>
      </c>
      <c r="I1792" s="3">
        <v>598.45592573069598</v>
      </c>
      <c r="J1792" s="3">
        <v>41</v>
      </c>
      <c r="K1792" s="3">
        <v>336.39311256383098</v>
      </c>
      <c r="L1792" s="3">
        <v>30</v>
      </c>
      <c r="M1792" s="3">
        <v>18</v>
      </c>
      <c r="N1792" s="3">
        <v>5</v>
      </c>
      <c r="O1792" s="3">
        <v>359</v>
      </c>
      <c r="P1792" s="3">
        <v>0</v>
      </c>
      <c r="Q1792" s="3">
        <v>17353.991178218199</v>
      </c>
      <c r="R1792" s="3">
        <v>1</v>
      </c>
      <c r="S1792" s="3">
        <v>0</v>
      </c>
      <c r="T1792" s="3">
        <v>0</v>
      </c>
      <c r="U1792" s="3">
        <v>6718.3386606558397</v>
      </c>
      <c r="V1792" s="3">
        <v>1</v>
      </c>
    </row>
    <row r="1793" spans="1:22" ht="21.75" customHeight="1" x14ac:dyDescent="0.3">
      <c r="A1793" s="3" t="s">
        <v>1819</v>
      </c>
      <c r="B1793" s="3">
        <v>32</v>
      </c>
      <c r="C1793" s="3" t="s">
        <v>31</v>
      </c>
      <c r="D1793" s="3" t="s">
        <v>24</v>
      </c>
      <c r="E1793" s="3">
        <v>45954.338272548703</v>
      </c>
      <c r="F1793" s="3">
        <v>90</v>
      </c>
      <c r="G1793" s="3">
        <v>1453.7517442916901</v>
      </c>
      <c r="H1793" s="3">
        <v>3</v>
      </c>
      <c r="I1793" s="3">
        <v>673.36510417041598</v>
      </c>
      <c r="J1793" s="3">
        <v>40</v>
      </c>
      <c r="K1793" s="3">
        <v>389.83023869640698</v>
      </c>
      <c r="L1793" s="3">
        <v>8</v>
      </c>
      <c r="M1793" s="3">
        <v>18</v>
      </c>
      <c r="N1793" s="3">
        <v>8</v>
      </c>
      <c r="O1793" s="3">
        <v>842</v>
      </c>
      <c r="P1793" s="3">
        <v>3</v>
      </c>
      <c r="Q1793" s="3">
        <v>12559.921457320699</v>
      </c>
      <c r="R1793" s="3">
        <v>5</v>
      </c>
      <c r="S1793" s="3">
        <v>0</v>
      </c>
      <c r="T1793" s="3">
        <v>1</v>
      </c>
      <c r="U1793" s="3">
        <v>9836.2507678979091</v>
      </c>
      <c r="V1793" s="3">
        <v>1</v>
      </c>
    </row>
    <row r="1794" spans="1:22" ht="21.75" customHeight="1" x14ac:dyDescent="0.3">
      <c r="A1794" s="3" t="s">
        <v>1820</v>
      </c>
      <c r="B1794" s="3">
        <v>65</v>
      </c>
      <c r="C1794" s="3" t="s">
        <v>28</v>
      </c>
      <c r="D1794" s="3" t="s">
        <v>26</v>
      </c>
      <c r="E1794" s="3">
        <v>40960.475748971097</v>
      </c>
      <c r="F1794" s="3">
        <v>140</v>
      </c>
      <c r="G1794" s="3">
        <v>626.37741333090298</v>
      </c>
      <c r="H1794" s="3">
        <v>3</v>
      </c>
      <c r="I1794" s="3">
        <v>627.31842537592695</v>
      </c>
      <c r="J1794" s="3">
        <v>6</v>
      </c>
      <c r="K1794" s="3">
        <v>100.84060127803301</v>
      </c>
      <c r="L1794" s="3">
        <v>19</v>
      </c>
      <c r="M1794" s="3">
        <v>9</v>
      </c>
      <c r="N1794" s="3">
        <v>3</v>
      </c>
      <c r="O1794" s="3">
        <v>866</v>
      </c>
      <c r="P1794" s="3">
        <v>0</v>
      </c>
      <c r="Q1794" s="3">
        <v>8219.8919986813708</v>
      </c>
      <c r="R1794" s="3">
        <v>3</v>
      </c>
      <c r="S1794" s="3">
        <v>0</v>
      </c>
      <c r="T1794" s="3">
        <v>0</v>
      </c>
      <c r="U1794" s="3">
        <v>12338.2176085717</v>
      </c>
      <c r="V1794" s="3">
        <v>0</v>
      </c>
    </row>
    <row r="1795" spans="1:22" ht="21.75" customHeight="1" x14ac:dyDescent="0.3">
      <c r="A1795" s="3" t="s">
        <v>1821</v>
      </c>
      <c r="B1795" s="3">
        <v>46</v>
      </c>
      <c r="C1795" s="3" t="s">
        <v>31</v>
      </c>
      <c r="D1795" s="3" t="s">
        <v>26</v>
      </c>
      <c r="E1795" s="3">
        <v>35234.769309697498</v>
      </c>
      <c r="F1795" s="3">
        <v>110</v>
      </c>
      <c r="G1795" s="3">
        <v>3392.5405690171001</v>
      </c>
      <c r="H1795" s="3">
        <v>0</v>
      </c>
      <c r="I1795" s="3">
        <v>456.162166114407</v>
      </c>
      <c r="J1795" s="3">
        <v>16</v>
      </c>
      <c r="K1795" s="3">
        <v>234.010635074335</v>
      </c>
      <c r="L1795" s="3">
        <v>19</v>
      </c>
      <c r="M1795" s="3">
        <v>10</v>
      </c>
      <c r="N1795" s="3">
        <v>1</v>
      </c>
      <c r="O1795" s="3">
        <v>754</v>
      </c>
      <c r="P1795" s="3">
        <v>3</v>
      </c>
      <c r="Q1795" s="3">
        <v>3047.45175187223</v>
      </c>
      <c r="R1795" s="3">
        <v>1</v>
      </c>
      <c r="S1795" s="3">
        <v>0</v>
      </c>
      <c r="T1795" s="3">
        <v>0</v>
      </c>
      <c r="U1795" s="3">
        <v>12551.7701391522</v>
      </c>
      <c r="V1795" s="3">
        <v>0</v>
      </c>
    </row>
    <row r="1796" spans="1:22" ht="21.75" customHeight="1" x14ac:dyDescent="0.3">
      <c r="A1796" s="3" t="s">
        <v>1822</v>
      </c>
      <c r="B1796" s="3">
        <v>68</v>
      </c>
      <c r="C1796" s="3" t="s">
        <v>23</v>
      </c>
      <c r="D1796" s="3" t="s">
        <v>26</v>
      </c>
      <c r="E1796" s="3">
        <v>28975.785370813301</v>
      </c>
      <c r="F1796" s="3">
        <v>25</v>
      </c>
      <c r="G1796" s="3">
        <v>2344.4015297860401</v>
      </c>
      <c r="H1796" s="3">
        <v>5</v>
      </c>
      <c r="I1796" s="3">
        <v>1099.7447271020301</v>
      </c>
      <c r="J1796" s="3">
        <v>23</v>
      </c>
      <c r="K1796" s="3">
        <v>342.50021050308499</v>
      </c>
      <c r="L1796" s="3">
        <v>46</v>
      </c>
      <c r="M1796" s="3">
        <v>15</v>
      </c>
      <c r="N1796" s="3">
        <v>8</v>
      </c>
      <c r="O1796" s="3">
        <v>431</v>
      </c>
      <c r="P1796" s="3">
        <v>1</v>
      </c>
      <c r="Q1796" s="3">
        <v>5540.7468846276897</v>
      </c>
      <c r="R1796" s="3">
        <v>3</v>
      </c>
      <c r="S1796" s="3">
        <v>0</v>
      </c>
      <c r="T1796" s="3">
        <v>0</v>
      </c>
      <c r="U1796" s="3">
        <v>13164.1371737552</v>
      </c>
      <c r="V1796" s="3">
        <v>1</v>
      </c>
    </row>
    <row r="1797" spans="1:22" ht="21.75" customHeight="1" x14ac:dyDescent="0.3">
      <c r="A1797" s="3" t="s">
        <v>1823</v>
      </c>
      <c r="B1797" s="3">
        <v>60</v>
      </c>
      <c r="C1797" s="3" t="s">
        <v>23</v>
      </c>
      <c r="D1797" s="3" t="s">
        <v>24</v>
      </c>
      <c r="E1797" s="3">
        <v>70454.170326413296</v>
      </c>
      <c r="F1797" s="3">
        <v>146</v>
      </c>
      <c r="G1797" s="3">
        <v>1921.7673327427401</v>
      </c>
      <c r="H1797" s="3">
        <v>7</v>
      </c>
      <c r="I1797" s="3">
        <v>736.14249899400602</v>
      </c>
      <c r="J1797" s="3">
        <v>19</v>
      </c>
      <c r="K1797" s="3">
        <v>630.47883066000304</v>
      </c>
      <c r="L1797" s="3">
        <v>0</v>
      </c>
      <c r="M1797" s="3">
        <v>7</v>
      </c>
      <c r="N1797" s="3">
        <v>3</v>
      </c>
      <c r="O1797" s="3">
        <v>401</v>
      </c>
      <c r="P1797" s="3">
        <v>0</v>
      </c>
      <c r="Q1797" s="3">
        <v>15149.222150539799</v>
      </c>
      <c r="R1797" s="3">
        <v>6</v>
      </c>
      <c r="S1797" s="3">
        <v>1</v>
      </c>
      <c r="T1797" s="3">
        <v>0</v>
      </c>
      <c r="U1797" s="3">
        <v>1351.74084506555</v>
      </c>
      <c r="V1797" s="3">
        <v>1</v>
      </c>
    </row>
    <row r="1798" spans="1:22" ht="21.75" customHeight="1" x14ac:dyDescent="0.3">
      <c r="A1798" s="3" t="s">
        <v>1824</v>
      </c>
      <c r="B1798" s="3">
        <v>36</v>
      </c>
      <c r="C1798" s="3" t="s">
        <v>23</v>
      </c>
      <c r="D1798" s="3" t="s">
        <v>33</v>
      </c>
      <c r="E1798" s="3">
        <v>43136.690705517598</v>
      </c>
      <c r="F1798" s="3">
        <v>103</v>
      </c>
      <c r="G1798" s="3">
        <v>1175.8010837724801</v>
      </c>
      <c r="H1798" s="3">
        <v>7</v>
      </c>
      <c r="I1798" s="3">
        <v>870.50279037104997</v>
      </c>
      <c r="J1798" s="3">
        <v>38</v>
      </c>
      <c r="K1798" s="3">
        <v>1065.6574178815199</v>
      </c>
      <c r="L1798" s="3">
        <v>13</v>
      </c>
      <c r="M1798" s="3">
        <v>1</v>
      </c>
      <c r="N1798" s="3">
        <v>1</v>
      </c>
      <c r="O1798" s="3">
        <v>530</v>
      </c>
      <c r="P1798" s="3">
        <v>5</v>
      </c>
      <c r="Q1798" s="3">
        <v>14874.9892476353</v>
      </c>
      <c r="R1798" s="3">
        <v>4</v>
      </c>
      <c r="S1798" s="3">
        <v>0</v>
      </c>
      <c r="T1798" s="3">
        <v>0</v>
      </c>
      <c r="U1798" s="3">
        <v>11049.5347617892</v>
      </c>
      <c r="V1798" s="3">
        <v>1</v>
      </c>
    </row>
    <row r="1799" spans="1:22" ht="21.75" customHeight="1" x14ac:dyDescent="0.3">
      <c r="A1799" s="3" t="s">
        <v>1825</v>
      </c>
      <c r="B1799" s="3">
        <v>59</v>
      </c>
      <c r="C1799" s="3" t="s">
        <v>23</v>
      </c>
      <c r="D1799" s="3" t="s">
        <v>24</v>
      </c>
      <c r="E1799" s="3">
        <v>55432.413626197602</v>
      </c>
      <c r="F1799" s="3">
        <v>146</v>
      </c>
      <c r="G1799" s="3">
        <v>1426.56480431762</v>
      </c>
      <c r="H1799" s="3">
        <v>7</v>
      </c>
      <c r="I1799" s="3">
        <v>857.32190491749896</v>
      </c>
      <c r="J1799" s="3">
        <v>26</v>
      </c>
      <c r="K1799" s="3">
        <v>621.19594318813495</v>
      </c>
      <c r="L1799" s="3">
        <v>0</v>
      </c>
      <c r="M1799" s="3">
        <v>13</v>
      </c>
      <c r="N1799" s="3">
        <v>0</v>
      </c>
      <c r="O1799" s="3">
        <v>870</v>
      </c>
      <c r="P1799" s="3">
        <v>4</v>
      </c>
      <c r="Q1799" s="3">
        <v>17797.918953177301</v>
      </c>
      <c r="R1799" s="3">
        <v>6</v>
      </c>
      <c r="S1799" s="3">
        <v>0</v>
      </c>
      <c r="T1799" s="3">
        <v>0</v>
      </c>
      <c r="U1799" s="3">
        <v>14894.351944661599</v>
      </c>
      <c r="V1799" s="3">
        <v>1</v>
      </c>
    </row>
    <row r="1800" spans="1:22" ht="21.75" customHeight="1" x14ac:dyDescent="0.3">
      <c r="A1800" s="3" t="s">
        <v>1826</v>
      </c>
      <c r="B1800" s="3">
        <v>50</v>
      </c>
      <c r="C1800" s="3" t="s">
        <v>31</v>
      </c>
      <c r="D1800" s="3" t="s">
        <v>24</v>
      </c>
      <c r="E1800" s="3">
        <v>17135.4966459262</v>
      </c>
      <c r="F1800" s="3">
        <v>58</v>
      </c>
      <c r="G1800" s="3">
        <v>562.77253982381706</v>
      </c>
      <c r="H1800" s="3">
        <v>4</v>
      </c>
      <c r="I1800" s="3">
        <v>819.15424878850797</v>
      </c>
      <c r="J1800" s="3">
        <v>1</v>
      </c>
      <c r="K1800" s="3">
        <v>188.85111611059301</v>
      </c>
      <c r="L1800" s="3">
        <v>68</v>
      </c>
      <c r="M1800" s="3">
        <v>16</v>
      </c>
      <c r="N1800" s="3">
        <v>1</v>
      </c>
      <c r="O1800" s="3">
        <v>517</v>
      </c>
      <c r="P1800" s="3">
        <v>2</v>
      </c>
      <c r="Q1800" s="3">
        <v>19919.158989974101</v>
      </c>
      <c r="R1800" s="3">
        <v>2</v>
      </c>
      <c r="S1800" s="3">
        <v>0</v>
      </c>
      <c r="T1800" s="3">
        <v>0</v>
      </c>
      <c r="U1800" s="3">
        <v>10647.508176306899</v>
      </c>
      <c r="V1800" s="3">
        <v>1</v>
      </c>
    </row>
    <row r="1801" spans="1:22" ht="21.75" customHeight="1" x14ac:dyDescent="0.3">
      <c r="A1801" s="3" t="s">
        <v>1827</v>
      </c>
      <c r="B1801" s="3">
        <v>53</v>
      </c>
      <c r="C1801" s="3" t="s">
        <v>31</v>
      </c>
      <c r="D1801" s="3" t="s">
        <v>26</v>
      </c>
      <c r="E1801" s="3">
        <v>68040.878642160998</v>
      </c>
      <c r="F1801" s="3">
        <v>110</v>
      </c>
      <c r="G1801" s="3">
        <v>1875.9511040422899</v>
      </c>
      <c r="H1801" s="3">
        <v>9</v>
      </c>
      <c r="I1801" s="3">
        <v>832.48159111974996</v>
      </c>
      <c r="J1801" s="3">
        <v>0</v>
      </c>
      <c r="K1801" s="3">
        <v>380.65630043957901</v>
      </c>
      <c r="L1801" s="3">
        <v>9</v>
      </c>
      <c r="M1801" s="3">
        <v>16</v>
      </c>
      <c r="N1801" s="3">
        <v>4</v>
      </c>
      <c r="O1801" s="3">
        <v>582</v>
      </c>
      <c r="P1801" s="3">
        <v>1</v>
      </c>
      <c r="Q1801" s="3">
        <v>6733.8704103275104</v>
      </c>
      <c r="R1801" s="3">
        <v>3</v>
      </c>
      <c r="S1801" s="3">
        <v>0</v>
      </c>
      <c r="T1801" s="3">
        <v>0</v>
      </c>
      <c r="U1801" s="3">
        <v>14944.962962699001</v>
      </c>
      <c r="V1801" s="3">
        <v>0</v>
      </c>
    </row>
    <row r="1802" spans="1:22" ht="21.75" customHeight="1" x14ac:dyDescent="0.3">
      <c r="A1802" s="3" t="s">
        <v>1828</v>
      </c>
      <c r="B1802" s="3">
        <v>43</v>
      </c>
      <c r="C1802" s="3" t="s">
        <v>28</v>
      </c>
      <c r="D1802" s="3" t="s">
        <v>26</v>
      </c>
      <c r="E1802" s="3">
        <v>60580.0081020137</v>
      </c>
      <c r="F1802" s="3">
        <v>97</v>
      </c>
      <c r="G1802" s="3">
        <v>1768.9472473328699</v>
      </c>
      <c r="H1802" s="3">
        <v>5</v>
      </c>
      <c r="I1802" s="3">
        <v>693.10397298914199</v>
      </c>
      <c r="J1802" s="3">
        <v>33</v>
      </c>
      <c r="K1802" s="3">
        <v>762.56078743962405</v>
      </c>
      <c r="L1802" s="3">
        <v>72</v>
      </c>
      <c r="M1802" s="3">
        <v>10</v>
      </c>
      <c r="N1802" s="3">
        <v>2</v>
      </c>
      <c r="O1802" s="3">
        <v>890</v>
      </c>
      <c r="P1802" s="3">
        <v>0</v>
      </c>
      <c r="Q1802" s="3">
        <v>17537.061467429499</v>
      </c>
      <c r="R1802" s="3">
        <v>7</v>
      </c>
      <c r="S1802" s="3">
        <v>0</v>
      </c>
      <c r="T1802" s="3">
        <v>0</v>
      </c>
      <c r="U1802" s="3">
        <v>7971.4946500435099</v>
      </c>
      <c r="V1802" s="3">
        <v>1</v>
      </c>
    </row>
    <row r="1803" spans="1:22" ht="21.75" customHeight="1" x14ac:dyDescent="0.3">
      <c r="A1803" s="3" t="s">
        <v>1829</v>
      </c>
      <c r="B1803" s="3">
        <v>64</v>
      </c>
      <c r="C1803" s="3" t="s">
        <v>31</v>
      </c>
      <c r="D1803" s="3" t="s">
        <v>26</v>
      </c>
      <c r="E1803" s="3">
        <v>25795.594395500801</v>
      </c>
      <c r="F1803" s="3">
        <v>8</v>
      </c>
      <c r="G1803" s="3">
        <v>1334.7544619529999</v>
      </c>
      <c r="H1803" s="3">
        <v>4</v>
      </c>
      <c r="I1803" s="3">
        <v>1296.4389039801999</v>
      </c>
      <c r="J1803" s="3">
        <v>26</v>
      </c>
      <c r="K1803" s="3">
        <v>299.22124864750299</v>
      </c>
      <c r="L1803" s="3">
        <v>48</v>
      </c>
      <c r="M1803" s="3">
        <v>0</v>
      </c>
      <c r="N1803" s="3">
        <v>5</v>
      </c>
      <c r="O1803" s="3">
        <v>667</v>
      </c>
      <c r="P1803" s="3">
        <v>0</v>
      </c>
      <c r="Q1803" s="3">
        <v>7548.4668298476599</v>
      </c>
      <c r="R1803" s="3">
        <v>3</v>
      </c>
      <c r="S1803" s="3">
        <v>0</v>
      </c>
      <c r="T1803" s="3">
        <v>0</v>
      </c>
      <c r="U1803" s="3">
        <v>9718.2723346536404</v>
      </c>
      <c r="V1803" s="3">
        <v>0</v>
      </c>
    </row>
    <row r="1804" spans="1:22" ht="21.75" customHeight="1" x14ac:dyDescent="0.3">
      <c r="A1804" s="3" t="s">
        <v>1830</v>
      </c>
      <c r="B1804" s="3">
        <v>54</v>
      </c>
      <c r="C1804" s="3" t="s">
        <v>31</v>
      </c>
      <c r="D1804" s="3" t="s">
        <v>33</v>
      </c>
      <c r="E1804" s="3">
        <v>54662.518786706903</v>
      </c>
      <c r="F1804" s="3">
        <v>32</v>
      </c>
      <c r="G1804" s="3">
        <v>1523.9323401050401</v>
      </c>
      <c r="H1804" s="3">
        <v>3</v>
      </c>
      <c r="I1804" s="3">
        <v>1066.2606665723799</v>
      </c>
      <c r="J1804" s="3">
        <v>36</v>
      </c>
      <c r="K1804" s="3">
        <v>874.80012761437104</v>
      </c>
      <c r="L1804" s="3">
        <v>13</v>
      </c>
      <c r="M1804" s="3">
        <v>18</v>
      </c>
      <c r="N1804" s="3">
        <v>3</v>
      </c>
      <c r="O1804" s="3">
        <v>390</v>
      </c>
      <c r="P1804" s="3">
        <v>2</v>
      </c>
      <c r="Q1804" s="3">
        <v>11250.0473467581</v>
      </c>
      <c r="R1804" s="3">
        <v>1</v>
      </c>
      <c r="S1804" s="3">
        <v>0</v>
      </c>
      <c r="T1804" s="3">
        <v>0</v>
      </c>
      <c r="U1804" s="3">
        <v>7841.5064529887604</v>
      </c>
      <c r="V1804" s="3">
        <v>1</v>
      </c>
    </row>
    <row r="1805" spans="1:22" ht="21.75" customHeight="1" x14ac:dyDescent="0.3">
      <c r="A1805" s="3" t="s">
        <v>1831</v>
      </c>
      <c r="B1805" s="3">
        <v>67</v>
      </c>
      <c r="C1805" s="3" t="s">
        <v>31</v>
      </c>
      <c r="D1805" s="3" t="s">
        <v>33</v>
      </c>
      <c r="E1805" s="3">
        <v>50085.380471496603</v>
      </c>
      <c r="F1805" s="3">
        <v>193</v>
      </c>
      <c r="G1805" s="3">
        <v>1261.18166735506</v>
      </c>
      <c r="H1805" s="3">
        <v>11</v>
      </c>
      <c r="I1805" s="3">
        <v>806.43371146985703</v>
      </c>
      <c r="J1805" s="3">
        <v>49</v>
      </c>
      <c r="K1805" s="3">
        <v>671.13174365006898</v>
      </c>
      <c r="L1805" s="3">
        <v>59</v>
      </c>
      <c r="M1805" s="3">
        <v>0</v>
      </c>
      <c r="N1805" s="3">
        <v>1</v>
      </c>
      <c r="O1805" s="3">
        <v>668</v>
      </c>
      <c r="P1805" s="3">
        <v>1</v>
      </c>
      <c r="Q1805" s="3">
        <v>7604.4727747876304</v>
      </c>
      <c r="R1805" s="3">
        <v>4</v>
      </c>
      <c r="S1805" s="3">
        <v>0</v>
      </c>
      <c r="T1805" s="3">
        <v>0</v>
      </c>
      <c r="U1805" s="3">
        <v>10413.625161018101</v>
      </c>
      <c r="V1805" s="3">
        <v>1</v>
      </c>
    </row>
    <row r="1806" spans="1:22" ht="21.75" customHeight="1" x14ac:dyDescent="0.3">
      <c r="A1806" s="3" t="s">
        <v>1832</v>
      </c>
      <c r="B1806" s="3">
        <v>25</v>
      </c>
      <c r="C1806" s="3" t="s">
        <v>28</v>
      </c>
      <c r="D1806" s="3" t="s">
        <v>33</v>
      </c>
      <c r="E1806" s="3">
        <v>41897.2114428309</v>
      </c>
      <c r="F1806" s="3">
        <v>231</v>
      </c>
      <c r="G1806" s="3">
        <v>1104.69287323549</v>
      </c>
      <c r="H1806" s="3">
        <v>3</v>
      </c>
      <c r="I1806" s="3">
        <v>643.53094741187795</v>
      </c>
      <c r="J1806" s="3">
        <v>5</v>
      </c>
      <c r="K1806" s="3">
        <v>437.11848935402099</v>
      </c>
      <c r="L1806" s="3">
        <v>41</v>
      </c>
      <c r="M1806" s="3">
        <v>3</v>
      </c>
      <c r="N1806" s="3">
        <v>6</v>
      </c>
      <c r="O1806" s="3">
        <v>438</v>
      </c>
      <c r="P1806" s="3">
        <v>4</v>
      </c>
      <c r="Q1806" s="3">
        <v>16620.5124308417</v>
      </c>
      <c r="R1806" s="3">
        <v>7</v>
      </c>
      <c r="S1806" s="3">
        <v>0</v>
      </c>
      <c r="T1806" s="3">
        <v>0</v>
      </c>
      <c r="U1806" s="3">
        <v>11575.5367274402</v>
      </c>
      <c r="V1806" s="3">
        <v>1</v>
      </c>
    </row>
    <row r="1807" spans="1:22" ht="21.75" customHeight="1" x14ac:dyDescent="0.3">
      <c r="A1807" s="3" t="s">
        <v>1833</v>
      </c>
      <c r="B1807" s="3">
        <v>38</v>
      </c>
      <c r="C1807" s="3" t="s">
        <v>23</v>
      </c>
      <c r="D1807" s="3" t="s">
        <v>24</v>
      </c>
      <c r="E1807" s="3">
        <v>10000</v>
      </c>
      <c r="F1807" s="3">
        <v>131</v>
      </c>
      <c r="G1807" s="3">
        <v>878.89010248526597</v>
      </c>
      <c r="H1807" s="3">
        <v>3</v>
      </c>
      <c r="I1807" s="3">
        <v>758.41270504482202</v>
      </c>
      <c r="J1807" s="3">
        <v>37</v>
      </c>
      <c r="K1807" s="3">
        <v>21.723147428555801</v>
      </c>
      <c r="L1807" s="3">
        <v>58</v>
      </c>
      <c r="M1807" s="3">
        <v>6</v>
      </c>
      <c r="N1807" s="3">
        <v>5</v>
      </c>
      <c r="O1807" s="3">
        <v>642</v>
      </c>
      <c r="P1807" s="3">
        <v>4</v>
      </c>
      <c r="Q1807" s="3">
        <v>8522.4209875451597</v>
      </c>
      <c r="R1807" s="3">
        <v>7</v>
      </c>
      <c r="S1807" s="3">
        <v>0</v>
      </c>
      <c r="T1807" s="3">
        <v>0</v>
      </c>
      <c r="U1807" s="3">
        <v>2672.6110262918801</v>
      </c>
      <c r="V1807" s="3">
        <v>1</v>
      </c>
    </row>
    <row r="1808" spans="1:22" ht="21.75" customHeight="1" x14ac:dyDescent="0.3">
      <c r="A1808" s="3" t="s">
        <v>1834</v>
      </c>
      <c r="B1808" s="3">
        <v>49</v>
      </c>
      <c r="C1808" s="3" t="s">
        <v>31</v>
      </c>
      <c r="D1808" s="3" t="s">
        <v>26</v>
      </c>
      <c r="E1808" s="3">
        <v>38114.073288475302</v>
      </c>
      <c r="F1808" s="3">
        <v>53</v>
      </c>
      <c r="G1808" s="3">
        <v>683.34602615174902</v>
      </c>
      <c r="H1808" s="3">
        <v>3</v>
      </c>
      <c r="I1808" s="3">
        <v>946.16753073011103</v>
      </c>
      <c r="J1808" s="3">
        <v>26</v>
      </c>
      <c r="K1808" s="3">
        <v>751.87509037496898</v>
      </c>
      <c r="L1808" s="3">
        <v>24</v>
      </c>
      <c r="M1808" s="3">
        <v>19</v>
      </c>
      <c r="N1808" s="3">
        <v>7</v>
      </c>
      <c r="O1808" s="3">
        <v>413</v>
      </c>
      <c r="P1808" s="3">
        <v>4</v>
      </c>
      <c r="Q1808" s="3">
        <v>15885.796640963101</v>
      </c>
      <c r="R1808" s="3">
        <v>1</v>
      </c>
      <c r="S1808" s="3">
        <v>0</v>
      </c>
      <c r="T1808" s="3">
        <v>0</v>
      </c>
      <c r="U1808" s="3">
        <v>8334.8594793525408</v>
      </c>
      <c r="V1808" s="3">
        <v>1</v>
      </c>
    </row>
    <row r="1809" spans="1:22" ht="21.75" customHeight="1" x14ac:dyDescent="0.3">
      <c r="A1809" s="3" t="s">
        <v>1835</v>
      </c>
      <c r="B1809" s="3">
        <v>26</v>
      </c>
      <c r="C1809" s="3" t="s">
        <v>28</v>
      </c>
      <c r="D1809" s="3" t="s">
        <v>24</v>
      </c>
      <c r="E1809" s="3">
        <v>55443.7606239702</v>
      </c>
      <c r="F1809" s="3">
        <v>108</v>
      </c>
      <c r="G1809" s="3">
        <v>938.47696678069303</v>
      </c>
      <c r="H1809" s="3">
        <v>5</v>
      </c>
      <c r="I1809" s="3">
        <v>1324.97903238771</v>
      </c>
      <c r="J1809" s="3">
        <v>47</v>
      </c>
      <c r="K1809" s="3">
        <v>660.92055038987803</v>
      </c>
      <c r="L1809" s="3">
        <v>35</v>
      </c>
      <c r="M1809" s="3">
        <v>0</v>
      </c>
      <c r="N1809" s="3">
        <v>9</v>
      </c>
      <c r="O1809" s="3">
        <v>321</v>
      </c>
      <c r="P1809" s="3">
        <v>1</v>
      </c>
      <c r="Q1809" s="3">
        <v>14872.8711226328</v>
      </c>
      <c r="R1809" s="3">
        <v>4</v>
      </c>
      <c r="S1809" s="3">
        <v>0</v>
      </c>
      <c r="T1809" s="3">
        <v>0</v>
      </c>
      <c r="U1809" s="3">
        <v>8124.6849082396702</v>
      </c>
      <c r="V1809" s="3">
        <v>1</v>
      </c>
    </row>
    <row r="1810" spans="1:22" ht="21.75" customHeight="1" x14ac:dyDescent="0.3">
      <c r="A1810" s="3" t="s">
        <v>1836</v>
      </c>
      <c r="B1810" s="3">
        <v>29</v>
      </c>
      <c r="C1810" s="3" t="s">
        <v>28</v>
      </c>
      <c r="D1810" s="3" t="s">
        <v>33</v>
      </c>
      <c r="E1810" s="3">
        <v>40125.830889971701</v>
      </c>
      <c r="F1810" s="3">
        <v>91</v>
      </c>
      <c r="G1810" s="3">
        <v>999.89702176547098</v>
      </c>
      <c r="H1810" s="3">
        <v>5</v>
      </c>
      <c r="I1810" s="3">
        <v>319.433359367234</v>
      </c>
      <c r="J1810" s="3">
        <v>15</v>
      </c>
      <c r="K1810" s="3">
        <v>618.15499442033104</v>
      </c>
      <c r="L1810" s="3">
        <v>34</v>
      </c>
      <c r="M1810" s="3">
        <v>10</v>
      </c>
      <c r="N1810" s="3">
        <v>4</v>
      </c>
      <c r="O1810" s="3">
        <v>322</v>
      </c>
      <c r="P1810" s="3">
        <v>5</v>
      </c>
      <c r="Q1810" s="3">
        <v>18833.065173402101</v>
      </c>
      <c r="R1810" s="3">
        <v>6</v>
      </c>
      <c r="S1810" s="3">
        <v>0</v>
      </c>
      <c r="T1810" s="3">
        <v>0</v>
      </c>
      <c r="U1810" s="3">
        <v>5552.0964929599404</v>
      </c>
      <c r="V1810" s="3">
        <v>1</v>
      </c>
    </row>
    <row r="1811" spans="1:22" ht="21.75" customHeight="1" x14ac:dyDescent="0.3">
      <c r="A1811" s="3" t="s">
        <v>1837</v>
      </c>
      <c r="B1811" s="3">
        <v>60</v>
      </c>
      <c r="C1811" s="3" t="s">
        <v>28</v>
      </c>
      <c r="D1811" s="3" t="s">
        <v>26</v>
      </c>
      <c r="E1811" s="3">
        <v>46009.489338338703</v>
      </c>
      <c r="F1811" s="3">
        <v>129</v>
      </c>
      <c r="G1811" s="3">
        <v>2371.3595416345802</v>
      </c>
      <c r="H1811" s="3">
        <v>4</v>
      </c>
      <c r="I1811" s="3">
        <v>1030.9211655246199</v>
      </c>
      <c r="J1811" s="3">
        <v>34</v>
      </c>
      <c r="K1811" s="3">
        <v>1168.7751156967299</v>
      </c>
      <c r="L1811" s="3">
        <v>10</v>
      </c>
      <c r="M1811" s="3">
        <v>12</v>
      </c>
      <c r="N1811" s="3">
        <v>2</v>
      </c>
      <c r="O1811" s="3">
        <v>364</v>
      </c>
      <c r="P1811" s="3">
        <v>4</v>
      </c>
      <c r="Q1811" s="3">
        <v>15506.811819172601</v>
      </c>
      <c r="R1811" s="3">
        <v>3</v>
      </c>
      <c r="S1811" s="3">
        <v>1</v>
      </c>
      <c r="T1811" s="3">
        <v>0</v>
      </c>
      <c r="U1811" s="3">
        <v>9440.9876129494605</v>
      </c>
      <c r="V1811" s="3">
        <v>1</v>
      </c>
    </row>
    <row r="1812" spans="1:22" ht="21.75" customHeight="1" x14ac:dyDescent="0.3">
      <c r="A1812" s="3" t="s">
        <v>1838</v>
      </c>
      <c r="B1812" s="3">
        <v>51</v>
      </c>
      <c r="C1812" s="3" t="s">
        <v>23</v>
      </c>
      <c r="D1812" s="3" t="s">
        <v>33</v>
      </c>
      <c r="E1812" s="3">
        <v>76941.622147828501</v>
      </c>
      <c r="F1812" s="3">
        <v>48</v>
      </c>
      <c r="G1812" s="3">
        <v>1005.08641437638</v>
      </c>
      <c r="H1812" s="3">
        <v>11</v>
      </c>
      <c r="I1812" s="3">
        <v>1194.3532728725199</v>
      </c>
      <c r="J1812" s="3">
        <v>26</v>
      </c>
      <c r="K1812" s="3">
        <v>265.98361474555998</v>
      </c>
      <c r="L1812" s="3">
        <v>9</v>
      </c>
      <c r="M1812" s="3">
        <v>2</v>
      </c>
      <c r="N1812" s="3">
        <v>3</v>
      </c>
      <c r="O1812" s="3">
        <v>870</v>
      </c>
      <c r="P1812" s="3">
        <v>3</v>
      </c>
      <c r="Q1812" s="3">
        <v>23214.8801840161</v>
      </c>
      <c r="R1812" s="3">
        <v>2</v>
      </c>
      <c r="S1812" s="3">
        <v>0</v>
      </c>
      <c r="T1812" s="3">
        <v>0</v>
      </c>
      <c r="U1812" s="3">
        <v>4051.0516021548201</v>
      </c>
      <c r="V1812" s="3">
        <v>0</v>
      </c>
    </row>
    <row r="1813" spans="1:22" ht="21.75" customHeight="1" x14ac:dyDescent="0.3">
      <c r="A1813" s="3" t="s">
        <v>1839</v>
      </c>
      <c r="B1813" s="3">
        <v>53</v>
      </c>
      <c r="C1813" s="3" t="s">
        <v>31</v>
      </c>
      <c r="D1813" s="3" t="s">
        <v>26</v>
      </c>
      <c r="E1813" s="3">
        <v>48604.855799366902</v>
      </c>
      <c r="F1813" s="3">
        <v>123</v>
      </c>
      <c r="G1813" s="3">
        <v>10</v>
      </c>
      <c r="H1813" s="3">
        <v>10</v>
      </c>
      <c r="I1813" s="3">
        <v>279.64853553316902</v>
      </c>
      <c r="J1813" s="3">
        <v>34</v>
      </c>
      <c r="K1813" s="3">
        <v>880.39694766183698</v>
      </c>
      <c r="L1813" s="3">
        <v>7</v>
      </c>
      <c r="M1813" s="3">
        <v>7</v>
      </c>
      <c r="N1813" s="3">
        <v>4</v>
      </c>
      <c r="O1813" s="3">
        <v>759</v>
      </c>
      <c r="P1813" s="3">
        <v>0</v>
      </c>
      <c r="Q1813" s="3">
        <v>8144.6018859364203</v>
      </c>
      <c r="R1813" s="3">
        <v>5</v>
      </c>
      <c r="S1813" s="3">
        <v>1</v>
      </c>
      <c r="T1813" s="3">
        <v>0</v>
      </c>
      <c r="U1813" s="3">
        <v>4018.3181720176699</v>
      </c>
      <c r="V1813" s="3">
        <v>1</v>
      </c>
    </row>
    <row r="1814" spans="1:22" ht="21.75" customHeight="1" x14ac:dyDescent="0.3">
      <c r="A1814" s="3" t="s">
        <v>1840</v>
      </c>
      <c r="B1814" s="3">
        <v>47</v>
      </c>
      <c r="C1814" s="3" t="s">
        <v>28</v>
      </c>
      <c r="D1814" s="3" t="s">
        <v>26</v>
      </c>
      <c r="E1814" s="3">
        <v>12257.6093450965</v>
      </c>
      <c r="F1814" s="3">
        <v>151</v>
      </c>
      <c r="G1814" s="3">
        <v>1733.3536139120799</v>
      </c>
      <c r="H1814" s="3">
        <v>10</v>
      </c>
      <c r="I1814" s="3">
        <v>736.59719314405402</v>
      </c>
      <c r="J1814" s="3">
        <v>35</v>
      </c>
      <c r="K1814" s="3">
        <v>453.37406544809102</v>
      </c>
      <c r="L1814" s="3">
        <v>22</v>
      </c>
      <c r="M1814" s="3">
        <v>11</v>
      </c>
      <c r="N1814" s="3">
        <v>4</v>
      </c>
      <c r="O1814" s="3">
        <v>413</v>
      </c>
      <c r="P1814" s="3">
        <v>3</v>
      </c>
      <c r="Q1814" s="3">
        <v>16769.915205173998</v>
      </c>
      <c r="R1814" s="3">
        <v>4</v>
      </c>
      <c r="S1814" s="3">
        <v>0</v>
      </c>
      <c r="T1814" s="3">
        <v>1</v>
      </c>
      <c r="U1814" s="3">
        <v>5107.3765449981302</v>
      </c>
      <c r="V1814" s="3">
        <v>1</v>
      </c>
    </row>
    <row r="1815" spans="1:22" ht="21.75" customHeight="1" x14ac:dyDescent="0.3">
      <c r="A1815" s="3" t="s">
        <v>1841</v>
      </c>
      <c r="B1815" s="3">
        <v>34</v>
      </c>
      <c r="C1815" s="3" t="s">
        <v>23</v>
      </c>
      <c r="D1815" s="3" t="s">
        <v>24</v>
      </c>
      <c r="E1815" s="3">
        <v>46672.693508290497</v>
      </c>
      <c r="F1815" s="3">
        <v>101</v>
      </c>
      <c r="G1815" s="3">
        <v>1998.88689402671</v>
      </c>
      <c r="H1815" s="3">
        <v>8</v>
      </c>
      <c r="I1815" s="3">
        <v>427.41870942093601</v>
      </c>
      <c r="J1815" s="3">
        <v>37</v>
      </c>
      <c r="K1815" s="3">
        <v>563.78748643170002</v>
      </c>
      <c r="L1815" s="3">
        <v>5</v>
      </c>
      <c r="M1815" s="3">
        <v>1</v>
      </c>
      <c r="N1815" s="3">
        <v>5</v>
      </c>
      <c r="O1815" s="3">
        <v>796</v>
      </c>
      <c r="P1815" s="3">
        <v>1</v>
      </c>
      <c r="Q1815" s="3">
        <v>14407.4383398338</v>
      </c>
      <c r="R1815" s="3">
        <v>3</v>
      </c>
      <c r="S1815" s="3">
        <v>0</v>
      </c>
      <c r="T1815" s="3">
        <v>0</v>
      </c>
      <c r="U1815" s="3">
        <v>2414.1646557846302</v>
      </c>
      <c r="V1815" s="3">
        <v>0</v>
      </c>
    </row>
    <row r="1816" spans="1:22" ht="21.75" customHeight="1" x14ac:dyDescent="0.3">
      <c r="A1816" s="3" t="s">
        <v>1842</v>
      </c>
      <c r="B1816" s="3">
        <v>49</v>
      </c>
      <c r="C1816" s="3" t="s">
        <v>28</v>
      </c>
      <c r="D1816" s="3" t="s">
        <v>24</v>
      </c>
      <c r="E1816" s="3">
        <v>51789.093612105702</v>
      </c>
      <c r="F1816" s="3">
        <v>168</v>
      </c>
      <c r="G1816" s="3">
        <v>2275.01248171827</v>
      </c>
      <c r="H1816" s="3">
        <v>7</v>
      </c>
      <c r="I1816" s="3">
        <v>950.68536408696195</v>
      </c>
      <c r="J1816" s="3">
        <v>27</v>
      </c>
      <c r="K1816" s="3">
        <v>578.03436659107501</v>
      </c>
      <c r="L1816" s="3">
        <v>77</v>
      </c>
      <c r="M1816" s="3">
        <v>0</v>
      </c>
      <c r="N1816" s="3">
        <v>8</v>
      </c>
      <c r="O1816" s="3">
        <v>781</v>
      </c>
      <c r="P1816" s="3">
        <v>4</v>
      </c>
      <c r="Q1816" s="3">
        <v>7472.6458798117001</v>
      </c>
      <c r="R1816" s="3">
        <v>5</v>
      </c>
      <c r="S1816" s="3">
        <v>0</v>
      </c>
      <c r="T1816" s="3">
        <v>0</v>
      </c>
      <c r="U1816" s="3">
        <v>4796.0584690358301</v>
      </c>
      <c r="V1816" s="3">
        <v>1</v>
      </c>
    </row>
    <row r="1817" spans="1:22" ht="21.75" customHeight="1" x14ac:dyDescent="0.3">
      <c r="A1817" s="3" t="s">
        <v>1843</v>
      </c>
      <c r="B1817" s="3">
        <v>56</v>
      </c>
      <c r="C1817" s="3" t="s">
        <v>28</v>
      </c>
      <c r="D1817" s="3" t="s">
        <v>33</v>
      </c>
      <c r="E1817" s="3">
        <v>35143.616174685703</v>
      </c>
      <c r="F1817" s="3">
        <v>71</v>
      </c>
      <c r="G1817" s="3">
        <v>1632.9313463098799</v>
      </c>
      <c r="H1817" s="3">
        <v>9</v>
      </c>
      <c r="I1817" s="3">
        <v>674.57717367555699</v>
      </c>
      <c r="J1817" s="3">
        <v>2</v>
      </c>
      <c r="K1817" s="3">
        <v>708.64930987869002</v>
      </c>
      <c r="L1817" s="3">
        <v>63</v>
      </c>
      <c r="M1817" s="3">
        <v>19</v>
      </c>
      <c r="N1817" s="3">
        <v>3</v>
      </c>
      <c r="O1817" s="3">
        <v>839</v>
      </c>
      <c r="P1817" s="3">
        <v>4</v>
      </c>
      <c r="Q1817" s="3">
        <v>17740.356510278802</v>
      </c>
      <c r="R1817" s="3">
        <v>5</v>
      </c>
      <c r="S1817" s="3">
        <v>0</v>
      </c>
      <c r="T1817" s="3">
        <v>0</v>
      </c>
      <c r="U1817" s="3">
        <v>16182.2558759651</v>
      </c>
      <c r="V1817" s="3">
        <v>1</v>
      </c>
    </row>
    <row r="1818" spans="1:22" ht="21.75" customHeight="1" x14ac:dyDescent="0.3">
      <c r="A1818" s="3" t="s">
        <v>1844</v>
      </c>
      <c r="B1818" s="3">
        <v>48</v>
      </c>
      <c r="C1818" s="3" t="s">
        <v>28</v>
      </c>
      <c r="D1818" s="3" t="s">
        <v>24</v>
      </c>
      <c r="E1818" s="3">
        <v>63225.4747233382</v>
      </c>
      <c r="F1818" s="3">
        <v>65</v>
      </c>
      <c r="G1818" s="3">
        <v>587.91291184776605</v>
      </c>
      <c r="H1818" s="3">
        <v>5</v>
      </c>
      <c r="I1818" s="3">
        <v>754.45132659195599</v>
      </c>
      <c r="J1818" s="3">
        <v>40</v>
      </c>
      <c r="K1818" s="3">
        <v>321.37111931544098</v>
      </c>
      <c r="L1818" s="3">
        <v>72</v>
      </c>
      <c r="M1818" s="3">
        <v>13</v>
      </c>
      <c r="N1818" s="3">
        <v>6</v>
      </c>
      <c r="O1818" s="3">
        <v>538</v>
      </c>
      <c r="P1818" s="3">
        <v>4</v>
      </c>
      <c r="Q1818" s="3">
        <v>17105.840733945101</v>
      </c>
      <c r="R1818" s="3">
        <v>2</v>
      </c>
      <c r="S1818" s="3">
        <v>0</v>
      </c>
      <c r="T1818" s="3">
        <v>0</v>
      </c>
      <c r="U1818" s="3">
        <v>2996.5907070860399</v>
      </c>
      <c r="V1818" s="3">
        <v>1</v>
      </c>
    </row>
    <row r="1819" spans="1:22" ht="21.75" customHeight="1" x14ac:dyDescent="0.3">
      <c r="A1819" s="3" t="s">
        <v>1845</v>
      </c>
      <c r="B1819" s="3">
        <v>41</v>
      </c>
      <c r="C1819" s="3" t="s">
        <v>28</v>
      </c>
      <c r="D1819" s="3" t="s">
        <v>24</v>
      </c>
      <c r="E1819" s="3">
        <v>23679.8784946212</v>
      </c>
      <c r="F1819" s="3">
        <v>52</v>
      </c>
      <c r="G1819" s="3">
        <v>860.85629972197796</v>
      </c>
      <c r="H1819" s="3">
        <v>10</v>
      </c>
      <c r="I1819" s="3">
        <v>656.13046745253405</v>
      </c>
      <c r="J1819" s="3">
        <v>30</v>
      </c>
      <c r="K1819" s="3">
        <v>1098.44983556439</v>
      </c>
      <c r="L1819" s="3">
        <v>45</v>
      </c>
      <c r="M1819" s="3">
        <v>14</v>
      </c>
      <c r="N1819" s="3">
        <v>6</v>
      </c>
      <c r="O1819" s="3">
        <v>556</v>
      </c>
      <c r="P1819" s="3">
        <v>2</v>
      </c>
      <c r="Q1819" s="3">
        <v>8129.8821714202904</v>
      </c>
      <c r="R1819" s="3">
        <v>1</v>
      </c>
      <c r="S1819" s="3">
        <v>0</v>
      </c>
      <c r="T1819" s="3">
        <v>0</v>
      </c>
      <c r="U1819" s="3">
        <v>3936.2266800396701</v>
      </c>
      <c r="V1819" s="3">
        <v>1</v>
      </c>
    </row>
    <row r="1820" spans="1:22" ht="21.75" customHeight="1" x14ac:dyDescent="0.3">
      <c r="A1820" s="3" t="s">
        <v>1846</v>
      </c>
      <c r="B1820" s="3">
        <v>23</v>
      </c>
      <c r="C1820" s="3" t="s">
        <v>28</v>
      </c>
      <c r="D1820" s="3" t="s">
        <v>24</v>
      </c>
      <c r="E1820" s="3">
        <v>47520.660216963603</v>
      </c>
      <c r="F1820" s="3">
        <v>14</v>
      </c>
      <c r="G1820" s="3">
        <v>1980.13131076796</v>
      </c>
      <c r="H1820" s="3">
        <v>8</v>
      </c>
      <c r="I1820" s="3">
        <v>1052.0572014688901</v>
      </c>
      <c r="J1820" s="3">
        <v>2</v>
      </c>
      <c r="K1820" s="3">
        <v>223.608750690455</v>
      </c>
      <c r="L1820" s="3">
        <v>37</v>
      </c>
      <c r="M1820" s="3">
        <v>3</v>
      </c>
      <c r="N1820" s="3">
        <v>5</v>
      </c>
      <c r="O1820" s="3">
        <v>584</v>
      </c>
      <c r="P1820" s="3">
        <v>2</v>
      </c>
      <c r="Q1820" s="3">
        <v>1970.21165190894</v>
      </c>
      <c r="R1820" s="3">
        <v>1</v>
      </c>
      <c r="S1820" s="3">
        <v>0</v>
      </c>
      <c r="T1820" s="3">
        <v>0</v>
      </c>
      <c r="U1820" s="3">
        <v>8583.5562506892202</v>
      </c>
      <c r="V1820" s="3">
        <v>0</v>
      </c>
    </row>
    <row r="1821" spans="1:22" ht="21.75" customHeight="1" x14ac:dyDescent="0.3">
      <c r="A1821" s="3" t="s">
        <v>1847</v>
      </c>
      <c r="B1821" s="3">
        <v>39</v>
      </c>
      <c r="C1821" s="3" t="s">
        <v>23</v>
      </c>
      <c r="D1821" s="3" t="s">
        <v>26</v>
      </c>
      <c r="E1821" s="3">
        <v>23472.3397758188</v>
      </c>
      <c r="F1821" s="3">
        <v>71</v>
      </c>
      <c r="G1821" s="3">
        <v>2667.2318240764898</v>
      </c>
      <c r="H1821" s="3">
        <v>4</v>
      </c>
      <c r="I1821" s="3">
        <v>880.16153620934801</v>
      </c>
      <c r="J1821" s="3">
        <v>37</v>
      </c>
      <c r="K1821" s="3">
        <v>410.81130627389302</v>
      </c>
      <c r="L1821" s="3">
        <v>24</v>
      </c>
      <c r="M1821" s="3">
        <v>19</v>
      </c>
      <c r="N1821" s="3">
        <v>0</v>
      </c>
      <c r="O1821" s="3">
        <v>703</v>
      </c>
      <c r="P1821" s="3">
        <v>5</v>
      </c>
      <c r="Q1821" s="3">
        <v>11373.6095346118</v>
      </c>
      <c r="R1821" s="3">
        <v>4</v>
      </c>
      <c r="S1821" s="3">
        <v>0</v>
      </c>
      <c r="T1821" s="3">
        <v>0</v>
      </c>
      <c r="U1821" s="3">
        <v>3270.2465650930799</v>
      </c>
      <c r="V1821" s="3">
        <v>1</v>
      </c>
    </row>
    <row r="1822" spans="1:22" ht="21.75" customHeight="1" x14ac:dyDescent="0.3">
      <c r="A1822" s="3" t="s">
        <v>1848</v>
      </c>
      <c r="B1822" s="3">
        <v>51</v>
      </c>
      <c r="C1822" s="3" t="s">
        <v>31</v>
      </c>
      <c r="D1822" s="3" t="s">
        <v>24</v>
      </c>
      <c r="E1822" s="3">
        <v>44677.621085764396</v>
      </c>
      <c r="F1822" s="3">
        <v>75</v>
      </c>
      <c r="G1822" s="3">
        <v>585.68533244555397</v>
      </c>
      <c r="H1822" s="3">
        <v>9</v>
      </c>
      <c r="I1822" s="3">
        <v>880.82436741388005</v>
      </c>
      <c r="J1822" s="3">
        <v>23</v>
      </c>
      <c r="K1822" s="3">
        <v>960.84409223339503</v>
      </c>
      <c r="L1822" s="3">
        <v>1</v>
      </c>
      <c r="M1822" s="3">
        <v>6</v>
      </c>
      <c r="N1822" s="3">
        <v>8</v>
      </c>
      <c r="O1822" s="3">
        <v>345</v>
      </c>
      <c r="P1822" s="3">
        <v>4</v>
      </c>
      <c r="Q1822" s="3">
        <v>7885.7979752094298</v>
      </c>
      <c r="R1822" s="3">
        <v>4</v>
      </c>
      <c r="S1822" s="3">
        <v>0</v>
      </c>
      <c r="T1822" s="3">
        <v>0</v>
      </c>
      <c r="U1822" s="3">
        <v>3940.27370339962</v>
      </c>
      <c r="V1822" s="3">
        <v>1</v>
      </c>
    </row>
    <row r="1823" spans="1:22" ht="21.75" customHeight="1" x14ac:dyDescent="0.3">
      <c r="A1823" s="3" t="s">
        <v>1849</v>
      </c>
      <c r="B1823" s="3">
        <v>55</v>
      </c>
      <c r="C1823" s="3" t="s">
        <v>31</v>
      </c>
      <c r="D1823" s="3" t="s">
        <v>33</v>
      </c>
      <c r="E1823" s="3">
        <v>62746.337488915102</v>
      </c>
      <c r="F1823" s="3">
        <v>46</v>
      </c>
      <c r="G1823" s="3">
        <v>1669.5342349723301</v>
      </c>
      <c r="H1823" s="3">
        <v>3</v>
      </c>
      <c r="I1823" s="3">
        <v>856.21763877850901</v>
      </c>
      <c r="J1823" s="3">
        <v>25</v>
      </c>
      <c r="K1823" s="3">
        <v>794.95495009127603</v>
      </c>
      <c r="L1823" s="3">
        <v>23</v>
      </c>
      <c r="M1823" s="3">
        <v>0</v>
      </c>
      <c r="N1823" s="3">
        <v>5</v>
      </c>
      <c r="O1823" s="3">
        <v>755</v>
      </c>
      <c r="P1823" s="3">
        <v>0</v>
      </c>
      <c r="Q1823" s="3">
        <v>12977.559998849199</v>
      </c>
      <c r="R1823" s="3">
        <v>4</v>
      </c>
      <c r="S1823" s="3">
        <v>0</v>
      </c>
      <c r="T1823" s="3">
        <v>0</v>
      </c>
      <c r="U1823" s="3">
        <v>2541.2887572857799</v>
      </c>
      <c r="V1823" s="3">
        <v>1</v>
      </c>
    </row>
    <row r="1824" spans="1:22" ht="21.75" customHeight="1" x14ac:dyDescent="0.3">
      <c r="A1824" s="3" t="s">
        <v>1850</v>
      </c>
      <c r="B1824" s="3">
        <v>69</v>
      </c>
      <c r="C1824" s="3" t="s">
        <v>31</v>
      </c>
      <c r="D1824" s="3" t="s">
        <v>26</v>
      </c>
      <c r="E1824" s="3">
        <v>47089.761310139103</v>
      </c>
      <c r="F1824" s="3">
        <v>54</v>
      </c>
      <c r="G1824" s="3">
        <v>1056.04765223242</v>
      </c>
      <c r="H1824" s="3">
        <v>5</v>
      </c>
      <c r="I1824" s="3">
        <v>1000.37180815825</v>
      </c>
      <c r="J1824" s="3">
        <v>40</v>
      </c>
      <c r="K1824" s="3">
        <v>410.82827629437003</v>
      </c>
      <c r="L1824" s="3">
        <v>66</v>
      </c>
      <c r="M1824" s="3">
        <v>4</v>
      </c>
      <c r="N1824" s="3">
        <v>2</v>
      </c>
      <c r="O1824" s="3">
        <v>691</v>
      </c>
      <c r="P1824" s="3">
        <v>2</v>
      </c>
      <c r="Q1824" s="3">
        <v>12065.852926092</v>
      </c>
      <c r="R1824" s="3">
        <v>1</v>
      </c>
      <c r="S1824" s="3">
        <v>0</v>
      </c>
      <c r="T1824" s="3">
        <v>0</v>
      </c>
      <c r="U1824" s="3">
        <v>8066.7383904071003</v>
      </c>
      <c r="V1824" s="3">
        <v>0</v>
      </c>
    </row>
    <row r="1825" spans="1:22" ht="21.75" customHeight="1" x14ac:dyDescent="0.3">
      <c r="A1825" s="3" t="s">
        <v>1851</v>
      </c>
      <c r="B1825" s="3">
        <v>23</v>
      </c>
      <c r="C1825" s="3" t="s">
        <v>31</v>
      </c>
      <c r="D1825" s="3" t="s">
        <v>26</v>
      </c>
      <c r="E1825" s="3">
        <v>46039.0368673095</v>
      </c>
      <c r="F1825" s="3">
        <v>11</v>
      </c>
      <c r="G1825" s="3">
        <v>840.74392964402296</v>
      </c>
      <c r="H1825" s="3">
        <v>3</v>
      </c>
      <c r="I1825" s="3">
        <v>708.30985080028699</v>
      </c>
      <c r="J1825" s="3">
        <v>46</v>
      </c>
      <c r="K1825" s="3">
        <v>670.077390516798</v>
      </c>
      <c r="L1825" s="3">
        <v>70</v>
      </c>
      <c r="M1825" s="3">
        <v>13</v>
      </c>
      <c r="N1825" s="3">
        <v>1</v>
      </c>
      <c r="O1825" s="3">
        <v>765</v>
      </c>
      <c r="P1825" s="3">
        <v>5</v>
      </c>
      <c r="Q1825" s="3">
        <v>22689.350792221801</v>
      </c>
      <c r="R1825" s="3">
        <v>7</v>
      </c>
      <c r="S1825" s="3">
        <v>1</v>
      </c>
      <c r="T1825" s="3">
        <v>1</v>
      </c>
      <c r="U1825" s="3">
        <v>6948.4906588663298</v>
      </c>
      <c r="V1825" s="3">
        <v>1</v>
      </c>
    </row>
    <row r="1826" spans="1:22" ht="21.75" customHeight="1" x14ac:dyDescent="0.3">
      <c r="A1826" s="3" t="s">
        <v>1852</v>
      </c>
      <c r="B1826" s="3">
        <v>46</v>
      </c>
      <c r="C1826" s="3" t="s">
        <v>23</v>
      </c>
      <c r="D1826" s="3" t="s">
        <v>24</v>
      </c>
      <c r="E1826" s="3">
        <v>50499.861413635699</v>
      </c>
      <c r="F1826" s="3">
        <v>229</v>
      </c>
      <c r="G1826" s="3">
        <v>1527.9974448069499</v>
      </c>
      <c r="H1826" s="3">
        <v>7</v>
      </c>
      <c r="I1826" s="3">
        <v>1395.2711756393201</v>
      </c>
      <c r="J1826" s="3">
        <v>27</v>
      </c>
      <c r="K1826" s="3">
        <v>230.65344210059399</v>
      </c>
      <c r="L1826" s="3">
        <v>60</v>
      </c>
      <c r="M1826" s="3">
        <v>5</v>
      </c>
      <c r="N1826" s="3">
        <v>2</v>
      </c>
      <c r="O1826" s="3">
        <v>512</v>
      </c>
      <c r="P1826" s="3">
        <v>1</v>
      </c>
      <c r="Q1826" s="3">
        <v>7574.2540870261</v>
      </c>
      <c r="R1826" s="3">
        <v>4</v>
      </c>
      <c r="S1826" s="3">
        <v>0</v>
      </c>
      <c r="T1826" s="3">
        <v>0</v>
      </c>
      <c r="U1826" s="3">
        <v>10016.855439974899</v>
      </c>
      <c r="V1826" s="3">
        <v>1</v>
      </c>
    </row>
    <row r="1827" spans="1:22" ht="21.75" customHeight="1" x14ac:dyDescent="0.3">
      <c r="A1827" s="3" t="s">
        <v>1853</v>
      </c>
      <c r="B1827" s="3">
        <v>36</v>
      </c>
      <c r="C1827" s="3" t="s">
        <v>23</v>
      </c>
      <c r="D1827" s="3" t="s">
        <v>26</v>
      </c>
      <c r="E1827" s="3">
        <v>51399.814441505499</v>
      </c>
      <c r="F1827" s="3">
        <v>195</v>
      </c>
      <c r="G1827" s="3">
        <v>1393.08223871821</v>
      </c>
      <c r="H1827" s="3">
        <v>6</v>
      </c>
      <c r="I1827" s="3">
        <v>367.821837073518</v>
      </c>
      <c r="J1827" s="3">
        <v>8</v>
      </c>
      <c r="K1827" s="3">
        <v>297.354858676177</v>
      </c>
      <c r="L1827" s="3">
        <v>8</v>
      </c>
      <c r="M1827" s="3">
        <v>6</v>
      </c>
      <c r="N1827" s="3">
        <v>0</v>
      </c>
      <c r="O1827" s="3">
        <v>711</v>
      </c>
      <c r="P1827" s="3">
        <v>4</v>
      </c>
      <c r="Q1827" s="3">
        <v>15550.3101439778</v>
      </c>
      <c r="R1827" s="3">
        <v>3</v>
      </c>
      <c r="S1827" s="3">
        <v>0</v>
      </c>
      <c r="T1827" s="3">
        <v>0</v>
      </c>
      <c r="U1827" s="3">
        <v>8926.6105475485492</v>
      </c>
      <c r="V1827" s="3">
        <v>0</v>
      </c>
    </row>
    <row r="1828" spans="1:22" ht="21.75" customHeight="1" x14ac:dyDescent="0.3">
      <c r="A1828" s="3" t="s">
        <v>1854</v>
      </c>
      <c r="B1828" s="3">
        <v>31</v>
      </c>
      <c r="C1828" s="3" t="s">
        <v>23</v>
      </c>
      <c r="D1828" s="3" t="s">
        <v>33</v>
      </c>
      <c r="E1828" s="3">
        <v>62487.534572721903</v>
      </c>
      <c r="F1828" s="3">
        <v>120</v>
      </c>
      <c r="G1828" s="3">
        <v>10</v>
      </c>
      <c r="H1828" s="3">
        <v>4</v>
      </c>
      <c r="I1828" s="3">
        <v>195.92854314062299</v>
      </c>
      <c r="J1828" s="3">
        <v>36</v>
      </c>
      <c r="K1828" s="3">
        <v>408.967386792063</v>
      </c>
      <c r="L1828" s="3">
        <v>44</v>
      </c>
      <c r="M1828" s="3">
        <v>11</v>
      </c>
      <c r="N1828" s="3">
        <v>2</v>
      </c>
      <c r="O1828" s="3">
        <v>458</v>
      </c>
      <c r="P1828" s="3">
        <v>0</v>
      </c>
      <c r="Q1828" s="3">
        <v>3889.4285919354302</v>
      </c>
      <c r="R1828" s="3">
        <v>5</v>
      </c>
      <c r="S1828" s="3">
        <v>1</v>
      </c>
      <c r="T1828" s="3">
        <v>0</v>
      </c>
      <c r="U1828" s="3">
        <v>13219.0696912727</v>
      </c>
      <c r="V1828" s="3">
        <v>1</v>
      </c>
    </row>
    <row r="1829" spans="1:22" ht="21.75" customHeight="1" x14ac:dyDescent="0.3">
      <c r="A1829" s="3" t="s">
        <v>1855</v>
      </c>
      <c r="B1829" s="3">
        <v>41</v>
      </c>
      <c r="C1829" s="3" t="s">
        <v>28</v>
      </c>
      <c r="D1829" s="3" t="s">
        <v>33</v>
      </c>
      <c r="E1829" s="3">
        <v>62596.683015890303</v>
      </c>
      <c r="F1829" s="3">
        <v>12</v>
      </c>
      <c r="G1829" s="3">
        <v>1661.2738358245799</v>
      </c>
      <c r="H1829" s="3">
        <v>9</v>
      </c>
      <c r="I1829" s="3">
        <v>166.96180098699901</v>
      </c>
      <c r="J1829" s="3">
        <v>26</v>
      </c>
      <c r="K1829" s="3">
        <v>856.60216209684904</v>
      </c>
      <c r="L1829" s="3">
        <v>15</v>
      </c>
      <c r="M1829" s="3">
        <v>6</v>
      </c>
      <c r="N1829" s="3">
        <v>4</v>
      </c>
      <c r="O1829" s="3">
        <v>850</v>
      </c>
      <c r="P1829" s="3">
        <v>2</v>
      </c>
      <c r="Q1829" s="3">
        <v>6125.6321162873601</v>
      </c>
      <c r="R1829" s="3">
        <v>0</v>
      </c>
      <c r="S1829" s="3">
        <v>1</v>
      </c>
      <c r="T1829" s="3">
        <v>0</v>
      </c>
      <c r="U1829" s="3">
        <v>5603.2191312496498</v>
      </c>
      <c r="V1829" s="3">
        <v>1</v>
      </c>
    </row>
    <row r="1830" spans="1:22" ht="21.75" customHeight="1" x14ac:dyDescent="0.3">
      <c r="A1830" s="3" t="s">
        <v>1856</v>
      </c>
      <c r="B1830" s="3">
        <v>36</v>
      </c>
      <c r="C1830" s="3" t="s">
        <v>28</v>
      </c>
      <c r="D1830" s="3" t="s">
        <v>26</v>
      </c>
      <c r="E1830" s="3">
        <v>75590.5258991273</v>
      </c>
      <c r="F1830" s="3">
        <v>48</v>
      </c>
      <c r="G1830" s="3">
        <v>1762.47656670016</v>
      </c>
      <c r="H1830" s="3">
        <v>5</v>
      </c>
      <c r="I1830" s="3">
        <v>72.144158247647496</v>
      </c>
      <c r="J1830" s="3">
        <v>47</v>
      </c>
      <c r="K1830" s="3">
        <v>0</v>
      </c>
      <c r="L1830" s="3">
        <v>13</v>
      </c>
      <c r="M1830" s="3">
        <v>17</v>
      </c>
      <c r="N1830" s="3">
        <v>3</v>
      </c>
      <c r="O1830" s="3">
        <v>770</v>
      </c>
      <c r="P1830" s="3">
        <v>1</v>
      </c>
      <c r="Q1830" s="3">
        <v>9344.9366097460206</v>
      </c>
      <c r="R1830" s="3">
        <v>7</v>
      </c>
      <c r="S1830" s="3">
        <v>0</v>
      </c>
      <c r="T1830" s="3">
        <v>0</v>
      </c>
      <c r="U1830" s="3">
        <v>2740.2435150279698</v>
      </c>
      <c r="V1830" s="3">
        <v>1</v>
      </c>
    </row>
    <row r="1831" spans="1:22" ht="21.75" customHeight="1" x14ac:dyDescent="0.3">
      <c r="A1831" s="3" t="s">
        <v>1857</v>
      </c>
      <c r="B1831" s="3">
        <v>29</v>
      </c>
      <c r="C1831" s="3" t="s">
        <v>28</v>
      </c>
      <c r="D1831" s="3" t="s">
        <v>24</v>
      </c>
      <c r="E1831" s="3">
        <v>53017.105739528801</v>
      </c>
      <c r="F1831" s="3">
        <v>105</v>
      </c>
      <c r="G1831" s="3">
        <v>2097.8573897736201</v>
      </c>
      <c r="H1831" s="3">
        <v>10</v>
      </c>
      <c r="I1831" s="3">
        <v>1035.60943518709</v>
      </c>
      <c r="J1831" s="3">
        <v>2</v>
      </c>
      <c r="K1831" s="3">
        <v>720.13249590834801</v>
      </c>
      <c r="L1831" s="3">
        <v>25</v>
      </c>
      <c r="M1831" s="3">
        <v>15</v>
      </c>
      <c r="N1831" s="3">
        <v>9</v>
      </c>
      <c r="O1831" s="3">
        <v>771</v>
      </c>
      <c r="P1831" s="3">
        <v>2</v>
      </c>
      <c r="Q1831" s="3">
        <v>6927.7078097087697</v>
      </c>
      <c r="R1831" s="3">
        <v>0</v>
      </c>
      <c r="S1831" s="3">
        <v>0</v>
      </c>
      <c r="T1831" s="3">
        <v>0</v>
      </c>
      <c r="U1831" s="3">
        <v>4167.2433163800697</v>
      </c>
      <c r="V1831" s="3">
        <v>0</v>
      </c>
    </row>
    <row r="1832" spans="1:22" ht="21.75" customHeight="1" x14ac:dyDescent="0.3">
      <c r="A1832" s="3" t="s">
        <v>1858</v>
      </c>
      <c r="B1832" s="3">
        <v>20</v>
      </c>
      <c r="C1832" s="3" t="s">
        <v>31</v>
      </c>
      <c r="D1832" s="3" t="s">
        <v>24</v>
      </c>
      <c r="E1832" s="3">
        <v>20106.959088019699</v>
      </c>
      <c r="F1832" s="3">
        <v>230</v>
      </c>
      <c r="G1832" s="3">
        <v>1041.83563947832</v>
      </c>
      <c r="H1832" s="3">
        <v>6</v>
      </c>
      <c r="I1832" s="3">
        <v>992.978694748924</v>
      </c>
      <c r="J1832" s="3">
        <v>40</v>
      </c>
      <c r="K1832" s="3">
        <v>401.10981012464799</v>
      </c>
      <c r="L1832" s="3">
        <v>45</v>
      </c>
      <c r="M1832" s="3">
        <v>8</v>
      </c>
      <c r="N1832" s="3">
        <v>0</v>
      </c>
      <c r="O1832" s="3">
        <v>409</v>
      </c>
      <c r="P1832" s="3">
        <v>5</v>
      </c>
      <c r="Q1832" s="3">
        <v>14618.051569089699</v>
      </c>
      <c r="R1832" s="3">
        <v>4</v>
      </c>
      <c r="S1832" s="3">
        <v>0</v>
      </c>
      <c r="T1832" s="3">
        <v>0</v>
      </c>
      <c r="U1832" s="3">
        <v>16130.876433916101</v>
      </c>
      <c r="V1832" s="3">
        <v>1</v>
      </c>
    </row>
    <row r="1833" spans="1:22" ht="21.75" customHeight="1" x14ac:dyDescent="0.3">
      <c r="A1833" s="3" t="s">
        <v>1859</v>
      </c>
      <c r="B1833" s="3">
        <v>41</v>
      </c>
      <c r="C1833" s="3" t="s">
        <v>28</v>
      </c>
      <c r="D1833" s="3" t="s">
        <v>26</v>
      </c>
      <c r="E1833" s="3">
        <v>65443.0747932382</v>
      </c>
      <c r="F1833" s="3">
        <v>188</v>
      </c>
      <c r="G1833" s="3">
        <v>229.73398877290899</v>
      </c>
      <c r="H1833" s="3">
        <v>1</v>
      </c>
      <c r="I1833" s="3">
        <v>1222.7217721214599</v>
      </c>
      <c r="J1833" s="3">
        <v>48</v>
      </c>
      <c r="K1833" s="3">
        <v>655.29120824432903</v>
      </c>
      <c r="L1833" s="3">
        <v>57</v>
      </c>
      <c r="M1833" s="3">
        <v>6</v>
      </c>
      <c r="N1833" s="3">
        <v>4</v>
      </c>
      <c r="O1833" s="3">
        <v>742</v>
      </c>
      <c r="P1833" s="3">
        <v>5</v>
      </c>
      <c r="Q1833" s="3">
        <v>11832.2913684953</v>
      </c>
      <c r="R1833" s="3">
        <v>3</v>
      </c>
      <c r="S1833" s="3">
        <v>0</v>
      </c>
      <c r="T1833" s="3">
        <v>0</v>
      </c>
      <c r="U1833" s="3">
        <v>500</v>
      </c>
      <c r="V1833" s="3">
        <v>0</v>
      </c>
    </row>
    <row r="1834" spans="1:22" ht="21.75" customHeight="1" x14ac:dyDescent="0.3">
      <c r="A1834" s="3" t="s">
        <v>1860</v>
      </c>
      <c r="B1834" s="3">
        <v>45</v>
      </c>
      <c r="C1834" s="3" t="s">
        <v>31</v>
      </c>
      <c r="D1834" s="3" t="s">
        <v>33</v>
      </c>
      <c r="E1834" s="3">
        <v>74296.840265682593</v>
      </c>
      <c r="F1834" s="3">
        <v>39</v>
      </c>
      <c r="G1834" s="3">
        <v>1162.9523442136599</v>
      </c>
      <c r="H1834" s="3">
        <v>8</v>
      </c>
      <c r="I1834" s="3">
        <v>430.17662485306698</v>
      </c>
      <c r="J1834" s="3">
        <v>27</v>
      </c>
      <c r="K1834" s="3">
        <v>645.96244327117199</v>
      </c>
      <c r="L1834" s="3">
        <v>73</v>
      </c>
      <c r="M1834" s="3">
        <v>13</v>
      </c>
      <c r="N1834" s="3">
        <v>2</v>
      </c>
      <c r="O1834" s="3">
        <v>764</v>
      </c>
      <c r="P1834" s="3">
        <v>1</v>
      </c>
      <c r="Q1834" s="3">
        <v>16947.671351366898</v>
      </c>
      <c r="R1834" s="3">
        <v>3</v>
      </c>
      <c r="S1834" s="3">
        <v>1</v>
      </c>
      <c r="T1834" s="3">
        <v>0</v>
      </c>
      <c r="U1834" s="3">
        <v>13004.2169698133</v>
      </c>
      <c r="V1834" s="3">
        <v>1</v>
      </c>
    </row>
    <row r="1835" spans="1:22" ht="21.75" customHeight="1" x14ac:dyDescent="0.3">
      <c r="A1835" s="3" t="s">
        <v>1861</v>
      </c>
      <c r="B1835" s="3">
        <v>37</v>
      </c>
      <c r="C1835" s="3" t="s">
        <v>28</v>
      </c>
      <c r="D1835" s="3" t="s">
        <v>26</v>
      </c>
      <c r="E1835" s="3">
        <v>94310.510309326797</v>
      </c>
      <c r="F1835" s="3">
        <v>54</v>
      </c>
      <c r="G1835" s="3">
        <v>2064.7409302183401</v>
      </c>
      <c r="H1835" s="3">
        <v>6</v>
      </c>
      <c r="I1835" s="3">
        <v>1060.9115091609301</v>
      </c>
      <c r="J1835" s="3">
        <v>31</v>
      </c>
      <c r="K1835" s="3">
        <v>493.29101612871398</v>
      </c>
      <c r="L1835" s="3">
        <v>29</v>
      </c>
      <c r="M1835" s="3">
        <v>1</v>
      </c>
      <c r="N1835" s="3">
        <v>9</v>
      </c>
      <c r="O1835" s="3">
        <v>634</v>
      </c>
      <c r="P1835" s="3">
        <v>4</v>
      </c>
      <c r="Q1835" s="3">
        <v>5842.4873829253602</v>
      </c>
      <c r="R1835" s="3">
        <v>3</v>
      </c>
      <c r="S1835" s="3">
        <v>0</v>
      </c>
      <c r="T1835" s="3">
        <v>0</v>
      </c>
      <c r="U1835" s="3">
        <v>12972.1731042259</v>
      </c>
      <c r="V1835" s="3">
        <v>0</v>
      </c>
    </row>
    <row r="1836" spans="1:22" ht="21.75" customHeight="1" x14ac:dyDescent="0.3">
      <c r="A1836" s="3" t="s">
        <v>1862</v>
      </c>
      <c r="B1836" s="3">
        <v>69</v>
      </c>
      <c r="C1836" s="3" t="s">
        <v>31</v>
      </c>
      <c r="D1836" s="3" t="s">
        <v>24</v>
      </c>
      <c r="E1836" s="3">
        <v>76130.705853982799</v>
      </c>
      <c r="F1836" s="3">
        <v>101</v>
      </c>
      <c r="G1836" s="3">
        <v>1439.30734401216</v>
      </c>
      <c r="H1836" s="3">
        <v>7</v>
      </c>
      <c r="I1836" s="3">
        <v>819.88842175225705</v>
      </c>
      <c r="J1836" s="3">
        <v>34</v>
      </c>
      <c r="K1836" s="3">
        <v>311.11981354421101</v>
      </c>
      <c r="L1836" s="3">
        <v>55</v>
      </c>
      <c r="M1836" s="3">
        <v>12</v>
      </c>
      <c r="N1836" s="3">
        <v>6</v>
      </c>
      <c r="O1836" s="3">
        <v>872</v>
      </c>
      <c r="P1836" s="3">
        <v>0</v>
      </c>
      <c r="Q1836" s="3">
        <v>13072.353522248301</v>
      </c>
      <c r="R1836" s="3">
        <v>5</v>
      </c>
      <c r="S1836" s="3">
        <v>0</v>
      </c>
      <c r="T1836" s="3">
        <v>0</v>
      </c>
      <c r="U1836" s="3">
        <v>9194.9631407680608</v>
      </c>
      <c r="V1836" s="3">
        <v>1</v>
      </c>
    </row>
    <row r="1837" spans="1:22" ht="21.75" customHeight="1" x14ac:dyDescent="0.3">
      <c r="A1837" s="3" t="s">
        <v>1863</v>
      </c>
      <c r="B1837" s="3">
        <v>33</v>
      </c>
      <c r="C1837" s="3" t="s">
        <v>28</v>
      </c>
      <c r="D1837" s="3" t="s">
        <v>24</v>
      </c>
      <c r="E1837" s="3">
        <v>41174.628615309499</v>
      </c>
      <c r="F1837" s="3">
        <v>83</v>
      </c>
      <c r="G1837" s="3">
        <v>2179.4459089459501</v>
      </c>
      <c r="H1837" s="3">
        <v>4</v>
      </c>
      <c r="I1837" s="3">
        <v>858.30527470455104</v>
      </c>
      <c r="J1837" s="3">
        <v>6</v>
      </c>
      <c r="K1837" s="3">
        <v>333.278488910264</v>
      </c>
      <c r="L1837" s="3">
        <v>31</v>
      </c>
      <c r="M1837" s="3">
        <v>6</v>
      </c>
      <c r="N1837" s="3">
        <v>9</v>
      </c>
      <c r="O1837" s="3">
        <v>843</v>
      </c>
      <c r="P1837" s="3">
        <v>3</v>
      </c>
      <c r="Q1837" s="3">
        <v>7535.4684692707096</v>
      </c>
      <c r="R1837" s="3">
        <v>2</v>
      </c>
      <c r="S1837" s="3">
        <v>1</v>
      </c>
      <c r="T1837" s="3">
        <v>0</v>
      </c>
      <c r="U1837" s="3">
        <v>3903.2412044790199</v>
      </c>
      <c r="V1837" s="3">
        <v>1</v>
      </c>
    </row>
    <row r="1838" spans="1:22" ht="21.75" customHeight="1" x14ac:dyDescent="0.3">
      <c r="A1838" s="3" t="s">
        <v>1864</v>
      </c>
      <c r="B1838" s="3">
        <v>66</v>
      </c>
      <c r="C1838" s="3" t="s">
        <v>28</v>
      </c>
      <c r="D1838" s="3" t="s">
        <v>26</v>
      </c>
      <c r="E1838" s="3">
        <v>53369.312494794503</v>
      </c>
      <c r="F1838" s="3">
        <v>15</v>
      </c>
      <c r="G1838" s="3">
        <v>459.27741896271402</v>
      </c>
      <c r="H1838" s="3">
        <v>2</v>
      </c>
      <c r="I1838" s="3">
        <v>1018.96801337236</v>
      </c>
      <c r="J1838" s="3">
        <v>6</v>
      </c>
      <c r="K1838" s="3">
        <v>421.606705843437</v>
      </c>
      <c r="L1838" s="3">
        <v>77</v>
      </c>
      <c r="M1838" s="3">
        <v>18</v>
      </c>
      <c r="N1838" s="3">
        <v>7</v>
      </c>
      <c r="O1838" s="3">
        <v>534</v>
      </c>
      <c r="P1838" s="3">
        <v>2</v>
      </c>
      <c r="Q1838" s="3">
        <v>19633.9543647192</v>
      </c>
      <c r="R1838" s="3">
        <v>6</v>
      </c>
      <c r="S1838" s="3">
        <v>0</v>
      </c>
      <c r="T1838" s="3">
        <v>0</v>
      </c>
      <c r="U1838" s="3">
        <v>10362.5703485049</v>
      </c>
      <c r="V1838" s="3">
        <v>1</v>
      </c>
    </row>
    <row r="1839" spans="1:22" ht="21.75" customHeight="1" x14ac:dyDescent="0.3">
      <c r="A1839" s="3" t="s">
        <v>1865</v>
      </c>
      <c r="B1839" s="3">
        <v>48</v>
      </c>
      <c r="C1839" s="3" t="s">
        <v>23</v>
      </c>
      <c r="D1839" s="3" t="s">
        <v>33</v>
      </c>
      <c r="E1839" s="3">
        <v>45128.718562275397</v>
      </c>
      <c r="F1839" s="3">
        <v>136</v>
      </c>
      <c r="G1839" s="3">
        <v>2149.6778477859102</v>
      </c>
      <c r="H1839" s="3">
        <v>1</v>
      </c>
      <c r="I1839" s="3">
        <v>535.30138712814505</v>
      </c>
      <c r="J1839" s="3">
        <v>20</v>
      </c>
      <c r="K1839" s="3">
        <v>93.517199530490103</v>
      </c>
      <c r="L1839" s="3">
        <v>22</v>
      </c>
      <c r="M1839" s="3">
        <v>1</v>
      </c>
      <c r="N1839" s="3">
        <v>4</v>
      </c>
      <c r="O1839" s="3">
        <v>322</v>
      </c>
      <c r="P1839" s="3">
        <v>0</v>
      </c>
      <c r="Q1839" s="3">
        <v>5843.1518525750198</v>
      </c>
      <c r="R1839" s="3">
        <v>5</v>
      </c>
      <c r="S1839" s="3">
        <v>0</v>
      </c>
      <c r="T1839" s="3">
        <v>0</v>
      </c>
      <c r="U1839" s="3">
        <v>4287.5989193857904</v>
      </c>
      <c r="V1839" s="3">
        <v>1</v>
      </c>
    </row>
    <row r="1840" spans="1:22" ht="21.75" customHeight="1" x14ac:dyDescent="0.3">
      <c r="A1840" s="3" t="s">
        <v>1866</v>
      </c>
      <c r="B1840" s="3">
        <v>31</v>
      </c>
      <c r="C1840" s="3" t="s">
        <v>28</v>
      </c>
      <c r="D1840" s="3" t="s">
        <v>26</v>
      </c>
      <c r="E1840" s="3">
        <v>42682.515348143097</v>
      </c>
      <c r="F1840" s="3">
        <v>188</v>
      </c>
      <c r="G1840" s="3">
        <v>1699.23623728852</v>
      </c>
      <c r="H1840" s="3">
        <v>1</v>
      </c>
      <c r="I1840" s="3">
        <v>1705.5371973915701</v>
      </c>
      <c r="J1840" s="3">
        <v>31</v>
      </c>
      <c r="K1840" s="3">
        <v>522.35961818027795</v>
      </c>
      <c r="L1840" s="3">
        <v>16</v>
      </c>
      <c r="M1840" s="3">
        <v>5</v>
      </c>
      <c r="N1840" s="3">
        <v>9</v>
      </c>
      <c r="O1840" s="3">
        <v>443</v>
      </c>
      <c r="P1840" s="3">
        <v>3</v>
      </c>
      <c r="Q1840" s="3">
        <v>1453.95530091911</v>
      </c>
      <c r="R1840" s="3">
        <v>3</v>
      </c>
      <c r="S1840" s="3">
        <v>0</v>
      </c>
      <c r="T1840" s="3">
        <v>0</v>
      </c>
      <c r="U1840" s="3">
        <v>5805.6956488405303</v>
      </c>
      <c r="V1840" s="3">
        <v>1</v>
      </c>
    </row>
    <row r="1841" spans="1:22" ht="21.75" customHeight="1" x14ac:dyDescent="0.3">
      <c r="A1841" s="3" t="s">
        <v>1867</v>
      </c>
      <c r="B1841" s="3">
        <v>55</v>
      </c>
      <c r="C1841" s="3" t="s">
        <v>28</v>
      </c>
      <c r="D1841" s="3" t="s">
        <v>33</v>
      </c>
      <c r="E1841" s="3">
        <v>47957.262964940703</v>
      </c>
      <c r="F1841" s="3">
        <v>103</v>
      </c>
      <c r="G1841" s="3">
        <v>1216.0785762267301</v>
      </c>
      <c r="H1841" s="3">
        <v>2</v>
      </c>
      <c r="I1841" s="3">
        <v>1266.15810649637</v>
      </c>
      <c r="J1841" s="3">
        <v>37</v>
      </c>
      <c r="K1841" s="3">
        <v>323.55633715789799</v>
      </c>
      <c r="L1841" s="3">
        <v>23</v>
      </c>
      <c r="M1841" s="3">
        <v>11</v>
      </c>
      <c r="N1841" s="3">
        <v>7</v>
      </c>
      <c r="O1841" s="3">
        <v>605</v>
      </c>
      <c r="P1841" s="3">
        <v>4</v>
      </c>
      <c r="Q1841" s="3">
        <v>8478.9042944076009</v>
      </c>
      <c r="R1841" s="3">
        <v>7</v>
      </c>
      <c r="S1841" s="3">
        <v>0</v>
      </c>
      <c r="T1841" s="3">
        <v>0</v>
      </c>
      <c r="U1841" s="3">
        <v>9011.3433996406893</v>
      </c>
      <c r="V1841" s="3">
        <v>1</v>
      </c>
    </row>
    <row r="1842" spans="1:22" ht="21.75" customHeight="1" x14ac:dyDescent="0.3">
      <c r="A1842" s="3" t="s">
        <v>1868</v>
      </c>
      <c r="B1842" s="3">
        <v>54</v>
      </c>
      <c r="C1842" s="3" t="s">
        <v>23</v>
      </c>
      <c r="D1842" s="3" t="s">
        <v>33</v>
      </c>
      <c r="E1842" s="3">
        <v>73143.375838395194</v>
      </c>
      <c r="F1842" s="3">
        <v>130</v>
      </c>
      <c r="G1842" s="3">
        <v>2356.2824306743701</v>
      </c>
      <c r="H1842" s="3">
        <v>0</v>
      </c>
      <c r="I1842" s="3">
        <v>613.90291610162399</v>
      </c>
      <c r="J1842" s="3">
        <v>19</v>
      </c>
      <c r="K1842" s="3">
        <v>384.25063852649902</v>
      </c>
      <c r="L1842" s="3">
        <v>46</v>
      </c>
      <c r="M1842" s="3">
        <v>1</v>
      </c>
      <c r="N1842" s="3">
        <v>5</v>
      </c>
      <c r="O1842" s="3">
        <v>791</v>
      </c>
      <c r="P1842" s="3">
        <v>5</v>
      </c>
      <c r="Q1842" s="3">
        <v>5271.2001806222197</v>
      </c>
      <c r="R1842" s="3">
        <v>1</v>
      </c>
      <c r="S1842" s="3">
        <v>0</v>
      </c>
      <c r="T1842" s="3">
        <v>0</v>
      </c>
      <c r="U1842" s="3">
        <v>5730.8480040558397</v>
      </c>
      <c r="V1842" s="3">
        <v>0</v>
      </c>
    </row>
    <row r="1843" spans="1:22" ht="21.75" customHeight="1" x14ac:dyDescent="0.3">
      <c r="A1843" s="3" t="s">
        <v>1869</v>
      </c>
      <c r="B1843" s="3">
        <v>31</v>
      </c>
      <c r="C1843" s="3" t="s">
        <v>31</v>
      </c>
      <c r="D1843" s="3" t="s">
        <v>26</v>
      </c>
      <c r="E1843" s="3">
        <v>21394.916878796099</v>
      </c>
      <c r="F1843" s="3">
        <v>50</v>
      </c>
      <c r="G1843" s="3">
        <v>1692.0193399084301</v>
      </c>
      <c r="H1843" s="3">
        <v>0</v>
      </c>
      <c r="I1843" s="3">
        <v>418.24167979682801</v>
      </c>
      <c r="J1843" s="3">
        <v>7</v>
      </c>
      <c r="K1843" s="3">
        <v>448.52275705353401</v>
      </c>
      <c r="L1843" s="3">
        <v>10</v>
      </c>
      <c r="M1843" s="3">
        <v>16</v>
      </c>
      <c r="N1843" s="3">
        <v>5</v>
      </c>
      <c r="O1843" s="3">
        <v>694</v>
      </c>
      <c r="P1843" s="3">
        <v>1</v>
      </c>
      <c r="Q1843" s="3">
        <v>12859.1912468017</v>
      </c>
      <c r="R1843" s="3">
        <v>6</v>
      </c>
      <c r="S1843" s="3">
        <v>0</v>
      </c>
      <c r="T1843" s="3">
        <v>0</v>
      </c>
      <c r="U1843" s="3">
        <v>3056.5173371698902</v>
      </c>
      <c r="V1843" s="3">
        <v>1</v>
      </c>
    </row>
    <row r="1844" spans="1:22" ht="21.75" customHeight="1" x14ac:dyDescent="0.3">
      <c r="A1844" s="3" t="s">
        <v>1870</v>
      </c>
      <c r="B1844" s="3">
        <v>26</v>
      </c>
      <c r="C1844" s="3" t="s">
        <v>23</v>
      </c>
      <c r="D1844" s="3" t="s">
        <v>26</v>
      </c>
      <c r="E1844" s="3">
        <v>31954.1786169886</v>
      </c>
      <c r="F1844" s="3">
        <v>162</v>
      </c>
      <c r="G1844" s="3">
        <v>712.634608269875</v>
      </c>
      <c r="H1844" s="3">
        <v>6</v>
      </c>
      <c r="I1844" s="3">
        <v>769.23354336835803</v>
      </c>
      <c r="J1844" s="3">
        <v>3</v>
      </c>
      <c r="K1844" s="3">
        <v>687.57058007207695</v>
      </c>
      <c r="L1844" s="3">
        <v>40</v>
      </c>
      <c r="M1844" s="3">
        <v>11</v>
      </c>
      <c r="N1844" s="3">
        <v>4</v>
      </c>
      <c r="O1844" s="3">
        <v>883</v>
      </c>
      <c r="P1844" s="3">
        <v>4</v>
      </c>
      <c r="Q1844" s="3">
        <v>15491.277580509201</v>
      </c>
      <c r="R1844" s="3">
        <v>1</v>
      </c>
      <c r="S1844" s="3">
        <v>0</v>
      </c>
      <c r="T1844" s="3">
        <v>0</v>
      </c>
      <c r="U1844" s="3">
        <v>7122.7054806290998</v>
      </c>
      <c r="V1844" s="3">
        <v>0</v>
      </c>
    </row>
    <row r="1845" spans="1:22" ht="21.75" customHeight="1" x14ac:dyDescent="0.3">
      <c r="A1845" s="3" t="s">
        <v>1871</v>
      </c>
      <c r="B1845" s="3">
        <v>48</v>
      </c>
      <c r="C1845" s="3" t="s">
        <v>23</v>
      </c>
      <c r="D1845" s="3" t="s">
        <v>33</v>
      </c>
      <c r="E1845" s="3">
        <v>71950.874406199306</v>
      </c>
      <c r="F1845" s="3">
        <v>13</v>
      </c>
      <c r="G1845" s="3">
        <v>2285.4992286029401</v>
      </c>
      <c r="H1845" s="3">
        <v>9</v>
      </c>
      <c r="I1845" s="3">
        <v>863.79045525371498</v>
      </c>
      <c r="J1845" s="3">
        <v>25</v>
      </c>
      <c r="K1845" s="3">
        <v>809.55276591163295</v>
      </c>
      <c r="L1845" s="3">
        <v>14</v>
      </c>
      <c r="M1845" s="3">
        <v>19</v>
      </c>
      <c r="N1845" s="3">
        <v>9</v>
      </c>
      <c r="O1845" s="3">
        <v>524</v>
      </c>
      <c r="P1845" s="3">
        <v>0</v>
      </c>
      <c r="Q1845" s="3">
        <v>16378.652435170799</v>
      </c>
      <c r="R1845" s="3">
        <v>7</v>
      </c>
      <c r="S1845" s="3">
        <v>0</v>
      </c>
      <c r="T1845" s="3">
        <v>0</v>
      </c>
      <c r="U1845" s="3">
        <v>10248.7809646117</v>
      </c>
      <c r="V1845" s="3">
        <v>1</v>
      </c>
    </row>
    <row r="1846" spans="1:22" ht="21.75" customHeight="1" x14ac:dyDescent="0.3">
      <c r="A1846" s="3" t="s">
        <v>1872</v>
      </c>
      <c r="B1846" s="3">
        <v>30</v>
      </c>
      <c r="C1846" s="3" t="s">
        <v>31</v>
      </c>
      <c r="D1846" s="3" t="s">
        <v>33</v>
      </c>
      <c r="E1846" s="3">
        <v>76166.027133331096</v>
      </c>
      <c r="F1846" s="3">
        <v>83</v>
      </c>
      <c r="G1846" s="3">
        <v>1306.6287033552801</v>
      </c>
      <c r="H1846" s="3">
        <v>11</v>
      </c>
      <c r="I1846" s="3">
        <v>1172.96534089791</v>
      </c>
      <c r="J1846" s="3">
        <v>14</v>
      </c>
      <c r="K1846" s="3">
        <v>843.187970991572</v>
      </c>
      <c r="L1846" s="3">
        <v>51</v>
      </c>
      <c r="M1846" s="3">
        <v>8</v>
      </c>
      <c r="N1846" s="3">
        <v>5</v>
      </c>
      <c r="O1846" s="3">
        <v>347</v>
      </c>
      <c r="P1846" s="3">
        <v>0</v>
      </c>
      <c r="Q1846" s="3">
        <v>0</v>
      </c>
      <c r="R1846" s="3">
        <v>3</v>
      </c>
      <c r="S1846" s="3">
        <v>0</v>
      </c>
      <c r="T1846" s="3">
        <v>0</v>
      </c>
      <c r="U1846" s="3">
        <v>13150.4745026778</v>
      </c>
      <c r="V1846" s="3">
        <v>1</v>
      </c>
    </row>
    <row r="1847" spans="1:22" ht="21.75" customHeight="1" x14ac:dyDescent="0.3">
      <c r="A1847" s="3" t="s">
        <v>1873</v>
      </c>
      <c r="B1847" s="3">
        <v>52</v>
      </c>
      <c r="C1847" s="3" t="s">
        <v>28</v>
      </c>
      <c r="D1847" s="3" t="s">
        <v>33</v>
      </c>
      <c r="E1847" s="3">
        <v>38129.077250282899</v>
      </c>
      <c r="F1847" s="3">
        <v>7</v>
      </c>
      <c r="G1847" s="3">
        <v>1529.55716011141</v>
      </c>
      <c r="H1847" s="3">
        <v>10</v>
      </c>
      <c r="I1847" s="3">
        <v>390.947680951086</v>
      </c>
      <c r="J1847" s="3">
        <v>5</v>
      </c>
      <c r="K1847" s="3">
        <v>602.65768139065199</v>
      </c>
      <c r="L1847" s="3">
        <v>33</v>
      </c>
      <c r="M1847" s="3">
        <v>13</v>
      </c>
      <c r="N1847" s="3">
        <v>0</v>
      </c>
      <c r="O1847" s="3">
        <v>845</v>
      </c>
      <c r="P1847" s="3">
        <v>2</v>
      </c>
      <c r="Q1847" s="3">
        <v>16333.646441270799</v>
      </c>
      <c r="R1847" s="3">
        <v>0</v>
      </c>
      <c r="S1847" s="3">
        <v>1</v>
      </c>
      <c r="T1847" s="3">
        <v>0</v>
      </c>
      <c r="U1847" s="3">
        <v>10989.472721475</v>
      </c>
      <c r="V1847" s="3">
        <v>1</v>
      </c>
    </row>
    <row r="1848" spans="1:22" ht="21.75" customHeight="1" x14ac:dyDescent="0.3">
      <c r="A1848" s="3" t="s">
        <v>1874</v>
      </c>
      <c r="B1848" s="3">
        <v>25</v>
      </c>
      <c r="C1848" s="3" t="s">
        <v>31</v>
      </c>
      <c r="D1848" s="3" t="s">
        <v>33</v>
      </c>
      <c r="E1848" s="3">
        <v>79713.470197493894</v>
      </c>
      <c r="F1848" s="3">
        <v>8</v>
      </c>
      <c r="G1848" s="3">
        <v>809.36514560186299</v>
      </c>
      <c r="H1848" s="3">
        <v>7</v>
      </c>
      <c r="I1848" s="3">
        <v>899.92043011970804</v>
      </c>
      <c r="J1848" s="3">
        <v>47</v>
      </c>
      <c r="K1848" s="3">
        <v>402.57748877306398</v>
      </c>
      <c r="L1848" s="3">
        <v>59</v>
      </c>
      <c r="M1848" s="3">
        <v>2</v>
      </c>
      <c r="N1848" s="3">
        <v>7</v>
      </c>
      <c r="O1848" s="3">
        <v>704</v>
      </c>
      <c r="P1848" s="3">
        <v>5</v>
      </c>
      <c r="Q1848" s="3">
        <v>13362.9564780369</v>
      </c>
      <c r="R1848" s="3">
        <v>2</v>
      </c>
      <c r="S1848" s="3">
        <v>0</v>
      </c>
      <c r="T1848" s="3">
        <v>0</v>
      </c>
      <c r="U1848" s="3">
        <v>14969.340747676801</v>
      </c>
      <c r="V1848" s="3">
        <v>0</v>
      </c>
    </row>
    <row r="1849" spans="1:22" ht="21.75" customHeight="1" x14ac:dyDescent="0.3">
      <c r="A1849" s="3" t="s">
        <v>1875</v>
      </c>
      <c r="B1849" s="3">
        <v>66</v>
      </c>
      <c r="C1849" s="3" t="s">
        <v>28</v>
      </c>
      <c r="D1849" s="3" t="s">
        <v>24</v>
      </c>
      <c r="E1849" s="3">
        <v>67565.877499539507</v>
      </c>
      <c r="F1849" s="3">
        <v>204</v>
      </c>
      <c r="G1849" s="3">
        <v>1458.6578738384001</v>
      </c>
      <c r="H1849" s="3">
        <v>5</v>
      </c>
      <c r="I1849" s="3">
        <v>264.84474145482397</v>
      </c>
      <c r="J1849" s="3">
        <v>31</v>
      </c>
      <c r="K1849" s="3">
        <v>173.040492781919</v>
      </c>
      <c r="L1849" s="3">
        <v>56</v>
      </c>
      <c r="M1849" s="3">
        <v>2</v>
      </c>
      <c r="N1849" s="3">
        <v>4</v>
      </c>
      <c r="O1849" s="3">
        <v>874</v>
      </c>
      <c r="P1849" s="3">
        <v>3</v>
      </c>
      <c r="Q1849" s="3">
        <v>16208.9983636036</v>
      </c>
      <c r="R1849" s="3">
        <v>7</v>
      </c>
      <c r="S1849" s="3">
        <v>0</v>
      </c>
      <c r="T1849" s="3">
        <v>0</v>
      </c>
      <c r="U1849" s="3">
        <v>9121.0084028551501</v>
      </c>
      <c r="V1849" s="3">
        <v>1</v>
      </c>
    </row>
    <row r="1850" spans="1:22" ht="21.75" customHeight="1" x14ac:dyDescent="0.3">
      <c r="A1850" s="3" t="s">
        <v>1876</v>
      </c>
      <c r="B1850" s="3">
        <v>34</v>
      </c>
      <c r="C1850" s="3" t="s">
        <v>28</v>
      </c>
      <c r="D1850" s="3" t="s">
        <v>26</v>
      </c>
      <c r="E1850" s="3">
        <v>45180.299551179298</v>
      </c>
      <c r="F1850" s="3">
        <v>119</v>
      </c>
      <c r="G1850" s="3">
        <v>743.15054699168002</v>
      </c>
      <c r="H1850" s="3">
        <v>6</v>
      </c>
      <c r="I1850" s="3">
        <v>952.72515769389202</v>
      </c>
      <c r="J1850" s="3">
        <v>4</v>
      </c>
      <c r="K1850" s="3">
        <v>1110.22135893209</v>
      </c>
      <c r="L1850" s="3">
        <v>32</v>
      </c>
      <c r="M1850" s="3">
        <v>15</v>
      </c>
      <c r="N1850" s="3">
        <v>7</v>
      </c>
      <c r="O1850" s="3">
        <v>401</v>
      </c>
      <c r="P1850" s="3">
        <v>3</v>
      </c>
      <c r="Q1850" s="3">
        <v>17276.709955415001</v>
      </c>
      <c r="R1850" s="3">
        <v>5</v>
      </c>
      <c r="S1850" s="3">
        <v>0</v>
      </c>
      <c r="T1850" s="3">
        <v>0</v>
      </c>
      <c r="U1850" s="3">
        <v>7176.2936253479902</v>
      </c>
      <c r="V1850" s="3">
        <v>1</v>
      </c>
    </row>
    <row r="1851" spans="1:22" ht="21.75" customHeight="1" x14ac:dyDescent="0.3">
      <c r="A1851" s="3" t="s">
        <v>1877</v>
      </c>
      <c r="B1851" s="3">
        <v>51</v>
      </c>
      <c r="C1851" s="3" t="s">
        <v>31</v>
      </c>
      <c r="D1851" s="3" t="s">
        <v>33</v>
      </c>
      <c r="E1851" s="3">
        <v>10000</v>
      </c>
      <c r="F1851" s="3">
        <v>227</v>
      </c>
      <c r="G1851" s="3">
        <v>1362.2449637498901</v>
      </c>
      <c r="H1851" s="3">
        <v>0</v>
      </c>
      <c r="I1851" s="3">
        <v>762.37352283968198</v>
      </c>
      <c r="J1851" s="3">
        <v>43</v>
      </c>
      <c r="K1851" s="3">
        <v>945.23815277327799</v>
      </c>
      <c r="L1851" s="3">
        <v>20</v>
      </c>
      <c r="M1851" s="3">
        <v>5</v>
      </c>
      <c r="N1851" s="3">
        <v>2</v>
      </c>
      <c r="O1851" s="3">
        <v>828</v>
      </c>
      <c r="P1851" s="3">
        <v>2</v>
      </c>
      <c r="Q1851" s="3">
        <v>8297.6347857953806</v>
      </c>
      <c r="R1851" s="3">
        <v>1</v>
      </c>
      <c r="S1851" s="3">
        <v>0</v>
      </c>
      <c r="T1851" s="3">
        <v>0</v>
      </c>
      <c r="U1851" s="3">
        <v>16003.4901104772</v>
      </c>
      <c r="V1851" s="3">
        <v>0</v>
      </c>
    </row>
    <row r="1852" spans="1:22" ht="21.75" customHeight="1" x14ac:dyDescent="0.3">
      <c r="A1852" s="3" t="s">
        <v>1878</v>
      </c>
      <c r="B1852" s="3">
        <v>30</v>
      </c>
      <c r="C1852" s="3" t="s">
        <v>23</v>
      </c>
      <c r="D1852" s="3" t="s">
        <v>26</v>
      </c>
      <c r="E1852" s="3">
        <v>19975.727413981302</v>
      </c>
      <c r="F1852" s="3">
        <v>224</v>
      </c>
      <c r="G1852" s="3">
        <v>1524.5437380123401</v>
      </c>
      <c r="H1852" s="3">
        <v>0</v>
      </c>
      <c r="I1852" s="3">
        <v>1477.8379168000199</v>
      </c>
      <c r="J1852" s="3">
        <v>45</v>
      </c>
      <c r="K1852" s="3">
        <v>722.98976864748897</v>
      </c>
      <c r="L1852" s="3">
        <v>23</v>
      </c>
      <c r="M1852" s="3">
        <v>7</v>
      </c>
      <c r="N1852" s="3">
        <v>9</v>
      </c>
      <c r="O1852" s="3">
        <v>540</v>
      </c>
      <c r="P1852" s="3">
        <v>5</v>
      </c>
      <c r="Q1852" s="3">
        <v>6571.0927415005699</v>
      </c>
      <c r="R1852" s="3">
        <v>6</v>
      </c>
      <c r="S1852" s="3">
        <v>1</v>
      </c>
      <c r="T1852" s="3">
        <v>0</v>
      </c>
      <c r="U1852" s="3">
        <v>6294.2385670022804</v>
      </c>
      <c r="V1852" s="3">
        <v>1</v>
      </c>
    </row>
    <row r="1853" spans="1:22" ht="21.75" customHeight="1" x14ac:dyDescent="0.3">
      <c r="A1853" s="3" t="s">
        <v>1879</v>
      </c>
      <c r="B1853" s="3">
        <v>42</v>
      </c>
      <c r="C1853" s="3" t="s">
        <v>31</v>
      </c>
      <c r="D1853" s="3" t="s">
        <v>33</v>
      </c>
      <c r="E1853" s="3">
        <v>38152.8196230264</v>
      </c>
      <c r="F1853" s="3">
        <v>151</v>
      </c>
      <c r="G1853" s="3">
        <v>1984.61928613742</v>
      </c>
      <c r="H1853" s="3">
        <v>8</v>
      </c>
      <c r="I1853" s="3">
        <v>258.899109523113</v>
      </c>
      <c r="J1853" s="3">
        <v>5</v>
      </c>
      <c r="K1853" s="3">
        <v>664.51584196709496</v>
      </c>
      <c r="L1853" s="3">
        <v>19</v>
      </c>
      <c r="M1853" s="3">
        <v>12</v>
      </c>
      <c r="N1853" s="3">
        <v>5</v>
      </c>
      <c r="O1853" s="3">
        <v>589</v>
      </c>
      <c r="P1853" s="3">
        <v>4</v>
      </c>
      <c r="Q1853" s="3">
        <v>13965.2392313933</v>
      </c>
      <c r="R1853" s="3">
        <v>1</v>
      </c>
      <c r="S1853" s="3">
        <v>0</v>
      </c>
      <c r="T1853" s="3">
        <v>0</v>
      </c>
      <c r="U1853" s="3">
        <v>11936.892414043999</v>
      </c>
      <c r="V1853" s="3">
        <v>0</v>
      </c>
    </row>
    <row r="1854" spans="1:22" ht="21.75" customHeight="1" x14ac:dyDescent="0.3">
      <c r="A1854" s="3" t="s">
        <v>1880</v>
      </c>
      <c r="B1854" s="3">
        <v>45</v>
      </c>
      <c r="C1854" s="3" t="s">
        <v>28</v>
      </c>
      <c r="D1854" s="3" t="s">
        <v>26</v>
      </c>
      <c r="E1854" s="3">
        <v>63678.865675276902</v>
      </c>
      <c r="F1854" s="3">
        <v>44</v>
      </c>
      <c r="G1854" s="3">
        <v>374.71279839740498</v>
      </c>
      <c r="H1854" s="3">
        <v>4</v>
      </c>
      <c r="I1854" s="3">
        <v>1279.71293352154</v>
      </c>
      <c r="J1854" s="3">
        <v>2</v>
      </c>
      <c r="K1854" s="3">
        <v>411.50037719538</v>
      </c>
      <c r="L1854" s="3">
        <v>67</v>
      </c>
      <c r="M1854" s="3">
        <v>7</v>
      </c>
      <c r="N1854" s="3">
        <v>0</v>
      </c>
      <c r="O1854" s="3">
        <v>555</v>
      </c>
      <c r="P1854" s="3">
        <v>3</v>
      </c>
      <c r="Q1854" s="3">
        <v>17789.102280232099</v>
      </c>
      <c r="R1854" s="3">
        <v>6</v>
      </c>
      <c r="S1854" s="3">
        <v>0</v>
      </c>
      <c r="T1854" s="3">
        <v>0</v>
      </c>
      <c r="U1854" s="3">
        <v>13654.5308390438</v>
      </c>
      <c r="V1854" s="3">
        <v>1</v>
      </c>
    </row>
    <row r="1855" spans="1:22" ht="21.75" customHeight="1" x14ac:dyDescent="0.3">
      <c r="A1855" s="3" t="s">
        <v>1881</v>
      </c>
      <c r="B1855" s="3">
        <v>53</v>
      </c>
      <c r="C1855" s="3" t="s">
        <v>31</v>
      </c>
      <c r="D1855" s="3" t="s">
        <v>26</v>
      </c>
      <c r="E1855" s="3">
        <v>63735.800441862499</v>
      </c>
      <c r="F1855" s="3">
        <v>83</v>
      </c>
      <c r="G1855" s="3">
        <v>2302.3988135273098</v>
      </c>
      <c r="H1855" s="3">
        <v>6</v>
      </c>
      <c r="I1855" s="3">
        <v>203.659032691824</v>
      </c>
      <c r="J1855" s="3">
        <v>28</v>
      </c>
      <c r="K1855" s="3">
        <v>532.61463052874706</v>
      </c>
      <c r="L1855" s="3">
        <v>59</v>
      </c>
      <c r="M1855" s="3">
        <v>7</v>
      </c>
      <c r="N1855" s="3">
        <v>0</v>
      </c>
      <c r="O1855" s="3">
        <v>660</v>
      </c>
      <c r="P1855" s="3">
        <v>5</v>
      </c>
      <c r="Q1855" s="3">
        <v>4489.7252748522596</v>
      </c>
      <c r="R1855" s="3">
        <v>1</v>
      </c>
      <c r="S1855" s="3">
        <v>0</v>
      </c>
      <c r="T1855" s="3">
        <v>0</v>
      </c>
      <c r="U1855" s="3">
        <v>500</v>
      </c>
      <c r="V1855" s="3">
        <v>0</v>
      </c>
    </row>
    <row r="1856" spans="1:22" ht="21.75" customHeight="1" x14ac:dyDescent="0.3">
      <c r="A1856" s="3" t="s">
        <v>1882</v>
      </c>
      <c r="B1856" s="3">
        <v>65</v>
      </c>
      <c r="C1856" s="3" t="s">
        <v>31</v>
      </c>
      <c r="D1856" s="3" t="s">
        <v>33</v>
      </c>
      <c r="E1856" s="3">
        <v>41603.914545676402</v>
      </c>
      <c r="F1856" s="3">
        <v>157</v>
      </c>
      <c r="G1856" s="3">
        <v>2327.4417916163502</v>
      </c>
      <c r="H1856" s="3">
        <v>5</v>
      </c>
      <c r="I1856" s="3">
        <v>335.47640395772402</v>
      </c>
      <c r="J1856" s="3">
        <v>18</v>
      </c>
      <c r="K1856" s="3">
        <v>730.157098247862</v>
      </c>
      <c r="L1856" s="3">
        <v>45</v>
      </c>
      <c r="M1856" s="3">
        <v>6</v>
      </c>
      <c r="N1856" s="3">
        <v>3</v>
      </c>
      <c r="O1856" s="3">
        <v>366</v>
      </c>
      <c r="P1856" s="3">
        <v>4</v>
      </c>
      <c r="Q1856" s="3">
        <v>12379.398352137699</v>
      </c>
      <c r="R1856" s="3">
        <v>5</v>
      </c>
      <c r="S1856" s="3">
        <v>0</v>
      </c>
      <c r="T1856" s="3">
        <v>0</v>
      </c>
      <c r="U1856" s="3">
        <v>8205.0134665628302</v>
      </c>
      <c r="V1856" s="3">
        <v>1</v>
      </c>
    </row>
    <row r="1857" spans="1:22" ht="21.75" customHeight="1" x14ac:dyDescent="0.3">
      <c r="A1857" s="3" t="s">
        <v>1883</v>
      </c>
      <c r="B1857" s="3">
        <v>53</v>
      </c>
      <c r="C1857" s="3" t="s">
        <v>28</v>
      </c>
      <c r="D1857" s="3" t="s">
        <v>33</v>
      </c>
      <c r="E1857" s="3">
        <v>45837.063223473597</v>
      </c>
      <c r="F1857" s="3">
        <v>5</v>
      </c>
      <c r="G1857" s="3">
        <v>1348.8087819682301</v>
      </c>
      <c r="H1857" s="3">
        <v>3</v>
      </c>
      <c r="I1857" s="3">
        <v>213.016904534742</v>
      </c>
      <c r="J1857" s="3">
        <v>9</v>
      </c>
      <c r="K1857" s="3">
        <v>27.278004500152701</v>
      </c>
      <c r="L1857" s="3">
        <v>32</v>
      </c>
      <c r="M1857" s="3">
        <v>4</v>
      </c>
      <c r="N1857" s="3">
        <v>9</v>
      </c>
      <c r="O1857" s="3">
        <v>579</v>
      </c>
      <c r="P1857" s="3">
        <v>1</v>
      </c>
      <c r="Q1857" s="3">
        <v>8887.2531702646702</v>
      </c>
      <c r="R1857" s="3">
        <v>7</v>
      </c>
      <c r="S1857" s="3">
        <v>1</v>
      </c>
      <c r="T1857" s="3">
        <v>0</v>
      </c>
      <c r="U1857" s="3">
        <v>3057.2315477740399</v>
      </c>
      <c r="V1857" s="3">
        <v>1</v>
      </c>
    </row>
    <row r="1858" spans="1:22" ht="21.75" customHeight="1" x14ac:dyDescent="0.3">
      <c r="A1858" s="3" t="s">
        <v>1884</v>
      </c>
      <c r="B1858" s="3">
        <v>48</v>
      </c>
      <c r="C1858" s="3" t="s">
        <v>23</v>
      </c>
      <c r="D1858" s="3" t="s">
        <v>26</v>
      </c>
      <c r="E1858" s="3">
        <v>49415.335701046097</v>
      </c>
      <c r="F1858" s="3">
        <v>62</v>
      </c>
      <c r="G1858" s="3">
        <v>1603.2440351830101</v>
      </c>
      <c r="H1858" s="3">
        <v>0</v>
      </c>
      <c r="I1858" s="3">
        <v>887.62341295786905</v>
      </c>
      <c r="J1858" s="3">
        <v>6</v>
      </c>
      <c r="K1858" s="3">
        <v>346.95822308010702</v>
      </c>
      <c r="L1858" s="3">
        <v>30</v>
      </c>
      <c r="M1858" s="3">
        <v>19</v>
      </c>
      <c r="N1858" s="3">
        <v>5</v>
      </c>
      <c r="O1858" s="3">
        <v>705</v>
      </c>
      <c r="P1858" s="3">
        <v>0</v>
      </c>
      <c r="Q1858" s="3">
        <v>8865.6740663514302</v>
      </c>
      <c r="R1858" s="3">
        <v>2</v>
      </c>
      <c r="S1858" s="3">
        <v>0</v>
      </c>
      <c r="T1858" s="3">
        <v>0</v>
      </c>
      <c r="U1858" s="3">
        <v>2790.9259066457198</v>
      </c>
      <c r="V1858" s="3">
        <v>0</v>
      </c>
    </row>
    <row r="1859" spans="1:22" ht="21.75" customHeight="1" x14ac:dyDescent="0.3">
      <c r="A1859" s="3" t="s">
        <v>1885</v>
      </c>
      <c r="B1859" s="3">
        <v>23</v>
      </c>
      <c r="C1859" s="3" t="s">
        <v>31</v>
      </c>
      <c r="D1859" s="3" t="s">
        <v>26</v>
      </c>
      <c r="E1859" s="3">
        <v>46062.715766885303</v>
      </c>
      <c r="F1859" s="3">
        <v>223</v>
      </c>
      <c r="G1859" s="3">
        <v>1745.21923465696</v>
      </c>
      <c r="H1859" s="3">
        <v>3</v>
      </c>
      <c r="I1859" s="3">
        <v>389.205416236193</v>
      </c>
      <c r="J1859" s="3">
        <v>44</v>
      </c>
      <c r="K1859" s="3">
        <v>502.64575599149202</v>
      </c>
      <c r="L1859" s="3">
        <v>33</v>
      </c>
      <c r="M1859" s="3">
        <v>0</v>
      </c>
      <c r="N1859" s="3">
        <v>2</v>
      </c>
      <c r="O1859" s="3">
        <v>304</v>
      </c>
      <c r="P1859" s="3">
        <v>1</v>
      </c>
      <c r="Q1859" s="3">
        <v>9661.5096724608702</v>
      </c>
      <c r="R1859" s="3">
        <v>3</v>
      </c>
      <c r="S1859" s="3">
        <v>0</v>
      </c>
      <c r="T1859" s="3">
        <v>0</v>
      </c>
      <c r="U1859" s="3">
        <v>4234.8426217360702</v>
      </c>
      <c r="V1859" s="3">
        <v>1</v>
      </c>
    </row>
    <row r="1860" spans="1:22" ht="21.75" customHeight="1" x14ac:dyDescent="0.3">
      <c r="A1860" s="3" t="s">
        <v>1886</v>
      </c>
      <c r="B1860" s="3">
        <v>36</v>
      </c>
      <c r="C1860" s="3" t="s">
        <v>28</v>
      </c>
      <c r="D1860" s="3" t="s">
        <v>26</v>
      </c>
      <c r="E1860" s="3">
        <v>52945.407746038298</v>
      </c>
      <c r="F1860" s="3">
        <v>196</v>
      </c>
      <c r="G1860" s="3">
        <v>1566.6954714379599</v>
      </c>
      <c r="H1860" s="3">
        <v>9</v>
      </c>
      <c r="I1860" s="3">
        <v>328.08397315181202</v>
      </c>
      <c r="J1860" s="3">
        <v>0</v>
      </c>
      <c r="K1860" s="3">
        <v>19.218900161275698</v>
      </c>
      <c r="L1860" s="3">
        <v>21</v>
      </c>
      <c r="M1860" s="3">
        <v>12</v>
      </c>
      <c r="N1860" s="3">
        <v>4</v>
      </c>
      <c r="O1860" s="3">
        <v>842</v>
      </c>
      <c r="P1860" s="3">
        <v>2</v>
      </c>
      <c r="Q1860" s="3">
        <v>15930.1865706848</v>
      </c>
      <c r="R1860" s="3">
        <v>2</v>
      </c>
      <c r="S1860" s="3">
        <v>1</v>
      </c>
      <c r="T1860" s="3">
        <v>0</v>
      </c>
      <c r="U1860" s="3">
        <v>500</v>
      </c>
      <c r="V1860" s="3">
        <v>1</v>
      </c>
    </row>
    <row r="1861" spans="1:22" ht="21.75" customHeight="1" x14ac:dyDescent="0.3">
      <c r="A1861" s="3" t="s">
        <v>1887</v>
      </c>
      <c r="B1861" s="3">
        <v>54</v>
      </c>
      <c r="C1861" s="3" t="s">
        <v>28</v>
      </c>
      <c r="D1861" s="3" t="s">
        <v>24</v>
      </c>
      <c r="E1861" s="3">
        <v>49459.259178533102</v>
      </c>
      <c r="F1861" s="3">
        <v>95</v>
      </c>
      <c r="G1861" s="3">
        <v>1982.7435101466101</v>
      </c>
      <c r="H1861" s="3">
        <v>9</v>
      </c>
      <c r="I1861" s="3">
        <v>870.96866056818305</v>
      </c>
      <c r="J1861" s="3">
        <v>0</v>
      </c>
      <c r="K1861" s="3">
        <v>128.12160823180699</v>
      </c>
      <c r="L1861" s="3">
        <v>29</v>
      </c>
      <c r="M1861" s="3">
        <v>7</v>
      </c>
      <c r="N1861" s="3">
        <v>9</v>
      </c>
      <c r="O1861" s="3">
        <v>451</v>
      </c>
      <c r="P1861" s="3">
        <v>3</v>
      </c>
      <c r="Q1861" s="3">
        <v>15472.6015536462</v>
      </c>
      <c r="R1861" s="3">
        <v>7</v>
      </c>
      <c r="S1861" s="3">
        <v>0</v>
      </c>
      <c r="T1861" s="3">
        <v>0</v>
      </c>
      <c r="U1861" s="3">
        <v>11669.698211589301</v>
      </c>
      <c r="V1861" s="3">
        <v>1</v>
      </c>
    </row>
    <row r="1862" spans="1:22" ht="21.75" customHeight="1" x14ac:dyDescent="0.3">
      <c r="A1862" s="3" t="s">
        <v>1888</v>
      </c>
      <c r="B1862" s="3">
        <v>32</v>
      </c>
      <c r="C1862" s="3" t="s">
        <v>31</v>
      </c>
      <c r="D1862" s="3" t="s">
        <v>33</v>
      </c>
      <c r="E1862" s="3">
        <v>19863.911316344602</v>
      </c>
      <c r="F1862" s="3">
        <v>51</v>
      </c>
      <c r="G1862" s="3">
        <v>1190.20839126956</v>
      </c>
      <c r="H1862" s="3">
        <v>7</v>
      </c>
      <c r="I1862" s="3">
        <v>958.121385056142</v>
      </c>
      <c r="J1862" s="3">
        <v>16</v>
      </c>
      <c r="K1862" s="3">
        <v>335.44900216512701</v>
      </c>
      <c r="L1862" s="3">
        <v>4</v>
      </c>
      <c r="M1862" s="3">
        <v>10</v>
      </c>
      <c r="N1862" s="3">
        <v>3</v>
      </c>
      <c r="O1862" s="3">
        <v>566</v>
      </c>
      <c r="P1862" s="3">
        <v>1</v>
      </c>
      <c r="Q1862" s="3">
        <v>6671.7601227362002</v>
      </c>
      <c r="R1862" s="3">
        <v>3</v>
      </c>
      <c r="S1862" s="3">
        <v>0</v>
      </c>
      <c r="T1862" s="3">
        <v>0</v>
      </c>
      <c r="U1862" s="3">
        <v>6769.9784422504499</v>
      </c>
      <c r="V1862" s="3">
        <v>1</v>
      </c>
    </row>
    <row r="1863" spans="1:22" ht="21.75" customHeight="1" x14ac:dyDescent="0.3">
      <c r="A1863" s="3" t="s">
        <v>1889</v>
      </c>
      <c r="B1863" s="3">
        <v>60</v>
      </c>
      <c r="C1863" s="3" t="s">
        <v>23</v>
      </c>
      <c r="D1863" s="3" t="s">
        <v>24</v>
      </c>
      <c r="E1863" s="3">
        <v>46263.891808053202</v>
      </c>
      <c r="F1863" s="3">
        <v>230</v>
      </c>
      <c r="G1863" s="3">
        <v>891.89726942602204</v>
      </c>
      <c r="H1863" s="3">
        <v>11</v>
      </c>
      <c r="I1863" s="3">
        <v>813.94725645261406</v>
      </c>
      <c r="J1863" s="3">
        <v>21</v>
      </c>
      <c r="K1863" s="3">
        <v>521.50157826456905</v>
      </c>
      <c r="L1863" s="3">
        <v>40</v>
      </c>
      <c r="M1863" s="3">
        <v>19</v>
      </c>
      <c r="N1863" s="3">
        <v>9</v>
      </c>
      <c r="O1863" s="3">
        <v>862</v>
      </c>
      <c r="P1863" s="3">
        <v>0</v>
      </c>
      <c r="Q1863" s="3">
        <v>3757.2947834858701</v>
      </c>
      <c r="R1863" s="3">
        <v>4</v>
      </c>
      <c r="S1863" s="3">
        <v>0</v>
      </c>
      <c r="T1863" s="3">
        <v>0</v>
      </c>
      <c r="U1863" s="3">
        <v>12857.575852395799</v>
      </c>
      <c r="V1863" s="3">
        <v>1</v>
      </c>
    </row>
    <row r="1864" spans="1:22" ht="21.75" customHeight="1" x14ac:dyDescent="0.3">
      <c r="A1864" s="3" t="s">
        <v>1890</v>
      </c>
      <c r="B1864" s="3">
        <v>58</v>
      </c>
      <c r="C1864" s="3" t="s">
        <v>31</v>
      </c>
      <c r="D1864" s="3" t="s">
        <v>24</v>
      </c>
      <c r="E1864" s="3">
        <v>49593.239005191797</v>
      </c>
      <c r="F1864" s="3">
        <v>36</v>
      </c>
      <c r="G1864" s="3">
        <v>1842.5344275074699</v>
      </c>
      <c r="H1864" s="3">
        <v>10</v>
      </c>
      <c r="I1864" s="3">
        <v>743.22329784245699</v>
      </c>
      <c r="J1864" s="3">
        <v>35</v>
      </c>
      <c r="K1864" s="3">
        <v>877.57760462503495</v>
      </c>
      <c r="L1864" s="3">
        <v>44</v>
      </c>
      <c r="M1864" s="3">
        <v>6</v>
      </c>
      <c r="N1864" s="3">
        <v>2</v>
      </c>
      <c r="O1864" s="3">
        <v>347</v>
      </c>
      <c r="P1864" s="3">
        <v>3</v>
      </c>
      <c r="Q1864" s="3">
        <v>18446.686155007501</v>
      </c>
      <c r="R1864" s="3">
        <v>7</v>
      </c>
      <c r="S1864" s="3">
        <v>0</v>
      </c>
      <c r="T1864" s="3">
        <v>0</v>
      </c>
      <c r="U1864" s="3">
        <v>9276.2615472073194</v>
      </c>
      <c r="V1864" s="3">
        <v>1</v>
      </c>
    </row>
    <row r="1865" spans="1:22" ht="21.75" customHeight="1" x14ac:dyDescent="0.3">
      <c r="A1865" s="3" t="s">
        <v>1891</v>
      </c>
      <c r="B1865" s="3">
        <v>34</v>
      </c>
      <c r="C1865" s="3" t="s">
        <v>23</v>
      </c>
      <c r="D1865" s="3" t="s">
        <v>33</v>
      </c>
      <c r="E1865" s="3">
        <v>67816.388226695199</v>
      </c>
      <c r="F1865" s="3">
        <v>39</v>
      </c>
      <c r="G1865" s="3">
        <v>279.32697263340998</v>
      </c>
      <c r="H1865" s="3">
        <v>0</v>
      </c>
      <c r="I1865" s="3">
        <v>1440.1183713530099</v>
      </c>
      <c r="J1865" s="3">
        <v>13</v>
      </c>
      <c r="K1865" s="3">
        <v>388.20347079480803</v>
      </c>
      <c r="L1865" s="3">
        <v>60</v>
      </c>
      <c r="M1865" s="3">
        <v>18</v>
      </c>
      <c r="N1865" s="3">
        <v>8</v>
      </c>
      <c r="O1865" s="3">
        <v>633</v>
      </c>
      <c r="P1865" s="3">
        <v>4</v>
      </c>
      <c r="Q1865" s="3">
        <v>16814.6425993181</v>
      </c>
      <c r="R1865" s="3">
        <v>7</v>
      </c>
      <c r="S1865" s="3">
        <v>0</v>
      </c>
      <c r="T1865" s="3">
        <v>0</v>
      </c>
      <c r="U1865" s="3">
        <v>7769.7093906173404</v>
      </c>
      <c r="V1865" s="3">
        <v>1</v>
      </c>
    </row>
    <row r="1866" spans="1:22" ht="21.75" customHeight="1" x14ac:dyDescent="0.3">
      <c r="A1866" s="3" t="s">
        <v>1892</v>
      </c>
      <c r="B1866" s="3">
        <v>48</v>
      </c>
      <c r="C1866" s="3" t="s">
        <v>23</v>
      </c>
      <c r="D1866" s="3" t="s">
        <v>33</v>
      </c>
      <c r="E1866" s="3">
        <v>35036.489630474898</v>
      </c>
      <c r="F1866" s="3">
        <v>44</v>
      </c>
      <c r="G1866" s="3">
        <v>1995.2356114167701</v>
      </c>
      <c r="H1866" s="3">
        <v>1</v>
      </c>
      <c r="I1866" s="3">
        <v>851.04269318469005</v>
      </c>
      <c r="J1866" s="3">
        <v>5</v>
      </c>
      <c r="K1866" s="3">
        <v>970.28223992766402</v>
      </c>
      <c r="L1866" s="3">
        <v>12</v>
      </c>
      <c r="M1866" s="3">
        <v>6</v>
      </c>
      <c r="N1866" s="3">
        <v>3</v>
      </c>
      <c r="O1866" s="3">
        <v>435</v>
      </c>
      <c r="P1866" s="3">
        <v>3</v>
      </c>
      <c r="Q1866" s="3">
        <v>19431.5876836606</v>
      </c>
      <c r="R1866" s="3">
        <v>1</v>
      </c>
      <c r="S1866" s="3">
        <v>0</v>
      </c>
      <c r="T1866" s="3">
        <v>0</v>
      </c>
      <c r="U1866" s="3">
        <v>4119.4596593517999</v>
      </c>
      <c r="V1866" s="3">
        <v>1</v>
      </c>
    </row>
    <row r="1867" spans="1:22" ht="21.75" customHeight="1" x14ac:dyDescent="0.3">
      <c r="A1867" s="3" t="s">
        <v>1893</v>
      </c>
      <c r="B1867" s="3">
        <v>48</v>
      </c>
      <c r="C1867" s="3" t="s">
        <v>23</v>
      </c>
      <c r="D1867" s="3" t="s">
        <v>24</v>
      </c>
      <c r="E1867" s="3">
        <v>53670.296324208299</v>
      </c>
      <c r="F1867" s="3">
        <v>195</v>
      </c>
      <c r="G1867" s="3">
        <v>2078.0664785539602</v>
      </c>
      <c r="H1867" s="3">
        <v>7</v>
      </c>
      <c r="I1867" s="3">
        <v>1081.99201587279</v>
      </c>
      <c r="J1867" s="3">
        <v>29</v>
      </c>
      <c r="K1867" s="3">
        <v>318.18233103046998</v>
      </c>
      <c r="L1867" s="3">
        <v>8</v>
      </c>
      <c r="M1867" s="3">
        <v>15</v>
      </c>
      <c r="N1867" s="3">
        <v>9</v>
      </c>
      <c r="O1867" s="3">
        <v>818</v>
      </c>
      <c r="P1867" s="3">
        <v>5</v>
      </c>
      <c r="Q1867" s="3">
        <v>15286.7636524713</v>
      </c>
      <c r="R1867" s="3">
        <v>5</v>
      </c>
      <c r="S1867" s="3">
        <v>0</v>
      </c>
      <c r="T1867" s="3">
        <v>0</v>
      </c>
      <c r="U1867" s="3">
        <v>6331.2413528617299</v>
      </c>
      <c r="V1867" s="3">
        <v>1</v>
      </c>
    </row>
    <row r="1868" spans="1:22" ht="21.75" customHeight="1" x14ac:dyDescent="0.3">
      <c r="A1868" s="3" t="s">
        <v>1894</v>
      </c>
      <c r="B1868" s="3">
        <v>30</v>
      </c>
      <c r="C1868" s="3" t="s">
        <v>23</v>
      </c>
      <c r="D1868" s="3" t="s">
        <v>33</v>
      </c>
      <c r="E1868" s="3">
        <v>60131.119933788897</v>
      </c>
      <c r="F1868" s="3">
        <v>190</v>
      </c>
      <c r="G1868" s="3">
        <v>874.16594265705703</v>
      </c>
      <c r="H1868" s="3">
        <v>1</v>
      </c>
      <c r="I1868" s="3">
        <v>850.02274399148598</v>
      </c>
      <c r="J1868" s="3">
        <v>45</v>
      </c>
      <c r="K1868" s="3">
        <v>468.55897484962799</v>
      </c>
      <c r="L1868" s="3">
        <v>77</v>
      </c>
      <c r="M1868" s="3">
        <v>11</v>
      </c>
      <c r="N1868" s="3">
        <v>6</v>
      </c>
      <c r="O1868" s="3">
        <v>782</v>
      </c>
      <c r="P1868" s="3">
        <v>0</v>
      </c>
      <c r="Q1868" s="3">
        <v>19998.236384792799</v>
      </c>
      <c r="R1868" s="3">
        <v>6</v>
      </c>
      <c r="S1868" s="3">
        <v>0</v>
      </c>
      <c r="T1868" s="3">
        <v>0</v>
      </c>
      <c r="U1868" s="3">
        <v>9823.2035019212908</v>
      </c>
      <c r="V1868" s="3">
        <v>1</v>
      </c>
    </row>
    <row r="1869" spans="1:22" ht="21.75" customHeight="1" x14ac:dyDescent="0.3">
      <c r="A1869" s="3" t="s">
        <v>1895</v>
      </c>
      <c r="B1869" s="3">
        <v>51</v>
      </c>
      <c r="C1869" s="3" t="s">
        <v>31</v>
      </c>
      <c r="D1869" s="3" t="s">
        <v>26</v>
      </c>
      <c r="E1869" s="3">
        <v>47329.750781459203</v>
      </c>
      <c r="F1869" s="3">
        <v>220</v>
      </c>
      <c r="G1869" s="3">
        <v>2637.6693637242402</v>
      </c>
      <c r="H1869" s="3">
        <v>10</v>
      </c>
      <c r="I1869" s="3">
        <v>415.74329911086102</v>
      </c>
      <c r="J1869" s="3">
        <v>46</v>
      </c>
      <c r="K1869" s="3">
        <v>129.753844314025</v>
      </c>
      <c r="L1869" s="3">
        <v>34</v>
      </c>
      <c r="M1869" s="3">
        <v>10</v>
      </c>
      <c r="N1869" s="3">
        <v>4</v>
      </c>
      <c r="O1869" s="3">
        <v>418</v>
      </c>
      <c r="P1869" s="3">
        <v>3</v>
      </c>
      <c r="Q1869" s="3">
        <v>0</v>
      </c>
      <c r="R1869" s="3">
        <v>0</v>
      </c>
      <c r="S1869" s="3">
        <v>0</v>
      </c>
      <c r="T1869" s="3">
        <v>0</v>
      </c>
      <c r="U1869" s="3">
        <v>6694.6683746383396</v>
      </c>
      <c r="V1869" s="3">
        <v>1</v>
      </c>
    </row>
    <row r="1870" spans="1:22" ht="21.75" customHeight="1" x14ac:dyDescent="0.3">
      <c r="A1870" s="3" t="s">
        <v>1896</v>
      </c>
      <c r="B1870" s="3">
        <v>21</v>
      </c>
      <c r="C1870" s="3" t="s">
        <v>28</v>
      </c>
      <c r="D1870" s="3" t="s">
        <v>26</v>
      </c>
      <c r="E1870" s="3">
        <v>18413.638063317601</v>
      </c>
      <c r="F1870" s="3">
        <v>3</v>
      </c>
      <c r="G1870" s="3">
        <v>1219.0729696928599</v>
      </c>
      <c r="H1870" s="3">
        <v>11</v>
      </c>
      <c r="I1870" s="3">
        <v>992.46068866570602</v>
      </c>
      <c r="J1870" s="3">
        <v>32</v>
      </c>
      <c r="K1870" s="3">
        <v>391.02331288906601</v>
      </c>
      <c r="L1870" s="3">
        <v>17</v>
      </c>
      <c r="M1870" s="3">
        <v>8</v>
      </c>
      <c r="N1870" s="3">
        <v>6</v>
      </c>
      <c r="O1870" s="3">
        <v>587</v>
      </c>
      <c r="P1870" s="3">
        <v>1</v>
      </c>
      <c r="Q1870" s="3">
        <v>11304.0094629532</v>
      </c>
      <c r="R1870" s="3">
        <v>2</v>
      </c>
      <c r="S1870" s="3">
        <v>0</v>
      </c>
      <c r="T1870" s="3">
        <v>0</v>
      </c>
      <c r="U1870" s="3">
        <v>5288.2399239310698</v>
      </c>
      <c r="V1870" s="3">
        <v>0</v>
      </c>
    </row>
    <row r="1871" spans="1:22" ht="21.75" customHeight="1" x14ac:dyDescent="0.3">
      <c r="A1871" s="3" t="s">
        <v>1897</v>
      </c>
      <c r="B1871" s="3">
        <v>66</v>
      </c>
      <c r="C1871" s="3" t="s">
        <v>28</v>
      </c>
      <c r="D1871" s="3" t="s">
        <v>24</v>
      </c>
      <c r="E1871" s="3">
        <v>68181.242370684995</v>
      </c>
      <c r="F1871" s="3">
        <v>189</v>
      </c>
      <c r="G1871" s="3">
        <v>1150.2073674603701</v>
      </c>
      <c r="H1871" s="3">
        <v>9</v>
      </c>
      <c r="I1871" s="3">
        <v>570.47094098557295</v>
      </c>
      <c r="J1871" s="3">
        <v>19</v>
      </c>
      <c r="K1871" s="3">
        <v>24.2271998004591</v>
      </c>
      <c r="L1871" s="3">
        <v>11</v>
      </c>
      <c r="M1871" s="3">
        <v>6</v>
      </c>
      <c r="N1871" s="3">
        <v>4</v>
      </c>
      <c r="O1871" s="3">
        <v>641</v>
      </c>
      <c r="P1871" s="3">
        <v>2</v>
      </c>
      <c r="Q1871" s="3">
        <v>7836.1988929782401</v>
      </c>
      <c r="R1871" s="3">
        <v>5</v>
      </c>
      <c r="S1871" s="3">
        <v>1</v>
      </c>
      <c r="T1871" s="3">
        <v>0</v>
      </c>
      <c r="U1871" s="3">
        <v>7967.6706536375596</v>
      </c>
      <c r="V1871" s="3">
        <v>1</v>
      </c>
    </row>
    <row r="1872" spans="1:22" ht="21.75" customHeight="1" x14ac:dyDescent="0.3">
      <c r="A1872" s="3" t="s">
        <v>1898</v>
      </c>
      <c r="B1872" s="3">
        <v>33</v>
      </c>
      <c r="C1872" s="3" t="s">
        <v>28</v>
      </c>
      <c r="D1872" s="3" t="s">
        <v>24</v>
      </c>
      <c r="E1872" s="3">
        <v>63448.542176478899</v>
      </c>
      <c r="F1872" s="3">
        <v>134</v>
      </c>
      <c r="G1872" s="3">
        <v>977.183000017469</v>
      </c>
      <c r="H1872" s="3">
        <v>8</v>
      </c>
      <c r="I1872" s="3">
        <v>768.15485168626697</v>
      </c>
      <c r="J1872" s="3">
        <v>15</v>
      </c>
      <c r="K1872" s="3">
        <v>1346.4448824265901</v>
      </c>
      <c r="L1872" s="3">
        <v>40</v>
      </c>
      <c r="M1872" s="3">
        <v>19</v>
      </c>
      <c r="N1872" s="3">
        <v>2</v>
      </c>
      <c r="O1872" s="3">
        <v>577</v>
      </c>
      <c r="P1872" s="3">
        <v>1</v>
      </c>
      <c r="Q1872" s="3">
        <v>23911.527388292601</v>
      </c>
      <c r="R1872" s="3">
        <v>2</v>
      </c>
      <c r="S1872" s="3">
        <v>0</v>
      </c>
      <c r="T1872" s="3">
        <v>0</v>
      </c>
      <c r="U1872" s="3">
        <v>13276.6583338821</v>
      </c>
      <c r="V1872" s="3">
        <v>1</v>
      </c>
    </row>
    <row r="1873" spans="1:22" ht="21.75" customHeight="1" x14ac:dyDescent="0.3">
      <c r="A1873" s="3" t="s">
        <v>1899</v>
      </c>
      <c r="B1873" s="3">
        <v>39</v>
      </c>
      <c r="C1873" s="3" t="s">
        <v>28</v>
      </c>
      <c r="D1873" s="3" t="s">
        <v>33</v>
      </c>
      <c r="E1873" s="3">
        <v>54117.920840444298</v>
      </c>
      <c r="F1873" s="3">
        <v>105</v>
      </c>
      <c r="G1873" s="3">
        <v>1858.4833883664301</v>
      </c>
      <c r="H1873" s="3">
        <v>2</v>
      </c>
      <c r="I1873" s="3">
        <v>906.890938662699</v>
      </c>
      <c r="J1873" s="3">
        <v>3</v>
      </c>
      <c r="K1873" s="3">
        <v>238.73275795155701</v>
      </c>
      <c r="L1873" s="3">
        <v>15</v>
      </c>
      <c r="M1873" s="3">
        <v>13</v>
      </c>
      <c r="N1873" s="3">
        <v>5</v>
      </c>
      <c r="O1873" s="3">
        <v>793</v>
      </c>
      <c r="P1873" s="3">
        <v>5</v>
      </c>
      <c r="Q1873" s="3">
        <v>4804.5038983451796</v>
      </c>
      <c r="R1873" s="3">
        <v>5</v>
      </c>
      <c r="S1873" s="3">
        <v>0</v>
      </c>
      <c r="T1873" s="3">
        <v>0</v>
      </c>
      <c r="U1873" s="3">
        <v>8738.77463660383</v>
      </c>
      <c r="V1873" s="3">
        <v>1</v>
      </c>
    </row>
    <row r="1874" spans="1:22" ht="21.75" customHeight="1" x14ac:dyDescent="0.3">
      <c r="A1874" s="3" t="s">
        <v>1900</v>
      </c>
      <c r="B1874" s="3">
        <v>41</v>
      </c>
      <c r="C1874" s="3" t="s">
        <v>28</v>
      </c>
      <c r="D1874" s="3" t="s">
        <v>33</v>
      </c>
      <c r="E1874" s="3">
        <v>50725.947216004599</v>
      </c>
      <c r="F1874" s="3">
        <v>144</v>
      </c>
      <c r="G1874" s="3">
        <v>1186.9109477414099</v>
      </c>
      <c r="H1874" s="3">
        <v>2</v>
      </c>
      <c r="I1874" s="3">
        <v>120.503676589675</v>
      </c>
      <c r="J1874" s="3">
        <v>33</v>
      </c>
      <c r="K1874" s="3">
        <v>589.75256394111705</v>
      </c>
      <c r="L1874" s="3">
        <v>12</v>
      </c>
      <c r="M1874" s="3">
        <v>3</v>
      </c>
      <c r="N1874" s="3">
        <v>8</v>
      </c>
      <c r="O1874" s="3">
        <v>463</v>
      </c>
      <c r="P1874" s="3">
        <v>3</v>
      </c>
      <c r="Q1874" s="3">
        <v>3940.34720638522</v>
      </c>
      <c r="R1874" s="3">
        <v>1</v>
      </c>
      <c r="S1874" s="3">
        <v>1</v>
      </c>
      <c r="T1874" s="3">
        <v>0</v>
      </c>
      <c r="U1874" s="3">
        <v>12824.660124574901</v>
      </c>
      <c r="V1874" s="3">
        <v>1</v>
      </c>
    </row>
    <row r="1875" spans="1:22" ht="21.75" customHeight="1" x14ac:dyDescent="0.3">
      <c r="A1875" s="3" t="s">
        <v>1901</v>
      </c>
      <c r="B1875" s="3">
        <v>30</v>
      </c>
      <c r="C1875" s="3" t="s">
        <v>28</v>
      </c>
      <c r="D1875" s="3" t="s">
        <v>24</v>
      </c>
      <c r="E1875" s="3">
        <v>17934.351808070602</v>
      </c>
      <c r="F1875" s="3">
        <v>112</v>
      </c>
      <c r="G1875" s="3">
        <v>350.292861430416</v>
      </c>
      <c r="H1875" s="3">
        <v>5</v>
      </c>
      <c r="I1875" s="3">
        <v>236.67425663789501</v>
      </c>
      <c r="J1875" s="3">
        <v>0</v>
      </c>
      <c r="K1875" s="3">
        <v>380.75933636390602</v>
      </c>
      <c r="L1875" s="3">
        <v>17</v>
      </c>
      <c r="M1875" s="3">
        <v>2</v>
      </c>
      <c r="N1875" s="3">
        <v>5</v>
      </c>
      <c r="O1875" s="3">
        <v>584</v>
      </c>
      <c r="P1875" s="3">
        <v>5</v>
      </c>
      <c r="Q1875" s="3">
        <v>8237.3092449654596</v>
      </c>
      <c r="R1875" s="3">
        <v>6</v>
      </c>
      <c r="S1875" s="3">
        <v>0</v>
      </c>
      <c r="T1875" s="3">
        <v>0</v>
      </c>
      <c r="U1875" s="3">
        <v>500</v>
      </c>
      <c r="V1875" s="3">
        <v>1</v>
      </c>
    </row>
    <row r="1876" spans="1:22" ht="21.75" customHeight="1" x14ac:dyDescent="0.3">
      <c r="A1876" s="3" t="s">
        <v>1902</v>
      </c>
      <c r="B1876" s="3">
        <v>46</v>
      </c>
      <c r="C1876" s="3" t="s">
        <v>31</v>
      </c>
      <c r="D1876" s="3" t="s">
        <v>24</v>
      </c>
      <c r="E1876" s="3">
        <v>63943.8194460214</v>
      </c>
      <c r="F1876" s="3">
        <v>148</v>
      </c>
      <c r="G1876" s="3">
        <v>1773.29515120311</v>
      </c>
      <c r="H1876" s="3">
        <v>2</v>
      </c>
      <c r="I1876" s="3">
        <v>1118.3107103741499</v>
      </c>
      <c r="J1876" s="3">
        <v>12</v>
      </c>
      <c r="K1876" s="3">
        <v>441.195543482191</v>
      </c>
      <c r="L1876" s="3">
        <v>75</v>
      </c>
      <c r="M1876" s="3">
        <v>8</v>
      </c>
      <c r="N1876" s="3">
        <v>3</v>
      </c>
      <c r="O1876" s="3">
        <v>522</v>
      </c>
      <c r="P1876" s="3">
        <v>4</v>
      </c>
      <c r="Q1876" s="3">
        <v>8849.0725887119806</v>
      </c>
      <c r="R1876" s="3">
        <v>1</v>
      </c>
      <c r="S1876" s="3">
        <v>0</v>
      </c>
      <c r="T1876" s="3">
        <v>0</v>
      </c>
      <c r="U1876" s="3">
        <v>8539.0072682405807</v>
      </c>
      <c r="V1876" s="3">
        <v>1</v>
      </c>
    </row>
    <row r="1877" spans="1:22" ht="21.75" customHeight="1" x14ac:dyDescent="0.3">
      <c r="A1877" s="3" t="s">
        <v>1903</v>
      </c>
      <c r="B1877" s="3">
        <v>22</v>
      </c>
      <c r="C1877" s="3" t="s">
        <v>23</v>
      </c>
      <c r="D1877" s="3" t="s">
        <v>26</v>
      </c>
      <c r="E1877" s="3">
        <v>76755.128779910796</v>
      </c>
      <c r="F1877" s="3">
        <v>36</v>
      </c>
      <c r="G1877" s="3">
        <v>1266.96645025216</v>
      </c>
      <c r="H1877" s="3">
        <v>8</v>
      </c>
      <c r="I1877" s="3">
        <v>567.68874369036996</v>
      </c>
      <c r="J1877" s="3">
        <v>47</v>
      </c>
      <c r="K1877" s="3">
        <v>480.89040485781902</v>
      </c>
      <c r="L1877" s="3">
        <v>50</v>
      </c>
      <c r="M1877" s="3">
        <v>4</v>
      </c>
      <c r="N1877" s="3">
        <v>0</v>
      </c>
      <c r="O1877" s="3">
        <v>897</v>
      </c>
      <c r="P1877" s="3">
        <v>3</v>
      </c>
      <c r="Q1877" s="3">
        <v>9741.7267579989202</v>
      </c>
      <c r="R1877" s="3">
        <v>5</v>
      </c>
      <c r="S1877" s="3">
        <v>0</v>
      </c>
      <c r="T1877" s="3">
        <v>0</v>
      </c>
      <c r="U1877" s="3">
        <v>7433.9181153781701</v>
      </c>
      <c r="V1877" s="3">
        <v>1</v>
      </c>
    </row>
    <row r="1878" spans="1:22" ht="21.75" customHeight="1" x14ac:dyDescent="0.3">
      <c r="A1878" s="3" t="s">
        <v>1904</v>
      </c>
      <c r="B1878" s="3">
        <v>36</v>
      </c>
      <c r="C1878" s="3" t="s">
        <v>28</v>
      </c>
      <c r="D1878" s="3" t="s">
        <v>26</v>
      </c>
      <c r="E1878" s="3">
        <v>29952.580632406301</v>
      </c>
      <c r="F1878" s="3">
        <v>3</v>
      </c>
      <c r="G1878" s="3">
        <v>2368.7408877490002</v>
      </c>
      <c r="H1878" s="3">
        <v>10</v>
      </c>
      <c r="I1878" s="3">
        <v>584.28730381189905</v>
      </c>
      <c r="J1878" s="3">
        <v>7</v>
      </c>
      <c r="K1878" s="3">
        <v>737.366118436698</v>
      </c>
      <c r="L1878" s="3">
        <v>32</v>
      </c>
      <c r="M1878" s="3">
        <v>2</v>
      </c>
      <c r="N1878" s="3">
        <v>2</v>
      </c>
      <c r="O1878" s="3">
        <v>676</v>
      </c>
      <c r="P1878" s="3">
        <v>5</v>
      </c>
      <c r="Q1878" s="3">
        <v>17421.425073386799</v>
      </c>
      <c r="R1878" s="3">
        <v>0</v>
      </c>
      <c r="S1878" s="3">
        <v>0</v>
      </c>
      <c r="T1878" s="3">
        <v>0</v>
      </c>
      <c r="U1878" s="3">
        <v>3844.4718169449202</v>
      </c>
      <c r="V1878" s="3">
        <v>0</v>
      </c>
    </row>
    <row r="1879" spans="1:22" ht="21.75" customHeight="1" x14ac:dyDescent="0.3">
      <c r="A1879" s="3" t="s">
        <v>1905</v>
      </c>
      <c r="B1879" s="3">
        <v>63</v>
      </c>
      <c r="C1879" s="3" t="s">
        <v>31</v>
      </c>
      <c r="D1879" s="3" t="s">
        <v>33</v>
      </c>
      <c r="E1879" s="3">
        <v>74210.335812888399</v>
      </c>
      <c r="F1879" s="3">
        <v>55</v>
      </c>
      <c r="G1879" s="3">
        <v>1747.0138193912601</v>
      </c>
      <c r="H1879" s="3">
        <v>7</v>
      </c>
      <c r="I1879" s="3">
        <v>858.25343907978697</v>
      </c>
      <c r="J1879" s="3">
        <v>21</v>
      </c>
      <c r="K1879" s="3">
        <v>627.04632415627998</v>
      </c>
      <c r="L1879" s="3">
        <v>69</v>
      </c>
      <c r="M1879" s="3">
        <v>0</v>
      </c>
      <c r="N1879" s="3">
        <v>2</v>
      </c>
      <c r="O1879" s="3">
        <v>352</v>
      </c>
      <c r="P1879" s="3">
        <v>0</v>
      </c>
      <c r="Q1879" s="3">
        <v>20891.601783103601</v>
      </c>
      <c r="R1879" s="3">
        <v>0</v>
      </c>
      <c r="S1879" s="3">
        <v>0</v>
      </c>
      <c r="T1879" s="3">
        <v>0</v>
      </c>
      <c r="U1879" s="3">
        <v>8790.0152478200598</v>
      </c>
      <c r="V1879" s="3">
        <v>1</v>
      </c>
    </row>
    <row r="1880" spans="1:22" ht="21.75" customHeight="1" x14ac:dyDescent="0.3">
      <c r="A1880" s="3" t="s">
        <v>1906</v>
      </c>
      <c r="B1880" s="3">
        <v>47</v>
      </c>
      <c r="C1880" s="3" t="s">
        <v>28</v>
      </c>
      <c r="D1880" s="3" t="s">
        <v>26</v>
      </c>
      <c r="E1880" s="3">
        <v>70366.240334216403</v>
      </c>
      <c r="F1880" s="3">
        <v>24</v>
      </c>
      <c r="G1880" s="3">
        <v>1712.9238564115501</v>
      </c>
      <c r="H1880" s="3">
        <v>3</v>
      </c>
      <c r="I1880" s="3">
        <v>665.01459100734598</v>
      </c>
      <c r="J1880" s="3">
        <v>3</v>
      </c>
      <c r="K1880" s="3">
        <v>560.44770909690703</v>
      </c>
      <c r="L1880" s="3">
        <v>66</v>
      </c>
      <c r="M1880" s="3">
        <v>17</v>
      </c>
      <c r="N1880" s="3">
        <v>1</v>
      </c>
      <c r="O1880" s="3">
        <v>627</v>
      </c>
      <c r="P1880" s="3">
        <v>1</v>
      </c>
      <c r="Q1880" s="3">
        <v>17820.249597329101</v>
      </c>
      <c r="R1880" s="3">
        <v>1</v>
      </c>
      <c r="S1880" s="3">
        <v>0</v>
      </c>
      <c r="T1880" s="3">
        <v>0</v>
      </c>
      <c r="U1880" s="3">
        <v>11657.415671643799</v>
      </c>
      <c r="V1880" s="3">
        <v>0</v>
      </c>
    </row>
    <row r="1881" spans="1:22" ht="21.75" customHeight="1" x14ac:dyDescent="0.3">
      <c r="A1881" s="3" t="s">
        <v>1907</v>
      </c>
      <c r="B1881" s="3">
        <v>48</v>
      </c>
      <c r="C1881" s="3" t="s">
        <v>28</v>
      </c>
      <c r="D1881" s="3" t="s">
        <v>33</v>
      </c>
      <c r="E1881" s="3">
        <v>29422.484179699299</v>
      </c>
      <c r="F1881" s="3">
        <v>210</v>
      </c>
      <c r="G1881" s="3">
        <v>2311.6056231355801</v>
      </c>
      <c r="H1881" s="3">
        <v>5</v>
      </c>
      <c r="I1881" s="3">
        <v>946.15593357497596</v>
      </c>
      <c r="J1881" s="3">
        <v>33</v>
      </c>
      <c r="K1881" s="3">
        <v>644.91992719114705</v>
      </c>
      <c r="L1881" s="3">
        <v>53</v>
      </c>
      <c r="M1881" s="3">
        <v>12</v>
      </c>
      <c r="N1881" s="3">
        <v>9</v>
      </c>
      <c r="O1881" s="3">
        <v>640</v>
      </c>
      <c r="P1881" s="3">
        <v>1</v>
      </c>
      <c r="Q1881" s="3">
        <v>26869.7558786015</v>
      </c>
      <c r="R1881" s="3">
        <v>5</v>
      </c>
      <c r="S1881" s="3">
        <v>0</v>
      </c>
      <c r="T1881" s="3">
        <v>0</v>
      </c>
      <c r="U1881" s="3">
        <v>8399.9365299253004</v>
      </c>
      <c r="V1881" s="3">
        <v>1</v>
      </c>
    </row>
    <row r="1882" spans="1:22" ht="21.75" customHeight="1" x14ac:dyDescent="0.3">
      <c r="A1882" s="3" t="s">
        <v>1908</v>
      </c>
      <c r="B1882" s="3">
        <v>40</v>
      </c>
      <c r="C1882" s="3" t="s">
        <v>23</v>
      </c>
      <c r="D1882" s="3" t="s">
        <v>33</v>
      </c>
      <c r="E1882" s="3">
        <v>42905.415211647902</v>
      </c>
      <c r="F1882" s="3">
        <v>191</v>
      </c>
      <c r="G1882" s="3">
        <v>1628.0123854609999</v>
      </c>
      <c r="H1882" s="3">
        <v>7</v>
      </c>
      <c r="I1882" s="3">
        <v>782.10737394343505</v>
      </c>
      <c r="J1882" s="3">
        <v>44</v>
      </c>
      <c r="K1882" s="3">
        <v>592.78116861389606</v>
      </c>
      <c r="L1882" s="3">
        <v>5</v>
      </c>
      <c r="M1882" s="3">
        <v>3</v>
      </c>
      <c r="N1882" s="3">
        <v>1</v>
      </c>
      <c r="O1882" s="3">
        <v>826</v>
      </c>
      <c r="P1882" s="3">
        <v>3</v>
      </c>
      <c r="Q1882" s="3">
        <v>19703.027871269202</v>
      </c>
      <c r="R1882" s="3">
        <v>7</v>
      </c>
      <c r="S1882" s="3">
        <v>1</v>
      </c>
      <c r="T1882" s="3">
        <v>0</v>
      </c>
      <c r="U1882" s="3">
        <v>2404.9248825432001</v>
      </c>
      <c r="V1882" s="3">
        <v>1</v>
      </c>
    </row>
    <row r="1883" spans="1:22" ht="21.75" customHeight="1" x14ac:dyDescent="0.3">
      <c r="A1883" s="3" t="s">
        <v>1909</v>
      </c>
      <c r="B1883" s="3">
        <v>66</v>
      </c>
      <c r="C1883" s="3" t="s">
        <v>23</v>
      </c>
      <c r="D1883" s="3" t="s">
        <v>33</v>
      </c>
      <c r="E1883" s="3">
        <v>24882.1224240259</v>
      </c>
      <c r="F1883" s="3">
        <v>152</v>
      </c>
      <c r="G1883" s="3">
        <v>2125.75885415837</v>
      </c>
      <c r="H1883" s="3">
        <v>3</v>
      </c>
      <c r="I1883" s="3">
        <v>869.51103256315696</v>
      </c>
      <c r="J1883" s="3">
        <v>36</v>
      </c>
      <c r="K1883" s="3">
        <v>180.960971057785</v>
      </c>
      <c r="L1883" s="3">
        <v>35</v>
      </c>
      <c r="M1883" s="3">
        <v>17</v>
      </c>
      <c r="N1883" s="3">
        <v>7</v>
      </c>
      <c r="O1883" s="3">
        <v>417</v>
      </c>
      <c r="P1883" s="3">
        <v>2</v>
      </c>
      <c r="Q1883" s="3">
        <v>8202.8347869544705</v>
      </c>
      <c r="R1883" s="3">
        <v>3</v>
      </c>
      <c r="S1883" s="3">
        <v>0</v>
      </c>
      <c r="T1883" s="3">
        <v>0</v>
      </c>
      <c r="U1883" s="3">
        <v>10083.212430957399</v>
      </c>
      <c r="V1883" s="3">
        <v>1</v>
      </c>
    </row>
    <row r="1884" spans="1:22" ht="21.75" customHeight="1" x14ac:dyDescent="0.3">
      <c r="A1884" s="3" t="s">
        <v>1910</v>
      </c>
      <c r="B1884" s="3">
        <v>35</v>
      </c>
      <c r="C1884" s="3" t="s">
        <v>23</v>
      </c>
      <c r="D1884" s="3" t="s">
        <v>26</v>
      </c>
      <c r="E1884" s="3">
        <v>48827.50995688</v>
      </c>
      <c r="F1884" s="3">
        <v>180</v>
      </c>
      <c r="G1884" s="3">
        <v>980.12229252595898</v>
      </c>
      <c r="H1884" s="3">
        <v>4</v>
      </c>
      <c r="I1884" s="3">
        <v>554.34956341521195</v>
      </c>
      <c r="J1884" s="3">
        <v>22</v>
      </c>
      <c r="K1884" s="3">
        <v>437.956986437149</v>
      </c>
      <c r="L1884" s="3">
        <v>54</v>
      </c>
      <c r="M1884" s="3">
        <v>8</v>
      </c>
      <c r="N1884" s="3">
        <v>7</v>
      </c>
      <c r="O1884" s="3">
        <v>481</v>
      </c>
      <c r="P1884" s="3">
        <v>3</v>
      </c>
      <c r="Q1884" s="3">
        <v>11325.2292676246</v>
      </c>
      <c r="R1884" s="3">
        <v>1</v>
      </c>
      <c r="S1884" s="3">
        <v>0</v>
      </c>
      <c r="T1884" s="3">
        <v>0</v>
      </c>
      <c r="U1884" s="3">
        <v>13214.895583683499</v>
      </c>
      <c r="V1884" s="3">
        <v>1</v>
      </c>
    </row>
    <row r="1885" spans="1:22" ht="21.75" customHeight="1" x14ac:dyDescent="0.3">
      <c r="A1885" s="3" t="s">
        <v>1911</v>
      </c>
      <c r="B1885" s="3">
        <v>56</v>
      </c>
      <c r="C1885" s="3" t="s">
        <v>28</v>
      </c>
      <c r="D1885" s="3" t="s">
        <v>24</v>
      </c>
      <c r="E1885" s="3">
        <v>58069.716123742801</v>
      </c>
      <c r="F1885" s="3">
        <v>18</v>
      </c>
      <c r="G1885" s="3">
        <v>2816.8311931274302</v>
      </c>
      <c r="H1885" s="3">
        <v>6</v>
      </c>
      <c r="I1885" s="3">
        <v>867.75818814832496</v>
      </c>
      <c r="J1885" s="3">
        <v>19</v>
      </c>
      <c r="K1885" s="3">
        <v>670.95135838101703</v>
      </c>
      <c r="L1885" s="3">
        <v>49</v>
      </c>
      <c r="M1885" s="3">
        <v>6</v>
      </c>
      <c r="N1885" s="3">
        <v>2</v>
      </c>
      <c r="O1885" s="3">
        <v>879</v>
      </c>
      <c r="P1885" s="3">
        <v>2</v>
      </c>
      <c r="Q1885" s="3">
        <v>16745.304240060999</v>
      </c>
      <c r="R1885" s="3">
        <v>0</v>
      </c>
      <c r="S1885" s="3">
        <v>0</v>
      </c>
      <c r="T1885" s="3">
        <v>0</v>
      </c>
      <c r="U1885" s="3">
        <v>8689.7180495146804</v>
      </c>
      <c r="V1885" s="3">
        <v>0</v>
      </c>
    </row>
    <row r="1886" spans="1:22" ht="21.75" customHeight="1" x14ac:dyDescent="0.3">
      <c r="A1886" s="3" t="s">
        <v>1912</v>
      </c>
      <c r="B1886" s="3">
        <v>39</v>
      </c>
      <c r="C1886" s="3" t="s">
        <v>28</v>
      </c>
      <c r="D1886" s="3" t="s">
        <v>24</v>
      </c>
      <c r="E1886" s="3">
        <v>26231.573641635099</v>
      </c>
      <c r="F1886" s="3">
        <v>158</v>
      </c>
      <c r="G1886" s="3">
        <v>1720.3452980027</v>
      </c>
      <c r="H1886" s="3">
        <v>7</v>
      </c>
      <c r="I1886" s="3">
        <v>1186.7811803924101</v>
      </c>
      <c r="J1886" s="3">
        <v>23</v>
      </c>
      <c r="K1886" s="3">
        <v>351.19250833167303</v>
      </c>
      <c r="L1886" s="3">
        <v>70</v>
      </c>
      <c r="M1886" s="3">
        <v>14</v>
      </c>
      <c r="N1886" s="3">
        <v>3</v>
      </c>
      <c r="O1886" s="3">
        <v>789</v>
      </c>
      <c r="P1886" s="3">
        <v>3</v>
      </c>
      <c r="Q1886" s="3">
        <v>5061.1894129759903</v>
      </c>
      <c r="R1886" s="3">
        <v>1</v>
      </c>
      <c r="S1886" s="3">
        <v>0</v>
      </c>
      <c r="T1886" s="3">
        <v>0</v>
      </c>
      <c r="U1886" s="3">
        <v>7733.05182734544</v>
      </c>
      <c r="V1886" s="3">
        <v>0</v>
      </c>
    </row>
    <row r="1887" spans="1:22" ht="21.75" customHeight="1" x14ac:dyDescent="0.3">
      <c r="A1887" s="3" t="s">
        <v>1913</v>
      </c>
      <c r="B1887" s="3">
        <v>25</v>
      </c>
      <c r="C1887" s="3" t="s">
        <v>28</v>
      </c>
      <c r="D1887" s="3" t="s">
        <v>26</v>
      </c>
      <c r="E1887" s="3">
        <v>56944.449952244599</v>
      </c>
      <c r="F1887" s="3">
        <v>222</v>
      </c>
      <c r="G1887" s="3">
        <v>538.61414420791698</v>
      </c>
      <c r="H1887" s="3">
        <v>6</v>
      </c>
      <c r="I1887" s="3">
        <v>601.28812436003102</v>
      </c>
      <c r="J1887" s="3">
        <v>26</v>
      </c>
      <c r="K1887" s="3">
        <v>589.28427865563003</v>
      </c>
      <c r="L1887" s="3">
        <v>65</v>
      </c>
      <c r="M1887" s="3">
        <v>12</v>
      </c>
      <c r="N1887" s="3">
        <v>4</v>
      </c>
      <c r="O1887" s="3">
        <v>805</v>
      </c>
      <c r="P1887" s="3">
        <v>1</v>
      </c>
      <c r="Q1887" s="3">
        <v>10129.6516902368</v>
      </c>
      <c r="R1887" s="3">
        <v>0</v>
      </c>
      <c r="S1887" s="3">
        <v>0</v>
      </c>
      <c r="T1887" s="3">
        <v>0</v>
      </c>
      <c r="U1887" s="3">
        <v>4949.1986833032397</v>
      </c>
      <c r="V1887" s="3">
        <v>0</v>
      </c>
    </row>
    <row r="1888" spans="1:22" ht="21.75" customHeight="1" x14ac:dyDescent="0.3">
      <c r="A1888" s="3" t="s">
        <v>1914</v>
      </c>
      <c r="B1888" s="3">
        <v>38</v>
      </c>
      <c r="C1888" s="3" t="s">
        <v>23</v>
      </c>
      <c r="D1888" s="3" t="s">
        <v>24</v>
      </c>
      <c r="E1888" s="3">
        <v>61504.2637426129</v>
      </c>
      <c r="F1888" s="3">
        <v>121</v>
      </c>
      <c r="G1888" s="3">
        <v>1610.2851698158299</v>
      </c>
      <c r="H1888" s="3">
        <v>7</v>
      </c>
      <c r="I1888" s="3">
        <v>1120.3614050952499</v>
      </c>
      <c r="J1888" s="3">
        <v>12</v>
      </c>
      <c r="K1888" s="3">
        <v>775.59979867589504</v>
      </c>
      <c r="L1888" s="3">
        <v>14</v>
      </c>
      <c r="M1888" s="3">
        <v>1</v>
      </c>
      <c r="N1888" s="3">
        <v>8</v>
      </c>
      <c r="O1888" s="3">
        <v>624</v>
      </c>
      <c r="P1888" s="3">
        <v>5</v>
      </c>
      <c r="Q1888" s="3">
        <v>15904.0927147042</v>
      </c>
      <c r="R1888" s="3">
        <v>4</v>
      </c>
      <c r="S1888" s="3">
        <v>0</v>
      </c>
      <c r="T1888" s="3">
        <v>0</v>
      </c>
      <c r="U1888" s="3">
        <v>9716.9041584924998</v>
      </c>
      <c r="V1888" s="3">
        <v>1</v>
      </c>
    </row>
    <row r="1889" spans="1:22" ht="21.75" customHeight="1" x14ac:dyDescent="0.3">
      <c r="A1889" s="3" t="s">
        <v>1915</v>
      </c>
      <c r="B1889" s="3">
        <v>24</v>
      </c>
      <c r="C1889" s="3" t="s">
        <v>31</v>
      </c>
      <c r="D1889" s="3" t="s">
        <v>33</v>
      </c>
      <c r="E1889" s="3">
        <v>61762.615811937198</v>
      </c>
      <c r="F1889" s="3">
        <v>88</v>
      </c>
      <c r="G1889" s="3">
        <v>1649.33289539621</v>
      </c>
      <c r="H1889" s="3">
        <v>3</v>
      </c>
      <c r="I1889" s="3">
        <v>781.95388858707304</v>
      </c>
      <c r="J1889" s="3">
        <v>4</v>
      </c>
      <c r="K1889" s="3">
        <v>326.51937264508001</v>
      </c>
      <c r="L1889" s="3">
        <v>21</v>
      </c>
      <c r="M1889" s="3">
        <v>10</v>
      </c>
      <c r="N1889" s="3">
        <v>4</v>
      </c>
      <c r="O1889" s="3">
        <v>493</v>
      </c>
      <c r="P1889" s="3">
        <v>2</v>
      </c>
      <c r="Q1889" s="3">
        <v>23472.491592001599</v>
      </c>
      <c r="R1889" s="3">
        <v>3</v>
      </c>
      <c r="S1889" s="3">
        <v>0</v>
      </c>
      <c r="T1889" s="3">
        <v>0</v>
      </c>
      <c r="U1889" s="3">
        <v>6362.5985365754696</v>
      </c>
      <c r="V1889" s="3">
        <v>1</v>
      </c>
    </row>
    <row r="1890" spans="1:22" ht="21.75" customHeight="1" x14ac:dyDescent="0.3">
      <c r="A1890" s="3" t="s">
        <v>1916</v>
      </c>
      <c r="B1890" s="3">
        <v>22</v>
      </c>
      <c r="C1890" s="3" t="s">
        <v>28</v>
      </c>
      <c r="D1890" s="3" t="s">
        <v>24</v>
      </c>
      <c r="E1890" s="3">
        <v>58181.046297541303</v>
      </c>
      <c r="F1890" s="3">
        <v>200</v>
      </c>
      <c r="G1890" s="3">
        <v>1599.8364539967099</v>
      </c>
      <c r="H1890" s="3">
        <v>0</v>
      </c>
      <c r="I1890" s="3">
        <v>1057.06857959228</v>
      </c>
      <c r="J1890" s="3">
        <v>15</v>
      </c>
      <c r="K1890" s="3">
        <v>754.56163862917504</v>
      </c>
      <c r="L1890" s="3">
        <v>48</v>
      </c>
      <c r="M1890" s="3">
        <v>3</v>
      </c>
      <c r="N1890" s="3">
        <v>5</v>
      </c>
      <c r="O1890" s="3">
        <v>477</v>
      </c>
      <c r="P1890" s="3">
        <v>0</v>
      </c>
      <c r="Q1890" s="3">
        <v>12200.0552807398</v>
      </c>
      <c r="R1890" s="3">
        <v>5</v>
      </c>
      <c r="S1890" s="3">
        <v>0</v>
      </c>
      <c r="T1890" s="3">
        <v>0</v>
      </c>
      <c r="U1890" s="3">
        <v>24722.941905445601</v>
      </c>
      <c r="V1890" s="3">
        <v>1</v>
      </c>
    </row>
    <row r="1891" spans="1:22" ht="21.75" customHeight="1" x14ac:dyDescent="0.3">
      <c r="A1891" s="3" t="s">
        <v>1917</v>
      </c>
      <c r="B1891" s="3">
        <v>20</v>
      </c>
      <c r="C1891" s="3" t="s">
        <v>28</v>
      </c>
      <c r="D1891" s="3" t="s">
        <v>26</v>
      </c>
      <c r="E1891" s="3">
        <v>27887.167825143701</v>
      </c>
      <c r="F1891" s="3">
        <v>219</v>
      </c>
      <c r="G1891" s="3">
        <v>10</v>
      </c>
      <c r="H1891" s="3">
        <v>5</v>
      </c>
      <c r="I1891" s="3">
        <v>845.06996142358901</v>
      </c>
      <c r="J1891" s="3">
        <v>37</v>
      </c>
      <c r="K1891" s="3">
        <v>473.52070954248802</v>
      </c>
      <c r="L1891" s="3">
        <v>37</v>
      </c>
      <c r="M1891" s="3">
        <v>17</v>
      </c>
      <c r="N1891" s="3">
        <v>6</v>
      </c>
      <c r="O1891" s="3">
        <v>858</v>
      </c>
      <c r="P1891" s="3">
        <v>5</v>
      </c>
      <c r="Q1891" s="3">
        <v>13157.7669563114</v>
      </c>
      <c r="R1891" s="3">
        <v>0</v>
      </c>
      <c r="S1891" s="3">
        <v>0</v>
      </c>
      <c r="T1891" s="3">
        <v>0</v>
      </c>
      <c r="U1891" s="3">
        <v>13091.8366459471</v>
      </c>
      <c r="V1891" s="3">
        <v>0</v>
      </c>
    </row>
    <row r="1892" spans="1:22" ht="21.75" customHeight="1" x14ac:dyDescent="0.3">
      <c r="A1892" s="3" t="s">
        <v>1918</v>
      </c>
      <c r="B1892" s="3">
        <v>57</v>
      </c>
      <c r="C1892" s="3" t="s">
        <v>28</v>
      </c>
      <c r="D1892" s="3" t="s">
        <v>24</v>
      </c>
      <c r="E1892" s="3">
        <v>47813.467666099197</v>
      </c>
      <c r="F1892" s="3">
        <v>44</v>
      </c>
      <c r="G1892" s="3">
        <v>1061.53324582184</v>
      </c>
      <c r="H1892" s="3">
        <v>4</v>
      </c>
      <c r="I1892" s="3">
        <v>788.30617796572596</v>
      </c>
      <c r="J1892" s="3">
        <v>47</v>
      </c>
      <c r="K1892" s="3">
        <v>518.31082535980897</v>
      </c>
      <c r="L1892" s="3">
        <v>7</v>
      </c>
      <c r="M1892" s="3">
        <v>2</v>
      </c>
      <c r="N1892" s="3">
        <v>1</v>
      </c>
      <c r="O1892" s="3">
        <v>308</v>
      </c>
      <c r="P1892" s="3">
        <v>2</v>
      </c>
      <c r="Q1892" s="3">
        <v>15097.9720108048</v>
      </c>
      <c r="R1892" s="3">
        <v>5</v>
      </c>
      <c r="S1892" s="3">
        <v>0</v>
      </c>
      <c r="T1892" s="3">
        <v>0</v>
      </c>
      <c r="U1892" s="3">
        <v>9164.6726273227305</v>
      </c>
      <c r="V1892" s="3">
        <v>1</v>
      </c>
    </row>
    <row r="1893" spans="1:22" ht="21.75" customHeight="1" x14ac:dyDescent="0.3">
      <c r="A1893" s="3" t="s">
        <v>1919</v>
      </c>
      <c r="B1893" s="3">
        <v>34</v>
      </c>
      <c r="C1893" s="3" t="s">
        <v>31</v>
      </c>
      <c r="D1893" s="3" t="s">
        <v>33</v>
      </c>
      <c r="E1893" s="3">
        <v>56342.337985653001</v>
      </c>
      <c r="F1893" s="3">
        <v>196</v>
      </c>
      <c r="G1893" s="3">
        <v>393.71937501444103</v>
      </c>
      <c r="H1893" s="3">
        <v>10</v>
      </c>
      <c r="I1893" s="3">
        <v>922.40538872672801</v>
      </c>
      <c r="J1893" s="3">
        <v>28</v>
      </c>
      <c r="K1893" s="3">
        <v>711.61411734838498</v>
      </c>
      <c r="L1893" s="3">
        <v>7</v>
      </c>
      <c r="M1893" s="3">
        <v>1</v>
      </c>
      <c r="N1893" s="3">
        <v>3</v>
      </c>
      <c r="O1893" s="3">
        <v>711</v>
      </c>
      <c r="P1893" s="3">
        <v>4</v>
      </c>
      <c r="Q1893" s="3">
        <v>1595.31720928868</v>
      </c>
      <c r="R1893" s="3">
        <v>6</v>
      </c>
      <c r="S1893" s="3">
        <v>0</v>
      </c>
      <c r="T1893" s="3">
        <v>0</v>
      </c>
      <c r="U1893" s="3">
        <v>10144.1255675224</v>
      </c>
      <c r="V1893" s="3">
        <v>1</v>
      </c>
    </row>
    <row r="1894" spans="1:22" ht="21.75" customHeight="1" x14ac:dyDescent="0.3">
      <c r="A1894" s="3" t="s">
        <v>1920</v>
      </c>
      <c r="B1894" s="3">
        <v>53</v>
      </c>
      <c r="C1894" s="3" t="s">
        <v>28</v>
      </c>
      <c r="D1894" s="3" t="s">
        <v>33</v>
      </c>
      <c r="E1894" s="3">
        <v>76298.461202103805</v>
      </c>
      <c r="F1894" s="3">
        <v>73</v>
      </c>
      <c r="G1894" s="3">
        <v>405.31483437627702</v>
      </c>
      <c r="H1894" s="3">
        <v>3</v>
      </c>
      <c r="I1894" s="3">
        <v>1224.7591468057899</v>
      </c>
      <c r="J1894" s="3">
        <v>25</v>
      </c>
      <c r="K1894" s="3">
        <v>648.31679566668595</v>
      </c>
      <c r="L1894" s="3">
        <v>36</v>
      </c>
      <c r="M1894" s="3">
        <v>11</v>
      </c>
      <c r="N1894" s="3">
        <v>5</v>
      </c>
      <c r="O1894" s="3">
        <v>823</v>
      </c>
      <c r="P1894" s="3">
        <v>5</v>
      </c>
      <c r="Q1894" s="3">
        <v>9834.3707503392397</v>
      </c>
      <c r="R1894" s="3">
        <v>6</v>
      </c>
      <c r="S1894" s="3">
        <v>0</v>
      </c>
      <c r="T1894" s="3">
        <v>0</v>
      </c>
      <c r="U1894" s="3">
        <v>7376.2159948572198</v>
      </c>
      <c r="V1894" s="3">
        <v>1</v>
      </c>
    </row>
    <row r="1895" spans="1:22" ht="21.75" customHeight="1" x14ac:dyDescent="0.3">
      <c r="A1895" s="3" t="s">
        <v>1921</v>
      </c>
      <c r="B1895" s="3">
        <v>54</v>
      </c>
      <c r="C1895" s="3" t="s">
        <v>31</v>
      </c>
      <c r="D1895" s="3" t="s">
        <v>26</v>
      </c>
      <c r="E1895" s="3">
        <v>50044.384930775399</v>
      </c>
      <c r="F1895" s="3">
        <v>119</v>
      </c>
      <c r="G1895" s="3">
        <v>1633.1351782028</v>
      </c>
      <c r="H1895" s="3">
        <v>1</v>
      </c>
      <c r="I1895" s="3">
        <v>882.63405297527595</v>
      </c>
      <c r="J1895" s="3">
        <v>21</v>
      </c>
      <c r="K1895" s="3">
        <v>0</v>
      </c>
      <c r="L1895" s="3">
        <v>71</v>
      </c>
      <c r="M1895" s="3">
        <v>3</v>
      </c>
      <c r="N1895" s="3">
        <v>3</v>
      </c>
      <c r="O1895" s="3">
        <v>312</v>
      </c>
      <c r="P1895" s="3">
        <v>0</v>
      </c>
      <c r="Q1895" s="3">
        <v>6871.3512329735104</v>
      </c>
      <c r="R1895" s="3">
        <v>7</v>
      </c>
      <c r="S1895" s="3">
        <v>0</v>
      </c>
      <c r="T1895" s="3">
        <v>0</v>
      </c>
      <c r="U1895" s="3">
        <v>10101.081275763499</v>
      </c>
      <c r="V1895" s="3">
        <v>1</v>
      </c>
    </row>
    <row r="1896" spans="1:22" ht="21.75" customHeight="1" x14ac:dyDescent="0.3">
      <c r="A1896" s="3" t="s">
        <v>1922</v>
      </c>
      <c r="B1896" s="3">
        <v>68</v>
      </c>
      <c r="C1896" s="3" t="s">
        <v>28</v>
      </c>
      <c r="D1896" s="3" t="s">
        <v>26</v>
      </c>
      <c r="E1896" s="3">
        <v>57659.743296964101</v>
      </c>
      <c r="F1896" s="3">
        <v>211</v>
      </c>
      <c r="G1896" s="3">
        <v>1051.3278253651499</v>
      </c>
      <c r="H1896" s="3">
        <v>0</v>
      </c>
      <c r="I1896" s="3">
        <v>967.48579081793901</v>
      </c>
      <c r="J1896" s="3">
        <v>23</v>
      </c>
      <c r="K1896" s="3">
        <v>41.280977213574403</v>
      </c>
      <c r="L1896" s="3">
        <v>77</v>
      </c>
      <c r="M1896" s="3">
        <v>13</v>
      </c>
      <c r="N1896" s="3">
        <v>4</v>
      </c>
      <c r="O1896" s="3">
        <v>576</v>
      </c>
      <c r="P1896" s="3">
        <v>3</v>
      </c>
      <c r="Q1896" s="3">
        <v>16664.545688031099</v>
      </c>
      <c r="R1896" s="3">
        <v>2</v>
      </c>
      <c r="S1896" s="3">
        <v>1</v>
      </c>
      <c r="T1896" s="3">
        <v>0</v>
      </c>
      <c r="U1896" s="3">
        <v>10679.3931596809</v>
      </c>
      <c r="V1896" s="3">
        <v>1</v>
      </c>
    </row>
    <row r="1897" spans="1:22" ht="21.75" customHeight="1" x14ac:dyDescent="0.3">
      <c r="A1897" s="3" t="s">
        <v>1923</v>
      </c>
      <c r="B1897" s="3">
        <v>44</v>
      </c>
      <c r="C1897" s="3" t="s">
        <v>31</v>
      </c>
      <c r="D1897" s="3" t="s">
        <v>26</v>
      </c>
      <c r="E1897" s="3">
        <v>33223.5173543864</v>
      </c>
      <c r="F1897" s="3">
        <v>165</v>
      </c>
      <c r="G1897" s="3">
        <v>1209.00913498405</v>
      </c>
      <c r="H1897" s="3">
        <v>8</v>
      </c>
      <c r="I1897" s="3">
        <v>671.03028024815399</v>
      </c>
      <c r="J1897" s="3">
        <v>12</v>
      </c>
      <c r="K1897" s="3">
        <v>632.93299926230998</v>
      </c>
      <c r="L1897" s="3">
        <v>24</v>
      </c>
      <c r="M1897" s="3">
        <v>15</v>
      </c>
      <c r="N1897" s="3">
        <v>2</v>
      </c>
      <c r="O1897" s="3">
        <v>738</v>
      </c>
      <c r="P1897" s="3">
        <v>4</v>
      </c>
      <c r="Q1897" s="3">
        <v>9368.3278633423906</v>
      </c>
      <c r="R1897" s="3">
        <v>2</v>
      </c>
      <c r="S1897" s="3">
        <v>1</v>
      </c>
      <c r="T1897" s="3">
        <v>0</v>
      </c>
      <c r="U1897" s="3">
        <v>4443.4702761138196</v>
      </c>
      <c r="V1897" s="3">
        <v>1</v>
      </c>
    </row>
    <row r="1898" spans="1:22" ht="21.75" customHeight="1" x14ac:dyDescent="0.3">
      <c r="A1898" s="3" t="s">
        <v>1924</v>
      </c>
      <c r="B1898" s="3">
        <v>43</v>
      </c>
      <c r="C1898" s="3" t="s">
        <v>28</v>
      </c>
      <c r="D1898" s="3" t="s">
        <v>33</v>
      </c>
      <c r="E1898" s="3">
        <v>29211.907349014298</v>
      </c>
      <c r="F1898" s="3">
        <v>22</v>
      </c>
      <c r="G1898" s="3">
        <v>784.04979023170699</v>
      </c>
      <c r="H1898" s="3">
        <v>11</v>
      </c>
      <c r="I1898" s="3">
        <v>1349.81026589826</v>
      </c>
      <c r="J1898" s="3">
        <v>42</v>
      </c>
      <c r="K1898" s="3">
        <v>464.71247347981102</v>
      </c>
      <c r="L1898" s="3">
        <v>53</v>
      </c>
      <c r="M1898" s="3">
        <v>3</v>
      </c>
      <c r="N1898" s="3">
        <v>1</v>
      </c>
      <c r="O1898" s="3">
        <v>337</v>
      </c>
      <c r="P1898" s="3">
        <v>0</v>
      </c>
      <c r="Q1898" s="3">
        <v>19296.827638581501</v>
      </c>
      <c r="R1898" s="3">
        <v>5</v>
      </c>
      <c r="S1898" s="3">
        <v>0</v>
      </c>
      <c r="T1898" s="3">
        <v>0</v>
      </c>
      <c r="U1898" s="3">
        <v>6884.2855966280204</v>
      </c>
      <c r="V1898" s="3">
        <v>1</v>
      </c>
    </row>
    <row r="1899" spans="1:22" ht="21.75" customHeight="1" x14ac:dyDescent="0.3">
      <c r="A1899" s="3" t="s">
        <v>1925</v>
      </c>
      <c r="B1899" s="3">
        <v>31</v>
      </c>
      <c r="C1899" s="3" t="s">
        <v>23</v>
      </c>
      <c r="D1899" s="3" t="s">
        <v>24</v>
      </c>
      <c r="E1899" s="3">
        <v>26904.704184852999</v>
      </c>
      <c r="F1899" s="3">
        <v>110</v>
      </c>
      <c r="G1899" s="3">
        <v>2603.44955582373</v>
      </c>
      <c r="H1899" s="3">
        <v>1</v>
      </c>
      <c r="I1899" s="3">
        <v>1024.1179888253901</v>
      </c>
      <c r="J1899" s="3">
        <v>20</v>
      </c>
      <c r="K1899" s="3">
        <v>99.222009684093294</v>
      </c>
      <c r="L1899" s="3">
        <v>20</v>
      </c>
      <c r="M1899" s="3">
        <v>11</v>
      </c>
      <c r="N1899" s="3">
        <v>0</v>
      </c>
      <c r="O1899" s="3">
        <v>734</v>
      </c>
      <c r="P1899" s="3">
        <v>3</v>
      </c>
      <c r="Q1899" s="3">
        <v>14615.7075823451</v>
      </c>
      <c r="R1899" s="3">
        <v>3</v>
      </c>
      <c r="S1899" s="3">
        <v>0</v>
      </c>
      <c r="T1899" s="3">
        <v>0</v>
      </c>
      <c r="U1899" s="3">
        <v>9443.6215081387309</v>
      </c>
      <c r="V1899" s="3">
        <v>0</v>
      </c>
    </row>
    <row r="1900" spans="1:22" ht="21.75" customHeight="1" x14ac:dyDescent="0.3">
      <c r="A1900" s="3" t="s">
        <v>1926</v>
      </c>
      <c r="B1900" s="3">
        <v>37</v>
      </c>
      <c r="C1900" s="3" t="s">
        <v>23</v>
      </c>
      <c r="D1900" s="3" t="s">
        <v>24</v>
      </c>
      <c r="E1900" s="3">
        <v>42435.171066004601</v>
      </c>
      <c r="F1900" s="3">
        <v>132</v>
      </c>
      <c r="G1900" s="3">
        <v>1531.9048776823299</v>
      </c>
      <c r="H1900" s="3">
        <v>8</v>
      </c>
      <c r="I1900" s="3">
        <v>827.19796100875203</v>
      </c>
      <c r="J1900" s="3">
        <v>0</v>
      </c>
      <c r="K1900" s="3">
        <v>335.186722342937</v>
      </c>
      <c r="L1900" s="3">
        <v>58</v>
      </c>
      <c r="M1900" s="3">
        <v>18</v>
      </c>
      <c r="N1900" s="3">
        <v>2</v>
      </c>
      <c r="O1900" s="3">
        <v>543</v>
      </c>
      <c r="P1900" s="3">
        <v>2</v>
      </c>
      <c r="Q1900" s="3">
        <v>11044.0125109281</v>
      </c>
      <c r="R1900" s="3">
        <v>3</v>
      </c>
      <c r="S1900" s="3">
        <v>1</v>
      </c>
      <c r="T1900" s="3">
        <v>0</v>
      </c>
      <c r="U1900" s="3">
        <v>9872.15044541721</v>
      </c>
      <c r="V1900" s="3">
        <v>1</v>
      </c>
    </row>
    <row r="1901" spans="1:22" ht="21.75" customHeight="1" x14ac:dyDescent="0.3">
      <c r="A1901" s="3" t="s">
        <v>1927</v>
      </c>
      <c r="B1901" s="3">
        <v>34</v>
      </c>
      <c r="C1901" s="3" t="s">
        <v>23</v>
      </c>
      <c r="D1901" s="3" t="s">
        <v>26</v>
      </c>
      <c r="E1901" s="3">
        <v>87116.920754123494</v>
      </c>
      <c r="F1901" s="3">
        <v>9</v>
      </c>
      <c r="G1901" s="3">
        <v>281.44560606592302</v>
      </c>
      <c r="H1901" s="3">
        <v>5</v>
      </c>
      <c r="I1901" s="3">
        <v>757.07121471086396</v>
      </c>
      <c r="J1901" s="3">
        <v>3</v>
      </c>
      <c r="K1901" s="3">
        <v>75.9888935623419</v>
      </c>
      <c r="L1901" s="3">
        <v>30</v>
      </c>
      <c r="M1901" s="3">
        <v>18</v>
      </c>
      <c r="N1901" s="3">
        <v>9</v>
      </c>
      <c r="O1901" s="3">
        <v>848</v>
      </c>
      <c r="P1901" s="3">
        <v>3</v>
      </c>
      <c r="Q1901" s="3">
        <v>8626.4008364481197</v>
      </c>
      <c r="R1901" s="3">
        <v>2</v>
      </c>
      <c r="S1901" s="3">
        <v>0</v>
      </c>
      <c r="T1901" s="3">
        <v>0</v>
      </c>
      <c r="U1901" s="3">
        <v>6836.4552883983097</v>
      </c>
      <c r="V1901" s="3">
        <v>0</v>
      </c>
    </row>
    <row r="1902" spans="1:22" ht="21.75" customHeight="1" x14ac:dyDescent="0.3">
      <c r="A1902" s="3" t="s">
        <v>1928</v>
      </c>
      <c r="B1902" s="3">
        <v>63</v>
      </c>
      <c r="C1902" s="3" t="s">
        <v>23</v>
      </c>
      <c r="D1902" s="3" t="s">
        <v>24</v>
      </c>
      <c r="E1902" s="3">
        <v>42762.627330082702</v>
      </c>
      <c r="F1902" s="3">
        <v>226</v>
      </c>
      <c r="G1902" s="3">
        <v>2015.2385731373199</v>
      </c>
      <c r="H1902" s="3">
        <v>5</v>
      </c>
      <c r="I1902" s="3">
        <v>1142.26789424559</v>
      </c>
      <c r="J1902" s="3">
        <v>2</v>
      </c>
      <c r="K1902" s="3">
        <v>473.65459087855999</v>
      </c>
      <c r="L1902" s="3">
        <v>5</v>
      </c>
      <c r="M1902" s="3">
        <v>11</v>
      </c>
      <c r="N1902" s="3">
        <v>8</v>
      </c>
      <c r="O1902" s="3">
        <v>472</v>
      </c>
      <c r="P1902" s="3">
        <v>1</v>
      </c>
      <c r="Q1902" s="3">
        <v>7717.85991664015</v>
      </c>
      <c r="R1902" s="3">
        <v>5</v>
      </c>
      <c r="S1902" s="3">
        <v>0</v>
      </c>
      <c r="T1902" s="3">
        <v>0</v>
      </c>
      <c r="U1902" s="3">
        <v>6181.9521363969798</v>
      </c>
      <c r="V1902" s="3">
        <v>1</v>
      </c>
    </row>
    <row r="1903" spans="1:22" ht="21.75" customHeight="1" x14ac:dyDescent="0.3">
      <c r="A1903" s="3" t="s">
        <v>1929</v>
      </c>
      <c r="B1903" s="3">
        <v>35</v>
      </c>
      <c r="C1903" s="3" t="s">
        <v>28</v>
      </c>
      <c r="D1903" s="3" t="s">
        <v>24</v>
      </c>
      <c r="E1903" s="3">
        <v>56563.274370956897</v>
      </c>
      <c r="F1903" s="3">
        <v>179</v>
      </c>
      <c r="G1903" s="3">
        <v>1225.98181014636</v>
      </c>
      <c r="H1903" s="3">
        <v>1</v>
      </c>
      <c r="I1903" s="3">
        <v>587.82857303415904</v>
      </c>
      <c r="J1903" s="3">
        <v>49</v>
      </c>
      <c r="K1903" s="3">
        <v>814.56284985315699</v>
      </c>
      <c r="L1903" s="3">
        <v>41</v>
      </c>
      <c r="M1903" s="3">
        <v>14</v>
      </c>
      <c r="N1903" s="3">
        <v>0</v>
      </c>
      <c r="O1903" s="3">
        <v>550</v>
      </c>
      <c r="P1903" s="3">
        <v>0</v>
      </c>
      <c r="Q1903" s="3">
        <v>21673.684141823702</v>
      </c>
      <c r="R1903" s="3">
        <v>5</v>
      </c>
      <c r="S1903" s="3">
        <v>1</v>
      </c>
      <c r="T1903" s="3">
        <v>0</v>
      </c>
      <c r="U1903" s="3">
        <v>10617.987206338699</v>
      </c>
      <c r="V1903" s="3">
        <v>1</v>
      </c>
    </row>
    <row r="1904" spans="1:22" ht="21.75" customHeight="1" x14ac:dyDescent="0.3">
      <c r="A1904" s="3" t="s">
        <v>1930</v>
      </c>
      <c r="B1904" s="3">
        <v>46</v>
      </c>
      <c r="C1904" s="3" t="s">
        <v>23</v>
      </c>
      <c r="D1904" s="3" t="s">
        <v>26</v>
      </c>
      <c r="E1904" s="3">
        <v>60027.763254277903</v>
      </c>
      <c r="F1904" s="3">
        <v>213</v>
      </c>
      <c r="G1904" s="3">
        <v>2454.9272490848698</v>
      </c>
      <c r="H1904" s="3">
        <v>5</v>
      </c>
      <c r="I1904" s="3">
        <v>175.993744305034</v>
      </c>
      <c r="J1904" s="3">
        <v>22</v>
      </c>
      <c r="K1904" s="3">
        <v>321.26235447997999</v>
      </c>
      <c r="L1904" s="3">
        <v>51</v>
      </c>
      <c r="M1904" s="3">
        <v>2</v>
      </c>
      <c r="N1904" s="3">
        <v>7</v>
      </c>
      <c r="O1904" s="3">
        <v>641</v>
      </c>
      <c r="P1904" s="3">
        <v>2</v>
      </c>
      <c r="Q1904" s="3">
        <v>0</v>
      </c>
      <c r="R1904" s="3">
        <v>7</v>
      </c>
      <c r="S1904" s="3">
        <v>0</v>
      </c>
      <c r="T1904" s="3">
        <v>0</v>
      </c>
      <c r="U1904" s="3">
        <v>10497.0108477676</v>
      </c>
      <c r="V1904" s="3">
        <v>1</v>
      </c>
    </row>
    <row r="1905" spans="1:22" ht="21.75" customHeight="1" x14ac:dyDescent="0.3">
      <c r="A1905" s="3" t="s">
        <v>1931</v>
      </c>
      <c r="B1905" s="3">
        <v>27</v>
      </c>
      <c r="C1905" s="3" t="s">
        <v>31</v>
      </c>
      <c r="D1905" s="3" t="s">
        <v>26</v>
      </c>
      <c r="E1905" s="3">
        <v>30352.476037349101</v>
      </c>
      <c r="F1905" s="3">
        <v>206</v>
      </c>
      <c r="G1905" s="3">
        <v>1493.5094638237099</v>
      </c>
      <c r="H1905" s="3">
        <v>2</v>
      </c>
      <c r="I1905" s="3">
        <v>825.33985979855902</v>
      </c>
      <c r="J1905" s="3">
        <v>15</v>
      </c>
      <c r="K1905" s="3">
        <v>561.43152284959297</v>
      </c>
      <c r="L1905" s="3">
        <v>46</v>
      </c>
      <c r="M1905" s="3">
        <v>18</v>
      </c>
      <c r="N1905" s="3">
        <v>4</v>
      </c>
      <c r="O1905" s="3">
        <v>313</v>
      </c>
      <c r="P1905" s="3">
        <v>3</v>
      </c>
      <c r="Q1905" s="3">
        <v>11498.052776013799</v>
      </c>
      <c r="R1905" s="3">
        <v>5</v>
      </c>
      <c r="S1905" s="3">
        <v>0</v>
      </c>
      <c r="T1905" s="3">
        <v>0</v>
      </c>
      <c r="U1905" s="3">
        <v>6002.3750919632103</v>
      </c>
      <c r="V1905" s="3">
        <v>1</v>
      </c>
    </row>
    <row r="1906" spans="1:22" ht="21.75" customHeight="1" x14ac:dyDescent="0.3">
      <c r="A1906" s="3" t="s">
        <v>1932</v>
      </c>
      <c r="B1906" s="3">
        <v>65</v>
      </c>
      <c r="C1906" s="3" t="s">
        <v>23</v>
      </c>
      <c r="D1906" s="3" t="s">
        <v>33</v>
      </c>
      <c r="E1906" s="3">
        <v>42168.076688981499</v>
      </c>
      <c r="F1906" s="3">
        <v>11</v>
      </c>
      <c r="G1906" s="3">
        <v>943.27820726836296</v>
      </c>
      <c r="H1906" s="3">
        <v>6</v>
      </c>
      <c r="I1906" s="3">
        <v>1216.50160059002</v>
      </c>
      <c r="J1906" s="3">
        <v>44</v>
      </c>
      <c r="K1906" s="3">
        <v>473.89333611974899</v>
      </c>
      <c r="L1906" s="3">
        <v>27</v>
      </c>
      <c r="M1906" s="3">
        <v>14</v>
      </c>
      <c r="N1906" s="3">
        <v>3</v>
      </c>
      <c r="O1906" s="3">
        <v>573</v>
      </c>
      <c r="P1906" s="3">
        <v>2</v>
      </c>
      <c r="Q1906" s="3">
        <v>12513.6985515455</v>
      </c>
      <c r="R1906" s="3">
        <v>5</v>
      </c>
      <c r="S1906" s="3">
        <v>0</v>
      </c>
      <c r="T1906" s="3">
        <v>0</v>
      </c>
      <c r="U1906" s="3">
        <v>500</v>
      </c>
      <c r="V1906" s="3">
        <v>1</v>
      </c>
    </row>
    <row r="1907" spans="1:22" ht="21.75" customHeight="1" x14ac:dyDescent="0.3">
      <c r="A1907" s="3" t="s">
        <v>1933</v>
      </c>
      <c r="B1907" s="3">
        <v>44</v>
      </c>
      <c r="C1907" s="3" t="s">
        <v>23</v>
      </c>
      <c r="D1907" s="3" t="s">
        <v>33</v>
      </c>
      <c r="E1907" s="3">
        <v>61239.472500785399</v>
      </c>
      <c r="F1907" s="3">
        <v>29</v>
      </c>
      <c r="G1907" s="3">
        <v>1066.3628271979401</v>
      </c>
      <c r="H1907" s="3">
        <v>9</v>
      </c>
      <c r="I1907" s="3">
        <v>1356.9580839146399</v>
      </c>
      <c r="J1907" s="3">
        <v>12</v>
      </c>
      <c r="K1907" s="3">
        <v>900.29039537340395</v>
      </c>
      <c r="L1907" s="3">
        <v>35</v>
      </c>
      <c r="M1907" s="3">
        <v>19</v>
      </c>
      <c r="N1907" s="3">
        <v>4</v>
      </c>
      <c r="O1907" s="3">
        <v>652</v>
      </c>
      <c r="P1907" s="3">
        <v>2</v>
      </c>
      <c r="Q1907" s="3">
        <v>0</v>
      </c>
      <c r="R1907" s="3">
        <v>7</v>
      </c>
      <c r="S1907" s="3">
        <v>1</v>
      </c>
      <c r="T1907" s="3">
        <v>0</v>
      </c>
      <c r="U1907" s="3">
        <v>10645.873581833701</v>
      </c>
      <c r="V1907" s="3">
        <v>1</v>
      </c>
    </row>
    <row r="1908" spans="1:22" ht="21.75" customHeight="1" x14ac:dyDescent="0.3">
      <c r="A1908" s="3" t="s">
        <v>1934</v>
      </c>
      <c r="B1908" s="3">
        <v>36</v>
      </c>
      <c r="C1908" s="3" t="s">
        <v>23</v>
      </c>
      <c r="D1908" s="3" t="s">
        <v>33</v>
      </c>
      <c r="E1908" s="3">
        <v>57709.893455049598</v>
      </c>
      <c r="F1908" s="3">
        <v>208</v>
      </c>
      <c r="G1908" s="3">
        <v>1178.0937226577701</v>
      </c>
      <c r="H1908" s="3">
        <v>3</v>
      </c>
      <c r="I1908" s="3">
        <v>762.44711979814201</v>
      </c>
      <c r="J1908" s="3">
        <v>38</v>
      </c>
      <c r="K1908" s="3">
        <v>817.05423165440595</v>
      </c>
      <c r="L1908" s="3">
        <v>39</v>
      </c>
      <c r="M1908" s="3">
        <v>6</v>
      </c>
      <c r="N1908" s="3">
        <v>6</v>
      </c>
      <c r="O1908" s="3">
        <v>434</v>
      </c>
      <c r="P1908" s="3">
        <v>5</v>
      </c>
      <c r="Q1908" s="3">
        <v>19853.6355408991</v>
      </c>
      <c r="R1908" s="3">
        <v>5</v>
      </c>
      <c r="S1908" s="3">
        <v>0</v>
      </c>
      <c r="T1908" s="3">
        <v>0</v>
      </c>
      <c r="U1908" s="3">
        <v>11940.421258075799</v>
      </c>
      <c r="V1908" s="3">
        <v>1</v>
      </c>
    </row>
    <row r="1909" spans="1:22" ht="21.75" customHeight="1" x14ac:dyDescent="0.3">
      <c r="A1909" s="3" t="s">
        <v>1935</v>
      </c>
      <c r="B1909" s="3">
        <v>48</v>
      </c>
      <c r="C1909" s="3" t="s">
        <v>28</v>
      </c>
      <c r="D1909" s="3" t="s">
        <v>33</v>
      </c>
      <c r="E1909" s="3">
        <v>14108.096719773701</v>
      </c>
      <c r="F1909" s="3">
        <v>132</v>
      </c>
      <c r="G1909" s="3">
        <v>1891.80498109006</v>
      </c>
      <c r="H1909" s="3">
        <v>8</v>
      </c>
      <c r="I1909" s="3">
        <v>815.25568237962398</v>
      </c>
      <c r="J1909" s="3">
        <v>30</v>
      </c>
      <c r="K1909" s="3">
        <v>102.766160664254</v>
      </c>
      <c r="L1909" s="3">
        <v>12</v>
      </c>
      <c r="M1909" s="3">
        <v>3</v>
      </c>
      <c r="N1909" s="3">
        <v>7</v>
      </c>
      <c r="O1909" s="3">
        <v>741</v>
      </c>
      <c r="P1909" s="3">
        <v>0</v>
      </c>
      <c r="Q1909" s="3">
        <v>13264.902467514299</v>
      </c>
      <c r="R1909" s="3">
        <v>4</v>
      </c>
      <c r="S1909" s="3">
        <v>0</v>
      </c>
      <c r="T1909" s="3">
        <v>0</v>
      </c>
      <c r="U1909" s="3">
        <v>10725.3491759918</v>
      </c>
      <c r="V1909" s="3">
        <v>1</v>
      </c>
    </row>
    <row r="1910" spans="1:22" ht="21.75" customHeight="1" x14ac:dyDescent="0.3">
      <c r="A1910" s="3" t="s">
        <v>1936</v>
      </c>
      <c r="B1910" s="3">
        <v>27</v>
      </c>
      <c r="C1910" s="3" t="s">
        <v>23</v>
      </c>
      <c r="D1910" s="3" t="s">
        <v>24</v>
      </c>
      <c r="E1910" s="3">
        <v>60699.386371230503</v>
      </c>
      <c r="F1910" s="3">
        <v>87</v>
      </c>
      <c r="G1910" s="3">
        <v>871.919480100398</v>
      </c>
      <c r="H1910" s="3">
        <v>4</v>
      </c>
      <c r="I1910" s="3">
        <v>981.83565138058395</v>
      </c>
      <c r="J1910" s="3">
        <v>23</v>
      </c>
      <c r="K1910" s="3">
        <v>452.15162934902997</v>
      </c>
      <c r="L1910" s="3">
        <v>48</v>
      </c>
      <c r="M1910" s="3">
        <v>0</v>
      </c>
      <c r="N1910" s="3">
        <v>1</v>
      </c>
      <c r="O1910" s="3">
        <v>678</v>
      </c>
      <c r="P1910" s="3">
        <v>2</v>
      </c>
      <c r="Q1910" s="3">
        <v>16386.014334539399</v>
      </c>
      <c r="R1910" s="3">
        <v>7</v>
      </c>
      <c r="S1910" s="3">
        <v>0</v>
      </c>
      <c r="T1910" s="3">
        <v>0</v>
      </c>
      <c r="U1910" s="3">
        <v>15894.2446529432</v>
      </c>
      <c r="V1910" s="3">
        <v>1</v>
      </c>
    </row>
    <row r="1911" spans="1:22" ht="21.75" customHeight="1" x14ac:dyDescent="0.3">
      <c r="A1911" s="3" t="s">
        <v>1937</v>
      </c>
      <c r="B1911" s="3">
        <v>34</v>
      </c>
      <c r="C1911" s="3" t="s">
        <v>31</v>
      </c>
      <c r="D1911" s="3" t="s">
        <v>24</v>
      </c>
      <c r="E1911" s="3">
        <v>40082.1729648119</v>
      </c>
      <c r="F1911" s="3">
        <v>198</v>
      </c>
      <c r="G1911" s="3">
        <v>2494.94452747896</v>
      </c>
      <c r="H1911" s="3">
        <v>11</v>
      </c>
      <c r="I1911" s="3">
        <v>707.47770339768203</v>
      </c>
      <c r="J1911" s="3">
        <v>46</v>
      </c>
      <c r="K1911" s="3">
        <v>278.55775684050798</v>
      </c>
      <c r="L1911" s="3">
        <v>3</v>
      </c>
      <c r="M1911" s="3">
        <v>8</v>
      </c>
      <c r="N1911" s="3">
        <v>5</v>
      </c>
      <c r="O1911" s="3">
        <v>866</v>
      </c>
      <c r="P1911" s="3">
        <v>0</v>
      </c>
      <c r="Q1911" s="3">
        <v>16462.301574845002</v>
      </c>
      <c r="R1911" s="3">
        <v>6</v>
      </c>
      <c r="S1911" s="3">
        <v>0</v>
      </c>
      <c r="T1911" s="3">
        <v>0</v>
      </c>
      <c r="U1911" s="3">
        <v>11656.3470735056</v>
      </c>
      <c r="V1911" s="3">
        <v>1</v>
      </c>
    </row>
    <row r="1912" spans="1:22" ht="21.75" customHeight="1" x14ac:dyDescent="0.3">
      <c r="A1912" s="3" t="s">
        <v>1938</v>
      </c>
      <c r="B1912" s="3">
        <v>46</v>
      </c>
      <c r="C1912" s="3" t="s">
        <v>23</v>
      </c>
      <c r="D1912" s="3" t="s">
        <v>33</v>
      </c>
      <c r="E1912" s="3">
        <v>40553.290466728402</v>
      </c>
      <c r="F1912" s="3">
        <v>62</v>
      </c>
      <c r="G1912" s="3">
        <v>1794.8557573051901</v>
      </c>
      <c r="H1912" s="3">
        <v>9</v>
      </c>
      <c r="I1912" s="3">
        <v>980.74208193690197</v>
      </c>
      <c r="J1912" s="3">
        <v>14</v>
      </c>
      <c r="K1912" s="3">
        <v>349.77161802453799</v>
      </c>
      <c r="L1912" s="3">
        <v>63</v>
      </c>
      <c r="M1912" s="3">
        <v>6</v>
      </c>
      <c r="N1912" s="3">
        <v>3</v>
      </c>
      <c r="O1912" s="3">
        <v>426</v>
      </c>
      <c r="P1912" s="3">
        <v>2</v>
      </c>
      <c r="Q1912" s="3">
        <v>17461.585309685401</v>
      </c>
      <c r="R1912" s="3">
        <v>4</v>
      </c>
      <c r="S1912" s="3">
        <v>0</v>
      </c>
      <c r="T1912" s="3">
        <v>0</v>
      </c>
      <c r="U1912" s="3">
        <v>9179.7533916455504</v>
      </c>
      <c r="V1912" s="3">
        <v>1</v>
      </c>
    </row>
    <row r="1913" spans="1:22" ht="21.75" customHeight="1" x14ac:dyDescent="0.3">
      <c r="A1913" s="3" t="s">
        <v>1939</v>
      </c>
      <c r="B1913" s="3">
        <v>65</v>
      </c>
      <c r="C1913" s="3" t="s">
        <v>23</v>
      </c>
      <c r="D1913" s="3" t="s">
        <v>33</v>
      </c>
      <c r="E1913" s="3">
        <v>57287.582473344999</v>
      </c>
      <c r="F1913" s="3">
        <v>215</v>
      </c>
      <c r="G1913" s="3">
        <v>1679.52169631435</v>
      </c>
      <c r="H1913" s="3">
        <v>2</v>
      </c>
      <c r="I1913" s="3">
        <v>770.10938712610596</v>
      </c>
      <c r="J1913" s="3">
        <v>4</v>
      </c>
      <c r="K1913" s="3">
        <v>696.34227475738601</v>
      </c>
      <c r="L1913" s="3">
        <v>79</v>
      </c>
      <c r="M1913" s="3">
        <v>4</v>
      </c>
      <c r="N1913" s="3">
        <v>7</v>
      </c>
      <c r="O1913" s="3">
        <v>600</v>
      </c>
      <c r="P1913" s="3">
        <v>2</v>
      </c>
      <c r="Q1913" s="3">
        <v>16858.0065164773</v>
      </c>
      <c r="R1913" s="3">
        <v>0</v>
      </c>
      <c r="S1913" s="3">
        <v>0</v>
      </c>
      <c r="T1913" s="3">
        <v>0</v>
      </c>
      <c r="U1913" s="3">
        <v>3891.37003444214</v>
      </c>
      <c r="V1913" s="3">
        <v>0</v>
      </c>
    </row>
    <row r="1914" spans="1:22" ht="21.75" customHeight="1" x14ac:dyDescent="0.3">
      <c r="A1914" s="3" t="s">
        <v>1940</v>
      </c>
      <c r="B1914" s="3">
        <v>69</v>
      </c>
      <c r="C1914" s="3" t="s">
        <v>23</v>
      </c>
      <c r="D1914" s="3" t="s">
        <v>26</v>
      </c>
      <c r="E1914" s="3">
        <v>77412.846640708303</v>
      </c>
      <c r="F1914" s="3">
        <v>114</v>
      </c>
      <c r="G1914" s="3">
        <v>1558.43665398899</v>
      </c>
      <c r="H1914" s="3">
        <v>0</v>
      </c>
      <c r="I1914" s="3">
        <v>1153.9788900165599</v>
      </c>
      <c r="J1914" s="3">
        <v>48</v>
      </c>
      <c r="K1914" s="3">
        <v>548.275189272842</v>
      </c>
      <c r="L1914" s="3">
        <v>22</v>
      </c>
      <c r="M1914" s="3">
        <v>8</v>
      </c>
      <c r="N1914" s="3">
        <v>3</v>
      </c>
      <c r="O1914" s="3">
        <v>458</v>
      </c>
      <c r="P1914" s="3">
        <v>3</v>
      </c>
      <c r="Q1914" s="3">
        <v>16854.694107749801</v>
      </c>
      <c r="R1914" s="3">
        <v>3</v>
      </c>
      <c r="S1914" s="3">
        <v>0</v>
      </c>
      <c r="T1914" s="3">
        <v>0</v>
      </c>
      <c r="U1914" s="3">
        <v>7686.89161207705</v>
      </c>
      <c r="V1914" s="3">
        <v>1</v>
      </c>
    </row>
    <row r="1915" spans="1:22" ht="21.75" customHeight="1" x14ac:dyDescent="0.3">
      <c r="A1915" s="3" t="s">
        <v>1941</v>
      </c>
      <c r="B1915" s="3">
        <v>26</v>
      </c>
      <c r="C1915" s="3" t="s">
        <v>31</v>
      </c>
      <c r="D1915" s="3" t="s">
        <v>24</v>
      </c>
      <c r="E1915" s="3">
        <v>46392.176719501498</v>
      </c>
      <c r="F1915" s="3">
        <v>88</v>
      </c>
      <c r="G1915" s="3">
        <v>1483.91868680475</v>
      </c>
      <c r="H1915" s="3">
        <v>0</v>
      </c>
      <c r="I1915" s="3">
        <v>1053.0431795842401</v>
      </c>
      <c r="J1915" s="3">
        <v>21</v>
      </c>
      <c r="K1915" s="3">
        <v>692.87799201544794</v>
      </c>
      <c r="L1915" s="3">
        <v>57</v>
      </c>
      <c r="M1915" s="3">
        <v>5</v>
      </c>
      <c r="N1915" s="3">
        <v>2</v>
      </c>
      <c r="O1915" s="3">
        <v>834</v>
      </c>
      <c r="P1915" s="3">
        <v>4</v>
      </c>
      <c r="Q1915" s="3">
        <v>14342.788273676</v>
      </c>
      <c r="R1915" s="3">
        <v>2</v>
      </c>
      <c r="S1915" s="3">
        <v>0</v>
      </c>
      <c r="T1915" s="3">
        <v>0</v>
      </c>
      <c r="U1915" s="3">
        <v>7074.9561522820204</v>
      </c>
      <c r="V1915" s="3">
        <v>0</v>
      </c>
    </row>
    <row r="1916" spans="1:22" ht="21.75" customHeight="1" x14ac:dyDescent="0.3">
      <c r="A1916" s="3" t="s">
        <v>1942</v>
      </c>
      <c r="B1916" s="3">
        <v>22</v>
      </c>
      <c r="C1916" s="3" t="s">
        <v>23</v>
      </c>
      <c r="D1916" s="3" t="s">
        <v>24</v>
      </c>
      <c r="E1916" s="3">
        <v>71222.903879706806</v>
      </c>
      <c r="F1916" s="3">
        <v>179</v>
      </c>
      <c r="G1916" s="3">
        <v>484.38048393220299</v>
      </c>
      <c r="H1916" s="3">
        <v>3</v>
      </c>
      <c r="I1916" s="3">
        <v>1083.5797413058499</v>
      </c>
      <c r="J1916" s="3">
        <v>21</v>
      </c>
      <c r="K1916" s="3">
        <v>0</v>
      </c>
      <c r="L1916" s="3">
        <v>14</v>
      </c>
      <c r="M1916" s="3">
        <v>11</v>
      </c>
      <c r="N1916" s="3">
        <v>4</v>
      </c>
      <c r="O1916" s="3">
        <v>499</v>
      </c>
      <c r="P1916" s="3">
        <v>0</v>
      </c>
      <c r="Q1916" s="3">
        <v>17933.2064498414</v>
      </c>
      <c r="R1916" s="3">
        <v>7</v>
      </c>
      <c r="S1916" s="3">
        <v>0</v>
      </c>
      <c r="T1916" s="3">
        <v>0</v>
      </c>
      <c r="U1916" s="3">
        <v>9050.0928929453803</v>
      </c>
      <c r="V1916" s="3">
        <v>1</v>
      </c>
    </row>
    <row r="1917" spans="1:22" ht="21.75" customHeight="1" x14ac:dyDescent="0.3">
      <c r="A1917" s="3" t="s">
        <v>1943</v>
      </c>
      <c r="B1917" s="3">
        <v>48</v>
      </c>
      <c r="C1917" s="3" t="s">
        <v>31</v>
      </c>
      <c r="D1917" s="3" t="s">
        <v>33</v>
      </c>
      <c r="E1917" s="3">
        <v>24063.3901781268</v>
      </c>
      <c r="F1917" s="3">
        <v>132</v>
      </c>
      <c r="G1917" s="3">
        <v>1734.02671645244</v>
      </c>
      <c r="H1917" s="3">
        <v>9</v>
      </c>
      <c r="I1917" s="3">
        <v>728.13882431926902</v>
      </c>
      <c r="J1917" s="3">
        <v>10</v>
      </c>
      <c r="K1917" s="3">
        <v>732.61111554024205</v>
      </c>
      <c r="L1917" s="3">
        <v>78</v>
      </c>
      <c r="M1917" s="3">
        <v>12</v>
      </c>
      <c r="N1917" s="3">
        <v>3</v>
      </c>
      <c r="O1917" s="3">
        <v>364</v>
      </c>
      <c r="P1917" s="3">
        <v>1</v>
      </c>
      <c r="Q1917" s="3">
        <v>28354.056544301999</v>
      </c>
      <c r="R1917" s="3">
        <v>5</v>
      </c>
      <c r="S1917" s="3">
        <v>0</v>
      </c>
      <c r="T1917" s="3">
        <v>0</v>
      </c>
      <c r="U1917" s="3">
        <v>2372.9223948684398</v>
      </c>
      <c r="V1917" s="3">
        <v>1</v>
      </c>
    </row>
    <row r="1918" spans="1:22" ht="21.75" customHeight="1" x14ac:dyDescent="0.3">
      <c r="A1918" s="3" t="s">
        <v>1944</v>
      </c>
      <c r="B1918" s="3">
        <v>63</v>
      </c>
      <c r="C1918" s="3" t="s">
        <v>31</v>
      </c>
      <c r="D1918" s="3" t="s">
        <v>24</v>
      </c>
      <c r="E1918" s="3">
        <v>52353.380226418398</v>
      </c>
      <c r="F1918" s="3">
        <v>147</v>
      </c>
      <c r="G1918" s="3">
        <v>3040.5879281008501</v>
      </c>
      <c r="H1918" s="3">
        <v>9</v>
      </c>
      <c r="I1918" s="3">
        <v>1474.0745621757901</v>
      </c>
      <c r="J1918" s="3">
        <v>23</v>
      </c>
      <c r="K1918" s="3">
        <v>607.02165235535801</v>
      </c>
      <c r="L1918" s="3">
        <v>45</v>
      </c>
      <c r="M1918" s="3">
        <v>0</v>
      </c>
      <c r="N1918" s="3">
        <v>4</v>
      </c>
      <c r="O1918" s="3">
        <v>378</v>
      </c>
      <c r="P1918" s="3">
        <v>5</v>
      </c>
      <c r="Q1918" s="3">
        <v>6876.0505825708997</v>
      </c>
      <c r="R1918" s="3">
        <v>7</v>
      </c>
      <c r="S1918" s="3">
        <v>1</v>
      </c>
      <c r="T1918" s="3">
        <v>0</v>
      </c>
      <c r="U1918" s="3">
        <v>10513.055269355</v>
      </c>
      <c r="V1918" s="3">
        <v>1</v>
      </c>
    </row>
    <row r="1919" spans="1:22" ht="21.75" customHeight="1" x14ac:dyDescent="0.3">
      <c r="A1919" s="3" t="s">
        <v>1945</v>
      </c>
      <c r="B1919" s="3">
        <v>43</v>
      </c>
      <c r="C1919" s="3" t="s">
        <v>23</v>
      </c>
      <c r="D1919" s="3" t="s">
        <v>26</v>
      </c>
      <c r="E1919" s="3">
        <v>40261.002693294598</v>
      </c>
      <c r="F1919" s="3">
        <v>85</v>
      </c>
      <c r="G1919" s="3">
        <v>2053.4571281120702</v>
      </c>
      <c r="H1919" s="3">
        <v>3</v>
      </c>
      <c r="I1919" s="3">
        <v>969.36917983281501</v>
      </c>
      <c r="J1919" s="3">
        <v>44</v>
      </c>
      <c r="K1919" s="3">
        <v>901.739108439436</v>
      </c>
      <c r="L1919" s="3">
        <v>38</v>
      </c>
      <c r="M1919" s="3">
        <v>14</v>
      </c>
      <c r="N1919" s="3">
        <v>8</v>
      </c>
      <c r="O1919" s="3">
        <v>391</v>
      </c>
      <c r="P1919" s="3">
        <v>0</v>
      </c>
      <c r="Q1919" s="3">
        <v>15088.1702346246</v>
      </c>
      <c r="R1919" s="3">
        <v>5</v>
      </c>
      <c r="S1919" s="3">
        <v>0</v>
      </c>
      <c r="T1919" s="3">
        <v>0</v>
      </c>
      <c r="U1919" s="3">
        <v>5315.1759343813901</v>
      </c>
      <c r="V1919" s="3">
        <v>1</v>
      </c>
    </row>
    <row r="1920" spans="1:22" ht="21.75" customHeight="1" x14ac:dyDescent="0.3">
      <c r="A1920" s="3" t="s">
        <v>1946</v>
      </c>
      <c r="B1920" s="3">
        <v>22</v>
      </c>
      <c r="C1920" s="3" t="s">
        <v>31</v>
      </c>
      <c r="D1920" s="3" t="s">
        <v>26</v>
      </c>
      <c r="E1920" s="3">
        <v>55076.125761609102</v>
      </c>
      <c r="F1920" s="3">
        <v>106</v>
      </c>
      <c r="G1920" s="3">
        <v>1850.76470287435</v>
      </c>
      <c r="H1920" s="3">
        <v>8</v>
      </c>
      <c r="I1920" s="3">
        <v>886.55291872039095</v>
      </c>
      <c r="J1920" s="3">
        <v>9</v>
      </c>
      <c r="K1920" s="3">
        <v>347.29675508172102</v>
      </c>
      <c r="L1920" s="3">
        <v>46</v>
      </c>
      <c r="M1920" s="3">
        <v>15</v>
      </c>
      <c r="N1920" s="3">
        <v>2</v>
      </c>
      <c r="O1920" s="3">
        <v>439</v>
      </c>
      <c r="P1920" s="3">
        <v>2</v>
      </c>
      <c r="Q1920" s="3">
        <v>17031.796062772701</v>
      </c>
      <c r="R1920" s="3">
        <v>6</v>
      </c>
      <c r="S1920" s="3">
        <v>0</v>
      </c>
      <c r="T1920" s="3">
        <v>0</v>
      </c>
      <c r="U1920" s="3">
        <v>9494.9355966629191</v>
      </c>
      <c r="V1920" s="3">
        <v>1</v>
      </c>
    </row>
    <row r="1921" spans="1:22" ht="21.75" customHeight="1" x14ac:dyDescent="0.3">
      <c r="A1921" s="3" t="s">
        <v>1947</v>
      </c>
      <c r="B1921" s="3">
        <v>39</v>
      </c>
      <c r="C1921" s="3" t="s">
        <v>28</v>
      </c>
      <c r="D1921" s="3" t="s">
        <v>24</v>
      </c>
      <c r="E1921" s="3">
        <v>44666.466749868203</v>
      </c>
      <c r="F1921" s="3">
        <v>90</v>
      </c>
      <c r="G1921" s="3">
        <v>272.02698964638898</v>
      </c>
      <c r="H1921" s="3">
        <v>7</v>
      </c>
      <c r="I1921" s="3">
        <v>533.66995680156003</v>
      </c>
      <c r="J1921" s="3">
        <v>46</v>
      </c>
      <c r="K1921" s="3">
        <v>769.02730985988103</v>
      </c>
      <c r="L1921" s="3">
        <v>36</v>
      </c>
      <c r="M1921" s="3">
        <v>1</v>
      </c>
      <c r="N1921" s="3">
        <v>1</v>
      </c>
      <c r="O1921" s="3">
        <v>300</v>
      </c>
      <c r="P1921" s="3">
        <v>5</v>
      </c>
      <c r="Q1921" s="3">
        <v>2767.8985797902601</v>
      </c>
      <c r="R1921" s="3">
        <v>3</v>
      </c>
      <c r="S1921" s="3">
        <v>0</v>
      </c>
      <c r="T1921" s="3">
        <v>0</v>
      </c>
      <c r="U1921" s="3">
        <v>5803.3418846361901</v>
      </c>
      <c r="V1921" s="3">
        <v>1</v>
      </c>
    </row>
    <row r="1922" spans="1:22" ht="21.75" customHeight="1" x14ac:dyDescent="0.3">
      <c r="A1922" s="3" t="s">
        <v>1948</v>
      </c>
      <c r="B1922" s="3">
        <v>65</v>
      </c>
      <c r="C1922" s="3" t="s">
        <v>23</v>
      </c>
      <c r="D1922" s="3" t="s">
        <v>33</v>
      </c>
      <c r="E1922" s="3">
        <v>25860.894458651499</v>
      </c>
      <c r="F1922" s="3">
        <v>22</v>
      </c>
      <c r="G1922" s="3">
        <v>2368.90782139679</v>
      </c>
      <c r="H1922" s="3">
        <v>3</v>
      </c>
      <c r="I1922" s="3">
        <v>766.02486294800599</v>
      </c>
      <c r="J1922" s="3">
        <v>33</v>
      </c>
      <c r="K1922" s="3">
        <v>573.01351451973505</v>
      </c>
      <c r="L1922" s="3">
        <v>40</v>
      </c>
      <c r="M1922" s="3">
        <v>8</v>
      </c>
      <c r="N1922" s="3">
        <v>1</v>
      </c>
      <c r="O1922" s="3">
        <v>566</v>
      </c>
      <c r="P1922" s="3">
        <v>4</v>
      </c>
      <c r="Q1922" s="3">
        <v>23358.6356021088</v>
      </c>
      <c r="R1922" s="3">
        <v>2</v>
      </c>
      <c r="S1922" s="3">
        <v>1</v>
      </c>
      <c r="T1922" s="3">
        <v>0</v>
      </c>
      <c r="U1922" s="3">
        <v>7413.3753335838601</v>
      </c>
      <c r="V1922" s="3">
        <v>1</v>
      </c>
    </row>
    <row r="1923" spans="1:22" ht="21.75" customHeight="1" x14ac:dyDescent="0.3">
      <c r="A1923" s="3" t="s">
        <v>1949</v>
      </c>
      <c r="B1923" s="3">
        <v>34</v>
      </c>
      <c r="C1923" s="3" t="s">
        <v>23</v>
      </c>
      <c r="D1923" s="3" t="s">
        <v>24</v>
      </c>
      <c r="E1923" s="3">
        <v>34026.631469579399</v>
      </c>
      <c r="F1923" s="3">
        <v>232</v>
      </c>
      <c r="G1923" s="3">
        <v>2142.0016997264202</v>
      </c>
      <c r="H1923" s="3">
        <v>5</v>
      </c>
      <c r="I1923" s="3">
        <v>840.03291624592305</v>
      </c>
      <c r="J1923" s="3">
        <v>10</v>
      </c>
      <c r="K1923" s="3">
        <v>533.26198321760603</v>
      </c>
      <c r="L1923" s="3">
        <v>44</v>
      </c>
      <c r="M1923" s="3">
        <v>9</v>
      </c>
      <c r="N1923" s="3">
        <v>8</v>
      </c>
      <c r="O1923" s="3">
        <v>350</v>
      </c>
      <c r="P1923" s="3">
        <v>5</v>
      </c>
      <c r="Q1923" s="3">
        <v>15902.863886655399</v>
      </c>
      <c r="R1923" s="3">
        <v>2</v>
      </c>
      <c r="S1923" s="3">
        <v>0</v>
      </c>
      <c r="T1923" s="3">
        <v>0</v>
      </c>
      <c r="U1923" s="3">
        <v>3915.5307503689401</v>
      </c>
      <c r="V1923" s="3">
        <v>1</v>
      </c>
    </row>
    <row r="1924" spans="1:22" ht="21.75" customHeight="1" x14ac:dyDescent="0.3">
      <c r="A1924" s="3" t="s">
        <v>1950</v>
      </c>
      <c r="B1924" s="3">
        <v>44</v>
      </c>
      <c r="C1924" s="3" t="s">
        <v>31</v>
      </c>
      <c r="D1924" s="3" t="s">
        <v>26</v>
      </c>
      <c r="E1924" s="3">
        <v>20422.3805625815</v>
      </c>
      <c r="F1924" s="3">
        <v>206</v>
      </c>
      <c r="G1924" s="3">
        <v>2433.9422166918598</v>
      </c>
      <c r="H1924" s="3">
        <v>6</v>
      </c>
      <c r="I1924" s="3">
        <v>524.31294625149496</v>
      </c>
      <c r="J1924" s="3">
        <v>42</v>
      </c>
      <c r="K1924" s="3">
        <v>378.02906219636702</v>
      </c>
      <c r="L1924" s="3">
        <v>29</v>
      </c>
      <c r="M1924" s="3">
        <v>19</v>
      </c>
      <c r="N1924" s="3">
        <v>6</v>
      </c>
      <c r="O1924" s="3">
        <v>528</v>
      </c>
      <c r="P1924" s="3">
        <v>0</v>
      </c>
      <c r="Q1924" s="3">
        <v>13870.903951185301</v>
      </c>
      <c r="R1924" s="3">
        <v>0</v>
      </c>
      <c r="S1924" s="3">
        <v>0</v>
      </c>
      <c r="T1924" s="3">
        <v>0</v>
      </c>
      <c r="U1924" s="3">
        <v>4179.39535564168</v>
      </c>
      <c r="V1924" s="3">
        <v>1</v>
      </c>
    </row>
    <row r="1925" spans="1:22" ht="21.75" customHeight="1" x14ac:dyDescent="0.3">
      <c r="A1925" s="3" t="s">
        <v>1951</v>
      </c>
      <c r="B1925" s="3">
        <v>49</v>
      </c>
      <c r="C1925" s="3" t="s">
        <v>31</v>
      </c>
      <c r="D1925" s="3" t="s">
        <v>33</v>
      </c>
      <c r="E1925" s="3">
        <v>26475.777878923102</v>
      </c>
      <c r="F1925" s="3">
        <v>219</v>
      </c>
      <c r="G1925" s="3">
        <v>776.91462449940798</v>
      </c>
      <c r="H1925" s="3">
        <v>9</v>
      </c>
      <c r="I1925" s="3">
        <v>697.68899898081895</v>
      </c>
      <c r="J1925" s="3">
        <v>28</v>
      </c>
      <c r="K1925" s="3">
        <v>476.35137644014998</v>
      </c>
      <c r="L1925" s="3">
        <v>70</v>
      </c>
      <c r="M1925" s="3">
        <v>15</v>
      </c>
      <c r="N1925" s="3">
        <v>9</v>
      </c>
      <c r="O1925" s="3">
        <v>668</v>
      </c>
      <c r="P1925" s="3">
        <v>2</v>
      </c>
      <c r="Q1925" s="3">
        <v>9841.6029762922699</v>
      </c>
      <c r="R1925" s="3">
        <v>7</v>
      </c>
      <c r="S1925" s="3">
        <v>0</v>
      </c>
      <c r="T1925" s="3">
        <v>0</v>
      </c>
      <c r="U1925" s="3">
        <v>10240.6181424436</v>
      </c>
      <c r="V1925" s="3">
        <v>1</v>
      </c>
    </row>
    <row r="1926" spans="1:22" ht="21.75" customHeight="1" x14ac:dyDescent="0.3">
      <c r="A1926" s="3" t="s">
        <v>1952</v>
      </c>
      <c r="B1926" s="3">
        <v>33</v>
      </c>
      <c r="C1926" s="3" t="s">
        <v>23</v>
      </c>
      <c r="D1926" s="3" t="s">
        <v>24</v>
      </c>
      <c r="E1926" s="3">
        <v>58645.838747750902</v>
      </c>
      <c r="F1926" s="3">
        <v>128</v>
      </c>
      <c r="G1926" s="3">
        <v>1180.10599803422</v>
      </c>
      <c r="H1926" s="3">
        <v>7</v>
      </c>
      <c r="I1926" s="3">
        <v>741.96999366394698</v>
      </c>
      <c r="J1926" s="3">
        <v>21</v>
      </c>
      <c r="K1926" s="3">
        <v>255.17388634587499</v>
      </c>
      <c r="L1926" s="3">
        <v>67</v>
      </c>
      <c r="M1926" s="3">
        <v>14</v>
      </c>
      <c r="N1926" s="3">
        <v>3</v>
      </c>
      <c r="O1926" s="3">
        <v>749</v>
      </c>
      <c r="P1926" s="3">
        <v>5</v>
      </c>
      <c r="Q1926" s="3">
        <v>17073.686388570499</v>
      </c>
      <c r="R1926" s="3">
        <v>3</v>
      </c>
      <c r="S1926" s="3">
        <v>1</v>
      </c>
      <c r="T1926" s="3">
        <v>0</v>
      </c>
      <c r="U1926" s="3">
        <v>12170.1474311363</v>
      </c>
      <c r="V1926" s="3">
        <v>1</v>
      </c>
    </row>
    <row r="1927" spans="1:22" ht="21.75" customHeight="1" x14ac:dyDescent="0.3">
      <c r="A1927" s="3" t="s">
        <v>1953</v>
      </c>
      <c r="B1927" s="3">
        <v>26</v>
      </c>
      <c r="C1927" s="3" t="s">
        <v>28</v>
      </c>
      <c r="D1927" s="3" t="s">
        <v>33</v>
      </c>
      <c r="E1927" s="3">
        <v>45481.331662570003</v>
      </c>
      <c r="F1927" s="3">
        <v>217</v>
      </c>
      <c r="G1927" s="3">
        <v>311.38447552486599</v>
      </c>
      <c r="H1927" s="3">
        <v>3</v>
      </c>
      <c r="I1927" s="3">
        <v>819.57223132312595</v>
      </c>
      <c r="J1927" s="3">
        <v>32</v>
      </c>
      <c r="K1927" s="3">
        <v>400.56314985518401</v>
      </c>
      <c r="L1927" s="3">
        <v>6</v>
      </c>
      <c r="M1927" s="3">
        <v>2</v>
      </c>
      <c r="N1927" s="3">
        <v>5</v>
      </c>
      <c r="O1927" s="3">
        <v>856</v>
      </c>
      <c r="P1927" s="3">
        <v>1</v>
      </c>
      <c r="Q1927" s="3">
        <v>5298.94626994595</v>
      </c>
      <c r="R1927" s="3">
        <v>4</v>
      </c>
      <c r="S1927" s="3">
        <v>0</v>
      </c>
      <c r="T1927" s="3">
        <v>0</v>
      </c>
      <c r="U1927" s="3">
        <v>7759.9053072213201</v>
      </c>
      <c r="V1927" s="3">
        <v>1</v>
      </c>
    </row>
    <row r="1928" spans="1:22" ht="21.75" customHeight="1" x14ac:dyDescent="0.3">
      <c r="A1928" s="3" t="s">
        <v>1954</v>
      </c>
      <c r="B1928" s="3">
        <v>36</v>
      </c>
      <c r="C1928" s="3" t="s">
        <v>31</v>
      </c>
      <c r="D1928" s="3" t="s">
        <v>33</v>
      </c>
      <c r="E1928" s="3">
        <v>54155.559382305597</v>
      </c>
      <c r="F1928" s="3">
        <v>100</v>
      </c>
      <c r="G1928" s="3">
        <v>243.95272630042601</v>
      </c>
      <c r="H1928" s="3">
        <v>0</v>
      </c>
      <c r="I1928" s="3">
        <v>183.05255348543901</v>
      </c>
      <c r="J1928" s="3">
        <v>7</v>
      </c>
      <c r="K1928" s="3">
        <v>352.30835824979499</v>
      </c>
      <c r="L1928" s="3">
        <v>46</v>
      </c>
      <c r="M1928" s="3">
        <v>1</v>
      </c>
      <c r="N1928" s="3">
        <v>9</v>
      </c>
      <c r="O1928" s="3">
        <v>398</v>
      </c>
      <c r="P1928" s="3">
        <v>5</v>
      </c>
      <c r="Q1928" s="3">
        <v>22380.533307771599</v>
      </c>
      <c r="R1928" s="3">
        <v>6</v>
      </c>
      <c r="S1928" s="3">
        <v>1</v>
      </c>
      <c r="T1928" s="3">
        <v>0</v>
      </c>
      <c r="U1928" s="3">
        <v>13620.422997325501</v>
      </c>
      <c r="V1928" s="3">
        <v>1</v>
      </c>
    </row>
    <row r="1929" spans="1:22" ht="21.75" customHeight="1" x14ac:dyDescent="0.3">
      <c r="A1929" s="3" t="s">
        <v>1955</v>
      </c>
      <c r="B1929" s="3">
        <v>63</v>
      </c>
      <c r="C1929" s="3" t="s">
        <v>31</v>
      </c>
      <c r="D1929" s="3" t="s">
        <v>26</v>
      </c>
      <c r="E1929" s="3">
        <v>82680.394668711306</v>
      </c>
      <c r="F1929" s="3">
        <v>162</v>
      </c>
      <c r="G1929" s="3">
        <v>1038.46538653114</v>
      </c>
      <c r="H1929" s="3">
        <v>4</v>
      </c>
      <c r="I1929" s="3">
        <v>752.65531075350805</v>
      </c>
      <c r="J1929" s="3">
        <v>48</v>
      </c>
      <c r="K1929" s="3">
        <v>428.45732492921098</v>
      </c>
      <c r="L1929" s="3">
        <v>46</v>
      </c>
      <c r="M1929" s="3">
        <v>7</v>
      </c>
      <c r="N1929" s="3">
        <v>5</v>
      </c>
      <c r="O1929" s="3">
        <v>792</v>
      </c>
      <c r="P1929" s="3">
        <v>5</v>
      </c>
      <c r="Q1929" s="3">
        <v>18286.833361549401</v>
      </c>
      <c r="R1929" s="3">
        <v>3</v>
      </c>
      <c r="S1929" s="3">
        <v>0</v>
      </c>
      <c r="T1929" s="3">
        <v>0</v>
      </c>
      <c r="U1929" s="3">
        <v>12562.0597909847</v>
      </c>
      <c r="V1929" s="3">
        <v>0</v>
      </c>
    </row>
    <row r="1930" spans="1:22" ht="21.75" customHeight="1" x14ac:dyDescent="0.3">
      <c r="A1930" s="3" t="s">
        <v>1956</v>
      </c>
      <c r="B1930" s="3">
        <v>39</v>
      </c>
      <c r="C1930" s="3" t="s">
        <v>28</v>
      </c>
      <c r="D1930" s="3" t="s">
        <v>33</v>
      </c>
      <c r="E1930" s="3">
        <v>44672.507722179304</v>
      </c>
      <c r="F1930" s="3">
        <v>53</v>
      </c>
      <c r="G1930" s="3">
        <v>1874.21229945355</v>
      </c>
      <c r="H1930" s="3">
        <v>0</v>
      </c>
      <c r="I1930" s="3">
        <v>667.92883592202395</v>
      </c>
      <c r="J1930" s="3">
        <v>31</v>
      </c>
      <c r="K1930" s="3">
        <v>454.56717264640298</v>
      </c>
      <c r="L1930" s="3">
        <v>78</v>
      </c>
      <c r="M1930" s="3">
        <v>15</v>
      </c>
      <c r="N1930" s="3">
        <v>2</v>
      </c>
      <c r="O1930" s="3">
        <v>371</v>
      </c>
      <c r="P1930" s="3">
        <v>3</v>
      </c>
      <c r="Q1930" s="3">
        <v>11262.327903593199</v>
      </c>
      <c r="R1930" s="3">
        <v>6</v>
      </c>
      <c r="S1930" s="3">
        <v>0</v>
      </c>
      <c r="T1930" s="3">
        <v>0</v>
      </c>
      <c r="U1930" s="3">
        <v>9070.8620095755305</v>
      </c>
      <c r="V1930" s="3">
        <v>1</v>
      </c>
    </row>
    <row r="1931" spans="1:22" ht="21.75" customHeight="1" x14ac:dyDescent="0.3">
      <c r="A1931" s="3" t="s">
        <v>1957</v>
      </c>
      <c r="B1931" s="3">
        <v>55</v>
      </c>
      <c r="C1931" s="3" t="s">
        <v>28</v>
      </c>
      <c r="D1931" s="3" t="s">
        <v>24</v>
      </c>
      <c r="E1931" s="3">
        <v>61417.1107972803</v>
      </c>
      <c r="F1931" s="3">
        <v>90</v>
      </c>
      <c r="G1931" s="3">
        <v>1166.8645579748299</v>
      </c>
      <c r="H1931" s="3">
        <v>10</v>
      </c>
      <c r="I1931" s="3">
        <v>792.69054763128497</v>
      </c>
      <c r="J1931" s="3">
        <v>39</v>
      </c>
      <c r="K1931" s="3">
        <v>460.83557707594599</v>
      </c>
      <c r="L1931" s="3">
        <v>59</v>
      </c>
      <c r="M1931" s="3">
        <v>8</v>
      </c>
      <c r="N1931" s="3">
        <v>8</v>
      </c>
      <c r="O1931" s="3">
        <v>896</v>
      </c>
      <c r="P1931" s="3">
        <v>3</v>
      </c>
      <c r="Q1931" s="3">
        <v>20648.187611000401</v>
      </c>
      <c r="R1931" s="3">
        <v>6</v>
      </c>
      <c r="S1931" s="3">
        <v>0</v>
      </c>
      <c r="T1931" s="3">
        <v>0</v>
      </c>
      <c r="U1931" s="3">
        <v>3546.1120172604201</v>
      </c>
      <c r="V1931" s="3">
        <v>1</v>
      </c>
    </row>
    <row r="1932" spans="1:22" ht="21.75" customHeight="1" x14ac:dyDescent="0.3">
      <c r="A1932" s="3" t="s">
        <v>1958</v>
      </c>
      <c r="B1932" s="3">
        <v>28</v>
      </c>
      <c r="C1932" s="3" t="s">
        <v>23</v>
      </c>
      <c r="D1932" s="3" t="s">
        <v>33</v>
      </c>
      <c r="E1932" s="3">
        <v>50506.439219622604</v>
      </c>
      <c r="F1932" s="3">
        <v>172</v>
      </c>
      <c r="G1932" s="3">
        <v>964.68224698767403</v>
      </c>
      <c r="H1932" s="3">
        <v>10</v>
      </c>
      <c r="I1932" s="3">
        <v>1162.3467981630899</v>
      </c>
      <c r="J1932" s="3">
        <v>44</v>
      </c>
      <c r="K1932" s="3">
        <v>498.04249529201797</v>
      </c>
      <c r="L1932" s="3">
        <v>4</v>
      </c>
      <c r="M1932" s="3">
        <v>2</v>
      </c>
      <c r="N1932" s="3">
        <v>3</v>
      </c>
      <c r="O1932" s="3">
        <v>480</v>
      </c>
      <c r="P1932" s="3">
        <v>0</v>
      </c>
      <c r="Q1932" s="3">
        <v>1557.43380722287</v>
      </c>
      <c r="R1932" s="3">
        <v>7</v>
      </c>
      <c r="S1932" s="3">
        <v>0</v>
      </c>
      <c r="T1932" s="3">
        <v>0</v>
      </c>
      <c r="U1932" s="3">
        <v>9115.8195932647905</v>
      </c>
      <c r="V1932" s="3">
        <v>1</v>
      </c>
    </row>
    <row r="1933" spans="1:22" ht="21.75" customHeight="1" x14ac:dyDescent="0.3">
      <c r="A1933" s="3" t="s">
        <v>1959</v>
      </c>
      <c r="B1933" s="3">
        <v>57</v>
      </c>
      <c r="C1933" s="3" t="s">
        <v>28</v>
      </c>
      <c r="D1933" s="3" t="s">
        <v>33</v>
      </c>
      <c r="E1933" s="3">
        <v>99728.321589166997</v>
      </c>
      <c r="F1933" s="3">
        <v>65</v>
      </c>
      <c r="G1933" s="3">
        <v>1771.5489408326901</v>
      </c>
      <c r="H1933" s="3">
        <v>3</v>
      </c>
      <c r="I1933" s="3">
        <v>1518.3384222424199</v>
      </c>
      <c r="J1933" s="3">
        <v>22</v>
      </c>
      <c r="K1933" s="3">
        <v>495.615370179031</v>
      </c>
      <c r="L1933" s="3">
        <v>47</v>
      </c>
      <c r="M1933" s="3">
        <v>16</v>
      </c>
      <c r="N1933" s="3">
        <v>0</v>
      </c>
      <c r="O1933" s="3">
        <v>455</v>
      </c>
      <c r="P1933" s="3">
        <v>0</v>
      </c>
      <c r="Q1933" s="3">
        <v>5955.5886515124603</v>
      </c>
      <c r="R1933" s="3">
        <v>2</v>
      </c>
      <c r="S1933" s="3">
        <v>0</v>
      </c>
      <c r="T1933" s="3">
        <v>0</v>
      </c>
      <c r="U1933" s="3">
        <v>9576.2521601866101</v>
      </c>
      <c r="V1933" s="3">
        <v>1</v>
      </c>
    </row>
    <row r="1934" spans="1:22" ht="21.75" customHeight="1" x14ac:dyDescent="0.3">
      <c r="A1934" s="3" t="s">
        <v>1960</v>
      </c>
      <c r="B1934" s="3">
        <v>67</v>
      </c>
      <c r="C1934" s="3" t="s">
        <v>23</v>
      </c>
      <c r="D1934" s="3" t="s">
        <v>24</v>
      </c>
      <c r="E1934" s="3">
        <v>10000</v>
      </c>
      <c r="F1934" s="3">
        <v>91</v>
      </c>
      <c r="G1934" s="3">
        <v>10</v>
      </c>
      <c r="H1934" s="3">
        <v>6</v>
      </c>
      <c r="I1934" s="3">
        <v>1037.43201987562</v>
      </c>
      <c r="J1934" s="3">
        <v>4</v>
      </c>
      <c r="K1934" s="3">
        <v>527.01661958543798</v>
      </c>
      <c r="L1934" s="3">
        <v>73</v>
      </c>
      <c r="M1934" s="3">
        <v>12</v>
      </c>
      <c r="N1934" s="3">
        <v>1</v>
      </c>
      <c r="O1934" s="3">
        <v>876</v>
      </c>
      <c r="P1934" s="3">
        <v>1</v>
      </c>
      <c r="Q1934" s="3">
        <v>12375.1865783512</v>
      </c>
      <c r="R1934" s="3">
        <v>4</v>
      </c>
      <c r="S1934" s="3">
        <v>0</v>
      </c>
      <c r="T1934" s="3">
        <v>0</v>
      </c>
      <c r="U1934" s="3">
        <v>10402.2124795373</v>
      </c>
      <c r="V1934" s="3">
        <v>1</v>
      </c>
    </row>
    <row r="1935" spans="1:22" ht="21.75" customHeight="1" x14ac:dyDescent="0.3">
      <c r="A1935" s="3" t="s">
        <v>1961</v>
      </c>
      <c r="B1935" s="3">
        <v>41</v>
      </c>
      <c r="C1935" s="3" t="s">
        <v>28</v>
      </c>
      <c r="D1935" s="3" t="s">
        <v>26</v>
      </c>
      <c r="E1935" s="3">
        <v>37082.079032501802</v>
      </c>
      <c r="F1935" s="3">
        <v>191</v>
      </c>
      <c r="G1935" s="3">
        <v>1066.0691435119099</v>
      </c>
      <c r="H1935" s="3">
        <v>6</v>
      </c>
      <c r="I1935" s="3">
        <v>367.95223977678199</v>
      </c>
      <c r="J1935" s="3">
        <v>30</v>
      </c>
      <c r="K1935" s="3">
        <v>492.49791910441098</v>
      </c>
      <c r="L1935" s="3">
        <v>21</v>
      </c>
      <c r="M1935" s="3">
        <v>15</v>
      </c>
      <c r="N1935" s="3">
        <v>4</v>
      </c>
      <c r="O1935" s="3">
        <v>691</v>
      </c>
      <c r="P1935" s="3">
        <v>3</v>
      </c>
      <c r="Q1935" s="3">
        <v>12629.382707173399</v>
      </c>
      <c r="R1935" s="3">
        <v>2</v>
      </c>
      <c r="S1935" s="3">
        <v>0</v>
      </c>
      <c r="T1935" s="3">
        <v>0</v>
      </c>
      <c r="U1935" s="3">
        <v>6390.0565531553502</v>
      </c>
      <c r="V1935" s="3">
        <v>0</v>
      </c>
    </row>
    <row r="1936" spans="1:22" ht="21.75" customHeight="1" x14ac:dyDescent="0.3">
      <c r="A1936" s="3" t="s">
        <v>1962</v>
      </c>
      <c r="B1936" s="3">
        <v>21</v>
      </c>
      <c r="C1936" s="3" t="s">
        <v>31</v>
      </c>
      <c r="D1936" s="3" t="s">
        <v>26</v>
      </c>
      <c r="E1936" s="3">
        <v>61772.431536166703</v>
      </c>
      <c r="F1936" s="3">
        <v>192</v>
      </c>
      <c r="G1936" s="3">
        <v>1770.6392205678601</v>
      </c>
      <c r="H1936" s="3">
        <v>0</v>
      </c>
      <c r="I1936" s="3">
        <v>679.10756685861304</v>
      </c>
      <c r="J1936" s="3">
        <v>28</v>
      </c>
      <c r="K1936" s="3">
        <v>432.38159803409297</v>
      </c>
      <c r="L1936" s="3">
        <v>22</v>
      </c>
      <c r="M1936" s="3">
        <v>4</v>
      </c>
      <c r="N1936" s="3">
        <v>7</v>
      </c>
      <c r="O1936" s="3">
        <v>659</v>
      </c>
      <c r="P1936" s="3">
        <v>2</v>
      </c>
      <c r="Q1936" s="3">
        <v>14720.2107185443</v>
      </c>
      <c r="R1936" s="3">
        <v>6</v>
      </c>
      <c r="S1936" s="3">
        <v>0</v>
      </c>
      <c r="T1936" s="3">
        <v>0</v>
      </c>
      <c r="U1936" s="3">
        <v>4799.8261336653104</v>
      </c>
      <c r="V1936" s="3">
        <v>1</v>
      </c>
    </row>
    <row r="1937" spans="1:22" ht="21.75" customHeight="1" x14ac:dyDescent="0.3">
      <c r="A1937" s="3" t="s">
        <v>1963</v>
      </c>
      <c r="B1937" s="3">
        <v>43</v>
      </c>
      <c r="C1937" s="3" t="s">
        <v>23</v>
      </c>
      <c r="D1937" s="3" t="s">
        <v>24</v>
      </c>
      <c r="E1937" s="3">
        <v>36447.702882297097</v>
      </c>
      <c r="F1937" s="3">
        <v>133</v>
      </c>
      <c r="G1937" s="3">
        <v>1177.2580481872899</v>
      </c>
      <c r="H1937" s="3">
        <v>8</v>
      </c>
      <c r="I1937" s="3">
        <v>1008.5871580908801</v>
      </c>
      <c r="J1937" s="3">
        <v>5</v>
      </c>
      <c r="K1937" s="3">
        <v>607.56436913592097</v>
      </c>
      <c r="L1937" s="3">
        <v>44</v>
      </c>
      <c r="M1937" s="3">
        <v>4</v>
      </c>
      <c r="N1937" s="3">
        <v>6</v>
      </c>
      <c r="O1937" s="3">
        <v>641</v>
      </c>
      <c r="P1937" s="3">
        <v>0</v>
      </c>
      <c r="Q1937" s="3">
        <v>13269.4463842244</v>
      </c>
      <c r="R1937" s="3">
        <v>3</v>
      </c>
      <c r="S1937" s="3">
        <v>1</v>
      </c>
      <c r="T1937" s="3">
        <v>0</v>
      </c>
      <c r="U1937" s="3">
        <v>606.01679071854801</v>
      </c>
      <c r="V1937" s="3">
        <v>1</v>
      </c>
    </row>
    <row r="1938" spans="1:22" ht="21.75" customHeight="1" x14ac:dyDescent="0.3">
      <c r="A1938" s="3" t="s">
        <v>1964</v>
      </c>
      <c r="B1938" s="3">
        <v>27</v>
      </c>
      <c r="C1938" s="3" t="s">
        <v>23</v>
      </c>
      <c r="D1938" s="3" t="s">
        <v>24</v>
      </c>
      <c r="E1938" s="3">
        <v>60189.288031579701</v>
      </c>
      <c r="F1938" s="3">
        <v>91</v>
      </c>
      <c r="G1938" s="3">
        <v>2539.3637436314202</v>
      </c>
      <c r="H1938" s="3">
        <v>1</v>
      </c>
      <c r="I1938" s="3">
        <v>969.15167375015801</v>
      </c>
      <c r="J1938" s="3">
        <v>24</v>
      </c>
      <c r="K1938" s="3">
        <v>803.096990951252</v>
      </c>
      <c r="L1938" s="3">
        <v>78</v>
      </c>
      <c r="M1938" s="3">
        <v>2</v>
      </c>
      <c r="N1938" s="3">
        <v>8</v>
      </c>
      <c r="O1938" s="3">
        <v>319</v>
      </c>
      <c r="P1938" s="3">
        <v>4</v>
      </c>
      <c r="Q1938" s="3">
        <v>19502.357299253199</v>
      </c>
      <c r="R1938" s="3">
        <v>6</v>
      </c>
      <c r="S1938" s="3">
        <v>0</v>
      </c>
      <c r="T1938" s="3">
        <v>0</v>
      </c>
      <c r="U1938" s="3">
        <v>8521.2412644498199</v>
      </c>
      <c r="V1938" s="3">
        <v>1</v>
      </c>
    </row>
    <row r="1939" spans="1:22" ht="21.75" customHeight="1" x14ac:dyDescent="0.3">
      <c r="A1939" s="3" t="s">
        <v>1965</v>
      </c>
      <c r="B1939" s="3">
        <v>30</v>
      </c>
      <c r="C1939" s="3" t="s">
        <v>23</v>
      </c>
      <c r="D1939" s="3" t="s">
        <v>26</v>
      </c>
      <c r="E1939" s="3">
        <v>48918.5745278596</v>
      </c>
      <c r="F1939" s="3">
        <v>94</v>
      </c>
      <c r="G1939" s="3">
        <v>970.96504096051797</v>
      </c>
      <c r="H1939" s="3">
        <v>4</v>
      </c>
      <c r="I1939" s="3">
        <v>1145.56400740858</v>
      </c>
      <c r="J1939" s="3">
        <v>24</v>
      </c>
      <c r="K1939" s="3">
        <v>416.099611059675</v>
      </c>
      <c r="L1939" s="3">
        <v>51</v>
      </c>
      <c r="M1939" s="3">
        <v>12</v>
      </c>
      <c r="N1939" s="3">
        <v>0</v>
      </c>
      <c r="O1939" s="3">
        <v>632</v>
      </c>
      <c r="P1939" s="3">
        <v>3</v>
      </c>
      <c r="Q1939" s="3">
        <v>3281.66624384845</v>
      </c>
      <c r="R1939" s="3">
        <v>2</v>
      </c>
      <c r="S1939" s="3">
        <v>0</v>
      </c>
      <c r="T1939" s="3">
        <v>0</v>
      </c>
      <c r="U1939" s="3">
        <v>7574.6471127306004</v>
      </c>
      <c r="V1939" s="3">
        <v>0</v>
      </c>
    </row>
    <row r="1940" spans="1:22" ht="21.75" customHeight="1" x14ac:dyDescent="0.3">
      <c r="A1940" s="3" t="s">
        <v>1966</v>
      </c>
      <c r="B1940" s="3">
        <v>32</v>
      </c>
      <c r="C1940" s="3" t="s">
        <v>28</v>
      </c>
      <c r="D1940" s="3" t="s">
        <v>33</v>
      </c>
      <c r="E1940" s="3">
        <v>65569.079084209501</v>
      </c>
      <c r="F1940" s="3">
        <v>78</v>
      </c>
      <c r="G1940" s="3">
        <v>1026.2767269155499</v>
      </c>
      <c r="H1940" s="3">
        <v>5</v>
      </c>
      <c r="I1940" s="3">
        <v>765.92715199829195</v>
      </c>
      <c r="J1940" s="3">
        <v>30</v>
      </c>
      <c r="K1940" s="3">
        <v>366.25043083782998</v>
      </c>
      <c r="L1940" s="3">
        <v>70</v>
      </c>
      <c r="M1940" s="3">
        <v>7</v>
      </c>
      <c r="N1940" s="3">
        <v>1</v>
      </c>
      <c r="O1940" s="3">
        <v>491</v>
      </c>
      <c r="P1940" s="3">
        <v>2</v>
      </c>
      <c r="Q1940" s="3">
        <v>537.527655772456</v>
      </c>
      <c r="R1940" s="3">
        <v>7</v>
      </c>
      <c r="S1940" s="3">
        <v>0</v>
      </c>
      <c r="T1940" s="3">
        <v>0</v>
      </c>
      <c r="U1940" s="3">
        <v>13455.516480436299</v>
      </c>
      <c r="V1940" s="3">
        <v>1</v>
      </c>
    </row>
    <row r="1941" spans="1:22" ht="21.75" customHeight="1" x14ac:dyDescent="0.3">
      <c r="A1941" s="3" t="s">
        <v>1967</v>
      </c>
      <c r="B1941" s="3">
        <v>36</v>
      </c>
      <c r="C1941" s="3" t="s">
        <v>31</v>
      </c>
      <c r="D1941" s="3" t="s">
        <v>24</v>
      </c>
      <c r="E1941" s="3">
        <v>29621.789052302101</v>
      </c>
      <c r="F1941" s="3">
        <v>28</v>
      </c>
      <c r="G1941" s="3">
        <v>711.16186372506797</v>
      </c>
      <c r="H1941" s="3">
        <v>0</v>
      </c>
      <c r="I1941" s="3">
        <v>672.77491447207296</v>
      </c>
      <c r="J1941" s="3">
        <v>13</v>
      </c>
      <c r="K1941" s="3">
        <v>594.14025935793597</v>
      </c>
      <c r="L1941" s="3">
        <v>45</v>
      </c>
      <c r="M1941" s="3">
        <v>7</v>
      </c>
      <c r="N1941" s="3">
        <v>9</v>
      </c>
      <c r="O1941" s="3">
        <v>645</v>
      </c>
      <c r="P1941" s="3">
        <v>3</v>
      </c>
      <c r="Q1941" s="3">
        <v>3638.5900061761699</v>
      </c>
      <c r="R1941" s="3">
        <v>5</v>
      </c>
      <c r="S1941" s="3">
        <v>1</v>
      </c>
      <c r="T1941" s="3">
        <v>0</v>
      </c>
      <c r="U1941" s="3">
        <v>3566.42580046375</v>
      </c>
      <c r="V1941" s="3">
        <v>1</v>
      </c>
    </row>
    <row r="1942" spans="1:22" ht="21.75" customHeight="1" x14ac:dyDescent="0.3">
      <c r="A1942" s="3" t="s">
        <v>1968</v>
      </c>
      <c r="B1942" s="3">
        <v>27</v>
      </c>
      <c r="C1942" s="3" t="s">
        <v>23</v>
      </c>
      <c r="D1942" s="3" t="s">
        <v>33</v>
      </c>
      <c r="E1942" s="3">
        <v>53111.161591094402</v>
      </c>
      <c r="F1942" s="3">
        <v>178</v>
      </c>
      <c r="G1942" s="3">
        <v>893.84168820499303</v>
      </c>
      <c r="H1942" s="3">
        <v>11</v>
      </c>
      <c r="I1942" s="3">
        <v>1413.34840137061</v>
      </c>
      <c r="J1942" s="3">
        <v>16</v>
      </c>
      <c r="K1942" s="3">
        <v>526.94329782558304</v>
      </c>
      <c r="L1942" s="3">
        <v>37</v>
      </c>
      <c r="M1942" s="3">
        <v>16</v>
      </c>
      <c r="N1942" s="3">
        <v>3</v>
      </c>
      <c r="O1942" s="3">
        <v>594</v>
      </c>
      <c r="P1942" s="3">
        <v>5</v>
      </c>
      <c r="Q1942" s="3">
        <v>4242.3730073944998</v>
      </c>
      <c r="R1942" s="3">
        <v>1</v>
      </c>
      <c r="S1942" s="3">
        <v>1</v>
      </c>
      <c r="T1942" s="3">
        <v>0</v>
      </c>
      <c r="U1942" s="3">
        <v>7839.7112907933197</v>
      </c>
      <c r="V1942" s="3">
        <v>1</v>
      </c>
    </row>
    <row r="1943" spans="1:22" ht="21.75" customHeight="1" x14ac:dyDescent="0.3">
      <c r="A1943" s="3" t="s">
        <v>1969</v>
      </c>
      <c r="B1943" s="3">
        <v>40</v>
      </c>
      <c r="C1943" s="3" t="s">
        <v>23</v>
      </c>
      <c r="D1943" s="3" t="s">
        <v>24</v>
      </c>
      <c r="E1943" s="3">
        <v>58388.328140240897</v>
      </c>
      <c r="F1943" s="3">
        <v>110</v>
      </c>
      <c r="G1943" s="3">
        <v>1721.60896239522</v>
      </c>
      <c r="H1943" s="3">
        <v>1</v>
      </c>
      <c r="I1943" s="3">
        <v>820.53471117937295</v>
      </c>
      <c r="J1943" s="3">
        <v>15</v>
      </c>
      <c r="K1943" s="3">
        <v>258.28781427730098</v>
      </c>
      <c r="L1943" s="3">
        <v>39</v>
      </c>
      <c r="M1943" s="3">
        <v>14</v>
      </c>
      <c r="N1943" s="3">
        <v>6</v>
      </c>
      <c r="O1943" s="3">
        <v>434</v>
      </c>
      <c r="P1943" s="3">
        <v>1</v>
      </c>
      <c r="Q1943" s="3">
        <v>12278.368882410399</v>
      </c>
      <c r="R1943" s="3">
        <v>6</v>
      </c>
      <c r="S1943" s="3">
        <v>0</v>
      </c>
      <c r="T1943" s="3">
        <v>0</v>
      </c>
      <c r="U1943" s="3">
        <v>3096.7150606369501</v>
      </c>
      <c r="V1943" s="3">
        <v>1</v>
      </c>
    </row>
    <row r="1944" spans="1:22" ht="21.75" customHeight="1" x14ac:dyDescent="0.3">
      <c r="A1944" s="3" t="s">
        <v>1970</v>
      </c>
      <c r="B1944" s="3">
        <v>37</v>
      </c>
      <c r="C1944" s="3" t="s">
        <v>23</v>
      </c>
      <c r="D1944" s="3" t="s">
        <v>26</v>
      </c>
      <c r="E1944" s="3">
        <v>52372.204847804103</v>
      </c>
      <c r="F1944" s="3">
        <v>10</v>
      </c>
      <c r="G1944" s="3">
        <v>2146.485023966</v>
      </c>
      <c r="H1944" s="3">
        <v>6</v>
      </c>
      <c r="I1944" s="3">
        <v>444.16396839261</v>
      </c>
      <c r="J1944" s="3">
        <v>27</v>
      </c>
      <c r="K1944" s="3">
        <v>312.18711979471101</v>
      </c>
      <c r="L1944" s="3">
        <v>14</v>
      </c>
      <c r="M1944" s="3">
        <v>3</v>
      </c>
      <c r="N1944" s="3">
        <v>0</v>
      </c>
      <c r="O1944" s="3">
        <v>502</v>
      </c>
      <c r="P1944" s="3">
        <v>4</v>
      </c>
      <c r="Q1944" s="3">
        <v>11220.124921116099</v>
      </c>
      <c r="R1944" s="3">
        <v>4</v>
      </c>
      <c r="S1944" s="3">
        <v>0</v>
      </c>
      <c r="T1944" s="3">
        <v>0</v>
      </c>
      <c r="U1944" s="3">
        <v>15346.636769700999</v>
      </c>
      <c r="V1944" s="3">
        <v>1</v>
      </c>
    </row>
    <row r="1945" spans="1:22" ht="21.75" customHeight="1" x14ac:dyDescent="0.3">
      <c r="A1945" s="3" t="s">
        <v>1971</v>
      </c>
      <c r="B1945" s="3">
        <v>49</v>
      </c>
      <c r="C1945" s="3" t="s">
        <v>23</v>
      </c>
      <c r="D1945" s="3" t="s">
        <v>33</v>
      </c>
      <c r="E1945" s="3">
        <v>52689.424728575999</v>
      </c>
      <c r="F1945" s="3">
        <v>135</v>
      </c>
      <c r="G1945" s="3">
        <v>3223.93429522527</v>
      </c>
      <c r="H1945" s="3">
        <v>5</v>
      </c>
      <c r="I1945" s="3">
        <v>1316.2967799615201</v>
      </c>
      <c r="J1945" s="3">
        <v>8</v>
      </c>
      <c r="K1945" s="3">
        <v>351.35429212867501</v>
      </c>
      <c r="L1945" s="3">
        <v>68</v>
      </c>
      <c r="M1945" s="3">
        <v>17</v>
      </c>
      <c r="N1945" s="3">
        <v>4</v>
      </c>
      <c r="O1945" s="3">
        <v>387</v>
      </c>
      <c r="P1945" s="3">
        <v>2</v>
      </c>
      <c r="Q1945" s="3">
        <v>14014.896218875399</v>
      </c>
      <c r="R1945" s="3">
        <v>7</v>
      </c>
      <c r="S1945" s="3">
        <v>1</v>
      </c>
      <c r="T1945" s="3">
        <v>0</v>
      </c>
      <c r="U1945" s="3">
        <v>6378.7536912743699</v>
      </c>
      <c r="V1945" s="3">
        <v>1</v>
      </c>
    </row>
    <row r="1946" spans="1:22" ht="21.75" customHeight="1" x14ac:dyDescent="0.3">
      <c r="A1946" s="3" t="s">
        <v>1972</v>
      </c>
      <c r="B1946" s="3">
        <v>37</v>
      </c>
      <c r="C1946" s="3" t="s">
        <v>31</v>
      </c>
      <c r="D1946" s="3" t="s">
        <v>33</v>
      </c>
      <c r="E1946" s="3">
        <v>71643.756304032097</v>
      </c>
      <c r="F1946" s="3">
        <v>141</v>
      </c>
      <c r="G1946" s="3">
        <v>1961.93287326933</v>
      </c>
      <c r="H1946" s="3">
        <v>5</v>
      </c>
      <c r="I1946" s="3">
        <v>276.366578011944</v>
      </c>
      <c r="J1946" s="3">
        <v>1</v>
      </c>
      <c r="K1946" s="3">
        <v>240.802853905837</v>
      </c>
      <c r="L1946" s="3">
        <v>11</v>
      </c>
      <c r="M1946" s="3">
        <v>6</v>
      </c>
      <c r="N1946" s="3">
        <v>1</v>
      </c>
      <c r="O1946" s="3">
        <v>644</v>
      </c>
      <c r="P1946" s="3">
        <v>2</v>
      </c>
      <c r="Q1946" s="3">
        <v>14272.1218757844</v>
      </c>
      <c r="R1946" s="3">
        <v>7</v>
      </c>
      <c r="S1946" s="3">
        <v>0</v>
      </c>
      <c r="T1946" s="3">
        <v>0</v>
      </c>
      <c r="U1946" s="3">
        <v>1795.65943727577</v>
      </c>
      <c r="V1946" s="3">
        <v>1</v>
      </c>
    </row>
    <row r="1947" spans="1:22" ht="21.75" customHeight="1" x14ac:dyDescent="0.3">
      <c r="A1947" s="3" t="s">
        <v>1973</v>
      </c>
      <c r="B1947" s="3">
        <v>65</v>
      </c>
      <c r="C1947" s="3" t="s">
        <v>28</v>
      </c>
      <c r="D1947" s="3" t="s">
        <v>24</v>
      </c>
      <c r="E1947" s="3">
        <v>19761.6965629119</v>
      </c>
      <c r="F1947" s="3">
        <v>44</v>
      </c>
      <c r="G1947" s="3">
        <v>557.72774403443304</v>
      </c>
      <c r="H1947" s="3">
        <v>5</v>
      </c>
      <c r="I1947" s="3">
        <v>20</v>
      </c>
      <c r="J1947" s="3">
        <v>3</v>
      </c>
      <c r="K1947" s="3">
        <v>609.57599176961503</v>
      </c>
      <c r="L1947" s="3">
        <v>76</v>
      </c>
      <c r="M1947" s="3">
        <v>9</v>
      </c>
      <c r="N1947" s="3">
        <v>1</v>
      </c>
      <c r="O1947" s="3">
        <v>862</v>
      </c>
      <c r="P1947" s="3">
        <v>0</v>
      </c>
      <c r="Q1947" s="3">
        <v>13767.870872883999</v>
      </c>
      <c r="R1947" s="3">
        <v>5</v>
      </c>
      <c r="S1947" s="3">
        <v>0</v>
      </c>
      <c r="T1947" s="3">
        <v>0</v>
      </c>
      <c r="U1947" s="3">
        <v>8228.6452387240697</v>
      </c>
      <c r="V1947" s="3">
        <v>1</v>
      </c>
    </row>
    <row r="1948" spans="1:22" ht="21.75" customHeight="1" x14ac:dyDescent="0.3">
      <c r="A1948" s="3" t="s">
        <v>1974</v>
      </c>
      <c r="B1948" s="3">
        <v>66</v>
      </c>
      <c r="C1948" s="3" t="s">
        <v>31</v>
      </c>
      <c r="D1948" s="3" t="s">
        <v>33</v>
      </c>
      <c r="E1948" s="3">
        <v>52249.409434250301</v>
      </c>
      <c r="F1948" s="3">
        <v>229</v>
      </c>
      <c r="G1948" s="3">
        <v>2493.3208855948401</v>
      </c>
      <c r="H1948" s="3">
        <v>6</v>
      </c>
      <c r="I1948" s="3">
        <v>1069.2853653131499</v>
      </c>
      <c r="J1948" s="3">
        <v>19</v>
      </c>
      <c r="K1948" s="3">
        <v>691.18544618134001</v>
      </c>
      <c r="L1948" s="3">
        <v>66</v>
      </c>
      <c r="M1948" s="3">
        <v>0</v>
      </c>
      <c r="N1948" s="3">
        <v>1</v>
      </c>
      <c r="O1948" s="3">
        <v>549</v>
      </c>
      <c r="P1948" s="3">
        <v>1</v>
      </c>
      <c r="Q1948" s="3">
        <v>2895.2851918901601</v>
      </c>
      <c r="R1948" s="3">
        <v>0</v>
      </c>
      <c r="S1948" s="3">
        <v>0</v>
      </c>
      <c r="T1948" s="3">
        <v>1</v>
      </c>
      <c r="U1948" s="3">
        <v>8813.0456403387507</v>
      </c>
      <c r="V1948" s="3">
        <v>1</v>
      </c>
    </row>
    <row r="1949" spans="1:22" ht="21.75" customHeight="1" x14ac:dyDescent="0.3">
      <c r="A1949" s="3" t="s">
        <v>1975</v>
      </c>
      <c r="B1949" s="3">
        <v>50</v>
      </c>
      <c r="C1949" s="3" t="s">
        <v>23</v>
      </c>
      <c r="D1949" s="3" t="s">
        <v>24</v>
      </c>
      <c r="E1949" s="3">
        <v>28235.333608173001</v>
      </c>
      <c r="F1949" s="3">
        <v>221</v>
      </c>
      <c r="G1949" s="3">
        <v>1889.7117959039499</v>
      </c>
      <c r="H1949" s="3">
        <v>9</v>
      </c>
      <c r="I1949" s="3">
        <v>1118.7453398586199</v>
      </c>
      <c r="J1949" s="3">
        <v>40</v>
      </c>
      <c r="K1949" s="3">
        <v>297.132220065978</v>
      </c>
      <c r="L1949" s="3">
        <v>56</v>
      </c>
      <c r="M1949" s="3">
        <v>3</v>
      </c>
      <c r="N1949" s="3">
        <v>8</v>
      </c>
      <c r="O1949" s="3">
        <v>618</v>
      </c>
      <c r="P1949" s="3">
        <v>1</v>
      </c>
      <c r="Q1949" s="3">
        <v>10838.3476949828</v>
      </c>
      <c r="R1949" s="3">
        <v>1</v>
      </c>
      <c r="S1949" s="3">
        <v>1</v>
      </c>
      <c r="T1949" s="3">
        <v>0</v>
      </c>
      <c r="U1949" s="3">
        <v>5128.5091627679703</v>
      </c>
      <c r="V1949" s="3">
        <v>1</v>
      </c>
    </row>
    <row r="1950" spans="1:22" ht="21.75" customHeight="1" x14ac:dyDescent="0.3">
      <c r="A1950" s="3" t="s">
        <v>1976</v>
      </c>
      <c r="B1950" s="3">
        <v>57</v>
      </c>
      <c r="C1950" s="3" t="s">
        <v>31</v>
      </c>
      <c r="D1950" s="3" t="s">
        <v>26</v>
      </c>
      <c r="E1950" s="3">
        <v>63636.996864673602</v>
      </c>
      <c r="F1950" s="3">
        <v>121</v>
      </c>
      <c r="G1950" s="3">
        <v>1522.9546881097999</v>
      </c>
      <c r="H1950" s="3">
        <v>11</v>
      </c>
      <c r="I1950" s="3">
        <v>944.90452968064199</v>
      </c>
      <c r="J1950" s="3">
        <v>35</v>
      </c>
      <c r="K1950" s="3">
        <v>159.88941833182699</v>
      </c>
      <c r="L1950" s="3">
        <v>18</v>
      </c>
      <c r="M1950" s="3">
        <v>10</v>
      </c>
      <c r="N1950" s="3">
        <v>9</v>
      </c>
      <c r="O1950" s="3">
        <v>796</v>
      </c>
      <c r="P1950" s="3">
        <v>2</v>
      </c>
      <c r="Q1950" s="3">
        <v>9078.1356008243602</v>
      </c>
      <c r="R1950" s="3">
        <v>5</v>
      </c>
      <c r="S1950" s="3">
        <v>0</v>
      </c>
      <c r="T1950" s="3">
        <v>0</v>
      </c>
      <c r="U1950" s="3">
        <v>7904.3352999777999</v>
      </c>
      <c r="V1950" s="3">
        <v>1</v>
      </c>
    </row>
    <row r="1951" spans="1:22" ht="21.75" customHeight="1" x14ac:dyDescent="0.3">
      <c r="A1951" s="3" t="s">
        <v>1977</v>
      </c>
      <c r="B1951" s="3">
        <v>51</v>
      </c>
      <c r="C1951" s="3" t="s">
        <v>23</v>
      </c>
      <c r="D1951" s="3" t="s">
        <v>33</v>
      </c>
      <c r="E1951" s="3">
        <v>34917.195517345099</v>
      </c>
      <c r="F1951" s="3">
        <v>171</v>
      </c>
      <c r="G1951" s="3">
        <v>2353.8468536865798</v>
      </c>
      <c r="H1951" s="3">
        <v>11</v>
      </c>
      <c r="I1951" s="3">
        <v>344.14037060278298</v>
      </c>
      <c r="J1951" s="3">
        <v>36</v>
      </c>
      <c r="K1951" s="3">
        <v>543.16822156717001</v>
      </c>
      <c r="L1951" s="3">
        <v>29</v>
      </c>
      <c r="M1951" s="3">
        <v>14</v>
      </c>
      <c r="N1951" s="3">
        <v>4</v>
      </c>
      <c r="O1951" s="3">
        <v>588</v>
      </c>
      <c r="P1951" s="3">
        <v>3</v>
      </c>
      <c r="Q1951" s="3">
        <v>19506.203499709802</v>
      </c>
      <c r="R1951" s="3">
        <v>2</v>
      </c>
      <c r="S1951" s="3">
        <v>0</v>
      </c>
      <c r="T1951" s="3">
        <v>0</v>
      </c>
      <c r="U1951" s="3">
        <v>3422.4563035619899</v>
      </c>
      <c r="V1951" s="3">
        <v>0</v>
      </c>
    </row>
    <row r="1952" spans="1:22" ht="21.75" customHeight="1" x14ac:dyDescent="0.3">
      <c r="A1952" s="3" t="s">
        <v>1978</v>
      </c>
      <c r="B1952" s="3">
        <v>30</v>
      </c>
      <c r="C1952" s="3" t="s">
        <v>28</v>
      </c>
      <c r="D1952" s="3" t="s">
        <v>24</v>
      </c>
      <c r="E1952" s="3">
        <v>10000</v>
      </c>
      <c r="F1952" s="3">
        <v>110</v>
      </c>
      <c r="G1952" s="3">
        <v>3394.36324676612</v>
      </c>
      <c r="H1952" s="3">
        <v>8</v>
      </c>
      <c r="I1952" s="3">
        <v>779.39555066518801</v>
      </c>
      <c r="J1952" s="3">
        <v>5</v>
      </c>
      <c r="K1952" s="3">
        <v>507.70523026296797</v>
      </c>
      <c r="L1952" s="3">
        <v>78</v>
      </c>
      <c r="M1952" s="3">
        <v>14</v>
      </c>
      <c r="N1952" s="3">
        <v>7</v>
      </c>
      <c r="O1952" s="3">
        <v>600</v>
      </c>
      <c r="P1952" s="3">
        <v>2</v>
      </c>
      <c r="Q1952" s="3">
        <v>14268.694374917501</v>
      </c>
      <c r="R1952" s="3">
        <v>3</v>
      </c>
      <c r="S1952" s="3">
        <v>0</v>
      </c>
      <c r="T1952" s="3">
        <v>0</v>
      </c>
      <c r="U1952" s="3">
        <v>5494.9500153387498</v>
      </c>
      <c r="V1952" s="3">
        <v>0</v>
      </c>
    </row>
    <row r="1953" spans="1:22" ht="21.75" customHeight="1" x14ac:dyDescent="0.3">
      <c r="A1953" s="3" t="s">
        <v>1979</v>
      </c>
      <c r="B1953" s="3">
        <v>64</v>
      </c>
      <c r="C1953" s="3" t="s">
        <v>28</v>
      </c>
      <c r="D1953" s="3" t="s">
        <v>33</v>
      </c>
      <c r="E1953" s="3">
        <v>64066.413456454102</v>
      </c>
      <c r="F1953" s="3">
        <v>232</v>
      </c>
      <c r="G1953" s="3">
        <v>1348.80700506482</v>
      </c>
      <c r="H1953" s="3">
        <v>8</v>
      </c>
      <c r="I1953" s="3">
        <v>702.64099925614505</v>
      </c>
      <c r="J1953" s="3">
        <v>0</v>
      </c>
      <c r="K1953" s="3">
        <v>1075.4639609814899</v>
      </c>
      <c r="L1953" s="3">
        <v>17</v>
      </c>
      <c r="M1953" s="3">
        <v>2</v>
      </c>
      <c r="N1953" s="3">
        <v>9</v>
      </c>
      <c r="O1953" s="3">
        <v>305</v>
      </c>
      <c r="P1953" s="3">
        <v>2</v>
      </c>
      <c r="Q1953" s="3">
        <v>23345.845233292901</v>
      </c>
      <c r="R1953" s="3">
        <v>6</v>
      </c>
      <c r="S1953" s="3">
        <v>0</v>
      </c>
      <c r="T1953" s="3">
        <v>1</v>
      </c>
      <c r="U1953" s="3">
        <v>5488.2959577195797</v>
      </c>
      <c r="V1953" s="3">
        <v>1</v>
      </c>
    </row>
    <row r="1954" spans="1:22" ht="21.75" customHeight="1" x14ac:dyDescent="0.3">
      <c r="A1954" s="3" t="s">
        <v>1980</v>
      </c>
      <c r="B1954" s="3">
        <v>44</v>
      </c>
      <c r="C1954" s="3" t="s">
        <v>28</v>
      </c>
      <c r="D1954" s="3" t="s">
        <v>24</v>
      </c>
      <c r="E1954" s="3">
        <v>45169.316708738603</v>
      </c>
      <c r="F1954" s="3">
        <v>149</v>
      </c>
      <c r="G1954" s="3">
        <v>833.62522598376097</v>
      </c>
      <c r="H1954" s="3">
        <v>1</v>
      </c>
      <c r="I1954" s="3">
        <v>611.948846187664</v>
      </c>
      <c r="J1954" s="3">
        <v>44</v>
      </c>
      <c r="K1954" s="3">
        <v>666.87869656842804</v>
      </c>
      <c r="L1954" s="3">
        <v>62</v>
      </c>
      <c r="M1954" s="3">
        <v>18</v>
      </c>
      <c r="N1954" s="3">
        <v>5</v>
      </c>
      <c r="O1954" s="3">
        <v>848</v>
      </c>
      <c r="P1954" s="3">
        <v>2</v>
      </c>
      <c r="Q1954" s="3">
        <v>6259.4318670246603</v>
      </c>
      <c r="R1954" s="3">
        <v>2</v>
      </c>
      <c r="S1954" s="3">
        <v>1</v>
      </c>
      <c r="T1954" s="3">
        <v>0</v>
      </c>
      <c r="U1954" s="3">
        <v>20104.787249848301</v>
      </c>
      <c r="V1954" s="3">
        <v>1</v>
      </c>
    </row>
    <row r="1955" spans="1:22" ht="21.75" customHeight="1" x14ac:dyDescent="0.3">
      <c r="A1955" s="3" t="s">
        <v>1981</v>
      </c>
      <c r="B1955" s="3">
        <v>52</v>
      </c>
      <c r="C1955" s="3" t="s">
        <v>23</v>
      </c>
      <c r="D1955" s="3" t="s">
        <v>24</v>
      </c>
      <c r="E1955" s="3">
        <v>56419.333089828797</v>
      </c>
      <c r="F1955" s="3">
        <v>178</v>
      </c>
      <c r="G1955" s="3">
        <v>2561.94396539941</v>
      </c>
      <c r="H1955" s="3">
        <v>1</v>
      </c>
      <c r="I1955" s="3">
        <v>1294.2243007832501</v>
      </c>
      <c r="J1955" s="3">
        <v>49</v>
      </c>
      <c r="K1955" s="3">
        <v>218.182674732847</v>
      </c>
      <c r="L1955" s="3">
        <v>6</v>
      </c>
      <c r="M1955" s="3">
        <v>19</v>
      </c>
      <c r="N1955" s="3">
        <v>0</v>
      </c>
      <c r="O1955" s="3">
        <v>557</v>
      </c>
      <c r="P1955" s="3">
        <v>2</v>
      </c>
      <c r="Q1955" s="3">
        <v>10392.6405176426</v>
      </c>
      <c r="R1955" s="3">
        <v>0</v>
      </c>
      <c r="S1955" s="3">
        <v>0</v>
      </c>
      <c r="T1955" s="3">
        <v>0</v>
      </c>
      <c r="U1955" s="3">
        <v>13025.1384634677</v>
      </c>
      <c r="V1955" s="3">
        <v>1</v>
      </c>
    </row>
    <row r="1956" spans="1:22" ht="21.75" customHeight="1" x14ac:dyDescent="0.3">
      <c r="A1956" s="3" t="s">
        <v>1982</v>
      </c>
      <c r="B1956" s="3">
        <v>57</v>
      </c>
      <c r="C1956" s="3" t="s">
        <v>31</v>
      </c>
      <c r="D1956" s="3" t="s">
        <v>24</v>
      </c>
      <c r="E1956" s="3">
        <v>75686.160248583095</v>
      </c>
      <c r="F1956" s="3">
        <v>183</v>
      </c>
      <c r="G1956" s="3">
        <v>3625.04980143176</v>
      </c>
      <c r="H1956" s="3">
        <v>4</v>
      </c>
      <c r="I1956" s="3">
        <v>433.66687947890898</v>
      </c>
      <c r="J1956" s="3">
        <v>2</v>
      </c>
      <c r="K1956" s="3">
        <v>262.09038126993499</v>
      </c>
      <c r="L1956" s="3">
        <v>59</v>
      </c>
      <c r="M1956" s="3">
        <v>13</v>
      </c>
      <c r="N1956" s="3">
        <v>9</v>
      </c>
      <c r="O1956" s="3">
        <v>521</v>
      </c>
      <c r="P1956" s="3">
        <v>2</v>
      </c>
      <c r="Q1956" s="3">
        <v>17679.590933480398</v>
      </c>
      <c r="R1956" s="3">
        <v>3</v>
      </c>
      <c r="S1956" s="3">
        <v>0</v>
      </c>
      <c r="T1956" s="3">
        <v>0</v>
      </c>
      <c r="U1956" s="3">
        <v>8001.1650935299003</v>
      </c>
      <c r="V1956" s="3">
        <v>1</v>
      </c>
    </row>
    <row r="1957" spans="1:22" ht="21.75" customHeight="1" x14ac:dyDescent="0.3">
      <c r="A1957" s="3" t="s">
        <v>1983</v>
      </c>
      <c r="B1957" s="3">
        <v>60</v>
      </c>
      <c r="C1957" s="3" t="s">
        <v>28</v>
      </c>
      <c r="D1957" s="3" t="s">
        <v>26</v>
      </c>
      <c r="E1957" s="3">
        <v>56685.219546780201</v>
      </c>
      <c r="F1957" s="3">
        <v>185</v>
      </c>
      <c r="G1957" s="3">
        <v>1615.9077339176799</v>
      </c>
      <c r="H1957" s="3">
        <v>9</v>
      </c>
      <c r="I1957" s="3">
        <v>910.63655858723996</v>
      </c>
      <c r="J1957" s="3">
        <v>36</v>
      </c>
      <c r="K1957" s="3">
        <v>578.83856283408795</v>
      </c>
      <c r="L1957" s="3">
        <v>77</v>
      </c>
      <c r="M1957" s="3">
        <v>2</v>
      </c>
      <c r="N1957" s="3">
        <v>8</v>
      </c>
      <c r="O1957" s="3">
        <v>612</v>
      </c>
      <c r="P1957" s="3">
        <v>2</v>
      </c>
      <c r="Q1957" s="3">
        <v>9219.2412121116395</v>
      </c>
      <c r="R1957" s="3">
        <v>4</v>
      </c>
      <c r="S1957" s="3">
        <v>0</v>
      </c>
      <c r="T1957" s="3">
        <v>0</v>
      </c>
      <c r="U1957" s="3">
        <v>7247.9888691835204</v>
      </c>
      <c r="V1957" s="3">
        <v>1</v>
      </c>
    </row>
    <row r="1958" spans="1:22" ht="21.75" customHeight="1" x14ac:dyDescent="0.3">
      <c r="A1958" s="3" t="s">
        <v>1984</v>
      </c>
      <c r="B1958" s="3">
        <v>27</v>
      </c>
      <c r="C1958" s="3" t="s">
        <v>23</v>
      </c>
      <c r="D1958" s="3" t="s">
        <v>33</v>
      </c>
      <c r="E1958" s="3">
        <v>53049.705510361098</v>
      </c>
      <c r="F1958" s="3">
        <v>122</v>
      </c>
      <c r="G1958" s="3">
        <v>1524.7296773210601</v>
      </c>
      <c r="H1958" s="3">
        <v>6</v>
      </c>
      <c r="I1958" s="3">
        <v>1217.9164442819001</v>
      </c>
      <c r="J1958" s="3">
        <v>44</v>
      </c>
      <c r="K1958" s="3">
        <v>486.298016820204</v>
      </c>
      <c r="L1958" s="3">
        <v>62</v>
      </c>
      <c r="M1958" s="3">
        <v>7</v>
      </c>
      <c r="N1958" s="3">
        <v>6</v>
      </c>
      <c r="O1958" s="3">
        <v>647</v>
      </c>
      <c r="P1958" s="3">
        <v>3</v>
      </c>
      <c r="Q1958" s="3">
        <v>14454.629938199199</v>
      </c>
      <c r="R1958" s="3">
        <v>4</v>
      </c>
      <c r="S1958" s="3">
        <v>0</v>
      </c>
      <c r="T1958" s="3">
        <v>0</v>
      </c>
      <c r="U1958" s="3">
        <v>13487.4416117045</v>
      </c>
      <c r="V1958" s="3">
        <v>1</v>
      </c>
    </row>
    <row r="1959" spans="1:22" ht="21.75" customHeight="1" x14ac:dyDescent="0.3">
      <c r="A1959" s="3" t="s">
        <v>1985</v>
      </c>
      <c r="B1959" s="3">
        <v>30</v>
      </c>
      <c r="C1959" s="3" t="s">
        <v>23</v>
      </c>
      <c r="D1959" s="3" t="s">
        <v>26</v>
      </c>
      <c r="E1959" s="3">
        <v>49149.133173870199</v>
      </c>
      <c r="F1959" s="3">
        <v>191</v>
      </c>
      <c r="G1959" s="3">
        <v>1637.69387738466</v>
      </c>
      <c r="H1959" s="3">
        <v>11</v>
      </c>
      <c r="I1959" s="3">
        <v>933.50453386166305</v>
      </c>
      <c r="J1959" s="3">
        <v>41</v>
      </c>
      <c r="K1959" s="3">
        <v>472.39940798669602</v>
      </c>
      <c r="L1959" s="3">
        <v>56</v>
      </c>
      <c r="M1959" s="3">
        <v>9</v>
      </c>
      <c r="N1959" s="3">
        <v>1</v>
      </c>
      <c r="O1959" s="3">
        <v>390</v>
      </c>
      <c r="P1959" s="3">
        <v>4</v>
      </c>
      <c r="Q1959" s="3">
        <v>8549.4969482506694</v>
      </c>
      <c r="R1959" s="3">
        <v>2</v>
      </c>
      <c r="S1959" s="3">
        <v>0</v>
      </c>
      <c r="T1959" s="3">
        <v>0</v>
      </c>
      <c r="U1959" s="3">
        <v>13218.1133342752</v>
      </c>
      <c r="V1959" s="3">
        <v>1</v>
      </c>
    </row>
    <row r="1960" spans="1:22" ht="21.75" customHeight="1" x14ac:dyDescent="0.3">
      <c r="A1960" s="3" t="s">
        <v>1986</v>
      </c>
      <c r="B1960" s="3">
        <v>41</v>
      </c>
      <c r="C1960" s="3" t="s">
        <v>31</v>
      </c>
      <c r="D1960" s="3" t="s">
        <v>24</v>
      </c>
      <c r="E1960" s="3">
        <v>29348.483292517802</v>
      </c>
      <c r="F1960" s="3">
        <v>162</v>
      </c>
      <c r="G1960" s="3">
        <v>1859.4640262852399</v>
      </c>
      <c r="H1960" s="3">
        <v>11</v>
      </c>
      <c r="I1960" s="3">
        <v>1234.39143037338</v>
      </c>
      <c r="J1960" s="3">
        <v>2</v>
      </c>
      <c r="K1960" s="3">
        <v>516.72001030899798</v>
      </c>
      <c r="L1960" s="3">
        <v>74</v>
      </c>
      <c r="M1960" s="3">
        <v>8</v>
      </c>
      <c r="N1960" s="3">
        <v>7</v>
      </c>
      <c r="O1960" s="3">
        <v>470</v>
      </c>
      <c r="P1960" s="3">
        <v>5</v>
      </c>
      <c r="Q1960" s="3">
        <v>19191.997573564</v>
      </c>
      <c r="R1960" s="3">
        <v>1</v>
      </c>
      <c r="S1960" s="3">
        <v>1</v>
      </c>
      <c r="T1960" s="3">
        <v>0</v>
      </c>
      <c r="U1960" s="3">
        <v>6446.2872777715602</v>
      </c>
      <c r="V1960" s="3">
        <v>1</v>
      </c>
    </row>
    <row r="1961" spans="1:22" ht="21.75" customHeight="1" x14ac:dyDescent="0.3">
      <c r="A1961" s="3" t="s">
        <v>1987</v>
      </c>
      <c r="B1961" s="3">
        <v>43</v>
      </c>
      <c r="C1961" s="3" t="s">
        <v>28</v>
      </c>
      <c r="D1961" s="3" t="s">
        <v>24</v>
      </c>
      <c r="E1961" s="3">
        <v>46125.538554282997</v>
      </c>
      <c r="F1961" s="3">
        <v>48</v>
      </c>
      <c r="G1961" s="3">
        <v>373.22226724031998</v>
      </c>
      <c r="H1961" s="3">
        <v>2</v>
      </c>
      <c r="I1961" s="3">
        <v>997.30015285012496</v>
      </c>
      <c r="J1961" s="3">
        <v>42</v>
      </c>
      <c r="K1961" s="3">
        <v>693.83807000691104</v>
      </c>
      <c r="L1961" s="3">
        <v>38</v>
      </c>
      <c r="M1961" s="3">
        <v>14</v>
      </c>
      <c r="N1961" s="3">
        <v>1</v>
      </c>
      <c r="O1961" s="3">
        <v>593</v>
      </c>
      <c r="P1961" s="3">
        <v>4</v>
      </c>
      <c r="Q1961" s="3">
        <v>3772.40871752454</v>
      </c>
      <c r="R1961" s="3">
        <v>3</v>
      </c>
      <c r="S1961" s="3">
        <v>0</v>
      </c>
      <c r="T1961" s="3">
        <v>0</v>
      </c>
      <c r="U1961" s="3">
        <v>18507.023036218601</v>
      </c>
      <c r="V1961" s="3">
        <v>0</v>
      </c>
    </row>
    <row r="1962" spans="1:22" ht="21.75" customHeight="1" x14ac:dyDescent="0.3">
      <c r="A1962" s="3" t="s">
        <v>1988</v>
      </c>
      <c r="B1962" s="3">
        <v>60</v>
      </c>
      <c r="C1962" s="3" t="s">
        <v>23</v>
      </c>
      <c r="D1962" s="3" t="s">
        <v>26</v>
      </c>
      <c r="E1962" s="3">
        <v>85530.174411966495</v>
      </c>
      <c r="F1962" s="3">
        <v>94</v>
      </c>
      <c r="G1962" s="3">
        <v>1744.7183807019001</v>
      </c>
      <c r="H1962" s="3">
        <v>2</v>
      </c>
      <c r="I1962" s="3">
        <v>950.27238467221002</v>
      </c>
      <c r="J1962" s="3">
        <v>32</v>
      </c>
      <c r="K1962" s="3">
        <v>963.51838348884201</v>
      </c>
      <c r="L1962" s="3">
        <v>42</v>
      </c>
      <c r="M1962" s="3">
        <v>8</v>
      </c>
      <c r="N1962" s="3">
        <v>1</v>
      </c>
      <c r="O1962" s="3">
        <v>491</v>
      </c>
      <c r="P1962" s="3">
        <v>0</v>
      </c>
      <c r="Q1962" s="3">
        <v>23698.554268318399</v>
      </c>
      <c r="R1962" s="3">
        <v>5</v>
      </c>
      <c r="S1962" s="3">
        <v>0</v>
      </c>
      <c r="T1962" s="3">
        <v>0</v>
      </c>
      <c r="U1962" s="3">
        <v>6445.8017779647898</v>
      </c>
      <c r="V1962" s="3">
        <v>1</v>
      </c>
    </row>
    <row r="1963" spans="1:22" ht="21.75" customHeight="1" x14ac:dyDescent="0.3">
      <c r="A1963" s="3" t="s">
        <v>1989</v>
      </c>
      <c r="B1963" s="3">
        <v>36</v>
      </c>
      <c r="C1963" s="3" t="s">
        <v>31</v>
      </c>
      <c r="D1963" s="3" t="s">
        <v>26</v>
      </c>
      <c r="E1963" s="3">
        <v>43246.053857589803</v>
      </c>
      <c r="F1963" s="3">
        <v>166</v>
      </c>
      <c r="G1963" s="3">
        <v>1718.76501263716</v>
      </c>
      <c r="H1963" s="3">
        <v>3</v>
      </c>
      <c r="I1963" s="3">
        <v>928.39220409125096</v>
      </c>
      <c r="J1963" s="3">
        <v>14</v>
      </c>
      <c r="K1963" s="3">
        <v>832.35745673616304</v>
      </c>
      <c r="L1963" s="3">
        <v>55</v>
      </c>
      <c r="M1963" s="3">
        <v>3</v>
      </c>
      <c r="N1963" s="3">
        <v>3</v>
      </c>
      <c r="O1963" s="3">
        <v>848</v>
      </c>
      <c r="P1963" s="3">
        <v>4</v>
      </c>
      <c r="Q1963" s="3">
        <v>16821.651069625699</v>
      </c>
      <c r="R1963" s="3">
        <v>7</v>
      </c>
      <c r="S1963" s="3">
        <v>0</v>
      </c>
      <c r="T1963" s="3">
        <v>0</v>
      </c>
      <c r="U1963" s="3">
        <v>6767.8745299676702</v>
      </c>
      <c r="V1963" s="3">
        <v>1</v>
      </c>
    </row>
    <row r="1964" spans="1:22" ht="21.75" customHeight="1" x14ac:dyDescent="0.3">
      <c r="A1964" s="3" t="s">
        <v>1990</v>
      </c>
      <c r="B1964" s="3">
        <v>31</v>
      </c>
      <c r="C1964" s="3" t="s">
        <v>28</v>
      </c>
      <c r="D1964" s="3" t="s">
        <v>33</v>
      </c>
      <c r="E1964" s="3">
        <v>47191.7541303814</v>
      </c>
      <c r="F1964" s="3">
        <v>148</v>
      </c>
      <c r="G1964" s="3">
        <v>1672.7433208151799</v>
      </c>
      <c r="H1964" s="3">
        <v>2</v>
      </c>
      <c r="I1964" s="3">
        <v>1014.70514332755</v>
      </c>
      <c r="J1964" s="3">
        <v>3</v>
      </c>
      <c r="K1964" s="3">
        <v>246.374183333243</v>
      </c>
      <c r="L1964" s="3">
        <v>9</v>
      </c>
      <c r="M1964" s="3">
        <v>11</v>
      </c>
      <c r="N1964" s="3">
        <v>7</v>
      </c>
      <c r="O1964" s="3">
        <v>399</v>
      </c>
      <c r="P1964" s="3">
        <v>3</v>
      </c>
      <c r="Q1964" s="3">
        <v>15191.9630147224</v>
      </c>
      <c r="R1964" s="3">
        <v>1</v>
      </c>
      <c r="S1964" s="3">
        <v>0</v>
      </c>
      <c r="T1964" s="3">
        <v>0</v>
      </c>
      <c r="U1964" s="3">
        <v>10533.901406896201</v>
      </c>
      <c r="V1964" s="3">
        <v>1</v>
      </c>
    </row>
    <row r="1965" spans="1:22" ht="21.75" customHeight="1" x14ac:dyDescent="0.3">
      <c r="A1965" s="3" t="s">
        <v>1991</v>
      </c>
      <c r="B1965" s="3">
        <v>65</v>
      </c>
      <c r="C1965" s="3" t="s">
        <v>31</v>
      </c>
      <c r="D1965" s="3" t="s">
        <v>24</v>
      </c>
      <c r="E1965" s="3">
        <v>72627.528057896197</v>
      </c>
      <c r="F1965" s="3">
        <v>76</v>
      </c>
      <c r="G1965" s="3">
        <v>1633.60381938206</v>
      </c>
      <c r="H1965" s="3">
        <v>2</v>
      </c>
      <c r="I1965" s="3">
        <v>665.06131590570897</v>
      </c>
      <c r="J1965" s="3">
        <v>14</v>
      </c>
      <c r="K1965" s="3">
        <v>366.35261887424099</v>
      </c>
      <c r="L1965" s="3">
        <v>19</v>
      </c>
      <c r="M1965" s="3">
        <v>18</v>
      </c>
      <c r="N1965" s="3">
        <v>6</v>
      </c>
      <c r="O1965" s="3">
        <v>330</v>
      </c>
      <c r="P1965" s="3">
        <v>2</v>
      </c>
      <c r="Q1965" s="3">
        <v>14568.554555040901</v>
      </c>
      <c r="R1965" s="3">
        <v>2</v>
      </c>
      <c r="S1965" s="3">
        <v>0</v>
      </c>
      <c r="T1965" s="3">
        <v>0</v>
      </c>
      <c r="U1965" s="3">
        <v>8619.0287616875903</v>
      </c>
      <c r="V1965" s="3">
        <v>1</v>
      </c>
    </row>
    <row r="1966" spans="1:22" ht="21.75" customHeight="1" x14ac:dyDescent="0.3">
      <c r="A1966" s="3" t="s">
        <v>1992</v>
      </c>
      <c r="B1966" s="3">
        <v>51</v>
      </c>
      <c r="C1966" s="3" t="s">
        <v>31</v>
      </c>
      <c r="D1966" s="3" t="s">
        <v>26</v>
      </c>
      <c r="E1966" s="3">
        <v>22256.8041037648</v>
      </c>
      <c r="F1966" s="3">
        <v>98</v>
      </c>
      <c r="G1966" s="3">
        <v>1577.0218995196201</v>
      </c>
      <c r="H1966" s="3">
        <v>7</v>
      </c>
      <c r="I1966" s="3">
        <v>344.34415184452502</v>
      </c>
      <c r="J1966" s="3">
        <v>6</v>
      </c>
      <c r="K1966" s="3">
        <v>0</v>
      </c>
      <c r="L1966" s="3">
        <v>63</v>
      </c>
      <c r="M1966" s="3">
        <v>0</v>
      </c>
      <c r="N1966" s="3">
        <v>1</v>
      </c>
      <c r="O1966" s="3">
        <v>803</v>
      </c>
      <c r="P1966" s="3">
        <v>1</v>
      </c>
      <c r="Q1966" s="3">
        <v>8041.3415583636397</v>
      </c>
      <c r="R1966" s="3">
        <v>7</v>
      </c>
      <c r="S1966" s="3">
        <v>0</v>
      </c>
      <c r="T1966" s="3">
        <v>0</v>
      </c>
      <c r="U1966" s="3">
        <v>5663.4218846826498</v>
      </c>
      <c r="V1966" s="3">
        <v>1</v>
      </c>
    </row>
    <row r="1967" spans="1:22" ht="21.75" customHeight="1" x14ac:dyDescent="0.3">
      <c r="A1967" s="3" t="s">
        <v>1993</v>
      </c>
      <c r="B1967" s="3">
        <v>34</v>
      </c>
      <c r="C1967" s="3" t="s">
        <v>23</v>
      </c>
      <c r="D1967" s="3" t="s">
        <v>24</v>
      </c>
      <c r="E1967" s="3">
        <v>61162.232917224901</v>
      </c>
      <c r="F1967" s="3">
        <v>20</v>
      </c>
      <c r="G1967" s="3">
        <v>10</v>
      </c>
      <c r="H1967" s="3">
        <v>6</v>
      </c>
      <c r="I1967" s="3">
        <v>1133.9151940121601</v>
      </c>
      <c r="J1967" s="3">
        <v>46</v>
      </c>
      <c r="K1967" s="3">
        <v>552.73540329668197</v>
      </c>
      <c r="L1967" s="3">
        <v>38</v>
      </c>
      <c r="M1967" s="3">
        <v>13</v>
      </c>
      <c r="N1967" s="3">
        <v>9</v>
      </c>
      <c r="O1967" s="3">
        <v>397</v>
      </c>
      <c r="P1967" s="3">
        <v>3</v>
      </c>
      <c r="Q1967" s="3">
        <v>16466.336842011398</v>
      </c>
      <c r="R1967" s="3">
        <v>5</v>
      </c>
      <c r="S1967" s="3">
        <v>0</v>
      </c>
      <c r="T1967" s="3">
        <v>0</v>
      </c>
      <c r="U1967" s="3">
        <v>6706.2226564966804</v>
      </c>
      <c r="V1967" s="3">
        <v>1</v>
      </c>
    </row>
    <row r="1968" spans="1:22" ht="21.75" customHeight="1" x14ac:dyDescent="0.3">
      <c r="A1968" s="3" t="s">
        <v>1994</v>
      </c>
      <c r="B1968" s="3">
        <v>35</v>
      </c>
      <c r="C1968" s="3" t="s">
        <v>23</v>
      </c>
      <c r="D1968" s="3" t="s">
        <v>24</v>
      </c>
      <c r="E1968" s="3">
        <v>21400.1614435091</v>
      </c>
      <c r="F1968" s="3">
        <v>142</v>
      </c>
      <c r="G1968" s="3">
        <v>923.16479470439401</v>
      </c>
      <c r="H1968" s="3">
        <v>6</v>
      </c>
      <c r="I1968" s="3">
        <v>1206.60980517702</v>
      </c>
      <c r="J1968" s="3">
        <v>3</v>
      </c>
      <c r="K1968" s="3">
        <v>368.729032560554</v>
      </c>
      <c r="L1968" s="3">
        <v>27</v>
      </c>
      <c r="M1968" s="3">
        <v>9</v>
      </c>
      <c r="N1968" s="3">
        <v>5</v>
      </c>
      <c r="O1968" s="3">
        <v>351</v>
      </c>
      <c r="P1968" s="3">
        <v>1</v>
      </c>
      <c r="Q1968" s="3">
        <v>9111.3694572577697</v>
      </c>
      <c r="R1968" s="3">
        <v>5</v>
      </c>
      <c r="S1968" s="3">
        <v>0</v>
      </c>
      <c r="T1968" s="3">
        <v>0</v>
      </c>
      <c r="U1968" s="3">
        <v>5213.9534643059997</v>
      </c>
      <c r="V1968" s="3">
        <v>1</v>
      </c>
    </row>
    <row r="1969" spans="1:22" ht="21.75" customHeight="1" x14ac:dyDescent="0.3">
      <c r="A1969" s="3" t="s">
        <v>1995</v>
      </c>
      <c r="B1969" s="3">
        <v>41</v>
      </c>
      <c r="C1969" s="3" t="s">
        <v>23</v>
      </c>
      <c r="D1969" s="3" t="s">
        <v>33</v>
      </c>
      <c r="E1969" s="3">
        <v>57185.396903866298</v>
      </c>
      <c r="F1969" s="3">
        <v>117</v>
      </c>
      <c r="G1969" s="3">
        <v>2184.6867057938598</v>
      </c>
      <c r="H1969" s="3">
        <v>9</v>
      </c>
      <c r="I1969" s="3">
        <v>888.19258381711495</v>
      </c>
      <c r="J1969" s="3">
        <v>2</v>
      </c>
      <c r="K1969" s="3">
        <v>495.15047984204199</v>
      </c>
      <c r="L1969" s="3">
        <v>29</v>
      </c>
      <c r="M1969" s="3">
        <v>0</v>
      </c>
      <c r="N1969" s="3">
        <v>3</v>
      </c>
      <c r="O1969" s="3">
        <v>774</v>
      </c>
      <c r="P1969" s="3">
        <v>0</v>
      </c>
      <c r="Q1969" s="3">
        <v>0</v>
      </c>
      <c r="R1969" s="3">
        <v>3</v>
      </c>
      <c r="S1969" s="3">
        <v>0</v>
      </c>
      <c r="T1969" s="3">
        <v>0</v>
      </c>
      <c r="U1969" s="3">
        <v>8331.3079526162201</v>
      </c>
      <c r="V1969" s="3">
        <v>0</v>
      </c>
    </row>
    <row r="1970" spans="1:22" ht="21.75" customHeight="1" x14ac:dyDescent="0.3">
      <c r="A1970" s="3" t="s">
        <v>1996</v>
      </c>
      <c r="B1970" s="3">
        <v>47</v>
      </c>
      <c r="C1970" s="3" t="s">
        <v>31</v>
      </c>
      <c r="D1970" s="3" t="s">
        <v>33</v>
      </c>
      <c r="E1970" s="3">
        <v>49596.629928832401</v>
      </c>
      <c r="F1970" s="3">
        <v>74</v>
      </c>
      <c r="G1970" s="3">
        <v>2372.3591206328001</v>
      </c>
      <c r="H1970" s="3">
        <v>1</v>
      </c>
      <c r="I1970" s="3">
        <v>608.06853312797102</v>
      </c>
      <c r="J1970" s="3">
        <v>22</v>
      </c>
      <c r="K1970" s="3">
        <v>294.27944671084703</v>
      </c>
      <c r="L1970" s="3">
        <v>57</v>
      </c>
      <c r="M1970" s="3">
        <v>3</v>
      </c>
      <c r="N1970" s="3">
        <v>9</v>
      </c>
      <c r="O1970" s="3">
        <v>642</v>
      </c>
      <c r="P1970" s="3">
        <v>5</v>
      </c>
      <c r="Q1970" s="3">
        <v>12782.231946002301</v>
      </c>
      <c r="R1970" s="3">
        <v>4</v>
      </c>
      <c r="S1970" s="3">
        <v>0</v>
      </c>
      <c r="T1970" s="3">
        <v>0</v>
      </c>
      <c r="U1970" s="3">
        <v>7242.3022014408598</v>
      </c>
      <c r="V1970" s="3">
        <v>1</v>
      </c>
    </row>
    <row r="1971" spans="1:22" ht="21.75" customHeight="1" x14ac:dyDescent="0.3">
      <c r="A1971" s="3" t="s">
        <v>1997</v>
      </c>
      <c r="B1971" s="3">
        <v>39</v>
      </c>
      <c r="C1971" s="3" t="s">
        <v>23</v>
      </c>
      <c r="D1971" s="3" t="s">
        <v>33</v>
      </c>
      <c r="E1971" s="3">
        <v>61023.202894364302</v>
      </c>
      <c r="F1971" s="3">
        <v>227</v>
      </c>
      <c r="G1971" s="3">
        <v>1161.70861826649</v>
      </c>
      <c r="H1971" s="3">
        <v>10</v>
      </c>
      <c r="I1971" s="3">
        <v>254.79900921462701</v>
      </c>
      <c r="J1971" s="3">
        <v>13</v>
      </c>
      <c r="K1971" s="3">
        <v>291.62845218776602</v>
      </c>
      <c r="L1971" s="3">
        <v>69</v>
      </c>
      <c r="M1971" s="3">
        <v>9</v>
      </c>
      <c r="N1971" s="3">
        <v>0</v>
      </c>
      <c r="O1971" s="3">
        <v>649</v>
      </c>
      <c r="P1971" s="3">
        <v>3</v>
      </c>
      <c r="Q1971" s="3">
        <v>7765.0626849809796</v>
      </c>
      <c r="R1971" s="3">
        <v>4</v>
      </c>
      <c r="S1971" s="3">
        <v>0</v>
      </c>
      <c r="T1971" s="3">
        <v>0</v>
      </c>
      <c r="U1971" s="3">
        <v>10023.709409597301</v>
      </c>
      <c r="V1971" s="3">
        <v>1</v>
      </c>
    </row>
    <row r="1972" spans="1:22" ht="21.75" customHeight="1" x14ac:dyDescent="0.3">
      <c r="A1972" s="3" t="s">
        <v>1998</v>
      </c>
      <c r="B1972" s="3">
        <v>52</v>
      </c>
      <c r="C1972" s="3" t="s">
        <v>31</v>
      </c>
      <c r="D1972" s="3" t="s">
        <v>26</v>
      </c>
      <c r="E1972" s="3">
        <v>31775.461337221001</v>
      </c>
      <c r="F1972" s="3">
        <v>48</v>
      </c>
      <c r="G1972" s="3">
        <v>734.78026229444299</v>
      </c>
      <c r="H1972" s="3">
        <v>8</v>
      </c>
      <c r="I1972" s="3">
        <v>830.032484973186</v>
      </c>
      <c r="J1972" s="3">
        <v>5</v>
      </c>
      <c r="K1972" s="3">
        <v>114.908432335082</v>
      </c>
      <c r="L1972" s="3">
        <v>61</v>
      </c>
      <c r="M1972" s="3">
        <v>2</v>
      </c>
      <c r="N1972" s="3">
        <v>7</v>
      </c>
      <c r="O1972" s="3">
        <v>818</v>
      </c>
      <c r="P1972" s="3">
        <v>2</v>
      </c>
      <c r="Q1972" s="3">
        <v>13100.466457697201</v>
      </c>
      <c r="R1972" s="3">
        <v>7</v>
      </c>
      <c r="S1972" s="3">
        <v>0</v>
      </c>
      <c r="T1972" s="3">
        <v>0</v>
      </c>
      <c r="U1972" s="3">
        <v>9169.2869474528707</v>
      </c>
      <c r="V1972" s="3">
        <v>1</v>
      </c>
    </row>
    <row r="1973" spans="1:22" ht="21.75" customHeight="1" x14ac:dyDescent="0.3">
      <c r="A1973" s="3" t="s">
        <v>1999</v>
      </c>
      <c r="B1973" s="3">
        <v>29</v>
      </c>
      <c r="C1973" s="3" t="s">
        <v>31</v>
      </c>
      <c r="D1973" s="3" t="s">
        <v>24</v>
      </c>
      <c r="E1973" s="3">
        <v>40369.404475551702</v>
      </c>
      <c r="F1973" s="3">
        <v>185</v>
      </c>
      <c r="G1973" s="3">
        <v>2073.5723817851099</v>
      </c>
      <c r="H1973" s="3">
        <v>5</v>
      </c>
      <c r="I1973" s="3">
        <v>327.86737934871002</v>
      </c>
      <c r="J1973" s="3">
        <v>32</v>
      </c>
      <c r="K1973" s="3">
        <v>420.19787119791903</v>
      </c>
      <c r="L1973" s="3">
        <v>0</v>
      </c>
      <c r="M1973" s="3">
        <v>15</v>
      </c>
      <c r="N1973" s="3">
        <v>7</v>
      </c>
      <c r="O1973" s="3">
        <v>317</v>
      </c>
      <c r="P1973" s="3">
        <v>2</v>
      </c>
      <c r="Q1973" s="3">
        <v>12132.7739374961</v>
      </c>
      <c r="R1973" s="3">
        <v>2</v>
      </c>
      <c r="S1973" s="3">
        <v>0</v>
      </c>
      <c r="T1973" s="3">
        <v>0</v>
      </c>
      <c r="U1973" s="3">
        <v>4057.5874748555002</v>
      </c>
      <c r="V1973" s="3">
        <v>1</v>
      </c>
    </row>
    <row r="1974" spans="1:22" ht="21.75" customHeight="1" x14ac:dyDescent="0.3">
      <c r="A1974" s="3" t="s">
        <v>2000</v>
      </c>
      <c r="B1974" s="3">
        <v>59</v>
      </c>
      <c r="C1974" s="3" t="s">
        <v>23</v>
      </c>
      <c r="D1974" s="3" t="s">
        <v>26</v>
      </c>
      <c r="E1974" s="3">
        <v>61952.953159500503</v>
      </c>
      <c r="F1974" s="3">
        <v>40</v>
      </c>
      <c r="G1974" s="3">
        <v>1718.2684486752601</v>
      </c>
      <c r="H1974" s="3">
        <v>2</v>
      </c>
      <c r="I1974" s="3">
        <v>278.854374076726</v>
      </c>
      <c r="J1974" s="3">
        <v>8</v>
      </c>
      <c r="K1974" s="3">
        <v>642.23305905566303</v>
      </c>
      <c r="L1974" s="3">
        <v>67</v>
      </c>
      <c r="M1974" s="3">
        <v>17</v>
      </c>
      <c r="N1974" s="3">
        <v>5</v>
      </c>
      <c r="O1974" s="3">
        <v>529</v>
      </c>
      <c r="P1974" s="3">
        <v>5</v>
      </c>
      <c r="Q1974" s="3">
        <v>3727.66007856735</v>
      </c>
      <c r="R1974" s="3">
        <v>3</v>
      </c>
      <c r="S1974" s="3">
        <v>0</v>
      </c>
      <c r="T1974" s="3">
        <v>0</v>
      </c>
      <c r="U1974" s="3">
        <v>5820.7101667484403</v>
      </c>
      <c r="V1974" s="3">
        <v>1</v>
      </c>
    </row>
    <row r="1975" spans="1:22" ht="21.75" customHeight="1" x14ac:dyDescent="0.3">
      <c r="A1975" s="3" t="s">
        <v>2001</v>
      </c>
      <c r="B1975" s="3">
        <v>51</v>
      </c>
      <c r="C1975" s="3" t="s">
        <v>28</v>
      </c>
      <c r="D1975" s="3" t="s">
        <v>26</v>
      </c>
      <c r="E1975" s="3">
        <v>40823.014702967601</v>
      </c>
      <c r="F1975" s="3">
        <v>208</v>
      </c>
      <c r="G1975" s="3">
        <v>1402.3443740125899</v>
      </c>
      <c r="H1975" s="3">
        <v>8</v>
      </c>
      <c r="I1975" s="3">
        <v>792.74396519450795</v>
      </c>
      <c r="J1975" s="3">
        <v>11</v>
      </c>
      <c r="K1975" s="3">
        <v>331.51143578746098</v>
      </c>
      <c r="L1975" s="3">
        <v>24</v>
      </c>
      <c r="M1975" s="3">
        <v>11</v>
      </c>
      <c r="N1975" s="3">
        <v>9</v>
      </c>
      <c r="O1975" s="3">
        <v>855</v>
      </c>
      <c r="P1975" s="3">
        <v>5</v>
      </c>
      <c r="Q1975" s="3">
        <v>21823.362802231699</v>
      </c>
      <c r="R1975" s="3">
        <v>7</v>
      </c>
      <c r="S1975" s="3">
        <v>0</v>
      </c>
      <c r="T1975" s="3">
        <v>0</v>
      </c>
      <c r="U1975" s="3">
        <v>12950.341224846299</v>
      </c>
      <c r="V1975" s="3">
        <v>1</v>
      </c>
    </row>
    <row r="1976" spans="1:22" ht="21.75" customHeight="1" x14ac:dyDescent="0.3">
      <c r="A1976" s="3" t="s">
        <v>2002</v>
      </c>
      <c r="B1976" s="3">
        <v>69</v>
      </c>
      <c r="C1976" s="3" t="s">
        <v>28</v>
      </c>
      <c r="D1976" s="3" t="s">
        <v>33</v>
      </c>
      <c r="E1976" s="3">
        <v>63599.274689513099</v>
      </c>
      <c r="F1976" s="3">
        <v>132</v>
      </c>
      <c r="G1976" s="3">
        <v>2189.4830880833802</v>
      </c>
      <c r="H1976" s="3">
        <v>8</v>
      </c>
      <c r="I1976" s="3">
        <v>532.680674584195</v>
      </c>
      <c r="J1976" s="3">
        <v>49</v>
      </c>
      <c r="K1976" s="3">
        <v>662.90944375138099</v>
      </c>
      <c r="L1976" s="3">
        <v>38</v>
      </c>
      <c r="M1976" s="3">
        <v>18</v>
      </c>
      <c r="N1976" s="3">
        <v>6</v>
      </c>
      <c r="O1976" s="3">
        <v>780</v>
      </c>
      <c r="P1976" s="3">
        <v>3</v>
      </c>
      <c r="Q1976" s="3">
        <v>8229.47643162452</v>
      </c>
      <c r="R1976" s="3">
        <v>5</v>
      </c>
      <c r="S1976" s="3">
        <v>1</v>
      </c>
      <c r="T1976" s="3">
        <v>0</v>
      </c>
      <c r="U1976" s="3">
        <v>7516.6107294617996</v>
      </c>
      <c r="V1976" s="3">
        <v>1</v>
      </c>
    </row>
    <row r="1977" spans="1:22" ht="21.75" customHeight="1" x14ac:dyDescent="0.3">
      <c r="A1977" s="3" t="s">
        <v>2003</v>
      </c>
      <c r="B1977" s="3">
        <v>52</v>
      </c>
      <c r="C1977" s="3" t="s">
        <v>28</v>
      </c>
      <c r="D1977" s="3" t="s">
        <v>24</v>
      </c>
      <c r="E1977" s="3">
        <v>53765.056592397501</v>
      </c>
      <c r="F1977" s="3">
        <v>11</v>
      </c>
      <c r="G1977" s="3">
        <v>557.02029077541602</v>
      </c>
      <c r="H1977" s="3">
        <v>5</v>
      </c>
      <c r="I1977" s="3">
        <v>920.85834465767005</v>
      </c>
      <c r="J1977" s="3">
        <v>34</v>
      </c>
      <c r="K1977" s="3">
        <v>327.17422175236698</v>
      </c>
      <c r="L1977" s="3">
        <v>10</v>
      </c>
      <c r="M1977" s="3">
        <v>8</v>
      </c>
      <c r="N1977" s="3">
        <v>2</v>
      </c>
      <c r="O1977" s="3">
        <v>874</v>
      </c>
      <c r="P1977" s="3">
        <v>3</v>
      </c>
      <c r="Q1977" s="3">
        <v>18629.879081669798</v>
      </c>
      <c r="R1977" s="3">
        <v>2</v>
      </c>
      <c r="S1977" s="3">
        <v>0</v>
      </c>
      <c r="T1977" s="3">
        <v>0</v>
      </c>
      <c r="U1977" s="3">
        <v>3462.73155389976</v>
      </c>
      <c r="V1977" s="3">
        <v>0</v>
      </c>
    </row>
    <row r="1978" spans="1:22" ht="21.75" customHeight="1" x14ac:dyDescent="0.3">
      <c r="A1978" s="3" t="s">
        <v>2004</v>
      </c>
      <c r="B1978" s="3">
        <v>21</v>
      </c>
      <c r="C1978" s="3" t="s">
        <v>31</v>
      </c>
      <c r="D1978" s="3" t="s">
        <v>24</v>
      </c>
      <c r="E1978" s="3">
        <v>41976.468357257101</v>
      </c>
      <c r="F1978" s="3">
        <v>110</v>
      </c>
      <c r="G1978" s="3">
        <v>2428.7676917905901</v>
      </c>
      <c r="H1978" s="3">
        <v>9</v>
      </c>
      <c r="I1978" s="3">
        <v>744.24653910334405</v>
      </c>
      <c r="J1978" s="3">
        <v>30</v>
      </c>
      <c r="K1978" s="3">
        <v>500.17178970105999</v>
      </c>
      <c r="L1978" s="3">
        <v>58</v>
      </c>
      <c r="M1978" s="3">
        <v>19</v>
      </c>
      <c r="N1978" s="3">
        <v>8</v>
      </c>
      <c r="O1978" s="3">
        <v>459</v>
      </c>
      <c r="P1978" s="3">
        <v>2</v>
      </c>
      <c r="Q1978" s="3">
        <v>7944.0891351917198</v>
      </c>
      <c r="R1978" s="3">
        <v>4</v>
      </c>
      <c r="S1978" s="3">
        <v>0</v>
      </c>
      <c r="T1978" s="3">
        <v>0</v>
      </c>
      <c r="U1978" s="3">
        <v>6790.4756179482401</v>
      </c>
      <c r="V1978" s="3">
        <v>1</v>
      </c>
    </row>
    <row r="1979" spans="1:22" ht="21.75" customHeight="1" x14ac:dyDescent="0.3">
      <c r="A1979" s="3" t="s">
        <v>2005</v>
      </c>
      <c r="B1979" s="3">
        <v>52</v>
      </c>
      <c r="C1979" s="3" t="s">
        <v>31</v>
      </c>
      <c r="D1979" s="3" t="s">
        <v>33</v>
      </c>
      <c r="E1979" s="3">
        <v>44323.624795447897</v>
      </c>
      <c r="F1979" s="3">
        <v>135</v>
      </c>
      <c r="G1979" s="3">
        <v>298.37487221608802</v>
      </c>
      <c r="H1979" s="3">
        <v>5</v>
      </c>
      <c r="I1979" s="3">
        <v>587.67790182208705</v>
      </c>
      <c r="J1979" s="3">
        <v>2</v>
      </c>
      <c r="K1979" s="3">
        <v>838.89105647350902</v>
      </c>
      <c r="L1979" s="3">
        <v>36</v>
      </c>
      <c r="M1979" s="3">
        <v>4</v>
      </c>
      <c r="N1979" s="3">
        <v>3</v>
      </c>
      <c r="O1979" s="3">
        <v>711</v>
      </c>
      <c r="P1979" s="3">
        <v>1</v>
      </c>
      <c r="Q1979" s="3">
        <v>12299.894752796299</v>
      </c>
      <c r="R1979" s="3">
        <v>5</v>
      </c>
      <c r="S1979" s="3">
        <v>0</v>
      </c>
      <c r="T1979" s="3">
        <v>0</v>
      </c>
      <c r="U1979" s="3">
        <v>7972.2412188800499</v>
      </c>
      <c r="V1979" s="3">
        <v>1</v>
      </c>
    </row>
    <row r="1980" spans="1:22" ht="21.75" customHeight="1" x14ac:dyDescent="0.3">
      <c r="A1980" s="3" t="s">
        <v>2006</v>
      </c>
      <c r="B1980" s="3">
        <v>52</v>
      </c>
      <c r="C1980" s="3" t="s">
        <v>31</v>
      </c>
      <c r="D1980" s="3" t="s">
        <v>24</v>
      </c>
      <c r="E1980" s="3">
        <v>50063.086970035103</v>
      </c>
      <c r="F1980" s="3">
        <v>100</v>
      </c>
      <c r="G1980" s="3">
        <v>839.81505215076402</v>
      </c>
      <c r="H1980" s="3">
        <v>7</v>
      </c>
      <c r="I1980" s="3">
        <v>203.279721744862</v>
      </c>
      <c r="J1980" s="3">
        <v>45</v>
      </c>
      <c r="K1980" s="3">
        <v>378.03775569116198</v>
      </c>
      <c r="L1980" s="3">
        <v>75</v>
      </c>
      <c r="M1980" s="3">
        <v>4</v>
      </c>
      <c r="N1980" s="3">
        <v>1</v>
      </c>
      <c r="O1980" s="3">
        <v>687</v>
      </c>
      <c r="P1980" s="3">
        <v>3</v>
      </c>
      <c r="Q1980" s="3">
        <v>13901.1478126084</v>
      </c>
      <c r="R1980" s="3">
        <v>5</v>
      </c>
      <c r="S1980" s="3">
        <v>0</v>
      </c>
      <c r="T1980" s="3">
        <v>0</v>
      </c>
      <c r="U1980" s="3">
        <v>17739.130178861298</v>
      </c>
      <c r="V1980" s="3">
        <v>1</v>
      </c>
    </row>
    <row r="1981" spans="1:22" ht="21.75" customHeight="1" x14ac:dyDescent="0.3">
      <c r="A1981" s="3" t="s">
        <v>2007</v>
      </c>
      <c r="B1981" s="3">
        <v>60</v>
      </c>
      <c r="C1981" s="3" t="s">
        <v>23</v>
      </c>
      <c r="D1981" s="3" t="s">
        <v>33</v>
      </c>
      <c r="E1981" s="3">
        <v>46036.721947254802</v>
      </c>
      <c r="F1981" s="3">
        <v>21</v>
      </c>
      <c r="G1981" s="3">
        <v>667.28308182236196</v>
      </c>
      <c r="H1981" s="3">
        <v>7</v>
      </c>
      <c r="I1981" s="3">
        <v>501.48915595937501</v>
      </c>
      <c r="J1981" s="3">
        <v>35</v>
      </c>
      <c r="K1981" s="3">
        <v>556.26979593267799</v>
      </c>
      <c r="L1981" s="3">
        <v>28</v>
      </c>
      <c r="M1981" s="3">
        <v>7</v>
      </c>
      <c r="N1981" s="3">
        <v>3</v>
      </c>
      <c r="O1981" s="3">
        <v>301</v>
      </c>
      <c r="P1981" s="3">
        <v>5</v>
      </c>
      <c r="Q1981" s="3">
        <v>5.6070154660774296</v>
      </c>
      <c r="R1981" s="3">
        <v>0</v>
      </c>
      <c r="S1981" s="3">
        <v>0</v>
      </c>
      <c r="T1981" s="3">
        <v>0</v>
      </c>
      <c r="U1981" s="3">
        <v>6312.7340836255698</v>
      </c>
      <c r="V1981" s="3">
        <v>1</v>
      </c>
    </row>
    <row r="1982" spans="1:22" ht="21.75" customHeight="1" x14ac:dyDescent="0.3">
      <c r="A1982" s="3" t="s">
        <v>2008</v>
      </c>
      <c r="B1982" s="3">
        <v>32</v>
      </c>
      <c r="C1982" s="3" t="s">
        <v>31</v>
      </c>
      <c r="D1982" s="3" t="s">
        <v>26</v>
      </c>
      <c r="E1982" s="3">
        <v>63144.495567193102</v>
      </c>
      <c r="F1982" s="3">
        <v>73</v>
      </c>
      <c r="G1982" s="3">
        <v>1034.0347642664599</v>
      </c>
      <c r="H1982" s="3">
        <v>5</v>
      </c>
      <c r="I1982" s="3">
        <v>514.35222848211799</v>
      </c>
      <c r="J1982" s="3">
        <v>12</v>
      </c>
      <c r="K1982" s="3">
        <v>564.92844933906895</v>
      </c>
      <c r="L1982" s="3">
        <v>8</v>
      </c>
      <c r="M1982" s="3">
        <v>6</v>
      </c>
      <c r="N1982" s="3">
        <v>1</v>
      </c>
      <c r="O1982" s="3">
        <v>450</v>
      </c>
      <c r="P1982" s="3">
        <v>2</v>
      </c>
      <c r="Q1982" s="3">
        <v>8490.1533343879</v>
      </c>
      <c r="R1982" s="3">
        <v>1</v>
      </c>
      <c r="S1982" s="3">
        <v>0</v>
      </c>
      <c r="T1982" s="3">
        <v>0</v>
      </c>
      <c r="U1982" s="3">
        <v>6514.4950796562498</v>
      </c>
      <c r="V1982" s="3">
        <v>1</v>
      </c>
    </row>
    <row r="1983" spans="1:22" ht="21.75" customHeight="1" x14ac:dyDescent="0.3">
      <c r="A1983" s="3" t="s">
        <v>2009</v>
      </c>
      <c r="B1983" s="3">
        <v>49</v>
      </c>
      <c r="C1983" s="3" t="s">
        <v>23</v>
      </c>
      <c r="D1983" s="3" t="s">
        <v>26</v>
      </c>
      <c r="E1983" s="3">
        <v>43316.972068566502</v>
      </c>
      <c r="F1983" s="3">
        <v>41</v>
      </c>
      <c r="G1983" s="3">
        <v>1744.86370922468</v>
      </c>
      <c r="H1983" s="3">
        <v>6</v>
      </c>
      <c r="I1983" s="3">
        <v>371.14231426976301</v>
      </c>
      <c r="J1983" s="3">
        <v>12</v>
      </c>
      <c r="K1983" s="3">
        <v>568.20678395633001</v>
      </c>
      <c r="L1983" s="3">
        <v>45</v>
      </c>
      <c r="M1983" s="3">
        <v>18</v>
      </c>
      <c r="N1983" s="3">
        <v>3</v>
      </c>
      <c r="O1983" s="3">
        <v>834</v>
      </c>
      <c r="P1983" s="3">
        <v>4</v>
      </c>
      <c r="Q1983" s="3">
        <v>13770.927169483701</v>
      </c>
      <c r="R1983" s="3">
        <v>2</v>
      </c>
      <c r="S1983" s="3">
        <v>0</v>
      </c>
      <c r="T1983" s="3">
        <v>0</v>
      </c>
      <c r="U1983" s="3">
        <v>8979.3585427132293</v>
      </c>
      <c r="V1983" s="3">
        <v>0</v>
      </c>
    </row>
    <row r="1984" spans="1:22" ht="21.75" customHeight="1" x14ac:dyDescent="0.3">
      <c r="A1984" s="3" t="s">
        <v>2010</v>
      </c>
      <c r="B1984" s="3">
        <v>52</v>
      </c>
      <c r="C1984" s="3" t="s">
        <v>23</v>
      </c>
      <c r="D1984" s="3" t="s">
        <v>33</v>
      </c>
      <c r="E1984" s="3">
        <v>39685.443328180001</v>
      </c>
      <c r="F1984" s="3">
        <v>44</v>
      </c>
      <c r="G1984" s="3">
        <v>2042.73910490904</v>
      </c>
      <c r="H1984" s="3">
        <v>3</v>
      </c>
      <c r="I1984" s="3">
        <v>684.83449666516503</v>
      </c>
      <c r="J1984" s="3">
        <v>33</v>
      </c>
      <c r="K1984" s="3">
        <v>632.54349890237495</v>
      </c>
      <c r="L1984" s="3">
        <v>75</v>
      </c>
      <c r="M1984" s="3">
        <v>17</v>
      </c>
      <c r="N1984" s="3">
        <v>1</v>
      </c>
      <c r="O1984" s="3">
        <v>646</v>
      </c>
      <c r="P1984" s="3">
        <v>3</v>
      </c>
      <c r="Q1984" s="3">
        <v>12537.7127920329</v>
      </c>
      <c r="R1984" s="3">
        <v>5</v>
      </c>
      <c r="S1984" s="3">
        <v>0</v>
      </c>
      <c r="T1984" s="3">
        <v>0</v>
      </c>
      <c r="U1984" s="3">
        <v>10975.320140305699</v>
      </c>
      <c r="V1984" s="3">
        <v>1</v>
      </c>
    </row>
    <row r="1985" spans="1:22" ht="21.75" customHeight="1" x14ac:dyDescent="0.3">
      <c r="A1985" s="3" t="s">
        <v>2011</v>
      </c>
      <c r="B1985" s="3">
        <v>32</v>
      </c>
      <c r="C1985" s="3" t="s">
        <v>28</v>
      </c>
      <c r="D1985" s="3" t="s">
        <v>26</v>
      </c>
      <c r="E1985" s="3">
        <v>66384.530267591501</v>
      </c>
      <c r="F1985" s="3">
        <v>147</v>
      </c>
      <c r="G1985" s="3">
        <v>1434.76470368419</v>
      </c>
      <c r="H1985" s="3">
        <v>0</v>
      </c>
      <c r="I1985" s="3">
        <v>398.46180308887199</v>
      </c>
      <c r="J1985" s="3">
        <v>20</v>
      </c>
      <c r="K1985" s="3">
        <v>561.57223923534502</v>
      </c>
      <c r="L1985" s="3">
        <v>8</v>
      </c>
      <c r="M1985" s="3">
        <v>14</v>
      </c>
      <c r="N1985" s="3">
        <v>7</v>
      </c>
      <c r="O1985" s="3">
        <v>717</v>
      </c>
      <c r="P1985" s="3">
        <v>0</v>
      </c>
      <c r="Q1985" s="3">
        <v>12399.3440387792</v>
      </c>
      <c r="R1985" s="3">
        <v>0</v>
      </c>
      <c r="S1985" s="3">
        <v>0</v>
      </c>
      <c r="T1985" s="3">
        <v>0</v>
      </c>
      <c r="U1985" s="3">
        <v>16947.979393927701</v>
      </c>
      <c r="V1985" s="3">
        <v>0</v>
      </c>
    </row>
    <row r="1986" spans="1:22" ht="21.75" customHeight="1" x14ac:dyDescent="0.3">
      <c r="A1986" s="3" t="s">
        <v>2012</v>
      </c>
      <c r="B1986" s="3">
        <v>45</v>
      </c>
      <c r="C1986" s="3" t="s">
        <v>28</v>
      </c>
      <c r="D1986" s="3" t="s">
        <v>26</v>
      </c>
      <c r="E1986" s="3">
        <v>42401.675046689801</v>
      </c>
      <c r="F1986" s="3">
        <v>193</v>
      </c>
      <c r="G1986" s="3">
        <v>477.910385570274</v>
      </c>
      <c r="H1986" s="3">
        <v>3</v>
      </c>
      <c r="I1986" s="3">
        <v>742.69003844807503</v>
      </c>
      <c r="J1986" s="3">
        <v>33</v>
      </c>
      <c r="K1986" s="3">
        <v>243.255754649267</v>
      </c>
      <c r="L1986" s="3">
        <v>64</v>
      </c>
      <c r="M1986" s="3">
        <v>0</v>
      </c>
      <c r="N1986" s="3">
        <v>5</v>
      </c>
      <c r="O1986" s="3">
        <v>467</v>
      </c>
      <c r="P1986" s="3">
        <v>5</v>
      </c>
      <c r="Q1986" s="3">
        <v>17659.491817560898</v>
      </c>
      <c r="R1986" s="3">
        <v>4</v>
      </c>
      <c r="S1986" s="3">
        <v>0</v>
      </c>
      <c r="T1986" s="3">
        <v>0</v>
      </c>
      <c r="U1986" s="3">
        <v>6908.4045660673301</v>
      </c>
      <c r="V1986" s="3">
        <v>1</v>
      </c>
    </row>
    <row r="1987" spans="1:22" ht="21.75" customHeight="1" x14ac:dyDescent="0.3">
      <c r="A1987" s="3" t="s">
        <v>2013</v>
      </c>
      <c r="B1987" s="3">
        <v>41</v>
      </c>
      <c r="C1987" s="3" t="s">
        <v>28</v>
      </c>
      <c r="D1987" s="3" t="s">
        <v>33</v>
      </c>
      <c r="E1987" s="3">
        <v>40273.3108352298</v>
      </c>
      <c r="F1987" s="3">
        <v>92</v>
      </c>
      <c r="G1987" s="3">
        <v>10</v>
      </c>
      <c r="H1987" s="3">
        <v>7</v>
      </c>
      <c r="I1987" s="3">
        <v>884.14392478402999</v>
      </c>
      <c r="J1987" s="3">
        <v>41</v>
      </c>
      <c r="K1987" s="3">
        <v>396.63287202292901</v>
      </c>
      <c r="L1987" s="3">
        <v>70</v>
      </c>
      <c r="M1987" s="3">
        <v>6</v>
      </c>
      <c r="N1987" s="3">
        <v>7</v>
      </c>
      <c r="O1987" s="3">
        <v>309</v>
      </c>
      <c r="P1987" s="3">
        <v>0</v>
      </c>
      <c r="Q1987" s="3">
        <v>7329.8121792484699</v>
      </c>
      <c r="R1987" s="3">
        <v>6</v>
      </c>
      <c r="S1987" s="3">
        <v>0</v>
      </c>
      <c r="T1987" s="3">
        <v>0</v>
      </c>
      <c r="U1987" s="3">
        <v>7109.3694854907299</v>
      </c>
      <c r="V1987" s="3">
        <v>1</v>
      </c>
    </row>
    <row r="1988" spans="1:22" ht="21.75" customHeight="1" x14ac:dyDescent="0.3">
      <c r="A1988" s="3" t="s">
        <v>2014</v>
      </c>
      <c r="B1988" s="3">
        <v>58</v>
      </c>
      <c r="C1988" s="3" t="s">
        <v>23</v>
      </c>
      <c r="D1988" s="3" t="s">
        <v>26</v>
      </c>
      <c r="E1988" s="3">
        <v>10000</v>
      </c>
      <c r="F1988" s="3">
        <v>176</v>
      </c>
      <c r="G1988" s="3">
        <v>2177.0977177862301</v>
      </c>
      <c r="H1988" s="3">
        <v>11</v>
      </c>
      <c r="I1988" s="3">
        <v>510.84051596378799</v>
      </c>
      <c r="J1988" s="3">
        <v>42</v>
      </c>
      <c r="K1988" s="3">
        <v>643.90578292609803</v>
      </c>
      <c r="L1988" s="3">
        <v>41</v>
      </c>
      <c r="M1988" s="3">
        <v>18</v>
      </c>
      <c r="N1988" s="3">
        <v>0</v>
      </c>
      <c r="O1988" s="3">
        <v>637</v>
      </c>
      <c r="P1988" s="3">
        <v>5</v>
      </c>
      <c r="Q1988" s="3">
        <v>12584.6374532676</v>
      </c>
      <c r="R1988" s="3">
        <v>2</v>
      </c>
      <c r="S1988" s="3">
        <v>0</v>
      </c>
      <c r="T1988" s="3">
        <v>0</v>
      </c>
      <c r="U1988" s="3">
        <v>2675.9807902166199</v>
      </c>
      <c r="V1988" s="3">
        <v>0</v>
      </c>
    </row>
    <row r="1989" spans="1:22" ht="21.75" customHeight="1" x14ac:dyDescent="0.3">
      <c r="A1989" s="3" t="s">
        <v>2015</v>
      </c>
      <c r="B1989" s="3">
        <v>21</v>
      </c>
      <c r="C1989" s="3" t="s">
        <v>23</v>
      </c>
      <c r="D1989" s="3" t="s">
        <v>24</v>
      </c>
      <c r="E1989" s="3">
        <v>31288.939365129299</v>
      </c>
      <c r="F1989" s="3">
        <v>221</v>
      </c>
      <c r="G1989" s="3">
        <v>2078.0678488265598</v>
      </c>
      <c r="H1989" s="3">
        <v>7</v>
      </c>
      <c r="I1989" s="3">
        <v>948.89302029650503</v>
      </c>
      <c r="J1989" s="3">
        <v>27</v>
      </c>
      <c r="K1989" s="3">
        <v>676.15363484972204</v>
      </c>
      <c r="L1989" s="3">
        <v>33</v>
      </c>
      <c r="M1989" s="3">
        <v>4</v>
      </c>
      <c r="N1989" s="3">
        <v>8</v>
      </c>
      <c r="O1989" s="3">
        <v>410</v>
      </c>
      <c r="P1989" s="3">
        <v>3</v>
      </c>
      <c r="Q1989" s="3">
        <v>4019.07808503567</v>
      </c>
      <c r="R1989" s="3">
        <v>7</v>
      </c>
      <c r="S1989" s="3">
        <v>0</v>
      </c>
      <c r="T1989" s="3">
        <v>0</v>
      </c>
      <c r="U1989" s="3">
        <v>2302.7483332968</v>
      </c>
      <c r="V1989" s="3">
        <v>1</v>
      </c>
    </row>
    <row r="1990" spans="1:22" ht="21.75" customHeight="1" x14ac:dyDescent="0.3">
      <c r="A1990" s="3" t="s">
        <v>2016</v>
      </c>
      <c r="B1990" s="3">
        <v>57</v>
      </c>
      <c r="C1990" s="3" t="s">
        <v>23</v>
      </c>
      <c r="D1990" s="3" t="s">
        <v>26</v>
      </c>
      <c r="E1990" s="3">
        <v>34904.705384062203</v>
      </c>
      <c r="F1990" s="3">
        <v>109</v>
      </c>
      <c r="G1990" s="3">
        <v>2356.6990180194098</v>
      </c>
      <c r="H1990" s="3">
        <v>1</v>
      </c>
      <c r="I1990" s="3">
        <v>323.52474506330401</v>
      </c>
      <c r="J1990" s="3">
        <v>46</v>
      </c>
      <c r="K1990" s="3">
        <v>314.28855891919898</v>
      </c>
      <c r="L1990" s="3">
        <v>27</v>
      </c>
      <c r="M1990" s="3">
        <v>7</v>
      </c>
      <c r="N1990" s="3">
        <v>1</v>
      </c>
      <c r="O1990" s="3">
        <v>479</v>
      </c>
      <c r="P1990" s="3">
        <v>2</v>
      </c>
      <c r="Q1990" s="3">
        <v>9128.8802801646707</v>
      </c>
      <c r="R1990" s="3">
        <v>7</v>
      </c>
      <c r="S1990" s="3">
        <v>0</v>
      </c>
      <c r="T1990" s="3">
        <v>0</v>
      </c>
      <c r="U1990" s="3">
        <v>8138.1159957837599</v>
      </c>
      <c r="V1990" s="3">
        <v>1</v>
      </c>
    </row>
    <row r="1991" spans="1:22" ht="21.75" customHeight="1" x14ac:dyDescent="0.3">
      <c r="A1991" s="3" t="s">
        <v>2017</v>
      </c>
      <c r="B1991" s="3">
        <v>58</v>
      </c>
      <c r="C1991" s="3" t="s">
        <v>31</v>
      </c>
      <c r="D1991" s="3" t="s">
        <v>33</v>
      </c>
      <c r="E1991" s="3">
        <v>40277.649334856498</v>
      </c>
      <c r="F1991" s="3">
        <v>222</v>
      </c>
      <c r="G1991" s="3">
        <v>1394.0406502481201</v>
      </c>
      <c r="H1991" s="3">
        <v>6</v>
      </c>
      <c r="I1991" s="3">
        <v>410.73791056129801</v>
      </c>
      <c r="J1991" s="3">
        <v>34</v>
      </c>
      <c r="K1991" s="3">
        <v>743.14574173448398</v>
      </c>
      <c r="L1991" s="3">
        <v>60</v>
      </c>
      <c r="M1991" s="3">
        <v>4</v>
      </c>
      <c r="N1991" s="3">
        <v>7</v>
      </c>
      <c r="O1991" s="3">
        <v>710</v>
      </c>
      <c r="P1991" s="3">
        <v>1</v>
      </c>
      <c r="Q1991" s="3">
        <v>19528.4948977856</v>
      </c>
      <c r="R1991" s="3">
        <v>4</v>
      </c>
      <c r="S1991" s="3">
        <v>0</v>
      </c>
      <c r="T1991" s="3">
        <v>0</v>
      </c>
      <c r="U1991" s="3">
        <v>4033.5515908223401</v>
      </c>
      <c r="V1991" s="3">
        <v>1</v>
      </c>
    </row>
    <row r="1992" spans="1:22" ht="21.75" customHeight="1" x14ac:dyDescent="0.3">
      <c r="A1992" s="3" t="s">
        <v>2018</v>
      </c>
      <c r="B1992" s="3">
        <v>45</v>
      </c>
      <c r="C1992" s="3" t="s">
        <v>23</v>
      </c>
      <c r="D1992" s="3" t="s">
        <v>24</v>
      </c>
      <c r="E1992" s="3">
        <v>37001.494100680502</v>
      </c>
      <c r="F1992" s="3">
        <v>150</v>
      </c>
      <c r="G1992" s="3">
        <v>2034.52409584833</v>
      </c>
      <c r="H1992" s="3">
        <v>0</v>
      </c>
      <c r="I1992" s="3">
        <v>760.37394583133096</v>
      </c>
      <c r="J1992" s="3">
        <v>13</v>
      </c>
      <c r="K1992" s="3">
        <v>380.69257970105002</v>
      </c>
      <c r="L1992" s="3">
        <v>39</v>
      </c>
      <c r="M1992" s="3">
        <v>4</v>
      </c>
      <c r="N1992" s="3">
        <v>3</v>
      </c>
      <c r="O1992" s="3">
        <v>480</v>
      </c>
      <c r="P1992" s="3">
        <v>3</v>
      </c>
      <c r="Q1992" s="3">
        <v>12226.691863280499</v>
      </c>
      <c r="R1992" s="3">
        <v>6</v>
      </c>
      <c r="S1992" s="3">
        <v>0</v>
      </c>
      <c r="T1992" s="3">
        <v>0</v>
      </c>
      <c r="U1992" s="3">
        <v>1035.7029992693199</v>
      </c>
      <c r="V1992" s="3">
        <v>1</v>
      </c>
    </row>
    <row r="1993" spans="1:22" ht="21.75" customHeight="1" x14ac:dyDescent="0.3">
      <c r="A1993" s="3" t="s">
        <v>2019</v>
      </c>
      <c r="B1993" s="3">
        <v>65</v>
      </c>
      <c r="C1993" s="3" t="s">
        <v>28</v>
      </c>
      <c r="D1993" s="3" t="s">
        <v>24</v>
      </c>
      <c r="E1993" s="3">
        <v>67694.9026762211</v>
      </c>
      <c r="F1993" s="3">
        <v>200</v>
      </c>
      <c r="G1993" s="3">
        <v>988.363391722252</v>
      </c>
      <c r="H1993" s="3">
        <v>1</v>
      </c>
      <c r="I1993" s="3">
        <v>1040.46438216102</v>
      </c>
      <c r="J1993" s="3">
        <v>17</v>
      </c>
      <c r="K1993" s="3">
        <v>583.14376089598102</v>
      </c>
      <c r="L1993" s="3">
        <v>53</v>
      </c>
      <c r="M1993" s="3">
        <v>4</v>
      </c>
      <c r="N1993" s="3">
        <v>1</v>
      </c>
      <c r="O1993" s="3">
        <v>666</v>
      </c>
      <c r="P1993" s="3">
        <v>0</v>
      </c>
      <c r="Q1993" s="3">
        <v>9313.2116401104395</v>
      </c>
      <c r="R1993" s="3">
        <v>4</v>
      </c>
      <c r="S1993" s="3">
        <v>1</v>
      </c>
      <c r="T1993" s="3">
        <v>0</v>
      </c>
      <c r="U1993" s="3">
        <v>4675.4675908909203</v>
      </c>
      <c r="V1993" s="3">
        <v>1</v>
      </c>
    </row>
    <row r="1994" spans="1:22" ht="21.75" customHeight="1" x14ac:dyDescent="0.3">
      <c r="A1994" s="3" t="s">
        <v>2020</v>
      </c>
      <c r="B1994" s="3">
        <v>69</v>
      </c>
      <c r="C1994" s="3" t="s">
        <v>28</v>
      </c>
      <c r="D1994" s="3" t="s">
        <v>26</v>
      </c>
      <c r="E1994" s="3">
        <v>36047.342399880501</v>
      </c>
      <c r="F1994" s="3">
        <v>138</v>
      </c>
      <c r="G1994" s="3">
        <v>1884.4742179142499</v>
      </c>
      <c r="H1994" s="3">
        <v>7</v>
      </c>
      <c r="I1994" s="3">
        <v>1103.58983952124</v>
      </c>
      <c r="J1994" s="3">
        <v>18</v>
      </c>
      <c r="K1994" s="3">
        <v>548.79830192659801</v>
      </c>
      <c r="L1994" s="3">
        <v>58</v>
      </c>
      <c r="M1994" s="3">
        <v>10</v>
      </c>
      <c r="N1994" s="3">
        <v>0</v>
      </c>
      <c r="O1994" s="3">
        <v>824</v>
      </c>
      <c r="P1994" s="3">
        <v>1</v>
      </c>
      <c r="Q1994" s="3">
        <v>7251.3223312825603</v>
      </c>
      <c r="R1994" s="3">
        <v>2</v>
      </c>
      <c r="S1994" s="3">
        <v>0</v>
      </c>
      <c r="T1994" s="3">
        <v>0</v>
      </c>
      <c r="U1994" s="3">
        <v>2477.3025971925099</v>
      </c>
      <c r="V1994" s="3">
        <v>0</v>
      </c>
    </row>
    <row r="1995" spans="1:22" ht="21.75" customHeight="1" x14ac:dyDescent="0.3">
      <c r="A1995" s="3" t="s">
        <v>2021</v>
      </c>
      <c r="B1995" s="3">
        <v>34</v>
      </c>
      <c r="C1995" s="3" t="s">
        <v>23</v>
      </c>
      <c r="D1995" s="3" t="s">
        <v>24</v>
      </c>
      <c r="E1995" s="3">
        <v>37388.725335705603</v>
      </c>
      <c r="F1995" s="3">
        <v>98</v>
      </c>
      <c r="G1995" s="3">
        <v>1116.2576470695401</v>
      </c>
      <c r="H1995" s="3">
        <v>10</v>
      </c>
      <c r="I1995" s="3">
        <v>1364.3367177551499</v>
      </c>
      <c r="J1995" s="3">
        <v>18</v>
      </c>
      <c r="K1995" s="3">
        <v>271.73364597555798</v>
      </c>
      <c r="L1995" s="3">
        <v>77</v>
      </c>
      <c r="M1995" s="3">
        <v>6</v>
      </c>
      <c r="N1995" s="3">
        <v>3</v>
      </c>
      <c r="O1995" s="3">
        <v>473</v>
      </c>
      <c r="P1995" s="3">
        <v>4</v>
      </c>
      <c r="Q1995" s="3">
        <v>3848.4259837833902</v>
      </c>
      <c r="R1995" s="3">
        <v>0</v>
      </c>
      <c r="S1995" s="3">
        <v>0</v>
      </c>
      <c r="T1995" s="3">
        <v>0</v>
      </c>
      <c r="U1995" s="3">
        <v>7714.0153719915897</v>
      </c>
      <c r="V1995" s="3">
        <v>1</v>
      </c>
    </row>
    <row r="1996" spans="1:22" ht="21.75" customHeight="1" x14ac:dyDescent="0.3">
      <c r="A1996" s="3" t="s">
        <v>2022</v>
      </c>
      <c r="B1996" s="3">
        <v>53</v>
      </c>
      <c r="C1996" s="3" t="s">
        <v>23</v>
      </c>
      <c r="D1996" s="3" t="s">
        <v>33</v>
      </c>
      <c r="E1996" s="3">
        <v>52801.775547795201</v>
      </c>
      <c r="F1996" s="3">
        <v>149</v>
      </c>
      <c r="G1996" s="3">
        <v>848.59803513554505</v>
      </c>
      <c r="H1996" s="3">
        <v>9</v>
      </c>
      <c r="I1996" s="3">
        <v>668.19389381387202</v>
      </c>
      <c r="J1996" s="3">
        <v>32</v>
      </c>
      <c r="K1996" s="3">
        <v>431.43349778551999</v>
      </c>
      <c r="L1996" s="3">
        <v>44</v>
      </c>
      <c r="M1996" s="3">
        <v>1</v>
      </c>
      <c r="N1996" s="3">
        <v>9</v>
      </c>
      <c r="O1996" s="3">
        <v>385</v>
      </c>
      <c r="P1996" s="3">
        <v>1</v>
      </c>
      <c r="Q1996" s="3">
        <v>17846.8769388896</v>
      </c>
      <c r="R1996" s="3">
        <v>2</v>
      </c>
      <c r="S1996" s="3">
        <v>0</v>
      </c>
      <c r="T1996" s="3">
        <v>0</v>
      </c>
      <c r="U1996" s="3">
        <v>2314.25480320099</v>
      </c>
      <c r="V1996" s="3">
        <v>1</v>
      </c>
    </row>
    <row r="1997" spans="1:22" ht="21.75" customHeight="1" x14ac:dyDescent="0.3">
      <c r="A1997" s="3" t="s">
        <v>2023</v>
      </c>
      <c r="B1997" s="3">
        <v>61</v>
      </c>
      <c r="C1997" s="3" t="s">
        <v>28</v>
      </c>
      <c r="D1997" s="3" t="s">
        <v>24</v>
      </c>
      <c r="E1997" s="3">
        <v>30169.726161283699</v>
      </c>
      <c r="F1997" s="3">
        <v>34</v>
      </c>
      <c r="G1997" s="3">
        <v>1685.59778072319</v>
      </c>
      <c r="H1997" s="3">
        <v>3</v>
      </c>
      <c r="I1997" s="3">
        <v>755.37453846259405</v>
      </c>
      <c r="J1997" s="3">
        <v>34</v>
      </c>
      <c r="K1997" s="3">
        <v>0</v>
      </c>
      <c r="L1997" s="3">
        <v>79</v>
      </c>
      <c r="M1997" s="3">
        <v>16</v>
      </c>
      <c r="N1997" s="3">
        <v>0</v>
      </c>
      <c r="O1997" s="3">
        <v>847</v>
      </c>
      <c r="P1997" s="3">
        <v>4</v>
      </c>
      <c r="Q1997" s="3">
        <v>24822.619344277999</v>
      </c>
      <c r="R1997" s="3">
        <v>6</v>
      </c>
      <c r="S1997" s="3">
        <v>0</v>
      </c>
      <c r="T1997" s="3">
        <v>0</v>
      </c>
      <c r="U1997" s="3">
        <v>6275.7915028012503</v>
      </c>
      <c r="V1997" s="3">
        <v>1</v>
      </c>
    </row>
    <row r="1998" spans="1:22" ht="21.75" customHeight="1" x14ac:dyDescent="0.3">
      <c r="A1998" s="3" t="s">
        <v>2024</v>
      </c>
      <c r="B1998" s="3">
        <v>63</v>
      </c>
      <c r="C1998" s="3" t="s">
        <v>23</v>
      </c>
      <c r="D1998" s="3" t="s">
        <v>26</v>
      </c>
      <c r="E1998" s="3">
        <v>78151.858787242003</v>
      </c>
      <c r="F1998" s="3">
        <v>128</v>
      </c>
      <c r="G1998" s="3">
        <v>1643.81615488023</v>
      </c>
      <c r="H1998" s="3">
        <v>2</v>
      </c>
      <c r="I1998" s="3">
        <v>438.56356484370502</v>
      </c>
      <c r="J1998" s="3">
        <v>19</v>
      </c>
      <c r="K1998" s="3">
        <v>401.59198036957901</v>
      </c>
      <c r="L1998" s="3">
        <v>38</v>
      </c>
      <c r="M1998" s="3">
        <v>10</v>
      </c>
      <c r="N1998" s="3">
        <v>7</v>
      </c>
      <c r="O1998" s="3">
        <v>362</v>
      </c>
      <c r="P1998" s="3">
        <v>5</v>
      </c>
      <c r="Q1998" s="3">
        <v>9538.7082195348703</v>
      </c>
      <c r="R1998" s="3">
        <v>7</v>
      </c>
      <c r="S1998" s="3">
        <v>1</v>
      </c>
      <c r="T1998" s="3">
        <v>0</v>
      </c>
      <c r="U1998" s="3">
        <v>10130.873995348</v>
      </c>
      <c r="V1998" s="3">
        <v>1</v>
      </c>
    </row>
    <row r="1999" spans="1:22" ht="21.75" customHeight="1" x14ac:dyDescent="0.3">
      <c r="A1999" s="3" t="s">
        <v>2025</v>
      </c>
      <c r="B1999" s="3">
        <v>68</v>
      </c>
      <c r="C1999" s="3" t="s">
        <v>28</v>
      </c>
      <c r="D1999" s="3" t="s">
        <v>26</v>
      </c>
      <c r="E1999" s="3">
        <v>64438.822240930604</v>
      </c>
      <c r="F1999" s="3">
        <v>149</v>
      </c>
      <c r="G1999" s="3">
        <v>2229.28917040222</v>
      </c>
      <c r="H1999" s="3">
        <v>1</v>
      </c>
      <c r="I1999" s="3">
        <v>361.18178380314203</v>
      </c>
      <c r="J1999" s="3">
        <v>28</v>
      </c>
      <c r="K1999" s="3">
        <v>808.40572518435204</v>
      </c>
      <c r="L1999" s="3">
        <v>41</v>
      </c>
      <c r="M1999" s="3">
        <v>19</v>
      </c>
      <c r="N1999" s="3">
        <v>1</v>
      </c>
      <c r="O1999" s="3">
        <v>879</v>
      </c>
      <c r="P1999" s="3">
        <v>0</v>
      </c>
      <c r="Q1999" s="3">
        <v>1188.88315573574</v>
      </c>
      <c r="R1999" s="3">
        <v>7</v>
      </c>
      <c r="S1999" s="3">
        <v>0</v>
      </c>
      <c r="T1999" s="3">
        <v>0</v>
      </c>
      <c r="U1999" s="3">
        <v>7017.4473384456696</v>
      </c>
      <c r="V1999" s="3">
        <v>1</v>
      </c>
    </row>
    <row r="2000" spans="1:22" ht="21.75" customHeight="1" x14ac:dyDescent="0.3">
      <c r="A2000" s="3" t="s">
        <v>2026</v>
      </c>
      <c r="B2000" s="3">
        <v>59</v>
      </c>
      <c r="C2000" s="3" t="s">
        <v>31</v>
      </c>
      <c r="D2000" s="3" t="s">
        <v>24</v>
      </c>
      <c r="E2000" s="3">
        <v>28974.434862058701</v>
      </c>
      <c r="F2000" s="3">
        <v>26</v>
      </c>
      <c r="G2000" s="3">
        <v>472.34781282315498</v>
      </c>
      <c r="H2000" s="3">
        <v>10</v>
      </c>
      <c r="I2000" s="3">
        <v>880.00023021463403</v>
      </c>
      <c r="J2000" s="3">
        <v>7</v>
      </c>
      <c r="K2000" s="3">
        <v>23.780571936911802</v>
      </c>
      <c r="L2000" s="3">
        <v>10</v>
      </c>
      <c r="M2000" s="3">
        <v>4</v>
      </c>
      <c r="N2000" s="3">
        <v>7</v>
      </c>
      <c r="O2000" s="3">
        <v>730</v>
      </c>
      <c r="P2000" s="3">
        <v>4</v>
      </c>
      <c r="Q2000" s="3">
        <v>21307.786721947501</v>
      </c>
      <c r="R2000" s="3">
        <v>7</v>
      </c>
      <c r="S2000" s="3">
        <v>1</v>
      </c>
      <c r="T2000" s="3">
        <v>0</v>
      </c>
      <c r="U2000" s="3">
        <v>7604.5622412685998</v>
      </c>
      <c r="V2000" s="3">
        <v>1</v>
      </c>
    </row>
    <row r="2001" spans="1:22" ht="21.75" customHeight="1" x14ac:dyDescent="0.3">
      <c r="A2001" s="3" t="s">
        <v>2027</v>
      </c>
      <c r="B2001" s="3">
        <v>30</v>
      </c>
      <c r="C2001" s="3" t="s">
        <v>28</v>
      </c>
      <c r="D2001" s="3" t="s">
        <v>33</v>
      </c>
      <c r="E2001" s="3">
        <v>68246.007545603105</v>
      </c>
      <c r="F2001" s="3">
        <v>26</v>
      </c>
      <c r="G2001" s="3">
        <v>2241.6920468046401</v>
      </c>
      <c r="H2001" s="3">
        <v>5</v>
      </c>
      <c r="I2001" s="3">
        <v>528.44497519381503</v>
      </c>
      <c r="J2001" s="3">
        <v>24</v>
      </c>
      <c r="K2001" s="3">
        <v>282.79031792462598</v>
      </c>
      <c r="L2001" s="3">
        <v>74</v>
      </c>
      <c r="M2001" s="3">
        <v>6</v>
      </c>
      <c r="N2001" s="3">
        <v>9</v>
      </c>
      <c r="O2001" s="3">
        <v>673</v>
      </c>
      <c r="P2001" s="3">
        <v>1</v>
      </c>
      <c r="Q2001" s="3">
        <v>6664.8766723158096</v>
      </c>
      <c r="R2001" s="3">
        <v>6</v>
      </c>
      <c r="S2001" s="3">
        <v>0</v>
      </c>
      <c r="T2001" s="3">
        <v>0</v>
      </c>
      <c r="U2001" s="3">
        <v>2688.7006089003098</v>
      </c>
      <c r="V2001" s="3">
        <v>1</v>
      </c>
    </row>
    <row r="2002" spans="1:22" ht="21.75" customHeight="1" x14ac:dyDescent="0.3">
      <c r="A2002" s="3" t="s">
        <v>2028</v>
      </c>
      <c r="B2002" s="3">
        <v>22</v>
      </c>
      <c r="C2002" s="3" t="s">
        <v>31</v>
      </c>
      <c r="D2002" s="3" t="s">
        <v>33</v>
      </c>
      <c r="E2002" s="3">
        <v>71990.746511359204</v>
      </c>
      <c r="F2002" s="3">
        <v>186</v>
      </c>
      <c r="G2002" s="3">
        <v>1603.91373623447</v>
      </c>
      <c r="H2002" s="3">
        <v>3</v>
      </c>
      <c r="I2002" s="3">
        <v>1231.3327200060501</v>
      </c>
      <c r="J2002" s="3">
        <v>16</v>
      </c>
      <c r="K2002" s="3">
        <v>384.65258773672201</v>
      </c>
      <c r="L2002" s="3">
        <v>37</v>
      </c>
      <c r="M2002" s="3">
        <v>0</v>
      </c>
      <c r="N2002" s="3">
        <v>0</v>
      </c>
      <c r="O2002" s="3">
        <v>563</v>
      </c>
      <c r="P2002" s="3">
        <v>0</v>
      </c>
      <c r="Q2002" s="3">
        <v>14330.881091363601</v>
      </c>
      <c r="R2002" s="3">
        <v>6</v>
      </c>
      <c r="S2002" s="3">
        <v>0</v>
      </c>
      <c r="T2002" s="3">
        <v>0</v>
      </c>
      <c r="U2002" s="3">
        <v>10786.819567533101</v>
      </c>
      <c r="V2002" s="3">
        <v>1</v>
      </c>
    </row>
    <row r="2003" spans="1:22" ht="21.75" customHeight="1" x14ac:dyDescent="0.3">
      <c r="A2003" s="3" t="s">
        <v>2029</v>
      </c>
      <c r="B2003" s="3">
        <v>25</v>
      </c>
      <c r="C2003" s="3" t="s">
        <v>23</v>
      </c>
      <c r="D2003" s="3" t="s">
        <v>26</v>
      </c>
      <c r="E2003" s="3">
        <v>29441.934735465002</v>
      </c>
      <c r="F2003" s="3">
        <v>211</v>
      </c>
      <c r="G2003" s="3">
        <v>2354.3673813888099</v>
      </c>
      <c r="H2003" s="3">
        <v>2</v>
      </c>
      <c r="I2003" s="3">
        <v>288.16499384641298</v>
      </c>
      <c r="J2003" s="3">
        <v>0</v>
      </c>
      <c r="K2003" s="3">
        <v>0</v>
      </c>
      <c r="L2003" s="3">
        <v>56</v>
      </c>
      <c r="M2003" s="3">
        <v>8</v>
      </c>
      <c r="N2003" s="3">
        <v>6</v>
      </c>
      <c r="O2003" s="3">
        <v>468</v>
      </c>
      <c r="P2003" s="3">
        <v>1</v>
      </c>
      <c r="Q2003" s="3">
        <v>15183.6241370108</v>
      </c>
      <c r="R2003" s="3">
        <v>7</v>
      </c>
      <c r="S2003" s="3">
        <v>0</v>
      </c>
      <c r="T2003" s="3">
        <v>0</v>
      </c>
      <c r="U2003" s="3">
        <v>9072.46062394199</v>
      </c>
      <c r="V2003" s="3">
        <v>1</v>
      </c>
    </row>
    <row r="2004" spans="1:22" ht="21.75" customHeight="1" x14ac:dyDescent="0.3">
      <c r="A2004" s="3" t="s">
        <v>2030</v>
      </c>
      <c r="B2004" s="3">
        <v>28</v>
      </c>
      <c r="C2004" s="3" t="s">
        <v>23</v>
      </c>
      <c r="D2004" s="3" t="s">
        <v>26</v>
      </c>
      <c r="E2004" s="3">
        <v>29027.0009163412</v>
      </c>
      <c r="F2004" s="3">
        <v>122</v>
      </c>
      <c r="G2004" s="3">
        <v>2346.1082559932802</v>
      </c>
      <c r="H2004" s="3">
        <v>2</v>
      </c>
      <c r="I2004" s="3">
        <v>970.22362203864395</v>
      </c>
      <c r="J2004" s="3">
        <v>37</v>
      </c>
      <c r="K2004" s="3">
        <v>0</v>
      </c>
      <c r="L2004" s="3">
        <v>11</v>
      </c>
      <c r="M2004" s="3">
        <v>10</v>
      </c>
      <c r="N2004" s="3">
        <v>6</v>
      </c>
      <c r="O2004" s="3">
        <v>616</v>
      </c>
      <c r="P2004" s="3">
        <v>3</v>
      </c>
      <c r="Q2004" s="3">
        <v>18776.978753523101</v>
      </c>
      <c r="R2004" s="3">
        <v>7</v>
      </c>
      <c r="S2004" s="3">
        <v>0</v>
      </c>
      <c r="T2004" s="3">
        <v>0</v>
      </c>
      <c r="U2004" s="3">
        <v>7442.64972040267</v>
      </c>
      <c r="V2004" s="3">
        <v>1</v>
      </c>
    </row>
    <row r="2005" spans="1:22" ht="21.75" customHeight="1" x14ac:dyDescent="0.3">
      <c r="A2005" s="3" t="s">
        <v>2031</v>
      </c>
      <c r="B2005" s="3">
        <v>25</v>
      </c>
      <c r="C2005" s="3" t="s">
        <v>31</v>
      </c>
      <c r="D2005" s="3" t="s">
        <v>33</v>
      </c>
      <c r="E2005" s="3">
        <v>39012.563373833596</v>
      </c>
      <c r="F2005" s="3">
        <v>20</v>
      </c>
      <c r="G2005" s="3">
        <v>10</v>
      </c>
      <c r="H2005" s="3">
        <v>9</v>
      </c>
      <c r="I2005" s="3">
        <v>447.99126641404001</v>
      </c>
      <c r="J2005" s="3">
        <v>48</v>
      </c>
      <c r="K2005" s="3">
        <v>1015.05415535627</v>
      </c>
      <c r="L2005" s="3">
        <v>41</v>
      </c>
      <c r="M2005" s="3">
        <v>11</v>
      </c>
      <c r="N2005" s="3">
        <v>4</v>
      </c>
      <c r="O2005" s="3">
        <v>703</v>
      </c>
      <c r="P2005" s="3">
        <v>1</v>
      </c>
      <c r="Q2005" s="3">
        <v>10639.529227903</v>
      </c>
      <c r="R2005" s="3">
        <v>5</v>
      </c>
      <c r="S2005" s="3">
        <v>0</v>
      </c>
      <c r="T2005" s="3">
        <v>0</v>
      </c>
      <c r="U2005" s="3">
        <v>8932.83279507712</v>
      </c>
      <c r="V2005" s="3">
        <v>1</v>
      </c>
    </row>
    <row r="2006" spans="1:22" ht="21.75" customHeight="1" x14ac:dyDescent="0.3">
      <c r="A2006" s="3" t="s">
        <v>2032</v>
      </c>
      <c r="B2006" s="3">
        <v>28</v>
      </c>
      <c r="C2006" s="3" t="s">
        <v>23</v>
      </c>
      <c r="D2006" s="3" t="s">
        <v>24</v>
      </c>
      <c r="E2006" s="3">
        <v>24526.307844591702</v>
      </c>
      <c r="F2006" s="3">
        <v>142</v>
      </c>
      <c r="G2006" s="3">
        <v>2338.9065203273099</v>
      </c>
      <c r="H2006" s="3">
        <v>2</v>
      </c>
      <c r="I2006" s="3">
        <v>512.84303662977095</v>
      </c>
      <c r="J2006" s="3">
        <v>29</v>
      </c>
      <c r="K2006" s="3">
        <v>646.71902121905998</v>
      </c>
      <c r="L2006" s="3">
        <v>62</v>
      </c>
      <c r="M2006" s="3">
        <v>9</v>
      </c>
      <c r="N2006" s="3">
        <v>2</v>
      </c>
      <c r="O2006" s="3">
        <v>512</v>
      </c>
      <c r="P2006" s="3">
        <v>3</v>
      </c>
      <c r="Q2006" s="3">
        <v>14798.447586649199</v>
      </c>
      <c r="R2006" s="3">
        <v>4</v>
      </c>
      <c r="S2006" s="3">
        <v>0</v>
      </c>
      <c r="T2006" s="3">
        <v>0</v>
      </c>
      <c r="U2006" s="3">
        <v>7262.5701355273904</v>
      </c>
      <c r="V2006" s="3">
        <v>1</v>
      </c>
    </row>
    <row r="2007" spans="1:22" ht="21.75" customHeight="1" x14ac:dyDescent="0.3">
      <c r="A2007" s="3" t="s">
        <v>2033</v>
      </c>
      <c r="B2007" s="3">
        <v>58</v>
      </c>
      <c r="C2007" s="3" t="s">
        <v>31</v>
      </c>
      <c r="D2007" s="3" t="s">
        <v>24</v>
      </c>
      <c r="E2007" s="3">
        <v>35954.806380390102</v>
      </c>
      <c r="F2007" s="3">
        <v>43</v>
      </c>
      <c r="G2007" s="3">
        <v>2374.4554079334398</v>
      </c>
      <c r="H2007" s="3">
        <v>11</v>
      </c>
      <c r="I2007" s="3">
        <v>988.68922283821098</v>
      </c>
      <c r="J2007" s="3">
        <v>27</v>
      </c>
      <c r="K2007" s="3">
        <v>749.89395544711601</v>
      </c>
      <c r="L2007" s="3">
        <v>8</v>
      </c>
      <c r="M2007" s="3">
        <v>19</v>
      </c>
      <c r="N2007" s="3">
        <v>5</v>
      </c>
      <c r="O2007" s="3">
        <v>867</v>
      </c>
      <c r="P2007" s="3">
        <v>3</v>
      </c>
      <c r="Q2007" s="3">
        <v>10057.633208159101</v>
      </c>
      <c r="R2007" s="3">
        <v>3</v>
      </c>
      <c r="S2007" s="3">
        <v>0</v>
      </c>
      <c r="T2007" s="3">
        <v>0</v>
      </c>
      <c r="U2007" s="3">
        <v>9938.1666255649798</v>
      </c>
      <c r="V2007" s="3">
        <v>0</v>
      </c>
    </row>
    <row r="2008" spans="1:22" ht="21.75" customHeight="1" x14ac:dyDescent="0.3">
      <c r="A2008" s="3" t="s">
        <v>2034</v>
      </c>
      <c r="B2008" s="3">
        <v>50</v>
      </c>
      <c r="C2008" s="3" t="s">
        <v>23</v>
      </c>
      <c r="D2008" s="3" t="s">
        <v>24</v>
      </c>
      <c r="E2008" s="3">
        <v>42797.757475062601</v>
      </c>
      <c r="F2008" s="3">
        <v>89</v>
      </c>
      <c r="G2008" s="3">
        <v>493.34877201588898</v>
      </c>
      <c r="H2008" s="3">
        <v>7</v>
      </c>
      <c r="I2008" s="3">
        <v>563.44184736223201</v>
      </c>
      <c r="J2008" s="3">
        <v>32</v>
      </c>
      <c r="K2008" s="3">
        <v>587.57108655135698</v>
      </c>
      <c r="L2008" s="3">
        <v>21</v>
      </c>
      <c r="M2008" s="3">
        <v>10</v>
      </c>
      <c r="N2008" s="3">
        <v>4</v>
      </c>
      <c r="O2008" s="3">
        <v>660</v>
      </c>
      <c r="P2008" s="3">
        <v>4</v>
      </c>
      <c r="Q2008" s="3">
        <v>53.130481486654404</v>
      </c>
      <c r="R2008" s="3">
        <v>4</v>
      </c>
      <c r="S2008" s="3">
        <v>0</v>
      </c>
      <c r="T2008" s="3">
        <v>0</v>
      </c>
      <c r="U2008" s="3">
        <v>11208.4838388321</v>
      </c>
      <c r="V2008" s="3">
        <v>1</v>
      </c>
    </row>
    <row r="2009" spans="1:22" ht="21.75" customHeight="1" x14ac:dyDescent="0.3">
      <c r="A2009" s="3" t="s">
        <v>2035</v>
      </c>
      <c r="B2009" s="3">
        <v>51</v>
      </c>
      <c r="C2009" s="3" t="s">
        <v>28</v>
      </c>
      <c r="D2009" s="3" t="s">
        <v>24</v>
      </c>
      <c r="E2009" s="3">
        <v>59074.742504776703</v>
      </c>
      <c r="F2009" s="3">
        <v>178</v>
      </c>
      <c r="G2009" s="3">
        <v>250.49645110211199</v>
      </c>
      <c r="H2009" s="3">
        <v>8</v>
      </c>
      <c r="I2009" s="3">
        <v>619.47557636803504</v>
      </c>
      <c r="J2009" s="3">
        <v>12</v>
      </c>
      <c r="K2009" s="3">
        <v>644.89248047828403</v>
      </c>
      <c r="L2009" s="3">
        <v>37</v>
      </c>
      <c r="M2009" s="3">
        <v>0</v>
      </c>
      <c r="N2009" s="3">
        <v>8</v>
      </c>
      <c r="O2009" s="3">
        <v>422</v>
      </c>
      <c r="P2009" s="3">
        <v>3</v>
      </c>
      <c r="Q2009" s="3">
        <v>9513.4391531248802</v>
      </c>
      <c r="R2009" s="3">
        <v>5</v>
      </c>
      <c r="S2009" s="3">
        <v>0</v>
      </c>
      <c r="T2009" s="3">
        <v>0</v>
      </c>
      <c r="U2009" s="3">
        <v>6275.2071909075203</v>
      </c>
      <c r="V2009" s="3">
        <v>1</v>
      </c>
    </row>
    <row r="2010" spans="1:22" ht="21.75" customHeight="1" x14ac:dyDescent="0.3">
      <c r="A2010" s="3" t="s">
        <v>2036</v>
      </c>
      <c r="B2010" s="3">
        <v>60</v>
      </c>
      <c r="C2010" s="3" t="s">
        <v>23</v>
      </c>
      <c r="D2010" s="3" t="s">
        <v>33</v>
      </c>
      <c r="E2010" s="3">
        <v>51462.0590567045</v>
      </c>
      <c r="F2010" s="3">
        <v>84</v>
      </c>
      <c r="G2010" s="3">
        <v>2119.77915598048</v>
      </c>
      <c r="H2010" s="3">
        <v>8</v>
      </c>
      <c r="I2010" s="3">
        <v>515.74457275695102</v>
      </c>
      <c r="J2010" s="3">
        <v>23</v>
      </c>
      <c r="K2010" s="3">
        <v>420.40709531022497</v>
      </c>
      <c r="L2010" s="3">
        <v>72</v>
      </c>
      <c r="M2010" s="3">
        <v>19</v>
      </c>
      <c r="N2010" s="3">
        <v>3</v>
      </c>
      <c r="O2010" s="3">
        <v>321</v>
      </c>
      <c r="P2010" s="3">
        <v>4</v>
      </c>
      <c r="Q2010" s="3">
        <v>14245.7679839878</v>
      </c>
      <c r="R2010" s="3">
        <v>6</v>
      </c>
      <c r="S2010" s="3">
        <v>0</v>
      </c>
      <c r="T2010" s="3">
        <v>0</v>
      </c>
      <c r="U2010" s="3">
        <v>5941.8719769075697</v>
      </c>
      <c r="V2010" s="3">
        <v>1</v>
      </c>
    </row>
    <row r="2011" spans="1:22" ht="21.75" customHeight="1" x14ac:dyDescent="0.3">
      <c r="A2011" s="3" t="s">
        <v>2037</v>
      </c>
      <c r="B2011" s="3">
        <v>69</v>
      </c>
      <c r="C2011" s="3" t="s">
        <v>28</v>
      </c>
      <c r="D2011" s="3" t="s">
        <v>26</v>
      </c>
      <c r="E2011" s="3">
        <v>47335.612882375499</v>
      </c>
      <c r="F2011" s="3">
        <v>194</v>
      </c>
      <c r="G2011" s="3">
        <v>1590.88899017996</v>
      </c>
      <c r="H2011" s="3">
        <v>4</v>
      </c>
      <c r="I2011" s="3">
        <v>1424.76042706471</v>
      </c>
      <c r="J2011" s="3">
        <v>43</v>
      </c>
      <c r="K2011" s="3">
        <v>760.71762461515004</v>
      </c>
      <c r="L2011" s="3">
        <v>56</v>
      </c>
      <c r="M2011" s="3">
        <v>4</v>
      </c>
      <c r="N2011" s="3">
        <v>8</v>
      </c>
      <c r="O2011" s="3">
        <v>517</v>
      </c>
      <c r="P2011" s="3">
        <v>3</v>
      </c>
      <c r="Q2011" s="3">
        <v>6010.1375044859196</v>
      </c>
      <c r="R2011" s="3">
        <v>2</v>
      </c>
      <c r="S2011" s="3">
        <v>1</v>
      </c>
      <c r="T2011" s="3">
        <v>0</v>
      </c>
      <c r="U2011" s="3">
        <v>5451.3632681271602</v>
      </c>
      <c r="V2011" s="3">
        <v>1</v>
      </c>
    </row>
    <row r="2012" spans="1:22" ht="21.75" customHeight="1" x14ac:dyDescent="0.3">
      <c r="A2012" s="3" t="s">
        <v>2038</v>
      </c>
      <c r="B2012" s="3">
        <v>31</v>
      </c>
      <c r="C2012" s="3" t="s">
        <v>28</v>
      </c>
      <c r="D2012" s="3" t="s">
        <v>26</v>
      </c>
      <c r="E2012" s="3">
        <v>41302.880691351602</v>
      </c>
      <c r="F2012" s="3">
        <v>146</v>
      </c>
      <c r="G2012" s="3">
        <v>986.06483809542499</v>
      </c>
      <c r="H2012" s="3">
        <v>0</v>
      </c>
      <c r="I2012" s="3">
        <v>583.87979112199696</v>
      </c>
      <c r="J2012" s="3">
        <v>36</v>
      </c>
      <c r="K2012" s="3">
        <v>858.50054566565598</v>
      </c>
      <c r="L2012" s="3">
        <v>66</v>
      </c>
      <c r="M2012" s="3">
        <v>14</v>
      </c>
      <c r="N2012" s="3">
        <v>9</v>
      </c>
      <c r="O2012" s="3">
        <v>852</v>
      </c>
      <c r="P2012" s="3">
        <v>5</v>
      </c>
      <c r="Q2012" s="3">
        <v>12553.5711902606</v>
      </c>
      <c r="R2012" s="3">
        <v>0</v>
      </c>
      <c r="S2012" s="3">
        <v>0</v>
      </c>
      <c r="T2012" s="3">
        <v>0</v>
      </c>
      <c r="U2012" s="3">
        <v>4824.9781769820402</v>
      </c>
      <c r="V2012" s="3">
        <v>0</v>
      </c>
    </row>
    <row r="2013" spans="1:22" ht="21.75" customHeight="1" x14ac:dyDescent="0.3">
      <c r="A2013" s="3" t="s">
        <v>2039</v>
      </c>
      <c r="B2013" s="3">
        <v>27</v>
      </c>
      <c r="C2013" s="3" t="s">
        <v>31</v>
      </c>
      <c r="D2013" s="3" t="s">
        <v>24</v>
      </c>
      <c r="E2013" s="3">
        <v>26456.796500659199</v>
      </c>
      <c r="F2013" s="3">
        <v>210</v>
      </c>
      <c r="G2013" s="3">
        <v>2651.0263917945999</v>
      </c>
      <c r="H2013" s="3">
        <v>9</v>
      </c>
      <c r="I2013" s="3">
        <v>818.04327610146697</v>
      </c>
      <c r="J2013" s="3">
        <v>21</v>
      </c>
      <c r="K2013" s="3">
        <v>330.877035221764</v>
      </c>
      <c r="L2013" s="3">
        <v>29</v>
      </c>
      <c r="M2013" s="3">
        <v>9</v>
      </c>
      <c r="N2013" s="3">
        <v>5</v>
      </c>
      <c r="O2013" s="3">
        <v>693</v>
      </c>
      <c r="P2013" s="3">
        <v>0</v>
      </c>
      <c r="Q2013" s="3">
        <v>13623.406199692799</v>
      </c>
      <c r="R2013" s="3">
        <v>4</v>
      </c>
      <c r="S2013" s="3">
        <v>1</v>
      </c>
      <c r="T2013" s="3">
        <v>0</v>
      </c>
      <c r="U2013" s="3">
        <v>4000.4039414734698</v>
      </c>
      <c r="V2013" s="3">
        <v>1</v>
      </c>
    </row>
    <row r="2014" spans="1:22" ht="21.75" customHeight="1" x14ac:dyDescent="0.3">
      <c r="A2014" s="3" t="s">
        <v>2040</v>
      </c>
      <c r="B2014" s="3">
        <v>27</v>
      </c>
      <c r="C2014" s="3" t="s">
        <v>23</v>
      </c>
      <c r="D2014" s="3" t="s">
        <v>33</v>
      </c>
      <c r="E2014" s="3">
        <v>60650.919082075801</v>
      </c>
      <c r="F2014" s="3">
        <v>230</v>
      </c>
      <c r="G2014" s="3">
        <v>1742.03238724373</v>
      </c>
      <c r="H2014" s="3">
        <v>4</v>
      </c>
      <c r="I2014" s="3">
        <v>729.33023990162405</v>
      </c>
      <c r="J2014" s="3">
        <v>12</v>
      </c>
      <c r="K2014" s="3">
        <v>438.039442217687</v>
      </c>
      <c r="L2014" s="3">
        <v>25</v>
      </c>
      <c r="M2014" s="3">
        <v>11</v>
      </c>
      <c r="N2014" s="3">
        <v>8</v>
      </c>
      <c r="O2014" s="3">
        <v>856</v>
      </c>
      <c r="P2014" s="3">
        <v>4</v>
      </c>
      <c r="Q2014" s="3">
        <v>20045.019958108998</v>
      </c>
      <c r="R2014" s="3">
        <v>0</v>
      </c>
      <c r="S2014" s="3">
        <v>0</v>
      </c>
      <c r="T2014" s="3">
        <v>0</v>
      </c>
      <c r="U2014" s="3">
        <v>7774.46156255806</v>
      </c>
      <c r="V2014" s="3">
        <v>0</v>
      </c>
    </row>
    <row r="2015" spans="1:22" ht="21.75" customHeight="1" x14ac:dyDescent="0.3">
      <c r="A2015" s="3" t="s">
        <v>2041</v>
      </c>
      <c r="B2015" s="3">
        <v>69</v>
      </c>
      <c r="C2015" s="3" t="s">
        <v>31</v>
      </c>
      <c r="D2015" s="3" t="s">
        <v>33</v>
      </c>
      <c r="E2015" s="3">
        <v>60248.734822826802</v>
      </c>
      <c r="F2015" s="3">
        <v>153</v>
      </c>
      <c r="G2015" s="3">
        <v>10</v>
      </c>
      <c r="H2015" s="3">
        <v>0</v>
      </c>
      <c r="I2015" s="3">
        <v>877.49597160349094</v>
      </c>
      <c r="J2015" s="3">
        <v>39</v>
      </c>
      <c r="K2015" s="3">
        <v>354.93115485394299</v>
      </c>
      <c r="L2015" s="3">
        <v>71</v>
      </c>
      <c r="M2015" s="3">
        <v>13</v>
      </c>
      <c r="N2015" s="3">
        <v>2</v>
      </c>
      <c r="O2015" s="3">
        <v>560</v>
      </c>
      <c r="P2015" s="3">
        <v>1</v>
      </c>
      <c r="Q2015" s="3">
        <v>6442.8048436619702</v>
      </c>
      <c r="R2015" s="3">
        <v>5</v>
      </c>
      <c r="S2015" s="3">
        <v>0</v>
      </c>
      <c r="T2015" s="3">
        <v>0</v>
      </c>
      <c r="U2015" s="3">
        <v>6574.4930253684597</v>
      </c>
      <c r="V2015" s="3">
        <v>1</v>
      </c>
    </row>
    <row r="2016" spans="1:22" ht="21.75" customHeight="1" x14ac:dyDescent="0.3">
      <c r="A2016" s="3" t="s">
        <v>2042</v>
      </c>
      <c r="B2016" s="3">
        <v>47</v>
      </c>
      <c r="C2016" s="3" t="s">
        <v>23</v>
      </c>
      <c r="D2016" s="3" t="s">
        <v>24</v>
      </c>
      <c r="E2016" s="3">
        <v>38896.725362149104</v>
      </c>
      <c r="F2016" s="3">
        <v>216</v>
      </c>
      <c r="G2016" s="3">
        <v>685.93137509663995</v>
      </c>
      <c r="H2016" s="3">
        <v>8</v>
      </c>
      <c r="I2016" s="3">
        <v>584.84206856192304</v>
      </c>
      <c r="J2016" s="3">
        <v>11</v>
      </c>
      <c r="K2016" s="3">
        <v>478.61776183280199</v>
      </c>
      <c r="L2016" s="3">
        <v>53</v>
      </c>
      <c r="M2016" s="3">
        <v>18</v>
      </c>
      <c r="N2016" s="3">
        <v>0</v>
      </c>
      <c r="O2016" s="3">
        <v>823</v>
      </c>
      <c r="P2016" s="3">
        <v>4</v>
      </c>
      <c r="Q2016" s="3">
        <v>13469.3530132093</v>
      </c>
      <c r="R2016" s="3">
        <v>0</v>
      </c>
      <c r="S2016" s="3">
        <v>0</v>
      </c>
      <c r="T2016" s="3">
        <v>0</v>
      </c>
      <c r="U2016" s="3">
        <v>7798.5552186780496</v>
      </c>
      <c r="V2016" s="3">
        <v>0</v>
      </c>
    </row>
    <row r="2017" spans="1:22" ht="21.75" customHeight="1" x14ac:dyDescent="0.3">
      <c r="A2017" s="3" t="s">
        <v>2043</v>
      </c>
      <c r="B2017" s="3">
        <v>39</v>
      </c>
      <c r="C2017" s="3" t="s">
        <v>28</v>
      </c>
      <c r="D2017" s="3" t="s">
        <v>24</v>
      </c>
      <c r="E2017" s="3">
        <v>30179.207459760401</v>
      </c>
      <c r="F2017" s="3">
        <v>169</v>
      </c>
      <c r="G2017" s="3">
        <v>2333.8701879221098</v>
      </c>
      <c r="H2017" s="3">
        <v>9</v>
      </c>
      <c r="I2017" s="3">
        <v>729.71396791042196</v>
      </c>
      <c r="J2017" s="3">
        <v>40</v>
      </c>
      <c r="K2017" s="3">
        <v>685.21322798379504</v>
      </c>
      <c r="L2017" s="3">
        <v>31</v>
      </c>
      <c r="M2017" s="3">
        <v>9</v>
      </c>
      <c r="N2017" s="3">
        <v>5</v>
      </c>
      <c r="O2017" s="3">
        <v>532</v>
      </c>
      <c r="P2017" s="3">
        <v>5</v>
      </c>
      <c r="Q2017" s="3">
        <v>5448.9056895283002</v>
      </c>
      <c r="R2017" s="3">
        <v>7</v>
      </c>
      <c r="S2017" s="3">
        <v>0</v>
      </c>
      <c r="T2017" s="3">
        <v>0</v>
      </c>
      <c r="U2017" s="3">
        <v>9848.1419522136803</v>
      </c>
      <c r="V2017" s="3">
        <v>1</v>
      </c>
    </row>
    <row r="2018" spans="1:22" ht="21.75" customHeight="1" x14ac:dyDescent="0.3">
      <c r="A2018" s="3" t="s">
        <v>2044</v>
      </c>
      <c r="B2018" s="3">
        <v>66</v>
      </c>
      <c r="C2018" s="3" t="s">
        <v>28</v>
      </c>
      <c r="D2018" s="3" t="s">
        <v>24</v>
      </c>
      <c r="E2018" s="3">
        <v>78009.879875487502</v>
      </c>
      <c r="F2018" s="3">
        <v>35</v>
      </c>
      <c r="G2018" s="3">
        <v>1528.63993423171</v>
      </c>
      <c r="H2018" s="3">
        <v>7</v>
      </c>
      <c r="I2018" s="3">
        <v>937.883203147877</v>
      </c>
      <c r="J2018" s="3">
        <v>48</v>
      </c>
      <c r="K2018" s="3">
        <v>455.30790381929302</v>
      </c>
      <c r="L2018" s="3">
        <v>21</v>
      </c>
      <c r="M2018" s="3">
        <v>11</v>
      </c>
      <c r="N2018" s="3">
        <v>3</v>
      </c>
      <c r="O2018" s="3">
        <v>587</v>
      </c>
      <c r="P2018" s="3">
        <v>0</v>
      </c>
      <c r="Q2018" s="3">
        <v>0</v>
      </c>
      <c r="R2018" s="3">
        <v>7</v>
      </c>
      <c r="S2018" s="3">
        <v>0</v>
      </c>
      <c r="T2018" s="3">
        <v>0</v>
      </c>
      <c r="U2018" s="3">
        <v>9329.8686137677996</v>
      </c>
      <c r="V2018" s="3">
        <v>1</v>
      </c>
    </row>
    <row r="2019" spans="1:22" ht="21.75" customHeight="1" x14ac:dyDescent="0.3">
      <c r="A2019" s="3" t="s">
        <v>2045</v>
      </c>
      <c r="B2019" s="3">
        <v>26</v>
      </c>
      <c r="C2019" s="3" t="s">
        <v>23</v>
      </c>
      <c r="D2019" s="3" t="s">
        <v>26</v>
      </c>
      <c r="E2019" s="3">
        <v>54441.148119564801</v>
      </c>
      <c r="F2019" s="3">
        <v>26</v>
      </c>
      <c r="G2019" s="3">
        <v>924.21317360628905</v>
      </c>
      <c r="H2019" s="3">
        <v>6</v>
      </c>
      <c r="I2019" s="3">
        <v>497.94750169895298</v>
      </c>
      <c r="J2019" s="3">
        <v>45</v>
      </c>
      <c r="K2019" s="3">
        <v>63.282753678755597</v>
      </c>
      <c r="L2019" s="3">
        <v>7</v>
      </c>
      <c r="M2019" s="3">
        <v>17</v>
      </c>
      <c r="N2019" s="3">
        <v>9</v>
      </c>
      <c r="O2019" s="3">
        <v>797</v>
      </c>
      <c r="P2019" s="3">
        <v>3</v>
      </c>
      <c r="Q2019" s="3">
        <v>9141.0943758716803</v>
      </c>
      <c r="R2019" s="3">
        <v>1</v>
      </c>
      <c r="S2019" s="3">
        <v>0</v>
      </c>
      <c r="T2019" s="3">
        <v>0</v>
      </c>
      <c r="U2019" s="3">
        <v>13833.7387045131</v>
      </c>
      <c r="V2019" s="3">
        <v>0</v>
      </c>
    </row>
    <row r="2020" spans="1:22" ht="21.75" customHeight="1" x14ac:dyDescent="0.3">
      <c r="A2020" s="3" t="s">
        <v>2046</v>
      </c>
      <c r="B2020" s="3">
        <v>30</v>
      </c>
      <c r="C2020" s="3" t="s">
        <v>23</v>
      </c>
      <c r="D2020" s="3" t="s">
        <v>24</v>
      </c>
      <c r="E2020" s="3">
        <v>57145.429243850798</v>
      </c>
      <c r="F2020" s="3">
        <v>63</v>
      </c>
      <c r="G2020" s="3">
        <v>1861.9881778095701</v>
      </c>
      <c r="H2020" s="3">
        <v>1</v>
      </c>
      <c r="I2020" s="3">
        <v>1181.26247481985</v>
      </c>
      <c r="J2020" s="3">
        <v>6</v>
      </c>
      <c r="K2020" s="3">
        <v>742.43345523670405</v>
      </c>
      <c r="L2020" s="3">
        <v>65</v>
      </c>
      <c r="M2020" s="3">
        <v>18</v>
      </c>
      <c r="N2020" s="3">
        <v>3</v>
      </c>
      <c r="O2020" s="3">
        <v>675</v>
      </c>
      <c r="P2020" s="3">
        <v>0</v>
      </c>
      <c r="Q2020" s="3">
        <v>8718.52540260145</v>
      </c>
      <c r="R2020" s="3">
        <v>5</v>
      </c>
      <c r="S2020" s="3">
        <v>0</v>
      </c>
      <c r="T2020" s="3">
        <v>0</v>
      </c>
      <c r="U2020" s="3">
        <v>8190.82883622177</v>
      </c>
      <c r="V2020" s="3">
        <v>1</v>
      </c>
    </row>
    <row r="2021" spans="1:22" ht="21.75" customHeight="1" x14ac:dyDescent="0.3">
      <c r="A2021" s="3" t="s">
        <v>2047</v>
      </c>
      <c r="B2021" s="3">
        <v>39</v>
      </c>
      <c r="C2021" s="3" t="s">
        <v>31</v>
      </c>
      <c r="D2021" s="3" t="s">
        <v>26</v>
      </c>
      <c r="E2021" s="3">
        <v>57922.661492595696</v>
      </c>
      <c r="F2021" s="3">
        <v>57</v>
      </c>
      <c r="G2021" s="3">
        <v>1013.83846509261</v>
      </c>
      <c r="H2021" s="3">
        <v>1</v>
      </c>
      <c r="I2021" s="3">
        <v>1214.9181816645701</v>
      </c>
      <c r="J2021" s="3">
        <v>35</v>
      </c>
      <c r="K2021" s="3">
        <v>308.94363420196697</v>
      </c>
      <c r="L2021" s="3">
        <v>13</v>
      </c>
      <c r="M2021" s="3">
        <v>3</v>
      </c>
      <c r="N2021" s="3">
        <v>3</v>
      </c>
      <c r="O2021" s="3">
        <v>386</v>
      </c>
      <c r="P2021" s="3">
        <v>2</v>
      </c>
      <c r="Q2021" s="3">
        <v>14060.5701953606</v>
      </c>
      <c r="R2021" s="3">
        <v>0</v>
      </c>
      <c r="S2021" s="3">
        <v>0</v>
      </c>
      <c r="T2021" s="3">
        <v>0</v>
      </c>
      <c r="U2021" s="3">
        <v>6917.3595582795997</v>
      </c>
      <c r="V2021" s="3">
        <v>1</v>
      </c>
    </row>
    <row r="2022" spans="1:22" ht="21.75" customHeight="1" x14ac:dyDescent="0.3">
      <c r="A2022" s="3" t="s">
        <v>2048</v>
      </c>
      <c r="B2022" s="3">
        <v>35</v>
      </c>
      <c r="C2022" s="3" t="s">
        <v>23</v>
      </c>
      <c r="D2022" s="3" t="s">
        <v>33</v>
      </c>
      <c r="E2022" s="3">
        <v>28355.2934255367</v>
      </c>
      <c r="F2022" s="3">
        <v>191</v>
      </c>
      <c r="G2022" s="3">
        <v>502.32157333571899</v>
      </c>
      <c r="H2022" s="3">
        <v>3</v>
      </c>
      <c r="I2022" s="3">
        <v>1012.27241915556</v>
      </c>
      <c r="J2022" s="3">
        <v>28</v>
      </c>
      <c r="K2022" s="3">
        <v>601.48090780185396</v>
      </c>
      <c r="L2022" s="3">
        <v>4</v>
      </c>
      <c r="M2022" s="3">
        <v>18</v>
      </c>
      <c r="N2022" s="3">
        <v>0</v>
      </c>
      <c r="O2022" s="3">
        <v>469</v>
      </c>
      <c r="P2022" s="3">
        <v>0</v>
      </c>
      <c r="Q2022" s="3">
        <v>18966.6370735276</v>
      </c>
      <c r="R2022" s="3">
        <v>4</v>
      </c>
      <c r="S2022" s="3">
        <v>0</v>
      </c>
      <c r="T2022" s="3">
        <v>0</v>
      </c>
      <c r="U2022" s="3">
        <v>8348.6753595256105</v>
      </c>
      <c r="V2022" s="3">
        <v>1</v>
      </c>
    </row>
    <row r="2023" spans="1:22" ht="21.75" customHeight="1" x14ac:dyDescent="0.3">
      <c r="A2023" s="3" t="s">
        <v>2049</v>
      </c>
      <c r="B2023" s="3">
        <v>23</v>
      </c>
      <c r="C2023" s="3" t="s">
        <v>23</v>
      </c>
      <c r="D2023" s="3" t="s">
        <v>33</v>
      </c>
      <c r="E2023" s="3">
        <v>76986.978512303598</v>
      </c>
      <c r="F2023" s="3">
        <v>86</v>
      </c>
      <c r="G2023" s="3">
        <v>2313.3689780047998</v>
      </c>
      <c r="H2023" s="3">
        <v>8</v>
      </c>
      <c r="I2023" s="3">
        <v>824.45673425876896</v>
      </c>
      <c r="J2023" s="3">
        <v>28</v>
      </c>
      <c r="K2023" s="3">
        <v>625.87540905138496</v>
      </c>
      <c r="L2023" s="3">
        <v>12</v>
      </c>
      <c r="M2023" s="3">
        <v>13</v>
      </c>
      <c r="N2023" s="3">
        <v>4</v>
      </c>
      <c r="O2023" s="3">
        <v>528</v>
      </c>
      <c r="P2023" s="3">
        <v>0</v>
      </c>
      <c r="Q2023" s="3">
        <v>12644.585399052899</v>
      </c>
      <c r="R2023" s="3">
        <v>4</v>
      </c>
      <c r="S2023" s="3">
        <v>0</v>
      </c>
      <c r="T2023" s="3">
        <v>0</v>
      </c>
      <c r="U2023" s="3">
        <v>10909.4870166986</v>
      </c>
      <c r="V2023" s="3">
        <v>1</v>
      </c>
    </row>
    <row r="2024" spans="1:22" ht="21.75" customHeight="1" x14ac:dyDescent="0.3">
      <c r="A2024" s="3" t="s">
        <v>2050</v>
      </c>
      <c r="B2024" s="3">
        <v>25</v>
      </c>
      <c r="C2024" s="3" t="s">
        <v>23</v>
      </c>
      <c r="D2024" s="3" t="s">
        <v>26</v>
      </c>
      <c r="E2024" s="3">
        <v>42737.037207003799</v>
      </c>
      <c r="F2024" s="3">
        <v>227</v>
      </c>
      <c r="G2024" s="3">
        <v>2434.0249721451801</v>
      </c>
      <c r="H2024" s="3">
        <v>8</v>
      </c>
      <c r="I2024" s="3">
        <v>20</v>
      </c>
      <c r="J2024" s="3">
        <v>25</v>
      </c>
      <c r="K2024" s="3">
        <v>393.08355114947602</v>
      </c>
      <c r="L2024" s="3">
        <v>76</v>
      </c>
      <c r="M2024" s="3">
        <v>7</v>
      </c>
      <c r="N2024" s="3">
        <v>8</v>
      </c>
      <c r="O2024" s="3">
        <v>893</v>
      </c>
      <c r="P2024" s="3">
        <v>0</v>
      </c>
      <c r="Q2024" s="3">
        <v>8105.43663344163</v>
      </c>
      <c r="R2024" s="3">
        <v>2</v>
      </c>
      <c r="S2024" s="3">
        <v>0</v>
      </c>
      <c r="T2024" s="3">
        <v>0</v>
      </c>
      <c r="U2024" s="3">
        <v>17161.871408013802</v>
      </c>
      <c r="V2024" s="3">
        <v>0</v>
      </c>
    </row>
    <row r="2025" spans="1:22" ht="21.75" customHeight="1" x14ac:dyDescent="0.3">
      <c r="A2025" s="3" t="s">
        <v>2051</v>
      </c>
      <c r="B2025" s="3">
        <v>41</v>
      </c>
      <c r="C2025" s="3" t="s">
        <v>31</v>
      </c>
      <c r="D2025" s="3" t="s">
        <v>26</v>
      </c>
      <c r="E2025" s="3">
        <v>64796.756070721</v>
      </c>
      <c r="F2025" s="3">
        <v>225</v>
      </c>
      <c r="G2025" s="3">
        <v>1884.9080425350501</v>
      </c>
      <c r="H2025" s="3">
        <v>7</v>
      </c>
      <c r="I2025" s="3">
        <v>948.50189642906196</v>
      </c>
      <c r="J2025" s="3">
        <v>26</v>
      </c>
      <c r="K2025" s="3">
        <v>271.12362027358898</v>
      </c>
      <c r="L2025" s="3">
        <v>23</v>
      </c>
      <c r="M2025" s="3">
        <v>3</v>
      </c>
      <c r="N2025" s="3">
        <v>2</v>
      </c>
      <c r="O2025" s="3">
        <v>510</v>
      </c>
      <c r="P2025" s="3">
        <v>1</v>
      </c>
      <c r="Q2025" s="3">
        <v>7066.1903181553198</v>
      </c>
      <c r="R2025" s="3">
        <v>2</v>
      </c>
      <c r="S2025" s="3">
        <v>0</v>
      </c>
      <c r="T2025" s="3">
        <v>0</v>
      </c>
      <c r="U2025" s="3">
        <v>9503.4048017783007</v>
      </c>
      <c r="V2025" s="3">
        <v>1</v>
      </c>
    </row>
    <row r="2026" spans="1:22" ht="21.75" customHeight="1" x14ac:dyDescent="0.3">
      <c r="A2026" s="3" t="s">
        <v>2052</v>
      </c>
      <c r="B2026" s="3">
        <v>45</v>
      </c>
      <c r="C2026" s="3" t="s">
        <v>23</v>
      </c>
      <c r="D2026" s="3" t="s">
        <v>26</v>
      </c>
      <c r="E2026" s="3">
        <v>76251.788661682003</v>
      </c>
      <c r="F2026" s="3">
        <v>170</v>
      </c>
      <c r="G2026" s="3">
        <v>272.31773371929199</v>
      </c>
      <c r="H2026" s="3">
        <v>10</v>
      </c>
      <c r="I2026" s="3">
        <v>663.03435816989804</v>
      </c>
      <c r="J2026" s="3">
        <v>23</v>
      </c>
      <c r="K2026" s="3">
        <v>380.442957050806</v>
      </c>
      <c r="L2026" s="3">
        <v>34</v>
      </c>
      <c r="M2026" s="3">
        <v>15</v>
      </c>
      <c r="N2026" s="3">
        <v>1</v>
      </c>
      <c r="O2026" s="3">
        <v>792</v>
      </c>
      <c r="P2026" s="3">
        <v>1</v>
      </c>
      <c r="Q2026" s="3">
        <v>18992.739497697599</v>
      </c>
      <c r="R2026" s="3">
        <v>7</v>
      </c>
      <c r="S2026" s="3">
        <v>0</v>
      </c>
      <c r="T2026" s="3">
        <v>0</v>
      </c>
      <c r="U2026" s="3">
        <v>8824.4926816384796</v>
      </c>
      <c r="V2026" s="3">
        <v>1</v>
      </c>
    </row>
    <row r="2027" spans="1:22" ht="21.75" customHeight="1" x14ac:dyDescent="0.3">
      <c r="A2027" s="3" t="s">
        <v>2053</v>
      </c>
      <c r="B2027" s="3">
        <v>22</v>
      </c>
      <c r="C2027" s="3" t="s">
        <v>28</v>
      </c>
      <c r="D2027" s="3" t="s">
        <v>26</v>
      </c>
      <c r="E2027" s="3">
        <v>51464.768576327602</v>
      </c>
      <c r="F2027" s="3">
        <v>188</v>
      </c>
      <c r="G2027" s="3">
        <v>2980.1405111557701</v>
      </c>
      <c r="H2027" s="3">
        <v>4</v>
      </c>
      <c r="I2027" s="3">
        <v>713.803956003861</v>
      </c>
      <c r="J2027" s="3">
        <v>30</v>
      </c>
      <c r="K2027" s="3">
        <v>899.14767512922106</v>
      </c>
      <c r="L2027" s="3">
        <v>77</v>
      </c>
      <c r="M2027" s="3">
        <v>11</v>
      </c>
      <c r="N2027" s="3">
        <v>1</v>
      </c>
      <c r="O2027" s="3">
        <v>839</v>
      </c>
      <c r="P2027" s="3">
        <v>0</v>
      </c>
      <c r="Q2027" s="3">
        <v>16121.7525522662</v>
      </c>
      <c r="R2027" s="3">
        <v>6</v>
      </c>
      <c r="S2027" s="3">
        <v>0</v>
      </c>
      <c r="T2027" s="3">
        <v>0</v>
      </c>
      <c r="U2027" s="3">
        <v>12722.228078086</v>
      </c>
      <c r="V2027" s="3">
        <v>1</v>
      </c>
    </row>
    <row r="2028" spans="1:22" ht="21.75" customHeight="1" x14ac:dyDescent="0.3">
      <c r="A2028" s="3" t="s">
        <v>2054</v>
      </c>
      <c r="B2028" s="3">
        <v>60</v>
      </c>
      <c r="C2028" s="3" t="s">
        <v>31</v>
      </c>
      <c r="D2028" s="3" t="s">
        <v>24</v>
      </c>
      <c r="E2028" s="3">
        <v>28733.388642767899</v>
      </c>
      <c r="F2028" s="3">
        <v>121</v>
      </c>
      <c r="G2028" s="3">
        <v>2952.8302930903901</v>
      </c>
      <c r="H2028" s="3">
        <v>6</v>
      </c>
      <c r="I2028" s="3">
        <v>135.91793431701399</v>
      </c>
      <c r="J2028" s="3">
        <v>6</v>
      </c>
      <c r="K2028" s="3">
        <v>262.81807315654299</v>
      </c>
      <c r="L2028" s="3">
        <v>67</v>
      </c>
      <c r="M2028" s="3">
        <v>17</v>
      </c>
      <c r="N2028" s="3">
        <v>9</v>
      </c>
      <c r="O2028" s="3">
        <v>321</v>
      </c>
      <c r="P2028" s="3">
        <v>2</v>
      </c>
      <c r="Q2028" s="3">
        <v>6700.0285321335105</v>
      </c>
      <c r="R2028" s="3">
        <v>0</v>
      </c>
      <c r="S2028" s="3">
        <v>0</v>
      </c>
      <c r="T2028" s="3">
        <v>0</v>
      </c>
      <c r="U2028" s="3">
        <v>5893.2254731515304</v>
      </c>
      <c r="V2028" s="3">
        <v>1</v>
      </c>
    </row>
    <row r="2029" spans="1:22" ht="21.75" customHeight="1" x14ac:dyDescent="0.3">
      <c r="A2029" s="3" t="s">
        <v>2055</v>
      </c>
      <c r="B2029" s="3">
        <v>61</v>
      </c>
      <c r="C2029" s="3" t="s">
        <v>31</v>
      </c>
      <c r="D2029" s="3" t="s">
        <v>33</v>
      </c>
      <c r="E2029" s="3">
        <v>10000</v>
      </c>
      <c r="F2029" s="3">
        <v>74</v>
      </c>
      <c r="G2029" s="3">
        <v>2518.4367874541899</v>
      </c>
      <c r="H2029" s="3">
        <v>11</v>
      </c>
      <c r="I2029" s="3">
        <v>972.75597005596705</v>
      </c>
      <c r="J2029" s="3">
        <v>16</v>
      </c>
      <c r="K2029" s="3">
        <v>224.73486601114001</v>
      </c>
      <c r="L2029" s="3">
        <v>25</v>
      </c>
      <c r="M2029" s="3">
        <v>11</v>
      </c>
      <c r="N2029" s="3">
        <v>6</v>
      </c>
      <c r="O2029" s="3">
        <v>601</v>
      </c>
      <c r="P2029" s="3">
        <v>2</v>
      </c>
      <c r="Q2029" s="3">
        <v>3803.7201414056599</v>
      </c>
      <c r="R2029" s="3">
        <v>5</v>
      </c>
      <c r="S2029" s="3">
        <v>0</v>
      </c>
      <c r="T2029" s="3">
        <v>0</v>
      </c>
      <c r="U2029" s="3">
        <v>7574.1861933953696</v>
      </c>
      <c r="V2029" s="3">
        <v>1</v>
      </c>
    </row>
    <row r="2030" spans="1:22" ht="21.75" customHeight="1" x14ac:dyDescent="0.3">
      <c r="A2030" s="3" t="s">
        <v>2056</v>
      </c>
      <c r="B2030" s="3">
        <v>33</v>
      </c>
      <c r="C2030" s="3" t="s">
        <v>28</v>
      </c>
      <c r="D2030" s="3" t="s">
        <v>24</v>
      </c>
      <c r="E2030" s="3">
        <v>49308.515432565102</v>
      </c>
      <c r="F2030" s="3">
        <v>76</v>
      </c>
      <c r="G2030" s="3">
        <v>1743.00184811791</v>
      </c>
      <c r="H2030" s="3">
        <v>8</v>
      </c>
      <c r="I2030" s="3">
        <v>292.99663361056599</v>
      </c>
      <c r="J2030" s="3">
        <v>48</v>
      </c>
      <c r="K2030" s="3">
        <v>547.68267916090804</v>
      </c>
      <c r="L2030" s="3">
        <v>73</v>
      </c>
      <c r="M2030" s="3">
        <v>17</v>
      </c>
      <c r="N2030" s="3">
        <v>5</v>
      </c>
      <c r="O2030" s="3">
        <v>331</v>
      </c>
      <c r="P2030" s="3">
        <v>4</v>
      </c>
      <c r="Q2030" s="3">
        <v>6690.62886616992</v>
      </c>
      <c r="R2030" s="3">
        <v>5</v>
      </c>
      <c r="S2030" s="3">
        <v>0</v>
      </c>
      <c r="T2030" s="3">
        <v>0</v>
      </c>
      <c r="U2030" s="3">
        <v>9374.9572295873404</v>
      </c>
      <c r="V2030" s="3">
        <v>1</v>
      </c>
    </row>
    <row r="2031" spans="1:22" ht="21.75" customHeight="1" x14ac:dyDescent="0.3">
      <c r="A2031" s="3" t="s">
        <v>2057</v>
      </c>
      <c r="B2031" s="3">
        <v>30</v>
      </c>
      <c r="C2031" s="3" t="s">
        <v>28</v>
      </c>
      <c r="D2031" s="3" t="s">
        <v>26</v>
      </c>
      <c r="E2031" s="3">
        <v>54502.600059185999</v>
      </c>
      <c r="F2031" s="3">
        <v>131</v>
      </c>
      <c r="G2031" s="3">
        <v>1572.8595070945801</v>
      </c>
      <c r="H2031" s="3">
        <v>2</v>
      </c>
      <c r="I2031" s="3">
        <v>841.44859109698803</v>
      </c>
      <c r="J2031" s="3">
        <v>32</v>
      </c>
      <c r="K2031" s="3">
        <v>446.73962809538199</v>
      </c>
      <c r="L2031" s="3">
        <v>37</v>
      </c>
      <c r="M2031" s="3">
        <v>3</v>
      </c>
      <c r="N2031" s="3">
        <v>1</v>
      </c>
      <c r="O2031" s="3">
        <v>610</v>
      </c>
      <c r="P2031" s="3">
        <v>0</v>
      </c>
      <c r="Q2031" s="3">
        <v>17933.511078955202</v>
      </c>
      <c r="R2031" s="3">
        <v>3</v>
      </c>
      <c r="S2031" s="3">
        <v>0</v>
      </c>
      <c r="T2031" s="3">
        <v>0</v>
      </c>
      <c r="U2031" s="3">
        <v>4404.2263237029401</v>
      </c>
      <c r="V2031" s="3">
        <v>0</v>
      </c>
    </row>
    <row r="2032" spans="1:22" ht="21.75" customHeight="1" x14ac:dyDescent="0.3">
      <c r="A2032" s="3" t="s">
        <v>2058</v>
      </c>
      <c r="B2032" s="3">
        <v>37</v>
      </c>
      <c r="C2032" s="3" t="s">
        <v>28</v>
      </c>
      <c r="D2032" s="3" t="s">
        <v>24</v>
      </c>
      <c r="E2032" s="3">
        <v>39546.047593658899</v>
      </c>
      <c r="F2032" s="3">
        <v>87</v>
      </c>
      <c r="G2032" s="3">
        <v>1849.82839165988</v>
      </c>
      <c r="H2032" s="3">
        <v>3</v>
      </c>
      <c r="I2032" s="3">
        <v>1116.63011866844</v>
      </c>
      <c r="J2032" s="3">
        <v>33</v>
      </c>
      <c r="K2032" s="3">
        <v>397.52400989938502</v>
      </c>
      <c r="L2032" s="3">
        <v>33</v>
      </c>
      <c r="M2032" s="3">
        <v>15</v>
      </c>
      <c r="N2032" s="3">
        <v>0</v>
      </c>
      <c r="O2032" s="3">
        <v>644</v>
      </c>
      <c r="P2032" s="3">
        <v>4</v>
      </c>
      <c r="Q2032" s="3">
        <v>6335.7149407547004</v>
      </c>
      <c r="R2032" s="3">
        <v>6</v>
      </c>
      <c r="S2032" s="3">
        <v>0</v>
      </c>
      <c r="T2032" s="3">
        <v>0</v>
      </c>
      <c r="U2032" s="3">
        <v>1894.3431496893199</v>
      </c>
      <c r="V2032" s="3">
        <v>1</v>
      </c>
    </row>
    <row r="2033" spans="1:22" ht="21.75" customHeight="1" x14ac:dyDescent="0.3">
      <c r="A2033" s="3" t="s">
        <v>2059</v>
      </c>
      <c r="B2033" s="3">
        <v>31</v>
      </c>
      <c r="C2033" s="3" t="s">
        <v>23</v>
      </c>
      <c r="D2033" s="3" t="s">
        <v>24</v>
      </c>
      <c r="E2033" s="3">
        <v>52442.3381622245</v>
      </c>
      <c r="F2033" s="3">
        <v>155</v>
      </c>
      <c r="G2033" s="3">
        <v>586.72295449834905</v>
      </c>
      <c r="H2033" s="3">
        <v>1</v>
      </c>
      <c r="I2033" s="3">
        <v>635.73513653885698</v>
      </c>
      <c r="J2033" s="3">
        <v>17</v>
      </c>
      <c r="K2033" s="3">
        <v>274.31746044831101</v>
      </c>
      <c r="L2033" s="3">
        <v>33</v>
      </c>
      <c r="M2033" s="3">
        <v>17</v>
      </c>
      <c r="N2033" s="3">
        <v>6</v>
      </c>
      <c r="O2033" s="3">
        <v>436</v>
      </c>
      <c r="P2033" s="3">
        <v>3</v>
      </c>
      <c r="Q2033" s="3">
        <v>14760.167570612301</v>
      </c>
      <c r="R2033" s="3">
        <v>5</v>
      </c>
      <c r="S2033" s="3">
        <v>0</v>
      </c>
      <c r="T2033" s="3">
        <v>0</v>
      </c>
      <c r="U2033" s="3">
        <v>10782.660663520899</v>
      </c>
      <c r="V2033" s="3">
        <v>1</v>
      </c>
    </row>
    <row r="2034" spans="1:22" ht="21.75" customHeight="1" x14ac:dyDescent="0.3">
      <c r="A2034" s="3" t="s">
        <v>2060</v>
      </c>
      <c r="B2034" s="3">
        <v>42</v>
      </c>
      <c r="C2034" s="3" t="s">
        <v>28</v>
      </c>
      <c r="D2034" s="3" t="s">
        <v>33</v>
      </c>
      <c r="E2034" s="3">
        <v>57746.207087078998</v>
      </c>
      <c r="F2034" s="3">
        <v>98</v>
      </c>
      <c r="G2034" s="3">
        <v>1064.0109946980399</v>
      </c>
      <c r="H2034" s="3">
        <v>8</v>
      </c>
      <c r="I2034" s="3">
        <v>1225.6181038299501</v>
      </c>
      <c r="J2034" s="3">
        <v>40</v>
      </c>
      <c r="K2034" s="3">
        <v>494.79051009721701</v>
      </c>
      <c r="L2034" s="3">
        <v>18</v>
      </c>
      <c r="M2034" s="3">
        <v>18</v>
      </c>
      <c r="N2034" s="3">
        <v>5</v>
      </c>
      <c r="O2034" s="3">
        <v>783</v>
      </c>
      <c r="P2034" s="3">
        <v>2</v>
      </c>
      <c r="Q2034" s="3">
        <v>22157.200589500801</v>
      </c>
      <c r="R2034" s="3">
        <v>6</v>
      </c>
      <c r="S2034" s="3">
        <v>0</v>
      </c>
      <c r="T2034" s="3">
        <v>0</v>
      </c>
      <c r="U2034" s="3">
        <v>3594.8220486011401</v>
      </c>
      <c r="V2034" s="3">
        <v>1</v>
      </c>
    </row>
    <row r="2035" spans="1:22" ht="21.75" customHeight="1" x14ac:dyDescent="0.3">
      <c r="A2035" s="3" t="s">
        <v>2061</v>
      </c>
      <c r="B2035" s="3">
        <v>31</v>
      </c>
      <c r="C2035" s="3" t="s">
        <v>23</v>
      </c>
      <c r="D2035" s="3" t="s">
        <v>24</v>
      </c>
      <c r="E2035" s="3">
        <v>67890.700234303396</v>
      </c>
      <c r="F2035" s="3">
        <v>55</v>
      </c>
      <c r="G2035" s="3">
        <v>1030.9959177850701</v>
      </c>
      <c r="H2035" s="3">
        <v>6</v>
      </c>
      <c r="I2035" s="3">
        <v>538.55336762748698</v>
      </c>
      <c r="J2035" s="3">
        <v>4</v>
      </c>
      <c r="K2035" s="3">
        <v>459.64272151744899</v>
      </c>
      <c r="L2035" s="3">
        <v>2</v>
      </c>
      <c r="M2035" s="3">
        <v>15</v>
      </c>
      <c r="N2035" s="3">
        <v>4</v>
      </c>
      <c r="O2035" s="3">
        <v>811</v>
      </c>
      <c r="P2035" s="3">
        <v>3</v>
      </c>
      <c r="Q2035" s="3">
        <v>7225.5099887883598</v>
      </c>
      <c r="R2035" s="3">
        <v>5</v>
      </c>
      <c r="S2035" s="3">
        <v>0</v>
      </c>
      <c r="T2035" s="3">
        <v>0</v>
      </c>
      <c r="U2035" s="3">
        <v>12376.962074532001</v>
      </c>
      <c r="V2035" s="3">
        <v>1</v>
      </c>
    </row>
    <row r="2036" spans="1:22" ht="21.75" customHeight="1" x14ac:dyDescent="0.3">
      <c r="A2036" s="3" t="s">
        <v>2062</v>
      </c>
      <c r="B2036" s="3">
        <v>32</v>
      </c>
      <c r="C2036" s="3" t="s">
        <v>31</v>
      </c>
      <c r="D2036" s="3" t="s">
        <v>33</v>
      </c>
      <c r="E2036" s="3">
        <v>45885.822959728197</v>
      </c>
      <c r="F2036" s="3">
        <v>191</v>
      </c>
      <c r="G2036" s="3">
        <v>1985.73517455605</v>
      </c>
      <c r="H2036" s="3">
        <v>5</v>
      </c>
      <c r="I2036" s="3">
        <v>1010.15157685585</v>
      </c>
      <c r="J2036" s="3">
        <v>0</v>
      </c>
      <c r="K2036" s="3">
        <v>834.21879577373295</v>
      </c>
      <c r="L2036" s="3">
        <v>35</v>
      </c>
      <c r="M2036" s="3">
        <v>2</v>
      </c>
      <c r="N2036" s="3">
        <v>4</v>
      </c>
      <c r="O2036" s="3">
        <v>876</v>
      </c>
      <c r="P2036" s="3">
        <v>3</v>
      </c>
      <c r="Q2036" s="3">
        <v>9738.3385704420107</v>
      </c>
      <c r="R2036" s="3">
        <v>4</v>
      </c>
      <c r="S2036" s="3">
        <v>0</v>
      </c>
      <c r="T2036" s="3">
        <v>0</v>
      </c>
      <c r="U2036" s="3">
        <v>6338.7717841084204</v>
      </c>
      <c r="V2036" s="3">
        <v>1</v>
      </c>
    </row>
    <row r="2037" spans="1:22" ht="21.75" customHeight="1" x14ac:dyDescent="0.3">
      <c r="A2037" s="3" t="s">
        <v>2063</v>
      </c>
      <c r="B2037" s="3">
        <v>44</v>
      </c>
      <c r="C2037" s="3" t="s">
        <v>31</v>
      </c>
      <c r="D2037" s="3" t="s">
        <v>26</v>
      </c>
      <c r="E2037" s="3">
        <v>49183.849877718902</v>
      </c>
      <c r="F2037" s="3">
        <v>176</v>
      </c>
      <c r="G2037" s="3">
        <v>1697.65284356595</v>
      </c>
      <c r="H2037" s="3">
        <v>4</v>
      </c>
      <c r="I2037" s="3">
        <v>343.32498698951503</v>
      </c>
      <c r="J2037" s="3">
        <v>6</v>
      </c>
      <c r="K2037" s="3">
        <v>278.51239524448403</v>
      </c>
      <c r="L2037" s="3">
        <v>3</v>
      </c>
      <c r="M2037" s="3">
        <v>16</v>
      </c>
      <c r="N2037" s="3">
        <v>9</v>
      </c>
      <c r="O2037" s="3">
        <v>890</v>
      </c>
      <c r="P2037" s="3">
        <v>0</v>
      </c>
      <c r="Q2037" s="3">
        <v>11811.3781953411</v>
      </c>
      <c r="R2037" s="3">
        <v>0</v>
      </c>
      <c r="S2037" s="3">
        <v>0</v>
      </c>
      <c r="T2037" s="3">
        <v>0</v>
      </c>
      <c r="U2037" s="3">
        <v>7261.3304420846998</v>
      </c>
      <c r="V2037" s="3">
        <v>0</v>
      </c>
    </row>
    <row r="2038" spans="1:22" ht="21.75" customHeight="1" x14ac:dyDescent="0.3">
      <c r="A2038" s="3" t="s">
        <v>2064</v>
      </c>
      <c r="B2038" s="3">
        <v>64</v>
      </c>
      <c r="C2038" s="3" t="s">
        <v>28</v>
      </c>
      <c r="D2038" s="3" t="s">
        <v>24</v>
      </c>
      <c r="E2038" s="3">
        <v>46785.194070195997</v>
      </c>
      <c r="F2038" s="3">
        <v>112</v>
      </c>
      <c r="G2038" s="3">
        <v>733.370237591045</v>
      </c>
      <c r="H2038" s="3">
        <v>11</v>
      </c>
      <c r="I2038" s="3">
        <v>1160.8956521381799</v>
      </c>
      <c r="J2038" s="3">
        <v>33</v>
      </c>
      <c r="K2038" s="3">
        <v>378.39446054276101</v>
      </c>
      <c r="L2038" s="3">
        <v>25</v>
      </c>
      <c r="M2038" s="3">
        <v>2</v>
      </c>
      <c r="N2038" s="3">
        <v>2</v>
      </c>
      <c r="O2038" s="3">
        <v>727</v>
      </c>
      <c r="P2038" s="3">
        <v>2</v>
      </c>
      <c r="Q2038" s="3">
        <v>2368.2863860512598</v>
      </c>
      <c r="R2038" s="3">
        <v>5</v>
      </c>
      <c r="S2038" s="3">
        <v>0</v>
      </c>
      <c r="T2038" s="3">
        <v>0</v>
      </c>
      <c r="U2038" s="3">
        <v>500</v>
      </c>
      <c r="V2038" s="3">
        <v>1</v>
      </c>
    </row>
    <row r="2039" spans="1:22" ht="21.75" customHeight="1" x14ac:dyDescent="0.3">
      <c r="A2039" s="3" t="s">
        <v>2065</v>
      </c>
      <c r="B2039" s="3">
        <v>38</v>
      </c>
      <c r="C2039" s="3" t="s">
        <v>23</v>
      </c>
      <c r="D2039" s="3" t="s">
        <v>26</v>
      </c>
      <c r="E2039" s="3">
        <v>50604.703399883299</v>
      </c>
      <c r="F2039" s="3">
        <v>204</v>
      </c>
      <c r="G2039" s="3">
        <v>225.920485084745</v>
      </c>
      <c r="H2039" s="3">
        <v>6</v>
      </c>
      <c r="I2039" s="3">
        <v>1106.59663390275</v>
      </c>
      <c r="J2039" s="3">
        <v>2</v>
      </c>
      <c r="K2039" s="3">
        <v>821.08092862140995</v>
      </c>
      <c r="L2039" s="3">
        <v>74</v>
      </c>
      <c r="M2039" s="3">
        <v>12</v>
      </c>
      <c r="N2039" s="3">
        <v>4</v>
      </c>
      <c r="O2039" s="3">
        <v>615</v>
      </c>
      <c r="P2039" s="3">
        <v>4</v>
      </c>
      <c r="Q2039" s="3">
        <v>7739.8775034364899</v>
      </c>
      <c r="R2039" s="3">
        <v>2</v>
      </c>
      <c r="S2039" s="3">
        <v>0</v>
      </c>
      <c r="T2039" s="3">
        <v>0</v>
      </c>
      <c r="U2039" s="3">
        <v>9888.8376585118294</v>
      </c>
      <c r="V2039" s="3">
        <v>0</v>
      </c>
    </row>
    <row r="2040" spans="1:22" ht="21.75" customHeight="1" x14ac:dyDescent="0.3">
      <c r="A2040" s="3" t="s">
        <v>2066</v>
      </c>
      <c r="B2040" s="3">
        <v>65</v>
      </c>
      <c r="C2040" s="3" t="s">
        <v>28</v>
      </c>
      <c r="D2040" s="3" t="s">
        <v>33</v>
      </c>
      <c r="E2040" s="3">
        <v>40762.681143370501</v>
      </c>
      <c r="F2040" s="3">
        <v>62</v>
      </c>
      <c r="G2040" s="3">
        <v>1784.49748388836</v>
      </c>
      <c r="H2040" s="3">
        <v>2</v>
      </c>
      <c r="I2040" s="3">
        <v>963.92527303730503</v>
      </c>
      <c r="J2040" s="3">
        <v>35</v>
      </c>
      <c r="K2040" s="3">
        <v>370.62698284051203</v>
      </c>
      <c r="L2040" s="3">
        <v>2</v>
      </c>
      <c r="M2040" s="3">
        <v>5</v>
      </c>
      <c r="N2040" s="3">
        <v>5</v>
      </c>
      <c r="O2040" s="3">
        <v>362</v>
      </c>
      <c r="P2040" s="3">
        <v>3</v>
      </c>
      <c r="Q2040" s="3">
        <v>13067.9601118992</v>
      </c>
      <c r="R2040" s="3">
        <v>4</v>
      </c>
      <c r="S2040" s="3">
        <v>0</v>
      </c>
      <c r="T2040" s="3">
        <v>0</v>
      </c>
      <c r="U2040" s="3">
        <v>10232.581240944701</v>
      </c>
      <c r="V2040" s="3">
        <v>1</v>
      </c>
    </row>
    <row r="2041" spans="1:22" ht="21.75" customHeight="1" x14ac:dyDescent="0.3">
      <c r="A2041" s="3" t="s">
        <v>2067</v>
      </c>
      <c r="B2041" s="3">
        <v>55</v>
      </c>
      <c r="C2041" s="3" t="s">
        <v>28</v>
      </c>
      <c r="D2041" s="3" t="s">
        <v>26</v>
      </c>
      <c r="E2041" s="3">
        <v>40676.6230790993</v>
      </c>
      <c r="F2041" s="3">
        <v>53</v>
      </c>
      <c r="G2041" s="3">
        <v>649.42812098783895</v>
      </c>
      <c r="H2041" s="3">
        <v>4</v>
      </c>
      <c r="I2041" s="3">
        <v>662.35055218516595</v>
      </c>
      <c r="J2041" s="3">
        <v>34</v>
      </c>
      <c r="K2041" s="3">
        <v>319.57038783978902</v>
      </c>
      <c r="L2041" s="3">
        <v>48</v>
      </c>
      <c r="M2041" s="3">
        <v>18</v>
      </c>
      <c r="N2041" s="3">
        <v>6</v>
      </c>
      <c r="O2041" s="3">
        <v>887</v>
      </c>
      <c r="P2041" s="3">
        <v>0</v>
      </c>
      <c r="Q2041" s="3">
        <v>6165.4079364058498</v>
      </c>
      <c r="R2041" s="3">
        <v>1</v>
      </c>
      <c r="S2041" s="3">
        <v>0</v>
      </c>
      <c r="T2041" s="3">
        <v>0</v>
      </c>
      <c r="U2041" s="3">
        <v>10361.9727935555</v>
      </c>
      <c r="V2041" s="3">
        <v>0</v>
      </c>
    </row>
    <row r="2042" spans="1:22" ht="21.75" customHeight="1" x14ac:dyDescent="0.3">
      <c r="A2042" s="3" t="s">
        <v>2068</v>
      </c>
      <c r="B2042" s="3">
        <v>64</v>
      </c>
      <c r="C2042" s="3" t="s">
        <v>23</v>
      </c>
      <c r="D2042" s="3" t="s">
        <v>26</v>
      </c>
      <c r="E2042" s="3">
        <v>41809.588893098597</v>
      </c>
      <c r="F2042" s="3">
        <v>123</v>
      </c>
      <c r="G2042" s="3">
        <v>495.81423723379697</v>
      </c>
      <c r="H2042" s="3">
        <v>1</v>
      </c>
      <c r="I2042" s="3">
        <v>309.29978180016099</v>
      </c>
      <c r="J2042" s="3">
        <v>11</v>
      </c>
      <c r="K2042" s="3">
        <v>611.67974502437801</v>
      </c>
      <c r="L2042" s="3">
        <v>8</v>
      </c>
      <c r="M2042" s="3">
        <v>8</v>
      </c>
      <c r="N2042" s="3">
        <v>6</v>
      </c>
      <c r="O2042" s="3">
        <v>581</v>
      </c>
      <c r="P2042" s="3">
        <v>1</v>
      </c>
      <c r="Q2042" s="3">
        <v>24824.585609477199</v>
      </c>
      <c r="R2042" s="3">
        <v>6</v>
      </c>
      <c r="S2042" s="3">
        <v>1</v>
      </c>
      <c r="T2042" s="3">
        <v>0</v>
      </c>
      <c r="U2042" s="3">
        <v>11581.022506126101</v>
      </c>
      <c r="V2042" s="3">
        <v>1</v>
      </c>
    </row>
    <row r="2043" spans="1:22" ht="21.75" customHeight="1" x14ac:dyDescent="0.3">
      <c r="A2043" s="3" t="s">
        <v>2069</v>
      </c>
      <c r="B2043" s="3">
        <v>27</v>
      </c>
      <c r="C2043" s="3" t="s">
        <v>28</v>
      </c>
      <c r="D2043" s="3" t="s">
        <v>33</v>
      </c>
      <c r="E2043" s="3">
        <v>52812.792349150899</v>
      </c>
      <c r="F2043" s="3">
        <v>75</v>
      </c>
      <c r="G2043" s="3">
        <v>3177.1809644364598</v>
      </c>
      <c r="H2043" s="3">
        <v>4</v>
      </c>
      <c r="I2043" s="3">
        <v>663.27588967319002</v>
      </c>
      <c r="J2043" s="3">
        <v>14</v>
      </c>
      <c r="K2043" s="3">
        <v>539.61539298449804</v>
      </c>
      <c r="L2043" s="3">
        <v>45</v>
      </c>
      <c r="M2043" s="3">
        <v>18</v>
      </c>
      <c r="N2043" s="3">
        <v>9</v>
      </c>
      <c r="O2043" s="3">
        <v>334</v>
      </c>
      <c r="P2043" s="3">
        <v>2</v>
      </c>
      <c r="Q2043" s="3">
        <v>9045.1013538752704</v>
      </c>
      <c r="R2043" s="3">
        <v>5</v>
      </c>
      <c r="S2043" s="3">
        <v>0</v>
      </c>
      <c r="T2043" s="3">
        <v>0</v>
      </c>
      <c r="U2043" s="3">
        <v>500</v>
      </c>
      <c r="V2043" s="3">
        <v>1</v>
      </c>
    </row>
    <row r="2044" spans="1:22" ht="21.75" customHeight="1" x14ac:dyDescent="0.3">
      <c r="A2044" s="3" t="s">
        <v>2070</v>
      </c>
      <c r="B2044" s="3">
        <v>48</v>
      </c>
      <c r="C2044" s="3" t="s">
        <v>31</v>
      </c>
      <c r="D2044" s="3" t="s">
        <v>26</v>
      </c>
      <c r="E2044" s="3">
        <v>34748.347498679497</v>
      </c>
      <c r="F2044" s="3">
        <v>214</v>
      </c>
      <c r="G2044" s="3">
        <v>3347.7469248513798</v>
      </c>
      <c r="H2044" s="3">
        <v>6</v>
      </c>
      <c r="I2044" s="3">
        <v>1188.6075115118399</v>
      </c>
      <c r="J2044" s="3">
        <v>3</v>
      </c>
      <c r="K2044" s="3">
        <v>422.69379417524499</v>
      </c>
      <c r="L2044" s="3">
        <v>65</v>
      </c>
      <c r="M2044" s="3">
        <v>10</v>
      </c>
      <c r="N2044" s="3">
        <v>9</v>
      </c>
      <c r="O2044" s="3">
        <v>889</v>
      </c>
      <c r="P2044" s="3">
        <v>1</v>
      </c>
      <c r="Q2044" s="3">
        <v>10934.7497052734</v>
      </c>
      <c r="R2044" s="3">
        <v>2</v>
      </c>
      <c r="S2044" s="3">
        <v>1</v>
      </c>
      <c r="T2044" s="3">
        <v>0</v>
      </c>
      <c r="U2044" s="3">
        <v>2338.9314319960699</v>
      </c>
      <c r="V2044" s="3">
        <v>1</v>
      </c>
    </row>
    <row r="2045" spans="1:22" ht="21.75" customHeight="1" x14ac:dyDescent="0.3">
      <c r="A2045" s="3" t="s">
        <v>2071</v>
      </c>
      <c r="B2045" s="3">
        <v>51</v>
      </c>
      <c r="C2045" s="3" t="s">
        <v>28</v>
      </c>
      <c r="D2045" s="3" t="s">
        <v>26</v>
      </c>
      <c r="E2045" s="3">
        <v>41882.109203724598</v>
      </c>
      <c r="F2045" s="3">
        <v>178</v>
      </c>
      <c r="G2045" s="3">
        <v>1140.7664467846901</v>
      </c>
      <c r="H2045" s="3">
        <v>10</v>
      </c>
      <c r="I2045" s="3">
        <v>845.48665504918995</v>
      </c>
      <c r="J2045" s="3">
        <v>32</v>
      </c>
      <c r="K2045" s="3">
        <v>518.89386331176195</v>
      </c>
      <c r="L2045" s="3">
        <v>13</v>
      </c>
      <c r="M2045" s="3">
        <v>2</v>
      </c>
      <c r="N2045" s="3">
        <v>7</v>
      </c>
      <c r="O2045" s="3">
        <v>674</v>
      </c>
      <c r="P2045" s="3">
        <v>5</v>
      </c>
      <c r="Q2045" s="3">
        <v>8554.6587543910791</v>
      </c>
      <c r="R2045" s="3">
        <v>5</v>
      </c>
      <c r="S2045" s="3">
        <v>0</v>
      </c>
      <c r="T2045" s="3">
        <v>0</v>
      </c>
      <c r="U2045" s="3">
        <v>2046.2579893658501</v>
      </c>
      <c r="V2045" s="3">
        <v>1</v>
      </c>
    </row>
    <row r="2046" spans="1:22" ht="21.75" customHeight="1" x14ac:dyDescent="0.3">
      <c r="A2046" s="3" t="s">
        <v>2072</v>
      </c>
      <c r="B2046" s="3">
        <v>63</v>
      </c>
      <c r="C2046" s="3" t="s">
        <v>23</v>
      </c>
      <c r="D2046" s="3" t="s">
        <v>26</v>
      </c>
      <c r="E2046" s="3">
        <v>82554.619408185405</v>
      </c>
      <c r="F2046" s="3">
        <v>214</v>
      </c>
      <c r="G2046" s="3">
        <v>41.2644579553357</v>
      </c>
      <c r="H2046" s="3">
        <v>9</v>
      </c>
      <c r="I2046" s="3">
        <v>256.43707467064303</v>
      </c>
      <c r="J2046" s="3">
        <v>15</v>
      </c>
      <c r="K2046" s="3">
        <v>618.61048724159605</v>
      </c>
      <c r="L2046" s="3">
        <v>2</v>
      </c>
      <c r="M2046" s="3">
        <v>14</v>
      </c>
      <c r="N2046" s="3">
        <v>4</v>
      </c>
      <c r="O2046" s="3">
        <v>562</v>
      </c>
      <c r="P2046" s="3">
        <v>4</v>
      </c>
      <c r="Q2046" s="3">
        <v>10541.616107744499</v>
      </c>
      <c r="R2046" s="3">
        <v>1</v>
      </c>
      <c r="S2046" s="3">
        <v>1</v>
      </c>
      <c r="T2046" s="3">
        <v>0</v>
      </c>
      <c r="U2046" s="3">
        <v>6191.4906994155299</v>
      </c>
      <c r="V2046" s="3">
        <v>1</v>
      </c>
    </row>
    <row r="2047" spans="1:22" ht="21.75" customHeight="1" x14ac:dyDescent="0.3">
      <c r="A2047" s="3" t="s">
        <v>2073</v>
      </c>
      <c r="B2047" s="3">
        <v>37</v>
      </c>
      <c r="C2047" s="3" t="s">
        <v>23</v>
      </c>
      <c r="D2047" s="3" t="s">
        <v>24</v>
      </c>
      <c r="E2047" s="3">
        <v>66135.188129078902</v>
      </c>
      <c r="F2047" s="3">
        <v>170</v>
      </c>
      <c r="G2047" s="3">
        <v>2468.6864875712299</v>
      </c>
      <c r="H2047" s="3">
        <v>10</v>
      </c>
      <c r="I2047" s="3">
        <v>406.34532620302099</v>
      </c>
      <c r="J2047" s="3">
        <v>28</v>
      </c>
      <c r="K2047" s="3">
        <v>540.19490603183306</v>
      </c>
      <c r="L2047" s="3">
        <v>1</v>
      </c>
      <c r="M2047" s="3">
        <v>15</v>
      </c>
      <c r="N2047" s="3">
        <v>3</v>
      </c>
      <c r="O2047" s="3">
        <v>352</v>
      </c>
      <c r="P2047" s="3">
        <v>4</v>
      </c>
      <c r="Q2047" s="3">
        <v>7665.62995822014</v>
      </c>
      <c r="R2047" s="3">
        <v>4</v>
      </c>
      <c r="S2047" s="3">
        <v>0</v>
      </c>
      <c r="T2047" s="3">
        <v>0</v>
      </c>
      <c r="U2047" s="3">
        <v>4040.46553268346</v>
      </c>
      <c r="V2047" s="3">
        <v>1</v>
      </c>
    </row>
    <row r="2048" spans="1:22" ht="21.75" customHeight="1" x14ac:dyDescent="0.3">
      <c r="A2048" s="3" t="s">
        <v>2074</v>
      </c>
      <c r="B2048" s="3">
        <v>25</v>
      </c>
      <c r="C2048" s="3" t="s">
        <v>31</v>
      </c>
      <c r="D2048" s="3" t="s">
        <v>26</v>
      </c>
      <c r="E2048" s="3">
        <v>32772.5406092009</v>
      </c>
      <c r="F2048" s="3">
        <v>9</v>
      </c>
      <c r="G2048" s="3">
        <v>1768.8812820087001</v>
      </c>
      <c r="H2048" s="3">
        <v>6</v>
      </c>
      <c r="I2048" s="3">
        <v>1238.6029902983</v>
      </c>
      <c r="J2048" s="3">
        <v>5</v>
      </c>
      <c r="K2048" s="3">
        <v>644.24557663775602</v>
      </c>
      <c r="L2048" s="3">
        <v>32</v>
      </c>
      <c r="M2048" s="3">
        <v>2</v>
      </c>
      <c r="N2048" s="3">
        <v>6</v>
      </c>
      <c r="O2048" s="3">
        <v>815</v>
      </c>
      <c r="P2048" s="3">
        <v>4</v>
      </c>
      <c r="Q2048" s="3">
        <v>0</v>
      </c>
      <c r="R2048" s="3">
        <v>3</v>
      </c>
      <c r="S2048" s="3">
        <v>0</v>
      </c>
      <c r="T2048" s="3">
        <v>0</v>
      </c>
      <c r="U2048" s="3">
        <v>9534.4814100593394</v>
      </c>
      <c r="V2048" s="3">
        <v>0</v>
      </c>
    </row>
    <row r="2049" spans="1:22" ht="21.75" customHeight="1" x14ac:dyDescent="0.3">
      <c r="A2049" s="3" t="s">
        <v>2075</v>
      </c>
      <c r="B2049" s="3">
        <v>37</v>
      </c>
      <c r="C2049" s="3" t="s">
        <v>23</v>
      </c>
      <c r="D2049" s="3" t="s">
        <v>33</v>
      </c>
      <c r="E2049" s="3">
        <v>65564.112750684202</v>
      </c>
      <c r="F2049" s="3">
        <v>77</v>
      </c>
      <c r="G2049" s="3">
        <v>2116.0136353562302</v>
      </c>
      <c r="H2049" s="3">
        <v>8</v>
      </c>
      <c r="I2049" s="3">
        <v>970.76946324476</v>
      </c>
      <c r="J2049" s="3">
        <v>48</v>
      </c>
      <c r="K2049" s="3">
        <v>452.96934234004198</v>
      </c>
      <c r="L2049" s="3">
        <v>9</v>
      </c>
      <c r="M2049" s="3">
        <v>4</v>
      </c>
      <c r="N2049" s="3">
        <v>1</v>
      </c>
      <c r="O2049" s="3">
        <v>813</v>
      </c>
      <c r="P2049" s="3">
        <v>2</v>
      </c>
      <c r="Q2049" s="3">
        <v>9838.2778316159802</v>
      </c>
      <c r="R2049" s="3">
        <v>6</v>
      </c>
      <c r="S2049" s="3">
        <v>0</v>
      </c>
      <c r="T2049" s="3">
        <v>0</v>
      </c>
      <c r="U2049" s="3">
        <v>7906.3157186319704</v>
      </c>
      <c r="V2049" s="3">
        <v>1</v>
      </c>
    </row>
    <row r="2050" spans="1:22" ht="21.75" customHeight="1" x14ac:dyDescent="0.3">
      <c r="A2050" s="3" t="s">
        <v>2076</v>
      </c>
      <c r="B2050" s="3">
        <v>38</v>
      </c>
      <c r="C2050" s="3" t="s">
        <v>23</v>
      </c>
      <c r="D2050" s="3" t="s">
        <v>24</v>
      </c>
      <c r="E2050" s="3">
        <v>61293.057333506302</v>
      </c>
      <c r="F2050" s="3">
        <v>215</v>
      </c>
      <c r="G2050" s="3">
        <v>992.19720691059104</v>
      </c>
      <c r="H2050" s="3">
        <v>2</v>
      </c>
      <c r="I2050" s="3">
        <v>368.09995774102498</v>
      </c>
      <c r="J2050" s="3">
        <v>36</v>
      </c>
      <c r="K2050" s="3">
        <v>242.55986353210699</v>
      </c>
      <c r="L2050" s="3">
        <v>52</v>
      </c>
      <c r="M2050" s="3">
        <v>6</v>
      </c>
      <c r="N2050" s="3">
        <v>7</v>
      </c>
      <c r="O2050" s="3">
        <v>590</v>
      </c>
      <c r="P2050" s="3">
        <v>3</v>
      </c>
      <c r="Q2050" s="3">
        <v>22841.481246997999</v>
      </c>
      <c r="R2050" s="3">
        <v>0</v>
      </c>
      <c r="S2050" s="3">
        <v>0</v>
      </c>
      <c r="T2050" s="3">
        <v>0</v>
      </c>
      <c r="U2050" s="3">
        <v>9967.8728592152493</v>
      </c>
      <c r="V2050" s="3">
        <v>0</v>
      </c>
    </row>
    <row r="2051" spans="1:22" ht="21.75" customHeight="1" x14ac:dyDescent="0.3">
      <c r="A2051" s="3" t="s">
        <v>2077</v>
      </c>
      <c r="B2051" s="3">
        <v>41</v>
      </c>
      <c r="C2051" s="3" t="s">
        <v>31</v>
      </c>
      <c r="D2051" s="3" t="s">
        <v>24</v>
      </c>
      <c r="E2051" s="3">
        <v>48129.4487933809</v>
      </c>
      <c r="F2051" s="3">
        <v>232</v>
      </c>
      <c r="G2051" s="3">
        <v>669.36160650381203</v>
      </c>
      <c r="H2051" s="3">
        <v>7</v>
      </c>
      <c r="I2051" s="3">
        <v>181.958976338892</v>
      </c>
      <c r="J2051" s="3">
        <v>22</v>
      </c>
      <c r="K2051" s="3">
        <v>641.61642815068205</v>
      </c>
      <c r="L2051" s="3">
        <v>43</v>
      </c>
      <c r="M2051" s="3">
        <v>8</v>
      </c>
      <c r="N2051" s="3">
        <v>3</v>
      </c>
      <c r="O2051" s="3">
        <v>784</v>
      </c>
      <c r="P2051" s="3">
        <v>0</v>
      </c>
      <c r="Q2051" s="3">
        <v>21772.453193760401</v>
      </c>
      <c r="R2051" s="3">
        <v>0</v>
      </c>
      <c r="S2051" s="3">
        <v>0</v>
      </c>
      <c r="T2051" s="3">
        <v>0</v>
      </c>
      <c r="U2051" s="3">
        <v>10270.012558775999</v>
      </c>
      <c r="V2051" s="3">
        <v>0</v>
      </c>
    </row>
    <row r="2052" spans="1:22" ht="21.75" customHeight="1" x14ac:dyDescent="0.3">
      <c r="A2052" s="3" t="s">
        <v>2078</v>
      </c>
      <c r="B2052" s="3">
        <v>56</v>
      </c>
      <c r="C2052" s="3" t="s">
        <v>28</v>
      </c>
      <c r="D2052" s="3" t="s">
        <v>33</v>
      </c>
      <c r="E2052" s="3">
        <v>37256.4869538848</v>
      </c>
      <c r="F2052" s="3">
        <v>21</v>
      </c>
      <c r="G2052" s="3">
        <v>1308.4558072306199</v>
      </c>
      <c r="H2052" s="3">
        <v>4</v>
      </c>
      <c r="I2052" s="3">
        <v>581.235252889977</v>
      </c>
      <c r="J2052" s="3">
        <v>12</v>
      </c>
      <c r="K2052" s="3">
        <v>432.24589684479201</v>
      </c>
      <c r="L2052" s="3">
        <v>37</v>
      </c>
      <c r="M2052" s="3">
        <v>0</v>
      </c>
      <c r="N2052" s="3">
        <v>9</v>
      </c>
      <c r="O2052" s="3">
        <v>733</v>
      </c>
      <c r="P2052" s="3">
        <v>5</v>
      </c>
      <c r="Q2052" s="3">
        <v>5671.3310679446204</v>
      </c>
      <c r="R2052" s="3">
        <v>3</v>
      </c>
      <c r="S2052" s="3">
        <v>0</v>
      </c>
      <c r="T2052" s="3">
        <v>0</v>
      </c>
      <c r="U2052" s="3">
        <v>500</v>
      </c>
      <c r="V2052" s="3">
        <v>0</v>
      </c>
    </row>
    <row r="2053" spans="1:22" ht="21.75" customHeight="1" x14ac:dyDescent="0.3">
      <c r="A2053" s="3" t="s">
        <v>2079</v>
      </c>
      <c r="B2053" s="3">
        <v>51</v>
      </c>
      <c r="C2053" s="3" t="s">
        <v>31</v>
      </c>
      <c r="D2053" s="3" t="s">
        <v>26</v>
      </c>
      <c r="E2053" s="3">
        <v>35212.745975265701</v>
      </c>
      <c r="F2053" s="3">
        <v>145</v>
      </c>
      <c r="G2053" s="3">
        <v>1639.4308912894701</v>
      </c>
      <c r="H2053" s="3">
        <v>6</v>
      </c>
      <c r="I2053" s="3">
        <v>152.024452203528</v>
      </c>
      <c r="J2053" s="3">
        <v>43</v>
      </c>
      <c r="K2053" s="3">
        <v>425.75850464616502</v>
      </c>
      <c r="L2053" s="3">
        <v>20</v>
      </c>
      <c r="M2053" s="3">
        <v>18</v>
      </c>
      <c r="N2053" s="3">
        <v>0</v>
      </c>
      <c r="O2053" s="3">
        <v>414</v>
      </c>
      <c r="P2053" s="3">
        <v>3</v>
      </c>
      <c r="Q2053" s="3">
        <v>2423.1721002938598</v>
      </c>
      <c r="R2053" s="3">
        <v>0</v>
      </c>
      <c r="S2053" s="3">
        <v>0</v>
      </c>
      <c r="T2053" s="3">
        <v>0</v>
      </c>
      <c r="U2053" s="3">
        <v>11859.207809810199</v>
      </c>
      <c r="V2053" s="3">
        <v>1</v>
      </c>
    </row>
    <row r="2054" spans="1:22" ht="21.75" customHeight="1" x14ac:dyDescent="0.3">
      <c r="A2054" s="3" t="s">
        <v>2080</v>
      </c>
      <c r="B2054" s="3">
        <v>60</v>
      </c>
      <c r="C2054" s="3" t="s">
        <v>28</v>
      </c>
      <c r="D2054" s="3" t="s">
        <v>24</v>
      </c>
      <c r="E2054" s="3">
        <v>54029.123110098299</v>
      </c>
      <c r="F2054" s="3">
        <v>72</v>
      </c>
      <c r="G2054" s="3">
        <v>914.84074588184399</v>
      </c>
      <c r="H2054" s="3">
        <v>0</v>
      </c>
      <c r="I2054" s="3">
        <v>745.45792849755003</v>
      </c>
      <c r="J2054" s="3">
        <v>0</v>
      </c>
      <c r="K2054" s="3">
        <v>686.50433443479096</v>
      </c>
      <c r="L2054" s="3">
        <v>34</v>
      </c>
      <c r="M2054" s="3">
        <v>13</v>
      </c>
      <c r="N2054" s="3">
        <v>1</v>
      </c>
      <c r="O2054" s="3">
        <v>414</v>
      </c>
      <c r="P2054" s="3">
        <v>2</v>
      </c>
      <c r="Q2054" s="3">
        <v>0</v>
      </c>
      <c r="R2054" s="3">
        <v>5</v>
      </c>
      <c r="S2054" s="3">
        <v>0</v>
      </c>
      <c r="T2054" s="3">
        <v>0</v>
      </c>
      <c r="U2054" s="3">
        <v>6220.3327285969899</v>
      </c>
      <c r="V2054" s="3">
        <v>1</v>
      </c>
    </row>
    <row r="2055" spans="1:22" ht="21.75" customHeight="1" x14ac:dyDescent="0.3">
      <c r="A2055" s="3" t="s">
        <v>2081</v>
      </c>
      <c r="B2055" s="3">
        <v>22</v>
      </c>
      <c r="C2055" s="3" t="s">
        <v>31</v>
      </c>
      <c r="D2055" s="3" t="s">
        <v>24</v>
      </c>
      <c r="E2055" s="3">
        <v>34767.794080462903</v>
      </c>
      <c r="F2055" s="3">
        <v>191</v>
      </c>
      <c r="G2055" s="3">
        <v>2537.3200763640398</v>
      </c>
      <c r="H2055" s="3">
        <v>0</v>
      </c>
      <c r="I2055" s="3">
        <v>1658.06888014271</v>
      </c>
      <c r="J2055" s="3">
        <v>11</v>
      </c>
      <c r="K2055" s="3">
        <v>915.05487930344805</v>
      </c>
      <c r="L2055" s="3">
        <v>66</v>
      </c>
      <c r="M2055" s="3">
        <v>14</v>
      </c>
      <c r="N2055" s="3">
        <v>0</v>
      </c>
      <c r="O2055" s="3">
        <v>423</v>
      </c>
      <c r="P2055" s="3">
        <v>5</v>
      </c>
      <c r="Q2055" s="3">
        <v>6162.2673369492904</v>
      </c>
      <c r="R2055" s="3">
        <v>7</v>
      </c>
      <c r="S2055" s="3">
        <v>0</v>
      </c>
      <c r="T2055" s="3">
        <v>0</v>
      </c>
      <c r="U2055" s="3">
        <v>12163.6234459199</v>
      </c>
      <c r="V2055" s="3">
        <v>1</v>
      </c>
    </row>
    <row r="2056" spans="1:22" ht="21.75" customHeight="1" x14ac:dyDescent="0.3">
      <c r="A2056" s="3" t="s">
        <v>2082</v>
      </c>
      <c r="B2056" s="3">
        <v>47</v>
      </c>
      <c r="C2056" s="3" t="s">
        <v>28</v>
      </c>
      <c r="D2056" s="3" t="s">
        <v>24</v>
      </c>
      <c r="E2056" s="3">
        <v>69749.983934092801</v>
      </c>
      <c r="F2056" s="3">
        <v>58</v>
      </c>
      <c r="G2056" s="3">
        <v>110.073807529416</v>
      </c>
      <c r="H2056" s="3">
        <v>3</v>
      </c>
      <c r="I2056" s="3">
        <v>241.06537350529001</v>
      </c>
      <c r="J2056" s="3">
        <v>26</v>
      </c>
      <c r="K2056" s="3">
        <v>79.941848073251293</v>
      </c>
      <c r="L2056" s="3">
        <v>21</v>
      </c>
      <c r="M2056" s="3">
        <v>2</v>
      </c>
      <c r="N2056" s="3">
        <v>4</v>
      </c>
      <c r="O2056" s="3">
        <v>594</v>
      </c>
      <c r="P2056" s="3">
        <v>1</v>
      </c>
      <c r="Q2056" s="3">
        <v>8665.6100342939899</v>
      </c>
      <c r="R2056" s="3">
        <v>5</v>
      </c>
      <c r="S2056" s="3">
        <v>0</v>
      </c>
      <c r="T2056" s="3">
        <v>0</v>
      </c>
      <c r="U2056" s="3">
        <v>1200.62489350957</v>
      </c>
      <c r="V2056" s="3">
        <v>1</v>
      </c>
    </row>
    <row r="2057" spans="1:22" ht="21.75" customHeight="1" x14ac:dyDescent="0.3">
      <c r="A2057" s="3" t="s">
        <v>2083</v>
      </c>
      <c r="B2057" s="3">
        <v>29</v>
      </c>
      <c r="C2057" s="3" t="s">
        <v>31</v>
      </c>
      <c r="D2057" s="3" t="s">
        <v>26</v>
      </c>
      <c r="E2057" s="3">
        <v>74854.518592190201</v>
      </c>
      <c r="F2057" s="3">
        <v>140</v>
      </c>
      <c r="G2057" s="3">
        <v>1827.4066827019899</v>
      </c>
      <c r="H2057" s="3">
        <v>4</v>
      </c>
      <c r="I2057" s="3">
        <v>734.89101787782499</v>
      </c>
      <c r="J2057" s="3">
        <v>24</v>
      </c>
      <c r="K2057" s="3">
        <v>421.08743487332998</v>
      </c>
      <c r="L2057" s="3">
        <v>19</v>
      </c>
      <c r="M2057" s="3">
        <v>3</v>
      </c>
      <c r="N2057" s="3">
        <v>0</v>
      </c>
      <c r="O2057" s="3">
        <v>860</v>
      </c>
      <c r="P2057" s="3">
        <v>0</v>
      </c>
      <c r="Q2057" s="3">
        <v>14413.8173006465</v>
      </c>
      <c r="R2057" s="3">
        <v>0</v>
      </c>
      <c r="S2057" s="3">
        <v>0</v>
      </c>
      <c r="T2057" s="3">
        <v>0</v>
      </c>
      <c r="U2057" s="3">
        <v>10598.401223741799</v>
      </c>
      <c r="V2057" s="3">
        <v>0</v>
      </c>
    </row>
    <row r="2058" spans="1:22" ht="21.75" customHeight="1" x14ac:dyDescent="0.3">
      <c r="A2058" s="3" t="s">
        <v>2084</v>
      </c>
      <c r="B2058" s="3">
        <v>54</v>
      </c>
      <c r="C2058" s="3" t="s">
        <v>28</v>
      </c>
      <c r="D2058" s="3" t="s">
        <v>24</v>
      </c>
      <c r="E2058" s="3">
        <v>49229.5190437743</v>
      </c>
      <c r="F2058" s="3">
        <v>176</v>
      </c>
      <c r="G2058" s="3">
        <v>1601.01018518965</v>
      </c>
      <c r="H2058" s="3">
        <v>9</v>
      </c>
      <c r="I2058" s="3">
        <v>1259.17430136594</v>
      </c>
      <c r="J2058" s="3">
        <v>21</v>
      </c>
      <c r="K2058" s="3">
        <v>480.79796933980202</v>
      </c>
      <c r="L2058" s="3">
        <v>67</v>
      </c>
      <c r="M2058" s="3">
        <v>16</v>
      </c>
      <c r="N2058" s="3">
        <v>8</v>
      </c>
      <c r="O2058" s="3">
        <v>686</v>
      </c>
      <c r="P2058" s="3">
        <v>4</v>
      </c>
      <c r="Q2058" s="3">
        <v>9509.1407626349392</v>
      </c>
      <c r="R2058" s="3">
        <v>6</v>
      </c>
      <c r="S2058" s="3">
        <v>1</v>
      </c>
      <c r="T2058" s="3">
        <v>0</v>
      </c>
      <c r="U2058" s="3">
        <v>8363.3863622634999</v>
      </c>
      <c r="V2058" s="3">
        <v>1</v>
      </c>
    </row>
    <row r="2059" spans="1:22" ht="21.75" customHeight="1" x14ac:dyDescent="0.3">
      <c r="A2059" s="3" t="s">
        <v>2085</v>
      </c>
      <c r="B2059" s="3">
        <v>48</v>
      </c>
      <c r="C2059" s="3" t="s">
        <v>31</v>
      </c>
      <c r="D2059" s="3" t="s">
        <v>33</v>
      </c>
      <c r="E2059" s="3">
        <v>70498.054614598295</v>
      </c>
      <c r="F2059" s="3">
        <v>82</v>
      </c>
      <c r="G2059" s="3">
        <v>2475.0566818191501</v>
      </c>
      <c r="H2059" s="3">
        <v>2</v>
      </c>
      <c r="I2059" s="3">
        <v>1062.18075040503</v>
      </c>
      <c r="J2059" s="3">
        <v>33</v>
      </c>
      <c r="K2059" s="3">
        <v>527.31699022175405</v>
      </c>
      <c r="L2059" s="3">
        <v>7</v>
      </c>
      <c r="M2059" s="3">
        <v>13</v>
      </c>
      <c r="N2059" s="3">
        <v>3</v>
      </c>
      <c r="O2059" s="3">
        <v>572</v>
      </c>
      <c r="P2059" s="3">
        <v>1</v>
      </c>
      <c r="Q2059" s="3">
        <v>17270.1058413311</v>
      </c>
      <c r="R2059" s="3">
        <v>1</v>
      </c>
      <c r="S2059" s="3">
        <v>0</v>
      </c>
      <c r="T2059" s="3">
        <v>0</v>
      </c>
      <c r="U2059" s="3">
        <v>14911.351777535299</v>
      </c>
      <c r="V2059" s="3">
        <v>1</v>
      </c>
    </row>
    <row r="2060" spans="1:22" ht="21.75" customHeight="1" x14ac:dyDescent="0.3">
      <c r="A2060" s="3" t="s">
        <v>2086</v>
      </c>
      <c r="B2060" s="3">
        <v>34</v>
      </c>
      <c r="C2060" s="3" t="s">
        <v>28</v>
      </c>
      <c r="D2060" s="3" t="s">
        <v>26</v>
      </c>
      <c r="E2060" s="3">
        <v>42592.118930550503</v>
      </c>
      <c r="F2060" s="3">
        <v>111</v>
      </c>
      <c r="G2060" s="3">
        <v>732.58118191224298</v>
      </c>
      <c r="H2060" s="3">
        <v>5</v>
      </c>
      <c r="I2060" s="3">
        <v>747.94074982030202</v>
      </c>
      <c r="J2060" s="3">
        <v>17</v>
      </c>
      <c r="K2060" s="3">
        <v>454.46054122129402</v>
      </c>
      <c r="L2060" s="3">
        <v>50</v>
      </c>
      <c r="M2060" s="3">
        <v>6</v>
      </c>
      <c r="N2060" s="3">
        <v>9</v>
      </c>
      <c r="O2060" s="3">
        <v>681</v>
      </c>
      <c r="P2060" s="3">
        <v>5</v>
      </c>
      <c r="Q2060" s="3">
        <v>15560.3521159831</v>
      </c>
      <c r="R2060" s="3">
        <v>0</v>
      </c>
      <c r="S2060" s="3">
        <v>0</v>
      </c>
      <c r="T2060" s="3">
        <v>0</v>
      </c>
      <c r="U2060" s="3">
        <v>8725.6150062158904</v>
      </c>
      <c r="V2060" s="3">
        <v>0</v>
      </c>
    </row>
    <row r="2061" spans="1:22" ht="21.75" customHeight="1" x14ac:dyDescent="0.3">
      <c r="A2061" s="3" t="s">
        <v>2087</v>
      </c>
      <c r="B2061" s="3">
        <v>52</v>
      </c>
      <c r="C2061" s="3" t="s">
        <v>31</v>
      </c>
      <c r="D2061" s="3" t="s">
        <v>33</v>
      </c>
      <c r="E2061" s="3">
        <v>37141.667900885899</v>
      </c>
      <c r="F2061" s="3">
        <v>205</v>
      </c>
      <c r="G2061" s="3">
        <v>2064.6632146598099</v>
      </c>
      <c r="H2061" s="3">
        <v>2</v>
      </c>
      <c r="I2061" s="3">
        <v>748.77796544113096</v>
      </c>
      <c r="J2061" s="3">
        <v>40</v>
      </c>
      <c r="K2061" s="3">
        <v>477.859228256954</v>
      </c>
      <c r="L2061" s="3">
        <v>25</v>
      </c>
      <c r="M2061" s="3">
        <v>7</v>
      </c>
      <c r="N2061" s="3">
        <v>2</v>
      </c>
      <c r="O2061" s="3">
        <v>521</v>
      </c>
      <c r="P2061" s="3">
        <v>3</v>
      </c>
      <c r="Q2061" s="3">
        <v>14077.7222312965</v>
      </c>
      <c r="R2061" s="3">
        <v>7</v>
      </c>
      <c r="S2061" s="3">
        <v>0</v>
      </c>
      <c r="T2061" s="3">
        <v>0</v>
      </c>
      <c r="U2061" s="3">
        <v>12161.679687747401</v>
      </c>
      <c r="V2061" s="3">
        <v>1</v>
      </c>
    </row>
    <row r="2062" spans="1:22" ht="21.75" customHeight="1" x14ac:dyDescent="0.3">
      <c r="A2062" s="3" t="s">
        <v>2088</v>
      </c>
      <c r="B2062" s="3">
        <v>26</v>
      </c>
      <c r="C2062" s="3" t="s">
        <v>23</v>
      </c>
      <c r="D2062" s="3" t="s">
        <v>33</v>
      </c>
      <c r="E2062" s="3">
        <v>69804.953242614298</v>
      </c>
      <c r="F2062" s="3">
        <v>187</v>
      </c>
      <c r="G2062" s="3">
        <v>1881.6846628681201</v>
      </c>
      <c r="H2062" s="3">
        <v>4</v>
      </c>
      <c r="I2062" s="3">
        <v>395.431576151397</v>
      </c>
      <c r="J2062" s="3">
        <v>15</v>
      </c>
      <c r="K2062" s="3">
        <v>591.74191575725899</v>
      </c>
      <c r="L2062" s="3">
        <v>50</v>
      </c>
      <c r="M2062" s="3">
        <v>15</v>
      </c>
      <c r="N2062" s="3">
        <v>8</v>
      </c>
      <c r="O2062" s="3">
        <v>441</v>
      </c>
      <c r="P2062" s="3">
        <v>0</v>
      </c>
      <c r="Q2062" s="3">
        <v>11271.499820184599</v>
      </c>
      <c r="R2062" s="3">
        <v>1</v>
      </c>
      <c r="S2062" s="3">
        <v>0</v>
      </c>
      <c r="T2062" s="3">
        <v>0</v>
      </c>
      <c r="U2062" s="3">
        <v>500</v>
      </c>
      <c r="V2062" s="3">
        <v>1</v>
      </c>
    </row>
    <row r="2063" spans="1:22" ht="21.75" customHeight="1" x14ac:dyDescent="0.3">
      <c r="A2063" s="3" t="s">
        <v>2089</v>
      </c>
      <c r="B2063" s="3">
        <v>31</v>
      </c>
      <c r="C2063" s="3" t="s">
        <v>28</v>
      </c>
      <c r="D2063" s="3" t="s">
        <v>24</v>
      </c>
      <c r="E2063" s="3">
        <v>78437.605200899096</v>
      </c>
      <c r="F2063" s="3">
        <v>37</v>
      </c>
      <c r="G2063" s="3">
        <v>1695.3118166929401</v>
      </c>
      <c r="H2063" s="3">
        <v>10</v>
      </c>
      <c r="I2063" s="3">
        <v>706.32048049805599</v>
      </c>
      <c r="J2063" s="3">
        <v>28</v>
      </c>
      <c r="K2063" s="3">
        <v>451.25987164495302</v>
      </c>
      <c r="L2063" s="3">
        <v>64</v>
      </c>
      <c r="M2063" s="3">
        <v>15</v>
      </c>
      <c r="N2063" s="3">
        <v>3</v>
      </c>
      <c r="O2063" s="3">
        <v>520</v>
      </c>
      <c r="P2063" s="3">
        <v>4</v>
      </c>
      <c r="Q2063" s="3">
        <v>17925.4702992858</v>
      </c>
      <c r="R2063" s="3">
        <v>0</v>
      </c>
      <c r="S2063" s="3">
        <v>0</v>
      </c>
      <c r="T2063" s="3">
        <v>0</v>
      </c>
      <c r="U2063" s="3">
        <v>8059.2080196437901</v>
      </c>
      <c r="V2063" s="3">
        <v>1</v>
      </c>
    </row>
    <row r="2064" spans="1:22" ht="21.75" customHeight="1" x14ac:dyDescent="0.3">
      <c r="A2064" s="3" t="s">
        <v>2090</v>
      </c>
      <c r="B2064" s="3">
        <v>68</v>
      </c>
      <c r="C2064" s="3" t="s">
        <v>31</v>
      </c>
      <c r="D2064" s="3" t="s">
        <v>24</v>
      </c>
      <c r="E2064" s="3">
        <v>85336.8437658599</v>
      </c>
      <c r="F2064" s="3">
        <v>74</v>
      </c>
      <c r="G2064" s="3">
        <v>790.74661319366601</v>
      </c>
      <c r="H2064" s="3">
        <v>0</v>
      </c>
      <c r="I2064" s="3">
        <v>885.20424998404599</v>
      </c>
      <c r="J2064" s="3">
        <v>29</v>
      </c>
      <c r="K2064" s="3">
        <v>366.82870521171202</v>
      </c>
      <c r="L2064" s="3">
        <v>25</v>
      </c>
      <c r="M2064" s="3">
        <v>13</v>
      </c>
      <c r="N2064" s="3">
        <v>0</v>
      </c>
      <c r="O2064" s="3">
        <v>498</v>
      </c>
      <c r="P2064" s="3">
        <v>0</v>
      </c>
      <c r="Q2064" s="3">
        <v>15806.157115745</v>
      </c>
      <c r="R2064" s="3">
        <v>5</v>
      </c>
      <c r="S2064" s="3">
        <v>0</v>
      </c>
      <c r="T2064" s="3">
        <v>0</v>
      </c>
      <c r="U2064" s="3">
        <v>4468.7668522926397</v>
      </c>
      <c r="V2064" s="3">
        <v>1</v>
      </c>
    </row>
    <row r="2065" spans="1:22" ht="21.75" customHeight="1" x14ac:dyDescent="0.3">
      <c r="A2065" s="3" t="s">
        <v>2091</v>
      </c>
      <c r="B2065" s="3">
        <v>49</v>
      </c>
      <c r="C2065" s="3" t="s">
        <v>28</v>
      </c>
      <c r="D2065" s="3" t="s">
        <v>24</v>
      </c>
      <c r="E2065" s="3">
        <v>55987.791286587897</v>
      </c>
      <c r="F2065" s="3">
        <v>94</v>
      </c>
      <c r="G2065" s="3">
        <v>881.50869049312303</v>
      </c>
      <c r="H2065" s="3">
        <v>2</v>
      </c>
      <c r="I2065" s="3">
        <v>1186.78974014593</v>
      </c>
      <c r="J2065" s="3">
        <v>29</v>
      </c>
      <c r="K2065" s="3">
        <v>359.46973152102299</v>
      </c>
      <c r="L2065" s="3">
        <v>46</v>
      </c>
      <c r="M2065" s="3">
        <v>16</v>
      </c>
      <c r="N2065" s="3">
        <v>1</v>
      </c>
      <c r="O2065" s="3">
        <v>382</v>
      </c>
      <c r="P2065" s="3">
        <v>3</v>
      </c>
      <c r="Q2065" s="3">
        <v>3240.5175225870498</v>
      </c>
      <c r="R2065" s="3">
        <v>0</v>
      </c>
      <c r="S2065" s="3">
        <v>0</v>
      </c>
      <c r="T2065" s="3">
        <v>0</v>
      </c>
      <c r="U2065" s="3">
        <v>6408.4065259322597</v>
      </c>
      <c r="V2065" s="3">
        <v>1</v>
      </c>
    </row>
    <row r="2066" spans="1:22" ht="21.75" customHeight="1" x14ac:dyDescent="0.3">
      <c r="A2066" s="3" t="s">
        <v>2092</v>
      </c>
      <c r="B2066" s="3">
        <v>40</v>
      </c>
      <c r="C2066" s="3" t="s">
        <v>28</v>
      </c>
      <c r="D2066" s="3" t="s">
        <v>33</v>
      </c>
      <c r="E2066" s="3">
        <v>65517.987113413197</v>
      </c>
      <c r="F2066" s="3">
        <v>5</v>
      </c>
      <c r="G2066" s="3">
        <v>1262.95039478282</v>
      </c>
      <c r="H2066" s="3">
        <v>6</v>
      </c>
      <c r="I2066" s="3">
        <v>582.93853176983498</v>
      </c>
      <c r="J2066" s="3">
        <v>19</v>
      </c>
      <c r="K2066" s="3">
        <v>832.04901902695894</v>
      </c>
      <c r="L2066" s="3">
        <v>42</v>
      </c>
      <c r="M2066" s="3">
        <v>4</v>
      </c>
      <c r="N2066" s="3">
        <v>3</v>
      </c>
      <c r="O2066" s="3">
        <v>512</v>
      </c>
      <c r="P2066" s="3">
        <v>2</v>
      </c>
      <c r="Q2066" s="3">
        <v>15170.587154143101</v>
      </c>
      <c r="R2066" s="3">
        <v>7</v>
      </c>
      <c r="S2066" s="3">
        <v>0</v>
      </c>
      <c r="T2066" s="3">
        <v>0</v>
      </c>
      <c r="U2066" s="3">
        <v>7593.8162588995201</v>
      </c>
      <c r="V2066" s="3">
        <v>1</v>
      </c>
    </row>
    <row r="2067" spans="1:22" ht="21.75" customHeight="1" x14ac:dyDescent="0.3">
      <c r="A2067" s="3" t="s">
        <v>2093</v>
      </c>
      <c r="B2067" s="3">
        <v>50</v>
      </c>
      <c r="C2067" s="3" t="s">
        <v>31</v>
      </c>
      <c r="D2067" s="3" t="s">
        <v>26</v>
      </c>
      <c r="E2067" s="3">
        <v>55591.110112390699</v>
      </c>
      <c r="F2067" s="3">
        <v>68</v>
      </c>
      <c r="G2067" s="3">
        <v>1097.8728154446601</v>
      </c>
      <c r="H2067" s="3">
        <v>2</v>
      </c>
      <c r="I2067" s="3">
        <v>733.55770517778797</v>
      </c>
      <c r="J2067" s="3">
        <v>46</v>
      </c>
      <c r="K2067" s="3">
        <v>995.82771797002999</v>
      </c>
      <c r="L2067" s="3">
        <v>8</v>
      </c>
      <c r="M2067" s="3">
        <v>8</v>
      </c>
      <c r="N2067" s="3">
        <v>0</v>
      </c>
      <c r="O2067" s="3">
        <v>802</v>
      </c>
      <c r="P2067" s="3">
        <v>3</v>
      </c>
      <c r="Q2067" s="3">
        <v>8551.8458219223103</v>
      </c>
      <c r="R2067" s="3">
        <v>2</v>
      </c>
      <c r="S2067" s="3">
        <v>0</v>
      </c>
      <c r="T2067" s="3">
        <v>0</v>
      </c>
      <c r="U2067" s="3">
        <v>4499.1800783416802</v>
      </c>
      <c r="V2067" s="3">
        <v>0</v>
      </c>
    </row>
    <row r="2068" spans="1:22" ht="21.75" customHeight="1" x14ac:dyDescent="0.3">
      <c r="A2068" s="3" t="s">
        <v>2094</v>
      </c>
      <c r="B2068" s="3">
        <v>43</v>
      </c>
      <c r="C2068" s="3" t="s">
        <v>28</v>
      </c>
      <c r="D2068" s="3" t="s">
        <v>24</v>
      </c>
      <c r="E2068" s="3">
        <v>75260.8158205746</v>
      </c>
      <c r="F2068" s="3">
        <v>183</v>
      </c>
      <c r="G2068" s="3">
        <v>2508.0900374022299</v>
      </c>
      <c r="H2068" s="3">
        <v>4</v>
      </c>
      <c r="I2068" s="3">
        <v>467.775281735161</v>
      </c>
      <c r="J2068" s="3">
        <v>21</v>
      </c>
      <c r="K2068" s="3">
        <v>415.45040515700299</v>
      </c>
      <c r="L2068" s="3">
        <v>34</v>
      </c>
      <c r="M2068" s="3">
        <v>2</v>
      </c>
      <c r="N2068" s="3">
        <v>5</v>
      </c>
      <c r="O2068" s="3">
        <v>606</v>
      </c>
      <c r="P2068" s="3">
        <v>2</v>
      </c>
      <c r="Q2068" s="3">
        <v>17514.198123690901</v>
      </c>
      <c r="R2068" s="3">
        <v>6</v>
      </c>
      <c r="S2068" s="3">
        <v>0</v>
      </c>
      <c r="T2068" s="3">
        <v>0</v>
      </c>
      <c r="U2068" s="3">
        <v>10773.156148434</v>
      </c>
      <c r="V2068" s="3">
        <v>1</v>
      </c>
    </row>
    <row r="2069" spans="1:22" ht="21.75" customHeight="1" x14ac:dyDescent="0.3">
      <c r="A2069" s="3" t="s">
        <v>2095</v>
      </c>
      <c r="B2069" s="3">
        <v>39</v>
      </c>
      <c r="C2069" s="3" t="s">
        <v>31</v>
      </c>
      <c r="D2069" s="3" t="s">
        <v>24</v>
      </c>
      <c r="E2069" s="3">
        <v>57799.1144019067</v>
      </c>
      <c r="F2069" s="3">
        <v>208</v>
      </c>
      <c r="G2069" s="3">
        <v>1608.44621523194</v>
      </c>
      <c r="H2069" s="3">
        <v>6</v>
      </c>
      <c r="I2069" s="3">
        <v>878.86381283917694</v>
      </c>
      <c r="J2069" s="3">
        <v>41</v>
      </c>
      <c r="K2069" s="3">
        <v>420.75560005137203</v>
      </c>
      <c r="L2069" s="3">
        <v>18</v>
      </c>
      <c r="M2069" s="3">
        <v>4</v>
      </c>
      <c r="N2069" s="3">
        <v>6</v>
      </c>
      <c r="O2069" s="3">
        <v>677</v>
      </c>
      <c r="P2069" s="3">
        <v>4</v>
      </c>
      <c r="Q2069" s="3">
        <v>15941.9414814252</v>
      </c>
      <c r="R2069" s="3">
        <v>6</v>
      </c>
      <c r="S2069" s="3">
        <v>0</v>
      </c>
      <c r="T2069" s="3">
        <v>0</v>
      </c>
      <c r="U2069" s="3">
        <v>12047.4156150703</v>
      </c>
      <c r="V2069" s="3">
        <v>1</v>
      </c>
    </row>
    <row r="2070" spans="1:22" ht="21.75" customHeight="1" x14ac:dyDescent="0.3">
      <c r="A2070" s="3" t="s">
        <v>2096</v>
      </c>
      <c r="B2070" s="3">
        <v>56</v>
      </c>
      <c r="C2070" s="3" t="s">
        <v>23</v>
      </c>
      <c r="D2070" s="3" t="s">
        <v>33</v>
      </c>
      <c r="E2070" s="3">
        <v>64491.508195916598</v>
      </c>
      <c r="F2070" s="3">
        <v>54</v>
      </c>
      <c r="G2070" s="3">
        <v>2135.8080467869199</v>
      </c>
      <c r="H2070" s="3">
        <v>1</v>
      </c>
      <c r="I2070" s="3">
        <v>1074.32280760814</v>
      </c>
      <c r="J2070" s="3">
        <v>33</v>
      </c>
      <c r="K2070" s="3">
        <v>597.98513933223796</v>
      </c>
      <c r="L2070" s="3">
        <v>47</v>
      </c>
      <c r="M2070" s="3">
        <v>19</v>
      </c>
      <c r="N2070" s="3">
        <v>0</v>
      </c>
      <c r="O2070" s="3">
        <v>572</v>
      </c>
      <c r="P2070" s="3">
        <v>3</v>
      </c>
      <c r="Q2070" s="3">
        <v>22314.520643171301</v>
      </c>
      <c r="R2070" s="3">
        <v>7</v>
      </c>
      <c r="S2070" s="3">
        <v>0</v>
      </c>
      <c r="T2070" s="3">
        <v>0</v>
      </c>
      <c r="U2070" s="3">
        <v>3631.0952662415698</v>
      </c>
      <c r="V2070" s="3">
        <v>1</v>
      </c>
    </row>
    <row r="2071" spans="1:22" ht="21.75" customHeight="1" x14ac:dyDescent="0.3">
      <c r="A2071" s="3" t="s">
        <v>2097</v>
      </c>
      <c r="B2071" s="3">
        <v>23</v>
      </c>
      <c r="C2071" s="3" t="s">
        <v>28</v>
      </c>
      <c r="D2071" s="3" t="s">
        <v>26</v>
      </c>
      <c r="E2071" s="3">
        <v>29562.467806348399</v>
      </c>
      <c r="F2071" s="3">
        <v>95</v>
      </c>
      <c r="G2071" s="3">
        <v>339.06655496064099</v>
      </c>
      <c r="H2071" s="3">
        <v>2</v>
      </c>
      <c r="I2071" s="3">
        <v>1020.37680470046</v>
      </c>
      <c r="J2071" s="3">
        <v>3</v>
      </c>
      <c r="K2071" s="3">
        <v>533.37192873843003</v>
      </c>
      <c r="L2071" s="3">
        <v>79</v>
      </c>
      <c r="M2071" s="3">
        <v>17</v>
      </c>
      <c r="N2071" s="3">
        <v>5</v>
      </c>
      <c r="O2071" s="3">
        <v>360</v>
      </c>
      <c r="P2071" s="3">
        <v>3</v>
      </c>
      <c r="Q2071" s="3">
        <v>12.5859819850884</v>
      </c>
      <c r="R2071" s="3">
        <v>6</v>
      </c>
      <c r="S2071" s="3">
        <v>0</v>
      </c>
      <c r="T2071" s="3">
        <v>0</v>
      </c>
      <c r="U2071" s="3">
        <v>9059.7146280513207</v>
      </c>
      <c r="V2071" s="3">
        <v>1</v>
      </c>
    </row>
    <row r="2072" spans="1:22" ht="21.75" customHeight="1" x14ac:dyDescent="0.3">
      <c r="A2072" s="3" t="s">
        <v>2098</v>
      </c>
      <c r="B2072" s="3">
        <v>47</v>
      </c>
      <c r="C2072" s="3" t="s">
        <v>23</v>
      </c>
      <c r="D2072" s="3" t="s">
        <v>33</v>
      </c>
      <c r="E2072" s="3">
        <v>45839.0700433819</v>
      </c>
      <c r="F2072" s="3">
        <v>183</v>
      </c>
      <c r="G2072" s="3">
        <v>26.422834680791802</v>
      </c>
      <c r="H2072" s="3">
        <v>3</v>
      </c>
      <c r="I2072" s="3">
        <v>390.43452359517602</v>
      </c>
      <c r="J2072" s="3">
        <v>49</v>
      </c>
      <c r="K2072" s="3">
        <v>463.15739067526101</v>
      </c>
      <c r="L2072" s="3">
        <v>27</v>
      </c>
      <c r="M2072" s="3">
        <v>9</v>
      </c>
      <c r="N2072" s="3">
        <v>2</v>
      </c>
      <c r="O2072" s="3">
        <v>646</v>
      </c>
      <c r="P2072" s="3">
        <v>3</v>
      </c>
      <c r="Q2072" s="3">
        <v>13842.812012255799</v>
      </c>
      <c r="R2072" s="3">
        <v>3</v>
      </c>
      <c r="S2072" s="3">
        <v>0</v>
      </c>
      <c r="T2072" s="3">
        <v>0</v>
      </c>
      <c r="U2072" s="3">
        <v>500</v>
      </c>
      <c r="V2072" s="3">
        <v>0</v>
      </c>
    </row>
    <row r="2073" spans="1:22" ht="21.75" customHeight="1" x14ac:dyDescent="0.3">
      <c r="A2073" s="3" t="s">
        <v>2099</v>
      </c>
      <c r="B2073" s="3">
        <v>63</v>
      </c>
      <c r="C2073" s="3" t="s">
        <v>28</v>
      </c>
      <c r="D2073" s="3" t="s">
        <v>24</v>
      </c>
      <c r="E2073" s="3">
        <v>64645.450675560198</v>
      </c>
      <c r="F2073" s="3">
        <v>184</v>
      </c>
      <c r="G2073" s="3">
        <v>1357.74977208212</v>
      </c>
      <c r="H2073" s="3">
        <v>4</v>
      </c>
      <c r="I2073" s="3">
        <v>851.40212330974498</v>
      </c>
      <c r="J2073" s="3">
        <v>30</v>
      </c>
      <c r="K2073" s="3">
        <v>187.49496963026399</v>
      </c>
      <c r="L2073" s="3">
        <v>2</v>
      </c>
      <c r="M2073" s="3">
        <v>0</v>
      </c>
      <c r="N2073" s="3">
        <v>6</v>
      </c>
      <c r="O2073" s="3">
        <v>330</v>
      </c>
      <c r="P2073" s="3">
        <v>3</v>
      </c>
      <c r="Q2073" s="3">
        <v>8098.4960065876103</v>
      </c>
      <c r="R2073" s="3">
        <v>2</v>
      </c>
      <c r="S2073" s="3">
        <v>0</v>
      </c>
      <c r="T2073" s="3">
        <v>0</v>
      </c>
      <c r="U2073" s="3">
        <v>12298.135082675901</v>
      </c>
      <c r="V2073" s="3">
        <v>1</v>
      </c>
    </row>
    <row r="2074" spans="1:22" ht="21.75" customHeight="1" x14ac:dyDescent="0.3">
      <c r="A2074" s="3" t="s">
        <v>2100</v>
      </c>
      <c r="B2074" s="3">
        <v>39</v>
      </c>
      <c r="C2074" s="3" t="s">
        <v>28</v>
      </c>
      <c r="D2074" s="3" t="s">
        <v>33</v>
      </c>
      <c r="E2074" s="3">
        <v>63031.509393248598</v>
      </c>
      <c r="F2074" s="3">
        <v>49</v>
      </c>
      <c r="G2074" s="3">
        <v>477.40615793664898</v>
      </c>
      <c r="H2074" s="3">
        <v>11</v>
      </c>
      <c r="I2074" s="3">
        <v>562.94061511243399</v>
      </c>
      <c r="J2074" s="3">
        <v>49</v>
      </c>
      <c r="K2074" s="3">
        <v>296.142159056406</v>
      </c>
      <c r="L2074" s="3">
        <v>17</v>
      </c>
      <c r="M2074" s="3">
        <v>16</v>
      </c>
      <c r="N2074" s="3">
        <v>1</v>
      </c>
      <c r="O2074" s="3">
        <v>826</v>
      </c>
      <c r="P2074" s="3">
        <v>2</v>
      </c>
      <c r="Q2074" s="3">
        <v>24781.416503992699</v>
      </c>
      <c r="R2074" s="3">
        <v>0</v>
      </c>
      <c r="S2074" s="3">
        <v>1</v>
      </c>
      <c r="T2074" s="3">
        <v>0</v>
      </c>
      <c r="U2074" s="3">
        <v>8339.4137734329997</v>
      </c>
      <c r="V2074" s="3">
        <v>1</v>
      </c>
    </row>
    <row r="2075" spans="1:22" ht="21.75" customHeight="1" x14ac:dyDescent="0.3">
      <c r="A2075" s="3" t="s">
        <v>2101</v>
      </c>
      <c r="B2075" s="3">
        <v>43</v>
      </c>
      <c r="C2075" s="3" t="s">
        <v>28</v>
      </c>
      <c r="D2075" s="3" t="s">
        <v>24</v>
      </c>
      <c r="E2075" s="3">
        <v>66180.257777644001</v>
      </c>
      <c r="F2075" s="3">
        <v>5</v>
      </c>
      <c r="G2075" s="3">
        <v>1531.9034125174301</v>
      </c>
      <c r="H2075" s="3">
        <v>8</v>
      </c>
      <c r="I2075" s="3">
        <v>1153.8675054784901</v>
      </c>
      <c r="J2075" s="3">
        <v>13</v>
      </c>
      <c r="K2075" s="3">
        <v>672.96778806889699</v>
      </c>
      <c r="L2075" s="3">
        <v>12</v>
      </c>
      <c r="M2075" s="3">
        <v>7</v>
      </c>
      <c r="N2075" s="3">
        <v>1</v>
      </c>
      <c r="O2075" s="3">
        <v>659</v>
      </c>
      <c r="P2075" s="3">
        <v>2</v>
      </c>
      <c r="Q2075" s="3">
        <v>0</v>
      </c>
      <c r="R2075" s="3">
        <v>7</v>
      </c>
      <c r="S2075" s="3">
        <v>0</v>
      </c>
      <c r="T2075" s="3">
        <v>0</v>
      </c>
      <c r="U2075" s="3">
        <v>7559.0756846858303</v>
      </c>
      <c r="V2075" s="3">
        <v>1</v>
      </c>
    </row>
    <row r="2076" spans="1:22" ht="21.75" customHeight="1" x14ac:dyDescent="0.3">
      <c r="A2076" s="3" t="s">
        <v>2102</v>
      </c>
      <c r="B2076" s="3">
        <v>69</v>
      </c>
      <c r="C2076" s="3" t="s">
        <v>31</v>
      </c>
      <c r="D2076" s="3" t="s">
        <v>26</v>
      </c>
      <c r="E2076" s="3">
        <v>52171.783649436002</v>
      </c>
      <c r="F2076" s="3">
        <v>195</v>
      </c>
      <c r="G2076" s="3">
        <v>825.515919414363</v>
      </c>
      <c r="H2076" s="3">
        <v>8</v>
      </c>
      <c r="I2076" s="3">
        <v>743.54054702926203</v>
      </c>
      <c r="J2076" s="3">
        <v>7</v>
      </c>
      <c r="K2076" s="3">
        <v>430.26918830486301</v>
      </c>
      <c r="L2076" s="3">
        <v>26</v>
      </c>
      <c r="M2076" s="3">
        <v>19</v>
      </c>
      <c r="N2076" s="3">
        <v>3</v>
      </c>
      <c r="O2076" s="3">
        <v>851</v>
      </c>
      <c r="P2076" s="3">
        <v>1</v>
      </c>
      <c r="Q2076" s="3">
        <v>14623.0255811771</v>
      </c>
      <c r="R2076" s="3">
        <v>1</v>
      </c>
      <c r="S2076" s="3">
        <v>0</v>
      </c>
      <c r="T2076" s="3">
        <v>0</v>
      </c>
      <c r="U2076" s="3">
        <v>15375.3068305658</v>
      </c>
      <c r="V2076" s="3">
        <v>0</v>
      </c>
    </row>
    <row r="2077" spans="1:22" ht="21.75" customHeight="1" x14ac:dyDescent="0.3">
      <c r="A2077" s="3" t="s">
        <v>2103</v>
      </c>
      <c r="B2077" s="3">
        <v>68</v>
      </c>
      <c r="C2077" s="3" t="s">
        <v>23</v>
      </c>
      <c r="D2077" s="3" t="s">
        <v>33</v>
      </c>
      <c r="E2077" s="3">
        <v>38263.603943565002</v>
      </c>
      <c r="F2077" s="3">
        <v>145</v>
      </c>
      <c r="G2077" s="3">
        <v>1744.94850568437</v>
      </c>
      <c r="H2077" s="3">
        <v>3</v>
      </c>
      <c r="I2077" s="3">
        <v>268.17033161562102</v>
      </c>
      <c r="J2077" s="3">
        <v>36</v>
      </c>
      <c r="K2077" s="3">
        <v>991.57669135994502</v>
      </c>
      <c r="L2077" s="3">
        <v>39</v>
      </c>
      <c r="M2077" s="3">
        <v>16</v>
      </c>
      <c r="N2077" s="3">
        <v>7</v>
      </c>
      <c r="O2077" s="3">
        <v>620</v>
      </c>
      <c r="P2077" s="3">
        <v>4</v>
      </c>
      <c r="Q2077" s="3">
        <v>15342.2648866991</v>
      </c>
      <c r="R2077" s="3">
        <v>7</v>
      </c>
      <c r="S2077" s="3">
        <v>0</v>
      </c>
      <c r="T2077" s="3">
        <v>0</v>
      </c>
      <c r="U2077" s="3">
        <v>9401.5227937311502</v>
      </c>
      <c r="V2077" s="3">
        <v>1</v>
      </c>
    </row>
    <row r="2078" spans="1:22" ht="21.75" customHeight="1" x14ac:dyDescent="0.3">
      <c r="A2078" s="3" t="s">
        <v>2104</v>
      </c>
      <c r="B2078" s="3">
        <v>51</v>
      </c>
      <c r="C2078" s="3" t="s">
        <v>28</v>
      </c>
      <c r="D2078" s="3" t="s">
        <v>24</v>
      </c>
      <c r="E2078" s="3">
        <v>48938.962396658797</v>
      </c>
      <c r="F2078" s="3">
        <v>86</v>
      </c>
      <c r="G2078" s="3">
        <v>873.72981665650502</v>
      </c>
      <c r="H2078" s="3">
        <v>8</v>
      </c>
      <c r="I2078" s="3">
        <v>723.06905303729297</v>
      </c>
      <c r="J2078" s="3">
        <v>4</v>
      </c>
      <c r="K2078" s="3">
        <v>980.8550589363</v>
      </c>
      <c r="L2078" s="3">
        <v>38</v>
      </c>
      <c r="M2078" s="3">
        <v>17</v>
      </c>
      <c r="N2078" s="3">
        <v>2</v>
      </c>
      <c r="O2078" s="3">
        <v>575</v>
      </c>
      <c r="P2078" s="3">
        <v>4</v>
      </c>
      <c r="Q2078" s="3">
        <v>0</v>
      </c>
      <c r="R2078" s="3">
        <v>0</v>
      </c>
      <c r="S2078" s="3">
        <v>0</v>
      </c>
      <c r="T2078" s="3">
        <v>0</v>
      </c>
      <c r="U2078" s="3">
        <v>20399.089584885402</v>
      </c>
      <c r="V2078" s="3">
        <v>1</v>
      </c>
    </row>
    <row r="2079" spans="1:22" ht="21.75" customHeight="1" x14ac:dyDescent="0.3">
      <c r="A2079" s="3" t="s">
        <v>2105</v>
      </c>
      <c r="B2079" s="3">
        <v>60</v>
      </c>
      <c r="C2079" s="3" t="s">
        <v>31</v>
      </c>
      <c r="D2079" s="3" t="s">
        <v>24</v>
      </c>
      <c r="E2079" s="3">
        <v>50846.618552153101</v>
      </c>
      <c r="F2079" s="3">
        <v>216</v>
      </c>
      <c r="G2079" s="3">
        <v>1948.8424028149</v>
      </c>
      <c r="H2079" s="3">
        <v>3</v>
      </c>
      <c r="I2079" s="3">
        <v>960.46539921960903</v>
      </c>
      <c r="J2079" s="3">
        <v>7</v>
      </c>
      <c r="K2079" s="3">
        <v>270.60785533644503</v>
      </c>
      <c r="L2079" s="3">
        <v>57</v>
      </c>
      <c r="M2079" s="3">
        <v>4</v>
      </c>
      <c r="N2079" s="3">
        <v>7</v>
      </c>
      <c r="O2079" s="3">
        <v>717</v>
      </c>
      <c r="P2079" s="3">
        <v>2</v>
      </c>
      <c r="Q2079" s="3">
        <v>15115.439386308501</v>
      </c>
      <c r="R2079" s="3">
        <v>6</v>
      </c>
      <c r="S2079" s="3">
        <v>0</v>
      </c>
      <c r="T2079" s="3">
        <v>0</v>
      </c>
      <c r="U2079" s="3">
        <v>3087.5856547211602</v>
      </c>
      <c r="V2079" s="3">
        <v>1</v>
      </c>
    </row>
    <row r="2080" spans="1:22" ht="21.75" customHeight="1" x14ac:dyDescent="0.3">
      <c r="A2080" s="3" t="s">
        <v>2106</v>
      </c>
      <c r="B2080" s="3">
        <v>55</v>
      </c>
      <c r="C2080" s="3" t="s">
        <v>28</v>
      </c>
      <c r="D2080" s="3" t="s">
        <v>24</v>
      </c>
      <c r="E2080" s="3">
        <v>54351.334553586399</v>
      </c>
      <c r="F2080" s="3">
        <v>36</v>
      </c>
      <c r="G2080" s="3">
        <v>795.20014933529001</v>
      </c>
      <c r="H2080" s="3">
        <v>1</v>
      </c>
      <c r="I2080" s="3">
        <v>885.40212209998003</v>
      </c>
      <c r="J2080" s="3">
        <v>10</v>
      </c>
      <c r="K2080" s="3">
        <v>830.426258379974</v>
      </c>
      <c r="L2080" s="3">
        <v>56</v>
      </c>
      <c r="M2080" s="3">
        <v>6</v>
      </c>
      <c r="N2080" s="3">
        <v>6</v>
      </c>
      <c r="O2080" s="3">
        <v>539</v>
      </c>
      <c r="P2080" s="3">
        <v>1</v>
      </c>
      <c r="Q2080" s="3">
        <v>0</v>
      </c>
      <c r="R2080" s="3">
        <v>4</v>
      </c>
      <c r="S2080" s="3">
        <v>0</v>
      </c>
      <c r="T2080" s="3">
        <v>0</v>
      </c>
      <c r="U2080" s="3">
        <v>3561.4268171267699</v>
      </c>
      <c r="V2080" s="3">
        <v>1</v>
      </c>
    </row>
    <row r="2081" spans="1:22" ht="21.75" customHeight="1" x14ac:dyDescent="0.3">
      <c r="A2081" s="3" t="s">
        <v>2107</v>
      </c>
      <c r="B2081" s="3">
        <v>53</v>
      </c>
      <c r="C2081" s="3" t="s">
        <v>31</v>
      </c>
      <c r="D2081" s="3" t="s">
        <v>24</v>
      </c>
      <c r="E2081" s="3">
        <v>32578.422316068401</v>
      </c>
      <c r="F2081" s="3">
        <v>52</v>
      </c>
      <c r="G2081" s="3">
        <v>10</v>
      </c>
      <c r="H2081" s="3">
        <v>9</v>
      </c>
      <c r="I2081" s="3">
        <v>620.87139522180701</v>
      </c>
      <c r="J2081" s="3">
        <v>28</v>
      </c>
      <c r="K2081" s="3">
        <v>466.64322896733103</v>
      </c>
      <c r="L2081" s="3">
        <v>23</v>
      </c>
      <c r="M2081" s="3">
        <v>4</v>
      </c>
      <c r="N2081" s="3">
        <v>4</v>
      </c>
      <c r="O2081" s="3">
        <v>449</v>
      </c>
      <c r="P2081" s="3">
        <v>1</v>
      </c>
      <c r="Q2081" s="3">
        <v>7655.5608230988</v>
      </c>
      <c r="R2081" s="3">
        <v>4</v>
      </c>
      <c r="S2081" s="3">
        <v>0</v>
      </c>
      <c r="T2081" s="3">
        <v>0</v>
      </c>
      <c r="U2081" s="3">
        <v>11724.5178216558</v>
      </c>
      <c r="V2081" s="3">
        <v>1</v>
      </c>
    </row>
    <row r="2082" spans="1:22" ht="21.75" customHeight="1" x14ac:dyDescent="0.3">
      <c r="A2082" s="3" t="s">
        <v>2108</v>
      </c>
      <c r="B2082" s="3">
        <v>55</v>
      </c>
      <c r="C2082" s="3" t="s">
        <v>28</v>
      </c>
      <c r="D2082" s="3" t="s">
        <v>33</v>
      </c>
      <c r="E2082" s="3">
        <v>45214.401457628599</v>
      </c>
      <c r="F2082" s="3">
        <v>35</v>
      </c>
      <c r="G2082" s="3">
        <v>2182.1624105022602</v>
      </c>
      <c r="H2082" s="3">
        <v>0</v>
      </c>
      <c r="I2082" s="3">
        <v>595.15431354509894</v>
      </c>
      <c r="J2082" s="3">
        <v>20</v>
      </c>
      <c r="K2082" s="3">
        <v>536.26552729676905</v>
      </c>
      <c r="L2082" s="3">
        <v>21</v>
      </c>
      <c r="M2082" s="3">
        <v>9</v>
      </c>
      <c r="N2082" s="3">
        <v>3</v>
      </c>
      <c r="O2082" s="3">
        <v>361</v>
      </c>
      <c r="P2082" s="3">
        <v>3</v>
      </c>
      <c r="Q2082" s="3">
        <v>14453.639621517401</v>
      </c>
      <c r="R2082" s="3">
        <v>4</v>
      </c>
      <c r="S2082" s="3">
        <v>0</v>
      </c>
      <c r="T2082" s="3">
        <v>1</v>
      </c>
      <c r="U2082" s="3">
        <v>6834.7371198446299</v>
      </c>
      <c r="V2082" s="3">
        <v>1</v>
      </c>
    </row>
    <row r="2083" spans="1:22" ht="21.75" customHeight="1" x14ac:dyDescent="0.3">
      <c r="A2083" s="3" t="s">
        <v>2109</v>
      </c>
      <c r="B2083" s="3">
        <v>21</v>
      </c>
      <c r="C2083" s="3" t="s">
        <v>23</v>
      </c>
      <c r="D2083" s="3" t="s">
        <v>24</v>
      </c>
      <c r="E2083" s="3">
        <v>48403.983029105701</v>
      </c>
      <c r="F2083" s="3">
        <v>75</v>
      </c>
      <c r="G2083" s="3">
        <v>885.01730199174096</v>
      </c>
      <c r="H2083" s="3">
        <v>6</v>
      </c>
      <c r="I2083" s="3">
        <v>454.37346062428901</v>
      </c>
      <c r="J2083" s="3">
        <v>38</v>
      </c>
      <c r="K2083" s="3">
        <v>675.70681181247301</v>
      </c>
      <c r="L2083" s="3">
        <v>50</v>
      </c>
      <c r="M2083" s="3">
        <v>5</v>
      </c>
      <c r="N2083" s="3">
        <v>9</v>
      </c>
      <c r="O2083" s="3">
        <v>728</v>
      </c>
      <c r="P2083" s="3">
        <v>1</v>
      </c>
      <c r="Q2083" s="3">
        <v>6135.9695617936504</v>
      </c>
      <c r="R2083" s="3">
        <v>4</v>
      </c>
      <c r="S2083" s="3">
        <v>0</v>
      </c>
      <c r="T2083" s="3">
        <v>0</v>
      </c>
      <c r="U2083" s="3">
        <v>13115.676986947799</v>
      </c>
      <c r="V2083" s="3">
        <v>1</v>
      </c>
    </row>
    <row r="2084" spans="1:22" ht="21.75" customHeight="1" x14ac:dyDescent="0.3">
      <c r="A2084" s="3" t="s">
        <v>2110</v>
      </c>
      <c r="B2084" s="3">
        <v>34</v>
      </c>
      <c r="C2084" s="3" t="s">
        <v>23</v>
      </c>
      <c r="D2084" s="3" t="s">
        <v>33</v>
      </c>
      <c r="E2084" s="3">
        <v>10000</v>
      </c>
      <c r="F2084" s="3">
        <v>5</v>
      </c>
      <c r="G2084" s="3">
        <v>2598.0026684104701</v>
      </c>
      <c r="H2084" s="3">
        <v>3</v>
      </c>
      <c r="I2084" s="3">
        <v>661.83763288264299</v>
      </c>
      <c r="J2084" s="3">
        <v>12</v>
      </c>
      <c r="K2084" s="3">
        <v>750.64016335760596</v>
      </c>
      <c r="L2084" s="3">
        <v>75</v>
      </c>
      <c r="M2084" s="3">
        <v>6</v>
      </c>
      <c r="N2084" s="3">
        <v>9</v>
      </c>
      <c r="O2084" s="3">
        <v>550</v>
      </c>
      <c r="P2084" s="3">
        <v>4</v>
      </c>
      <c r="Q2084" s="3">
        <v>12459.597035144299</v>
      </c>
      <c r="R2084" s="3">
        <v>6</v>
      </c>
      <c r="S2084" s="3">
        <v>0</v>
      </c>
      <c r="T2084" s="3">
        <v>0</v>
      </c>
      <c r="U2084" s="3">
        <v>3494.9784807834299</v>
      </c>
      <c r="V2084" s="3">
        <v>1</v>
      </c>
    </row>
    <row r="2085" spans="1:22" ht="21.75" customHeight="1" x14ac:dyDescent="0.3">
      <c r="A2085" s="3" t="s">
        <v>2111</v>
      </c>
      <c r="B2085" s="3">
        <v>53</v>
      </c>
      <c r="C2085" s="3" t="s">
        <v>28</v>
      </c>
      <c r="D2085" s="3" t="s">
        <v>24</v>
      </c>
      <c r="E2085" s="3">
        <v>64985.086064727802</v>
      </c>
      <c r="F2085" s="3">
        <v>4</v>
      </c>
      <c r="G2085" s="3">
        <v>986.79646681984104</v>
      </c>
      <c r="H2085" s="3">
        <v>11</v>
      </c>
      <c r="I2085" s="3">
        <v>500.51236171596901</v>
      </c>
      <c r="J2085" s="3">
        <v>48</v>
      </c>
      <c r="K2085" s="3">
        <v>319.71490850942598</v>
      </c>
      <c r="L2085" s="3">
        <v>75</v>
      </c>
      <c r="M2085" s="3">
        <v>2</v>
      </c>
      <c r="N2085" s="3">
        <v>1</v>
      </c>
      <c r="O2085" s="3">
        <v>310</v>
      </c>
      <c r="P2085" s="3">
        <v>0</v>
      </c>
      <c r="Q2085" s="3">
        <v>11959.062131107799</v>
      </c>
      <c r="R2085" s="3">
        <v>0</v>
      </c>
      <c r="S2085" s="3">
        <v>0</v>
      </c>
      <c r="T2085" s="3">
        <v>0</v>
      </c>
      <c r="U2085" s="3">
        <v>13400.471485120899</v>
      </c>
      <c r="V2085" s="3">
        <v>1</v>
      </c>
    </row>
    <row r="2086" spans="1:22" ht="21.75" customHeight="1" x14ac:dyDescent="0.3">
      <c r="A2086" s="3" t="s">
        <v>2112</v>
      </c>
      <c r="B2086" s="3">
        <v>55</v>
      </c>
      <c r="C2086" s="3" t="s">
        <v>31</v>
      </c>
      <c r="D2086" s="3" t="s">
        <v>33</v>
      </c>
      <c r="E2086" s="3">
        <v>52952.287219530997</v>
      </c>
      <c r="F2086" s="3">
        <v>134</v>
      </c>
      <c r="G2086" s="3">
        <v>841.87284738309995</v>
      </c>
      <c r="H2086" s="3">
        <v>7</v>
      </c>
      <c r="I2086" s="3">
        <v>1139.53009516206</v>
      </c>
      <c r="J2086" s="3">
        <v>18</v>
      </c>
      <c r="K2086" s="3">
        <v>1047.3490200179499</v>
      </c>
      <c r="L2086" s="3">
        <v>37</v>
      </c>
      <c r="M2086" s="3">
        <v>9</v>
      </c>
      <c r="N2086" s="3">
        <v>8</v>
      </c>
      <c r="O2086" s="3">
        <v>716</v>
      </c>
      <c r="P2086" s="3">
        <v>2</v>
      </c>
      <c r="Q2086" s="3">
        <v>15209.076285314901</v>
      </c>
      <c r="R2086" s="3">
        <v>4</v>
      </c>
      <c r="S2086" s="3">
        <v>0</v>
      </c>
      <c r="T2086" s="3">
        <v>0</v>
      </c>
      <c r="U2086" s="3">
        <v>7707.5423764547204</v>
      </c>
      <c r="V2086" s="3">
        <v>1</v>
      </c>
    </row>
    <row r="2087" spans="1:22" ht="21.75" customHeight="1" x14ac:dyDescent="0.3">
      <c r="A2087" s="3" t="s">
        <v>2113</v>
      </c>
      <c r="B2087" s="3">
        <v>25</v>
      </c>
      <c r="C2087" s="3" t="s">
        <v>28</v>
      </c>
      <c r="D2087" s="3" t="s">
        <v>33</v>
      </c>
      <c r="E2087" s="3">
        <v>54775.739668067901</v>
      </c>
      <c r="F2087" s="3">
        <v>18</v>
      </c>
      <c r="G2087" s="3">
        <v>1272.7793515830899</v>
      </c>
      <c r="H2087" s="3">
        <v>7</v>
      </c>
      <c r="I2087" s="3">
        <v>484.60191324393401</v>
      </c>
      <c r="J2087" s="3">
        <v>2</v>
      </c>
      <c r="K2087" s="3">
        <v>569.87166084102205</v>
      </c>
      <c r="L2087" s="3">
        <v>60</v>
      </c>
      <c r="M2087" s="3">
        <v>5</v>
      </c>
      <c r="N2087" s="3">
        <v>3</v>
      </c>
      <c r="O2087" s="3">
        <v>849</v>
      </c>
      <c r="P2087" s="3">
        <v>3</v>
      </c>
      <c r="Q2087" s="3">
        <v>5589.2283161181003</v>
      </c>
      <c r="R2087" s="3">
        <v>3</v>
      </c>
      <c r="S2087" s="3">
        <v>0</v>
      </c>
      <c r="T2087" s="3">
        <v>0</v>
      </c>
      <c r="U2087" s="3">
        <v>8129.7219038887897</v>
      </c>
      <c r="V2087" s="3">
        <v>0</v>
      </c>
    </row>
    <row r="2088" spans="1:22" ht="21.75" customHeight="1" x14ac:dyDescent="0.3">
      <c r="A2088" s="3" t="s">
        <v>2114</v>
      </c>
      <c r="B2088" s="3">
        <v>58</v>
      </c>
      <c r="C2088" s="3" t="s">
        <v>31</v>
      </c>
      <c r="D2088" s="3" t="s">
        <v>24</v>
      </c>
      <c r="E2088" s="3">
        <v>40721.066401491</v>
      </c>
      <c r="F2088" s="3">
        <v>184</v>
      </c>
      <c r="G2088" s="3">
        <v>1051.69147623196</v>
      </c>
      <c r="H2088" s="3">
        <v>11</v>
      </c>
      <c r="I2088" s="3">
        <v>842.79956182676995</v>
      </c>
      <c r="J2088" s="3">
        <v>33</v>
      </c>
      <c r="K2088" s="3">
        <v>5.8424543103339497</v>
      </c>
      <c r="L2088" s="3">
        <v>48</v>
      </c>
      <c r="M2088" s="3">
        <v>1</v>
      </c>
      <c r="N2088" s="3">
        <v>4</v>
      </c>
      <c r="O2088" s="3">
        <v>876</v>
      </c>
      <c r="P2088" s="3">
        <v>1</v>
      </c>
      <c r="Q2088" s="3">
        <v>17552.918882866899</v>
      </c>
      <c r="R2088" s="3">
        <v>0</v>
      </c>
      <c r="S2088" s="3">
        <v>0</v>
      </c>
      <c r="T2088" s="3">
        <v>0</v>
      </c>
      <c r="U2088" s="3">
        <v>2389.24875535109</v>
      </c>
      <c r="V2088" s="3">
        <v>0</v>
      </c>
    </row>
    <row r="2089" spans="1:22" ht="21.75" customHeight="1" x14ac:dyDescent="0.3">
      <c r="A2089" s="3" t="s">
        <v>2115</v>
      </c>
      <c r="B2089" s="3">
        <v>61</v>
      </c>
      <c r="C2089" s="3" t="s">
        <v>28</v>
      </c>
      <c r="D2089" s="3" t="s">
        <v>24</v>
      </c>
      <c r="E2089" s="3">
        <v>60552.506759544602</v>
      </c>
      <c r="F2089" s="3">
        <v>35</v>
      </c>
      <c r="G2089" s="3">
        <v>1600.9345075415999</v>
      </c>
      <c r="H2089" s="3">
        <v>7</v>
      </c>
      <c r="I2089" s="3">
        <v>819.00636616421696</v>
      </c>
      <c r="J2089" s="3">
        <v>37</v>
      </c>
      <c r="K2089" s="3">
        <v>434.547733524801</v>
      </c>
      <c r="L2089" s="3">
        <v>22</v>
      </c>
      <c r="M2089" s="3">
        <v>1</v>
      </c>
      <c r="N2089" s="3">
        <v>1</v>
      </c>
      <c r="O2089" s="3">
        <v>490</v>
      </c>
      <c r="P2089" s="3">
        <v>2</v>
      </c>
      <c r="Q2089" s="3">
        <v>0</v>
      </c>
      <c r="R2089" s="3">
        <v>2</v>
      </c>
      <c r="S2089" s="3">
        <v>0</v>
      </c>
      <c r="T2089" s="3">
        <v>0</v>
      </c>
      <c r="U2089" s="3">
        <v>13250.365030209399</v>
      </c>
      <c r="V2089" s="3">
        <v>1</v>
      </c>
    </row>
    <row r="2090" spans="1:22" ht="21.75" customHeight="1" x14ac:dyDescent="0.3">
      <c r="A2090" s="3" t="s">
        <v>2116</v>
      </c>
      <c r="B2090" s="3">
        <v>31</v>
      </c>
      <c r="C2090" s="3" t="s">
        <v>31</v>
      </c>
      <c r="D2090" s="3" t="s">
        <v>24</v>
      </c>
      <c r="E2090" s="3">
        <v>35025.335169198101</v>
      </c>
      <c r="F2090" s="3">
        <v>11</v>
      </c>
      <c r="G2090" s="3">
        <v>1822.0736010998601</v>
      </c>
      <c r="H2090" s="3">
        <v>5</v>
      </c>
      <c r="I2090" s="3">
        <v>1130.98360675972</v>
      </c>
      <c r="J2090" s="3">
        <v>18</v>
      </c>
      <c r="K2090" s="3">
        <v>1028.8714817698799</v>
      </c>
      <c r="L2090" s="3">
        <v>3</v>
      </c>
      <c r="M2090" s="3">
        <v>5</v>
      </c>
      <c r="N2090" s="3">
        <v>1</v>
      </c>
      <c r="O2090" s="3">
        <v>849</v>
      </c>
      <c r="P2090" s="3">
        <v>2</v>
      </c>
      <c r="Q2090" s="3">
        <v>21113.955036186799</v>
      </c>
      <c r="R2090" s="3">
        <v>7</v>
      </c>
      <c r="S2090" s="3">
        <v>1</v>
      </c>
      <c r="T2090" s="3">
        <v>0</v>
      </c>
      <c r="U2090" s="3">
        <v>10071.8754132593</v>
      </c>
      <c r="V2090" s="3">
        <v>1</v>
      </c>
    </row>
    <row r="2091" spans="1:22" ht="21.75" customHeight="1" x14ac:dyDescent="0.3">
      <c r="A2091" s="3" t="s">
        <v>2117</v>
      </c>
      <c r="B2091" s="3">
        <v>22</v>
      </c>
      <c r="C2091" s="3" t="s">
        <v>23</v>
      </c>
      <c r="D2091" s="3" t="s">
        <v>24</v>
      </c>
      <c r="E2091" s="3">
        <v>37853.343603839501</v>
      </c>
      <c r="F2091" s="3">
        <v>59</v>
      </c>
      <c r="G2091" s="3">
        <v>1943.4237136309901</v>
      </c>
      <c r="H2091" s="3">
        <v>8</v>
      </c>
      <c r="I2091" s="3">
        <v>1181.27890113543</v>
      </c>
      <c r="J2091" s="3">
        <v>31</v>
      </c>
      <c r="K2091" s="3">
        <v>352.146491752901</v>
      </c>
      <c r="L2091" s="3">
        <v>75</v>
      </c>
      <c r="M2091" s="3">
        <v>17</v>
      </c>
      <c r="N2091" s="3">
        <v>1</v>
      </c>
      <c r="O2091" s="3">
        <v>756</v>
      </c>
      <c r="P2091" s="3">
        <v>2</v>
      </c>
      <c r="Q2091" s="3">
        <v>10458.3049536492</v>
      </c>
      <c r="R2091" s="3">
        <v>7</v>
      </c>
      <c r="S2091" s="3">
        <v>1</v>
      </c>
      <c r="T2091" s="3">
        <v>0</v>
      </c>
      <c r="U2091" s="3">
        <v>10651.609748369499</v>
      </c>
      <c r="V2091" s="3">
        <v>1</v>
      </c>
    </row>
    <row r="2092" spans="1:22" ht="21.75" customHeight="1" x14ac:dyDescent="0.3">
      <c r="A2092" s="3" t="s">
        <v>2118</v>
      </c>
      <c r="B2092" s="3">
        <v>64</v>
      </c>
      <c r="C2092" s="3" t="s">
        <v>28</v>
      </c>
      <c r="D2092" s="3" t="s">
        <v>26</v>
      </c>
      <c r="E2092" s="3">
        <v>61309.940823352299</v>
      </c>
      <c r="F2092" s="3">
        <v>42</v>
      </c>
      <c r="G2092" s="3">
        <v>1431.4183937041801</v>
      </c>
      <c r="H2092" s="3">
        <v>3</v>
      </c>
      <c r="I2092" s="3">
        <v>1043.5894801484701</v>
      </c>
      <c r="J2092" s="3">
        <v>46</v>
      </c>
      <c r="K2092" s="3">
        <v>1072.40203703426</v>
      </c>
      <c r="L2092" s="3">
        <v>36</v>
      </c>
      <c r="M2092" s="3">
        <v>9</v>
      </c>
      <c r="N2092" s="3">
        <v>9</v>
      </c>
      <c r="O2092" s="3">
        <v>568</v>
      </c>
      <c r="P2092" s="3">
        <v>4</v>
      </c>
      <c r="Q2092" s="3">
        <v>11070.7754847588</v>
      </c>
      <c r="R2092" s="3">
        <v>0</v>
      </c>
      <c r="S2092" s="3">
        <v>0</v>
      </c>
      <c r="T2092" s="3">
        <v>0</v>
      </c>
      <c r="U2092" s="3">
        <v>1771.35383476226</v>
      </c>
      <c r="V2092" s="3">
        <v>1</v>
      </c>
    </row>
    <row r="2093" spans="1:22" ht="21.75" customHeight="1" x14ac:dyDescent="0.3">
      <c r="A2093" s="3" t="s">
        <v>2119</v>
      </c>
      <c r="B2093" s="3">
        <v>37</v>
      </c>
      <c r="C2093" s="3" t="s">
        <v>23</v>
      </c>
      <c r="D2093" s="3" t="s">
        <v>24</v>
      </c>
      <c r="E2093" s="3">
        <v>56428.911250592901</v>
      </c>
      <c r="F2093" s="3">
        <v>232</v>
      </c>
      <c r="G2093" s="3">
        <v>299.39081138599602</v>
      </c>
      <c r="H2093" s="3">
        <v>4</v>
      </c>
      <c r="I2093" s="3">
        <v>923.52492015154496</v>
      </c>
      <c r="J2093" s="3">
        <v>35</v>
      </c>
      <c r="K2093" s="3">
        <v>530.97005368148098</v>
      </c>
      <c r="L2093" s="3">
        <v>5</v>
      </c>
      <c r="M2093" s="3">
        <v>6</v>
      </c>
      <c r="N2093" s="3">
        <v>1</v>
      </c>
      <c r="O2093" s="3">
        <v>800</v>
      </c>
      <c r="P2093" s="3">
        <v>3</v>
      </c>
      <c r="Q2093" s="3">
        <v>13849.618948609201</v>
      </c>
      <c r="R2093" s="3">
        <v>1</v>
      </c>
      <c r="S2093" s="3">
        <v>0</v>
      </c>
      <c r="T2093" s="3">
        <v>0</v>
      </c>
      <c r="U2093" s="3">
        <v>7034.1431866287803</v>
      </c>
      <c r="V2093" s="3">
        <v>0</v>
      </c>
    </row>
    <row r="2094" spans="1:22" ht="21.75" customHeight="1" x14ac:dyDescent="0.3">
      <c r="A2094" s="3" t="s">
        <v>2120</v>
      </c>
      <c r="B2094" s="3">
        <v>59</v>
      </c>
      <c r="C2094" s="3" t="s">
        <v>23</v>
      </c>
      <c r="D2094" s="3" t="s">
        <v>24</v>
      </c>
      <c r="E2094" s="3">
        <v>27003.1952269707</v>
      </c>
      <c r="F2094" s="3">
        <v>54</v>
      </c>
      <c r="G2094" s="3">
        <v>2878.7515846200699</v>
      </c>
      <c r="H2094" s="3">
        <v>3</v>
      </c>
      <c r="I2094" s="3">
        <v>432.97384886707999</v>
      </c>
      <c r="J2094" s="3">
        <v>38</v>
      </c>
      <c r="K2094" s="3">
        <v>498.97703846482199</v>
      </c>
      <c r="L2094" s="3">
        <v>27</v>
      </c>
      <c r="M2094" s="3">
        <v>16</v>
      </c>
      <c r="N2094" s="3">
        <v>8</v>
      </c>
      <c r="O2094" s="3">
        <v>543</v>
      </c>
      <c r="P2094" s="3">
        <v>0</v>
      </c>
      <c r="Q2094" s="3">
        <v>13145.3637124242</v>
      </c>
      <c r="R2094" s="3">
        <v>6</v>
      </c>
      <c r="S2094" s="3">
        <v>0</v>
      </c>
      <c r="T2094" s="3">
        <v>0</v>
      </c>
      <c r="U2094" s="3">
        <v>7785.0262863397702</v>
      </c>
      <c r="V2094" s="3">
        <v>1</v>
      </c>
    </row>
    <row r="2095" spans="1:22" ht="21.75" customHeight="1" x14ac:dyDescent="0.3">
      <c r="A2095" s="3" t="s">
        <v>2121</v>
      </c>
      <c r="B2095" s="3">
        <v>40</v>
      </c>
      <c r="C2095" s="3" t="s">
        <v>28</v>
      </c>
      <c r="D2095" s="3" t="s">
        <v>24</v>
      </c>
      <c r="E2095" s="3">
        <v>78392.675661584595</v>
      </c>
      <c r="F2095" s="3">
        <v>212</v>
      </c>
      <c r="G2095" s="3">
        <v>1204.5431341061001</v>
      </c>
      <c r="H2095" s="3">
        <v>4</v>
      </c>
      <c r="I2095" s="3">
        <v>425.89546929161003</v>
      </c>
      <c r="J2095" s="3">
        <v>13</v>
      </c>
      <c r="K2095" s="3">
        <v>237.740552267353</v>
      </c>
      <c r="L2095" s="3">
        <v>7</v>
      </c>
      <c r="M2095" s="3">
        <v>3</v>
      </c>
      <c r="N2095" s="3">
        <v>4</v>
      </c>
      <c r="O2095" s="3">
        <v>579</v>
      </c>
      <c r="P2095" s="3">
        <v>3</v>
      </c>
      <c r="Q2095" s="3">
        <v>11984.187869199801</v>
      </c>
      <c r="R2095" s="3">
        <v>6</v>
      </c>
      <c r="S2095" s="3">
        <v>0</v>
      </c>
      <c r="T2095" s="3">
        <v>0</v>
      </c>
      <c r="U2095" s="3">
        <v>2090.5287993491802</v>
      </c>
      <c r="V2095" s="3">
        <v>1</v>
      </c>
    </row>
    <row r="2096" spans="1:22" ht="21.75" customHeight="1" x14ac:dyDescent="0.3">
      <c r="A2096" s="3" t="s">
        <v>2122</v>
      </c>
      <c r="B2096" s="3">
        <v>34</v>
      </c>
      <c r="C2096" s="3" t="s">
        <v>28</v>
      </c>
      <c r="D2096" s="3" t="s">
        <v>33</v>
      </c>
      <c r="E2096" s="3">
        <v>36347.042235683402</v>
      </c>
      <c r="F2096" s="3">
        <v>18</v>
      </c>
      <c r="G2096" s="3">
        <v>1162.81363224753</v>
      </c>
      <c r="H2096" s="3">
        <v>1</v>
      </c>
      <c r="I2096" s="3">
        <v>504.00821308226801</v>
      </c>
      <c r="J2096" s="3">
        <v>6</v>
      </c>
      <c r="K2096" s="3">
        <v>654.23824026707996</v>
      </c>
      <c r="L2096" s="3">
        <v>19</v>
      </c>
      <c r="M2096" s="3">
        <v>11</v>
      </c>
      <c r="N2096" s="3">
        <v>5</v>
      </c>
      <c r="O2096" s="3">
        <v>447</v>
      </c>
      <c r="P2096" s="3">
        <v>5</v>
      </c>
      <c r="Q2096" s="3">
        <v>19483.873633586401</v>
      </c>
      <c r="R2096" s="3">
        <v>3</v>
      </c>
      <c r="S2096" s="3">
        <v>0</v>
      </c>
      <c r="T2096" s="3">
        <v>0</v>
      </c>
      <c r="U2096" s="3">
        <v>11172.956808119199</v>
      </c>
      <c r="V2096" s="3">
        <v>1</v>
      </c>
    </row>
    <row r="2097" spans="1:22" ht="21.75" customHeight="1" x14ac:dyDescent="0.3">
      <c r="A2097" s="3" t="s">
        <v>2123</v>
      </c>
      <c r="B2097" s="3">
        <v>52</v>
      </c>
      <c r="C2097" s="3" t="s">
        <v>31</v>
      </c>
      <c r="D2097" s="3" t="s">
        <v>24</v>
      </c>
      <c r="E2097" s="3">
        <v>47613.316016815901</v>
      </c>
      <c r="F2097" s="3">
        <v>138</v>
      </c>
      <c r="G2097" s="3">
        <v>1428.8966690254199</v>
      </c>
      <c r="H2097" s="3">
        <v>4</v>
      </c>
      <c r="I2097" s="3">
        <v>1063.17234986977</v>
      </c>
      <c r="J2097" s="3">
        <v>19</v>
      </c>
      <c r="K2097" s="3">
        <v>418.18727523788402</v>
      </c>
      <c r="L2097" s="3">
        <v>15</v>
      </c>
      <c r="M2097" s="3">
        <v>7</v>
      </c>
      <c r="N2097" s="3">
        <v>3</v>
      </c>
      <c r="O2097" s="3">
        <v>854</v>
      </c>
      <c r="P2097" s="3">
        <v>1</v>
      </c>
      <c r="Q2097" s="3">
        <v>2838.2769633647799</v>
      </c>
      <c r="R2097" s="3">
        <v>0</v>
      </c>
      <c r="S2097" s="3">
        <v>0</v>
      </c>
      <c r="T2097" s="3">
        <v>0</v>
      </c>
      <c r="U2097" s="3">
        <v>12192.948436872501</v>
      </c>
      <c r="V2097" s="3">
        <v>0</v>
      </c>
    </row>
    <row r="2098" spans="1:22" ht="21.75" customHeight="1" x14ac:dyDescent="0.3">
      <c r="A2098" s="3" t="s">
        <v>2124</v>
      </c>
      <c r="B2098" s="3">
        <v>54</v>
      </c>
      <c r="C2098" s="3" t="s">
        <v>31</v>
      </c>
      <c r="D2098" s="3" t="s">
        <v>33</v>
      </c>
      <c r="E2098" s="3">
        <v>81442.172958835101</v>
      </c>
      <c r="F2098" s="3">
        <v>89</v>
      </c>
      <c r="G2098" s="3">
        <v>1290.9511481935299</v>
      </c>
      <c r="H2098" s="3">
        <v>9</v>
      </c>
      <c r="I2098" s="3">
        <v>825.66547488772301</v>
      </c>
      <c r="J2098" s="3">
        <v>31</v>
      </c>
      <c r="K2098" s="3">
        <v>495.06050858559598</v>
      </c>
      <c r="L2098" s="3">
        <v>12</v>
      </c>
      <c r="M2098" s="3">
        <v>8</v>
      </c>
      <c r="N2098" s="3">
        <v>1</v>
      </c>
      <c r="O2098" s="3">
        <v>408</v>
      </c>
      <c r="P2098" s="3">
        <v>5</v>
      </c>
      <c r="Q2098" s="3">
        <v>6271.3694542856001</v>
      </c>
      <c r="R2098" s="3">
        <v>2</v>
      </c>
      <c r="S2098" s="3">
        <v>0</v>
      </c>
      <c r="T2098" s="3">
        <v>0</v>
      </c>
      <c r="U2098" s="3">
        <v>1477.59438481754</v>
      </c>
      <c r="V2098" s="3">
        <v>1</v>
      </c>
    </row>
    <row r="2099" spans="1:22" ht="21.75" customHeight="1" x14ac:dyDescent="0.3">
      <c r="A2099" s="3" t="s">
        <v>2125</v>
      </c>
      <c r="B2099" s="3">
        <v>45</v>
      </c>
      <c r="C2099" s="3" t="s">
        <v>23</v>
      </c>
      <c r="D2099" s="3" t="s">
        <v>33</v>
      </c>
      <c r="E2099" s="3">
        <v>12923.9317542184</v>
      </c>
      <c r="F2099" s="3">
        <v>62</v>
      </c>
      <c r="G2099" s="3">
        <v>100.757709387906</v>
      </c>
      <c r="H2099" s="3">
        <v>7</v>
      </c>
      <c r="I2099" s="3">
        <v>1104.0300342574501</v>
      </c>
      <c r="J2099" s="3">
        <v>45</v>
      </c>
      <c r="K2099" s="3">
        <v>447.072640268128</v>
      </c>
      <c r="L2099" s="3">
        <v>78</v>
      </c>
      <c r="M2099" s="3">
        <v>9</v>
      </c>
      <c r="N2099" s="3">
        <v>2</v>
      </c>
      <c r="O2099" s="3">
        <v>740</v>
      </c>
      <c r="P2099" s="3">
        <v>3</v>
      </c>
      <c r="Q2099" s="3">
        <v>14601.045757903799</v>
      </c>
      <c r="R2099" s="3">
        <v>1</v>
      </c>
      <c r="S2099" s="3">
        <v>0</v>
      </c>
      <c r="T2099" s="3">
        <v>0</v>
      </c>
      <c r="U2099" s="3">
        <v>7857.9830858769801</v>
      </c>
      <c r="V2099" s="3">
        <v>0</v>
      </c>
    </row>
    <row r="2100" spans="1:22" ht="21.75" customHeight="1" x14ac:dyDescent="0.3">
      <c r="A2100" s="3" t="s">
        <v>2126</v>
      </c>
      <c r="B2100" s="3">
        <v>27</v>
      </c>
      <c r="C2100" s="3" t="s">
        <v>31</v>
      </c>
      <c r="D2100" s="3" t="s">
        <v>33</v>
      </c>
      <c r="E2100" s="3">
        <v>19287.305240546499</v>
      </c>
      <c r="F2100" s="3">
        <v>166</v>
      </c>
      <c r="G2100" s="3">
        <v>1959.97215613463</v>
      </c>
      <c r="H2100" s="3">
        <v>8</v>
      </c>
      <c r="I2100" s="3">
        <v>1150.9809570120301</v>
      </c>
      <c r="J2100" s="3">
        <v>30</v>
      </c>
      <c r="K2100" s="3">
        <v>710.55827424082497</v>
      </c>
      <c r="L2100" s="3">
        <v>61</v>
      </c>
      <c r="M2100" s="3">
        <v>18</v>
      </c>
      <c r="N2100" s="3">
        <v>2</v>
      </c>
      <c r="O2100" s="3">
        <v>748</v>
      </c>
      <c r="P2100" s="3">
        <v>4</v>
      </c>
      <c r="Q2100" s="3">
        <v>9799.8358984896004</v>
      </c>
      <c r="R2100" s="3">
        <v>5</v>
      </c>
      <c r="S2100" s="3">
        <v>0</v>
      </c>
      <c r="T2100" s="3">
        <v>0</v>
      </c>
      <c r="U2100" s="3">
        <v>11935.297806325199</v>
      </c>
      <c r="V2100" s="3">
        <v>1</v>
      </c>
    </row>
    <row r="2101" spans="1:22" ht="21.75" customHeight="1" x14ac:dyDescent="0.3">
      <c r="A2101" s="3" t="s">
        <v>2127</v>
      </c>
      <c r="B2101" s="3">
        <v>55</v>
      </c>
      <c r="C2101" s="3" t="s">
        <v>31</v>
      </c>
      <c r="D2101" s="3" t="s">
        <v>33</v>
      </c>
      <c r="E2101" s="3">
        <v>57954.806367593301</v>
      </c>
      <c r="F2101" s="3">
        <v>5</v>
      </c>
      <c r="G2101" s="3">
        <v>843.66281224726697</v>
      </c>
      <c r="H2101" s="3">
        <v>6</v>
      </c>
      <c r="I2101" s="3">
        <v>545.91683489526304</v>
      </c>
      <c r="J2101" s="3">
        <v>21</v>
      </c>
      <c r="K2101" s="3">
        <v>448.81833112266997</v>
      </c>
      <c r="L2101" s="3">
        <v>76</v>
      </c>
      <c r="M2101" s="3">
        <v>8</v>
      </c>
      <c r="N2101" s="3">
        <v>9</v>
      </c>
      <c r="O2101" s="3">
        <v>398</v>
      </c>
      <c r="P2101" s="3">
        <v>0</v>
      </c>
      <c r="Q2101" s="3">
        <v>19745.263965320501</v>
      </c>
      <c r="R2101" s="3">
        <v>1</v>
      </c>
      <c r="S2101" s="3">
        <v>0</v>
      </c>
      <c r="T2101" s="3">
        <v>0</v>
      </c>
      <c r="U2101" s="3">
        <v>15782.0981070422</v>
      </c>
      <c r="V2101" s="3">
        <v>1</v>
      </c>
    </row>
    <row r="2102" spans="1:22" ht="21.75" customHeight="1" x14ac:dyDescent="0.3">
      <c r="A2102" s="3" t="s">
        <v>2128</v>
      </c>
      <c r="B2102" s="3">
        <v>67</v>
      </c>
      <c r="C2102" s="3" t="s">
        <v>28</v>
      </c>
      <c r="D2102" s="3" t="s">
        <v>26</v>
      </c>
      <c r="E2102" s="3">
        <v>10000</v>
      </c>
      <c r="F2102" s="3">
        <v>17</v>
      </c>
      <c r="G2102" s="3">
        <v>1240.9455899801001</v>
      </c>
      <c r="H2102" s="3">
        <v>6</v>
      </c>
      <c r="I2102" s="3">
        <v>811.22601464501599</v>
      </c>
      <c r="J2102" s="3">
        <v>4</v>
      </c>
      <c r="K2102" s="3">
        <v>0</v>
      </c>
      <c r="L2102" s="3">
        <v>65</v>
      </c>
      <c r="M2102" s="3">
        <v>3</v>
      </c>
      <c r="N2102" s="3">
        <v>7</v>
      </c>
      <c r="O2102" s="3">
        <v>854</v>
      </c>
      <c r="P2102" s="3">
        <v>3</v>
      </c>
      <c r="Q2102" s="3">
        <v>25431.7297607211</v>
      </c>
      <c r="R2102" s="3">
        <v>7</v>
      </c>
      <c r="S2102" s="3">
        <v>0</v>
      </c>
      <c r="T2102" s="3">
        <v>0</v>
      </c>
      <c r="U2102" s="3">
        <v>11702.7656598699</v>
      </c>
      <c r="V2102" s="3">
        <v>1</v>
      </c>
    </row>
    <row r="2103" spans="1:22" ht="21.75" customHeight="1" x14ac:dyDescent="0.3">
      <c r="A2103" s="3" t="s">
        <v>2129</v>
      </c>
      <c r="B2103" s="3">
        <v>49</v>
      </c>
      <c r="C2103" s="3" t="s">
        <v>31</v>
      </c>
      <c r="D2103" s="3" t="s">
        <v>24</v>
      </c>
      <c r="E2103" s="3">
        <v>13217.1169552678</v>
      </c>
      <c r="F2103" s="3">
        <v>104</v>
      </c>
      <c r="G2103" s="3">
        <v>2907.4716280494599</v>
      </c>
      <c r="H2103" s="3">
        <v>5</v>
      </c>
      <c r="I2103" s="3">
        <v>795.45221246074402</v>
      </c>
      <c r="J2103" s="3">
        <v>30</v>
      </c>
      <c r="K2103" s="3">
        <v>288.23853576726901</v>
      </c>
      <c r="L2103" s="3">
        <v>52</v>
      </c>
      <c r="M2103" s="3">
        <v>15</v>
      </c>
      <c r="N2103" s="3">
        <v>7</v>
      </c>
      <c r="O2103" s="3">
        <v>403</v>
      </c>
      <c r="P2103" s="3">
        <v>1</v>
      </c>
      <c r="Q2103" s="3">
        <v>12030.411149048499</v>
      </c>
      <c r="R2103" s="3">
        <v>7</v>
      </c>
      <c r="S2103" s="3">
        <v>0</v>
      </c>
      <c r="T2103" s="3">
        <v>0</v>
      </c>
      <c r="U2103" s="3">
        <v>3480.29525226023</v>
      </c>
      <c r="V2103" s="3">
        <v>1</v>
      </c>
    </row>
    <row r="2104" spans="1:22" ht="21.75" customHeight="1" x14ac:dyDescent="0.3">
      <c r="A2104" s="3" t="s">
        <v>2130</v>
      </c>
      <c r="B2104" s="3">
        <v>42</v>
      </c>
      <c r="C2104" s="3" t="s">
        <v>23</v>
      </c>
      <c r="D2104" s="3" t="s">
        <v>33</v>
      </c>
      <c r="E2104" s="3">
        <v>71152.840873294495</v>
      </c>
      <c r="F2104" s="3">
        <v>227</v>
      </c>
      <c r="G2104" s="3">
        <v>2255.5900654778902</v>
      </c>
      <c r="H2104" s="3">
        <v>1</v>
      </c>
      <c r="I2104" s="3">
        <v>685.27430863152495</v>
      </c>
      <c r="J2104" s="3">
        <v>14</v>
      </c>
      <c r="K2104" s="3">
        <v>170.261620623672</v>
      </c>
      <c r="L2104" s="3">
        <v>27</v>
      </c>
      <c r="M2104" s="3">
        <v>0</v>
      </c>
      <c r="N2104" s="3">
        <v>5</v>
      </c>
      <c r="O2104" s="3">
        <v>492</v>
      </c>
      <c r="P2104" s="3">
        <v>3</v>
      </c>
      <c r="Q2104" s="3">
        <v>1676.1959654480399</v>
      </c>
      <c r="R2104" s="3">
        <v>2</v>
      </c>
      <c r="S2104" s="3">
        <v>0</v>
      </c>
      <c r="T2104" s="3">
        <v>0</v>
      </c>
      <c r="U2104" s="3">
        <v>3864.6652319213099</v>
      </c>
      <c r="V2104" s="3">
        <v>1</v>
      </c>
    </row>
    <row r="2105" spans="1:22" ht="21.75" customHeight="1" x14ac:dyDescent="0.3">
      <c r="A2105" s="3" t="s">
        <v>2131</v>
      </c>
      <c r="B2105" s="3">
        <v>61</v>
      </c>
      <c r="C2105" s="3" t="s">
        <v>31</v>
      </c>
      <c r="D2105" s="3" t="s">
        <v>24</v>
      </c>
      <c r="E2105" s="3">
        <v>42640.279368726398</v>
      </c>
      <c r="F2105" s="3">
        <v>212</v>
      </c>
      <c r="G2105" s="3">
        <v>2789.7586539266199</v>
      </c>
      <c r="H2105" s="3">
        <v>9</v>
      </c>
      <c r="I2105" s="3">
        <v>612.80500091635099</v>
      </c>
      <c r="J2105" s="3">
        <v>43</v>
      </c>
      <c r="K2105" s="3">
        <v>870.607084277338</v>
      </c>
      <c r="L2105" s="3">
        <v>17</v>
      </c>
      <c r="M2105" s="3">
        <v>9</v>
      </c>
      <c r="N2105" s="3">
        <v>9</v>
      </c>
      <c r="O2105" s="3">
        <v>345</v>
      </c>
      <c r="P2105" s="3">
        <v>4</v>
      </c>
      <c r="Q2105" s="3">
        <v>6716.7190709384804</v>
      </c>
      <c r="R2105" s="3">
        <v>6</v>
      </c>
      <c r="S2105" s="3">
        <v>0</v>
      </c>
      <c r="T2105" s="3">
        <v>0</v>
      </c>
      <c r="U2105" s="3">
        <v>9244.2576457321502</v>
      </c>
      <c r="V2105" s="3">
        <v>1</v>
      </c>
    </row>
    <row r="2106" spans="1:22" ht="21.75" customHeight="1" x14ac:dyDescent="0.3">
      <c r="A2106" s="3" t="s">
        <v>2132</v>
      </c>
      <c r="B2106" s="3">
        <v>63</v>
      </c>
      <c r="C2106" s="3" t="s">
        <v>23</v>
      </c>
      <c r="D2106" s="3" t="s">
        <v>33</v>
      </c>
      <c r="E2106" s="3">
        <v>89529.612067342707</v>
      </c>
      <c r="F2106" s="3">
        <v>25</v>
      </c>
      <c r="G2106" s="3">
        <v>958.389825090052</v>
      </c>
      <c r="H2106" s="3">
        <v>11</v>
      </c>
      <c r="I2106" s="3">
        <v>1214.66442619387</v>
      </c>
      <c r="J2106" s="3">
        <v>16</v>
      </c>
      <c r="K2106" s="3">
        <v>649.40003048024698</v>
      </c>
      <c r="L2106" s="3">
        <v>6</v>
      </c>
      <c r="M2106" s="3">
        <v>15</v>
      </c>
      <c r="N2106" s="3">
        <v>7</v>
      </c>
      <c r="O2106" s="3">
        <v>873</v>
      </c>
      <c r="P2106" s="3">
        <v>2</v>
      </c>
      <c r="Q2106" s="3">
        <v>0</v>
      </c>
      <c r="R2106" s="3">
        <v>5</v>
      </c>
      <c r="S2106" s="3">
        <v>0</v>
      </c>
      <c r="T2106" s="3">
        <v>0</v>
      </c>
      <c r="U2106" s="3">
        <v>11200.1426633394</v>
      </c>
      <c r="V2106" s="3">
        <v>1</v>
      </c>
    </row>
    <row r="2107" spans="1:22" ht="21.75" customHeight="1" x14ac:dyDescent="0.3">
      <c r="A2107" s="3" t="s">
        <v>2133</v>
      </c>
      <c r="B2107" s="3">
        <v>33</v>
      </c>
      <c r="C2107" s="3" t="s">
        <v>28</v>
      </c>
      <c r="D2107" s="3" t="s">
        <v>26</v>
      </c>
      <c r="E2107" s="3">
        <v>31374.1439950358</v>
      </c>
      <c r="F2107" s="3">
        <v>237</v>
      </c>
      <c r="G2107" s="3">
        <v>2084.0288107894098</v>
      </c>
      <c r="H2107" s="3">
        <v>10</v>
      </c>
      <c r="I2107" s="3">
        <v>818.19010435042503</v>
      </c>
      <c r="J2107" s="3">
        <v>36</v>
      </c>
      <c r="K2107" s="3">
        <v>511.98946726298499</v>
      </c>
      <c r="L2107" s="3">
        <v>20</v>
      </c>
      <c r="M2107" s="3">
        <v>4</v>
      </c>
      <c r="N2107" s="3">
        <v>2</v>
      </c>
      <c r="O2107" s="3">
        <v>497</v>
      </c>
      <c r="P2107" s="3">
        <v>4</v>
      </c>
      <c r="Q2107" s="3">
        <v>15713.960629024899</v>
      </c>
      <c r="R2107" s="3">
        <v>2</v>
      </c>
      <c r="S2107" s="3">
        <v>0</v>
      </c>
      <c r="T2107" s="3">
        <v>0</v>
      </c>
      <c r="U2107" s="3">
        <v>7989.2451772820796</v>
      </c>
      <c r="V2107" s="3">
        <v>1</v>
      </c>
    </row>
    <row r="2108" spans="1:22" ht="21.75" customHeight="1" x14ac:dyDescent="0.3">
      <c r="A2108" s="3" t="s">
        <v>2134</v>
      </c>
      <c r="B2108" s="3">
        <v>33</v>
      </c>
      <c r="C2108" s="3" t="s">
        <v>23</v>
      </c>
      <c r="D2108" s="3" t="s">
        <v>33</v>
      </c>
      <c r="E2108" s="3">
        <v>44267.327620331402</v>
      </c>
      <c r="F2108" s="3">
        <v>133</v>
      </c>
      <c r="G2108" s="3">
        <v>1822.6100021365401</v>
      </c>
      <c r="H2108" s="3">
        <v>9</v>
      </c>
      <c r="I2108" s="3">
        <v>804.600675995919</v>
      </c>
      <c r="J2108" s="3">
        <v>18</v>
      </c>
      <c r="K2108" s="3">
        <v>451.12386414810197</v>
      </c>
      <c r="L2108" s="3">
        <v>40</v>
      </c>
      <c r="M2108" s="3">
        <v>2</v>
      </c>
      <c r="N2108" s="3">
        <v>6</v>
      </c>
      <c r="O2108" s="3">
        <v>404</v>
      </c>
      <c r="P2108" s="3">
        <v>4</v>
      </c>
      <c r="Q2108" s="3">
        <v>6319.3650650404497</v>
      </c>
      <c r="R2108" s="3">
        <v>2</v>
      </c>
      <c r="S2108" s="3">
        <v>0</v>
      </c>
      <c r="T2108" s="3">
        <v>0</v>
      </c>
      <c r="U2108" s="3">
        <v>5921.2233990268496</v>
      </c>
      <c r="V2108" s="3">
        <v>1</v>
      </c>
    </row>
    <row r="2109" spans="1:22" ht="21.75" customHeight="1" x14ac:dyDescent="0.3">
      <c r="A2109" s="3" t="s">
        <v>2135</v>
      </c>
      <c r="B2109" s="3">
        <v>21</v>
      </c>
      <c r="C2109" s="3" t="s">
        <v>31</v>
      </c>
      <c r="D2109" s="3" t="s">
        <v>24</v>
      </c>
      <c r="E2109" s="3">
        <v>59731.3530712145</v>
      </c>
      <c r="F2109" s="3">
        <v>160</v>
      </c>
      <c r="G2109" s="3">
        <v>1456.3013330200999</v>
      </c>
      <c r="H2109" s="3">
        <v>8</v>
      </c>
      <c r="I2109" s="3">
        <v>519.02781379599196</v>
      </c>
      <c r="J2109" s="3">
        <v>9</v>
      </c>
      <c r="K2109" s="3">
        <v>146.24222789613299</v>
      </c>
      <c r="L2109" s="3">
        <v>38</v>
      </c>
      <c r="M2109" s="3">
        <v>3</v>
      </c>
      <c r="N2109" s="3">
        <v>4</v>
      </c>
      <c r="O2109" s="3">
        <v>328</v>
      </c>
      <c r="P2109" s="3">
        <v>4</v>
      </c>
      <c r="Q2109" s="3">
        <v>11044.453097895799</v>
      </c>
      <c r="R2109" s="3">
        <v>6</v>
      </c>
      <c r="S2109" s="3">
        <v>0</v>
      </c>
      <c r="T2109" s="3">
        <v>0</v>
      </c>
      <c r="U2109" s="3">
        <v>11615.200913312099</v>
      </c>
      <c r="V2109" s="3">
        <v>1</v>
      </c>
    </row>
    <row r="2110" spans="1:22" ht="21.75" customHeight="1" x14ac:dyDescent="0.3">
      <c r="A2110" s="3" t="s">
        <v>2136</v>
      </c>
      <c r="B2110" s="3">
        <v>56</v>
      </c>
      <c r="C2110" s="3" t="s">
        <v>28</v>
      </c>
      <c r="D2110" s="3" t="s">
        <v>24</v>
      </c>
      <c r="E2110" s="3">
        <v>58487.512715154298</v>
      </c>
      <c r="F2110" s="3">
        <v>175</v>
      </c>
      <c r="G2110" s="3">
        <v>899.52251018979302</v>
      </c>
      <c r="H2110" s="3">
        <v>4</v>
      </c>
      <c r="I2110" s="3">
        <v>1036.32435064473</v>
      </c>
      <c r="J2110" s="3">
        <v>43</v>
      </c>
      <c r="K2110" s="3">
        <v>443.565952722161</v>
      </c>
      <c r="L2110" s="3">
        <v>72</v>
      </c>
      <c r="M2110" s="3">
        <v>9</v>
      </c>
      <c r="N2110" s="3">
        <v>8</v>
      </c>
      <c r="O2110" s="3">
        <v>468</v>
      </c>
      <c r="P2110" s="3">
        <v>0</v>
      </c>
      <c r="Q2110" s="3">
        <v>10263.8710777857</v>
      </c>
      <c r="R2110" s="3">
        <v>2</v>
      </c>
      <c r="S2110" s="3">
        <v>0</v>
      </c>
      <c r="T2110" s="3">
        <v>0</v>
      </c>
      <c r="U2110" s="3">
        <v>12770.3357000058</v>
      </c>
      <c r="V2110" s="3">
        <v>1</v>
      </c>
    </row>
    <row r="2111" spans="1:22" ht="21.75" customHeight="1" x14ac:dyDescent="0.3">
      <c r="A2111" s="3" t="s">
        <v>2137</v>
      </c>
      <c r="B2111" s="3">
        <v>24</v>
      </c>
      <c r="C2111" s="3" t="s">
        <v>31</v>
      </c>
      <c r="D2111" s="3" t="s">
        <v>26</v>
      </c>
      <c r="E2111" s="3">
        <v>45411.806921200798</v>
      </c>
      <c r="F2111" s="3">
        <v>19</v>
      </c>
      <c r="G2111" s="3">
        <v>2367.6834891653102</v>
      </c>
      <c r="H2111" s="3">
        <v>5</v>
      </c>
      <c r="I2111" s="3">
        <v>448.21237470669502</v>
      </c>
      <c r="J2111" s="3">
        <v>33</v>
      </c>
      <c r="K2111" s="3">
        <v>738.19437245672395</v>
      </c>
      <c r="L2111" s="3">
        <v>9</v>
      </c>
      <c r="M2111" s="3">
        <v>1</v>
      </c>
      <c r="N2111" s="3">
        <v>8</v>
      </c>
      <c r="O2111" s="3">
        <v>826</v>
      </c>
      <c r="P2111" s="3">
        <v>5</v>
      </c>
      <c r="Q2111" s="3">
        <v>18778.792504786899</v>
      </c>
      <c r="R2111" s="3">
        <v>6</v>
      </c>
      <c r="S2111" s="3">
        <v>0</v>
      </c>
      <c r="T2111" s="3">
        <v>0</v>
      </c>
      <c r="U2111" s="3">
        <v>6598.7691417712804</v>
      </c>
      <c r="V2111" s="3">
        <v>1</v>
      </c>
    </row>
    <row r="2112" spans="1:22" ht="21.75" customHeight="1" x14ac:dyDescent="0.3">
      <c r="A2112" s="3" t="s">
        <v>2138</v>
      </c>
      <c r="B2112" s="3">
        <v>57</v>
      </c>
      <c r="C2112" s="3" t="s">
        <v>28</v>
      </c>
      <c r="D2112" s="3" t="s">
        <v>24</v>
      </c>
      <c r="E2112" s="3">
        <v>38327.719803036503</v>
      </c>
      <c r="F2112" s="3">
        <v>116</v>
      </c>
      <c r="G2112" s="3">
        <v>1088.7095814851</v>
      </c>
      <c r="H2112" s="3">
        <v>0</v>
      </c>
      <c r="I2112" s="3">
        <v>959.21693509563897</v>
      </c>
      <c r="J2112" s="3">
        <v>48</v>
      </c>
      <c r="K2112" s="3">
        <v>704.66264619340302</v>
      </c>
      <c r="L2112" s="3">
        <v>30</v>
      </c>
      <c r="M2112" s="3">
        <v>19</v>
      </c>
      <c r="N2112" s="3">
        <v>4</v>
      </c>
      <c r="O2112" s="3">
        <v>830</v>
      </c>
      <c r="P2112" s="3">
        <v>3</v>
      </c>
      <c r="Q2112" s="3">
        <v>12335.8836101037</v>
      </c>
      <c r="R2112" s="3">
        <v>4</v>
      </c>
      <c r="S2112" s="3">
        <v>0</v>
      </c>
      <c r="T2112" s="3">
        <v>0</v>
      </c>
      <c r="U2112" s="3">
        <v>8003.6135289396798</v>
      </c>
      <c r="V2112" s="3">
        <v>1</v>
      </c>
    </row>
    <row r="2113" spans="1:22" ht="21.75" customHeight="1" x14ac:dyDescent="0.3">
      <c r="A2113" s="3" t="s">
        <v>2139</v>
      </c>
      <c r="B2113" s="3">
        <v>64</v>
      </c>
      <c r="C2113" s="3" t="s">
        <v>28</v>
      </c>
      <c r="D2113" s="3" t="s">
        <v>24</v>
      </c>
      <c r="E2113" s="3">
        <v>54164.521838143199</v>
      </c>
      <c r="F2113" s="3">
        <v>188</v>
      </c>
      <c r="G2113" s="3">
        <v>1609.02638084315</v>
      </c>
      <c r="H2113" s="3">
        <v>4</v>
      </c>
      <c r="I2113" s="3">
        <v>968.78027601930705</v>
      </c>
      <c r="J2113" s="3">
        <v>24</v>
      </c>
      <c r="K2113" s="3">
        <v>607.11966097900597</v>
      </c>
      <c r="L2113" s="3">
        <v>41</v>
      </c>
      <c r="M2113" s="3">
        <v>5</v>
      </c>
      <c r="N2113" s="3">
        <v>5</v>
      </c>
      <c r="O2113" s="3">
        <v>756</v>
      </c>
      <c r="P2113" s="3">
        <v>1</v>
      </c>
      <c r="Q2113" s="3">
        <v>10375.8816772009</v>
      </c>
      <c r="R2113" s="3">
        <v>3</v>
      </c>
      <c r="S2113" s="3">
        <v>0</v>
      </c>
      <c r="T2113" s="3">
        <v>1</v>
      </c>
      <c r="U2113" s="3">
        <v>10985.784403199799</v>
      </c>
      <c r="V2113" s="3">
        <v>1</v>
      </c>
    </row>
    <row r="2114" spans="1:22" ht="21.75" customHeight="1" x14ac:dyDescent="0.3">
      <c r="A2114" s="3" t="s">
        <v>2140</v>
      </c>
      <c r="B2114" s="3">
        <v>60</v>
      </c>
      <c r="C2114" s="3" t="s">
        <v>31</v>
      </c>
      <c r="D2114" s="3" t="s">
        <v>33</v>
      </c>
      <c r="E2114" s="3">
        <v>74783.945951165297</v>
      </c>
      <c r="F2114" s="3">
        <v>60</v>
      </c>
      <c r="G2114" s="3">
        <v>2230.4907750303501</v>
      </c>
      <c r="H2114" s="3">
        <v>5</v>
      </c>
      <c r="I2114" s="3">
        <v>655.61973273675096</v>
      </c>
      <c r="J2114" s="3">
        <v>36</v>
      </c>
      <c r="K2114" s="3">
        <v>152.14266566658901</v>
      </c>
      <c r="L2114" s="3">
        <v>76</v>
      </c>
      <c r="M2114" s="3">
        <v>13</v>
      </c>
      <c r="N2114" s="3">
        <v>0</v>
      </c>
      <c r="O2114" s="3">
        <v>788</v>
      </c>
      <c r="P2114" s="3">
        <v>2</v>
      </c>
      <c r="Q2114" s="3">
        <v>6479.0792639087404</v>
      </c>
      <c r="R2114" s="3">
        <v>7</v>
      </c>
      <c r="S2114" s="3">
        <v>0</v>
      </c>
      <c r="T2114" s="3">
        <v>0</v>
      </c>
      <c r="U2114" s="3">
        <v>6274.5758086408196</v>
      </c>
      <c r="V2114" s="3">
        <v>1</v>
      </c>
    </row>
    <row r="2115" spans="1:22" ht="21.75" customHeight="1" x14ac:dyDescent="0.3">
      <c r="A2115" s="3" t="s">
        <v>2141</v>
      </c>
      <c r="B2115" s="3">
        <v>66</v>
      </c>
      <c r="C2115" s="3" t="s">
        <v>31</v>
      </c>
      <c r="D2115" s="3" t="s">
        <v>24</v>
      </c>
      <c r="E2115" s="3">
        <v>63730.556412319303</v>
      </c>
      <c r="F2115" s="3">
        <v>226</v>
      </c>
      <c r="G2115" s="3">
        <v>718.61817921510305</v>
      </c>
      <c r="H2115" s="3">
        <v>9</v>
      </c>
      <c r="I2115" s="3">
        <v>911.17822841411305</v>
      </c>
      <c r="J2115" s="3">
        <v>27</v>
      </c>
      <c r="K2115" s="3">
        <v>316.886402161288</v>
      </c>
      <c r="L2115" s="3">
        <v>68</v>
      </c>
      <c r="M2115" s="3">
        <v>4</v>
      </c>
      <c r="N2115" s="3">
        <v>3</v>
      </c>
      <c r="O2115" s="3">
        <v>742</v>
      </c>
      <c r="P2115" s="3">
        <v>2</v>
      </c>
      <c r="Q2115" s="3">
        <v>15623.4723605605</v>
      </c>
      <c r="R2115" s="3">
        <v>2</v>
      </c>
      <c r="S2115" s="3">
        <v>0</v>
      </c>
      <c r="T2115" s="3">
        <v>0</v>
      </c>
      <c r="U2115" s="3">
        <v>12076.241342953301</v>
      </c>
      <c r="V2115" s="3">
        <v>0</v>
      </c>
    </row>
    <row r="2116" spans="1:22" ht="21.75" customHeight="1" x14ac:dyDescent="0.3">
      <c r="A2116" s="3" t="s">
        <v>2142</v>
      </c>
      <c r="B2116" s="3">
        <v>33</v>
      </c>
      <c r="C2116" s="3" t="s">
        <v>28</v>
      </c>
      <c r="D2116" s="3" t="s">
        <v>33</v>
      </c>
      <c r="E2116" s="3">
        <v>38615.5685064176</v>
      </c>
      <c r="F2116" s="3">
        <v>112</v>
      </c>
      <c r="G2116" s="3">
        <v>629.09215532029702</v>
      </c>
      <c r="H2116" s="3">
        <v>10</v>
      </c>
      <c r="I2116" s="3">
        <v>864.98434566557103</v>
      </c>
      <c r="J2116" s="3">
        <v>14</v>
      </c>
      <c r="K2116" s="3">
        <v>593.02742974876298</v>
      </c>
      <c r="L2116" s="3">
        <v>58</v>
      </c>
      <c r="M2116" s="3">
        <v>18</v>
      </c>
      <c r="N2116" s="3">
        <v>0</v>
      </c>
      <c r="O2116" s="3">
        <v>636</v>
      </c>
      <c r="P2116" s="3">
        <v>5</v>
      </c>
      <c r="Q2116" s="3">
        <v>5393.7779487060097</v>
      </c>
      <c r="R2116" s="3">
        <v>4</v>
      </c>
      <c r="S2116" s="3">
        <v>0</v>
      </c>
      <c r="T2116" s="3">
        <v>0</v>
      </c>
      <c r="U2116" s="3">
        <v>5977.5081036545698</v>
      </c>
      <c r="V2116" s="3">
        <v>1</v>
      </c>
    </row>
    <row r="2117" spans="1:22" ht="21.75" customHeight="1" x14ac:dyDescent="0.3">
      <c r="A2117" s="3" t="s">
        <v>2143</v>
      </c>
      <c r="B2117" s="3">
        <v>58</v>
      </c>
      <c r="C2117" s="3" t="s">
        <v>28</v>
      </c>
      <c r="D2117" s="3" t="s">
        <v>26</v>
      </c>
      <c r="E2117" s="3">
        <v>32148.0923705719</v>
      </c>
      <c r="F2117" s="3">
        <v>187</v>
      </c>
      <c r="G2117" s="3">
        <v>3512.88434976492</v>
      </c>
      <c r="H2117" s="3">
        <v>1</v>
      </c>
      <c r="I2117" s="3">
        <v>786.22378131644803</v>
      </c>
      <c r="J2117" s="3">
        <v>19</v>
      </c>
      <c r="K2117" s="3">
        <v>212.994210935761</v>
      </c>
      <c r="L2117" s="3">
        <v>37</v>
      </c>
      <c r="M2117" s="3">
        <v>19</v>
      </c>
      <c r="N2117" s="3">
        <v>3</v>
      </c>
      <c r="O2117" s="3">
        <v>698</v>
      </c>
      <c r="P2117" s="3">
        <v>0</v>
      </c>
      <c r="Q2117" s="3">
        <v>4475.9259834377699</v>
      </c>
      <c r="R2117" s="3">
        <v>0</v>
      </c>
      <c r="S2117" s="3">
        <v>0</v>
      </c>
      <c r="T2117" s="3">
        <v>0</v>
      </c>
      <c r="U2117" s="3">
        <v>12483.0164220894</v>
      </c>
      <c r="V2117" s="3">
        <v>0</v>
      </c>
    </row>
    <row r="2118" spans="1:22" ht="21.75" customHeight="1" x14ac:dyDescent="0.3">
      <c r="A2118" s="3" t="s">
        <v>2144</v>
      </c>
      <c r="B2118" s="3">
        <v>44</v>
      </c>
      <c r="C2118" s="3" t="s">
        <v>31</v>
      </c>
      <c r="D2118" s="3" t="s">
        <v>24</v>
      </c>
      <c r="E2118" s="3">
        <v>37529.798221220801</v>
      </c>
      <c r="F2118" s="3">
        <v>137</v>
      </c>
      <c r="G2118" s="3">
        <v>811.95100171372405</v>
      </c>
      <c r="H2118" s="3">
        <v>6</v>
      </c>
      <c r="I2118" s="3">
        <v>804.53039305083098</v>
      </c>
      <c r="J2118" s="3">
        <v>12</v>
      </c>
      <c r="K2118" s="3">
        <v>680.44517092250101</v>
      </c>
      <c r="L2118" s="3">
        <v>42</v>
      </c>
      <c r="M2118" s="3">
        <v>14</v>
      </c>
      <c r="N2118" s="3">
        <v>0</v>
      </c>
      <c r="O2118" s="3">
        <v>485</v>
      </c>
      <c r="P2118" s="3">
        <v>1</v>
      </c>
      <c r="Q2118" s="3">
        <v>8438.3405180010704</v>
      </c>
      <c r="R2118" s="3">
        <v>1</v>
      </c>
      <c r="S2118" s="3">
        <v>0</v>
      </c>
      <c r="T2118" s="3">
        <v>1</v>
      </c>
      <c r="U2118" s="3">
        <v>4930.3001500667297</v>
      </c>
      <c r="V2118" s="3">
        <v>1</v>
      </c>
    </row>
    <row r="2119" spans="1:22" ht="21.75" customHeight="1" x14ac:dyDescent="0.3">
      <c r="A2119" s="3" t="s">
        <v>2145</v>
      </c>
      <c r="B2119" s="3">
        <v>39</v>
      </c>
      <c r="C2119" s="3" t="s">
        <v>23</v>
      </c>
      <c r="D2119" s="3" t="s">
        <v>33</v>
      </c>
      <c r="E2119" s="3">
        <v>27072.628063415301</v>
      </c>
      <c r="F2119" s="3">
        <v>169</v>
      </c>
      <c r="G2119" s="3">
        <v>2793.3882931865501</v>
      </c>
      <c r="H2119" s="3">
        <v>3</v>
      </c>
      <c r="I2119" s="3">
        <v>821.62363811773196</v>
      </c>
      <c r="J2119" s="3">
        <v>19</v>
      </c>
      <c r="K2119" s="3">
        <v>167.12405736868601</v>
      </c>
      <c r="L2119" s="3">
        <v>1</v>
      </c>
      <c r="M2119" s="3">
        <v>16</v>
      </c>
      <c r="N2119" s="3">
        <v>9</v>
      </c>
      <c r="O2119" s="3">
        <v>864</v>
      </c>
      <c r="P2119" s="3">
        <v>5</v>
      </c>
      <c r="Q2119" s="3">
        <v>24505.912120676399</v>
      </c>
      <c r="R2119" s="3">
        <v>6</v>
      </c>
      <c r="S2119" s="3">
        <v>0</v>
      </c>
      <c r="T2119" s="3">
        <v>0</v>
      </c>
      <c r="U2119" s="3">
        <v>18543.930859632699</v>
      </c>
      <c r="V2119" s="3">
        <v>1</v>
      </c>
    </row>
    <row r="2120" spans="1:22" ht="21.75" customHeight="1" x14ac:dyDescent="0.3">
      <c r="A2120" s="3" t="s">
        <v>2146</v>
      </c>
      <c r="B2120" s="3">
        <v>21</v>
      </c>
      <c r="C2120" s="3" t="s">
        <v>31</v>
      </c>
      <c r="D2120" s="3" t="s">
        <v>24</v>
      </c>
      <c r="E2120" s="3">
        <v>52653.370681890403</v>
      </c>
      <c r="F2120" s="3">
        <v>80</v>
      </c>
      <c r="G2120" s="3">
        <v>1457.5973250377101</v>
      </c>
      <c r="H2120" s="3">
        <v>4</v>
      </c>
      <c r="I2120" s="3">
        <v>845.46908543521704</v>
      </c>
      <c r="J2120" s="3">
        <v>42</v>
      </c>
      <c r="K2120" s="3">
        <v>224.32341279709701</v>
      </c>
      <c r="L2120" s="3">
        <v>5</v>
      </c>
      <c r="M2120" s="3">
        <v>11</v>
      </c>
      <c r="N2120" s="3">
        <v>3</v>
      </c>
      <c r="O2120" s="3">
        <v>597</v>
      </c>
      <c r="P2120" s="3">
        <v>2</v>
      </c>
      <c r="Q2120" s="3">
        <v>11405.1550133195</v>
      </c>
      <c r="R2120" s="3">
        <v>6</v>
      </c>
      <c r="S2120" s="3">
        <v>0</v>
      </c>
      <c r="T2120" s="3">
        <v>0</v>
      </c>
      <c r="U2120" s="3">
        <v>7755.1521988653503</v>
      </c>
      <c r="V2120" s="3">
        <v>1</v>
      </c>
    </row>
    <row r="2121" spans="1:22" ht="21.75" customHeight="1" x14ac:dyDescent="0.3">
      <c r="A2121" s="3" t="s">
        <v>2147</v>
      </c>
      <c r="B2121" s="3">
        <v>58</v>
      </c>
      <c r="C2121" s="3" t="s">
        <v>28</v>
      </c>
      <c r="D2121" s="3" t="s">
        <v>33</v>
      </c>
      <c r="E2121" s="3">
        <v>64648.151217217099</v>
      </c>
      <c r="F2121" s="3">
        <v>188</v>
      </c>
      <c r="G2121" s="3">
        <v>1159.29970125459</v>
      </c>
      <c r="H2121" s="3">
        <v>2</v>
      </c>
      <c r="I2121" s="3">
        <v>821.08471097029701</v>
      </c>
      <c r="J2121" s="3">
        <v>30</v>
      </c>
      <c r="K2121" s="3">
        <v>168.84403802435801</v>
      </c>
      <c r="L2121" s="3">
        <v>76</v>
      </c>
      <c r="M2121" s="3">
        <v>12</v>
      </c>
      <c r="N2121" s="3">
        <v>5</v>
      </c>
      <c r="O2121" s="3">
        <v>830</v>
      </c>
      <c r="P2121" s="3">
        <v>1</v>
      </c>
      <c r="Q2121" s="3">
        <v>11692.8965300864</v>
      </c>
      <c r="R2121" s="3">
        <v>0</v>
      </c>
      <c r="S2121" s="3">
        <v>0</v>
      </c>
      <c r="T2121" s="3">
        <v>0</v>
      </c>
      <c r="U2121" s="3">
        <v>10898.946090069199</v>
      </c>
      <c r="V2121" s="3">
        <v>0</v>
      </c>
    </row>
    <row r="2122" spans="1:22" ht="21.75" customHeight="1" x14ac:dyDescent="0.3">
      <c r="A2122" s="3" t="s">
        <v>2148</v>
      </c>
      <c r="B2122" s="3">
        <v>25</v>
      </c>
      <c r="C2122" s="3" t="s">
        <v>31</v>
      </c>
      <c r="D2122" s="3" t="s">
        <v>26</v>
      </c>
      <c r="E2122" s="3">
        <v>48715.880026992803</v>
      </c>
      <c r="F2122" s="3">
        <v>186</v>
      </c>
      <c r="G2122" s="3">
        <v>1238.6814726866101</v>
      </c>
      <c r="H2122" s="3">
        <v>4</v>
      </c>
      <c r="I2122" s="3">
        <v>413.64753342575</v>
      </c>
      <c r="J2122" s="3">
        <v>17</v>
      </c>
      <c r="K2122" s="3">
        <v>376.43057260911797</v>
      </c>
      <c r="L2122" s="3">
        <v>28</v>
      </c>
      <c r="M2122" s="3">
        <v>19</v>
      </c>
      <c r="N2122" s="3">
        <v>8</v>
      </c>
      <c r="O2122" s="3">
        <v>754</v>
      </c>
      <c r="P2122" s="3">
        <v>1</v>
      </c>
      <c r="Q2122" s="3">
        <v>13910.2992734894</v>
      </c>
      <c r="R2122" s="3">
        <v>0</v>
      </c>
      <c r="S2122" s="3">
        <v>0</v>
      </c>
      <c r="T2122" s="3">
        <v>0</v>
      </c>
      <c r="U2122" s="3">
        <v>13827.0659326311</v>
      </c>
      <c r="V2122" s="3">
        <v>0</v>
      </c>
    </row>
    <row r="2123" spans="1:22" ht="21.75" customHeight="1" x14ac:dyDescent="0.3">
      <c r="A2123" s="3" t="s">
        <v>2149</v>
      </c>
      <c r="B2123" s="3">
        <v>36</v>
      </c>
      <c r="C2123" s="3" t="s">
        <v>23</v>
      </c>
      <c r="D2123" s="3" t="s">
        <v>33</v>
      </c>
      <c r="E2123" s="3">
        <v>80955.802272731293</v>
      </c>
      <c r="F2123" s="3">
        <v>145</v>
      </c>
      <c r="G2123" s="3">
        <v>1450.2264782915199</v>
      </c>
      <c r="H2123" s="3">
        <v>11</v>
      </c>
      <c r="I2123" s="3">
        <v>746.72616714803803</v>
      </c>
      <c r="J2123" s="3">
        <v>40</v>
      </c>
      <c r="K2123" s="3">
        <v>119.7582702311</v>
      </c>
      <c r="L2123" s="3">
        <v>77</v>
      </c>
      <c r="M2123" s="3">
        <v>15</v>
      </c>
      <c r="N2123" s="3">
        <v>1</v>
      </c>
      <c r="O2123" s="3">
        <v>772</v>
      </c>
      <c r="P2123" s="3">
        <v>3</v>
      </c>
      <c r="Q2123" s="3">
        <v>13396.7266476247</v>
      </c>
      <c r="R2123" s="3">
        <v>5</v>
      </c>
      <c r="S2123" s="3">
        <v>0</v>
      </c>
      <c r="T2123" s="3">
        <v>0</v>
      </c>
      <c r="U2123" s="3">
        <v>7669.25350308617</v>
      </c>
      <c r="V2123" s="3">
        <v>1</v>
      </c>
    </row>
    <row r="2124" spans="1:22" ht="21.75" customHeight="1" x14ac:dyDescent="0.3">
      <c r="A2124" s="3" t="s">
        <v>2150</v>
      </c>
      <c r="B2124" s="3">
        <v>44</v>
      </c>
      <c r="C2124" s="3" t="s">
        <v>31</v>
      </c>
      <c r="D2124" s="3" t="s">
        <v>24</v>
      </c>
      <c r="E2124" s="3">
        <v>81957.462352784394</v>
      </c>
      <c r="F2124" s="3">
        <v>46</v>
      </c>
      <c r="G2124" s="3">
        <v>2570.3304740611102</v>
      </c>
      <c r="H2124" s="3">
        <v>3</v>
      </c>
      <c r="I2124" s="3">
        <v>892.73201041890502</v>
      </c>
      <c r="J2124" s="3">
        <v>47</v>
      </c>
      <c r="K2124" s="3">
        <v>378.44451368013199</v>
      </c>
      <c r="L2124" s="3">
        <v>29</v>
      </c>
      <c r="M2124" s="3">
        <v>14</v>
      </c>
      <c r="N2124" s="3">
        <v>1</v>
      </c>
      <c r="O2124" s="3">
        <v>376</v>
      </c>
      <c r="P2124" s="3">
        <v>0</v>
      </c>
      <c r="Q2124" s="3">
        <v>10694.042968549</v>
      </c>
      <c r="R2124" s="3">
        <v>7</v>
      </c>
      <c r="S2124" s="3">
        <v>0</v>
      </c>
      <c r="T2124" s="3">
        <v>0</v>
      </c>
      <c r="U2124" s="3">
        <v>9562.9796535649602</v>
      </c>
      <c r="V2124" s="3">
        <v>1</v>
      </c>
    </row>
    <row r="2125" spans="1:22" ht="21.75" customHeight="1" x14ac:dyDescent="0.3">
      <c r="A2125" s="3" t="s">
        <v>2151</v>
      </c>
      <c r="B2125" s="3">
        <v>47</v>
      </c>
      <c r="C2125" s="3" t="s">
        <v>28</v>
      </c>
      <c r="D2125" s="3" t="s">
        <v>33</v>
      </c>
      <c r="E2125" s="3">
        <v>55539.234838911601</v>
      </c>
      <c r="F2125" s="3">
        <v>14</v>
      </c>
      <c r="G2125" s="3">
        <v>2104.8805897498601</v>
      </c>
      <c r="H2125" s="3">
        <v>11</v>
      </c>
      <c r="I2125" s="3">
        <v>834.05105498875196</v>
      </c>
      <c r="J2125" s="3">
        <v>27</v>
      </c>
      <c r="K2125" s="3">
        <v>272.20481779614198</v>
      </c>
      <c r="L2125" s="3">
        <v>39</v>
      </c>
      <c r="M2125" s="3">
        <v>10</v>
      </c>
      <c r="N2125" s="3">
        <v>5</v>
      </c>
      <c r="O2125" s="3">
        <v>544</v>
      </c>
      <c r="P2125" s="3">
        <v>4</v>
      </c>
      <c r="Q2125" s="3">
        <v>6191.1044509044696</v>
      </c>
      <c r="R2125" s="3">
        <v>4</v>
      </c>
      <c r="S2125" s="3">
        <v>0</v>
      </c>
      <c r="T2125" s="3">
        <v>0</v>
      </c>
      <c r="U2125" s="3">
        <v>8572.4781534125195</v>
      </c>
      <c r="V2125" s="3">
        <v>1</v>
      </c>
    </row>
    <row r="2126" spans="1:22" ht="21.75" customHeight="1" x14ac:dyDescent="0.3">
      <c r="A2126" s="3" t="s">
        <v>2152</v>
      </c>
      <c r="B2126" s="3">
        <v>21</v>
      </c>
      <c r="C2126" s="3" t="s">
        <v>31</v>
      </c>
      <c r="D2126" s="3" t="s">
        <v>24</v>
      </c>
      <c r="E2126" s="3">
        <v>62634.879328580297</v>
      </c>
      <c r="F2126" s="3">
        <v>10</v>
      </c>
      <c r="G2126" s="3">
        <v>1330.70863070618</v>
      </c>
      <c r="H2126" s="3">
        <v>9</v>
      </c>
      <c r="I2126" s="3">
        <v>1133.8125907883</v>
      </c>
      <c r="J2126" s="3">
        <v>46</v>
      </c>
      <c r="K2126" s="3">
        <v>328.81064489560799</v>
      </c>
      <c r="L2126" s="3">
        <v>36</v>
      </c>
      <c r="M2126" s="3">
        <v>4</v>
      </c>
      <c r="N2126" s="3">
        <v>9</v>
      </c>
      <c r="O2126" s="3">
        <v>723</v>
      </c>
      <c r="P2126" s="3">
        <v>4</v>
      </c>
      <c r="Q2126" s="3">
        <v>9363.7426797508506</v>
      </c>
      <c r="R2126" s="3">
        <v>4</v>
      </c>
      <c r="S2126" s="3">
        <v>0</v>
      </c>
      <c r="T2126" s="3">
        <v>0</v>
      </c>
      <c r="U2126" s="3">
        <v>17707.132657218699</v>
      </c>
      <c r="V2126" s="3">
        <v>1</v>
      </c>
    </row>
    <row r="2127" spans="1:22" ht="21.75" customHeight="1" x14ac:dyDescent="0.3">
      <c r="A2127" s="3" t="s">
        <v>2153</v>
      </c>
      <c r="B2127" s="3">
        <v>54</v>
      </c>
      <c r="C2127" s="3" t="s">
        <v>28</v>
      </c>
      <c r="D2127" s="3" t="s">
        <v>26</v>
      </c>
      <c r="E2127" s="3">
        <v>33791.756396549899</v>
      </c>
      <c r="F2127" s="3">
        <v>82</v>
      </c>
      <c r="G2127" s="3">
        <v>10</v>
      </c>
      <c r="H2127" s="3">
        <v>5</v>
      </c>
      <c r="I2127" s="3">
        <v>1017.03030632481</v>
      </c>
      <c r="J2127" s="3">
        <v>3</v>
      </c>
      <c r="K2127" s="3">
        <v>667.27597793918596</v>
      </c>
      <c r="L2127" s="3">
        <v>6</v>
      </c>
      <c r="M2127" s="3">
        <v>17</v>
      </c>
      <c r="N2127" s="3">
        <v>5</v>
      </c>
      <c r="O2127" s="3">
        <v>435</v>
      </c>
      <c r="P2127" s="3">
        <v>5</v>
      </c>
      <c r="Q2127" s="3">
        <v>10759.865561209101</v>
      </c>
      <c r="R2127" s="3">
        <v>2</v>
      </c>
      <c r="S2127" s="3">
        <v>0</v>
      </c>
      <c r="T2127" s="3">
        <v>0</v>
      </c>
      <c r="U2127" s="3">
        <v>15715.182611309199</v>
      </c>
      <c r="V2127" s="3">
        <v>1</v>
      </c>
    </row>
    <row r="2128" spans="1:22" ht="21.75" customHeight="1" x14ac:dyDescent="0.3">
      <c r="A2128" s="3" t="s">
        <v>2154</v>
      </c>
      <c r="B2128" s="3">
        <v>56</v>
      </c>
      <c r="C2128" s="3" t="s">
        <v>28</v>
      </c>
      <c r="D2128" s="3" t="s">
        <v>33</v>
      </c>
      <c r="E2128" s="3">
        <v>43505.483110894798</v>
      </c>
      <c r="F2128" s="3">
        <v>43</v>
      </c>
      <c r="G2128" s="3">
        <v>1516.4943881379299</v>
      </c>
      <c r="H2128" s="3">
        <v>1</v>
      </c>
      <c r="I2128" s="3">
        <v>495.35666273140203</v>
      </c>
      <c r="J2128" s="3">
        <v>23</v>
      </c>
      <c r="K2128" s="3">
        <v>497.35520331368798</v>
      </c>
      <c r="L2128" s="3">
        <v>49</v>
      </c>
      <c r="M2128" s="3">
        <v>12</v>
      </c>
      <c r="N2128" s="3">
        <v>2</v>
      </c>
      <c r="O2128" s="3">
        <v>436</v>
      </c>
      <c r="P2128" s="3">
        <v>2</v>
      </c>
      <c r="Q2128" s="3">
        <v>3507.4814138085399</v>
      </c>
      <c r="R2128" s="3">
        <v>2</v>
      </c>
      <c r="S2128" s="3">
        <v>0</v>
      </c>
      <c r="T2128" s="3">
        <v>0</v>
      </c>
      <c r="U2128" s="3">
        <v>5024.44774008893</v>
      </c>
      <c r="V2128" s="3">
        <v>1</v>
      </c>
    </row>
    <row r="2129" spans="1:22" ht="21.75" customHeight="1" x14ac:dyDescent="0.3">
      <c r="A2129" s="3" t="s">
        <v>2155</v>
      </c>
      <c r="B2129" s="3">
        <v>24</v>
      </c>
      <c r="C2129" s="3" t="s">
        <v>31</v>
      </c>
      <c r="D2129" s="3" t="s">
        <v>24</v>
      </c>
      <c r="E2129" s="3">
        <v>72900.866799797906</v>
      </c>
      <c r="F2129" s="3">
        <v>164</v>
      </c>
      <c r="G2129" s="3">
        <v>1606.2687543003899</v>
      </c>
      <c r="H2129" s="3">
        <v>2</v>
      </c>
      <c r="I2129" s="3">
        <v>741.68051218096195</v>
      </c>
      <c r="J2129" s="3">
        <v>43</v>
      </c>
      <c r="K2129" s="3">
        <v>667.06509148693704</v>
      </c>
      <c r="L2129" s="3">
        <v>17</v>
      </c>
      <c r="M2129" s="3">
        <v>10</v>
      </c>
      <c r="N2129" s="3">
        <v>1</v>
      </c>
      <c r="O2129" s="3">
        <v>504</v>
      </c>
      <c r="P2129" s="3">
        <v>2</v>
      </c>
      <c r="Q2129" s="3">
        <v>10705.4964507186</v>
      </c>
      <c r="R2129" s="3">
        <v>4</v>
      </c>
      <c r="S2129" s="3">
        <v>0</v>
      </c>
      <c r="T2129" s="3">
        <v>0</v>
      </c>
      <c r="U2129" s="3">
        <v>3510.0961308353299</v>
      </c>
      <c r="V2129" s="3">
        <v>1</v>
      </c>
    </row>
    <row r="2130" spans="1:22" ht="21.75" customHeight="1" x14ac:dyDescent="0.3">
      <c r="A2130" s="3" t="s">
        <v>2156</v>
      </c>
      <c r="B2130" s="3">
        <v>20</v>
      </c>
      <c r="C2130" s="3" t="s">
        <v>28</v>
      </c>
      <c r="D2130" s="3" t="s">
        <v>24</v>
      </c>
      <c r="E2130" s="3">
        <v>39573.092888808103</v>
      </c>
      <c r="F2130" s="3">
        <v>48</v>
      </c>
      <c r="G2130" s="3">
        <v>2506.8134940076902</v>
      </c>
      <c r="H2130" s="3">
        <v>11</v>
      </c>
      <c r="I2130" s="3">
        <v>691.032171293484</v>
      </c>
      <c r="J2130" s="3">
        <v>44</v>
      </c>
      <c r="K2130" s="3">
        <v>1054.8985242783399</v>
      </c>
      <c r="L2130" s="3">
        <v>7</v>
      </c>
      <c r="M2130" s="3">
        <v>9</v>
      </c>
      <c r="N2130" s="3">
        <v>2</v>
      </c>
      <c r="O2130" s="3">
        <v>855</v>
      </c>
      <c r="P2130" s="3">
        <v>0</v>
      </c>
      <c r="Q2130" s="3">
        <v>13172.4172779532</v>
      </c>
      <c r="R2130" s="3">
        <v>3</v>
      </c>
      <c r="S2130" s="3">
        <v>1</v>
      </c>
      <c r="T2130" s="3">
        <v>0</v>
      </c>
      <c r="U2130" s="3">
        <v>10598.4014652027</v>
      </c>
      <c r="V2130" s="3">
        <v>1</v>
      </c>
    </row>
    <row r="2131" spans="1:22" ht="21.75" customHeight="1" x14ac:dyDescent="0.3">
      <c r="A2131" s="3" t="s">
        <v>2157</v>
      </c>
      <c r="B2131" s="3">
        <v>59</v>
      </c>
      <c r="C2131" s="3" t="s">
        <v>28</v>
      </c>
      <c r="D2131" s="3" t="s">
        <v>24</v>
      </c>
      <c r="E2131" s="3">
        <v>76772.836526296102</v>
      </c>
      <c r="F2131" s="3">
        <v>218</v>
      </c>
      <c r="G2131" s="3">
        <v>323.89900571841002</v>
      </c>
      <c r="H2131" s="3">
        <v>9</v>
      </c>
      <c r="I2131" s="3">
        <v>798.47802968048597</v>
      </c>
      <c r="J2131" s="3">
        <v>8</v>
      </c>
      <c r="K2131" s="3">
        <v>78.002538477814099</v>
      </c>
      <c r="L2131" s="3">
        <v>70</v>
      </c>
      <c r="M2131" s="3">
        <v>14</v>
      </c>
      <c r="N2131" s="3">
        <v>3</v>
      </c>
      <c r="O2131" s="3">
        <v>359</v>
      </c>
      <c r="P2131" s="3">
        <v>3</v>
      </c>
      <c r="Q2131" s="3">
        <v>8785.13929294634</v>
      </c>
      <c r="R2131" s="3">
        <v>5</v>
      </c>
      <c r="S2131" s="3">
        <v>0</v>
      </c>
      <c r="T2131" s="3">
        <v>0</v>
      </c>
      <c r="U2131" s="3">
        <v>8741.2361331457905</v>
      </c>
      <c r="V2131" s="3">
        <v>1</v>
      </c>
    </row>
    <row r="2132" spans="1:22" ht="21.75" customHeight="1" x14ac:dyDescent="0.3">
      <c r="A2132" s="3" t="s">
        <v>2158</v>
      </c>
      <c r="B2132" s="3">
        <v>31</v>
      </c>
      <c r="C2132" s="3" t="s">
        <v>23</v>
      </c>
      <c r="D2132" s="3" t="s">
        <v>33</v>
      </c>
      <c r="E2132" s="3">
        <v>70026.153837346996</v>
      </c>
      <c r="F2132" s="3">
        <v>31</v>
      </c>
      <c r="G2132" s="3">
        <v>1105.18909676563</v>
      </c>
      <c r="H2132" s="3">
        <v>0</v>
      </c>
      <c r="I2132" s="3">
        <v>798.95651005645504</v>
      </c>
      <c r="J2132" s="3">
        <v>46</v>
      </c>
      <c r="K2132" s="3">
        <v>363.75492660771499</v>
      </c>
      <c r="L2132" s="3">
        <v>54</v>
      </c>
      <c r="M2132" s="3">
        <v>6</v>
      </c>
      <c r="N2132" s="3">
        <v>3</v>
      </c>
      <c r="O2132" s="3">
        <v>548</v>
      </c>
      <c r="P2132" s="3">
        <v>2</v>
      </c>
      <c r="Q2132" s="3">
        <v>19431.125535594299</v>
      </c>
      <c r="R2132" s="3">
        <v>5</v>
      </c>
      <c r="S2132" s="3">
        <v>0</v>
      </c>
      <c r="T2132" s="3">
        <v>0</v>
      </c>
      <c r="U2132" s="3">
        <v>15412.721516420601</v>
      </c>
      <c r="V2132" s="3">
        <v>1</v>
      </c>
    </row>
    <row r="2133" spans="1:22" ht="21.75" customHeight="1" x14ac:dyDescent="0.3">
      <c r="A2133" s="3" t="s">
        <v>2159</v>
      </c>
      <c r="B2133" s="3">
        <v>55</v>
      </c>
      <c r="C2133" s="3" t="s">
        <v>23</v>
      </c>
      <c r="D2133" s="3" t="s">
        <v>33</v>
      </c>
      <c r="E2133" s="3">
        <v>63529.231298834398</v>
      </c>
      <c r="F2133" s="3">
        <v>18</v>
      </c>
      <c r="G2133" s="3">
        <v>1079.9445421486901</v>
      </c>
      <c r="H2133" s="3">
        <v>6</v>
      </c>
      <c r="I2133" s="3">
        <v>1014.03258423395</v>
      </c>
      <c r="J2133" s="3">
        <v>49</v>
      </c>
      <c r="K2133" s="3">
        <v>242.69361918955599</v>
      </c>
      <c r="L2133" s="3">
        <v>47</v>
      </c>
      <c r="M2133" s="3">
        <v>11</v>
      </c>
      <c r="N2133" s="3">
        <v>6</v>
      </c>
      <c r="O2133" s="3">
        <v>714</v>
      </c>
      <c r="P2133" s="3">
        <v>5</v>
      </c>
      <c r="Q2133" s="3">
        <v>13650.7562229376</v>
      </c>
      <c r="R2133" s="3">
        <v>7</v>
      </c>
      <c r="S2133" s="3">
        <v>0</v>
      </c>
      <c r="T2133" s="3">
        <v>0</v>
      </c>
      <c r="U2133" s="3">
        <v>10017.182861363801</v>
      </c>
      <c r="V2133" s="3">
        <v>1</v>
      </c>
    </row>
    <row r="2134" spans="1:22" ht="21.75" customHeight="1" x14ac:dyDescent="0.3">
      <c r="A2134" s="3" t="s">
        <v>2160</v>
      </c>
      <c r="B2134" s="3">
        <v>64</v>
      </c>
      <c r="C2134" s="3" t="s">
        <v>23</v>
      </c>
      <c r="D2134" s="3" t="s">
        <v>33</v>
      </c>
      <c r="E2134" s="3">
        <v>28891.491986126501</v>
      </c>
      <c r="F2134" s="3">
        <v>135</v>
      </c>
      <c r="G2134" s="3">
        <v>1455.29699640849</v>
      </c>
      <c r="H2134" s="3">
        <v>8</v>
      </c>
      <c r="I2134" s="3">
        <v>862.06492709940005</v>
      </c>
      <c r="J2134" s="3">
        <v>31</v>
      </c>
      <c r="K2134" s="3">
        <v>326.150516150952</v>
      </c>
      <c r="L2134" s="3">
        <v>73</v>
      </c>
      <c r="M2134" s="3">
        <v>17</v>
      </c>
      <c r="N2134" s="3">
        <v>3</v>
      </c>
      <c r="O2134" s="3">
        <v>696</v>
      </c>
      <c r="P2134" s="3">
        <v>5</v>
      </c>
      <c r="Q2134" s="3">
        <v>7429.7545819246398</v>
      </c>
      <c r="R2134" s="3">
        <v>2</v>
      </c>
      <c r="S2134" s="3">
        <v>0</v>
      </c>
      <c r="T2134" s="3">
        <v>0</v>
      </c>
      <c r="U2134" s="3">
        <v>8227.65966989562</v>
      </c>
      <c r="V2134" s="3">
        <v>0</v>
      </c>
    </row>
    <row r="2135" spans="1:22" ht="21.75" customHeight="1" x14ac:dyDescent="0.3">
      <c r="A2135" s="3" t="s">
        <v>2161</v>
      </c>
      <c r="B2135" s="3">
        <v>42</v>
      </c>
      <c r="C2135" s="3" t="s">
        <v>23</v>
      </c>
      <c r="D2135" s="3" t="s">
        <v>26</v>
      </c>
      <c r="E2135" s="3">
        <v>44384.2432867342</v>
      </c>
      <c r="F2135" s="3">
        <v>7</v>
      </c>
      <c r="G2135" s="3">
        <v>1572.83517655888</v>
      </c>
      <c r="H2135" s="3">
        <v>1</v>
      </c>
      <c r="I2135" s="3">
        <v>1230.69075182299</v>
      </c>
      <c r="J2135" s="3">
        <v>31</v>
      </c>
      <c r="K2135" s="3">
        <v>594.147569171182</v>
      </c>
      <c r="L2135" s="3">
        <v>57</v>
      </c>
      <c r="M2135" s="3">
        <v>5</v>
      </c>
      <c r="N2135" s="3">
        <v>9</v>
      </c>
      <c r="O2135" s="3">
        <v>344</v>
      </c>
      <c r="P2135" s="3">
        <v>5</v>
      </c>
      <c r="Q2135" s="3">
        <v>9518.7305362464995</v>
      </c>
      <c r="R2135" s="3">
        <v>7</v>
      </c>
      <c r="S2135" s="3">
        <v>0</v>
      </c>
      <c r="T2135" s="3">
        <v>0</v>
      </c>
      <c r="U2135" s="3">
        <v>3914.53885640824</v>
      </c>
      <c r="V2135" s="3">
        <v>1</v>
      </c>
    </row>
    <row r="2136" spans="1:22" ht="21.75" customHeight="1" x14ac:dyDescent="0.3">
      <c r="A2136" s="3" t="s">
        <v>2162</v>
      </c>
      <c r="B2136" s="3">
        <v>66</v>
      </c>
      <c r="C2136" s="3" t="s">
        <v>28</v>
      </c>
      <c r="D2136" s="3" t="s">
        <v>24</v>
      </c>
      <c r="E2136" s="3">
        <v>61595.7590991943</v>
      </c>
      <c r="F2136" s="3">
        <v>32</v>
      </c>
      <c r="G2136" s="3">
        <v>1850.7275084314099</v>
      </c>
      <c r="H2136" s="3">
        <v>6</v>
      </c>
      <c r="I2136" s="3">
        <v>884.35109818182605</v>
      </c>
      <c r="J2136" s="3">
        <v>38</v>
      </c>
      <c r="K2136" s="3">
        <v>942.48139772351897</v>
      </c>
      <c r="L2136" s="3">
        <v>15</v>
      </c>
      <c r="M2136" s="3">
        <v>8</v>
      </c>
      <c r="N2136" s="3">
        <v>5</v>
      </c>
      <c r="O2136" s="3">
        <v>301</v>
      </c>
      <c r="P2136" s="3">
        <v>5</v>
      </c>
      <c r="Q2136" s="3">
        <v>19370.1394813427</v>
      </c>
      <c r="R2136" s="3">
        <v>5</v>
      </c>
      <c r="S2136" s="3">
        <v>0</v>
      </c>
      <c r="T2136" s="3">
        <v>0</v>
      </c>
      <c r="U2136" s="3">
        <v>5976.2344243400403</v>
      </c>
      <c r="V2136" s="3">
        <v>1</v>
      </c>
    </row>
    <row r="2137" spans="1:22" ht="21.75" customHeight="1" x14ac:dyDescent="0.3">
      <c r="A2137" s="3" t="s">
        <v>2163</v>
      </c>
      <c r="B2137" s="3">
        <v>50</v>
      </c>
      <c r="C2137" s="3" t="s">
        <v>31</v>
      </c>
      <c r="D2137" s="3" t="s">
        <v>24</v>
      </c>
      <c r="E2137" s="3">
        <v>32256.534658963501</v>
      </c>
      <c r="F2137" s="3">
        <v>119</v>
      </c>
      <c r="G2137" s="3">
        <v>10</v>
      </c>
      <c r="H2137" s="3">
        <v>2</v>
      </c>
      <c r="I2137" s="3">
        <v>509.29331788195299</v>
      </c>
      <c r="J2137" s="3">
        <v>20</v>
      </c>
      <c r="K2137" s="3">
        <v>661.10109808102698</v>
      </c>
      <c r="L2137" s="3">
        <v>24</v>
      </c>
      <c r="M2137" s="3">
        <v>15</v>
      </c>
      <c r="N2137" s="3">
        <v>5</v>
      </c>
      <c r="O2137" s="3">
        <v>461</v>
      </c>
      <c r="P2137" s="3">
        <v>5</v>
      </c>
      <c r="Q2137" s="3">
        <v>8302.0858807536206</v>
      </c>
      <c r="R2137" s="3">
        <v>0</v>
      </c>
      <c r="S2137" s="3">
        <v>0</v>
      </c>
      <c r="T2137" s="3">
        <v>0</v>
      </c>
      <c r="U2137" s="3">
        <v>5020.6043753447402</v>
      </c>
      <c r="V2137" s="3">
        <v>1</v>
      </c>
    </row>
    <row r="2138" spans="1:22" ht="21.75" customHeight="1" x14ac:dyDescent="0.3">
      <c r="A2138" s="3" t="s">
        <v>2164</v>
      </c>
      <c r="B2138" s="3">
        <v>30</v>
      </c>
      <c r="C2138" s="3" t="s">
        <v>28</v>
      </c>
      <c r="D2138" s="3" t="s">
        <v>26</v>
      </c>
      <c r="E2138" s="3">
        <v>46578.609550101202</v>
      </c>
      <c r="F2138" s="3">
        <v>180</v>
      </c>
      <c r="G2138" s="3">
        <v>1638.3822508159301</v>
      </c>
      <c r="H2138" s="3">
        <v>4</v>
      </c>
      <c r="I2138" s="3">
        <v>636.45178294112304</v>
      </c>
      <c r="J2138" s="3">
        <v>43</v>
      </c>
      <c r="K2138" s="3">
        <v>621.30320795920795</v>
      </c>
      <c r="L2138" s="3">
        <v>28</v>
      </c>
      <c r="M2138" s="3">
        <v>7</v>
      </c>
      <c r="N2138" s="3">
        <v>9</v>
      </c>
      <c r="O2138" s="3">
        <v>496</v>
      </c>
      <c r="P2138" s="3">
        <v>2</v>
      </c>
      <c r="Q2138" s="3">
        <v>7186.2494433645197</v>
      </c>
      <c r="R2138" s="3">
        <v>2</v>
      </c>
      <c r="S2138" s="3">
        <v>0</v>
      </c>
      <c r="T2138" s="3">
        <v>0</v>
      </c>
      <c r="U2138" s="3">
        <v>6476.8320322683903</v>
      </c>
      <c r="V2138" s="3">
        <v>1</v>
      </c>
    </row>
    <row r="2139" spans="1:22" ht="21.75" customHeight="1" x14ac:dyDescent="0.3">
      <c r="A2139" s="3" t="s">
        <v>2165</v>
      </c>
      <c r="B2139" s="3">
        <v>29</v>
      </c>
      <c r="C2139" s="3" t="s">
        <v>28</v>
      </c>
      <c r="D2139" s="3" t="s">
        <v>26</v>
      </c>
      <c r="E2139" s="3">
        <v>63538.357084297502</v>
      </c>
      <c r="F2139" s="3">
        <v>7</v>
      </c>
      <c r="G2139" s="3">
        <v>1696.52010169147</v>
      </c>
      <c r="H2139" s="3">
        <v>5</v>
      </c>
      <c r="I2139" s="3">
        <v>1011.3261747561201</v>
      </c>
      <c r="J2139" s="3">
        <v>41</v>
      </c>
      <c r="K2139" s="3">
        <v>760.118949772424</v>
      </c>
      <c r="L2139" s="3">
        <v>7</v>
      </c>
      <c r="M2139" s="3">
        <v>11</v>
      </c>
      <c r="N2139" s="3">
        <v>2</v>
      </c>
      <c r="O2139" s="3">
        <v>858</v>
      </c>
      <c r="P2139" s="3">
        <v>1</v>
      </c>
      <c r="Q2139" s="3">
        <v>6925.6872012027798</v>
      </c>
      <c r="R2139" s="3">
        <v>2</v>
      </c>
      <c r="S2139" s="3">
        <v>0</v>
      </c>
      <c r="T2139" s="3">
        <v>0</v>
      </c>
      <c r="U2139" s="3">
        <v>6478.6215707377396</v>
      </c>
      <c r="V2139" s="3">
        <v>0</v>
      </c>
    </row>
    <row r="2140" spans="1:22" ht="21.75" customHeight="1" x14ac:dyDescent="0.3">
      <c r="A2140" s="3" t="s">
        <v>2166</v>
      </c>
      <c r="B2140" s="3">
        <v>22</v>
      </c>
      <c r="C2140" s="3" t="s">
        <v>28</v>
      </c>
      <c r="D2140" s="3" t="s">
        <v>33</v>
      </c>
      <c r="E2140" s="3">
        <v>39772.899897398704</v>
      </c>
      <c r="F2140" s="3">
        <v>237</v>
      </c>
      <c r="G2140" s="3">
        <v>1560.1209809664199</v>
      </c>
      <c r="H2140" s="3">
        <v>7</v>
      </c>
      <c r="I2140" s="3">
        <v>235.04110742301</v>
      </c>
      <c r="J2140" s="3">
        <v>38</v>
      </c>
      <c r="K2140" s="3">
        <v>872.97451548728395</v>
      </c>
      <c r="L2140" s="3">
        <v>54</v>
      </c>
      <c r="M2140" s="3">
        <v>18</v>
      </c>
      <c r="N2140" s="3">
        <v>8</v>
      </c>
      <c r="O2140" s="3">
        <v>525</v>
      </c>
      <c r="P2140" s="3">
        <v>0</v>
      </c>
      <c r="Q2140" s="3">
        <v>12446.0750215599</v>
      </c>
      <c r="R2140" s="3">
        <v>3</v>
      </c>
      <c r="S2140" s="3">
        <v>0</v>
      </c>
      <c r="T2140" s="3">
        <v>0</v>
      </c>
      <c r="U2140" s="3">
        <v>6410.4030727978698</v>
      </c>
      <c r="V2140" s="3">
        <v>1</v>
      </c>
    </row>
    <row r="2141" spans="1:22" ht="21.75" customHeight="1" x14ac:dyDescent="0.3">
      <c r="A2141" s="3" t="s">
        <v>2167</v>
      </c>
      <c r="B2141" s="3">
        <v>33</v>
      </c>
      <c r="C2141" s="3" t="s">
        <v>31</v>
      </c>
      <c r="D2141" s="3" t="s">
        <v>33</v>
      </c>
      <c r="E2141" s="3">
        <v>34763.819157164296</v>
      </c>
      <c r="F2141" s="3">
        <v>143</v>
      </c>
      <c r="G2141" s="3">
        <v>1357.90703378132</v>
      </c>
      <c r="H2141" s="3">
        <v>3</v>
      </c>
      <c r="I2141" s="3">
        <v>328.941854833984</v>
      </c>
      <c r="J2141" s="3">
        <v>45</v>
      </c>
      <c r="K2141" s="3">
        <v>949.21183590071405</v>
      </c>
      <c r="L2141" s="3">
        <v>51</v>
      </c>
      <c r="M2141" s="3">
        <v>15</v>
      </c>
      <c r="N2141" s="3">
        <v>9</v>
      </c>
      <c r="O2141" s="3">
        <v>301</v>
      </c>
      <c r="P2141" s="3">
        <v>4</v>
      </c>
      <c r="Q2141" s="3">
        <v>13318.9017403572</v>
      </c>
      <c r="R2141" s="3">
        <v>4</v>
      </c>
      <c r="S2141" s="3">
        <v>0</v>
      </c>
      <c r="T2141" s="3">
        <v>0</v>
      </c>
      <c r="U2141" s="3">
        <v>8216.9023795201792</v>
      </c>
      <c r="V2141" s="3">
        <v>1</v>
      </c>
    </row>
    <row r="2142" spans="1:22" ht="21.75" customHeight="1" x14ac:dyDescent="0.3">
      <c r="A2142" s="3" t="s">
        <v>2168</v>
      </c>
      <c r="B2142" s="3">
        <v>35</v>
      </c>
      <c r="C2142" s="3" t="s">
        <v>23</v>
      </c>
      <c r="D2142" s="3" t="s">
        <v>33</v>
      </c>
      <c r="E2142" s="3">
        <v>17586.059741812802</v>
      </c>
      <c r="F2142" s="3">
        <v>229</v>
      </c>
      <c r="G2142" s="3">
        <v>10</v>
      </c>
      <c r="H2142" s="3">
        <v>1</v>
      </c>
      <c r="I2142" s="3">
        <v>803.74402249383104</v>
      </c>
      <c r="J2142" s="3">
        <v>26</v>
      </c>
      <c r="K2142" s="3">
        <v>621.76414121920004</v>
      </c>
      <c r="L2142" s="3">
        <v>76</v>
      </c>
      <c r="M2142" s="3">
        <v>3</v>
      </c>
      <c r="N2142" s="3">
        <v>4</v>
      </c>
      <c r="O2142" s="3">
        <v>511</v>
      </c>
      <c r="P2142" s="3">
        <v>0</v>
      </c>
      <c r="Q2142" s="3">
        <v>16076.8635865627</v>
      </c>
      <c r="R2142" s="3">
        <v>7</v>
      </c>
      <c r="S2142" s="3">
        <v>0</v>
      </c>
      <c r="T2142" s="3">
        <v>0</v>
      </c>
      <c r="U2142" s="3">
        <v>10665.406309631901</v>
      </c>
      <c r="V2142" s="3">
        <v>1</v>
      </c>
    </row>
    <row r="2143" spans="1:22" ht="21.75" customHeight="1" x14ac:dyDescent="0.3">
      <c r="A2143" s="3" t="s">
        <v>2169</v>
      </c>
      <c r="B2143" s="3">
        <v>29</v>
      </c>
      <c r="C2143" s="3" t="s">
        <v>28</v>
      </c>
      <c r="D2143" s="3" t="s">
        <v>33</v>
      </c>
      <c r="E2143" s="3">
        <v>43040.584441142499</v>
      </c>
      <c r="F2143" s="3">
        <v>51</v>
      </c>
      <c r="G2143" s="3">
        <v>1954.51565813877</v>
      </c>
      <c r="H2143" s="3">
        <v>2</v>
      </c>
      <c r="I2143" s="3">
        <v>1132.82274148241</v>
      </c>
      <c r="J2143" s="3">
        <v>46</v>
      </c>
      <c r="K2143" s="3">
        <v>259.430756279891</v>
      </c>
      <c r="L2143" s="3">
        <v>25</v>
      </c>
      <c r="M2143" s="3">
        <v>19</v>
      </c>
      <c r="N2143" s="3">
        <v>9</v>
      </c>
      <c r="O2143" s="3">
        <v>592</v>
      </c>
      <c r="P2143" s="3">
        <v>5</v>
      </c>
      <c r="Q2143" s="3">
        <v>7638.2662723479998</v>
      </c>
      <c r="R2143" s="3">
        <v>3</v>
      </c>
      <c r="S2143" s="3">
        <v>0</v>
      </c>
      <c r="T2143" s="3">
        <v>0</v>
      </c>
      <c r="U2143" s="3">
        <v>12531.176481914699</v>
      </c>
      <c r="V2143" s="3">
        <v>0</v>
      </c>
    </row>
    <row r="2144" spans="1:22" ht="21.75" customHeight="1" x14ac:dyDescent="0.3">
      <c r="A2144" s="3" t="s">
        <v>2170</v>
      </c>
      <c r="B2144" s="3">
        <v>48</v>
      </c>
      <c r="C2144" s="3" t="s">
        <v>28</v>
      </c>
      <c r="D2144" s="3" t="s">
        <v>33</v>
      </c>
      <c r="E2144" s="3">
        <v>63917.267230582504</v>
      </c>
      <c r="F2144" s="3">
        <v>91</v>
      </c>
      <c r="G2144" s="3">
        <v>721.43591537552504</v>
      </c>
      <c r="H2144" s="3">
        <v>7</v>
      </c>
      <c r="I2144" s="3">
        <v>1257.46240118421</v>
      </c>
      <c r="J2144" s="3">
        <v>35</v>
      </c>
      <c r="K2144" s="3">
        <v>415.136821002506</v>
      </c>
      <c r="L2144" s="3">
        <v>24</v>
      </c>
      <c r="M2144" s="3">
        <v>15</v>
      </c>
      <c r="N2144" s="3">
        <v>8</v>
      </c>
      <c r="O2144" s="3">
        <v>379</v>
      </c>
      <c r="P2144" s="3">
        <v>4</v>
      </c>
      <c r="Q2144" s="3">
        <v>21108.456627807998</v>
      </c>
      <c r="R2144" s="3">
        <v>6</v>
      </c>
      <c r="S2144" s="3">
        <v>0</v>
      </c>
      <c r="T2144" s="3">
        <v>0</v>
      </c>
      <c r="U2144" s="3">
        <v>11611.156102970301</v>
      </c>
      <c r="V2144" s="3">
        <v>1</v>
      </c>
    </row>
    <row r="2145" spans="1:22" ht="21.75" customHeight="1" x14ac:dyDescent="0.3">
      <c r="A2145" s="3" t="s">
        <v>2171</v>
      </c>
      <c r="B2145" s="3">
        <v>29</v>
      </c>
      <c r="C2145" s="3" t="s">
        <v>23</v>
      </c>
      <c r="D2145" s="3" t="s">
        <v>33</v>
      </c>
      <c r="E2145" s="3">
        <v>34287.733844123002</v>
      </c>
      <c r="F2145" s="3">
        <v>52</v>
      </c>
      <c r="G2145" s="3">
        <v>1990.9683943396899</v>
      </c>
      <c r="H2145" s="3">
        <v>6</v>
      </c>
      <c r="I2145" s="3">
        <v>724.01298854237996</v>
      </c>
      <c r="J2145" s="3">
        <v>7</v>
      </c>
      <c r="K2145" s="3">
        <v>0</v>
      </c>
      <c r="L2145" s="3">
        <v>72</v>
      </c>
      <c r="M2145" s="3">
        <v>6</v>
      </c>
      <c r="N2145" s="3">
        <v>9</v>
      </c>
      <c r="O2145" s="3">
        <v>418</v>
      </c>
      <c r="P2145" s="3">
        <v>1</v>
      </c>
      <c r="Q2145" s="3">
        <v>15063.3322594407</v>
      </c>
      <c r="R2145" s="3">
        <v>2</v>
      </c>
      <c r="S2145" s="3">
        <v>0</v>
      </c>
      <c r="T2145" s="3">
        <v>0</v>
      </c>
      <c r="U2145" s="3">
        <v>1669.1496835252599</v>
      </c>
      <c r="V2145" s="3">
        <v>1</v>
      </c>
    </row>
    <row r="2146" spans="1:22" ht="21.75" customHeight="1" x14ac:dyDescent="0.3">
      <c r="A2146" s="3" t="s">
        <v>2172</v>
      </c>
      <c r="B2146" s="3">
        <v>31</v>
      </c>
      <c r="C2146" s="3" t="s">
        <v>28</v>
      </c>
      <c r="D2146" s="3" t="s">
        <v>26</v>
      </c>
      <c r="E2146" s="3">
        <v>50321.6979164187</v>
      </c>
      <c r="F2146" s="3">
        <v>16</v>
      </c>
      <c r="G2146" s="3">
        <v>2500.1158534240999</v>
      </c>
      <c r="H2146" s="3">
        <v>5</v>
      </c>
      <c r="I2146" s="3">
        <v>1171.29004044506</v>
      </c>
      <c r="J2146" s="3">
        <v>18</v>
      </c>
      <c r="K2146" s="3">
        <v>691.58022342587299</v>
      </c>
      <c r="L2146" s="3">
        <v>25</v>
      </c>
      <c r="M2146" s="3">
        <v>12</v>
      </c>
      <c r="N2146" s="3">
        <v>5</v>
      </c>
      <c r="O2146" s="3">
        <v>897</v>
      </c>
      <c r="P2146" s="3">
        <v>3</v>
      </c>
      <c r="Q2146" s="3">
        <v>9501.0082135398006</v>
      </c>
      <c r="R2146" s="3">
        <v>3</v>
      </c>
      <c r="S2146" s="3">
        <v>0</v>
      </c>
      <c r="T2146" s="3">
        <v>0</v>
      </c>
      <c r="U2146" s="3">
        <v>2544.6751523888802</v>
      </c>
      <c r="V2146" s="3">
        <v>0</v>
      </c>
    </row>
    <row r="2147" spans="1:22" ht="21.75" customHeight="1" x14ac:dyDescent="0.3">
      <c r="A2147" s="3" t="s">
        <v>2173</v>
      </c>
      <c r="B2147" s="3">
        <v>49</v>
      </c>
      <c r="C2147" s="3" t="s">
        <v>31</v>
      </c>
      <c r="D2147" s="3" t="s">
        <v>26</v>
      </c>
      <c r="E2147" s="3">
        <v>45964.233107706801</v>
      </c>
      <c r="F2147" s="3">
        <v>110</v>
      </c>
      <c r="G2147" s="3">
        <v>159.11747686993999</v>
      </c>
      <c r="H2147" s="3">
        <v>4</v>
      </c>
      <c r="I2147" s="3">
        <v>825.29376841911403</v>
      </c>
      <c r="J2147" s="3">
        <v>28</v>
      </c>
      <c r="K2147" s="3">
        <v>287.091817576528</v>
      </c>
      <c r="L2147" s="3">
        <v>75</v>
      </c>
      <c r="M2147" s="3">
        <v>11</v>
      </c>
      <c r="N2147" s="3">
        <v>5</v>
      </c>
      <c r="O2147" s="3">
        <v>867</v>
      </c>
      <c r="P2147" s="3">
        <v>4</v>
      </c>
      <c r="Q2147" s="3">
        <v>16961.627275264502</v>
      </c>
      <c r="R2147" s="3">
        <v>5</v>
      </c>
      <c r="S2147" s="3">
        <v>0</v>
      </c>
      <c r="T2147" s="3">
        <v>0</v>
      </c>
      <c r="U2147" s="3">
        <v>6473.6465221390199</v>
      </c>
      <c r="V2147" s="3">
        <v>1</v>
      </c>
    </row>
    <row r="2148" spans="1:22" ht="21.75" customHeight="1" x14ac:dyDescent="0.3">
      <c r="A2148" s="3" t="s">
        <v>2174</v>
      </c>
      <c r="B2148" s="3">
        <v>60</v>
      </c>
      <c r="C2148" s="3" t="s">
        <v>28</v>
      </c>
      <c r="D2148" s="3" t="s">
        <v>26</v>
      </c>
      <c r="E2148" s="3">
        <v>38000.775992575203</v>
      </c>
      <c r="F2148" s="3">
        <v>48</v>
      </c>
      <c r="G2148" s="3">
        <v>1966.60740877322</v>
      </c>
      <c r="H2148" s="3">
        <v>10</v>
      </c>
      <c r="I2148" s="3">
        <v>264.00475621486902</v>
      </c>
      <c r="J2148" s="3">
        <v>18</v>
      </c>
      <c r="K2148" s="3">
        <v>320.85935449884698</v>
      </c>
      <c r="L2148" s="3">
        <v>46</v>
      </c>
      <c r="M2148" s="3">
        <v>0</v>
      </c>
      <c r="N2148" s="3">
        <v>8</v>
      </c>
      <c r="O2148" s="3">
        <v>874</v>
      </c>
      <c r="P2148" s="3">
        <v>1</v>
      </c>
      <c r="Q2148" s="3">
        <v>23421.5680022792</v>
      </c>
      <c r="R2148" s="3">
        <v>2</v>
      </c>
      <c r="S2148" s="3">
        <v>0</v>
      </c>
      <c r="T2148" s="3">
        <v>0</v>
      </c>
      <c r="U2148" s="3">
        <v>3038.8420781879499</v>
      </c>
      <c r="V2148" s="3">
        <v>0</v>
      </c>
    </row>
    <row r="2149" spans="1:22" ht="21.75" customHeight="1" x14ac:dyDescent="0.3">
      <c r="A2149" s="3" t="s">
        <v>2175</v>
      </c>
      <c r="B2149" s="3">
        <v>20</v>
      </c>
      <c r="C2149" s="3" t="s">
        <v>28</v>
      </c>
      <c r="D2149" s="3" t="s">
        <v>24</v>
      </c>
      <c r="E2149" s="3">
        <v>65078.700788766</v>
      </c>
      <c r="F2149" s="3">
        <v>220</v>
      </c>
      <c r="G2149" s="3">
        <v>511.54398935259297</v>
      </c>
      <c r="H2149" s="3">
        <v>4</v>
      </c>
      <c r="I2149" s="3">
        <v>797.17321223257102</v>
      </c>
      <c r="J2149" s="3">
        <v>4</v>
      </c>
      <c r="K2149" s="3">
        <v>588.40396399694498</v>
      </c>
      <c r="L2149" s="3">
        <v>0</v>
      </c>
      <c r="M2149" s="3">
        <v>10</v>
      </c>
      <c r="N2149" s="3">
        <v>9</v>
      </c>
      <c r="O2149" s="3">
        <v>307</v>
      </c>
      <c r="P2149" s="3">
        <v>3</v>
      </c>
      <c r="Q2149" s="3">
        <v>14916.5069838617</v>
      </c>
      <c r="R2149" s="3">
        <v>3</v>
      </c>
      <c r="S2149" s="3">
        <v>0</v>
      </c>
      <c r="T2149" s="3">
        <v>0</v>
      </c>
      <c r="U2149" s="3">
        <v>10009.98526693</v>
      </c>
      <c r="V2149" s="3">
        <v>1</v>
      </c>
    </row>
    <row r="2150" spans="1:22" ht="21.75" customHeight="1" x14ac:dyDescent="0.3">
      <c r="A2150" s="3" t="s">
        <v>2176</v>
      </c>
      <c r="B2150" s="3">
        <v>24</v>
      </c>
      <c r="C2150" s="3" t="s">
        <v>23</v>
      </c>
      <c r="D2150" s="3" t="s">
        <v>24</v>
      </c>
      <c r="E2150" s="3">
        <v>79560.9010609861</v>
      </c>
      <c r="F2150" s="3">
        <v>84</v>
      </c>
      <c r="G2150" s="3">
        <v>1466.08207336025</v>
      </c>
      <c r="H2150" s="3">
        <v>0</v>
      </c>
      <c r="I2150" s="3">
        <v>583.38215638245697</v>
      </c>
      <c r="J2150" s="3">
        <v>21</v>
      </c>
      <c r="K2150" s="3">
        <v>13.0242761878494</v>
      </c>
      <c r="L2150" s="3">
        <v>63</v>
      </c>
      <c r="M2150" s="3">
        <v>16</v>
      </c>
      <c r="N2150" s="3">
        <v>4</v>
      </c>
      <c r="O2150" s="3">
        <v>534</v>
      </c>
      <c r="P2150" s="3">
        <v>1</v>
      </c>
      <c r="Q2150" s="3">
        <v>22555.555487871399</v>
      </c>
      <c r="R2150" s="3">
        <v>1</v>
      </c>
      <c r="S2150" s="3">
        <v>0</v>
      </c>
      <c r="T2150" s="3">
        <v>0</v>
      </c>
      <c r="U2150" s="3">
        <v>7922.4200610129001</v>
      </c>
      <c r="V2150" s="3">
        <v>1</v>
      </c>
    </row>
    <row r="2151" spans="1:22" ht="21.75" customHeight="1" x14ac:dyDescent="0.3">
      <c r="A2151" s="3" t="s">
        <v>2177</v>
      </c>
      <c r="B2151" s="3">
        <v>39</v>
      </c>
      <c r="C2151" s="3" t="s">
        <v>28</v>
      </c>
      <c r="D2151" s="3" t="s">
        <v>33</v>
      </c>
      <c r="E2151" s="3">
        <v>68078.082985550704</v>
      </c>
      <c r="F2151" s="3">
        <v>128</v>
      </c>
      <c r="G2151" s="3">
        <v>1399.2438672933899</v>
      </c>
      <c r="H2151" s="3">
        <v>5</v>
      </c>
      <c r="I2151" s="3">
        <v>1121.38080816721</v>
      </c>
      <c r="J2151" s="3">
        <v>34</v>
      </c>
      <c r="K2151" s="3">
        <v>757.96746844799895</v>
      </c>
      <c r="L2151" s="3">
        <v>11</v>
      </c>
      <c r="M2151" s="3">
        <v>5</v>
      </c>
      <c r="N2151" s="3">
        <v>2</v>
      </c>
      <c r="O2151" s="3">
        <v>726</v>
      </c>
      <c r="P2151" s="3">
        <v>3</v>
      </c>
      <c r="Q2151" s="3">
        <v>5945.5253379385904</v>
      </c>
      <c r="R2151" s="3">
        <v>7</v>
      </c>
      <c r="S2151" s="3">
        <v>0</v>
      </c>
      <c r="T2151" s="3">
        <v>0</v>
      </c>
      <c r="U2151" s="3">
        <v>8596.6089828400709</v>
      </c>
      <c r="V2151" s="3">
        <v>1</v>
      </c>
    </row>
    <row r="2152" spans="1:22" ht="21.75" customHeight="1" x14ac:dyDescent="0.3">
      <c r="A2152" s="3" t="s">
        <v>2178</v>
      </c>
      <c r="B2152" s="3">
        <v>27</v>
      </c>
      <c r="C2152" s="3" t="s">
        <v>28</v>
      </c>
      <c r="D2152" s="3" t="s">
        <v>26</v>
      </c>
      <c r="E2152" s="3">
        <v>37473.1447558871</v>
      </c>
      <c r="F2152" s="3">
        <v>86</v>
      </c>
      <c r="G2152" s="3">
        <v>2105.1344405363202</v>
      </c>
      <c r="H2152" s="3">
        <v>8</v>
      </c>
      <c r="I2152" s="3">
        <v>791.01365887592999</v>
      </c>
      <c r="J2152" s="3">
        <v>9</v>
      </c>
      <c r="K2152" s="3">
        <v>638.84742785077106</v>
      </c>
      <c r="L2152" s="3">
        <v>23</v>
      </c>
      <c r="M2152" s="3">
        <v>1</v>
      </c>
      <c r="N2152" s="3">
        <v>2</v>
      </c>
      <c r="O2152" s="3">
        <v>578</v>
      </c>
      <c r="P2152" s="3">
        <v>2</v>
      </c>
      <c r="Q2152" s="3">
        <v>429.677854932885</v>
      </c>
      <c r="R2152" s="3">
        <v>1</v>
      </c>
      <c r="S2152" s="3">
        <v>1</v>
      </c>
      <c r="T2152" s="3">
        <v>0</v>
      </c>
      <c r="U2152" s="3">
        <v>13840.763062640201</v>
      </c>
      <c r="V2152" s="3">
        <v>1</v>
      </c>
    </row>
    <row r="2153" spans="1:22" ht="21.75" customHeight="1" x14ac:dyDescent="0.3">
      <c r="A2153" s="3" t="s">
        <v>2179</v>
      </c>
      <c r="B2153" s="3">
        <v>62</v>
      </c>
      <c r="C2153" s="3" t="s">
        <v>31</v>
      </c>
      <c r="D2153" s="3" t="s">
        <v>24</v>
      </c>
      <c r="E2153" s="3">
        <v>85862.581949226995</v>
      </c>
      <c r="F2153" s="3">
        <v>36</v>
      </c>
      <c r="G2153" s="3">
        <v>1986.3369208773199</v>
      </c>
      <c r="H2153" s="3">
        <v>7</v>
      </c>
      <c r="I2153" s="3">
        <v>352.73041270523498</v>
      </c>
      <c r="J2153" s="3">
        <v>14</v>
      </c>
      <c r="K2153" s="3">
        <v>391.71934362190802</v>
      </c>
      <c r="L2153" s="3">
        <v>29</v>
      </c>
      <c r="M2153" s="3">
        <v>2</v>
      </c>
      <c r="N2153" s="3">
        <v>1</v>
      </c>
      <c r="O2153" s="3">
        <v>659</v>
      </c>
      <c r="P2153" s="3">
        <v>5</v>
      </c>
      <c r="Q2153" s="3">
        <v>15197.115628671099</v>
      </c>
      <c r="R2153" s="3">
        <v>7</v>
      </c>
      <c r="S2153" s="3">
        <v>1</v>
      </c>
      <c r="T2153" s="3">
        <v>0</v>
      </c>
      <c r="U2153" s="3">
        <v>6498.8681910013202</v>
      </c>
      <c r="V2153" s="3">
        <v>1</v>
      </c>
    </row>
    <row r="2154" spans="1:22" ht="21.75" customHeight="1" x14ac:dyDescent="0.3">
      <c r="A2154" s="3" t="s">
        <v>2180</v>
      </c>
      <c r="B2154" s="3">
        <v>31</v>
      </c>
      <c r="C2154" s="3" t="s">
        <v>23</v>
      </c>
      <c r="D2154" s="3" t="s">
        <v>24</v>
      </c>
      <c r="E2154" s="3">
        <v>68025.252384141204</v>
      </c>
      <c r="F2154" s="3">
        <v>73</v>
      </c>
      <c r="G2154" s="3">
        <v>1709.69303101587</v>
      </c>
      <c r="H2154" s="3">
        <v>11</v>
      </c>
      <c r="I2154" s="3">
        <v>275.09981618200402</v>
      </c>
      <c r="J2154" s="3">
        <v>1</v>
      </c>
      <c r="K2154" s="3">
        <v>487.718198291097</v>
      </c>
      <c r="L2154" s="3">
        <v>13</v>
      </c>
      <c r="M2154" s="3">
        <v>1</v>
      </c>
      <c r="N2154" s="3">
        <v>1</v>
      </c>
      <c r="O2154" s="3">
        <v>479</v>
      </c>
      <c r="P2154" s="3">
        <v>3</v>
      </c>
      <c r="Q2154" s="3">
        <v>18815.192811891</v>
      </c>
      <c r="R2154" s="3">
        <v>2</v>
      </c>
      <c r="S2154" s="3">
        <v>0</v>
      </c>
      <c r="T2154" s="3">
        <v>0</v>
      </c>
      <c r="U2154" s="3">
        <v>3003.22466093517</v>
      </c>
      <c r="V2154" s="3">
        <v>1</v>
      </c>
    </row>
    <row r="2155" spans="1:22" ht="21.75" customHeight="1" x14ac:dyDescent="0.3">
      <c r="A2155" s="3" t="s">
        <v>2181</v>
      </c>
      <c r="B2155" s="3">
        <v>20</v>
      </c>
      <c r="C2155" s="3" t="s">
        <v>23</v>
      </c>
      <c r="D2155" s="3" t="s">
        <v>26</v>
      </c>
      <c r="E2155" s="3">
        <v>41767.572758642797</v>
      </c>
      <c r="F2155" s="3">
        <v>177</v>
      </c>
      <c r="G2155" s="3">
        <v>185.313743334891</v>
      </c>
      <c r="H2155" s="3">
        <v>9</v>
      </c>
      <c r="I2155" s="3">
        <v>792.657014904942</v>
      </c>
      <c r="J2155" s="3">
        <v>41</v>
      </c>
      <c r="K2155" s="3">
        <v>332.27683889382303</v>
      </c>
      <c r="L2155" s="3">
        <v>22</v>
      </c>
      <c r="M2155" s="3">
        <v>17</v>
      </c>
      <c r="N2155" s="3">
        <v>5</v>
      </c>
      <c r="O2155" s="3">
        <v>511</v>
      </c>
      <c r="P2155" s="3">
        <v>4</v>
      </c>
      <c r="Q2155" s="3">
        <v>4039.1599338259998</v>
      </c>
      <c r="R2155" s="3">
        <v>3</v>
      </c>
      <c r="S2155" s="3">
        <v>0</v>
      </c>
      <c r="T2155" s="3">
        <v>0</v>
      </c>
      <c r="U2155" s="3">
        <v>7148.4801160698798</v>
      </c>
      <c r="V2155" s="3">
        <v>1</v>
      </c>
    </row>
    <row r="2156" spans="1:22" ht="21.75" customHeight="1" x14ac:dyDescent="0.3">
      <c r="A2156" s="3" t="s">
        <v>2182</v>
      </c>
      <c r="B2156" s="3">
        <v>39</v>
      </c>
      <c r="C2156" s="3" t="s">
        <v>31</v>
      </c>
      <c r="D2156" s="3" t="s">
        <v>24</v>
      </c>
      <c r="E2156" s="3">
        <v>36044.125121985599</v>
      </c>
      <c r="F2156" s="3">
        <v>62</v>
      </c>
      <c r="G2156" s="3">
        <v>10</v>
      </c>
      <c r="H2156" s="3">
        <v>0</v>
      </c>
      <c r="I2156" s="3">
        <v>20</v>
      </c>
      <c r="J2156" s="3">
        <v>21</v>
      </c>
      <c r="K2156" s="3">
        <v>1151.1025080726499</v>
      </c>
      <c r="L2156" s="3">
        <v>1</v>
      </c>
      <c r="M2156" s="3">
        <v>12</v>
      </c>
      <c r="N2156" s="3">
        <v>7</v>
      </c>
      <c r="O2156" s="3">
        <v>848</v>
      </c>
      <c r="P2156" s="3">
        <v>3</v>
      </c>
      <c r="Q2156" s="3">
        <v>19455.6605597856</v>
      </c>
      <c r="R2156" s="3">
        <v>2</v>
      </c>
      <c r="S2156" s="3">
        <v>0</v>
      </c>
      <c r="T2156" s="3">
        <v>0</v>
      </c>
      <c r="U2156" s="3">
        <v>500</v>
      </c>
      <c r="V2156" s="3">
        <v>0</v>
      </c>
    </row>
    <row r="2157" spans="1:22" ht="21.75" customHeight="1" x14ac:dyDescent="0.3">
      <c r="A2157" s="3" t="s">
        <v>2183</v>
      </c>
      <c r="B2157" s="3">
        <v>47</v>
      </c>
      <c r="C2157" s="3" t="s">
        <v>28</v>
      </c>
      <c r="D2157" s="3" t="s">
        <v>24</v>
      </c>
      <c r="E2157" s="3">
        <v>70178.706749208606</v>
      </c>
      <c r="F2157" s="3">
        <v>76</v>
      </c>
      <c r="G2157" s="3">
        <v>2229.8258520501599</v>
      </c>
      <c r="H2157" s="3">
        <v>10</v>
      </c>
      <c r="I2157" s="3">
        <v>618.642148560235</v>
      </c>
      <c r="J2157" s="3">
        <v>47</v>
      </c>
      <c r="K2157" s="3">
        <v>270.76220716067797</v>
      </c>
      <c r="L2157" s="3">
        <v>2</v>
      </c>
      <c r="M2157" s="3">
        <v>18</v>
      </c>
      <c r="N2157" s="3">
        <v>7</v>
      </c>
      <c r="O2157" s="3">
        <v>517</v>
      </c>
      <c r="P2157" s="3">
        <v>0</v>
      </c>
      <c r="Q2157" s="3">
        <v>9379.1751722625395</v>
      </c>
      <c r="R2157" s="3">
        <v>3</v>
      </c>
      <c r="S2157" s="3">
        <v>0</v>
      </c>
      <c r="T2157" s="3">
        <v>0</v>
      </c>
      <c r="U2157" s="3">
        <v>7340.0953263766796</v>
      </c>
      <c r="V2157" s="3">
        <v>1</v>
      </c>
    </row>
    <row r="2158" spans="1:22" ht="21.75" customHeight="1" x14ac:dyDescent="0.3">
      <c r="A2158" s="3" t="s">
        <v>2184</v>
      </c>
      <c r="B2158" s="3">
        <v>62</v>
      </c>
      <c r="C2158" s="3" t="s">
        <v>23</v>
      </c>
      <c r="D2158" s="3" t="s">
        <v>26</v>
      </c>
      <c r="E2158" s="3">
        <v>53127.8456352309</v>
      </c>
      <c r="F2158" s="3">
        <v>209</v>
      </c>
      <c r="G2158" s="3">
        <v>2097.17463510889</v>
      </c>
      <c r="H2158" s="3">
        <v>5</v>
      </c>
      <c r="I2158" s="3">
        <v>880.86061400999495</v>
      </c>
      <c r="J2158" s="3">
        <v>34</v>
      </c>
      <c r="K2158" s="3">
        <v>580.70732369032203</v>
      </c>
      <c r="L2158" s="3">
        <v>5</v>
      </c>
      <c r="M2158" s="3">
        <v>6</v>
      </c>
      <c r="N2158" s="3">
        <v>7</v>
      </c>
      <c r="O2158" s="3">
        <v>750</v>
      </c>
      <c r="P2158" s="3">
        <v>3</v>
      </c>
      <c r="Q2158" s="3">
        <v>15657.180050831201</v>
      </c>
      <c r="R2158" s="3">
        <v>4</v>
      </c>
      <c r="S2158" s="3">
        <v>0</v>
      </c>
      <c r="T2158" s="3">
        <v>0</v>
      </c>
      <c r="U2158" s="3">
        <v>500</v>
      </c>
      <c r="V2158" s="3">
        <v>1</v>
      </c>
    </row>
    <row r="2159" spans="1:22" ht="21.75" customHeight="1" x14ac:dyDescent="0.3">
      <c r="A2159" s="3" t="s">
        <v>2185</v>
      </c>
      <c r="B2159" s="3">
        <v>56</v>
      </c>
      <c r="C2159" s="3" t="s">
        <v>23</v>
      </c>
      <c r="D2159" s="3" t="s">
        <v>24</v>
      </c>
      <c r="E2159" s="3">
        <v>34686.232723620902</v>
      </c>
      <c r="F2159" s="3">
        <v>83</v>
      </c>
      <c r="G2159" s="3">
        <v>702.01572460878003</v>
      </c>
      <c r="H2159" s="3">
        <v>2</v>
      </c>
      <c r="I2159" s="3">
        <v>430.04422358062499</v>
      </c>
      <c r="J2159" s="3">
        <v>38</v>
      </c>
      <c r="K2159" s="3">
        <v>434.25029003370997</v>
      </c>
      <c r="L2159" s="3">
        <v>20</v>
      </c>
      <c r="M2159" s="3">
        <v>15</v>
      </c>
      <c r="N2159" s="3">
        <v>9</v>
      </c>
      <c r="O2159" s="3">
        <v>445</v>
      </c>
      <c r="P2159" s="3">
        <v>1</v>
      </c>
      <c r="Q2159" s="3">
        <v>13585.8911996393</v>
      </c>
      <c r="R2159" s="3">
        <v>3</v>
      </c>
      <c r="S2159" s="3">
        <v>1</v>
      </c>
      <c r="T2159" s="3">
        <v>0</v>
      </c>
      <c r="U2159" s="3">
        <v>8190.7011831479203</v>
      </c>
      <c r="V2159" s="3">
        <v>1</v>
      </c>
    </row>
    <row r="2160" spans="1:22" ht="21.75" customHeight="1" x14ac:dyDescent="0.3">
      <c r="A2160" s="3" t="s">
        <v>2186</v>
      </c>
      <c r="B2160" s="3">
        <v>66</v>
      </c>
      <c r="C2160" s="3" t="s">
        <v>28</v>
      </c>
      <c r="D2160" s="3" t="s">
        <v>26</v>
      </c>
      <c r="E2160" s="3">
        <v>47334.038369506103</v>
      </c>
      <c r="F2160" s="3">
        <v>141</v>
      </c>
      <c r="G2160" s="3">
        <v>1777.8765780957201</v>
      </c>
      <c r="H2160" s="3">
        <v>5</v>
      </c>
      <c r="I2160" s="3">
        <v>1147.8955049168701</v>
      </c>
      <c r="J2160" s="3">
        <v>18</v>
      </c>
      <c r="K2160" s="3">
        <v>513.48266276547304</v>
      </c>
      <c r="L2160" s="3">
        <v>19</v>
      </c>
      <c r="M2160" s="3">
        <v>15</v>
      </c>
      <c r="N2160" s="3">
        <v>6</v>
      </c>
      <c r="O2160" s="3">
        <v>358</v>
      </c>
      <c r="P2160" s="3">
        <v>4</v>
      </c>
      <c r="Q2160" s="3">
        <v>14788.8038890383</v>
      </c>
      <c r="R2160" s="3">
        <v>3</v>
      </c>
      <c r="S2160" s="3">
        <v>0</v>
      </c>
      <c r="T2160" s="3">
        <v>0</v>
      </c>
      <c r="U2160" s="3">
        <v>13068.315553225</v>
      </c>
      <c r="V2160" s="3">
        <v>1</v>
      </c>
    </row>
    <row r="2161" spans="1:22" ht="21.75" customHeight="1" x14ac:dyDescent="0.3">
      <c r="A2161" s="3" t="s">
        <v>2187</v>
      </c>
      <c r="B2161" s="3">
        <v>56</v>
      </c>
      <c r="C2161" s="3" t="s">
        <v>28</v>
      </c>
      <c r="D2161" s="3" t="s">
        <v>24</v>
      </c>
      <c r="E2161" s="3">
        <v>42670.457278135502</v>
      </c>
      <c r="F2161" s="3">
        <v>100</v>
      </c>
      <c r="G2161" s="3">
        <v>1332.58253130822</v>
      </c>
      <c r="H2161" s="3">
        <v>8</v>
      </c>
      <c r="I2161" s="3">
        <v>1216.8522924127401</v>
      </c>
      <c r="J2161" s="3">
        <v>46</v>
      </c>
      <c r="K2161" s="3">
        <v>628.14896819468004</v>
      </c>
      <c r="L2161" s="3">
        <v>20</v>
      </c>
      <c r="M2161" s="3">
        <v>9</v>
      </c>
      <c r="N2161" s="3">
        <v>1</v>
      </c>
      <c r="O2161" s="3">
        <v>702</v>
      </c>
      <c r="P2161" s="3">
        <v>5</v>
      </c>
      <c r="Q2161" s="3">
        <v>15401.8267476398</v>
      </c>
      <c r="R2161" s="3">
        <v>6</v>
      </c>
      <c r="S2161" s="3">
        <v>0</v>
      </c>
      <c r="T2161" s="3">
        <v>0</v>
      </c>
      <c r="U2161" s="3">
        <v>10468.6692707478</v>
      </c>
      <c r="V2161" s="3">
        <v>1</v>
      </c>
    </row>
    <row r="2162" spans="1:22" ht="21.75" customHeight="1" x14ac:dyDescent="0.3">
      <c r="A2162" s="3" t="s">
        <v>2188</v>
      </c>
      <c r="B2162" s="3">
        <v>31</v>
      </c>
      <c r="C2162" s="3" t="s">
        <v>23</v>
      </c>
      <c r="D2162" s="3" t="s">
        <v>26</v>
      </c>
      <c r="E2162" s="3">
        <v>35166.935863615297</v>
      </c>
      <c r="F2162" s="3">
        <v>93</v>
      </c>
      <c r="G2162" s="3">
        <v>2369.1933421437402</v>
      </c>
      <c r="H2162" s="3">
        <v>5</v>
      </c>
      <c r="I2162" s="3">
        <v>444.15466653681699</v>
      </c>
      <c r="J2162" s="3">
        <v>11</v>
      </c>
      <c r="K2162" s="3">
        <v>637.88570092483803</v>
      </c>
      <c r="L2162" s="3">
        <v>39</v>
      </c>
      <c r="M2162" s="3">
        <v>6</v>
      </c>
      <c r="N2162" s="3">
        <v>9</v>
      </c>
      <c r="O2162" s="3">
        <v>790</v>
      </c>
      <c r="P2162" s="3">
        <v>2</v>
      </c>
      <c r="Q2162" s="3">
        <v>11481.6874824317</v>
      </c>
      <c r="R2162" s="3">
        <v>2</v>
      </c>
      <c r="S2162" s="3">
        <v>0</v>
      </c>
      <c r="T2162" s="3">
        <v>0</v>
      </c>
      <c r="U2162" s="3">
        <v>9453.6246705020603</v>
      </c>
      <c r="V2162" s="3">
        <v>0</v>
      </c>
    </row>
    <row r="2163" spans="1:22" ht="21.75" customHeight="1" x14ac:dyDescent="0.3">
      <c r="A2163" s="3" t="s">
        <v>2189</v>
      </c>
      <c r="B2163" s="3">
        <v>56</v>
      </c>
      <c r="C2163" s="3" t="s">
        <v>28</v>
      </c>
      <c r="D2163" s="3" t="s">
        <v>24</v>
      </c>
      <c r="E2163" s="3">
        <v>68262.552558706404</v>
      </c>
      <c r="F2163" s="3">
        <v>215</v>
      </c>
      <c r="G2163" s="3">
        <v>1566.8679649734399</v>
      </c>
      <c r="H2163" s="3">
        <v>7</v>
      </c>
      <c r="I2163" s="3">
        <v>695.68453903122997</v>
      </c>
      <c r="J2163" s="3">
        <v>33</v>
      </c>
      <c r="K2163" s="3">
        <v>410.76309285761101</v>
      </c>
      <c r="L2163" s="3">
        <v>67</v>
      </c>
      <c r="M2163" s="3">
        <v>19</v>
      </c>
      <c r="N2163" s="3">
        <v>1</v>
      </c>
      <c r="O2163" s="3">
        <v>332</v>
      </c>
      <c r="P2163" s="3">
        <v>5</v>
      </c>
      <c r="Q2163" s="3">
        <v>9410.7682379425696</v>
      </c>
      <c r="R2163" s="3">
        <v>3</v>
      </c>
      <c r="S2163" s="3">
        <v>1</v>
      </c>
      <c r="T2163" s="3">
        <v>0</v>
      </c>
      <c r="U2163" s="3">
        <v>10328.1430092377</v>
      </c>
      <c r="V2163" s="3">
        <v>1</v>
      </c>
    </row>
    <row r="2164" spans="1:22" ht="21.75" customHeight="1" x14ac:dyDescent="0.3">
      <c r="A2164" s="3" t="s">
        <v>2190</v>
      </c>
      <c r="B2164" s="3">
        <v>68</v>
      </c>
      <c r="C2164" s="3" t="s">
        <v>23</v>
      </c>
      <c r="D2164" s="3" t="s">
        <v>24</v>
      </c>
      <c r="E2164" s="3">
        <v>64071.035389657598</v>
      </c>
      <c r="F2164" s="3">
        <v>97</v>
      </c>
      <c r="G2164" s="3">
        <v>2220.3121866073702</v>
      </c>
      <c r="H2164" s="3">
        <v>5</v>
      </c>
      <c r="I2164" s="3">
        <v>1148.14260296252</v>
      </c>
      <c r="J2164" s="3">
        <v>44</v>
      </c>
      <c r="K2164" s="3">
        <v>209.46674531561601</v>
      </c>
      <c r="L2164" s="3">
        <v>24</v>
      </c>
      <c r="M2164" s="3">
        <v>15</v>
      </c>
      <c r="N2164" s="3">
        <v>9</v>
      </c>
      <c r="O2164" s="3">
        <v>833</v>
      </c>
      <c r="P2164" s="3">
        <v>2</v>
      </c>
      <c r="Q2164" s="3">
        <v>14066.0762171605</v>
      </c>
      <c r="R2164" s="3">
        <v>2</v>
      </c>
      <c r="S2164" s="3">
        <v>0</v>
      </c>
      <c r="T2164" s="3">
        <v>0</v>
      </c>
      <c r="U2164" s="3">
        <v>4727.1326933079799</v>
      </c>
      <c r="V2164" s="3">
        <v>0</v>
      </c>
    </row>
    <row r="2165" spans="1:22" ht="21.75" customHeight="1" x14ac:dyDescent="0.3">
      <c r="A2165" s="3" t="s">
        <v>2191</v>
      </c>
      <c r="B2165" s="3">
        <v>68</v>
      </c>
      <c r="C2165" s="3" t="s">
        <v>28</v>
      </c>
      <c r="D2165" s="3" t="s">
        <v>26</v>
      </c>
      <c r="E2165" s="3">
        <v>65093.746596066703</v>
      </c>
      <c r="F2165" s="3">
        <v>180</v>
      </c>
      <c r="G2165" s="3">
        <v>1009.1475104417</v>
      </c>
      <c r="H2165" s="3">
        <v>5</v>
      </c>
      <c r="I2165" s="3">
        <v>799.54236301071899</v>
      </c>
      <c r="J2165" s="3">
        <v>19</v>
      </c>
      <c r="K2165" s="3">
        <v>316.97691418488</v>
      </c>
      <c r="L2165" s="3">
        <v>70</v>
      </c>
      <c r="M2165" s="3">
        <v>9</v>
      </c>
      <c r="N2165" s="3">
        <v>6</v>
      </c>
      <c r="O2165" s="3">
        <v>710</v>
      </c>
      <c r="P2165" s="3">
        <v>1</v>
      </c>
      <c r="Q2165" s="3">
        <v>10341.180362765201</v>
      </c>
      <c r="R2165" s="3">
        <v>2</v>
      </c>
      <c r="S2165" s="3">
        <v>0</v>
      </c>
      <c r="T2165" s="3">
        <v>0</v>
      </c>
      <c r="U2165" s="3">
        <v>500</v>
      </c>
      <c r="V2165" s="3">
        <v>0</v>
      </c>
    </row>
    <row r="2166" spans="1:22" ht="21.75" customHeight="1" x14ac:dyDescent="0.3">
      <c r="A2166" s="3" t="s">
        <v>2192</v>
      </c>
      <c r="B2166" s="3">
        <v>63</v>
      </c>
      <c r="C2166" s="3" t="s">
        <v>28</v>
      </c>
      <c r="D2166" s="3" t="s">
        <v>24</v>
      </c>
      <c r="E2166" s="3">
        <v>64844.067079751199</v>
      </c>
      <c r="F2166" s="3">
        <v>134</v>
      </c>
      <c r="G2166" s="3">
        <v>1728.01881491974</v>
      </c>
      <c r="H2166" s="3">
        <v>6</v>
      </c>
      <c r="I2166" s="3">
        <v>311.93249766534302</v>
      </c>
      <c r="J2166" s="3">
        <v>6</v>
      </c>
      <c r="K2166" s="3">
        <v>384.84462333477097</v>
      </c>
      <c r="L2166" s="3">
        <v>70</v>
      </c>
      <c r="M2166" s="3">
        <v>13</v>
      </c>
      <c r="N2166" s="3">
        <v>3</v>
      </c>
      <c r="O2166" s="3">
        <v>733</v>
      </c>
      <c r="P2166" s="3">
        <v>2</v>
      </c>
      <c r="Q2166" s="3">
        <v>7840.2839494875998</v>
      </c>
      <c r="R2166" s="3">
        <v>0</v>
      </c>
      <c r="S2166" s="3">
        <v>0</v>
      </c>
      <c r="T2166" s="3">
        <v>0</v>
      </c>
      <c r="U2166" s="3">
        <v>2522.5919971184198</v>
      </c>
      <c r="V2166" s="3">
        <v>0</v>
      </c>
    </row>
    <row r="2167" spans="1:22" ht="21.75" customHeight="1" x14ac:dyDescent="0.3">
      <c r="A2167" s="3" t="s">
        <v>2193</v>
      </c>
      <c r="B2167" s="3">
        <v>47</v>
      </c>
      <c r="C2167" s="3" t="s">
        <v>31</v>
      </c>
      <c r="D2167" s="3" t="s">
        <v>26</v>
      </c>
      <c r="E2167" s="3">
        <v>33511.392595263198</v>
      </c>
      <c r="F2167" s="3">
        <v>171</v>
      </c>
      <c r="G2167" s="3">
        <v>1169.8577423065201</v>
      </c>
      <c r="H2167" s="3">
        <v>10</v>
      </c>
      <c r="I2167" s="3">
        <v>749.83762600247599</v>
      </c>
      <c r="J2167" s="3">
        <v>23</v>
      </c>
      <c r="K2167" s="3">
        <v>350.818598788298</v>
      </c>
      <c r="L2167" s="3">
        <v>32</v>
      </c>
      <c r="M2167" s="3">
        <v>8</v>
      </c>
      <c r="N2167" s="3">
        <v>5</v>
      </c>
      <c r="O2167" s="3">
        <v>670</v>
      </c>
      <c r="P2167" s="3">
        <v>4</v>
      </c>
      <c r="Q2167" s="3">
        <v>13908.5994926105</v>
      </c>
      <c r="R2167" s="3">
        <v>6</v>
      </c>
      <c r="S2167" s="3">
        <v>0</v>
      </c>
      <c r="T2167" s="3">
        <v>0</v>
      </c>
      <c r="U2167" s="3">
        <v>10771.5428510784</v>
      </c>
      <c r="V2167" s="3">
        <v>1</v>
      </c>
    </row>
    <row r="2168" spans="1:22" ht="21.75" customHeight="1" x14ac:dyDescent="0.3">
      <c r="A2168" s="3" t="s">
        <v>2194</v>
      </c>
      <c r="B2168" s="3">
        <v>66</v>
      </c>
      <c r="C2168" s="3" t="s">
        <v>28</v>
      </c>
      <c r="D2168" s="3" t="s">
        <v>26</v>
      </c>
      <c r="E2168" s="3">
        <v>39133.629107654102</v>
      </c>
      <c r="F2168" s="3">
        <v>189</v>
      </c>
      <c r="G2168" s="3">
        <v>1005.23397851863</v>
      </c>
      <c r="H2168" s="3">
        <v>9</v>
      </c>
      <c r="I2168" s="3">
        <v>501.475087196456</v>
      </c>
      <c r="J2168" s="3">
        <v>2</v>
      </c>
      <c r="K2168" s="3">
        <v>239.55485955087801</v>
      </c>
      <c r="L2168" s="3">
        <v>50</v>
      </c>
      <c r="M2168" s="3">
        <v>3</v>
      </c>
      <c r="N2168" s="3">
        <v>8</v>
      </c>
      <c r="O2168" s="3">
        <v>883</v>
      </c>
      <c r="P2168" s="3">
        <v>1</v>
      </c>
      <c r="Q2168" s="3">
        <v>8415.3377716265695</v>
      </c>
      <c r="R2168" s="3">
        <v>2</v>
      </c>
      <c r="S2168" s="3">
        <v>0</v>
      </c>
      <c r="T2168" s="3">
        <v>0</v>
      </c>
      <c r="U2168" s="3">
        <v>12449.9224406258</v>
      </c>
      <c r="V2168" s="3">
        <v>0</v>
      </c>
    </row>
    <row r="2169" spans="1:22" ht="21.75" customHeight="1" x14ac:dyDescent="0.3">
      <c r="A2169" s="3" t="s">
        <v>2195</v>
      </c>
      <c r="B2169" s="3">
        <v>34</v>
      </c>
      <c r="C2169" s="3" t="s">
        <v>31</v>
      </c>
      <c r="D2169" s="3" t="s">
        <v>24</v>
      </c>
      <c r="E2169" s="3">
        <v>76255.835412877903</v>
      </c>
      <c r="F2169" s="3">
        <v>62</v>
      </c>
      <c r="G2169" s="3">
        <v>10</v>
      </c>
      <c r="H2169" s="3">
        <v>10</v>
      </c>
      <c r="I2169" s="3">
        <v>1187.8692637490601</v>
      </c>
      <c r="J2169" s="3">
        <v>5</v>
      </c>
      <c r="K2169" s="3">
        <v>612.02100958934295</v>
      </c>
      <c r="L2169" s="3">
        <v>71</v>
      </c>
      <c r="M2169" s="3">
        <v>11</v>
      </c>
      <c r="N2169" s="3">
        <v>4</v>
      </c>
      <c r="O2169" s="3">
        <v>480</v>
      </c>
      <c r="P2169" s="3">
        <v>4</v>
      </c>
      <c r="Q2169" s="3">
        <v>10831.4274704867</v>
      </c>
      <c r="R2169" s="3">
        <v>3</v>
      </c>
      <c r="S2169" s="3">
        <v>0</v>
      </c>
      <c r="T2169" s="3">
        <v>0</v>
      </c>
      <c r="U2169" s="3">
        <v>13993.926958550899</v>
      </c>
      <c r="V2169" s="3">
        <v>1</v>
      </c>
    </row>
    <row r="2170" spans="1:22" ht="21.75" customHeight="1" x14ac:dyDescent="0.3">
      <c r="A2170" s="3" t="s">
        <v>2196</v>
      </c>
      <c r="B2170" s="3">
        <v>25</v>
      </c>
      <c r="C2170" s="3" t="s">
        <v>28</v>
      </c>
      <c r="D2170" s="3" t="s">
        <v>33</v>
      </c>
      <c r="E2170" s="3">
        <v>51944.218203901997</v>
      </c>
      <c r="F2170" s="3">
        <v>115</v>
      </c>
      <c r="G2170" s="3">
        <v>2238.7842853859001</v>
      </c>
      <c r="H2170" s="3">
        <v>3</v>
      </c>
      <c r="I2170" s="3">
        <v>1012.07623301361</v>
      </c>
      <c r="J2170" s="3">
        <v>32</v>
      </c>
      <c r="K2170" s="3">
        <v>161.06756449366199</v>
      </c>
      <c r="L2170" s="3">
        <v>78</v>
      </c>
      <c r="M2170" s="3">
        <v>16</v>
      </c>
      <c r="N2170" s="3">
        <v>9</v>
      </c>
      <c r="O2170" s="3">
        <v>349</v>
      </c>
      <c r="P2170" s="3">
        <v>2</v>
      </c>
      <c r="Q2170" s="3">
        <v>8813.6363291675607</v>
      </c>
      <c r="R2170" s="3">
        <v>7</v>
      </c>
      <c r="S2170" s="3">
        <v>0</v>
      </c>
      <c r="T2170" s="3">
        <v>0</v>
      </c>
      <c r="U2170" s="3">
        <v>2195.8061105264401</v>
      </c>
      <c r="V2170" s="3">
        <v>1</v>
      </c>
    </row>
    <row r="2171" spans="1:22" ht="21.75" customHeight="1" x14ac:dyDescent="0.3">
      <c r="A2171" s="3" t="s">
        <v>2197</v>
      </c>
      <c r="B2171" s="3">
        <v>63</v>
      </c>
      <c r="C2171" s="3" t="s">
        <v>23</v>
      </c>
      <c r="D2171" s="3" t="s">
        <v>24</v>
      </c>
      <c r="E2171" s="3">
        <v>23531.5275133225</v>
      </c>
      <c r="F2171" s="3">
        <v>83</v>
      </c>
      <c r="G2171" s="3">
        <v>2899.7548907018399</v>
      </c>
      <c r="H2171" s="3">
        <v>7</v>
      </c>
      <c r="I2171" s="3">
        <v>690.18506915702994</v>
      </c>
      <c r="J2171" s="3">
        <v>33</v>
      </c>
      <c r="K2171" s="3">
        <v>487.14754152128597</v>
      </c>
      <c r="L2171" s="3">
        <v>19</v>
      </c>
      <c r="M2171" s="3">
        <v>7</v>
      </c>
      <c r="N2171" s="3">
        <v>3</v>
      </c>
      <c r="O2171" s="3">
        <v>621</v>
      </c>
      <c r="P2171" s="3">
        <v>5</v>
      </c>
      <c r="Q2171" s="3">
        <v>21362.115391757001</v>
      </c>
      <c r="R2171" s="3">
        <v>6</v>
      </c>
      <c r="S2171" s="3">
        <v>0</v>
      </c>
      <c r="T2171" s="3">
        <v>0</v>
      </c>
      <c r="U2171" s="3">
        <v>13449.480087976999</v>
      </c>
      <c r="V2171" s="3">
        <v>1</v>
      </c>
    </row>
    <row r="2172" spans="1:22" ht="21.75" customHeight="1" x14ac:dyDescent="0.3">
      <c r="A2172" s="3" t="s">
        <v>2198</v>
      </c>
      <c r="B2172" s="3">
        <v>39</v>
      </c>
      <c r="C2172" s="3" t="s">
        <v>23</v>
      </c>
      <c r="D2172" s="3" t="s">
        <v>33</v>
      </c>
      <c r="E2172" s="3">
        <v>53904.997896723398</v>
      </c>
      <c r="F2172" s="3">
        <v>192</v>
      </c>
      <c r="G2172" s="3">
        <v>389.60404769807201</v>
      </c>
      <c r="H2172" s="3">
        <v>3</v>
      </c>
      <c r="I2172" s="3">
        <v>849.75180438551399</v>
      </c>
      <c r="J2172" s="3">
        <v>32</v>
      </c>
      <c r="K2172" s="3">
        <v>91.966565659532407</v>
      </c>
      <c r="L2172" s="3">
        <v>18</v>
      </c>
      <c r="M2172" s="3">
        <v>3</v>
      </c>
      <c r="N2172" s="3">
        <v>2</v>
      </c>
      <c r="O2172" s="3">
        <v>798</v>
      </c>
      <c r="P2172" s="3">
        <v>2</v>
      </c>
      <c r="Q2172" s="3">
        <v>12633.0814931894</v>
      </c>
      <c r="R2172" s="3">
        <v>7</v>
      </c>
      <c r="S2172" s="3">
        <v>0</v>
      </c>
      <c r="T2172" s="3">
        <v>0</v>
      </c>
      <c r="U2172" s="3">
        <v>2278.28934261119</v>
      </c>
      <c r="V2172" s="3">
        <v>1</v>
      </c>
    </row>
    <row r="2173" spans="1:22" ht="21.75" customHeight="1" x14ac:dyDescent="0.3">
      <c r="A2173" s="3" t="s">
        <v>2199</v>
      </c>
      <c r="B2173" s="3">
        <v>69</v>
      </c>
      <c r="C2173" s="3" t="s">
        <v>28</v>
      </c>
      <c r="D2173" s="3" t="s">
        <v>33</v>
      </c>
      <c r="E2173" s="3">
        <v>61786.242710026403</v>
      </c>
      <c r="F2173" s="3">
        <v>86</v>
      </c>
      <c r="G2173" s="3">
        <v>2054.8763265039702</v>
      </c>
      <c r="H2173" s="3">
        <v>6</v>
      </c>
      <c r="I2173" s="3">
        <v>342.15744805962998</v>
      </c>
      <c r="J2173" s="3">
        <v>28</v>
      </c>
      <c r="K2173" s="3">
        <v>772.76224297899705</v>
      </c>
      <c r="L2173" s="3">
        <v>70</v>
      </c>
      <c r="M2173" s="3">
        <v>7</v>
      </c>
      <c r="N2173" s="3">
        <v>6</v>
      </c>
      <c r="O2173" s="3">
        <v>382</v>
      </c>
      <c r="P2173" s="3">
        <v>0</v>
      </c>
      <c r="Q2173" s="3">
        <v>2494.1181407543299</v>
      </c>
      <c r="R2173" s="3">
        <v>1</v>
      </c>
      <c r="S2173" s="3">
        <v>0</v>
      </c>
      <c r="T2173" s="3">
        <v>0</v>
      </c>
      <c r="U2173" s="3">
        <v>9922.5856295687099</v>
      </c>
      <c r="V2173" s="3">
        <v>1</v>
      </c>
    </row>
    <row r="2174" spans="1:22" ht="21.75" customHeight="1" x14ac:dyDescent="0.3">
      <c r="A2174" s="3" t="s">
        <v>2200</v>
      </c>
      <c r="B2174" s="3">
        <v>33</v>
      </c>
      <c r="C2174" s="3" t="s">
        <v>28</v>
      </c>
      <c r="D2174" s="3" t="s">
        <v>24</v>
      </c>
      <c r="E2174" s="3">
        <v>59432.7458726638</v>
      </c>
      <c r="F2174" s="3">
        <v>27</v>
      </c>
      <c r="G2174" s="3">
        <v>2021.5352762193299</v>
      </c>
      <c r="H2174" s="3">
        <v>0</v>
      </c>
      <c r="I2174" s="3">
        <v>536.177889504836</v>
      </c>
      <c r="J2174" s="3">
        <v>22</v>
      </c>
      <c r="K2174" s="3">
        <v>346.30256521941101</v>
      </c>
      <c r="L2174" s="3">
        <v>55</v>
      </c>
      <c r="M2174" s="3">
        <v>8</v>
      </c>
      <c r="N2174" s="3">
        <v>6</v>
      </c>
      <c r="O2174" s="3">
        <v>835</v>
      </c>
      <c r="P2174" s="3">
        <v>1</v>
      </c>
      <c r="Q2174" s="3">
        <v>19476.690586271801</v>
      </c>
      <c r="R2174" s="3">
        <v>4</v>
      </c>
      <c r="S2174" s="3">
        <v>0</v>
      </c>
      <c r="T2174" s="3">
        <v>0</v>
      </c>
      <c r="U2174" s="3">
        <v>10617.789051731501</v>
      </c>
      <c r="V2174" s="3">
        <v>1</v>
      </c>
    </row>
    <row r="2175" spans="1:22" ht="21.75" customHeight="1" x14ac:dyDescent="0.3">
      <c r="A2175" s="3" t="s">
        <v>2201</v>
      </c>
      <c r="B2175" s="3">
        <v>21</v>
      </c>
      <c r="C2175" s="3" t="s">
        <v>23</v>
      </c>
      <c r="D2175" s="3" t="s">
        <v>33</v>
      </c>
      <c r="E2175" s="3">
        <v>33118.347143090497</v>
      </c>
      <c r="F2175" s="3">
        <v>234</v>
      </c>
      <c r="G2175" s="3">
        <v>1088.3211656547401</v>
      </c>
      <c r="H2175" s="3">
        <v>11</v>
      </c>
      <c r="I2175" s="3">
        <v>1343.64771569237</v>
      </c>
      <c r="J2175" s="3">
        <v>3</v>
      </c>
      <c r="K2175" s="3">
        <v>318.09880911046002</v>
      </c>
      <c r="L2175" s="3">
        <v>55</v>
      </c>
      <c r="M2175" s="3">
        <v>11</v>
      </c>
      <c r="N2175" s="3">
        <v>6</v>
      </c>
      <c r="O2175" s="3">
        <v>368</v>
      </c>
      <c r="P2175" s="3">
        <v>3</v>
      </c>
      <c r="Q2175" s="3">
        <v>1122.7934846343701</v>
      </c>
      <c r="R2175" s="3">
        <v>3</v>
      </c>
      <c r="S2175" s="3">
        <v>0</v>
      </c>
      <c r="T2175" s="3">
        <v>0</v>
      </c>
      <c r="U2175" s="3">
        <v>4974.8693810701498</v>
      </c>
      <c r="V2175" s="3">
        <v>1</v>
      </c>
    </row>
    <row r="2176" spans="1:22" ht="21.75" customHeight="1" x14ac:dyDescent="0.3">
      <c r="A2176" s="3" t="s">
        <v>2202</v>
      </c>
      <c r="B2176" s="3">
        <v>28</v>
      </c>
      <c r="C2176" s="3" t="s">
        <v>28</v>
      </c>
      <c r="D2176" s="3" t="s">
        <v>26</v>
      </c>
      <c r="E2176" s="3">
        <v>83960.988066635997</v>
      </c>
      <c r="F2176" s="3">
        <v>217</v>
      </c>
      <c r="G2176" s="3">
        <v>910.01191192413103</v>
      </c>
      <c r="H2176" s="3">
        <v>8</v>
      </c>
      <c r="I2176" s="3">
        <v>818.73012840288402</v>
      </c>
      <c r="J2176" s="3">
        <v>4</v>
      </c>
      <c r="K2176" s="3">
        <v>276.10086905388403</v>
      </c>
      <c r="L2176" s="3">
        <v>0</v>
      </c>
      <c r="M2176" s="3">
        <v>15</v>
      </c>
      <c r="N2176" s="3">
        <v>4</v>
      </c>
      <c r="O2176" s="3">
        <v>307</v>
      </c>
      <c r="P2176" s="3">
        <v>1</v>
      </c>
      <c r="Q2176" s="3">
        <v>24834.1383155779</v>
      </c>
      <c r="R2176" s="3">
        <v>5</v>
      </c>
      <c r="S2176" s="3">
        <v>0</v>
      </c>
      <c r="T2176" s="3">
        <v>0</v>
      </c>
      <c r="U2176" s="3">
        <v>11643.643547818299</v>
      </c>
      <c r="V2176" s="3">
        <v>1</v>
      </c>
    </row>
    <row r="2177" spans="1:22" ht="21.75" customHeight="1" x14ac:dyDescent="0.3">
      <c r="A2177" s="3" t="s">
        <v>2203</v>
      </c>
      <c r="B2177" s="3">
        <v>56</v>
      </c>
      <c r="C2177" s="3" t="s">
        <v>31</v>
      </c>
      <c r="D2177" s="3" t="s">
        <v>26</v>
      </c>
      <c r="E2177" s="3">
        <v>22989.297432042498</v>
      </c>
      <c r="F2177" s="3">
        <v>209</v>
      </c>
      <c r="G2177" s="3">
        <v>2444.4036603642198</v>
      </c>
      <c r="H2177" s="3">
        <v>9</v>
      </c>
      <c r="I2177" s="3">
        <v>1125.5300316769799</v>
      </c>
      <c r="J2177" s="3">
        <v>33</v>
      </c>
      <c r="K2177" s="3">
        <v>926.30058789623195</v>
      </c>
      <c r="L2177" s="3">
        <v>38</v>
      </c>
      <c r="M2177" s="3">
        <v>7</v>
      </c>
      <c r="N2177" s="3">
        <v>9</v>
      </c>
      <c r="O2177" s="3">
        <v>398</v>
      </c>
      <c r="P2177" s="3">
        <v>4</v>
      </c>
      <c r="Q2177" s="3">
        <v>12237.1623616955</v>
      </c>
      <c r="R2177" s="3">
        <v>6</v>
      </c>
      <c r="S2177" s="3">
        <v>0</v>
      </c>
      <c r="T2177" s="3">
        <v>0</v>
      </c>
      <c r="U2177" s="3">
        <v>500</v>
      </c>
      <c r="V2177" s="3">
        <v>1</v>
      </c>
    </row>
    <row r="2178" spans="1:22" ht="21.75" customHeight="1" x14ac:dyDescent="0.3">
      <c r="A2178" s="3" t="s">
        <v>2204</v>
      </c>
      <c r="B2178" s="3">
        <v>39</v>
      </c>
      <c r="C2178" s="3" t="s">
        <v>31</v>
      </c>
      <c r="D2178" s="3" t="s">
        <v>33</v>
      </c>
      <c r="E2178" s="3">
        <v>51996.135742941398</v>
      </c>
      <c r="F2178" s="3">
        <v>35</v>
      </c>
      <c r="G2178" s="3">
        <v>2360.0886596710202</v>
      </c>
      <c r="H2178" s="3">
        <v>8</v>
      </c>
      <c r="I2178" s="3">
        <v>881.20458094281003</v>
      </c>
      <c r="J2178" s="3">
        <v>15</v>
      </c>
      <c r="K2178" s="3">
        <v>831.86414841537601</v>
      </c>
      <c r="L2178" s="3">
        <v>36</v>
      </c>
      <c r="M2178" s="3">
        <v>14</v>
      </c>
      <c r="N2178" s="3">
        <v>7</v>
      </c>
      <c r="O2178" s="3">
        <v>507</v>
      </c>
      <c r="P2178" s="3">
        <v>2</v>
      </c>
      <c r="Q2178" s="3">
        <v>8255.1612918410901</v>
      </c>
      <c r="R2178" s="3">
        <v>6</v>
      </c>
      <c r="S2178" s="3">
        <v>0</v>
      </c>
      <c r="T2178" s="3">
        <v>0</v>
      </c>
      <c r="U2178" s="3">
        <v>3531.7175148668798</v>
      </c>
      <c r="V2178" s="3">
        <v>1</v>
      </c>
    </row>
    <row r="2179" spans="1:22" ht="21.75" customHeight="1" x14ac:dyDescent="0.3">
      <c r="A2179" s="3" t="s">
        <v>2205</v>
      </c>
      <c r="B2179" s="3">
        <v>45</v>
      </c>
      <c r="C2179" s="3" t="s">
        <v>31</v>
      </c>
      <c r="D2179" s="3" t="s">
        <v>26</v>
      </c>
      <c r="E2179" s="3">
        <v>81257.951349789495</v>
      </c>
      <c r="F2179" s="3">
        <v>21</v>
      </c>
      <c r="G2179" s="3">
        <v>1861.1919306499601</v>
      </c>
      <c r="H2179" s="3">
        <v>6</v>
      </c>
      <c r="I2179" s="3">
        <v>1259.9986450603301</v>
      </c>
      <c r="J2179" s="3">
        <v>39</v>
      </c>
      <c r="K2179" s="3">
        <v>513.58999738527802</v>
      </c>
      <c r="L2179" s="3">
        <v>17</v>
      </c>
      <c r="M2179" s="3">
        <v>16</v>
      </c>
      <c r="N2179" s="3">
        <v>1</v>
      </c>
      <c r="O2179" s="3">
        <v>491</v>
      </c>
      <c r="P2179" s="3">
        <v>5</v>
      </c>
      <c r="Q2179" s="3">
        <v>9818.7492219085198</v>
      </c>
      <c r="R2179" s="3">
        <v>3</v>
      </c>
      <c r="S2179" s="3">
        <v>0</v>
      </c>
      <c r="T2179" s="3">
        <v>0</v>
      </c>
      <c r="U2179" s="3">
        <v>4494.0220076154301</v>
      </c>
      <c r="V2179" s="3">
        <v>1</v>
      </c>
    </row>
    <row r="2180" spans="1:22" ht="21.75" customHeight="1" x14ac:dyDescent="0.3">
      <c r="A2180" s="3" t="s">
        <v>2206</v>
      </c>
      <c r="B2180" s="3">
        <v>48</v>
      </c>
      <c r="C2180" s="3" t="s">
        <v>31</v>
      </c>
      <c r="D2180" s="3" t="s">
        <v>24</v>
      </c>
      <c r="E2180" s="3">
        <v>60649.827510837997</v>
      </c>
      <c r="F2180" s="3">
        <v>59</v>
      </c>
      <c r="G2180" s="3">
        <v>1084.0244067763999</v>
      </c>
      <c r="H2180" s="3">
        <v>7</v>
      </c>
      <c r="I2180" s="3">
        <v>100.40686359027301</v>
      </c>
      <c r="J2180" s="3">
        <v>46</v>
      </c>
      <c r="K2180" s="3">
        <v>374.50979352208799</v>
      </c>
      <c r="L2180" s="3">
        <v>71</v>
      </c>
      <c r="M2180" s="3">
        <v>12</v>
      </c>
      <c r="N2180" s="3">
        <v>3</v>
      </c>
      <c r="O2180" s="3">
        <v>671</v>
      </c>
      <c r="P2180" s="3">
        <v>0</v>
      </c>
      <c r="Q2180" s="3">
        <v>2445.3369477088099</v>
      </c>
      <c r="R2180" s="3">
        <v>3</v>
      </c>
      <c r="S2180" s="3">
        <v>0</v>
      </c>
      <c r="T2180" s="3">
        <v>0</v>
      </c>
      <c r="U2180" s="3">
        <v>10974.9920022188</v>
      </c>
      <c r="V2180" s="3">
        <v>0</v>
      </c>
    </row>
    <row r="2181" spans="1:22" ht="21.75" customHeight="1" x14ac:dyDescent="0.3">
      <c r="A2181" s="3" t="s">
        <v>2207</v>
      </c>
      <c r="B2181" s="3">
        <v>20</v>
      </c>
      <c r="C2181" s="3" t="s">
        <v>31</v>
      </c>
      <c r="D2181" s="3" t="s">
        <v>26</v>
      </c>
      <c r="E2181" s="3">
        <v>65051.952242924403</v>
      </c>
      <c r="F2181" s="3">
        <v>17</v>
      </c>
      <c r="G2181" s="3">
        <v>2371.5643298166301</v>
      </c>
      <c r="H2181" s="3">
        <v>1</v>
      </c>
      <c r="I2181" s="3">
        <v>734.12384559334805</v>
      </c>
      <c r="J2181" s="3">
        <v>42</v>
      </c>
      <c r="K2181" s="3">
        <v>1018.90695167018</v>
      </c>
      <c r="L2181" s="3">
        <v>78</v>
      </c>
      <c r="M2181" s="3">
        <v>13</v>
      </c>
      <c r="N2181" s="3">
        <v>0</v>
      </c>
      <c r="O2181" s="3">
        <v>325</v>
      </c>
      <c r="P2181" s="3">
        <v>5</v>
      </c>
      <c r="Q2181" s="3">
        <v>11378.504332622701</v>
      </c>
      <c r="R2181" s="3">
        <v>0</v>
      </c>
      <c r="S2181" s="3">
        <v>0</v>
      </c>
      <c r="T2181" s="3">
        <v>0</v>
      </c>
      <c r="U2181" s="3">
        <v>10830.2337023949</v>
      </c>
      <c r="V2181" s="3">
        <v>1</v>
      </c>
    </row>
    <row r="2182" spans="1:22" ht="21.75" customHeight="1" x14ac:dyDescent="0.3">
      <c r="A2182" s="3" t="s">
        <v>2208</v>
      </c>
      <c r="B2182" s="3">
        <v>54</v>
      </c>
      <c r="C2182" s="3" t="s">
        <v>28</v>
      </c>
      <c r="D2182" s="3" t="s">
        <v>33</v>
      </c>
      <c r="E2182" s="3">
        <v>31043.045314937601</v>
      </c>
      <c r="F2182" s="3">
        <v>43</v>
      </c>
      <c r="G2182" s="3">
        <v>830.73200490308295</v>
      </c>
      <c r="H2182" s="3">
        <v>9</v>
      </c>
      <c r="I2182" s="3">
        <v>1375.67357617574</v>
      </c>
      <c r="J2182" s="3">
        <v>41</v>
      </c>
      <c r="K2182" s="3">
        <v>624.42081327895403</v>
      </c>
      <c r="L2182" s="3">
        <v>5</v>
      </c>
      <c r="M2182" s="3">
        <v>14</v>
      </c>
      <c r="N2182" s="3">
        <v>5</v>
      </c>
      <c r="O2182" s="3">
        <v>806</v>
      </c>
      <c r="P2182" s="3">
        <v>1</v>
      </c>
      <c r="Q2182" s="3">
        <v>9325.2815033296793</v>
      </c>
      <c r="R2182" s="3">
        <v>1</v>
      </c>
      <c r="S2182" s="3">
        <v>0</v>
      </c>
      <c r="T2182" s="3">
        <v>0</v>
      </c>
      <c r="U2182" s="3">
        <v>8992.0372089033208</v>
      </c>
      <c r="V2182" s="3">
        <v>0</v>
      </c>
    </row>
    <row r="2183" spans="1:22" ht="21.75" customHeight="1" x14ac:dyDescent="0.3">
      <c r="A2183" s="3" t="s">
        <v>2209</v>
      </c>
      <c r="B2183" s="3">
        <v>25</v>
      </c>
      <c r="C2183" s="3" t="s">
        <v>28</v>
      </c>
      <c r="D2183" s="3" t="s">
        <v>24</v>
      </c>
      <c r="E2183" s="3">
        <v>56246.8362367437</v>
      </c>
      <c r="F2183" s="3">
        <v>199</v>
      </c>
      <c r="G2183" s="3">
        <v>2636.5097022239102</v>
      </c>
      <c r="H2183" s="3">
        <v>11</v>
      </c>
      <c r="I2183" s="3">
        <v>1134.6607024462301</v>
      </c>
      <c r="J2183" s="3">
        <v>2</v>
      </c>
      <c r="K2183" s="3">
        <v>436.18915653982799</v>
      </c>
      <c r="L2183" s="3">
        <v>21</v>
      </c>
      <c r="M2183" s="3">
        <v>8</v>
      </c>
      <c r="N2183" s="3">
        <v>5</v>
      </c>
      <c r="O2183" s="3">
        <v>447</v>
      </c>
      <c r="P2183" s="3">
        <v>5</v>
      </c>
      <c r="Q2183" s="3">
        <v>11624.969580864299</v>
      </c>
      <c r="R2183" s="3">
        <v>3</v>
      </c>
      <c r="S2183" s="3">
        <v>0</v>
      </c>
      <c r="T2183" s="3">
        <v>0</v>
      </c>
      <c r="U2183" s="3">
        <v>8941.2099661807697</v>
      </c>
      <c r="V2183" s="3">
        <v>1</v>
      </c>
    </row>
    <row r="2184" spans="1:22" ht="21.75" customHeight="1" x14ac:dyDescent="0.3">
      <c r="A2184" s="3" t="s">
        <v>2210</v>
      </c>
      <c r="B2184" s="3">
        <v>56</v>
      </c>
      <c r="C2184" s="3" t="s">
        <v>31</v>
      </c>
      <c r="D2184" s="3" t="s">
        <v>26</v>
      </c>
      <c r="E2184" s="3">
        <v>49341.152071491</v>
      </c>
      <c r="F2184" s="3">
        <v>210</v>
      </c>
      <c r="G2184" s="3">
        <v>2805.76577796738</v>
      </c>
      <c r="H2184" s="3">
        <v>9</v>
      </c>
      <c r="I2184" s="3">
        <v>1263.8802905765699</v>
      </c>
      <c r="J2184" s="3">
        <v>42</v>
      </c>
      <c r="K2184" s="3">
        <v>359.73730167005698</v>
      </c>
      <c r="L2184" s="3">
        <v>10</v>
      </c>
      <c r="M2184" s="3">
        <v>11</v>
      </c>
      <c r="N2184" s="3">
        <v>2</v>
      </c>
      <c r="O2184" s="3">
        <v>677</v>
      </c>
      <c r="P2184" s="3">
        <v>4</v>
      </c>
      <c r="Q2184" s="3">
        <v>17398.505224906501</v>
      </c>
      <c r="R2184" s="3">
        <v>5</v>
      </c>
      <c r="S2184" s="3">
        <v>0</v>
      </c>
      <c r="T2184" s="3">
        <v>0</v>
      </c>
      <c r="U2184" s="3">
        <v>13750.535484649199</v>
      </c>
      <c r="V2184" s="3">
        <v>1</v>
      </c>
    </row>
    <row r="2185" spans="1:22" ht="21.75" customHeight="1" x14ac:dyDescent="0.3">
      <c r="A2185" s="3" t="s">
        <v>2211</v>
      </c>
      <c r="B2185" s="3">
        <v>24</v>
      </c>
      <c r="C2185" s="3" t="s">
        <v>28</v>
      </c>
      <c r="D2185" s="3" t="s">
        <v>24</v>
      </c>
      <c r="E2185" s="3">
        <v>29659.204955041401</v>
      </c>
      <c r="F2185" s="3">
        <v>62</v>
      </c>
      <c r="G2185" s="3">
        <v>2445.1840524671902</v>
      </c>
      <c r="H2185" s="3">
        <v>6</v>
      </c>
      <c r="I2185" s="3">
        <v>797.63239222022798</v>
      </c>
      <c r="J2185" s="3">
        <v>48</v>
      </c>
      <c r="K2185" s="3">
        <v>704.44899155805604</v>
      </c>
      <c r="L2185" s="3">
        <v>71</v>
      </c>
      <c r="M2185" s="3">
        <v>18</v>
      </c>
      <c r="N2185" s="3">
        <v>0</v>
      </c>
      <c r="O2185" s="3">
        <v>815</v>
      </c>
      <c r="P2185" s="3">
        <v>0</v>
      </c>
      <c r="Q2185" s="3">
        <v>13820.8757034229</v>
      </c>
      <c r="R2185" s="3">
        <v>2</v>
      </c>
      <c r="S2185" s="3">
        <v>0</v>
      </c>
      <c r="T2185" s="3">
        <v>0</v>
      </c>
      <c r="U2185" s="3">
        <v>6350.5873656864196</v>
      </c>
      <c r="V2185" s="3">
        <v>0</v>
      </c>
    </row>
    <row r="2186" spans="1:22" ht="21.75" customHeight="1" x14ac:dyDescent="0.3">
      <c r="A2186" s="3" t="s">
        <v>2212</v>
      </c>
      <c r="B2186" s="3">
        <v>52</v>
      </c>
      <c r="C2186" s="3" t="s">
        <v>28</v>
      </c>
      <c r="D2186" s="3" t="s">
        <v>33</v>
      </c>
      <c r="E2186" s="3">
        <v>65571.286810549296</v>
      </c>
      <c r="F2186" s="3">
        <v>111</v>
      </c>
      <c r="G2186" s="3">
        <v>1774.24653788263</v>
      </c>
      <c r="H2186" s="3">
        <v>0</v>
      </c>
      <c r="I2186" s="3">
        <v>612.01275460531599</v>
      </c>
      <c r="J2186" s="3">
        <v>41</v>
      </c>
      <c r="K2186" s="3">
        <v>444.85780409891601</v>
      </c>
      <c r="L2186" s="3">
        <v>8</v>
      </c>
      <c r="M2186" s="3">
        <v>8</v>
      </c>
      <c r="N2186" s="3">
        <v>4</v>
      </c>
      <c r="O2186" s="3">
        <v>364</v>
      </c>
      <c r="P2186" s="3">
        <v>0</v>
      </c>
      <c r="Q2186" s="3">
        <v>5062.9401262418096</v>
      </c>
      <c r="R2186" s="3">
        <v>1</v>
      </c>
      <c r="S2186" s="3">
        <v>0</v>
      </c>
      <c r="T2186" s="3">
        <v>0</v>
      </c>
      <c r="U2186" s="3">
        <v>6005.0067575569401</v>
      </c>
      <c r="V2186" s="3">
        <v>1</v>
      </c>
    </row>
    <row r="2187" spans="1:22" ht="21.75" customHeight="1" x14ac:dyDescent="0.3">
      <c r="A2187" s="3" t="s">
        <v>2213</v>
      </c>
      <c r="B2187" s="3">
        <v>68</v>
      </c>
      <c r="C2187" s="3" t="s">
        <v>31</v>
      </c>
      <c r="D2187" s="3" t="s">
        <v>26</v>
      </c>
      <c r="E2187" s="3">
        <v>35249.238704288</v>
      </c>
      <c r="F2187" s="3">
        <v>98</v>
      </c>
      <c r="G2187" s="3">
        <v>10</v>
      </c>
      <c r="H2187" s="3">
        <v>2</v>
      </c>
      <c r="I2187" s="3">
        <v>440.49243910922502</v>
      </c>
      <c r="J2187" s="3">
        <v>48</v>
      </c>
      <c r="K2187" s="3">
        <v>165.27562742239499</v>
      </c>
      <c r="L2187" s="3">
        <v>12</v>
      </c>
      <c r="M2187" s="3">
        <v>12</v>
      </c>
      <c r="N2187" s="3">
        <v>0</v>
      </c>
      <c r="O2187" s="3">
        <v>896</v>
      </c>
      <c r="P2187" s="3">
        <v>0</v>
      </c>
      <c r="Q2187" s="3">
        <v>6058.3709575267203</v>
      </c>
      <c r="R2187" s="3">
        <v>1</v>
      </c>
      <c r="S2187" s="3">
        <v>0</v>
      </c>
      <c r="T2187" s="3">
        <v>0</v>
      </c>
      <c r="U2187" s="3">
        <v>7313.1347385378303</v>
      </c>
      <c r="V2187" s="3">
        <v>0</v>
      </c>
    </row>
    <row r="2188" spans="1:22" ht="21.75" customHeight="1" x14ac:dyDescent="0.3">
      <c r="A2188" s="3" t="s">
        <v>2214</v>
      </c>
      <c r="B2188" s="3">
        <v>33</v>
      </c>
      <c r="C2188" s="3" t="s">
        <v>28</v>
      </c>
      <c r="D2188" s="3" t="s">
        <v>24</v>
      </c>
      <c r="E2188" s="3">
        <v>37383.3566209665</v>
      </c>
      <c r="F2188" s="3">
        <v>24</v>
      </c>
      <c r="G2188" s="3">
        <v>1352.1753874516201</v>
      </c>
      <c r="H2188" s="3">
        <v>5</v>
      </c>
      <c r="I2188" s="3">
        <v>416.07516791847098</v>
      </c>
      <c r="J2188" s="3">
        <v>13</v>
      </c>
      <c r="K2188" s="3">
        <v>542.97366522548703</v>
      </c>
      <c r="L2188" s="3">
        <v>2</v>
      </c>
      <c r="M2188" s="3">
        <v>17</v>
      </c>
      <c r="N2188" s="3">
        <v>2</v>
      </c>
      <c r="O2188" s="3">
        <v>578</v>
      </c>
      <c r="P2188" s="3">
        <v>2</v>
      </c>
      <c r="Q2188" s="3">
        <v>13507.4963226731</v>
      </c>
      <c r="R2188" s="3">
        <v>3</v>
      </c>
      <c r="S2188" s="3">
        <v>0</v>
      </c>
      <c r="T2188" s="3">
        <v>0</v>
      </c>
      <c r="U2188" s="3">
        <v>3553.0716132776101</v>
      </c>
      <c r="V2188" s="3">
        <v>1</v>
      </c>
    </row>
    <row r="2189" spans="1:22" ht="21.75" customHeight="1" x14ac:dyDescent="0.3">
      <c r="A2189" s="3" t="s">
        <v>2215</v>
      </c>
      <c r="B2189" s="3">
        <v>31</v>
      </c>
      <c r="C2189" s="3" t="s">
        <v>28</v>
      </c>
      <c r="D2189" s="3" t="s">
        <v>24</v>
      </c>
      <c r="E2189" s="3">
        <v>57786.4277975273</v>
      </c>
      <c r="F2189" s="3">
        <v>173</v>
      </c>
      <c r="G2189" s="3">
        <v>2911.90402573653</v>
      </c>
      <c r="H2189" s="3">
        <v>4</v>
      </c>
      <c r="I2189" s="3">
        <v>1082.47119677298</v>
      </c>
      <c r="J2189" s="3">
        <v>32</v>
      </c>
      <c r="K2189" s="3">
        <v>559.68602389995999</v>
      </c>
      <c r="L2189" s="3">
        <v>66</v>
      </c>
      <c r="M2189" s="3">
        <v>3</v>
      </c>
      <c r="N2189" s="3">
        <v>7</v>
      </c>
      <c r="O2189" s="3">
        <v>665</v>
      </c>
      <c r="P2189" s="3">
        <v>4</v>
      </c>
      <c r="Q2189" s="3">
        <v>14941.8022785714</v>
      </c>
      <c r="R2189" s="3">
        <v>6</v>
      </c>
      <c r="S2189" s="3">
        <v>0</v>
      </c>
      <c r="T2189" s="3">
        <v>0</v>
      </c>
      <c r="U2189" s="3">
        <v>10796.8668834494</v>
      </c>
      <c r="V2189" s="3">
        <v>1</v>
      </c>
    </row>
    <row r="2190" spans="1:22" ht="21.75" customHeight="1" x14ac:dyDescent="0.3">
      <c r="A2190" s="3" t="s">
        <v>2216</v>
      </c>
      <c r="B2190" s="3">
        <v>61</v>
      </c>
      <c r="C2190" s="3" t="s">
        <v>28</v>
      </c>
      <c r="D2190" s="3" t="s">
        <v>26</v>
      </c>
      <c r="E2190" s="3">
        <v>47421.581978389702</v>
      </c>
      <c r="F2190" s="3">
        <v>162</v>
      </c>
      <c r="G2190" s="3">
        <v>2249.6451740756902</v>
      </c>
      <c r="H2190" s="3">
        <v>4</v>
      </c>
      <c r="I2190" s="3">
        <v>979.62386764729797</v>
      </c>
      <c r="J2190" s="3">
        <v>27</v>
      </c>
      <c r="K2190" s="3">
        <v>511.08607717868898</v>
      </c>
      <c r="L2190" s="3">
        <v>6</v>
      </c>
      <c r="M2190" s="3">
        <v>19</v>
      </c>
      <c r="N2190" s="3">
        <v>9</v>
      </c>
      <c r="O2190" s="3">
        <v>798</v>
      </c>
      <c r="P2190" s="3">
        <v>0</v>
      </c>
      <c r="Q2190" s="3">
        <v>11567.2118740676</v>
      </c>
      <c r="R2190" s="3">
        <v>2</v>
      </c>
      <c r="S2190" s="3">
        <v>1</v>
      </c>
      <c r="T2190" s="3">
        <v>0</v>
      </c>
      <c r="U2190" s="3">
        <v>2460.0902189609401</v>
      </c>
      <c r="V2190" s="3">
        <v>1</v>
      </c>
    </row>
    <row r="2191" spans="1:22" ht="21.75" customHeight="1" x14ac:dyDescent="0.3">
      <c r="A2191" s="3" t="s">
        <v>2217</v>
      </c>
      <c r="B2191" s="3">
        <v>39</v>
      </c>
      <c r="C2191" s="3" t="s">
        <v>31</v>
      </c>
      <c r="D2191" s="3" t="s">
        <v>24</v>
      </c>
      <c r="E2191" s="3">
        <v>53047.184425808198</v>
      </c>
      <c r="F2191" s="3">
        <v>143</v>
      </c>
      <c r="G2191" s="3">
        <v>1848.2512321440399</v>
      </c>
      <c r="H2191" s="3">
        <v>8</v>
      </c>
      <c r="I2191" s="3">
        <v>776.69929273437401</v>
      </c>
      <c r="J2191" s="3">
        <v>40</v>
      </c>
      <c r="K2191" s="3">
        <v>626.29532999337903</v>
      </c>
      <c r="L2191" s="3">
        <v>66</v>
      </c>
      <c r="M2191" s="3">
        <v>0</v>
      </c>
      <c r="N2191" s="3">
        <v>8</v>
      </c>
      <c r="O2191" s="3">
        <v>468</v>
      </c>
      <c r="P2191" s="3">
        <v>5</v>
      </c>
      <c r="Q2191" s="3">
        <v>15332.441642273299</v>
      </c>
      <c r="R2191" s="3">
        <v>1</v>
      </c>
      <c r="S2191" s="3">
        <v>0</v>
      </c>
      <c r="T2191" s="3">
        <v>0</v>
      </c>
      <c r="U2191" s="3">
        <v>7200.1906519372596</v>
      </c>
      <c r="V2191" s="3">
        <v>1</v>
      </c>
    </row>
    <row r="2192" spans="1:22" ht="21.75" customHeight="1" x14ac:dyDescent="0.3">
      <c r="A2192" s="3" t="s">
        <v>2218</v>
      </c>
      <c r="B2192" s="3">
        <v>69</v>
      </c>
      <c r="C2192" s="3" t="s">
        <v>28</v>
      </c>
      <c r="D2192" s="3" t="s">
        <v>24</v>
      </c>
      <c r="E2192" s="3">
        <v>46319.006142143</v>
      </c>
      <c r="F2192" s="3">
        <v>168</v>
      </c>
      <c r="G2192" s="3">
        <v>955.32403491257799</v>
      </c>
      <c r="H2192" s="3">
        <v>5</v>
      </c>
      <c r="I2192" s="3">
        <v>977.86672919808802</v>
      </c>
      <c r="J2192" s="3">
        <v>14</v>
      </c>
      <c r="K2192" s="3">
        <v>419.12617894296397</v>
      </c>
      <c r="L2192" s="3">
        <v>74</v>
      </c>
      <c r="M2192" s="3">
        <v>19</v>
      </c>
      <c r="N2192" s="3">
        <v>2</v>
      </c>
      <c r="O2192" s="3">
        <v>761</v>
      </c>
      <c r="P2192" s="3">
        <v>5</v>
      </c>
      <c r="Q2192" s="3">
        <v>12857.462031487799</v>
      </c>
      <c r="R2192" s="3">
        <v>6</v>
      </c>
      <c r="S2192" s="3">
        <v>0</v>
      </c>
      <c r="T2192" s="3">
        <v>0</v>
      </c>
      <c r="U2192" s="3">
        <v>12095.282791395601</v>
      </c>
      <c r="V2192" s="3">
        <v>1</v>
      </c>
    </row>
    <row r="2193" spans="1:22" ht="21.75" customHeight="1" x14ac:dyDescent="0.3">
      <c r="A2193" s="3" t="s">
        <v>2219</v>
      </c>
      <c r="B2193" s="3">
        <v>43</v>
      </c>
      <c r="C2193" s="3" t="s">
        <v>23</v>
      </c>
      <c r="D2193" s="3" t="s">
        <v>33</v>
      </c>
      <c r="E2193" s="3">
        <v>75435.095183072801</v>
      </c>
      <c r="F2193" s="3">
        <v>28</v>
      </c>
      <c r="G2193" s="3">
        <v>2319.52471941471</v>
      </c>
      <c r="H2193" s="3">
        <v>2</v>
      </c>
      <c r="I2193" s="3">
        <v>849.85811566822099</v>
      </c>
      <c r="J2193" s="3">
        <v>3</v>
      </c>
      <c r="K2193" s="3">
        <v>501.75375625347903</v>
      </c>
      <c r="L2193" s="3">
        <v>45</v>
      </c>
      <c r="M2193" s="3">
        <v>2</v>
      </c>
      <c r="N2193" s="3">
        <v>8</v>
      </c>
      <c r="O2193" s="3">
        <v>719</v>
      </c>
      <c r="P2193" s="3">
        <v>5</v>
      </c>
      <c r="Q2193" s="3">
        <v>13026.7496559472</v>
      </c>
      <c r="R2193" s="3">
        <v>4</v>
      </c>
      <c r="S2193" s="3">
        <v>1</v>
      </c>
      <c r="T2193" s="3">
        <v>0</v>
      </c>
      <c r="U2193" s="3">
        <v>6845.8598776400004</v>
      </c>
      <c r="V2193" s="3">
        <v>1</v>
      </c>
    </row>
    <row r="2194" spans="1:22" ht="21.75" customHeight="1" x14ac:dyDescent="0.3">
      <c r="A2194" s="3" t="s">
        <v>2220</v>
      </c>
      <c r="B2194" s="3">
        <v>62</v>
      </c>
      <c r="C2194" s="3" t="s">
        <v>23</v>
      </c>
      <c r="D2194" s="3" t="s">
        <v>33</v>
      </c>
      <c r="E2194" s="3">
        <v>33349.4483497049</v>
      </c>
      <c r="F2194" s="3">
        <v>211</v>
      </c>
      <c r="G2194" s="3">
        <v>241.625932075647</v>
      </c>
      <c r="H2194" s="3">
        <v>1</v>
      </c>
      <c r="I2194" s="3">
        <v>1136.7761954898201</v>
      </c>
      <c r="J2194" s="3">
        <v>19</v>
      </c>
      <c r="K2194" s="3">
        <v>497.50613572993501</v>
      </c>
      <c r="L2194" s="3">
        <v>57</v>
      </c>
      <c r="M2194" s="3">
        <v>10</v>
      </c>
      <c r="N2194" s="3">
        <v>6</v>
      </c>
      <c r="O2194" s="3">
        <v>837</v>
      </c>
      <c r="P2194" s="3">
        <v>2</v>
      </c>
      <c r="Q2194" s="3">
        <v>17038.466821281501</v>
      </c>
      <c r="R2194" s="3">
        <v>2</v>
      </c>
      <c r="S2194" s="3">
        <v>1</v>
      </c>
      <c r="T2194" s="3">
        <v>0</v>
      </c>
      <c r="U2194" s="3">
        <v>3290.2623999398302</v>
      </c>
      <c r="V2194" s="3">
        <v>1</v>
      </c>
    </row>
    <row r="2195" spans="1:22" ht="21.75" customHeight="1" x14ac:dyDescent="0.3">
      <c r="A2195" s="3" t="s">
        <v>2221</v>
      </c>
      <c r="B2195" s="3">
        <v>53</v>
      </c>
      <c r="C2195" s="3" t="s">
        <v>31</v>
      </c>
      <c r="D2195" s="3" t="s">
        <v>33</v>
      </c>
      <c r="E2195" s="3">
        <v>41633.441956291797</v>
      </c>
      <c r="F2195" s="3">
        <v>135</v>
      </c>
      <c r="G2195" s="3">
        <v>1363.33124452778</v>
      </c>
      <c r="H2195" s="3">
        <v>8</v>
      </c>
      <c r="I2195" s="3">
        <v>1133.44036421786</v>
      </c>
      <c r="J2195" s="3">
        <v>24</v>
      </c>
      <c r="K2195" s="3">
        <v>165.285580417369</v>
      </c>
      <c r="L2195" s="3">
        <v>27</v>
      </c>
      <c r="M2195" s="3">
        <v>1</v>
      </c>
      <c r="N2195" s="3">
        <v>7</v>
      </c>
      <c r="O2195" s="3">
        <v>339</v>
      </c>
      <c r="P2195" s="3">
        <v>2</v>
      </c>
      <c r="Q2195" s="3">
        <v>23533.202363558401</v>
      </c>
      <c r="R2195" s="3">
        <v>1</v>
      </c>
      <c r="S2195" s="3">
        <v>0</v>
      </c>
      <c r="T2195" s="3">
        <v>0</v>
      </c>
      <c r="U2195" s="3">
        <v>9514.5674436457703</v>
      </c>
      <c r="V2195" s="3">
        <v>1</v>
      </c>
    </row>
    <row r="2196" spans="1:22" ht="21.75" customHeight="1" x14ac:dyDescent="0.3">
      <c r="A2196" s="3" t="s">
        <v>2222</v>
      </c>
      <c r="B2196" s="3">
        <v>44</v>
      </c>
      <c r="C2196" s="3" t="s">
        <v>23</v>
      </c>
      <c r="D2196" s="3" t="s">
        <v>33</v>
      </c>
      <c r="E2196" s="3">
        <v>58661.088036426103</v>
      </c>
      <c r="F2196" s="3">
        <v>127</v>
      </c>
      <c r="G2196" s="3">
        <v>2891.90364373076</v>
      </c>
      <c r="H2196" s="3">
        <v>9</v>
      </c>
      <c r="I2196" s="3">
        <v>426.94406483030502</v>
      </c>
      <c r="J2196" s="3">
        <v>34</v>
      </c>
      <c r="K2196" s="3">
        <v>675.69506421862502</v>
      </c>
      <c r="L2196" s="3">
        <v>30</v>
      </c>
      <c r="M2196" s="3">
        <v>5</v>
      </c>
      <c r="N2196" s="3">
        <v>5</v>
      </c>
      <c r="O2196" s="3">
        <v>807</v>
      </c>
      <c r="P2196" s="3">
        <v>2</v>
      </c>
      <c r="Q2196" s="3">
        <v>13793.4748492625</v>
      </c>
      <c r="R2196" s="3">
        <v>1</v>
      </c>
      <c r="S2196" s="3">
        <v>0</v>
      </c>
      <c r="T2196" s="3">
        <v>0</v>
      </c>
      <c r="U2196" s="3">
        <v>11269.4762712621</v>
      </c>
      <c r="V2196" s="3">
        <v>0</v>
      </c>
    </row>
    <row r="2197" spans="1:22" ht="21.75" customHeight="1" x14ac:dyDescent="0.3">
      <c r="A2197" s="3" t="s">
        <v>2223</v>
      </c>
      <c r="B2197" s="3">
        <v>69</v>
      </c>
      <c r="C2197" s="3" t="s">
        <v>31</v>
      </c>
      <c r="D2197" s="3" t="s">
        <v>33</v>
      </c>
      <c r="E2197" s="3">
        <v>32217.4789944617</v>
      </c>
      <c r="F2197" s="3">
        <v>179</v>
      </c>
      <c r="G2197" s="3">
        <v>856.50378815207398</v>
      </c>
      <c r="H2197" s="3">
        <v>3</v>
      </c>
      <c r="I2197" s="3">
        <v>895.77609561442705</v>
      </c>
      <c r="J2197" s="3">
        <v>38</v>
      </c>
      <c r="K2197" s="3">
        <v>637.552475617239</v>
      </c>
      <c r="L2197" s="3">
        <v>51</v>
      </c>
      <c r="M2197" s="3">
        <v>2</v>
      </c>
      <c r="N2197" s="3">
        <v>4</v>
      </c>
      <c r="O2197" s="3">
        <v>662</v>
      </c>
      <c r="P2197" s="3">
        <v>1</v>
      </c>
      <c r="Q2197" s="3">
        <v>30497.706863851701</v>
      </c>
      <c r="R2197" s="3">
        <v>2</v>
      </c>
      <c r="S2197" s="3">
        <v>0</v>
      </c>
      <c r="T2197" s="3">
        <v>0</v>
      </c>
      <c r="U2197" s="3">
        <v>10119.5474007374</v>
      </c>
      <c r="V2197" s="3">
        <v>0</v>
      </c>
    </row>
    <row r="2198" spans="1:22" ht="21.75" customHeight="1" x14ac:dyDescent="0.3">
      <c r="A2198" s="3" t="s">
        <v>2224</v>
      </c>
      <c r="B2198" s="3">
        <v>48</v>
      </c>
      <c r="C2198" s="3" t="s">
        <v>23</v>
      </c>
      <c r="D2198" s="3" t="s">
        <v>33</v>
      </c>
      <c r="E2198" s="3">
        <v>31419.979116874201</v>
      </c>
      <c r="F2198" s="3">
        <v>99</v>
      </c>
      <c r="G2198" s="3">
        <v>1987.3514650679001</v>
      </c>
      <c r="H2198" s="3">
        <v>10</v>
      </c>
      <c r="I2198" s="3">
        <v>215.896637432071</v>
      </c>
      <c r="J2198" s="3">
        <v>21</v>
      </c>
      <c r="K2198" s="3">
        <v>747.30615225481404</v>
      </c>
      <c r="L2198" s="3">
        <v>8</v>
      </c>
      <c r="M2198" s="3">
        <v>9</v>
      </c>
      <c r="N2198" s="3">
        <v>9</v>
      </c>
      <c r="O2198" s="3">
        <v>786</v>
      </c>
      <c r="P2198" s="3">
        <v>5</v>
      </c>
      <c r="Q2198" s="3">
        <v>12866.501390826599</v>
      </c>
      <c r="R2198" s="3">
        <v>0</v>
      </c>
      <c r="S2198" s="3">
        <v>0</v>
      </c>
      <c r="T2198" s="3">
        <v>0</v>
      </c>
      <c r="U2198" s="3">
        <v>10318.110919037001</v>
      </c>
      <c r="V2198" s="3">
        <v>0</v>
      </c>
    </row>
    <row r="2199" spans="1:22" ht="21.75" customHeight="1" x14ac:dyDescent="0.3">
      <c r="A2199" s="3" t="s">
        <v>2225</v>
      </c>
      <c r="B2199" s="3">
        <v>58</v>
      </c>
      <c r="C2199" s="3" t="s">
        <v>23</v>
      </c>
      <c r="D2199" s="3" t="s">
        <v>26</v>
      </c>
      <c r="E2199" s="3">
        <v>52479.390092056499</v>
      </c>
      <c r="F2199" s="3">
        <v>221</v>
      </c>
      <c r="G2199" s="3">
        <v>94.300783867643801</v>
      </c>
      <c r="H2199" s="3">
        <v>4</v>
      </c>
      <c r="I2199" s="3">
        <v>846.55725833170902</v>
      </c>
      <c r="J2199" s="3">
        <v>34</v>
      </c>
      <c r="K2199" s="3">
        <v>247.71597943401699</v>
      </c>
      <c r="L2199" s="3">
        <v>75</v>
      </c>
      <c r="M2199" s="3">
        <v>8</v>
      </c>
      <c r="N2199" s="3">
        <v>7</v>
      </c>
      <c r="O2199" s="3">
        <v>383</v>
      </c>
      <c r="P2199" s="3">
        <v>2</v>
      </c>
      <c r="Q2199" s="3">
        <v>12769.471344011001</v>
      </c>
      <c r="R2199" s="3">
        <v>2</v>
      </c>
      <c r="S2199" s="3">
        <v>0</v>
      </c>
      <c r="T2199" s="3">
        <v>0</v>
      </c>
      <c r="U2199" s="3">
        <v>4831.8323970115598</v>
      </c>
      <c r="V2199" s="3">
        <v>1</v>
      </c>
    </row>
    <row r="2200" spans="1:22" ht="21.75" customHeight="1" x14ac:dyDescent="0.3">
      <c r="A2200" s="3" t="s">
        <v>2226</v>
      </c>
      <c r="B2200" s="3">
        <v>50</v>
      </c>
      <c r="C2200" s="3" t="s">
        <v>23</v>
      </c>
      <c r="D2200" s="3" t="s">
        <v>33</v>
      </c>
      <c r="E2200" s="3">
        <v>65612.360820539805</v>
      </c>
      <c r="F2200" s="3">
        <v>135</v>
      </c>
      <c r="G2200" s="3">
        <v>978.23799752640696</v>
      </c>
      <c r="H2200" s="3">
        <v>8</v>
      </c>
      <c r="I2200" s="3">
        <v>1011.50649789556</v>
      </c>
      <c r="J2200" s="3">
        <v>46</v>
      </c>
      <c r="K2200" s="3">
        <v>394.33670249641199</v>
      </c>
      <c r="L2200" s="3">
        <v>7</v>
      </c>
      <c r="M2200" s="3">
        <v>13</v>
      </c>
      <c r="N2200" s="3">
        <v>1</v>
      </c>
      <c r="O2200" s="3">
        <v>537</v>
      </c>
      <c r="P2200" s="3">
        <v>4</v>
      </c>
      <c r="Q2200" s="3">
        <v>23720.903596986402</v>
      </c>
      <c r="R2200" s="3">
        <v>4</v>
      </c>
      <c r="S2200" s="3">
        <v>0</v>
      </c>
      <c r="T2200" s="3">
        <v>0</v>
      </c>
      <c r="U2200" s="3">
        <v>17862.534690405999</v>
      </c>
      <c r="V2200" s="3">
        <v>1</v>
      </c>
    </row>
    <row r="2201" spans="1:22" ht="21.75" customHeight="1" x14ac:dyDescent="0.3">
      <c r="A2201" s="3" t="s">
        <v>2227</v>
      </c>
      <c r="B2201" s="3">
        <v>66</v>
      </c>
      <c r="C2201" s="3" t="s">
        <v>31</v>
      </c>
      <c r="D2201" s="3" t="s">
        <v>24</v>
      </c>
      <c r="E2201" s="3">
        <v>67961.800684296599</v>
      </c>
      <c r="F2201" s="3">
        <v>231</v>
      </c>
      <c r="G2201" s="3">
        <v>1643.57025490716</v>
      </c>
      <c r="H2201" s="3">
        <v>4</v>
      </c>
      <c r="I2201" s="3">
        <v>340.19822932239401</v>
      </c>
      <c r="J2201" s="3">
        <v>27</v>
      </c>
      <c r="K2201" s="3">
        <v>777.27418516973898</v>
      </c>
      <c r="L2201" s="3">
        <v>17</v>
      </c>
      <c r="M2201" s="3">
        <v>15</v>
      </c>
      <c r="N2201" s="3">
        <v>6</v>
      </c>
      <c r="O2201" s="3">
        <v>643</v>
      </c>
      <c r="P2201" s="3">
        <v>3</v>
      </c>
      <c r="Q2201" s="3">
        <v>11010.1486680408</v>
      </c>
      <c r="R2201" s="3">
        <v>7</v>
      </c>
      <c r="S2201" s="3">
        <v>0</v>
      </c>
      <c r="T2201" s="3">
        <v>0</v>
      </c>
      <c r="U2201" s="3">
        <v>12646.8485206605</v>
      </c>
      <c r="V2201" s="3">
        <v>1</v>
      </c>
    </row>
    <row r="2202" spans="1:22" ht="21.75" customHeight="1" x14ac:dyDescent="0.3">
      <c r="A2202" s="3" t="s">
        <v>2228</v>
      </c>
      <c r="B2202" s="3">
        <v>62</v>
      </c>
      <c r="C2202" s="3" t="s">
        <v>31</v>
      </c>
      <c r="D2202" s="3" t="s">
        <v>26</v>
      </c>
      <c r="E2202" s="3">
        <v>51651.317767771099</v>
      </c>
      <c r="F2202" s="3">
        <v>73</v>
      </c>
      <c r="G2202" s="3">
        <v>1782.8960283756301</v>
      </c>
      <c r="H2202" s="3">
        <v>6</v>
      </c>
      <c r="I2202" s="3">
        <v>654.23804258870905</v>
      </c>
      <c r="J2202" s="3">
        <v>9</v>
      </c>
      <c r="K2202" s="3">
        <v>355.95942222449099</v>
      </c>
      <c r="L2202" s="3">
        <v>48</v>
      </c>
      <c r="M2202" s="3">
        <v>17</v>
      </c>
      <c r="N2202" s="3">
        <v>0</v>
      </c>
      <c r="O2202" s="3">
        <v>757</v>
      </c>
      <c r="P2202" s="3">
        <v>1</v>
      </c>
      <c r="Q2202" s="3">
        <v>1134.2409402446899</v>
      </c>
      <c r="R2202" s="3">
        <v>0</v>
      </c>
      <c r="S2202" s="3">
        <v>0</v>
      </c>
      <c r="T2202" s="3">
        <v>0</v>
      </c>
      <c r="U2202" s="3">
        <v>4970.8029223021904</v>
      </c>
      <c r="V2202" s="3">
        <v>0</v>
      </c>
    </row>
    <row r="2203" spans="1:22" ht="21.75" customHeight="1" x14ac:dyDescent="0.3">
      <c r="A2203" s="3" t="s">
        <v>2229</v>
      </c>
      <c r="B2203" s="3">
        <v>69</v>
      </c>
      <c r="C2203" s="3" t="s">
        <v>28</v>
      </c>
      <c r="D2203" s="3" t="s">
        <v>24</v>
      </c>
      <c r="E2203" s="3">
        <v>37901.612147048101</v>
      </c>
      <c r="F2203" s="3">
        <v>178</v>
      </c>
      <c r="G2203" s="3">
        <v>3153.9559070677101</v>
      </c>
      <c r="H2203" s="3">
        <v>1</v>
      </c>
      <c r="I2203" s="3">
        <v>803.33423202693098</v>
      </c>
      <c r="J2203" s="3">
        <v>15</v>
      </c>
      <c r="K2203" s="3">
        <v>949.11495944990202</v>
      </c>
      <c r="L2203" s="3">
        <v>10</v>
      </c>
      <c r="M2203" s="3">
        <v>3</v>
      </c>
      <c r="N2203" s="3">
        <v>6</v>
      </c>
      <c r="O2203" s="3">
        <v>808</v>
      </c>
      <c r="P2203" s="3">
        <v>0</v>
      </c>
      <c r="Q2203" s="3">
        <v>5433.3097158289302</v>
      </c>
      <c r="R2203" s="3">
        <v>3</v>
      </c>
      <c r="S2203" s="3">
        <v>0</v>
      </c>
      <c r="T2203" s="3">
        <v>0</v>
      </c>
      <c r="U2203" s="3">
        <v>9004.5719099859198</v>
      </c>
      <c r="V2203" s="3">
        <v>0</v>
      </c>
    </row>
    <row r="2204" spans="1:22" ht="21.75" customHeight="1" x14ac:dyDescent="0.3">
      <c r="A2204" s="3" t="s">
        <v>2230</v>
      </c>
      <c r="B2204" s="3">
        <v>42</v>
      </c>
      <c r="C2204" s="3" t="s">
        <v>31</v>
      </c>
      <c r="D2204" s="3" t="s">
        <v>33</v>
      </c>
      <c r="E2204" s="3">
        <v>54961.937557416699</v>
      </c>
      <c r="F2204" s="3">
        <v>20</v>
      </c>
      <c r="G2204" s="3">
        <v>1096.7593421484501</v>
      </c>
      <c r="H2204" s="3">
        <v>1</v>
      </c>
      <c r="I2204" s="3">
        <v>881.87022073068601</v>
      </c>
      <c r="J2204" s="3">
        <v>48</v>
      </c>
      <c r="K2204" s="3">
        <v>110.14445816860901</v>
      </c>
      <c r="L2204" s="3">
        <v>1</v>
      </c>
      <c r="M2204" s="3">
        <v>17</v>
      </c>
      <c r="N2204" s="3">
        <v>5</v>
      </c>
      <c r="O2204" s="3">
        <v>637</v>
      </c>
      <c r="P2204" s="3">
        <v>2</v>
      </c>
      <c r="Q2204" s="3">
        <v>17430.3184745053</v>
      </c>
      <c r="R2204" s="3">
        <v>0</v>
      </c>
      <c r="S2204" s="3">
        <v>0</v>
      </c>
      <c r="T2204" s="3">
        <v>0</v>
      </c>
      <c r="U2204" s="3">
        <v>8995.7954966358193</v>
      </c>
      <c r="V2204" s="3">
        <v>0</v>
      </c>
    </row>
    <row r="2205" spans="1:22" ht="21.75" customHeight="1" x14ac:dyDescent="0.3">
      <c r="A2205" s="3" t="s">
        <v>2231</v>
      </c>
      <c r="B2205" s="3">
        <v>63</v>
      </c>
      <c r="C2205" s="3" t="s">
        <v>23</v>
      </c>
      <c r="D2205" s="3" t="s">
        <v>33</v>
      </c>
      <c r="E2205" s="3">
        <v>60190.4895568227</v>
      </c>
      <c r="F2205" s="3">
        <v>97</v>
      </c>
      <c r="G2205" s="3">
        <v>1975.5490739382701</v>
      </c>
      <c r="H2205" s="3">
        <v>3</v>
      </c>
      <c r="I2205" s="3">
        <v>702.48870387130796</v>
      </c>
      <c r="J2205" s="3">
        <v>22</v>
      </c>
      <c r="K2205" s="3">
        <v>358.67380813195501</v>
      </c>
      <c r="L2205" s="3">
        <v>28</v>
      </c>
      <c r="M2205" s="3">
        <v>1</v>
      </c>
      <c r="N2205" s="3">
        <v>3</v>
      </c>
      <c r="O2205" s="3">
        <v>481</v>
      </c>
      <c r="P2205" s="3">
        <v>5</v>
      </c>
      <c r="Q2205" s="3">
        <v>14928.922754712999</v>
      </c>
      <c r="R2205" s="3">
        <v>4</v>
      </c>
      <c r="S2205" s="3">
        <v>0</v>
      </c>
      <c r="T2205" s="3">
        <v>0</v>
      </c>
      <c r="U2205" s="3">
        <v>8727.9578455427509</v>
      </c>
      <c r="V2205" s="3">
        <v>1</v>
      </c>
    </row>
    <row r="2206" spans="1:22" ht="21.75" customHeight="1" x14ac:dyDescent="0.3">
      <c r="A2206" s="3" t="s">
        <v>2232</v>
      </c>
      <c r="B2206" s="3">
        <v>57</v>
      </c>
      <c r="C2206" s="3" t="s">
        <v>23</v>
      </c>
      <c r="D2206" s="3" t="s">
        <v>24</v>
      </c>
      <c r="E2206" s="3">
        <v>54713.491867224897</v>
      </c>
      <c r="F2206" s="3">
        <v>136</v>
      </c>
      <c r="G2206" s="3">
        <v>1953.1061184344001</v>
      </c>
      <c r="H2206" s="3">
        <v>7</v>
      </c>
      <c r="I2206" s="3">
        <v>389.69914665836501</v>
      </c>
      <c r="J2206" s="3">
        <v>18</v>
      </c>
      <c r="K2206" s="3">
        <v>383.78417320017098</v>
      </c>
      <c r="L2206" s="3">
        <v>54</v>
      </c>
      <c r="M2206" s="3">
        <v>9</v>
      </c>
      <c r="N2206" s="3">
        <v>2</v>
      </c>
      <c r="O2206" s="3">
        <v>306</v>
      </c>
      <c r="P2206" s="3">
        <v>1</v>
      </c>
      <c r="Q2206" s="3">
        <v>6427.1658651334001</v>
      </c>
      <c r="R2206" s="3">
        <v>4</v>
      </c>
      <c r="S2206" s="3">
        <v>0</v>
      </c>
      <c r="T2206" s="3">
        <v>0</v>
      </c>
      <c r="U2206" s="3">
        <v>9957.4136204195602</v>
      </c>
      <c r="V2206" s="3">
        <v>1</v>
      </c>
    </row>
    <row r="2207" spans="1:22" ht="21.75" customHeight="1" x14ac:dyDescent="0.3">
      <c r="A2207" s="3" t="s">
        <v>2233</v>
      </c>
      <c r="B2207" s="3">
        <v>39</v>
      </c>
      <c r="C2207" s="3" t="s">
        <v>31</v>
      </c>
      <c r="D2207" s="3" t="s">
        <v>24</v>
      </c>
      <c r="E2207" s="3">
        <v>72215.057458244803</v>
      </c>
      <c r="F2207" s="3">
        <v>68</v>
      </c>
      <c r="G2207" s="3">
        <v>1028.9205436127299</v>
      </c>
      <c r="H2207" s="3">
        <v>1</v>
      </c>
      <c r="I2207" s="3">
        <v>781.09747932825996</v>
      </c>
      <c r="J2207" s="3">
        <v>0</v>
      </c>
      <c r="K2207" s="3">
        <v>690.93403061091999</v>
      </c>
      <c r="L2207" s="3">
        <v>52</v>
      </c>
      <c r="M2207" s="3">
        <v>11</v>
      </c>
      <c r="N2207" s="3">
        <v>8</v>
      </c>
      <c r="O2207" s="3">
        <v>707</v>
      </c>
      <c r="P2207" s="3">
        <v>1</v>
      </c>
      <c r="Q2207" s="3">
        <v>252.156637727598</v>
      </c>
      <c r="R2207" s="3">
        <v>7</v>
      </c>
      <c r="S2207" s="3">
        <v>0</v>
      </c>
      <c r="T2207" s="3">
        <v>0</v>
      </c>
      <c r="U2207" s="3">
        <v>8000.3978006706602</v>
      </c>
      <c r="V2207" s="3">
        <v>1</v>
      </c>
    </row>
    <row r="2208" spans="1:22" ht="21.75" customHeight="1" x14ac:dyDescent="0.3">
      <c r="A2208" s="3" t="s">
        <v>2234</v>
      </c>
      <c r="B2208" s="3">
        <v>42</v>
      </c>
      <c r="C2208" s="3" t="s">
        <v>31</v>
      </c>
      <c r="D2208" s="3" t="s">
        <v>24</v>
      </c>
      <c r="E2208" s="3">
        <v>31745.097225410598</v>
      </c>
      <c r="F2208" s="3">
        <v>129</v>
      </c>
      <c r="G2208" s="3">
        <v>2264.75750007549</v>
      </c>
      <c r="H2208" s="3">
        <v>9</v>
      </c>
      <c r="I2208" s="3">
        <v>221.714751570658</v>
      </c>
      <c r="J2208" s="3">
        <v>0</v>
      </c>
      <c r="K2208" s="3">
        <v>916.346637935692</v>
      </c>
      <c r="L2208" s="3">
        <v>25</v>
      </c>
      <c r="M2208" s="3">
        <v>6</v>
      </c>
      <c r="N2208" s="3">
        <v>5</v>
      </c>
      <c r="O2208" s="3">
        <v>598</v>
      </c>
      <c r="P2208" s="3">
        <v>4</v>
      </c>
      <c r="Q2208" s="3">
        <v>9716.9706051633002</v>
      </c>
      <c r="R2208" s="3">
        <v>4</v>
      </c>
      <c r="S2208" s="3">
        <v>0</v>
      </c>
      <c r="T2208" s="3">
        <v>0</v>
      </c>
      <c r="U2208" s="3">
        <v>10674.2519895062</v>
      </c>
      <c r="V2208" s="3">
        <v>1</v>
      </c>
    </row>
    <row r="2209" spans="1:22" ht="21.75" customHeight="1" x14ac:dyDescent="0.3">
      <c r="A2209" s="3" t="s">
        <v>2235</v>
      </c>
      <c r="B2209" s="3">
        <v>64</v>
      </c>
      <c r="C2209" s="3" t="s">
        <v>31</v>
      </c>
      <c r="D2209" s="3" t="s">
        <v>26</v>
      </c>
      <c r="E2209" s="3">
        <v>37454.431682415903</v>
      </c>
      <c r="F2209" s="3">
        <v>207</v>
      </c>
      <c r="G2209" s="3">
        <v>2034.53783054318</v>
      </c>
      <c r="H2209" s="3">
        <v>6</v>
      </c>
      <c r="I2209" s="3">
        <v>718.57549716124902</v>
      </c>
      <c r="J2209" s="3">
        <v>45</v>
      </c>
      <c r="K2209" s="3">
        <v>575.97684870001103</v>
      </c>
      <c r="L2209" s="3">
        <v>50</v>
      </c>
      <c r="M2209" s="3">
        <v>15</v>
      </c>
      <c r="N2209" s="3">
        <v>5</v>
      </c>
      <c r="O2209" s="3">
        <v>561</v>
      </c>
      <c r="P2209" s="3">
        <v>0</v>
      </c>
      <c r="Q2209" s="3">
        <v>19188.736103216801</v>
      </c>
      <c r="R2209" s="3">
        <v>1</v>
      </c>
      <c r="S2209" s="3">
        <v>0</v>
      </c>
      <c r="T2209" s="3">
        <v>0</v>
      </c>
      <c r="U2209" s="3">
        <v>11936.3879816758</v>
      </c>
      <c r="V2209" s="3">
        <v>1</v>
      </c>
    </row>
    <row r="2210" spans="1:22" ht="21.75" customHeight="1" x14ac:dyDescent="0.3">
      <c r="A2210" s="3" t="s">
        <v>2236</v>
      </c>
      <c r="B2210" s="3">
        <v>35</v>
      </c>
      <c r="C2210" s="3" t="s">
        <v>28</v>
      </c>
      <c r="D2210" s="3" t="s">
        <v>33</v>
      </c>
      <c r="E2210" s="3">
        <v>69716.285499177</v>
      </c>
      <c r="F2210" s="3">
        <v>44</v>
      </c>
      <c r="G2210" s="3">
        <v>1281.2197375774799</v>
      </c>
      <c r="H2210" s="3">
        <v>0</v>
      </c>
      <c r="I2210" s="3">
        <v>645.519235206075</v>
      </c>
      <c r="J2210" s="3">
        <v>25</v>
      </c>
      <c r="K2210" s="3">
        <v>0</v>
      </c>
      <c r="L2210" s="3">
        <v>77</v>
      </c>
      <c r="M2210" s="3">
        <v>16</v>
      </c>
      <c r="N2210" s="3">
        <v>0</v>
      </c>
      <c r="O2210" s="3">
        <v>698</v>
      </c>
      <c r="P2210" s="3">
        <v>3</v>
      </c>
      <c r="Q2210" s="3">
        <v>11319.0284998887</v>
      </c>
      <c r="R2210" s="3">
        <v>0</v>
      </c>
      <c r="S2210" s="3">
        <v>0</v>
      </c>
      <c r="T2210" s="3">
        <v>0</v>
      </c>
      <c r="U2210" s="3">
        <v>9808.8094800124109</v>
      </c>
      <c r="V2210" s="3">
        <v>0</v>
      </c>
    </row>
    <row r="2211" spans="1:22" ht="21.75" customHeight="1" x14ac:dyDescent="0.3">
      <c r="A2211" s="3" t="s">
        <v>2237</v>
      </c>
      <c r="B2211" s="3">
        <v>69</v>
      </c>
      <c r="C2211" s="3" t="s">
        <v>23</v>
      </c>
      <c r="D2211" s="3" t="s">
        <v>24</v>
      </c>
      <c r="E2211" s="3">
        <v>23485.643050725299</v>
      </c>
      <c r="F2211" s="3">
        <v>119</v>
      </c>
      <c r="G2211" s="3">
        <v>1655.76194603197</v>
      </c>
      <c r="H2211" s="3">
        <v>8</v>
      </c>
      <c r="I2211" s="3">
        <v>753.00701429620301</v>
      </c>
      <c r="J2211" s="3">
        <v>33</v>
      </c>
      <c r="K2211" s="3">
        <v>479.74571619390701</v>
      </c>
      <c r="L2211" s="3">
        <v>5</v>
      </c>
      <c r="M2211" s="3">
        <v>13</v>
      </c>
      <c r="N2211" s="3">
        <v>4</v>
      </c>
      <c r="O2211" s="3">
        <v>890</v>
      </c>
      <c r="P2211" s="3">
        <v>3</v>
      </c>
      <c r="Q2211" s="3">
        <v>9864.5847634935799</v>
      </c>
      <c r="R2211" s="3">
        <v>4</v>
      </c>
      <c r="S2211" s="3">
        <v>0</v>
      </c>
      <c r="T2211" s="3">
        <v>0</v>
      </c>
      <c r="U2211" s="3">
        <v>5218.2302123997497</v>
      </c>
      <c r="V2211" s="3">
        <v>1</v>
      </c>
    </row>
    <row r="2212" spans="1:22" ht="21.75" customHeight="1" x14ac:dyDescent="0.3">
      <c r="A2212" s="3" t="s">
        <v>2238</v>
      </c>
      <c r="B2212" s="3">
        <v>61</v>
      </c>
      <c r="C2212" s="3" t="s">
        <v>28</v>
      </c>
      <c r="D2212" s="3" t="s">
        <v>33</v>
      </c>
      <c r="E2212" s="3">
        <v>40291.056912533</v>
      </c>
      <c r="F2212" s="3">
        <v>182</v>
      </c>
      <c r="G2212" s="3">
        <v>732.34225011962496</v>
      </c>
      <c r="H2212" s="3">
        <v>9</v>
      </c>
      <c r="I2212" s="3">
        <v>604.23730788351099</v>
      </c>
      <c r="J2212" s="3">
        <v>1</v>
      </c>
      <c r="K2212" s="3">
        <v>530.783167302842</v>
      </c>
      <c r="L2212" s="3">
        <v>11</v>
      </c>
      <c r="M2212" s="3">
        <v>17</v>
      </c>
      <c r="N2212" s="3">
        <v>6</v>
      </c>
      <c r="O2212" s="3">
        <v>851</v>
      </c>
      <c r="P2212" s="3">
        <v>5</v>
      </c>
      <c r="Q2212" s="3">
        <v>5403.9257613118098</v>
      </c>
      <c r="R2212" s="3">
        <v>5</v>
      </c>
      <c r="S2212" s="3">
        <v>0</v>
      </c>
      <c r="T2212" s="3">
        <v>0</v>
      </c>
      <c r="U2212" s="3">
        <v>13280.7576881119</v>
      </c>
      <c r="V2212" s="3">
        <v>1</v>
      </c>
    </row>
    <row r="2213" spans="1:22" ht="21.75" customHeight="1" x14ac:dyDescent="0.3">
      <c r="A2213" s="3" t="s">
        <v>2239</v>
      </c>
      <c r="B2213" s="3">
        <v>27</v>
      </c>
      <c r="C2213" s="3" t="s">
        <v>28</v>
      </c>
      <c r="D2213" s="3" t="s">
        <v>24</v>
      </c>
      <c r="E2213" s="3">
        <v>36832.274694925502</v>
      </c>
      <c r="F2213" s="3">
        <v>13</v>
      </c>
      <c r="G2213" s="3">
        <v>791.53018300537099</v>
      </c>
      <c r="H2213" s="3">
        <v>5</v>
      </c>
      <c r="I2213" s="3">
        <v>272.31170664532999</v>
      </c>
      <c r="J2213" s="3">
        <v>27</v>
      </c>
      <c r="K2213" s="3">
        <v>598.27860148210505</v>
      </c>
      <c r="L2213" s="3">
        <v>33</v>
      </c>
      <c r="M2213" s="3">
        <v>0</v>
      </c>
      <c r="N2213" s="3">
        <v>3</v>
      </c>
      <c r="O2213" s="3">
        <v>774</v>
      </c>
      <c r="P2213" s="3">
        <v>1</v>
      </c>
      <c r="Q2213" s="3">
        <v>10056.3091159047</v>
      </c>
      <c r="R2213" s="3">
        <v>0</v>
      </c>
      <c r="S2213" s="3">
        <v>1</v>
      </c>
      <c r="T2213" s="3">
        <v>0</v>
      </c>
      <c r="U2213" s="3">
        <v>7774.9736784077004</v>
      </c>
      <c r="V2213" s="3">
        <v>1</v>
      </c>
    </row>
    <row r="2214" spans="1:22" ht="21.75" customHeight="1" x14ac:dyDescent="0.3">
      <c r="A2214" s="3" t="s">
        <v>2240</v>
      </c>
      <c r="B2214" s="3">
        <v>69</v>
      </c>
      <c r="C2214" s="3" t="s">
        <v>23</v>
      </c>
      <c r="D2214" s="3" t="s">
        <v>33</v>
      </c>
      <c r="E2214" s="3">
        <v>21844.311775754599</v>
      </c>
      <c r="F2214" s="3">
        <v>28</v>
      </c>
      <c r="G2214" s="3">
        <v>1482.7543730129601</v>
      </c>
      <c r="H2214" s="3">
        <v>10</v>
      </c>
      <c r="I2214" s="3">
        <v>671.77983779367105</v>
      </c>
      <c r="J2214" s="3">
        <v>19</v>
      </c>
      <c r="K2214" s="3">
        <v>480.35779806850599</v>
      </c>
      <c r="L2214" s="3">
        <v>69</v>
      </c>
      <c r="M2214" s="3">
        <v>1</v>
      </c>
      <c r="N2214" s="3">
        <v>1</v>
      </c>
      <c r="O2214" s="3">
        <v>488</v>
      </c>
      <c r="P2214" s="3">
        <v>1</v>
      </c>
      <c r="Q2214" s="3">
        <v>15195.4459464541</v>
      </c>
      <c r="R2214" s="3">
        <v>5</v>
      </c>
      <c r="S2214" s="3">
        <v>0</v>
      </c>
      <c r="T2214" s="3">
        <v>0</v>
      </c>
      <c r="U2214" s="3">
        <v>8924.30449679509</v>
      </c>
      <c r="V2214" s="3">
        <v>1</v>
      </c>
    </row>
    <row r="2215" spans="1:22" ht="21.75" customHeight="1" x14ac:dyDescent="0.3">
      <c r="A2215" s="3" t="s">
        <v>2241</v>
      </c>
      <c r="B2215" s="3">
        <v>40</v>
      </c>
      <c r="C2215" s="3" t="s">
        <v>23</v>
      </c>
      <c r="D2215" s="3" t="s">
        <v>26</v>
      </c>
      <c r="E2215" s="3">
        <v>46631.321516463599</v>
      </c>
      <c r="F2215" s="3">
        <v>151</v>
      </c>
      <c r="G2215" s="3">
        <v>2097.9793696257102</v>
      </c>
      <c r="H2215" s="3">
        <v>0</v>
      </c>
      <c r="I2215" s="3">
        <v>1125.78704376306</v>
      </c>
      <c r="J2215" s="3">
        <v>41</v>
      </c>
      <c r="K2215" s="3">
        <v>826.59368252710703</v>
      </c>
      <c r="L2215" s="3">
        <v>63</v>
      </c>
      <c r="M2215" s="3">
        <v>13</v>
      </c>
      <c r="N2215" s="3">
        <v>8</v>
      </c>
      <c r="O2215" s="3">
        <v>576</v>
      </c>
      <c r="P2215" s="3">
        <v>0</v>
      </c>
      <c r="Q2215" s="3">
        <v>10853.4365095714</v>
      </c>
      <c r="R2215" s="3">
        <v>0</v>
      </c>
      <c r="S2215" s="3">
        <v>0</v>
      </c>
      <c r="T2215" s="3">
        <v>0</v>
      </c>
      <c r="U2215" s="3">
        <v>6132.7941780457404</v>
      </c>
      <c r="V2215" s="3">
        <v>1</v>
      </c>
    </row>
    <row r="2216" spans="1:22" ht="21.75" customHeight="1" x14ac:dyDescent="0.3">
      <c r="A2216" s="3" t="s">
        <v>2242</v>
      </c>
      <c r="B2216" s="3">
        <v>20</v>
      </c>
      <c r="C2216" s="3" t="s">
        <v>31</v>
      </c>
      <c r="D2216" s="3" t="s">
        <v>33</v>
      </c>
      <c r="E2216" s="3">
        <v>63433.289477992199</v>
      </c>
      <c r="F2216" s="3">
        <v>196</v>
      </c>
      <c r="G2216" s="3">
        <v>1233.1921366332999</v>
      </c>
      <c r="H2216" s="3">
        <v>9</v>
      </c>
      <c r="I2216" s="3">
        <v>1241.51128139608</v>
      </c>
      <c r="J2216" s="3">
        <v>46</v>
      </c>
      <c r="K2216" s="3">
        <v>277.930582474772</v>
      </c>
      <c r="L2216" s="3">
        <v>36</v>
      </c>
      <c r="M2216" s="3">
        <v>5</v>
      </c>
      <c r="N2216" s="3">
        <v>5</v>
      </c>
      <c r="O2216" s="3">
        <v>809</v>
      </c>
      <c r="P2216" s="3">
        <v>5</v>
      </c>
      <c r="Q2216" s="3">
        <v>10985.492945526201</v>
      </c>
      <c r="R2216" s="3">
        <v>7</v>
      </c>
      <c r="S2216" s="3">
        <v>0</v>
      </c>
      <c r="T2216" s="3">
        <v>0</v>
      </c>
      <c r="U2216" s="3">
        <v>13835.132336308699</v>
      </c>
      <c r="V2216" s="3">
        <v>1</v>
      </c>
    </row>
    <row r="2217" spans="1:22" ht="21.75" customHeight="1" x14ac:dyDescent="0.3">
      <c r="A2217" s="3" t="s">
        <v>2243</v>
      </c>
      <c r="B2217" s="3">
        <v>27</v>
      </c>
      <c r="C2217" s="3" t="s">
        <v>31</v>
      </c>
      <c r="D2217" s="3" t="s">
        <v>24</v>
      </c>
      <c r="E2217" s="3">
        <v>52813.902479379904</v>
      </c>
      <c r="F2217" s="3">
        <v>170</v>
      </c>
      <c r="G2217" s="3">
        <v>1006.834033495</v>
      </c>
      <c r="H2217" s="3">
        <v>5</v>
      </c>
      <c r="I2217" s="3">
        <v>1653.7669975517399</v>
      </c>
      <c r="J2217" s="3">
        <v>26</v>
      </c>
      <c r="K2217" s="3">
        <v>242.309952431201</v>
      </c>
      <c r="L2217" s="3">
        <v>36</v>
      </c>
      <c r="M2217" s="3">
        <v>14</v>
      </c>
      <c r="N2217" s="3">
        <v>8</v>
      </c>
      <c r="O2217" s="3">
        <v>395</v>
      </c>
      <c r="P2217" s="3">
        <v>1</v>
      </c>
      <c r="Q2217" s="3">
        <v>18726.349968068</v>
      </c>
      <c r="R2217" s="3">
        <v>3</v>
      </c>
      <c r="S2217" s="3">
        <v>0</v>
      </c>
      <c r="T2217" s="3">
        <v>0</v>
      </c>
      <c r="U2217" s="3">
        <v>5401.0421486475898</v>
      </c>
      <c r="V2217" s="3">
        <v>1</v>
      </c>
    </row>
    <row r="2218" spans="1:22" ht="21.75" customHeight="1" x14ac:dyDescent="0.3">
      <c r="A2218" s="3" t="s">
        <v>2244</v>
      </c>
      <c r="B2218" s="3">
        <v>48</v>
      </c>
      <c r="C2218" s="3" t="s">
        <v>28</v>
      </c>
      <c r="D2218" s="3" t="s">
        <v>33</v>
      </c>
      <c r="E2218" s="3">
        <v>64392.868135437398</v>
      </c>
      <c r="F2218" s="3">
        <v>58</v>
      </c>
      <c r="G2218" s="3">
        <v>1315.42276698143</v>
      </c>
      <c r="H2218" s="3">
        <v>4</v>
      </c>
      <c r="I2218" s="3">
        <v>1392.0776429391799</v>
      </c>
      <c r="J2218" s="3">
        <v>27</v>
      </c>
      <c r="K2218" s="3">
        <v>346.90816061407401</v>
      </c>
      <c r="L2218" s="3">
        <v>7</v>
      </c>
      <c r="M2218" s="3">
        <v>3</v>
      </c>
      <c r="N2218" s="3">
        <v>7</v>
      </c>
      <c r="O2218" s="3">
        <v>331</v>
      </c>
      <c r="P2218" s="3">
        <v>2</v>
      </c>
      <c r="Q2218" s="3">
        <v>7324.7087945384701</v>
      </c>
      <c r="R2218" s="3">
        <v>5</v>
      </c>
      <c r="S2218" s="3">
        <v>0</v>
      </c>
      <c r="T2218" s="3">
        <v>0</v>
      </c>
      <c r="U2218" s="3">
        <v>7512.4913836264504</v>
      </c>
      <c r="V2218" s="3">
        <v>1</v>
      </c>
    </row>
    <row r="2219" spans="1:22" ht="21.75" customHeight="1" x14ac:dyDescent="0.3">
      <c r="A2219" s="3" t="s">
        <v>2245</v>
      </c>
      <c r="B2219" s="3">
        <v>51</v>
      </c>
      <c r="C2219" s="3" t="s">
        <v>31</v>
      </c>
      <c r="D2219" s="3" t="s">
        <v>26</v>
      </c>
      <c r="E2219" s="3">
        <v>71455.207417573503</v>
      </c>
      <c r="F2219" s="3">
        <v>120</v>
      </c>
      <c r="G2219" s="3">
        <v>2162.8935191249998</v>
      </c>
      <c r="H2219" s="3">
        <v>11</v>
      </c>
      <c r="I2219" s="3">
        <v>381.07172566616401</v>
      </c>
      <c r="J2219" s="3">
        <v>30</v>
      </c>
      <c r="K2219" s="3">
        <v>1150.4675346613101</v>
      </c>
      <c r="L2219" s="3">
        <v>36</v>
      </c>
      <c r="M2219" s="3">
        <v>8</v>
      </c>
      <c r="N2219" s="3">
        <v>0</v>
      </c>
      <c r="O2219" s="3">
        <v>567</v>
      </c>
      <c r="P2219" s="3">
        <v>3</v>
      </c>
      <c r="Q2219" s="3">
        <v>14818.597595405001</v>
      </c>
      <c r="R2219" s="3">
        <v>3</v>
      </c>
      <c r="S2219" s="3">
        <v>0</v>
      </c>
      <c r="T2219" s="3">
        <v>0</v>
      </c>
      <c r="U2219" s="3">
        <v>19313.809431190199</v>
      </c>
      <c r="V2219" s="3">
        <v>1</v>
      </c>
    </row>
    <row r="2220" spans="1:22" ht="21.75" customHeight="1" x14ac:dyDescent="0.3">
      <c r="A2220" s="3" t="s">
        <v>2246</v>
      </c>
      <c r="B2220" s="3">
        <v>57</v>
      </c>
      <c r="C2220" s="3" t="s">
        <v>31</v>
      </c>
      <c r="D2220" s="3" t="s">
        <v>26</v>
      </c>
      <c r="E2220" s="3">
        <v>43058.628302980702</v>
      </c>
      <c r="F2220" s="3">
        <v>181</v>
      </c>
      <c r="G2220" s="3">
        <v>418.531895167698</v>
      </c>
      <c r="H2220" s="3">
        <v>4</v>
      </c>
      <c r="I2220" s="3">
        <v>657.04683955456903</v>
      </c>
      <c r="J2220" s="3">
        <v>46</v>
      </c>
      <c r="K2220" s="3">
        <v>455.03625217056299</v>
      </c>
      <c r="L2220" s="3">
        <v>45</v>
      </c>
      <c r="M2220" s="3">
        <v>14</v>
      </c>
      <c r="N2220" s="3">
        <v>1</v>
      </c>
      <c r="O2220" s="3">
        <v>692</v>
      </c>
      <c r="P2220" s="3">
        <v>5</v>
      </c>
      <c r="Q2220" s="3">
        <v>11056.6279435305</v>
      </c>
      <c r="R2220" s="3">
        <v>6</v>
      </c>
      <c r="S2220" s="3">
        <v>0</v>
      </c>
      <c r="T2220" s="3">
        <v>0</v>
      </c>
      <c r="U2220" s="3">
        <v>500</v>
      </c>
      <c r="V2220" s="3">
        <v>1</v>
      </c>
    </row>
    <row r="2221" spans="1:22" ht="21.75" customHeight="1" x14ac:dyDescent="0.3">
      <c r="A2221" s="3" t="s">
        <v>2247</v>
      </c>
      <c r="B2221" s="3">
        <v>24</v>
      </c>
      <c r="C2221" s="3" t="s">
        <v>23</v>
      </c>
      <c r="D2221" s="3" t="s">
        <v>33</v>
      </c>
      <c r="E2221" s="3">
        <v>97643.2284137971</v>
      </c>
      <c r="F2221" s="3">
        <v>150</v>
      </c>
      <c r="G2221" s="3">
        <v>2189.0792176999698</v>
      </c>
      <c r="H2221" s="3">
        <v>4</v>
      </c>
      <c r="I2221" s="3">
        <v>792.02502780677798</v>
      </c>
      <c r="J2221" s="3">
        <v>6</v>
      </c>
      <c r="K2221" s="3">
        <v>787.20158484352805</v>
      </c>
      <c r="L2221" s="3">
        <v>30</v>
      </c>
      <c r="M2221" s="3">
        <v>4</v>
      </c>
      <c r="N2221" s="3">
        <v>1</v>
      </c>
      <c r="O2221" s="3">
        <v>831</v>
      </c>
      <c r="P2221" s="3">
        <v>2</v>
      </c>
      <c r="Q2221" s="3">
        <v>21838.825531030099</v>
      </c>
      <c r="R2221" s="3">
        <v>3</v>
      </c>
      <c r="S2221" s="3">
        <v>0</v>
      </c>
      <c r="T2221" s="3">
        <v>0</v>
      </c>
      <c r="U2221" s="3">
        <v>4151.3935837421895</v>
      </c>
      <c r="V2221" s="3">
        <v>0</v>
      </c>
    </row>
    <row r="2222" spans="1:22" ht="21.75" customHeight="1" x14ac:dyDescent="0.3">
      <c r="A2222" s="3" t="s">
        <v>2248</v>
      </c>
      <c r="B2222" s="3">
        <v>66</v>
      </c>
      <c r="C2222" s="3" t="s">
        <v>23</v>
      </c>
      <c r="D2222" s="3" t="s">
        <v>24</v>
      </c>
      <c r="E2222" s="3">
        <v>43782.522366851001</v>
      </c>
      <c r="F2222" s="3">
        <v>211</v>
      </c>
      <c r="G2222" s="3">
        <v>1909.5801362853799</v>
      </c>
      <c r="H2222" s="3">
        <v>3</v>
      </c>
      <c r="I2222" s="3">
        <v>770.05405801820496</v>
      </c>
      <c r="J2222" s="3">
        <v>7</v>
      </c>
      <c r="K2222" s="3">
        <v>782.49899089601297</v>
      </c>
      <c r="L2222" s="3">
        <v>10</v>
      </c>
      <c r="M2222" s="3">
        <v>5</v>
      </c>
      <c r="N2222" s="3">
        <v>1</v>
      </c>
      <c r="O2222" s="3">
        <v>698</v>
      </c>
      <c r="P2222" s="3">
        <v>4</v>
      </c>
      <c r="Q2222" s="3">
        <v>17192.937853020801</v>
      </c>
      <c r="R2222" s="3">
        <v>7</v>
      </c>
      <c r="S2222" s="3">
        <v>0</v>
      </c>
      <c r="T2222" s="3">
        <v>0</v>
      </c>
      <c r="U2222" s="3">
        <v>12890.668814531</v>
      </c>
      <c r="V2222" s="3">
        <v>1</v>
      </c>
    </row>
    <row r="2223" spans="1:22" ht="21.75" customHeight="1" x14ac:dyDescent="0.3">
      <c r="A2223" s="3" t="s">
        <v>2249</v>
      </c>
      <c r="B2223" s="3">
        <v>41</v>
      </c>
      <c r="C2223" s="3" t="s">
        <v>31</v>
      </c>
      <c r="D2223" s="3" t="s">
        <v>26</v>
      </c>
      <c r="E2223" s="3">
        <v>46174.441534813603</v>
      </c>
      <c r="F2223" s="3">
        <v>210</v>
      </c>
      <c r="G2223" s="3">
        <v>414.73983028856497</v>
      </c>
      <c r="H2223" s="3">
        <v>6</v>
      </c>
      <c r="I2223" s="3">
        <v>824.33666546367897</v>
      </c>
      <c r="J2223" s="3">
        <v>31</v>
      </c>
      <c r="K2223" s="3">
        <v>70.281049145451206</v>
      </c>
      <c r="L2223" s="3">
        <v>35</v>
      </c>
      <c r="M2223" s="3">
        <v>10</v>
      </c>
      <c r="N2223" s="3">
        <v>3</v>
      </c>
      <c r="O2223" s="3">
        <v>537</v>
      </c>
      <c r="P2223" s="3">
        <v>1</v>
      </c>
      <c r="Q2223" s="3">
        <v>20024.974116786299</v>
      </c>
      <c r="R2223" s="3">
        <v>5</v>
      </c>
      <c r="S2223" s="3">
        <v>0</v>
      </c>
      <c r="T2223" s="3">
        <v>0</v>
      </c>
      <c r="U2223" s="3">
        <v>8529.02433327361</v>
      </c>
      <c r="V2223" s="3">
        <v>1</v>
      </c>
    </row>
    <row r="2224" spans="1:22" ht="21.75" customHeight="1" x14ac:dyDescent="0.3">
      <c r="A2224" s="3" t="s">
        <v>2250</v>
      </c>
      <c r="B2224" s="3">
        <v>66</v>
      </c>
      <c r="C2224" s="3" t="s">
        <v>23</v>
      </c>
      <c r="D2224" s="3" t="s">
        <v>26</v>
      </c>
      <c r="E2224" s="3">
        <v>37262.830336362</v>
      </c>
      <c r="F2224" s="3">
        <v>59</v>
      </c>
      <c r="G2224" s="3">
        <v>1311.7830601855001</v>
      </c>
      <c r="H2224" s="3">
        <v>8</v>
      </c>
      <c r="I2224" s="3">
        <v>1642.6569975416501</v>
      </c>
      <c r="J2224" s="3">
        <v>10</v>
      </c>
      <c r="K2224" s="3">
        <v>485.86561855644601</v>
      </c>
      <c r="L2224" s="3">
        <v>67</v>
      </c>
      <c r="M2224" s="3">
        <v>12</v>
      </c>
      <c r="N2224" s="3">
        <v>6</v>
      </c>
      <c r="O2224" s="3">
        <v>832</v>
      </c>
      <c r="P2224" s="3">
        <v>0</v>
      </c>
      <c r="Q2224" s="3">
        <v>15689.6041402717</v>
      </c>
      <c r="R2224" s="3">
        <v>6</v>
      </c>
      <c r="S2224" s="3">
        <v>0</v>
      </c>
      <c r="T2224" s="3">
        <v>0</v>
      </c>
      <c r="U2224" s="3">
        <v>10603.743320081499</v>
      </c>
      <c r="V2224" s="3">
        <v>1</v>
      </c>
    </row>
    <row r="2225" spans="1:22" ht="21.75" customHeight="1" x14ac:dyDescent="0.3">
      <c r="A2225" s="3" t="s">
        <v>2251</v>
      </c>
      <c r="B2225" s="3">
        <v>53</v>
      </c>
      <c r="C2225" s="3" t="s">
        <v>31</v>
      </c>
      <c r="D2225" s="3" t="s">
        <v>33</v>
      </c>
      <c r="E2225" s="3">
        <v>59817.010656644103</v>
      </c>
      <c r="F2225" s="3">
        <v>236</v>
      </c>
      <c r="G2225" s="3">
        <v>2008.85733161851</v>
      </c>
      <c r="H2225" s="3">
        <v>3</v>
      </c>
      <c r="I2225" s="3">
        <v>421.28195897266102</v>
      </c>
      <c r="J2225" s="3">
        <v>47</v>
      </c>
      <c r="K2225" s="3">
        <v>780.05462448940204</v>
      </c>
      <c r="L2225" s="3">
        <v>16</v>
      </c>
      <c r="M2225" s="3">
        <v>11</v>
      </c>
      <c r="N2225" s="3">
        <v>6</v>
      </c>
      <c r="O2225" s="3">
        <v>649</v>
      </c>
      <c r="P2225" s="3">
        <v>4</v>
      </c>
      <c r="Q2225" s="3">
        <v>9054.0255798396302</v>
      </c>
      <c r="R2225" s="3">
        <v>1</v>
      </c>
      <c r="S2225" s="3">
        <v>0</v>
      </c>
      <c r="T2225" s="3">
        <v>0</v>
      </c>
      <c r="U2225" s="3">
        <v>2074.0610243594401</v>
      </c>
      <c r="V2225" s="3">
        <v>0</v>
      </c>
    </row>
    <row r="2226" spans="1:22" ht="21.75" customHeight="1" x14ac:dyDescent="0.3">
      <c r="A2226" s="3" t="s">
        <v>2252</v>
      </c>
      <c r="B2226" s="3">
        <v>20</v>
      </c>
      <c r="C2226" s="3" t="s">
        <v>23</v>
      </c>
      <c r="D2226" s="3" t="s">
        <v>26</v>
      </c>
      <c r="E2226" s="3">
        <v>44770.938458414501</v>
      </c>
      <c r="F2226" s="3">
        <v>7</v>
      </c>
      <c r="G2226" s="3">
        <v>10</v>
      </c>
      <c r="H2226" s="3">
        <v>1</v>
      </c>
      <c r="I2226" s="3">
        <v>550.26410232499495</v>
      </c>
      <c r="J2226" s="3">
        <v>25</v>
      </c>
      <c r="K2226" s="3">
        <v>1215.4290906609699</v>
      </c>
      <c r="L2226" s="3">
        <v>15</v>
      </c>
      <c r="M2226" s="3">
        <v>6</v>
      </c>
      <c r="N2226" s="3">
        <v>0</v>
      </c>
      <c r="O2226" s="3">
        <v>650</v>
      </c>
      <c r="P2226" s="3">
        <v>4</v>
      </c>
      <c r="Q2226" s="3">
        <v>20496.731128061201</v>
      </c>
      <c r="R2226" s="3">
        <v>6</v>
      </c>
      <c r="S2226" s="3">
        <v>1</v>
      </c>
      <c r="T2226" s="3">
        <v>0</v>
      </c>
      <c r="U2226" s="3">
        <v>7150.74071529504</v>
      </c>
      <c r="V2226" s="3">
        <v>1</v>
      </c>
    </row>
    <row r="2227" spans="1:22" ht="21.75" customHeight="1" x14ac:dyDescent="0.3">
      <c r="A2227" s="3" t="s">
        <v>2253</v>
      </c>
      <c r="B2227" s="3">
        <v>45</v>
      </c>
      <c r="C2227" s="3" t="s">
        <v>23</v>
      </c>
      <c r="D2227" s="3" t="s">
        <v>26</v>
      </c>
      <c r="E2227" s="3">
        <v>48579.940005530101</v>
      </c>
      <c r="F2227" s="3">
        <v>16</v>
      </c>
      <c r="G2227" s="3">
        <v>671.74251863997699</v>
      </c>
      <c r="H2227" s="3">
        <v>1</v>
      </c>
      <c r="I2227" s="3">
        <v>1375.33907553118</v>
      </c>
      <c r="J2227" s="3">
        <v>24</v>
      </c>
      <c r="K2227" s="3">
        <v>769.58949896293996</v>
      </c>
      <c r="L2227" s="3">
        <v>29</v>
      </c>
      <c r="M2227" s="3">
        <v>19</v>
      </c>
      <c r="N2227" s="3">
        <v>7</v>
      </c>
      <c r="O2227" s="3">
        <v>310</v>
      </c>
      <c r="P2227" s="3">
        <v>0</v>
      </c>
      <c r="Q2227" s="3">
        <v>14157.885106444501</v>
      </c>
      <c r="R2227" s="3">
        <v>6</v>
      </c>
      <c r="S2227" s="3">
        <v>0</v>
      </c>
      <c r="T2227" s="3">
        <v>0</v>
      </c>
      <c r="U2227" s="3">
        <v>7462.9945337524296</v>
      </c>
      <c r="V2227" s="3">
        <v>1</v>
      </c>
    </row>
    <row r="2228" spans="1:22" ht="21.75" customHeight="1" x14ac:dyDescent="0.3">
      <c r="A2228" s="3" t="s">
        <v>2254</v>
      </c>
      <c r="B2228" s="3">
        <v>62</v>
      </c>
      <c r="C2228" s="3" t="s">
        <v>23</v>
      </c>
      <c r="D2228" s="3" t="s">
        <v>24</v>
      </c>
      <c r="E2228" s="3">
        <v>46306.165887932701</v>
      </c>
      <c r="F2228" s="3">
        <v>26</v>
      </c>
      <c r="G2228" s="3">
        <v>281.67028921816399</v>
      </c>
      <c r="H2228" s="3">
        <v>1</v>
      </c>
      <c r="I2228" s="3">
        <v>584.40652992030198</v>
      </c>
      <c r="J2228" s="3">
        <v>6</v>
      </c>
      <c r="K2228" s="3">
        <v>414.39238020578301</v>
      </c>
      <c r="L2228" s="3">
        <v>38</v>
      </c>
      <c r="M2228" s="3">
        <v>11</v>
      </c>
      <c r="N2228" s="3">
        <v>3</v>
      </c>
      <c r="O2228" s="3">
        <v>363</v>
      </c>
      <c r="P2228" s="3">
        <v>4</v>
      </c>
      <c r="Q2228" s="3">
        <v>13349.810898358999</v>
      </c>
      <c r="R2228" s="3">
        <v>1</v>
      </c>
      <c r="S2228" s="3">
        <v>0</v>
      </c>
      <c r="T2228" s="3">
        <v>0</v>
      </c>
      <c r="U2228" s="3">
        <v>8063.7535756397201</v>
      </c>
      <c r="V2228" s="3">
        <v>1</v>
      </c>
    </row>
    <row r="2229" spans="1:22" ht="21.75" customHeight="1" x14ac:dyDescent="0.3">
      <c r="A2229" s="3" t="s">
        <v>2255</v>
      </c>
      <c r="B2229" s="3">
        <v>29</v>
      </c>
      <c r="C2229" s="3" t="s">
        <v>23</v>
      </c>
      <c r="D2229" s="3" t="s">
        <v>24</v>
      </c>
      <c r="E2229" s="3">
        <v>45897.718149916298</v>
      </c>
      <c r="F2229" s="3">
        <v>70</v>
      </c>
      <c r="G2229" s="3">
        <v>1037.61523775661</v>
      </c>
      <c r="H2229" s="3">
        <v>6</v>
      </c>
      <c r="I2229" s="3">
        <v>937.75322761750101</v>
      </c>
      <c r="J2229" s="3">
        <v>19</v>
      </c>
      <c r="K2229" s="3">
        <v>865.05966978433696</v>
      </c>
      <c r="L2229" s="3">
        <v>43</v>
      </c>
      <c r="M2229" s="3">
        <v>9</v>
      </c>
      <c r="N2229" s="3">
        <v>7</v>
      </c>
      <c r="O2229" s="3">
        <v>421</v>
      </c>
      <c r="P2229" s="3">
        <v>2</v>
      </c>
      <c r="Q2229" s="3">
        <v>7248.8942906305001</v>
      </c>
      <c r="R2229" s="3">
        <v>3</v>
      </c>
      <c r="S2229" s="3">
        <v>0</v>
      </c>
      <c r="T2229" s="3">
        <v>0</v>
      </c>
      <c r="U2229" s="3">
        <v>8388.0105599791605</v>
      </c>
      <c r="V2229" s="3">
        <v>1</v>
      </c>
    </row>
    <row r="2230" spans="1:22" ht="21.75" customHeight="1" x14ac:dyDescent="0.3">
      <c r="A2230" s="3" t="s">
        <v>2256</v>
      </c>
      <c r="B2230" s="3">
        <v>49</v>
      </c>
      <c r="C2230" s="3" t="s">
        <v>31</v>
      </c>
      <c r="D2230" s="3" t="s">
        <v>24</v>
      </c>
      <c r="E2230" s="3">
        <v>52849.148529174403</v>
      </c>
      <c r="F2230" s="3">
        <v>182</v>
      </c>
      <c r="G2230" s="3">
        <v>2330.1855194724499</v>
      </c>
      <c r="H2230" s="3">
        <v>3</v>
      </c>
      <c r="I2230" s="3">
        <v>1162.1300794538699</v>
      </c>
      <c r="J2230" s="3">
        <v>40</v>
      </c>
      <c r="K2230" s="3">
        <v>392.20474613620399</v>
      </c>
      <c r="L2230" s="3">
        <v>68</v>
      </c>
      <c r="M2230" s="3">
        <v>2</v>
      </c>
      <c r="N2230" s="3">
        <v>9</v>
      </c>
      <c r="O2230" s="3">
        <v>486</v>
      </c>
      <c r="P2230" s="3">
        <v>4</v>
      </c>
      <c r="Q2230" s="3">
        <v>16440.610162477202</v>
      </c>
      <c r="R2230" s="3">
        <v>4</v>
      </c>
      <c r="S2230" s="3">
        <v>0</v>
      </c>
      <c r="T2230" s="3">
        <v>0</v>
      </c>
      <c r="U2230" s="3">
        <v>500</v>
      </c>
      <c r="V2230" s="3">
        <v>1</v>
      </c>
    </row>
    <row r="2231" spans="1:22" ht="21.75" customHeight="1" x14ac:dyDescent="0.3">
      <c r="A2231" s="3" t="s">
        <v>2257</v>
      </c>
      <c r="B2231" s="3">
        <v>69</v>
      </c>
      <c r="C2231" s="3" t="s">
        <v>28</v>
      </c>
      <c r="D2231" s="3" t="s">
        <v>33</v>
      </c>
      <c r="E2231" s="3">
        <v>41895.976045340598</v>
      </c>
      <c r="F2231" s="3">
        <v>50</v>
      </c>
      <c r="G2231" s="3">
        <v>2138.61159570473</v>
      </c>
      <c r="H2231" s="3">
        <v>3</v>
      </c>
      <c r="I2231" s="3">
        <v>970.27465585620996</v>
      </c>
      <c r="J2231" s="3">
        <v>29</v>
      </c>
      <c r="K2231" s="3">
        <v>217.13032854730599</v>
      </c>
      <c r="L2231" s="3">
        <v>36</v>
      </c>
      <c r="M2231" s="3">
        <v>1</v>
      </c>
      <c r="N2231" s="3">
        <v>8</v>
      </c>
      <c r="O2231" s="3">
        <v>691</v>
      </c>
      <c r="P2231" s="3">
        <v>0</v>
      </c>
      <c r="Q2231" s="3">
        <v>9439.2524234628709</v>
      </c>
      <c r="R2231" s="3">
        <v>2</v>
      </c>
      <c r="S2231" s="3">
        <v>0</v>
      </c>
      <c r="T2231" s="3">
        <v>0</v>
      </c>
      <c r="U2231" s="3">
        <v>7379.3736318208503</v>
      </c>
      <c r="V2231" s="3">
        <v>0</v>
      </c>
    </row>
    <row r="2232" spans="1:22" ht="21.75" customHeight="1" x14ac:dyDescent="0.3">
      <c r="A2232" s="3" t="s">
        <v>2258</v>
      </c>
      <c r="B2232" s="3">
        <v>37</v>
      </c>
      <c r="C2232" s="3" t="s">
        <v>23</v>
      </c>
      <c r="D2232" s="3" t="s">
        <v>26</v>
      </c>
      <c r="E2232" s="3">
        <v>42740.679525492298</v>
      </c>
      <c r="F2232" s="3">
        <v>218</v>
      </c>
      <c r="G2232" s="3">
        <v>1095.67407506018</v>
      </c>
      <c r="H2232" s="3">
        <v>0</v>
      </c>
      <c r="I2232" s="3">
        <v>867.11797158587206</v>
      </c>
      <c r="J2232" s="3">
        <v>0</v>
      </c>
      <c r="K2232" s="3">
        <v>674.95759301906605</v>
      </c>
      <c r="L2232" s="3">
        <v>25</v>
      </c>
      <c r="M2232" s="3">
        <v>19</v>
      </c>
      <c r="N2232" s="3">
        <v>6</v>
      </c>
      <c r="O2232" s="3">
        <v>499</v>
      </c>
      <c r="P2232" s="3">
        <v>3</v>
      </c>
      <c r="Q2232" s="3">
        <v>8828.6722842490599</v>
      </c>
      <c r="R2232" s="3">
        <v>5</v>
      </c>
      <c r="S2232" s="3">
        <v>0</v>
      </c>
      <c r="T2232" s="3">
        <v>0</v>
      </c>
      <c r="U2232" s="3">
        <v>14731.532190915799</v>
      </c>
      <c r="V2232" s="3">
        <v>1</v>
      </c>
    </row>
    <row r="2233" spans="1:22" ht="21.75" customHeight="1" x14ac:dyDescent="0.3">
      <c r="A2233" s="3" t="s">
        <v>2259</v>
      </c>
      <c r="B2233" s="3">
        <v>36</v>
      </c>
      <c r="C2233" s="3" t="s">
        <v>31</v>
      </c>
      <c r="D2233" s="3" t="s">
        <v>33</v>
      </c>
      <c r="E2233" s="3">
        <v>69311.326831177896</v>
      </c>
      <c r="F2233" s="3">
        <v>177</v>
      </c>
      <c r="G2233" s="3">
        <v>2323.1527660224701</v>
      </c>
      <c r="H2233" s="3">
        <v>3</v>
      </c>
      <c r="I2233" s="3">
        <v>1128.51376939289</v>
      </c>
      <c r="J2233" s="3">
        <v>17</v>
      </c>
      <c r="K2233" s="3">
        <v>136.96659443444901</v>
      </c>
      <c r="L2233" s="3">
        <v>20</v>
      </c>
      <c r="M2233" s="3">
        <v>0</v>
      </c>
      <c r="N2233" s="3">
        <v>2</v>
      </c>
      <c r="O2233" s="3">
        <v>354</v>
      </c>
      <c r="P2233" s="3">
        <v>1</v>
      </c>
      <c r="Q2233" s="3">
        <v>13791.5234837753</v>
      </c>
      <c r="R2233" s="3">
        <v>7</v>
      </c>
      <c r="S2233" s="3">
        <v>0</v>
      </c>
      <c r="T2233" s="3">
        <v>0</v>
      </c>
      <c r="U2233" s="3">
        <v>6766.4708021754504</v>
      </c>
      <c r="V2233" s="3">
        <v>1</v>
      </c>
    </row>
    <row r="2234" spans="1:22" ht="21.75" customHeight="1" x14ac:dyDescent="0.3">
      <c r="A2234" s="3" t="s">
        <v>2260</v>
      </c>
      <c r="B2234" s="3">
        <v>45</v>
      </c>
      <c r="C2234" s="3" t="s">
        <v>31</v>
      </c>
      <c r="D2234" s="3" t="s">
        <v>26</v>
      </c>
      <c r="E2234" s="3">
        <v>44716.595650134601</v>
      </c>
      <c r="F2234" s="3">
        <v>62</v>
      </c>
      <c r="G2234" s="3">
        <v>2030.72117493324</v>
      </c>
      <c r="H2234" s="3">
        <v>5</v>
      </c>
      <c r="I2234" s="3">
        <v>487.42600522326001</v>
      </c>
      <c r="J2234" s="3">
        <v>7</v>
      </c>
      <c r="K2234" s="3">
        <v>351.13488346948498</v>
      </c>
      <c r="L2234" s="3">
        <v>18</v>
      </c>
      <c r="M2234" s="3">
        <v>5</v>
      </c>
      <c r="N2234" s="3">
        <v>2</v>
      </c>
      <c r="O2234" s="3">
        <v>681</v>
      </c>
      <c r="P2234" s="3">
        <v>0</v>
      </c>
      <c r="Q2234" s="3">
        <v>8288.1696523785595</v>
      </c>
      <c r="R2234" s="3">
        <v>6</v>
      </c>
      <c r="S2234" s="3">
        <v>0</v>
      </c>
      <c r="T2234" s="3">
        <v>0</v>
      </c>
      <c r="U2234" s="3">
        <v>3846.1891849856802</v>
      </c>
      <c r="V2234" s="3">
        <v>1</v>
      </c>
    </row>
    <row r="2235" spans="1:22" ht="21.75" customHeight="1" x14ac:dyDescent="0.3">
      <c r="A2235" s="3" t="s">
        <v>2261</v>
      </c>
      <c r="B2235" s="3">
        <v>27</v>
      </c>
      <c r="C2235" s="3" t="s">
        <v>23</v>
      </c>
      <c r="D2235" s="3" t="s">
        <v>26</v>
      </c>
      <c r="E2235" s="3">
        <v>56903.943266728304</v>
      </c>
      <c r="F2235" s="3">
        <v>203</v>
      </c>
      <c r="G2235" s="3">
        <v>2520.10335835774</v>
      </c>
      <c r="H2235" s="3">
        <v>1</v>
      </c>
      <c r="I2235" s="3">
        <v>626.2729046764</v>
      </c>
      <c r="J2235" s="3">
        <v>28</v>
      </c>
      <c r="K2235" s="3">
        <v>871.68507959005206</v>
      </c>
      <c r="L2235" s="3">
        <v>10</v>
      </c>
      <c r="M2235" s="3">
        <v>12</v>
      </c>
      <c r="N2235" s="3">
        <v>4</v>
      </c>
      <c r="O2235" s="3">
        <v>594</v>
      </c>
      <c r="P2235" s="3">
        <v>2</v>
      </c>
      <c r="Q2235" s="3">
        <v>7442.1310669436398</v>
      </c>
      <c r="R2235" s="3">
        <v>1</v>
      </c>
      <c r="S2235" s="3">
        <v>0</v>
      </c>
      <c r="T2235" s="3">
        <v>0</v>
      </c>
      <c r="U2235" s="3">
        <v>5322.6869867852902</v>
      </c>
      <c r="V2235" s="3">
        <v>0</v>
      </c>
    </row>
    <row r="2236" spans="1:22" ht="21.75" customHeight="1" x14ac:dyDescent="0.3">
      <c r="A2236" s="3" t="s">
        <v>2262</v>
      </c>
      <c r="B2236" s="3">
        <v>66</v>
      </c>
      <c r="C2236" s="3" t="s">
        <v>28</v>
      </c>
      <c r="D2236" s="3" t="s">
        <v>26</v>
      </c>
      <c r="E2236" s="3">
        <v>33989.148671208</v>
      </c>
      <c r="F2236" s="3">
        <v>5</v>
      </c>
      <c r="G2236" s="3">
        <v>1429.1632765254899</v>
      </c>
      <c r="H2236" s="3">
        <v>3</v>
      </c>
      <c r="I2236" s="3">
        <v>987.47315596280703</v>
      </c>
      <c r="J2236" s="3">
        <v>39</v>
      </c>
      <c r="K2236" s="3">
        <v>678.08365586421303</v>
      </c>
      <c r="L2236" s="3">
        <v>18</v>
      </c>
      <c r="M2236" s="3">
        <v>9</v>
      </c>
      <c r="N2236" s="3">
        <v>6</v>
      </c>
      <c r="O2236" s="3">
        <v>354</v>
      </c>
      <c r="P2236" s="3">
        <v>2</v>
      </c>
      <c r="Q2236" s="3">
        <v>6378.80478162296</v>
      </c>
      <c r="R2236" s="3">
        <v>2</v>
      </c>
      <c r="S2236" s="3">
        <v>0</v>
      </c>
      <c r="T2236" s="3">
        <v>0</v>
      </c>
      <c r="U2236" s="3">
        <v>13365.101197849201</v>
      </c>
      <c r="V2236" s="3">
        <v>1</v>
      </c>
    </row>
    <row r="2237" spans="1:22" ht="21.75" customHeight="1" x14ac:dyDescent="0.3">
      <c r="A2237" s="3" t="s">
        <v>2263</v>
      </c>
      <c r="B2237" s="3">
        <v>59</v>
      </c>
      <c r="C2237" s="3" t="s">
        <v>23</v>
      </c>
      <c r="D2237" s="3" t="s">
        <v>24</v>
      </c>
      <c r="E2237" s="3">
        <v>41995.579511248303</v>
      </c>
      <c r="F2237" s="3">
        <v>121</v>
      </c>
      <c r="G2237" s="3">
        <v>1931.2616779730099</v>
      </c>
      <c r="H2237" s="3">
        <v>10</v>
      </c>
      <c r="I2237" s="3">
        <v>75.696259275012196</v>
      </c>
      <c r="J2237" s="3">
        <v>21</v>
      </c>
      <c r="K2237" s="3">
        <v>284.01130963046302</v>
      </c>
      <c r="L2237" s="3">
        <v>68</v>
      </c>
      <c r="M2237" s="3">
        <v>12</v>
      </c>
      <c r="N2237" s="3">
        <v>6</v>
      </c>
      <c r="O2237" s="3">
        <v>726</v>
      </c>
      <c r="P2237" s="3">
        <v>3</v>
      </c>
      <c r="Q2237" s="3">
        <v>18173.034731193002</v>
      </c>
      <c r="R2237" s="3">
        <v>1</v>
      </c>
      <c r="S2237" s="3">
        <v>0</v>
      </c>
      <c r="T2237" s="3">
        <v>0</v>
      </c>
      <c r="U2237" s="3">
        <v>500</v>
      </c>
      <c r="V2237" s="3">
        <v>0</v>
      </c>
    </row>
    <row r="2238" spans="1:22" ht="21.75" customHeight="1" x14ac:dyDescent="0.3">
      <c r="A2238" s="3" t="s">
        <v>2264</v>
      </c>
      <c r="B2238" s="3">
        <v>68</v>
      </c>
      <c r="C2238" s="3" t="s">
        <v>31</v>
      </c>
      <c r="D2238" s="3" t="s">
        <v>33</v>
      </c>
      <c r="E2238" s="3">
        <v>27813.909875167799</v>
      </c>
      <c r="F2238" s="3">
        <v>139</v>
      </c>
      <c r="G2238" s="3">
        <v>4197.45665153342</v>
      </c>
      <c r="H2238" s="3">
        <v>6</v>
      </c>
      <c r="I2238" s="3">
        <v>1295.80433817064</v>
      </c>
      <c r="J2238" s="3">
        <v>31</v>
      </c>
      <c r="K2238" s="3">
        <v>535.08861427725196</v>
      </c>
      <c r="L2238" s="3">
        <v>1</v>
      </c>
      <c r="M2238" s="3">
        <v>4</v>
      </c>
      <c r="N2238" s="3">
        <v>8</v>
      </c>
      <c r="O2238" s="3">
        <v>379</v>
      </c>
      <c r="P2238" s="3">
        <v>2</v>
      </c>
      <c r="Q2238" s="3">
        <v>20591.171642663801</v>
      </c>
      <c r="R2238" s="3">
        <v>0</v>
      </c>
      <c r="S2238" s="3">
        <v>0</v>
      </c>
      <c r="T2238" s="3">
        <v>0</v>
      </c>
      <c r="U2238" s="3">
        <v>10870.2474651091</v>
      </c>
      <c r="V2238" s="3">
        <v>1</v>
      </c>
    </row>
    <row r="2239" spans="1:22" ht="21.75" customHeight="1" x14ac:dyDescent="0.3">
      <c r="A2239" s="3" t="s">
        <v>2265</v>
      </c>
      <c r="B2239" s="3">
        <v>31</v>
      </c>
      <c r="C2239" s="3" t="s">
        <v>28</v>
      </c>
      <c r="D2239" s="3" t="s">
        <v>33</v>
      </c>
      <c r="E2239" s="3">
        <v>83379.801800512898</v>
      </c>
      <c r="F2239" s="3">
        <v>212</v>
      </c>
      <c r="G2239" s="3">
        <v>1252.3412590661901</v>
      </c>
      <c r="H2239" s="3">
        <v>8</v>
      </c>
      <c r="I2239" s="3">
        <v>906.18733131922295</v>
      </c>
      <c r="J2239" s="3">
        <v>39</v>
      </c>
      <c r="K2239" s="3">
        <v>476.22639453411301</v>
      </c>
      <c r="L2239" s="3">
        <v>24</v>
      </c>
      <c r="M2239" s="3">
        <v>7</v>
      </c>
      <c r="N2239" s="3">
        <v>0</v>
      </c>
      <c r="O2239" s="3">
        <v>788</v>
      </c>
      <c r="P2239" s="3">
        <v>0</v>
      </c>
      <c r="Q2239" s="3">
        <v>23474.157851499</v>
      </c>
      <c r="R2239" s="3">
        <v>6</v>
      </c>
      <c r="S2239" s="3">
        <v>1</v>
      </c>
      <c r="T2239" s="3">
        <v>0</v>
      </c>
      <c r="U2239" s="3">
        <v>9690.70785480632</v>
      </c>
      <c r="V2239" s="3">
        <v>1</v>
      </c>
    </row>
    <row r="2240" spans="1:22" ht="21.75" customHeight="1" x14ac:dyDescent="0.3">
      <c r="A2240" s="3" t="s">
        <v>2266</v>
      </c>
      <c r="B2240" s="3">
        <v>46</v>
      </c>
      <c r="C2240" s="3" t="s">
        <v>31</v>
      </c>
      <c r="D2240" s="3" t="s">
        <v>26</v>
      </c>
      <c r="E2240" s="3">
        <v>74758.274198024999</v>
      </c>
      <c r="F2240" s="3">
        <v>102</v>
      </c>
      <c r="G2240" s="3">
        <v>1448.0143638823099</v>
      </c>
      <c r="H2240" s="3">
        <v>1</v>
      </c>
      <c r="I2240" s="3">
        <v>853.561113473403</v>
      </c>
      <c r="J2240" s="3">
        <v>13</v>
      </c>
      <c r="K2240" s="3">
        <v>726.83451578219206</v>
      </c>
      <c r="L2240" s="3">
        <v>29</v>
      </c>
      <c r="M2240" s="3">
        <v>10</v>
      </c>
      <c r="N2240" s="3">
        <v>2</v>
      </c>
      <c r="O2240" s="3">
        <v>571</v>
      </c>
      <c r="P2240" s="3">
        <v>2</v>
      </c>
      <c r="Q2240" s="3">
        <v>17608.759342130401</v>
      </c>
      <c r="R2240" s="3">
        <v>4</v>
      </c>
      <c r="S2240" s="3">
        <v>0</v>
      </c>
      <c r="T2240" s="3">
        <v>0</v>
      </c>
      <c r="U2240" s="3">
        <v>4378.9801996584501</v>
      </c>
      <c r="V2240" s="3">
        <v>1</v>
      </c>
    </row>
    <row r="2241" spans="1:22" ht="21.75" customHeight="1" x14ac:dyDescent="0.3">
      <c r="A2241" s="3" t="s">
        <v>2267</v>
      </c>
      <c r="B2241" s="3">
        <v>27</v>
      </c>
      <c r="C2241" s="3" t="s">
        <v>23</v>
      </c>
      <c r="D2241" s="3" t="s">
        <v>33</v>
      </c>
      <c r="E2241" s="3">
        <v>60718.261879016398</v>
      </c>
      <c r="F2241" s="3">
        <v>85</v>
      </c>
      <c r="G2241" s="3">
        <v>1372.8783123103899</v>
      </c>
      <c r="H2241" s="3">
        <v>7</v>
      </c>
      <c r="I2241" s="3">
        <v>229.32049282563</v>
      </c>
      <c r="J2241" s="3">
        <v>1</v>
      </c>
      <c r="K2241" s="3">
        <v>594.99852652630102</v>
      </c>
      <c r="L2241" s="3">
        <v>16</v>
      </c>
      <c r="M2241" s="3">
        <v>18</v>
      </c>
      <c r="N2241" s="3">
        <v>0</v>
      </c>
      <c r="O2241" s="3">
        <v>560</v>
      </c>
      <c r="P2241" s="3">
        <v>3</v>
      </c>
      <c r="Q2241" s="3">
        <v>0</v>
      </c>
      <c r="R2241" s="3">
        <v>1</v>
      </c>
      <c r="S2241" s="3">
        <v>0</v>
      </c>
      <c r="T2241" s="3">
        <v>0</v>
      </c>
      <c r="U2241" s="3">
        <v>21582.695156544902</v>
      </c>
      <c r="V2241" s="3">
        <v>1</v>
      </c>
    </row>
    <row r="2242" spans="1:22" ht="21.75" customHeight="1" x14ac:dyDescent="0.3">
      <c r="A2242" s="3" t="s">
        <v>2268</v>
      </c>
      <c r="B2242" s="3">
        <v>44</v>
      </c>
      <c r="C2242" s="3" t="s">
        <v>28</v>
      </c>
      <c r="D2242" s="3" t="s">
        <v>24</v>
      </c>
      <c r="E2242" s="3">
        <v>88719.848965216894</v>
      </c>
      <c r="F2242" s="3">
        <v>26</v>
      </c>
      <c r="G2242" s="3">
        <v>1427.5971611540499</v>
      </c>
      <c r="H2242" s="3">
        <v>5</v>
      </c>
      <c r="I2242" s="3">
        <v>349.68680611009199</v>
      </c>
      <c r="J2242" s="3">
        <v>34</v>
      </c>
      <c r="K2242" s="3">
        <v>538.69233300361702</v>
      </c>
      <c r="L2242" s="3">
        <v>17</v>
      </c>
      <c r="M2242" s="3">
        <v>18</v>
      </c>
      <c r="N2242" s="3">
        <v>5</v>
      </c>
      <c r="O2242" s="3">
        <v>550</v>
      </c>
      <c r="P2242" s="3">
        <v>3</v>
      </c>
      <c r="Q2242" s="3">
        <v>13921.871798058401</v>
      </c>
      <c r="R2242" s="3">
        <v>0</v>
      </c>
      <c r="S2242" s="3">
        <v>0</v>
      </c>
      <c r="T2242" s="3">
        <v>0</v>
      </c>
      <c r="U2242" s="3">
        <v>12272.010727577799</v>
      </c>
      <c r="V2242" s="3">
        <v>1</v>
      </c>
    </row>
    <row r="2243" spans="1:22" ht="21.75" customHeight="1" x14ac:dyDescent="0.3">
      <c r="A2243" s="3" t="s">
        <v>2269</v>
      </c>
      <c r="B2243" s="3">
        <v>65</v>
      </c>
      <c r="C2243" s="3" t="s">
        <v>31</v>
      </c>
      <c r="D2243" s="3" t="s">
        <v>33</v>
      </c>
      <c r="E2243" s="3">
        <v>63865.148924896297</v>
      </c>
      <c r="F2243" s="3">
        <v>134</v>
      </c>
      <c r="G2243" s="3">
        <v>1946.48225051285</v>
      </c>
      <c r="H2243" s="3">
        <v>7</v>
      </c>
      <c r="I2243" s="3">
        <v>660.49571749469806</v>
      </c>
      <c r="J2243" s="3">
        <v>6</v>
      </c>
      <c r="K2243" s="3">
        <v>490.86320763536901</v>
      </c>
      <c r="L2243" s="3">
        <v>79</v>
      </c>
      <c r="M2243" s="3">
        <v>3</v>
      </c>
      <c r="N2243" s="3">
        <v>9</v>
      </c>
      <c r="O2243" s="3">
        <v>595</v>
      </c>
      <c r="P2243" s="3">
        <v>5</v>
      </c>
      <c r="Q2243" s="3">
        <v>10519.406292612501</v>
      </c>
      <c r="R2243" s="3">
        <v>4</v>
      </c>
      <c r="S2243" s="3">
        <v>0</v>
      </c>
      <c r="T2243" s="3">
        <v>0</v>
      </c>
      <c r="U2243" s="3">
        <v>8833.1843614159498</v>
      </c>
      <c r="V2243" s="3">
        <v>1</v>
      </c>
    </row>
    <row r="2244" spans="1:22" ht="21.75" customHeight="1" x14ac:dyDescent="0.3">
      <c r="A2244" s="3" t="s">
        <v>2270</v>
      </c>
      <c r="B2244" s="3">
        <v>23</v>
      </c>
      <c r="C2244" s="3" t="s">
        <v>31</v>
      </c>
      <c r="D2244" s="3" t="s">
        <v>26</v>
      </c>
      <c r="E2244" s="3">
        <v>46904.436614321203</v>
      </c>
      <c r="F2244" s="3">
        <v>139</v>
      </c>
      <c r="G2244" s="3">
        <v>1546.4869293991901</v>
      </c>
      <c r="H2244" s="3">
        <v>1</v>
      </c>
      <c r="I2244" s="3">
        <v>1082.60044760346</v>
      </c>
      <c r="J2244" s="3">
        <v>2</v>
      </c>
      <c r="K2244" s="3">
        <v>225.04309458414099</v>
      </c>
      <c r="L2244" s="3">
        <v>75</v>
      </c>
      <c r="M2244" s="3">
        <v>9</v>
      </c>
      <c r="N2244" s="3">
        <v>6</v>
      </c>
      <c r="O2244" s="3">
        <v>472</v>
      </c>
      <c r="P2244" s="3">
        <v>4</v>
      </c>
      <c r="Q2244" s="3">
        <v>26335.020821518301</v>
      </c>
      <c r="R2244" s="3">
        <v>5</v>
      </c>
      <c r="S2244" s="3">
        <v>0</v>
      </c>
      <c r="T2244" s="3">
        <v>0</v>
      </c>
      <c r="U2244" s="3">
        <v>13275.6670964526</v>
      </c>
      <c r="V2244" s="3">
        <v>1</v>
      </c>
    </row>
    <row r="2245" spans="1:22" ht="21.75" customHeight="1" x14ac:dyDescent="0.3">
      <c r="A2245" s="3" t="s">
        <v>2271</v>
      </c>
      <c r="B2245" s="3">
        <v>52</v>
      </c>
      <c r="C2245" s="3" t="s">
        <v>31</v>
      </c>
      <c r="D2245" s="3" t="s">
        <v>24</v>
      </c>
      <c r="E2245" s="3">
        <v>56705.354007650101</v>
      </c>
      <c r="F2245" s="3">
        <v>227</v>
      </c>
      <c r="G2245" s="3">
        <v>408.120352601712</v>
      </c>
      <c r="H2245" s="3">
        <v>10</v>
      </c>
      <c r="I2245" s="3">
        <v>73.184395730495098</v>
      </c>
      <c r="J2245" s="3">
        <v>14</v>
      </c>
      <c r="K2245" s="3">
        <v>845.03834336216596</v>
      </c>
      <c r="L2245" s="3">
        <v>39</v>
      </c>
      <c r="M2245" s="3">
        <v>8</v>
      </c>
      <c r="N2245" s="3">
        <v>1</v>
      </c>
      <c r="O2245" s="3">
        <v>552</v>
      </c>
      <c r="P2245" s="3">
        <v>4</v>
      </c>
      <c r="Q2245" s="3">
        <v>14357.479449090701</v>
      </c>
      <c r="R2245" s="3">
        <v>1</v>
      </c>
      <c r="S2245" s="3">
        <v>0</v>
      </c>
      <c r="T2245" s="3">
        <v>0</v>
      </c>
      <c r="U2245" s="3">
        <v>10727.049974269399</v>
      </c>
      <c r="V2245" s="3">
        <v>1</v>
      </c>
    </row>
    <row r="2246" spans="1:22" ht="21.75" customHeight="1" x14ac:dyDescent="0.3">
      <c r="A2246" s="3" t="s">
        <v>2272</v>
      </c>
      <c r="B2246" s="3">
        <v>20</v>
      </c>
      <c r="C2246" s="3" t="s">
        <v>23</v>
      </c>
      <c r="D2246" s="3" t="s">
        <v>24</v>
      </c>
      <c r="E2246" s="3">
        <v>74494.154398624494</v>
      </c>
      <c r="F2246" s="3">
        <v>3</v>
      </c>
      <c r="G2246" s="3">
        <v>1514.43909699645</v>
      </c>
      <c r="H2246" s="3">
        <v>0</v>
      </c>
      <c r="I2246" s="3">
        <v>1075.9276802720799</v>
      </c>
      <c r="J2246" s="3">
        <v>42</v>
      </c>
      <c r="K2246" s="3">
        <v>604.70843541612203</v>
      </c>
      <c r="L2246" s="3">
        <v>5</v>
      </c>
      <c r="M2246" s="3">
        <v>6</v>
      </c>
      <c r="N2246" s="3">
        <v>8</v>
      </c>
      <c r="O2246" s="3">
        <v>835</v>
      </c>
      <c r="P2246" s="3">
        <v>2</v>
      </c>
      <c r="Q2246" s="3">
        <v>7015.2637051595702</v>
      </c>
      <c r="R2246" s="3">
        <v>4</v>
      </c>
      <c r="S2246" s="3">
        <v>0</v>
      </c>
      <c r="T2246" s="3">
        <v>0</v>
      </c>
      <c r="U2246" s="3">
        <v>9733.6851293627406</v>
      </c>
      <c r="V2246" s="3">
        <v>1</v>
      </c>
    </row>
    <row r="2247" spans="1:22" ht="21.75" customHeight="1" x14ac:dyDescent="0.3">
      <c r="A2247" s="3" t="s">
        <v>2273</v>
      </c>
      <c r="B2247" s="3">
        <v>38</v>
      </c>
      <c r="C2247" s="3" t="s">
        <v>28</v>
      </c>
      <c r="D2247" s="3" t="s">
        <v>26</v>
      </c>
      <c r="E2247" s="3">
        <v>34154.308849856599</v>
      </c>
      <c r="F2247" s="3">
        <v>118</v>
      </c>
      <c r="G2247" s="3">
        <v>1078.95238100242</v>
      </c>
      <c r="H2247" s="3">
        <v>6</v>
      </c>
      <c r="I2247" s="3">
        <v>673.98903656207199</v>
      </c>
      <c r="J2247" s="3">
        <v>33</v>
      </c>
      <c r="K2247" s="3">
        <v>417.879932566202</v>
      </c>
      <c r="L2247" s="3">
        <v>42</v>
      </c>
      <c r="M2247" s="3">
        <v>17</v>
      </c>
      <c r="N2247" s="3">
        <v>4</v>
      </c>
      <c r="O2247" s="3">
        <v>788</v>
      </c>
      <c r="P2247" s="3">
        <v>2</v>
      </c>
      <c r="Q2247" s="3">
        <v>7643.0007818562999</v>
      </c>
      <c r="R2247" s="3">
        <v>1</v>
      </c>
      <c r="S2247" s="3">
        <v>0</v>
      </c>
      <c r="T2247" s="3">
        <v>0</v>
      </c>
      <c r="U2247" s="3">
        <v>8898.5229099507505</v>
      </c>
      <c r="V2247" s="3">
        <v>0</v>
      </c>
    </row>
    <row r="2248" spans="1:22" ht="21.75" customHeight="1" x14ac:dyDescent="0.3">
      <c r="A2248" s="3" t="s">
        <v>2274</v>
      </c>
      <c r="B2248" s="3">
        <v>50</v>
      </c>
      <c r="C2248" s="3" t="s">
        <v>23</v>
      </c>
      <c r="D2248" s="3" t="s">
        <v>33</v>
      </c>
      <c r="E2248" s="3">
        <v>28889.2798292019</v>
      </c>
      <c r="F2248" s="3">
        <v>165</v>
      </c>
      <c r="G2248" s="3">
        <v>117.184939232516</v>
      </c>
      <c r="H2248" s="3">
        <v>8</v>
      </c>
      <c r="I2248" s="3">
        <v>721.80178454042198</v>
      </c>
      <c r="J2248" s="3">
        <v>21</v>
      </c>
      <c r="K2248" s="3">
        <v>436.04091177642999</v>
      </c>
      <c r="L2248" s="3">
        <v>69</v>
      </c>
      <c r="M2248" s="3">
        <v>8</v>
      </c>
      <c r="N2248" s="3">
        <v>2</v>
      </c>
      <c r="O2248" s="3">
        <v>425</v>
      </c>
      <c r="P2248" s="3">
        <v>5</v>
      </c>
      <c r="Q2248" s="3">
        <v>1517.3511962651701</v>
      </c>
      <c r="R2248" s="3">
        <v>3</v>
      </c>
      <c r="S2248" s="3">
        <v>0</v>
      </c>
      <c r="T2248" s="3">
        <v>0</v>
      </c>
      <c r="U2248" s="3">
        <v>5635.70658009207</v>
      </c>
      <c r="V2248" s="3">
        <v>1</v>
      </c>
    </row>
    <row r="2249" spans="1:22" ht="21.75" customHeight="1" x14ac:dyDescent="0.3">
      <c r="A2249" s="3" t="s">
        <v>2275</v>
      </c>
      <c r="B2249" s="3">
        <v>35</v>
      </c>
      <c r="C2249" s="3" t="s">
        <v>23</v>
      </c>
      <c r="D2249" s="3" t="s">
        <v>26</v>
      </c>
      <c r="E2249" s="3">
        <v>57309.424999338902</v>
      </c>
      <c r="F2249" s="3">
        <v>204</v>
      </c>
      <c r="G2249" s="3">
        <v>2416.0257855560999</v>
      </c>
      <c r="H2249" s="3">
        <v>8</v>
      </c>
      <c r="I2249" s="3">
        <v>888.75752959178203</v>
      </c>
      <c r="J2249" s="3">
        <v>17</v>
      </c>
      <c r="K2249" s="3">
        <v>474.46585736268997</v>
      </c>
      <c r="L2249" s="3">
        <v>16</v>
      </c>
      <c r="M2249" s="3">
        <v>5</v>
      </c>
      <c r="N2249" s="3">
        <v>6</v>
      </c>
      <c r="O2249" s="3">
        <v>738</v>
      </c>
      <c r="P2249" s="3">
        <v>2</v>
      </c>
      <c r="Q2249" s="3">
        <v>11581.081207580501</v>
      </c>
      <c r="R2249" s="3">
        <v>1</v>
      </c>
      <c r="S2249" s="3">
        <v>0</v>
      </c>
      <c r="T2249" s="3">
        <v>1</v>
      </c>
      <c r="U2249" s="3">
        <v>12718.8474484831</v>
      </c>
      <c r="V2249" s="3">
        <v>1</v>
      </c>
    </row>
    <row r="2250" spans="1:22" ht="21.75" customHeight="1" x14ac:dyDescent="0.3">
      <c r="A2250" s="3" t="s">
        <v>2276</v>
      </c>
      <c r="B2250" s="3">
        <v>33</v>
      </c>
      <c r="C2250" s="3" t="s">
        <v>23</v>
      </c>
      <c r="D2250" s="3" t="s">
        <v>33</v>
      </c>
      <c r="E2250" s="3">
        <v>39436.7047961227</v>
      </c>
      <c r="F2250" s="3">
        <v>142</v>
      </c>
      <c r="G2250" s="3">
        <v>1074.5082479816799</v>
      </c>
      <c r="H2250" s="3">
        <v>1</v>
      </c>
      <c r="I2250" s="3">
        <v>894.26103324624398</v>
      </c>
      <c r="J2250" s="3">
        <v>45</v>
      </c>
      <c r="K2250" s="3">
        <v>294.42902383937798</v>
      </c>
      <c r="L2250" s="3">
        <v>41</v>
      </c>
      <c r="M2250" s="3">
        <v>5</v>
      </c>
      <c r="N2250" s="3">
        <v>6</v>
      </c>
      <c r="O2250" s="3">
        <v>588</v>
      </c>
      <c r="P2250" s="3">
        <v>2</v>
      </c>
      <c r="Q2250" s="3">
        <v>2576.64371088813</v>
      </c>
      <c r="R2250" s="3">
        <v>1</v>
      </c>
      <c r="S2250" s="3">
        <v>1</v>
      </c>
      <c r="T2250" s="3">
        <v>0</v>
      </c>
      <c r="U2250" s="3">
        <v>7519.8782467502497</v>
      </c>
      <c r="V2250" s="3">
        <v>1</v>
      </c>
    </row>
    <row r="2251" spans="1:22" ht="21.75" customHeight="1" x14ac:dyDescent="0.3">
      <c r="A2251" s="3" t="s">
        <v>2277</v>
      </c>
      <c r="B2251" s="3">
        <v>67</v>
      </c>
      <c r="C2251" s="3" t="s">
        <v>28</v>
      </c>
      <c r="D2251" s="3" t="s">
        <v>33</v>
      </c>
      <c r="E2251" s="3">
        <v>10000</v>
      </c>
      <c r="F2251" s="3">
        <v>148</v>
      </c>
      <c r="G2251" s="3">
        <v>1806.6931756389799</v>
      </c>
      <c r="H2251" s="3">
        <v>3</v>
      </c>
      <c r="I2251" s="3">
        <v>550.64999352219104</v>
      </c>
      <c r="J2251" s="3">
        <v>17</v>
      </c>
      <c r="K2251" s="3">
        <v>358.051664481903</v>
      </c>
      <c r="L2251" s="3">
        <v>18</v>
      </c>
      <c r="M2251" s="3">
        <v>12</v>
      </c>
      <c r="N2251" s="3">
        <v>0</v>
      </c>
      <c r="O2251" s="3">
        <v>478</v>
      </c>
      <c r="P2251" s="3">
        <v>4</v>
      </c>
      <c r="Q2251" s="3">
        <v>0</v>
      </c>
      <c r="R2251" s="3">
        <v>0</v>
      </c>
      <c r="S2251" s="3">
        <v>0</v>
      </c>
      <c r="T2251" s="3">
        <v>0</v>
      </c>
      <c r="U2251" s="3">
        <v>13226.3790997247</v>
      </c>
      <c r="V2251" s="3">
        <v>1</v>
      </c>
    </row>
    <row r="2252" spans="1:22" ht="21.75" customHeight="1" x14ac:dyDescent="0.3">
      <c r="A2252" s="3" t="s">
        <v>2278</v>
      </c>
      <c r="B2252" s="3">
        <v>24</v>
      </c>
      <c r="C2252" s="3" t="s">
        <v>23</v>
      </c>
      <c r="D2252" s="3" t="s">
        <v>24</v>
      </c>
      <c r="E2252" s="3">
        <v>27627.199755609799</v>
      </c>
      <c r="F2252" s="3">
        <v>208</v>
      </c>
      <c r="G2252" s="3">
        <v>10</v>
      </c>
      <c r="H2252" s="3">
        <v>0</v>
      </c>
      <c r="I2252" s="3">
        <v>1018.7185309641</v>
      </c>
      <c r="J2252" s="3">
        <v>33</v>
      </c>
      <c r="K2252" s="3">
        <v>745.79420156641902</v>
      </c>
      <c r="L2252" s="3">
        <v>54</v>
      </c>
      <c r="M2252" s="3">
        <v>16</v>
      </c>
      <c r="N2252" s="3">
        <v>5</v>
      </c>
      <c r="O2252" s="3">
        <v>379</v>
      </c>
      <c r="P2252" s="3">
        <v>0</v>
      </c>
      <c r="Q2252" s="3">
        <v>6411.3286811358803</v>
      </c>
      <c r="R2252" s="3">
        <v>3</v>
      </c>
      <c r="S2252" s="3">
        <v>0</v>
      </c>
      <c r="T2252" s="3">
        <v>0</v>
      </c>
      <c r="U2252" s="3">
        <v>13122.034862935299</v>
      </c>
      <c r="V2252" s="3">
        <v>1</v>
      </c>
    </row>
    <row r="2253" spans="1:22" ht="21.75" customHeight="1" x14ac:dyDescent="0.3">
      <c r="A2253" s="3" t="s">
        <v>2279</v>
      </c>
      <c r="B2253" s="3">
        <v>60</v>
      </c>
      <c r="C2253" s="3" t="s">
        <v>23</v>
      </c>
      <c r="D2253" s="3" t="s">
        <v>26</v>
      </c>
      <c r="E2253" s="3">
        <v>44394.3617116362</v>
      </c>
      <c r="F2253" s="3">
        <v>12</v>
      </c>
      <c r="G2253" s="3">
        <v>1899.1376121601199</v>
      </c>
      <c r="H2253" s="3">
        <v>10</v>
      </c>
      <c r="I2253" s="3">
        <v>20</v>
      </c>
      <c r="J2253" s="3">
        <v>35</v>
      </c>
      <c r="K2253" s="3">
        <v>108.806247517812</v>
      </c>
      <c r="L2253" s="3">
        <v>28</v>
      </c>
      <c r="M2253" s="3">
        <v>14</v>
      </c>
      <c r="N2253" s="3">
        <v>2</v>
      </c>
      <c r="O2253" s="3">
        <v>396</v>
      </c>
      <c r="P2253" s="3">
        <v>5</v>
      </c>
      <c r="Q2253" s="3">
        <v>5852.8464111942003</v>
      </c>
      <c r="R2253" s="3">
        <v>2</v>
      </c>
      <c r="S2253" s="3">
        <v>0</v>
      </c>
      <c r="T2253" s="3">
        <v>0</v>
      </c>
      <c r="U2253" s="3">
        <v>12335.448681865</v>
      </c>
      <c r="V2253" s="3">
        <v>1</v>
      </c>
    </row>
    <row r="2254" spans="1:22" ht="21.75" customHeight="1" x14ac:dyDescent="0.3">
      <c r="A2254" s="3" t="s">
        <v>2280</v>
      </c>
      <c r="B2254" s="3">
        <v>45</v>
      </c>
      <c r="C2254" s="3" t="s">
        <v>23</v>
      </c>
      <c r="D2254" s="3" t="s">
        <v>24</v>
      </c>
      <c r="E2254" s="3">
        <v>50867.397585462197</v>
      </c>
      <c r="F2254" s="3">
        <v>204</v>
      </c>
      <c r="G2254" s="3">
        <v>1249.2689990583001</v>
      </c>
      <c r="H2254" s="3">
        <v>6</v>
      </c>
      <c r="I2254" s="3">
        <v>642.35338970132102</v>
      </c>
      <c r="J2254" s="3">
        <v>45</v>
      </c>
      <c r="K2254" s="3">
        <v>964.61101590859596</v>
      </c>
      <c r="L2254" s="3">
        <v>53</v>
      </c>
      <c r="M2254" s="3">
        <v>8</v>
      </c>
      <c r="N2254" s="3">
        <v>6</v>
      </c>
      <c r="O2254" s="3">
        <v>329</v>
      </c>
      <c r="P2254" s="3">
        <v>0</v>
      </c>
      <c r="Q2254" s="3">
        <v>12430.3374224215</v>
      </c>
      <c r="R2254" s="3">
        <v>4</v>
      </c>
      <c r="S2254" s="3">
        <v>0</v>
      </c>
      <c r="T2254" s="3">
        <v>0</v>
      </c>
      <c r="U2254" s="3">
        <v>6124.5714171131103</v>
      </c>
      <c r="V2254" s="3">
        <v>1</v>
      </c>
    </row>
    <row r="2255" spans="1:22" ht="21.75" customHeight="1" x14ac:dyDescent="0.3">
      <c r="A2255" s="3" t="s">
        <v>2281</v>
      </c>
      <c r="B2255" s="3">
        <v>47</v>
      </c>
      <c r="C2255" s="3" t="s">
        <v>23</v>
      </c>
      <c r="D2255" s="3" t="s">
        <v>26</v>
      </c>
      <c r="E2255" s="3">
        <v>51403.4437888994</v>
      </c>
      <c r="F2255" s="3">
        <v>148</v>
      </c>
      <c r="G2255" s="3">
        <v>256.12149523974102</v>
      </c>
      <c r="H2255" s="3">
        <v>1</v>
      </c>
      <c r="I2255" s="3">
        <v>853.78861711191598</v>
      </c>
      <c r="J2255" s="3">
        <v>38</v>
      </c>
      <c r="K2255" s="3">
        <v>500.95166847433001</v>
      </c>
      <c r="L2255" s="3">
        <v>70</v>
      </c>
      <c r="M2255" s="3">
        <v>5</v>
      </c>
      <c r="N2255" s="3">
        <v>4</v>
      </c>
      <c r="O2255" s="3">
        <v>872</v>
      </c>
      <c r="P2255" s="3">
        <v>0</v>
      </c>
      <c r="Q2255" s="3">
        <v>14327.025739611499</v>
      </c>
      <c r="R2255" s="3">
        <v>7</v>
      </c>
      <c r="S2255" s="3">
        <v>0</v>
      </c>
      <c r="T2255" s="3">
        <v>0</v>
      </c>
      <c r="U2255" s="3">
        <v>4179.0724609229201</v>
      </c>
      <c r="V2255" s="3">
        <v>1</v>
      </c>
    </row>
    <row r="2256" spans="1:22" ht="21.75" customHeight="1" x14ac:dyDescent="0.3">
      <c r="A2256" s="3" t="s">
        <v>2282</v>
      </c>
      <c r="B2256" s="3">
        <v>21</v>
      </c>
      <c r="C2256" s="3" t="s">
        <v>31</v>
      </c>
      <c r="D2256" s="3" t="s">
        <v>26</v>
      </c>
      <c r="E2256" s="3">
        <v>86093.534124237995</v>
      </c>
      <c r="F2256" s="3">
        <v>154</v>
      </c>
      <c r="G2256" s="3">
        <v>1058.4645763738899</v>
      </c>
      <c r="H2256" s="3">
        <v>3</v>
      </c>
      <c r="I2256" s="3">
        <v>679.26773967493398</v>
      </c>
      <c r="J2256" s="3">
        <v>46</v>
      </c>
      <c r="K2256" s="3">
        <v>302.13033890366302</v>
      </c>
      <c r="L2256" s="3">
        <v>7</v>
      </c>
      <c r="M2256" s="3">
        <v>16</v>
      </c>
      <c r="N2256" s="3">
        <v>3</v>
      </c>
      <c r="O2256" s="3">
        <v>743</v>
      </c>
      <c r="P2256" s="3">
        <v>5</v>
      </c>
      <c r="Q2256" s="3">
        <v>12025.6953006121</v>
      </c>
      <c r="R2256" s="3">
        <v>6</v>
      </c>
      <c r="S2256" s="3">
        <v>0</v>
      </c>
      <c r="T2256" s="3">
        <v>1</v>
      </c>
      <c r="U2256" s="3">
        <v>7835.2532075479803</v>
      </c>
      <c r="V2256" s="3">
        <v>1</v>
      </c>
    </row>
    <row r="2257" spans="1:22" ht="21.75" customHeight="1" x14ac:dyDescent="0.3">
      <c r="A2257" s="3" t="s">
        <v>2283</v>
      </c>
      <c r="B2257" s="3">
        <v>69</v>
      </c>
      <c r="C2257" s="3" t="s">
        <v>23</v>
      </c>
      <c r="D2257" s="3" t="s">
        <v>24</v>
      </c>
      <c r="E2257" s="3">
        <v>46262.7453793803</v>
      </c>
      <c r="F2257" s="3">
        <v>131</v>
      </c>
      <c r="G2257" s="3">
        <v>950.93904126117798</v>
      </c>
      <c r="H2257" s="3">
        <v>11</v>
      </c>
      <c r="I2257" s="3">
        <v>160.58139361190601</v>
      </c>
      <c r="J2257" s="3">
        <v>37</v>
      </c>
      <c r="K2257" s="3">
        <v>413.51839408204802</v>
      </c>
      <c r="L2257" s="3">
        <v>7</v>
      </c>
      <c r="M2257" s="3">
        <v>4</v>
      </c>
      <c r="N2257" s="3">
        <v>9</v>
      </c>
      <c r="O2257" s="3">
        <v>562</v>
      </c>
      <c r="P2257" s="3">
        <v>4</v>
      </c>
      <c r="Q2257" s="3">
        <v>11330.0210175748</v>
      </c>
      <c r="R2257" s="3">
        <v>2</v>
      </c>
      <c r="S2257" s="3">
        <v>0</v>
      </c>
      <c r="T2257" s="3">
        <v>0</v>
      </c>
      <c r="U2257" s="3">
        <v>8019.1571672782202</v>
      </c>
      <c r="V2257" s="3">
        <v>1</v>
      </c>
    </row>
    <row r="2258" spans="1:22" ht="21.75" customHeight="1" x14ac:dyDescent="0.3">
      <c r="A2258" s="3" t="s">
        <v>2284</v>
      </c>
      <c r="B2258" s="3">
        <v>25</v>
      </c>
      <c r="C2258" s="3" t="s">
        <v>31</v>
      </c>
      <c r="D2258" s="3" t="s">
        <v>26</v>
      </c>
      <c r="E2258" s="3">
        <v>55006.258811649903</v>
      </c>
      <c r="F2258" s="3">
        <v>224</v>
      </c>
      <c r="G2258" s="3">
        <v>2100.5403157021201</v>
      </c>
      <c r="H2258" s="3">
        <v>1</v>
      </c>
      <c r="I2258" s="3">
        <v>1065.3095825661701</v>
      </c>
      <c r="J2258" s="3">
        <v>36</v>
      </c>
      <c r="K2258" s="3">
        <v>605.24736015026804</v>
      </c>
      <c r="L2258" s="3">
        <v>68</v>
      </c>
      <c r="M2258" s="3">
        <v>2</v>
      </c>
      <c r="N2258" s="3">
        <v>6</v>
      </c>
      <c r="O2258" s="3">
        <v>689</v>
      </c>
      <c r="P2258" s="3">
        <v>0</v>
      </c>
      <c r="Q2258" s="3">
        <v>14348.2828042582</v>
      </c>
      <c r="R2258" s="3">
        <v>7</v>
      </c>
      <c r="S2258" s="3">
        <v>0</v>
      </c>
      <c r="T2258" s="3">
        <v>0</v>
      </c>
      <c r="U2258" s="3">
        <v>6270.3204472522302</v>
      </c>
      <c r="V2258" s="3">
        <v>1</v>
      </c>
    </row>
    <row r="2259" spans="1:22" ht="21.75" customHeight="1" x14ac:dyDescent="0.3">
      <c r="A2259" s="3" t="s">
        <v>2285</v>
      </c>
      <c r="B2259" s="3">
        <v>28</v>
      </c>
      <c r="C2259" s="3" t="s">
        <v>23</v>
      </c>
      <c r="D2259" s="3" t="s">
        <v>26</v>
      </c>
      <c r="E2259" s="3">
        <v>20733.9435072591</v>
      </c>
      <c r="F2259" s="3">
        <v>81</v>
      </c>
      <c r="G2259" s="3">
        <v>1572.341475211</v>
      </c>
      <c r="H2259" s="3">
        <v>0</v>
      </c>
      <c r="I2259" s="3">
        <v>363.06426575553201</v>
      </c>
      <c r="J2259" s="3">
        <v>17</v>
      </c>
      <c r="K2259" s="3">
        <v>379.72420703433602</v>
      </c>
      <c r="L2259" s="3">
        <v>42</v>
      </c>
      <c r="M2259" s="3">
        <v>15</v>
      </c>
      <c r="N2259" s="3">
        <v>6</v>
      </c>
      <c r="O2259" s="3">
        <v>365</v>
      </c>
      <c r="P2259" s="3">
        <v>5</v>
      </c>
      <c r="Q2259" s="3">
        <v>18918.854330648101</v>
      </c>
      <c r="R2259" s="3">
        <v>2</v>
      </c>
      <c r="S2259" s="3">
        <v>0</v>
      </c>
      <c r="T2259" s="3">
        <v>0</v>
      </c>
      <c r="U2259" s="3">
        <v>12602.185885106701</v>
      </c>
      <c r="V2259" s="3">
        <v>1</v>
      </c>
    </row>
    <row r="2260" spans="1:22" ht="21.75" customHeight="1" x14ac:dyDescent="0.3">
      <c r="A2260" s="3" t="s">
        <v>2286</v>
      </c>
      <c r="B2260" s="3">
        <v>52</v>
      </c>
      <c r="C2260" s="3" t="s">
        <v>28</v>
      </c>
      <c r="D2260" s="3" t="s">
        <v>33</v>
      </c>
      <c r="E2260" s="3">
        <v>49439.560310325003</v>
      </c>
      <c r="F2260" s="3">
        <v>202</v>
      </c>
      <c r="G2260" s="3">
        <v>282.008612070749</v>
      </c>
      <c r="H2260" s="3">
        <v>6</v>
      </c>
      <c r="I2260" s="3">
        <v>776.37009736509901</v>
      </c>
      <c r="J2260" s="3">
        <v>42</v>
      </c>
      <c r="K2260" s="3">
        <v>664.86978789815998</v>
      </c>
      <c r="L2260" s="3">
        <v>49</v>
      </c>
      <c r="M2260" s="3">
        <v>1</v>
      </c>
      <c r="N2260" s="3">
        <v>7</v>
      </c>
      <c r="O2260" s="3">
        <v>830</v>
      </c>
      <c r="P2260" s="3">
        <v>0</v>
      </c>
      <c r="Q2260" s="3">
        <v>6021.1721822804502</v>
      </c>
      <c r="R2260" s="3">
        <v>6</v>
      </c>
      <c r="S2260" s="3">
        <v>0</v>
      </c>
      <c r="T2260" s="3">
        <v>1</v>
      </c>
      <c r="U2260" s="3">
        <v>12138.5654227179</v>
      </c>
      <c r="V2260" s="3">
        <v>1</v>
      </c>
    </row>
    <row r="2261" spans="1:22" ht="21.75" customHeight="1" x14ac:dyDescent="0.3">
      <c r="A2261" s="3" t="s">
        <v>2287</v>
      </c>
      <c r="B2261" s="3">
        <v>60</v>
      </c>
      <c r="C2261" s="3" t="s">
        <v>31</v>
      </c>
      <c r="D2261" s="3" t="s">
        <v>26</v>
      </c>
      <c r="E2261" s="3">
        <v>56015.580977091799</v>
      </c>
      <c r="F2261" s="3">
        <v>101</v>
      </c>
      <c r="G2261" s="3">
        <v>1850.8030955854699</v>
      </c>
      <c r="H2261" s="3">
        <v>5</v>
      </c>
      <c r="I2261" s="3">
        <v>853.56210897366805</v>
      </c>
      <c r="J2261" s="3">
        <v>39</v>
      </c>
      <c r="K2261" s="3">
        <v>234.43098862328199</v>
      </c>
      <c r="L2261" s="3">
        <v>3</v>
      </c>
      <c r="M2261" s="3">
        <v>19</v>
      </c>
      <c r="N2261" s="3">
        <v>4</v>
      </c>
      <c r="O2261" s="3">
        <v>569</v>
      </c>
      <c r="P2261" s="3">
        <v>4</v>
      </c>
      <c r="Q2261" s="3">
        <v>13969.9953301806</v>
      </c>
      <c r="R2261" s="3">
        <v>3</v>
      </c>
      <c r="S2261" s="3">
        <v>0</v>
      </c>
      <c r="T2261" s="3">
        <v>0</v>
      </c>
      <c r="U2261" s="3">
        <v>11433.1845357524</v>
      </c>
      <c r="V2261" s="3">
        <v>1</v>
      </c>
    </row>
    <row r="2262" spans="1:22" ht="21.75" customHeight="1" x14ac:dyDescent="0.3">
      <c r="A2262" s="3" t="s">
        <v>2288</v>
      </c>
      <c r="B2262" s="3">
        <v>44</v>
      </c>
      <c r="C2262" s="3" t="s">
        <v>31</v>
      </c>
      <c r="D2262" s="3" t="s">
        <v>26</v>
      </c>
      <c r="E2262" s="3">
        <v>25245.329342338599</v>
      </c>
      <c r="F2262" s="3">
        <v>212</v>
      </c>
      <c r="G2262" s="3">
        <v>10</v>
      </c>
      <c r="H2262" s="3">
        <v>1</v>
      </c>
      <c r="I2262" s="3">
        <v>806.93950381787897</v>
      </c>
      <c r="J2262" s="3">
        <v>28</v>
      </c>
      <c r="K2262" s="3">
        <v>300.621412836915</v>
      </c>
      <c r="L2262" s="3">
        <v>35</v>
      </c>
      <c r="M2262" s="3">
        <v>2</v>
      </c>
      <c r="N2262" s="3">
        <v>3</v>
      </c>
      <c r="O2262" s="3">
        <v>348</v>
      </c>
      <c r="P2262" s="3">
        <v>1</v>
      </c>
      <c r="Q2262" s="3">
        <v>12152.130972733101</v>
      </c>
      <c r="R2262" s="3">
        <v>3</v>
      </c>
      <c r="S2262" s="3">
        <v>0</v>
      </c>
      <c r="T2262" s="3">
        <v>0</v>
      </c>
      <c r="U2262" s="3">
        <v>14466.471248906601</v>
      </c>
      <c r="V2262" s="3">
        <v>1</v>
      </c>
    </row>
    <row r="2263" spans="1:22" ht="21.75" customHeight="1" x14ac:dyDescent="0.3">
      <c r="A2263" s="3" t="s">
        <v>2289</v>
      </c>
      <c r="B2263" s="3">
        <v>67</v>
      </c>
      <c r="C2263" s="3" t="s">
        <v>31</v>
      </c>
      <c r="D2263" s="3" t="s">
        <v>24</v>
      </c>
      <c r="E2263" s="3">
        <v>33188.144726534803</v>
      </c>
      <c r="F2263" s="3">
        <v>235</v>
      </c>
      <c r="G2263" s="3">
        <v>599.94115580700998</v>
      </c>
      <c r="H2263" s="3">
        <v>3</v>
      </c>
      <c r="I2263" s="3">
        <v>1209.15382405234</v>
      </c>
      <c r="J2263" s="3">
        <v>11</v>
      </c>
      <c r="K2263" s="3">
        <v>561.09123018525304</v>
      </c>
      <c r="L2263" s="3">
        <v>4</v>
      </c>
      <c r="M2263" s="3">
        <v>8</v>
      </c>
      <c r="N2263" s="3">
        <v>0</v>
      </c>
      <c r="O2263" s="3">
        <v>333</v>
      </c>
      <c r="P2263" s="3">
        <v>2</v>
      </c>
      <c r="Q2263" s="3">
        <v>14451.2930286888</v>
      </c>
      <c r="R2263" s="3">
        <v>3</v>
      </c>
      <c r="S2263" s="3">
        <v>0</v>
      </c>
      <c r="T2263" s="3">
        <v>0</v>
      </c>
      <c r="U2263" s="3">
        <v>9071.3274899501903</v>
      </c>
      <c r="V2263" s="3">
        <v>1</v>
      </c>
    </row>
    <row r="2264" spans="1:22" ht="21.75" customHeight="1" x14ac:dyDescent="0.3">
      <c r="A2264" s="3" t="s">
        <v>2290</v>
      </c>
      <c r="B2264" s="3">
        <v>32</v>
      </c>
      <c r="C2264" s="3" t="s">
        <v>31</v>
      </c>
      <c r="D2264" s="3" t="s">
        <v>24</v>
      </c>
      <c r="E2264" s="3">
        <v>58805.035409063697</v>
      </c>
      <c r="F2264" s="3">
        <v>146</v>
      </c>
      <c r="G2264" s="3">
        <v>1511.72163769951</v>
      </c>
      <c r="H2264" s="3">
        <v>11</v>
      </c>
      <c r="I2264" s="3">
        <v>781.35810400220998</v>
      </c>
      <c r="J2264" s="3">
        <v>17</v>
      </c>
      <c r="K2264" s="3">
        <v>344.98917442342002</v>
      </c>
      <c r="L2264" s="3">
        <v>18</v>
      </c>
      <c r="M2264" s="3">
        <v>18</v>
      </c>
      <c r="N2264" s="3">
        <v>3</v>
      </c>
      <c r="O2264" s="3">
        <v>539</v>
      </c>
      <c r="P2264" s="3">
        <v>2</v>
      </c>
      <c r="Q2264" s="3">
        <v>10848.060993445701</v>
      </c>
      <c r="R2264" s="3">
        <v>0</v>
      </c>
      <c r="S2264" s="3">
        <v>0</v>
      </c>
      <c r="T2264" s="3">
        <v>0</v>
      </c>
      <c r="U2264" s="3">
        <v>3168.36230674742</v>
      </c>
      <c r="V2264" s="3">
        <v>1</v>
      </c>
    </row>
    <row r="2265" spans="1:22" ht="21.75" customHeight="1" x14ac:dyDescent="0.3">
      <c r="A2265" s="3" t="s">
        <v>2291</v>
      </c>
      <c r="B2265" s="3">
        <v>28</v>
      </c>
      <c r="C2265" s="3" t="s">
        <v>28</v>
      </c>
      <c r="D2265" s="3" t="s">
        <v>26</v>
      </c>
      <c r="E2265" s="3">
        <v>40166.127242385599</v>
      </c>
      <c r="F2265" s="3">
        <v>215</v>
      </c>
      <c r="G2265" s="3">
        <v>1000.5615442037</v>
      </c>
      <c r="H2265" s="3">
        <v>10</v>
      </c>
      <c r="I2265" s="3">
        <v>949.60939164392903</v>
      </c>
      <c r="J2265" s="3">
        <v>30</v>
      </c>
      <c r="K2265" s="3">
        <v>989.79634251203004</v>
      </c>
      <c r="L2265" s="3">
        <v>41</v>
      </c>
      <c r="M2265" s="3">
        <v>13</v>
      </c>
      <c r="N2265" s="3">
        <v>9</v>
      </c>
      <c r="O2265" s="3">
        <v>895</v>
      </c>
      <c r="P2265" s="3">
        <v>1</v>
      </c>
      <c r="Q2265" s="3">
        <v>6664.7549196687896</v>
      </c>
      <c r="R2265" s="3">
        <v>7</v>
      </c>
      <c r="S2265" s="3">
        <v>0</v>
      </c>
      <c r="T2265" s="3">
        <v>0</v>
      </c>
      <c r="U2265" s="3">
        <v>14288.221432836701</v>
      </c>
      <c r="V2265" s="3">
        <v>1</v>
      </c>
    </row>
    <row r="2266" spans="1:22" ht="21.75" customHeight="1" x14ac:dyDescent="0.3">
      <c r="A2266" s="3" t="s">
        <v>2292</v>
      </c>
      <c r="B2266" s="3">
        <v>32</v>
      </c>
      <c r="C2266" s="3" t="s">
        <v>23</v>
      </c>
      <c r="D2266" s="3" t="s">
        <v>33</v>
      </c>
      <c r="E2266" s="3">
        <v>48154.248112820504</v>
      </c>
      <c r="F2266" s="3">
        <v>145</v>
      </c>
      <c r="G2266" s="3">
        <v>2453.3692287783601</v>
      </c>
      <c r="H2266" s="3">
        <v>2</v>
      </c>
      <c r="I2266" s="3">
        <v>780.43358839706605</v>
      </c>
      <c r="J2266" s="3">
        <v>14</v>
      </c>
      <c r="K2266" s="3">
        <v>707.34309110817298</v>
      </c>
      <c r="L2266" s="3">
        <v>14</v>
      </c>
      <c r="M2266" s="3">
        <v>13</v>
      </c>
      <c r="N2266" s="3">
        <v>0</v>
      </c>
      <c r="O2266" s="3">
        <v>613</v>
      </c>
      <c r="P2266" s="3">
        <v>3</v>
      </c>
      <c r="Q2266" s="3">
        <v>11164.281338070499</v>
      </c>
      <c r="R2266" s="3">
        <v>0</v>
      </c>
      <c r="S2266" s="3">
        <v>0</v>
      </c>
      <c r="T2266" s="3">
        <v>0</v>
      </c>
      <c r="U2266" s="3">
        <v>10174.002926863601</v>
      </c>
      <c r="V2266" s="3">
        <v>0</v>
      </c>
    </row>
    <row r="2267" spans="1:22" ht="21.75" customHeight="1" x14ac:dyDescent="0.3">
      <c r="A2267" s="3" t="s">
        <v>2293</v>
      </c>
      <c r="B2267" s="3">
        <v>50</v>
      </c>
      <c r="C2267" s="3" t="s">
        <v>31</v>
      </c>
      <c r="D2267" s="3" t="s">
        <v>33</v>
      </c>
      <c r="E2267" s="3">
        <v>59733.995341261601</v>
      </c>
      <c r="F2267" s="3">
        <v>192</v>
      </c>
      <c r="G2267" s="3">
        <v>1635.4580758888501</v>
      </c>
      <c r="H2267" s="3">
        <v>11</v>
      </c>
      <c r="I2267" s="3">
        <v>1014.5346294582</v>
      </c>
      <c r="J2267" s="3">
        <v>39</v>
      </c>
      <c r="K2267" s="3">
        <v>628.03857543553204</v>
      </c>
      <c r="L2267" s="3">
        <v>57</v>
      </c>
      <c r="M2267" s="3">
        <v>16</v>
      </c>
      <c r="N2267" s="3">
        <v>6</v>
      </c>
      <c r="O2267" s="3">
        <v>448</v>
      </c>
      <c r="P2267" s="3">
        <v>0</v>
      </c>
      <c r="Q2267" s="3">
        <v>7630.1877009704804</v>
      </c>
      <c r="R2267" s="3">
        <v>4</v>
      </c>
      <c r="S2267" s="3">
        <v>0</v>
      </c>
      <c r="T2267" s="3">
        <v>0</v>
      </c>
      <c r="U2267" s="3">
        <v>13051.7937901514</v>
      </c>
      <c r="V2267" s="3">
        <v>1</v>
      </c>
    </row>
    <row r="2268" spans="1:22" ht="21.75" customHeight="1" x14ac:dyDescent="0.3">
      <c r="A2268" s="3" t="s">
        <v>2294</v>
      </c>
      <c r="B2268" s="3">
        <v>60</v>
      </c>
      <c r="C2268" s="3" t="s">
        <v>28</v>
      </c>
      <c r="D2268" s="3" t="s">
        <v>24</v>
      </c>
      <c r="E2268" s="3">
        <v>86663.699092324707</v>
      </c>
      <c r="F2268" s="3">
        <v>135</v>
      </c>
      <c r="G2268" s="3">
        <v>2000.76715059859</v>
      </c>
      <c r="H2268" s="3">
        <v>2</v>
      </c>
      <c r="I2268" s="3">
        <v>1287.7233539666299</v>
      </c>
      <c r="J2268" s="3">
        <v>29</v>
      </c>
      <c r="K2268" s="3">
        <v>527.85613708410199</v>
      </c>
      <c r="L2268" s="3">
        <v>13</v>
      </c>
      <c r="M2268" s="3">
        <v>7</v>
      </c>
      <c r="N2268" s="3">
        <v>5</v>
      </c>
      <c r="O2268" s="3">
        <v>754</v>
      </c>
      <c r="P2268" s="3">
        <v>1</v>
      </c>
      <c r="Q2268" s="3">
        <v>6065.7688270948302</v>
      </c>
      <c r="R2268" s="3">
        <v>3</v>
      </c>
      <c r="S2268" s="3">
        <v>0</v>
      </c>
      <c r="T2268" s="3">
        <v>0</v>
      </c>
      <c r="U2268" s="3">
        <v>10089.382514327701</v>
      </c>
      <c r="V2268" s="3">
        <v>0</v>
      </c>
    </row>
    <row r="2269" spans="1:22" ht="21.75" customHeight="1" x14ac:dyDescent="0.3">
      <c r="A2269" s="3" t="s">
        <v>2295</v>
      </c>
      <c r="B2269" s="3">
        <v>30</v>
      </c>
      <c r="C2269" s="3" t="s">
        <v>31</v>
      </c>
      <c r="D2269" s="3" t="s">
        <v>26</v>
      </c>
      <c r="E2269" s="3">
        <v>46007.866380588901</v>
      </c>
      <c r="F2269" s="3">
        <v>47</v>
      </c>
      <c r="G2269" s="3">
        <v>2033.39154786473</v>
      </c>
      <c r="H2269" s="3">
        <v>2</v>
      </c>
      <c r="I2269" s="3">
        <v>848.13964031526803</v>
      </c>
      <c r="J2269" s="3">
        <v>35</v>
      </c>
      <c r="K2269" s="3">
        <v>413.30411471666002</v>
      </c>
      <c r="L2269" s="3">
        <v>47</v>
      </c>
      <c r="M2269" s="3">
        <v>16</v>
      </c>
      <c r="N2269" s="3">
        <v>6</v>
      </c>
      <c r="O2269" s="3">
        <v>456</v>
      </c>
      <c r="P2269" s="3">
        <v>0</v>
      </c>
      <c r="Q2269" s="3">
        <v>19114.123336948702</v>
      </c>
      <c r="R2269" s="3">
        <v>2</v>
      </c>
      <c r="S2269" s="3">
        <v>0</v>
      </c>
      <c r="T2269" s="3">
        <v>0</v>
      </c>
      <c r="U2269" s="3">
        <v>5397.7290386449604</v>
      </c>
      <c r="V2269" s="3">
        <v>1</v>
      </c>
    </row>
    <row r="2270" spans="1:22" ht="21.75" customHeight="1" x14ac:dyDescent="0.3">
      <c r="A2270" s="3" t="s">
        <v>2296</v>
      </c>
      <c r="B2270" s="3">
        <v>23</v>
      </c>
      <c r="C2270" s="3" t="s">
        <v>23</v>
      </c>
      <c r="D2270" s="3" t="s">
        <v>26</v>
      </c>
      <c r="E2270" s="3">
        <v>81845.565419794002</v>
      </c>
      <c r="F2270" s="3">
        <v>120</v>
      </c>
      <c r="G2270" s="3">
        <v>1145.493551518</v>
      </c>
      <c r="H2270" s="3">
        <v>10</v>
      </c>
      <c r="I2270" s="3">
        <v>1073.64762515405</v>
      </c>
      <c r="J2270" s="3">
        <v>27</v>
      </c>
      <c r="K2270" s="3">
        <v>435.99528881663099</v>
      </c>
      <c r="L2270" s="3">
        <v>71</v>
      </c>
      <c r="M2270" s="3">
        <v>16</v>
      </c>
      <c r="N2270" s="3">
        <v>7</v>
      </c>
      <c r="O2270" s="3">
        <v>531</v>
      </c>
      <c r="P2270" s="3">
        <v>1</v>
      </c>
      <c r="Q2270" s="3">
        <v>12909.259847584</v>
      </c>
      <c r="R2270" s="3">
        <v>4</v>
      </c>
      <c r="S2270" s="3">
        <v>0</v>
      </c>
      <c r="T2270" s="3">
        <v>0</v>
      </c>
      <c r="U2270" s="3">
        <v>2667.1070451664</v>
      </c>
      <c r="V2270" s="3">
        <v>1</v>
      </c>
    </row>
    <row r="2271" spans="1:22" ht="21.75" customHeight="1" x14ac:dyDescent="0.3">
      <c r="A2271" s="3" t="s">
        <v>2297</v>
      </c>
      <c r="B2271" s="3">
        <v>53</v>
      </c>
      <c r="C2271" s="3" t="s">
        <v>31</v>
      </c>
      <c r="D2271" s="3" t="s">
        <v>33</v>
      </c>
      <c r="E2271" s="3">
        <v>14742.0740966793</v>
      </c>
      <c r="F2271" s="3">
        <v>54</v>
      </c>
      <c r="G2271" s="3">
        <v>647.66357977237499</v>
      </c>
      <c r="H2271" s="3">
        <v>3</v>
      </c>
      <c r="I2271" s="3">
        <v>1309.36512720877</v>
      </c>
      <c r="J2271" s="3">
        <v>14</v>
      </c>
      <c r="K2271" s="3">
        <v>291.25135146309299</v>
      </c>
      <c r="L2271" s="3">
        <v>72</v>
      </c>
      <c r="M2271" s="3">
        <v>6</v>
      </c>
      <c r="N2271" s="3">
        <v>5</v>
      </c>
      <c r="O2271" s="3">
        <v>506</v>
      </c>
      <c r="P2271" s="3">
        <v>5</v>
      </c>
      <c r="Q2271" s="3">
        <v>148.697612450631</v>
      </c>
      <c r="R2271" s="3">
        <v>0</v>
      </c>
      <c r="S2271" s="3">
        <v>0</v>
      </c>
      <c r="T2271" s="3">
        <v>0</v>
      </c>
      <c r="U2271" s="3">
        <v>12363.086617189299</v>
      </c>
      <c r="V2271" s="3">
        <v>1</v>
      </c>
    </row>
    <row r="2272" spans="1:22" ht="21.75" customHeight="1" x14ac:dyDescent="0.3">
      <c r="A2272" s="3" t="s">
        <v>2298</v>
      </c>
      <c r="B2272" s="3">
        <v>57</v>
      </c>
      <c r="C2272" s="3" t="s">
        <v>28</v>
      </c>
      <c r="D2272" s="3" t="s">
        <v>33</v>
      </c>
      <c r="E2272" s="3">
        <v>52670.531456275698</v>
      </c>
      <c r="F2272" s="3">
        <v>201</v>
      </c>
      <c r="G2272" s="3">
        <v>1460.04302292335</v>
      </c>
      <c r="H2272" s="3">
        <v>0</v>
      </c>
      <c r="I2272" s="3">
        <v>1275.0144864409999</v>
      </c>
      <c r="J2272" s="3">
        <v>42</v>
      </c>
      <c r="K2272" s="3">
        <v>553.00129144912103</v>
      </c>
      <c r="L2272" s="3">
        <v>74</v>
      </c>
      <c r="M2272" s="3">
        <v>8</v>
      </c>
      <c r="N2272" s="3">
        <v>1</v>
      </c>
      <c r="O2272" s="3">
        <v>471</v>
      </c>
      <c r="P2272" s="3">
        <v>5</v>
      </c>
      <c r="Q2272" s="3">
        <v>0</v>
      </c>
      <c r="R2272" s="3">
        <v>6</v>
      </c>
      <c r="S2272" s="3">
        <v>0</v>
      </c>
      <c r="T2272" s="3">
        <v>0</v>
      </c>
      <c r="U2272" s="3">
        <v>6250.37189215334</v>
      </c>
      <c r="V2272" s="3">
        <v>1</v>
      </c>
    </row>
    <row r="2273" spans="1:22" ht="21.75" customHeight="1" x14ac:dyDescent="0.3">
      <c r="A2273" s="3" t="s">
        <v>2299</v>
      </c>
      <c r="B2273" s="3">
        <v>65</v>
      </c>
      <c r="C2273" s="3" t="s">
        <v>23</v>
      </c>
      <c r="D2273" s="3" t="s">
        <v>33</v>
      </c>
      <c r="E2273" s="3">
        <v>43986.394272285797</v>
      </c>
      <c r="F2273" s="3">
        <v>114</v>
      </c>
      <c r="G2273" s="3">
        <v>2193.7785405546101</v>
      </c>
      <c r="H2273" s="3">
        <v>0</v>
      </c>
      <c r="I2273" s="3">
        <v>665.14870873607595</v>
      </c>
      <c r="J2273" s="3">
        <v>32</v>
      </c>
      <c r="K2273" s="3">
        <v>188.53035398755301</v>
      </c>
      <c r="L2273" s="3">
        <v>62</v>
      </c>
      <c r="M2273" s="3">
        <v>3</v>
      </c>
      <c r="N2273" s="3">
        <v>1</v>
      </c>
      <c r="O2273" s="3">
        <v>711</v>
      </c>
      <c r="P2273" s="3">
        <v>2</v>
      </c>
      <c r="Q2273" s="3">
        <v>11088.7790535647</v>
      </c>
      <c r="R2273" s="3">
        <v>6</v>
      </c>
      <c r="S2273" s="3">
        <v>0</v>
      </c>
      <c r="T2273" s="3">
        <v>0</v>
      </c>
      <c r="U2273" s="3">
        <v>12748.9702951852</v>
      </c>
      <c r="V2273" s="3">
        <v>1</v>
      </c>
    </row>
    <row r="2274" spans="1:22" ht="21.75" customHeight="1" x14ac:dyDescent="0.3">
      <c r="A2274" s="3" t="s">
        <v>2300</v>
      </c>
      <c r="B2274" s="3">
        <v>23</v>
      </c>
      <c r="C2274" s="3" t="s">
        <v>28</v>
      </c>
      <c r="D2274" s="3" t="s">
        <v>24</v>
      </c>
      <c r="E2274" s="3">
        <v>40415.738286768799</v>
      </c>
      <c r="F2274" s="3">
        <v>137</v>
      </c>
      <c r="G2274" s="3">
        <v>1313.7861695260499</v>
      </c>
      <c r="H2274" s="3">
        <v>6</v>
      </c>
      <c r="I2274" s="3">
        <v>1162.75132451081</v>
      </c>
      <c r="J2274" s="3">
        <v>1</v>
      </c>
      <c r="K2274" s="3">
        <v>864.58667574009303</v>
      </c>
      <c r="L2274" s="3">
        <v>54</v>
      </c>
      <c r="M2274" s="3">
        <v>9</v>
      </c>
      <c r="N2274" s="3">
        <v>8</v>
      </c>
      <c r="O2274" s="3">
        <v>465</v>
      </c>
      <c r="P2274" s="3">
        <v>0</v>
      </c>
      <c r="Q2274" s="3">
        <v>8205.2115675670993</v>
      </c>
      <c r="R2274" s="3">
        <v>1</v>
      </c>
      <c r="S2274" s="3">
        <v>0</v>
      </c>
      <c r="T2274" s="3">
        <v>0</v>
      </c>
      <c r="U2274" s="3">
        <v>500</v>
      </c>
      <c r="V2274" s="3">
        <v>1</v>
      </c>
    </row>
    <row r="2275" spans="1:22" ht="21.75" customHeight="1" x14ac:dyDescent="0.3">
      <c r="A2275" s="3" t="s">
        <v>2301</v>
      </c>
      <c r="B2275" s="3">
        <v>57</v>
      </c>
      <c r="C2275" s="3" t="s">
        <v>23</v>
      </c>
      <c r="D2275" s="3" t="s">
        <v>26</v>
      </c>
      <c r="E2275" s="3">
        <v>61845.216360023398</v>
      </c>
      <c r="F2275" s="3">
        <v>157</v>
      </c>
      <c r="G2275" s="3">
        <v>1972.7630616439101</v>
      </c>
      <c r="H2275" s="3">
        <v>4</v>
      </c>
      <c r="I2275" s="3">
        <v>887.06990601651796</v>
      </c>
      <c r="J2275" s="3">
        <v>7</v>
      </c>
      <c r="K2275" s="3">
        <v>515.25540594958602</v>
      </c>
      <c r="L2275" s="3">
        <v>31</v>
      </c>
      <c r="M2275" s="3">
        <v>3</v>
      </c>
      <c r="N2275" s="3">
        <v>5</v>
      </c>
      <c r="O2275" s="3">
        <v>826</v>
      </c>
      <c r="P2275" s="3">
        <v>5</v>
      </c>
      <c r="Q2275" s="3">
        <v>12141.4047724221</v>
      </c>
      <c r="R2275" s="3">
        <v>1</v>
      </c>
      <c r="S2275" s="3">
        <v>0</v>
      </c>
      <c r="T2275" s="3">
        <v>0</v>
      </c>
      <c r="U2275" s="3">
        <v>11016.4709848688</v>
      </c>
      <c r="V2275" s="3">
        <v>0</v>
      </c>
    </row>
    <row r="2276" spans="1:22" ht="21.75" customHeight="1" x14ac:dyDescent="0.3">
      <c r="A2276" s="3" t="s">
        <v>2302</v>
      </c>
      <c r="B2276" s="3">
        <v>38</v>
      </c>
      <c r="C2276" s="3" t="s">
        <v>23</v>
      </c>
      <c r="D2276" s="3" t="s">
        <v>24</v>
      </c>
      <c r="E2276" s="3">
        <v>46136.828023066002</v>
      </c>
      <c r="F2276" s="3">
        <v>219</v>
      </c>
      <c r="G2276" s="3">
        <v>1478.20476372557</v>
      </c>
      <c r="H2276" s="3">
        <v>2</v>
      </c>
      <c r="I2276" s="3">
        <v>1191.03049920687</v>
      </c>
      <c r="J2276" s="3">
        <v>47</v>
      </c>
      <c r="K2276" s="3">
        <v>842.440865316437</v>
      </c>
      <c r="L2276" s="3">
        <v>35</v>
      </c>
      <c r="M2276" s="3">
        <v>4</v>
      </c>
      <c r="N2276" s="3">
        <v>5</v>
      </c>
      <c r="O2276" s="3">
        <v>804</v>
      </c>
      <c r="P2276" s="3">
        <v>5</v>
      </c>
      <c r="Q2276" s="3">
        <v>13454.992849841999</v>
      </c>
      <c r="R2276" s="3">
        <v>4</v>
      </c>
      <c r="S2276" s="3">
        <v>0</v>
      </c>
      <c r="T2276" s="3">
        <v>0</v>
      </c>
      <c r="U2276" s="3">
        <v>10633.573936753901</v>
      </c>
      <c r="V2276" s="3">
        <v>1</v>
      </c>
    </row>
    <row r="2277" spans="1:22" ht="21.75" customHeight="1" x14ac:dyDescent="0.3">
      <c r="A2277" s="3" t="s">
        <v>2303</v>
      </c>
      <c r="B2277" s="3">
        <v>25</v>
      </c>
      <c r="C2277" s="3" t="s">
        <v>23</v>
      </c>
      <c r="D2277" s="3" t="s">
        <v>26</v>
      </c>
      <c r="E2277" s="3">
        <v>13550.8399719221</v>
      </c>
      <c r="F2277" s="3">
        <v>216</v>
      </c>
      <c r="G2277" s="3">
        <v>257.47680025367299</v>
      </c>
      <c r="H2277" s="3">
        <v>8</v>
      </c>
      <c r="I2277" s="3">
        <v>999.02210424703298</v>
      </c>
      <c r="J2277" s="3">
        <v>32</v>
      </c>
      <c r="K2277" s="3">
        <v>723.31171124860805</v>
      </c>
      <c r="L2277" s="3">
        <v>74</v>
      </c>
      <c r="M2277" s="3">
        <v>1</v>
      </c>
      <c r="N2277" s="3">
        <v>0</v>
      </c>
      <c r="O2277" s="3">
        <v>843</v>
      </c>
      <c r="P2277" s="3">
        <v>4</v>
      </c>
      <c r="Q2277" s="3">
        <v>11923.900567492101</v>
      </c>
      <c r="R2277" s="3">
        <v>7</v>
      </c>
      <c r="S2277" s="3">
        <v>0</v>
      </c>
      <c r="T2277" s="3">
        <v>0</v>
      </c>
      <c r="U2277" s="3">
        <v>15279.4266016448</v>
      </c>
      <c r="V2277" s="3">
        <v>1</v>
      </c>
    </row>
    <row r="2278" spans="1:22" ht="21.75" customHeight="1" x14ac:dyDescent="0.3">
      <c r="A2278" s="3" t="s">
        <v>2304</v>
      </c>
      <c r="B2278" s="3">
        <v>53</v>
      </c>
      <c r="C2278" s="3" t="s">
        <v>31</v>
      </c>
      <c r="D2278" s="3" t="s">
        <v>24</v>
      </c>
      <c r="E2278" s="3">
        <v>21409.353531489502</v>
      </c>
      <c r="F2278" s="3">
        <v>114</v>
      </c>
      <c r="G2278" s="3">
        <v>325.53166434396701</v>
      </c>
      <c r="H2278" s="3">
        <v>4</v>
      </c>
      <c r="I2278" s="3">
        <v>896.48382661266601</v>
      </c>
      <c r="J2278" s="3">
        <v>34</v>
      </c>
      <c r="K2278" s="3">
        <v>482.67439818357798</v>
      </c>
      <c r="L2278" s="3">
        <v>56</v>
      </c>
      <c r="M2278" s="3">
        <v>14</v>
      </c>
      <c r="N2278" s="3">
        <v>7</v>
      </c>
      <c r="O2278" s="3">
        <v>851</v>
      </c>
      <c r="P2278" s="3">
        <v>2</v>
      </c>
      <c r="Q2278" s="3">
        <v>7316.0418464944896</v>
      </c>
      <c r="R2278" s="3">
        <v>0</v>
      </c>
      <c r="S2278" s="3">
        <v>0</v>
      </c>
      <c r="T2278" s="3">
        <v>0</v>
      </c>
      <c r="U2278" s="3">
        <v>6213.0421605935499</v>
      </c>
      <c r="V2278" s="3">
        <v>0</v>
      </c>
    </row>
    <row r="2279" spans="1:22" ht="21.75" customHeight="1" x14ac:dyDescent="0.3">
      <c r="A2279" s="3" t="s">
        <v>2305</v>
      </c>
      <c r="B2279" s="3">
        <v>37</v>
      </c>
      <c r="C2279" s="3" t="s">
        <v>28</v>
      </c>
      <c r="D2279" s="3" t="s">
        <v>26</v>
      </c>
      <c r="E2279" s="3">
        <v>62996.485250416001</v>
      </c>
      <c r="F2279" s="3">
        <v>15</v>
      </c>
      <c r="G2279" s="3">
        <v>2749.97879632067</v>
      </c>
      <c r="H2279" s="3">
        <v>9</v>
      </c>
      <c r="I2279" s="3">
        <v>951.89022812122403</v>
      </c>
      <c r="J2279" s="3">
        <v>17</v>
      </c>
      <c r="K2279" s="3">
        <v>611.48908146689303</v>
      </c>
      <c r="L2279" s="3">
        <v>43</v>
      </c>
      <c r="M2279" s="3">
        <v>8</v>
      </c>
      <c r="N2279" s="3">
        <v>7</v>
      </c>
      <c r="O2279" s="3">
        <v>375</v>
      </c>
      <c r="P2279" s="3">
        <v>2</v>
      </c>
      <c r="Q2279" s="3">
        <v>17828.423421351399</v>
      </c>
      <c r="R2279" s="3">
        <v>4</v>
      </c>
      <c r="S2279" s="3">
        <v>0</v>
      </c>
      <c r="T2279" s="3">
        <v>0</v>
      </c>
      <c r="U2279" s="3">
        <v>7889.3325443201902</v>
      </c>
      <c r="V2279" s="3">
        <v>1</v>
      </c>
    </row>
    <row r="2280" spans="1:22" ht="21.75" customHeight="1" x14ac:dyDescent="0.3">
      <c r="A2280" s="3" t="s">
        <v>2306</v>
      </c>
      <c r="B2280" s="3">
        <v>32</v>
      </c>
      <c r="C2280" s="3" t="s">
        <v>28</v>
      </c>
      <c r="D2280" s="3" t="s">
        <v>33</v>
      </c>
      <c r="E2280" s="3">
        <v>20529.897675366901</v>
      </c>
      <c r="F2280" s="3">
        <v>19</v>
      </c>
      <c r="G2280" s="3">
        <v>565.97989687535403</v>
      </c>
      <c r="H2280" s="3">
        <v>2</v>
      </c>
      <c r="I2280" s="3">
        <v>889.33328461362601</v>
      </c>
      <c r="J2280" s="3">
        <v>25</v>
      </c>
      <c r="K2280" s="3">
        <v>393.46082082062298</v>
      </c>
      <c r="L2280" s="3">
        <v>33</v>
      </c>
      <c r="M2280" s="3">
        <v>8</v>
      </c>
      <c r="N2280" s="3">
        <v>3</v>
      </c>
      <c r="O2280" s="3">
        <v>511</v>
      </c>
      <c r="P2280" s="3">
        <v>2</v>
      </c>
      <c r="Q2280" s="3">
        <v>5011.95871849384</v>
      </c>
      <c r="R2280" s="3">
        <v>0</v>
      </c>
      <c r="S2280" s="3">
        <v>0</v>
      </c>
      <c r="T2280" s="3">
        <v>0</v>
      </c>
      <c r="U2280" s="3">
        <v>15173.797926806301</v>
      </c>
      <c r="V2280" s="3">
        <v>1</v>
      </c>
    </row>
    <row r="2281" spans="1:22" ht="21.75" customHeight="1" x14ac:dyDescent="0.3">
      <c r="A2281" s="3" t="s">
        <v>2307</v>
      </c>
      <c r="B2281" s="3">
        <v>60</v>
      </c>
      <c r="C2281" s="3" t="s">
        <v>28</v>
      </c>
      <c r="D2281" s="3" t="s">
        <v>33</v>
      </c>
      <c r="E2281" s="3">
        <v>63478.781261254</v>
      </c>
      <c r="F2281" s="3">
        <v>235</v>
      </c>
      <c r="G2281" s="3">
        <v>989.92610311389797</v>
      </c>
      <c r="H2281" s="3">
        <v>8</v>
      </c>
      <c r="I2281" s="3">
        <v>903.01656579777898</v>
      </c>
      <c r="J2281" s="3">
        <v>47</v>
      </c>
      <c r="K2281" s="3">
        <v>475.93625117792601</v>
      </c>
      <c r="L2281" s="3">
        <v>50</v>
      </c>
      <c r="M2281" s="3">
        <v>0</v>
      </c>
      <c r="N2281" s="3">
        <v>6</v>
      </c>
      <c r="O2281" s="3">
        <v>321</v>
      </c>
      <c r="P2281" s="3">
        <v>0</v>
      </c>
      <c r="Q2281" s="3">
        <v>19300.9472265076</v>
      </c>
      <c r="R2281" s="3">
        <v>6</v>
      </c>
      <c r="S2281" s="3">
        <v>1</v>
      </c>
      <c r="T2281" s="3">
        <v>0</v>
      </c>
      <c r="U2281" s="3">
        <v>14284.487771695</v>
      </c>
      <c r="V2281" s="3">
        <v>1</v>
      </c>
    </row>
    <row r="2282" spans="1:22" ht="21.75" customHeight="1" x14ac:dyDescent="0.3">
      <c r="A2282" s="3" t="s">
        <v>2308</v>
      </c>
      <c r="B2282" s="3">
        <v>42</v>
      </c>
      <c r="C2282" s="3" t="s">
        <v>23</v>
      </c>
      <c r="D2282" s="3" t="s">
        <v>33</v>
      </c>
      <c r="E2282" s="3">
        <v>52245.922782400798</v>
      </c>
      <c r="F2282" s="3">
        <v>46</v>
      </c>
      <c r="G2282" s="3">
        <v>2234.0696383535501</v>
      </c>
      <c r="H2282" s="3">
        <v>0</v>
      </c>
      <c r="I2282" s="3">
        <v>744.40867379633198</v>
      </c>
      <c r="J2282" s="3">
        <v>20</v>
      </c>
      <c r="K2282" s="3">
        <v>305.975056928941</v>
      </c>
      <c r="L2282" s="3">
        <v>68</v>
      </c>
      <c r="M2282" s="3">
        <v>11</v>
      </c>
      <c r="N2282" s="3">
        <v>8</v>
      </c>
      <c r="O2282" s="3">
        <v>453</v>
      </c>
      <c r="P2282" s="3">
        <v>3</v>
      </c>
      <c r="Q2282" s="3">
        <v>15496.3273952743</v>
      </c>
      <c r="R2282" s="3">
        <v>6</v>
      </c>
      <c r="S2282" s="3">
        <v>0</v>
      </c>
      <c r="T2282" s="3">
        <v>0</v>
      </c>
      <c r="U2282" s="3">
        <v>5600.2520337293599</v>
      </c>
      <c r="V2282" s="3">
        <v>1</v>
      </c>
    </row>
    <row r="2283" spans="1:22" ht="21.75" customHeight="1" x14ac:dyDescent="0.3">
      <c r="A2283" s="3" t="s">
        <v>2309</v>
      </c>
      <c r="B2283" s="3">
        <v>38</v>
      </c>
      <c r="C2283" s="3" t="s">
        <v>31</v>
      </c>
      <c r="D2283" s="3" t="s">
        <v>24</v>
      </c>
      <c r="E2283" s="3">
        <v>46934.878427135598</v>
      </c>
      <c r="F2283" s="3">
        <v>143</v>
      </c>
      <c r="G2283" s="3">
        <v>545.96438899712098</v>
      </c>
      <c r="H2283" s="3">
        <v>8</v>
      </c>
      <c r="I2283" s="3">
        <v>711.896480787369</v>
      </c>
      <c r="J2283" s="3">
        <v>27</v>
      </c>
      <c r="K2283" s="3">
        <v>916.40771329069901</v>
      </c>
      <c r="L2283" s="3">
        <v>9</v>
      </c>
      <c r="M2283" s="3">
        <v>12</v>
      </c>
      <c r="N2283" s="3">
        <v>0</v>
      </c>
      <c r="O2283" s="3">
        <v>723</v>
      </c>
      <c r="P2283" s="3">
        <v>1</v>
      </c>
      <c r="Q2283" s="3">
        <v>8057.1712314945999</v>
      </c>
      <c r="R2283" s="3">
        <v>3</v>
      </c>
      <c r="S2283" s="3">
        <v>0</v>
      </c>
      <c r="T2283" s="3">
        <v>0</v>
      </c>
      <c r="U2283" s="3">
        <v>3438.3018590154702</v>
      </c>
      <c r="V2283" s="3">
        <v>0</v>
      </c>
    </row>
    <row r="2284" spans="1:22" ht="21.75" customHeight="1" x14ac:dyDescent="0.3">
      <c r="A2284" s="3" t="s">
        <v>2310</v>
      </c>
      <c r="B2284" s="3">
        <v>64</v>
      </c>
      <c r="C2284" s="3" t="s">
        <v>23</v>
      </c>
      <c r="D2284" s="3" t="s">
        <v>33</v>
      </c>
      <c r="E2284" s="3">
        <v>48533.464882431101</v>
      </c>
      <c r="F2284" s="3">
        <v>220</v>
      </c>
      <c r="G2284" s="3">
        <v>953.18983199558602</v>
      </c>
      <c r="H2284" s="3">
        <v>4</v>
      </c>
      <c r="I2284" s="3">
        <v>1417.1112252804301</v>
      </c>
      <c r="J2284" s="3">
        <v>19</v>
      </c>
      <c r="K2284" s="3">
        <v>547.01944864113398</v>
      </c>
      <c r="L2284" s="3">
        <v>11</v>
      </c>
      <c r="M2284" s="3">
        <v>19</v>
      </c>
      <c r="N2284" s="3">
        <v>4</v>
      </c>
      <c r="O2284" s="3">
        <v>591</v>
      </c>
      <c r="P2284" s="3">
        <v>1</v>
      </c>
      <c r="Q2284" s="3">
        <v>14640.9266886847</v>
      </c>
      <c r="R2284" s="3">
        <v>1</v>
      </c>
      <c r="S2284" s="3">
        <v>0</v>
      </c>
      <c r="T2284" s="3">
        <v>0</v>
      </c>
      <c r="U2284" s="3">
        <v>8601.1485258702905</v>
      </c>
      <c r="V2284" s="3">
        <v>0</v>
      </c>
    </row>
    <row r="2285" spans="1:22" ht="21.75" customHeight="1" x14ac:dyDescent="0.3">
      <c r="A2285" s="3" t="s">
        <v>2311</v>
      </c>
      <c r="B2285" s="3">
        <v>30</v>
      </c>
      <c r="C2285" s="3" t="s">
        <v>28</v>
      </c>
      <c r="D2285" s="3" t="s">
        <v>26</v>
      </c>
      <c r="E2285" s="3">
        <v>59265.644363241503</v>
      </c>
      <c r="F2285" s="3">
        <v>75</v>
      </c>
      <c r="G2285" s="3">
        <v>1330.68253539839</v>
      </c>
      <c r="H2285" s="3">
        <v>5</v>
      </c>
      <c r="I2285" s="3">
        <v>967.13476888891398</v>
      </c>
      <c r="J2285" s="3">
        <v>44</v>
      </c>
      <c r="K2285" s="3">
        <v>711.56991024029696</v>
      </c>
      <c r="L2285" s="3">
        <v>40</v>
      </c>
      <c r="M2285" s="3">
        <v>12</v>
      </c>
      <c r="N2285" s="3">
        <v>7</v>
      </c>
      <c r="O2285" s="3">
        <v>709</v>
      </c>
      <c r="P2285" s="3">
        <v>5</v>
      </c>
      <c r="Q2285" s="3">
        <v>9861.3897001481491</v>
      </c>
      <c r="R2285" s="3">
        <v>7</v>
      </c>
      <c r="S2285" s="3">
        <v>0</v>
      </c>
      <c r="T2285" s="3">
        <v>0</v>
      </c>
      <c r="U2285" s="3">
        <v>12631.4304275673</v>
      </c>
      <c r="V2285" s="3">
        <v>1</v>
      </c>
    </row>
    <row r="2286" spans="1:22" ht="21.75" customHeight="1" x14ac:dyDescent="0.3">
      <c r="A2286" s="3" t="s">
        <v>2312</v>
      </c>
      <c r="B2286" s="3">
        <v>20</v>
      </c>
      <c r="C2286" s="3" t="s">
        <v>31</v>
      </c>
      <c r="D2286" s="3" t="s">
        <v>24</v>
      </c>
      <c r="E2286" s="3">
        <v>28805.2524750841</v>
      </c>
      <c r="F2286" s="3">
        <v>7</v>
      </c>
      <c r="G2286" s="3">
        <v>1226.1608568598799</v>
      </c>
      <c r="H2286" s="3">
        <v>1</v>
      </c>
      <c r="I2286" s="3">
        <v>599.34327721901002</v>
      </c>
      <c r="J2286" s="3">
        <v>19</v>
      </c>
      <c r="K2286" s="3">
        <v>390.53283282332302</v>
      </c>
      <c r="L2286" s="3">
        <v>2</v>
      </c>
      <c r="M2286" s="3">
        <v>13</v>
      </c>
      <c r="N2286" s="3">
        <v>6</v>
      </c>
      <c r="O2286" s="3">
        <v>892</v>
      </c>
      <c r="P2286" s="3">
        <v>4</v>
      </c>
      <c r="Q2286" s="3">
        <v>20198.937925668401</v>
      </c>
      <c r="R2286" s="3">
        <v>2</v>
      </c>
      <c r="S2286" s="3">
        <v>0</v>
      </c>
      <c r="T2286" s="3">
        <v>0</v>
      </c>
      <c r="U2286" s="3">
        <v>11160.9341836738</v>
      </c>
      <c r="V2286" s="3">
        <v>0</v>
      </c>
    </row>
    <row r="2287" spans="1:22" ht="21.75" customHeight="1" x14ac:dyDescent="0.3">
      <c r="A2287" s="3" t="s">
        <v>2313</v>
      </c>
      <c r="B2287" s="3">
        <v>43</v>
      </c>
      <c r="C2287" s="3" t="s">
        <v>31</v>
      </c>
      <c r="D2287" s="3" t="s">
        <v>26</v>
      </c>
      <c r="E2287" s="3">
        <v>50761.239691959097</v>
      </c>
      <c r="F2287" s="3">
        <v>233</v>
      </c>
      <c r="G2287" s="3">
        <v>723.58103889094798</v>
      </c>
      <c r="H2287" s="3">
        <v>7</v>
      </c>
      <c r="I2287" s="3">
        <v>702.90389899962497</v>
      </c>
      <c r="J2287" s="3">
        <v>3</v>
      </c>
      <c r="K2287" s="3">
        <v>894.44425637076597</v>
      </c>
      <c r="L2287" s="3">
        <v>64</v>
      </c>
      <c r="M2287" s="3">
        <v>9</v>
      </c>
      <c r="N2287" s="3">
        <v>9</v>
      </c>
      <c r="O2287" s="3">
        <v>420</v>
      </c>
      <c r="P2287" s="3">
        <v>3</v>
      </c>
      <c r="Q2287" s="3">
        <v>8182.4439951806098</v>
      </c>
      <c r="R2287" s="3">
        <v>3</v>
      </c>
      <c r="S2287" s="3">
        <v>0</v>
      </c>
      <c r="T2287" s="3">
        <v>0</v>
      </c>
      <c r="U2287" s="3">
        <v>7529.2963579450197</v>
      </c>
      <c r="V2287" s="3">
        <v>1</v>
      </c>
    </row>
    <row r="2288" spans="1:22" ht="21.75" customHeight="1" x14ac:dyDescent="0.3">
      <c r="A2288" s="3" t="s">
        <v>2314</v>
      </c>
      <c r="B2288" s="3">
        <v>26</v>
      </c>
      <c r="C2288" s="3" t="s">
        <v>31</v>
      </c>
      <c r="D2288" s="3" t="s">
        <v>24</v>
      </c>
      <c r="E2288" s="3">
        <v>29488.949706537202</v>
      </c>
      <c r="F2288" s="3">
        <v>35</v>
      </c>
      <c r="G2288" s="3">
        <v>1345.1858326493</v>
      </c>
      <c r="H2288" s="3">
        <v>2</v>
      </c>
      <c r="I2288" s="3">
        <v>1169.69045870678</v>
      </c>
      <c r="J2288" s="3">
        <v>35</v>
      </c>
      <c r="K2288" s="3">
        <v>318.847212459677</v>
      </c>
      <c r="L2288" s="3">
        <v>39</v>
      </c>
      <c r="M2288" s="3">
        <v>16</v>
      </c>
      <c r="N2288" s="3">
        <v>3</v>
      </c>
      <c r="O2288" s="3">
        <v>810</v>
      </c>
      <c r="P2288" s="3">
        <v>2</v>
      </c>
      <c r="Q2288" s="3">
        <v>16827.371691312401</v>
      </c>
      <c r="R2288" s="3">
        <v>2</v>
      </c>
      <c r="S2288" s="3">
        <v>0</v>
      </c>
      <c r="T2288" s="3">
        <v>0</v>
      </c>
      <c r="U2288" s="3">
        <v>17906.759088830899</v>
      </c>
      <c r="V2288" s="3">
        <v>0</v>
      </c>
    </row>
    <row r="2289" spans="1:22" ht="21.75" customHeight="1" x14ac:dyDescent="0.3">
      <c r="A2289" s="3" t="s">
        <v>2315</v>
      </c>
      <c r="B2289" s="3">
        <v>44</v>
      </c>
      <c r="C2289" s="3" t="s">
        <v>28</v>
      </c>
      <c r="D2289" s="3" t="s">
        <v>26</v>
      </c>
      <c r="E2289" s="3">
        <v>52945.605968051597</v>
      </c>
      <c r="F2289" s="3">
        <v>134</v>
      </c>
      <c r="G2289" s="3">
        <v>2043.2680198325199</v>
      </c>
      <c r="H2289" s="3">
        <v>0</v>
      </c>
      <c r="I2289" s="3">
        <v>542.334651468983</v>
      </c>
      <c r="J2289" s="3">
        <v>33</v>
      </c>
      <c r="K2289" s="3">
        <v>471.263996219479</v>
      </c>
      <c r="L2289" s="3">
        <v>64</v>
      </c>
      <c r="M2289" s="3">
        <v>16</v>
      </c>
      <c r="N2289" s="3">
        <v>2</v>
      </c>
      <c r="O2289" s="3">
        <v>811</v>
      </c>
      <c r="P2289" s="3">
        <v>1</v>
      </c>
      <c r="Q2289" s="3">
        <v>4401.7717881301696</v>
      </c>
      <c r="R2289" s="3">
        <v>4</v>
      </c>
      <c r="S2289" s="3">
        <v>0</v>
      </c>
      <c r="T2289" s="3">
        <v>0</v>
      </c>
      <c r="U2289" s="3">
        <v>6723.1246389411199</v>
      </c>
      <c r="V2289" s="3">
        <v>1</v>
      </c>
    </row>
    <row r="2290" spans="1:22" ht="21.75" customHeight="1" x14ac:dyDescent="0.3">
      <c r="A2290" s="3" t="s">
        <v>2316</v>
      </c>
      <c r="B2290" s="3">
        <v>40</v>
      </c>
      <c r="C2290" s="3" t="s">
        <v>31</v>
      </c>
      <c r="D2290" s="3" t="s">
        <v>26</v>
      </c>
      <c r="E2290" s="3">
        <v>61636.582151570299</v>
      </c>
      <c r="F2290" s="3">
        <v>222</v>
      </c>
      <c r="G2290" s="3">
        <v>1401.67803649488</v>
      </c>
      <c r="H2290" s="3">
        <v>6</v>
      </c>
      <c r="I2290" s="3">
        <v>281.290311366146</v>
      </c>
      <c r="J2290" s="3">
        <v>44</v>
      </c>
      <c r="K2290" s="3">
        <v>382.23979659345298</v>
      </c>
      <c r="L2290" s="3">
        <v>76</v>
      </c>
      <c r="M2290" s="3">
        <v>13</v>
      </c>
      <c r="N2290" s="3">
        <v>0</v>
      </c>
      <c r="O2290" s="3">
        <v>684</v>
      </c>
      <c r="P2290" s="3">
        <v>0</v>
      </c>
      <c r="Q2290" s="3">
        <v>14027.9751414402</v>
      </c>
      <c r="R2290" s="3">
        <v>1</v>
      </c>
      <c r="S2290" s="3">
        <v>0</v>
      </c>
      <c r="T2290" s="3">
        <v>0</v>
      </c>
      <c r="U2290" s="3">
        <v>9936.9444939748901</v>
      </c>
      <c r="V2290" s="3">
        <v>0</v>
      </c>
    </row>
    <row r="2291" spans="1:22" ht="21.75" customHeight="1" x14ac:dyDescent="0.3">
      <c r="A2291" s="3" t="s">
        <v>2317</v>
      </c>
      <c r="B2291" s="3">
        <v>34</v>
      </c>
      <c r="C2291" s="3" t="s">
        <v>31</v>
      </c>
      <c r="D2291" s="3" t="s">
        <v>24</v>
      </c>
      <c r="E2291" s="3">
        <v>52987.0255306217</v>
      </c>
      <c r="F2291" s="3">
        <v>156</v>
      </c>
      <c r="G2291" s="3">
        <v>973.22550214498904</v>
      </c>
      <c r="H2291" s="3">
        <v>11</v>
      </c>
      <c r="I2291" s="3">
        <v>307.042800789284</v>
      </c>
      <c r="J2291" s="3">
        <v>12</v>
      </c>
      <c r="K2291" s="3">
        <v>568.73019683804796</v>
      </c>
      <c r="L2291" s="3">
        <v>78</v>
      </c>
      <c r="M2291" s="3">
        <v>16</v>
      </c>
      <c r="N2291" s="3">
        <v>2</v>
      </c>
      <c r="O2291" s="3">
        <v>533</v>
      </c>
      <c r="P2291" s="3">
        <v>2</v>
      </c>
      <c r="Q2291" s="3">
        <v>13791.342545666001</v>
      </c>
      <c r="R2291" s="3">
        <v>6</v>
      </c>
      <c r="S2291" s="3">
        <v>0</v>
      </c>
      <c r="T2291" s="3">
        <v>0</v>
      </c>
      <c r="U2291" s="3">
        <v>2852.7399329403402</v>
      </c>
      <c r="V2291" s="3">
        <v>1</v>
      </c>
    </row>
    <row r="2292" spans="1:22" ht="21.75" customHeight="1" x14ac:dyDescent="0.3">
      <c r="A2292" s="3" t="s">
        <v>2318</v>
      </c>
      <c r="B2292" s="3">
        <v>20</v>
      </c>
      <c r="C2292" s="3" t="s">
        <v>23</v>
      </c>
      <c r="D2292" s="3" t="s">
        <v>24</v>
      </c>
      <c r="E2292" s="3">
        <v>60954.8389507506</v>
      </c>
      <c r="F2292" s="3">
        <v>70</v>
      </c>
      <c r="G2292" s="3">
        <v>2256.8781191027401</v>
      </c>
      <c r="H2292" s="3">
        <v>2</v>
      </c>
      <c r="I2292" s="3">
        <v>194.85853992832401</v>
      </c>
      <c r="J2292" s="3">
        <v>30</v>
      </c>
      <c r="K2292" s="3">
        <v>327.27992156946499</v>
      </c>
      <c r="L2292" s="3">
        <v>70</v>
      </c>
      <c r="M2292" s="3">
        <v>18</v>
      </c>
      <c r="N2292" s="3">
        <v>1</v>
      </c>
      <c r="O2292" s="3">
        <v>517</v>
      </c>
      <c r="P2292" s="3">
        <v>2</v>
      </c>
      <c r="Q2292" s="3">
        <v>15811.7141783935</v>
      </c>
      <c r="R2292" s="3">
        <v>2</v>
      </c>
      <c r="S2292" s="3">
        <v>1</v>
      </c>
      <c r="T2292" s="3">
        <v>0</v>
      </c>
      <c r="U2292" s="3">
        <v>5064.2267588847999</v>
      </c>
      <c r="V2292" s="3">
        <v>1</v>
      </c>
    </row>
    <row r="2293" spans="1:22" ht="21.75" customHeight="1" x14ac:dyDescent="0.3">
      <c r="A2293" s="3" t="s">
        <v>2319</v>
      </c>
      <c r="B2293" s="3">
        <v>31</v>
      </c>
      <c r="C2293" s="3" t="s">
        <v>23</v>
      </c>
      <c r="D2293" s="3" t="s">
        <v>33</v>
      </c>
      <c r="E2293" s="3">
        <v>37399.732968320801</v>
      </c>
      <c r="F2293" s="3">
        <v>18</v>
      </c>
      <c r="G2293" s="3">
        <v>2865.1668742379902</v>
      </c>
      <c r="H2293" s="3">
        <v>3</v>
      </c>
      <c r="I2293" s="3">
        <v>345.41479960743999</v>
      </c>
      <c r="J2293" s="3">
        <v>38</v>
      </c>
      <c r="K2293" s="3">
        <v>647.648320179655</v>
      </c>
      <c r="L2293" s="3">
        <v>29</v>
      </c>
      <c r="M2293" s="3">
        <v>2</v>
      </c>
      <c r="N2293" s="3">
        <v>4</v>
      </c>
      <c r="O2293" s="3">
        <v>715</v>
      </c>
      <c r="P2293" s="3">
        <v>5</v>
      </c>
      <c r="Q2293" s="3">
        <v>14961.140308841899</v>
      </c>
      <c r="R2293" s="3">
        <v>5</v>
      </c>
      <c r="S2293" s="3">
        <v>0</v>
      </c>
      <c r="T2293" s="3">
        <v>0</v>
      </c>
      <c r="U2293" s="3">
        <v>8167.4090414822304</v>
      </c>
      <c r="V2293" s="3">
        <v>1</v>
      </c>
    </row>
    <row r="2294" spans="1:22" ht="21.75" customHeight="1" x14ac:dyDescent="0.3">
      <c r="A2294" s="3" t="s">
        <v>2320</v>
      </c>
      <c r="B2294" s="3">
        <v>26</v>
      </c>
      <c r="C2294" s="3" t="s">
        <v>31</v>
      </c>
      <c r="D2294" s="3" t="s">
        <v>33</v>
      </c>
      <c r="E2294" s="3">
        <v>48880.759022229598</v>
      </c>
      <c r="F2294" s="3">
        <v>231</v>
      </c>
      <c r="G2294" s="3">
        <v>2264.1127095740599</v>
      </c>
      <c r="H2294" s="3">
        <v>4</v>
      </c>
      <c r="I2294" s="3">
        <v>386.69692106971598</v>
      </c>
      <c r="J2294" s="3">
        <v>6</v>
      </c>
      <c r="K2294" s="3">
        <v>565.78858625490795</v>
      </c>
      <c r="L2294" s="3">
        <v>71</v>
      </c>
      <c r="M2294" s="3">
        <v>3</v>
      </c>
      <c r="N2294" s="3">
        <v>0</v>
      </c>
      <c r="O2294" s="3">
        <v>761</v>
      </c>
      <c r="P2294" s="3">
        <v>3</v>
      </c>
      <c r="Q2294" s="3">
        <v>10173.116170450099</v>
      </c>
      <c r="R2294" s="3">
        <v>4</v>
      </c>
      <c r="S2294" s="3">
        <v>0</v>
      </c>
      <c r="T2294" s="3">
        <v>0</v>
      </c>
      <c r="U2294" s="3">
        <v>10493.7676389508</v>
      </c>
      <c r="V2294" s="3">
        <v>1</v>
      </c>
    </row>
    <row r="2295" spans="1:22" ht="21.75" customHeight="1" x14ac:dyDescent="0.3">
      <c r="A2295" s="3" t="s">
        <v>2321</v>
      </c>
      <c r="B2295" s="3">
        <v>34</v>
      </c>
      <c r="C2295" s="3" t="s">
        <v>31</v>
      </c>
      <c r="D2295" s="3" t="s">
        <v>26</v>
      </c>
      <c r="E2295" s="3">
        <v>45716.435363751902</v>
      </c>
      <c r="F2295" s="3">
        <v>152</v>
      </c>
      <c r="G2295" s="3">
        <v>601.38531806464596</v>
      </c>
      <c r="H2295" s="3">
        <v>0</v>
      </c>
      <c r="I2295" s="3">
        <v>1284.83308286285</v>
      </c>
      <c r="J2295" s="3">
        <v>16</v>
      </c>
      <c r="K2295" s="3">
        <v>460.22790429576401</v>
      </c>
      <c r="L2295" s="3">
        <v>66</v>
      </c>
      <c r="M2295" s="3">
        <v>10</v>
      </c>
      <c r="N2295" s="3">
        <v>3</v>
      </c>
      <c r="O2295" s="3">
        <v>638</v>
      </c>
      <c r="P2295" s="3">
        <v>5</v>
      </c>
      <c r="Q2295" s="3">
        <v>358.01142422572798</v>
      </c>
      <c r="R2295" s="3">
        <v>0</v>
      </c>
      <c r="S2295" s="3">
        <v>0</v>
      </c>
      <c r="T2295" s="3">
        <v>0</v>
      </c>
      <c r="U2295" s="3">
        <v>500</v>
      </c>
      <c r="V2295" s="3">
        <v>0</v>
      </c>
    </row>
    <row r="2296" spans="1:22" ht="21.75" customHeight="1" x14ac:dyDescent="0.3">
      <c r="A2296" s="3" t="s">
        <v>2322</v>
      </c>
      <c r="B2296" s="3">
        <v>40</v>
      </c>
      <c r="C2296" s="3" t="s">
        <v>23</v>
      </c>
      <c r="D2296" s="3" t="s">
        <v>26</v>
      </c>
      <c r="E2296" s="3">
        <v>44538.091031534197</v>
      </c>
      <c r="F2296" s="3">
        <v>38</v>
      </c>
      <c r="G2296" s="3">
        <v>622.61851993184905</v>
      </c>
      <c r="H2296" s="3">
        <v>10</v>
      </c>
      <c r="I2296" s="3">
        <v>783.83727556925601</v>
      </c>
      <c r="J2296" s="3">
        <v>41</v>
      </c>
      <c r="K2296" s="3">
        <v>233.623606710719</v>
      </c>
      <c r="L2296" s="3">
        <v>78</v>
      </c>
      <c r="M2296" s="3">
        <v>15</v>
      </c>
      <c r="N2296" s="3">
        <v>7</v>
      </c>
      <c r="O2296" s="3">
        <v>870</v>
      </c>
      <c r="P2296" s="3">
        <v>3</v>
      </c>
      <c r="Q2296" s="3">
        <v>3945.10115886843</v>
      </c>
      <c r="R2296" s="3">
        <v>3</v>
      </c>
      <c r="S2296" s="3">
        <v>0</v>
      </c>
      <c r="T2296" s="3">
        <v>0</v>
      </c>
      <c r="U2296" s="3">
        <v>4534.7164089026901</v>
      </c>
      <c r="V2296" s="3">
        <v>0</v>
      </c>
    </row>
    <row r="2297" spans="1:22" ht="21.75" customHeight="1" x14ac:dyDescent="0.3">
      <c r="A2297" s="3" t="s">
        <v>2323</v>
      </c>
      <c r="B2297" s="3">
        <v>38</v>
      </c>
      <c r="C2297" s="3" t="s">
        <v>23</v>
      </c>
      <c r="D2297" s="3" t="s">
        <v>26</v>
      </c>
      <c r="E2297" s="3">
        <v>35588.459039866</v>
      </c>
      <c r="F2297" s="3">
        <v>104</v>
      </c>
      <c r="G2297" s="3">
        <v>1849.5971825921499</v>
      </c>
      <c r="H2297" s="3">
        <v>10</v>
      </c>
      <c r="I2297" s="3">
        <v>672.85776130214902</v>
      </c>
      <c r="J2297" s="3">
        <v>11</v>
      </c>
      <c r="K2297" s="3">
        <v>479.79038840366599</v>
      </c>
      <c r="L2297" s="3">
        <v>42</v>
      </c>
      <c r="M2297" s="3">
        <v>12</v>
      </c>
      <c r="N2297" s="3">
        <v>8</v>
      </c>
      <c r="O2297" s="3">
        <v>876</v>
      </c>
      <c r="P2297" s="3">
        <v>5</v>
      </c>
      <c r="Q2297" s="3">
        <v>0</v>
      </c>
      <c r="R2297" s="3">
        <v>0</v>
      </c>
      <c r="S2297" s="3">
        <v>0</v>
      </c>
      <c r="T2297" s="3">
        <v>0</v>
      </c>
      <c r="U2297" s="3">
        <v>500</v>
      </c>
      <c r="V2297" s="3">
        <v>0</v>
      </c>
    </row>
    <row r="2298" spans="1:22" ht="21.75" customHeight="1" x14ac:dyDescent="0.3">
      <c r="A2298" s="3" t="s">
        <v>2324</v>
      </c>
      <c r="B2298" s="3">
        <v>48</v>
      </c>
      <c r="C2298" s="3" t="s">
        <v>23</v>
      </c>
      <c r="D2298" s="3" t="s">
        <v>24</v>
      </c>
      <c r="E2298" s="3">
        <v>42227.194110351003</v>
      </c>
      <c r="F2298" s="3">
        <v>188</v>
      </c>
      <c r="G2298" s="3">
        <v>1636.83674394323</v>
      </c>
      <c r="H2298" s="3">
        <v>8</v>
      </c>
      <c r="I2298" s="3">
        <v>294.80542794349901</v>
      </c>
      <c r="J2298" s="3">
        <v>29</v>
      </c>
      <c r="K2298" s="3">
        <v>473.66468093497002</v>
      </c>
      <c r="L2298" s="3">
        <v>52</v>
      </c>
      <c r="M2298" s="3">
        <v>17</v>
      </c>
      <c r="N2298" s="3">
        <v>0</v>
      </c>
      <c r="O2298" s="3">
        <v>545</v>
      </c>
      <c r="P2298" s="3">
        <v>1</v>
      </c>
      <c r="Q2298" s="3">
        <v>10389.838291332901</v>
      </c>
      <c r="R2298" s="3">
        <v>6</v>
      </c>
      <c r="S2298" s="3">
        <v>0</v>
      </c>
      <c r="T2298" s="3">
        <v>0</v>
      </c>
      <c r="U2298" s="3">
        <v>625.33855225903301</v>
      </c>
      <c r="V2298" s="3">
        <v>1</v>
      </c>
    </row>
    <row r="2299" spans="1:22" ht="21.75" customHeight="1" x14ac:dyDescent="0.3">
      <c r="A2299" s="3" t="s">
        <v>2325</v>
      </c>
      <c r="B2299" s="3">
        <v>44</v>
      </c>
      <c r="C2299" s="3" t="s">
        <v>28</v>
      </c>
      <c r="D2299" s="3" t="s">
        <v>24</v>
      </c>
      <c r="E2299" s="3">
        <v>29971.317289883002</v>
      </c>
      <c r="F2299" s="3">
        <v>185</v>
      </c>
      <c r="G2299" s="3">
        <v>520.17893680400698</v>
      </c>
      <c r="H2299" s="3">
        <v>6</v>
      </c>
      <c r="I2299" s="3">
        <v>749.90576088503099</v>
      </c>
      <c r="J2299" s="3">
        <v>47</v>
      </c>
      <c r="K2299" s="3">
        <v>724.10260196761897</v>
      </c>
      <c r="L2299" s="3">
        <v>77</v>
      </c>
      <c r="M2299" s="3">
        <v>10</v>
      </c>
      <c r="N2299" s="3">
        <v>2</v>
      </c>
      <c r="O2299" s="3">
        <v>448</v>
      </c>
      <c r="P2299" s="3">
        <v>1</v>
      </c>
      <c r="Q2299" s="3">
        <v>18797.045206250499</v>
      </c>
      <c r="R2299" s="3">
        <v>6</v>
      </c>
      <c r="S2299" s="3">
        <v>0</v>
      </c>
      <c r="T2299" s="3">
        <v>0</v>
      </c>
      <c r="U2299" s="3">
        <v>14986.1860895506</v>
      </c>
      <c r="V2299" s="3">
        <v>1</v>
      </c>
    </row>
    <row r="2300" spans="1:22" ht="21.75" customHeight="1" x14ac:dyDescent="0.3">
      <c r="A2300" s="3" t="s">
        <v>2326</v>
      </c>
      <c r="B2300" s="3">
        <v>52</v>
      </c>
      <c r="C2300" s="3" t="s">
        <v>28</v>
      </c>
      <c r="D2300" s="3" t="s">
        <v>33</v>
      </c>
      <c r="E2300" s="3">
        <v>19505.216087157602</v>
      </c>
      <c r="F2300" s="3">
        <v>165</v>
      </c>
      <c r="G2300" s="3">
        <v>1729.14715066087</v>
      </c>
      <c r="H2300" s="3">
        <v>1</v>
      </c>
      <c r="I2300" s="3">
        <v>191.935178102533</v>
      </c>
      <c r="J2300" s="3">
        <v>33</v>
      </c>
      <c r="K2300" s="3">
        <v>427.64540120819998</v>
      </c>
      <c r="L2300" s="3">
        <v>29</v>
      </c>
      <c r="M2300" s="3">
        <v>10</v>
      </c>
      <c r="N2300" s="3">
        <v>5</v>
      </c>
      <c r="O2300" s="3">
        <v>703</v>
      </c>
      <c r="P2300" s="3">
        <v>2</v>
      </c>
      <c r="Q2300" s="3">
        <v>7555.3767271746901</v>
      </c>
      <c r="R2300" s="3">
        <v>3</v>
      </c>
      <c r="S2300" s="3">
        <v>0</v>
      </c>
      <c r="T2300" s="3">
        <v>0</v>
      </c>
      <c r="U2300" s="3">
        <v>5066.1121117409402</v>
      </c>
      <c r="V2300" s="3">
        <v>0</v>
      </c>
    </row>
    <row r="2301" spans="1:22" ht="21.75" customHeight="1" x14ac:dyDescent="0.3">
      <c r="A2301" s="3" t="s">
        <v>2327</v>
      </c>
      <c r="B2301" s="3">
        <v>68</v>
      </c>
      <c r="C2301" s="3" t="s">
        <v>23</v>
      </c>
      <c r="D2301" s="3" t="s">
        <v>26</v>
      </c>
      <c r="E2301" s="3">
        <v>37387.100110266299</v>
      </c>
      <c r="F2301" s="3">
        <v>27</v>
      </c>
      <c r="G2301" s="3">
        <v>1579.09516080104</v>
      </c>
      <c r="H2301" s="3">
        <v>0</v>
      </c>
      <c r="I2301" s="3">
        <v>670.70399004977196</v>
      </c>
      <c r="J2301" s="3">
        <v>21</v>
      </c>
      <c r="K2301" s="3">
        <v>255.156274491093</v>
      </c>
      <c r="L2301" s="3">
        <v>40</v>
      </c>
      <c r="M2301" s="3">
        <v>8</v>
      </c>
      <c r="N2301" s="3">
        <v>4</v>
      </c>
      <c r="O2301" s="3">
        <v>802</v>
      </c>
      <c r="P2301" s="3">
        <v>4</v>
      </c>
      <c r="Q2301" s="3">
        <v>9623.4348335144805</v>
      </c>
      <c r="R2301" s="3">
        <v>1</v>
      </c>
      <c r="S2301" s="3">
        <v>0</v>
      </c>
      <c r="T2301" s="3">
        <v>0</v>
      </c>
      <c r="U2301" s="3">
        <v>18161.8418317135</v>
      </c>
      <c r="V2301" s="3">
        <v>0</v>
      </c>
    </row>
    <row r="2302" spans="1:22" ht="21.75" customHeight="1" x14ac:dyDescent="0.3">
      <c r="A2302" s="3" t="s">
        <v>2328</v>
      </c>
      <c r="B2302" s="3">
        <v>51</v>
      </c>
      <c r="C2302" s="3" t="s">
        <v>31</v>
      </c>
      <c r="D2302" s="3" t="s">
        <v>33</v>
      </c>
      <c r="E2302" s="3">
        <v>61267.273678060999</v>
      </c>
      <c r="F2302" s="3">
        <v>74</v>
      </c>
      <c r="G2302" s="3">
        <v>2682.3347593491499</v>
      </c>
      <c r="H2302" s="3">
        <v>10</v>
      </c>
      <c r="I2302" s="3">
        <v>1522.57303644529</v>
      </c>
      <c r="J2302" s="3">
        <v>20</v>
      </c>
      <c r="K2302" s="3">
        <v>57.2853848413965</v>
      </c>
      <c r="L2302" s="3">
        <v>43</v>
      </c>
      <c r="M2302" s="3">
        <v>1</v>
      </c>
      <c r="N2302" s="3">
        <v>0</v>
      </c>
      <c r="O2302" s="3">
        <v>683</v>
      </c>
      <c r="P2302" s="3">
        <v>2</v>
      </c>
      <c r="Q2302" s="3">
        <v>8449.7248037505506</v>
      </c>
      <c r="R2302" s="3">
        <v>2</v>
      </c>
      <c r="S2302" s="3">
        <v>0</v>
      </c>
      <c r="T2302" s="3">
        <v>0</v>
      </c>
      <c r="U2302" s="3">
        <v>2373.2331098812001</v>
      </c>
      <c r="V2302" s="3">
        <v>0</v>
      </c>
    </row>
    <row r="2303" spans="1:22" ht="21.75" customHeight="1" x14ac:dyDescent="0.3">
      <c r="A2303" s="3" t="s">
        <v>2329</v>
      </c>
      <c r="B2303" s="3">
        <v>68</v>
      </c>
      <c r="C2303" s="3" t="s">
        <v>23</v>
      </c>
      <c r="D2303" s="3" t="s">
        <v>24</v>
      </c>
      <c r="E2303" s="3">
        <v>54213.187839002203</v>
      </c>
      <c r="F2303" s="3">
        <v>83</v>
      </c>
      <c r="G2303" s="3">
        <v>1151.6026503262201</v>
      </c>
      <c r="H2303" s="3">
        <v>1</v>
      </c>
      <c r="I2303" s="3">
        <v>1032.33125254723</v>
      </c>
      <c r="J2303" s="3">
        <v>8</v>
      </c>
      <c r="K2303" s="3">
        <v>787.28714845484706</v>
      </c>
      <c r="L2303" s="3">
        <v>36</v>
      </c>
      <c r="M2303" s="3">
        <v>2</v>
      </c>
      <c r="N2303" s="3">
        <v>1</v>
      </c>
      <c r="O2303" s="3">
        <v>332</v>
      </c>
      <c r="P2303" s="3">
        <v>0</v>
      </c>
      <c r="Q2303" s="3">
        <v>13492.8657023383</v>
      </c>
      <c r="R2303" s="3">
        <v>0</v>
      </c>
      <c r="S2303" s="3">
        <v>1</v>
      </c>
      <c r="T2303" s="3">
        <v>0</v>
      </c>
      <c r="U2303" s="3">
        <v>11721.4086866461</v>
      </c>
      <c r="V2303" s="3">
        <v>1</v>
      </c>
    </row>
    <row r="2304" spans="1:22" ht="21.75" customHeight="1" x14ac:dyDescent="0.3">
      <c r="A2304" s="3" t="s">
        <v>2330</v>
      </c>
      <c r="B2304" s="3">
        <v>54</v>
      </c>
      <c r="C2304" s="3" t="s">
        <v>28</v>
      </c>
      <c r="D2304" s="3" t="s">
        <v>24</v>
      </c>
      <c r="E2304" s="3">
        <v>27381.1423235494</v>
      </c>
      <c r="F2304" s="3">
        <v>63</v>
      </c>
      <c r="G2304" s="3">
        <v>2609.2819646419998</v>
      </c>
      <c r="H2304" s="3">
        <v>2</v>
      </c>
      <c r="I2304" s="3">
        <v>726.57064387591402</v>
      </c>
      <c r="J2304" s="3">
        <v>11</v>
      </c>
      <c r="K2304" s="3">
        <v>455.37716621079898</v>
      </c>
      <c r="L2304" s="3">
        <v>5</v>
      </c>
      <c r="M2304" s="3">
        <v>13</v>
      </c>
      <c r="N2304" s="3">
        <v>1</v>
      </c>
      <c r="O2304" s="3">
        <v>701</v>
      </c>
      <c r="P2304" s="3">
        <v>4</v>
      </c>
      <c r="Q2304" s="3">
        <v>13041.224012934599</v>
      </c>
      <c r="R2304" s="3">
        <v>0</v>
      </c>
      <c r="S2304" s="3">
        <v>0</v>
      </c>
      <c r="T2304" s="3">
        <v>0</v>
      </c>
      <c r="U2304" s="3">
        <v>9154.3523925629197</v>
      </c>
      <c r="V2304" s="3">
        <v>0</v>
      </c>
    </row>
    <row r="2305" spans="1:22" ht="21.75" customHeight="1" x14ac:dyDescent="0.3">
      <c r="A2305" s="3" t="s">
        <v>2331</v>
      </c>
      <c r="B2305" s="3">
        <v>63</v>
      </c>
      <c r="C2305" s="3" t="s">
        <v>31</v>
      </c>
      <c r="D2305" s="3" t="s">
        <v>24</v>
      </c>
      <c r="E2305" s="3">
        <v>42691.795639153002</v>
      </c>
      <c r="F2305" s="3">
        <v>20</v>
      </c>
      <c r="G2305" s="3">
        <v>2644.3339987218001</v>
      </c>
      <c r="H2305" s="3">
        <v>11</v>
      </c>
      <c r="I2305" s="3">
        <v>1044.34326189223</v>
      </c>
      <c r="J2305" s="3">
        <v>16</v>
      </c>
      <c r="K2305" s="3">
        <v>582.21156578056798</v>
      </c>
      <c r="L2305" s="3">
        <v>36</v>
      </c>
      <c r="M2305" s="3">
        <v>15</v>
      </c>
      <c r="N2305" s="3">
        <v>6</v>
      </c>
      <c r="O2305" s="3">
        <v>724</v>
      </c>
      <c r="P2305" s="3">
        <v>1</v>
      </c>
      <c r="Q2305" s="3">
        <v>9483.7021414556893</v>
      </c>
      <c r="R2305" s="3">
        <v>2</v>
      </c>
      <c r="S2305" s="3">
        <v>0</v>
      </c>
      <c r="T2305" s="3">
        <v>0</v>
      </c>
      <c r="U2305" s="3">
        <v>8244.8536165266705</v>
      </c>
      <c r="V2305" s="3">
        <v>0</v>
      </c>
    </row>
    <row r="2306" spans="1:22" ht="21.75" customHeight="1" x14ac:dyDescent="0.3">
      <c r="A2306" s="3" t="s">
        <v>2332</v>
      </c>
      <c r="B2306" s="3">
        <v>57</v>
      </c>
      <c r="C2306" s="3" t="s">
        <v>28</v>
      </c>
      <c r="D2306" s="3" t="s">
        <v>33</v>
      </c>
      <c r="E2306" s="3">
        <v>62464.358144557897</v>
      </c>
      <c r="F2306" s="3">
        <v>60</v>
      </c>
      <c r="G2306" s="3">
        <v>961.59846364002499</v>
      </c>
      <c r="H2306" s="3">
        <v>2</v>
      </c>
      <c r="I2306" s="3">
        <v>617.45988765535105</v>
      </c>
      <c r="J2306" s="3">
        <v>15</v>
      </c>
      <c r="K2306" s="3">
        <v>371.12107889580898</v>
      </c>
      <c r="L2306" s="3">
        <v>0</v>
      </c>
      <c r="M2306" s="3">
        <v>7</v>
      </c>
      <c r="N2306" s="3">
        <v>5</v>
      </c>
      <c r="O2306" s="3">
        <v>568</v>
      </c>
      <c r="P2306" s="3">
        <v>4</v>
      </c>
      <c r="Q2306" s="3">
        <v>6177.7383720232801</v>
      </c>
      <c r="R2306" s="3">
        <v>2</v>
      </c>
      <c r="S2306" s="3">
        <v>0</v>
      </c>
      <c r="T2306" s="3">
        <v>0</v>
      </c>
      <c r="U2306" s="3">
        <v>1764.5098840143501</v>
      </c>
      <c r="V2306" s="3">
        <v>1</v>
      </c>
    </row>
    <row r="2307" spans="1:22" ht="21.75" customHeight="1" x14ac:dyDescent="0.3">
      <c r="A2307" s="3" t="s">
        <v>2333</v>
      </c>
      <c r="B2307" s="3">
        <v>45</v>
      </c>
      <c r="C2307" s="3" t="s">
        <v>31</v>
      </c>
      <c r="D2307" s="3" t="s">
        <v>24</v>
      </c>
      <c r="E2307" s="3">
        <v>41927.155343832201</v>
      </c>
      <c r="F2307" s="3">
        <v>78</v>
      </c>
      <c r="G2307" s="3">
        <v>1783.22850176831</v>
      </c>
      <c r="H2307" s="3">
        <v>7</v>
      </c>
      <c r="I2307" s="3">
        <v>519.76278999228396</v>
      </c>
      <c r="J2307" s="3">
        <v>4</v>
      </c>
      <c r="K2307" s="3">
        <v>350.27971291386899</v>
      </c>
      <c r="L2307" s="3">
        <v>9</v>
      </c>
      <c r="M2307" s="3">
        <v>15</v>
      </c>
      <c r="N2307" s="3">
        <v>5</v>
      </c>
      <c r="O2307" s="3">
        <v>598</v>
      </c>
      <c r="P2307" s="3">
        <v>4</v>
      </c>
      <c r="Q2307" s="3">
        <v>15759.142852078599</v>
      </c>
      <c r="R2307" s="3">
        <v>4</v>
      </c>
      <c r="S2307" s="3">
        <v>0</v>
      </c>
      <c r="T2307" s="3">
        <v>0</v>
      </c>
      <c r="U2307" s="3">
        <v>6272.5370124765004</v>
      </c>
      <c r="V2307" s="3">
        <v>1</v>
      </c>
    </row>
    <row r="2308" spans="1:22" ht="21.75" customHeight="1" x14ac:dyDescent="0.3">
      <c r="A2308" s="3" t="s">
        <v>2334</v>
      </c>
      <c r="B2308" s="3">
        <v>30</v>
      </c>
      <c r="C2308" s="3" t="s">
        <v>28</v>
      </c>
      <c r="D2308" s="3" t="s">
        <v>26</v>
      </c>
      <c r="E2308" s="3">
        <v>24480.208523679699</v>
      </c>
      <c r="F2308" s="3">
        <v>123</v>
      </c>
      <c r="G2308" s="3">
        <v>1330.8346325158</v>
      </c>
      <c r="H2308" s="3">
        <v>4</v>
      </c>
      <c r="I2308" s="3">
        <v>1396.4453703365</v>
      </c>
      <c r="J2308" s="3">
        <v>18</v>
      </c>
      <c r="K2308" s="3">
        <v>476.06275993688803</v>
      </c>
      <c r="L2308" s="3">
        <v>25</v>
      </c>
      <c r="M2308" s="3">
        <v>3</v>
      </c>
      <c r="N2308" s="3">
        <v>0</v>
      </c>
      <c r="O2308" s="3">
        <v>412</v>
      </c>
      <c r="P2308" s="3">
        <v>1</v>
      </c>
      <c r="Q2308" s="3">
        <v>18570.824003299698</v>
      </c>
      <c r="R2308" s="3">
        <v>3</v>
      </c>
      <c r="S2308" s="3">
        <v>0</v>
      </c>
      <c r="T2308" s="3">
        <v>0</v>
      </c>
      <c r="U2308" s="3">
        <v>8038.2532123586398</v>
      </c>
      <c r="V2308" s="3">
        <v>1</v>
      </c>
    </row>
    <row r="2309" spans="1:22" ht="21.75" customHeight="1" x14ac:dyDescent="0.3">
      <c r="A2309" s="3" t="s">
        <v>2335</v>
      </c>
      <c r="B2309" s="3">
        <v>54</v>
      </c>
      <c r="C2309" s="3" t="s">
        <v>31</v>
      </c>
      <c r="D2309" s="3" t="s">
        <v>33</v>
      </c>
      <c r="E2309" s="3">
        <v>90637.313835458204</v>
      </c>
      <c r="F2309" s="3">
        <v>59</v>
      </c>
      <c r="G2309" s="3">
        <v>1298.06796384873</v>
      </c>
      <c r="H2309" s="3">
        <v>8</v>
      </c>
      <c r="I2309" s="3">
        <v>400.20387112790399</v>
      </c>
      <c r="J2309" s="3">
        <v>27</v>
      </c>
      <c r="K2309" s="3">
        <v>291.13060799504302</v>
      </c>
      <c r="L2309" s="3">
        <v>16</v>
      </c>
      <c r="M2309" s="3">
        <v>8</v>
      </c>
      <c r="N2309" s="3">
        <v>0</v>
      </c>
      <c r="O2309" s="3">
        <v>803</v>
      </c>
      <c r="P2309" s="3">
        <v>0</v>
      </c>
      <c r="Q2309" s="3">
        <v>16816.188575002601</v>
      </c>
      <c r="R2309" s="3">
        <v>6</v>
      </c>
      <c r="S2309" s="3">
        <v>0</v>
      </c>
      <c r="T2309" s="3">
        <v>0</v>
      </c>
      <c r="U2309" s="3">
        <v>6543.0827584881199</v>
      </c>
      <c r="V2309" s="3">
        <v>1</v>
      </c>
    </row>
    <row r="2310" spans="1:22" ht="21.75" customHeight="1" x14ac:dyDescent="0.3">
      <c r="A2310" s="3" t="s">
        <v>2336</v>
      </c>
      <c r="B2310" s="3">
        <v>27</v>
      </c>
      <c r="C2310" s="3" t="s">
        <v>31</v>
      </c>
      <c r="D2310" s="3" t="s">
        <v>24</v>
      </c>
      <c r="E2310" s="3">
        <v>46994.741048246899</v>
      </c>
      <c r="F2310" s="3">
        <v>99</v>
      </c>
      <c r="G2310" s="3">
        <v>1696.99357733594</v>
      </c>
      <c r="H2310" s="3">
        <v>2</v>
      </c>
      <c r="I2310" s="3">
        <v>676.05756751292699</v>
      </c>
      <c r="J2310" s="3">
        <v>16</v>
      </c>
      <c r="K2310" s="3">
        <v>408.09764607817903</v>
      </c>
      <c r="L2310" s="3">
        <v>63</v>
      </c>
      <c r="M2310" s="3">
        <v>3</v>
      </c>
      <c r="N2310" s="3">
        <v>3</v>
      </c>
      <c r="O2310" s="3">
        <v>620</v>
      </c>
      <c r="P2310" s="3">
        <v>0</v>
      </c>
      <c r="Q2310" s="3">
        <v>5125.7665899739704</v>
      </c>
      <c r="R2310" s="3">
        <v>6</v>
      </c>
      <c r="S2310" s="3">
        <v>0</v>
      </c>
      <c r="T2310" s="3">
        <v>0</v>
      </c>
      <c r="U2310" s="3">
        <v>10010.607232952199</v>
      </c>
      <c r="V2310" s="3">
        <v>1</v>
      </c>
    </row>
    <row r="2311" spans="1:22" ht="21.75" customHeight="1" x14ac:dyDescent="0.3">
      <c r="A2311" s="3" t="s">
        <v>2337</v>
      </c>
      <c r="B2311" s="3">
        <v>65</v>
      </c>
      <c r="C2311" s="3" t="s">
        <v>31</v>
      </c>
      <c r="D2311" s="3" t="s">
        <v>33</v>
      </c>
      <c r="E2311" s="3">
        <v>29055.579800017698</v>
      </c>
      <c r="F2311" s="3">
        <v>217</v>
      </c>
      <c r="G2311" s="3">
        <v>868.05354091009804</v>
      </c>
      <c r="H2311" s="3">
        <v>5</v>
      </c>
      <c r="I2311" s="3">
        <v>907.11164882722903</v>
      </c>
      <c r="J2311" s="3">
        <v>21</v>
      </c>
      <c r="K2311" s="3">
        <v>678.61763115641395</v>
      </c>
      <c r="L2311" s="3">
        <v>26</v>
      </c>
      <c r="M2311" s="3">
        <v>12</v>
      </c>
      <c r="N2311" s="3">
        <v>9</v>
      </c>
      <c r="O2311" s="3">
        <v>339</v>
      </c>
      <c r="P2311" s="3">
        <v>5</v>
      </c>
      <c r="Q2311" s="3">
        <v>0</v>
      </c>
      <c r="R2311" s="3">
        <v>5</v>
      </c>
      <c r="S2311" s="3">
        <v>0</v>
      </c>
      <c r="T2311" s="3">
        <v>0</v>
      </c>
      <c r="U2311" s="3">
        <v>5876.7711685148597</v>
      </c>
      <c r="V2311" s="3">
        <v>1</v>
      </c>
    </row>
    <row r="2312" spans="1:22" ht="21.75" customHeight="1" x14ac:dyDescent="0.3">
      <c r="A2312" s="3" t="s">
        <v>2338</v>
      </c>
      <c r="B2312" s="3">
        <v>33</v>
      </c>
      <c r="C2312" s="3" t="s">
        <v>31</v>
      </c>
      <c r="D2312" s="3" t="s">
        <v>33</v>
      </c>
      <c r="E2312" s="3">
        <v>53082.743464763502</v>
      </c>
      <c r="F2312" s="3">
        <v>65</v>
      </c>
      <c r="G2312" s="3">
        <v>223.765695502775</v>
      </c>
      <c r="H2312" s="3">
        <v>3</v>
      </c>
      <c r="I2312" s="3">
        <v>472.31802798489298</v>
      </c>
      <c r="J2312" s="3">
        <v>34</v>
      </c>
      <c r="K2312" s="3">
        <v>675.45632134346204</v>
      </c>
      <c r="L2312" s="3">
        <v>74</v>
      </c>
      <c r="M2312" s="3">
        <v>1</v>
      </c>
      <c r="N2312" s="3">
        <v>5</v>
      </c>
      <c r="O2312" s="3">
        <v>847</v>
      </c>
      <c r="P2312" s="3">
        <v>3</v>
      </c>
      <c r="Q2312" s="3">
        <v>10568.039138951501</v>
      </c>
      <c r="R2312" s="3">
        <v>7</v>
      </c>
      <c r="S2312" s="3">
        <v>0</v>
      </c>
      <c r="T2312" s="3">
        <v>0</v>
      </c>
      <c r="U2312" s="3">
        <v>5891.0418333772604</v>
      </c>
      <c r="V2312" s="3">
        <v>1</v>
      </c>
    </row>
    <row r="2313" spans="1:22" ht="21.75" customHeight="1" x14ac:dyDescent="0.3">
      <c r="A2313" s="3" t="s">
        <v>2339</v>
      </c>
      <c r="B2313" s="3">
        <v>29</v>
      </c>
      <c r="C2313" s="3" t="s">
        <v>28</v>
      </c>
      <c r="D2313" s="3" t="s">
        <v>24</v>
      </c>
      <c r="E2313" s="3">
        <v>48459.140018370803</v>
      </c>
      <c r="F2313" s="3">
        <v>14</v>
      </c>
      <c r="G2313" s="3">
        <v>1074.44001946201</v>
      </c>
      <c r="H2313" s="3">
        <v>7</v>
      </c>
      <c r="I2313" s="3">
        <v>1027.7117337709899</v>
      </c>
      <c r="J2313" s="3">
        <v>48</v>
      </c>
      <c r="K2313" s="3">
        <v>374.323889141103</v>
      </c>
      <c r="L2313" s="3">
        <v>67</v>
      </c>
      <c r="M2313" s="3">
        <v>17</v>
      </c>
      <c r="N2313" s="3">
        <v>5</v>
      </c>
      <c r="O2313" s="3">
        <v>664</v>
      </c>
      <c r="P2313" s="3">
        <v>5</v>
      </c>
      <c r="Q2313" s="3">
        <v>20259.455356483399</v>
      </c>
      <c r="R2313" s="3">
        <v>5</v>
      </c>
      <c r="S2313" s="3">
        <v>0</v>
      </c>
      <c r="T2313" s="3">
        <v>0</v>
      </c>
      <c r="U2313" s="3">
        <v>7995.1412779371003</v>
      </c>
      <c r="V2313" s="3">
        <v>1</v>
      </c>
    </row>
    <row r="2314" spans="1:22" ht="21.75" customHeight="1" x14ac:dyDescent="0.3">
      <c r="A2314" s="3" t="s">
        <v>2340</v>
      </c>
      <c r="B2314" s="3">
        <v>21</v>
      </c>
      <c r="C2314" s="3" t="s">
        <v>28</v>
      </c>
      <c r="D2314" s="3" t="s">
        <v>24</v>
      </c>
      <c r="E2314" s="3">
        <v>22253.394111541402</v>
      </c>
      <c r="F2314" s="3">
        <v>13</v>
      </c>
      <c r="G2314" s="3">
        <v>2444.70445987831</v>
      </c>
      <c r="H2314" s="3">
        <v>11</v>
      </c>
      <c r="I2314" s="3">
        <v>692.69191637521203</v>
      </c>
      <c r="J2314" s="3">
        <v>14</v>
      </c>
      <c r="K2314" s="3">
        <v>442.67417295157702</v>
      </c>
      <c r="L2314" s="3">
        <v>17</v>
      </c>
      <c r="M2314" s="3">
        <v>4</v>
      </c>
      <c r="N2314" s="3">
        <v>4</v>
      </c>
      <c r="O2314" s="3">
        <v>505</v>
      </c>
      <c r="P2314" s="3">
        <v>3</v>
      </c>
      <c r="Q2314" s="3">
        <v>56.686884471851997</v>
      </c>
      <c r="R2314" s="3">
        <v>6</v>
      </c>
      <c r="S2314" s="3">
        <v>0</v>
      </c>
      <c r="T2314" s="3">
        <v>0</v>
      </c>
      <c r="U2314" s="3">
        <v>12276.3826453778</v>
      </c>
      <c r="V2314" s="3">
        <v>1</v>
      </c>
    </row>
    <row r="2315" spans="1:22" ht="21.75" customHeight="1" x14ac:dyDescent="0.3">
      <c r="A2315" s="3" t="s">
        <v>2341</v>
      </c>
      <c r="B2315" s="3">
        <v>65</v>
      </c>
      <c r="C2315" s="3" t="s">
        <v>31</v>
      </c>
      <c r="D2315" s="3" t="s">
        <v>33</v>
      </c>
      <c r="E2315" s="3">
        <v>51680.639494456998</v>
      </c>
      <c r="F2315" s="3">
        <v>143</v>
      </c>
      <c r="G2315" s="3">
        <v>1337.3501906679501</v>
      </c>
      <c r="H2315" s="3">
        <v>0</v>
      </c>
      <c r="I2315" s="3">
        <v>1032.3686146483999</v>
      </c>
      <c r="J2315" s="3">
        <v>18</v>
      </c>
      <c r="K2315" s="3">
        <v>18.716655520015301</v>
      </c>
      <c r="L2315" s="3">
        <v>49</v>
      </c>
      <c r="M2315" s="3">
        <v>16</v>
      </c>
      <c r="N2315" s="3">
        <v>3</v>
      </c>
      <c r="O2315" s="3">
        <v>534</v>
      </c>
      <c r="P2315" s="3">
        <v>0</v>
      </c>
      <c r="Q2315" s="3">
        <v>9531.06849849434</v>
      </c>
      <c r="R2315" s="3">
        <v>4</v>
      </c>
      <c r="S2315" s="3">
        <v>0</v>
      </c>
      <c r="T2315" s="3">
        <v>0</v>
      </c>
      <c r="U2315" s="3">
        <v>17243.7964606965</v>
      </c>
      <c r="V2315" s="3">
        <v>1</v>
      </c>
    </row>
    <row r="2316" spans="1:22" ht="21.75" customHeight="1" x14ac:dyDescent="0.3">
      <c r="A2316" s="3" t="s">
        <v>2342</v>
      </c>
      <c r="B2316" s="3">
        <v>28</v>
      </c>
      <c r="C2316" s="3" t="s">
        <v>31</v>
      </c>
      <c r="D2316" s="3" t="s">
        <v>33</v>
      </c>
      <c r="E2316" s="3">
        <v>67707.239205121601</v>
      </c>
      <c r="F2316" s="3">
        <v>165</v>
      </c>
      <c r="G2316" s="3">
        <v>1481.40481197189</v>
      </c>
      <c r="H2316" s="3">
        <v>3</v>
      </c>
      <c r="I2316" s="3">
        <v>1005.09446291268</v>
      </c>
      <c r="J2316" s="3">
        <v>46</v>
      </c>
      <c r="K2316" s="3">
        <v>82.433492176684595</v>
      </c>
      <c r="L2316" s="3">
        <v>64</v>
      </c>
      <c r="M2316" s="3">
        <v>9</v>
      </c>
      <c r="N2316" s="3">
        <v>1</v>
      </c>
      <c r="O2316" s="3">
        <v>406</v>
      </c>
      <c r="P2316" s="3">
        <v>0</v>
      </c>
      <c r="Q2316" s="3">
        <v>21656.080694775999</v>
      </c>
      <c r="R2316" s="3">
        <v>0</v>
      </c>
      <c r="S2316" s="3">
        <v>1</v>
      </c>
      <c r="T2316" s="3">
        <v>0</v>
      </c>
      <c r="U2316" s="3">
        <v>4814.3824380155202</v>
      </c>
      <c r="V2316" s="3">
        <v>1</v>
      </c>
    </row>
    <row r="2317" spans="1:22" ht="21.75" customHeight="1" x14ac:dyDescent="0.3">
      <c r="A2317" s="3" t="s">
        <v>2343</v>
      </c>
      <c r="B2317" s="3">
        <v>22</v>
      </c>
      <c r="C2317" s="3" t="s">
        <v>28</v>
      </c>
      <c r="D2317" s="3" t="s">
        <v>24</v>
      </c>
      <c r="E2317" s="3">
        <v>45807.616265175602</v>
      </c>
      <c r="F2317" s="3">
        <v>29</v>
      </c>
      <c r="G2317" s="3">
        <v>2134.1195757984101</v>
      </c>
      <c r="H2317" s="3">
        <v>6</v>
      </c>
      <c r="I2317" s="3">
        <v>714.94575428096005</v>
      </c>
      <c r="J2317" s="3">
        <v>49</v>
      </c>
      <c r="K2317" s="3">
        <v>371.387683856504</v>
      </c>
      <c r="L2317" s="3">
        <v>19</v>
      </c>
      <c r="M2317" s="3">
        <v>3</v>
      </c>
      <c r="N2317" s="3">
        <v>6</v>
      </c>
      <c r="O2317" s="3">
        <v>896</v>
      </c>
      <c r="P2317" s="3">
        <v>3</v>
      </c>
      <c r="Q2317" s="3">
        <v>17885.3332230345</v>
      </c>
      <c r="R2317" s="3">
        <v>2</v>
      </c>
      <c r="S2317" s="3">
        <v>0</v>
      </c>
      <c r="T2317" s="3">
        <v>0</v>
      </c>
      <c r="U2317" s="3">
        <v>500</v>
      </c>
      <c r="V2317" s="3">
        <v>0</v>
      </c>
    </row>
    <row r="2318" spans="1:22" ht="21.75" customHeight="1" x14ac:dyDescent="0.3">
      <c r="A2318" s="3" t="s">
        <v>2344</v>
      </c>
      <c r="B2318" s="3">
        <v>40</v>
      </c>
      <c r="C2318" s="3" t="s">
        <v>31</v>
      </c>
      <c r="D2318" s="3" t="s">
        <v>26</v>
      </c>
      <c r="E2318" s="3">
        <v>12916.4261500994</v>
      </c>
      <c r="F2318" s="3">
        <v>219</v>
      </c>
      <c r="G2318" s="3">
        <v>222.269044441429</v>
      </c>
      <c r="H2318" s="3">
        <v>8</v>
      </c>
      <c r="I2318" s="3">
        <v>1398.7305354068501</v>
      </c>
      <c r="J2318" s="3">
        <v>25</v>
      </c>
      <c r="K2318" s="3">
        <v>510.939412000544</v>
      </c>
      <c r="L2318" s="3">
        <v>61</v>
      </c>
      <c r="M2318" s="3">
        <v>5</v>
      </c>
      <c r="N2318" s="3">
        <v>5</v>
      </c>
      <c r="O2318" s="3">
        <v>391</v>
      </c>
      <c r="P2318" s="3">
        <v>5</v>
      </c>
      <c r="Q2318" s="3">
        <v>13387.166999921399</v>
      </c>
      <c r="R2318" s="3">
        <v>6</v>
      </c>
      <c r="S2318" s="3">
        <v>0</v>
      </c>
      <c r="T2318" s="3">
        <v>0</v>
      </c>
      <c r="U2318" s="3">
        <v>11728.123404915899</v>
      </c>
      <c r="V2318" s="3">
        <v>1</v>
      </c>
    </row>
    <row r="2319" spans="1:22" ht="21.75" customHeight="1" x14ac:dyDescent="0.3">
      <c r="A2319" s="3" t="s">
        <v>2345</v>
      </c>
      <c r="B2319" s="3">
        <v>45</v>
      </c>
      <c r="C2319" s="3" t="s">
        <v>31</v>
      </c>
      <c r="D2319" s="3" t="s">
        <v>33</v>
      </c>
      <c r="E2319" s="3">
        <v>56154.588990607503</v>
      </c>
      <c r="F2319" s="3">
        <v>106</v>
      </c>
      <c r="G2319" s="3">
        <v>1851.2860030592001</v>
      </c>
      <c r="H2319" s="3">
        <v>0</v>
      </c>
      <c r="I2319" s="3">
        <v>567.13246879829603</v>
      </c>
      <c r="J2319" s="3">
        <v>43</v>
      </c>
      <c r="K2319" s="3">
        <v>182.29948571028299</v>
      </c>
      <c r="L2319" s="3">
        <v>74</v>
      </c>
      <c r="M2319" s="3">
        <v>9</v>
      </c>
      <c r="N2319" s="3">
        <v>6</v>
      </c>
      <c r="O2319" s="3">
        <v>713</v>
      </c>
      <c r="P2319" s="3">
        <v>3</v>
      </c>
      <c r="Q2319" s="3">
        <v>4839.1096121813298</v>
      </c>
      <c r="R2319" s="3">
        <v>1</v>
      </c>
      <c r="S2319" s="3">
        <v>0</v>
      </c>
      <c r="T2319" s="3">
        <v>0</v>
      </c>
      <c r="U2319" s="3">
        <v>13927.60183605</v>
      </c>
      <c r="V2319" s="3">
        <v>0</v>
      </c>
    </row>
    <row r="2320" spans="1:22" ht="21.75" customHeight="1" x14ac:dyDescent="0.3">
      <c r="A2320" s="3" t="s">
        <v>2346</v>
      </c>
      <c r="B2320" s="3">
        <v>27</v>
      </c>
      <c r="C2320" s="3" t="s">
        <v>31</v>
      </c>
      <c r="D2320" s="3" t="s">
        <v>33</v>
      </c>
      <c r="E2320" s="3">
        <v>60852.2008144668</v>
      </c>
      <c r="F2320" s="3">
        <v>69</v>
      </c>
      <c r="G2320" s="3">
        <v>2835.8827988865501</v>
      </c>
      <c r="H2320" s="3">
        <v>7</v>
      </c>
      <c r="I2320" s="3">
        <v>1272.1046646920599</v>
      </c>
      <c r="J2320" s="3">
        <v>43</v>
      </c>
      <c r="K2320" s="3">
        <v>675.95775593954295</v>
      </c>
      <c r="L2320" s="3">
        <v>58</v>
      </c>
      <c r="M2320" s="3">
        <v>16</v>
      </c>
      <c r="N2320" s="3">
        <v>2</v>
      </c>
      <c r="O2320" s="3">
        <v>339</v>
      </c>
      <c r="P2320" s="3">
        <v>5</v>
      </c>
      <c r="Q2320" s="3">
        <v>20953.591267803698</v>
      </c>
      <c r="R2320" s="3">
        <v>0</v>
      </c>
      <c r="S2320" s="3">
        <v>0</v>
      </c>
      <c r="T2320" s="3">
        <v>0</v>
      </c>
      <c r="U2320" s="3">
        <v>2483.1605112233401</v>
      </c>
      <c r="V2320" s="3">
        <v>1</v>
      </c>
    </row>
    <row r="2321" spans="1:22" ht="21.75" customHeight="1" x14ac:dyDescent="0.3">
      <c r="A2321" s="3" t="s">
        <v>2347</v>
      </c>
      <c r="B2321" s="3">
        <v>67</v>
      </c>
      <c r="C2321" s="3" t="s">
        <v>23</v>
      </c>
      <c r="D2321" s="3" t="s">
        <v>26</v>
      </c>
      <c r="E2321" s="3">
        <v>39444.5826170976</v>
      </c>
      <c r="F2321" s="3">
        <v>91</v>
      </c>
      <c r="G2321" s="3">
        <v>1573.22481324265</v>
      </c>
      <c r="H2321" s="3">
        <v>1</v>
      </c>
      <c r="I2321" s="3">
        <v>1211.2266349198101</v>
      </c>
      <c r="J2321" s="3">
        <v>34</v>
      </c>
      <c r="K2321" s="3">
        <v>712.80730104281804</v>
      </c>
      <c r="L2321" s="3">
        <v>24</v>
      </c>
      <c r="M2321" s="3">
        <v>4</v>
      </c>
      <c r="N2321" s="3">
        <v>0</v>
      </c>
      <c r="O2321" s="3">
        <v>695</v>
      </c>
      <c r="P2321" s="3">
        <v>0</v>
      </c>
      <c r="Q2321" s="3">
        <v>10885.5793578959</v>
      </c>
      <c r="R2321" s="3">
        <v>0</v>
      </c>
      <c r="S2321" s="3">
        <v>0</v>
      </c>
      <c r="T2321" s="3">
        <v>1</v>
      </c>
      <c r="U2321" s="3">
        <v>13853.420656881301</v>
      </c>
      <c r="V2321" s="3">
        <v>1</v>
      </c>
    </row>
    <row r="2322" spans="1:22" ht="21.75" customHeight="1" x14ac:dyDescent="0.3">
      <c r="A2322" s="3" t="s">
        <v>2348</v>
      </c>
      <c r="B2322" s="3">
        <v>21</v>
      </c>
      <c r="C2322" s="3" t="s">
        <v>31</v>
      </c>
      <c r="D2322" s="3" t="s">
        <v>24</v>
      </c>
      <c r="E2322" s="3">
        <v>39576.891175894001</v>
      </c>
      <c r="F2322" s="3">
        <v>47</v>
      </c>
      <c r="G2322" s="3">
        <v>10</v>
      </c>
      <c r="H2322" s="3">
        <v>3</v>
      </c>
      <c r="I2322" s="3">
        <v>1419.80877268115</v>
      </c>
      <c r="J2322" s="3">
        <v>42</v>
      </c>
      <c r="K2322" s="3">
        <v>289.23017211758997</v>
      </c>
      <c r="L2322" s="3">
        <v>64</v>
      </c>
      <c r="M2322" s="3">
        <v>6</v>
      </c>
      <c r="N2322" s="3">
        <v>0</v>
      </c>
      <c r="O2322" s="3">
        <v>773</v>
      </c>
      <c r="P2322" s="3">
        <v>1</v>
      </c>
      <c r="Q2322" s="3">
        <v>0</v>
      </c>
      <c r="R2322" s="3">
        <v>5</v>
      </c>
      <c r="S2322" s="3">
        <v>0</v>
      </c>
      <c r="T2322" s="3">
        <v>0</v>
      </c>
      <c r="U2322" s="3">
        <v>10812.288672451299</v>
      </c>
      <c r="V2322" s="3">
        <v>1</v>
      </c>
    </row>
    <row r="2323" spans="1:22" ht="21.75" customHeight="1" x14ac:dyDescent="0.3">
      <c r="A2323" s="3" t="s">
        <v>2349</v>
      </c>
      <c r="B2323" s="3">
        <v>25</v>
      </c>
      <c r="C2323" s="3" t="s">
        <v>23</v>
      </c>
      <c r="D2323" s="3" t="s">
        <v>24</v>
      </c>
      <c r="E2323" s="3">
        <v>90641.4134046377</v>
      </c>
      <c r="F2323" s="3">
        <v>204</v>
      </c>
      <c r="G2323" s="3">
        <v>1438.8870898418299</v>
      </c>
      <c r="H2323" s="3">
        <v>3</v>
      </c>
      <c r="I2323" s="3">
        <v>860.91961377005703</v>
      </c>
      <c r="J2323" s="3">
        <v>22</v>
      </c>
      <c r="K2323" s="3">
        <v>278.22145306349398</v>
      </c>
      <c r="L2323" s="3">
        <v>64</v>
      </c>
      <c r="M2323" s="3">
        <v>4</v>
      </c>
      <c r="N2323" s="3">
        <v>3</v>
      </c>
      <c r="O2323" s="3">
        <v>765</v>
      </c>
      <c r="P2323" s="3">
        <v>0</v>
      </c>
      <c r="Q2323" s="3">
        <v>20676.2851650187</v>
      </c>
      <c r="R2323" s="3">
        <v>3</v>
      </c>
      <c r="S2323" s="3">
        <v>0</v>
      </c>
      <c r="T2323" s="3">
        <v>0</v>
      </c>
      <c r="U2323" s="3">
        <v>2713.2251217163898</v>
      </c>
      <c r="V2323" s="3">
        <v>0</v>
      </c>
    </row>
    <row r="2324" spans="1:22" ht="21.75" customHeight="1" x14ac:dyDescent="0.3">
      <c r="A2324" s="3" t="s">
        <v>2350</v>
      </c>
      <c r="B2324" s="3">
        <v>47</v>
      </c>
      <c r="C2324" s="3" t="s">
        <v>31</v>
      </c>
      <c r="D2324" s="3" t="s">
        <v>26</v>
      </c>
      <c r="E2324" s="3">
        <v>38152.142620842198</v>
      </c>
      <c r="F2324" s="3">
        <v>83</v>
      </c>
      <c r="G2324" s="3">
        <v>1988.1737191023799</v>
      </c>
      <c r="H2324" s="3">
        <v>7</v>
      </c>
      <c r="I2324" s="3">
        <v>523.99500082520399</v>
      </c>
      <c r="J2324" s="3">
        <v>9</v>
      </c>
      <c r="K2324" s="3">
        <v>602.86647703731796</v>
      </c>
      <c r="L2324" s="3">
        <v>66</v>
      </c>
      <c r="M2324" s="3">
        <v>7</v>
      </c>
      <c r="N2324" s="3">
        <v>3</v>
      </c>
      <c r="O2324" s="3">
        <v>605</v>
      </c>
      <c r="P2324" s="3">
        <v>5</v>
      </c>
      <c r="Q2324" s="3">
        <v>5776.6666175561704</v>
      </c>
      <c r="R2324" s="3">
        <v>4</v>
      </c>
      <c r="S2324" s="3">
        <v>0</v>
      </c>
      <c r="T2324" s="3">
        <v>0</v>
      </c>
      <c r="U2324" s="3">
        <v>500</v>
      </c>
      <c r="V2324" s="3">
        <v>1</v>
      </c>
    </row>
    <row r="2325" spans="1:22" ht="21.75" customHeight="1" x14ac:dyDescent="0.3">
      <c r="A2325" s="3" t="s">
        <v>2351</v>
      </c>
      <c r="B2325" s="3">
        <v>48</v>
      </c>
      <c r="C2325" s="3" t="s">
        <v>28</v>
      </c>
      <c r="D2325" s="3" t="s">
        <v>24</v>
      </c>
      <c r="E2325" s="3">
        <v>29806.142605983499</v>
      </c>
      <c r="F2325" s="3">
        <v>69</v>
      </c>
      <c r="G2325" s="3">
        <v>1589.6596253262701</v>
      </c>
      <c r="H2325" s="3">
        <v>10</v>
      </c>
      <c r="I2325" s="3">
        <v>1526.87880486534</v>
      </c>
      <c r="J2325" s="3">
        <v>21</v>
      </c>
      <c r="K2325" s="3">
        <v>917.27370105416003</v>
      </c>
      <c r="L2325" s="3">
        <v>57</v>
      </c>
      <c r="M2325" s="3">
        <v>0</v>
      </c>
      <c r="N2325" s="3">
        <v>6</v>
      </c>
      <c r="O2325" s="3">
        <v>342</v>
      </c>
      <c r="P2325" s="3">
        <v>1</v>
      </c>
      <c r="Q2325" s="3">
        <v>31088.018411983001</v>
      </c>
      <c r="R2325" s="3">
        <v>5</v>
      </c>
      <c r="S2325" s="3">
        <v>0</v>
      </c>
      <c r="T2325" s="3">
        <v>0</v>
      </c>
      <c r="U2325" s="3">
        <v>4937.9857629910202</v>
      </c>
      <c r="V2325" s="3">
        <v>1</v>
      </c>
    </row>
    <row r="2326" spans="1:22" ht="21.75" customHeight="1" x14ac:dyDescent="0.3">
      <c r="A2326" s="3" t="s">
        <v>2352</v>
      </c>
      <c r="B2326" s="3">
        <v>45</v>
      </c>
      <c r="C2326" s="3" t="s">
        <v>23</v>
      </c>
      <c r="D2326" s="3" t="s">
        <v>24</v>
      </c>
      <c r="E2326" s="3">
        <v>50452.053512468199</v>
      </c>
      <c r="F2326" s="3">
        <v>239</v>
      </c>
      <c r="G2326" s="3">
        <v>1717.9619574860801</v>
      </c>
      <c r="H2326" s="3">
        <v>1</v>
      </c>
      <c r="I2326" s="3">
        <v>682.85448620827299</v>
      </c>
      <c r="J2326" s="3">
        <v>46</v>
      </c>
      <c r="K2326" s="3">
        <v>395.61313603743201</v>
      </c>
      <c r="L2326" s="3">
        <v>39</v>
      </c>
      <c r="M2326" s="3">
        <v>1</v>
      </c>
      <c r="N2326" s="3">
        <v>6</v>
      </c>
      <c r="O2326" s="3">
        <v>432</v>
      </c>
      <c r="P2326" s="3">
        <v>1</v>
      </c>
      <c r="Q2326" s="3">
        <v>10901.775433003801</v>
      </c>
      <c r="R2326" s="3">
        <v>3</v>
      </c>
      <c r="S2326" s="3">
        <v>0</v>
      </c>
      <c r="T2326" s="3">
        <v>0</v>
      </c>
      <c r="U2326" s="3">
        <v>12931.7011089274</v>
      </c>
      <c r="V2326" s="3">
        <v>1</v>
      </c>
    </row>
    <row r="2327" spans="1:22" ht="21.75" customHeight="1" x14ac:dyDescent="0.3">
      <c r="A2327" s="3" t="s">
        <v>2353</v>
      </c>
      <c r="B2327" s="3">
        <v>44</v>
      </c>
      <c r="C2327" s="3" t="s">
        <v>23</v>
      </c>
      <c r="D2327" s="3" t="s">
        <v>33</v>
      </c>
      <c r="E2327" s="3">
        <v>60347.161863867201</v>
      </c>
      <c r="F2327" s="3">
        <v>152</v>
      </c>
      <c r="G2327" s="3">
        <v>1814.08770248625</v>
      </c>
      <c r="H2327" s="3">
        <v>6</v>
      </c>
      <c r="I2327" s="3">
        <v>515.26009955306301</v>
      </c>
      <c r="J2327" s="3">
        <v>10</v>
      </c>
      <c r="K2327" s="3">
        <v>734.10980566922296</v>
      </c>
      <c r="L2327" s="3">
        <v>46</v>
      </c>
      <c r="M2327" s="3">
        <v>15</v>
      </c>
      <c r="N2327" s="3">
        <v>3</v>
      </c>
      <c r="O2327" s="3">
        <v>876</v>
      </c>
      <c r="P2327" s="3">
        <v>1</v>
      </c>
      <c r="Q2327" s="3">
        <v>14540.6266704111</v>
      </c>
      <c r="R2327" s="3">
        <v>0</v>
      </c>
      <c r="S2327" s="3">
        <v>0</v>
      </c>
      <c r="T2327" s="3">
        <v>0</v>
      </c>
      <c r="U2327" s="3">
        <v>5596.6759816959702</v>
      </c>
      <c r="V2327" s="3">
        <v>0</v>
      </c>
    </row>
    <row r="2328" spans="1:22" ht="21.75" customHeight="1" x14ac:dyDescent="0.3">
      <c r="A2328" s="3" t="s">
        <v>2354</v>
      </c>
      <c r="B2328" s="3">
        <v>31</v>
      </c>
      <c r="C2328" s="3" t="s">
        <v>31</v>
      </c>
      <c r="D2328" s="3" t="s">
        <v>33</v>
      </c>
      <c r="E2328" s="3">
        <v>59583.807116785698</v>
      </c>
      <c r="F2328" s="3">
        <v>104</v>
      </c>
      <c r="G2328" s="3">
        <v>754.20554200574202</v>
      </c>
      <c r="H2328" s="3">
        <v>2</v>
      </c>
      <c r="I2328" s="3">
        <v>733.57463893331601</v>
      </c>
      <c r="J2328" s="3">
        <v>25</v>
      </c>
      <c r="K2328" s="3">
        <v>493.381118815538</v>
      </c>
      <c r="L2328" s="3">
        <v>42</v>
      </c>
      <c r="M2328" s="3">
        <v>7</v>
      </c>
      <c r="N2328" s="3">
        <v>6</v>
      </c>
      <c r="O2328" s="3">
        <v>650</v>
      </c>
      <c r="P2328" s="3">
        <v>3</v>
      </c>
      <c r="Q2328" s="3">
        <v>12558.1569890138</v>
      </c>
      <c r="R2328" s="3">
        <v>2</v>
      </c>
      <c r="S2328" s="3">
        <v>0</v>
      </c>
      <c r="T2328" s="3">
        <v>0</v>
      </c>
      <c r="U2328" s="3">
        <v>8404.3374406839903</v>
      </c>
      <c r="V2328" s="3">
        <v>0</v>
      </c>
    </row>
    <row r="2329" spans="1:22" ht="21.75" customHeight="1" x14ac:dyDescent="0.3">
      <c r="A2329" s="3" t="s">
        <v>2355</v>
      </c>
      <c r="B2329" s="3">
        <v>24</v>
      </c>
      <c r="C2329" s="3" t="s">
        <v>31</v>
      </c>
      <c r="D2329" s="3" t="s">
        <v>33</v>
      </c>
      <c r="E2329" s="3">
        <v>10000</v>
      </c>
      <c r="F2329" s="3">
        <v>208</v>
      </c>
      <c r="G2329" s="3">
        <v>854.19711550179204</v>
      </c>
      <c r="H2329" s="3">
        <v>8</v>
      </c>
      <c r="I2329" s="3">
        <v>456.40824934502302</v>
      </c>
      <c r="J2329" s="3">
        <v>0</v>
      </c>
      <c r="K2329" s="3">
        <v>515.28828957258395</v>
      </c>
      <c r="L2329" s="3">
        <v>7</v>
      </c>
      <c r="M2329" s="3">
        <v>14</v>
      </c>
      <c r="N2329" s="3">
        <v>7</v>
      </c>
      <c r="O2329" s="3">
        <v>893</v>
      </c>
      <c r="P2329" s="3">
        <v>2</v>
      </c>
      <c r="Q2329" s="3">
        <v>10405.9438959243</v>
      </c>
      <c r="R2329" s="3">
        <v>1</v>
      </c>
      <c r="S2329" s="3">
        <v>0</v>
      </c>
      <c r="T2329" s="3">
        <v>0</v>
      </c>
      <c r="U2329" s="3">
        <v>500</v>
      </c>
      <c r="V2329" s="3">
        <v>0</v>
      </c>
    </row>
    <row r="2330" spans="1:22" ht="21.75" customHeight="1" x14ac:dyDescent="0.3">
      <c r="A2330" s="3" t="s">
        <v>2356</v>
      </c>
      <c r="B2330" s="3">
        <v>53</v>
      </c>
      <c r="C2330" s="3" t="s">
        <v>23</v>
      </c>
      <c r="D2330" s="3" t="s">
        <v>26</v>
      </c>
      <c r="E2330" s="3">
        <v>38106.8328939985</v>
      </c>
      <c r="F2330" s="3">
        <v>93</v>
      </c>
      <c r="G2330" s="3">
        <v>1204.2850797239</v>
      </c>
      <c r="H2330" s="3">
        <v>4</v>
      </c>
      <c r="I2330" s="3">
        <v>984.15208879317095</v>
      </c>
      <c r="J2330" s="3">
        <v>35</v>
      </c>
      <c r="K2330" s="3">
        <v>453.04184844702399</v>
      </c>
      <c r="L2330" s="3">
        <v>61</v>
      </c>
      <c r="M2330" s="3">
        <v>10</v>
      </c>
      <c r="N2330" s="3">
        <v>8</v>
      </c>
      <c r="O2330" s="3">
        <v>448</v>
      </c>
      <c r="P2330" s="3">
        <v>0</v>
      </c>
      <c r="Q2330" s="3">
        <v>16759.919374817899</v>
      </c>
      <c r="R2330" s="3">
        <v>3</v>
      </c>
      <c r="S2330" s="3">
        <v>0</v>
      </c>
      <c r="T2330" s="3">
        <v>0</v>
      </c>
      <c r="U2330" s="3">
        <v>11787.974494451501</v>
      </c>
      <c r="V2330" s="3">
        <v>1</v>
      </c>
    </row>
    <row r="2331" spans="1:22" ht="21.75" customHeight="1" x14ac:dyDescent="0.3">
      <c r="A2331" s="3" t="s">
        <v>2357</v>
      </c>
      <c r="B2331" s="3">
        <v>67</v>
      </c>
      <c r="C2331" s="3" t="s">
        <v>28</v>
      </c>
      <c r="D2331" s="3" t="s">
        <v>24</v>
      </c>
      <c r="E2331" s="3">
        <v>70751.9848123173</v>
      </c>
      <c r="F2331" s="3">
        <v>44</v>
      </c>
      <c r="G2331" s="3">
        <v>1814.13865078238</v>
      </c>
      <c r="H2331" s="3">
        <v>11</v>
      </c>
      <c r="I2331" s="3">
        <v>588.01606638452097</v>
      </c>
      <c r="J2331" s="3">
        <v>20</v>
      </c>
      <c r="K2331" s="3">
        <v>734.08820192374196</v>
      </c>
      <c r="L2331" s="3">
        <v>33</v>
      </c>
      <c r="M2331" s="3">
        <v>15</v>
      </c>
      <c r="N2331" s="3">
        <v>5</v>
      </c>
      <c r="O2331" s="3">
        <v>370</v>
      </c>
      <c r="P2331" s="3">
        <v>4</v>
      </c>
      <c r="Q2331" s="3">
        <v>13205.663134369999</v>
      </c>
      <c r="R2331" s="3">
        <v>5</v>
      </c>
      <c r="S2331" s="3">
        <v>0</v>
      </c>
      <c r="T2331" s="3">
        <v>0</v>
      </c>
      <c r="U2331" s="3">
        <v>6437.7728600059199</v>
      </c>
      <c r="V2331" s="3">
        <v>1</v>
      </c>
    </row>
    <row r="2332" spans="1:22" ht="21.75" customHeight="1" x14ac:dyDescent="0.3">
      <c r="A2332" s="3" t="s">
        <v>2358</v>
      </c>
      <c r="B2332" s="3">
        <v>56</v>
      </c>
      <c r="C2332" s="3" t="s">
        <v>28</v>
      </c>
      <c r="D2332" s="3" t="s">
        <v>24</v>
      </c>
      <c r="E2332" s="3">
        <v>55880.410376150699</v>
      </c>
      <c r="F2332" s="3">
        <v>22</v>
      </c>
      <c r="G2332" s="3">
        <v>548.73339322841105</v>
      </c>
      <c r="H2332" s="3">
        <v>7</v>
      </c>
      <c r="I2332" s="3">
        <v>699.38054053329495</v>
      </c>
      <c r="J2332" s="3">
        <v>7</v>
      </c>
      <c r="K2332" s="3">
        <v>995.42829496764705</v>
      </c>
      <c r="L2332" s="3">
        <v>7</v>
      </c>
      <c r="M2332" s="3">
        <v>6</v>
      </c>
      <c r="N2332" s="3">
        <v>3</v>
      </c>
      <c r="O2332" s="3">
        <v>620</v>
      </c>
      <c r="P2332" s="3">
        <v>4</v>
      </c>
      <c r="Q2332" s="3">
        <v>12365.801043784701</v>
      </c>
      <c r="R2332" s="3">
        <v>7</v>
      </c>
      <c r="S2332" s="3">
        <v>0</v>
      </c>
      <c r="T2332" s="3">
        <v>0</v>
      </c>
      <c r="U2332" s="3">
        <v>12375.3906793439</v>
      </c>
      <c r="V2332" s="3">
        <v>1</v>
      </c>
    </row>
    <row r="2333" spans="1:22" ht="21.75" customHeight="1" x14ac:dyDescent="0.3">
      <c r="A2333" s="3" t="s">
        <v>2359</v>
      </c>
      <c r="B2333" s="3">
        <v>34</v>
      </c>
      <c r="C2333" s="3" t="s">
        <v>31</v>
      </c>
      <c r="D2333" s="3" t="s">
        <v>33</v>
      </c>
      <c r="E2333" s="3">
        <v>27755.754592884299</v>
      </c>
      <c r="F2333" s="3">
        <v>50</v>
      </c>
      <c r="G2333" s="3">
        <v>3145.0698755455101</v>
      </c>
      <c r="H2333" s="3">
        <v>4</v>
      </c>
      <c r="I2333" s="3">
        <v>1138.72260158274</v>
      </c>
      <c r="J2333" s="3">
        <v>19</v>
      </c>
      <c r="K2333" s="3">
        <v>713.73122933980699</v>
      </c>
      <c r="L2333" s="3">
        <v>24</v>
      </c>
      <c r="M2333" s="3">
        <v>16</v>
      </c>
      <c r="N2333" s="3">
        <v>9</v>
      </c>
      <c r="O2333" s="3">
        <v>743</v>
      </c>
      <c r="P2333" s="3">
        <v>0</v>
      </c>
      <c r="Q2333" s="3">
        <v>5820.9928874432899</v>
      </c>
      <c r="R2333" s="3">
        <v>7</v>
      </c>
      <c r="S2333" s="3">
        <v>0</v>
      </c>
      <c r="T2333" s="3">
        <v>0</v>
      </c>
      <c r="U2333" s="3">
        <v>2901.0850897974001</v>
      </c>
      <c r="V2333" s="3">
        <v>1</v>
      </c>
    </row>
    <row r="2334" spans="1:22" ht="21.75" customHeight="1" x14ac:dyDescent="0.3">
      <c r="A2334" s="3" t="s">
        <v>2360</v>
      </c>
      <c r="B2334" s="3">
        <v>63</v>
      </c>
      <c r="C2334" s="3" t="s">
        <v>28</v>
      </c>
      <c r="D2334" s="3" t="s">
        <v>33</v>
      </c>
      <c r="E2334" s="3">
        <v>72363.367542131702</v>
      </c>
      <c r="F2334" s="3">
        <v>20</v>
      </c>
      <c r="G2334" s="3">
        <v>10</v>
      </c>
      <c r="H2334" s="3">
        <v>0</v>
      </c>
      <c r="I2334" s="3">
        <v>1018.29262356167</v>
      </c>
      <c r="J2334" s="3">
        <v>44</v>
      </c>
      <c r="K2334" s="3">
        <v>205.104554094169</v>
      </c>
      <c r="L2334" s="3">
        <v>25</v>
      </c>
      <c r="M2334" s="3">
        <v>2</v>
      </c>
      <c r="N2334" s="3">
        <v>1</v>
      </c>
      <c r="O2334" s="3">
        <v>461</v>
      </c>
      <c r="P2334" s="3">
        <v>1</v>
      </c>
      <c r="Q2334" s="3">
        <v>11105.6349822337</v>
      </c>
      <c r="R2334" s="3">
        <v>0</v>
      </c>
      <c r="S2334" s="3">
        <v>0</v>
      </c>
      <c r="T2334" s="3">
        <v>0</v>
      </c>
      <c r="U2334" s="3">
        <v>500</v>
      </c>
      <c r="V2334" s="3">
        <v>1</v>
      </c>
    </row>
    <row r="2335" spans="1:22" ht="21.75" customHeight="1" x14ac:dyDescent="0.3">
      <c r="A2335" s="3" t="s">
        <v>2361</v>
      </c>
      <c r="B2335" s="3">
        <v>55</v>
      </c>
      <c r="C2335" s="3" t="s">
        <v>28</v>
      </c>
      <c r="D2335" s="3" t="s">
        <v>26</v>
      </c>
      <c r="E2335" s="3">
        <v>67368.158943911199</v>
      </c>
      <c r="F2335" s="3">
        <v>130</v>
      </c>
      <c r="G2335" s="3">
        <v>134.62016977005999</v>
      </c>
      <c r="H2335" s="3">
        <v>8</v>
      </c>
      <c r="I2335" s="3">
        <v>805.45460039938098</v>
      </c>
      <c r="J2335" s="3">
        <v>16</v>
      </c>
      <c r="K2335" s="3">
        <v>436.44435013714099</v>
      </c>
      <c r="L2335" s="3">
        <v>53</v>
      </c>
      <c r="M2335" s="3">
        <v>14</v>
      </c>
      <c r="N2335" s="3">
        <v>8</v>
      </c>
      <c r="O2335" s="3">
        <v>659</v>
      </c>
      <c r="P2335" s="3">
        <v>3</v>
      </c>
      <c r="Q2335" s="3">
        <v>4948.0494349723604</v>
      </c>
      <c r="R2335" s="3">
        <v>7</v>
      </c>
      <c r="S2335" s="3">
        <v>0</v>
      </c>
      <c r="T2335" s="3">
        <v>0</v>
      </c>
      <c r="U2335" s="3">
        <v>12030.8971097835</v>
      </c>
      <c r="V2335" s="3">
        <v>1</v>
      </c>
    </row>
    <row r="2336" spans="1:22" ht="21.75" customHeight="1" x14ac:dyDescent="0.3">
      <c r="A2336" s="3" t="s">
        <v>2362</v>
      </c>
      <c r="B2336" s="3">
        <v>34</v>
      </c>
      <c r="C2336" s="3" t="s">
        <v>31</v>
      </c>
      <c r="D2336" s="3" t="s">
        <v>24</v>
      </c>
      <c r="E2336" s="3">
        <v>44661.171055588296</v>
      </c>
      <c r="F2336" s="3">
        <v>79</v>
      </c>
      <c r="G2336" s="3">
        <v>1942.9378404573399</v>
      </c>
      <c r="H2336" s="3">
        <v>9</v>
      </c>
      <c r="I2336" s="3">
        <v>859.80573506144401</v>
      </c>
      <c r="J2336" s="3">
        <v>14</v>
      </c>
      <c r="K2336" s="3">
        <v>13.222242977205999</v>
      </c>
      <c r="L2336" s="3">
        <v>40</v>
      </c>
      <c r="M2336" s="3">
        <v>3</v>
      </c>
      <c r="N2336" s="3">
        <v>6</v>
      </c>
      <c r="O2336" s="3">
        <v>757</v>
      </c>
      <c r="P2336" s="3">
        <v>5</v>
      </c>
      <c r="Q2336" s="3">
        <v>14433.4858906014</v>
      </c>
      <c r="R2336" s="3">
        <v>5</v>
      </c>
      <c r="S2336" s="3">
        <v>0</v>
      </c>
      <c r="T2336" s="3">
        <v>0</v>
      </c>
      <c r="U2336" s="3">
        <v>11483.4084500587</v>
      </c>
      <c r="V2336" s="3">
        <v>1</v>
      </c>
    </row>
    <row r="2337" spans="1:22" ht="21.75" customHeight="1" x14ac:dyDescent="0.3">
      <c r="A2337" s="3" t="s">
        <v>2363</v>
      </c>
      <c r="B2337" s="3">
        <v>62</v>
      </c>
      <c r="C2337" s="3" t="s">
        <v>28</v>
      </c>
      <c r="D2337" s="3" t="s">
        <v>26</v>
      </c>
      <c r="E2337" s="3">
        <v>65830.409362600505</v>
      </c>
      <c r="F2337" s="3">
        <v>236</v>
      </c>
      <c r="G2337" s="3">
        <v>1874.0388579784701</v>
      </c>
      <c r="H2337" s="3">
        <v>10</v>
      </c>
      <c r="I2337" s="3">
        <v>804.28940072104001</v>
      </c>
      <c r="J2337" s="3">
        <v>20</v>
      </c>
      <c r="K2337" s="3">
        <v>1013.8243133979799</v>
      </c>
      <c r="L2337" s="3">
        <v>79</v>
      </c>
      <c r="M2337" s="3">
        <v>2</v>
      </c>
      <c r="N2337" s="3">
        <v>5</v>
      </c>
      <c r="O2337" s="3">
        <v>495</v>
      </c>
      <c r="P2337" s="3">
        <v>3</v>
      </c>
      <c r="Q2337" s="3">
        <v>14038.4339171869</v>
      </c>
      <c r="R2337" s="3">
        <v>5</v>
      </c>
      <c r="S2337" s="3">
        <v>0</v>
      </c>
      <c r="T2337" s="3">
        <v>0</v>
      </c>
      <c r="U2337" s="3">
        <v>5188.1878918667298</v>
      </c>
      <c r="V2337" s="3">
        <v>1</v>
      </c>
    </row>
    <row r="2338" spans="1:22" ht="21.75" customHeight="1" x14ac:dyDescent="0.3">
      <c r="A2338" s="3" t="s">
        <v>2364</v>
      </c>
      <c r="B2338" s="3">
        <v>67</v>
      </c>
      <c r="C2338" s="3" t="s">
        <v>31</v>
      </c>
      <c r="D2338" s="3" t="s">
        <v>24</v>
      </c>
      <c r="E2338" s="3">
        <v>85995.604975244394</v>
      </c>
      <c r="F2338" s="3">
        <v>200</v>
      </c>
      <c r="G2338" s="3">
        <v>1442.10245010212</v>
      </c>
      <c r="H2338" s="3">
        <v>11</v>
      </c>
      <c r="I2338" s="3">
        <v>649.09572675392303</v>
      </c>
      <c r="J2338" s="3">
        <v>0</v>
      </c>
      <c r="K2338" s="3">
        <v>588.008620046587</v>
      </c>
      <c r="L2338" s="3">
        <v>71</v>
      </c>
      <c r="M2338" s="3">
        <v>10</v>
      </c>
      <c r="N2338" s="3">
        <v>3</v>
      </c>
      <c r="O2338" s="3">
        <v>459</v>
      </c>
      <c r="P2338" s="3">
        <v>1</v>
      </c>
      <c r="Q2338" s="3">
        <v>13058.7668869684</v>
      </c>
      <c r="R2338" s="3">
        <v>4</v>
      </c>
      <c r="S2338" s="3">
        <v>0</v>
      </c>
      <c r="T2338" s="3">
        <v>0</v>
      </c>
      <c r="U2338" s="3">
        <v>18961.284953406201</v>
      </c>
      <c r="V2338" s="3">
        <v>1</v>
      </c>
    </row>
    <row r="2339" spans="1:22" ht="21.75" customHeight="1" x14ac:dyDescent="0.3">
      <c r="A2339" s="3" t="s">
        <v>2365</v>
      </c>
      <c r="B2339" s="3">
        <v>42</v>
      </c>
      <c r="C2339" s="3" t="s">
        <v>23</v>
      </c>
      <c r="D2339" s="3" t="s">
        <v>26</v>
      </c>
      <c r="E2339" s="3">
        <v>31021.156485582502</v>
      </c>
      <c r="F2339" s="3">
        <v>204</v>
      </c>
      <c r="G2339" s="3">
        <v>2040.9594377443</v>
      </c>
      <c r="H2339" s="3">
        <v>6</v>
      </c>
      <c r="I2339" s="3">
        <v>799.11566870327397</v>
      </c>
      <c r="J2339" s="3">
        <v>2</v>
      </c>
      <c r="K2339" s="3">
        <v>299.38681241985398</v>
      </c>
      <c r="L2339" s="3">
        <v>62</v>
      </c>
      <c r="M2339" s="3">
        <v>1</v>
      </c>
      <c r="N2339" s="3">
        <v>3</v>
      </c>
      <c r="O2339" s="3">
        <v>805</v>
      </c>
      <c r="P2339" s="3">
        <v>0</v>
      </c>
      <c r="Q2339" s="3">
        <v>19456.629805008</v>
      </c>
      <c r="R2339" s="3">
        <v>6</v>
      </c>
      <c r="S2339" s="3">
        <v>0</v>
      </c>
      <c r="T2339" s="3">
        <v>0</v>
      </c>
      <c r="U2339" s="3">
        <v>9032.6562148293506</v>
      </c>
      <c r="V2339" s="3">
        <v>1</v>
      </c>
    </row>
    <row r="2340" spans="1:22" ht="21.75" customHeight="1" x14ac:dyDescent="0.3">
      <c r="A2340" s="3" t="s">
        <v>2366</v>
      </c>
      <c r="B2340" s="3">
        <v>25</v>
      </c>
      <c r="C2340" s="3" t="s">
        <v>31</v>
      </c>
      <c r="D2340" s="3" t="s">
        <v>33</v>
      </c>
      <c r="E2340" s="3">
        <v>59998.0312796527</v>
      </c>
      <c r="F2340" s="3">
        <v>231</v>
      </c>
      <c r="G2340" s="3">
        <v>1954.1615524548699</v>
      </c>
      <c r="H2340" s="3">
        <v>3</v>
      </c>
      <c r="I2340" s="3">
        <v>971.79456892252995</v>
      </c>
      <c r="J2340" s="3">
        <v>30</v>
      </c>
      <c r="K2340" s="3">
        <v>565.59387925969895</v>
      </c>
      <c r="L2340" s="3">
        <v>71</v>
      </c>
      <c r="M2340" s="3">
        <v>6</v>
      </c>
      <c r="N2340" s="3">
        <v>1</v>
      </c>
      <c r="O2340" s="3">
        <v>391</v>
      </c>
      <c r="P2340" s="3">
        <v>4</v>
      </c>
      <c r="Q2340" s="3">
        <v>16815.690742620001</v>
      </c>
      <c r="R2340" s="3">
        <v>7</v>
      </c>
      <c r="S2340" s="3">
        <v>0</v>
      </c>
      <c r="T2340" s="3">
        <v>0</v>
      </c>
      <c r="U2340" s="3">
        <v>7544.81184935485</v>
      </c>
      <c r="V2340" s="3">
        <v>1</v>
      </c>
    </row>
    <row r="2341" spans="1:22" ht="21.75" customHeight="1" x14ac:dyDescent="0.3">
      <c r="A2341" s="3" t="s">
        <v>2367</v>
      </c>
      <c r="B2341" s="3">
        <v>65</v>
      </c>
      <c r="C2341" s="3" t="s">
        <v>23</v>
      </c>
      <c r="D2341" s="3" t="s">
        <v>26</v>
      </c>
      <c r="E2341" s="3">
        <v>85747.005969584105</v>
      </c>
      <c r="F2341" s="3">
        <v>223</v>
      </c>
      <c r="G2341" s="3">
        <v>1500.0641838288</v>
      </c>
      <c r="H2341" s="3">
        <v>6</v>
      </c>
      <c r="I2341" s="3">
        <v>755.84325485740601</v>
      </c>
      <c r="J2341" s="3">
        <v>30</v>
      </c>
      <c r="K2341" s="3">
        <v>971.34625271675395</v>
      </c>
      <c r="L2341" s="3">
        <v>74</v>
      </c>
      <c r="M2341" s="3">
        <v>14</v>
      </c>
      <c r="N2341" s="3">
        <v>0</v>
      </c>
      <c r="O2341" s="3">
        <v>560</v>
      </c>
      <c r="P2341" s="3">
        <v>3</v>
      </c>
      <c r="Q2341" s="3">
        <v>24510.740044107199</v>
      </c>
      <c r="R2341" s="3">
        <v>3</v>
      </c>
      <c r="S2341" s="3">
        <v>0</v>
      </c>
      <c r="T2341" s="3">
        <v>0</v>
      </c>
      <c r="U2341" s="3">
        <v>10062.4580893036</v>
      </c>
      <c r="V2341" s="3">
        <v>1</v>
      </c>
    </row>
    <row r="2342" spans="1:22" ht="21.75" customHeight="1" x14ac:dyDescent="0.3">
      <c r="A2342" s="3" t="s">
        <v>2368</v>
      </c>
      <c r="B2342" s="3">
        <v>69</v>
      </c>
      <c r="C2342" s="3" t="s">
        <v>23</v>
      </c>
      <c r="D2342" s="3" t="s">
        <v>26</v>
      </c>
      <c r="E2342" s="3">
        <v>61754.531959319502</v>
      </c>
      <c r="F2342" s="3">
        <v>8</v>
      </c>
      <c r="G2342" s="3">
        <v>1714.58935620034</v>
      </c>
      <c r="H2342" s="3">
        <v>4</v>
      </c>
      <c r="I2342" s="3">
        <v>946.91867058059597</v>
      </c>
      <c r="J2342" s="3">
        <v>20</v>
      </c>
      <c r="K2342" s="3">
        <v>290.956924335846</v>
      </c>
      <c r="L2342" s="3">
        <v>6</v>
      </c>
      <c r="M2342" s="3">
        <v>13</v>
      </c>
      <c r="N2342" s="3">
        <v>4</v>
      </c>
      <c r="O2342" s="3">
        <v>444</v>
      </c>
      <c r="P2342" s="3">
        <v>1</v>
      </c>
      <c r="Q2342" s="3">
        <v>17907.660897961901</v>
      </c>
      <c r="R2342" s="3">
        <v>0</v>
      </c>
      <c r="S2342" s="3">
        <v>0</v>
      </c>
      <c r="T2342" s="3">
        <v>0</v>
      </c>
      <c r="U2342" s="3">
        <v>10226.9053827062</v>
      </c>
      <c r="V2342" s="3">
        <v>1</v>
      </c>
    </row>
    <row r="2343" spans="1:22" ht="21.75" customHeight="1" x14ac:dyDescent="0.3">
      <c r="A2343" s="3" t="s">
        <v>2369</v>
      </c>
      <c r="B2343" s="3">
        <v>63</v>
      </c>
      <c r="C2343" s="3" t="s">
        <v>28</v>
      </c>
      <c r="D2343" s="3" t="s">
        <v>33</v>
      </c>
      <c r="E2343" s="3">
        <v>36421.1085314425</v>
      </c>
      <c r="F2343" s="3">
        <v>41</v>
      </c>
      <c r="G2343" s="3">
        <v>10</v>
      </c>
      <c r="H2343" s="3">
        <v>9</v>
      </c>
      <c r="I2343" s="3">
        <v>507.16592755193398</v>
      </c>
      <c r="J2343" s="3">
        <v>22</v>
      </c>
      <c r="K2343" s="3">
        <v>357.43596097113402</v>
      </c>
      <c r="L2343" s="3">
        <v>68</v>
      </c>
      <c r="M2343" s="3">
        <v>6</v>
      </c>
      <c r="N2343" s="3">
        <v>5</v>
      </c>
      <c r="O2343" s="3">
        <v>538</v>
      </c>
      <c r="P2343" s="3">
        <v>3</v>
      </c>
      <c r="Q2343" s="3">
        <v>12939.2688090682</v>
      </c>
      <c r="R2343" s="3">
        <v>4</v>
      </c>
      <c r="S2343" s="3">
        <v>1</v>
      </c>
      <c r="T2343" s="3">
        <v>0</v>
      </c>
      <c r="U2343" s="3">
        <v>13043.6365637126</v>
      </c>
      <c r="V2343" s="3">
        <v>1</v>
      </c>
    </row>
    <row r="2344" spans="1:22" ht="21.75" customHeight="1" x14ac:dyDescent="0.3">
      <c r="A2344" s="3" t="s">
        <v>2370</v>
      </c>
      <c r="B2344" s="3">
        <v>62</v>
      </c>
      <c r="C2344" s="3" t="s">
        <v>28</v>
      </c>
      <c r="D2344" s="3" t="s">
        <v>24</v>
      </c>
      <c r="E2344" s="3">
        <v>54300.438327944998</v>
      </c>
      <c r="F2344" s="3">
        <v>13</v>
      </c>
      <c r="G2344" s="3">
        <v>1393.46643671013</v>
      </c>
      <c r="H2344" s="3">
        <v>8</v>
      </c>
      <c r="I2344" s="3">
        <v>588.637222099003</v>
      </c>
      <c r="J2344" s="3">
        <v>16</v>
      </c>
      <c r="K2344" s="3">
        <v>206.62155945317599</v>
      </c>
      <c r="L2344" s="3">
        <v>49</v>
      </c>
      <c r="M2344" s="3">
        <v>16</v>
      </c>
      <c r="N2344" s="3">
        <v>9</v>
      </c>
      <c r="O2344" s="3">
        <v>370</v>
      </c>
      <c r="P2344" s="3">
        <v>1</v>
      </c>
      <c r="Q2344" s="3">
        <v>10215.6412810533</v>
      </c>
      <c r="R2344" s="3">
        <v>4</v>
      </c>
      <c r="S2344" s="3">
        <v>0</v>
      </c>
      <c r="T2344" s="3">
        <v>0</v>
      </c>
      <c r="U2344" s="3">
        <v>5299.9129271154598</v>
      </c>
      <c r="V2344" s="3">
        <v>1</v>
      </c>
    </row>
    <row r="2345" spans="1:22" ht="21.75" customHeight="1" x14ac:dyDescent="0.3">
      <c r="A2345" s="3" t="s">
        <v>2371</v>
      </c>
      <c r="B2345" s="3">
        <v>64</v>
      </c>
      <c r="C2345" s="3" t="s">
        <v>28</v>
      </c>
      <c r="D2345" s="3" t="s">
        <v>24</v>
      </c>
      <c r="E2345" s="3">
        <v>74657.898679142498</v>
      </c>
      <c r="F2345" s="3">
        <v>114</v>
      </c>
      <c r="G2345" s="3">
        <v>1461.84544709997</v>
      </c>
      <c r="H2345" s="3">
        <v>1</v>
      </c>
      <c r="I2345" s="3">
        <v>542.98782385410902</v>
      </c>
      <c r="J2345" s="3">
        <v>21</v>
      </c>
      <c r="K2345" s="3">
        <v>641.78840361410801</v>
      </c>
      <c r="L2345" s="3">
        <v>42</v>
      </c>
      <c r="M2345" s="3">
        <v>9</v>
      </c>
      <c r="N2345" s="3">
        <v>8</v>
      </c>
      <c r="O2345" s="3">
        <v>774</v>
      </c>
      <c r="P2345" s="3">
        <v>3</v>
      </c>
      <c r="Q2345" s="3">
        <v>3528.22889758987</v>
      </c>
      <c r="R2345" s="3">
        <v>7</v>
      </c>
      <c r="S2345" s="3">
        <v>0</v>
      </c>
      <c r="T2345" s="3">
        <v>1</v>
      </c>
      <c r="U2345" s="3">
        <v>8566.9735782611897</v>
      </c>
      <c r="V2345" s="3">
        <v>1</v>
      </c>
    </row>
    <row r="2346" spans="1:22" ht="21.75" customHeight="1" x14ac:dyDescent="0.3">
      <c r="A2346" s="3" t="s">
        <v>2372</v>
      </c>
      <c r="B2346" s="3">
        <v>40</v>
      </c>
      <c r="C2346" s="3" t="s">
        <v>31</v>
      </c>
      <c r="D2346" s="3" t="s">
        <v>33</v>
      </c>
      <c r="E2346" s="3">
        <v>31716.203595365099</v>
      </c>
      <c r="F2346" s="3">
        <v>155</v>
      </c>
      <c r="G2346" s="3">
        <v>3030.2636608920102</v>
      </c>
      <c r="H2346" s="3">
        <v>3</v>
      </c>
      <c r="I2346" s="3">
        <v>602.20401987265802</v>
      </c>
      <c r="J2346" s="3">
        <v>21</v>
      </c>
      <c r="K2346" s="3">
        <v>465.11667297628901</v>
      </c>
      <c r="L2346" s="3">
        <v>16</v>
      </c>
      <c r="M2346" s="3">
        <v>17</v>
      </c>
      <c r="N2346" s="3">
        <v>0</v>
      </c>
      <c r="O2346" s="3">
        <v>846</v>
      </c>
      <c r="P2346" s="3">
        <v>4</v>
      </c>
      <c r="Q2346" s="3">
        <v>20251.510751637299</v>
      </c>
      <c r="R2346" s="3">
        <v>1</v>
      </c>
      <c r="S2346" s="3">
        <v>0</v>
      </c>
      <c r="T2346" s="3">
        <v>0</v>
      </c>
      <c r="U2346" s="3">
        <v>7440.9119742584298</v>
      </c>
      <c r="V2346" s="3">
        <v>0</v>
      </c>
    </row>
    <row r="2347" spans="1:22" ht="21.75" customHeight="1" x14ac:dyDescent="0.3">
      <c r="A2347" s="3" t="s">
        <v>2373</v>
      </c>
      <c r="B2347" s="3">
        <v>42</v>
      </c>
      <c r="C2347" s="3" t="s">
        <v>28</v>
      </c>
      <c r="D2347" s="3" t="s">
        <v>26</v>
      </c>
      <c r="E2347" s="3">
        <v>49458.259268770402</v>
      </c>
      <c r="F2347" s="3">
        <v>110</v>
      </c>
      <c r="G2347" s="3">
        <v>839.458889464653</v>
      </c>
      <c r="H2347" s="3">
        <v>5</v>
      </c>
      <c r="I2347" s="3">
        <v>1250.5133663471299</v>
      </c>
      <c r="J2347" s="3">
        <v>35</v>
      </c>
      <c r="K2347" s="3">
        <v>0</v>
      </c>
      <c r="L2347" s="3">
        <v>20</v>
      </c>
      <c r="M2347" s="3">
        <v>13</v>
      </c>
      <c r="N2347" s="3">
        <v>4</v>
      </c>
      <c r="O2347" s="3">
        <v>607</v>
      </c>
      <c r="P2347" s="3">
        <v>3</v>
      </c>
      <c r="Q2347" s="3">
        <v>15422.564306525301</v>
      </c>
      <c r="R2347" s="3">
        <v>2</v>
      </c>
      <c r="S2347" s="3">
        <v>0</v>
      </c>
      <c r="T2347" s="3">
        <v>0</v>
      </c>
      <c r="U2347" s="3">
        <v>8849.4628145332808</v>
      </c>
      <c r="V2347" s="3">
        <v>0</v>
      </c>
    </row>
    <row r="2348" spans="1:22" ht="21.75" customHeight="1" x14ac:dyDescent="0.3">
      <c r="A2348" s="3" t="s">
        <v>2374</v>
      </c>
      <c r="B2348" s="3">
        <v>62</v>
      </c>
      <c r="C2348" s="3" t="s">
        <v>23</v>
      </c>
      <c r="D2348" s="3" t="s">
        <v>26</v>
      </c>
      <c r="E2348" s="3">
        <v>45617.309207928804</v>
      </c>
      <c r="F2348" s="3">
        <v>238</v>
      </c>
      <c r="G2348" s="3">
        <v>1471.30764250573</v>
      </c>
      <c r="H2348" s="3">
        <v>10</v>
      </c>
      <c r="I2348" s="3">
        <v>1054.1135775886301</v>
      </c>
      <c r="J2348" s="3">
        <v>7</v>
      </c>
      <c r="K2348" s="3">
        <v>584.371002288716</v>
      </c>
      <c r="L2348" s="3">
        <v>5</v>
      </c>
      <c r="M2348" s="3">
        <v>5</v>
      </c>
      <c r="N2348" s="3">
        <v>4</v>
      </c>
      <c r="O2348" s="3">
        <v>698</v>
      </c>
      <c r="P2348" s="3">
        <v>0</v>
      </c>
      <c r="Q2348" s="3">
        <v>9283.9255744503898</v>
      </c>
      <c r="R2348" s="3">
        <v>1</v>
      </c>
      <c r="S2348" s="3">
        <v>0</v>
      </c>
      <c r="T2348" s="3">
        <v>0</v>
      </c>
      <c r="U2348" s="3">
        <v>15377.219179023299</v>
      </c>
      <c r="V2348" s="3">
        <v>0</v>
      </c>
    </row>
    <row r="2349" spans="1:22" ht="21.75" customHeight="1" x14ac:dyDescent="0.3">
      <c r="A2349" s="3" t="s">
        <v>2375</v>
      </c>
      <c r="B2349" s="3">
        <v>35</v>
      </c>
      <c r="C2349" s="3" t="s">
        <v>28</v>
      </c>
      <c r="D2349" s="3" t="s">
        <v>26</v>
      </c>
      <c r="E2349" s="3">
        <v>38634.590538425698</v>
      </c>
      <c r="F2349" s="3">
        <v>96</v>
      </c>
      <c r="G2349" s="3">
        <v>2638.9074850393399</v>
      </c>
      <c r="H2349" s="3">
        <v>4</v>
      </c>
      <c r="I2349" s="3">
        <v>423.07690846047899</v>
      </c>
      <c r="J2349" s="3">
        <v>46</v>
      </c>
      <c r="K2349" s="3">
        <v>737.38626547752006</v>
      </c>
      <c r="L2349" s="3">
        <v>70</v>
      </c>
      <c r="M2349" s="3">
        <v>18</v>
      </c>
      <c r="N2349" s="3">
        <v>8</v>
      </c>
      <c r="O2349" s="3">
        <v>402</v>
      </c>
      <c r="P2349" s="3">
        <v>2</v>
      </c>
      <c r="Q2349" s="3">
        <v>13858.416521491101</v>
      </c>
      <c r="R2349" s="3">
        <v>4</v>
      </c>
      <c r="S2349" s="3">
        <v>0</v>
      </c>
      <c r="T2349" s="3">
        <v>0</v>
      </c>
      <c r="U2349" s="3">
        <v>7215.1333879945196</v>
      </c>
      <c r="V2349" s="3">
        <v>1</v>
      </c>
    </row>
    <row r="2350" spans="1:22" ht="21.75" customHeight="1" x14ac:dyDescent="0.3">
      <c r="A2350" s="3" t="s">
        <v>2376</v>
      </c>
      <c r="B2350" s="3">
        <v>66</v>
      </c>
      <c r="C2350" s="3" t="s">
        <v>28</v>
      </c>
      <c r="D2350" s="3" t="s">
        <v>24</v>
      </c>
      <c r="E2350" s="3">
        <v>54347.987632575103</v>
      </c>
      <c r="F2350" s="3">
        <v>57</v>
      </c>
      <c r="G2350" s="3">
        <v>1948.0901952353299</v>
      </c>
      <c r="H2350" s="3">
        <v>0</v>
      </c>
      <c r="I2350" s="3">
        <v>953.12440374295898</v>
      </c>
      <c r="J2350" s="3">
        <v>7</v>
      </c>
      <c r="K2350" s="3">
        <v>366.82608025373997</v>
      </c>
      <c r="L2350" s="3">
        <v>74</v>
      </c>
      <c r="M2350" s="3">
        <v>9</v>
      </c>
      <c r="N2350" s="3">
        <v>3</v>
      </c>
      <c r="O2350" s="3">
        <v>579</v>
      </c>
      <c r="P2350" s="3">
        <v>1</v>
      </c>
      <c r="Q2350" s="3">
        <v>12812.736955308799</v>
      </c>
      <c r="R2350" s="3">
        <v>3</v>
      </c>
      <c r="S2350" s="3">
        <v>0</v>
      </c>
      <c r="T2350" s="3">
        <v>0</v>
      </c>
      <c r="U2350" s="3">
        <v>7211.1931348954704</v>
      </c>
      <c r="V2350" s="3">
        <v>1</v>
      </c>
    </row>
    <row r="2351" spans="1:22" ht="21.75" customHeight="1" x14ac:dyDescent="0.3">
      <c r="A2351" s="3" t="s">
        <v>2377</v>
      </c>
      <c r="B2351" s="3">
        <v>34</v>
      </c>
      <c r="C2351" s="3" t="s">
        <v>31</v>
      </c>
      <c r="D2351" s="3" t="s">
        <v>26</v>
      </c>
      <c r="E2351" s="3">
        <v>48187.089426992403</v>
      </c>
      <c r="F2351" s="3">
        <v>86</v>
      </c>
      <c r="G2351" s="3">
        <v>1520.13193308738</v>
      </c>
      <c r="H2351" s="3">
        <v>8</v>
      </c>
      <c r="I2351" s="3">
        <v>663.29619057300101</v>
      </c>
      <c r="J2351" s="3">
        <v>13</v>
      </c>
      <c r="K2351" s="3">
        <v>488.64779653067802</v>
      </c>
      <c r="L2351" s="3">
        <v>37</v>
      </c>
      <c r="M2351" s="3">
        <v>16</v>
      </c>
      <c r="N2351" s="3">
        <v>2</v>
      </c>
      <c r="O2351" s="3">
        <v>898</v>
      </c>
      <c r="P2351" s="3">
        <v>2</v>
      </c>
      <c r="Q2351" s="3">
        <v>11450.779964404899</v>
      </c>
      <c r="R2351" s="3">
        <v>5</v>
      </c>
      <c r="S2351" s="3">
        <v>0</v>
      </c>
      <c r="T2351" s="3">
        <v>0</v>
      </c>
      <c r="U2351" s="3">
        <v>8035.52578798177</v>
      </c>
      <c r="V2351" s="3">
        <v>1</v>
      </c>
    </row>
    <row r="2352" spans="1:22" ht="21.75" customHeight="1" x14ac:dyDescent="0.3">
      <c r="A2352" s="3" t="s">
        <v>2378</v>
      </c>
      <c r="B2352" s="3">
        <v>44</v>
      </c>
      <c r="C2352" s="3" t="s">
        <v>31</v>
      </c>
      <c r="D2352" s="3" t="s">
        <v>24</v>
      </c>
      <c r="E2352" s="3">
        <v>61580.303232255501</v>
      </c>
      <c r="F2352" s="3">
        <v>60</v>
      </c>
      <c r="G2352" s="3">
        <v>2269.8566867720401</v>
      </c>
      <c r="H2352" s="3">
        <v>8</v>
      </c>
      <c r="I2352" s="3">
        <v>561.16539508495202</v>
      </c>
      <c r="J2352" s="3">
        <v>37</v>
      </c>
      <c r="K2352" s="3">
        <v>449.53162458502999</v>
      </c>
      <c r="L2352" s="3">
        <v>62</v>
      </c>
      <c r="M2352" s="3">
        <v>18</v>
      </c>
      <c r="N2352" s="3">
        <v>2</v>
      </c>
      <c r="O2352" s="3">
        <v>432</v>
      </c>
      <c r="P2352" s="3">
        <v>4</v>
      </c>
      <c r="Q2352" s="3">
        <v>17552.9747770824</v>
      </c>
      <c r="R2352" s="3">
        <v>2</v>
      </c>
      <c r="S2352" s="3">
        <v>0</v>
      </c>
      <c r="T2352" s="3">
        <v>0</v>
      </c>
      <c r="U2352" s="3">
        <v>7459.3311516487702</v>
      </c>
      <c r="V2352" s="3">
        <v>1</v>
      </c>
    </row>
    <row r="2353" spans="1:22" ht="21.75" customHeight="1" x14ac:dyDescent="0.3">
      <c r="A2353" s="3" t="s">
        <v>2379</v>
      </c>
      <c r="B2353" s="3">
        <v>55</v>
      </c>
      <c r="C2353" s="3" t="s">
        <v>23</v>
      </c>
      <c r="D2353" s="3" t="s">
        <v>26</v>
      </c>
      <c r="E2353" s="3">
        <v>70537.450896615803</v>
      </c>
      <c r="F2353" s="3">
        <v>39</v>
      </c>
      <c r="G2353" s="3">
        <v>865.82168198956902</v>
      </c>
      <c r="H2353" s="3">
        <v>2</v>
      </c>
      <c r="I2353" s="3">
        <v>279.99118699712301</v>
      </c>
      <c r="J2353" s="3">
        <v>23</v>
      </c>
      <c r="K2353" s="3">
        <v>671.86208775991395</v>
      </c>
      <c r="L2353" s="3">
        <v>11</v>
      </c>
      <c r="M2353" s="3">
        <v>19</v>
      </c>
      <c r="N2353" s="3">
        <v>5</v>
      </c>
      <c r="O2353" s="3">
        <v>385</v>
      </c>
      <c r="P2353" s="3">
        <v>4</v>
      </c>
      <c r="Q2353" s="3">
        <v>2709.53169102642</v>
      </c>
      <c r="R2353" s="3">
        <v>4</v>
      </c>
      <c r="S2353" s="3">
        <v>0</v>
      </c>
      <c r="T2353" s="3">
        <v>0</v>
      </c>
      <c r="U2353" s="3">
        <v>7196.2748448483799</v>
      </c>
      <c r="V2353" s="3">
        <v>1</v>
      </c>
    </row>
    <row r="2354" spans="1:22" ht="21.75" customHeight="1" x14ac:dyDescent="0.3">
      <c r="A2354" s="3" t="s">
        <v>2380</v>
      </c>
      <c r="B2354" s="3">
        <v>30</v>
      </c>
      <c r="C2354" s="3" t="s">
        <v>31</v>
      </c>
      <c r="D2354" s="3" t="s">
        <v>33</v>
      </c>
      <c r="E2354" s="3">
        <v>27089.052431829001</v>
      </c>
      <c r="F2354" s="3">
        <v>18</v>
      </c>
      <c r="G2354" s="3">
        <v>2880.24687986142</v>
      </c>
      <c r="H2354" s="3">
        <v>3</v>
      </c>
      <c r="I2354" s="3">
        <v>1140.1715428370901</v>
      </c>
      <c r="J2354" s="3">
        <v>21</v>
      </c>
      <c r="K2354" s="3">
        <v>85.953727006223204</v>
      </c>
      <c r="L2354" s="3">
        <v>21</v>
      </c>
      <c r="M2354" s="3">
        <v>16</v>
      </c>
      <c r="N2354" s="3">
        <v>0</v>
      </c>
      <c r="O2354" s="3">
        <v>480</v>
      </c>
      <c r="P2354" s="3">
        <v>2</v>
      </c>
      <c r="Q2354" s="3">
        <v>17116.7030981594</v>
      </c>
      <c r="R2354" s="3">
        <v>2</v>
      </c>
      <c r="S2354" s="3">
        <v>0</v>
      </c>
      <c r="T2354" s="3">
        <v>0</v>
      </c>
      <c r="U2354" s="3">
        <v>9714.0563784175501</v>
      </c>
      <c r="V2354" s="3">
        <v>1</v>
      </c>
    </row>
    <row r="2355" spans="1:22" ht="21.75" customHeight="1" x14ac:dyDescent="0.3">
      <c r="A2355" s="3" t="s">
        <v>2381</v>
      </c>
      <c r="B2355" s="3">
        <v>34</v>
      </c>
      <c r="C2355" s="3" t="s">
        <v>28</v>
      </c>
      <c r="D2355" s="3" t="s">
        <v>33</v>
      </c>
      <c r="E2355" s="3">
        <v>51215.559151648798</v>
      </c>
      <c r="F2355" s="3">
        <v>225</v>
      </c>
      <c r="G2355" s="3">
        <v>2013.9963671836799</v>
      </c>
      <c r="H2355" s="3">
        <v>3</v>
      </c>
      <c r="I2355" s="3">
        <v>322.64789761650201</v>
      </c>
      <c r="J2355" s="3">
        <v>14</v>
      </c>
      <c r="K2355" s="3">
        <v>335.81034779908799</v>
      </c>
      <c r="L2355" s="3">
        <v>2</v>
      </c>
      <c r="M2355" s="3">
        <v>13</v>
      </c>
      <c r="N2355" s="3">
        <v>0</v>
      </c>
      <c r="O2355" s="3">
        <v>334</v>
      </c>
      <c r="P2355" s="3">
        <v>4</v>
      </c>
      <c r="Q2355" s="3">
        <v>19911.569157554899</v>
      </c>
      <c r="R2355" s="3">
        <v>3</v>
      </c>
      <c r="S2355" s="3">
        <v>0</v>
      </c>
      <c r="T2355" s="3">
        <v>0</v>
      </c>
      <c r="U2355" s="3">
        <v>8360.0293268841106</v>
      </c>
      <c r="V2355" s="3">
        <v>1</v>
      </c>
    </row>
    <row r="2356" spans="1:22" ht="21.75" customHeight="1" x14ac:dyDescent="0.3">
      <c r="A2356" s="3" t="s">
        <v>2382</v>
      </c>
      <c r="B2356" s="3">
        <v>23</v>
      </c>
      <c r="C2356" s="3" t="s">
        <v>31</v>
      </c>
      <c r="D2356" s="3" t="s">
        <v>24</v>
      </c>
      <c r="E2356" s="3">
        <v>49043.729502419803</v>
      </c>
      <c r="F2356" s="3">
        <v>223</v>
      </c>
      <c r="G2356" s="3">
        <v>199.22898906967399</v>
      </c>
      <c r="H2356" s="3">
        <v>9</v>
      </c>
      <c r="I2356" s="3">
        <v>781.81288769654395</v>
      </c>
      <c r="J2356" s="3">
        <v>19</v>
      </c>
      <c r="K2356" s="3">
        <v>423.472940389256</v>
      </c>
      <c r="L2356" s="3">
        <v>18</v>
      </c>
      <c r="M2356" s="3">
        <v>6</v>
      </c>
      <c r="N2356" s="3">
        <v>0</v>
      </c>
      <c r="O2356" s="3">
        <v>805</v>
      </c>
      <c r="P2356" s="3">
        <v>4</v>
      </c>
      <c r="Q2356" s="3">
        <v>5325.5755040480499</v>
      </c>
      <c r="R2356" s="3">
        <v>0</v>
      </c>
      <c r="S2356" s="3">
        <v>0</v>
      </c>
      <c r="T2356" s="3">
        <v>0</v>
      </c>
      <c r="U2356" s="3">
        <v>8995.7918737078107</v>
      </c>
      <c r="V2356" s="3">
        <v>0</v>
      </c>
    </row>
    <row r="2357" spans="1:22" ht="21.75" customHeight="1" x14ac:dyDescent="0.3">
      <c r="A2357" s="3" t="s">
        <v>2383</v>
      </c>
      <c r="B2357" s="3">
        <v>40</v>
      </c>
      <c r="C2357" s="3" t="s">
        <v>23</v>
      </c>
      <c r="D2357" s="3" t="s">
        <v>24</v>
      </c>
      <c r="E2357" s="3">
        <v>53661.464121012497</v>
      </c>
      <c r="F2357" s="3">
        <v>72</v>
      </c>
      <c r="G2357" s="3">
        <v>1015.8318548286099</v>
      </c>
      <c r="H2357" s="3">
        <v>7</v>
      </c>
      <c r="I2357" s="3">
        <v>468.79106399629597</v>
      </c>
      <c r="J2357" s="3">
        <v>26</v>
      </c>
      <c r="K2357" s="3">
        <v>692.67271573377604</v>
      </c>
      <c r="L2357" s="3">
        <v>42</v>
      </c>
      <c r="M2357" s="3">
        <v>18</v>
      </c>
      <c r="N2357" s="3">
        <v>6</v>
      </c>
      <c r="O2357" s="3">
        <v>333</v>
      </c>
      <c r="P2357" s="3">
        <v>5</v>
      </c>
      <c r="Q2357" s="3">
        <v>256.42599726502903</v>
      </c>
      <c r="R2357" s="3">
        <v>0</v>
      </c>
      <c r="S2357" s="3">
        <v>0</v>
      </c>
      <c r="T2357" s="3">
        <v>0</v>
      </c>
      <c r="U2357" s="3">
        <v>10781.089934486599</v>
      </c>
      <c r="V2357" s="3">
        <v>1</v>
      </c>
    </row>
    <row r="2358" spans="1:22" ht="21.75" customHeight="1" x14ac:dyDescent="0.3">
      <c r="A2358" s="3" t="s">
        <v>2384</v>
      </c>
      <c r="B2358" s="3">
        <v>32</v>
      </c>
      <c r="C2358" s="3" t="s">
        <v>28</v>
      </c>
      <c r="D2358" s="3" t="s">
        <v>33</v>
      </c>
      <c r="E2358" s="3">
        <v>49721.524794193203</v>
      </c>
      <c r="F2358" s="3">
        <v>95</v>
      </c>
      <c r="G2358" s="3">
        <v>10</v>
      </c>
      <c r="H2358" s="3">
        <v>5</v>
      </c>
      <c r="I2358" s="3">
        <v>1071.5453814744701</v>
      </c>
      <c r="J2358" s="3">
        <v>27</v>
      </c>
      <c r="K2358" s="3">
        <v>500.55982663854599</v>
      </c>
      <c r="L2358" s="3">
        <v>66</v>
      </c>
      <c r="M2358" s="3">
        <v>6</v>
      </c>
      <c r="N2358" s="3">
        <v>4</v>
      </c>
      <c r="O2358" s="3">
        <v>777</v>
      </c>
      <c r="P2358" s="3">
        <v>1</v>
      </c>
      <c r="Q2358" s="3">
        <v>14791.027893172901</v>
      </c>
      <c r="R2358" s="3">
        <v>4</v>
      </c>
      <c r="S2358" s="3">
        <v>0</v>
      </c>
      <c r="T2358" s="3">
        <v>0</v>
      </c>
      <c r="U2358" s="3">
        <v>11943.867148305</v>
      </c>
      <c r="V2358" s="3">
        <v>1</v>
      </c>
    </row>
    <row r="2359" spans="1:22" ht="21.75" customHeight="1" x14ac:dyDescent="0.3">
      <c r="A2359" s="3" t="s">
        <v>2385</v>
      </c>
      <c r="B2359" s="3">
        <v>41</v>
      </c>
      <c r="C2359" s="3" t="s">
        <v>23</v>
      </c>
      <c r="D2359" s="3" t="s">
        <v>33</v>
      </c>
      <c r="E2359" s="3">
        <v>32348.067579859398</v>
      </c>
      <c r="F2359" s="3">
        <v>226</v>
      </c>
      <c r="G2359" s="3">
        <v>2136.6171138935601</v>
      </c>
      <c r="H2359" s="3">
        <v>1</v>
      </c>
      <c r="I2359" s="3">
        <v>682.97686079011703</v>
      </c>
      <c r="J2359" s="3">
        <v>21</v>
      </c>
      <c r="K2359" s="3">
        <v>172.710739123731</v>
      </c>
      <c r="L2359" s="3">
        <v>4</v>
      </c>
      <c r="M2359" s="3">
        <v>11</v>
      </c>
      <c r="N2359" s="3">
        <v>8</v>
      </c>
      <c r="O2359" s="3">
        <v>765</v>
      </c>
      <c r="P2359" s="3">
        <v>1</v>
      </c>
      <c r="Q2359" s="3">
        <v>17794.917673849701</v>
      </c>
      <c r="R2359" s="3">
        <v>6</v>
      </c>
      <c r="S2359" s="3">
        <v>0</v>
      </c>
      <c r="T2359" s="3">
        <v>0</v>
      </c>
      <c r="U2359" s="3">
        <v>12498.654426297</v>
      </c>
      <c r="V2359" s="3">
        <v>1</v>
      </c>
    </row>
    <row r="2360" spans="1:22" ht="21.75" customHeight="1" x14ac:dyDescent="0.3">
      <c r="A2360" s="3" t="s">
        <v>2386</v>
      </c>
      <c r="B2360" s="3">
        <v>38</v>
      </c>
      <c r="C2360" s="3" t="s">
        <v>31</v>
      </c>
      <c r="D2360" s="3" t="s">
        <v>26</v>
      </c>
      <c r="E2360" s="3">
        <v>76185.491636670602</v>
      </c>
      <c r="F2360" s="3">
        <v>203</v>
      </c>
      <c r="G2360" s="3">
        <v>1950.80746335089</v>
      </c>
      <c r="H2360" s="3">
        <v>3</v>
      </c>
      <c r="I2360" s="3">
        <v>752.93807056787898</v>
      </c>
      <c r="J2360" s="3">
        <v>30</v>
      </c>
      <c r="K2360" s="3">
        <v>356.049689425792</v>
      </c>
      <c r="L2360" s="3">
        <v>28</v>
      </c>
      <c r="M2360" s="3">
        <v>5</v>
      </c>
      <c r="N2360" s="3">
        <v>2</v>
      </c>
      <c r="O2360" s="3">
        <v>684</v>
      </c>
      <c r="P2360" s="3">
        <v>1</v>
      </c>
      <c r="Q2360" s="3">
        <v>6716.49957217273</v>
      </c>
      <c r="R2360" s="3">
        <v>7</v>
      </c>
      <c r="S2360" s="3">
        <v>0</v>
      </c>
      <c r="T2360" s="3">
        <v>0</v>
      </c>
      <c r="U2360" s="3">
        <v>12350.114685530199</v>
      </c>
      <c r="V2360" s="3">
        <v>1</v>
      </c>
    </row>
    <row r="2361" spans="1:22" ht="21.75" customHeight="1" x14ac:dyDescent="0.3">
      <c r="A2361" s="3" t="s">
        <v>2387</v>
      </c>
      <c r="B2361" s="3">
        <v>53</v>
      </c>
      <c r="C2361" s="3" t="s">
        <v>31</v>
      </c>
      <c r="D2361" s="3" t="s">
        <v>33</v>
      </c>
      <c r="E2361" s="3">
        <v>83853.700631647705</v>
      </c>
      <c r="F2361" s="3">
        <v>167</v>
      </c>
      <c r="G2361" s="3">
        <v>1131.7794866813599</v>
      </c>
      <c r="H2361" s="3">
        <v>0</v>
      </c>
      <c r="I2361" s="3">
        <v>764.74300797448905</v>
      </c>
      <c r="J2361" s="3">
        <v>8</v>
      </c>
      <c r="K2361" s="3">
        <v>814.94229650244199</v>
      </c>
      <c r="L2361" s="3">
        <v>4</v>
      </c>
      <c r="M2361" s="3">
        <v>7</v>
      </c>
      <c r="N2361" s="3">
        <v>5</v>
      </c>
      <c r="O2361" s="3">
        <v>421</v>
      </c>
      <c r="P2361" s="3">
        <v>0</v>
      </c>
      <c r="Q2361" s="3">
        <v>3606.0720587024898</v>
      </c>
      <c r="R2361" s="3">
        <v>4</v>
      </c>
      <c r="S2361" s="3">
        <v>0</v>
      </c>
      <c r="T2361" s="3">
        <v>0</v>
      </c>
      <c r="U2361" s="3">
        <v>10603.253146381499</v>
      </c>
      <c r="V2361" s="3">
        <v>1</v>
      </c>
    </row>
    <row r="2362" spans="1:22" ht="21.75" customHeight="1" x14ac:dyDescent="0.3">
      <c r="A2362" s="3" t="s">
        <v>2388</v>
      </c>
      <c r="B2362" s="3">
        <v>33</v>
      </c>
      <c r="C2362" s="3" t="s">
        <v>23</v>
      </c>
      <c r="D2362" s="3" t="s">
        <v>24</v>
      </c>
      <c r="E2362" s="3">
        <v>59844.014662130299</v>
      </c>
      <c r="F2362" s="3">
        <v>183</v>
      </c>
      <c r="G2362" s="3">
        <v>2460.2856736701401</v>
      </c>
      <c r="H2362" s="3">
        <v>2</v>
      </c>
      <c r="I2362" s="3">
        <v>905.899617227524</v>
      </c>
      <c r="J2362" s="3">
        <v>22</v>
      </c>
      <c r="K2362" s="3">
        <v>169.21816657387399</v>
      </c>
      <c r="L2362" s="3">
        <v>44</v>
      </c>
      <c r="M2362" s="3">
        <v>8</v>
      </c>
      <c r="N2362" s="3">
        <v>6</v>
      </c>
      <c r="O2362" s="3">
        <v>608</v>
      </c>
      <c r="P2362" s="3">
        <v>5</v>
      </c>
      <c r="Q2362" s="3">
        <v>717.45800528284997</v>
      </c>
      <c r="R2362" s="3">
        <v>1</v>
      </c>
      <c r="S2362" s="3">
        <v>0</v>
      </c>
      <c r="T2362" s="3">
        <v>0</v>
      </c>
      <c r="U2362" s="3">
        <v>2814.5218984559701</v>
      </c>
      <c r="V2362" s="3">
        <v>0</v>
      </c>
    </row>
    <row r="2363" spans="1:22" ht="21.75" customHeight="1" x14ac:dyDescent="0.3">
      <c r="A2363" s="3" t="s">
        <v>2389</v>
      </c>
      <c r="B2363" s="3">
        <v>23</v>
      </c>
      <c r="C2363" s="3" t="s">
        <v>28</v>
      </c>
      <c r="D2363" s="3" t="s">
        <v>33</v>
      </c>
      <c r="E2363" s="3">
        <v>60765.832035700798</v>
      </c>
      <c r="F2363" s="3">
        <v>217</v>
      </c>
      <c r="G2363" s="3">
        <v>1433.1773072071601</v>
      </c>
      <c r="H2363" s="3">
        <v>3</v>
      </c>
      <c r="I2363" s="3">
        <v>804.55166739415802</v>
      </c>
      <c r="J2363" s="3">
        <v>4</v>
      </c>
      <c r="K2363" s="3">
        <v>756.896554088524</v>
      </c>
      <c r="L2363" s="3">
        <v>53</v>
      </c>
      <c r="M2363" s="3">
        <v>17</v>
      </c>
      <c r="N2363" s="3">
        <v>2</v>
      </c>
      <c r="O2363" s="3">
        <v>507</v>
      </c>
      <c r="P2363" s="3">
        <v>0</v>
      </c>
      <c r="Q2363" s="3">
        <v>18499.067639481</v>
      </c>
      <c r="R2363" s="3">
        <v>4</v>
      </c>
      <c r="S2363" s="3">
        <v>0</v>
      </c>
      <c r="T2363" s="3">
        <v>0</v>
      </c>
      <c r="U2363" s="3">
        <v>5022.9027205169896</v>
      </c>
      <c r="V2363" s="3">
        <v>1</v>
      </c>
    </row>
    <row r="2364" spans="1:22" ht="21.75" customHeight="1" x14ac:dyDescent="0.3">
      <c r="A2364" s="3" t="s">
        <v>2390</v>
      </c>
      <c r="B2364" s="3">
        <v>67</v>
      </c>
      <c r="C2364" s="3" t="s">
        <v>31</v>
      </c>
      <c r="D2364" s="3" t="s">
        <v>24</v>
      </c>
      <c r="E2364" s="3">
        <v>52358.884951301101</v>
      </c>
      <c r="F2364" s="3">
        <v>146</v>
      </c>
      <c r="G2364" s="3">
        <v>3598.7082766359399</v>
      </c>
      <c r="H2364" s="3">
        <v>7</v>
      </c>
      <c r="I2364" s="3">
        <v>784.85438386360897</v>
      </c>
      <c r="J2364" s="3">
        <v>44</v>
      </c>
      <c r="K2364" s="3">
        <v>733.95440882524997</v>
      </c>
      <c r="L2364" s="3">
        <v>23</v>
      </c>
      <c r="M2364" s="3">
        <v>9</v>
      </c>
      <c r="N2364" s="3">
        <v>8</v>
      </c>
      <c r="O2364" s="3">
        <v>425</v>
      </c>
      <c r="P2364" s="3">
        <v>0</v>
      </c>
      <c r="Q2364" s="3">
        <v>11370.397096819501</v>
      </c>
      <c r="R2364" s="3">
        <v>0</v>
      </c>
      <c r="S2364" s="3">
        <v>0</v>
      </c>
      <c r="T2364" s="3">
        <v>0</v>
      </c>
      <c r="U2364" s="3">
        <v>6125.5017005320697</v>
      </c>
      <c r="V2364" s="3">
        <v>1</v>
      </c>
    </row>
    <row r="2365" spans="1:22" ht="21.75" customHeight="1" x14ac:dyDescent="0.3">
      <c r="A2365" s="3" t="s">
        <v>2391</v>
      </c>
      <c r="B2365" s="3">
        <v>65</v>
      </c>
      <c r="C2365" s="3" t="s">
        <v>31</v>
      </c>
      <c r="D2365" s="3" t="s">
        <v>24</v>
      </c>
      <c r="E2365" s="3">
        <v>67445.657992021996</v>
      </c>
      <c r="F2365" s="3">
        <v>20</v>
      </c>
      <c r="G2365" s="3">
        <v>540.45172236656299</v>
      </c>
      <c r="H2365" s="3">
        <v>2</v>
      </c>
      <c r="I2365" s="3">
        <v>618.55930866082804</v>
      </c>
      <c r="J2365" s="3">
        <v>38</v>
      </c>
      <c r="K2365" s="3">
        <v>804.72487514145598</v>
      </c>
      <c r="L2365" s="3">
        <v>20</v>
      </c>
      <c r="M2365" s="3">
        <v>15</v>
      </c>
      <c r="N2365" s="3">
        <v>1</v>
      </c>
      <c r="O2365" s="3">
        <v>804</v>
      </c>
      <c r="P2365" s="3">
        <v>5</v>
      </c>
      <c r="Q2365" s="3">
        <v>19820.866544415101</v>
      </c>
      <c r="R2365" s="3">
        <v>0</v>
      </c>
      <c r="S2365" s="3">
        <v>0</v>
      </c>
      <c r="T2365" s="3">
        <v>0</v>
      </c>
      <c r="U2365" s="3">
        <v>7367.32651827687</v>
      </c>
      <c r="V2365" s="3">
        <v>0</v>
      </c>
    </row>
    <row r="2366" spans="1:22" ht="21.75" customHeight="1" x14ac:dyDescent="0.3">
      <c r="A2366" s="3" t="s">
        <v>2392</v>
      </c>
      <c r="B2366" s="3">
        <v>46</v>
      </c>
      <c r="C2366" s="3" t="s">
        <v>28</v>
      </c>
      <c r="D2366" s="3" t="s">
        <v>26</v>
      </c>
      <c r="E2366" s="3">
        <v>10000</v>
      </c>
      <c r="F2366" s="3">
        <v>149</v>
      </c>
      <c r="G2366" s="3">
        <v>2013.35197810867</v>
      </c>
      <c r="H2366" s="3">
        <v>4</v>
      </c>
      <c r="I2366" s="3">
        <v>248.84471933026799</v>
      </c>
      <c r="J2366" s="3">
        <v>16</v>
      </c>
      <c r="K2366" s="3">
        <v>774.97304081481298</v>
      </c>
      <c r="L2366" s="3">
        <v>31</v>
      </c>
      <c r="M2366" s="3">
        <v>16</v>
      </c>
      <c r="N2366" s="3">
        <v>6</v>
      </c>
      <c r="O2366" s="3">
        <v>361</v>
      </c>
      <c r="P2366" s="3">
        <v>0</v>
      </c>
      <c r="Q2366" s="3">
        <v>0</v>
      </c>
      <c r="R2366" s="3">
        <v>1</v>
      </c>
      <c r="S2366" s="3">
        <v>0</v>
      </c>
      <c r="T2366" s="3">
        <v>0</v>
      </c>
      <c r="U2366" s="3">
        <v>4890.8965866668996</v>
      </c>
      <c r="V2366" s="3">
        <v>1</v>
      </c>
    </row>
    <row r="2367" spans="1:22" ht="21.75" customHeight="1" x14ac:dyDescent="0.3">
      <c r="A2367" s="3" t="s">
        <v>2393</v>
      </c>
      <c r="B2367" s="3">
        <v>48</v>
      </c>
      <c r="C2367" s="3" t="s">
        <v>31</v>
      </c>
      <c r="D2367" s="3" t="s">
        <v>26</v>
      </c>
      <c r="E2367" s="3">
        <v>49930.478981746499</v>
      </c>
      <c r="F2367" s="3">
        <v>174</v>
      </c>
      <c r="G2367" s="3">
        <v>1182.07854591719</v>
      </c>
      <c r="H2367" s="3">
        <v>0</v>
      </c>
      <c r="I2367" s="3">
        <v>408.50716416035101</v>
      </c>
      <c r="J2367" s="3">
        <v>39</v>
      </c>
      <c r="K2367" s="3">
        <v>840.64492102957195</v>
      </c>
      <c r="L2367" s="3">
        <v>4</v>
      </c>
      <c r="M2367" s="3">
        <v>0</v>
      </c>
      <c r="N2367" s="3">
        <v>9</v>
      </c>
      <c r="O2367" s="3">
        <v>354</v>
      </c>
      <c r="P2367" s="3">
        <v>2</v>
      </c>
      <c r="Q2367" s="3">
        <v>12499.8807408918</v>
      </c>
      <c r="R2367" s="3">
        <v>5</v>
      </c>
      <c r="S2367" s="3">
        <v>0</v>
      </c>
      <c r="T2367" s="3">
        <v>0</v>
      </c>
      <c r="U2367" s="3">
        <v>4351.6347924298498</v>
      </c>
      <c r="V2367" s="3">
        <v>1</v>
      </c>
    </row>
    <row r="2368" spans="1:22" ht="21.75" customHeight="1" x14ac:dyDescent="0.3">
      <c r="A2368" s="3" t="s">
        <v>2394</v>
      </c>
      <c r="B2368" s="3">
        <v>66</v>
      </c>
      <c r="C2368" s="3" t="s">
        <v>23</v>
      </c>
      <c r="D2368" s="3" t="s">
        <v>26</v>
      </c>
      <c r="E2368" s="3">
        <v>39692.7139514808</v>
      </c>
      <c r="F2368" s="3">
        <v>132</v>
      </c>
      <c r="G2368" s="3">
        <v>958.36718614027905</v>
      </c>
      <c r="H2368" s="3">
        <v>3</v>
      </c>
      <c r="I2368" s="3">
        <v>1051.4679085382299</v>
      </c>
      <c r="J2368" s="3">
        <v>4</v>
      </c>
      <c r="K2368" s="3">
        <v>51.188505919494197</v>
      </c>
      <c r="L2368" s="3">
        <v>61</v>
      </c>
      <c r="M2368" s="3">
        <v>6</v>
      </c>
      <c r="N2368" s="3">
        <v>3</v>
      </c>
      <c r="O2368" s="3">
        <v>647</v>
      </c>
      <c r="P2368" s="3">
        <v>5</v>
      </c>
      <c r="Q2368" s="3">
        <v>18684.693818170599</v>
      </c>
      <c r="R2368" s="3">
        <v>3</v>
      </c>
      <c r="S2368" s="3">
        <v>0</v>
      </c>
      <c r="T2368" s="3">
        <v>0</v>
      </c>
      <c r="U2368" s="3">
        <v>1817.97102223451</v>
      </c>
      <c r="V2368" s="3">
        <v>0</v>
      </c>
    </row>
    <row r="2369" spans="1:22" ht="21.75" customHeight="1" x14ac:dyDescent="0.3">
      <c r="A2369" s="3" t="s">
        <v>2395</v>
      </c>
      <c r="B2369" s="3">
        <v>47</v>
      </c>
      <c r="C2369" s="3" t="s">
        <v>31</v>
      </c>
      <c r="D2369" s="3" t="s">
        <v>26</v>
      </c>
      <c r="E2369" s="3">
        <v>52624.725764383198</v>
      </c>
      <c r="F2369" s="3">
        <v>188</v>
      </c>
      <c r="G2369" s="3">
        <v>1361.5489334655199</v>
      </c>
      <c r="H2369" s="3">
        <v>1</v>
      </c>
      <c r="I2369" s="3">
        <v>692.96318783579602</v>
      </c>
      <c r="J2369" s="3">
        <v>6</v>
      </c>
      <c r="K2369" s="3">
        <v>827.232804732163</v>
      </c>
      <c r="L2369" s="3">
        <v>17</v>
      </c>
      <c r="M2369" s="3">
        <v>8</v>
      </c>
      <c r="N2369" s="3">
        <v>8</v>
      </c>
      <c r="O2369" s="3">
        <v>673</v>
      </c>
      <c r="P2369" s="3">
        <v>5</v>
      </c>
      <c r="Q2369" s="3">
        <v>6363.9957950711096</v>
      </c>
      <c r="R2369" s="3">
        <v>2</v>
      </c>
      <c r="S2369" s="3">
        <v>0</v>
      </c>
      <c r="T2369" s="3">
        <v>0</v>
      </c>
      <c r="U2369" s="3">
        <v>6433.3495288352897</v>
      </c>
      <c r="V2369" s="3">
        <v>0</v>
      </c>
    </row>
    <row r="2370" spans="1:22" ht="21.75" customHeight="1" x14ac:dyDescent="0.3">
      <c r="A2370" s="3" t="s">
        <v>2396</v>
      </c>
      <c r="B2370" s="3">
        <v>54</v>
      </c>
      <c r="C2370" s="3" t="s">
        <v>31</v>
      </c>
      <c r="D2370" s="3" t="s">
        <v>33</v>
      </c>
      <c r="E2370" s="3">
        <v>69667.296173115901</v>
      </c>
      <c r="F2370" s="3">
        <v>140</v>
      </c>
      <c r="G2370" s="3">
        <v>1793.6017465971699</v>
      </c>
      <c r="H2370" s="3">
        <v>3</v>
      </c>
      <c r="I2370" s="3">
        <v>567.596577797132</v>
      </c>
      <c r="J2370" s="3">
        <v>7</v>
      </c>
      <c r="K2370" s="3">
        <v>623.77196345253697</v>
      </c>
      <c r="L2370" s="3">
        <v>34</v>
      </c>
      <c r="M2370" s="3">
        <v>11</v>
      </c>
      <c r="N2370" s="3">
        <v>6</v>
      </c>
      <c r="O2370" s="3">
        <v>822</v>
      </c>
      <c r="P2370" s="3">
        <v>1</v>
      </c>
      <c r="Q2370" s="3">
        <v>16435.274850695299</v>
      </c>
      <c r="R2370" s="3">
        <v>0</v>
      </c>
      <c r="S2370" s="3">
        <v>0</v>
      </c>
      <c r="T2370" s="3">
        <v>0</v>
      </c>
      <c r="U2370" s="3">
        <v>8447.3732124588205</v>
      </c>
      <c r="V2370" s="3">
        <v>0</v>
      </c>
    </row>
    <row r="2371" spans="1:22" ht="21.75" customHeight="1" x14ac:dyDescent="0.3">
      <c r="A2371" s="3" t="s">
        <v>2397</v>
      </c>
      <c r="B2371" s="3">
        <v>27</v>
      </c>
      <c r="C2371" s="3" t="s">
        <v>28</v>
      </c>
      <c r="D2371" s="3" t="s">
        <v>26</v>
      </c>
      <c r="E2371" s="3">
        <v>50342.615171889403</v>
      </c>
      <c r="F2371" s="3">
        <v>206</v>
      </c>
      <c r="G2371" s="3">
        <v>1546.63945411951</v>
      </c>
      <c r="H2371" s="3">
        <v>4</v>
      </c>
      <c r="I2371" s="3">
        <v>307.99514945368401</v>
      </c>
      <c r="J2371" s="3">
        <v>6</v>
      </c>
      <c r="K2371" s="3">
        <v>356.98728343145598</v>
      </c>
      <c r="L2371" s="3">
        <v>79</v>
      </c>
      <c r="M2371" s="3">
        <v>0</v>
      </c>
      <c r="N2371" s="3">
        <v>7</v>
      </c>
      <c r="O2371" s="3">
        <v>539</v>
      </c>
      <c r="P2371" s="3">
        <v>4</v>
      </c>
      <c r="Q2371" s="3">
        <v>5670.0424341212001</v>
      </c>
      <c r="R2371" s="3">
        <v>6</v>
      </c>
      <c r="S2371" s="3">
        <v>0</v>
      </c>
      <c r="T2371" s="3">
        <v>0</v>
      </c>
      <c r="U2371" s="3">
        <v>6785.6774568134297</v>
      </c>
      <c r="V2371" s="3">
        <v>1</v>
      </c>
    </row>
    <row r="2372" spans="1:22" ht="21.75" customHeight="1" x14ac:dyDescent="0.3">
      <c r="A2372" s="3" t="s">
        <v>2398</v>
      </c>
      <c r="B2372" s="3">
        <v>35</v>
      </c>
      <c r="C2372" s="3" t="s">
        <v>23</v>
      </c>
      <c r="D2372" s="3" t="s">
        <v>33</v>
      </c>
      <c r="E2372" s="3">
        <v>43511.137903927898</v>
      </c>
      <c r="F2372" s="3">
        <v>48</v>
      </c>
      <c r="G2372" s="3">
        <v>2042.14622273532</v>
      </c>
      <c r="H2372" s="3">
        <v>2</v>
      </c>
      <c r="I2372" s="3">
        <v>198.12350096837699</v>
      </c>
      <c r="J2372" s="3">
        <v>21</v>
      </c>
      <c r="K2372" s="3">
        <v>204.86765892234001</v>
      </c>
      <c r="L2372" s="3">
        <v>4</v>
      </c>
      <c r="M2372" s="3">
        <v>9</v>
      </c>
      <c r="N2372" s="3">
        <v>9</v>
      </c>
      <c r="O2372" s="3">
        <v>523</v>
      </c>
      <c r="P2372" s="3">
        <v>3</v>
      </c>
      <c r="Q2372" s="3">
        <v>6310.6532246752704</v>
      </c>
      <c r="R2372" s="3">
        <v>2</v>
      </c>
      <c r="S2372" s="3">
        <v>0</v>
      </c>
      <c r="T2372" s="3">
        <v>0</v>
      </c>
      <c r="U2372" s="3">
        <v>6594.3706083366797</v>
      </c>
      <c r="V2372" s="3">
        <v>1</v>
      </c>
    </row>
    <row r="2373" spans="1:22" ht="21.75" customHeight="1" x14ac:dyDescent="0.3">
      <c r="A2373" s="3" t="s">
        <v>2399</v>
      </c>
      <c r="B2373" s="3">
        <v>61</v>
      </c>
      <c r="C2373" s="3" t="s">
        <v>28</v>
      </c>
      <c r="D2373" s="3" t="s">
        <v>26</v>
      </c>
      <c r="E2373" s="3">
        <v>24741.121464672</v>
      </c>
      <c r="F2373" s="3">
        <v>212</v>
      </c>
      <c r="G2373" s="3">
        <v>1985.5808739045401</v>
      </c>
      <c r="H2373" s="3">
        <v>5</v>
      </c>
      <c r="I2373" s="3">
        <v>553.87759195513104</v>
      </c>
      <c r="J2373" s="3">
        <v>43</v>
      </c>
      <c r="K2373" s="3">
        <v>507.57128334668403</v>
      </c>
      <c r="L2373" s="3">
        <v>8</v>
      </c>
      <c r="M2373" s="3">
        <v>9</v>
      </c>
      <c r="N2373" s="3">
        <v>2</v>
      </c>
      <c r="O2373" s="3">
        <v>837</v>
      </c>
      <c r="P2373" s="3">
        <v>0</v>
      </c>
      <c r="Q2373" s="3">
        <v>12424.9257328886</v>
      </c>
      <c r="R2373" s="3">
        <v>4</v>
      </c>
      <c r="S2373" s="3">
        <v>0</v>
      </c>
      <c r="T2373" s="3">
        <v>0</v>
      </c>
      <c r="U2373" s="3">
        <v>9003.29026890965</v>
      </c>
      <c r="V2373" s="3">
        <v>1</v>
      </c>
    </row>
    <row r="2374" spans="1:22" ht="21.75" customHeight="1" x14ac:dyDescent="0.3">
      <c r="A2374" s="3" t="s">
        <v>2400</v>
      </c>
      <c r="B2374" s="3">
        <v>55</v>
      </c>
      <c r="C2374" s="3" t="s">
        <v>31</v>
      </c>
      <c r="D2374" s="3" t="s">
        <v>26</v>
      </c>
      <c r="E2374" s="3">
        <v>48033.022780068997</v>
      </c>
      <c r="F2374" s="3">
        <v>21</v>
      </c>
      <c r="G2374" s="3">
        <v>2661.1394594072299</v>
      </c>
      <c r="H2374" s="3">
        <v>11</v>
      </c>
      <c r="I2374" s="3">
        <v>1110.8184989158401</v>
      </c>
      <c r="J2374" s="3">
        <v>37</v>
      </c>
      <c r="K2374" s="3">
        <v>1095.2778715521099</v>
      </c>
      <c r="L2374" s="3">
        <v>3</v>
      </c>
      <c r="M2374" s="3">
        <v>9</v>
      </c>
      <c r="N2374" s="3">
        <v>5</v>
      </c>
      <c r="O2374" s="3">
        <v>347</v>
      </c>
      <c r="P2374" s="3">
        <v>4</v>
      </c>
      <c r="Q2374" s="3">
        <v>8366.4452154912105</v>
      </c>
      <c r="R2374" s="3">
        <v>4</v>
      </c>
      <c r="S2374" s="3">
        <v>0</v>
      </c>
      <c r="T2374" s="3">
        <v>0</v>
      </c>
      <c r="U2374" s="3">
        <v>10550.169019602299</v>
      </c>
      <c r="V2374" s="3">
        <v>1</v>
      </c>
    </row>
    <row r="2375" spans="1:22" ht="21.75" customHeight="1" x14ac:dyDescent="0.3">
      <c r="A2375" s="3" t="s">
        <v>2401</v>
      </c>
      <c r="B2375" s="3">
        <v>49</v>
      </c>
      <c r="C2375" s="3" t="s">
        <v>31</v>
      </c>
      <c r="D2375" s="3" t="s">
        <v>24</v>
      </c>
      <c r="E2375" s="3">
        <v>62100.998544392198</v>
      </c>
      <c r="F2375" s="3">
        <v>40</v>
      </c>
      <c r="G2375" s="3">
        <v>539.02748468872903</v>
      </c>
      <c r="H2375" s="3">
        <v>1</v>
      </c>
      <c r="I2375" s="3">
        <v>605.02543223218902</v>
      </c>
      <c r="J2375" s="3">
        <v>20</v>
      </c>
      <c r="K2375" s="3">
        <v>630.38668425207504</v>
      </c>
      <c r="L2375" s="3">
        <v>32</v>
      </c>
      <c r="M2375" s="3">
        <v>6</v>
      </c>
      <c r="N2375" s="3">
        <v>3</v>
      </c>
      <c r="O2375" s="3">
        <v>786</v>
      </c>
      <c r="P2375" s="3">
        <v>1</v>
      </c>
      <c r="Q2375" s="3">
        <v>20218.489199695399</v>
      </c>
      <c r="R2375" s="3">
        <v>5</v>
      </c>
      <c r="S2375" s="3">
        <v>0</v>
      </c>
      <c r="T2375" s="3">
        <v>0</v>
      </c>
      <c r="U2375" s="3">
        <v>9007.6107886388199</v>
      </c>
      <c r="V2375" s="3">
        <v>1</v>
      </c>
    </row>
    <row r="2376" spans="1:22" ht="21.75" customHeight="1" x14ac:dyDescent="0.3">
      <c r="A2376" s="3" t="s">
        <v>2402</v>
      </c>
      <c r="B2376" s="3">
        <v>37</v>
      </c>
      <c r="C2376" s="3" t="s">
        <v>28</v>
      </c>
      <c r="D2376" s="3" t="s">
        <v>33</v>
      </c>
      <c r="E2376" s="3">
        <v>34860.413713784597</v>
      </c>
      <c r="F2376" s="3">
        <v>39</v>
      </c>
      <c r="G2376" s="3">
        <v>254.13600300663299</v>
      </c>
      <c r="H2376" s="3">
        <v>4</v>
      </c>
      <c r="I2376" s="3">
        <v>940.16993383450699</v>
      </c>
      <c r="J2376" s="3">
        <v>3</v>
      </c>
      <c r="K2376" s="3">
        <v>378.58013181776198</v>
      </c>
      <c r="L2376" s="3">
        <v>21</v>
      </c>
      <c r="M2376" s="3">
        <v>14</v>
      </c>
      <c r="N2376" s="3">
        <v>3</v>
      </c>
      <c r="O2376" s="3">
        <v>889</v>
      </c>
      <c r="P2376" s="3">
        <v>2</v>
      </c>
      <c r="Q2376" s="3">
        <v>12052.758512836999</v>
      </c>
      <c r="R2376" s="3">
        <v>3</v>
      </c>
      <c r="S2376" s="3">
        <v>0</v>
      </c>
      <c r="T2376" s="3">
        <v>0</v>
      </c>
      <c r="U2376" s="3">
        <v>9628.2844956002791</v>
      </c>
      <c r="V2376" s="3">
        <v>0</v>
      </c>
    </row>
    <row r="2377" spans="1:22" ht="21.75" customHeight="1" x14ac:dyDescent="0.3">
      <c r="A2377" s="3" t="s">
        <v>2403</v>
      </c>
      <c r="B2377" s="3">
        <v>21</v>
      </c>
      <c r="C2377" s="3" t="s">
        <v>28</v>
      </c>
      <c r="D2377" s="3" t="s">
        <v>24</v>
      </c>
      <c r="E2377" s="3">
        <v>13939.8825738301</v>
      </c>
      <c r="F2377" s="3">
        <v>221</v>
      </c>
      <c r="G2377" s="3">
        <v>1445.78719027016</v>
      </c>
      <c r="H2377" s="3">
        <v>3</v>
      </c>
      <c r="I2377" s="3">
        <v>588.92905971071502</v>
      </c>
      <c r="J2377" s="3">
        <v>31</v>
      </c>
      <c r="K2377" s="3">
        <v>1092.1810031125799</v>
      </c>
      <c r="L2377" s="3">
        <v>58</v>
      </c>
      <c r="M2377" s="3">
        <v>9</v>
      </c>
      <c r="N2377" s="3">
        <v>1</v>
      </c>
      <c r="O2377" s="3">
        <v>820</v>
      </c>
      <c r="P2377" s="3">
        <v>5</v>
      </c>
      <c r="Q2377" s="3">
        <v>20439.869010609302</v>
      </c>
      <c r="R2377" s="3">
        <v>5</v>
      </c>
      <c r="S2377" s="3">
        <v>0</v>
      </c>
      <c r="T2377" s="3">
        <v>0</v>
      </c>
      <c r="U2377" s="3">
        <v>11278.017033625099</v>
      </c>
      <c r="V2377" s="3">
        <v>1</v>
      </c>
    </row>
    <row r="2378" spans="1:22" ht="21.75" customHeight="1" x14ac:dyDescent="0.3">
      <c r="A2378" s="3" t="s">
        <v>2404</v>
      </c>
      <c r="B2378" s="3">
        <v>68</v>
      </c>
      <c r="C2378" s="3" t="s">
        <v>28</v>
      </c>
      <c r="D2378" s="3" t="s">
        <v>26</v>
      </c>
      <c r="E2378" s="3">
        <v>90936.322721804507</v>
      </c>
      <c r="F2378" s="3">
        <v>114</v>
      </c>
      <c r="G2378" s="3">
        <v>865.11661342128798</v>
      </c>
      <c r="H2378" s="3">
        <v>4</v>
      </c>
      <c r="I2378" s="3">
        <v>1023.6033436101</v>
      </c>
      <c r="J2378" s="3">
        <v>28</v>
      </c>
      <c r="K2378" s="3">
        <v>661.36755158834001</v>
      </c>
      <c r="L2378" s="3">
        <v>10</v>
      </c>
      <c r="M2378" s="3">
        <v>15</v>
      </c>
      <c r="N2378" s="3">
        <v>9</v>
      </c>
      <c r="O2378" s="3">
        <v>633</v>
      </c>
      <c r="P2378" s="3">
        <v>4</v>
      </c>
      <c r="Q2378" s="3">
        <v>16041.8834317329</v>
      </c>
      <c r="R2378" s="3">
        <v>2</v>
      </c>
      <c r="S2378" s="3">
        <v>0</v>
      </c>
      <c r="T2378" s="3">
        <v>0</v>
      </c>
      <c r="U2378" s="3">
        <v>5718.0909589851899</v>
      </c>
      <c r="V2378" s="3">
        <v>0</v>
      </c>
    </row>
    <row r="2379" spans="1:22" ht="21.75" customHeight="1" x14ac:dyDescent="0.3">
      <c r="A2379" s="3" t="s">
        <v>2405</v>
      </c>
      <c r="B2379" s="3">
        <v>32</v>
      </c>
      <c r="C2379" s="3" t="s">
        <v>23</v>
      </c>
      <c r="D2379" s="3" t="s">
        <v>33</v>
      </c>
      <c r="E2379" s="3">
        <v>56033.158713812503</v>
      </c>
      <c r="F2379" s="3">
        <v>208</v>
      </c>
      <c r="G2379" s="3">
        <v>2199.1538243775699</v>
      </c>
      <c r="H2379" s="3">
        <v>8</v>
      </c>
      <c r="I2379" s="3">
        <v>676.88721936696595</v>
      </c>
      <c r="J2379" s="3">
        <v>29</v>
      </c>
      <c r="K2379" s="3">
        <v>669.39691073571601</v>
      </c>
      <c r="L2379" s="3">
        <v>68</v>
      </c>
      <c r="M2379" s="3">
        <v>15</v>
      </c>
      <c r="N2379" s="3">
        <v>8</v>
      </c>
      <c r="O2379" s="3">
        <v>546</v>
      </c>
      <c r="P2379" s="3">
        <v>3</v>
      </c>
      <c r="Q2379" s="3">
        <v>6531.2148823535799</v>
      </c>
      <c r="R2379" s="3">
        <v>0</v>
      </c>
      <c r="S2379" s="3">
        <v>0</v>
      </c>
      <c r="T2379" s="3">
        <v>0</v>
      </c>
      <c r="U2379" s="3">
        <v>12971.950464477801</v>
      </c>
      <c r="V2379" s="3">
        <v>1</v>
      </c>
    </row>
    <row r="2380" spans="1:22" ht="21.75" customHeight="1" x14ac:dyDescent="0.3">
      <c r="A2380" s="3" t="s">
        <v>2406</v>
      </c>
      <c r="B2380" s="3">
        <v>23</v>
      </c>
      <c r="C2380" s="3" t="s">
        <v>31</v>
      </c>
      <c r="D2380" s="3" t="s">
        <v>26</v>
      </c>
      <c r="E2380" s="3">
        <v>46011.675405362701</v>
      </c>
      <c r="F2380" s="3">
        <v>47</v>
      </c>
      <c r="G2380" s="3">
        <v>645.73834217766796</v>
      </c>
      <c r="H2380" s="3">
        <v>5</v>
      </c>
      <c r="I2380" s="3">
        <v>368.840514057326</v>
      </c>
      <c r="J2380" s="3">
        <v>2</v>
      </c>
      <c r="K2380" s="3">
        <v>572.50494183195599</v>
      </c>
      <c r="L2380" s="3">
        <v>9</v>
      </c>
      <c r="M2380" s="3">
        <v>19</v>
      </c>
      <c r="N2380" s="3">
        <v>0</v>
      </c>
      <c r="O2380" s="3">
        <v>404</v>
      </c>
      <c r="P2380" s="3">
        <v>4</v>
      </c>
      <c r="Q2380" s="3">
        <v>13336.8192634224</v>
      </c>
      <c r="R2380" s="3">
        <v>6</v>
      </c>
      <c r="S2380" s="3">
        <v>0</v>
      </c>
      <c r="T2380" s="3">
        <v>0</v>
      </c>
      <c r="U2380" s="3">
        <v>5688.2089814356405</v>
      </c>
      <c r="V2380" s="3">
        <v>1</v>
      </c>
    </row>
    <row r="2381" spans="1:22" ht="21.75" customHeight="1" x14ac:dyDescent="0.3">
      <c r="A2381" s="3" t="s">
        <v>2407</v>
      </c>
      <c r="B2381" s="3">
        <v>45</v>
      </c>
      <c r="C2381" s="3" t="s">
        <v>28</v>
      </c>
      <c r="D2381" s="3" t="s">
        <v>24</v>
      </c>
      <c r="E2381" s="3">
        <v>75037.906493678704</v>
      </c>
      <c r="F2381" s="3">
        <v>119</v>
      </c>
      <c r="G2381" s="3">
        <v>1060.2985172112001</v>
      </c>
      <c r="H2381" s="3">
        <v>6</v>
      </c>
      <c r="I2381" s="3">
        <v>705.86642623519504</v>
      </c>
      <c r="J2381" s="3">
        <v>4</v>
      </c>
      <c r="K2381" s="3">
        <v>628.61019599800204</v>
      </c>
      <c r="L2381" s="3">
        <v>2</v>
      </c>
      <c r="M2381" s="3">
        <v>0</v>
      </c>
      <c r="N2381" s="3">
        <v>0</v>
      </c>
      <c r="O2381" s="3">
        <v>813</v>
      </c>
      <c r="P2381" s="3">
        <v>5</v>
      </c>
      <c r="Q2381" s="3">
        <v>7000.4778788552303</v>
      </c>
      <c r="R2381" s="3">
        <v>1</v>
      </c>
      <c r="S2381" s="3">
        <v>0</v>
      </c>
      <c r="T2381" s="3">
        <v>0</v>
      </c>
      <c r="U2381" s="3">
        <v>6431.9212042028003</v>
      </c>
      <c r="V2381" s="3">
        <v>0</v>
      </c>
    </row>
    <row r="2382" spans="1:22" ht="21.75" customHeight="1" x14ac:dyDescent="0.3">
      <c r="A2382" s="3" t="s">
        <v>2408</v>
      </c>
      <c r="B2382" s="3">
        <v>44</v>
      </c>
      <c r="C2382" s="3" t="s">
        <v>31</v>
      </c>
      <c r="D2382" s="3" t="s">
        <v>33</v>
      </c>
      <c r="E2382" s="3">
        <v>52546.628146708499</v>
      </c>
      <c r="F2382" s="3">
        <v>164</v>
      </c>
      <c r="G2382" s="3">
        <v>1234.12325924936</v>
      </c>
      <c r="H2382" s="3">
        <v>10</v>
      </c>
      <c r="I2382" s="3">
        <v>1441.9001463981399</v>
      </c>
      <c r="J2382" s="3">
        <v>18</v>
      </c>
      <c r="K2382" s="3">
        <v>0</v>
      </c>
      <c r="L2382" s="3">
        <v>14</v>
      </c>
      <c r="M2382" s="3">
        <v>10</v>
      </c>
      <c r="N2382" s="3">
        <v>6</v>
      </c>
      <c r="O2382" s="3">
        <v>808</v>
      </c>
      <c r="P2382" s="3">
        <v>1</v>
      </c>
      <c r="Q2382" s="3">
        <v>18924.954890803401</v>
      </c>
      <c r="R2382" s="3">
        <v>6</v>
      </c>
      <c r="S2382" s="3">
        <v>1</v>
      </c>
      <c r="T2382" s="3">
        <v>0</v>
      </c>
      <c r="U2382" s="3">
        <v>500</v>
      </c>
      <c r="V2382" s="3">
        <v>1</v>
      </c>
    </row>
    <row r="2383" spans="1:22" ht="21.75" customHeight="1" x14ac:dyDescent="0.3">
      <c r="A2383" s="3" t="s">
        <v>2409</v>
      </c>
      <c r="B2383" s="3">
        <v>49</v>
      </c>
      <c r="C2383" s="3" t="s">
        <v>23</v>
      </c>
      <c r="D2383" s="3" t="s">
        <v>24</v>
      </c>
      <c r="E2383" s="3">
        <v>73976.572609362207</v>
      </c>
      <c r="F2383" s="3">
        <v>132</v>
      </c>
      <c r="G2383" s="3">
        <v>2912.4240629685401</v>
      </c>
      <c r="H2383" s="3">
        <v>7</v>
      </c>
      <c r="I2383" s="3">
        <v>1426.4595104427999</v>
      </c>
      <c r="J2383" s="3">
        <v>7</v>
      </c>
      <c r="K2383" s="3">
        <v>538.30806127516996</v>
      </c>
      <c r="L2383" s="3">
        <v>36</v>
      </c>
      <c r="M2383" s="3">
        <v>18</v>
      </c>
      <c r="N2383" s="3">
        <v>9</v>
      </c>
      <c r="O2383" s="3">
        <v>758</v>
      </c>
      <c r="P2383" s="3">
        <v>4</v>
      </c>
      <c r="Q2383" s="3">
        <v>20744.247676295399</v>
      </c>
      <c r="R2383" s="3">
        <v>0</v>
      </c>
      <c r="S2383" s="3">
        <v>0</v>
      </c>
      <c r="T2383" s="3">
        <v>0</v>
      </c>
      <c r="U2383" s="3">
        <v>5589.3976193645403</v>
      </c>
      <c r="V2383" s="3">
        <v>0</v>
      </c>
    </row>
    <row r="2384" spans="1:22" ht="21.75" customHeight="1" x14ac:dyDescent="0.3">
      <c r="A2384" s="3" t="s">
        <v>2410</v>
      </c>
      <c r="B2384" s="3">
        <v>30</v>
      </c>
      <c r="C2384" s="3" t="s">
        <v>23</v>
      </c>
      <c r="D2384" s="3" t="s">
        <v>26</v>
      </c>
      <c r="E2384" s="3">
        <v>72434.50188579</v>
      </c>
      <c r="F2384" s="3">
        <v>46</v>
      </c>
      <c r="G2384" s="3">
        <v>3186.10506296209</v>
      </c>
      <c r="H2384" s="3">
        <v>8</v>
      </c>
      <c r="I2384" s="3">
        <v>970.28665597277802</v>
      </c>
      <c r="J2384" s="3">
        <v>36</v>
      </c>
      <c r="K2384" s="3">
        <v>698.99095025722795</v>
      </c>
      <c r="L2384" s="3">
        <v>39</v>
      </c>
      <c r="M2384" s="3">
        <v>17</v>
      </c>
      <c r="N2384" s="3">
        <v>6</v>
      </c>
      <c r="O2384" s="3">
        <v>671</v>
      </c>
      <c r="P2384" s="3">
        <v>5</v>
      </c>
      <c r="Q2384" s="3">
        <v>1628.74382483626</v>
      </c>
      <c r="R2384" s="3">
        <v>7</v>
      </c>
      <c r="S2384" s="3">
        <v>0</v>
      </c>
      <c r="T2384" s="3">
        <v>0</v>
      </c>
      <c r="U2384" s="3">
        <v>2044.4256703307799</v>
      </c>
      <c r="V2384" s="3">
        <v>1</v>
      </c>
    </row>
    <row r="2385" spans="1:22" ht="21.75" customHeight="1" x14ac:dyDescent="0.3">
      <c r="A2385" s="3" t="s">
        <v>2411</v>
      </c>
      <c r="B2385" s="3">
        <v>26</v>
      </c>
      <c r="C2385" s="3" t="s">
        <v>23</v>
      </c>
      <c r="D2385" s="3" t="s">
        <v>26</v>
      </c>
      <c r="E2385" s="3">
        <v>27058.624270067699</v>
      </c>
      <c r="F2385" s="3">
        <v>99</v>
      </c>
      <c r="G2385" s="3">
        <v>586.87811882998199</v>
      </c>
      <c r="H2385" s="3">
        <v>4</v>
      </c>
      <c r="I2385" s="3">
        <v>752.02941460520401</v>
      </c>
      <c r="J2385" s="3">
        <v>30</v>
      </c>
      <c r="K2385" s="3">
        <v>895.09787225389596</v>
      </c>
      <c r="L2385" s="3">
        <v>16</v>
      </c>
      <c r="M2385" s="3">
        <v>2</v>
      </c>
      <c r="N2385" s="3">
        <v>3</v>
      </c>
      <c r="O2385" s="3">
        <v>334</v>
      </c>
      <c r="P2385" s="3">
        <v>2</v>
      </c>
      <c r="Q2385" s="3">
        <v>15396.9378380243</v>
      </c>
      <c r="R2385" s="3">
        <v>2</v>
      </c>
      <c r="S2385" s="3">
        <v>0</v>
      </c>
      <c r="T2385" s="3">
        <v>0</v>
      </c>
      <c r="U2385" s="3">
        <v>13267.727094661601</v>
      </c>
      <c r="V2385" s="3">
        <v>1</v>
      </c>
    </row>
    <row r="2386" spans="1:22" ht="21.75" customHeight="1" x14ac:dyDescent="0.3">
      <c r="A2386" s="3" t="s">
        <v>2412</v>
      </c>
      <c r="B2386" s="3">
        <v>50</v>
      </c>
      <c r="C2386" s="3" t="s">
        <v>23</v>
      </c>
      <c r="D2386" s="3" t="s">
        <v>26</v>
      </c>
      <c r="E2386" s="3">
        <v>58279.903095435002</v>
      </c>
      <c r="F2386" s="3">
        <v>85</v>
      </c>
      <c r="G2386" s="3">
        <v>10</v>
      </c>
      <c r="H2386" s="3">
        <v>7</v>
      </c>
      <c r="I2386" s="3">
        <v>906.36563073327898</v>
      </c>
      <c r="J2386" s="3">
        <v>26</v>
      </c>
      <c r="K2386" s="3">
        <v>1073.59486487459</v>
      </c>
      <c r="L2386" s="3">
        <v>19</v>
      </c>
      <c r="M2386" s="3">
        <v>14</v>
      </c>
      <c r="N2386" s="3">
        <v>7</v>
      </c>
      <c r="O2386" s="3">
        <v>875</v>
      </c>
      <c r="P2386" s="3">
        <v>1</v>
      </c>
      <c r="Q2386" s="3">
        <v>19265.874531322799</v>
      </c>
      <c r="R2386" s="3">
        <v>7</v>
      </c>
      <c r="S2386" s="3">
        <v>0</v>
      </c>
      <c r="T2386" s="3">
        <v>0</v>
      </c>
      <c r="U2386" s="3">
        <v>11861.6103146982</v>
      </c>
      <c r="V2386" s="3">
        <v>1</v>
      </c>
    </row>
    <row r="2387" spans="1:22" ht="21.75" customHeight="1" x14ac:dyDescent="0.3">
      <c r="A2387" s="3" t="s">
        <v>2413</v>
      </c>
      <c r="B2387" s="3">
        <v>63</v>
      </c>
      <c r="C2387" s="3" t="s">
        <v>31</v>
      </c>
      <c r="D2387" s="3" t="s">
        <v>33</v>
      </c>
      <c r="E2387" s="3">
        <v>81055.141825448198</v>
      </c>
      <c r="F2387" s="3">
        <v>126</v>
      </c>
      <c r="G2387" s="3">
        <v>1040.81616524539</v>
      </c>
      <c r="H2387" s="3">
        <v>1</v>
      </c>
      <c r="I2387" s="3">
        <v>910.89831855665102</v>
      </c>
      <c r="J2387" s="3">
        <v>12</v>
      </c>
      <c r="K2387" s="3">
        <v>776.15667898409799</v>
      </c>
      <c r="L2387" s="3">
        <v>3</v>
      </c>
      <c r="M2387" s="3">
        <v>5</v>
      </c>
      <c r="N2387" s="3">
        <v>4</v>
      </c>
      <c r="O2387" s="3">
        <v>543</v>
      </c>
      <c r="P2387" s="3">
        <v>0</v>
      </c>
      <c r="Q2387" s="3">
        <v>17359.325379543399</v>
      </c>
      <c r="R2387" s="3">
        <v>2</v>
      </c>
      <c r="S2387" s="3">
        <v>0</v>
      </c>
      <c r="T2387" s="3">
        <v>0</v>
      </c>
      <c r="U2387" s="3">
        <v>5259.7654305318001</v>
      </c>
      <c r="V2387" s="3">
        <v>1</v>
      </c>
    </row>
    <row r="2388" spans="1:22" ht="21.75" customHeight="1" x14ac:dyDescent="0.3">
      <c r="A2388" s="3" t="s">
        <v>2414</v>
      </c>
      <c r="B2388" s="3">
        <v>29</v>
      </c>
      <c r="C2388" s="3" t="s">
        <v>23</v>
      </c>
      <c r="D2388" s="3" t="s">
        <v>24</v>
      </c>
      <c r="E2388" s="3">
        <v>32024.287573739501</v>
      </c>
      <c r="F2388" s="3">
        <v>126</v>
      </c>
      <c r="G2388" s="3">
        <v>1470.45500181997</v>
      </c>
      <c r="H2388" s="3">
        <v>9</v>
      </c>
      <c r="I2388" s="3">
        <v>786.03963667151504</v>
      </c>
      <c r="J2388" s="3">
        <v>41</v>
      </c>
      <c r="K2388" s="3">
        <v>553.11084619003395</v>
      </c>
      <c r="L2388" s="3">
        <v>33</v>
      </c>
      <c r="M2388" s="3">
        <v>9</v>
      </c>
      <c r="N2388" s="3">
        <v>5</v>
      </c>
      <c r="O2388" s="3">
        <v>708</v>
      </c>
      <c r="P2388" s="3">
        <v>1</v>
      </c>
      <c r="Q2388" s="3">
        <v>11381.696658941701</v>
      </c>
      <c r="R2388" s="3">
        <v>0</v>
      </c>
      <c r="S2388" s="3">
        <v>0</v>
      </c>
      <c r="T2388" s="3">
        <v>1</v>
      </c>
      <c r="U2388" s="3">
        <v>5977.5234509103902</v>
      </c>
      <c r="V2388" s="3">
        <v>1</v>
      </c>
    </row>
    <row r="2389" spans="1:22" ht="21.75" customHeight="1" x14ac:dyDescent="0.3">
      <c r="A2389" s="3" t="s">
        <v>2415</v>
      </c>
      <c r="B2389" s="3">
        <v>58</v>
      </c>
      <c r="C2389" s="3" t="s">
        <v>23</v>
      </c>
      <c r="D2389" s="3" t="s">
        <v>24</v>
      </c>
      <c r="E2389" s="3">
        <v>32245.257343057801</v>
      </c>
      <c r="F2389" s="3">
        <v>29</v>
      </c>
      <c r="G2389" s="3">
        <v>1466.7834213666999</v>
      </c>
      <c r="H2389" s="3">
        <v>8</v>
      </c>
      <c r="I2389" s="3">
        <v>954.33040697291597</v>
      </c>
      <c r="J2389" s="3">
        <v>5</v>
      </c>
      <c r="K2389" s="3">
        <v>517.60309002190502</v>
      </c>
      <c r="L2389" s="3">
        <v>33</v>
      </c>
      <c r="M2389" s="3">
        <v>2</v>
      </c>
      <c r="N2389" s="3">
        <v>3</v>
      </c>
      <c r="O2389" s="3">
        <v>820</v>
      </c>
      <c r="P2389" s="3">
        <v>4</v>
      </c>
      <c r="Q2389" s="3">
        <v>28469.3025806183</v>
      </c>
      <c r="R2389" s="3">
        <v>0</v>
      </c>
      <c r="S2389" s="3">
        <v>0</v>
      </c>
      <c r="T2389" s="3">
        <v>0</v>
      </c>
      <c r="U2389" s="3">
        <v>1381.0979132919199</v>
      </c>
      <c r="V2389" s="3">
        <v>0</v>
      </c>
    </row>
    <row r="2390" spans="1:22" ht="21.75" customHeight="1" x14ac:dyDescent="0.3">
      <c r="A2390" s="3" t="s">
        <v>2416</v>
      </c>
      <c r="B2390" s="3">
        <v>32</v>
      </c>
      <c r="C2390" s="3" t="s">
        <v>28</v>
      </c>
      <c r="D2390" s="3" t="s">
        <v>26</v>
      </c>
      <c r="E2390" s="3">
        <v>35290.380748963697</v>
      </c>
      <c r="F2390" s="3">
        <v>50</v>
      </c>
      <c r="G2390" s="3">
        <v>1432.63599324594</v>
      </c>
      <c r="H2390" s="3">
        <v>1</v>
      </c>
      <c r="I2390" s="3">
        <v>872.87940175374695</v>
      </c>
      <c r="J2390" s="3">
        <v>0</v>
      </c>
      <c r="K2390" s="3">
        <v>325.47453972756801</v>
      </c>
      <c r="L2390" s="3">
        <v>66</v>
      </c>
      <c r="M2390" s="3">
        <v>9</v>
      </c>
      <c r="N2390" s="3">
        <v>2</v>
      </c>
      <c r="O2390" s="3">
        <v>504</v>
      </c>
      <c r="P2390" s="3">
        <v>5</v>
      </c>
      <c r="Q2390" s="3">
        <v>13416.4849034039</v>
      </c>
      <c r="R2390" s="3">
        <v>3</v>
      </c>
      <c r="S2390" s="3">
        <v>0</v>
      </c>
      <c r="T2390" s="3">
        <v>0</v>
      </c>
      <c r="U2390" s="3">
        <v>4219.6270317511899</v>
      </c>
      <c r="V2390" s="3">
        <v>1</v>
      </c>
    </row>
    <row r="2391" spans="1:22" ht="21.75" customHeight="1" x14ac:dyDescent="0.3">
      <c r="A2391" s="3" t="s">
        <v>2417</v>
      </c>
      <c r="B2391" s="3">
        <v>50</v>
      </c>
      <c r="C2391" s="3" t="s">
        <v>23</v>
      </c>
      <c r="D2391" s="3" t="s">
        <v>24</v>
      </c>
      <c r="E2391" s="3">
        <v>66027.534538823704</v>
      </c>
      <c r="F2391" s="3">
        <v>96</v>
      </c>
      <c r="G2391" s="3">
        <v>2152.7251878955099</v>
      </c>
      <c r="H2391" s="3">
        <v>11</v>
      </c>
      <c r="I2391" s="3">
        <v>689.40966512248997</v>
      </c>
      <c r="J2391" s="3">
        <v>29</v>
      </c>
      <c r="K2391" s="3">
        <v>636.54817910587701</v>
      </c>
      <c r="L2391" s="3">
        <v>27</v>
      </c>
      <c r="M2391" s="3">
        <v>15</v>
      </c>
      <c r="N2391" s="3">
        <v>1</v>
      </c>
      <c r="O2391" s="3">
        <v>854</v>
      </c>
      <c r="P2391" s="3">
        <v>3</v>
      </c>
      <c r="Q2391" s="3">
        <v>3101.2276918111602</v>
      </c>
      <c r="R2391" s="3">
        <v>4</v>
      </c>
      <c r="S2391" s="3">
        <v>0</v>
      </c>
      <c r="T2391" s="3">
        <v>0</v>
      </c>
      <c r="U2391" s="3">
        <v>10342.49106099</v>
      </c>
      <c r="V2391" s="3">
        <v>1</v>
      </c>
    </row>
    <row r="2392" spans="1:22" ht="21.75" customHeight="1" x14ac:dyDescent="0.3">
      <c r="A2392" s="3" t="s">
        <v>2418</v>
      </c>
      <c r="B2392" s="3">
        <v>26</v>
      </c>
      <c r="C2392" s="3" t="s">
        <v>28</v>
      </c>
      <c r="D2392" s="3" t="s">
        <v>33</v>
      </c>
      <c r="E2392" s="3">
        <v>55118.9428315447</v>
      </c>
      <c r="F2392" s="3">
        <v>9</v>
      </c>
      <c r="G2392" s="3">
        <v>1177.75595637582</v>
      </c>
      <c r="H2392" s="3">
        <v>4</v>
      </c>
      <c r="I2392" s="3">
        <v>381.66012021572499</v>
      </c>
      <c r="J2392" s="3">
        <v>10</v>
      </c>
      <c r="K2392" s="3">
        <v>995.05255601079898</v>
      </c>
      <c r="L2392" s="3">
        <v>78</v>
      </c>
      <c r="M2392" s="3">
        <v>3</v>
      </c>
      <c r="N2392" s="3">
        <v>7</v>
      </c>
      <c r="O2392" s="3">
        <v>844</v>
      </c>
      <c r="P2392" s="3">
        <v>1</v>
      </c>
      <c r="Q2392" s="3">
        <v>16158.165488459301</v>
      </c>
      <c r="R2392" s="3">
        <v>7</v>
      </c>
      <c r="S2392" s="3">
        <v>0</v>
      </c>
      <c r="T2392" s="3">
        <v>0</v>
      </c>
      <c r="U2392" s="3">
        <v>13514.584655299101</v>
      </c>
      <c r="V2392" s="3">
        <v>1</v>
      </c>
    </row>
    <row r="2393" spans="1:22" ht="21.75" customHeight="1" x14ac:dyDescent="0.3">
      <c r="A2393" s="3" t="s">
        <v>2419</v>
      </c>
      <c r="B2393" s="3">
        <v>68</v>
      </c>
      <c r="C2393" s="3" t="s">
        <v>23</v>
      </c>
      <c r="D2393" s="3" t="s">
        <v>26</v>
      </c>
      <c r="E2393" s="3">
        <v>15156.098044886699</v>
      </c>
      <c r="F2393" s="3">
        <v>157</v>
      </c>
      <c r="G2393" s="3">
        <v>1670.6799420105101</v>
      </c>
      <c r="H2393" s="3">
        <v>5</v>
      </c>
      <c r="I2393" s="3">
        <v>638.97926522294199</v>
      </c>
      <c r="J2393" s="3">
        <v>40</v>
      </c>
      <c r="K2393" s="3">
        <v>407.702834531245</v>
      </c>
      <c r="L2393" s="3">
        <v>35</v>
      </c>
      <c r="M2393" s="3">
        <v>0</v>
      </c>
      <c r="N2393" s="3">
        <v>4</v>
      </c>
      <c r="O2393" s="3">
        <v>792</v>
      </c>
      <c r="P2393" s="3">
        <v>1</v>
      </c>
      <c r="Q2393" s="3">
        <v>18554.342769079802</v>
      </c>
      <c r="R2393" s="3">
        <v>5</v>
      </c>
      <c r="S2393" s="3">
        <v>0</v>
      </c>
      <c r="T2393" s="3">
        <v>0</v>
      </c>
      <c r="U2393" s="3">
        <v>7481.1948944164296</v>
      </c>
      <c r="V2393" s="3">
        <v>1</v>
      </c>
    </row>
    <row r="2394" spans="1:22" ht="21.75" customHeight="1" x14ac:dyDescent="0.3">
      <c r="A2394" s="3" t="s">
        <v>2420</v>
      </c>
      <c r="B2394" s="3">
        <v>61</v>
      </c>
      <c r="C2394" s="3" t="s">
        <v>23</v>
      </c>
      <c r="D2394" s="3" t="s">
        <v>26</v>
      </c>
      <c r="E2394" s="3">
        <v>56137.030223304799</v>
      </c>
      <c r="F2394" s="3">
        <v>87</v>
      </c>
      <c r="G2394" s="3">
        <v>2015.74498022796</v>
      </c>
      <c r="H2394" s="3">
        <v>3</v>
      </c>
      <c r="I2394" s="3">
        <v>1079.83159717576</v>
      </c>
      <c r="J2394" s="3">
        <v>30</v>
      </c>
      <c r="K2394" s="3">
        <v>546.453267276887</v>
      </c>
      <c r="L2394" s="3">
        <v>34</v>
      </c>
      <c r="M2394" s="3">
        <v>17</v>
      </c>
      <c r="N2394" s="3">
        <v>9</v>
      </c>
      <c r="O2394" s="3">
        <v>865</v>
      </c>
      <c r="P2394" s="3">
        <v>1</v>
      </c>
      <c r="Q2394" s="3">
        <v>15547.747935622399</v>
      </c>
      <c r="R2394" s="3">
        <v>3</v>
      </c>
      <c r="S2394" s="3">
        <v>1</v>
      </c>
      <c r="T2394" s="3">
        <v>0</v>
      </c>
      <c r="U2394" s="3">
        <v>8313.7028980648702</v>
      </c>
      <c r="V2394" s="3">
        <v>1</v>
      </c>
    </row>
    <row r="2395" spans="1:22" ht="21.75" customHeight="1" x14ac:dyDescent="0.3">
      <c r="A2395" s="3" t="s">
        <v>2421</v>
      </c>
      <c r="B2395" s="3">
        <v>61</v>
      </c>
      <c r="C2395" s="3" t="s">
        <v>28</v>
      </c>
      <c r="D2395" s="3" t="s">
        <v>26</v>
      </c>
      <c r="E2395" s="3">
        <v>45465.531208319197</v>
      </c>
      <c r="F2395" s="3">
        <v>201</v>
      </c>
      <c r="G2395" s="3">
        <v>1675.5343999015299</v>
      </c>
      <c r="H2395" s="3">
        <v>7</v>
      </c>
      <c r="I2395" s="3">
        <v>788.98822142662198</v>
      </c>
      <c r="J2395" s="3">
        <v>15</v>
      </c>
      <c r="K2395" s="3">
        <v>322.95919175640103</v>
      </c>
      <c r="L2395" s="3">
        <v>40</v>
      </c>
      <c r="M2395" s="3">
        <v>3</v>
      </c>
      <c r="N2395" s="3">
        <v>5</v>
      </c>
      <c r="O2395" s="3">
        <v>568</v>
      </c>
      <c r="P2395" s="3">
        <v>1</v>
      </c>
      <c r="Q2395" s="3">
        <v>13234.978921166099</v>
      </c>
      <c r="R2395" s="3">
        <v>6</v>
      </c>
      <c r="S2395" s="3">
        <v>0</v>
      </c>
      <c r="T2395" s="3">
        <v>0</v>
      </c>
      <c r="U2395" s="3">
        <v>8443.8571755815392</v>
      </c>
      <c r="V2395" s="3">
        <v>1</v>
      </c>
    </row>
    <row r="2396" spans="1:22" ht="21.75" customHeight="1" x14ac:dyDescent="0.3">
      <c r="A2396" s="3" t="s">
        <v>2422</v>
      </c>
      <c r="B2396" s="3">
        <v>55</v>
      </c>
      <c r="C2396" s="3" t="s">
        <v>23</v>
      </c>
      <c r="D2396" s="3" t="s">
        <v>33</v>
      </c>
      <c r="E2396" s="3">
        <v>47979.034364296997</v>
      </c>
      <c r="F2396" s="3">
        <v>114</v>
      </c>
      <c r="G2396" s="3">
        <v>2040.56601480678</v>
      </c>
      <c r="H2396" s="3">
        <v>9</v>
      </c>
      <c r="I2396" s="3">
        <v>905.10041205562698</v>
      </c>
      <c r="J2396" s="3">
        <v>14</v>
      </c>
      <c r="K2396" s="3">
        <v>759.558011627008</v>
      </c>
      <c r="L2396" s="3">
        <v>58</v>
      </c>
      <c r="M2396" s="3">
        <v>4</v>
      </c>
      <c r="N2396" s="3">
        <v>5</v>
      </c>
      <c r="O2396" s="3">
        <v>451</v>
      </c>
      <c r="P2396" s="3">
        <v>4</v>
      </c>
      <c r="Q2396" s="3">
        <v>3659.4719819514298</v>
      </c>
      <c r="R2396" s="3">
        <v>7</v>
      </c>
      <c r="S2396" s="3">
        <v>0</v>
      </c>
      <c r="T2396" s="3">
        <v>0</v>
      </c>
      <c r="U2396" s="3">
        <v>5600.1610720197696</v>
      </c>
      <c r="V2396" s="3">
        <v>1</v>
      </c>
    </row>
    <row r="2397" spans="1:22" ht="21.75" customHeight="1" x14ac:dyDescent="0.3">
      <c r="A2397" s="3" t="s">
        <v>2423</v>
      </c>
      <c r="B2397" s="3">
        <v>39</v>
      </c>
      <c r="C2397" s="3" t="s">
        <v>31</v>
      </c>
      <c r="D2397" s="3" t="s">
        <v>26</v>
      </c>
      <c r="E2397" s="3">
        <v>34933.638264059897</v>
      </c>
      <c r="F2397" s="3">
        <v>91</v>
      </c>
      <c r="G2397" s="3">
        <v>133.65837721656899</v>
      </c>
      <c r="H2397" s="3">
        <v>2</v>
      </c>
      <c r="I2397" s="3">
        <v>700.94456530345599</v>
      </c>
      <c r="J2397" s="3">
        <v>4</v>
      </c>
      <c r="K2397" s="3">
        <v>812.00564015308998</v>
      </c>
      <c r="L2397" s="3">
        <v>73</v>
      </c>
      <c r="M2397" s="3">
        <v>3</v>
      </c>
      <c r="N2397" s="3">
        <v>3</v>
      </c>
      <c r="O2397" s="3">
        <v>361</v>
      </c>
      <c r="P2397" s="3">
        <v>0</v>
      </c>
      <c r="Q2397" s="3">
        <v>2082.3920516787798</v>
      </c>
      <c r="R2397" s="3">
        <v>7</v>
      </c>
      <c r="S2397" s="3">
        <v>1</v>
      </c>
      <c r="T2397" s="3">
        <v>0</v>
      </c>
      <c r="U2397" s="3">
        <v>9156.1445780172708</v>
      </c>
      <c r="V2397" s="3">
        <v>1</v>
      </c>
    </row>
    <row r="2398" spans="1:22" ht="21.75" customHeight="1" x14ac:dyDescent="0.3">
      <c r="A2398" s="3" t="s">
        <v>2424</v>
      </c>
      <c r="B2398" s="3">
        <v>23</v>
      </c>
      <c r="C2398" s="3" t="s">
        <v>31</v>
      </c>
      <c r="D2398" s="3" t="s">
        <v>26</v>
      </c>
      <c r="E2398" s="3">
        <v>56268.647987254401</v>
      </c>
      <c r="F2398" s="3">
        <v>130</v>
      </c>
      <c r="G2398" s="3">
        <v>1591.5889267257901</v>
      </c>
      <c r="H2398" s="3">
        <v>10</v>
      </c>
      <c r="I2398" s="3">
        <v>429.14087324628099</v>
      </c>
      <c r="J2398" s="3">
        <v>14</v>
      </c>
      <c r="K2398" s="3">
        <v>326.84033723344299</v>
      </c>
      <c r="L2398" s="3">
        <v>16</v>
      </c>
      <c r="M2398" s="3">
        <v>18</v>
      </c>
      <c r="N2398" s="3">
        <v>8</v>
      </c>
      <c r="O2398" s="3">
        <v>467</v>
      </c>
      <c r="P2398" s="3">
        <v>3</v>
      </c>
      <c r="Q2398" s="3">
        <v>6188.4989550097598</v>
      </c>
      <c r="R2398" s="3">
        <v>6</v>
      </c>
      <c r="S2398" s="3">
        <v>0</v>
      </c>
      <c r="T2398" s="3">
        <v>0</v>
      </c>
      <c r="U2398" s="3">
        <v>6644.09667867602</v>
      </c>
      <c r="V2398" s="3">
        <v>1</v>
      </c>
    </row>
    <row r="2399" spans="1:22" ht="21.75" customHeight="1" x14ac:dyDescent="0.3">
      <c r="A2399" s="3" t="s">
        <v>2425</v>
      </c>
      <c r="B2399" s="3">
        <v>26</v>
      </c>
      <c r="C2399" s="3" t="s">
        <v>23</v>
      </c>
      <c r="D2399" s="3" t="s">
        <v>26</v>
      </c>
      <c r="E2399" s="3">
        <v>68908.249045525299</v>
      </c>
      <c r="F2399" s="3">
        <v>232</v>
      </c>
      <c r="G2399" s="3">
        <v>1683.83515324365</v>
      </c>
      <c r="H2399" s="3">
        <v>4</v>
      </c>
      <c r="I2399" s="3">
        <v>716.479599794862</v>
      </c>
      <c r="J2399" s="3">
        <v>0</v>
      </c>
      <c r="K2399" s="3">
        <v>646.077688993028</v>
      </c>
      <c r="L2399" s="3">
        <v>29</v>
      </c>
      <c r="M2399" s="3">
        <v>19</v>
      </c>
      <c r="N2399" s="3">
        <v>6</v>
      </c>
      <c r="O2399" s="3">
        <v>683</v>
      </c>
      <c r="P2399" s="3">
        <v>1</v>
      </c>
      <c r="Q2399" s="3">
        <v>0</v>
      </c>
      <c r="R2399" s="3">
        <v>0</v>
      </c>
      <c r="S2399" s="3">
        <v>0</v>
      </c>
      <c r="T2399" s="3">
        <v>0</v>
      </c>
      <c r="U2399" s="3">
        <v>10780.4900743375</v>
      </c>
      <c r="V2399" s="3">
        <v>0</v>
      </c>
    </row>
    <row r="2400" spans="1:22" ht="21.75" customHeight="1" x14ac:dyDescent="0.3">
      <c r="A2400" s="3" t="s">
        <v>2426</v>
      </c>
      <c r="B2400" s="3">
        <v>20</v>
      </c>
      <c r="C2400" s="3" t="s">
        <v>31</v>
      </c>
      <c r="D2400" s="3" t="s">
        <v>26</v>
      </c>
      <c r="E2400" s="3">
        <v>38444.6053880154</v>
      </c>
      <c r="F2400" s="3">
        <v>20</v>
      </c>
      <c r="G2400" s="3">
        <v>1367.52999881917</v>
      </c>
      <c r="H2400" s="3">
        <v>1</v>
      </c>
      <c r="I2400" s="3">
        <v>442.14043473772699</v>
      </c>
      <c r="J2400" s="3">
        <v>14</v>
      </c>
      <c r="K2400" s="3">
        <v>0</v>
      </c>
      <c r="L2400" s="3">
        <v>53</v>
      </c>
      <c r="M2400" s="3">
        <v>18</v>
      </c>
      <c r="N2400" s="3">
        <v>9</v>
      </c>
      <c r="O2400" s="3">
        <v>611</v>
      </c>
      <c r="P2400" s="3">
        <v>5</v>
      </c>
      <c r="Q2400" s="3">
        <v>21175.182200589701</v>
      </c>
      <c r="R2400" s="3">
        <v>0</v>
      </c>
      <c r="S2400" s="3">
        <v>0</v>
      </c>
      <c r="T2400" s="3">
        <v>0</v>
      </c>
      <c r="U2400" s="3">
        <v>7711.3362904057703</v>
      </c>
      <c r="V2400" s="3">
        <v>0</v>
      </c>
    </row>
    <row r="2401" spans="1:22" ht="21.75" customHeight="1" x14ac:dyDescent="0.3">
      <c r="A2401" s="3" t="s">
        <v>2427</v>
      </c>
      <c r="B2401" s="3">
        <v>63</v>
      </c>
      <c r="C2401" s="3" t="s">
        <v>28</v>
      </c>
      <c r="D2401" s="3" t="s">
        <v>24</v>
      </c>
      <c r="E2401" s="3">
        <v>19715.791443135498</v>
      </c>
      <c r="F2401" s="3">
        <v>35</v>
      </c>
      <c r="G2401" s="3">
        <v>1021.8754968554</v>
      </c>
      <c r="H2401" s="3">
        <v>2</v>
      </c>
      <c r="I2401" s="3">
        <v>419.79878923875702</v>
      </c>
      <c r="J2401" s="3">
        <v>35</v>
      </c>
      <c r="K2401" s="3">
        <v>432.04435950694102</v>
      </c>
      <c r="L2401" s="3">
        <v>51</v>
      </c>
      <c r="M2401" s="3">
        <v>2</v>
      </c>
      <c r="N2401" s="3">
        <v>7</v>
      </c>
      <c r="O2401" s="3">
        <v>875</v>
      </c>
      <c r="P2401" s="3">
        <v>3</v>
      </c>
      <c r="Q2401" s="3">
        <v>12423.846681410099</v>
      </c>
      <c r="R2401" s="3">
        <v>1</v>
      </c>
      <c r="S2401" s="3">
        <v>0</v>
      </c>
      <c r="T2401" s="3">
        <v>0</v>
      </c>
      <c r="U2401" s="3">
        <v>1338.0789512041899</v>
      </c>
      <c r="V2401" s="3">
        <v>0</v>
      </c>
    </row>
    <row r="2402" spans="1:22" ht="21.75" customHeight="1" x14ac:dyDescent="0.3">
      <c r="A2402" s="3" t="s">
        <v>2428</v>
      </c>
      <c r="B2402" s="3">
        <v>64</v>
      </c>
      <c r="C2402" s="3" t="s">
        <v>23</v>
      </c>
      <c r="D2402" s="3" t="s">
        <v>26</v>
      </c>
      <c r="E2402" s="3">
        <v>44543.942212699098</v>
      </c>
      <c r="F2402" s="3">
        <v>163</v>
      </c>
      <c r="G2402" s="3">
        <v>1868.94762075532</v>
      </c>
      <c r="H2402" s="3">
        <v>7</v>
      </c>
      <c r="I2402" s="3">
        <v>1221.97281310429</v>
      </c>
      <c r="J2402" s="3">
        <v>47</v>
      </c>
      <c r="K2402" s="3">
        <v>821.22583043443001</v>
      </c>
      <c r="L2402" s="3">
        <v>71</v>
      </c>
      <c r="M2402" s="3">
        <v>19</v>
      </c>
      <c r="N2402" s="3">
        <v>6</v>
      </c>
      <c r="O2402" s="3">
        <v>359</v>
      </c>
      <c r="P2402" s="3">
        <v>4</v>
      </c>
      <c r="Q2402" s="3">
        <v>9985.4580164735999</v>
      </c>
      <c r="R2402" s="3">
        <v>4</v>
      </c>
      <c r="S2402" s="3">
        <v>0</v>
      </c>
      <c r="T2402" s="3">
        <v>0</v>
      </c>
      <c r="U2402" s="3">
        <v>10187.131292116301</v>
      </c>
      <c r="V2402" s="3">
        <v>1</v>
      </c>
    </row>
    <row r="2403" spans="1:22" ht="21.75" customHeight="1" x14ac:dyDescent="0.3">
      <c r="A2403" s="3" t="s">
        <v>2429</v>
      </c>
      <c r="B2403" s="3">
        <v>61</v>
      </c>
      <c r="C2403" s="3" t="s">
        <v>23</v>
      </c>
      <c r="D2403" s="3" t="s">
        <v>33</v>
      </c>
      <c r="E2403" s="3">
        <v>63613.161114840099</v>
      </c>
      <c r="F2403" s="3">
        <v>98</v>
      </c>
      <c r="G2403" s="3">
        <v>1598.3544251097901</v>
      </c>
      <c r="H2403" s="3">
        <v>10</v>
      </c>
      <c r="I2403" s="3">
        <v>652.969898273024</v>
      </c>
      <c r="J2403" s="3">
        <v>38</v>
      </c>
      <c r="K2403" s="3">
        <v>382.91410852348702</v>
      </c>
      <c r="L2403" s="3">
        <v>22</v>
      </c>
      <c r="M2403" s="3">
        <v>12</v>
      </c>
      <c r="N2403" s="3">
        <v>3</v>
      </c>
      <c r="O2403" s="3">
        <v>578</v>
      </c>
      <c r="P2403" s="3">
        <v>0</v>
      </c>
      <c r="Q2403" s="3">
        <v>3372.3175306417802</v>
      </c>
      <c r="R2403" s="3">
        <v>5</v>
      </c>
      <c r="S2403" s="3">
        <v>0</v>
      </c>
      <c r="T2403" s="3">
        <v>0</v>
      </c>
      <c r="U2403" s="3">
        <v>8547.8955526220998</v>
      </c>
      <c r="V2403" s="3">
        <v>1</v>
      </c>
    </row>
    <row r="2404" spans="1:22" ht="21.75" customHeight="1" x14ac:dyDescent="0.3">
      <c r="A2404" s="3" t="s">
        <v>2430</v>
      </c>
      <c r="B2404" s="3">
        <v>66</v>
      </c>
      <c r="C2404" s="3" t="s">
        <v>28</v>
      </c>
      <c r="D2404" s="3" t="s">
        <v>26</v>
      </c>
      <c r="E2404" s="3">
        <v>42421.4537744751</v>
      </c>
      <c r="F2404" s="3">
        <v>124</v>
      </c>
      <c r="G2404" s="3">
        <v>1457.9256872041301</v>
      </c>
      <c r="H2404" s="3">
        <v>4</v>
      </c>
      <c r="I2404" s="3">
        <v>540.48034608898797</v>
      </c>
      <c r="J2404" s="3">
        <v>7</v>
      </c>
      <c r="K2404" s="3">
        <v>174.89731987794801</v>
      </c>
      <c r="L2404" s="3">
        <v>18</v>
      </c>
      <c r="M2404" s="3">
        <v>19</v>
      </c>
      <c r="N2404" s="3">
        <v>8</v>
      </c>
      <c r="O2404" s="3">
        <v>616</v>
      </c>
      <c r="P2404" s="3">
        <v>1</v>
      </c>
      <c r="Q2404" s="3">
        <v>4291.6819277562499</v>
      </c>
      <c r="R2404" s="3">
        <v>5</v>
      </c>
      <c r="S2404" s="3">
        <v>0</v>
      </c>
      <c r="T2404" s="3">
        <v>0</v>
      </c>
      <c r="U2404" s="3">
        <v>5875.61080142622</v>
      </c>
      <c r="V2404" s="3">
        <v>1</v>
      </c>
    </row>
    <row r="2405" spans="1:22" ht="21.75" customHeight="1" x14ac:dyDescent="0.3">
      <c r="A2405" s="3" t="s">
        <v>2431</v>
      </c>
      <c r="B2405" s="3">
        <v>32</v>
      </c>
      <c r="C2405" s="3" t="s">
        <v>28</v>
      </c>
      <c r="D2405" s="3" t="s">
        <v>26</v>
      </c>
      <c r="E2405" s="3">
        <v>23044.118699117102</v>
      </c>
      <c r="F2405" s="3">
        <v>27</v>
      </c>
      <c r="G2405" s="3">
        <v>1237.28732997826</v>
      </c>
      <c r="H2405" s="3">
        <v>2</v>
      </c>
      <c r="I2405" s="3">
        <v>1366.28588953332</v>
      </c>
      <c r="J2405" s="3">
        <v>21</v>
      </c>
      <c r="K2405" s="3">
        <v>672.58952122221604</v>
      </c>
      <c r="L2405" s="3">
        <v>36</v>
      </c>
      <c r="M2405" s="3">
        <v>17</v>
      </c>
      <c r="N2405" s="3">
        <v>1</v>
      </c>
      <c r="O2405" s="3">
        <v>599</v>
      </c>
      <c r="P2405" s="3">
        <v>0</v>
      </c>
      <c r="Q2405" s="3">
        <v>12119.4484310348</v>
      </c>
      <c r="R2405" s="3">
        <v>1</v>
      </c>
      <c r="S2405" s="3">
        <v>0</v>
      </c>
      <c r="T2405" s="3">
        <v>0</v>
      </c>
      <c r="U2405" s="3">
        <v>7789.2224670872001</v>
      </c>
      <c r="V2405" s="3">
        <v>0</v>
      </c>
    </row>
    <row r="2406" spans="1:22" ht="21.75" customHeight="1" x14ac:dyDescent="0.3">
      <c r="A2406" s="3" t="s">
        <v>2432</v>
      </c>
      <c r="B2406" s="3">
        <v>41</v>
      </c>
      <c r="C2406" s="3" t="s">
        <v>28</v>
      </c>
      <c r="D2406" s="3" t="s">
        <v>24</v>
      </c>
      <c r="E2406" s="3">
        <v>63738.371280548898</v>
      </c>
      <c r="F2406" s="3">
        <v>144</v>
      </c>
      <c r="G2406" s="3">
        <v>1268.6070305006299</v>
      </c>
      <c r="H2406" s="3">
        <v>4</v>
      </c>
      <c r="I2406" s="3">
        <v>1085.24476239149</v>
      </c>
      <c r="J2406" s="3">
        <v>26</v>
      </c>
      <c r="K2406" s="3">
        <v>472.58824302391702</v>
      </c>
      <c r="L2406" s="3">
        <v>58</v>
      </c>
      <c r="M2406" s="3">
        <v>5</v>
      </c>
      <c r="N2406" s="3">
        <v>4</v>
      </c>
      <c r="O2406" s="3">
        <v>868</v>
      </c>
      <c r="P2406" s="3">
        <v>1</v>
      </c>
      <c r="Q2406" s="3">
        <v>10263.5862677634</v>
      </c>
      <c r="R2406" s="3">
        <v>4</v>
      </c>
      <c r="S2406" s="3">
        <v>0</v>
      </c>
      <c r="T2406" s="3">
        <v>0</v>
      </c>
      <c r="U2406" s="3">
        <v>3732.3260808496898</v>
      </c>
      <c r="V2406" s="3">
        <v>1</v>
      </c>
    </row>
    <row r="2407" spans="1:22" ht="21.75" customHeight="1" x14ac:dyDescent="0.3">
      <c r="A2407" s="3" t="s">
        <v>2433</v>
      </c>
      <c r="B2407" s="3">
        <v>40</v>
      </c>
      <c r="C2407" s="3" t="s">
        <v>23</v>
      </c>
      <c r="D2407" s="3" t="s">
        <v>26</v>
      </c>
      <c r="E2407" s="3">
        <v>75476.266645969605</v>
      </c>
      <c r="F2407" s="3">
        <v>168</v>
      </c>
      <c r="G2407" s="3">
        <v>887.69291270334895</v>
      </c>
      <c r="H2407" s="3">
        <v>8</v>
      </c>
      <c r="I2407" s="3">
        <v>669.97177107435698</v>
      </c>
      <c r="J2407" s="3">
        <v>33</v>
      </c>
      <c r="K2407" s="3">
        <v>549.14839779347005</v>
      </c>
      <c r="L2407" s="3">
        <v>35</v>
      </c>
      <c r="M2407" s="3">
        <v>19</v>
      </c>
      <c r="N2407" s="3">
        <v>1</v>
      </c>
      <c r="O2407" s="3">
        <v>342</v>
      </c>
      <c r="P2407" s="3">
        <v>1</v>
      </c>
      <c r="Q2407" s="3">
        <v>12790.2478992991</v>
      </c>
      <c r="R2407" s="3">
        <v>6</v>
      </c>
      <c r="S2407" s="3">
        <v>0</v>
      </c>
      <c r="T2407" s="3">
        <v>0</v>
      </c>
      <c r="U2407" s="3">
        <v>3168.6259752895298</v>
      </c>
      <c r="V2407" s="3">
        <v>1</v>
      </c>
    </row>
    <row r="2408" spans="1:22" ht="21.75" customHeight="1" x14ac:dyDescent="0.3">
      <c r="A2408" s="3" t="s">
        <v>2434</v>
      </c>
      <c r="B2408" s="3">
        <v>41</v>
      </c>
      <c r="C2408" s="3" t="s">
        <v>28</v>
      </c>
      <c r="D2408" s="3" t="s">
        <v>24</v>
      </c>
      <c r="E2408" s="3">
        <v>50360.279901996597</v>
      </c>
      <c r="F2408" s="3">
        <v>168</v>
      </c>
      <c r="G2408" s="3">
        <v>1119.5177985339201</v>
      </c>
      <c r="H2408" s="3">
        <v>2</v>
      </c>
      <c r="I2408" s="3">
        <v>949.67271394332897</v>
      </c>
      <c r="J2408" s="3">
        <v>29</v>
      </c>
      <c r="K2408" s="3">
        <v>584.52747399491204</v>
      </c>
      <c r="L2408" s="3">
        <v>67</v>
      </c>
      <c r="M2408" s="3">
        <v>5</v>
      </c>
      <c r="N2408" s="3">
        <v>7</v>
      </c>
      <c r="O2408" s="3">
        <v>617</v>
      </c>
      <c r="P2408" s="3">
        <v>5</v>
      </c>
      <c r="Q2408" s="3">
        <v>4028.1770822641902</v>
      </c>
      <c r="R2408" s="3">
        <v>4</v>
      </c>
      <c r="S2408" s="3">
        <v>0</v>
      </c>
      <c r="T2408" s="3">
        <v>0</v>
      </c>
      <c r="U2408" s="3">
        <v>6218.1300280700998</v>
      </c>
      <c r="V2408" s="3">
        <v>1</v>
      </c>
    </row>
    <row r="2409" spans="1:22" ht="21.75" customHeight="1" x14ac:dyDescent="0.3">
      <c r="A2409" s="3" t="s">
        <v>2435</v>
      </c>
      <c r="B2409" s="3">
        <v>47</v>
      </c>
      <c r="C2409" s="3" t="s">
        <v>28</v>
      </c>
      <c r="D2409" s="3" t="s">
        <v>33</v>
      </c>
      <c r="E2409" s="3">
        <v>21095.764520331199</v>
      </c>
      <c r="F2409" s="3">
        <v>6</v>
      </c>
      <c r="G2409" s="3">
        <v>748.590204486517</v>
      </c>
      <c r="H2409" s="3">
        <v>11</v>
      </c>
      <c r="I2409" s="3">
        <v>717.47408860875396</v>
      </c>
      <c r="J2409" s="3">
        <v>11</v>
      </c>
      <c r="K2409" s="3">
        <v>727.43407222887799</v>
      </c>
      <c r="L2409" s="3">
        <v>25</v>
      </c>
      <c r="M2409" s="3">
        <v>5</v>
      </c>
      <c r="N2409" s="3">
        <v>8</v>
      </c>
      <c r="O2409" s="3">
        <v>411</v>
      </c>
      <c r="P2409" s="3">
        <v>2</v>
      </c>
      <c r="Q2409" s="3">
        <v>14299.349327276899</v>
      </c>
      <c r="R2409" s="3">
        <v>2</v>
      </c>
      <c r="S2409" s="3">
        <v>0</v>
      </c>
      <c r="T2409" s="3">
        <v>0</v>
      </c>
      <c r="U2409" s="3">
        <v>9340.6267723877008</v>
      </c>
      <c r="V2409" s="3">
        <v>1</v>
      </c>
    </row>
    <row r="2410" spans="1:22" ht="21.75" customHeight="1" x14ac:dyDescent="0.3">
      <c r="A2410" s="3" t="s">
        <v>2436</v>
      </c>
      <c r="B2410" s="3">
        <v>28</v>
      </c>
      <c r="C2410" s="3" t="s">
        <v>31</v>
      </c>
      <c r="D2410" s="3" t="s">
        <v>24</v>
      </c>
      <c r="E2410" s="3">
        <v>44279.050243648198</v>
      </c>
      <c r="F2410" s="3">
        <v>110</v>
      </c>
      <c r="G2410" s="3">
        <v>1190.25363311668</v>
      </c>
      <c r="H2410" s="3">
        <v>9</v>
      </c>
      <c r="I2410" s="3">
        <v>557.56211225213997</v>
      </c>
      <c r="J2410" s="3">
        <v>1</v>
      </c>
      <c r="K2410" s="3">
        <v>770.45856505769495</v>
      </c>
      <c r="L2410" s="3">
        <v>26</v>
      </c>
      <c r="M2410" s="3">
        <v>16</v>
      </c>
      <c r="N2410" s="3">
        <v>2</v>
      </c>
      <c r="O2410" s="3">
        <v>806</v>
      </c>
      <c r="P2410" s="3">
        <v>5</v>
      </c>
      <c r="Q2410" s="3">
        <v>19683.531909059198</v>
      </c>
      <c r="R2410" s="3">
        <v>4</v>
      </c>
      <c r="S2410" s="3">
        <v>0</v>
      </c>
      <c r="T2410" s="3">
        <v>0</v>
      </c>
      <c r="U2410" s="3">
        <v>9820.8703681620591</v>
      </c>
      <c r="V2410" s="3">
        <v>1</v>
      </c>
    </row>
    <row r="2411" spans="1:22" ht="21.75" customHeight="1" x14ac:dyDescent="0.3">
      <c r="A2411" s="3" t="s">
        <v>2437</v>
      </c>
      <c r="B2411" s="3">
        <v>45</v>
      </c>
      <c r="C2411" s="3" t="s">
        <v>31</v>
      </c>
      <c r="D2411" s="3" t="s">
        <v>26</v>
      </c>
      <c r="E2411" s="3">
        <v>52727.699854854902</v>
      </c>
      <c r="F2411" s="3">
        <v>192</v>
      </c>
      <c r="G2411" s="3">
        <v>1791.45313807192</v>
      </c>
      <c r="H2411" s="3">
        <v>6</v>
      </c>
      <c r="I2411" s="3">
        <v>966.14192856975205</v>
      </c>
      <c r="J2411" s="3">
        <v>45</v>
      </c>
      <c r="K2411" s="3">
        <v>596.80525045297998</v>
      </c>
      <c r="L2411" s="3">
        <v>76</v>
      </c>
      <c r="M2411" s="3">
        <v>16</v>
      </c>
      <c r="N2411" s="3">
        <v>4</v>
      </c>
      <c r="O2411" s="3">
        <v>772</v>
      </c>
      <c r="P2411" s="3">
        <v>3</v>
      </c>
      <c r="Q2411" s="3">
        <v>10284.122854179101</v>
      </c>
      <c r="R2411" s="3">
        <v>5</v>
      </c>
      <c r="S2411" s="3">
        <v>0</v>
      </c>
      <c r="T2411" s="3">
        <v>0</v>
      </c>
      <c r="U2411" s="3">
        <v>2819.6459070913302</v>
      </c>
      <c r="V2411" s="3">
        <v>1</v>
      </c>
    </row>
    <row r="2412" spans="1:22" ht="21.75" customHeight="1" x14ac:dyDescent="0.3">
      <c r="A2412" s="3" t="s">
        <v>2438</v>
      </c>
      <c r="B2412" s="3">
        <v>28</v>
      </c>
      <c r="C2412" s="3" t="s">
        <v>23</v>
      </c>
      <c r="D2412" s="3" t="s">
        <v>33</v>
      </c>
      <c r="E2412" s="3">
        <v>35425.160469468901</v>
      </c>
      <c r="F2412" s="3">
        <v>84</v>
      </c>
      <c r="G2412" s="3">
        <v>2155.7819881854398</v>
      </c>
      <c r="H2412" s="3">
        <v>7</v>
      </c>
      <c r="I2412" s="3">
        <v>686.49434013792904</v>
      </c>
      <c r="J2412" s="3">
        <v>37</v>
      </c>
      <c r="K2412" s="3">
        <v>794.47483782250595</v>
      </c>
      <c r="L2412" s="3">
        <v>61</v>
      </c>
      <c r="M2412" s="3">
        <v>4</v>
      </c>
      <c r="N2412" s="3">
        <v>8</v>
      </c>
      <c r="O2412" s="3">
        <v>470</v>
      </c>
      <c r="P2412" s="3">
        <v>0</v>
      </c>
      <c r="Q2412" s="3">
        <v>16704.555634019202</v>
      </c>
      <c r="R2412" s="3">
        <v>6</v>
      </c>
      <c r="S2412" s="3">
        <v>0</v>
      </c>
      <c r="T2412" s="3">
        <v>0</v>
      </c>
      <c r="U2412" s="3">
        <v>7939.9059916380702</v>
      </c>
      <c r="V2412" s="3">
        <v>1</v>
      </c>
    </row>
    <row r="2413" spans="1:22" ht="21.75" customHeight="1" x14ac:dyDescent="0.3">
      <c r="A2413" s="3" t="s">
        <v>2439</v>
      </c>
      <c r="B2413" s="3">
        <v>34</v>
      </c>
      <c r="C2413" s="3" t="s">
        <v>31</v>
      </c>
      <c r="D2413" s="3" t="s">
        <v>26</v>
      </c>
      <c r="E2413" s="3">
        <v>60500.7001628855</v>
      </c>
      <c r="F2413" s="3">
        <v>12</v>
      </c>
      <c r="G2413" s="3">
        <v>1459.0349407982701</v>
      </c>
      <c r="H2413" s="3">
        <v>4</v>
      </c>
      <c r="I2413" s="3">
        <v>826.42430314979094</v>
      </c>
      <c r="J2413" s="3">
        <v>21</v>
      </c>
      <c r="K2413" s="3">
        <v>495.25855996655298</v>
      </c>
      <c r="L2413" s="3">
        <v>61</v>
      </c>
      <c r="M2413" s="3">
        <v>16</v>
      </c>
      <c r="N2413" s="3">
        <v>5</v>
      </c>
      <c r="O2413" s="3">
        <v>659</v>
      </c>
      <c r="P2413" s="3">
        <v>3</v>
      </c>
      <c r="Q2413" s="3">
        <v>10956.407971496001</v>
      </c>
      <c r="R2413" s="3">
        <v>0</v>
      </c>
      <c r="S2413" s="3">
        <v>0</v>
      </c>
      <c r="T2413" s="3">
        <v>0</v>
      </c>
      <c r="U2413" s="3">
        <v>3048.7819288431501</v>
      </c>
      <c r="V2413" s="3">
        <v>0</v>
      </c>
    </row>
    <row r="2414" spans="1:22" ht="21.75" customHeight="1" x14ac:dyDescent="0.3">
      <c r="A2414" s="3" t="s">
        <v>2440</v>
      </c>
      <c r="B2414" s="3">
        <v>29</v>
      </c>
      <c r="C2414" s="3" t="s">
        <v>31</v>
      </c>
      <c r="D2414" s="3" t="s">
        <v>24</v>
      </c>
      <c r="E2414" s="3">
        <v>33665.699931803603</v>
      </c>
      <c r="F2414" s="3">
        <v>37</v>
      </c>
      <c r="G2414" s="3">
        <v>1436.9129147644101</v>
      </c>
      <c r="H2414" s="3">
        <v>2</v>
      </c>
      <c r="I2414" s="3">
        <v>1157.4771322148899</v>
      </c>
      <c r="J2414" s="3">
        <v>16</v>
      </c>
      <c r="K2414" s="3">
        <v>579.95154676356901</v>
      </c>
      <c r="L2414" s="3">
        <v>51</v>
      </c>
      <c r="M2414" s="3">
        <v>8</v>
      </c>
      <c r="N2414" s="3">
        <v>2</v>
      </c>
      <c r="O2414" s="3">
        <v>710</v>
      </c>
      <c r="P2414" s="3">
        <v>3</v>
      </c>
      <c r="Q2414" s="3">
        <v>9690.9160481273393</v>
      </c>
      <c r="R2414" s="3">
        <v>4</v>
      </c>
      <c r="S2414" s="3">
        <v>0</v>
      </c>
      <c r="T2414" s="3">
        <v>0</v>
      </c>
      <c r="U2414" s="3">
        <v>8318.5435229998802</v>
      </c>
      <c r="V2414" s="3">
        <v>1</v>
      </c>
    </row>
    <row r="2415" spans="1:22" ht="21.75" customHeight="1" x14ac:dyDescent="0.3">
      <c r="A2415" s="3" t="s">
        <v>2441</v>
      </c>
      <c r="B2415" s="3">
        <v>43</v>
      </c>
      <c r="C2415" s="3" t="s">
        <v>28</v>
      </c>
      <c r="D2415" s="3" t="s">
        <v>33</v>
      </c>
      <c r="E2415" s="3">
        <v>50461.298103236499</v>
      </c>
      <c r="F2415" s="3">
        <v>101</v>
      </c>
      <c r="G2415" s="3">
        <v>1615.16103430164</v>
      </c>
      <c r="H2415" s="3">
        <v>10</v>
      </c>
      <c r="I2415" s="3">
        <v>1118.92458632838</v>
      </c>
      <c r="J2415" s="3">
        <v>34</v>
      </c>
      <c r="K2415" s="3">
        <v>508.286105228927</v>
      </c>
      <c r="L2415" s="3">
        <v>43</v>
      </c>
      <c r="M2415" s="3">
        <v>19</v>
      </c>
      <c r="N2415" s="3">
        <v>5</v>
      </c>
      <c r="O2415" s="3">
        <v>556</v>
      </c>
      <c r="P2415" s="3">
        <v>3</v>
      </c>
      <c r="Q2415" s="3">
        <v>14574.1869424006</v>
      </c>
      <c r="R2415" s="3">
        <v>3</v>
      </c>
      <c r="S2415" s="3">
        <v>0</v>
      </c>
      <c r="T2415" s="3">
        <v>0</v>
      </c>
      <c r="U2415" s="3">
        <v>7123.0395055142799</v>
      </c>
      <c r="V2415" s="3">
        <v>1</v>
      </c>
    </row>
    <row r="2416" spans="1:22" ht="21.75" customHeight="1" x14ac:dyDescent="0.3">
      <c r="A2416" s="3" t="s">
        <v>2442</v>
      </c>
      <c r="B2416" s="3">
        <v>61</v>
      </c>
      <c r="C2416" s="3" t="s">
        <v>28</v>
      </c>
      <c r="D2416" s="3" t="s">
        <v>33</v>
      </c>
      <c r="E2416" s="3">
        <v>45890.202481909502</v>
      </c>
      <c r="F2416" s="3">
        <v>106</v>
      </c>
      <c r="G2416" s="3">
        <v>2286.6825838608502</v>
      </c>
      <c r="H2416" s="3">
        <v>5</v>
      </c>
      <c r="I2416" s="3">
        <v>607.46734785037302</v>
      </c>
      <c r="J2416" s="3">
        <v>41</v>
      </c>
      <c r="K2416" s="3">
        <v>206.76207197106899</v>
      </c>
      <c r="L2416" s="3">
        <v>32</v>
      </c>
      <c r="M2416" s="3">
        <v>1</v>
      </c>
      <c r="N2416" s="3">
        <v>8</v>
      </c>
      <c r="O2416" s="3">
        <v>348</v>
      </c>
      <c r="P2416" s="3">
        <v>0</v>
      </c>
      <c r="Q2416" s="3">
        <v>9199.3683351685104</v>
      </c>
      <c r="R2416" s="3">
        <v>2</v>
      </c>
      <c r="S2416" s="3">
        <v>0</v>
      </c>
      <c r="T2416" s="3">
        <v>0</v>
      </c>
      <c r="U2416" s="3">
        <v>8695.3274529738992</v>
      </c>
      <c r="V2416" s="3">
        <v>1</v>
      </c>
    </row>
    <row r="2417" spans="1:22" ht="21.75" customHeight="1" x14ac:dyDescent="0.3">
      <c r="A2417" s="3" t="s">
        <v>2443</v>
      </c>
      <c r="B2417" s="3">
        <v>27</v>
      </c>
      <c r="C2417" s="3" t="s">
        <v>31</v>
      </c>
      <c r="D2417" s="3" t="s">
        <v>24</v>
      </c>
      <c r="E2417" s="3">
        <v>61085.386366701598</v>
      </c>
      <c r="F2417" s="3">
        <v>25</v>
      </c>
      <c r="G2417" s="3">
        <v>1320.00165735103</v>
      </c>
      <c r="H2417" s="3">
        <v>11</v>
      </c>
      <c r="I2417" s="3">
        <v>970.11106080048</v>
      </c>
      <c r="J2417" s="3">
        <v>44</v>
      </c>
      <c r="K2417" s="3">
        <v>872.38186259620898</v>
      </c>
      <c r="L2417" s="3">
        <v>62</v>
      </c>
      <c r="M2417" s="3">
        <v>18</v>
      </c>
      <c r="N2417" s="3">
        <v>9</v>
      </c>
      <c r="O2417" s="3">
        <v>859</v>
      </c>
      <c r="P2417" s="3">
        <v>1</v>
      </c>
      <c r="Q2417" s="3">
        <v>8235.8814081392593</v>
      </c>
      <c r="R2417" s="3">
        <v>1</v>
      </c>
      <c r="S2417" s="3">
        <v>0</v>
      </c>
      <c r="T2417" s="3">
        <v>0</v>
      </c>
      <c r="U2417" s="3">
        <v>4742.1739285644799</v>
      </c>
      <c r="V2417" s="3">
        <v>0</v>
      </c>
    </row>
    <row r="2418" spans="1:22" ht="21.75" customHeight="1" x14ac:dyDescent="0.3">
      <c r="A2418" s="3" t="s">
        <v>2444</v>
      </c>
      <c r="B2418" s="3">
        <v>43</v>
      </c>
      <c r="C2418" s="3" t="s">
        <v>31</v>
      </c>
      <c r="D2418" s="3" t="s">
        <v>24</v>
      </c>
      <c r="E2418" s="3">
        <v>49743.154803297999</v>
      </c>
      <c r="F2418" s="3">
        <v>219</v>
      </c>
      <c r="G2418" s="3">
        <v>1870.3359387422599</v>
      </c>
      <c r="H2418" s="3">
        <v>2</v>
      </c>
      <c r="I2418" s="3">
        <v>405.250313848985</v>
      </c>
      <c r="J2418" s="3">
        <v>22</v>
      </c>
      <c r="K2418" s="3">
        <v>515.025808522278</v>
      </c>
      <c r="L2418" s="3">
        <v>71</v>
      </c>
      <c r="M2418" s="3">
        <v>8</v>
      </c>
      <c r="N2418" s="3">
        <v>6</v>
      </c>
      <c r="O2418" s="3">
        <v>763</v>
      </c>
      <c r="P2418" s="3">
        <v>1</v>
      </c>
      <c r="Q2418" s="3">
        <v>18490.8546121695</v>
      </c>
      <c r="R2418" s="3">
        <v>5</v>
      </c>
      <c r="S2418" s="3">
        <v>0</v>
      </c>
      <c r="T2418" s="3">
        <v>0</v>
      </c>
      <c r="U2418" s="3">
        <v>13698.870485375999</v>
      </c>
      <c r="V2418" s="3">
        <v>1</v>
      </c>
    </row>
    <row r="2419" spans="1:22" ht="21.75" customHeight="1" x14ac:dyDescent="0.3">
      <c r="A2419" s="3" t="s">
        <v>2445</v>
      </c>
      <c r="B2419" s="3">
        <v>35</v>
      </c>
      <c r="C2419" s="3" t="s">
        <v>31</v>
      </c>
      <c r="D2419" s="3" t="s">
        <v>33</v>
      </c>
      <c r="E2419" s="3">
        <v>46463.149398573303</v>
      </c>
      <c r="F2419" s="3">
        <v>67</v>
      </c>
      <c r="G2419" s="3">
        <v>1796.46149724981</v>
      </c>
      <c r="H2419" s="3">
        <v>8</v>
      </c>
      <c r="I2419" s="3">
        <v>957.64495646049704</v>
      </c>
      <c r="J2419" s="3">
        <v>28</v>
      </c>
      <c r="K2419" s="3">
        <v>899.83194513968795</v>
      </c>
      <c r="L2419" s="3">
        <v>79</v>
      </c>
      <c r="M2419" s="3">
        <v>7</v>
      </c>
      <c r="N2419" s="3">
        <v>3</v>
      </c>
      <c r="O2419" s="3">
        <v>525</v>
      </c>
      <c r="P2419" s="3">
        <v>1</v>
      </c>
      <c r="Q2419" s="3">
        <v>1089.8631108652201</v>
      </c>
      <c r="R2419" s="3">
        <v>6</v>
      </c>
      <c r="S2419" s="3">
        <v>0</v>
      </c>
      <c r="T2419" s="3">
        <v>1</v>
      </c>
      <c r="U2419" s="3">
        <v>16681.784157931001</v>
      </c>
      <c r="V2419" s="3">
        <v>1</v>
      </c>
    </row>
    <row r="2420" spans="1:22" ht="21.75" customHeight="1" x14ac:dyDescent="0.3">
      <c r="A2420" s="3" t="s">
        <v>2446</v>
      </c>
      <c r="B2420" s="3">
        <v>68</v>
      </c>
      <c r="C2420" s="3" t="s">
        <v>23</v>
      </c>
      <c r="D2420" s="3" t="s">
        <v>33</v>
      </c>
      <c r="E2420" s="3">
        <v>35548.425675789302</v>
      </c>
      <c r="F2420" s="3">
        <v>84</v>
      </c>
      <c r="G2420" s="3">
        <v>1001.1475802735901</v>
      </c>
      <c r="H2420" s="3">
        <v>1</v>
      </c>
      <c r="I2420" s="3">
        <v>851.97335703038698</v>
      </c>
      <c r="J2420" s="3">
        <v>28</v>
      </c>
      <c r="K2420" s="3">
        <v>616.25694292829905</v>
      </c>
      <c r="L2420" s="3">
        <v>68</v>
      </c>
      <c r="M2420" s="3">
        <v>18</v>
      </c>
      <c r="N2420" s="3">
        <v>3</v>
      </c>
      <c r="O2420" s="3">
        <v>822</v>
      </c>
      <c r="P2420" s="3">
        <v>1</v>
      </c>
      <c r="Q2420" s="3">
        <v>12540.8222750814</v>
      </c>
      <c r="R2420" s="3">
        <v>4</v>
      </c>
      <c r="S2420" s="3">
        <v>0</v>
      </c>
      <c r="T2420" s="3">
        <v>0</v>
      </c>
      <c r="U2420" s="3">
        <v>6856.99888609145</v>
      </c>
      <c r="V2420" s="3">
        <v>1</v>
      </c>
    </row>
    <row r="2421" spans="1:22" ht="21.75" customHeight="1" x14ac:dyDescent="0.3">
      <c r="A2421" s="3" t="s">
        <v>2447</v>
      </c>
      <c r="B2421" s="3">
        <v>45</v>
      </c>
      <c r="C2421" s="3" t="s">
        <v>23</v>
      </c>
      <c r="D2421" s="3" t="s">
        <v>24</v>
      </c>
      <c r="E2421" s="3">
        <v>50625.842262678801</v>
      </c>
      <c r="F2421" s="3">
        <v>209</v>
      </c>
      <c r="G2421" s="3">
        <v>2065.3519256979098</v>
      </c>
      <c r="H2421" s="3">
        <v>2</v>
      </c>
      <c r="I2421" s="3">
        <v>932.64277682720103</v>
      </c>
      <c r="J2421" s="3">
        <v>49</v>
      </c>
      <c r="K2421" s="3">
        <v>606.69119608374899</v>
      </c>
      <c r="L2421" s="3">
        <v>33</v>
      </c>
      <c r="M2421" s="3">
        <v>12</v>
      </c>
      <c r="N2421" s="3">
        <v>0</v>
      </c>
      <c r="O2421" s="3">
        <v>692</v>
      </c>
      <c r="P2421" s="3">
        <v>1</v>
      </c>
      <c r="Q2421" s="3">
        <v>5654.9017060972201</v>
      </c>
      <c r="R2421" s="3">
        <v>1</v>
      </c>
      <c r="S2421" s="3">
        <v>0</v>
      </c>
      <c r="T2421" s="3">
        <v>0</v>
      </c>
      <c r="U2421" s="3">
        <v>4687.3148811599403</v>
      </c>
      <c r="V2421" s="3">
        <v>0</v>
      </c>
    </row>
    <row r="2422" spans="1:22" ht="21.75" customHeight="1" x14ac:dyDescent="0.3">
      <c r="A2422" s="3" t="s">
        <v>2448</v>
      </c>
      <c r="B2422" s="3">
        <v>46</v>
      </c>
      <c r="C2422" s="3" t="s">
        <v>23</v>
      </c>
      <c r="D2422" s="3" t="s">
        <v>26</v>
      </c>
      <c r="E2422" s="3">
        <v>45316.264975539103</v>
      </c>
      <c r="F2422" s="3">
        <v>155</v>
      </c>
      <c r="G2422" s="3">
        <v>10</v>
      </c>
      <c r="H2422" s="3">
        <v>6</v>
      </c>
      <c r="I2422" s="3">
        <v>695.89433587451902</v>
      </c>
      <c r="J2422" s="3">
        <v>18</v>
      </c>
      <c r="K2422" s="3">
        <v>737.62823061132701</v>
      </c>
      <c r="L2422" s="3">
        <v>26</v>
      </c>
      <c r="M2422" s="3">
        <v>3</v>
      </c>
      <c r="N2422" s="3">
        <v>2</v>
      </c>
      <c r="O2422" s="3">
        <v>387</v>
      </c>
      <c r="P2422" s="3">
        <v>5</v>
      </c>
      <c r="Q2422" s="3">
        <v>22839.022590536701</v>
      </c>
      <c r="R2422" s="3">
        <v>0</v>
      </c>
      <c r="S2422" s="3">
        <v>0</v>
      </c>
      <c r="T2422" s="3">
        <v>0</v>
      </c>
      <c r="U2422" s="3">
        <v>2999.7493168943001</v>
      </c>
      <c r="V2422" s="3">
        <v>1</v>
      </c>
    </row>
    <row r="2423" spans="1:22" ht="21.75" customHeight="1" x14ac:dyDescent="0.3">
      <c r="A2423" s="3" t="s">
        <v>2449</v>
      </c>
      <c r="B2423" s="3">
        <v>56</v>
      </c>
      <c r="C2423" s="3" t="s">
        <v>31</v>
      </c>
      <c r="D2423" s="3" t="s">
        <v>33</v>
      </c>
      <c r="E2423" s="3">
        <v>34330.455387895898</v>
      </c>
      <c r="F2423" s="3">
        <v>226</v>
      </c>
      <c r="G2423" s="3">
        <v>2349.3908089659799</v>
      </c>
      <c r="H2423" s="3">
        <v>9</v>
      </c>
      <c r="I2423" s="3">
        <v>1529.4249457783701</v>
      </c>
      <c r="J2423" s="3">
        <v>16</v>
      </c>
      <c r="K2423" s="3">
        <v>574.64464991508999</v>
      </c>
      <c r="L2423" s="3">
        <v>35</v>
      </c>
      <c r="M2423" s="3">
        <v>5</v>
      </c>
      <c r="N2423" s="3">
        <v>8</v>
      </c>
      <c r="O2423" s="3">
        <v>400</v>
      </c>
      <c r="P2423" s="3">
        <v>1</v>
      </c>
      <c r="Q2423" s="3">
        <v>17441.615836156099</v>
      </c>
      <c r="R2423" s="3">
        <v>7</v>
      </c>
      <c r="S2423" s="3">
        <v>0</v>
      </c>
      <c r="T2423" s="3">
        <v>0</v>
      </c>
      <c r="U2423" s="3">
        <v>2180.4811332952099</v>
      </c>
      <c r="V2423" s="3">
        <v>1</v>
      </c>
    </row>
    <row r="2424" spans="1:22" ht="21.75" customHeight="1" x14ac:dyDescent="0.3">
      <c r="A2424" s="3" t="s">
        <v>2450</v>
      </c>
      <c r="B2424" s="3">
        <v>23</v>
      </c>
      <c r="C2424" s="3" t="s">
        <v>31</v>
      </c>
      <c r="D2424" s="3" t="s">
        <v>24</v>
      </c>
      <c r="E2424" s="3">
        <v>52870.838439531799</v>
      </c>
      <c r="F2424" s="3">
        <v>183</v>
      </c>
      <c r="G2424" s="3">
        <v>544.70664798427197</v>
      </c>
      <c r="H2424" s="3">
        <v>7</v>
      </c>
      <c r="I2424" s="3">
        <v>484.54510233289</v>
      </c>
      <c r="J2424" s="3">
        <v>7</v>
      </c>
      <c r="K2424" s="3">
        <v>346.57675223077098</v>
      </c>
      <c r="L2424" s="3">
        <v>3</v>
      </c>
      <c r="M2424" s="3">
        <v>3</v>
      </c>
      <c r="N2424" s="3">
        <v>0</v>
      </c>
      <c r="O2424" s="3">
        <v>398</v>
      </c>
      <c r="P2424" s="3">
        <v>4</v>
      </c>
      <c r="Q2424" s="3">
        <v>19672.7428686032</v>
      </c>
      <c r="R2424" s="3">
        <v>1</v>
      </c>
      <c r="S2424" s="3">
        <v>0</v>
      </c>
      <c r="T2424" s="3">
        <v>0</v>
      </c>
      <c r="U2424" s="3">
        <v>12490.767356333799</v>
      </c>
      <c r="V2424" s="3">
        <v>1</v>
      </c>
    </row>
    <row r="2425" spans="1:22" ht="21.75" customHeight="1" x14ac:dyDescent="0.3">
      <c r="A2425" s="3" t="s">
        <v>2451</v>
      </c>
      <c r="B2425" s="3">
        <v>69</v>
      </c>
      <c r="C2425" s="3" t="s">
        <v>23</v>
      </c>
      <c r="D2425" s="3" t="s">
        <v>26</v>
      </c>
      <c r="E2425" s="3">
        <v>56551.484121009802</v>
      </c>
      <c r="F2425" s="3">
        <v>214</v>
      </c>
      <c r="G2425" s="3">
        <v>1388.7775034291301</v>
      </c>
      <c r="H2425" s="3">
        <v>4</v>
      </c>
      <c r="I2425" s="3">
        <v>1140.0430988389601</v>
      </c>
      <c r="J2425" s="3">
        <v>49</v>
      </c>
      <c r="K2425" s="3">
        <v>466.52559854046399</v>
      </c>
      <c r="L2425" s="3">
        <v>52</v>
      </c>
      <c r="M2425" s="3">
        <v>10</v>
      </c>
      <c r="N2425" s="3">
        <v>1</v>
      </c>
      <c r="O2425" s="3">
        <v>833</v>
      </c>
      <c r="P2425" s="3">
        <v>4</v>
      </c>
      <c r="Q2425" s="3">
        <v>13181.970808689701</v>
      </c>
      <c r="R2425" s="3">
        <v>4</v>
      </c>
      <c r="S2425" s="3">
        <v>0</v>
      </c>
      <c r="T2425" s="3">
        <v>0</v>
      </c>
      <c r="U2425" s="3">
        <v>5692.6298352235199</v>
      </c>
      <c r="V2425" s="3">
        <v>1</v>
      </c>
    </row>
    <row r="2426" spans="1:22" ht="21.75" customHeight="1" x14ac:dyDescent="0.3">
      <c r="A2426" s="3" t="s">
        <v>2452</v>
      </c>
      <c r="B2426" s="3">
        <v>43</v>
      </c>
      <c r="C2426" s="3" t="s">
        <v>23</v>
      </c>
      <c r="D2426" s="3" t="s">
        <v>33</v>
      </c>
      <c r="E2426" s="3">
        <v>43908.670002977298</v>
      </c>
      <c r="F2426" s="3">
        <v>19</v>
      </c>
      <c r="G2426" s="3">
        <v>2163.1779526191099</v>
      </c>
      <c r="H2426" s="3">
        <v>4</v>
      </c>
      <c r="I2426" s="3">
        <v>438.90558808108398</v>
      </c>
      <c r="J2426" s="3">
        <v>6</v>
      </c>
      <c r="K2426" s="3">
        <v>794.00118285206202</v>
      </c>
      <c r="L2426" s="3">
        <v>70</v>
      </c>
      <c r="M2426" s="3">
        <v>9</v>
      </c>
      <c r="N2426" s="3">
        <v>1</v>
      </c>
      <c r="O2426" s="3">
        <v>785</v>
      </c>
      <c r="P2426" s="3">
        <v>5</v>
      </c>
      <c r="Q2426" s="3">
        <v>15789.949560282301</v>
      </c>
      <c r="R2426" s="3">
        <v>1</v>
      </c>
      <c r="S2426" s="3">
        <v>0</v>
      </c>
      <c r="T2426" s="3">
        <v>0</v>
      </c>
      <c r="U2426" s="3">
        <v>1895.77128665086</v>
      </c>
      <c r="V2426" s="3">
        <v>0</v>
      </c>
    </row>
    <row r="2427" spans="1:22" ht="21.75" customHeight="1" x14ac:dyDescent="0.3">
      <c r="A2427" s="3" t="s">
        <v>2453</v>
      </c>
      <c r="B2427" s="3">
        <v>38</v>
      </c>
      <c r="C2427" s="3" t="s">
        <v>31</v>
      </c>
      <c r="D2427" s="3" t="s">
        <v>33</v>
      </c>
      <c r="E2427" s="3">
        <v>66768.246159147602</v>
      </c>
      <c r="F2427" s="3">
        <v>187</v>
      </c>
      <c r="G2427" s="3">
        <v>1158.38144483527</v>
      </c>
      <c r="H2427" s="3">
        <v>4</v>
      </c>
      <c r="I2427" s="3">
        <v>976.52046112026198</v>
      </c>
      <c r="J2427" s="3">
        <v>10</v>
      </c>
      <c r="K2427" s="3">
        <v>680.82219461913303</v>
      </c>
      <c r="L2427" s="3">
        <v>36</v>
      </c>
      <c r="M2427" s="3">
        <v>15</v>
      </c>
      <c r="N2427" s="3">
        <v>7</v>
      </c>
      <c r="O2427" s="3">
        <v>370</v>
      </c>
      <c r="P2427" s="3">
        <v>5</v>
      </c>
      <c r="Q2427" s="3">
        <v>13263.970495445899</v>
      </c>
      <c r="R2427" s="3">
        <v>0</v>
      </c>
      <c r="S2427" s="3">
        <v>0</v>
      </c>
      <c r="T2427" s="3">
        <v>0</v>
      </c>
      <c r="U2427" s="3">
        <v>2730.0184021035102</v>
      </c>
      <c r="V2427" s="3">
        <v>1</v>
      </c>
    </row>
    <row r="2428" spans="1:22" ht="21.75" customHeight="1" x14ac:dyDescent="0.3">
      <c r="A2428" s="3" t="s">
        <v>2454</v>
      </c>
      <c r="B2428" s="3">
        <v>55</v>
      </c>
      <c r="C2428" s="3" t="s">
        <v>28</v>
      </c>
      <c r="D2428" s="3" t="s">
        <v>24</v>
      </c>
      <c r="E2428" s="3">
        <v>54751.5375698508</v>
      </c>
      <c r="F2428" s="3">
        <v>205</v>
      </c>
      <c r="G2428" s="3">
        <v>1687.3376411115701</v>
      </c>
      <c r="H2428" s="3">
        <v>3</v>
      </c>
      <c r="I2428" s="3">
        <v>1001.52649203812</v>
      </c>
      <c r="J2428" s="3">
        <v>2</v>
      </c>
      <c r="K2428" s="3">
        <v>288.116478494077</v>
      </c>
      <c r="L2428" s="3">
        <v>78</v>
      </c>
      <c r="M2428" s="3">
        <v>17</v>
      </c>
      <c r="N2428" s="3">
        <v>5</v>
      </c>
      <c r="O2428" s="3">
        <v>727</v>
      </c>
      <c r="P2428" s="3">
        <v>1</v>
      </c>
      <c r="Q2428" s="3">
        <v>8620.8963495517091</v>
      </c>
      <c r="R2428" s="3">
        <v>7</v>
      </c>
      <c r="S2428" s="3">
        <v>0</v>
      </c>
      <c r="T2428" s="3">
        <v>0</v>
      </c>
      <c r="U2428" s="3">
        <v>2339.4756436707298</v>
      </c>
      <c r="V2428" s="3">
        <v>1</v>
      </c>
    </row>
    <row r="2429" spans="1:22" ht="21.75" customHeight="1" x14ac:dyDescent="0.3">
      <c r="A2429" s="3" t="s">
        <v>2455</v>
      </c>
      <c r="B2429" s="3">
        <v>58</v>
      </c>
      <c r="C2429" s="3" t="s">
        <v>23</v>
      </c>
      <c r="D2429" s="3" t="s">
        <v>26</v>
      </c>
      <c r="E2429" s="3">
        <v>26890.630036544499</v>
      </c>
      <c r="F2429" s="3">
        <v>207</v>
      </c>
      <c r="G2429" s="3">
        <v>2176.12863912495</v>
      </c>
      <c r="H2429" s="3">
        <v>8</v>
      </c>
      <c r="I2429" s="3">
        <v>819.24155504680004</v>
      </c>
      <c r="J2429" s="3">
        <v>1</v>
      </c>
      <c r="K2429" s="3">
        <v>576.868963374484</v>
      </c>
      <c r="L2429" s="3">
        <v>49</v>
      </c>
      <c r="M2429" s="3">
        <v>18</v>
      </c>
      <c r="N2429" s="3">
        <v>6</v>
      </c>
      <c r="O2429" s="3">
        <v>585</v>
      </c>
      <c r="P2429" s="3">
        <v>5</v>
      </c>
      <c r="Q2429" s="3">
        <v>22626.790796969999</v>
      </c>
      <c r="R2429" s="3">
        <v>7</v>
      </c>
      <c r="S2429" s="3">
        <v>0</v>
      </c>
      <c r="T2429" s="3">
        <v>0</v>
      </c>
      <c r="U2429" s="3">
        <v>13707.3719459568</v>
      </c>
      <c r="V2429" s="3">
        <v>1</v>
      </c>
    </row>
    <row r="2430" spans="1:22" ht="21.75" customHeight="1" x14ac:dyDescent="0.3">
      <c r="A2430" s="3" t="s">
        <v>2456</v>
      </c>
      <c r="B2430" s="3">
        <v>29</v>
      </c>
      <c r="C2430" s="3" t="s">
        <v>31</v>
      </c>
      <c r="D2430" s="3" t="s">
        <v>33</v>
      </c>
      <c r="E2430" s="3">
        <v>74073.091908446295</v>
      </c>
      <c r="F2430" s="3">
        <v>219</v>
      </c>
      <c r="G2430" s="3">
        <v>2978.5758486404602</v>
      </c>
      <c r="H2430" s="3">
        <v>5</v>
      </c>
      <c r="I2430" s="3">
        <v>626.63645630970404</v>
      </c>
      <c r="J2430" s="3">
        <v>18</v>
      </c>
      <c r="K2430" s="3">
        <v>256.28803513653003</v>
      </c>
      <c r="L2430" s="3">
        <v>69</v>
      </c>
      <c r="M2430" s="3">
        <v>11</v>
      </c>
      <c r="N2430" s="3">
        <v>3</v>
      </c>
      <c r="O2430" s="3">
        <v>615</v>
      </c>
      <c r="P2430" s="3">
        <v>5</v>
      </c>
      <c r="Q2430" s="3">
        <v>16220.9112718508</v>
      </c>
      <c r="R2430" s="3">
        <v>7</v>
      </c>
      <c r="S2430" s="3">
        <v>0</v>
      </c>
      <c r="T2430" s="3">
        <v>0</v>
      </c>
      <c r="U2430" s="3">
        <v>14389.543114252199</v>
      </c>
      <c r="V2430" s="3">
        <v>1</v>
      </c>
    </row>
    <row r="2431" spans="1:22" ht="21.75" customHeight="1" x14ac:dyDescent="0.3">
      <c r="A2431" s="3" t="s">
        <v>2457</v>
      </c>
      <c r="B2431" s="3">
        <v>44</v>
      </c>
      <c r="C2431" s="3" t="s">
        <v>31</v>
      </c>
      <c r="D2431" s="3" t="s">
        <v>26</v>
      </c>
      <c r="E2431" s="3">
        <v>63805.782764840696</v>
      </c>
      <c r="F2431" s="3">
        <v>150</v>
      </c>
      <c r="G2431" s="3">
        <v>1487.96280913177</v>
      </c>
      <c r="H2431" s="3">
        <v>11</v>
      </c>
      <c r="I2431" s="3">
        <v>849.39721176085504</v>
      </c>
      <c r="J2431" s="3">
        <v>27</v>
      </c>
      <c r="K2431" s="3">
        <v>524.87844603912504</v>
      </c>
      <c r="L2431" s="3">
        <v>25</v>
      </c>
      <c r="M2431" s="3">
        <v>13</v>
      </c>
      <c r="N2431" s="3">
        <v>3</v>
      </c>
      <c r="O2431" s="3">
        <v>776</v>
      </c>
      <c r="P2431" s="3">
        <v>0</v>
      </c>
      <c r="Q2431" s="3">
        <v>7055.1325806714403</v>
      </c>
      <c r="R2431" s="3">
        <v>4</v>
      </c>
      <c r="S2431" s="3">
        <v>1</v>
      </c>
      <c r="T2431" s="3">
        <v>0</v>
      </c>
      <c r="U2431" s="3">
        <v>6953.5920186038502</v>
      </c>
      <c r="V2431" s="3">
        <v>1</v>
      </c>
    </row>
    <row r="2432" spans="1:22" ht="21.75" customHeight="1" x14ac:dyDescent="0.3">
      <c r="A2432" s="3" t="s">
        <v>2458</v>
      </c>
      <c r="B2432" s="3">
        <v>37</v>
      </c>
      <c r="C2432" s="3" t="s">
        <v>28</v>
      </c>
      <c r="D2432" s="3" t="s">
        <v>26</v>
      </c>
      <c r="E2432" s="3">
        <v>68032.961802707607</v>
      </c>
      <c r="F2432" s="3">
        <v>130</v>
      </c>
      <c r="G2432" s="3">
        <v>1643.8335642352699</v>
      </c>
      <c r="H2432" s="3">
        <v>7</v>
      </c>
      <c r="I2432" s="3">
        <v>893.45361670056104</v>
      </c>
      <c r="J2432" s="3">
        <v>27</v>
      </c>
      <c r="K2432" s="3">
        <v>755.00442330386704</v>
      </c>
      <c r="L2432" s="3">
        <v>24</v>
      </c>
      <c r="M2432" s="3">
        <v>17</v>
      </c>
      <c r="N2432" s="3">
        <v>3</v>
      </c>
      <c r="O2432" s="3">
        <v>866</v>
      </c>
      <c r="P2432" s="3">
        <v>3</v>
      </c>
      <c r="Q2432" s="3">
        <v>2606.0586257918899</v>
      </c>
      <c r="R2432" s="3">
        <v>1</v>
      </c>
      <c r="S2432" s="3">
        <v>1</v>
      </c>
      <c r="T2432" s="3">
        <v>0</v>
      </c>
      <c r="U2432" s="3">
        <v>6372.4722819583603</v>
      </c>
      <c r="V2432" s="3">
        <v>1</v>
      </c>
    </row>
    <row r="2433" spans="1:22" ht="21.75" customHeight="1" x14ac:dyDescent="0.3">
      <c r="A2433" s="3" t="s">
        <v>2459</v>
      </c>
      <c r="B2433" s="3">
        <v>38</v>
      </c>
      <c r="C2433" s="3" t="s">
        <v>31</v>
      </c>
      <c r="D2433" s="3" t="s">
        <v>33</v>
      </c>
      <c r="E2433" s="3">
        <v>57209.053223529903</v>
      </c>
      <c r="F2433" s="3">
        <v>155</v>
      </c>
      <c r="G2433" s="3">
        <v>1532.3703948985799</v>
      </c>
      <c r="H2433" s="3">
        <v>7</v>
      </c>
      <c r="I2433" s="3">
        <v>1426.4777702071999</v>
      </c>
      <c r="J2433" s="3">
        <v>24</v>
      </c>
      <c r="K2433" s="3">
        <v>350.36097540566601</v>
      </c>
      <c r="L2433" s="3">
        <v>32</v>
      </c>
      <c r="M2433" s="3">
        <v>19</v>
      </c>
      <c r="N2433" s="3">
        <v>5</v>
      </c>
      <c r="O2433" s="3">
        <v>426</v>
      </c>
      <c r="P2433" s="3">
        <v>3</v>
      </c>
      <c r="Q2433" s="3">
        <v>5899.5668843396597</v>
      </c>
      <c r="R2433" s="3">
        <v>1</v>
      </c>
      <c r="S2433" s="3">
        <v>0</v>
      </c>
      <c r="T2433" s="3">
        <v>0</v>
      </c>
      <c r="U2433" s="3">
        <v>500</v>
      </c>
      <c r="V2433" s="3">
        <v>1</v>
      </c>
    </row>
    <row r="2434" spans="1:22" ht="21.75" customHeight="1" x14ac:dyDescent="0.3">
      <c r="A2434" s="3" t="s">
        <v>2460</v>
      </c>
      <c r="B2434" s="3">
        <v>55</v>
      </c>
      <c r="C2434" s="3" t="s">
        <v>31</v>
      </c>
      <c r="D2434" s="3" t="s">
        <v>26</v>
      </c>
      <c r="E2434" s="3">
        <v>10000</v>
      </c>
      <c r="F2434" s="3">
        <v>172</v>
      </c>
      <c r="G2434" s="3">
        <v>1322.9895265858399</v>
      </c>
      <c r="H2434" s="3">
        <v>4</v>
      </c>
      <c r="I2434" s="3">
        <v>494.68090014489599</v>
      </c>
      <c r="J2434" s="3">
        <v>10</v>
      </c>
      <c r="K2434" s="3">
        <v>476.26605312183801</v>
      </c>
      <c r="L2434" s="3">
        <v>66</v>
      </c>
      <c r="M2434" s="3">
        <v>0</v>
      </c>
      <c r="N2434" s="3">
        <v>3</v>
      </c>
      <c r="O2434" s="3">
        <v>850</v>
      </c>
      <c r="P2434" s="3">
        <v>0</v>
      </c>
      <c r="Q2434" s="3">
        <v>12337.6316509347</v>
      </c>
      <c r="R2434" s="3">
        <v>0</v>
      </c>
      <c r="S2434" s="3">
        <v>0</v>
      </c>
      <c r="T2434" s="3">
        <v>0</v>
      </c>
      <c r="U2434" s="3">
        <v>1499.70272499781</v>
      </c>
      <c r="V2434" s="3">
        <v>0</v>
      </c>
    </row>
    <row r="2435" spans="1:22" ht="21.75" customHeight="1" x14ac:dyDescent="0.3">
      <c r="A2435" s="3" t="s">
        <v>2461</v>
      </c>
      <c r="B2435" s="3">
        <v>29</v>
      </c>
      <c r="C2435" s="3" t="s">
        <v>23</v>
      </c>
      <c r="D2435" s="3" t="s">
        <v>33</v>
      </c>
      <c r="E2435" s="3">
        <v>69667.134642622899</v>
      </c>
      <c r="F2435" s="3">
        <v>175</v>
      </c>
      <c r="G2435" s="3">
        <v>423.41801791258098</v>
      </c>
      <c r="H2435" s="3">
        <v>11</v>
      </c>
      <c r="I2435" s="3">
        <v>605.43027629009896</v>
      </c>
      <c r="J2435" s="3">
        <v>39</v>
      </c>
      <c r="K2435" s="3">
        <v>266.69930450565897</v>
      </c>
      <c r="L2435" s="3">
        <v>72</v>
      </c>
      <c r="M2435" s="3">
        <v>12</v>
      </c>
      <c r="N2435" s="3">
        <v>0</v>
      </c>
      <c r="O2435" s="3">
        <v>724</v>
      </c>
      <c r="P2435" s="3">
        <v>4</v>
      </c>
      <c r="Q2435" s="3">
        <v>8090.7204838287498</v>
      </c>
      <c r="R2435" s="3">
        <v>3</v>
      </c>
      <c r="S2435" s="3">
        <v>0</v>
      </c>
      <c r="T2435" s="3">
        <v>0</v>
      </c>
      <c r="U2435" s="3">
        <v>3888.4694402892801</v>
      </c>
      <c r="V2435" s="3">
        <v>0</v>
      </c>
    </row>
    <row r="2436" spans="1:22" ht="21.75" customHeight="1" x14ac:dyDescent="0.3">
      <c r="A2436" s="3" t="s">
        <v>2462</v>
      </c>
      <c r="B2436" s="3">
        <v>52</v>
      </c>
      <c r="C2436" s="3" t="s">
        <v>23</v>
      </c>
      <c r="D2436" s="3" t="s">
        <v>26</v>
      </c>
      <c r="E2436" s="3">
        <v>51094.178299759697</v>
      </c>
      <c r="F2436" s="3">
        <v>33</v>
      </c>
      <c r="G2436" s="3">
        <v>603.34960249379105</v>
      </c>
      <c r="H2436" s="3">
        <v>8</v>
      </c>
      <c r="I2436" s="3">
        <v>899.65744497426795</v>
      </c>
      <c r="J2436" s="3">
        <v>42</v>
      </c>
      <c r="K2436" s="3">
        <v>652.727178788993</v>
      </c>
      <c r="L2436" s="3">
        <v>36</v>
      </c>
      <c r="M2436" s="3">
        <v>2</v>
      </c>
      <c r="N2436" s="3">
        <v>0</v>
      </c>
      <c r="O2436" s="3">
        <v>686</v>
      </c>
      <c r="P2436" s="3">
        <v>3</v>
      </c>
      <c r="Q2436" s="3">
        <v>17601.242987106001</v>
      </c>
      <c r="R2436" s="3">
        <v>3</v>
      </c>
      <c r="S2436" s="3">
        <v>0</v>
      </c>
      <c r="T2436" s="3">
        <v>0</v>
      </c>
      <c r="U2436" s="3">
        <v>10613.607590214</v>
      </c>
      <c r="V2436" s="3">
        <v>0</v>
      </c>
    </row>
    <row r="2437" spans="1:22" ht="21.75" customHeight="1" x14ac:dyDescent="0.3">
      <c r="A2437" s="3" t="s">
        <v>2463</v>
      </c>
      <c r="B2437" s="3">
        <v>69</v>
      </c>
      <c r="C2437" s="3" t="s">
        <v>28</v>
      </c>
      <c r="D2437" s="3" t="s">
        <v>33</v>
      </c>
      <c r="E2437" s="3">
        <v>56357.945272954297</v>
      </c>
      <c r="F2437" s="3">
        <v>67</v>
      </c>
      <c r="G2437" s="3">
        <v>1488.57515134971</v>
      </c>
      <c r="H2437" s="3">
        <v>1</v>
      </c>
      <c r="I2437" s="3">
        <v>710.38117336166204</v>
      </c>
      <c r="J2437" s="3">
        <v>1</v>
      </c>
      <c r="K2437" s="3">
        <v>536.65114413326205</v>
      </c>
      <c r="L2437" s="3">
        <v>37</v>
      </c>
      <c r="M2437" s="3">
        <v>13</v>
      </c>
      <c r="N2437" s="3">
        <v>7</v>
      </c>
      <c r="O2437" s="3">
        <v>438</v>
      </c>
      <c r="P2437" s="3">
        <v>4</v>
      </c>
      <c r="Q2437" s="3">
        <v>13673.726789530499</v>
      </c>
      <c r="R2437" s="3">
        <v>2</v>
      </c>
      <c r="S2437" s="3">
        <v>0</v>
      </c>
      <c r="T2437" s="3">
        <v>1</v>
      </c>
      <c r="U2437" s="3">
        <v>18682.2561612725</v>
      </c>
      <c r="V2437" s="3">
        <v>1</v>
      </c>
    </row>
    <row r="2438" spans="1:22" ht="21.75" customHeight="1" x14ac:dyDescent="0.3">
      <c r="A2438" s="3" t="s">
        <v>2464</v>
      </c>
      <c r="B2438" s="3">
        <v>24</v>
      </c>
      <c r="C2438" s="3" t="s">
        <v>28</v>
      </c>
      <c r="D2438" s="3" t="s">
        <v>24</v>
      </c>
      <c r="E2438" s="3">
        <v>59726.912859926</v>
      </c>
      <c r="F2438" s="3">
        <v>182</v>
      </c>
      <c r="G2438" s="3">
        <v>1772.8735413519601</v>
      </c>
      <c r="H2438" s="3">
        <v>7</v>
      </c>
      <c r="I2438" s="3">
        <v>764.98563679429003</v>
      </c>
      <c r="J2438" s="3">
        <v>11</v>
      </c>
      <c r="K2438" s="3">
        <v>340.00658406350698</v>
      </c>
      <c r="L2438" s="3">
        <v>26</v>
      </c>
      <c r="M2438" s="3">
        <v>17</v>
      </c>
      <c r="N2438" s="3">
        <v>1</v>
      </c>
      <c r="O2438" s="3">
        <v>431</v>
      </c>
      <c r="P2438" s="3">
        <v>2</v>
      </c>
      <c r="Q2438" s="3">
        <v>10503.913133100001</v>
      </c>
      <c r="R2438" s="3">
        <v>0</v>
      </c>
      <c r="S2438" s="3">
        <v>0</v>
      </c>
      <c r="T2438" s="3">
        <v>0</v>
      </c>
      <c r="U2438" s="3">
        <v>11301.6482975991</v>
      </c>
      <c r="V2438" s="3">
        <v>1</v>
      </c>
    </row>
    <row r="2439" spans="1:22" ht="21.75" customHeight="1" x14ac:dyDescent="0.3">
      <c r="A2439" s="3" t="s">
        <v>2465</v>
      </c>
      <c r="B2439" s="3">
        <v>66</v>
      </c>
      <c r="C2439" s="3" t="s">
        <v>31</v>
      </c>
      <c r="D2439" s="3" t="s">
        <v>33</v>
      </c>
      <c r="E2439" s="3">
        <v>84852.988027602099</v>
      </c>
      <c r="F2439" s="3">
        <v>82</v>
      </c>
      <c r="G2439" s="3">
        <v>2509.14117018255</v>
      </c>
      <c r="H2439" s="3">
        <v>2</v>
      </c>
      <c r="I2439" s="3">
        <v>1174.6231423773199</v>
      </c>
      <c r="J2439" s="3">
        <v>40</v>
      </c>
      <c r="K2439" s="3">
        <v>605.22693531334903</v>
      </c>
      <c r="L2439" s="3">
        <v>12</v>
      </c>
      <c r="M2439" s="3">
        <v>18</v>
      </c>
      <c r="N2439" s="3">
        <v>8</v>
      </c>
      <c r="O2439" s="3">
        <v>535</v>
      </c>
      <c r="P2439" s="3">
        <v>3</v>
      </c>
      <c r="Q2439" s="3">
        <v>12008.6372904257</v>
      </c>
      <c r="R2439" s="3">
        <v>3</v>
      </c>
      <c r="S2439" s="3">
        <v>1</v>
      </c>
      <c r="T2439" s="3">
        <v>0</v>
      </c>
      <c r="U2439" s="3">
        <v>7225.5011887015398</v>
      </c>
      <c r="V2439" s="3">
        <v>1</v>
      </c>
    </row>
    <row r="2440" spans="1:22" ht="21.75" customHeight="1" x14ac:dyDescent="0.3">
      <c r="A2440" s="3" t="s">
        <v>2466</v>
      </c>
      <c r="B2440" s="3">
        <v>68</v>
      </c>
      <c r="C2440" s="3" t="s">
        <v>23</v>
      </c>
      <c r="D2440" s="3" t="s">
        <v>33</v>
      </c>
      <c r="E2440" s="3">
        <v>40167.973679610099</v>
      </c>
      <c r="F2440" s="3">
        <v>94</v>
      </c>
      <c r="G2440" s="3">
        <v>1332.2220219237399</v>
      </c>
      <c r="H2440" s="3">
        <v>6</v>
      </c>
      <c r="I2440" s="3">
        <v>20</v>
      </c>
      <c r="J2440" s="3">
        <v>37</v>
      </c>
      <c r="K2440" s="3">
        <v>494.09807409241</v>
      </c>
      <c r="L2440" s="3">
        <v>22</v>
      </c>
      <c r="M2440" s="3">
        <v>0</v>
      </c>
      <c r="N2440" s="3">
        <v>9</v>
      </c>
      <c r="O2440" s="3">
        <v>460</v>
      </c>
      <c r="P2440" s="3">
        <v>2</v>
      </c>
      <c r="Q2440" s="3">
        <v>11261.0252435001</v>
      </c>
      <c r="R2440" s="3">
        <v>6</v>
      </c>
      <c r="S2440" s="3">
        <v>0</v>
      </c>
      <c r="T2440" s="3">
        <v>0</v>
      </c>
      <c r="U2440" s="3">
        <v>8634.2716935963199</v>
      </c>
      <c r="V2440" s="3">
        <v>1</v>
      </c>
    </row>
    <row r="2441" spans="1:22" ht="21.75" customHeight="1" x14ac:dyDescent="0.3">
      <c r="A2441" s="3" t="s">
        <v>2467</v>
      </c>
      <c r="B2441" s="3">
        <v>54</v>
      </c>
      <c r="C2441" s="3" t="s">
        <v>28</v>
      </c>
      <c r="D2441" s="3" t="s">
        <v>33</v>
      </c>
      <c r="E2441" s="3">
        <v>40632.746175689899</v>
      </c>
      <c r="F2441" s="3">
        <v>151</v>
      </c>
      <c r="G2441" s="3">
        <v>2722.9371079627499</v>
      </c>
      <c r="H2441" s="3">
        <v>8</v>
      </c>
      <c r="I2441" s="3">
        <v>590.71772924376603</v>
      </c>
      <c r="J2441" s="3">
        <v>11</v>
      </c>
      <c r="K2441" s="3">
        <v>625.54134365930497</v>
      </c>
      <c r="L2441" s="3">
        <v>66</v>
      </c>
      <c r="M2441" s="3">
        <v>14</v>
      </c>
      <c r="N2441" s="3">
        <v>7</v>
      </c>
      <c r="O2441" s="3">
        <v>716</v>
      </c>
      <c r="P2441" s="3">
        <v>5</v>
      </c>
      <c r="Q2441" s="3">
        <v>10597.1374934613</v>
      </c>
      <c r="R2441" s="3">
        <v>7</v>
      </c>
      <c r="S2441" s="3">
        <v>0</v>
      </c>
      <c r="T2441" s="3">
        <v>0</v>
      </c>
      <c r="U2441" s="3">
        <v>8454.6804367355307</v>
      </c>
      <c r="V2441" s="3">
        <v>1</v>
      </c>
    </row>
    <row r="2442" spans="1:22" ht="21.75" customHeight="1" x14ac:dyDescent="0.3">
      <c r="A2442" s="3" t="s">
        <v>2468</v>
      </c>
      <c r="B2442" s="3">
        <v>63</v>
      </c>
      <c r="C2442" s="3" t="s">
        <v>28</v>
      </c>
      <c r="D2442" s="3" t="s">
        <v>26</v>
      </c>
      <c r="E2442" s="3">
        <v>34681.378609227802</v>
      </c>
      <c r="F2442" s="3">
        <v>32</v>
      </c>
      <c r="G2442" s="3">
        <v>536.39383097901305</v>
      </c>
      <c r="H2442" s="3">
        <v>10</v>
      </c>
      <c r="I2442" s="3">
        <v>190.17077081206301</v>
      </c>
      <c r="J2442" s="3">
        <v>49</v>
      </c>
      <c r="K2442" s="3">
        <v>269.07441138996103</v>
      </c>
      <c r="L2442" s="3">
        <v>54</v>
      </c>
      <c r="M2442" s="3">
        <v>15</v>
      </c>
      <c r="N2442" s="3">
        <v>0</v>
      </c>
      <c r="O2442" s="3">
        <v>856</v>
      </c>
      <c r="P2442" s="3">
        <v>2</v>
      </c>
      <c r="Q2442" s="3">
        <v>14312.0916369472</v>
      </c>
      <c r="R2442" s="3">
        <v>1</v>
      </c>
      <c r="S2442" s="3">
        <v>1</v>
      </c>
      <c r="T2442" s="3">
        <v>0</v>
      </c>
      <c r="U2442" s="3">
        <v>6442.5236270679698</v>
      </c>
      <c r="V2442" s="3">
        <v>1</v>
      </c>
    </row>
    <row r="2443" spans="1:22" ht="21.75" customHeight="1" x14ac:dyDescent="0.3">
      <c r="A2443" s="3" t="s">
        <v>2469</v>
      </c>
      <c r="B2443" s="3">
        <v>53</v>
      </c>
      <c r="C2443" s="3" t="s">
        <v>28</v>
      </c>
      <c r="D2443" s="3" t="s">
        <v>24</v>
      </c>
      <c r="E2443" s="3">
        <v>30741.034074887899</v>
      </c>
      <c r="F2443" s="3">
        <v>125</v>
      </c>
      <c r="G2443" s="3">
        <v>1668.12319888053</v>
      </c>
      <c r="H2443" s="3">
        <v>4</v>
      </c>
      <c r="I2443" s="3">
        <v>381.464247083575</v>
      </c>
      <c r="J2443" s="3">
        <v>24</v>
      </c>
      <c r="K2443" s="3">
        <v>418.96984426268398</v>
      </c>
      <c r="L2443" s="3">
        <v>36</v>
      </c>
      <c r="M2443" s="3">
        <v>9</v>
      </c>
      <c r="N2443" s="3">
        <v>9</v>
      </c>
      <c r="O2443" s="3">
        <v>703</v>
      </c>
      <c r="P2443" s="3">
        <v>2</v>
      </c>
      <c r="Q2443" s="3">
        <v>8916.9445196019205</v>
      </c>
      <c r="R2443" s="3">
        <v>6</v>
      </c>
      <c r="S2443" s="3">
        <v>0</v>
      </c>
      <c r="T2443" s="3">
        <v>0</v>
      </c>
      <c r="U2443" s="3">
        <v>7212.7006683606896</v>
      </c>
      <c r="V2443" s="3">
        <v>1</v>
      </c>
    </row>
    <row r="2444" spans="1:22" ht="21.75" customHeight="1" x14ac:dyDescent="0.3">
      <c r="A2444" s="3" t="s">
        <v>2470</v>
      </c>
      <c r="B2444" s="3">
        <v>52</v>
      </c>
      <c r="C2444" s="3" t="s">
        <v>31</v>
      </c>
      <c r="D2444" s="3" t="s">
        <v>26</v>
      </c>
      <c r="E2444" s="3">
        <v>31072.4377954755</v>
      </c>
      <c r="F2444" s="3">
        <v>133</v>
      </c>
      <c r="G2444" s="3">
        <v>1286.2293845040599</v>
      </c>
      <c r="H2444" s="3">
        <v>10</v>
      </c>
      <c r="I2444" s="3">
        <v>1641.6185722253599</v>
      </c>
      <c r="J2444" s="3">
        <v>36</v>
      </c>
      <c r="K2444" s="3">
        <v>534.25370133898105</v>
      </c>
      <c r="L2444" s="3">
        <v>11</v>
      </c>
      <c r="M2444" s="3">
        <v>19</v>
      </c>
      <c r="N2444" s="3">
        <v>7</v>
      </c>
      <c r="O2444" s="3">
        <v>464</v>
      </c>
      <c r="P2444" s="3">
        <v>2</v>
      </c>
      <c r="Q2444" s="3">
        <v>4995.0527744372303</v>
      </c>
      <c r="R2444" s="3">
        <v>0</v>
      </c>
      <c r="S2444" s="3">
        <v>0</v>
      </c>
      <c r="T2444" s="3">
        <v>0</v>
      </c>
      <c r="U2444" s="3">
        <v>500</v>
      </c>
      <c r="V2444" s="3">
        <v>1</v>
      </c>
    </row>
    <row r="2445" spans="1:22" ht="21.75" customHeight="1" x14ac:dyDescent="0.3">
      <c r="A2445" s="3" t="s">
        <v>2471</v>
      </c>
      <c r="B2445" s="3">
        <v>40</v>
      </c>
      <c r="C2445" s="3" t="s">
        <v>23</v>
      </c>
      <c r="D2445" s="3" t="s">
        <v>26</v>
      </c>
      <c r="E2445" s="3">
        <v>16668.234567132498</v>
      </c>
      <c r="F2445" s="3">
        <v>228</v>
      </c>
      <c r="G2445" s="3">
        <v>449.97199141981002</v>
      </c>
      <c r="H2445" s="3">
        <v>7</v>
      </c>
      <c r="I2445" s="3">
        <v>1009.3588468834701</v>
      </c>
      <c r="J2445" s="3">
        <v>30</v>
      </c>
      <c r="K2445" s="3">
        <v>672.24303352696097</v>
      </c>
      <c r="L2445" s="3">
        <v>53</v>
      </c>
      <c r="M2445" s="3">
        <v>3</v>
      </c>
      <c r="N2445" s="3">
        <v>8</v>
      </c>
      <c r="O2445" s="3">
        <v>525</v>
      </c>
      <c r="P2445" s="3">
        <v>1</v>
      </c>
      <c r="Q2445" s="3">
        <v>16487.188845058699</v>
      </c>
      <c r="R2445" s="3">
        <v>1</v>
      </c>
      <c r="S2445" s="3">
        <v>1</v>
      </c>
      <c r="T2445" s="3">
        <v>0</v>
      </c>
      <c r="U2445" s="3">
        <v>4608.0892397457601</v>
      </c>
      <c r="V2445" s="3">
        <v>1</v>
      </c>
    </row>
    <row r="2446" spans="1:22" ht="21.75" customHeight="1" x14ac:dyDescent="0.3">
      <c r="A2446" s="3" t="s">
        <v>2472</v>
      </c>
      <c r="B2446" s="3">
        <v>36</v>
      </c>
      <c r="C2446" s="3" t="s">
        <v>28</v>
      </c>
      <c r="D2446" s="3" t="s">
        <v>33</v>
      </c>
      <c r="E2446" s="3">
        <v>57679.8045906646</v>
      </c>
      <c r="F2446" s="3">
        <v>72</v>
      </c>
      <c r="G2446" s="3">
        <v>145.530737973936</v>
      </c>
      <c r="H2446" s="3">
        <v>3</v>
      </c>
      <c r="I2446" s="3">
        <v>1133.0477237703401</v>
      </c>
      <c r="J2446" s="3">
        <v>16</v>
      </c>
      <c r="K2446" s="3">
        <v>256.05910426043499</v>
      </c>
      <c r="L2446" s="3">
        <v>19</v>
      </c>
      <c r="M2446" s="3">
        <v>10</v>
      </c>
      <c r="N2446" s="3">
        <v>3</v>
      </c>
      <c r="O2446" s="3">
        <v>448</v>
      </c>
      <c r="P2446" s="3">
        <v>1</v>
      </c>
      <c r="Q2446" s="3">
        <v>7226.0191895442003</v>
      </c>
      <c r="R2446" s="3">
        <v>1</v>
      </c>
      <c r="S2446" s="3">
        <v>0</v>
      </c>
      <c r="T2446" s="3">
        <v>0</v>
      </c>
      <c r="U2446" s="3">
        <v>6096.1027626063596</v>
      </c>
      <c r="V2446" s="3">
        <v>1</v>
      </c>
    </row>
    <row r="2447" spans="1:22" ht="21.75" customHeight="1" x14ac:dyDescent="0.3">
      <c r="A2447" s="3" t="s">
        <v>2473</v>
      </c>
      <c r="B2447" s="3">
        <v>41</v>
      </c>
      <c r="C2447" s="3" t="s">
        <v>23</v>
      </c>
      <c r="D2447" s="3" t="s">
        <v>26</v>
      </c>
      <c r="E2447" s="3">
        <v>85780.518165717498</v>
      </c>
      <c r="F2447" s="3">
        <v>173</v>
      </c>
      <c r="G2447" s="3">
        <v>1152.2591563348999</v>
      </c>
      <c r="H2447" s="3">
        <v>0</v>
      </c>
      <c r="I2447" s="3">
        <v>771.81462257474902</v>
      </c>
      <c r="J2447" s="3">
        <v>47</v>
      </c>
      <c r="K2447" s="3">
        <v>528.66130860784199</v>
      </c>
      <c r="L2447" s="3">
        <v>17</v>
      </c>
      <c r="M2447" s="3">
        <v>15</v>
      </c>
      <c r="N2447" s="3">
        <v>6</v>
      </c>
      <c r="O2447" s="3">
        <v>613</v>
      </c>
      <c r="P2447" s="3">
        <v>5</v>
      </c>
      <c r="Q2447" s="3">
        <v>19442.3294875018</v>
      </c>
      <c r="R2447" s="3">
        <v>2</v>
      </c>
      <c r="S2447" s="3">
        <v>0</v>
      </c>
      <c r="T2447" s="3">
        <v>0</v>
      </c>
      <c r="U2447" s="3">
        <v>2925.2405130468301</v>
      </c>
      <c r="V2447" s="3">
        <v>0</v>
      </c>
    </row>
    <row r="2448" spans="1:22" ht="21.75" customHeight="1" x14ac:dyDescent="0.3">
      <c r="A2448" s="3" t="s">
        <v>2474</v>
      </c>
      <c r="B2448" s="3">
        <v>67</v>
      </c>
      <c r="C2448" s="3" t="s">
        <v>28</v>
      </c>
      <c r="D2448" s="3" t="s">
        <v>33</v>
      </c>
      <c r="E2448" s="3">
        <v>86928.337792763996</v>
      </c>
      <c r="F2448" s="3">
        <v>31</v>
      </c>
      <c r="G2448" s="3">
        <v>1212.15822821457</v>
      </c>
      <c r="H2448" s="3">
        <v>0</v>
      </c>
      <c r="I2448" s="3">
        <v>1065.54983869117</v>
      </c>
      <c r="J2448" s="3">
        <v>11</v>
      </c>
      <c r="K2448" s="3">
        <v>748.04492730756897</v>
      </c>
      <c r="L2448" s="3">
        <v>6</v>
      </c>
      <c r="M2448" s="3">
        <v>4</v>
      </c>
      <c r="N2448" s="3">
        <v>3</v>
      </c>
      <c r="O2448" s="3">
        <v>606</v>
      </c>
      <c r="P2448" s="3">
        <v>0</v>
      </c>
      <c r="Q2448" s="3">
        <v>11010.741229454299</v>
      </c>
      <c r="R2448" s="3">
        <v>5</v>
      </c>
      <c r="S2448" s="3">
        <v>0</v>
      </c>
      <c r="T2448" s="3">
        <v>0</v>
      </c>
      <c r="U2448" s="3">
        <v>8850.9762093358604</v>
      </c>
      <c r="V2448" s="3">
        <v>1</v>
      </c>
    </row>
    <row r="2449" spans="1:22" ht="21.75" customHeight="1" x14ac:dyDescent="0.3">
      <c r="A2449" s="3" t="s">
        <v>2475</v>
      </c>
      <c r="B2449" s="3">
        <v>56</v>
      </c>
      <c r="C2449" s="3" t="s">
        <v>28</v>
      </c>
      <c r="D2449" s="3" t="s">
        <v>24</v>
      </c>
      <c r="E2449" s="3">
        <v>34657.373767243997</v>
      </c>
      <c r="F2449" s="3">
        <v>5</v>
      </c>
      <c r="G2449" s="3">
        <v>789.47896406311099</v>
      </c>
      <c r="H2449" s="3">
        <v>5</v>
      </c>
      <c r="I2449" s="3">
        <v>181.70242236791299</v>
      </c>
      <c r="J2449" s="3">
        <v>29</v>
      </c>
      <c r="K2449" s="3">
        <v>515.44797846336996</v>
      </c>
      <c r="L2449" s="3">
        <v>75</v>
      </c>
      <c r="M2449" s="3">
        <v>18</v>
      </c>
      <c r="N2449" s="3">
        <v>2</v>
      </c>
      <c r="O2449" s="3">
        <v>719</v>
      </c>
      <c r="P2449" s="3">
        <v>3</v>
      </c>
      <c r="Q2449" s="3">
        <v>9319.9152445637392</v>
      </c>
      <c r="R2449" s="3">
        <v>2</v>
      </c>
      <c r="S2449" s="3">
        <v>0</v>
      </c>
      <c r="T2449" s="3">
        <v>0</v>
      </c>
      <c r="U2449" s="3">
        <v>10347.592339701499</v>
      </c>
      <c r="V2449" s="3">
        <v>0</v>
      </c>
    </row>
    <row r="2450" spans="1:22" ht="21.75" customHeight="1" x14ac:dyDescent="0.3">
      <c r="A2450" s="3" t="s">
        <v>2476</v>
      </c>
      <c r="B2450" s="3">
        <v>34</v>
      </c>
      <c r="C2450" s="3" t="s">
        <v>23</v>
      </c>
      <c r="D2450" s="3" t="s">
        <v>26</v>
      </c>
      <c r="E2450" s="3">
        <v>45101.221202493703</v>
      </c>
      <c r="F2450" s="3">
        <v>188</v>
      </c>
      <c r="G2450" s="3">
        <v>2109.31149891105</v>
      </c>
      <c r="H2450" s="3">
        <v>7</v>
      </c>
      <c r="I2450" s="3">
        <v>1163.4044441193601</v>
      </c>
      <c r="J2450" s="3">
        <v>1</v>
      </c>
      <c r="K2450" s="3">
        <v>420.68686391967202</v>
      </c>
      <c r="L2450" s="3">
        <v>1</v>
      </c>
      <c r="M2450" s="3">
        <v>10</v>
      </c>
      <c r="N2450" s="3">
        <v>0</v>
      </c>
      <c r="O2450" s="3">
        <v>477</v>
      </c>
      <c r="P2450" s="3">
        <v>0</v>
      </c>
      <c r="Q2450" s="3">
        <v>6392.7080233749903</v>
      </c>
      <c r="R2450" s="3">
        <v>4</v>
      </c>
      <c r="S2450" s="3">
        <v>0</v>
      </c>
      <c r="T2450" s="3">
        <v>0</v>
      </c>
      <c r="U2450" s="3">
        <v>13770.0163281604</v>
      </c>
      <c r="V2450" s="3">
        <v>1</v>
      </c>
    </row>
    <row r="2451" spans="1:22" ht="21.75" customHeight="1" x14ac:dyDescent="0.3">
      <c r="A2451" s="3" t="s">
        <v>2477</v>
      </c>
      <c r="B2451" s="3">
        <v>54</v>
      </c>
      <c r="C2451" s="3" t="s">
        <v>23</v>
      </c>
      <c r="D2451" s="3" t="s">
        <v>26</v>
      </c>
      <c r="E2451" s="3">
        <v>72200.159248114403</v>
      </c>
      <c r="F2451" s="3">
        <v>163</v>
      </c>
      <c r="G2451" s="3">
        <v>1175.4466930749099</v>
      </c>
      <c r="H2451" s="3">
        <v>9</v>
      </c>
      <c r="I2451" s="3">
        <v>513.05455850403496</v>
      </c>
      <c r="J2451" s="3">
        <v>15</v>
      </c>
      <c r="K2451" s="3">
        <v>365.483707351129</v>
      </c>
      <c r="L2451" s="3">
        <v>53</v>
      </c>
      <c r="M2451" s="3">
        <v>17</v>
      </c>
      <c r="N2451" s="3">
        <v>1</v>
      </c>
      <c r="O2451" s="3">
        <v>630</v>
      </c>
      <c r="P2451" s="3">
        <v>2</v>
      </c>
      <c r="Q2451" s="3">
        <v>10144.7328525172</v>
      </c>
      <c r="R2451" s="3">
        <v>7</v>
      </c>
      <c r="S2451" s="3">
        <v>0</v>
      </c>
      <c r="T2451" s="3">
        <v>0</v>
      </c>
      <c r="U2451" s="3">
        <v>6042.2129792411997</v>
      </c>
      <c r="V2451" s="3">
        <v>1</v>
      </c>
    </row>
    <row r="2452" spans="1:22" ht="21.75" customHeight="1" x14ac:dyDescent="0.3">
      <c r="A2452" s="3" t="s">
        <v>2478</v>
      </c>
      <c r="B2452" s="3">
        <v>47</v>
      </c>
      <c r="C2452" s="3" t="s">
        <v>23</v>
      </c>
      <c r="D2452" s="3" t="s">
        <v>26</v>
      </c>
      <c r="E2452" s="3">
        <v>57782.245355740102</v>
      </c>
      <c r="F2452" s="3">
        <v>77</v>
      </c>
      <c r="G2452" s="3">
        <v>710.66082112803599</v>
      </c>
      <c r="H2452" s="3">
        <v>1</v>
      </c>
      <c r="I2452" s="3">
        <v>614.03946323593004</v>
      </c>
      <c r="J2452" s="3">
        <v>0</v>
      </c>
      <c r="K2452" s="3">
        <v>369.66031363382399</v>
      </c>
      <c r="L2452" s="3">
        <v>7</v>
      </c>
      <c r="M2452" s="3">
        <v>14</v>
      </c>
      <c r="N2452" s="3">
        <v>6</v>
      </c>
      <c r="O2452" s="3">
        <v>803</v>
      </c>
      <c r="P2452" s="3">
        <v>0</v>
      </c>
      <c r="Q2452" s="3">
        <v>14099.4280028706</v>
      </c>
      <c r="R2452" s="3">
        <v>5</v>
      </c>
      <c r="S2452" s="3">
        <v>0</v>
      </c>
      <c r="T2452" s="3">
        <v>0</v>
      </c>
      <c r="U2452" s="3">
        <v>500</v>
      </c>
      <c r="V2452" s="3">
        <v>1</v>
      </c>
    </row>
    <row r="2453" spans="1:22" ht="21.75" customHeight="1" x14ac:dyDescent="0.3">
      <c r="A2453" s="3" t="s">
        <v>2479</v>
      </c>
      <c r="B2453" s="3">
        <v>26</v>
      </c>
      <c r="C2453" s="3" t="s">
        <v>31</v>
      </c>
      <c r="D2453" s="3" t="s">
        <v>33</v>
      </c>
      <c r="E2453" s="3">
        <v>52421.282088703098</v>
      </c>
      <c r="F2453" s="3">
        <v>47</v>
      </c>
      <c r="G2453" s="3">
        <v>1311.17168363067</v>
      </c>
      <c r="H2453" s="3">
        <v>10</v>
      </c>
      <c r="I2453" s="3">
        <v>976.80287465912795</v>
      </c>
      <c r="J2453" s="3">
        <v>33</v>
      </c>
      <c r="K2453" s="3">
        <v>556.109229723922</v>
      </c>
      <c r="L2453" s="3">
        <v>32</v>
      </c>
      <c r="M2453" s="3">
        <v>1</v>
      </c>
      <c r="N2453" s="3">
        <v>5</v>
      </c>
      <c r="O2453" s="3">
        <v>840</v>
      </c>
      <c r="P2453" s="3">
        <v>1</v>
      </c>
      <c r="Q2453" s="3">
        <v>7262.3566095363303</v>
      </c>
      <c r="R2453" s="3">
        <v>0</v>
      </c>
      <c r="S2453" s="3">
        <v>0</v>
      </c>
      <c r="T2453" s="3">
        <v>0</v>
      </c>
      <c r="U2453" s="3">
        <v>15129.989506181901</v>
      </c>
      <c r="V2453" s="3">
        <v>0</v>
      </c>
    </row>
    <row r="2454" spans="1:22" ht="21.75" customHeight="1" x14ac:dyDescent="0.3">
      <c r="A2454" s="3" t="s">
        <v>2480</v>
      </c>
      <c r="B2454" s="3">
        <v>51</v>
      </c>
      <c r="C2454" s="3" t="s">
        <v>28</v>
      </c>
      <c r="D2454" s="3" t="s">
        <v>33</v>
      </c>
      <c r="E2454" s="3">
        <v>45378.777580833797</v>
      </c>
      <c r="F2454" s="3">
        <v>71</v>
      </c>
      <c r="G2454" s="3">
        <v>994.98369240014097</v>
      </c>
      <c r="H2454" s="3">
        <v>3</v>
      </c>
      <c r="I2454" s="3">
        <v>910.75636550377499</v>
      </c>
      <c r="J2454" s="3">
        <v>44</v>
      </c>
      <c r="K2454" s="3">
        <v>3.64010043196294</v>
      </c>
      <c r="L2454" s="3">
        <v>45</v>
      </c>
      <c r="M2454" s="3">
        <v>12</v>
      </c>
      <c r="N2454" s="3">
        <v>7</v>
      </c>
      <c r="O2454" s="3">
        <v>597</v>
      </c>
      <c r="P2454" s="3">
        <v>4</v>
      </c>
      <c r="Q2454" s="3">
        <v>16418.366009397701</v>
      </c>
      <c r="R2454" s="3">
        <v>3</v>
      </c>
      <c r="S2454" s="3">
        <v>0</v>
      </c>
      <c r="T2454" s="3">
        <v>0</v>
      </c>
      <c r="U2454" s="3">
        <v>3504.2874801036701</v>
      </c>
      <c r="V2454" s="3">
        <v>0</v>
      </c>
    </row>
    <row r="2455" spans="1:22" ht="21.75" customHeight="1" x14ac:dyDescent="0.3">
      <c r="A2455" s="3" t="s">
        <v>2481</v>
      </c>
      <c r="B2455" s="3">
        <v>30</v>
      </c>
      <c r="C2455" s="3" t="s">
        <v>31</v>
      </c>
      <c r="D2455" s="3" t="s">
        <v>26</v>
      </c>
      <c r="E2455" s="3">
        <v>71209.426008977796</v>
      </c>
      <c r="F2455" s="3">
        <v>162</v>
      </c>
      <c r="G2455" s="3">
        <v>2817.57950610339</v>
      </c>
      <c r="H2455" s="3">
        <v>2</v>
      </c>
      <c r="I2455" s="3">
        <v>829.61701693774205</v>
      </c>
      <c r="J2455" s="3">
        <v>47</v>
      </c>
      <c r="K2455" s="3">
        <v>363.18281440364302</v>
      </c>
      <c r="L2455" s="3">
        <v>41</v>
      </c>
      <c r="M2455" s="3">
        <v>11</v>
      </c>
      <c r="N2455" s="3">
        <v>2</v>
      </c>
      <c r="O2455" s="3">
        <v>486</v>
      </c>
      <c r="P2455" s="3">
        <v>5</v>
      </c>
      <c r="Q2455" s="3">
        <v>5358.0172637854903</v>
      </c>
      <c r="R2455" s="3">
        <v>6</v>
      </c>
      <c r="S2455" s="3">
        <v>0</v>
      </c>
      <c r="T2455" s="3">
        <v>0</v>
      </c>
      <c r="U2455" s="3">
        <v>17169.380084906799</v>
      </c>
      <c r="V2455" s="3">
        <v>1</v>
      </c>
    </row>
    <row r="2456" spans="1:22" ht="21.75" customHeight="1" x14ac:dyDescent="0.3">
      <c r="A2456" s="3" t="s">
        <v>2482</v>
      </c>
      <c r="B2456" s="3">
        <v>29</v>
      </c>
      <c r="C2456" s="3" t="s">
        <v>23</v>
      </c>
      <c r="D2456" s="3" t="s">
        <v>26</v>
      </c>
      <c r="E2456" s="3">
        <v>30685.082743283601</v>
      </c>
      <c r="F2456" s="3">
        <v>113</v>
      </c>
      <c r="G2456" s="3">
        <v>1247.7997095017199</v>
      </c>
      <c r="H2456" s="3">
        <v>8</v>
      </c>
      <c r="I2456" s="3">
        <v>322.91634624688902</v>
      </c>
      <c r="J2456" s="3">
        <v>0</v>
      </c>
      <c r="K2456" s="3">
        <v>604.43885404291495</v>
      </c>
      <c r="L2456" s="3">
        <v>62</v>
      </c>
      <c r="M2456" s="3">
        <v>13</v>
      </c>
      <c r="N2456" s="3">
        <v>5</v>
      </c>
      <c r="O2456" s="3">
        <v>750</v>
      </c>
      <c r="P2456" s="3">
        <v>4</v>
      </c>
      <c r="Q2456" s="3">
        <v>17489.597491218701</v>
      </c>
      <c r="R2456" s="3">
        <v>2</v>
      </c>
      <c r="S2456" s="3">
        <v>1</v>
      </c>
      <c r="T2456" s="3">
        <v>0</v>
      </c>
      <c r="U2456" s="3">
        <v>14836.781836436599</v>
      </c>
      <c r="V2456" s="3">
        <v>1</v>
      </c>
    </row>
    <row r="2457" spans="1:22" ht="21.75" customHeight="1" x14ac:dyDescent="0.3">
      <c r="A2457" s="3" t="s">
        <v>2483</v>
      </c>
      <c r="B2457" s="3">
        <v>28</v>
      </c>
      <c r="C2457" s="3" t="s">
        <v>28</v>
      </c>
      <c r="D2457" s="3" t="s">
        <v>24</v>
      </c>
      <c r="E2457" s="3">
        <v>58655.7511780274</v>
      </c>
      <c r="F2457" s="3">
        <v>212</v>
      </c>
      <c r="G2457" s="3">
        <v>765.80953468353005</v>
      </c>
      <c r="H2457" s="3">
        <v>2</v>
      </c>
      <c r="I2457" s="3">
        <v>834.93478408757505</v>
      </c>
      <c r="J2457" s="3">
        <v>35</v>
      </c>
      <c r="K2457" s="3">
        <v>686.37836621801603</v>
      </c>
      <c r="L2457" s="3">
        <v>76</v>
      </c>
      <c r="M2457" s="3">
        <v>0</v>
      </c>
      <c r="N2457" s="3">
        <v>5</v>
      </c>
      <c r="O2457" s="3">
        <v>383</v>
      </c>
      <c r="P2457" s="3">
        <v>5</v>
      </c>
      <c r="Q2457" s="3">
        <v>12660.4703207985</v>
      </c>
      <c r="R2457" s="3">
        <v>0</v>
      </c>
      <c r="S2457" s="3">
        <v>0</v>
      </c>
      <c r="T2457" s="3">
        <v>0</v>
      </c>
      <c r="U2457" s="3">
        <v>6408.0578305612999</v>
      </c>
      <c r="V2457" s="3">
        <v>1</v>
      </c>
    </row>
    <row r="2458" spans="1:22" ht="21.75" customHeight="1" x14ac:dyDescent="0.3">
      <c r="A2458" s="3" t="s">
        <v>2484</v>
      </c>
      <c r="B2458" s="3">
        <v>33</v>
      </c>
      <c r="C2458" s="3" t="s">
        <v>31</v>
      </c>
      <c r="D2458" s="3" t="s">
        <v>24</v>
      </c>
      <c r="E2458" s="3">
        <v>56208.809165407001</v>
      </c>
      <c r="F2458" s="3">
        <v>86</v>
      </c>
      <c r="G2458" s="3">
        <v>2816.08556441472</v>
      </c>
      <c r="H2458" s="3">
        <v>10</v>
      </c>
      <c r="I2458" s="3">
        <v>1136.1964737191299</v>
      </c>
      <c r="J2458" s="3">
        <v>2</v>
      </c>
      <c r="K2458" s="3">
        <v>266.04345465311701</v>
      </c>
      <c r="L2458" s="3">
        <v>32</v>
      </c>
      <c r="M2458" s="3">
        <v>11</v>
      </c>
      <c r="N2458" s="3">
        <v>1</v>
      </c>
      <c r="O2458" s="3">
        <v>557</v>
      </c>
      <c r="P2458" s="3">
        <v>4</v>
      </c>
      <c r="Q2458" s="3">
        <v>9298.1104825215298</v>
      </c>
      <c r="R2458" s="3">
        <v>7</v>
      </c>
      <c r="S2458" s="3">
        <v>0</v>
      </c>
      <c r="T2458" s="3">
        <v>0</v>
      </c>
      <c r="U2458" s="3">
        <v>6559.8615055336404</v>
      </c>
      <c r="V2458" s="3">
        <v>1</v>
      </c>
    </row>
    <row r="2459" spans="1:22" ht="21.75" customHeight="1" x14ac:dyDescent="0.3">
      <c r="A2459" s="3" t="s">
        <v>2485</v>
      </c>
      <c r="B2459" s="3">
        <v>32</v>
      </c>
      <c r="C2459" s="3" t="s">
        <v>28</v>
      </c>
      <c r="D2459" s="3" t="s">
        <v>24</v>
      </c>
      <c r="E2459" s="3">
        <v>50780.695220300302</v>
      </c>
      <c r="F2459" s="3">
        <v>54</v>
      </c>
      <c r="G2459" s="3">
        <v>2080.0298607938898</v>
      </c>
      <c r="H2459" s="3">
        <v>7</v>
      </c>
      <c r="I2459" s="3">
        <v>613.62951636507205</v>
      </c>
      <c r="J2459" s="3">
        <v>33</v>
      </c>
      <c r="K2459" s="3">
        <v>343.00574591222301</v>
      </c>
      <c r="L2459" s="3">
        <v>68</v>
      </c>
      <c r="M2459" s="3">
        <v>12</v>
      </c>
      <c r="N2459" s="3">
        <v>0</v>
      </c>
      <c r="O2459" s="3">
        <v>413</v>
      </c>
      <c r="P2459" s="3">
        <v>4</v>
      </c>
      <c r="Q2459" s="3">
        <v>14303.085961819999</v>
      </c>
      <c r="R2459" s="3">
        <v>2</v>
      </c>
      <c r="S2459" s="3">
        <v>0</v>
      </c>
      <c r="T2459" s="3">
        <v>0</v>
      </c>
      <c r="U2459" s="3">
        <v>2401.6179187500102</v>
      </c>
      <c r="V2459" s="3">
        <v>1</v>
      </c>
    </row>
    <row r="2460" spans="1:22" ht="21.75" customHeight="1" x14ac:dyDescent="0.3">
      <c r="A2460" s="3" t="s">
        <v>2486</v>
      </c>
      <c r="B2460" s="3">
        <v>44</v>
      </c>
      <c r="C2460" s="3" t="s">
        <v>31</v>
      </c>
      <c r="D2460" s="3" t="s">
        <v>24</v>
      </c>
      <c r="E2460" s="3">
        <v>64179.133833804597</v>
      </c>
      <c r="F2460" s="3">
        <v>194</v>
      </c>
      <c r="G2460" s="3">
        <v>1585.04572977066</v>
      </c>
      <c r="H2460" s="3">
        <v>6</v>
      </c>
      <c r="I2460" s="3">
        <v>1260.2279658691</v>
      </c>
      <c r="J2460" s="3">
        <v>11</v>
      </c>
      <c r="K2460" s="3">
        <v>518.59639034130703</v>
      </c>
      <c r="L2460" s="3">
        <v>69</v>
      </c>
      <c r="M2460" s="3">
        <v>2</v>
      </c>
      <c r="N2460" s="3">
        <v>1</v>
      </c>
      <c r="O2460" s="3">
        <v>388</v>
      </c>
      <c r="P2460" s="3">
        <v>4</v>
      </c>
      <c r="Q2460" s="3">
        <v>21617.5533368258</v>
      </c>
      <c r="R2460" s="3">
        <v>3</v>
      </c>
      <c r="S2460" s="3">
        <v>0</v>
      </c>
      <c r="T2460" s="3">
        <v>0</v>
      </c>
      <c r="U2460" s="3">
        <v>500</v>
      </c>
      <c r="V2460" s="3">
        <v>1</v>
      </c>
    </row>
    <row r="2461" spans="1:22" ht="21.75" customHeight="1" x14ac:dyDescent="0.3">
      <c r="A2461" s="3" t="s">
        <v>2487</v>
      </c>
      <c r="B2461" s="3">
        <v>21</v>
      </c>
      <c r="C2461" s="3" t="s">
        <v>23</v>
      </c>
      <c r="D2461" s="3" t="s">
        <v>24</v>
      </c>
      <c r="E2461" s="3">
        <v>50607.271308790398</v>
      </c>
      <c r="F2461" s="3">
        <v>118</v>
      </c>
      <c r="G2461" s="3">
        <v>862.98157696453097</v>
      </c>
      <c r="H2461" s="3">
        <v>0</v>
      </c>
      <c r="I2461" s="3">
        <v>494.55782243009702</v>
      </c>
      <c r="J2461" s="3">
        <v>44</v>
      </c>
      <c r="K2461" s="3">
        <v>655.29527146624196</v>
      </c>
      <c r="L2461" s="3">
        <v>3</v>
      </c>
      <c r="M2461" s="3">
        <v>2</v>
      </c>
      <c r="N2461" s="3">
        <v>8</v>
      </c>
      <c r="O2461" s="3">
        <v>835</v>
      </c>
      <c r="P2461" s="3">
        <v>3</v>
      </c>
      <c r="Q2461" s="3">
        <v>18919.0038041304</v>
      </c>
      <c r="R2461" s="3">
        <v>2</v>
      </c>
      <c r="S2461" s="3">
        <v>0</v>
      </c>
      <c r="T2461" s="3">
        <v>0</v>
      </c>
      <c r="U2461" s="3">
        <v>10302.410806793399</v>
      </c>
      <c r="V2461" s="3">
        <v>0</v>
      </c>
    </row>
    <row r="2462" spans="1:22" ht="21.75" customHeight="1" x14ac:dyDescent="0.3">
      <c r="A2462" s="3" t="s">
        <v>2488</v>
      </c>
      <c r="B2462" s="3">
        <v>54</v>
      </c>
      <c r="C2462" s="3" t="s">
        <v>31</v>
      </c>
      <c r="D2462" s="3" t="s">
        <v>33</v>
      </c>
      <c r="E2462" s="3">
        <v>40378.503381125898</v>
      </c>
      <c r="F2462" s="3">
        <v>105</v>
      </c>
      <c r="G2462" s="3">
        <v>2113.2301429967702</v>
      </c>
      <c r="H2462" s="3">
        <v>7</v>
      </c>
      <c r="I2462" s="3">
        <v>802.291762101431</v>
      </c>
      <c r="J2462" s="3">
        <v>26</v>
      </c>
      <c r="K2462" s="3">
        <v>407.47654003609</v>
      </c>
      <c r="L2462" s="3">
        <v>57</v>
      </c>
      <c r="M2462" s="3">
        <v>0</v>
      </c>
      <c r="N2462" s="3">
        <v>5</v>
      </c>
      <c r="O2462" s="3">
        <v>846</v>
      </c>
      <c r="P2462" s="3">
        <v>2</v>
      </c>
      <c r="Q2462" s="3">
        <v>14186.561715685801</v>
      </c>
      <c r="R2462" s="3">
        <v>7</v>
      </c>
      <c r="S2462" s="3">
        <v>0</v>
      </c>
      <c r="T2462" s="3">
        <v>0</v>
      </c>
      <c r="U2462" s="3">
        <v>7191.1097233873497</v>
      </c>
      <c r="V2462" s="3">
        <v>1</v>
      </c>
    </row>
    <row r="2463" spans="1:22" ht="21.75" customHeight="1" x14ac:dyDescent="0.3">
      <c r="A2463" s="3" t="s">
        <v>2489</v>
      </c>
      <c r="B2463" s="3">
        <v>26</v>
      </c>
      <c r="C2463" s="3" t="s">
        <v>28</v>
      </c>
      <c r="D2463" s="3" t="s">
        <v>24</v>
      </c>
      <c r="E2463" s="3">
        <v>51665.203561678602</v>
      </c>
      <c r="F2463" s="3">
        <v>170</v>
      </c>
      <c r="G2463" s="3">
        <v>329.26741570386702</v>
      </c>
      <c r="H2463" s="3">
        <v>8</v>
      </c>
      <c r="I2463" s="3">
        <v>1337.36470668181</v>
      </c>
      <c r="J2463" s="3">
        <v>49</v>
      </c>
      <c r="K2463" s="3">
        <v>468.47262701859</v>
      </c>
      <c r="L2463" s="3">
        <v>28</v>
      </c>
      <c r="M2463" s="3">
        <v>10</v>
      </c>
      <c r="N2463" s="3">
        <v>2</v>
      </c>
      <c r="O2463" s="3">
        <v>720</v>
      </c>
      <c r="P2463" s="3">
        <v>1</v>
      </c>
      <c r="Q2463" s="3">
        <v>17616.2931670488</v>
      </c>
      <c r="R2463" s="3">
        <v>4</v>
      </c>
      <c r="S2463" s="3">
        <v>0</v>
      </c>
      <c r="T2463" s="3">
        <v>0</v>
      </c>
      <c r="U2463" s="3">
        <v>13003.9216588164</v>
      </c>
      <c r="V2463" s="3">
        <v>1</v>
      </c>
    </row>
    <row r="2464" spans="1:22" ht="21.75" customHeight="1" x14ac:dyDescent="0.3">
      <c r="A2464" s="3" t="s">
        <v>2490</v>
      </c>
      <c r="B2464" s="3">
        <v>40</v>
      </c>
      <c r="C2464" s="3" t="s">
        <v>28</v>
      </c>
      <c r="D2464" s="3" t="s">
        <v>24</v>
      </c>
      <c r="E2464" s="3">
        <v>21342.133946519101</v>
      </c>
      <c r="F2464" s="3">
        <v>222</v>
      </c>
      <c r="G2464" s="3">
        <v>2054.6179038729001</v>
      </c>
      <c r="H2464" s="3">
        <v>7</v>
      </c>
      <c r="I2464" s="3">
        <v>561.51003055513695</v>
      </c>
      <c r="J2464" s="3">
        <v>36</v>
      </c>
      <c r="K2464" s="3">
        <v>584.71356035114104</v>
      </c>
      <c r="L2464" s="3">
        <v>20</v>
      </c>
      <c r="M2464" s="3">
        <v>3</v>
      </c>
      <c r="N2464" s="3">
        <v>9</v>
      </c>
      <c r="O2464" s="3">
        <v>473</v>
      </c>
      <c r="P2464" s="3">
        <v>4</v>
      </c>
      <c r="Q2464" s="3">
        <v>9459.1595295114803</v>
      </c>
      <c r="R2464" s="3">
        <v>0</v>
      </c>
      <c r="S2464" s="3">
        <v>0</v>
      </c>
      <c r="T2464" s="3">
        <v>0</v>
      </c>
      <c r="U2464" s="3">
        <v>13661.9573057783</v>
      </c>
      <c r="V2464" s="3">
        <v>1</v>
      </c>
    </row>
    <row r="2465" spans="1:22" ht="21.75" customHeight="1" x14ac:dyDescent="0.3">
      <c r="A2465" s="3" t="s">
        <v>2491</v>
      </c>
      <c r="B2465" s="3">
        <v>37</v>
      </c>
      <c r="C2465" s="3" t="s">
        <v>28</v>
      </c>
      <c r="D2465" s="3" t="s">
        <v>26</v>
      </c>
      <c r="E2465" s="3">
        <v>61028.865161538197</v>
      </c>
      <c r="F2465" s="3">
        <v>143</v>
      </c>
      <c r="G2465" s="3">
        <v>1700.09845032475</v>
      </c>
      <c r="H2465" s="3">
        <v>9</v>
      </c>
      <c r="I2465" s="3">
        <v>1168.89491918198</v>
      </c>
      <c r="J2465" s="3">
        <v>24</v>
      </c>
      <c r="K2465" s="3">
        <v>211.581503364621</v>
      </c>
      <c r="L2465" s="3">
        <v>25</v>
      </c>
      <c r="M2465" s="3">
        <v>10</v>
      </c>
      <c r="N2465" s="3">
        <v>6</v>
      </c>
      <c r="O2465" s="3">
        <v>879</v>
      </c>
      <c r="P2465" s="3">
        <v>3</v>
      </c>
      <c r="Q2465" s="3">
        <v>8220.7205873242201</v>
      </c>
      <c r="R2465" s="3">
        <v>5</v>
      </c>
      <c r="S2465" s="3">
        <v>0</v>
      </c>
      <c r="T2465" s="3">
        <v>0</v>
      </c>
      <c r="U2465" s="3">
        <v>500</v>
      </c>
      <c r="V2465" s="3">
        <v>1</v>
      </c>
    </row>
    <row r="2466" spans="1:22" ht="21.75" customHeight="1" x14ac:dyDescent="0.3">
      <c r="A2466" s="3" t="s">
        <v>2492</v>
      </c>
      <c r="B2466" s="3">
        <v>22</v>
      </c>
      <c r="C2466" s="3" t="s">
        <v>28</v>
      </c>
      <c r="D2466" s="3" t="s">
        <v>33</v>
      </c>
      <c r="E2466" s="3">
        <v>65628.1265629923</v>
      </c>
      <c r="F2466" s="3">
        <v>220</v>
      </c>
      <c r="G2466" s="3">
        <v>2292.0479470499599</v>
      </c>
      <c r="H2466" s="3">
        <v>9</v>
      </c>
      <c r="I2466" s="3">
        <v>1491.12832677763</v>
      </c>
      <c r="J2466" s="3">
        <v>11</v>
      </c>
      <c r="K2466" s="3">
        <v>906.25054514157102</v>
      </c>
      <c r="L2466" s="3">
        <v>40</v>
      </c>
      <c r="M2466" s="3">
        <v>1</v>
      </c>
      <c r="N2466" s="3">
        <v>0</v>
      </c>
      <c r="O2466" s="3">
        <v>801</v>
      </c>
      <c r="P2466" s="3">
        <v>1</v>
      </c>
      <c r="Q2466" s="3">
        <v>16271.401209482099</v>
      </c>
      <c r="R2466" s="3">
        <v>5</v>
      </c>
      <c r="S2466" s="3">
        <v>0</v>
      </c>
      <c r="T2466" s="3">
        <v>0</v>
      </c>
      <c r="U2466" s="3">
        <v>8183.6421108735804</v>
      </c>
      <c r="V2466" s="3">
        <v>1</v>
      </c>
    </row>
    <row r="2467" spans="1:22" ht="21.75" customHeight="1" x14ac:dyDescent="0.3">
      <c r="A2467" s="3" t="s">
        <v>2493</v>
      </c>
      <c r="B2467" s="3">
        <v>61</v>
      </c>
      <c r="C2467" s="3" t="s">
        <v>23</v>
      </c>
      <c r="D2467" s="3" t="s">
        <v>24</v>
      </c>
      <c r="E2467" s="3">
        <v>38180.938433969197</v>
      </c>
      <c r="F2467" s="3">
        <v>82</v>
      </c>
      <c r="G2467" s="3">
        <v>10</v>
      </c>
      <c r="H2467" s="3">
        <v>0</v>
      </c>
      <c r="I2467" s="3">
        <v>859.86542412345295</v>
      </c>
      <c r="J2467" s="3">
        <v>32</v>
      </c>
      <c r="K2467" s="3">
        <v>520.67380326444197</v>
      </c>
      <c r="L2467" s="3">
        <v>77</v>
      </c>
      <c r="M2467" s="3">
        <v>18</v>
      </c>
      <c r="N2467" s="3">
        <v>7</v>
      </c>
      <c r="O2467" s="3">
        <v>868</v>
      </c>
      <c r="P2467" s="3">
        <v>4</v>
      </c>
      <c r="Q2467" s="3">
        <v>13426.753774434301</v>
      </c>
      <c r="R2467" s="3">
        <v>0</v>
      </c>
      <c r="S2467" s="3">
        <v>0</v>
      </c>
      <c r="T2467" s="3">
        <v>0</v>
      </c>
      <c r="U2467" s="3">
        <v>17546.6788775026</v>
      </c>
      <c r="V2467" s="3">
        <v>0</v>
      </c>
    </row>
    <row r="2468" spans="1:22" ht="21.75" customHeight="1" x14ac:dyDescent="0.3">
      <c r="A2468" s="3" t="s">
        <v>2494</v>
      </c>
      <c r="B2468" s="3">
        <v>58</v>
      </c>
      <c r="C2468" s="3" t="s">
        <v>31</v>
      </c>
      <c r="D2468" s="3" t="s">
        <v>24</v>
      </c>
      <c r="E2468" s="3">
        <v>33898.798010871098</v>
      </c>
      <c r="F2468" s="3">
        <v>219</v>
      </c>
      <c r="G2468" s="3">
        <v>763.50696450291696</v>
      </c>
      <c r="H2468" s="3">
        <v>10</v>
      </c>
      <c r="I2468" s="3">
        <v>615.54405441584299</v>
      </c>
      <c r="J2468" s="3">
        <v>8</v>
      </c>
      <c r="K2468" s="3">
        <v>412.434647286624</v>
      </c>
      <c r="L2468" s="3">
        <v>33</v>
      </c>
      <c r="M2468" s="3">
        <v>11</v>
      </c>
      <c r="N2468" s="3">
        <v>9</v>
      </c>
      <c r="O2468" s="3">
        <v>851</v>
      </c>
      <c r="P2468" s="3">
        <v>5</v>
      </c>
      <c r="Q2468" s="3">
        <v>10259.2506057378</v>
      </c>
      <c r="R2468" s="3">
        <v>1</v>
      </c>
      <c r="S2468" s="3">
        <v>0</v>
      </c>
      <c r="T2468" s="3">
        <v>0</v>
      </c>
      <c r="U2468" s="3">
        <v>3390.04634311072</v>
      </c>
      <c r="V2468" s="3">
        <v>0</v>
      </c>
    </row>
    <row r="2469" spans="1:22" ht="21.75" customHeight="1" x14ac:dyDescent="0.3">
      <c r="A2469" s="3" t="s">
        <v>2495</v>
      </c>
      <c r="B2469" s="3">
        <v>60</v>
      </c>
      <c r="C2469" s="3" t="s">
        <v>23</v>
      </c>
      <c r="D2469" s="3" t="s">
        <v>24</v>
      </c>
      <c r="E2469" s="3">
        <v>38844.4701799205</v>
      </c>
      <c r="F2469" s="3">
        <v>204</v>
      </c>
      <c r="G2469" s="3">
        <v>700.21754224181302</v>
      </c>
      <c r="H2469" s="3">
        <v>10</v>
      </c>
      <c r="I2469" s="3">
        <v>529.54141896749195</v>
      </c>
      <c r="J2469" s="3">
        <v>0</v>
      </c>
      <c r="K2469" s="3">
        <v>785.14577108557603</v>
      </c>
      <c r="L2469" s="3">
        <v>43</v>
      </c>
      <c r="M2469" s="3">
        <v>12</v>
      </c>
      <c r="N2469" s="3">
        <v>6</v>
      </c>
      <c r="O2469" s="3">
        <v>773</v>
      </c>
      <c r="P2469" s="3">
        <v>5</v>
      </c>
      <c r="Q2469" s="3">
        <v>16840.104626360899</v>
      </c>
      <c r="R2469" s="3">
        <v>6</v>
      </c>
      <c r="S2469" s="3">
        <v>0</v>
      </c>
      <c r="T2469" s="3">
        <v>0</v>
      </c>
      <c r="U2469" s="3">
        <v>13133.6009389193</v>
      </c>
      <c r="V2469" s="3">
        <v>1</v>
      </c>
    </row>
    <row r="2470" spans="1:22" ht="21.75" customHeight="1" x14ac:dyDescent="0.3">
      <c r="A2470" s="3" t="s">
        <v>2496</v>
      </c>
      <c r="B2470" s="3">
        <v>68</v>
      </c>
      <c r="C2470" s="3" t="s">
        <v>23</v>
      </c>
      <c r="D2470" s="3" t="s">
        <v>26</v>
      </c>
      <c r="E2470" s="3">
        <v>48865.586407162002</v>
      </c>
      <c r="F2470" s="3">
        <v>31</v>
      </c>
      <c r="G2470" s="3">
        <v>605.65649429166399</v>
      </c>
      <c r="H2470" s="3">
        <v>6</v>
      </c>
      <c r="I2470" s="3">
        <v>1256.61094617156</v>
      </c>
      <c r="J2470" s="3">
        <v>49</v>
      </c>
      <c r="K2470" s="3">
        <v>531.82302784015701</v>
      </c>
      <c r="L2470" s="3">
        <v>0</v>
      </c>
      <c r="M2470" s="3">
        <v>16</v>
      </c>
      <c r="N2470" s="3">
        <v>2</v>
      </c>
      <c r="O2470" s="3">
        <v>512</v>
      </c>
      <c r="P2470" s="3">
        <v>2</v>
      </c>
      <c r="Q2470" s="3">
        <v>12263.0643802961</v>
      </c>
      <c r="R2470" s="3">
        <v>5</v>
      </c>
      <c r="S2470" s="3">
        <v>0</v>
      </c>
      <c r="T2470" s="3">
        <v>0</v>
      </c>
      <c r="U2470" s="3">
        <v>9519.5822466952395</v>
      </c>
      <c r="V2470" s="3">
        <v>1</v>
      </c>
    </row>
    <row r="2471" spans="1:22" ht="21.75" customHeight="1" x14ac:dyDescent="0.3">
      <c r="A2471" s="3" t="s">
        <v>2497</v>
      </c>
      <c r="B2471" s="3">
        <v>30</v>
      </c>
      <c r="C2471" s="3" t="s">
        <v>23</v>
      </c>
      <c r="D2471" s="3" t="s">
        <v>26</v>
      </c>
      <c r="E2471" s="3">
        <v>53885.947244640804</v>
      </c>
      <c r="F2471" s="3">
        <v>193</v>
      </c>
      <c r="G2471" s="3">
        <v>1840.01385449084</v>
      </c>
      <c r="H2471" s="3">
        <v>8</v>
      </c>
      <c r="I2471" s="3">
        <v>1246.84296976888</v>
      </c>
      <c r="J2471" s="3">
        <v>22</v>
      </c>
      <c r="K2471" s="3">
        <v>456.438003462437</v>
      </c>
      <c r="L2471" s="3">
        <v>31</v>
      </c>
      <c r="M2471" s="3">
        <v>18</v>
      </c>
      <c r="N2471" s="3">
        <v>3</v>
      </c>
      <c r="O2471" s="3">
        <v>472</v>
      </c>
      <c r="P2471" s="3">
        <v>0</v>
      </c>
      <c r="Q2471" s="3">
        <v>19706.339057127199</v>
      </c>
      <c r="R2471" s="3">
        <v>5</v>
      </c>
      <c r="S2471" s="3">
        <v>0</v>
      </c>
      <c r="T2471" s="3">
        <v>0</v>
      </c>
      <c r="U2471" s="3">
        <v>9254.9142188394399</v>
      </c>
      <c r="V2471" s="3">
        <v>1</v>
      </c>
    </row>
    <row r="2472" spans="1:22" ht="21.75" customHeight="1" x14ac:dyDescent="0.3">
      <c r="A2472" s="3" t="s">
        <v>2498</v>
      </c>
      <c r="B2472" s="3">
        <v>58</v>
      </c>
      <c r="C2472" s="3" t="s">
        <v>28</v>
      </c>
      <c r="D2472" s="3" t="s">
        <v>26</v>
      </c>
      <c r="E2472" s="3">
        <v>79078.8549900215</v>
      </c>
      <c r="F2472" s="3">
        <v>232</v>
      </c>
      <c r="G2472" s="3">
        <v>1263.7665519141001</v>
      </c>
      <c r="H2472" s="3">
        <v>4</v>
      </c>
      <c r="I2472" s="3">
        <v>1307.2581930040401</v>
      </c>
      <c r="J2472" s="3">
        <v>27</v>
      </c>
      <c r="K2472" s="3">
        <v>592.98918501536696</v>
      </c>
      <c r="L2472" s="3">
        <v>31</v>
      </c>
      <c r="M2472" s="3">
        <v>3</v>
      </c>
      <c r="N2472" s="3">
        <v>6</v>
      </c>
      <c r="O2472" s="3">
        <v>699</v>
      </c>
      <c r="P2472" s="3">
        <v>5</v>
      </c>
      <c r="Q2472" s="3">
        <v>0</v>
      </c>
      <c r="R2472" s="3">
        <v>7</v>
      </c>
      <c r="S2472" s="3">
        <v>0</v>
      </c>
      <c r="T2472" s="3">
        <v>0</v>
      </c>
      <c r="U2472" s="3">
        <v>7624.59694006886</v>
      </c>
      <c r="V2472" s="3">
        <v>1</v>
      </c>
    </row>
    <row r="2473" spans="1:22" ht="21.75" customHeight="1" x14ac:dyDescent="0.3">
      <c r="A2473" s="3" t="s">
        <v>2499</v>
      </c>
      <c r="B2473" s="3">
        <v>43</v>
      </c>
      <c r="C2473" s="3" t="s">
        <v>28</v>
      </c>
      <c r="D2473" s="3" t="s">
        <v>24</v>
      </c>
      <c r="E2473" s="3">
        <v>76803.638290000803</v>
      </c>
      <c r="F2473" s="3">
        <v>214</v>
      </c>
      <c r="G2473" s="3">
        <v>802.93785896334703</v>
      </c>
      <c r="H2473" s="3">
        <v>1</v>
      </c>
      <c r="I2473" s="3">
        <v>788.50657727041903</v>
      </c>
      <c r="J2473" s="3">
        <v>2</v>
      </c>
      <c r="K2473" s="3">
        <v>510.41544939110298</v>
      </c>
      <c r="L2473" s="3">
        <v>50</v>
      </c>
      <c r="M2473" s="3">
        <v>5</v>
      </c>
      <c r="N2473" s="3">
        <v>3</v>
      </c>
      <c r="O2473" s="3">
        <v>578</v>
      </c>
      <c r="P2473" s="3">
        <v>5</v>
      </c>
      <c r="Q2473" s="3">
        <v>8965.6481956171992</v>
      </c>
      <c r="R2473" s="3">
        <v>6</v>
      </c>
      <c r="S2473" s="3">
        <v>0</v>
      </c>
      <c r="T2473" s="3">
        <v>0</v>
      </c>
      <c r="U2473" s="3">
        <v>2221.9327775902502</v>
      </c>
      <c r="V2473" s="3">
        <v>1</v>
      </c>
    </row>
    <row r="2474" spans="1:22" ht="21.75" customHeight="1" x14ac:dyDescent="0.3">
      <c r="A2474" s="3" t="s">
        <v>2500</v>
      </c>
      <c r="B2474" s="3">
        <v>65</v>
      </c>
      <c r="C2474" s="3" t="s">
        <v>28</v>
      </c>
      <c r="D2474" s="3" t="s">
        <v>26</v>
      </c>
      <c r="E2474" s="3">
        <v>64967.767971305599</v>
      </c>
      <c r="F2474" s="3">
        <v>156</v>
      </c>
      <c r="G2474" s="3">
        <v>617.56256779628302</v>
      </c>
      <c r="H2474" s="3">
        <v>7</v>
      </c>
      <c r="I2474" s="3">
        <v>1163.2324295344899</v>
      </c>
      <c r="J2474" s="3">
        <v>37</v>
      </c>
      <c r="K2474" s="3">
        <v>346.11121381668102</v>
      </c>
      <c r="L2474" s="3">
        <v>23</v>
      </c>
      <c r="M2474" s="3">
        <v>2</v>
      </c>
      <c r="N2474" s="3">
        <v>4</v>
      </c>
      <c r="O2474" s="3">
        <v>515</v>
      </c>
      <c r="P2474" s="3">
        <v>5</v>
      </c>
      <c r="Q2474" s="3">
        <v>17540.966430649802</v>
      </c>
      <c r="R2474" s="3">
        <v>4</v>
      </c>
      <c r="S2474" s="3">
        <v>0</v>
      </c>
      <c r="T2474" s="3">
        <v>0</v>
      </c>
      <c r="U2474" s="3">
        <v>652.59390194462196</v>
      </c>
      <c r="V2474" s="3">
        <v>1</v>
      </c>
    </row>
    <row r="2475" spans="1:22" ht="21.75" customHeight="1" x14ac:dyDescent="0.3">
      <c r="A2475" s="3" t="s">
        <v>2501</v>
      </c>
      <c r="B2475" s="3">
        <v>38</v>
      </c>
      <c r="C2475" s="3" t="s">
        <v>31</v>
      </c>
      <c r="D2475" s="3" t="s">
        <v>24</v>
      </c>
      <c r="E2475" s="3">
        <v>52182.691922285303</v>
      </c>
      <c r="F2475" s="3">
        <v>226</v>
      </c>
      <c r="G2475" s="3">
        <v>731.06284410588103</v>
      </c>
      <c r="H2475" s="3">
        <v>8</v>
      </c>
      <c r="I2475" s="3">
        <v>782.90621310587505</v>
      </c>
      <c r="J2475" s="3">
        <v>35</v>
      </c>
      <c r="K2475" s="3">
        <v>766.80895712709196</v>
      </c>
      <c r="L2475" s="3">
        <v>43</v>
      </c>
      <c r="M2475" s="3">
        <v>10</v>
      </c>
      <c r="N2475" s="3">
        <v>0</v>
      </c>
      <c r="O2475" s="3">
        <v>809</v>
      </c>
      <c r="P2475" s="3">
        <v>5</v>
      </c>
      <c r="Q2475" s="3">
        <v>21914.0498350411</v>
      </c>
      <c r="R2475" s="3">
        <v>2</v>
      </c>
      <c r="S2475" s="3">
        <v>0</v>
      </c>
      <c r="T2475" s="3">
        <v>0</v>
      </c>
      <c r="U2475" s="3">
        <v>5013.4576084631499</v>
      </c>
      <c r="V2475" s="3">
        <v>0</v>
      </c>
    </row>
    <row r="2476" spans="1:22" ht="21.75" customHeight="1" x14ac:dyDescent="0.3">
      <c r="A2476" s="3" t="s">
        <v>2502</v>
      </c>
      <c r="B2476" s="3">
        <v>23</v>
      </c>
      <c r="C2476" s="3" t="s">
        <v>28</v>
      </c>
      <c r="D2476" s="3" t="s">
        <v>33</v>
      </c>
      <c r="E2476" s="3">
        <v>33315.366450207097</v>
      </c>
      <c r="F2476" s="3">
        <v>233</v>
      </c>
      <c r="G2476" s="3">
        <v>2192.6280896099001</v>
      </c>
      <c r="H2476" s="3">
        <v>6</v>
      </c>
      <c r="I2476" s="3">
        <v>490.93070743707398</v>
      </c>
      <c r="J2476" s="3">
        <v>43</v>
      </c>
      <c r="K2476" s="3">
        <v>125.583568908123</v>
      </c>
      <c r="L2476" s="3">
        <v>75</v>
      </c>
      <c r="M2476" s="3">
        <v>11</v>
      </c>
      <c r="N2476" s="3">
        <v>4</v>
      </c>
      <c r="O2476" s="3">
        <v>894</v>
      </c>
      <c r="P2476" s="3">
        <v>2</v>
      </c>
      <c r="Q2476" s="3">
        <v>19964.105885074401</v>
      </c>
      <c r="R2476" s="3">
        <v>7</v>
      </c>
      <c r="S2476" s="3">
        <v>0</v>
      </c>
      <c r="T2476" s="3">
        <v>0</v>
      </c>
      <c r="U2476" s="3">
        <v>2828.21450751969</v>
      </c>
      <c r="V2476" s="3">
        <v>1</v>
      </c>
    </row>
    <row r="2477" spans="1:22" ht="21.75" customHeight="1" x14ac:dyDescent="0.3">
      <c r="A2477" s="3" t="s">
        <v>2503</v>
      </c>
      <c r="B2477" s="3">
        <v>45</v>
      </c>
      <c r="C2477" s="3" t="s">
        <v>31</v>
      </c>
      <c r="D2477" s="3" t="s">
        <v>24</v>
      </c>
      <c r="E2477" s="3">
        <v>80233.470201582706</v>
      </c>
      <c r="F2477" s="3">
        <v>104</v>
      </c>
      <c r="G2477" s="3">
        <v>1446.64638359587</v>
      </c>
      <c r="H2477" s="3">
        <v>11</v>
      </c>
      <c r="I2477" s="3">
        <v>1193.4618747893201</v>
      </c>
      <c r="J2477" s="3">
        <v>43</v>
      </c>
      <c r="K2477" s="3">
        <v>398.74419300140198</v>
      </c>
      <c r="L2477" s="3">
        <v>36</v>
      </c>
      <c r="M2477" s="3">
        <v>11</v>
      </c>
      <c r="N2477" s="3">
        <v>9</v>
      </c>
      <c r="O2477" s="3">
        <v>518</v>
      </c>
      <c r="P2477" s="3">
        <v>2</v>
      </c>
      <c r="Q2477" s="3">
        <v>8202.2623277021103</v>
      </c>
      <c r="R2477" s="3">
        <v>1</v>
      </c>
      <c r="S2477" s="3">
        <v>0</v>
      </c>
      <c r="T2477" s="3">
        <v>0</v>
      </c>
      <c r="U2477" s="3">
        <v>10209.732432943099</v>
      </c>
      <c r="V2477" s="3">
        <v>1</v>
      </c>
    </row>
    <row r="2478" spans="1:22" ht="21.75" customHeight="1" x14ac:dyDescent="0.3">
      <c r="A2478" s="3" t="s">
        <v>2504</v>
      </c>
      <c r="B2478" s="3">
        <v>57</v>
      </c>
      <c r="C2478" s="3" t="s">
        <v>28</v>
      </c>
      <c r="D2478" s="3" t="s">
        <v>26</v>
      </c>
      <c r="E2478" s="3">
        <v>45542.441647718399</v>
      </c>
      <c r="F2478" s="3">
        <v>61</v>
      </c>
      <c r="G2478" s="3">
        <v>2165.0970701562801</v>
      </c>
      <c r="H2478" s="3">
        <v>4</v>
      </c>
      <c r="I2478" s="3">
        <v>1371.8545973973701</v>
      </c>
      <c r="J2478" s="3">
        <v>4</v>
      </c>
      <c r="K2478" s="3">
        <v>963.58625793596002</v>
      </c>
      <c r="L2478" s="3">
        <v>65</v>
      </c>
      <c r="M2478" s="3">
        <v>17</v>
      </c>
      <c r="N2478" s="3">
        <v>9</v>
      </c>
      <c r="O2478" s="3">
        <v>403</v>
      </c>
      <c r="P2478" s="3">
        <v>4</v>
      </c>
      <c r="Q2478" s="3">
        <v>19604.616742729599</v>
      </c>
      <c r="R2478" s="3">
        <v>2</v>
      </c>
      <c r="S2478" s="3">
        <v>0</v>
      </c>
      <c r="T2478" s="3">
        <v>0</v>
      </c>
      <c r="U2478" s="3">
        <v>17337.8226407896</v>
      </c>
      <c r="V2478" s="3">
        <v>1</v>
      </c>
    </row>
    <row r="2479" spans="1:22" ht="21.75" customHeight="1" x14ac:dyDescent="0.3">
      <c r="A2479" s="3" t="s">
        <v>2505</v>
      </c>
      <c r="B2479" s="3">
        <v>61</v>
      </c>
      <c r="C2479" s="3" t="s">
        <v>28</v>
      </c>
      <c r="D2479" s="3" t="s">
        <v>33</v>
      </c>
      <c r="E2479" s="3">
        <v>55064.734410834499</v>
      </c>
      <c r="F2479" s="3">
        <v>179</v>
      </c>
      <c r="G2479" s="3">
        <v>3631.7389279782301</v>
      </c>
      <c r="H2479" s="3">
        <v>7</v>
      </c>
      <c r="I2479" s="3">
        <v>442.78930952653798</v>
      </c>
      <c r="J2479" s="3">
        <v>28</v>
      </c>
      <c r="K2479" s="3">
        <v>526.39620072311402</v>
      </c>
      <c r="L2479" s="3">
        <v>13</v>
      </c>
      <c r="M2479" s="3">
        <v>13</v>
      </c>
      <c r="N2479" s="3">
        <v>3</v>
      </c>
      <c r="O2479" s="3">
        <v>350</v>
      </c>
      <c r="P2479" s="3">
        <v>5</v>
      </c>
      <c r="Q2479" s="3">
        <v>1127.13834599764</v>
      </c>
      <c r="R2479" s="3">
        <v>7</v>
      </c>
      <c r="S2479" s="3">
        <v>0</v>
      </c>
      <c r="T2479" s="3">
        <v>0</v>
      </c>
      <c r="U2479" s="3">
        <v>14714.7750045914</v>
      </c>
      <c r="V2479" s="3">
        <v>1</v>
      </c>
    </row>
    <row r="2480" spans="1:22" ht="21.75" customHeight="1" x14ac:dyDescent="0.3">
      <c r="A2480" s="3" t="s">
        <v>2506</v>
      </c>
      <c r="B2480" s="3">
        <v>51</v>
      </c>
      <c r="C2480" s="3" t="s">
        <v>23</v>
      </c>
      <c r="D2480" s="3" t="s">
        <v>24</v>
      </c>
      <c r="E2480" s="3">
        <v>61292.3429937986</v>
      </c>
      <c r="F2480" s="3">
        <v>183</v>
      </c>
      <c r="G2480" s="3">
        <v>1485.7121761523499</v>
      </c>
      <c r="H2480" s="3">
        <v>5</v>
      </c>
      <c r="I2480" s="3">
        <v>436.19916298476602</v>
      </c>
      <c r="J2480" s="3">
        <v>12</v>
      </c>
      <c r="K2480" s="3">
        <v>103.623995607211</v>
      </c>
      <c r="L2480" s="3">
        <v>16</v>
      </c>
      <c r="M2480" s="3">
        <v>10</v>
      </c>
      <c r="N2480" s="3">
        <v>2</v>
      </c>
      <c r="O2480" s="3">
        <v>376</v>
      </c>
      <c r="P2480" s="3">
        <v>0</v>
      </c>
      <c r="Q2480" s="3">
        <v>6480.1948501428897</v>
      </c>
      <c r="R2480" s="3">
        <v>4</v>
      </c>
      <c r="S2480" s="3">
        <v>1</v>
      </c>
      <c r="T2480" s="3">
        <v>0</v>
      </c>
      <c r="U2480" s="3">
        <v>5668.5377374060099</v>
      </c>
      <c r="V2480" s="3">
        <v>1</v>
      </c>
    </row>
    <row r="2481" spans="1:22" ht="21.75" customHeight="1" x14ac:dyDescent="0.3">
      <c r="A2481" s="3" t="s">
        <v>2507</v>
      </c>
      <c r="B2481" s="3">
        <v>58</v>
      </c>
      <c r="C2481" s="3" t="s">
        <v>23</v>
      </c>
      <c r="D2481" s="3" t="s">
        <v>33</v>
      </c>
      <c r="E2481" s="3">
        <v>51108.7253967082</v>
      </c>
      <c r="F2481" s="3">
        <v>218</v>
      </c>
      <c r="G2481" s="3">
        <v>366.38021112483</v>
      </c>
      <c r="H2481" s="3">
        <v>11</v>
      </c>
      <c r="I2481" s="3">
        <v>813.99367698054402</v>
      </c>
      <c r="J2481" s="3">
        <v>43</v>
      </c>
      <c r="K2481" s="3">
        <v>782.35070186903795</v>
      </c>
      <c r="L2481" s="3">
        <v>14</v>
      </c>
      <c r="M2481" s="3">
        <v>16</v>
      </c>
      <c r="N2481" s="3">
        <v>8</v>
      </c>
      <c r="O2481" s="3">
        <v>728</v>
      </c>
      <c r="P2481" s="3">
        <v>0</v>
      </c>
      <c r="Q2481" s="3">
        <v>10449.519216595199</v>
      </c>
      <c r="R2481" s="3">
        <v>1</v>
      </c>
      <c r="S2481" s="3">
        <v>0</v>
      </c>
      <c r="T2481" s="3">
        <v>0</v>
      </c>
      <c r="U2481" s="3">
        <v>13169.380416664901</v>
      </c>
      <c r="V2481" s="3">
        <v>0</v>
      </c>
    </row>
    <row r="2482" spans="1:22" ht="21.75" customHeight="1" x14ac:dyDescent="0.3">
      <c r="A2482" s="3" t="s">
        <v>2508</v>
      </c>
      <c r="B2482" s="3">
        <v>64</v>
      </c>
      <c r="C2482" s="3" t="s">
        <v>23</v>
      </c>
      <c r="D2482" s="3" t="s">
        <v>33</v>
      </c>
      <c r="E2482" s="3">
        <v>70719.752218078793</v>
      </c>
      <c r="F2482" s="3">
        <v>161</v>
      </c>
      <c r="G2482" s="3">
        <v>1390.37646762758</v>
      </c>
      <c r="H2482" s="3">
        <v>3</v>
      </c>
      <c r="I2482" s="3">
        <v>1134.64501200935</v>
      </c>
      <c r="J2482" s="3">
        <v>3</v>
      </c>
      <c r="K2482" s="3">
        <v>428.96794325536501</v>
      </c>
      <c r="L2482" s="3">
        <v>60</v>
      </c>
      <c r="M2482" s="3">
        <v>15</v>
      </c>
      <c r="N2482" s="3">
        <v>0</v>
      </c>
      <c r="O2482" s="3">
        <v>303</v>
      </c>
      <c r="P2482" s="3">
        <v>1</v>
      </c>
      <c r="Q2482" s="3">
        <v>14723.608465180099</v>
      </c>
      <c r="R2482" s="3">
        <v>7</v>
      </c>
      <c r="S2482" s="3">
        <v>0</v>
      </c>
      <c r="T2482" s="3">
        <v>0</v>
      </c>
      <c r="U2482" s="3">
        <v>11743.9802473534</v>
      </c>
      <c r="V2482" s="3">
        <v>1</v>
      </c>
    </row>
    <row r="2483" spans="1:22" ht="21.75" customHeight="1" x14ac:dyDescent="0.3">
      <c r="A2483" s="3" t="s">
        <v>2509</v>
      </c>
      <c r="B2483" s="3">
        <v>65</v>
      </c>
      <c r="C2483" s="3" t="s">
        <v>31</v>
      </c>
      <c r="D2483" s="3" t="s">
        <v>33</v>
      </c>
      <c r="E2483" s="3">
        <v>58197.054993845297</v>
      </c>
      <c r="F2483" s="3">
        <v>234</v>
      </c>
      <c r="G2483" s="3">
        <v>3003.272608196</v>
      </c>
      <c r="H2483" s="3">
        <v>0</v>
      </c>
      <c r="I2483" s="3">
        <v>403.16328218611602</v>
      </c>
      <c r="J2483" s="3">
        <v>5</v>
      </c>
      <c r="K2483" s="3">
        <v>235.07971035576799</v>
      </c>
      <c r="L2483" s="3">
        <v>48</v>
      </c>
      <c r="M2483" s="3">
        <v>2</v>
      </c>
      <c r="N2483" s="3">
        <v>9</v>
      </c>
      <c r="O2483" s="3">
        <v>610</v>
      </c>
      <c r="P2483" s="3">
        <v>3</v>
      </c>
      <c r="Q2483" s="3">
        <v>6112.6674390635299</v>
      </c>
      <c r="R2483" s="3">
        <v>7</v>
      </c>
      <c r="S2483" s="3">
        <v>1</v>
      </c>
      <c r="T2483" s="3">
        <v>0</v>
      </c>
      <c r="U2483" s="3">
        <v>8945.3440149813596</v>
      </c>
      <c r="V2483" s="3">
        <v>1</v>
      </c>
    </row>
    <row r="2484" spans="1:22" ht="21.75" customHeight="1" x14ac:dyDescent="0.3">
      <c r="A2484" s="3" t="s">
        <v>2510</v>
      </c>
      <c r="B2484" s="3">
        <v>55</v>
      </c>
      <c r="C2484" s="3" t="s">
        <v>31</v>
      </c>
      <c r="D2484" s="3" t="s">
        <v>24</v>
      </c>
      <c r="E2484" s="3">
        <v>67795.493398506704</v>
      </c>
      <c r="F2484" s="3">
        <v>14</v>
      </c>
      <c r="G2484" s="3">
        <v>2369.3940980075899</v>
      </c>
      <c r="H2484" s="3">
        <v>5</v>
      </c>
      <c r="I2484" s="3">
        <v>879.45550793456698</v>
      </c>
      <c r="J2484" s="3">
        <v>37</v>
      </c>
      <c r="K2484" s="3">
        <v>763.38473986655799</v>
      </c>
      <c r="L2484" s="3">
        <v>7</v>
      </c>
      <c r="M2484" s="3">
        <v>3</v>
      </c>
      <c r="N2484" s="3">
        <v>4</v>
      </c>
      <c r="O2484" s="3">
        <v>388</v>
      </c>
      <c r="P2484" s="3">
        <v>5</v>
      </c>
      <c r="Q2484" s="3">
        <v>11171.4991700958</v>
      </c>
      <c r="R2484" s="3">
        <v>3</v>
      </c>
      <c r="S2484" s="3">
        <v>0</v>
      </c>
      <c r="T2484" s="3">
        <v>1</v>
      </c>
      <c r="U2484" s="3">
        <v>15570.5746549753</v>
      </c>
      <c r="V2484" s="3">
        <v>1</v>
      </c>
    </row>
    <row r="2485" spans="1:22" ht="21.75" customHeight="1" x14ac:dyDescent="0.3">
      <c r="A2485" s="3" t="s">
        <v>2511</v>
      </c>
      <c r="B2485" s="3">
        <v>59</v>
      </c>
      <c r="C2485" s="3" t="s">
        <v>28</v>
      </c>
      <c r="D2485" s="3" t="s">
        <v>26</v>
      </c>
      <c r="E2485" s="3">
        <v>58052.220067514099</v>
      </c>
      <c r="F2485" s="3">
        <v>188</v>
      </c>
      <c r="G2485" s="3">
        <v>983.17342387786596</v>
      </c>
      <c r="H2485" s="3">
        <v>7</v>
      </c>
      <c r="I2485" s="3">
        <v>593.350566079087</v>
      </c>
      <c r="J2485" s="3">
        <v>5</v>
      </c>
      <c r="K2485" s="3">
        <v>774.31375520743802</v>
      </c>
      <c r="L2485" s="3">
        <v>2</v>
      </c>
      <c r="M2485" s="3">
        <v>7</v>
      </c>
      <c r="N2485" s="3">
        <v>9</v>
      </c>
      <c r="O2485" s="3">
        <v>770</v>
      </c>
      <c r="P2485" s="3">
        <v>1</v>
      </c>
      <c r="Q2485" s="3">
        <v>20176.064494753002</v>
      </c>
      <c r="R2485" s="3">
        <v>0</v>
      </c>
      <c r="S2485" s="3">
        <v>0</v>
      </c>
      <c r="T2485" s="3">
        <v>0</v>
      </c>
      <c r="U2485" s="3">
        <v>500</v>
      </c>
      <c r="V2485" s="3">
        <v>0</v>
      </c>
    </row>
    <row r="2486" spans="1:22" ht="21.75" customHeight="1" x14ac:dyDescent="0.3">
      <c r="A2486" s="3" t="s">
        <v>2512</v>
      </c>
      <c r="B2486" s="3">
        <v>56</v>
      </c>
      <c r="C2486" s="3" t="s">
        <v>31</v>
      </c>
      <c r="D2486" s="3" t="s">
        <v>24</v>
      </c>
      <c r="E2486" s="3">
        <v>49317.806080065799</v>
      </c>
      <c r="F2486" s="3">
        <v>166</v>
      </c>
      <c r="G2486" s="3">
        <v>1256.7708859686099</v>
      </c>
      <c r="H2486" s="3">
        <v>2</v>
      </c>
      <c r="I2486" s="3">
        <v>1045.2901849387499</v>
      </c>
      <c r="J2486" s="3">
        <v>10</v>
      </c>
      <c r="K2486" s="3">
        <v>856.78618486607797</v>
      </c>
      <c r="L2486" s="3">
        <v>74</v>
      </c>
      <c r="M2486" s="3">
        <v>10</v>
      </c>
      <c r="N2486" s="3">
        <v>1</v>
      </c>
      <c r="O2486" s="3">
        <v>662</v>
      </c>
      <c r="P2486" s="3">
        <v>4</v>
      </c>
      <c r="Q2486" s="3">
        <v>4950.2272391177203</v>
      </c>
      <c r="R2486" s="3">
        <v>4</v>
      </c>
      <c r="S2486" s="3">
        <v>0</v>
      </c>
      <c r="T2486" s="3">
        <v>0</v>
      </c>
      <c r="U2486" s="3">
        <v>4919.8433040895698</v>
      </c>
      <c r="V2486" s="3">
        <v>1</v>
      </c>
    </row>
    <row r="2487" spans="1:22" ht="21.75" customHeight="1" x14ac:dyDescent="0.3">
      <c r="A2487" s="3" t="s">
        <v>2513</v>
      </c>
      <c r="B2487" s="3">
        <v>52</v>
      </c>
      <c r="C2487" s="3" t="s">
        <v>28</v>
      </c>
      <c r="D2487" s="3" t="s">
        <v>26</v>
      </c>
      <c r="E2487" s="3">
        <v>51335.341007399002</v>
      </c>
      <c r="F2487" s="3">
        <v>12</v>
      </c>
      <c r="G2487" s="3">
        <v>2120.0112846252</v>
      </c>
      <c r="H2487" s="3">
        <v>11</v>
      </c>
      <c r="I2487" s="3">
        <v>520.73961247643797</v>
      </c>
      <c r="J2487" s="3">
        <v>26</v>
      </c>
      <c r="K2487" s="3">
        <v>257.77885545493302</v>
      </c>
      <c r="L2487" s="3">
        <v>26</v>
      </c>
      <c r="M2487" s="3">
        <v>12</v>
      </c>
      <c r="N2487" s="3">
        <v>4</v>
      </c>
      <c r="O2487" s="3">
        <v>329</v>
      </c>
      <c r="P2487" s="3">
        <v>0</v>
      </c>
      <c r="Q2487" s="3">
        <v>4479.8059425362098</v>
      </c>
      <c r="R2487" s="3">
        <v>7</v>
      </c>
      <c r="S2487" s="3">
        <v>0</v>
      </c>
      <c r="T2487" s="3">
        <v>0</v>
      </c>
      <c r="U2487" s="3">
        <v>11535.6011558316</v>
      </c>
      <c r="V2487" s="3">
        <v>1</v>
      </c>
    </row>
    <row r="2488" spans="1:22" ht="21.75" customHeight="1" x14ac:dyDescent="0.3">
      <c r="A2488" s="3" t="s">
        <v>2514</v>
      </c>
      <c r="B2488" s="3">
        <v>55</v>
      </c>
      <c r="C2488" s="3" t="s">
        <v>31</v>
      </c>
      <c r="D2488" s="3" t="s">
        <v>24</v>
      </c>
      <c r="E2488" s="3">
        <v>48879.671390167998</v>
      </c>
      <c r="F2488" s="3">
        <v>136</v>
      </c>
      <c r="G2488" s="3">
        <v>1883.6525791710101</v>
      </c>
      <c r="H2488" s="3">
        <v>6</v>
      </c>
      <c r="I2488" s="3">
        <v>1070.1310500959601</v>
      </c>
      <c r="J2488" s="3">
        <v>45</v>
      </c>
      <c r="K2488" s="3">
        <v>465.01885201248098</v>
      </c>
      <c r="L2488" s="3">
        <v>8</v>
      </c>
      <c r="M2488" s="3">
        <v>11</v>
      </c>
      <c r="N2488" s="3">
        <v>4</v>
      </c>
      <c r="O2488" s="3">
        <v>457</v>
      </c>
      <c r="P2488" s="3">
        <v>2</v>
      </c>
      <c r="Q2488" s="3">
        <v>7259.6469445229995</v>
      </c>
      <c r="R2488" s="3">
        <v>6</v>
      </c>
      <c r="S2488" s="3">
        <v>0</v>
      </c>
      <c r="T2488" s="3">
        <v>0</v>
      </c>
      <c r="U2488" s="3">
        <v>9384.2667674782806</v>
      </c>
      <c r="V2488" s="3">
        <v>1</v>
      </c>
    </row>
    <row r="2489" spans="1:22" ht="21.75" customHeight="1" x14ac:dyDescent="0.3">
      <c r="A2489" s="3" t="s">
        <v>2515</v>
      </c>
      <c r="B2489" s="3">
        <v>22</v>
      </c>
      <c r="C2489" s="3" t="s">
        <v>31</v>
      </c>
      <c r="D2489" s="3" t="s">
        <v>24</v>
      </c>
      <c r="E2489" s="3">
        <v>26882.855268269901</v>
      </c>
      <c r="F2489" s="3">
        <v>137</v>
      </c>
      <c r="G2489" s="3">
        <v>2128.5403070011898</v>
      </c>
      <c r="H2489" s="3">
        <v>11</v>
      </c>
      <c r="I2489" s="3">
        <v>744.62481621380198</v>
      </c>
      <c r="J2489" s="3">
        <v>34</v>
      </c>
      <c r="K2489" s="3">
        <v>426.79609125389902</v>
      </c>
      <c r="L2489" s="3">
        <v>14</v>
      </c>
      <c r="M2489" s="3">
        <v>4</v>
      </c>
      <c r="N2489" s="3">
        <v>9</v>
      </c>
      <c r="O2489" s="3">
        <v>816</v>
      </c>
      <c r="P2489" s="3">
        <v>2</v>
      </c>
      <c r="Q2489" s="3">
        <v>26326.051892698699</v>
      </c>
      <c r="R2489" s="3">
        <v>4</v>
      </c>
      <c r="S2489" s="3">
        <v>0</v>
      </c>
      <c r="T2489" s="3">
        <v>0</v>
      </c>
      <c r="U2489" s="3">
        <v>4979.9855722347002</v>
      </c>
      <c r="V2489" s="3">
        <v>1</v>
      </c>
    </row>
    <row r="2490" spans="1:22" ht="21.75" customHeight="1" x14ac:dyDescent="0.3">
      <c r="A2490" s="3" t="s">
        <v>2516</v>
      </c>
      <c r="B2490" s="3">
        <v>28</v>
      </c>
      <c r="C2490" s="3" t="s">
        <v>31</v>
      </c>
      <c r="D2490" s="3" t="s">
        <v>24</v>
      </c>
      <c r="E2490" s="3">
        <v>31985.249702294899</v>
      </c>
      <c r="F2490" s="3">
        <v>33</v>
      </c>
      <c r="G2490" s="3">
        <v>1308.7658052945401</v>
      </c>
      <c r="H2490" s="3">
        <v>6</v>
      </c>
      <c r="I2490" s="3">
        <v>472.00081671163503</v>
      </c>
      <c r="J2490" s="3">
        <v>39</v>
      </c>
      <c r="K2490" s="3">
        <v>266.79360859236499</v>
      </c>
      <c r="L2490" s="3">
        <v>31</v>
      </c>
      <c r="M2490" s="3">
        <v>15</v>
      </c>
      <c r="N2490" s="3">
        <v>0</v>
      </c>
      <c r="O2490" s="3">
        <v>792</v>
      </c>
      <c r="P2490" s="3">
        <v>3</v>
      </c>
      <c r="Q2490" s="3">
        <v>14515.257211514499</v>
      </c>
      <c r="R2490" s="3">
        <v>6</v>
      </c>
      <c r="S2490" s="3">
        <v>0</v>
      </c>
      <c r="T2490" s="3">
        <v>0</v>
      </c>
      <c r="U2490" s="3">
        <v>1786.47057056993</v>
      </c>
      <c r="V2490" s="3">
        <v>1</v>
      </c>
    </row>
    <row r="2491" spans="1:22" ht="21.75" customHeight="1" x14ac:dyDescent="0.3">
      <c r="A2491" s="3" t="s">
        <v>2517</v>
      </c>
      <c r="B2491" s="3">
        <v>27</v>
      </c>
      <c r="C2491" s="3" t="s">
        <v>23</v>
      </c>
      <c r="D2491" s="3" t="s">
        <v>26</v>
      </c>
      <c r="E2491" s="3">
        <v>63329.855644826297</v>
      </c>
      <c r="F2491" s="3">
        <v>93</v>
      </c>
      <c r="G2491" s="3">
        <v>1810.87916034001</v>
      </c>
      <c r="H2491" s="3">
        <v>8</v>
      </c>
      <c r="I2491" s="3">
        <v>822.29148439941105</v>
      </c>
      <c r="J2491" s="3">
        <v>3</v>
      </c>
      <c r="K2491" s="3">
        <v>643.02245702054495</v>
      </c>
      <c r="L2491" s="3">
        <v>10</v>
      </c>
      <c r="M2491" s="3">
        <v>0</v>
      </c>
      <c r="N2491" s="3">
        <v>3</v>
      </c>
      <c r="O2491" s="3">
        <v>570</v>
      </c>
      <c r="P2491" s="3">
        <v>5</v>
      </c>
      <c r="Q2491" s="3">
        <v>6853.4868349293301</v>
      </c>
      <c r="R2491" s="3">
        <v>2</v>
      </c>
      <c r="S2491" s="3">
        <v>0</v>
      </c>
      <c r="T2491" s="3">
        <v>0</v>
      </c>
      <c r="U2491" s="3">
        <v>1202.54736631271</v>
      </c>
      <c r="V2491" s="3">
        <v>1</v>
      </c>
    </row>
    <row r="2492" spans="1:22" ht="21.75" customHeight="1" x14ac:dyDescent="0.3">
      <c r="A2492" s="3" t="s">
        <v>2518</v>
      </c>
      <c r="B2492" s="3">
        <v>52</v>
      </c>
      <c r="C2492" s="3" t="s">
        <v>31</v>
      </c>
      <c r="D2492" s="3" t="s">
        <v>24</v>
      </c>
      <c r="E2492" s="3">
        <v>27331.317050612699</v>
      </c>
      <c r="F2492" s="3">
        <v>202</v>
      </c>
      <c r="G2492" s="3">
        <v>1255.79120451875</v>
      </c>
      <c r="H2492" s="3">
        <v>0</v>
      </c>
      <c r="I2492" s="3">
        <v>121.709339929077</v>
      </c>
      <c r="J2492" s="3">
        <v>26</v>
      </c>
      <c r="K2492" s="3">
        <v>773.32229536234502</v>
      </c>
      <c r="L2492" s="3">
        <v>2</v>
      </c>
      <c r="M2492" s="3">
        <v>8</v>
      </c>
      <c r="N2492" s="3">
        <v>6</v>
      </c>
      <c r="O2492" s="3">
        <v>700</v>
      </c>
      <c r="P2492" s="3">
        <v>4</v>
      </c>
      <c r="Q2492" s="3">
        <v>17516.460576112098</v>
      </c>
      <c r="R2492" s="3">
        <v>3</v>
      </c>
      <c r="S2492" s="3">
        <v>0</v>
      </c>
      <c r="T2492" s="3">
        <v>0</v>
      </c>
      <c r="U2492" s="3">
        <v>7325.1275769322701</v>
      </c>
      <c r="V2492" s="3">
        <v>0</v>
      </c>
    </row>
    <row r="2493" spans="1:22" ht="21.75" customHeight="1" x14ac:dyDescent="0.3">
      <c r="A2493" s="3" t="s">
        <v>2519</v>
      </c>
      <c r="B2493" s="3">
        <v>25</v>
      </c>
      <c r="C2493" s="3" t="s">
        <v>23</v>
      </c>
      <c r="D2493" s="3" t="s">
        <v>33</v>
      </c>
      <c r="E2493" s="3">
        <v>42723.9807732466</v>
      </c>
      <c r="F2493" s="3">
        <v>5</v>
      </c>
      <c r="G2493" s="3">
        <v>2614.74522311292</v>
      </c>
      <c r="H2493" s="3">
        <v>4</v>
      </c>
      <c r="I2493" s="3">
        <v>604.31689976327095</v>
      </c>
      <c r="J2493" s="3">
        <v>15</v>
      </c>
      <c r="K2493" s="3">
        <v>385.99572972648201</v>
      </c>
      <c r="L2493" s="3">
        <v>25</v>
      </c>
      <c r="M2493" s="3">
        <v>13</v>
      </c>
      <c r="N2493" s="3">
        <v>0</v>
      </c>
      <c r="O2493" s="3">
        <v>347</v>
      </c>
      <c r="P2493" s="3">
        <v>4</v>
      </c>
      <c r="Q2493" s="3">
        <v>982.57281830384795</v>
      </c>
      <c r="R2493" s="3">
        <v>3</v>
      </c>
      <c r="S2493" s="3">
        <v>0</v>
      </c>
      <c r="T2493" s="3">
        <v>0</v>
      </c>
      <c r="U2493" s="3">
        <v>11150.6949381783</v>
      </c>
      <c r="V2493" s="3">
        <v>1</v>
      </c>
    </row>
    <row r="2494" spans="1:22" ht="21.75" customHeight="1" x14ac:dyDescent="0.3">
      <c r="A2494" s="3" t="s">
        <v>2520</v>
      </c>
      <c r="B2494" s="3">
        <v>60</v>
      </c>
      <c r="C2494" s="3" t="s">
        <v>23</v>
      </c>
      <c r="D2494" s="3" t="s">
        <v>24</v>
      </c>
      <c r="E2494" s="3">
        <v>31098.135749599998</v>
      </c>
      <c r="F2494" s="3">
        <v>106</v>
      </c>
      <c r="G2494" s="3">
        <v>278.96428023709001</v>
      </c>
      <c r="H2494" s="3">
        <v>7</v>
      </c>
      <c r="I2494" s="3">
        <v>918.09037461363198</v>
      </c>
      <c r="J2494" s="3">
        <v>17</v>
      </c>
      <c r="K2494" s="3">
        <v>538.84656850866895</v>
      </c>
      <c r="L2494" s="3">
        <v>6</v>
      </c>
      <c r="M2494" s="3">
        <v>7</v>
      </c>
      <c r="N2494" s="3">
        <v>9</v>
      </c>
      <c r="O2494" s="3">
        <v>652</v>
      </c>
      <c r="P2494" s="3">
        <v>1</v>
      </c>
      <c r="Q2494" s="3">
        <v>11214.499601825901</v>
      </c>
      <c r="R2494" s="3">
        <v>5</v>
      </c>
      <c r="S2494" s="3">
        <v>0</v>
      </c>
      <c r="T2494" s="3">
        <v>0</v>
      </c>
      <c r="U2494" s="3">
        <v>13832.3813047352</v>
      </c>
      <c r="V2494" s="3">
        <v>1</v>
      </c>
    </row>
    <row r="2495" spans="1:22" ht="21.75" customHeight="1" x14ac:dyDescent="0.3">
      <c r="A2495" s="3" t="s">
        <v>2521</v>
      </c>
      <c r="B2495" s="3">
        <v>58</v>
      </c>
      <c r="C2495" s="3" t="s">
        <v>31</v>
      </c>
      <c r="D2495" s="3" t="s">
        <v>33</v>
      </c>
      <c r="E2495" s="3">
        <v>41761.058935301298</v>
      </c>
      <c r="F2495" s="3">
        <v>177</v>
      </c>
      <c r="G2495" s="3">
        <v>281.43106468987799</v>
      </c>
      <c r="H2495" s="3">
        <v>2</v>
      </c>
      <c r="I2495" s="3">
        <v>179.885827338837</v>
      </c>
      <c r="J2495" s="3">
        <v>6</v>
      </c>
      <c r="K2495" s="3">
        <v>536.05890941897405</v>
      </c>
      <c r="L2495" s="3">
        <v>54</v>
      </c>
      <c r="M2495" s="3">
        <v>2</v>
      </c>
      <c r="N2495" s="3">
        <v>1</v>
      </c>
      <c r="O2495" s="3">
        <v>580</v>
      </c>
      <c r="P2495" s="3">
        <v>5</v>
      </c>
      <c r="Q2495" s="3">
        <v>12806.8346275119</v>
      </c>
      <c r="R2495" s="3">
        <v>4</v>
      </c>
      <c r="S2495" s="3">
        <v>0</v>
      </c>
      <c r="T2495" s="3">
        <v>0</v>
      </c>
      <c r="U2495" s="3">
        <v>3253.4240337900601</v>
      </c>
      <c r="V2495" s="3">
        <v>1</v>
      </c>
    </row>
    <row r="2496" spans="1:22" ht="21.75" customHeight="1" x14ac:dyDescent="0.3">
      <c r="A2496" s="3" t="s">
        <v>2522</v>
      </c>
      <c r="B2496" s="3">
        <v>23</v>
      </c>
      <c r="C2496" s="3" t="s">
        <v>28</v>
      </c>
      <c r="D2496" s="3" t="s">
        <v>26</v>
      </c>
      <c r="E2496" s="3">
        <v>47205.152526132297</v>
      </c>
      <c r="F2496" s="3">
        <v>128</v>
      </c>
      <c r="G2496" s="3">
        <v>928.28118686770404</v>
      </c>
      <c r="H2496" s="3">
        <v>4</v>
      </c>
      <c r="I2496" s="3">
        <v>20</v>
      </c>
      <c r="J2496" s="3">
        <v>10</v>
      </c>
      <c r="K2496" s="3">
        <v>770.98058635689404</v>
      </c>
      <c r="L2496" s="3">
        <v>38</v>
      </c>
      <c r="M2496" s="3">
        <v>6</v>
      </c>
      <c r="N2496" s="3">
        <v>3</v>
      </c>
      <c r="O2496" s="3">
        <v>799</v>
      </c>
      <c r="P2496" s="3">
        <v>0</v>
      </c>
      <c r="Q2496" s="3">
        <v>18672.643831821199</v>
      </c>
      <c r="R2496" s="3">
        <v>4</v>
      </c>
      <c r="S2496" s="3">
        <v>0</v>
      </c>
      <c r="T2496" s="3">
        <v>0</v>
      </c>
      <c r="U2496" s="3">
        <v>6707.5473972469599</v>
      </c>
      <c r="V2496" s="3">
        <v>1</v>
      </c>
    </row>
    <row r="2497" spans="1:22" ht="21.75" customHeight="1" x14ac:dyDescent="0.3">
      <c r="A2497" s="3" t="s">
        <v>2523</v>
      </c>
      <c r="B2497" s="3">
        <v>32</v>
      </c>
      <c r="C2497" s="3" t="s">
        <v>28</v>
      </c>
      <c r="D2497" s="3" t="s">
        <v>26</v>
      </c>
      <c r="E2497" s="3">
        <v>42687.792349403397</v>
      </c>
      <c r="F2497" s="3">
        <v>215</v>
      </c>
      <c r="G2497" s="3">
        <v>957.30474392903295</v>
      </c>
      <c r="H2497" s="3">
        <v>0</v>
      </c>
      <c r="I2497" s="3">
        <v>20</v>
      </c>
      <c r="J2497" s="3">
        <v>7</v>
      </c>
      <c r="K2497" s="3">
        <v>501.92023766027199</v>
      </c>
      <c r="L2497" s="3">
        <v>3</v>
      </c>
      <c r="M2497" s="3">
        <v>3</v>
      </c>
      <c r="N2497" s="3">
        <v>9</v>
      </c>
      <c r="O2497" s="3">
        <v>574</v>
      </c>
      <c r="P2497" s="3">
        <v>5</v>
      </c>
      <c r="Q2497" s="3">
        <v>3358.5413972911801</v>
      </c>
      <c r="R2497" s="3">
        <v>0</v>
      </c>
      <c r="S2497" s="3">
        <v>0</v>
      </c>
      <c r="T2497" s="3">
        <v>0</v>
      </c>
      <c r="U2497" s="3">
        <v>3720.72769694831</v>
      </c>
      <c r="V2497" s="3">
        <v>1</v>
      </c>
    </row>
    <row r="2498" spans="1:22" ht="21.75" customHeight="1" x14ac:dyDescent="0.3">
      <c r="A2498" s="3" t="s">
        <v>2524</v>
      </c>
      <c r="B2498" s="3">
        <v>68</v>
      </c>
      <c r="C2498" s="3" t="s">
        <v>28</v>
      </c>
      <c r="D2498" s="3" t="s">
        <v>24</v>
      </c>
      <c r="E2498" s="3">
        <v>24289.440309498699</v>
      </c>
      <c r="F2498" s="3">
        <v>3</v>
      </c>
      <c r="G2498" s="3">
        <v>278.771322684202</v>
      </c>
      <c r="H2498" s="3">
        <v>8</v>
      </c>
      <c r="I2498" s="3">
        <v>1264.49499442513</v>
      </c>
      <c r="J2498" s="3">
        <v>5</v>
      </c>
      <c r="K2498" s="3">
        <v>508.19087181297198</v>
      </c>
      <c r="L2498" s="3">
        <v>29</v>
      </c>
      <c r="M2498" s="3">
        <v>14</v>
      </c>
      <c r="N2498" s="3">
        <v>1</v>
      </c>
      <c r="O2498" s="3">
        <v>358</v>
      </c>
      <c r="P2498" s="3">
        <v>0</v>
      </c>
      <c r="Q2498" s="3">
        <v>19705.424578442598</v>
      </c>
      <c r="R2498" s="3">
        <v>3</v>
      </c>
      <c r="S2498" s="3">
        <v>0</v>
      </c>
      <c r="T2498" s="3">
        <v>0</v>
      </c>
      <c r="U2498" s="3">
        <v>9947.2943141870091</v>
      </c>
      <c r="V2498" s="3">
        <v>1</v>
      </c>
    </row>
    <row r="2499" spans="1:22" ht="21.75" customHeight="1" x14ac:dyDescent="0.3">
      <c r="A2499" s="3" t="s">
        <v>2525</v>
      </c>
      <c r="B2499" s="3">
        <v>21</v>
      </c>
      <c r="C2499" s="3" t="s">
        <v>31</v>
      </c>
      <c r="D2499" s="3" t="s">
        <v>24</v>
      </c>
      <c r="E2499" s="3">
        <v>46660.450957763598</v>
      </c>
      <c r="F2499" s="3">
        <v>175</v>
      </c>
      <c r="G2499" s="3">
        <v>134.76112595313199</v>
      </c>
      <c r="H2499" s="3">
        <v>3</v>
      </c>
      <c r="I2499" s="3">
        <v>773.13434553304501</v>
      </c>
      <c r="J2499" s="3">
        <v>47</v>
      </c>
      <c r="K2499" s="3">
        <v>728.87206070970103</v>
      </c>
      <c r="L2499" s="3">
        <v>37</v>
      </c>
      <c r="M2499" s="3">
        <v>11</v>
      </c>
      <c r="N2499" s="3">
        <v>1</v>
      </c>
      <c r="O2499" s="3">
        <v>480</v>
      </c>
      <c r="P2499" s="3">
        <v>3</v>
      </c>
      <c r="Q2499" s="3">
        <v>18155.696624345601</v>
      </c>
      <c r="R2499" s="3">
        <v>4</v>
      </c>
      <c r="S2499" s="3">
        <v>0</v>
      </c>
      <c r="T2499" s="3">
        <v>0</v>
      </c>
      <c r="U2499" s="3">
        <v>10616.679700504799</v>
      </c>
      <c r="V2499" s="3">
        <v>1</v>
      </c>
    </row>
    <row r="2500" spans="1:22" ht="21.75" customHeight="1" x14ac:dyDescent="0.3">
      <c r="A2500" s="3" t="s">
        <v>2526</v>
      </c>
      <c r="B2500" s="3">
        <v>24</v>
      </c>
      <c r="C2500" s="3" t="s">
        <v>28</v>
      </c>
      <c r="D2500" s="3" t="s">
        <v>24</v>
      </c>
      <c r="E2500" s="3">
        <v>32739.869093937901</v>
      </c>
      <c r="F2500" s="3">
        <v>184</v>
      </c>
      <c r="G2500" s="3">
        <v>2354.8015894220998</v>
      </c>
      <c r="H2500" s="3">
        <v>4</v>
      </c>
      <c r="I2500" s="3">
        <v>613.63711209748499</v>
      </c>
      <c r="J2500" s="3">
        <v>4</v>
      </c>
      <c r="K2500" s="3">
        <v>530.88536793635399</v>
      </c>
      <c r="L2500" s="3">
        <v>50</v>
      </c>
      <c r="M2500" s="3">
        <v>8</v>
      </c>
      <c r="N2500" s="3">
        <v>0</v>
      </c>
      <c r="O2500" s="3">
        <v>770</v>
      </c>
      <c r="P2500" s="3">
        <v>2</v>
      </c>
      <c r="Q2500" s="3">
        <v>20017.6308947496</v>
      </c>
      <c r="R2500" s="3">
        <v>7</v>
      </c>
      <c r="S2500" s="3">
        <v>1</v>
      </c>
      <c r="T2500" s="3">
        <v>0</v>
      </c>
      <c r="U2500" s="3">
        <v>4007.0879800172902</v>
      </c>
      <c r="V2500" s="3">
        <v>1</v>
      </c>
    </row>
    <row r="2501" spans="1:22" ht="21.75" customHeight="1" x14ac:dyDescent="0.3">
      <c r="A2501" s="3" t="s">
        <v>2527</v>
      </c>
      <c r="B2501" s="3">
        <v>63</v>
      </c>
      <c r="C2501" s="3" t="s">
        <v>23</v>
      </c>
      <c r="D2501" s="3" t="s">
        <v>33</v>
      </c>
      <c r="E2501" s="3">
        <v>38541.970224930199</v>
      </c>
      <c r="F2501" s="3">
        <v>180</v>
      </c>
      <c r="G2501" s="3">
        <v>1366.3988957158799</v>
      </c>
      <c r="H2501" s="3">
        <v>2</v>
      </c>
      <c r="I2501" s="3">
        <v>1130.8041574833901</v>
      </c>
      <c r="J2501" s="3">
        <v>5</v>
      </c>
      <c r="K2501" s="3">
        <v>357.75324266846502</v>
      </c>
      <c r="L2501" s="3">
        <v>77</v>
      </c>
      <c r="M2501" s="3">
        <v>17</v>
      </c>
      <c r="N2501" s="3">
        <v>1</v>
      </c>
      <c r="O2501" s="3">
        <v>723</v>
      </c>
      <c r="P2501" s="3">
        <v>5</v>
      </c>
      <c r="Q2501" s="3">
        <v>4797.0022847417004</v>
      </c>
      <c r="R2501" s="3">
        <v>0</v>
      </c>
      <c r="S2501" s="3">
        <v>0</v>
      </c>
      <c r="T2501" s="3">
        <v>0</v>
      </c>
      <c r="U2501" s="3">
        <v>1939.0139008006199</v>
      </c>
      <c r="V2501" s="3">
        <v>0</v>
      </c>
    </row>
    <row r="2502" spans="1:22" ht="21.75" customHeight="1" x14ac:dyDescent="0.3">
      <c r="A2502" s="3" t="s">
        <v>2528</v>
      </c>
      <c r="B2502" s="3">
        <v>46</v>
      </c>
      <c r="C2502" s="3" t="s">
        <v>28</v>
      </c>
      <c r="D2502" s="3" t="s">
        <v>26</v>
      </c>
      <c r="E2502" s="3">
        <v>63329.362759399897</v>
      </c>
      <c r="F2502" s="3">
        <v>209</v>
      </c>
      <c r="G2502" s="3">
        <v>1305.86474007692</v>
      </c>
      <c r="H2502" s="3">
        <v>1</v>
      </c>
      <c r="I2502" s="3">
        <v>658.44261113581103</v>
      </c>
      <c r="J2502" s="3">
        <v>37</v>
      </c>
      <c r="K2502" s="3">
        <v>226.57182448596899</v>
      </c>
      <c r="L2502" s="3">
        <v>35</v>
      </c>
      <c r="M2502" s="3">
        <v>12</v>
      </c>
      <c r="N2502" s="3">
        <v>2</v>
      </c>
      <c r="O2502" s="3">
        <v>512</v>
      </c>
      <c r="P2502" s="3">
        <v>1</v>
      </c>
      <c r="Q2502" s="3">
        <v>22408.255945399502</v>
      </c>
      <c r="R2502" s="3">
        <v>2</v>
      </c>
      <c r="S2502" s="3">
        <v>0</v>
      </c>
      <c r="T2502" s="3">
        <v>0</v>
      </c>
      <c r="U2502" s="3">
        <v>15899.167992177499</v>
      </c>
      <c r="V2502" s="3">
        <v>1</v>
      </c>
    </row>
    <row r="2503" spans="1:22" ht="21.75" customHeight="1" x14ac:dyDescent="0.3">
      <c r="A2503" s="3" t="s">
        <v>2529</v>
      </c>
      <c r="B2503" s="3">
        <v>51</v>
      </c>
      <c r="C2503" s="3" t="s">
        <v>31</v>
      </c>
      <c r="D2503" s="3" t="s">
        <v>33</v>
      </c>
      <c r="E2503" s="3">
        <v>67197.073936232395</v>
      </c>
      <c r="F2503" s="3">
        <v>137</v>
      </c>
      <c r="G2503" s="3">
        <v>1545.0373566184001</v>
      </c>
      <c r="H2503" s="3">
        <v>11</v>
      </c>
      <c r="I2503" s="3">
        <v>893.96166495335603</v>
      </c>
      <c r="J2503" s="3">
        <v>1</v>
      </c>
      <c r="K2503" s="3">
        <v>345.29888034638901</v>
      </c>
      <c r="L2503" s="3">
        <v>59</v>
      </c>
      <c r="M2503" s="3">
        <v>2</v>
      </c>
      <c r="N2503" s="3">
        <v>3</v>
      </c>
      <c r="O2503" s="3">
        <v>399</v>
      </c>
      <c r="P2503" s="3">
        <v>3</v>
      </c>
      <c r="Q2503" s="3">
        <v>710.91861465496197</v>
      </c>
      <c r="R2503" s="3">
        <v>3</v>
      </c>
      <c r="S2503" s="3">
        <v>0</v>
      </c>
      <c r="T2503" s="3">
        <v>0</v>
      </c>
      <c r="U2503" s="3">
        <v>8173.5864286311198</v>
      </c>
      <c r="V2503" s="3">
        <v>1</v>
      </c>
    </row>
    <row r="2504" spans="1:22" ht="21.75" customHeight="1" x14ac:dyDescent="0.3">
      <c r="A2504" s="3" t="s">
        <v>2530</v>
      </c>
      <c r="B2504" s="3">
        <v>40</v>
      </c>
      <c r="C2504" s="3" t="s">
        <v>28</v>
      </c>
      <c r="D2504" s="3" t="s">
        <v>33</v>
      </c>
      <c r="E2504" s="3">
        <v>26402.524956988</v>
      </c>
      <c r="F2504" s="3">
        <v>193</v>
      </c>
      <c r="G2504" s="3">
        <v>2778.5192832253401</v>
      </c>
      <c r="H2504" s="3">
        <v>6</v>
      </c>
      <c r="I2504" s="3">
        <v>809.01437282314203</v>
      </c>
      <c r="J2504" s="3">
        <v>30</v>
      </c>
      <c r="K2504" s="3">
        <v>560.64969354725497</v>
      </c>
      <c r="L2504" s="3">
        <v>50</v>
      </c>
      <c r="M2504" s="3">
        <v>6</v>
      </c>
      <c r="N2504" s="3">
        <v>0</v>
      </c>
      <c r="O2504" s="3">
        <v>761</v>
      </c>
      <c r="P2504" s="3">
        <v>0</v>
      </c>
      <c r="Q2504" s="3">
        <v>4487.4581587750999</v>
      </c>
      <c r="R2504" s="3">
        <v>1</v>
      </c>
      <c r="S2504" s="3">
        <v>0</v>
      </c>
      <c r="T2504" s="3">
        <v>0</v>
      </c>
      <c r="U2504" s="3">
        <v>8426.9524881015805</v>
      </c>
      <c r="V2504" s="3">
        <v>0</v>
      </c>
    </row>
    <row r="2505" spans="1:22" ht="21.75" customHeight="1" x14ac:dyDescent="0.3">
      <c r="A2505" s="3" t="s">
        <v>2531</v>
      </c>
      <c r="B2505" s="3">
        <v>27</v>
      </c>
      <c r="C2505" s="3" t="s">
        <v>23</v>
      </c>
      <c r="D2505" s="3" t="s">
        <v>24</v>
      </c>
      <c r="E2505" s="3">
        <v>78235.986147406598</v>
      </c>
      <c r="F2505" s="3">
        <v>17</v>
      </c>
      <c r="G2505" s="3">
        <v>1593.04106804357</v>
      </c>
      <c r="H2505" s="3">
        <v>10</v>
      </c>
      <c r="I2505" s="3">
        <v>635.15020273645803</v>
      </c>
      <c r="J2505" s="3">
        <v>38</v>
      </c>
      <c r="K2505" s="3">
        <v>175.07860060609801</v>
      </c>
      <c r="L2505" s="3">
        <v>75</v>
      </c>
      <c r="M2505" s="3">
        <v>18</v>
      </c>
      <c r="N2505" s="3">
        <v>0</v>
      </c>
      <c r="O2505" s="3">
        <v>318</v>
      </c>
      <c r="P2505" s="3">
        <v>5</v>
      </c>
      <c r="Q2505" s="3">
        <v>13069.097925521301</v>
      </c>
      <c r="R2505" s="3">
        <v>1</v>
      </c>
      <c r="S2505" s="3">
        <v>0</v>
      </c>
      <c r="T2505" s="3">
        <v>0</v>
      </c>
      <c r="U2505" s="3">
        <v>2625.1649726773599</v>
      </c>
      <c r="V2505" s="3">
        <v>1</v>
      </c>
    </row>
    <row r="2506" spans="1:22" ht="21.75" customHeight="1" x14ac:dyDescent="0.3">
      <c r="A2506" s="3" t="s">
        <v>2532</v>
      </c>
      <c r="B2506" s="3">
        <v>57</v>
      </c>
      <c r="C2506" s="3" t="s">
        <v>31</v>
      </c>
      <c r="D2506" s="3" t="s">
        <v>24</v>
      </c>
      <c r="E2506" s="3">
        <v>40818.441619058402</v>
      </c>
      <c r="F2506" s="3">
        <v>91</v>
      </c>
      <c r="G2506" s="3">
        <v>1411.0078312481401</v>
      </c>
      <c r="H2506" s="3">
        <v>4</v>
      </c>
      <c r="I2506" s="3">
        <v>902.95105936118705</v>
      </c>
      <c r="J2506" s="3">
        <v>31</v>
      </c>
      <c r="K2506" s="3">
        <v>568.31824130686505</v>
      </c>
      <c r="L2506" s="3">
        <v>48</v>
      </c>
      <c r="M2506" s="3">
        <v>7</v>
      </c>
      <c r="N2506" s="3">
        <v>6</v>
      </c>
      <c r="O2506" s="3">
        <v>835</v>
      </c>
      <c r="P2506" s="3">
        <v>1</v>
      </c>
      <c r="Q2506" s="3">
        <v>9733.5528891390004</v>
      </c>
      <c r="R2506" s="3">
        <v>4</v>
      </c>
      <c r="S2506" s="3">
        <v>0</v>
      </c>
      <c r="T2506" s="3">
        <v>0</v>
      </c>
      <c r="U2506" s="3">
        <v>7241.9104005690797</v>
      </c>
      <c r="V2506" s="3">
        <v>1</v>
      </c>
    </row>
    <row r="2507" spans="1:22" ht="21.75" customHeight="1" x14ac:dyDescent="0.3">
      <c r="A2507" s="3" t="s">
        <v>2533</v>
      </c>
      <c r="B2507" s="3">
        <v>27</v>
      </c>
      <c r="C2507" s="3" t="s">
        <v>28</v>
      </c>
      <c r="D2507" s="3" t="s">
        <v>33</v>
      </c>
      <c r="E2507" s="3">
        <v>39181.817828626001</v>
      </c>
      <c r="F2507" s="3">
        <v>197</v>
      </c>
      <c r="G2507" s="3">
        <v>989.92671981665399</v>
      </c>
      <c r="H2507" s="3">
        <v>10</v>
      </c>
      <c r="I2507" s="3">
        <v>1070.64142749705</v>
      </c>
      <c r="J2507" s="3">
        <v>8</v>
      </c>
      <c r="K2507" s="3">
        <v>122.022372509772</v>
      </c>
      <c r="L2507" s="3">
        <v>14</v>
      </c>
      <c r="M2507" s="3">
        <v>10</v>
      </c>
      <c r="N2507" s="3">
        <v>4</v>
      </c>
      <c r="O2507" s="3">
        <v>389</v>
      </c>
      <c r="P2507" s="3">
        <v>4</v>
      </c>
      <c r="Q2507" s="3">
        <v>3954.9675772979999</v>
      </c>
      <c r="R2507" s="3">
        <v>6</v>
      </c>
      <c r="S2507" s="3">
        <v>0</v>
      </c>
      <c r="T2507" s="3">
        <v>0</v>
      </c>
      <c r="U2507" s="3">
        <v>4834.7778331458203</v>
      </c>
      <c r="V2507" s="3">
        <v>1</v>
      </c>
    </row>
    <row r="2508" spans="1:22" ht="21.75" customHeight="1" x14ac:dyDescent="0.3">
      <c r="A2508" s="3" t="s">
        <v>2534</v>
      </c>
      <c r="B2508" s="3">
        <v>69</v>
      </c>
      <c r="C2508" s="3" t="s">
        <v>31</v>
      </c>
      <c r="D2508" s="3" t="s">
        <v>33</v>
      </c>
      <c r="E2508" s="3">
        <v>33950.213827865897</v>
      </c>
      <c r="F2508" s="3">
        <v>160</v>
      </c>
      <c r="G2508" s="3">
        <v>1979.1704383368201</v>
      </c>
      <c r="H2508" s="3">
        <v>9</v>
      </c>
      <c r="I2508" s="3">
        <v>735.28268404405401</v>
      </c>
      <c r="J2508" s="3">
        <v>14</v>
      </c>
      <c r="K2508" s="3">
        <v>250.90142422939999</v>
      </c>
      <c r="L2508" s="3">
        <v>72</v>
      </c>
      <c r="M2508" s="3">
        <v>4</v>
      </c>
      <c r="N2508" s="3">
        <v>6</v>
      </c>
      <c r="O2508" s="3">
        <v>789</v>
      </c>
      <c r="P2508" s="3">
        <v>2</v>
      </c>
      <c r="Q2508" s="3">
        <v>26181.370821680201</v>
      </c>
      <c r="R2508" s="3">
        <v>6</v>
      </c>
      <c r="S2508" s="3">
        <v>0</v>
      </c>
      <c r="T2508" s="3">
        <v>0</v>
      </c>
      <c r="U2508" s="3">
        <v>5325.6154435507196</v>
      </c>
      <c r="V2508" s="3">
        <v>1</v>
      </c>
    </row>
    <row r="2509" spans="1:22" ht="21.75" customHeight="1" x14ac:dyDescent="0.3">
      <c r="A2509" s="3" t="s">
        <v>2535</v>
      </c>
      <c r="B2509" s="3">
        <v>22</v>
      </c>
      <c r="C2509" s="3" t="s">
        <v>31</v>
      </c>
      <c r="D2509" s="3" t="s">
        <v>24</v>
      </c>
      <c r="E2509" s="3">
        <v>51006.417349757699</v>
      </c>
      <c r="F2509" s="3">
        <v>124</v>
      </c>
      <c r="G2509" s="3">
        <v>1448.50748039788</v>
      </c>
      <c r="H2509" s="3">
        <v>2</v>
      </c>
      <c r="I2509" s="3">
        <v>638.80554939588501</v>
      </c>
      <c r="J2509" s="3">
        <v>20</v>
      </c>
      <c r="K2509" s="3">
        <v>663.04006811507099</v>
      </c>
      <c r="L2509" s="3">
        <v>27</v>
      </c>
      <c r="M2509" s="3">
        <v>15</v>
      </c>
      <c r="N2509" s="3">
        <v>9</v>
      </c>
      <c r="O2509" s="3">
        <v>614</v>
      </c>
      <c r="P2509" s="3">
        <v>0</v>
      </c>
      <c r="Q2509" s="3">
        <v>1818.2912854178401</v>
      </c>
      <c r="R2509" s="3">
        <v>4</v>
      </c>
      <c r="S2509" s="3">
        <v>1</v>
      </c>
      <c r="T2509" s="3">
        <v>0</v>
      </c>
      <c r="U2509" s="3">
        <v>3672.3600989504098</v>
      </c>
      <c r="V2509" s="3">
        <v>1</v>
      </c>
    </row>
    <row r="2510" spans="1:22" ht="21.75" customHeight="1" x14ac:dyDescent="0.3">
      <c r="A2510" s="3" t="s">
        <v>2536</v>
      </c>
      <c r="B2510" s="3">
        <v>63</v>
      </c>
      <c r="C2510" s="3" t="s">
        <v>31</v>
      </c>
      <c r="D2510" s="3" t="s">
        <v>24</v>
      </c>
      <c r="E2510" s="3">
        <v>85667.904500880904</v>
      </c>
      <c r="F2510" s="3">
        <v>208</v>
      </c>
      <c r="G2510" s="3">
        <v>2821.6948259924102</v>
      </c>
      <c r="H2510" s="3">
        <v>1</v>
      </c>
      <c r="I2510" s="3">
        <v>680.12065720019098</v>
      </c>
      <c r="J2510" s="3">
        <v>45</v>
      </c>
      <c r="K2510" s="3">
        <v>388.75578914963398</v>
      </c>
      <c r="L2510" s="3">
        <v>24</v>
      </c>
      <c r="M2510" s="3">
        <v>2</v>
      </c>
      <c r="N2510" s="3">
        <v>8</v>
      </c>
      <c r="O2510" s="3">
        <v>616</v>
      </c>
      <c r="P2510" s="3">
        <v>0</v>
      </c>
      <c r="Q2510" s="3">
        <v>1583.4040550530999</v>
      </c>
      <c r="R2510" s="3">
        <v>5</v>
      </c>
      <c r="S2510" s="3">
        <v>1</v>
      </c>
      <c r="T2510" s="3">
        <v>0</v>
      </c>
      <c r="U2510" s="3">
        <v>13130.143661943201</v>
      </c>
      <c r="V2510" s="3">
        <v>1</v>
      </c>
    </row>
    <row r="2511" spans="1:22" ht="21.75" customHeight="1" x14ac:dyDescent="0.3">
      <c r="A2511" s="3" t="s">
        <v>2537</v>
      </c>
      <c r="B2511" s="3">
        <v>22</v>
      </c>
      <c r="C2511" s="3" t="s">
        <v>28</v>
      </c>
      <c r="D2511" s="3" t="s">
        <v>33</v>
      </c>
      <c r="E2511" s="3">
        <v>22286.130458848002</v>
      </c>
      <c r="F2511" s="3">
        <v>118</v>
      </c>
      <c r="G2511" s="3">
        <v>1371.39512327326</v>
      </c>
      <c r="H2511" s="3">
        <v>9</v>
      </c>
      <c r="I2511" s="3">
        <v>20</v>
      </c>
      <c r="J2511" s="3">
        <v>27</v>
      </c>
      <c r="K2511" s="3">
        <v>557.53996145298095</v>
      </c>
      <c r="L2511" s="3">
        <v>79</v>
      </c>
      <c r="M2511" s="3">
        <v>0</v>
      </c>
      <c r="N2511" s="3">
        <v>0</v>
      </c>
      <c r="O2511" s="3">
        <v>331</v>
      </c>
      <c r="P2511" s="3">
        <v>3</v>
      </c>
      <c r="Q2511" s="3">
        <v>13953.9878017804</v>
      </c>
      <c r="R2511" s="3">
        <v>0</v>
      </c>
      <c r="S2511" s="3">
        <v>0</v>
      </c>
      <c r="T2511" s="3">
        <v>0</v>
      </c>
      <c r="U2511" s="3">
        <v>4799.6340143459502</v>
      </c>
      <c r="V2511" s="3">
        <v>1</v>
      </c>
    </row>
    <row r="2512" spans="1:22" ht="21.75" customHeight="1" x14ac:dyDescent="0.3">
      <c r="A2512" s="3" t="s">
        <v>2538</v>
      </c>
      <c r="B2512" s="3">
        <v>41</v>
      </c>
      <c r="C2512" s="3" t="s">
        <v>31</v>
      </c>
      <c r="D2512" s="3" t="s">
        <v>24</v>
      </c>
      <c r="E2512" s="3">
        <v>12976.0472584117</v>
      </c>
      <c r="F2512" s="3">
        <v>198</v>
      </c>
      <c r="G2512" s="3">
        <v>2306.1191962970502</v>
      </c>
      <c r="H2512" s="3">
        <v>5</v>
      </c>
      <c r="I2512" s="3">
        <v>899.07084127811902</v>
      </c>
      <c r="J2512" s="3">
        <v>44</v>
      </c>
      <c r="K2512" s="3">
        <v>486.19026380669499</v>
      </c>
      <c r="L2512" s="3">
        <v>35</v>
      </c>
      <c r="M2512" s="3">
        <v>9</v>
      </c>
      <c r="N2512" s="3">
        <v>7</v>
      </c>
      <c r="O2512" s="3">
        <v>856</v>
      </c>
      <c r="P2512" s="3">
        <v>2</v>
      </c>
      <c r="Q2512" s="3">
        <v>11673.789440734299</v>
      </c>
      <c r="R2512" s="3">
        <v>6</v>
      </c>
      <c r="S2512" s="3">
        <v>0</v>
      </c>
      <c r="T2512" s="3">
        <v>0</v>
      </c>
      <c r="U2512" s="3">
        <v>11844.019808867601</v>
      </c>
      <c r="V2512" s="3">
        <v>1</v>
      </c>
    </row>
    <row r="2513" spans="1:22" ht="21.75" customHeight="1" x14ac:dyDescent="0.3">
      <c r="A2513" s="3" t="s">
        <v>2539</v>
      </c>
      <c r="B2513" s="3">
        <v>25</v>
      </c>
      <c r="C2513" s="3" t="s">
        <v>28</v>
      </c>
      <c r="D2513" s="3" t="s">
        <v>24</v>
      </c>
      <c r="E2513" s="3">
        <v>54833.189463447598</v>
      </c>
      <c r="F2513" s="3">
        <v>38</v>
      </c>
      <c r="G2513" s="3">
        <v>931.14693390999696</v>
      </c>
      <c r="H2513" s="3">
        <v>9</v>
      </c>
      <c r="I2513" s="3">
        <v>376.81104885400703</v>
      </c>
      <c r="J2513" s="3">
        <v>26</v>
      </c>
      <c r="K2513" s="3">
        <v>889.42859607180299</v>
      </c>
      <c r="L2513" s="3">
        <v>3</v>
      </c>
      <c r="M2513" s="3">
        <v>9</v>
      </c>
      <c r="N2513" s="3">
        <v>9</v>
      </c>
      <c r="O2513" s="3">
        <v>718</v>
      </c>
      <c r="P2513" s="3">
        <v>0</v>
      </c>
      <c r="Q2513" s="3">
        <v>3225.3937575230798</v>
      </c>
      <c r="R2513" s="3">
        <v>4</v>
      </c>
      <c r="S2513" s="3">
        <v>0</v>
      </c>
      <c r="T2513" s="3">
        <v>0</v>
      </c>
      <c r="U2513" s="3">
        <v>2487.6167768812602</v>
      </c>
      <c r="V2513" s="3">
        <v>1</v>
      </c>
    </row>
    <row r="2514" spans="1:22" ht="21.75" customHeight="1" x14ac:dyDescent="0.3">
      <c r="A2514" s="3" t="s">
        <v>2540</v>
      </c>
      <c r="B2514" s="3">
        <v>21</v>
      </c>
      <c r="C2514" s="3" t="s">
        <v>23</v>
      </c>
      <c r="D2514" s="3" t="s">
        <v>33</v>
      </c>
      <c r="E2514" s="3">
        <v>60248.105112655401</v>
      </c>
      <c r="F2514" s="3">
        <v>69</v>
      </c>
      <c r="G2514" s="3">
        <v>923.32605472555099</v>
      </c>
      <c r="H2514" s="3">
        <v>5</v>
      </c>
      <c r="I2514" s="3">
        <v>1020.40155344162</v>
      </c>
      <c r="J2514" s="3">
        <v>4</v>
      </c>
      <c r="K2514" s="3">
        <v>533.98403891172802</v>
      </c>
      <c r="L2514" s="3">
        <v>20</v>
      </c>
      <c r="M2514" s="3">
        <v>15</v>
      </c>
      <c r="N2514" s="3">
        <v>3</v>
      </c>
      <c r="O2514" s="3">
        <v>737</v>
      </c>
      <c r="P2514" s="3">
        <v>0</v>
      </c>
      <c r="Q2514" s="3">
        <v>25078.334214291299</v>
      </c>
      <c r="R2514" s="3">
        <v>4</v>
      </c>
      <c r="S2514" s="3">
        <v>0</v>
      </c>
      <c r="T2514" s="3">
        <v>0</v>
      </c>
      <c r="U2514" s="3">
        <v>14268.3385431962</v>
      </c>
      <c r="V2514" s="3">
        <v>1</v>
      </c>
    </row>
    <row r="2515" spans="1:22" ht="21.75" customHeight="1" x14ac:dyDescent="0.3">
      <c r="A2515" s="3" t="s">
        <v>2541</v>
      </c>
      <c r="B2515" s="3">
        <v>42</v>
      </c>
      <c r="C2515" s="3" t="s">
        <v>28</v>
      </c>
      <c r="D2515" s="3" t="s">
        <v>33</v>
      </c>
      <c r="E2515" s="3">
        <v>50948.099776673902</v>
      </c>
      <c r="F2515" s="3">
        <v>135</v>
      </c>
      <c r="G2515" s="3">
        <v>38.564798086716799</v>
      </c>
      <c r="H2515" s="3">
        <v>2</v>
      </c>
      <c r="I2515" s="3">
        <v>768.35156476364705</v>
      </c>
      <c r="J2515" s="3">
        <v>16</v>
      </c>
      <c r="K2515" s="3">
        <v>244.29202026346999</v>
      </c>
      <c r="L2515" s="3">
        <v>64</v>
      </c>
      <c r="M2515" s="3">
        <v>10</v>
      </c>
      <c r="N2515" s="3">
        <v>8</v>
      </c>
      <c r="O2515" s="3">
        <v>429</v>
      </c>
      <c r="P2515" s="3">
        <v>0</v>
      </c>
      <c r="Q2515" s="3">
        <v>12620.394133395999</v>
      </c>
      <c r="R2515" s="3">
        <v>0</v>
      </c>
      <c r="S2515" s="3">
        <v>0</v>
      </c>
      <c r="T2515" s="3">
        <v>0</v>
      </c>
      <c r="U2515" s="3">
        <v>8685.6555642726107</v>
      </c>
      <c r="V2515" s="3">
        <v>1</v>
      </c>
    </row>
    <row r="2516" spans="1:22" ht="21.75" customHeight="1" x14ac:dyDescent="0.3">
      <c r="A2516" s="3" t="s">
        <v>2542</v>
      </c>
      <c r="B2516" s="3">
        <v>63</v>
      </c>
      <c r="C2516" s="3" t="s">
        <v>23</v>
      </c>
      <c r="D2516" s="3" t="s">
        <v>26</v>
      </c>
      <c r="E2516" s="3">
        <v>60724.390557494</v>
      </c>
      <c r="F2516" s="3">
        <v>27</v>
      </c>
      <c r="G2516" s="3">
        <v>2135.5748955839199</v>
      </c>
      <c r="H2516" s="3">
        <v>8</v>
      </c>
      <c r="I2516" s="3">
        <v>836.79238378565401</v>
      </c>
      <c r="J2516" s="3">
        <v>36</v>
      </c>
      <c r="K2516" s="3">
        <v>652.06823635410501</v>
      </c>
      <c r="L2516" s="3">
        <v>68</v>
      </c>
      <c r="M2516" s="3">
        <v>18</v>
      </c>
      <c r="N2516" s="3">
        <v>1</v>
      </c>
      <c r="O2516" s="3">
        <v>880</v>
      </c>
      <c r="P2516" s="3">
        <v>3</v>
      </c>
      <c r="Q2516" s="3">
        <v>8585.6117921368295</v>
      </c>
      <c r="R2516" s="3">
        <v>6</v>
      </c>
      <c r="S2516" s="3">
        <v>0</v>
      </c>
      <c r="T2516" s="3">
        <v>0</v>
      </c>
      <c r="U2516" s="3">
        <v>10966.4754368719</v>
      </c>
      <c r="V2516" s="3">
        <v>1</v>
      </c>
    </row>
    <row r="2517" spans="1:22" ht="21.75" customHeight="1" x14ac:dyDescent="0.3">
      <c r="A2517" s="3" t="s">
        <v>2543</v>
      </c>
      <c r="B2517" s="3">
        <v>21</v>
      </c>
      <c r="C2517" s="3" t="s">
        <v>28</v>
      </c>
      <c r="D2517" s="3" t="s">
        <v>33</v>
      </c>
      <c r="E2517" s="3">
        <v>29637.3021189793</v>
      </c>
      <c r="F2517" s="3">
        <v>225</v>
      </c>
      <c r="G2517" s="3">
        <v>1469.41444245205</v>
      </c>
      <c r="H2517" s="3">
        <v>0</v>
      </c>
      <c r="I2517" s="3">
        <v>1045.1152097121701</v>
      </c>
      <c r="J2517" s="3">
        <v>23</v>
      </c>
      <c r="K2517" s="3">
        <v>236.713390687931</v>
      </c>
      <c r="L2517" s="3">
        <v>9</v>
      </c>
      <c r="M2517" s="3">
        <v>19</v>
      </c>
      <c r="N2517" s="3">
        <v>8</v>
      </c>
      <c r="O2517" s="3">
        <v>507</v>
      </c>
      <c r="P2517" s="3">
        <v>0</v>
      </c>
      <c r="Q2517" s="3">
        <v>11995.323972903399</v>
      </c>
      <c r="R2517" s="3">
        <v>1</v>
      </c>
      <c r="S2517" s="3">
        <v>0</v>
      </c>
      <c r="T2517" s="3">
        <v>0</v>
      </c>
      <c r="U2517" s="3">
        <v>500</v>
      </c>
      <c r="V2517" s="3">
        <v>1</v>
      </c>
    </row>
    <row r="2518" spans="1:22" ht="21.75" customHeight="1" x14ac:dyDescent="0.3">
      <c r="A2518" s="3" t="s">
        <v>2544</v>
      </c>
      <c r="B2518" s="3">
        <v>57</v>
      </c>
      <c r="C2518" s="3" t="s">
        <v>31</v>
      </c>
      <c r="D2518" s="3" t="s">
        <v>24</v>
      </c>
      <c r="E2518" s="3">
        <v>32992.344098676404</v>
      </c>
      <c r="F2518" s="3">
        <v>13</v>
      </c>
      <c r="G2518" s="3">
        <v>2011.65034468355</v>
      </c>
      <c r="H2518" s="3">
        <v>2</v>
      </c>
      <c r="I2518" s="3">
        <v>475.71668178067301</v>
      </c>
      <c r="J2518" s="3">
        <v>30</v>
      </c>
      <c r="K2518" s="3">
        <v>748.01952012187996</v>
      </c>
      <c r="L2518" s="3">
        <v>49</v>
      </c>
      <c r="M2518" s="3">
        <v>12</v>
      </c>
      <c r="N2518" s="3">
        <v>7</v>
      </c>
      <c r="O2518" s="3">
        <v>498</v>
      </c>
      <c r="P2518" s="3">
        <v>3</v>
      </c>
      <c r="Q2518" s="3">
        <v>2562.53352704089</v>
      </c>
      <c r="R2518" s="3">
        <v>7</v>
      </c>
      <c r="S2518" s="3">
        <v>0</v>
      </c>
      <c r="T2518" s="3">
        <v>0</v>
      </c>
      <c r="U2518" s="3">
        <v>10835.251551884699</v>
      </c>
      <c r="V2518" s="3">
        <v>1</v>
      </c>
    </row>
    <row r="2519" spans="1:22" ht="21.75" customHeight="1" x14ac:dyDescent="0.3">
      <c r="A2519" s="3" t="s">
        <v>2545</v>
      </c>
      <c r="B2519" s="3">
        <v>36</v>
      </c>
      <c r="C2519" s="3" t="s">
        <v>28</v>
      </c>
      <c r="D2519" s="3" t="s">
        <v>33</v>
      </c>
      <c r="E2519" s="3">
        <v>52231.2427851061</v>
      </c>
      <c r="F2519" s="3">
        <v>202</v>
      </c>
      <c r="G2519" s="3">
        <v>2856.94151084544</v>
      </c>
      <c r="H2519" s="3">
        <v>0</v>
      </c>
      <c r="I2519" s="3">
        <v>929.236955172835</v>
      </c>
      <c r="J2519" s="3">
        <v>34</v>
      </c>
      <c r="K2519" s="3">
        <v>698.36576144504602</v>
      </c>
      <c r="L2519" s="3">
        <v>9</v>
      </c>
      <c r="M2519" s="3">
        <v>14</v>
      </c>
      <c r="N2519" s="3">
        <v>5</v>
      </c>
      <c r="O2519" s="3">
        <v>543</v>
      </c>
      <c r="P2519" s="3">
        <v>4</v>
      </c>
      <c r="Q2519" s="3">
        <v>18528.511922089099</v>
      </c>
      <c r="R2519" s="3">
        <v>0</v>
      </c>
      <c r="S2519" s="3">
        <v>0</v>
      </c>
      <c r="T2519" s="3">
        <v>0</v>
      </c>
      <c r="U2519" s="3">
        <v>17821.518971367201</v>
      </c>
      <c r="V2519" s="3">
        <v>1</v>
      </c>
    </row>
    <row r="2520" spans="1:22" ht="21.75" customHeight="1" x14ac:dyDescent="0.3">
      <c r="A2520" s="3" t="s">
        <v>2546</v>
      </c>
      <c r="B2520" s="3">
        <v>54</v>
      </c>
      <c r="C2520" s="3" t="s">
        <v>31</v>
      </c>
      <c r="D2520" s="3" t="s">
        <v>33</v>
      </c>
      <c r="E2520" s="3">
        <v>81645.248493118794</v>
      </c>
      <c r="F2520" s="3">
        <v>220</v>
      </c>
      <c r="G2520" s="3">
        <v>822.66555902457696</v>
      </c>
      <c r="H2520" s="3">
        <v>6</v>
      </c>
      <c r="I2520" s="3">
        <v>893.66736839693306</v>
      </c>
      <c r="J2520" s="3">
        <v>40</v>
      </c>
      <c r="K2520" s="3">
        <v>574.06240592275105</v>
      </c>
      <c r="L2520" s="3">
        <v>15</v>
      </c>
      <c r="M2520" s="3">
        <v>9</v>
      </c>
      <c r="N2520" s="3">
        <v>4</v>
      </c>
      <c r="O2520" s="3">
        <v>660</v>
      </c>
      <c r="P2520" s="3">
        <v>4</v>
      </c>
      <c r="Q2520" s="3">
        <v>13564.3778636801</v>
      </c>
      <c r="R2520" s="3">
        <v>7</v>
      </c>
      <c r="S2520" s="3">
        <v>0</v>
      </c>
      <c r="T2520" s="3">
        <v>0</v>
      </c>
      <c r="U2520" s="3">
        <v>8747.6446096752898</v>
      </c>
      <c r="V2520" s="3">
        <v>1</v>
      </c>
    </row>
    <row r="2521" spans="1:22" ht="21.75" customHeight="1" x14ac:dyDescent="0.3">
      <c r="A2521" s="3" t="s">
        <v>2547</v>
      </c>
      <c r="B2521" s="3">
        <v>53</v>
      </c>
      <c r="C2521" s="3" t="s">
        <v>23</v>
      </c>
      <c r="D2521" s="3" t="s">
        <v>33</v>
      </c>
      <c r="E2521" s="3">
        <v>60092.251881620898</v>
      </c>
      <c r="F2521" s="3">
        <v>68</v>
      </c>
      <c r="G2521" s="3">
        <v>701.62687228566301</v>
      </c>
      <c r="H2521" s="3">
        <v>1</v>
      </c>
      <c r="I2521" s="3">
        <v>735.32670857502205</v>
      </c>
      <c r="J2521" s="3">
        <v>40</v>
      </c>
      <c r="K2521" s="3">
        <v>688.75144035535504</v>
      </c>
      <c r="L2521" s="3">
        <v>37</v>
      </c>
      <c r="M2521" s="3">
        <v>3</v>
      </c>
      <c r="N2521" s="3">
        <v>2</v>
      </c>
      <c r="O2521" s="3">
        <v>387</v>
      </c>
      <c r="P2521" s="3">
        <v>4</v>
      </c>
      <c r="Q2521" s="3">
        <v>10509.886720011</v>
      </c>
      <c r="R2521" s="3">
        <v>7</v>
      </c>
      <c r="S2521" s="3">
        <v>0</v>
      </c>
      <c r="T2521" s="3">
        <v>0</v>
      </c>
      <c r="U2521" s="3">
        <v>19483.8468012374</v>
      </c>
      <c r="V2521" s="3">
        <v>1</v>
      </c>
    </row>
    <row r="2522" spans="1:22" ht="21.75" customHeight="1" x14ac:dyDescent="0.3">
      <c r="A2522" s="3" t="s">
        <v>2548</v>
      </c>
      <c r="B2522" s="3">
        <v>42</v>
      </c>
      <c r="C2522" s="3" t="s">
        <v>28</v>
      </c>
      <c r="D2522" s="3" t="s">
        <v>26</v>
      </c>
      <c r="E2522" s="3">
        <v>60929.671815396403</v>
      </c>
      <c r="F2522" s="3">
        <v>158</v>
      </c>
      <c r="G2522" s="3">
        <v>870.29552591283596</v>
      </c>
      <c r="H2522" s="3">
        <v>10</v>
      </c>
      <c r="I2522" s="3">
        <v>475.134829732762</v>
      </c>
      <c r="J2522" s="3">
        <v>3</v>
      </c>
      <c r="K2522" s="3">
        <v>793.35058207397606</v>
      </c>
      <c r="L2522" s="3">
        <v>66</v>
      </c>
      <c r="M2522" s="3">
        <v>18</v>
      </c>
      <c r="N2522" s="3">
        <v>0</v>
      </c>
      <c r="O2522" s="3">
        <v>860</v>
      </c>
      <c r="P2522" s="3">
        <v>4</v>
      </c>
      <c r="Q2522" s="3">
        <v>11991.421070423799</v>
      </c>
      <c r="R2522" s="3">
        <v>5</v>
      </c>
      <c r="S2522" s="3">
        <v>0</v>
      </c>
      <c r="T2522" s="3">
        <v>0</v>
      </c>
      <c r="U2522" s="3">
        <v>500</v>
      </c>
      <c r="V2522" s="3">
        <v>1</v>
      </c>
    </row>
    <row r="2523" spans="1:22" ht="21.75" customHeight="1" x14ac:dyDescent="0.3">
      <c r="A2523" s="3" t="s">
        <v>2549</v>
      </c>
      <c r="B2523" s="3">
        <v>49</v>
      </c>
      <c r="C2523" s="3" t="s">
        <v>31</v>
      </c>
      <c r="D2523" s="3" t="s">
        <v>26</v>
      </c>
      <c r="E2523" s="3">
        <v>30673.823079789501</v>
      </c>
      <c r="F2523" s="3">
        <v>62</v>
      </c>
      <c r="G2523" s="3">
        <v>10</v>
      </c>
      <c r="H2523" s="3">
        <v>10</v>
      </c>
      <c r="I2523" s="3">
        <v>1008.3334274193101</v>
      </c>
      <c r="J2523" s="3">
        <v>19</v>
      </c>
      <c r="K2523" s="3">
        <v>493.18362146376501</v>
      </c>
      <c r="L2523" s="3">
        <v>19</v>
      </c>
      <c r="M2523" s="3">
        <v>14</v>
      </c>
      <c r="N2523" s="3">
        <v>5</v>
      </c>
      <c r="O2523" s="3">
        <v>325</v>
      </c>
      <c r="P2523" s="3">
        <v>1</v>
      </c>
      <c r="Q2523" s="3">
        <v>6673.2236050845704</v>
      </c>
      <c r="R2523" s="3">
        <v>5</v>
      </c>
      <c r="S2523" s="3">
        <v>0</v>
      </c>
      <c r="T2523" s="3">
        <v>0</v>
      </c>
      <c r="U2523" s="3">
        <v>3624.57100305212</v>
      </c>
      <c r="V2523" s="3">
        <v>1</v>
      </c>
    </row>
    <row r="2524" spans="1:22" ht="21.75" customHeight="1" x14ac:dyDescent="0.3">
      <c r="A2524" s="3" t="s">
        <v>2550</v>
      </c>
      <c r="B2524" s="3">
        <v>27</v>
      </c>
      <c r="C2524" s="3" t="s">
        <v>23</v>
      </c>
      <c r="D2524" s="3" t="s">
        <v>24</v>
      </c>
      <c r="E2524" s="3">
        <v>57603.291490974603</v>
      </c>
      <c r="F2524" s="3">
        <v>140</v>
      </c>
      <c r="G2524" s="3">
        <v>1345.43199924127</v>
      </c>
      <c r="H2524" s="3">
        <v>11</v>
      </c>
      <c r="I2524" s="3">
        <v>1046.2090905467601</v>
      </c>
      <c r="J2524" s="3">
        <v>42</v>
      </c>
      <c r="K2524" s="3">
        <v>542.67424541011997</v>
      </c>
      <c r="L2524" s="3">
        <v>68</v>
      </c>
      <c r="M2524" s="3">
        <v>5</v>
      </c>
      <c r="N2524" s="3">
        <v>9</v>
      </c>
      <c r="O2524" s="3">
        <v>523</v>
      </c>
      <c r="P2524" s="3">
        <v>1</v>
      </c>
      <c r="Q2524" s="3">
        <v>18814.223984438901</v>
      </c>
      <c r="R2524" s="3">
        <v>6</v>
      </c>
      <c r="S2524" s="3">
        <v>0</v>
      </c>
      <c r="T2524" s="3">
        <v>0</v>
      </c>
      <c r="U2524" s="3">
        <v>9886.7063504788894</v>
      </c>
      <c r="V2524" s="3">
        <v>1</v>
      </c>
    </row>
    <row r="2525" spans="1:22" ht="21.75" customHeight="1" x14ac:dyDescent="0.3">
      <c r="A2525" s="3" t="s">
        <v>2551</v>
      </c>
      <c r="B2525" s="3">
        <v>41</v>
      </c>
      <c r="C2525" s="3" t="s">
        <v>23</v>
      </c>
      <c r="D2525" s="3" t="s">
        <v>26</v>
      </c>
      <c r="E2525" s="3">
        <v>28721.313521567601</v>
      </c>
      <c r="F2525" s="3">
        <v>52</v>
      </c>
      <c r="G2525" s="3">
        <v>2207.35969353154</v>
      </c>
      <c r="H2525" s="3">
        <v>3</v>
      </c>
      <c r="I2525" s="3">
        <v>839.76070909225905</v>
      </c>
      <c r="J2525" s="3">
        <v>16</v>
      </c>
      <c r="K2525" s="3">
        <v>560.56021134723505</v>
      </c>
      <c r="L2525" s="3">
        <v>69</v>
      </c>
      <c r="M2525" s="3">
        <v>16</v>
      </c>
      <c r="N2525" s="3">
        <v>4</v>
      </c>
      <c r="O2525" s="3">
        <v>790</v>
      </c>
      <c r="P2525" s="3">
        <v>4</v>
      </c>
      <c r="Q2525" s="3">
        <v>8079.5074525499103</v>
      </c>
      <c r="R2525" s="3">
        <v>3</v>
      </c>
      <c r="S2525" s="3">
        <v>0</v>
      </c>
      <c r="T2525" s="3">
        <v>0</v>
      </c>
      <c r="U2525" s="3">
        <v>3633.1568388730402</v>
      </c>
      <c r="V2525" s="3">
        <v>0</v>
      </c>
    </row>
    <row r="2526" spans="1:22" ht="21.75" customHeight="1" x14ac:dyDescent="0.3">
      <c r="A2526" s="3" t="s">
        <v>2552</v>
      </c>
      <c r="B2526" s="3">
        <v>63</v>
      </c>
      <c r="C2526" s="3" t="s">
        <v>28</v>
      </c>
      <c r="D2526" s="3" t="s">
        <v>33</v>
      </c>
      <c r="E2526" s="3">
        <v>81819.632443283801</v>
      </c>
      <c r="F2526" s="3">
        <v>169</v>
      </c>
      <c r="G2526" s="3">
        <v>1539.2296910247601</v>
      </c>
      <c r="H2526" s="3">
        <v>3</v>
      </c>
      <c r="I2526" s="3">
        <v>425.39415449987399</v>
      </c>
      <c r="J2526" s="3">
        <v>45</v>
      </c>
      <c r="K2526" s="3">
        <v>316.79104581714103</v>
      </c>
      <c r="L2526" s="3">
        <v>24</v>
      </c>
      <c r="M2526" s="3">
        <v>12</v>
      </c>
      <c r="N2526" s="3">
        <v>7</v>
      </c>
      <c r="O2526" s="3">
        <v>582</v>
      </c>
      <c r="P2526" s="3">
        <v>5</v>
      </c>
      <c r="Q2526" s="3">
        <v>8663.4735679957994</v>
      </c>
      <c r="R2526" s="3">
        <v>3</v>
      </c>
      <c r="S2526" s="3">
        <v>0</v>
      </c>
      <c r="T2526" s="3">
        <v>0</v>
      </c>
      <c r="U2526" s="3">
        <v>17698.366360847602</v>
      </c>
      <c r="V2526" s="3">
        <v>0</v>
      </c>
    </row>
    <row r="2527" spans="1:22" ht="21.75" customHeight="1" x14ac:dyDescent="0.3">
      <c r="A2527" s="3" t="s">
        <v>2553</v>
      </c>
      <c r="B2527" s="3">
        <v>55</v>
      </c>
      <c r="C2527" s="3" t="s">
        <v>23</v>
      </c>
      <c r="D2527" s="3" t="s">
        <v>26</v>
      </c>
      <c r="E2527" s="3">
        <v>31785.3084314593</v>
      </c>
      <c r="F2527" s="3">
        <v>167</v>
      </c>
      <c r="G2527" s="3">
        <v>243.26913948240701</v>
      </c>
      <c r="H2527" s="3">
        <v>7</v>
      </c>
      <c r="I2527" s="3">
        <v>615.39283847609101</v>
      </c>
      <c r="J2527" s="3">
        <v>9</v>
      </c>
      <c r="K2527" s="3">
        <v>355.955882285813</v>
      </c>
      <c r="L2527" s="3">
        <v>53</v>
      </c>
      <c r="M2527" s="3">
        <v>19</v>
      </c>
      <c r="N2527" s="3">
        <v>0</v>
      </c>
      <c r="O2527" s="3">
        <v>810</v>
      </c>
      <c r="P2527" s="3">
        <v>4</v>
      </c>
      <c r="Q2527" s="3">
        <v>13193.153533549799</v>
      </c>
      <c r="R2527" s="3">
        <v>4</v>
      </c>
      <c r="S2527" s="3">
        <v>0</v>
      </c>
      <c r="T2527" s="3">
        <v>0</v>
      </c>
      <c r="U2527" s="3">
        <v>3190.8518422218999</v>
      </c>
      <c r="V2527" s="3">
        <v>1</v>
      </c>
    </row>
    <row r="2528" spans="1:22" ht="21.75" customHeight="1" x14ac:dyDescent="0.3">
      <c r="A2528" s="3" t="s">
        <v>2554</v>
      </c>
      <c r="B2528" s="3">
        <v>24</v>
      </c>
      <c r="C2528" s="3" t="s">
        <v>31</v>
      </c>
      <c r="D2528" s="3" t="s">
        <v>33</v>
      </c>
      <c r="E2528" s="3">
        <v>35663.348867029497</v>
      </c>
      <c r="F2528" s="3">
        <v>65</v>
      </c>
      <c r="G2528" s="3">
        <v>1214.49228020907</v>
      </c>
      <c r="H2528" s="3">
        <v>10</v>
      </c>
      <c r="I2528" s="3">
        <v>778.88354715297703</v>
      </c>
      <c r="J2528" s="3">
        <v>36</v>
      </c>
      <c r="K2528" s="3">
        <v>514.43919810048601</v>
      </c>
      <c r="L2528" s="3">
        <v>11</v>
      </c>
      <c r="M2528" s="3">
        <v>16</v>
      </c>
      <c r="N2528" s="3">
        <v>9</v>
      </c>
      <c r="O2528" s="3">
        <v>468</v>
      </c>
      <c r="P2528" s="3">
        <v>2</v>
      </c>
      <c r="Q2528" s="3">
        <v>0</v>
      </c>
      <c r="R2528" s="3">
        <v>4</v>
      </c>
      <c r="S2528" s="3">
        <v>0</v>
      </c>
      <c r="T2528" s="3">
        <v>0</v>
      </c>
      <c r="U2528" s="3">
        <v>11350.4643041867</v>
      </c>
      <c r="V2528" s="3">
        <v>1</v>
      </c>
    </row>
    <row r="2529" spans="1:22" ht="21.75" customHeight="1" x14ac:dyDescent="0.3">
      <c r="A2529" s="3" t="s">
        <v>2555</v>
      </c>
      <c r="B2529" s="3">
        <v>32</v>
      </c>
      <c r="C2529" s="3" t="s">
        <v>23</v>
      </c>
      <c r="D2529" s="3" t="s">
        <v>26</v>
      </c>
      <c r="E2529" s="3">
        <v>23484.638424837001</v>
      </c>
      <c r="F2529" s="3">
        <v>191</v>
      </c>
      <c r="G2529" s="3">
        <v>1600.1367425214601</v>
      </c>
      <c r="H2529" s="3">
        <v>3</v>
      </c>
      <c r="I2529" s="3">
        <v>1040.9730924937301</v>
      </c>
      <c r="J2529" s="3">
        <v>20</v>
      </c>
      <c r="K2529" s="3">
        <v>498.50624842307502</v>
      </c>
      <c r="L2529" s="3">
        <v>64</v>
      </c>
      <c r="M2529" s="3">
        <v>14</v>
      </c>
      <c r="N2529" s="3">
        <v>0</v>
      </c>
      <c r="O2529" s="3">
        <v>638</v>
      </c>
      <c r="P2529" s="3">
        <v>0</v>
      </c>
      <c r="Q2529" s="3">
        <v>15304.4195227078</v>
      </c>
      <c r="R2529" s="3">
        <v>5</v>
      </c>
      <c r="S2529" s="3">
        <v>1</v>
      </c>
      <c r="T2529" s="3">
        <v>0</v>
      </c>
      <c r="U2529" s="3">
        <v>4836.8816590739398</v>
      </c>
      <c r="V2529" s="3">
        <v>1</v>
      </c>
    </row>
    <row r="2530" spans="1:22" ht="21.75" customHeight="1" x14ac:dyDescent="0.3">
      <c r="A2530" s="3" t="s">
        <v>2556</v>
      </c>
      <c r="B2530" s="3">
        <v>48</v>
      </c>
      <c r="C2530" s="3" t="s">
        <v>23</v>
      </c>
      <c r="D2530" s="3" t="s">
        <v>26</v>
      </c>
      <c r="E2530" s="3">
        <v>51544.693752015097</v>
      </c>
      <c r="F2530" s="3">
        <v>233</v>
      </c>
      <c r="G2530" s="3">
        <v>2270.0088415769301</v>
      </c>
      <c r="H2530" s="3">
        <v>2</v>
      </c>
      <c r="I2530" s="3">
        <v>245.77870961040901</v>
      </c>
      <c r="J2530" s="3">
        <v>20</v>
      </c>
      <c r="K2530" s="3">
        <v>563.55934025672002</v>
      </c>
      <c r="L2530" s="3">
        <v>53</v>
      </c>
      <c r="M2530" s="3">
        <v>6</v>
      </c>
      <c r="N2530" s="3">
        <v>6</v>
      </c>
      <c r="O2530" s="3">
        <v>689</v>
      </c>
      <c r="P2530" s="3">
        <v>5</v>
      </c>
      <c r="Q2530" s="3">
        <v>11830.388986735499</v>
      </c>
      <c r="R2530" s="3">
        <v>1</v>
      </c>
      <c r="S2530" s="3">
        <v>0</v>
      </c>
      <c r="T2530" s="3">
        <v>0</v>
      </c>
      <c r="U2530" s="3">
        <v>500</v>
      </c>
      <c r="V2530" s="3">
        <v>0</v>
      </c>
    </row>
    <row r="2531" spans="1:22" ht="21.75" customHeight="1" x14ac:dyDescent="0.3">
      <c r="A2531" s="3" t="s">
        <v>2557</v>
      </c>
      <c r="B2531" s="3">
        <v>50</v>
      </c>
      <c r="C2531" s="3" t="s">
        <v>31</v>
      </c>
      <c r="D2531" s="3" t="s">
        <v>26</v>
      </c>
      <c r="E2531" s="3">
        <v>50788.249661536</v>
      </c>
      <c r="F2531" s="3">
        <v>215</v>
      </c>
      <c r="G2531" s="3">
        <v>2137.17484236991</v>
      </c>
      <c r="H2531" s="3">
        <v>9</v>
      </c>
      <c r="I2531" s="3">
        <v>602.66878749346802</v>
      </c>
      <c r="J2531" s="3">
        <v>48</v>
      </c>
      <c r="K2531" s="3">
        <v>376.61744348993102</v>
      </c>
      <c r="L2531" s="3">
        <v>66</v>
      </c>
      <c r="M2531" s="3">
        <v>10</v>
      </c>
      <c r="N2531" s="3">
        <v>7</v>
      </c>
      <c r="O2531" s="3">
        <v>510</v>
      </c>
      <c r="P2531" s="3">
        <v>2</v>
      </c>
      <c r="Q2531" s="3">
        <v>15191.148381938399</v>
      </c>
      <c r="R2531" s="3">
        <v>1</v>
      </c>
      <c r="S2531" s="3">
        <v>0</v>
      </c>
      <c r="T2531" s="3">
        <v>0</v>
      </c>
      <c r="U2531" s="3">
        <v>7338.1340239282499</v>
      </c>
      <c r="V2531" s="3">
        <v>1</v>
      </c>
    </row>
    <row r="2532" spans="1:22" ht="21.75" customHeight="1" x14ac:dyDescent="0.3">
      <c r="A2532" s="3" t="s">
        <v>2558</v>
      </c>
      <c r="B2532" s="3">
        <v>66</v>
      </c>
      <c r="C2532" s="3" t="s">
        <v>23</v>
      </c>
      <c r="D2532" s="3" t="s">
        <v>33</v>
      </c>
      <c r="E2532" s="3">
        <v>77238.339461180803</v>
      </c>
      <c r="F2532" s="3">
        <v>94</v>
      </c>
      <c r="G2532" s="3">
        <v>1223.61572856152</v>
      </c>
      <c r="H2532" s="3">
        <v>11</v>
      </c>
      <c r="I2532" s="3">
        <v>659.06460402022901</v>
      </c>
      <c r="J2532" s="3">
        <v>15</v>
      </c>
      <c r="K2532" s="3">
        <v>131.91726117833801</v>
      </c>
      <c r="L2532" s="3">
        <v>20</v>
      </c>
      <c r="M2532" s="3">
        <v>17</v>
      </c>
      <c r="N2532" s="3">
        <v>9</v>
      </c>
      <c r="O2532" s="3">
        <v>406</v>
      </c>
      <c r="P2532" s="3">
        <v>2</v>
      </c>
      <c r="Q2532" s="3">
        <v>10551.4680618162</v>
      </c>
      <c r="R2532" s="3">
        <v>2</v>
      </c>
      <c r="S2532" s="3">
        <v>1</v>
      </c>
      <c r="T2532" s="3">
        <v>0</v>
      </c>
      <c r="U2532" s="3">
        <v>6417.67250869093</v>
      </c>
      <c r="V2532" s="3">
        <v>1</v>
      </c>
    </row>
    <row r="2533" spans="1:22" ht="21.75" customHeight="1" x14ac:dyDescent="0.3">
      <c r="A2533" s="3" t="s">
        <v>2559</v>
      </c>
      <c r="B2533" s="3">
        <v>35</v>
      </c>
      <c r="C2533" s="3" t="s">
        <v>23</v>
      </c>
      <c r="D2533" s="3" t="s">
        <v>26</v>
      </c>
      <c r="E2533" s="3">
        <v>63975.468535491797</v>
      </c>
      <c r="F2533" s="3">
        <v>40</v>
      </c>
      <c r="G2533" s="3">
        <v>1222.2017254571599</v>
      </c>
      <c r="H2533" s="3">
        <v>2</v>
      </c>
      <c r="I2533" s="3">
        <v>770.87244720894</v>
      </c>
      <c r="J2533" s="3">
        <v>32</v>
      </c>
      <c r="K2533" s="3">
        <v>867.49001879378795</v>
      </c>
      <c r="L2533" s="3">
        <v>4</v>
      </c>
      <c r="M2533" s="3">
        <v>19</v>
      </c>
      <c r="N2533" s="3">
        <v>0</v>
      </c>
      <c r="O2533" s="3">
        <v>616</v>
      </c>
      <c r="P2533" s="3">
        <v>2</v>
      </c>
      <c r="Q2533" s="3">
        <v>6947.1163702861904</v>
      </c>
      <c r="R2533" s="3">
        <v>3</v>
      </c>
      <c r="S2533" s="3">
        <v>0</v>
      </c>
      <c r="T2533" s="3">
        <v>0</v>
      </c>
      <c r="U2533" s="3">
        <v>9794.8210051333608</v>
      </c>
      <c r="V2533" s="3">
        <v>0</v>
      </c>
    </row>
    <row r="2534" spans="1:22" ht="21.75" customHeight="1" x14ac:dyDescent="0.3">
      <c r="A2534" s="3" t="s">
        <v>2560</v>
      </c>
      <c r="B2534" s="3">
        <v>61</v>
      </c>
      <c r="C2534" s="3" t="s">
        <v>23</v>
      </c>
      <c r="D2534" s="3" t="s">
        <v>33</v>
      </c>
      <c r="E2534" s="3">
        <v>35766.199161409102</v>
      </c>
      <c r="F2534" s="3">
        <v>122</v>
      </c>
      <c r="G2534" s="3">
        <v>1975.3045127316</v>
      </c>
      <c r="H2534" s="3">
        <v>4</v>
      </c>
      <c r="I2534" s="3">
        <v>344.53615059130402</v>
      </c>
      <c r="J2534" s="3">
        <v>9</v>
      </c>
      <c r="K2534" s="3">
        <v>151.635561094135</v>
      </c>
      <c r="L2534" s="3">
        <v>57</v>
      </c>
      <c r="M2534" s="3">
        <v>18</v>
      </c>
      <c r="N2534" s="3">
        <v>8</v>
      </c>
      <c r="O2534" s="3">
        <v>621</v>
      </c>
      <c r="P2534" s="3">
        <v>2</v>
      </c>
      <c r="Q2534" s="3">
        <v>12686.6456120778</v>
      </c>
      <c r="R2534" s="3">
        <v>6</v>
      </c>
      <c r="S2534" s="3">
        <v>1</v>
      </c>
      <c r="T2534" s="3">
        <v>0</v>
      </c>
      <c r="U2534" s="3">
        <v>11783.4287349475</v>
      </c>
      <c r="V2534" s="3">
        <v>1</v>
      </c>
    </row>
    <row r="2535" spans="1:22" ht="21.75" customHeight="1" x14ac:dyDescent="0.3">
      <c r="A2535" s="3" t="s">
        <v>2561</v>
      </c>
      <c r="B2535" s="3">
        <v>49</v>
      </c>
      <c r="C2535" s="3" t="s">
        <v>23</v>
      </c>
      <c r="D2535" s="3" t="s">
        <v>33</v>
      </c>
      <c r="E2535" s="3">
        <v>65721.119655511095</v>
      </c>
      <c r="F2535" s="3">
        <v>35</v>
      </c>
      <c r="G2535" s="3">
        <v>1025.3576871021901</v>
      </c>
      <c r="H2535" s="3">
        <v>5</v>
      </c>
      <c r="I2535" s="3">
        <v>723.86352756933297</v>
      </c>
      <c r="J2535" s="3">
        <v>43</v>
      </c>
      <c r="K2535" s="3">
        <v>703.40443018224505</v>
      </c>
      <c r="L2535" s="3">
        <v>78</v>
      </c>
      <c r="M2535" s="3">
        <v>7</v>
      </c>
      <c r="N2535" s="3">
        <v>6</v>
      </c>
      <c r="O2535" s="3">
        <v>504</v>
      </c>
      <c r="P2535" s="3">
        <v>5</v>
      </c>
      <c r="Q2535" s="3">
        <v>17956.901869377001</v>
      </c>
      <c r="R2535" s="3">
        <v>3</v>
      </c>
      <c r="S2535" s="3">
        <v>0</v>
      </c>
      <c r="T2535" s="3">
        <v>0</v>
      </c>
      <c r="U2535" s="3">
        <v>4711.6924515435203</v>
      </c>
      <c r="V2535" s="3">
        <v>1</v>
      </c>
    </row>
    <row r="2536" spans="1:22" ht="21.75" customHeight="1" x14ac:dyDescent="0.3">
      <c r="A2536" s="3" t="s">
        <v>2562</v>
      </c>
      <c r="B2536" s="3">
        <v>35</v>
      </c>
      <c r="C2536" s="3" t="s">
        <v>31</v>
      </c>
      <c r="D2536" s="3" t="s">
        <v>24</v>
      </c>
      <c r="E2536" s="3">
        <v>27616.717898166298</v>
      </c>
      <c r="F2536" s="3">
        <v>77</v>
      </c>
      <c r="G2536" s="3">
        <v>2184.2914973280399</v>
      </c>
      <c r="H2536" s="3">
        <v>6</v>
      </c>
      <c r="I2536" s="3">
        <v>691.33075249059402</v>
      </c>
      <c r="J2536" s="3">
        <v>17</v>
      </c>
      <c r="K2536" s="3">
        <v>423.96723890978302</v>
      </c>
      <c r="L2536" s="3">
        <v>3</v>
      </c>
      <c r="M2536" s="3">
        <v>17</v>
      </c>
      <c r="N2536" s="3">
        <v>6</v>
      </c>
      <c r="O2536" s="3">
        <v>523</v>
      </c>
      <c r="P2536" s="3">
        <v>2</v>
      </c>
      <c r="Q2536" s="3">
        <v>8674.2427869701805</v>
      </c>
      <c r="R2536" s="3">
        <v>5</v>
      </c>
      <c r="S2536" s="3">
        <v>0</v>
      </c>
      <c r="T2536" s="3">
        <v>0</v>
      </c>
      <c r="U2536" s="3">
        <v>11865.1585667814</v>
      </c>
      <c r="V2536" s="3">
        <v>1</v>
      </c>
    </row>
    <row r="2537" spans="1:22" ht="21.75" customHeight="1" x14ac:dyDescent="0.3">
      <c r="A2537" s="3" t="s">
        <v>2563</v>
      </c>
      <c r="B2537" s="3">
        <v>31</v>
      </c>
      <c r="C2537" s="3" t="s">
        <v>23</v>
      </c>
      <c r="D2537" s="3" t="s">
        <v>26</v>
      </c>
      <c r="E2537" s="3">
        <v>37069.645301048397</v>
      </c>
      <c r="F2537" s="3">
        <v>47</v>
      </c>
      <c r="G2537" s="3">
        <v>972.80339120532801</v>
      </c>
      <c r="H2537" s="3">
        <v>4</v>
      </c>
      <c r="I2537" s="3">
        <v>436.84284497862001</v>
      </c>
      <c r="J2537" s="3">
        <v>32</v>
      </c>
      <c r="K2537" s="3">
        <v>549.94936520907504</v>
      </c>
      <c r="L2537" s="3">
        <v>18</v>
      </c>
      <c r="M2537" s="3">
        <v>9</v>
      </c>
      <c r="N2537" s="3">
        <v>7</v>
      </c>
      <c r="O2537" s="3">
        <v>342</v>
      </c>
      <c r="P2537" s="3">
        <v>2</v>
      </c>
      <c r="Q2537" s="3">
        <v>16979.9550237041</v>
      </c>
      <c r="R2537" s="3">
        <v>2</v>
      </c>
      <c r="S2537" s="3">
        <v>0</v>
      </c>
      <c r="T2537" s="3">
        <v>0</v>
      </c>
      <c r="U2537" s="3">
        <v>8198.6726627772405</v>
      </c>
      <c r="V2537" s="3">
        <v>1</v>
      </c>
    </row>
    <row r="2538" spans="1:22" ht="21.75" customHeight="1" x14ac:dyDescent="0.3">
      <c r="A2538" s="3" t="s">
        <v>2564</v>
      </c>
      <c r="B2538" s="3">
        <v>36</v>
      </c>
      <c r="C2538" s="3" t="s">
        <v>31</v>
      </c>
      <c r="D2538" s="3" t="s">
        <v>24</v>
      </c>
      <c r="E2538" s="3">
        <v>52132.271877305997</v>
      </c>
      <c r="F2538" s="3">
        <v>174</v>
      </c>
      <c r="G2538" s="3">
        <v>2740.9100866539102</v>
      </c>
      <c r="H2538" s="3">
        <v>6</v>
      </c>
      <c r="I2538" s="3">
        <v>758.71134554096102</v>
      </c>
      <c r="J2538" s="3">
        <v>28</v>
      </c>
      <c r="K2538" s="3">
        <v>665.61559527234999</v>
      </c>
      <c r="L2538" s="3">
        <v>54</v>
      </c>
      <c r="M2538" s="3">
        <v>17</v>
      </c>
      <c r="N2538" s="3">
        <v>7</v>
      </c>
      <c r="O2538" s="3">
        <v>361</v>
      </c>
      <c r="P2538" s="3">
        <v>4</v>
      </c>
      <c r="Q2538" s="3">
        <v>10209.001330561399</v>
      </c>
      <c r="R2538" s="3">
        <v>2</v>
      </c>
      <c r="S2538" s="3">
        <v>0</v>
      </c>
      <c r="T2538" s="3">
        <v>0</v>
      </c>
      <c r="U2538" s="3">
        <v>4178.9914932085603</v>
      </c>
      <c r="V2538" s="3">
        <v>1</v>
      </c>
    </row>
    <row r="2539" spans="1:22" ht="21.75" customHeight="1" x14ac:dyDescent="0.3">
      <c r="A2539" s="3" t="s">
        <v>2565</v>
      </c>
      <c r="B2539" s="3">
        <v>35</v>
      </c>
      <c r="C2539" s="3" t="s">
        <v>23</v>
      </c>
      <c r="D2539" s="3" t="s">
        <v>24</v>
      </c>
      <c r="E2539" s="3">
        <v>29626.045186413201</v>
      </c>
      <c r="F2539" s="3">
        <v>131</v>
      </c>
      <c r="G2539" s="3">
        <v>1688.21804448487</v>
      </c>
      <c r="H2539" s="3">
        <v>3</v>
      </c>
      <c r="I2539" s="3">
        <v>610.59081612507396</v>
      </c>
      <c r="J2539" s="3">
        <v>30</v>
      </c>
      <c r="K2539" s="3">
        <v>385.91148397807802</v>
      </c>
      <c r="L2539" s="3">
        <v>60</v>
      </c>
      <c r="M2539" s="3">
        <v>16</v>
      </c>
      <c r="N2539" s="3">
        <v>0</v>
      </c>
      <c r="O2539" s="3">
        <v>312</v>
      </c>
      <c r="P2539" s="3">
        <v>2</v>
      </c>
      <c r="Q2539" s="3">
        <v>9260.1592554433191</v>
      </c>
      <c r="R2539" s="3">
        <v>3</v>
      </c>
      <c r="S2539" s="3">
        <v>1</v>
      </c>
      <c r="T2539" s="3">
        <v>0</v>
      </c>
      <c r="U2539" s="3">
        <v>4881.9411586488604</v>
      </c>
      <c r="V2539" s="3">
        <v>1</v>
      </c>
    </row>
    <row r="2540" spans="1:22" ht="21.75" customHeight="1" x14ac:dyDescent="0.3">
      <c r="A2540" s="3" t="s">
        <v>2566</v>
      </c>
      <c r="B2540" s="3">
        <v>31</v>
      </c>
      <c r="C2540" s="3" t="s">
        <v>23</v>
      </c>
      <c r="D2540" s="3" t="s">
        <v>33</v>
      </c>
      <c r="E2540" s="3">
        <v>69163.859307346604</v>
      </c>
      <c r="F2540" s="3">
        <v>55</v>
      </c>
      <c r="G2540" s="3">
        <v>10</v>
      </c>
      <c r="H2540" s="3">
        <v>4</v>
      </c>
      <c r="I2540" s="3">
        <v>973.45514987839795</v>
      </c>
      <c r="J2540" s="3">
        <v>23</v>
      </c>
      <c r="K2540" s="3">
        <v>158.075411121836</v>
      </c>
      <c r="L2540" s="3">
        <v>71</v>
      </c>
      <c r="M2540" s="3">
        <v>8</v>
      </c>
      <c r="N2540" s="3">
        <v>3</v>
      </c>
      <c r="O2540" s="3">
        <v>777</v>
      </c>
      <c r="P2540" s="3">
        <v>5</v>
      </c>
      <c r="Q2540" s="3">
        <v>17313.5728979952</v>
      </c>
      <c r="R2540" s="3">
        <v>7</v>
      </c>
      <c r="S2540" s="3">
        <v>0</v>
      </c>
      <c r="T2540" s="3">
        <v>0</v>
      </c>
      <c r="U2540" s="3">
        <v>8103.8869478797697</v>
      </c>
      <c r="V2540" s="3">
        <v>1</v>
      </c>
    </row>
    <row r="2541" spans="1:22" ht="21.75" customHeight="1" x14ac:dyDescent="0.3">
      <c r="A2541" s="3" t="s">
        <v>2567</v>
      </c>
      <c r="B2541" s="3">
        <v>27</v>
      </c>
      <c r="C2541" s="3" t="s">
        <v>23</v>
      </c>
      <c r="D2541" s="3" t="s">
        <v>26</v>
      </c>
      <c r="E2541" s="3">
        <v>91027.631027264404</v>
      </c>
      <c r="F2541" s="3">
        <v>177</v>
      </c>
      <c r="G2541" s="3">
        <v>2012.3519055079601</v>
      </c>
      <c r="H2541" s="3">
        <v>5</v>
      </c>
      <c r="I2541" s="3">
        <v>490.13535364848201</v>
      </c>
      <c r="J2541" s="3">
        <v>11</v>
      </c>
      <c r="K2541" s="3">
        <v>750.00162266304903</v>
      </c>
      <c r="L2541" s="3">
        <v>23</v>
      </c>
      <c r="M2541" s="3">
        <v>2</v>
      </c>
      <c r="N2541" s="3">
        <v>8</v>
      </c>
      <c r="O2541" s="3">
        <v>382</v>
      </c>
      <c r="P2541" s="3">
        <v>1</v>
      </c>
      <c r="Q2541" s="3">
        <v>14078.741848272601</v>
      </c>
      <c r="R2541" s="3">
        <v>6</v>
      </c>
      <c r="S2541" s="3">
        <v>1</v>
      </c>
      <c r="T2541" s="3">
        <v>0</v>
      </c>
      <c r="U2541" s="3">
        <v>10012.5723824667</v>
      </c>
      <c r="V2541" s="3">
        <v>1</v>
      </c>
    </row>
    <row r="2542" spans="1:22" ht="21.75" customHeight="1" x14ac:dyDescent="0.3">
      <c r="A2542" s="3" t="s">
        <v>2568</v>
      </c>
      <c r="B2542" s="3">
        <v>39</v>
      </c>
      <c r="C2542" s="3" t="s">
        <v>23</v>
      </c>
      <c r="D2542" s="3" t="s">
        <v>33</v>
      </c>
      <c r="E2542" s="3">
        <v>44698.602365372499</v>
      </c>
      <c r="F2542" s="3">
        <v>163</v>
      </c>
      <c r="G2542" s="3">
        <v>1703.87273768917</v>
      </c>
      <c r="H2542" s="3">
        <v>8</v>
      </c>
      <c r="I2542" s="3">
        <v>831.44194274495896</v>
      </c>
      <c r="J2542" s="3">
        <v>19</v>
      </c>
      <c r="K2542" s="3">
        <v>667.16480677193397</v>
      </c>
      <c r="L2542" s="3">
        <v>67</v>
      </c>
      <c r="M2542" s="3">
        <v>14</v>
      </c>
      <c r="N2542" s="3">
        <v>2</v>
      </c>
      <c r="O2542" s="3">
        <v>673</v>
      </c>
      <c r="P2542" s="3">
        <v>5</v>
      </c>
      <c r="Q2542" s="3">
        <v>3782.1588592671301</v>
      </c>
      <c r="R2542" s="3">
        <v>4</v>
      </c>
      <c r="S2542" s="3">
        <v>0</v>
      </c>
      <c r="T2542" s="3">
        <v>0</v>
      </c>
      <c r="U2542" s="3">
        <v>7456.8476409818004</v>
      </c>
      <c r="V2542" s="3">
        <v>1</v>
      </c>
    </row>
    <row r="2543" spans="1:22" ht="21.75" customHeight="1" x14ac:dyDescent="0.3">
      <c r="A2543" s="3" t="s">
        <v>2569</v>
      </c>
      <c r="B2543" s="3">
        <v>22</v>
      </c>
      <c r="C2543" s="3" t="s">
        <v>31</v>
      </c>
      <c r="D2543" s="3" t="s">
        <v>33</v>
      </c>
      <c r="E2543" s="3">
        <v>38269.635463558399</v>
      </c>
      <c r="F2543" s="3">
        <v>69</v>
      </c>
      <c r="G2543" s="3">
        <v>1888.9229162768399</v>
      </c>
      <c r="H2543" s="3">
        <v>5</v>
      </c>
      <c r="I2543" s="3">
        <v>517.06390696975598</v>
      </c>
      <c r="J2543" s="3">
        <v>5</v>
      </c>
      <c r="K2543" s="3">
        <v>518.02938992480301</v>
      </c>
      <c r="L2543" s="3">
        <v>18</v>
      </c>
      <c r="M2543" s="3">
        <v>11</v>
      </c>
      <c r="N2543" s="3">
        <v>5</v>
      </c>
      <c r="O2543" s="3">
        <v>888</v>
      </c>
      <c r="P2543" s="3">
        <v>0</v>
      </c>
      <c r="Q2543" s="3">
        <v>10792.9924375434</v>
      </c>
      <c r="R2543" s="3">
        <v>7</v>
      </c>
      <c r="S2543" s="3">
        <v>0</v>
      </c>
      <c r="T2543" s="3">
        <v>0</v>
      </c>
      <c r="U2543" s="3">
        <v>6936.8458486547897</v>
      </c>
      <c r="V2543" s="3">
        <v>1</v>
      </c>
    </row>
    <row r="2544" spans="1:22" ht="21.75" customHeight="1" x14ac:dyDescent="0.3">
      <c r="A2544" s="3" t="s">
        <v>2570</v>
      </c>
      <c r="B2544" s="3">
        <v>35</v>
      </c>
      <c r="C2544" s="3" t="s">
        <v>31</v>
      </c>
      <c r="D2544" s="3" t="s">
        <v>26</v>
      </c>
      <c r="E2544" s="3">
        <v>47667.387007867197</v>
      </c>
      <c r="F2544" s="3">
        <v>220</v>
      </c>
      <c r="G2544" s="3">
        <v>3301.5119628642601</v>
      </c>
      <c r="H2544" s="3">
        <v>9</v>
      </c>
      <c r="I2544" s="3">
        <v>590.08601664441596</v>
      </c>
      <c r="J2544" s="3">
        <v>7</v>
      </c>
      <c r="K2544" s="3">
        <v>706.22932883479905</v>
      </c>
      <c r="L2544" s="3">
        <v>23</v>
      </c>
      <c r="M2544" s="3">
        <v>16</v>
      </c>
      <c r="N2544" s="3">
        <v>3</v>
      </c>
      <c r="O2544" s="3">
        <v>394</v>
      </c>
      <c r="P2544" s="3">
        <v>5</v>
      </c>
      <c r="Q2544" s="3">
        <v>5029.95397169016</v>
      </c>
      <c r="R2544" s="3">
        <v>3</v>
      </c>
      <c r="S2544" s="3">
        <v>0</v>
      </c>
      <c r="T2544" s="3">
        <v>0</v>
      </c>
      <c r="U2544" s="3">
        <v>4497.8007547630996</v>
      </c>
      <c r="V2544" s="3">
        <v>1</v>
      </c>
    </row>
    <row r="2545" spans="1:22" ht="21.75" customHeight="1" x14ac:dyDescent="0.3">
      <c r="A2545" s="3" t="s">
        <v>2571</v>
      </c>
      <c r="B2545" s="3">
        <v>49</v>
      </c>
      <c r="C2545" s="3" t="s">
        <v>31</v>
      </c>
      <c r="D2545" s="3" t="s">
        <v>33</v>
      </c>
      <c r="E2545" s="3">
        <v>39967.2980867839</v>
      </c>
      <c r="F2545" s="3">
        <v>145</v>
      </c>
      <c r="G2545" s="3">
        <v>1290.9788074793801</v>
      </c>
      <c r="H2545" s="3">
        <v>10</v>
      </c>
      <c r="I2545" s="3">
        <v>904.05206969689198</v>
      </c>
      <c r="J2545" s="3">
        <v>13</v>
      </c>
      <c r="K2545" s="3">
        <v>582.03981259696104</v>
      </c>
      <c r="L2545" s="3">
        <v>53</v>
      </c>
      <c r="M2545" s="3">
        <v>5</v>
      </c>
      <c r="N2545" s="3">
        <v>0</v>
      </c>
      <c r="O2545" s="3">
        <v>819</v>
      </c>
      <c r="P2545" s="3">
        <v>5</v>
      </c>
      <c r="Q2545" s="3">
        <v>15164.862449096599</v>
      </c>
      <c r="R2545" s="3">
        <v>2</v>
      </c>
      <c r="S2545" s="3">
        <v>0</v>
      </c>
      <c r="T2545" s="3">
        <v>0</v>
      </c>
      <c r="U2545" s="3">
        <v>8275.4364908457501</v>
      </c>
      <c r="V2545" s="3">
        <v>0</v>
      </c>
    </row>
    <row r="2546" spans="1:22" ht="21.75" customHeight="1" x14ac:dyDescent="0.3">
      <c r="A2546" s="3" t="s">
        <v>2572</v>
      </c>
      <c r="B2546" s="3">
        <v>64</v>
      </c>
      <c r="C2546" s="3" t="s">
        <v>28</v>
      </c>
      <c r="D2546" s="3" t="s">
        <v>26</v>
      </c>
      <c r="E2546" s="3">
        <v>54711.147887489897</v>
      </c>
      <c r="F2546" s="3">
        <v>107</v>
      </c>
      <c r="G2546" s="3">
        <v>258.02603988509998</v>
      </c>
      <c r="H2546" s="3">
        <v>0</v>
      </c>
      <c r="I2546" s="3">
        <v>882.15120649475398</v>
      </c>
      <c r="J2546" s="3">
        <v>4</v>
      </c>
      <c r="K2546" s="3">
        <v>486.29077663281402</v>
      </c>
      <c r="L2546" s="3">
        <v>20</v>
      </c>
      <c r="M2546" s="3">
        <v>8</v>
      </c>
      <c r="N2546" s="3">
        <v>2</v>
      </c>
      <c r="O2546" s="3">
        <v>830</v>
      </c>
      <c r="P2546" s="3">
        <v>1</v>
      </c>
      <c r="Q2546" s="3">
        <v>6539.7448713548201</v>
      </c>
      <c r="R2546" s="3">
        <v>1</v>
      </c>
      <c r="S2546" s="3">
        <v>0</v>
      </c>
      <c r="T2546" s="3">
        <v>0</v>
      </c>
      <c r="U2546" s="3">
        <v>9016.2686891299909</v>
      </c>
      <c r="V2546" s="3">
        <v>0</v>
      </c>
    </row>
    <row r="2547" spans="1:22" ht="21.75" customHeight="1" x14ac:dyDescent="0.3">
      <c r="A2547" s="3" t="s">
        <v>2573</v>
      </c>
      <c r="B2547" s="3">
        <v>42</v>
      </c>
      <c r="C2547" s="3" t="s">
        <v>23</v>
      </c>
      <c r="D2547" s="3" t="s">
        <v>26</v>
      </c>
      <c r="E2547" s="3">
        <v>26196.719347349099</v>
      </c>
      <c r="F2547" s="3">
        <v>16</v>
      </c>
      <c r="G2547" s="3">
        <v>2514.0301301307099</v>
      </c>
      <c r="H2547" s="3">
        <v>11</v>
      </c>
      <c r="I2547" s="3">
        <v>654.042236097574</v>
      </c>
      <c r="J2547" s="3">
        <v>35</v>
      </c>
      <c r="K2547" s="3">
        <v>449.85895753715602</v>
      </c>
      <c r="L2547" s="3">
        <v>71</v>
      </c>
      <c r="M2547" s="3">
        <v>9</v>
      </c>
      <c r="N2547" s="3">
        <v>2</v>
      </c>
      <c r="O2547" s="3">
        <v>585</v>
      </c>
      <c r="P2547" s="3">
        <v>3</v>
      </c>
      <c r="Q2547" s="3">
        <v>12965.000752131</v>
      </c>
      <c r="R2547" s="3">
        <v>0</v>
      </c>
      <c r="S2547" s="3">
        <v>0</v>
      </c>
      <c r="T2547" s="3">
        <v>0</v>
      </c>
      <c r="U2547" s="3">
        <v>16701.2755812906</v>
      </c>
      <c r="V2547" s="3">
        <v>0</v>
      </c>
    </row>
    <row r="2548" spans="1:22" ht="21.75" customHeight="1" x14ac:dyDescent="0.3">
      <c r="A2548" s="3" t="s">
        <v>2574</v>
      </c>
      <c r="B2548" s="3">
        <v>47</v>
      </c>
      <c r="C2548" s="3" t="s">
        <v>23</v>
      </c>
      <c r="D2548" s="3" t="s">
        <v>33</v>
      </c>
      <c r="E2548" s="3">
        <v>55733.115174824699</v>
      </c>
      <c r="F2548" s="3">
        <v>153</v>
      </c>
      <c r="G2548" s="3">
        <v>76.350523465889196</v>
      </c>
      <c r="H2548" s="3">
        <v>10</v>
      </c>
      <c r="I2548" s="3">
        <v>705.70628358356601</v>
      </c>
      <c r="J2548" s="3">
        <v>47</v>
      </c>
      <c r="K2548" s="3">
        <v>0</v>
      </c>
      <c r="L2548" s="3">
        <v>18</v>
      </c>
      <c r="M2548" s="3">
        <v>2</v>
      </c>
      <c r="N2548" s="3">
        <v>2</v>
      </c>
      <c r="O2548" s="3">
        <v>866</v>
      </c>
      <c r="P2548" s="3">
        <v>1</v>
      </c>
      <c r="Q2548" s="3">
        <v>15114.6554162131</v>
      </c>
      <c r="R2548" s="3">
        <v>1</v>
      </c>
      <c r="S2548" s="3">
        <v>1</v>
      </c>
      <c r="T2548" s="3">
        <v>0</v>
      </c>
      <c r="U2548" s="3">
        <v>3651.3350980232099</v>
      </c>
      <c r="V2548" s="3">
        <v>1</v>
      </c>
    </row>
    <row r="2549" spans="1:22" ht="21.75" customHeight="1" x14ac:dyDescent="0.3">
      <c r="A2549" s="3" t="s">
        <v>2575</v>
      </c>
      <c r="B2549" s="3">
        <v>59</v>
      </c>
      <c r="C2549" s="3" t="s">
        <v>31</v>
      </c>
      <c r="D2549" s="3" t="s">
        <v>33</v>
      </c>
      <c r="E2549" s="3">
        <v>84414.618294256899</v>
      </c>
      <c r="F2549" s="3">
        <v>126</v>
      </c>
      <c r="G2549" s="3">
        <v>902.88110125299295</v>
      </c>
      <c r="H2549" s="3">
        <v>6</v>
      </c>
      <c r="I2549" s="3">
        <v>291.23774421166701</v>
      </c>
      <c r="J2549" s="3">
        <v>37</v>
      </c>
      <c r="K2549" s="3">
        <v>566.89589789254501</v>
      </c>
      <c r="L2549" s="3">
        <v>74</v>
      </c>
      <c r="M2549" s="3">
        <v>5</v>
      </c>
      <c r="N2549" s="3">
        <v>5</v>
      </c>
      <c r="O2549" s="3">
        <v>473</v>
      </c>
      <c r="P2549" s="3">
        <v>3</v>
      </c>
      <c r="Q2549" s="3">
        <v>15175.5714586999</v>
      </c>
      <c r="R2549" s="3">
        <v>6</v>
      </c>
      <c r="S2549" s="3">
        <v>0</v>
      </c>
      <c r="T2549" s="3">
        <v>0</v>
      </c>
      <c r="U2549" s="3">
        <v>13762.802176080701</v>
      </c>
      <c r="V2549" s="3">
        <v>1</v>
      </c>
    </row>
    <row r="2550" spans="1:22" ht="21.75" customHeight="1" x14ac:dyDescent="0.3">
      <c r="A2550" s="3" t="s">
        <v>2576</v>
      </c>
      <c r="B2550" s="3">
        <v>24</v>
      </c>
      <c r="C2550" s="3" t="s">
        <v>28</v>
      </c>
      <c r="D2550" s="3" t="s">
        <v>24</v>
      </c>
      <c r="E2550" s="3">
        <v>13961.4340416701</v>
      </c>
      <c r="F2550" s="3">
        <v>184</v>
      </c>
      <c r="G2550" s="3">
        <v>1533.6762898161901</v>
      </c>
      <c r="H2550" s="3">
        <v>10</v>
      </c>
      <c r="I2550" s="3">
        <v>1290.9675087032499</v>
      </c>
      <c r="J2550" s="3">
        <v>2</v>
      </c>
      <c r="K2550" s="3">
        <v>246.02248061676701</v>
      </c>
      <c r="L2550" s="3">
        <v>52</v>
      </c>
      <c r="M2550" s="3">
        <v>12</v>
      </c>
      <c r="N2550" s="3">
        <v>8</v>
      </c>
      <c r="O2550" s="3">
        <v>465</v>
      </c>
      <c r="P2550" s="3">
        <v>4</v>
      </c>
      <c r="Q2550" s="3">
        <v>8716.5858729257707</v>
      </c>
      <c r="R2550" s="3">
        <v>5</v>
      </c>
      <c r="S2550" s="3">
        <v>0</v>
      </c>
      <c r="T2550" s="3">
        <v>0</v>
      </c>
      <c r="U2550" s="3">
        <v>11286.3974719708</v>
      </c>
      <c r="V2550" s="3">
        <v>1</v>
      </c>
    </row>
    <row r="2551" spans="1:22" ht="21.75" customHeight="1" x14ac:dyDescent="0.3">
      <c r="A2551" s="3" t="s">
        <v>2577</v>
      </c>
      <c r="B2551" s="3">
        <v>39</v>
      </c>
      <c r="C2551" s="3" t="s">
        <v>23</v>
      </c>
      <c r="D2551" s="3" t="s">
        <v>33</v>
      </c>
      <c r="E2551" s="3">
        <v>28964.346261074399</v>
      </c>
      <c r="F2551" s="3">
        <v>122</v>
      </c>
      <c r="G2551" s="3">
        <v>781.00009660151704</v>
      </c>
      <c r="H2551" s="3">
        <v>10</v>
      </c>
      <c r="I2551" s="3">
        <v>1040.6097392573099</v>
      </c>
      <c r="J2551" s="3">
        <v>35</v>
      </c>
      <c r="K2551" s="3">
        <v>609.93215575118302</v>
      </c>
      <c r="L2551" s="3">
        <v>49</v>
      </c>
      <c r="M2551" s="3">
        <v>13</v>
      </c>
      <c r="N2551" s="3">
        <v>6</v>
      </c>
      <c r="O2551" s="3">
        <v>572</v>
      </c>
      <c r="P2551" s="3">
        <v>3</v>
      </c>
      <c r="Q2551" s="3">
        <v>12293.3169839569</v>
      </c>
      <c r="R2551" s="3">
        <v>1</v>
      </c>
      <c r="S2551" s="3">
        <v>0</v>
      </c>
      <c r="T2551" s="3">
        <v>0</v>
      </c>
      <c r="U2551" s="3">
        <v>7385.65790237894</v>
      </c>
      <c r="V2551" s="3">
        <v>1</v>
      </c>
    </row>
    <row r="2552" spans="1:22" ht="21.75" customHeight="1" x14ac:dyDescent="0.3">
      <c r="A2552" s="3" t="s">
        <v>2578</v>
      </c>
      <c r="B2552" s="3">
        <v>59</v>
      </c>
      <c r="C2552" s="3" t="s">
        <v>31</v>
      </c>
      <c r="D2552" s="3" t="s">
        <v>26</v>
      </c>
      <c r="E2552" s="3">
        <v>41988.967810029499</v>
      </c>
      <c r="F2552" s="3">
        <v>138</v>
      </c>
      <c r="G2552" s="3">
        <v>1448.9804340636199</v>
      </c>
      <c r="H2552" s="3">
        <v>2</v>
      </c>
      <c r="I2552" s="3">
        <v>1028.00681780489</v>
      </c>
      <c r="J2552" s="3">
        <v>21</v>
      </c>
      <c r="K2552" s="3">
        <v>427.18850073315298</v>
      </c>
      <c r="L2552" s="3">
        <v>22</v>
      </c>
      <c r="M2552" s="3">
        <v>3</v>
      </c>
      <c r="N2552" s="3">
        <v>6</v>
      </c>
      <c r="O2552" s="3">
        <v>653</v>
      </c>
      <c r="P2552" s="3">
        <v>2</v>
      </c>
      <c r="Q2552" s="3">
        <v>7814.2729586158703</v>
      </c>
      <c r="R2552" s="3">
        <v>2</v>
      </c>
      <c r="S2552" s="3">
        <v>0</v>
      </c>
      <c r="T2552" s="3">
        <v>0</v>
      </c>
      <c r="U2552" s="3">
        <v>16466.263695170099</v>
      </c>
      <c r="V2552" s="3">
        <v>0</v>
      </c>
    </row>
    <row r="2553" spans="1:22" ht="21.75" customHeight="1" x14ac:dyDescent="0.3">
      <c r="A2553" s="3" t="s">
        <v>2579</v>
      </c>
      <c r="B2553" s="3">
        <v>63</v>
      </c>
      <c r="C2553" s="3" t="s">
        <v>23</v>
      </c>
      <c r="D2553" s="3" t="s">
        <v>24</v>
      </c>
      <c r="E2553" s="3">
        <v>59754.0707685663</v>
      </c>
      <c r="F2553" s="3">
        <v>184</v>
      </c>
      <c r="G2553" s="3">
        <v>1391.36045542894</v>
      </c>
      <c r="H2553" s="3">
        <v>5</v>
      </c>
      <c r="I2553" s="3">
        <v>241.73872406532499</v>
      </c>
      <c r="J2553" s="3">
        <v>7</v>
      </c>
      <c r="K2553" s="3">
        <v>68.031435343516705</v>
      </c>
      <c r="L2553" s="3">
        <v>36</v>
      </c>
      <c r="M2553" s="3">
        <v>9</v>
      </c>
      <c r="N2553" s="3">
        <v>0</v>
      </c>
      <c r="O2553" s="3">
        <v>742</v>
      </c>
      <c r="P2553" s="3">
        <v>2</v>
      </c>
      <c r="Q2553" s="3">
        <v>9456.3303444674402</v>
      </c>
      <c r="R2553" s="3">
        <v>3</v>
      </c>
      <c r="S2553" s="3">
        <v>1</v>
      </c>
      <c r="T2553" s="3">
        <v>0</v>
      </c>
      <c r="U2553" s="3">
        <v>7489.9624721048704</v>
      </c>
      <c r="V2553" s="3">
        <v>1</v>
      </c>
    </row>
    <row r="2554" spans="1:22" ht="21.75" customHeight="1" x14ac:dyDescent="0.3">
      <c r="A2554" s="3" t="s">
        <v>2580</v>
      </c>
      <c r="B2554" s="3">
        <v>20</v>
      </c>
      <c r="C2554" s="3" t="s">
        <v>23</v>
      </c>
      <c r="D2554" s="3" t="s">
        <v>26</v>
      </c>
      <c r="E2554" s="3">
        <v>66026.8777237709</v>
      </c>
      <c r="F2554" s="3">
        <v>38</v>
      </c>
      <c r="G2554" s="3">
        <v>2728.6569575416502</v>
      </c>
      <c r="H2554" s="3">
        <v>1</v>
      </c>
      <c r="I2554" s="3">
        <v>591.57850262875002</v>
      </c>
      <c r="J2554" s="3">
        <v>13</v>
      </c>
      <c r="K2554" s="3">
        <v>484.24253962438303</v>
      </c>
      <c r="L2554" s="3">
        <v>27</v>
      </c>
      <c r="M2554" s="3">
        <v>18</v>
      </c>
      <c r="N2554" s="3">
        <v>8</v>
      </c>
      <c r="O2554" s="3">
        <v>848</v>
      </c>
      <c r="P2554" s="3">
        <v>2</v>
      </c>
      <c r="Q2554" s="3">
        <v>6308.1902865571201</v>
      </c>
      <c r="R2554" s="3">
        <v>5</v>
      </c>
      <c r="S2554" s="3">
        <v>0</v>
      </c>
      <c r="T2554" s="3">
        <v>0</v>
      </c>
      <c r="U2554" s="3">
        <v>9135.2589355054606</v>
      </c>
      <c r="V2554" s="3">
        <v>1</v>
      </c>
    </row>
    <row r="2555" spans="1:22" ht="21.75" customHeight="1" x14ac:dyDescent="0.3">
      <c r="A2555" s="3" t="s">
        <v>2581</v>
      </c>
      <c r="B2555" s="3">
        <v>49</v>
      </c>
      <c r="C2555" s="3" t="s">
        <v>31</v>
      </c>
      <c r="D2555" s="3" t="s">
        <v>24</v>
      </c>
      <c r="E2555" s="3">
        <v>64578.820865015099</v>
      </c>
      <c r="F2555" s="3">
        <v>214</v>
      </c>
      <c r="G2555" s="3">
        <v>10</v>
      </c>
      <c r="H2555" s="3">
        <v>11</v>
      </c>
      <c r="I2555" s="3">
        <v>682.90888987673202</v>
      </c>
      <c r="J2555" s="3">
        <v>6</v>
      </c>
      <c r="K2555" s="3">
        <v>387.63301840746999</v>
      </c>
      <c r="L2555" s="3">
        <v>75</v>
      </c>
      <c r="M2555" s="3">
        <v>15</v>
      </c>
      <c r="N2555" s="3">
        <v>3</v>
      </c>
      <c r="O2555" s="3">
        <v>671</v>
      </c>
      <c r="P2555" s="3">
        <v>3</v>
      </c>
      <c r="Q2555" s="3">
        <v>12335.218844388</v>
      </c>
      <c r="R2555" s="3">
        <v>2</v>
      </c>
      <c r="S2555" s="3">
        <v>0</v>
      </c>
      <c r="T2555" s="3">
        <v>0</v>
      </c>
      <c r="U2555" s="3">
        <v>6299.5811615400498</v>
      </c>
      <c r="V2555" s="3">
        <v>0</v>
      </c>
    </row>
    <row r="2556" spans="1:22" ht="21.75" customHeight="1" x14ac:dyDescent="0.3">
      <c r="A2556" s="3" t="s">
        <v>2582</v>
      </c>
      <c r="B2556" s="3">
        <v>40</v>
      </c>
      <c r="C2556" s="3" t="s">
        <v>31</v>
      </c>
      <c r="D2556" s="3" t="s">
        <v>33</v>
      </c>
      <c r="E2556" s="3">
        <v>19549.367193290102</v>
      </c>
      <c r="F2556" s="3">
        <v>130</v>
      </c>
      <c r="G2556" s="3">
        <v>1569.8832548927301</v>
      </c>
      <c r="H2556" s="3">
        <v>6</v>
      </c>
      <c r="I2556" s="3">
        <v>124.12847778809601</v>
      </c>
      <c r="J2556" s="3">
        <v>3</v>
      </c>
      <c r="K2556" s="3">
        <v>844.57199357856098</v>
      </c>
      <c r="L2556" s="3">
        <v>79</v>
      </c>
      <c r="M2556" s="3">
        <v>6</v>
      </c>
      <c r="N2556" s="3">
        <v>7</v>
      </c>
      <c r="O2556" s="3">
        <v>749</v>
      </c>
      <c r="P2556" s="3">
        <v>5</v>
      </c>
      <c r="Q2556" s="3">
        <v>14868.088432504001</v>
      </c>
      <c r="R2556" s="3">
        <v>2</v>
      </c>
      <c r="S2556" s="3">
        <v>1</v>
      </c>
      <c r="T2556" s="3">
        <v>0</v>
      </c>
      <c r="U2556" s="3">
        <v>10977.6465746827</v>
      </c>
      <c r="V2556" s="3">
        <v>1</v>
      </c>
    </row>
    <row r="2557" spans="1:22" ht="21.75" customHeight="1" x14ac:dyDescent="0.3">
      <c r="A2557" s="3" t="s">
        <v>2583</v>
      </c>
      <c r="B2557" s="3">
        <v>39</v>
      </c>
      <c r="C2557" s="3" t="s">
        <v>23</v>
      </c>
      <c r="D2557" s="3" t="s">
        <v>33</v>
      </c>
      <c r="E2557" s="3">
        <v>37861.775121266597</v>
      </c>
      <c r="F2557" s="3">
        <v>182</v>
      </c>
      <c r="G2557" s="3">
        <v>763.40802684661196</v>
      </c>
      <c r="H2557" s="3">
        <v>0</v>
      </c>
      <c r="I2557" s="3">
        <v>1111.4825336266299</v>
      </c>
      <c r="J2557" s="3">
        <v>18</v>
      </c>
      <c r="K2557" s="3">
        <v>0</v>
      </c>
      <c r="L2557" s="3">
        <v>79</v>
      </c>
      <c r="M2557" s="3">
        <v>4</v>
      </c>
      <c r="N2557" s="3">
        <v>0</v>
      </c>
      <c r="O2557" s="3">
        <v>341</v>
      </c>
      <c r="P2557" s="3">
        <v>3</v>
      </c>
      <c r="Q2557" s="3">
        <v>6938.9343812471998</v>
      </c>
      <c r="R2557" s="3">
        <v>6</v>
      </c>
      <c r="S2557" s="3">
        <v>1</v>
      </c>
      <c r="T2557" s="3">
        <v>0</v>
      </c>
      <c r="U2557" s="3">
        <v>7981.6716092961997</v>
      </c>
      <c r="V2557" s="3">
        <v>1</v>
      </c>
    </row>
    <row r="2558" spans="1:22" ht="21.75" customHeight="1" x14ac:dyDescent="0.3">
      <c r="A2558" s="3" t="s">
        <v>2584</v>
      </c>
      <c r="B2558" s="3">
        <v>25</v>
      </c>
      <c r="C2558" s="3" t="s">
        <v>23</v>
      </c>
      <c r="D2558" s="3" t="s">
        <v>33</v>
      </c>
      <c r="E2558" s="3">
        <v>33794.295653874498</v>
      </c>
      <c r="F2558" s="3">
        <v>136</v>
      </c>
      <c r="G2558" s="3">
        <v>1049.98597657408</v>
      </c>
      <c r="H2558" s="3">
        <v>1</v>
      </c>
      <c r="I2558" s="3">
        <v>1308.85957099185</v>
      </c>
      <c r="J2558" s="3">
        <v>42</v>
      </c>
      <c r="K2558" s="3">
        <v>292.52994487736498</v>
      </c>
      <c r="L2558" s="3">
        <v>77</v>
      </c>
      <c r="M2558" s="3">
        <v>11</v>
      </c>
      <c r="N2558" s="3">
        <v>7</v>
      </c>
      <c r="O2558" s="3">
        <v>554</v>
      </c>
      <c r="P2558" s="3">
        <v>3</v>
      </c>
      <c r="Q2558" s="3">
        <v>6970.3676235643497</v>
      </c>
      <c r="R2558" s="3">
        <v>5</v>
      </c>
      <c r="S2558" s="3">
        <v>0</v>
      </c>
      <c r="T2558" s="3">
        <v>0</v>
      </c>
      <c r="U2558" s="3">
        <v>3922.3203426182399</v>
      </c>
      <c r="V2558" s="3">
        <v>1</v>
      </c>
    </row>
    <row r="2559" spans="1:22" ht="21.75" customHeight="1" x14ac:dyDescent="0.3">
      <c r="A2559" s="3" t="s">
        <v>2585</v>
      </c>
      <c r="B2559" s="3">
        <v>41</v>
      </c>
      <c r="C2559" s="3" t="s">
        <v>31</v>
      </c>
      <c r="D2559" s="3" t="s">
        <v>26</v>
      </c>
      <c r="E2559" s="3">
        <v>48826.420081703203</v>
      </c>
      <c r="F2559" s="3">
        <v>99</v>
      </c>
      <c r="G2559" s="3">
        <v>2044.0741516000901</v>
      </c>
      <c r="H2559" s="3">
        <v>8</v>
      </c>
      <c r="I2559" s="3">
        <v>1521.6772346012699</v>
      </c>
      <c r="J2559" s="3">
        <v>46</v>
      </c>
      <c r="K2559" s="3">
        <v>205.49149414824399</v>
      </c>
      <c r="L2559" s="3">
        <v>70</v>
      </c>
      <c r="M2559" s="3">
        <v>14</v>
      </c>
      <c r="N2559" s="3">
        <v>8</v>
      </c>
      <c r="O2559" s="3">
        <v>364</v>
      </c>
      <c r="P2559" s="3">
        <v>0</v>
      </c>
      <c r="Q2559" s="3">
        <v>21572.7010471207</v>
      </c>
      <c r="R2559" s="3">
        <v>7</v>
      </c>
      <c r="S2559" s="3">
        <v>0</v>
      </c>
      <c r="T2559" s="3">
        <v>0</v>
      </c>
      <c r="U2559" s="3">
        <v>9780.0441091000794</v>
      </c>
      <c r="V2559" s="3">
        <v>1</v>
      </c>
    </row>
    <row r="2560" spans="1:22" ht="21.75" customHeight="1" x14ac:dyDescent="0.3">
      <c r="A2560" s="3" t="s">
        <v>2586</v>
      </c>
      <c r="B2560" s="3">
        <v>37</v>
      </c>
      <c r="C2560" s="3" t="s">
        <v>23</v>
      </c>
      <c r="D2560" s="3" t="s">
        <v>24</v>
      </c>
      <c r="E2560" s="3">
        <v>50329.041543658801</v>
      </c>
      <c r="F2560" s="3">
        <v>158</v>
      </c>
      <c r="G2560" s="3">
        <v>1914.4154047805</v>
      </c>
      <c r="H2560" s="3">
        <v>8</v>
      </c>
      <c r="I2560" s="3">
        <v>433.94066036879201</v>
      </c>
      <c r="J2560" s="3">
        <v>23</v>
      </c>
      <c r="K2560" s="3">
        <v>697.45119421454399</v>
      </c>
      <c r="L2560" s="3">
        <v>20</v>
      </c>
      <c r="M2560" s="3">
        <v>0</v>
      </c>
      <c r="N2560" s="3">
        <v>4</v>
      </c>
      <c r="O2560" s="3">
        <v>772</v>
      </c>
      <c r="P2560" s="3">
        <v>0</v>
      </c>
      <c r="Q2560" s="3">
        <v>6959.2142799373296</v>
      </c>
      <c r="R2560" s="3">
        <v>5</v>
      </c>
      <c r="S2560" s="3">
        <v>0</v>
      </c>
      <c r="T2560" s="3">
        <v>0</v>
      </c>
      <c r="U2560" s="3">
        <v>15135.552779216499</v>
      </c>
      <c r="V2560" s="3">
        <v>1</v>
      </c>
    </row>
    <row r="2561" spans="1:22" ht="21.75" customHeight="1" x14ac:dyDescent="0.3">
      <c r="A2561" s="3" t="s">
        <v>2587</v>
      </c>
      <c r="B2561" s="3">
        <v>27</v>
      </c>
      <c r="C2561" s="3" t="s">
        <v>23</v>
      </c>
      <c r="D2561" s="3" t="s">
        <v>26</v>
      </c>
      <c r="E2561" s="3">
        <v>25353.911957529599</v>
      </c>
      <c r="F2561" s="3">
        <v>180</v>
      </c>
      <c r="G2561" s="3">
        <v>1774.2524613063999</v>
      </c>
      <c r="H2561" s="3">
        <v>6</v>
      </c>
      <c r="I2561" s="3">
        <v>841.06322389199602</v>
      </c>
      <c r="J2561" s="3">
        <v>15</v>
      </c>
      <c r="K2561" s="3">
        <v>553.12256453456803</v>
      </c>
      <c r="L2561" s="3">
        <v>20</v>
      </c>
      <c r="M2561" s="3">
        <v>5</v>
      </c>
      <c r="N2561" s="3">
        <v>6</v>
      </c>
      <c r="O2561" s="3">
        <v>635</v>
      </c>
      <c r="P2561" s="3">
        <v>0</v>
      </c>
      <c r="Q2561" s="3">
        <v>16313.9725537508</v>
      </c>
      <c r="R2561" s="3">
        <v>5</v>
      </c>
      <c r="S2561" s="3">
        <v>0</v>
      </c>
      <c r="T2561" s="3">
        <v>0</v>
      </c>
      <c r="U2561" s="3">
        <v>5261.0009796628101</v>
      </c>
      <c r="V2561" s="3">
        <v>1</v>
      </c>
    </row>
    <row r="2562" spans="1:22" ht="21.75" customHeight="1" x14ac:dyDescent="0.3">
      <c r="A2562" s="3" t="s">
        <v>2588</v>
      </c>
      <c r="B2562" s="3">
        <v>58</v>
      </c>
      <c r="C2562" s="3" t="s">
        <v>31</v>
      </c>
      <c r="D2562" s="3" t="s">
        <v>24</v>
      </c>
      <c r="E2562" s="3">
        <v>42088.0216084563</v>
      </c>
      <c r="F2562" s="3">
        <v>168</v>
      </c>
      <c r="G2562" s="3">
        <v>493.76689412412298</v>
      </c>
      <c r="H2562" s="3">
        <v>1</v>
      </c>
      <c r="I2562" s="3">
        <v>1262.98639420265</v>
      </c>
      <c r="J2562" s="3">
        <v>5</v>
      </c>
      <c r="K2562" s="3">
        <v>686.75601312613105</v>
      </c>
      <c r="L2562" s="3">
        <v>40</v>
      </c>
      <c r="M2562" s="3">
        <v>18</v>
      </c>
      <c r="N2562" s="3">
        <v>9</v>
      </c>
      <c r="O2562" s="3">
        <v>309</v>
      </c>
      <c r="P2562" s="3">
        <v>2</v>
      </c>
      <c r="Q2562" s="3">
        <v>18042.6761539949</v>
      </c>
      <c r="R2562" s="3">
        <v>4</v>
      </c>
      <c r="S2562" s="3">
        <v>1</v>
      </c>
      <c r="T2562" s="3">
        <v>0</v>
      </c>
      <c r="U2562" s="3">
        <v>11904.1920317682</v>
      </c>
      <c r="V2562" s="3">
        <v>1</v>
      </c>
    </row>
    <row r="2563" spans="1:22" ht="21.75" customHeight="1" x14ac:dyDescent="0.3">
      <c r="A2563" s="3" t="s">
        <v>2589</v>
      </c>
      <c r="B2563" s="3">
        <v>51</v>
      </c>
      <c r="C2563" s="3" t="s">
        <v>23</v>
      </c>
      <c r="D2563" s="3" t="s">
        <v>33</v>
      </c>
      <c r="E2563" s="3">
        <v>60449.333820722699</v>
      </c>
      <c r="F2563" s="3">
        <v>160</v>
      </c>
      <c r="G2563" s="3">
        <v>2448.9458795776</v>
      </c>
      <c r="H2563" s="3">
        <v>4</v>
      </c>
      <c r="I2563" s="3">
        <v>711.23353236856599</v>
      </c>
      <c r="J2563" s="3">
        <v>43</v>
      </c>
      <c r="K2563" s="3">
        <v>221.32403011023399</v>
      </c>
      <c r="L2563" s="3">
        <v>34</v>
      </c>
      <c r="M2563" s="3">
        <v>4</v>
      </c>
      <c r="N2563" s="3">
        <v>1</v>
      </c>
      <c r="O2563" s="3">
        <v>320</v>
      </c>
      <c r="P2563" s="3">
        <v>4</v>
      </c>
      <c r="Q2563" s="3">
        <v>13708.5787514697</v>
      </c>
      <c r="R2563" s="3">
        <v>5</v>
      </c>
      <c r="S2563" s="3">
        <v>0</v>
      </c>
      <c r="T2563" s="3">
        <v>0</v>
      </c>
      <c r="U2563" s="3">
        <v>5278.8307136697003</v>
      </c>
      <c r="V2563" s="3">
        <v>1</v>
      </c>
    </row>
    <row r="2564" spans="1:22" ht="21.75" customHeight="1" x14ac:dyDescent="0.3">
      <c r="A2564" s="3" t="s">
        <v>2590</v>
      </c>
      <c r="B2564" s="3">
        <v>52</v>
      </c>
      <c r="C2564" s="3" t="s">
        <v>23</v>
      </c>
      <c r="D2564" s="3" t="s">
        <v>26</v>
      </c>
      <c r="E2564" s="3">
        <v>38690.044977388097</v>
      </c>
      <c r="F2564" s="3">
        <v>237</v>
      </c>
      <c r="G2564" s="3">
        <v>799.39941501791805</v>
      </c>
      <c r="H2564" s="3">
        <v>3</v>
      </c>
      <c r="I2564" s="3">
        <v>601.55423015506301</v>
      </c>
      <c r="J2564" s="3">
        <v>7</v>
      </c>
      <c r="K2564" s="3">
        <v>259.13407033980099</v>
      </c>
      <c r="L2564" s="3">
        <v>0</v>
      </c>
      <c r="M2564" s="3">
        <v>8</v>
      </c>
      <c r="N2564" s="3">
        <v>0</v>
      </c>
      <c r="O2564" s="3">
        <v>479</v>
      </c>
      <c r="P2564" s="3">
        <v>1</v>
      </c>
      <c r="Q2564" s="3">
        <v>14188.727206740499</v>
      </c>
      <c r="R2564" s="3">
        <v>6</v>
      </c>
      <c r="S2564" s="3">
        <v>0</v>
      </c>
      <c r="T2564" s="3">
        <v>0</v>
      </c>
      <c r="U2564" s="3">
        <v>9770.6317176103494</v>
      </c>
      <c r="V2564" s="3">
        <v>1</v>
      </c>
    </row>
    <row r="2565" spans="1:22" ht="21.75" customHeight="1" x14ac:dyDescent="0.3">
      <c r="A2565" s="3" t="s">
        <v>2591</v>
      </c>
      <c r="B2565" s="3">
        <v>35</v>
      </c>
      <c r="C2565" s="3" t="s">
        <v>28</v>
      </c>
      <c r="D2565" s="3" t="s">
        <v>33</v>
      </c>
      <c r="E2565" s="3">
        <v>46395.799962979501</v>
      </c>
      <c r="F2565" s="3">
        <v>83</v>
      </c>
      <c r="G2565" s="3">
        <v>2609.1120970541601</v>
      </c>
      <c r="H2565" s="3">
        <v>1</v>
      </c>
      <c r="I2565" s="3">
        <v>146.89381425942801</v>
      </c>
      <c r="J2565" s="3">
        <v>24</v>
      </c>
      <c r="K2565" s="3">
        <v>514.54940449298203</v>
      </c>
      <c r="L2565" s="3">
        <v>77</v>
      </c>
      <c r="M2565" s="3">
        <v>6</v>
      </c>
      <c r="N2565" s="3">
        <v>5</v>
      </c>
      <c r="O2565" s="3">
        <v>658</v>
      </c>
      <c r="P2565" s="3">
        <v>0</v>
      </c>
      <c r="Q2565" s="3">
        <v>12429.927139040499</v>
      </c>
      <c r="R2565" s="3">
        <v>6</v>
      </c>
      <c r="S2565" s="3">
        <v>0</v>
      </c>
      <c r="T2565" s="3">
        <v>0</v>
      </c>
      <c r="U2565" s="3">
        <v>10427.7744690984</v>
      </c>
      <c r="V2565" s="3">
        <v>1</v>
      </c>
    </row>
    <row r="2566" spans="1:22" ht="21.75" customHeight="1" x14ac:dyDescent="0.3">
      <c r="A2566" s="3" t="s">
        <v>2592</v>
      </c>
      <c r="B2566" s="3">
        <v>31</v>
      </c>
      <c r="C2566" s="3" t="s">
        <v>31</v>
      </c>
      <c r="D2566" s="3" t="s">
        <v>26</v>
      </c>
      <c r="E2566" s="3">
        <v>80544.016752451498</v>
      </c>
      <c r="F2566" s="3">
        <v>75</v>
      </c>
      <c r="G2566" s="3">
        <v>980.47118133651304</v>
      </c>
      <c r="H2566" s="3">
        <v>1</v>
      </c>
      <c r="I2566" s="3">
        <v>1196.41786022011</v>
      </c>
      <c r="J2566" s="3">
        <v>31</v>
      </c>
      <c r="K2566" s="3">
        <v>933.72423965385497</v>
      </c>
      <c r="L2566" s="3">
        <v>66</v>
      </c>
      <c r="M2566" s="3">
        <v>8</v>
      </c>
      <c r="N2566" s="3">
        <v>8</v>
      </c>
      <c r="O2566" s="3">
        <v>378</v>
      </c>
      <c r="P2566" s="3">
        <v>1</v>
      </c>
      <c r="Q2566" s="3">
        <v>3813.0337466822298</v>
      </c>
      <c r="R2566" s="3">
        <v>4</v>
      </c>
      <c r="S2566" s="3">
        <v>0</v>
      </c>
      <c r="T2566" s="3">
        <v>0</v>
      </c>
      <c r="U2566" s="3">
        <v>13585.603015127899</v>
      </c>
      <c r="V2566" s="3">
        <v>1</v>
      </c>
    </row>
    <row r="2567" spans="1:22" ht="21.75" customHeight="1" x14ac:dyDescent="0.3">
      <c r="A2567" s="3" t="s">
        <v>2593</v>
      </c>
      <c r="B2567" s="3">
        <v>57</v>
      </c>
      <c r="C2567" s="3" t="s">
        <v>28</v>
      </c>
      <c r="D2567" s="3" t="s">
        <v>33</v>
      </c>
      <c r="E2567" s="3">
        <v>85820.531243345205</v>
      </c>
      <c r="F2567" s="3">
        <v>222</v>
      </c>
      <c r="G2567" s="3">
        <v>2324.6654652625398</v>
      </c>
      <c r="H2567" s="3">
        <v>9</v>
      </c>
      <c r="I2567" s="3">
        <v>793.25873537432199</v>
      </c>
      <c r="J2567" s="3">
        <v>24</v>
      </c>
      <c r="K2567" s="3">
        <v>635.91432313299094</v>
      </c>
      <c r="L2567" s="3">
        <v>69</v>
      </c>
      <c r="M2567" s="3">
        <v>15</v>
      </c>
      <c r="N2567" s="3">
        <v>0</v>
      </c>
      <c r="O2567" s="3">
        <v>432</v>
      </c>
      <c r="P2567" s="3">
        <v>0</v>
      </c>
      <c r="Q2567" s="3">
        <v>18425.237815097498</v>
      </c>
      <c r="R2567" s="3">
        <v>0</v>
      </c>
      <c r="S2567" s="3">
        <v>0</v>
      </c>
      <c r="T2567" s="3">
        <v>0</v>
      </c>
      <c r="U2567" s="3">
        <v>4347.6148869380304</v>
      </c>
      <c r="V2567" s="3">
        <v>1</v>
      </c>
    </row>
    <row r="2568" spans="1:22" ht="21.75" customHeight="1" x14ac:dyDescent="0.3">
      <c r="A2568" s="3" t="s">
        <v>2594</v>
      </c>
      <c r="B2568" s="3">
        <v>53</v>
      </c>
      <c r="C2568" s="3" t="s">
        <v>28</v>
      </c>
      <c r="D2568" s="3" t="s">
        <v>26</v>
      </c>
      <c r="E2568" s="3">
        <v>11095.500332743501</v>
      </c>
      <c r="F2568" s="3">
        <v>184</v>
      </c>
      <c r="G2568" s="3">
        <v>1581.3866838459701</v>
      </c>
      <c r="H2568" s="3">
        <v>7</v>
      </c>
      <c r="I2568" s="3">
        <v>544.730349362928</v>
      </c>
      <c r="J2568" s="3">
        <v>9</v>
      </c>
      <c r="K2568" s="3">
        <v>280.661425038868</v>
      </c>
      <c r="L2568" s="3">
        <v>3</v>
      </c>
      <c r="M2568" s="3">
        <v>4</v>
      </c>
      <c r="N2568" s="3">
        <v>9</v>
      </c>
      <c r="O2568" s="3">
        <v>691</v>
      </c>
      <c r="P2568" s="3">
        <v>3</v>
      </c>
      <c r="Q2568" s="3">
        <v>9320.01618762002</v>
      </c>
      <c r="R2568" s="3">
        <v>4</v>
      </c>
      <c r="S2568" s="3">
        <v>0</v>
      </c>
      <c r="T2568" s="3">
        <v>0</v>
      </c>
      <c r="U2568" s="3">
        <v>7045.92864037664</v>
      </c>
      <c r="V2568" s="3">
        <v>1</v>
      </c>
    </row>
    <row r="2569" spans="1:22" ht="21.75" customHeight="1" x14ac:dyDescent="0.3">
      <c r="A2569" s="3" t="s">
        <v>2595</v>
      </c>
      <c r="B2569" s="3">
        <v>33</v>
      </c>
      <c r="C2569" s="3" t="s">
        <v>28</v>
      </c>
      <c r="D2569" s="3" t="s">
        <v>26</v>
      </c>
      <c r="E2569" s="3">
        <v>52050.1562959726</v>
      </c>
      <c r="F2569" s="3">
        <v>73</v>
      </c>
      <c r="G2569" s="3">
        <v>160.77199619394</v>
      </c>
      <c r="H2569" s="3">
        <v>4</v>
      </c>
      <c r="I2569" s="3">
        <v>899.35005144010097</v>
      </c>
      <c r="J2569" s="3">
        <v>42</v>
      </c>
      <c r="K2569" s="3">
        <v>554.47837000087804</v>
      </c>
      <c r="L2569" s="3">
        <v>0</v>
      </c>
      <c r="M2569" s="3">
        <v>9</v>
      </c>
      <c r="N2569" s="3">
        <v>0</v>
      </c>
      <c r="O2569" s="3">
        <v>863</v>
      </c>
      <c r="P2569" s="3">
        <v>3</v>
      </c>
      <c r="Q2569" s="3">
        <v>16995.603096143899</v>
      </c>
      <c r="R2569" s="3">
        <v>0</v>
      </c>
      <c r="S2569" s="3">
        <v>0</v>
      </c>
      <c r="T2569" s="3">
        <v>0</v>
      </c>
      <c r="U2569" s="3">
        <v>5523.5521796316898</v>
      </c>
      <c r="V2569" s="3">
        <v>0</v>
      </c>
    </row>
    <row r="2570" spans="1:22" ht="21.75" customHeight="1" x14ac:dyDescent="0.3">
      <c r="A2570" s="3" t="s">
        <v>2596</v>
      </c>
      <c r="B2570" s="3">
        <v>55</v>
      </c>
      <c r="C2570" s="3" t="s">
        <v>23</v>
      </c>
      <c r="D2570" s="3" t="s">
        <v>24</v>
      </c>
      <c r="E2570" s="3">
        <v>102506.58988175599</v>
      </c>
      <c r="F2570" s="3">
        <v>48</v>
      </c>
      <c r="G2570" s="3">
        <v>1215.60188149892</v>
      </c>
      <c r="H2570" s="3">
        <v>7</v>
      </c>
      <c r="I2570" s="3">
        <v>853.55188061253295</v>
      </c>
      <c r="J2570" s="3">
        <v>40</v>
      </c>
      <c r="K2570" s="3">
        <v>648.96642175317299</v>
      </c>
      <c r="L2570" s="3">
        <v>20</v>
      </c>
      <c r="M2570" s="3">
        <v>14</v>
      </c>
      <c r="N2570" s="3">
        <v>3</v>
      </c>
      <c r="O2570" s="3">
        <v>684</v>
      </c>
      <c r="P2570" s="3">
        <v>2</v>
      </c>
      <c r="Q2570" s="3">
        <v>11864.359967123301</v>
      </c>
      <c r="R2570" s="3">
        <v>1</v>
      </c>
      <c r="S2570" s="3">
        <v>0</v>
      </c>
      <c r="T2570" s="3">
        <v>0</v>
      </c>
      <c r="U2570" s="3">
        <v>11214.7180570656</v>
      </c>
      <c r="V2570" s="3">
        <v>0</v>
      </c>
    </row>
    <row r="2571" spans="1:22" ht="21.75" customHeight="1" x14ac:dyDescent="0.3">
      <c r="A2571" s="3" t="s">
        <v>2597</v>
      </c>
      <c r="B2571" s="3">
        <v>52</v>
      </c>
      <c r="C2571" s="3" t="s">
        <v>23</v>
      </c>
      <c r="D2571" s="3" t="s">
        <v>33</v>
      </c>
      <c r="E2571" s="3">
        <v>58619.243620986403</v>
      </c>
      <c r="F2571" s="3">
        <v>158</v>
      </c>
      <c r="G2571" s="3">
        <v>2861.8745845466601</v>
      </c>
      <c r="H2571" s="3">
        <v>1</v>
      </c>
      <c r="I2571" s="3">
        <v>858.89068582410698</v>
      </c>
      <c r="J2571" s="3">
        <v>16</v>
      </c>
      <c r="K2571" s="3">
        <v>160.128368702769</v>
      </c>
      <c r="L2571" s="3">
        <v>51</v>
      </c>
      <c r="M2571" s="3">
        <v>14</v>
      </c>
      <c r="N2571" s="3">
        <v>9</v>
      </c>
      <c r="O2571" s="3">
        <v>383</v>
      </c>
      <c r="P2571" s="3">
        <v>2</v>
      </c>
      <c r="Q2571" s="3">
        <v>14872.4476366086</v>
      </c>
      <c r="R2571" s="3">
        <v>1</v>
      </c>
      <c r="S2571" s="3">
        <v>0</v>
      </c>
      <c r="T2571" s="3">
        <v>0</v>
      </c>
      <c r="U2571" s="3">
        <v>10896.107607780101</v>
      </c>
      <c r="V2571" s="3">
        <v>1</v>
      </c>
    </row>
    <row r="2572" spans="1:22" ht="21.75" customHeight="1" x14ac:dyDescent="0.3">
      <c r="A2572" s="3" t="s">
        <v>2598</v>
      </c>
      <c r="B2572" s="3">
        <v>42</v>
      </c>
      <c r="C2572" s="3" t="s">
        <v>28</v>
      </c>
      <c r="D2572" s="3" t="s">
        <v>24</v>
      </c>
      <c r="E2572" s="3">
        <v>50332.821061048802</v>
      </c>
      <c r="F2572" s="3">
        <v>147</v>
      </c>
      <c r="G2572" s="3">
        <v>2158.7623623729601</v>
      </c>
      <c r="H2572" s="3">
        <v>1</v>
      </c>
      <c r="I2572" s="3">
        <v>724.015678185664</v>
      </c>
      <c r="J2572" s="3">
        <v>45</v>
      </c>
      <c r="K2572" s="3">
        <v>436.22870272443902</v>
      </c>
      <c r="L2572" s="3">
        <v>52</v>
      </c>
      <c r="M2572" s="3">
        <v>12</v>
      </c>
      <c r="N2572" s="3">
        <v>5</v>
      </c>
      <c r="O2572" s="3">
        <v>586</v>
      </c>
      <c r="P2572" s="3">
        <v>1</v>
      </c>
      <c r="Q2572" s="3">
        <v>13631.845864528899</v>
      </c>
      <c r="R2572" s="3">
        <v>2</v>
      </c>
      <c r="S2572" s="3">
        <v>0</v>
      </c>
      <c r="T2572" s="3">
        <v>0</v>
      </c>
      <c r="U2572" s="3">
        <v>8864.4306238731097</v>
      </c>
      <c r="V2572" s="3">
        <v>0</v>
      </c>
    </row>
    <row r="2573" spans="1:22" ht="21.75" customHeight="1" x14ac:dyDescent="0.3">
      <c r="A2573" s="3" t="s">
        <v>2599</v>
      </c>
      <c r="B2573" s="3">
        <v>69</v>
      </c>
      <c r="C2573" s="3" t="s">
        <v>28</v>
      </c>
      <c r="D2573" s="3" t="s">
        <v>24</v>
      </c>
      <c r="E2573" s="3">
        <v>73628.387212093701</v>
      </c>
      <c r="F2573" s="3">
        <v>234</v>
      </c>
      <c r="G2573" s="3">
        <v>1151.92472447559</v>
      </c>
      <c r="H2573" s="3">
        <v>10</v>
      </c>
      <c r="I2573" s="3">
        <v>1367.8253555671799</v>
      </c>
      <c r="J2573" s="3">
        <v>2</v>
      </c>
      <c r="K2573" s="3">
        <v>454.84017482424002</v>
      </c>
      <c r="L2573" s="3">
        <v>79</v>
      </c>
      <c r="M2573" s="3">
        <v>19</v>
      </c>
      <c r="N2573" s="3">
        <v>8</v>
      </c>
      <c r="O2573" s="3">
        <v>451</v>
      </c>
      <c r="P2573" s="3">
        <v>2</v>
      </c>
      <c r="Q2573" s="3">
        <v>9198.6148898027295</v>
      </c>
      <c r="R2573" s="3">
        <v>1</v>
      </c>
      <c r="S2573" s="3">
        <v>0</v>
      </c>
      <c r="T2573" s="3">
        <v>0</v>
      </c>
      <c r="U2573" s="3">
        <v>7659.6822455260399</v>
      </c>
      <c r="V2573" s="3">
        <v>1</v>
      </c>
    </row>
    <row r="2574" spans="1:22" ht="21.75" customHeight="1" x14ac:dyDescent="0.3">
      <c r="A2574" s="3" t="s">
        <v>2600</v>
      </c>
      <c r="B2574" s="3">
        <v>64</v>
      </c>
      <c r="C2574" s="3" t="s">
        <v>28</v>
      </c>
      <c r="D2574" s="3" t="s">
        <v>33</v>
      </c>
      <c r="E2574" s="3">
        <v>53925.670516309998</v>
      </c>
      <c r="F2574" s="3">
        <v>178</v>
      </c>
      <c r="G2574" s="3">
        <v>2542.9257315214099</v>
      </c>
      <c r="H2574" s="3">
        <v>10</v>
      </c>
      <c r="I2574" s="3">
        <v>753.21909335815201</v>
      </c>
      <c r="J2574" s="3">
        <v>8</v>
      </c>
      <c r="K2574" s="3">
        <v>948.91905660264399</v>
      </c>
      <c r="L2574" s="3">
        <v>55</v>
      </c>
      <c r="M2574" s="3">
        <v>17</v>
      </c>
      <c r="N2574" s="3">
        <v>1</v>
      </c>
      <c r="O2574" s="3">
        <v>553</v>
      </c>
      <c r="P2574" s="3">
        <v>4</v>
      </c>
      <c r="Q2574" s="3">
        <v>16748.009057260999</v>
      </c>
      <c r="R2574" s="3">
        <v>4</v>
      </c>
      <c r="S2574" s="3">
        <v>0</v>
      </c>
      <c r="T2574" s="3">
        <v>0</v>
      </c>
      <c r="U2574" s="3">
        <v>11982.061948769</v>
      </c>
      <c r="V2574" s="3">
        <v>1</v>
      </c>
    </row>
    <row r="2575" spans="1:22" ht="21.75" customHeight="1" x14ac:dyDescent="0.3">
      <c r="A2575" s="3" t="s">
        <v>2601</v>
      </c>
      <c r="B2575" s="3">
        <v>21</v>
      </c>
      <c r="C2575" s="3" t="s">
        <v>23</v>
      </c>
      <c r="D2575" s="3" t="s">
        <v>26</v>
      </c>
      <c r="E2575" s="3">
        <v>62764.468619204097</v>
      </c>
      <c r="F2575" s="3">
        <v>174</v>
      </c>
      <c r="G2575" s="3">
        <v>1725.5040466453599</v>
      </c>
      <c r="H2575" s="3">
        <v>2</v>
      </c>
      <c r="I2575" s="3">
        <v>1366.76272671316</v>
      </c>
      <c r="J2575" s="3">
        <v>17</v>
      </c>
      <c r="K2575" s="3">
        <v>524.05076394825699</v>
      </c>
      <c r="L2575" s="3">
        <v>72</v>
      </c>
      <c r="M2575" s="3">
        <v>6</v>
      </c>
      <c r="N2575" s="3">
        <v>4</v>
      </c>
      <c r="O2575" s="3">
        <v>600</v>
      </c>
      <c r="P2575" s="3">
        <v>4</v>
      </c>
      <c r="Q2575" s="3">
        <v>3984.6147437956702</v>
      </c>
      <c r="R2575" s="3">
        <v>7</v>
      </c>
      <c r="S2575" s="3">
        <v>0</v>
      </c>
      <c r="T2575" s="3">
        <v>0</v>
      </c>
      <c r="U2575" s="3">
        <v>2357.7331985098399</v>
      </c>
      <c r="V2575" s="3">
        <v>1</v>
      </c>
    </row>
    <row r="2576" spans="1:22" ht="21.75" customHeight="1" x14ac:dyDescent="0.3">
      <c r="A2576" s="3" t="s">
        <v>2602</v>
      </c>
      <c r="B2576" s="3">
        <v>60</v>
      </c>
      <c r="C2576" s="3" t="s">
        <v>28</v>
      </c>
      <c r="D2576" s="3" t="s">
        <v>24</v>
      </c>
      <c r="E2576" s="3">
        <v>46214.5190901432</v>
      </c>
      <c r="F2576" s="3">
        <v>238</v>
      </c>
      <c r="G2576" s="3">
        <v>2814.25263743202</v>
      </c>
      <c r="H2576" s="3">
        <v>10</v>
      </c>
      <c r="I2576" s="3">
        <v>997.44092424006897</v>
      </c>
      <c r="J2576" s="3">
        <v>48</v>
      </c>
      <c r="K2576" s="3">
        <v>915.93226887652202</v>
      </c>
      <c r="L2576" s="3">
        <v>65</v>
      </c>
      <c r="M2576" s="3">
        <v>7</v>
      </c>
      <c r="N2576" s="3">
        <v>6</v>
      </c>
      <c r="O2576" s="3">
        <v>690</v>
      </c>
      <c r="P2576" s="3">
        <v>4</v>
      </c>
      <c r="Q2576" s="3">
        <v>19382.0792962165</v>
      </c>
      <c r="R2576" s="3">
        <v>4</v>
      </c>
      <c r="S2576" s="3">
        <v>0</v>
      </c>
      <c r="T2576" s="3">
        <v>0</v>
      </c>
      <c r="U2576" s="3">
        <v>8626.2560019186803</v>
      </c>
      <c r="V2576" s="3">
        <v>1</v>
      </c>
    </row>
    <row r="2577" spans="1:22" ht="21.75" customHeight="1" x14ac:dyDescent="0.3">
      <c r="A2577" s="3" t="s">
        <v>2603</v>
      </c>
      <c r="B2577" s="3">
        <v>40</v>
      </c>
      <c r="C2577" s="3" t="s">
        <v>28</v>
      </c>
      <c r="D2577" s="3" t="s">
        <v>33</v>
      </c>
      <c r="E2577" s="3">
        <v>53663.186487468498</v>
      </c>
      <c r="F2577" s="3">
        <v>62</v>
      </c>
      <c r="G2577" s="3">
        <v>1436.6243569314299</v>
      </c>
      <c r="H2577" s="3">
        <v>9</v>
      </c>
      <c r="I2577" s="3">
        <v>922.90954996660605</v>
      </c>
      <c r="J2577" s="3">
        <v>29</v>
      </c>
      <c r="K2577" s="3">
        <v>312.96167486180002</v>
      </c>
      <c r="L2577" s="3">
        <v>66</v>
      </c>
      <c r="M2577" s="3">
        <v>7</v>
      </c>
      <c r="N2577" s="3">
        <v>3</v>
      </c>
      <c r="O2577" s="3">
        <v>429</v>
      </c>
      <c r="P2577" s="3">
        <v>2</v>
      </c>
      <c r="Q2577" s="3">
        <v>18613.920119651</v>
      </c>
      <c r="R2577" s="3">
        <v>4</v>
      </c>
      <c r="S2577" s="3">
        <v>0</v>
      </c>
      <c r="T2577" s="3">
        <v>0</v>
      </c>
      <c r="U2577" s="3">
        <v>12617.371694891401</v>
      </c>
      <c r="V2577" s="3">
        <v>1</v>
      </c>
    </row>
    <row r="2578" spans="1:22" ht="21.75" customHeight="1" x14ac:dyDescent="0.3">
      <c r="A2578" s="3" t="s">
        <v>2604</v>
      </c>
      <c r="B2578" s="3">
        <v>21</v>
      </c>
      <c r="C2578" s="3" t="s">
        <v>31</v>
      </c>
      <c r="D2578" s="3" t="s">
        <v>26</v>
      </c>
      <c r="E2578" s="3">
        <v>57679.352420759598</v>
      </c>
      <c r="F2578" s="3">
        <v>62</v>
      </c>
      <c r="G2578" s="3">
        <v>1266.52050256289</v>
      </c>
      <c r="H2578" s="3">
        <v>7</v>
      </c>
      <c r="I2578" s="3">
        <v>760.353836352646</v>
      </c>
      <c r="J2578" s="3">
        <v>4</v>
      </c>
      <c r="K2578" s="3">
        <v>636.95182631755904</v>
      </c>
      <c r="L2578" s="3">
        <v>32</v>
      </c>
      <c r="M2578" s="3">
        <v>10</v>
      </c>
      <c r="N2578" s="3">
        <v>5</v>
      </c>
      <c r="O2578" s="3">
        <v>756</v>
      </c>
      <c r="P2578" s="3">
        <v>0</v>
      </c>
      <c r="Q2578" s="3">
        <v>10408.425379709901</v>
      </c>
      <c r="R2578" s="3">
        <v>7</v>
      </c>
      <c r="S2578" s="3">
        <v>0</v>
      </c>
      <c r="T2578" s="3">
        <v>1</v>
      </c>
      <c r="U2578" s="3">
        <v>1875.8030514954501</v>
      </c>
      <c r="V2578" s="3">
        <v>1</v>
      </c>
    </row>
    <row r="2579" spans="1:22" ht="21.75" customHeight="1" x14ac:dyDescent="0.3">
      <c r="A2579" s="3" t="s">
        <v>2605</v>
      </c>
      <c r="B2579" s="3">
        <v>46</v>
      </c>
      <c r="C2579" s="3" t="s">
        <v>31</v>
      </c>
      <c r="D2579" s="3" t="s">
        <v>24</v>
      </c>
      <c r="E2579" s="3">
        <v>65580.057782131698</v>
      </c>
      <c r="F2579" s="3">
        <v>7</v>
      </c>
      <c r="G2579" s="3">
        <v>2290.5351117864202</v>
      </c>
      <c r="H2579" s="3">
        <v>7</v>
      </c>
      <c r="I2579" s="3">
        <v>1140.8848427410701</v>
      </c>
      <c r="J2579" s="3">
        <v>31</v>
      </c>
      <c r="K2579" s="3">
        <v>153.28896536606999</v>
      </c>
      <c r="L2579" s="3">
        <v>22</v>
      </c>
      <c r="M2579" s="3">
        <v>8</v>
      </c>
      <c r="N2579" s="3">
        <v>5</v>
      </c>
      <c r="O2579" s="3">
        <v>874</v>
      </c>
      <c r="P2579" s="3">
        <v>1</v>
      </c>
      <c r="Q2579" s="3">
        <v>13508.031771062901</v>
      </c>
      <c r="R2579" s="3">
        <v>3</v>
      </c>
      <c r="S2579" s="3">
        <v>0</v>
      </c>
      <c r="T2579" s="3">
        <v>0</v>
      </c>
      <c r="U2579" s="3">
        <v>6142.9968234631497</v>
      </c>
      <c r="V2579" s="3">
        <v>0</v>
      </c>
    </row>
    <row r="2580" spans="1:22" ht="21.75" customHeight="1" x14ac:dyDescent="0.3">
      <c r="A2580" s="3" t="s">
        <v>2606</v>
      </c>
      <c r="B2580" s="3">
        <v>28</v>
      </c>
      <c r="C2580" s="3" t="s">
        <v>23</v>
      </c>
      <c r="D2580" s="3" t="s">
        <v>24</v>
      </c>
      <c r="E2580" s="3">
        <v>42229.0277223905</v>
      </c>
      <c r="F2580" s="3">
        <v>199</v>
      </c>
      <c r="G2580" s="3">
        <v>1701.5996081281501</v>
      </c>
      <c r="H2580" s="3">
        <v>2</v>
      </c>
      <c r="I2580" s="3">
        <v>839.54711865229797</v>
      </c>
      <c r="J2580" s="3">
        <v>26</v>
      </c>
      <c r="K2580" s="3">
        <v>653.90217309021295</v>
      </c>
      <c r="L2580" s="3">
        <v>5</v>
      </c>
      <c r="M2580" s="3">
        <v>5</v>
      </c>
      <c r="N2580" s="3">
        <v>3</v>
      </c>
      <c r="O2580" s="3">
        <v>852</v>
      </c>
      <c r="P2580" s="3">
        <v>5</v>
      </c>
      <c r="Q2580" s="3">
        <v>10481.586247703301</v>
      </c>
      <c r="R2580" s="3">
        <v>4</v>
      </c>
      <c r="S2580" s="3">
        <v>0</v>
      </c>
      <c r="T2580" s="3">
        <v>0</v>
      </c>
      <c r="U2580" s="3">
        <v>5974.1396317606896</v>
      </c>
      <c r="V2580" s="3">
        <v>1</v>
      </c>
    </row>
    <row r="2581" spans="1:22" ht="21.75" customHeight="1" x14ac:dyDescent="0.3">
      <c r="A2581" s="3" t="s">
        <v>2607</v>
      </c>
      <c r="B2581" s="3">
        <v>20</v>
      </c>
      <c r="C2581" s="3" t="s">
        <v>31</v>
      </c>
      <c r="D2581" s="3" t="s">
        <v>24</v>
      </c>
      <c r="E2581" s="3">
        <v>41739.816419764204</v>
      </c>
      <c r="F2581" s="3">
        <v>208</v>
      </c>
      <c r="G2581" s="3">
        <v>1946.0152578024899</v>
      </c>
      <c r="H2581" s="3">
        <v>0</v>
      </c>
      <c r="I2581" s="3">
        <v>473.75407471026398</v>
      </c>
      <c r="J2581" s="3">
        <v>20</v>
      </c>
      <c r="K2581" s="3">
        <v>403.27093657224901</v>
      </c>
      <c r="L2581" s="3">
        <v>46</v>
      </c>
      <c r="M2581" s="3">
        <v>19</v>
      </c>
      <c r="N2581" s="3">
        <v>3</v>
      </c>
      <c r="O2581" s="3">
        <v>388</v>
      </c>
      <c r="P2581" s="3">
        <v>1</v>
      </c>
      <c r="Q2581" s="3">
        <v>7020.3751541462498</v>
      </c>
      <c r="R2581" s="3">
        <v>5</v>
      </c>
      <c r="S2581" s="3">
        <v>0</v>
      </c>
      <c r="T2581" s="3">
        <v>0</v>
      </c>
      <c r="U2581" s="3">
        <v>6196.9897077738196</v>
      </c>
      <c r="V2581" s="3">
        <v>1</v>
      </c>
    </row>
    <row r="2582" spans="1:22" ht="21.75" customHeight="1" x14ac:dyDescent="0.3">
      <c r="A2582" s="3" t="s">
        <v>2608</v>
      </c>
      <c r="B2582" s="3">
        <v>30</v>
      </c>
      <c r="C2582" s="3" t="s">
        <v>31</v>
      </c>
      <c r="D2582" s="3" t="s">
        <v>26</v>
      </c>
      <c r="E2582" s="3">
        <v>15305.316304386301</v>
      </c>
      <c r="F2582" s="3">
        <v>200</v>
      </c>
      <c r="G2582" s="3">
        <v>809.92723012783699</v>
      </c>
      <c r="H2582" s="3">
        <v>6</v>
      </c>
      <c r="I2582" s="3">
        <v>462.077733150688</v>
      </c>
      <c r="J2582" s="3">
        <v>23</v>
      </c>
      <c r="K2582" s="3">
        <v>418.800941711885</v>
      </c>
      <c r="L2582" s="3">
        <v>57</v>
      </c>
      <c r="M2582" s="3">
        <v>1</v>
      </c>
      <c r="N2582" s="3">
        <v>8</v>
      </c>
      <c r="O2582" s="3">
        <v>629</v>
      </c>
      <c r="P2582" s="3">
        <v>1</v>
      </c>
      <c r="Q2582" s="3">
        <v>11485.899329431601</v>
      </c>
      <c r="R2582" s="3">
        <v>2</v>
      </c>
      <c r="S2582" s="3">
        <v>0</v>
      </c>
      <c r="T2582" s="3">
        <v>0</v>
      </c>
      <c r="U2582" s="3">
        <v>15994.167177257301</v>
      </c>
      <c r="V2582" s="3">
        <v>0</v>
      </c>
    </row>
    <row r="2583" spans="1:22" ht="21.75" customHeight="1" x14ac:dyDescent="0.3">
      <c r="A2583" s="3" t="s">
        <v>2609</v>
      </c>
      <c r="B2583" s="3">
        <v>22</v>
      </c>
      <c r="C2583" s="3" t="s">
        <v>31</v>
      </c>
      <c r="D2583" s="3" t="s">
        <v>24</v>
      </c>
      <c r="E2583" s="3">
        <v>43031.2809947032</v>
      </c>
      <c r="F2583" s="3">
        <v>137</v>
      </c>
      <c r="G2583" s="3">
        <v>2436.96341557183</v>
      </c>
      <c r="H2583" s="3">
        <v>3</v>
      </c>
      <c r="I2583" s="3">
        <v>947.86961767699495</v>
      </c>
      <c r="J2583" s="3">
        <v>37</v>
      </c>
      <c r="K2583" s="3">
        <v>678.20046843511</v>
      </c>
      <c r="L2583" s="3">
        <v>4</v>
      </c>
      <c r="M2583" s="3">
        <v>4</v>
      </c>
      <c r="N2583" s="3">
        <v>0</v>
      </c>
      <c r="O2583" s="3">
        <v>770</v>
      </c>
      <c r="P2583" s="3">
        <v>5</v>
      </c>
      <c r="Q2583" s="3">
        <v>13637.0529284063</v>
      </c>
      <c r="R2583" s="3">
        <v>7</v>
      </c>
      <c r="S2583" s="3">
        <v>0</v>
      </c>
      <c r="T2583" s="3">
        <v>0</v>
      </c>
      <c r="U2583" s="3">
        <v>500</v>
      </c>
      <c r="V2583" s="3">
        <v>1</v>
      </c>
    </row>
    <row r="2584" spans="1:22" ht="21.75" customHeight="1" x14ac:dyDescent="0.3">
      <c r="A2584" s="3" t="s">
        <v>2610</v>
      </c>
      <c r="B2584" s="3">
        <v>42</v>
      </c>
      <c r="C2584" s="3" t="s">
        <v>23</v>
      </c>
      <c r="D2584" s="3" t="s">
        <v>26</v>
      </c>
      <c r="E2584" s="3">
        <v>67154.636571759693</v>
      </c>
      <c r="F2584" s="3">
        <v>183</v>
      </c>
      <c r="G2584" s="3">
        <v>2285.8299868778599</v>
      </c>
      <c r="H2584" s="3">
        <v>2</v>
      </c>
      <c r="I2584" s="3">
        <v>482.41739019172701</v>
      </c>
      <c r="J2584" s="3">
        <v>2</v>
      </c>
      <c r="K2584" s="3">
        <v>703.36484989453197</v>
      </c>
      <c r="L2584" s="3">
        <v>76</v>
      </c>
      <c r="M2584" s="3">
        <v>3</v>
      </c>
      <c r="N2584" s="3">
        <v>4</v>
      </c>
      <c r="O2584" s="3">
        <v>342</v>
      </c>
      <c r="P2584" s="3">
        <v>0</v>
      </c>
      <c r="Q2584" s="3">
        <v>19986.397921508302</v>
      </c>
      <c r="R2584" s="3">
        <v>2</v>
      </c>
      <c r="S2584" s="3">
        <v>1</v>
      </c>
      <c r="T2584" s="3">
        <v>0</v>
      </c>
      <c r="U2584" s="3">
        <v>5965.5078427570497</v>
      </c>
      <c r="V2584" s="3">
        <v>1</v>
      </c>
    </row>
    <row r="2585" spans="1:22" ht="21.75" customHeight="1" x14ac:dyDescent="0.3">
      <c r="A2585" s="3" t="s">
        <v>2611</v>
      </c>
      <c r="B2585" s="3">
        <v>45</v>
      </c>
      <c r="C2585" s="3" t="s">
        <v>31</v>
      </c>
      <c r="D2585" s="3" t="s">
        <v>24</v>
      </c>
      <c r="E2585" s="3">
        <v>58338.0402080024</v>
      </c>
      <c r="F2585" s="3">
        <v>147</v>
      </c>
      <c r="G2585" s="3">
        <v>2581.2416406891698</v>
      </c>
      <c r="H2585" s="3">
        <v>4</v>
      </c>
      <c r="I2585" s="3">
        <v>778.21913005962494</v>
      </c>
      <c r="J2585" s="3">
        <v>15</v>
      </c>
      <c r="K2585" s="3">
        <v>576.24344979976797</v>
      </c>
      <c r="L2585" s="3">
        <v>76</v>
      </c>
      <c r="M2585" s="3">
        <v>19</v>
      </c>
      <c r="N2585" s="3">
        <v>8</v>
      </c>
      <c r="O2585" s="3">
        <v>766</v>
      </c>
      <c r="P2585" s="3">
        <v>2</v>
      </c>
      <c r="Q2585" s="3">
        <v>10804.1344036677</v>
      </c>
      <c r="R2585" s="3">
        <v>1</v>
      </c>
      <c r="S2585" s="3">
        <v>0</v>
      </c>
      <c r="T2585" s="3">
        <v>0</v>
      </c>
      <c r="U2585" s="3">
        <v>10440.4084955896</v>
      </c>
      <c r="V2585" s="3">
        <v>0</v>
      </c>
    </row>
    <row r="2586" spans="1:22" ht="21.75" customHeight="1" x14ac:dyDescent="0.3">
      <c r="A2586" s="3" t="s">
        <v>2612</v>
      </c>
      <c r="B2586" s="3">
        <v>23</v>
      </c>
      <c r="C2586" s="3" t="s">
        <v>23</v>
      </c>
      <c r="D2586" s="3" t="s">
        <v>33</v>
      </c>
      <c r="E2586" s="3">
        <v>32058.465756696201</v>
      </c>
      <c r="F2586" s="3">
        <v>61</v>
      </c>
      <c r="G2586" s="3">
        <v>412.183367529262</v>
      </c>
      <c r="H2586" s="3">
        <v>11</v>
      </c>
      <c r="I2586" s="3">
        <v>1170.01458849288</v>
      </c>
      <c r="J2586" s="3">
        <v>14</v>
      </c>
      <c r="K2586" s="3">
        <v>951.92611571160103</v>
      </c>
      <c r="L2586" s="3">
        <v>8</v>
      </c>
      <c r="M2586" s="3">
        <v>14</v>
      </c>
      <c r="N2586" s="3">
        <v>8</v>
      </c>
      <c r="O2586" s="3">
        <v>354</v>
      </c>
      <c r="P2586" s="3">
        <v>0</v>
      </c>
      <c r="Q2586" s="3">
        <v>12060.384749954899</v>
      </c>
      <c r="R2586" s="3">
        <v>0</v>
      </c>
      <c r="S2586" s="3">
        <v>0</v>
      </c>
      <c r="T2586" s="3">
        <v>0</v>
      </c>
      <c r="U2586" s="3">
        <v>11631.6796031249</v>
      </c>
      <c r="V2586" s="3">
        <v>1</v>
      </c>
    </row>
    <row r="2587" spans="1:22" ht="21.75" customHeight="1" x14ac:dyDescent="0.3">
      <c r="A2587" s="3" t="s">
        <v>2613</v>
      </c>
      <c r="B2587" s="3">
        <v>37</v>
      </c>
      <c r="C2587" s="3" t="s">
        <v>28</v>
      </c>
      <c r="D2587" s="3" t="s">
        <v>24</v>
      </c>
      <c r="E2587" s="3">
        <v>15730.4754477644</v>
      </c>
      <c r="F2587" s="3">
        <v>11</v>
      </c>
      <c r="G2587" s="3">
        <v>569.82266647545396</v>
      </c>
      <c r="H2587" s="3">
        <v>5</v>
      </c>
      <c r="I2587" s="3">
        <v>906.38956226301696</v>
      </c>
      <c r="J2587" s="3">
        <v>24</v>
      </c>
      <c r="K2587" s="3">
        <v>517.14397994979095</v>
      </c>
      <c r="L2587" s="3">
        <v>2</v>
      </c>
      <c r="M2587" s="3">
        <v>6</v>
      </c>
      <c r="N2587" s="3">
        <v>8</v>
      </c>
      <c r="O2587" s="3">
        <v>350</v>
      </c>
      <c r="P2587" s="3">
        <v>3</v>
      </c>
      <c r="Q2587" s="3">
        <v>19834.745939194901</v>
      </c>
      <c r="R2587" s="3">
        <v>5</v>
      </c>
      <c r="S2587" s="3">
        <v>0</v>
      </c>
      <c r="T2587" s="3">
        <v>0</v>
      </c>
      <c r="U2587" s="3">
        <v>12774.765975587499</v>
      </c>
      <c r="V2587" s="3">
        <v>1</v>
      </c>
    </row>
    <row r="2588" spans="1:22" ht="21.75" customHeight="1" x14ac:dyDescent="0.3">
      <c r="A2588" s="3" t="s">
        <v>2614</v>
      </c>
      <c r="B2588" s="3">
        <v>25</v>
      </c>
      <c r="C2588" s="3" t="s">
        <v>31</v>
      </c>
      <c r="D2588" s="3" t="s">
        <v>33</v>
      </c>
      <c r="E2588" s="3">
        <v>47436.4267684238</v>
      </c>
      <c r="F2588" s="3">
        <v>225</v>
      </c>
      <c r="G2588" s="3">
        <v>902.50434061061299</v>
      </c>
      <c r="H2588" s="3">
        <v>0</v>
      </c>
      <c r="I2588" s="3">
        <v>547.25279538493805</v>
      </c>
      <c r="J2588" s="3">
        <v>7</v>
      </c>
      <c r="K2588" s="3">
        <v>581.78140647657403</v>
      </c>
      <c r="L2588" s="3">
        <v>60</v>
      </c>
      <c r="M2588" s="3">
        <v>0</v>
      </c>
      <c r="N2588" s="3">
        <v>1</v>
      </c>
      <c r="O2588" s="3">
        <v>653</v>
      </c>
      <c r="P2588" s="3">
        <v>0</v>
      </c>
      <c r="Q2588" s="3">
        <v>15047.143891223899</v>
      </c>
      <c r="R2588" s="3">
        <v>5</v>
      </c>
      <c r="S2588" s="3">
        <v>0</v>
      </c>
      <c r="T2588" s="3">
        <v>1</v>
      </c>
      <c r="U2588" s="3">
        <v>1564.7511960040399</v>
      </c>
      <c r="V2588" s="3">
        <v>1</v>
      </c>
    </row>
    <row r="2589" spans="1:22" ht="21.75" customHeight="1" x14ac:dyDescent="0.3">
      <c r="A2589" s="3" t="s">
        <v>2615</v>
      </c>
      <c r="B2589" s="3">
        <v>54</v>
      </c>
      <c r="C2589" s="3" t="s">
        <v>23</v>
      </c>
      <c r="D2589" s="3" t="s">
        <v>33</v>
      </c>
      <c r="E2589" s="3">
        <v>66628.001347591606</v>
      </c>
      <c r="F2589" s="3">
        <v>152</v>
      </c>
      <c r="G2589" s="3">
        <v>1308.52518921504</v>
      </c>
      <c r="H2589" s="3">
        <v>11</v>
      </c>
      <c r="I2589" s="3">
        <v>1293.4956290656501</v>
      </c>
      <c r="J2589" s="3">
        <v>40</v>
      </c>
      <c r="K2589" s="3">
        <v>566.15930231202003</v>
      </c>
      <c r="L2589" s="3">
        <v>63</v>
      </c>
      <c r="M2589" s="3">
        <v>18</v>
      </c>
      <c r="N2589" s="3">
        <v>6</v>
      </c>
      <c r="O2589" s="3">
        <v>874</v>
      </c>
      <c r="P2589" s="3">
        <v>5</v>
      </c>
      <c r="Q2589" s="3">
        <v>3619.9075211958202</v>
      </c>
      <c r="R2589" s="3">
        <v>6</v>
      </c>
      <c r="S2589" s="3">
        <v>0</v>
      </c>
      <c r="T2589" s="3">
        <v>0</v>
      </c>
      <c r="U2589" s="3">
        <v>13388.3909617216</v>
      </c>
      <c r="V2589" s="3">
        <v>1</v>
      </c>
    </row>
    <row r="2590" spans="1:22" ht="21.75" customHeight="1" x14ac:dyDescent="0.3">
      <c r="A2590" s="3" t="s">
        <v>2616</v>
      </c>
      <c r="B2590" s="3">
        <v>41</v>
      </c>
      <c r="C2590" s="3" t="s">
        <v>31</v>
      </c>
      <c r="D2590" s="3" t="s">
        <v>33</v>
      </c>
      <c r="E2590" s="3">
        <v>41379.830027423297</v>
      </c>
      <c r="F2590" s="3">
        <v>47</v>
      </c>
      <c r="G2590" s="3">
        <v>433.64102012557203</v>
      </c>
      <c r="H2590" s="3">
        <v>11</v>
      </c>
      <c r="I2590" s="3">
        <v>991.756332948146</v>
      </c>
      <c r="J2590" s="3">
        <v>3</v>
      </c>
      <c r="K2590" s="3">
        <v>675.326800942153</v>
      </c>
      <c r="L2590" s="3">
        <v>45</v>
      </c>
      <c r="M2590" s="3">
        <v>17</v>
      </c>
      <c r="N2590" s="3">
        <v>9</v>
      </c>
      <c r="O2590" s="3">
        <v>548</v>
      </c>
      <c r="P2590" s="3">
        <v>2</v>
      </c>
      <c r="Q2590" s="3">
        <v>11817.926554023101</v>
      </c>
      <c r="R2590" s="3">
        <v>5</v>
      </c>
      <c r="S2590" s="3">
        <v>0</v>
      </c>
      <c r="T2590" s="3">
        <v>0</v>
      </c>
      <c r="U2590" s="3">
        <v>12979.019003559401</v>
      </c>
      <c r="V2590" s="3">
        <v>1</v>
      </c>
    </row>
    <row r="2591" spans="1:22" ht="21.75" customHeight="1" x14ac:dyDescent="0.3">
      <c r="A2591" s="3" t="s">
        <v>2617</v>
      </c>
      <c r="B2591" s="3">
        <v>62</v>
      </c>
      <c r="C2591" s="3" t="s">
        <v>28</v>
      </c>
      <c r="D2591" s="3" t="s">
        <v>26</v>
      </c>
      <c r="E2591" s="3">
        <v>23991.3949253756</v>
      </c>
      <c r="F2591" s="3">
        <v>203</v>
      </c>
      <c r="G2591" s="3">
        <v>2009.82528188173</v>
      </c>
      <c r="H2591" s="3">
        <v>8</v>
      </c>
      <c r="I2591" s="3">
        <v>1156.2275455214301</v>
      </c>
      <c r="J2591" s="3">
        <v>31</v>
      </c>
      <c r="K2591" s="3">
        <v>506.03474513725098</v>
      </c>
      <c r="L2591" s="3">
        <v>55</v>
      </c>
      <c r="M2591" s="3">
        <v>1</v>
      </c>
      <c r="N2591" s="3">
        <v>7</v>
      </c>
      <c r="O2591" s="3">
        <v>626</v>
      </c>
      <c r="P2591" s="3">
        <v>5</v>
      </c>
      <c r="Q2591" s="3">
        <v>17020.036276468702</v>
      </c>
      <c r="R2591" s="3">
        <v>3</v>
      </c>
      <c r="S2591" s="3">
        <v>0</v>
      </c>
      <c r="T2591" s="3">
        <v>0</v>
      </c>
      <c r="U2591" s="3">
        <v>4500.2731225441603</v>
      </c>
      <c r="V2591" s="3">
        <v>0</v>
      </c>
    </row>
    <row r="2592" spans="1:22" ht="21.75" customHeight="1" x14ac:dyDescent="0.3">
      <c r="A2592" s="3" t="s">
        <v>2618</v>
      </c>
      <c r="B2592" s="3">
        <v>34</v>
      </c>
      <c r="C2592" s="3" t="s">
        <v>23</v>
      </c>
      <c r="D2592" s="3" t="s">
        <v>33</v>
      </c>
      <c r="E2592" s="3">
        <v>39388.8708985169</v>
      </c>
      <c r="F2592" s="3">
        <v>189</v>
      </c>
      <c r="G2592" s="3">
        <v>1149.37382230047</v>
      </c>
      <c r="H2592" s="3">
        <v>5</v>
      </c>
      <c r="I2592" s="3">
        <v>20</v>
      </c>
      <c r="J2592" s="3">
        <v>44</v>
      </c>
      <c r="K2592" s="3">
        <v>244.30032872248299</v>
      </c>
      <c r="L2592" s="3">
        <v>38</v>
      </c>
      <c r="M2592" s="3">
        <v>12</v>
      </c>
      <c r="N2592" s="3">
        <v>0</v>
      </c>
      <c r="O2592" s="3">
        <v>406</v>
      </c>
      <c r="P2592" s="3">
        <v>5</v>
      </c>
      <c r="Q2592" s="3">
        <v>26744.970663103399</v>
      </c>
      <c r="R2592" s="3">
        <v>0</v>
      </c>
      <c r="S2592" s="3">
        <v>0</v>
      </c>
      <c r="T2592" s="3">
        <v>0</v>
      </c>
      <c r="U2592" s="3">
        <v>3902.1273961501502</v>
      </c>
      <c r="V2592" s="3">
        <v>1</v>
      </c>
    </row>
    <row r="2593" spans="1:22" ht="21.75" customHeight="1" x14ac:dyDescent="0.3">
      <c r="A2593" s="3" t="s">
        <v>2619</v>
      </c>
      <c r="B2593" s="3">
        <v>41</v>
      </c>
      <c r="C2593" s="3" t="s">
        <v>23</v>
      </c>
      <c r="D2593" s="3" t="s">
        <v>24</v>
      </c>
      <c r="E2593" s="3">
        <v>55870.859550483699</v>
      </c>
      <c r="F2593" s="3">
        <v>82</v>
      </c>
      <c r="G2593" s="3">
        <v>2504.7765901975099</v>
      </c>
      <c r="H2593" s="3">
        <v>2</v>
      </c>
      <c r="I2593" s="3">
        <v>915.79850739196104</v>
      </c>
      <c r="J2593" s="3">
        <v>34</v>
      </c>
      <c r="K2593" s="3">
        <v>594.67674192854997</v>
      </c>
      <c r="L2593" s="3">
        <v>12</v>
      </c>
      <c r="M2593" s="3">
        <v>13</v>
      </c>
      <c r="N2593" s="3">
        <v>1</v>
      </c>
      <c r="O2593" s="3">
        <v>476</v>
      </c>
      <c r="P2593" s="3">
        <v>0</v>
      </c>
      <c r="Q2593" s="3">
        <v>13112.460565269599</v>
      </c>
      <c r="R2593" s="3">
        <v>3</v>
      </c>
      <c r="S2593" s="3">
        <v>0</v>
      </c>
      <c r="T2593" s="3">
        <v>0</v>
      </c>
      <c r="U2593" s="3">
        <v>2574.0981848845399</v>
      </c>
      <c r="V2593" s="3">
        <v>1</v>
      </c>
    </row>
    <row r="2594" spans="1:22" ht="21.75" customHeight="1" x14ac:dyDescent="0.3">
      <c r="A2594" s="3" t="s">
        <v>2620</v>
      </c>
      <c r="B2594" s="3">
        <v>56</v>
      </c>
      <c r="C2594" s="3" t="s">
        <v>23</v>
      </c>
      <c r="D2594" s="3" t="s">
        <v>26</v>
      </c>
      <c r="E2594" s="3">
        <v>72363.871157462403</v>
      </c>
      <c r="F2594" s="3">
        <v>230</v>
      </c>
      <c r="G2594" s="3">
        <v>3179.1323835746298</v>
      </c>
      <c r="H2594" s="3">
        <v>0</v>
      </c>
      <c r="I2594" s="3">
        <v>1094.7552427329599</v>
      </c>
      <c r="J2594" s="3">
        <v>29</v>
      </c>
      <c r="K2594" s="3">
        <v>116.086070105753</v>
      </c>
      <c r="L2594" s="3">
        <v>40</v>
      </c>
      <c r="M2594" s="3">
        <v>2</v>
      </c>
      <c r="N2594" s="3">
        <v>0</v>
      </c>
      <c r="O2594" s="3">
        <v>428</v>
      </c>
      <c r="P2594" s="3">
        <v>2</v>
      </c>
      <c r="Q2594" s="3">
        <v>0</v>
      </c>
      <c r="R2594" s="3">
        <v>5</v>
      </c>
      <c r="S2594" s="3">
        <v>0</v>
      </c>
      <c r="T2594" s="3">
        <v>0</v>
      </c>
      <c r="U2594" s="3">
        <v>500</v>
      </c>
      <c r="V2594" s="3">
        <v>1</v>
      </c>
    </row>
    <row r="2595" spans="1:22" ht="21.75" customHeight="1" x14ac:dyDescent="0.3">
      <c r="A2595" s="3" t="s">
        <v>2621</v>
      </c>
      <c r="B2595" s="3">
        <v>61</v>
      </c>
      <c r="C2595" s="3" t="s">
        <v>28</v>
      </c>
      <c r="D2595" s="3" t="s">
        <v>33</v>
      </c>
      <c r="E2595" s="3">
        <v>45379.489493761001</v>
      </c>
      <c r="F2595" s="3">
        <v>228</v>
      </c>
      <c r="G2595" s="3">
        <v>1024.7587883494</v>
      </c>
      <c r="H2595" s="3">
        <v>8</v>
      </c>
      <c r="I2595" s="3">
        <v>1395.1010248043001</v>
      </c>
      <c r="J2595" s="3">
        <v>38</v>
      </c>
      <c r="K2595" s="3">
        <v>714.23380493470495</v>
      </c>
      <c r="L2595" s="3">
        <v>10</v>
      </c>
      <c r="M2595" s="3">
        <v>15</v>
      </c>
      <c r="N2595" s="3">
        <v>8</v>
      </c>
      <c r="O2595" s="3">
        <v>492</v>
      </c>
      <c r="P2595" s="3">
        <v>0</v>
      </c>
      <c r="Q2595" s="3">
        <v>1074.61747419988</v>
      </c>
      <c r="R2595" s="3">
        <v>2</v>
      </c>
      <c r="S2595" s="3">
        <v>1</v>
      </c>
      <c r="T2595" s="3">
        <v>1</v>
      </c>
      <c r="U2595" s="3">
        <v>16957.8489825996</v>
      </c>
      <c r="V2595" s="3">
        <v>1</v>
      </c>
    </row>
    <row r="2596" spans="1:22" ht="21.75" customHeight="1" x14ac:dyDescent="0.3">
      <c r="A2596" s="3" t="s">
        <v>2622</v>
      </c>
      <c r="B2596" s="3">
        <v>31</v>
      </c>
      <c r="C2596" s="3" t="s">
        <v>28</v>
      </c>
      <c r="D2596" s="3" t="s">
        <v>26</v>
      </c>
      <c r="E2596" s="3">
        <v>68988.063425931396</v>
      </c>
      <c r="F2596" s="3">
        <v>239</v>
      </c>
      <c r="G2596" s="3">
        <v>886.16432780042805</v>
      </c>
      <c r="H2596" s="3">
        <v>1</v>
      </c>
      <c r="I2596" s="3">
        <v>287.66349554713503</v>
      </c>
      <c r="J2596" s="3">
        <v>47</v>
      </c>
      <c r="K2596" s="3">
        <v>793.09978449930497</v>
      </c>
      <c r="L2596" s="3">
        <v>40</v>
      </c>
      <c r="M2596" s="3">
        <v>13</v>
      </c>
      <c r="N2596" s="3">
        <v>9</v>
      </c>
      <c r="O2596" s="3">
        <v>724</v>
      </c>
      <c r="P2596" s="3">
        <v>0</v>
      </c>
      <c r="Q2596" s="3">
        <v>7878.2581838105298</v>
      </c>
      <c r="R2596" s="3">
        <v>6</v>
      </c>
      <c r="S2596" s="3">
        <v>0</v>
      </c>
      <c r="T2596" s="3">
        <v>0</v>
      </c>
      <c r="U2596" s="3">
        <v>8256.6142362942592</v>
      </c>
      <c r="V2596" s="3">
        <v>1</v>
      </c>
    </row>
    <row r="2597" spans="1:22" ht="21.75" customHeight="1" x14ac:dyDescent="0.3">
      <c r="A2597" s="3" t="s">
        <v>2623</v>
      </c>
      <c r="B2597" s="3">
        <v>66</v>
      </c>
      <c r="C2597" s="3" t="s">
        <v>28</v>
      </c>
      <c r="D2597" s="3" t="s">
        <v>26</v>
      </c>
      <c r="E2597" s="3">
        <v>66992.758666683498</v>
      </c>
      <c r="F2597" s="3">
        <v>15</v>
      </c>
      <c r="G2597" s="3">
        <v>2097.82444459829</v>
      </c>
      <c r="H2597" s="3">
        <v>9</v>
      </c>
      <c r="I2597" s="3">
        <v>1222.1401062180901</v>
      </c>
      <c r="J2597" s="3">
        <v>48</v>
      </c>
      <c r="K2597" s="3">
        <v>378.61226343908402</v>
      </c>
      <c r="L2597" s="3">
        <v>74</v>
      </c>
      <c r="M2597" s="3">
        <v>14</v>
      </c>
      <c r="N2597" s="3">
        <v>4</v>
      </c>
      <c r="O2597" s="3">
        <v>393</v>
      </c>
      <c r="P2597" s="3">
        <v>1</v>
      </c>
      <c r="Q2597" s="3">
        <v>6310.7901926666</v>
      </c>
      <c r="R2597" s="3">
        <v>7</v>
      </c>
      <c r="S2597" s="3">
        <v>1</v>
      </c>
      <c r="T2597" s="3">
        <v>0</v>
      </c>
      <c r="U2597" s="3">
        <v>500</v>
      </c>
      <c r="V2597" s="3">
        <v>1</v>
      </c>
    </row>
    <row r="2598" spans="1:22" ht="21.75" customHeight="1" x14ac:dyDescent="0.3">
      <c r="A2598" s="3" t="s">
        <v>2624</v>
      </c>
      <c r="B2598" s="3">
        <v>68</v>
      </c>
      <c r="C2598" s="3" t="s">
        <v>23</v>
      </c>
      <c r="D2598" s="3" t="s">
        <v>26</v>
      </c>
      <c r="E2598" s="3">
        <v>28820.027167061198</v>
      </c>
      <c r="F2598" s="3">
        <v>85</v>
      </c>
      <c r="G2598" s="3">
        <v>1577.58014805478</v>
      </c>
      <c r="H2598" s="3">
        <v>5</v>
      </c>
      <c r="I2598" s="3">
        <v>1375.5330999954399</v>
      </c>
      <c r="J2598" s="3">
        <v>29</v>
      </c>
      <c r="K2598" s="3">
        <v>370.16257706955702</v>
      </c>
      <c r="L2598" s="3">
        <v>46</v>
      </c>
      <c r="M2598" s="3">
        <v>2</v>
      </c>
      <c r="N2598" s="3">
        <v>3</v>
      </c>
      <c r="O2598" s="3">
        <v>733</v>
      </c>
      <c r="P2598" s="3">
        <v>1</v>
      </c>
      <c r="Q2598" s="3">
        <v>16967.466721402601</v>
      </c>
      <c r="R2598" s="3">
        <v>7</v>
      </c>
      <c r="S2598" s="3">
        <v>0</v>
      </c>
      <c r="T2598" s="3">
        <v>0</v>
      </c>
      <c r="U2598" s="3">
        <v>500</v>
      </c>
      <c r="V2598" s="3">
        <v>1</v>
      </c>
    </row>
    <row r="2599" spans="1:22" ht="21.75" customHeight="1" x14ac:dyDescent="0.3">
      <c r="A2599" s="3" t="s">
        <v>2625</v>
      </c>
      <c r="B2599" s="3">
        <v>61</v>
      </c>
      <c r="C2599" s="3" t="s">
        <v>28</v>
      </c>
      <c r="D2599" s="3" t="s">
        <v>24</v>
      </c>
      <c r="E2599" s="3">
        <v>72512.746128844694</v>
      </c>
      <c r="F2599" s="3">
        <v>14</v>
      </c>
      <c r="G2599" s="3">
        <v>1795.7384396244599</v>
      </c>
      <c r="H2599" s="3">
        <v>5</v>
      </c>
      <c r="I2599" s="3">
        <v>93.948857952357201</v>
      </c>
      <c r="J2599" s="3">
        <v>16</v>
      </c>
      <c r="K2599" s="3">
        <v>11.9415397991951</v>
      </c>
      <c r="L2599" s="3">
        <v>48</v>
      </c>
      <c r="M2599" s="3">
        <v>1</v>
      </c>
      <c r="N2599" s="3">
        <v>7</v>
      </c>
      <c r="O2599" s="3">
        <v>395</v>
      </c>
      <c r="P2599" s="3">
        <v>1</v>
      </c>
      <c r="Q2599" s="3">
        <v>23223.323698952401</v>
      </c>
      <c r="R2599" s="3">
        <v>2</v>
      </c>
      <c r="S2599" s="3">
        <v>0</v>
      </c>
      <c r="T2599" s="3">
        <v>0</v>
      </c>
      <c r="U2599" s="3">
        <v>3510.3523831376301</v>
      </c>
      <c r="V2599" s="3">
        <v>1</v>
      </c>
    </row>
    <row r="2600" spans="1:22" ht="21.75" customHeight="1" x14ac:dyDescent="0.3">
      <c r="A2600" s="3" t="s">
        <v>2626</v>
      </c>
      <c r="B2600" s="3">
        <v>57</v>
      </c>
      <c r="C2600" s="3" t="s">
        <v>31</v>
      </c>
      <c r="D2600" s="3" t="s">
        <v>33</v>
      </c>
      <c r="E2600" s="3">
        <v>55312.029807388601</v>
      </c>
      <c r="F2600" s="3">
        <v>166</v>
      </c>
      <c r="G2600" s="3">
        <v>2563.5156693984</v>
      </c>
      <c r="H2600" s="3">
        <v>11</v>
      </c>
      <c r="I2600" s="3">
        <v>967.50688845441005</v>
      </c>
      <c r="J2600" s="3">
        <v>18</v>
      </c>
      <c r="K2600" s="3">
        <v>486.53168237521197</v>
      </c>
      <c r="L2600" s="3">
        <v>64</v>
      </c>
      <c r="M2600" s="3">
        <v>2</v>
      </c>
      <c r="N2600" s="3">
        <v>2</v>
      </c>
      <c r="O2600" s="3">
        <v>858</v>
      </c>
      <c r="P2600" s="3">
        <v>2</v>
      </c>
      <c r="Q2600" s="3">
        <v>16653.866146763601</v>
      </c>
      <c r="R2600" s="3">
        <v>3</v>
      </c>
      <c r="S2600" s="3">
        <v>0</v>
      </c>
      <c r="T2600" s="3">
        <v>0</v>
      </c>
      <c r="U2600" s="3">
        <v>5915.6583595010397</v>
      </c>
      <c r="V2600" s="3">
        <v>0</v>
      </c>
    </row>
    <row r="2601" spans="1:22" ht="21.75" customHeight="1" x14ac:dyDescent="0.3">
      <c r="A2601" s="3" t="s">
        <v>2627</v>
      </c>
      <c r="B2601" s="3">
        <v>37</v>
      </c>
      <c r="C2601" s="3" t="s">
        <v>28</v>
      </c>
      <c r="D2601" s="3" t="s">
        <v>26</v>
      </c>
      <c r="E2601" s="3">
        <v>28279.705032604099</v>
      </c>
      <c r="F2601" s="3">
        <v>12</v>
      </c>
      <c r="G2601" s="3">
        <v>1282.6557242645199</v>
      </c>
      <c r="H2601" s="3">
        <v>2</v>
      </c>
      <c r="I2601" s="3">
        <v>1016.16728501925</v>
      </c>
      <c r="J2601" s="3">
        <v>30</v>
      </c>
      <c r="K2601" s="3">
        <v>595.75818508525401</v>
      </c>
      <c r="L2601" s="3">
        <v>34</v>
      </c>
      <c r="M2601" s="3">
        <v>8</v>
      </c>
      <c r="N2601" s="3">
        <v>7</v>
      </c>
      <c r="O2601" s="3">
        <v>599</v>
      </c>
      <c r="P2601" s="3">
        <v>4</v>
      </c>
      <c r="Q2601" s="3">
        <v>17441.531176946799</v>
      </c>
      <c r="R2601" s="3">
        <v>1</v>
      </c>
      <c r="S2601" s="3">
        <v>0</v>
      </c>
      <c r="T2601" s="3">
        <v>0</v>
      </c>
      <c r="U2601" s="3">
        <v>11179.082263316001</v>
      </c>
      <c r="V2601" s="3">
        <v>0</v>
      </c>
    </row>
    <row r="2602" spans="1:22" ht="21.75" customHeight="1" x14ac:dyDescent="0.3">
      <c r="A2602" s="3" t="s">
        <v>2628</v>
      </c>
      <c r="B2602" s="3">
        <v>64</v>
      </c>
      <c r="C2602" s="3" t="s">
        <v>23</v>
      </c>
      <c r="D2602" s="3" t="s">
        <v>26</v>
      </c>
      <c r="E2602" s="3">
        <v>81694.964118879201</v>
      </c>
      <c r="F2602" s="3">
        <v>18</v>
      </c>
      <c r="G2602" s="3">
        <v>647.404921516694</v>
      </c>
      <c r="H2602" s="3">
        <v>10</v>
      </c>
      <c r="I2602" s="3">
        <v>685.54731807183305</v>
      </c>
      <c r="J2602" s="3">
        <v>16</v>
      </c>
      <c r="K2602" s="3">
        <v>583.11710011772698</v>
      </c>
      <c r="L2602" s="3">
        <v>34</v>
      </c>
      <c r="M2602" s="3">
        <v>7</v>
      </c>
      <c r="N2602" s="3">
        <v>2</v>
      </c>
      <c r="O2602" s="3">
        <v>664</v>
      </c>
      <c r="P2602" s="3">
        <v>4</v>
      </c>
      <c r="Q2602" s="3">
        <v>15969.6912972152</v>
      </c>
      <c r="R2602" s="3">
        <v>4</v>
      </c>
      <c r="S2602" s="3">
        <v>0</v>
      </c>
      <c r="T2602" s="3">
        <v>0</v>
      </c>
      <c r="U2602" s="3">
        <v>12619.0892665395</v>
      </c>
      <c r="V2602" s="3">
        <v>1</v>
      </c>
    </row>
    <row r="2603" spans="1:22" ht="21.75" customHeight="1" x14ac:dyDescent="0.3">
      <c r="A2603" s="3" t="s">
        <v>2629</v>
      </c>
      <c r="B2603" s="3">
        <v>54</v>
      </c>
      <c r="C2603" s="3" t="s">
        <v>31</v>
      </c>
      <c r="D2603" s="3" t="s">
        <v>26</v>
      </c>
      <c r="E2603" s="3">
        <v>47739.639417258499</v>
      </c>
      <c r="F2603" s="3">
        <v>94</v>
      </c>
      <c r="G2603" s="3">
        <v>515.62220598966098</v>
      </c>
      <c r="H2603" s="3">
        <v>5</v>
      </c>
      <c r="I2603" s="3">
        <v>628.46693897679904</v>
      </c>
      <c r="J2603" s="3">
        <v>1</v>
      </c>
      <c r="K2603" s="3">
        <v>567.29737612421502</v>
      </c>
      <c r="L2603" s="3">
        <v>66</v>
      </c>
      <c r="M2603" s="3">
        <v>18</v>
      </c>
      <c r="N2603" s="3">
        <v>5</v>
      </c>
      <c r="O2603" s="3">
        <v>815</v>
      </c>
      <c r="P2603" s="3">
        <v>4</v>
      </c>
      <c r="Q2603" s="3">
        <v>14177.351541354299</v>
      </c>
      <c r="R2603" s="3">
        <v>4</v>
      </c>
      <c r="S2603" s="3">
        <v>0</v>
      </c>
      <c r="T2603" s="3">
        <v>0</v>
      </c>
      <c r="U2603" s="3">
        <v>9236.2220677962796</v>
      </c>
      <c r="V2603" s="3">
        <v>1</v>
      </c>
    </row>
    <row r="2604" spans="1:22" ht="21.75" customHeight="1" x14ac:dyDescent="0.3">
      <c r="A2604" s="3" t="s">
        <v>2630</v>
      </c>
      <c r="B2604" s="3">
        <v>49</v>
      </c>
      <c r="C2604" s="3" t="s">
        <v>28</v>
      </c>
      <c r="D2604" s="3" t="s">
        <v>33</v>
      </c>
      <c r="E2604" s="3">
        <v>15018.0232584035</v>
      </c>
      <c r="F2604" s="3">
        <v>21</v>
      </c>
      <c r="G2604" s="3">
        <v>1358.1400209808301</v>
      </c>
      <c r="H2604" s="3">
        <v>1</v>
      </c>
      <c r="I2604" s="3">
        <v>1033.7488696507401</v>
      </c>
      <c r="J2604" s="3">
        <v>36</v>
      </c>
      <c r="K2604" s="3">
        <v>433.93062011126199</v>
      </c>
      <c r="L2604" s="3">
        <v>3</v>
      </c>
      <c r="M2604" s="3">
        <v>19</v>
      </c>
      <c r="N2604" s="3">
        <v>3</v>
      </c>
      <c r="O2604" s="3">
        <v>875</v>
      </c>
      <c r="P2604" s="3">
        <v>4</v>
      </c>
      <c r="Q2604" s="3">
        <v>7435.8889212603899</v>
      </c>
      <c r="R2604" s="3">
        <v>0</v>
      </c>
      <c r="S2604" s="3">
        <v>1</v>
      </c>
      <c r="T2604" s="3">
        <v>0</v>
      </c>
      <c r="U2604" s="3">
        <v>8269.6801898758495</v>
      </c>
      <c r="V2604" s="3">
        <v>1</v>
      </c>
    </row>
    <row r="2605" spans="1:22" ht="21.75" customHeight="1" x14ac:dyDescent="0.3">
      <c r="A2605" s="3" t="s">
        <v>2631</v>
      </c>
      <c r="B2605" s="3">
        <v>43</v>
      </c>
      <c r="C2605" s="3" t="s">
        <v>31</v>
      </c>
      <c r="D2605" s="3" t="s">
        <v>26</v>
      </c>
      <c r="E2605" s="3">
        <v>37287.205737725999</v>
      </c>
      <c r="F2605" s="3">
        <v>106</v>
      </c>
      <c r="G2605" s="3">
        <v>1218.5096792837201</v>
      </c>
      <c r="H2605" s="3">
        <v>7</v>
      </c>
      <c r="I2605" s="3">
        <v>584.75638630627896</v>
      </c>
      <c r="J2605" s="3">
        <v>47</v>
      </c>
      <c r="K2605" s="3">
        <v>727.72885394752996</v>
      </c>
      <c r="L2605" s="3">
        <v>23</v>
      </c>
      <c r="M2605" s="3">
        <v>19</v>
      </c>
      <c r="N2605" s="3">
        <v>7</v>
      </c>
      <c r="O2605" s="3">
        <v>703</v>
      </c>
      <c r="P2605" s="3">
        <v>2</v>
      </c>
      <c r="Q2605" s="3">
        <v>16730.956934376401</v>
      </c>
      <c r="R2605" s="3">
        <v>6</v>
      </c>
      <c r="S2605" s="3">
        <v>0</v>
      </c>
      <c r="T2605" s="3">
        <v>0</v>
      </c>
      <c r="U2605" s="3">
        <v>9257.1785483425701</v>
      </c>
      <c r="V2605" s="3">
        <v>1</v>
      </c>
    </row>
    <row r="2606" spans="1:22" ht="21.75" customHeight="1" x14ac:dyDescent="0.3">
      <c r="A2606" s="3" t="s">
        <v>2632</v>
      </c>
      <c r="B2606" s="3">
        <v>61</v>
      </c>
      <c r="C2606" s="3" t="s">
        <v>31</v>
      </c>
      <c r="D2606" s="3" t="s">
        <v>26</v>
      </c>
      <c r="E2606" s="3">
        <v>32855.823649125901</v>
      </c>
      <c r="F2606" s="3">
        <v>136</v>
      </c>
      <c r="G2606" s="3">
        <v>2191.9064959539501</v>
      </c>
      <c r="H2606" s="3">
        <v>0</v>
      </c>
      <c r="I2606" s="3">
        <v>723.96273505366605</v>
      </c>
      <c r="J2606" s="3">
        <v>28</v>
      </c>
      <c r="K2606" s="3">
        <v>258.44514833452803</v>
      </c>
      <c r="L2606" s="3">
        <v>35</v>
      </c>
      <c r="M2606" s="3">
        <v>14</v>
      </c>
      <c r="N2606" s="3">
        <v>6</v>
      </c>
      <c r="O2606" s="3">
        <v>535</v>
      </c>
      <c r="P2606" s="3">
        <v>1</v>
      </c>
      <c r="Q2606" s="3">
        <v>9809.4758706530592</v>
      </c>
      <c r="R2606" s="3">
        <v>6</v>
      </c>
      <c r="S2606" s="3">
        <v>0</v>
      </c>
      <c r="T2606" s="3">
        <v>0</v>
      </c>
      <c r="U2606" s="3">
        <v>13556.006830071599</v>
      </c>
      <c r="V2606" s="3">
        <v>1</v>
      </c>
    </row>
    <row r="2607" spans="1:22" ht="21.75" customHeight="1" x14ac:dyDescent="0.3">
      <c r="A2607" s="3" t="s">
        <v>2633</v>
      </c>
      <c r="B2607" s="3">
        <v>49</v>
      </c>
      <c r="C2607" s="3" t="s">
        <v>23</v>
      </c>
      <c r="D2607" s="3" t="s">
        <v>24</v>
      </c>
      <c r="E2607" s="3">
        <v>37728.681185932401</v>
      </c>
      <c r="F2607" s="3">
        <v>134</v>
      </c>
      <c r="G2607" s="3">
        <v>2613.9851750962798</v>
      </c>
      <c r="H2607" s="3">
        <v>5</v>
      </c>
      <c r="I2607" s="3">
        <v>1084.35221528837</v>
      </c>
      <c r="J2607" s="3">
        <v>29</v>
      </c>
      <c r="K2607" s="3">
        <v>264.74742754638498</v>
      </c>
      <c r="L2607" s="3">
        <v>76</v>
      </c>
      <c r="M2607" s="3">
        <v>11</v>
      </c>
      <c r="N2607" s="3">
        <v>4</v>
      </c>
      <c r="O2607" s="3">
        <v>841</v>
      </c>
      <c r="P2607" s="3">
        <v>1</v>
      </c>
      <c r="Q2607" s="3">
        <v>16965.767805419298</v>
      </c>
      <c r="R2607" s="3">
        <v>2</v>
      </c>
      <c r="S2607" s="3">
        <v>1</v>
      </c>
      <c r="T2607" s="3">
        <v>0</v>
      </c>
      <c r="U2607" s="3">
        <v>8326.9222825092893</v>
      </c>
      <c r="V2607" s="3">
        <v>1</v>
      </c>
    </row>
    <row r="2608" spans="1:22" ht="21.75" customHeight="1" x14ac:dyDescent="0.3">
      <c r="A2608" s="3" t="s">
        <v>2634</v>
      </c>
      <c r="B2608" s="3">
        <v>33</v>
      </c>
      <c r="C2608" s="3" t="s">
        <v>31</v>
      </c>
      <c r="D2608" s="3" t="s">
        <v>33</v>
      </c>
      <c r="E2608" s="3">
        <v>41986.662581151599</v>
      </c>
      <c r="F2608" s="3">
        <v>160</v>
      </c>
      <c r="G2608" s="3">
        <v>2610.8374728798099</v>
      </c>
      <c r="H2608" s="3">
        <v>0</v>
      </c>
      <c r="I2608" s="3">
        <v>1413.9150676144</v>
      </c>
      <c r="J2608" s="3">
        <v>42</v>
      </c>
      <c r="K2608" s="3">
        <v>162.65026109239599</v>
      </c>
      <c r="L2608" s="3">
        <v>55</v>
      </c>
      <c r="M2608" s="3">
        <v>13</v>
      </c>
      <c r="N2608" s="3">
        <v>2</v>
      </c>
      <c r="O2608" s="3">
        <v>370</v>
      </c>
      <c r="P2608" s="3">
        <v>1</v>
      </c>
      <c r="Q2608" s="3">
        <v>14597.527820013</v>
      </c>
      <c r="R2608" s="3">
        <v>4</v>
      </c>
      <c r="S2608" s="3">
        <v>0</v>
      </c>
      <c r="T2608" s="3">
        <v>0</v>
      </c>
      <c r="U2608" s="3">
        <v>10172.251095859399</v>
      </c>
      <c r="V2608" s="3">
        <v>1</v>
      </c>
    </row>
    <row r="2609" spans="1:22" ht="21.75" customHeight="1" x14ac:dyDescent="0.3">
      <c r="A2609" s="3" t="s">
        <v>2635</v>
      </c>
      <c r="B2609" s="3">
        <v>25</v>
      </c>
      <c r="C2609" s="3" t="s">
        <v>31</v>
      </c>
      <c r="D2609" s="3" t="s">
        <v>24</v>
      </c>
      <c r="E2609" s="3">
        <v>45366.993206871302</v>
      </c>
      <c r="F2609" s="3">
        <v>105</v>
      </c>
      <c r="G2609" s="3">
        <v>939.13477868465304</v>
      </c>
      <c r="H2609" s="3">
        <v>8</v>
      </c>
      <c r="I2609" s="3">
        <v>988.29449538970596</v>
      </c>
      <c r="J2609" s="3">
        <v>21</v>
      </c>
      <c r="K2609" s="3">
        <v>335.835953648969</v>
      </c>
      <c r="L2609" s="3">
        <v>3</v>
      </c>
      <c r="M2609" s="3">
        <v>17</v>
      </c>
      <c r="N2609" s="3">
        <v>4</v>
      </c>
      <c r="O2609" s="3">
        <v>649</v>
      </c>
      <c r="P2609" s="3">
        <v>2</v>
      </c>
      <c r="Q2609" s="3">
        <v>12000.6212656116</v>
      </c>
      <c r="R2609" s="3">
        <v>7</v>
      </c>
      <c r="S2609" s="3">
        <v>0</v>
      </c>
      <c r="T2609" s="3">
        <v>0</v>
      </c>
      <c r="U2609" s="3">
        <v>2794.6897974314102</v>
      </c>
      <c r="V2609" s="3">
        <v>1</v>
      </c>
    </row>
    <row r="2610" spans="1:22" ht="21.75" customHeight="1" x14ac:dyDescent="0.3">
      <c r="A2610" s="3" t="s">
        <v>2636</v>
      </c>
      <c r="B2610" s="3">
        <v>22</v>
      </c>
      <c r="C2610" s="3" t="s">
        <v>23</v>
      </c>
      <c r="D2610" s="3" t="s">
        <v>33</v>
      </c>
      <c r="E2610" s="3">
        <v>44689.951246691598</v>
      </c>
      <c r="F2610" s="3">
        <v>97</v>
      </c>
      <c r="G2610" s="3">
        <v>857.406209154301</v>
      </c>
      <c r="H2610" s="3">
        <v>8</v>
      </c>
      <c r="I2610" s="3">
        <v>846.71957339507901</v>
      </c>
      <c r="J2610" s="3">
        <v>37</v>
      </c>
      <c r="K2610" s="3">
        <v>213.828378486177</v>
      </c>
      <c r="L2610" s="3">
        <v>39</v>
      </c>
      <c r="M2610" s="3">
        <v>1</v>
      </c>
      <c r="N2610" s="3">
        <v>3</v>
      </c>
      <c r="O2610" s="3">
        <v>384</v>
      </c>
      <c r="P2610" s="3">
        <v>0</v>
      </c>
      <c r="Q2610" s="3">
        <v>7541.7868773648497</v>
      </c>
      <c r="R2610" s="3">
        <v>2</v>
      </c>
      <c r="S2610" s="3">
        <v>0</v>
      </c>
      <c r="T2610" s="3">
        <v>0</v>
      </c>
      <c r="U2610" s="3">
        <v>8844.6421786895498</v>
      </c>
      <c r="V2610" s="3">
        <v>1</v>
      </c>
    </row>
    <row r="2611" spans="1:22" ht="21.75" customHeight="1" x14ac:dyDescent="0.3">
      <c r="A2611" s="3" t="s">
        <v>2637</v>
      </c>
      <c r="B2611" s="3">
        <v>35</v>
      </c>
      <c r="C2611" s="3" t="s">
        <v>23</v>
      </c>
      <c r="D2611" s="3" t="s">
        <v>33</v>
      </c>
      <c r="E2611" s="3">
        <v>48245.265932412898</v>
      </c>
      <c r="F2611" s="3">
        <v>176</v>
      </c>
      <c r="G2611" s="3">
        <v>49.254753461163801</v>
      </c>
      <c r="H2611" s="3">
        <v>5</v>
      </c>
      <c r="I2611" s="3">
        <v>619.26088036873</v>
      </c>
      <c r="J2611" s="3">
        <v>10</v>
      </c>
      <c r="K2611" s="3">
        <v>0</v>
      </c>
      <c r="L2611" s="3">
        <v>42</v>
      </c>
      <c r="M2611" s="3">
        <v>10</v>
      </c>
      <c r="N2611" s="3">
        <v>7</v>
      </c>
      <c r="O2611" s="3">
        <v>797</v>
      </c>
      <c r="P2611" s="3">
        <v>3</v>
      </c>
      <c r="Q2611" s="3">
        <v>11571.86937142</v>
      </c>
      <c r="R2611" s="3">
        <v>6</v>
      </c>
      <c r="S2611" s="3">
        <v>1</v>
      </c>
      <c r="T2611" s="3">
        <v>0</v>
      </c>
      <c r="U2611" s="3">
        <v>5699.5554295051597</v>
      </c>
      <c r="V2611" s="3">
        <v>1</v>
      </c>
    </row>
    <row r="2612" spans="1:22" ht="21.75" customHeight="1" x14ac:dyDescent="0.3">
      <c r="A2612" s="3" t="s">
        <v>2638</v>
      </c>
      <c r="B2612" s="3">
        <v>26</v>
      </c>
      <c r="C2612" s="3" t="s">
        <v>23</v>
      </c>
      <c r="D2612" s="3" t="s">
        <v>33</v>
      </c>
      <c r="E2612" s="3">
        <v>60573.080955516001</v>
      </c>
      <c r="F2612" s="3">
        <v>29</v>
      </c>
      <c r="G2612" s="3">
        <v>1502.4214342123701</v>
      </c>
      <c r="H2612" s="3">
        <v>5</v>
      </c>
      <c r="I2612" s="3">
        <v>446.28998577213002</v>
      </c>
      <c r="J2612" s="3">
        <v>32</v>
      </c>
      <c r="K2612" s="3">
        <v>319.51248226052797</v>
      </c>
      <c r="L2612" s="3">
        <v>57</v>
      </c>
      <c r="M2612" s="3">
        <v>0</v>
      </c>
      <c r="N2612" s="3">
        <v>4</v>
      </c>
      <c r="O2612" s="3">
        <v>664</v>
      </c>
      <c r="P2612" s="3">
        <v>5</v>
      </c>
      <c r="Q2612" s="3">
        <v>8508.0169664307305</v>
      </c>
      <c r="R2612" s="3">
        <v>5</v>
      </c>
      <c r="S2612" s="3">
        <v>0</v>
      </c>
      <c r="T2612" s="3">
        <v>0</v>
      </c>
      <c r="U2612" s="3">
        <v>9688.8184520315699</v>
      </c>
      <c r="V2612" s="3">
        <v>1</v>
      </c>
    </row>
    <row r="2613" spans="1:22" ht="21.75" customHeight="1" x14ac:dyDescent="0.3">
      <c r="A2613" s="3" t="s">
        <v>2639</v>
      </c>
      <c r="B2613" s="3">
        <v>33</v>
      </c>
      <c r="C2613" s="3" t="s">
        <v>31</v>
      </c>
      <c r="D2613" s="3" t="s">
        <v>24</v>
      </c>
      <c r="E2613" s="3">
        <v>36564.145533908901</v>
      </c>
      <c r="F2613" s="3">
        <v>175</v>
      </c>
      <c r="G2613" s="3">
        <v>2207.7783209262002</v>
      </c>
      <c r="H2613" s="3">
        <v>8</v>
      </c>
      <c r="I2613" s="3">
        <v>1188.3523845253301</v>
      </c>
      <c r="J2613" s="3">
        <v>18</v>
      </c>
      <c r="K2613" s="3">
        <v>702.91545979154102</v>
      </c>
      <c r="L2613" s="3">
        <v>61</v>
      </c>
      <c r="M2613" s="3">
        <v>18</v>
      </c>
      <c r="N2613" s="3">
        <v>9</v>
      </c>
      <c r="O2613" s="3">
        <v>626</v>
      </c>
      <c r="P2613" s="3">
        <v>2</v>
      </c>
      <c r="Q2613" s="3">
        <v>1649.5536609262199</v>
      </c>
      <c r="R2613" s="3">
        <v>2</v>
      </c>
      <c r="S2613" s="3">
        <v>1</v>
      </c>
      <c r="T2613" s="3">
        <v>0</v>
      </c>
      <c r="U2613" s="3">
        <v>6372.6151178431201</v>
      </c>
      <c r="V2613" s="3">
        <v>1</v>
      </c>
    </row>
    <row r="2614" spans="1:22" ht="21.75" customHeight="1" x14ac:dyDescent="0.3">
      <c r="A2614" s="3" t="s">
        <v>2640</v>
      </c>
      <c r="B2614" s="3">
        <v>28</v>
      </c>
      <c r="C2614" s="3" t="s">
        <v>31</v>
      </c>
      <c r="D2614" s="3" t="s">
        <v>24</v>
      </c>
      <c r="E2614" s="3">
        <v>71258.009558071004</v>
      </c>
      <c r="F2614" s="3">
        <v>215</v>
      </c>
      <c r="G2614" s="3">
        <v>934.65985689623005</v>
      </c>
      <c r="H2614" s="3">
        <v>4</v>
      </c>
      <c r="I2614" s="3">
        <v>746.29255210558995</v>
      </c>
      <c r="J2614" s="3">
        <v>2</v>
      </c>
      <c r="K2614" s="3">
        <v>572.42948968786004</v>
      </c>
      <c r="L2614" s="3">
        <v>6</v>
      </c>
      <c r="M2614" s="3">
        <v>13</v>
      </c>
      <c r="N2614" s="3">
        <v>9</v>
      </c>
      <c r="O2614" s="3">
        <v>791</v>
      </c>
      <c r="P2614" s="3">
        <v>5</v>
      </c>
      <c r="Q2614" s="3">
        <v>5345.6348599030798</v>
      </c>
      <c r="R2614" s="3">
        <v>2</v>
      </c>
      <c r="S2614" s="3">
        <v>0</v>
      </c>
      <c r="T2614" s="3">
        <v>0</v>
      </c>
      <c r="U2614" s="3">
        <v>9647.5961533781392</v>
      </c>
      <c r="V2614" s="3">
        <v>0</v>
      </c>
    </row>
    <row r="2615" spans="1:22" ht="21.75" customHeight="1" x14ac:dyDescent="0.3">
      <c r="A2615" s="3" t="s">
        <v>2641</v>
      </c>
      <c r="B2615" s="3">
        <v>34</v>
      </c>
      <c r="C2615" s="3" t="s">
        <v>31</v>
      </c>
      <c r="D2615" s="3" t="s">
        <v>24</v>
      </c>
      <c r="E2615" s="3">
        <v>27946.697025709898</v>
      </c>
      <c r="F2615" s="3">
        <v>39</v>
      </c>
      <c r="G2615" s="3">
        <v>315.880608128326</v>
      </c>
      <c r="H2615" s="3">
        <v>8</v>
      </c>
      <c r="I2615" s="3">
        <v>1202.7461461333601</v>
      </c>
      <c r="J2615" s="3">
        <v>39</v>
      </c>
      <c r="K2615" s="3">
        <v>657.23915248131505</v>
      </c>
      <c r="L2615" s="3">
        <v>8</v>
      </c>
      <c r="M2615" s="3">
        <v>8</v>
      </c>
      <c r="N2615" s="3">
        <v>4</v>
      </c>
      <c r="O2615" s="3">
        <v>459</v>
      </c>
      <c r="P2615" s="3">
        <v>5</v>
      </c>
      <c r="Q2615" s="3">
        <v>13758.160279748199</v>
      </c>
      <c r="R2615" s="3">
        <v>4</v>
      </c>
      <c r="S2615" s="3">
        <v>0</v>
      </c>
      <c r="T2615" s="3">
        <v>0</v>
      </c>
      <c r="U2615" s="3">
        <v>4443.3653135982504</v>
      </c>
      <c r="V2615" s="3">
        <v>1</v>
      </c>
    </row>
    <row r="2616" spans="1:22" ht="21.75" customHeight="1" x14ac:dyDescent="0.3">
      <c r="A2616" s="3" t="s">
        <v>2642</v>
      </c>
      <c r="B2616" s="3">
        <v>40</v>
      </c>
      <c r="C2616" s="3" t="s">
        <v>23</v>
      </c>
      <c r="D2616" s="3" t="s">
        <v>24</v>
      </c>
      <c r="E2616" s="3">
        <v>61072.139404857699</v>
      </c>
      <c r="F2616" s="3">
        <v>139</v>
      </c>
      <c r="G2616" s="3">
        <v>3008.66301095982</v>
      </c>
      <c r="H2616" s="3">
        <v>4</v>
      </c>
      <c r="I2616" s="3">
        <v>684.65684270158795</v>
      </c>
      <c r="J2616" s="3">
        <v>21</v>
      </c>
      <c r="K2616" s="3">
        <v>631.99986240528096</v>
      </c>
      <c r="L2616" s="3">
        <v>21</v>
      </c>
      <c r="M2616" s="3">
        <v>2</v>
      </c>
      <c r="N2616" s="3">
        <v>1</v>
      </c>
      <c r="O2616" s="3">
        <v>507</v>
      </c>
      <c r="P2616" s="3">
        <v>0</v>
      </c>
      <c r="Q2616" s="3">
        <v>0</v>
      </c>
      <c r="R2616" s="3">
        <v>4</v>
      </c>
      <c r="S2616" s="3">
        <v>0</v>
      </c>
      <c r="T2616" s="3">
        <v>0</v>
      </c>
      <c r="U2616" s="3">
        <v>3416.8464911215301</v>
      </c>
      <c r="V2616" s="3">
        <v>1</v>
      </c>
    </row>
    <row r="2617" spans="1:22" ht="21.75" customHeight="1" x14ac:dyDescent="0.3">
      <c r="A2617" s="3" t="s">
        <v>2643</v>
      </c>
      <c r="B2617" s="3">
        <v>54</v>
      </c>
      <c r="C2617" s="3" t="s">
        <v>28</v>
      </c>
      <c r="D2617" s="3" t="s">
        <v>26</v>
      </c>
      <c r="E2617" s="3">
        <v>79578.883898346801</v>
      </c>
      <c r="F2617" s="3">
        <v>63</v>
      </c>
      <c r="G2617" s="3">
        <v>935.87450155747001</v>
      </c>
      <c r="H2617" s="3">
        <v>3</v>
      </c>
      <c r="I2617" s="3">
        <v>572.748968523646</v>
      </c>
      <c r="J2617" s="3">
        <v>17</v>
      </c>
      <c r="K2617" s="3">
        <v>419.21791547884999</v>
      </c>
      <c r="L2617" s="3">
        <v>3</v>
      </c>
      <c r="M2617" s="3">
        <v>13</v>
      </c>
      <c r="N2617" s="3">
        <v>8</v>
      </c>
      <c r="O2617" s="3">
        <v>851</v>
      </c>
      <c r="P2617" s="3">
        <v>5</v>
      </c>
      <c r="Q2617" s="3">
        <v>26257.576476681301</v>
      </c>
      <c r="R2617" s="3">
        <v>5</v>
      </c>
      <c r="S2617" s="3">
        <v>1</v>
      </c>
      <c r="T2617" s="3">
        <v>0</v>
      </c>
      <c r="U2617" s="3">
        <v>4262.8495696138698</v>
      </c>
      <c r="V2617" s="3">
        <v>1</v>
      </c>
    </row>
    <row r="2618" spans="1:22" ht="21.75" customHeight="1" x14ac:dyDescent="0.3">
      <c r="A2618" s="3" t="s">
        <v>2644</v>
      </c>
      <c r="B2618" s="3">
        <v>21</v>
      </c>
      <c r="C2618" s="3" t="s">
        <v>31</v>
      </c>
      <c r="D2618" s="3" t="s">
        <v>26</v>
      </c>
      <c r="E2618" s="3">
        <v>46807.582124481603</v>
      </c>
      <c r="F2618" s="3">
        <v>37</v>
      </c>
      <c r="G2618" s="3">
        <v>1410.1126389860899</v>
      </c>
      <c r="H2618" s="3">
        <v>1</v>
      </c>
      <c r="I2618" s="3">
        <v>947.27961108963098</v>
      </c>
      <c r="J2618" s="3">
        <v>44</v>
      </c>
      <c r="K2618" s="3">
        <v>442.870519510902</v>
      </c>
      <c r="L2618" s="3">
        <v>35</v>
      </c>
      <c r="M2618" s="3">
        <v>19</v>
      </c>
      <c r="N2618" s="3">
        <v>5</v>
      </c>
      <c r="O2618" s="3">
        <v>489</v>
      </c>
      <c r="P2618" s="3">
        <v>1</v>
      </c>
      <c r="Q2618" s="3">
        <v>8977.9963678968597</v>
      </c>
      <c r="R2618" s="3">
        <v>4</v>
      </c>
      <c r="S2618" s="3">
        <v>0</v>
      </c>
      <c r="T2618" s="3">
        <v>0</v>
      </c>
      <c r="U2618" s="3">
        <v>4511.5867373470701</v>
      </c>
      <c r="V2618" s="3">
        <v>1</v>
      </c>
    </row>
    <row r="2619" spans="1:22" ht="21.75" customHeight="1" x14ac:dyDescent="0.3">
      <c r="A2619" s="3" t="s">
        <v>2645</v>
      </c>
      <c r="B2619" s="3">
        <v>46</v>
      </c>
      <c r="C2619" s="3" t="s">
        <v>28</v>
      </c>
      <c r="D2619" s="3" t="s">
        <v>26</v>
      </c>
      <c r="E2619" s="3">
        <v>53482.376677788299</v>
      </c>
      <c r="F2619" s="3">
        <v>108</v>
      </c>
      <c r="G2619" s="3">
        <v>1126.85636659387</v>
      </c>
      <c r="H2619" s="3">
        <v>1</v>
      </c>
      <c r="I2619" s="3">
        <v>773.21242125606</v>
      </c>
      <c r="J2619" s="3">
        <v>29</v>
      </c>
      <c r="K2619" s="3">
        <v>320.53491073549901</v>
      </c>
      <c r="L2619" s="3">
        <v>69</v>
      </c>
      <c r="M2619" s="3">
        <v>2</v>
      </c>
      <c r="N2619" s="3">
        <v>0</v>
      </c>
      <c r="O2619" s="3">
        <v>801</v>
      </c>
      <c r="P2619" s="3">
        <v>1</v>
      </c>
      <c r="Q2619" s="3">
        <v>17148.838359802201</v>
      </c>
      <c r="R2619" s="3">
        <v>3</v>
      </c>
      <c r="S2619" s="3">
        <v>0</v>
      </c>
      <c r="T2619" s="3">
        <v>0</v>
      </c>
      <c r="U2619" s="3">
        <v>9332.0192012993102</v>
      </c>
      <c r="V2619" s="3">
        <v>0</v>
      </c>
    </row>
    <row r="2620" spans="1:22" ht="21.75" customHeight="1" x14ac:dyDescent="0.3">
      <c r="A2620" s="3" t="s">
        <v>2646</v>
      </c>
      <c r="B2620" s="3">
        <v>21</v>
      </c>
      <c r="C2620" s="3" t="s">
        <v>23</v>
      </c>
      <c r="D2620" s="3" t="s">
        <v>33</v>
      </c>
      <c r="E2620" s="3">
        <v>32576.496973241501</v>
      </c>
      <c r="F2620" s="3">
        <v>49</v>
      </c>
      <c r="G2620" s="3">
        <v>433.27162441099398</v>
      </c>
      <c r="H2620" s="3">
        <v>0</v>
      </c>
      <c r="I2620" s="3">
        <v>378.06498838624202</v>
      </c>
      <c r="J2620" s="3">
        <v>0</v>
      </c>
      <c r="K2620" s="3">
        <v>561.93576073145198</v>
      </c>
      <c r="L2620" s="3">
        <v>66</v>
      </c>
      <c r="M2620" s="3">
        <v>3</v>
      </c>
      <c r="N2620" s="3">
        <v>2</v>
      </c>
      <c r="O2620" s="3">
        <v>422</v>
      </c>
      <c r="P2620" s="3">
        <v>4</v>
      </c>
      <c r="Q2620" s="3">
        <v>0</v>
      </c>
      <c r="R2620" s="3">
        <v>7</v>
      </c>
      <c r="S2620" s="3">
        <v>0</v>
      </c>
      <c r="T2620" s="3">
        <v>0</v>
      </c>
      <c r="U2620" s="3">
        <v>11415.008389516001</v>
      </c>
      <c r="V2620" s="3">
        <v>1</v>
      </c>
    </row>
    <row r="2621" spans="1:22" ht="21.75" customHeight="1" x14ac:dyDescent="0.3">
      <c r="A2621" s="3" t="s">
        <v>2647</v>
      </c>
      <c r="B2621" s="3">
        <v>54</v>
      </c>
      <c r="C2621" s="3" t="s">
        <v>31</v>
      </c>
      <c r="D2621" s="3" t="s">
        <v>26</v>
      </c>
      <c r="E2621" s="3">
        <v>40787.928965749503</v>
      </c>
      <c r="F2621" s="3">
        <v>151</v>
      </c>
      <c r="G2621" s="3">
        <v>2221.5048011690901</v>
      </c>
      <c r="H2621" s="3">
        <v>9</v>
      </c>
      <c r="I2621" s="3">
        <v>1436.07891542365</v>
      </c>
      <c r="J2621" s="3">
        <v>19</v>
      </c>
      <c r="K2621" s="3">
        <v>1214.6586380020101</v>
      </c>
      <c r="L2621" s="3">
        <v>34</v>
      </c>
      <c r="M2621" s="3">
        <v>1</v>
      </c>
      <c r="N2621" s="3">
        <v>3</v>
      </c>
      <c r="O2621" s="3">
        <v>404</v>
      </c>
      <c r="P2621" s="3">
        <v>4</v>
      </c>
      <c r="Q2621" s="3">
        <v>6121.7185285334399</v>
      </c>
      <c r="R2621" s="3">
        <v>4</v>
      </c>
      <c r="S2621" s="3">
        <v>0</v>
      </c>
      <c r="T2621" s="3">
        <v>0</v>
      </c>
      <c r="U2621" s="3">
        <v>8600.2887526101003</v>
      </c>
      <c r="V2621" s="3">
        <v>1</v>
      </c>
    </row>
    <row r="2622" spans="1:22" ht="21.75" customHeight="1" x14ac:dyDescent="0.3">
      <c r="A2622" s="3" t="s">
        <v>2648</v>
      </c>
      <c r="B2622" s="3">
        <v>37</v>
      </c>
      <c r="C2622" s="3" t="s">
        <v>28</v>
      </c>
      <c r="D2622" s="3" t="s">
        <v>33</v>
      </c>
      <c r="E2622" s="3">
        <v>78218.213669863806</v>
      </c>
      <c r="F2622" s="3">
        <v>147</v>
      </c>
      <c r="G2622" s="3">
        <v>100.831131768357</v>
      </c>
      <c r="H2622" s="3">
        <v>2</v>
      </c>
      <c r="I2622" s="3">
        <v>580.55567917992698</v>
      </c>
      <c r="J2622" s="3">
        <v>48</v>
      </c>
      <c r="K2622" s="3">
        <v>174.070209023247</v>
      </c>
      <c r="L2622" s="3">
        <v>32</v>
      </c>
      <c r="M2622" s="3">
        <v>1</v>
      </c>
      <c r="N2622" s="3">
        <v>9</v>
      </c>
      <c r="O2622" s="3">
        <v>890</v>
      </c>
      <c r="P2622" s="3">
        <v>5</v>
      </c>
      <c r="Q2622" s="3">
        <v>18366.429614521199</v>
      </c>
      <c r="R2622" s="3">
        <v>2</v>
      </c>
      <c r="S2622" s="3">
        <v>0</v>
      </c>
      <c r="T2622" s="3">
        <v>0</v>
      </c>
      <c r="U2622" s="3">
        <v>8512.9647430075402</v>
      </c>
      <c r="V2622" s="3">
        <v>0</v>
      </c>
    </row>
    <row r="2623" spans="1:22" ht="21.75" customHeight="1" x14ac:dyDescent="0.3">
      <c r="A2623" s="3" t="s">
        <v>2649</v>
      </c>
      <c r="B2623" s="3">
        <v>33</v>
      </c>
      <c r="C2623" s="3" t="s">
        <v>31</v>
      </c>
      <c r="D2623" s="3" t="s">
        <v>24</v>
      </c>
      <c r="E2623" s="3">
        <v>63472.681298905598</v>
      </c>
      <c r="F2623" s="3">
        <v>57</v>
      </c>
      <c r="G2623" s="3">
        <v>2399.4828321213099</v>
      </c>
      <c r="H2623" s="3">
        <v>0</v>
      </c>
      <c r="I2623" s="3">
        <v>1124.65703241098</v>
      </c>
      <c r="J2623" s="3">
        <v>4</v>
      </c>
      <c r="K2623" s="3">
        <v>749.44539589615295</v>
      </c>
      <c r="L2623" s="3">
        <v>6</v>
      </c>
      <c r="M2623" s="3">
        <v>14</v>
      </c>
      <c r="N2623" s="3">
        <v>9</v>
      </c>
      <c r="O2623" s="3">
        <v>498</v>
      </c>
      <c r="P2623" s="3">
        <v>0</v>
      </c>
      <c r="Q2623" s="3">
        <v>14504.072867204501</v>
      </c>
      <c r="R2623" s="3">
        <v>5</v>
      </c>
      <c r="S2623" s="3">
        <v>0</v>
      </c>
      <c r="T2623" s="3">
        <v>0</v>
      </c>
      <c r="U2623" s="3">
        <v>8513.3927826076506</v>
      </c>
      <c r="V2623" s="3">
        <v>1</v>
      </c>
    </row>
    <row r="2624" spans="1:22" ht="21.75" customHeight="1" x14ac:dyDescent="0.3">
      <c r="A2624" s="3" t="s">
        <v>2650</v>
      </c>
      <c r="B2624" s="3">
        <v>39</v>
      </c>
      <c r="C2624" s="3" t="s">
        <v>31</v>
      </c>
      <c r="D2624" s="3" t="s">
        <v>33</v>
      </c>
      <c r="E2624" s="3">
        <v>57533.797761691501</v>
      </c>
      <c r="F2624" s="3">
        <v>90</v>
      </c>
      <c r="G2624" s="3">
        <v>1714.4395726764701</v>
      </c>
      <c r="H2624" s="3">
        <v>5</v>
      </c>
      <c r="I2624" s="3">
        <v>1094.6498202887699</v>
      </c>
      <c r="J2624" s="3">
        <v>11</v>
      </c>
      <c r="K2624" s="3">
        <v>366.74741361181299</v>
      </c>
      <c r="L2624" s="3">
        <v>54</v>
      </c>
      <c r="M2624" s="3">
        <v>12</v>
      </c>
      <c r="N2624" s="3">
        <v>1</v>
      </c>
      <c r="O2624" s="3">
        <v>511</v>
      </c>
      <c r="P2624" s="3">
        <v>3</v>
      </c>
      <c r="Q2624" s="3">
        <v>9626.5820031362291</v>
      </c>
      <c r="R2624" s="3">
        <v>2</v>
      </c>
      <c r="S2624" s="3">
        <v>0</v>
      </c>
      <c r="T2624" s="3">
        <v>0</v>
      </c>
      <c r="U2624" s="3">
        <v>12871.184603842899</v>
      </c>
      <c r="V2624" s="3">
        <v>1</v>
      </c>
    </row>
    <row r="2625" spans="1:22" ht="21.75" customHeight="1" x14ac:dyDescent="0.3">
      <c r="A2625" s="3" t="s">
        <v>2651</v>
      </c>
      <c r="B2625" s="3">
        <v>37</v>
      </c>
      <c r="C2625" s="3" t="s">
        <v>31</v>
      </c>
      <c r="D2625" s="3" t="s">
        <v>33</v>
      </c>
      <c r="E2625" s="3">
        <v>15116.4581501021</v>
      </c>
      <c r="F2625" s="3">
        <v>97</v>
      </c>
      <c r="G2625" s="3">
        <v>1285.0505406611301</v>
      </c>
      <c r="H2625" s="3">
        <v>10</v>
      </c>
      <c r="I2625" s="3">
        <v>359.188032279975</v>
      </c>
      <c r="J2625" s="3">
        <v>10</v>
      </c>
      <c r="K2625" s="3">
        <v>863.370223000804</v>
      </c>
      <c r="L2625" s="3">
        <v>46</v>
      </c>
      <c r="M2625" s="3">
        <v>19</v>
      </c>
      <c r="N2625" s="3">
        <v>9</v>
      </c>
      <c r="O2625" s="3">
        <v>824</v>
      </c>
      <c r="P2625" s="3">
        <v>5</v>
      </c>
      <c r="Q2625" s="3">
        <v>23926.1087099451</v>
      </c>
      <c r="R2625" s="3">
        <v>6</v>
      </c>
      <c r="S2625" s="3">
        <v>0</v>
      </c>
      <c r="T2625" s="3">
        <v>0</v>
      </c>
      <c r="U2625" s="3">
        <v>3230.6099312950901</v>
      </c>
      <c r="V2625" s="3">
        <v>1</v>
      </c>
    </row>
    <row r="2626" spans="1:22" ht="21.75" customHeight="1" x14ac:dyDescent="0.3">
      <c r="A2626" s="3" t="s">
        <v>2652</v>
      </c>
      <c r="B2626" s="3">
        <v>29</v>
      </c>
      <c r="C2626" s="3" t="s">
        <v>28</v>
      </c>
      <c r="D2626" s="3" t="s">
        <v>26</v>
      </c>
      <c r="E2626" s="3">
        <v>37103.487780801501</v>
      </c>
      <c r="F2626" s="3">
        <v>8</v>
      </c>
      <c r="G2626" s="3">
        <v>1298.4242675625701</v>
      </c>
      <c r="H2626" s="3">
        <v>6</v>
      </c>
      <c r="I2626" s="3">
        <v>449.16432438422999</v>
      </c>
      <c r="J2626" s="3">
        <v>23</v>
      </c>
      <c r="K2626" s="3">
        <v>591.99949975259597</v>
      </c>
      <c r="L2626" s="3">
        <v>61</v>
      </c>
      <c r="M2626" s="3">
        <v>10</v>
      </c>
      <c r="N2626" s="3">
        <v>3</v>
      </c>
      <c r="O2626" s="3">
        <v>584</v>
      </c>
      <c r="P2626" s="3">
        <v>5</v>
      </c>
      <c r="Q2626" s="3">
        <v>3524.2665325248399</v>
      </c>
      <c r="R2626" s="3">
        <v>5</v>
      </c>
      <c r="S2626" s="3">
        <v>0</v>
      </c>
      <c r="T2626" s="3">
        <v>0</v>
      </c>
      <c r="U2626" s="3">
        <v>9076.5097168851607</v>
      </c>
      <c r="V2626" s="3">
        <v>1</v>
      </c>
    </row>
    <row r="2627" spans="1:22" ht="21.75" customHeight="1" x14ac:dyDescent="0.3">
      <c r="A2627" s="3" t="s">
        <v>2653</v>
      </c>
      <c r="B2627" s="3">
        <v>44</v>
      </c>
      <c r="C2627" s="3" t="s">
        <v>23</v>
      </c>
      <c r="D2627" s="3" t="s">
        <v>24</v>
      </c>
      <c r="E2627" s="3">
        <v>81301.852585883404</v>
      </c>
      <c r="F2627" s="3">
        <v>123</v>
      </c>
      <c r="G2627" s="3">
        <v>1863.41880019785</v>
      </c>
      <c r="H2627" s="3">
        <v>8</v>
      </c>
      <c r="I2627" s="3">
        <v>694.47173110495498</v>
      </c>
      <c r="J2627" s="3">
        <v>17</v>
      </c>
      <c r="K2627" s="3">
        <v>356.60456277244799</v>
      </c>
      <c r="L2627" s="3">
        <v>66</v>
      </c>
      <c r="M2627" s="3">
        <v>13</v>
      </c>
      <c r="N2627" s="3">
        <v>1</v>
      </c>
      <c r="O2627" s="3">
        <v>623</v>
      </c>
      <c r="P2627" s="3">
        <v>0</v>
      </c>
      <c r="Q2627" s="3">
        <v>18571.972318682601</v>
      </c>
      <c r="R2627" s="3">
        <v>0</v>
      </c>
      <c r="S2627" s="3">
        <v>0</v>
      </c>
      <c r="T2627" s="3">
        <v>0</v>
      </c>
      <c r="U2627" s="3">
        <v>8751.2101814951002</v>
      </c>
      <c r="V2627" s="3">
        <v>0</v>
      </c>
    </row>
    <row r="2628" spans="1:22" ht="21.75" customHeight="1" x14ac:dyDescent="0.3">
      <c r="A2628" s="3" t="s">
        <v>2654</v>
      </c>
      <c r="B2628" s="3">
        <v>21</v>
      </c>
      <c r="C2628" s="3" t="s">
        <v>31</v>
      </c>
      <c r="D2628" s="3" t="s">
        <v>24</v>
      </c>
      <c r="E2628" s="3">
        <v>57394.975336234696</v>
      </c>
      <c r="F2628" s="3">
        <v>165</v>
      </c>
      <c r="G2628" s="3">
        <v>985.74286854456204</v>
      </c>
      <c r="H2628" s="3">
        <v>6</v>
      </c>
      <c r="I2628" s="3">
        <v>497.02370939758902</v>
      </c>
      <c r="J2628" s="3">
        <v>7</v>
      </c>
      <c r="K2628" s="3">
        <v>441.03568597382099</v>
      </c>
      <c r="L2628" s="3">
        <v>63</v>
      </c>
      <c r="M2628" s="3">
        <v>16</v>
      </c>
      <c r="N2628" s="3">
        <v>5</v>
      </c>
      <c r="O2628" s="3">
        <v>766</v>
      </c>
      <c r="P2628" s="3">
        <v>0</v>
      </c>
      <c r="Q2628" s="3">
        <v>9423.5217563805109</v>
      </c>
      <c r="R2628" s="3">
        <v>1</v>
      </c>
      <c r="S2628" s="3">
        <v>0</v>
      </c>
      <c r="T2628" s="3">
        <v>0</v>
      </c>
      <c r="U2628" s="3">
        <v>11959.9813058484</v>
      </c>
      <c r="V2628" s="3">
        <v>0</v>
      </c>
    </row>
    <row r="2629" spans="1:22" ht="21.75" customHeight="1" x14ac:dyDescent="0.3">
      <c r="A2629" s="3" t="s">
        <v>2655</v>
      </c>
      <c r="B2629" s="3">
        <v>44</v>
      </c>
      <c r="C2629" s="3" t="s">
        <v>23</v>
      </c>
      <c r="D2629" s="3" t="s">
        <v>26</v>
      </c>
      <c r="E2629" s="3">
        <v>59640.717143192902</v>
      </c>
      <c r="F2629" s="3">
        <v>52</v>
      </c>
      <c r="G2629" s="3">
        <v>1641.4027055920701</v>
      </c>
      <c r="H2629" s="3">
        <v>3</v>
      </c>
      <c r="I2629" s="3">
        <v>1404.2597301575399</v>
      </c>
      <c r="J2629" s="3">
        <v>28</v>
      </c>
      <c r="K2629" s="3">
        <v>679.16165737121401</v>
      </c>
      <c r="L2629" s="3">
        <v>42</v>
      </c>
      <c r="M2629" s="3">
        <v>14</v>
      </c>
      <c r="N2629" s="3">
        <v>9</v>
      </c>
      <c r="O2629" s="3">
        <v>437</v>
      </c>
      <c r="P2629" s="3">
        <v>5</v>
      </c>
      <c r="Q2629" s="3">
        <v>6913.6983708034304</v>
      </c>
      <c r="R2629" s="3">
        <v>3</v>
      </c>
      <c r="S2629" s="3">
        <v>0</v>
      </c>
      <c r="T2629" s="3">
        <v>0</v>
      </c>
      <c r="U2629" s="3">
        <v>4419.4281838419502</v>
      </c>
      <c r="V2629" s="3">
        <v>1</v>
      </c>
    </row>
    <row r="2630" spans="1:22" ht="21.75" customHeight="1" x14ac:dyDescent="0.3">
      <c r="A2630" s="3" t="s">
        <v>2656</v>
      </c>
      <c r="B2630" s="3">
        <v>52</v>
      </c>
      <c r="C2630" s="3" t="s">
        <v>23</v>
      </c>
      <c r="D2630" s="3" t="s">
        <v>24</v>
      </c>
      <c r="E2630" s="3">
        <v>53069.992771029902</v>
      </c>
      <c r="F2630" s="3">
        <v>167</v>
      </c>
      <c r="G2630" s="3">
        <v>789.46988290052195</v>
      </c>
      <c r="H2630" s="3">
        <v>3</v>
      </c>
      <c r="I2630" s="3">
        <v>729.93852712052103</v>
      </c>
      <c r="J2630" s="3">
        <v>21</v>
      </c>
      <c r="K2630" s="3">
        <v>922.44388117440599</v>
      </c>
      <c r="L2630" s="3">
        <v>17</v>
      </c>
      <c r="M2630" s="3">
        <v>13</v>
      </c>
      <c r="N2630" s="3">
        <v>8</v>
      </c>
      <c r="O2630" s="3">
        <v>655</v>
      </c>
      <c r="P2630" s="3">
        <v>3</v>
      </c>
      <c r="Q2630" s="3">
        <v>200.75271424631501</v>
      </c>
      <c r="R2630" s="3">
        <v>6</v>
      </c>
      <c r="S2630" s="3">
        <v>0</v>
      </c>
      <c r="T2630" s="3">
        <v>0</v>
      </c>
      <c r="U2630" s="3">
        <v>15122.322998941499</v>
      </c>
      <c r="V2630" s="3">
        <v>1</v>
      </c>
    </row>
    <row r="2631" spans="1:22" ht="21.75" customHeight="1" x14ac:dyDescent="0.3">
      <c r="A2631" s="3" t="s">
        <v>2657</v>
      </c>
      <c r="B2631" s="3">
        <v>55</v>
      </c>
      <c r="C2631" s="3" t="s">
        <v>28</v>
      </c>
      <c r="D2631" s="3" t="s">
        <v>24</v>
      </c>
      <c r="E2631" s="3">
        <v>38966.189199196197</v>
      </c>
      <c r="F2631" s="3">
        <v>15</v>
      </c>
      <c r="G2631" s="3">
        <v>10</v>
      </c>
      <c r="H2631" s="3">
        <v>7</v>
      </c>
      <c r="I2631" s="3">
        <v>1111.4121649849201</v>
      </c>
      <c r="J2631" s="3">
        <v>44</v>
      </c>
      <c r="K2631" s="3">
        <v>701.64185818810699</v>
      </c>
      <c r="L2631" s="3">
        <v>2</v>
      </c>
      <c r="M2631" s="3">
        <v>18</v>
      </c>
      <c r="N2631" s="3">
        <v>0</v>
      </c>
      <c r="O2631" s="3">
        <v>375</v>
      </c>
      <c r="P2631" s="3">
        <v>0</v>
      </c>
      <c r="Q2631" s="3">
        <v>1060.34406204845</v>
      </c>
      <c r="R2631" s="3">
        <v>7</v>
      </c>
      <c r="S2631" s="3">
        <v>0</v>
      </c>
      <c r="T2631" s="3">
        <v>0</v>
      </c>
      <c r="U2631" s="3">
        <v>7513.41319896396</v>
      </c>
      <c r="V2631" s="3">
        <v>1</v>
      </c>
    </row>
    <row r="2632" spans="1:22" ht="21.75" customHeight="1" x14ac:dyDescent="0.3">
      <c r="A2632" s="3" t="s">
        <v>2658</v>
      </c>
      <c r="B2632" s="3">
        <v>50</v>
      </c>
      <c r="C2632" s="3" t="s">
        <v>28</v>
      </c>
      <c r="D2632" s="3" t="s">
        <v>24</v>
      </c>
      <c r="E2632" s="3">
        <v>55985.748628216003</v>
      </c>
      <c r="F2632" s="3">
        <v>27</v>
      </c>
      <c r="G2632" s="3">
        <v>1993.5920120364499</v>
      </c>
      <c r="H2632" s="3">
        <v>3</v>
      </c>
      <c r="I2632" s="3">
        <v>979.77308615007098</v>
      </c>
      <c r="J2632" s="3">
        <v>1</v>
      </c>
      <c r="K2632" s="3">
        <v>388.93993327653197</v>
      </c>
      <c r="L2632" s="3">
        <v>58</v>
      </c>
      <c r="M2632" s="3">
        <v>1</v>
      </c>
      <c r="N2632" s="3">
        <v>4</v>
      </c>
      <c r="O2632" s="3">
        <v>710</v>
      </c>
      <c r="P2632" s="3">
        <v>0</v>
      </c>
      <c r="Q2632" s="3">
        <v>12838.931364997499</v>
      </c>
      <c r="R2632" s="3">
        <v>5</v>
      </c>
      <c r="S2632" s="3">
        <v>0</v>
      </c>
      <c r="T2632" s="3">
        <v>0</v>
      </c>
      <c r="U2632" s="3">
        <v>2520.7300077780401</v>
      </c>
      <c r="V2632" s="3">
        <v>1</v>
      </c>
    </row>
    <row r="2633" spans="1:22" ht="21.75" customHeight="1" x14ac:dyDescent="0.3">
      <c r="A2633" s="3" t="s">
        <v>2659</v>
      </c>
      <c r="B2633" s="3">
        <v>33</v>
      </c>
      <c r="C2633" s="3" t="s">
        <v>23</v>
      </c>
      <c r="D2633" s="3" t="s">
        <v>26</v>
      </c>
      <c r="E2633" s="3">
        <v>22456.145375194799</v>
      </c>
      <c r="F2633" s="3">
        <v>226</v>
      </c>
      <c r="G2633" s="3">
        <v>3449.7330230071798</v>
      </c>
      <c r="H2633" s="3">
        <v>0</v>
      </c>
      <c r="I2633" s="3">
        <v>892.40785714872402</v>
      </c>
      <c r="J2633" s="3">
        <v>22</v>
      </c>
      <c r="K2633" s="3">
        <v>621.91467861465003</v>
      </c>
      <c r="L2633" s="3">
        <v>61</v>
      </c>
      <c r="M2633" s="3">
        <v>3</v>
      </c>
      <c r="N2633" s="3">
        <v>8</v>
      </c>
      <c r="O2633" s="3">
        <v>654</v>
      </c>
      <c r="P2633" s="3">
        <v>2</v>
      </c>
      <c r="Q2633" s="3">
        <v>12456.8196491418</v>
      </c>
      <c r="R2633" s="3">
        <v>0</v>
      </c>
      <c r="S2633" s="3">
        <v>0</v>
      </c>
      <c r="T2633" s="3">
        <v>0</v>
      </c>
      <c r="U2633" s="3">
        <v>5672.5553639309701</v>
      </c>
      <c r="V2633" s="3">
        <v>0</v>
      </c>
    </row>
    <row r="2634" spans="1:22" ht="21.75" customHeight="1" x14ac:dyDescent="0.3">
      <c r="A2634" s="3" t="s">
        <v>2660</v>
      </c>
      <c r="B2634" s="3">
        <v>20</v>
      </c>
      <c r="C2634" s="3" t="s">
        <v>31</v>
      </c>
      <c r="D2634" s="3" t="s">
        <v>24</v>
      </c>
      <c r="E2634" s="3">
        <v>21101.815417296599</v>
      </c>
      <c r="F2634" s="3">
        <v>125</v>
      </c>
      <c r="G2634" s="3">
        <v>1952.84481985817</v>
      </c>
      <c r="H2634" s="3">
        <v>8</v>
      </c>
      <c r="I2634" s="3">
        <v>814.11242375885604</v>
      </c>
      <c r="J2634" s="3">
        <v>15</v>
      </c>
      <c r="K2634" s="3">
        <v>899.28791955393399</v>
      </c>
      <c r="L2634" s="3">
        <v>38</v>
      </c>
      <c r="M2634" s="3">
        <v>7</v>
      </c>
      <c r="N2634" s="3">
        <v>6</v>
      </c>
      <c r="O2634" s="3">
        <v>369</v>
      </c>
      <c r="P2634" s="3">
        <v>3</v>
      </c>
      <c r="Q2634" s="3">
        <v>7436.9331470115403</v>
      </c>
      <c r="R2634" s="3">
        <v>5</v>
      </c>
      <c r="S2634" s="3">
        <v>0</v>
      </c>
      <c r="T2634" s="3">
        <v>0</v>
      </c>
      <c r="U2634" s="3">
        <v>11179.292137041901</v>
      </c>
      <c r="V2634" s="3">
        <v>1</v>
      </c>
    </row>
    <row r="2635" spans="1:22" ht="21.75" customHeight="1" x14ac:dyDescent="0.3">
      <c r="A2635" s="3" t="s">
        <v>2661</v>
      </c>
      <c r="B2635" s="3">
        <v>65</v>
      </c>
      <c r="C2635" s="3" t="s">
        <v>28</v>
      </c>
      <c r="D2635" s="3" t="s">
        <v>33</v>
      </c>
      <c r="E2635" s="3">
        <v>36765.055051203999</v>
      </c>
      <c r="F2635" s="3">
        <v>131</v>
      </c>
      <c r="G2635" s="3">
        <v>1462.06225549843</v>
      </c>
      <c r="H2635" s="3">
        <v>2</v>
      </c>
      <c r="I2635" s="3">
        <v>1232.99574772604</v>
      </c>
      <c r="J2635" s="3">
        <v>43</v>
      </c>
      <c r="K2635" s="3">
        <v>616.24695576515001</v>
      </c>
      <c r="L2635" s="3">
        <v>63</v>
      </c>
      <c r="M2635" s="3">
        <v>11</v>
      </c>
      <c r="N2635" s="3">
        <v>5</v>
      </c>
      <c r="O2635" s="3">
        <v>856</v>
      </c>
      <c r="P2635" s="3">
        <v>1</v>
      </c>
      <c r="Q2635" s="3">
        <v>10774.794209723999</v>
      </c>
      <c r="R2635" s="3">
        <v>3</v>
      </c>
      <c r="S2635" s="3">
        <v>0</v>
      </c>
      <c r="T2635" s="3">
        <v>0</v>
      </c>
      <c r="U2635" s="3">
        <v>7109.1898506635598</v>
      </c>
      <c r="V2635" s="3">
        <v>0</v>
      </c>
    </row>
    <row r="2636" spans="1:22" ht="21.75" customHeight="1" x14ac:dyDescent="0.3">
      <c r="A2636" s="3" t="s">
        <v>2662</v>
      </c>
      <c r="B2636" s="3">
        <v>35</v>
      </c>
      <c r="C2636" s="3" t="s">
        <v>31</v>
      </c>
      <c r="D2636" s="3" t="s">
        <v>33</v>
      </c>
      <c r="E2636" s="3">
        <v>53458.956248598799</v>
      </c>
      <c r="F2636" s="3">
        <v>51</v>
      </c>
      <c r="G2636" s="3">
        <v>1182.71570910628</v>
      </c>
      <c r="H2636" s="3">
        <v>0</v>
      </c>
      <c r="I2636" s="3">
        <v>511.217459332744</v>
      </c>
      <c r="J2636" s="3">
        <v>7</v>
      </c>
      <c r="K2636" s="3">
        <v>467.67711035808901</v>
      </c>
      <c r="L2636" s="3">
        <v>72</v>
      </c>
      <c r="M2636" s="3">
        <v>12</v>
      </c>
      <c r="N2636" s="3">
        <v>6</v>
      </c>
      <c r="O2636" s="3">
        <v>477</v>
      </c>
      <c r="P2636" s="3">
        <v>4</v>
      </c>
      <c r="Q2636" s="3">
        <v>11108.0308398696</v>
      </c>
      <c r="R2636" s="3">
        <v>3</v>
      </c>
      <c r="S2636" s="3">
        <v>0</v>
      </c>
      <c r="T2636" s="3">
        <v>0</v>
      </c>
      <c r="U2636" s="3">
        <v>4785.1232296239496</v>
      </c>
      <c r="V2636" s="3">
        <v>1</v>
      </c>
    </row>
    <row r="2637" spans="1:22" ht="21.75" customHeight="1" x14ac:dyDescent="0.3">
      <c r="A2637" s="3" t="s">
        <v>2663</v>
      </c>
      <c r="B2637" s="3">
        <v>65</v>
      </c>
      <c r="C2637" s="3" t="s">
        <v>31</v>
      </c>
      <c r="D2637" s="3" t="s">
        <v>24</v>
      </c>
      <c r="E2637" s="3">
        <v>21745.883749487501</v>
      </c>
      <c r="F2637" s="3">
        <v>124</v>
      </c>
      <c r="G2637" s="3">
        <v>1207.79052926483</v>
      </c>
      <c r="H2637" s="3">
        <v>8</v>
      </c>
      <c r="I2637" s="3">
        <v>1404.2173586598101</v>
      </c>
      <c r="J2637" s="3">
        <v>3</v>
      </c>
      <c r="K2637" s="3">
        <v>146.5976890876</v>
      </c>
      <c r="L2637" s="3">
        <v>59</v>
      </c>
      <c r="M2637" s="3">
        <v>17</v>
      </c>
      <c r="N2637" s="3">
        <v>8</v>
      </c>
      <c r="O2637" s="3">
        <v>569</v>
      </c>
      <c r="P2637" s="3">
        <v>1</v>
      </c>
      <c r="Q2637" s="3">
        <v>9177.8834198949098</v>
      </c>
      <c r="R2637" s="3">
        <v>2</v>
      </c>
      <c r="S2637" s="3">
        <v>0</v>
      </c>
      <c r="T2637" s="3">
        <v>0</v>
      </c>
      <c r="U2637" s="3">
        <v>14171.3958210157</v>
      </c>
      <c r="V2637" s="3">
        <v>1</v>
      </c>
    </row>
    <row r="2638" spans="1:22" ht="21.75" customHeight="1" x14ac:dyDescent="0.3">
      <c r="A2638" s="3" t="s">
        <v>2664</v>
      </c>
      <c r="B2638" s="3">
        <v>22</v>
      </c>
      <c r="C2638" s="3" t="s">
        <v>31</v>
      </c>
      <c r="D2638" s="3" t="s">
        <v>26</v>
      </c>
      <c r="E2638" s="3">
        <v>52286.768456268197</v>
      </c>
      <c r="F2638" s="3">
        <v>37</v>
      </c>
      <c r="G2638" s="3">
        <v>1182.6513690172001</v>
      </c>
      <c r="H2638" s="3">
        <v>10</v>
      </c>
      <c r="I2638" s="3">
        <v>349.47188682356699</v>
      </c>
      <c r="J2638" s="3">
        <v>13</v>
      </c>
      <c r="K2638" s="3">
        <v>807.38305370982198</v>
      </c>
      <c r="L2638" s="3">
        <v>41</v>
      </c>
      <c r="M2638" s="3">
        <v>16</v>
      </c>
      <c r="N2638" s="3">
        <v>2</v>
      </c>
      <c r="O2638" s="3">
        <v>543</v>
      </c>
      <c r="P2638" s="3">
        <v>5</v>
      </c>
      <c r="Q2638" s="3">
        <v>5993.3575806060599</v>
      </c>
      <c r="R2638" s="3">
        <v>2</v>
      </c>
      <c r="S2638" s="3">
        <v>0</v>
      </c>
      <c r="T2638" s="3">
        <v>0</v>
      </c>
      <c r="U2638" s="3">
        <v>10520.0641630874</v>
      </c>
      <c r="V2638" s="3">
        <v>1</v>
      </c>
    </row>
    <row r="2639" spans="1:22" ht="21.75" customHeight="1" x14ac:dyDescent="0.3">
      <c r="A2639" s="3" t="s">
        <v>2665</v>
      </c>
      <c r="B2639" s="3">
        <v>54</v>
      </c>
      <c r="C2639" s="3" t="s">
        <v>23</v>
      </c>
      <c r="D2639" s="3" t="s">
        <v>26</v>
      </c>
      <c r="E2639" s="3">
        <v>32097.933566033498</v>
      </c>
      <c r="F2639" s="3">
        <v>85</v>
      </c>
      <c r="G2639" s="3">
        <v>1659.1927297217101</v>
      </c>
      <c r="H2639" s="3">
        <v>10</v>
      </c>
      <c r="I2639" s="3">
        <v>1073.52910396785</v>
      </c>
      <c r="J2639" s="3">
        <v>8</v>
      </c>
      <c r="K2639" s="3">
        <v>467.71874692849701</v>
      </c>
      <c r="L2639" s="3">
        <v>4</v>
      </c>
      <c r="M2639" s="3">
        <v>12</v>
      </c>
      <c r="N2639" s="3">
        <v>7</v>
      </c>
      <c r="O2639" s="3">
        <v>455</v>
      </c>
      <c r="P2639" s="3">
        <v>1</v>
      </c>
      <c r="Q2639" s="3">
        <v>15168.294995545401</v>
      </c>
      <c r="R2639" s="3">
        <v>2</v>
      </c>
      <c r="S2639" s="3">
        <v>0</v>
      </c>
      <c r="T2639" s="3">
        <v>0</v>
      </c>
      <c r="U2639" s="3">
        <v>6953.2460447657704</v>
      </c>
      <c r="V2639" s="3">
        <v>1</v>
      </c>
    </row>
    <row r="2640" spans="1:22" ht="21.75" customHeight="1" x14ac:dyDescent="0.3">
      <c r="A2640" s="3" t="s">
        <v>2666</v>
      </c>
      <c r="B2640" s="3">
        <v>60</v>
      </c>
      <c r="C2640" s="3" t="s">
        <v>31</v>
      </c>
      <c r="D2640" s="3" t="s">
        <v>26</v>
      </c>
      <c r="E2640" s="3">
        <v>34523.141525817897</v>
      </c>
      <c r="F2640" s="3">
        <v>55</v>
      </c>
      <c r="G2640" s="3">
        <v>10</v>
      </c>
      <c r="H2640" s="3">
        <v>9</v>
      </c>
      <c r="I2640" s="3">
        <v>308.19264902107602</v>
      </c>
      <c r="J2640" s="3">
        <v>10</v>
      </c>
      <c r="K2640" s="3">
        <v>322.95123909582099</v>
      </c>
      <c r="L2640" s="3">
        <v>45</v>
      </c>
      <c r="M2640" s="3">
        <v>11</v>
      </c>
      <c r="N2640" s="3">
        <v>0</v>
      </c>
      <c r="O2640" s="3">
        <v>488</v>
      </c>
      <c r="P2640" s="3">
        <v>4</v>
      </c>
      <c r="Q2640" s="3">
        <v>19473.4720788712</v>
      </c>
      <c r="R2640" s="3">
        <v>2</v>
      </c>
      <c r="S2640" s="3">
        <v>0</v>
      </c>
      <c r="T2640" s="3">
        <v>0</v>
      </c>
      <c r="U2640" s="3">
        <v>9083.6675270992801</v>
      </c>
      <c r="V2640" s="3">
        <v>1</v>
      </c>
    </row>
    <row r="2641" spans="1:22" ht="21.75" customHeight="1" x14ac:dyDescent="0.3">
      <c r="A2641" s="3" t="s">
        <v>2667</v>
      </c>
      <c r="B2641" s="3">
        <v>25</v>
      </c>
      <c r="C2641" s="3" t="s">
        <v>23</v>
      </c>
      <c r="D2641" s="3" t="s">
        <v>24</v>
      </c>
      <c r="E2641" s="3">
        <v>73392.592597973693</v>
      </c>
      <c r="F2641" s="3">
        <v>182</v>
      </c>
      <c r="G2641" s="3">
        <v>10</v>
      </c>
      <c r="H2641" s="3">
        <v>9</v>
      </c>
      <c r="I2641" s="3">
        <v>689.50305672056402</v>
      </c>
      <c r="J2641" s="3">
        <v>47</v>
      </c>
      <c r="K2641" s="3">
        <v>683.14661365200095</v>
      </c>
      <c r="L2641" s="3">
        <v>3</v>
      </c>
      <c r="M2641" s="3">
        <v>6</v>
      </c>
      <c r="N2641" s="3">
        <v>9</v>
      </c>
      <c r="O2641" s="3">
        <v>498</v>
      </c>
      <c r="P2641" s="3">
        <v>4</v>
      </c>
      <c r="Q2641" s="3">
        <v>14250.4292798714</v>
      </c>
      <c r="R2641" s="3">
        <v>0</v>
      </c>
      <c r="S2641" s="3">
        <v>0</v>
      </c>
      <c r="T2641" s="3">
        <v>0</v>
      </c>
      <c r="U2641" s="3">
        <v>12048.3012559451</v>
      </c>
      <c r="V2641" s="3">
        <v>1</v>
      </c>
    </row>
    <row r="2642" spans="1:22" ht="21.75" customHeight="1" x14ac:dyDescent="0.3">
      <c r="A2642" s="3" t="s">
        <v>2668</v>
      </c>
      <c r="B2642" s="3">
        <v>44</v>
      </c>
      <c r="C2642" s="3" t="s">
        <v>23</v>
      </c>
      <c r="D2642" s="3" t="s">
        <v>24</v>
      </c>
      <c r="E2642" s="3">
        <v>50671.293436771899</v>
      </c>
      <c r="F2642" s="3">
        <v>184</v>
      </c>
      <c r="G2642" s="3">
        <v>1860.9560682215299</v>
      </c>
      <c r="H2642" s="3">
        <v>4</v>
      </c>
      <c r="I2642" s="3">
        <v>832.65847832133795</v>
      </c>
      <c r="J2642" s="3">
        <v>37</v>
      </c>
      <c r="K2642" s="3">
        <v>693.004258609609</v>
      </c>
      <c r="L2642" s="3">
        <v>13</v>
      </c>
      <c r="M2642" s="3">
        <v>15</v>
      </c>
      <c r="N2642" s="3">
        <v>5</v>
      </c>
      <c r="O2642" s="3">
        <v>374</v>
      </c>
      <c r="P2642" s="3">
        <v>0</v>
      </c>
      <c r="Q2642" s="3">
        <v>14614.908264735301</v>
      </c>
      <c r="R2642" s="3">
        <v>1</v>
      </c>
      <c r="S2642" s="3">
        <v>0</v>
      </c>
      <c r="T2642" s="3">
        <v>0</v>
      </c>
      <c r="U2642" s="3">
        <v>13307.065635016501</v>
      </c>
      <c r="V2642" s="3">
        <v>1</v>
      </c>
    </row>
    <row r="2643" spans="1:22" ht="21.75" customHeight="1" x14ac:dyDescent="0.3">
      <c r="A2643" s="3" t="s">
        <v>2669</v>
      </c>
      <c r="B2643" s="3">
        <v>32</v>
      </c>
      <c r="C2643" s="3" t="s">
        <v>31</v>
      </c>
      <c r="D2643" s="3" t="s">
        <v>33</v>
      </c>
      <c r="E2643" s="3">
        <v>33731.503188160103</v>
      </c>
      <c r="F2643" s="3">
        <v>78</v>
      </c>
      <c r="G2643" s="3">
        <v>1340.6934450225101</v>
      </c>
      <c r="H2643" s="3">
        <v>11</v>
      </c>
      <c r="I2643" s="3">
        <v>629.65662790966996</v>
      </c>
      <c r="J2643" s="3">
        <v>43</v>
      </c>
      <c r="K2643" s="3">
        <v>269.23967529560002</v>
      </c>
      <c r="L2643" s="3">
        <v>10</v>
      </c>
      <c r="M2643" s="3">
        <v>13</v>
      </c>
      <c r="N2643" s="3">
        <v>8</v>
      </c>
      <c r="O2643" s="3">
        <v>844</v>
      </c>
      <c r="P2643" s="3">
        <v>3</v>
      </c>
      <c r="Q2643" s="3">
        <v>16536.188803448</v>
      </c>
      <c r="R2643" s="3">
        <v>1</v>
      </c>
      <c r="S2643" s="3">
        <v>0</v>
      </c>
      <c r="T2643" s="3">
        <v>0</v>
      </c>
      <c r="U2643" s="3">
        <v>5414.6321612015099</v>
      </c>
      <c r="V2643" s="3">
        <v>0</v>
      </c>
    </row>
    <row r="2644" spans="1:22" ht="21.75" customHeight="1" x14ac:dyDescent="0.3">
      <c r="A2644" s="3" t="s">
        <v>2670</v>
      </c>
      <c r="B2644" s="3">
        <v>53</v>
      </c>
      <c r="C2644" s="3" t="s">
        <v>31</v>
      </c>
      <c r="D2644" s="3" t="s">
        <v>26</v>
      </c>
      <c r="E2644" s="3">
        <v>53363.0025096971</v>
      </c>
      <c r="F2644" s="3">
        <v>106</v>
      </c>
      <c r="G2644" s="3">
        <v>711.39238773842999</v>
      </c>
      <c r="H2644" s="3">
        <v>8</v>
      </c>
      <c r="I2644" s="3">
        <v>736.41565063408802</v>
      </c>
      <c r="J2644" s="3">
        <v>15</v>
      </c>
      <c r="K2644" s="3">
        <v>311.393768074028</v>
      </c>
      <c r="L2644" s="3">
        <v>59</v>
      </c>
      <c r="M2644" s="3">
        <v>4</v>
      </c>
      <c r="N2644" s="3">
        <v>0</v>
      </c>
      <c r="O2644" s="3">
        <v>392</v>
      </c>
      <c r="P2644" s="3">
        <v>5</v>
      </c>
      <c r="Q2644" s="3">
        <v>10602.1714312779</v>
      </c>
      <c r="R2644" s="3">
        <v>5</v>
      </c>
      <c r="S2644" s="3">
        <v>0</v>
      </c>
      <c r="T2644" s="3">
        <v>0</v>
      </c>
      <c r="U2644" s="3">
        <v>11377.974970965901</v>
      </c>
      <c r="V2644" s="3">
        <v>1</v>
      </c>
    </row>
    <row r="2645" spans="1:22" ht="21.75" customHeight="1" x14ac:dyDescent="0.3">
      <c r="A2645" s="3" t="s">
        <v>2671</v>
      </c>
      <c r="B2645" s="3">
        <v>27</v>
      </c>
      <c r="C2645" s="3" t="s">
        <v>31</v>
      </c>
      <c r="D2645" s="3" t="s">
        <v>33</v>
      </c>
      <c r="E2645" s="3">
        <v>23546.8705278868</v>
      </c>
      <c r="F2645" s="3">
        <v>234</v>
      </c>
      <c r="G2645" s="3">
        <v>689.40496835809802</v>
      </c>
      <c r="H2645" s="3">
        <v>2</v>
      </c>
      <c r="I2645" s="3">
        <v>314.56034322422198</v>
      </c>
      <c r="J2645" s="3">
        <v>12</v>
      </c>
      <c r="K2645" s="3">
        <v>640.74241445092105</v>
      </c>
      <c r="L2645" s="3">
        <v>21</v>
      </c>
      <c r="M2645" s="3">
        <v>10</v>
      </c>
      <c r="N2645" s="3">
        <v>4</v>
      </c>
      <c r="O2645" s="3">
        <v>491</v>
      </c>
      <c r="P2645" s="3">
        <v>5</v>
      </c>
      <c r="Q2645" s="3">
        <v>8143.7617032961698</v>
      </c>
      <c r="R2645" s="3">
        <v>0</v>
      </c>
      <c r="S2645" s="3">
        <v>0</v>
      </c>
      <c r="T2645" s="3">
        <v>0</v>
      </c>
      <c r="U2645" s="3">
        <v>16552.415577973501</v>
      </c>
      <c r="V2645" s="3">
        <v>1</v>
      </c>
    </row>
    <row r="2646" spans="1:22" ht="21.75" customHeight="1" x14ac:dyDescent="0.3">
      <c r="A2646" s="3" t="s">
        <v>2672</v>
      </c>
      <c r="B2646" s="3">
        <v>40</v>
      </c>
      <c r="C2646" s="3" t="s">
        <v>31</v>
      </c>
      <c r="D2646" s="3" t="s">
        <v>33</v>
      </c>
      <c r="E2646" s="3">
        <v>56881.945900398001</v>
      </c>
      <c r="F2646" s="3">
        <v>49</v>
      </c>
      <c r="G2646" s="3">
        <v>1053.83254878047</v>
      </c>
      <c r="H2646" s="3">
        <v>5</v>
      </c>
      <c r="I2646" s="3">
        <v>454.39233594675699</v>
      </c>
      <c r="J2646" s="3">
        <v>35</v>
      </c>
      <c r="K2646" s="3">
        <v>802.24197665533302</v>
      </c>
      <c r="L2646" s="3">
        <v>4</v>
      </c>
      <c r="M2646" s="3">
        <v>7</v>
      </c>
      <c r="N2646" s="3">
        <v>7</v>
      </c>
      <c r="O2646" s="3">
        <v>405</v>
      </c>
      <c r="P2646" s="3">
        <v>4</v>
      </c>
      <c r="Q2646" s="3">
        <v>59.728872881616603</v>
      </c>
      <c r="R2646" s="3">
        <v>1</v>
      </c>
      <c r="S2646" s="3">
        <v>0</v>
      </c>
      <c r="T2646" s="3">
        <v>0</v>
      </c>
      <c r="U2646" s="3">
        <v>5222.1099928697104</v>
      </c>
      <c r="V2646" s="3">
        <v>1</v>
      </c>
    </row>
    <row r="2647" spans="1:22" ht="21.75" customHeight="1" x14ac:dyDescent="0.3">
      <c r="A2647" s="3" t="s">
        <v>2673</v>
      </c>
      <c r="B2647" s="3">
        <v>53</v>
      </c>
      <c r="C2647" s="3" t="s">
        <v>23</v>
      </c>
      <c r="D2647" s="3" t="s">
        <v>26</v>
      </c>
      <c r="E2647" s="3">
        <v>69931.7273572868</v>
      </c>
      <c r="F2647" s="3">
        <v>45</v>
      </c>
      <c r="G2647" s="3">
        <v>1165.32268940984</v>
      </c>
      <c r="H2647" s="3">
        <v>10</v>
      </c>
      <c r="I2647" s="3">
        <v>974.39264751855899</v>
      </c>
      <c r="J2647" s="3">
        <v>43</v>
      </c>
      <c r="K2647" s="3">
        <v>417.59540991192</v>
      </c>
      <c r="L2647" s="3">
        <v>52</v>
      </c>
      <c r="M2647" s="3">
        <v>8</v>
      </c>
      <c r="N2647" s="3">
        <v>9</v>
      </c>
      <c r="O2647" s="3">
        <v>737</v>
      </c>
      <c r="P2647" s="3">
        <v>3</v>
      </c>
      <c r="Q2647" s="3">
        <v>8682.3965513706498</v>
      </c>
      <c r="R2647" s="3">
        <v>5</v>
      </c>
      <c r="S2647" s="3">
        <v>0</v>
      </c>
      <c r="T2647" s="3">
        <v>0</v>
      </c>
      <c r="U2647" s="3">
        <v>9812.9047495699597</v>
      </c>
      <c r="V2647" s="3">
        <v>1</v>
      </c>
    </row>
    <row r="2648" spans="1:22" ht="21.75" customHeight="1" x14ac:dyDescent="0.3">
      <c r="A2648" s="3" t="s">
        <v>2674</v>
      </c>
      <c r="B2648" s="3">
        <v>23</v>
      </c>
      <c r="C2648" s="3" t="s">
        <v>31</v>
      </c>
      <c r="D2648" s="3" t="s">
        <v>24</v>
      </c>
      <c r="E2648" s="3">
        <v>61911.1172303887</v>
      </c>
      <c r="F2648" s="3">
        <v>150</v>
      </c>
      <c r="G2648" s="3">
        <v>2638.6760588663301</v>
      </c>
      <c r="H2648" s="3">
        <v>11</v>
      </c>
      <c r="I2648" s="3">
        <v>810.38513874210605</v>
      </c>
      <c r="J2648" s="3">
        <v>35</v>
      </c>
      <c r="K2648" s="3">
        <v>448.23715394481502</v>
      </c>
      <c r="L2648" s="3">
        <v>11</v>
      </c>
      <c r="M2648" s="3">
        <v>17</v>
      </c>
      <c r="N2648" s="3">
        <v>5</v>
      </c>
      <c r="O2648" s="3">
        <v>530</v>
      </c>
      <c r="P2648" s="3">
        <v>0</v>
      </c>
      <c r="Q2648" s="3">
        <v>8217.3846476148392</v>
      </c>
      <c r="R2648" s="3">
        <v>4</v>
      </c>
      <c r="S2648" s="3">
        <v>0</v>
      </c>
      <c r="T2648" s="3">
        <v>0</v>
      </c>
      <c r="U2648" s="3">
        <v>10131.9220539535</v>
      </c>
      <c r="V2648" s="3">
        <v>1</v>
      </c>
    </row>
    <row r="2649" spans="1:22" ht="21.75" customHeight="1" x14ac:dyDescent="0.3">
      <c r="A2649" s="3" t="s">
        <v>2675</v>
      </c>
      <c r="B2649" s="3">
        <v>44</v>
      </c>
      <c r="C2649" s="3" t="s">
        <v>31</v>
      </c>
      <c r="D2649" s="3" t="s">
        <v>24</v>
      </c>
      <c r="E2649" s="3">
        <v>88838.857479883402</v>
      </c>
      <c r="F2649" s="3">
        <v>163</v>
      </c>
      <c r="G2649" s="3">
        <v>643.95654207572602</v>
      </c>
      <c r="H2649" s="3">
        <v>10</v>
      </c>
      <c r="I2649" s="3">
        <v>558.31519096247303</v>
      </c>
      <c r="J2649" s="3">
        <v>16</v>
      </c>
      <c r="K2649" s="3">
        <v>327.36363768784901</v>
      </c>
      <c r="L2649" s="3">
        <v>20</v>
      </c>
      <c r="M2649" s="3">
        <v>7</v>
      </c>
      <c r="N2649" s="3">
        <v>5</v>
      </c>
      <c r="O2649" s="3">
        <v>598</v>
      </c>
      <c r="P2649" s="3">
        <v>5</v>
      </c>
      <c r="Q2649" s="3">
        <v>5688.0272597448002</v>
      </c>
      <c r="R2649" s="3">
        <v>6</v>
      </c>
      <c r="S2649" s="3">
        <v>0</v>
      </c>
      <c r="T2649" s="3">
        <v>0</v>
      </c>
      <c r="U2649" s="3">
        <v>7305.4994086460702</v>
      </c>
      <c r="V2649" s="3">
        <v>1</v>
      </c>
    </row>
    <row r="2650" spans="1:22" ht="21.75" customHeight="1" x14ac:dyDescent="0.3">
      <c r="A2650" s="3" t="s">
        <v>2676</v>
      </c>
      <c r="B2650" s="3">
        <v>34</v>
      </c>
      <c r="C2650" s="3" t="s">
        <v>23</v>
      </c>
      <c r="D2650" s="3" t="s">
        <v>33</v>
      </c>
      <c r="E2650" s="3">
        <v>15108.9608972801</v>
      </c>
      <c r="F2650" s="3">
        <v>95</v>
      </c>
      <c r="G2650" s="3">
        <v>2111.15992584572</v>
      </c>
      <c r="H2650" s="3">
        <v>11</v>
      </c>
      <c r="I2650" s="3">
        <v>1263.4972170953899</v>
      </c>
      <c r="J2650" s="3">
        <v>13</v>
      </c>
      <c r="K2650" s="3">
        <v>807.91545182108302</v>
      </c>
      <c r="L2650" s="3">
        <v>78</v>
      </c>
      <c r="M2650" s="3">
        <v>6</v>
      </c>
      <c r="N2650" s="3">
        <v>2</v>
      </c>
      <c r="O2650" s="3">
        <v>327</v>
      </c>
      <c r="P2650" s="3">
        <v>5</v>
      </c>
      <c r="Q2650" s="3">
        <v>13407.857952029601</v>
      </c>
      <c r="R2650" s="3">
        <v>6</v>
      </c>
      <c r="S2650" s="3">
        <v>0</v>
      </c>
      <c r="T2650" s="3">
        <v>0</v>
      </c>
      <c r="U2650" s="3">
        <v>4037.1028774244201</v>
      </c>
      <c r="V2650" s="3">
        <v>1</v>
      </c>
    </row>
    <row r="2651" spans="1:22" ht="21.75" customHeight="1" x14ac:dyDescent="0.3">
      <c r="A2651" s="3" t="s">
        <v>2677</v>
      </c>
      <c r="B2651" s="3">
        <v>23</v>
      </c>
      <c r="C2651" s="3" t="s">
        <v>28</v>
      </c>
      <c r="D2651" s="3" t="s">
        <v>33</v>
      </c>
      <c r="E2651" s="3">
        <v>52285.443441436197</v>
      </c>
      <c r="F2651" s="3">
        <v>146</v>
      </c>
      <c r="G2651" s="3">
        <v>1972.2122038421901</v>
      </c>
      <c r="H2651" s="3">
        <v>6</v>
      </c>
      <c r="I2651" s="3">
        <v>373.02418500342498</v>
      </c>
      <c r="J2651" s="3">
        <v>28</v>
      </c>
      <c r="K2651" s="3">
        <v>664.17774099918302</v>
      </c>
      <c r="L2651" s="3">
        <v>23</v>
      </c>
      <c r="M2651" s="3">
        <v>7</v>
      </c>
      <c r="N2651" s="3">
        <v>7</v>
      </c>
      <c r="O2651" s="3">
        <v>613</v>
      </c>
      <c r="P2651" s="3">
        <v>1</v>
      </c>
      <c r="Q2651" s="3">
        <v>10841.3261294152</v>
      </c>
      <c r="R2651" s="3">
        <v>4</v>
      </c>
      <c r="S2651" s="3">
        <v>0</v>
      </c>
      <c r="T2651" s="3">
        <v>0</v>
      </c>
      <c r="U2651" s="3">
        <v>4027.7014848797999</v>
      </c>
      <c r="V2651" s="3">
        <v>1</v>
      </c>
    </row>
    <row r="2652" spans="1:22" ht="21.75" customHeight="1" x14ac:dyDescent="0.3">
      <c r="A2652" s="3" t="s">
        <v>2678</v>
      </c>
      <c r="B2652" s="3">
        <v>64</v>
      </c>
      <c r="C2652" s="3" t="s">
        <v>28</v>
      </c>
      <c r="D2652" s="3" t="s">
        <v>33</v>
      </c>
      <c r="E2652" s="3">
        <v>25816.9868631586</v>
      </c>
      <c r="F2652" s="3">
        <v>80</v>
      </c>
      <c r="G2652" s="3">
        <v>1332.4551746192101</v>
      </c>
      <c r="H2652" s="3">
        <v>4</v>
      </c>
      <c r="I2652" s="3">
        <v>673.44333694757802</v>
      </c>
      <c r="J2652" s="3">
        <v>16</v>
      </c>
      <c r="K2652" s="3">
        <v>221.26328816019301</v>
      </c>
      <c r="L2652" s="3">
        <v>12</v>
      </c>
      <c r="M2652" s="3">
        <v>14</v>
      </c>
      <c r="N2652" s="3">
        <v>0</v>
      </c>
      <c r="O2652" s="3">
        <v>826</v>
      </c>
      <c r="P2652" s="3">
        <v>5</v>
      </c>
      <c r="Q2652" s="3">
        <v>14560.928087029901</v>
      </c>
      <c r="R2652" s="3">
        <v>4</v>
      </c>
      <c r="S2652" s="3">
        <v>0</v>
      </c>
      <c r="T2652" s="3">
        <v>0</v>
      </c>
      <c r="U2652" s="3">
        <v>7071.08331407884</v>
      </c>
      <c r="V2652" s="3">
        <v>1</v>
      </c>
    </row>
    <row r="2653" spans="1:22" ht="21.75" customHeight="1" x14ac:dyDescent="0.3">
      <c r="A2653" s="3" t="s">
        <v>2679</v>
      </c>
      <c r="B2653" s="3">
        <v>31</v>
      </c>
      <c r="C2653" s="3" t="s">
        <v>23</v>
      </c>
      <c r="D2653" s="3" t="s">
        <v>33</v>
      </c>
      <c r="E2653" s="3">
        <v>46882.014235668197</v>
      </c>
      <c r="F2653" s="3">
        <v>9</v>
      </c>
      <c r="G2653" s="3">
        <v>2111.9880334111799</v>
      </c>
      <c r="H2653" s="3">
        <v>11</v>
      </c>
      <c r="I2653" s="3">
        <v>623.020302637535</v>
      </c>
      <c r="J2653" s="3">
        <v>0</v>
      </c>
      <c r="K2653" s="3">
        <v>915.21934975767203</v>
      </c>
      <c r="L2653" s="3">
        <v>25</v>
      </c>
      <c r="M2653" s="3">
        <v>18</v>
      </c>
      <c r="N2653" s="3">
        <v>3</v>
      </c>
      <c r="O2653" s="3">
        <v>662</v>
      </c>
      <c r="P2653" s="3">
        <v>4</v>
      </c>
      <c r="Q2653" s="3">
        <v>5251.5848428730296</v>
      </c>
      <c r="R2653" s="3">
        <v>2</v>
      </c>
      <c r="S2653" s="3">
        <v>1</v>
      </c>
      <c r="T2653" s="3">
        <v>0</v>
      </c>
      <c r="U2653" s="3">
        <v>4316.5240804958003</v>
      </c>
      <c r="V2653" s="3">
        <v>1</v>
      </c>
    </row>
    <row r="2654" spans="1:22" ht="21.75" customHeight="1" x14ac:dyDescent="0.3">
      <c r="A2654" s="3" t="s">
        <v>2680</v>
      </c>
      <c r="B2654" s="3">
        <v>51</v>
      </c>
      <c r="C2654" s="3" t="s">
        <v>28</v>
      </c>
      <c r="D2654" s="3" t="s">
        <v>26</v>
      </c>
      <c r="E2654" s="3">
        <v>50027.791431420599</v>
      </c>
      <c r="F2654" s="3">
        <v>72</v>
      </c>
      <c r="G2654" s="3">
        <v>1853.3370592768399</v>
      </c>
      <c r="H2654" s="3">
        <v>7</v>
      </c>
      <c r="I2654" s="3">
        <v>1015.26316971637</v>
      </c>
      <c r="J2654" s="3">
        <v>19</v>
      </c>
      <c r="K2654" s="3">
        <v>1362.6386967701601</v>
      </c>
      <c r="L2654" s="3">
        <v>39</v>
      </c>
      <c r="M2654" s="3">
        <v>3</v>
      </c>
      <c r="N2654" s="3">
        <v>7</v>
      </c>
      <c r="O2654" s="3">
        <v>669</v>
      </c>
      <c r="P2654" s="3">
        <v>5</v>
      </c>
      <c r="Q2654" s="3">
        <v>2853.6956523029698</v>
      </c>
      <c r="R2654" s="3">
        <v>4</v>
      </c>
      <c r="S2654" s="3">
        <v>0</v>
      </c>
      <c r="T2654" s="3">
        <v>0</v>
      </c>
      <c r="U2654" s="3">
        <v>1671.9663105904999</v>
      </c>
      <c r="V2654" s="3">
        <v>1</v>
      </c>
    </row>
    <row r="2655" spans="1:22" ht="21.75" customHeight="1" x14ac:dyDescent="0.3">
      <c r="A2655" s="3" t="s">
        <v>2681</v>
      </c>
      <c r="B2655" s="3">
        <v>51</v>
      </c>
      <c r="C2655" s="3" t="s">
        <v>23</v>
      </c>
      <c r="D2655" s="3" t="s">
        <v>33</v>
      </c>
      <c r="E2655" s="3">
        <v>91037.218693541305</v>
      </c>
      <c r="F2655" s="3">
        <v>151</v>
      </c>
      <c r="G2655" s="3">
        <v>495.05868968889502</v>
      </c>
      <c r="H2655" s="3">
        <v>9</v>
      </c>
      <c r="I2655" s="3">
        <v>816.85729189801805</v>
      </c>
      <c r="J2655" s="3">
        <v>32</v>
      </c>
      <c r="K2655" s="3">
        <v>50.095619640925797</v>
      </c>
      <c r="L2655" s="3">
        <v>25</v>
      </c>
      <c r="M2655" s="3">
        <v>6</v>
      </c>
      <c r="N2655" s="3">
        <v>5</v>
      </c>
      <c r="O2655" s="3">
        <v>389</v>
      </c>
      <c r="P2655" s="3">
        <v>4</v>
      </c>
      <c r="Q2655" s="3">
        <v>16009.158593103801</v>
      </c>
      <c r="R2655" s="3">
        <v>5</v>
      </c>
      <c r="S2655" s="3">
        <v>0</v>
      </c>
      <c r="T2655" s="3">
        <v>0</v>
      </c>
      <c r="U2655" s="3">
        <v>2428.7174030707401</v>
      </c>
      <c r="V2655" s="3">
        <v>1</v>
      </c>
    </row>
    <row r="2656" spans="1:22" ht="21.75" customHeight="1" x14ac:dyDescent="0.3">
      <c r="A2656" s="3" t="s">
        <v>2682</v>
      </c>
      <c r="B2656" s="3">
        <v>47</v>
      </c>
      <c r="C2656" s="3" t="s">
        <v>31</v>
      </c>
      <c r="D2656" s="3" t="s">
        <v>33</v>
      </c>
      <c r="E2656" s="3">
        <v>48924.012012938001</v>
      </c>
      <c r="F2656" s="3">
        <v>38</v>
      </c>
      <c r="G2656" s="3">
        <v>1025.33447644475</v>
      </c>
      <c r="H2656" s="3">
        <v>5</v>
      </c>
      <c r="I2656" s="3">
        <v>762.14216371289103</v>
      </c>
      <c r="J2656" s="3">
        <v>1</v>
      </c>
      <c r="K2656" s="3">
        <v>587.22535750154805</v>
      </c>
      <c r="L2656" s="3">
        <v>44</v>
      </c>
      <c r="M2656" s="3">
        <v>3</v>
      </c>
      <c r="N2656" s="3">
        <v>8</v>
      </c>
      <c r="O2656" s="3">
        <v>837</v>
      </c>
      <c r="P2656" s="3">
        <v>0</v>
      </c>
      <c r="Q2656" s="3">
        <v>16954.595140114201</v>
      </c>
      <c r="R2656" s="3">
        <v>3</v>
      </c>
      <c r="S2656" s="3">
        <v>0</v>
      </c>
      <c r="T2656" s="3">
        <v>0</v>
      </c>
      <c r="U2656" s="3">
        <v>5649.1910789181002</v>
      </c>
      <c r="V2656" s="3">
        <v>0</v>
      </c>
    </row>
    <row r="2657" spans="1:22" ht="21.75" customHeight="1" x14ac:dyDescent="0.3">
      <c r="A2657" s="3" t="s">
        <v>2683</v>
      </c>
      <c r="B2657" s="3">
        <v>32</v>
      </c>
      <c r="C2657" s="3" t="s">
        <v>31</v>
      </c>
      <c r="D2657" s="3" t="s">
        <v>24</v>
      </c>
      <c r="E2657" s="3">
        <v>48588.2560348763</v>
      </c>
      <c r="F2657" s="3">
        <v>216</v>
      </c>
      <c r="G2657" s="3">
        <v>1810.2181937741</v>
      </c>
      <c r="H2657" s="3">
        <v>11</v>
      </c>
      <c r="I2657" s="3">
        <v>154.524153646466</v>
      </c>
      <c r="J2657" s="3">
        <v>16</v>
      </c>
      <c r="K2657" s="3">
        <v>113.39110558459301</v>
      </c>
      <c r="L2657" s="3">
        <v>29</v>
      </c>
      <c r="M2657" s="3">
        <v>14</v>
      </c>
      <c r="N2657" s="3">
        <v>0</v>
      </c>
      <c r="O2657" s="3">
        <v>650</v>
      </c>
      <c r="P2657" s="3">
        <v>3</v>
      </c>
      <c r="Q2657" s="3">
        <v>6952.6777001415303</v>
      </c>
      <c r="R2657" s="3">
        <v>3</v>
      </c>
      <c r="S2657" s="3">
        <v>0</v>
      </c>
      <c r="T2657" s="3">
        <v>0</v>
      </c>
      <c r="U2657" s="3">
        <v>7189.1358663077399</v>
      </c>
      <c r="V2657" s="3">
        <v>0</v>
      </c>
    </row>
    <row r="2658" spans="1:22" ht="21.75" customHeight="1" x14ac:dyDescent="0.3">
      <c r="A2658" s="3" t="s">
        <v>2684</v>
      </c>
      <c r="B2658" s="3">
        <v>50</v>
      </c>
      <c r="C2658" s="3" t="s">
        <v>28</v>
      </c>
      <c r="D2658" s="3" t="s">
        <v>24</v>
      </c>
      <c r="E2658" s="3">
        <v>68092.863920421602</v>
      </c>
      <c r="F2658" s="3">
        <v>106</v>
      </c>
      <c r="G2658" s="3">
        <v>1021.60523495624</v>
      </c>
      <c r="H2658" s="3">
        <v>5</v>
      </c>
      <c r="I2658" s="3">
        <v>1102.76206822123</v>
      </c>
      <c r="J2658" s="3">
        <v>22</v>
      </c>
      <c r="K2658" s="3">
        <v>425.86517775807602</v>
      </c>
      <c r="L2658" s="3">
        <v>63</v>
      </c>
      <c r="M2658" s="3">
        <v>1</v>
      </c>
      <c r="N2658" s="3">
        <v>1</v>
      </c>
      <c r="O2658" s="3">
        <v>744</v>
      </c>
      <c r="P2658" s="3">
        <v>3</v>
      </c>
      <c r="Q2658" s="3">
        <v>9858.6751770438204</v>
      </c>
      <c r="R2658" s="3">
        <v>5</v>
      </c>
      <c r="S2658" s="3">
        <v>1</v>
      </c>
      <c r="T2658" s="3">
        <v>0</v>
      </c>
      <c r="U2658" s="3">
        <v>5363.5790979742196</v>
      </c>
      <c r="V2658" s="3">
        <v>1</v>
      </c>
    </row>
    <row r="2659" spans="1:22" ht="21.75" customHeight="1" x14ac:dyDescent="0.3">
      <c r="A2659" s="3" t="s">
        <v>2685</v>
      </c>
      <c r="B2659" s="3">
        <v>33</v>
      </c>
      <c r="C2659" s="3" t="s">
        <v>31</v>
      </c>
      <c r="D2659" s="3" t="s">
        <v>24</v>
      </c>
      <c r="E2659" s="3">
        <v>49049.208688503597</v>
      </c>
      <c r="F2659" s="3">
        <v>56</v>
      </c>
      <c r="G2659" s="3">
        <v>1988.5974974753899</v>
      </c>
      <c r="H2659" s="3">
        <v>6</v>
      </c>
      <c r="I2659" s="3">
        <v>723.76096480889203</v>
      </c>
      <c r="J2659" s="3">
        <v>21</v>
      </c>
      <c r="K2659" s="3">
        <v>133.252302557951</v>
      </c>
      <c r="L2659" s="3">
        <v>72</v>
      </c>
      <c r="M2659" s="3">
        <v>11</v>
      </c>
      <c r="N2659" s="3">
        <v>0</v>
      </c>
      <c r="O2659" s="3">
        <v>428</v>
      </c>
      <c r="P2659" s="3">
        <v>5</v>
      </c>
      <c r="Q2659" s="3">
        <v>13644.090773001701</v>
      </c>
      <c r="R2659" s="3">
        <v>0</v>
      </c>
      <c r="S2659" s="3">
        <v>0</v>
      </c>
      <c r="T2659" s="3">
        <v>0</v>
      </c>
      <c r="U2659" s="3">
        <v>3943.4739470311802</v>
      </c>
      <c r="V2659" s="3">
        <v>1</v>
      </c>
    </row>
    <row r="2660" spans="1:22" ht="21.75" customHeight="1" x14ac:dyDescent="0.3">
      <c r="A2660" s="3" t="s">
        <v>2686</v>
      </c>
      <c r="B2660" s="3">
        <v>39</v>
      </c>
      <c r="C2660" s="3" t="s">
        <v>28</v>
      </c>
      <c r="D2660" s="3" t="s">
        <v>26</v>
      </c>
      <c r="E2660" s="3">
        <v>82960.647354583401</v>
      </c>
      <c r="F2660" s="3">
        <v>149</v>
      </c>
      <c r="G2660" s="3">
        <v>2430.0205127240001</v>
      </c>
      <c r="H2660" s="3">
        <v>7</v>
      </c>
      <c r="I2660" s="3">
        <v>840.48135616364698</v>
      </c>
      <c r="J2660" s="3">
        <v>0</v>
      </c>
      <c r="K2660" s="3">
        <v>867.57335576180503</v>
      </c>
      <c r="L2660" s="3">
        <v>37</v>
      </c>
      <c r="M2660" s="3">
        <v>5</v>
      </c>
      <c r="N2660" s="3">
        <v>3</v>
      </c>
      <c r="O2660" s="3">
        <v>381</v>
      </c>
      <c r="P2660" s="3">
        <v>2</v>
      </c>
      <c r="Q2660" s="3">
        <v>15479.480670462901</v>
      </c>
      <c r="R2660" s="3">
        <v>6</v>
      </c>
      <c r="S2660" s="3">
        <v>0</v>
      </c>
      <c r="T2660" s="3">
        <v>0</v>
      </c>
      <c r="U2660" s="3">
        <v>12460.8379690808</v>
      </c>
      <c r="V2660" s="3">
        <v>1</v>
      </c>
    </row>
    <row r="2661" spans="1:22" ht="21.75" customHeight="1" x14ac:dyDescent="0.3">
      <c r="A2661" s="3" t="s">
        <v>2687</v>
      </c>
      <c r="B2661" s="3">
        <v>37</v>
      </c>
      <c r="C2661" s="3" t="s">
        <v>28</v>
      </c>
      <c r="D2661" s="3" t="s">
        <v>26</v>
      </c>
      <c r="E2661" s="3">
        <v>62054.320807697099</v>
      </c>
      <c r="F2661" s="3">
        <v>27</v>
      </c>
      <c r="G2661" s="3">
        <v>1478.2870424079199</v>
      </c>
      <c r="H2661" s="3">
        <v>11</v>
      </c>
      <c r="I2661" s="3">
        <v>538.00287296714305</v>
      </c>
      <c r="J2661" s="3">
        <v>11</v>
      </c>
      <c r="K2661" s="3">
        <v>407.99208171866599</v>
      </c>
      <c r="L2661" s="3">
        <v>17</v>
      </c>
      <c r="M2661" s="3">
        <v>5</v>
      </c>
      <c r="N2661" s="3">
        <v>8</v>
      </c>
      <c r="O2661" s="3">
        <v>508</v>
      </c>
      <c r="P2661" s="3">
        <v>1</v>
      </c>
      <c r="Q2661" s="3">
        <v>1460.0466513562401</v>
      </c>
      <c r="R2661" s="3">
        <v>7</v>
      </c>
      <c r="S2661" s="3">
        <v>1</v>
      </c>
      <c r="T2661" s="3">
        <v>0</v>
      </c>
      <c r="U2661" s="3">
        <v>3065.1455018112601</v>
      </c>
      <c r="V2661" s="3">
        <v>1</v>
      </c>
    </row>
    <row r="2662" spans="1:22" ht="21.75" customHeight="1" x14ac:dyDescent="0.3">
      <c r="A2662" s="3" t="s">
        <v>2688</v>
      </c>
      <c r="B2662" s="3">
        <v>48</v>
      </c>
      <c r="C2662" s="3" t="s">
        <v>31</v>
      </c>
      <c r="D2662" s="3" t="s">
        <v>24</v>
      </c>
      <c r="E2662" s="3">
        <v>64913.055436760304</v>
      </c>
      <c r="F2662" s="3">
        <v>69</v>
      </c>
      <c r="G2662" s="3">
        <v>1015.30207779982</v>
      </c>
      <c r="H2662" s="3">
        <v>1</v>
      </c>
      <c r="I2662" s="3">
        <v>482.95993301402501</v>
      </c>
      <c r="J2662" s="3">
        <v>12</v>
      </c>
      <c r="K2662" s="3">
        <v>752.71311021591805</v>
      </c>
      <c r="L2662" s="3">
        <v>8</v>
      </c>
      <c r="M2662" s="3">
        <v>13</v>
      </c>
      <c r="N2662" s="3">
        <v>3</v>
      </c>
      <c r="O2662" s="3">
        <v>345</v>
      </c>
      <c r="P2662" s="3">
        <v>2</v>
      </c>
      <c r="Q2662" s="3">
        <v>17907.362647026901</v>
      </c>
      <c r="R2662" s="3">
        <v>3</v>
      </c>
      <c r="S2662" s="3">
        <v>0</v>
      </c>
      <c r="T2662" s="3">
        <v>0</v>
      </c>
      <c r="U2662" s="3">
        <v>8094.3936041980896</v>
      </c>
      <c r="V2662" s="3">
        <v>1</v>
      </c>
    </row>
    <row r="2663" spans="1:22" ht="21.75" customHeight="1" x14ac:dyDescent="0.3">
      <c r="A2663" s="3" t="s">
        <v>2689</v>
      </c>
      <c r="B2663" s="3">
        <v>25</v>
      </c>
      <c r="C2663" s="3" t="s">
        <v>31</v>
      </c>
      <c r="D2663" s="3" t="s">
        <v>24</v>
      </c>
      <c r="E2663" s="3">
        <v>16383.8491441024</v>
      </c>
      <c r="F2663" s="3">
        <v>230</v>
      </c>
      <c r="G2663" s="3">
        <v>924.30195905122605</v>
      </c>
      <c r="H2663" s="3">
        <v>6</v>
      </c>
      <c r="I2663" s="3">
        <v>1324.75071546649</v>
      </c>
      <c r="J2663" s="3">
        <v>13</v>
      </c>
      <c r="K2663" s="3">
        <v>543.06481994168996</v>
      </c>
      <c r="L2663" s="3">
        <v>55</v>
      </c>
      <c r="M2663" s="3">
        <v>5</v>
      </c>
      <c r="N2663" s="3">
        <v>8</v>
      </c>
      <c r="O2663" s="3">
        <v>791</v>
      </c>
      <c r="P2663" s="3">
        <v>3</v>
      </c>
      <c r="Q2663" s="3">
        <v>4028.0987474137</v>
      </c>
      <c r="R2663" s="3">
        <v>5</v>
      </c>
      <c r="S2663" s="3">
        <v>0</v>
      </c>
      <c r="T2663" s="3">
        <v>0</v>
      </c>
      <c r="U2663" s="3">
        <v>13359.6030204175</v>
      </c>
      <c r="V2663" s="3">
        <v>1</v>
      </c>
    </row>
    <row r="2664" spans="1:22" ht="21.75" customHeight="1" x14ac:dyDescent="0.3">
      <c r="A2664" s="3" t="s">
        <v>2690</v>
      </c>
      <c r="B2664" s="3">
        <v>51</v>
      </c>
      <c r="C2664" s="3" t="s">
        <v>28</v>
      </c>
      <c r="D2664" s="3" t="s">
        <v>33</v>
      </c>
      <c r="E2664" s="3">
        <v>85733.830739057899</v>
      </c>
      <c r="F2664" s="3">
        <v>111</v>
      </c>
      <c r="G2664" s="3">
        <v>1208.5404951835201</v>
      </c>
      <c r="H2664" s="3">
        <v>8</v>
      </c>
      <c r="I2664" s="3">
        <v>179.36649760815601</v>
      </c>
      <c r="J2664" s="3">
        <v>9</v>
      </c>
      <c r="K2664" s="3">
        <v>926.03898156900595</v>
      </c>
      <c r="L2664" s="3">
        <v>37</v>
      </c>
      <c r="M2664" s="3">
        <v>0</v>
      </c>
      <c r="N2664" s="3">
        <v>5</v>
      </c>
      <c r="O2664" s="3">
        <v>300</v>
      </c>
      <c r="P2664" s="3">
        <v>2</v>
      </c>
      <c r="Q2664" s="3">
        <v>3581.0313275225499</v>
      </c>
      <c r="R2664" s="3">
        <v>6</v>
      </c>
      <c r="S2664" s="3">
        <v>0</v>
      </c>
      <c r="T2664" s="3">
        <v>0</v>
      </c>
      <c r="U2664" s="3">
        <v>8613.4776580928592</v>
      </c>
      <c r="V2664" s="3">
        <v>1</v>
      </c>
    </row>
    <row r="2665" spans="1:22" ht="21.75" customHeight="1" x14ac:dyDescent="0.3">
      <c r="A2665" s="3" t="s">
        <v>2691</v>
      </c>
      <c r="B2665" s="3">
        <v>48</v>
      </c>
      <c r="C2665" s="3" t="s">
        <v>31</v>
      </c>
      <c r="D2665" s="3" t="s">
        <v>33</v>
      </c>
      <c r="E2665" s="3">
        <v>38183.7394345629</v>
      </c>
      <c r="F2665" s="3">
        <v>183</v>
      </c>
      <c r="G2665" s="3">
        <v>1152.6198137715401</v>
      </c>
      <c r="H2665" s="3">
        <v>0</v>
      </c>
      <c r="I2665" s="3">
        <v>431.03034027603002</v>
      </c>
      <c r="J2665" s="3">
        <v>11</v>
      </c>
      <c r="K2665" s="3">
        <v>197.439470230621</v>
      </c>
      <c r="L2665" s="3">
        <v>20</v>
      </c>
      <c r="M2665" s="3">
        <v>5</v>
      </c>
      <c r="N2665" s="3">
        <v>4</v>
      </c>
      <c r="O2665" s="3">
        <v>862</v>
      </c>
      <c r="P2665" s="3">
        <v>3</v>
      </c>
      <c r="Q2665" s="3">
        <v>9518.1223876569893</v>
      </c>
      <c r="R2665" s="3">
        <v>7</v>
      </c>
      <c r="S2665" s="3">
        <v>0</v>
      </c>
      <c r="T2665" s="3">
        <v>0</v>
      </c>
      <c r="U2665" s="3">
        <v>18127.783508150798</v>
      </c>
      <c r="V2665" s="3">
        <v>1</v>
      </c>
    </row>
    <row r="2666" spans="1:22" ht="21.75" customHeight="1" x14ac:dyDescent="0.3">
      <c r="A2666" s="3" t="s">
        <v>2692</v>
      </c>
      <c r="B2666" s="3">
        <v>62</v>
      </c>
      <c r="C2666" s="3" t="s">
        <v>23</v>
      </c>
      <c r="D2666" s="3" t="s">
        <v>26</v>
      </c>
      <c r="E2666" s="3">
        <v>49824.856984849801</v>
      </c>
      <c r="F2666" s="3">
        <v>228</v>
      </c>
      <c r="G2666" s="3">
        <v>2191.22192638365</v>
      </c>
      <c r="H2666" s="3">
        <v>11</v>
      </c>
      <c r="I2666" s="3">
        <v>1318.17225343418</v>
      </c>
      <c r="J2666" s="3">
        <v>21</v>
      </c>
      <c r="K2666" s="3">
        <v>0</v>
      </c>
      <c r="L2666" s="3">
        <v>70</v>
      </c>
      <c r="M2666" s="3">
        <v>17</v>
      </c>
      <c r="N2666" s="3">
        <v>9</v>
      </c>
      <c r="O2666" s="3">
        <v>463</v>
      </c>
      <c r="P2666" s="3">
        <v>4</v>
      </c>
      <c r="Q2666" s="3">
        <v>9401.0717021558703</v>
      </c>
      <c r="R2666" s="3">
        <v>5</v>
      </c>
      <c r="S2666" s="3">
        <v>1</v>
      </c>
      <c r="T2666" s="3">
        <v>0</v>
      </c>
      <c r="U2666" s="3">
        <v>10223.8434340929</v>
      </c>
      <c r="V2666" s="3">
        <v>1</v>
      </c>
    </row>
    <row r="2667" spans="1:22" ht="21.75" customHeight="1" x14ac:dyDescent="0.3">
      <c r="A2667" s="3" t="s">
        <v>2693</v>
      </c>
      <c r="B2667" s="3">
        <v>21</v>
      </c>
      <c r="C2667" s="3" t="s">
        <v>31</v>
      </c>
      <c r="D2667" s="3" t="s">
        <v>26</v>
      </c>
      <c r="E2667" s="3">
        <v>38251.329707563797</v>
      </c>
      <c r="F2667" s="3">
        <v>205</v>
      </c>
      <c r="G2667" s="3">
        <v>1030.8229256949601</v>
      </c>
      <c r="H2667" s="3">
        <v>0</v>
      </c>
      <c r="I2667" s="3">
        <v>1024.2612333495299</v>
      </c>
      <c r="J2667" s="3">
        <v>17</v>
      </c>
      <c r="K2667" s="3">
        <v>355.34878715119697</v>
      </c>
      <c r="L2667" s="3">
        <v>11</v>
      </c>
      <c r="M2667" s="3">
        <v>15</v>
      </c>
      <c r="N2667" s="3">
        <v>3</v>
      </c>
      <c r="O2667" s="3">
        <v>758</v>
      </c>
      <c r="P2667" s="3">
        <v>0</v>
      </c>
      <c r="Q2667" s="3">
        <v>12168.8832772642</v>
      </c>
      <c r="R2667" s="3">
        <v>6</v>
      </c>
      <c r="S2667" s="3">
        <v>0</v>
      </c>
      <c r="T2667" s="3">
        <v>0</v>
      </c>
      <c r="U2667" s="3">
        <v>6914.2201755382202</v>
      </c>
      <c r="V2667" s="3">
        <v>1</v>
      </c>
    </row>
    <row r="2668" spans="1:22" ht="21.75" customHeight="1" x14ac:dyDescent="0.3">
      <c r="A2668" s="3" t="s">
        <v>2694</v>
      </c>
      <c r="B2668" s="3">
        <v>42</v>
      </c>
      <c r="C2668" s="3" t="s">
        <v>31</v>
      </c>
      <c r="D2668" s="3" t="s">
        <v>33</v>
      </c>
      <c r="E2668" s="3">
        <v>31563.476408698301</v>
      </c>
      <c r="F2668" s="3">
        <v>50</v>
      </c>
      <c r="G2668" s="3">
        <v>1359.3936240907201</v>
      </c>
      <c r="H2668" s="3">
        <v>6</v>
      </c>
      <c r="I2668" s="3">
        <v>686.08811389015295</v>
      </c>
      <c r="J2668" s="3">
        <v>38</v>
      </c>
      <c r="K2668" s="3">
        <v>406.566790287684</v>
      </c>
      <c r="L2668" s="3">
        <v>35</v>
      </c>
      <c r="M2668" s="3">
        <v>0</v>
      </c>
      <c r="N2668" s="3">
        <v>9</v>
      </c>
      <c r="O2668" s="3">
        <v>557</v>
      </c>
      <c r="P2668" s="3">
        <v>5</v>
      </c>
      <c r="Q2668" s="3">
        <v>12940.807399003799</v>
      </c>
      <c r="R2668" s="3">
        <v>0</v>
      </c>
      <c r="S2668" s="3">
        <v>0</v>
      </c>
      <c r="T2668" s="3">
        <v>0</v>
      </c>
      <c r="U2668" s="3">
        <v>5861.9029516527198</v>
      </c>
      <c r="V2668" s="3">
        <v>1</v>
      </c>
    </row>
    <row r="2669" spans="1:22" ht="21.75" customHeight="1" x14ac:dyDescent="0.3">
      <c r="A2669" s="3" t="s">
        <v>2695</v>
      </c>
      <c r="B2669" s="3">
        <v>38</v>
      </c>
      <c r="C2669" s="3" t="s">
        <v>23</v>
      </c>
      <c r="D2669" s="3" t="s">
        <v>24</v>
      </c>
      <c r="E2669" s="3">
        <v>28360.969390861901</v>
      </c>
      <c r="F2669" s="3">
        <v>172</v>
      </c>
      <c r="G2669" s="3">
        <v>2123.7668607914602</v>
      </c>
      <c r="H2669" s="3">
        <v>4</v>
      </c>
      <c r="I2669" s="3">
        <v>1236.30871000103</v>
      </c>
      <c r="J2669" s="3">
        <v>18</v>
      </c>
      <c r="K2669" s="3">
        <v>101.792684519204</v>
      </c>
      <c r="L2669" s="3">
        <v>10</v>
      </c>
      <c r="M2669" s="3">
        <v>18</v>
      </c>
      <c r="N2669" s="3">
        <v>1</v>
      </c>
      <c r="O2669" s="3">
        <v>399</v>
      </c>
      <c r="P2669" s="3">
        <v>2</v>
      </c>
      <c r="Q2669" s="3">
        <v>22175.856154514298</v>
      </c>
      <c r="R2669" s="3">
        <v>1</v>
      </c>
      <c r="S2669" s="3">
        <v>0</v>
      </c>
      <c r="T2669" s="3">
        <v>0</v>
      </c>
      <c r="U2669" s="3">
        <v>11138.447973210499</v>
      </c>
      <c r="V2669" s="3">
        <v>1</v>
      </c>
    </row>
    <row r="2670" spans="1:22" ht="21.75" customHeight="1" x14ac:dyDescent="0.3">
      <c r="A2670" s="3" t="s">
        <v>2696</v>
      </c>
      <c r="B2670" s="3">
        <v>50</v>
      </c>
      <c r="C2670" s="3" t="s">
        <v>31</v>
      </c>
      <c r="D2670" s="3" t="s">
        <v>33</v>
      </c>
      <c r="E2670" s="3">
        <v>51858.349856583503</v>
      </c>
      <c r="F2670" s="3">
        <v>177</v>
      </c>
      <c r="G2670" s="3">
        <v>1236.01038334751</v>
      </c>
      <c r="H2670" s="3">
        <v>0</v>
      </c>
      <c r="I2670" s="3">
        <v>956.401040738603</v>
      </c>
      <c r="J2670" s="3">
        <v>29</v>
      </c>
      <c r="K2670" s="3">
        <v>607.31613050518797</v>
      </c>
      <c r="L2670" s="3">
        <v>66</v>
      </c>
      <c r="M2670" s="3">
        <v>17</v>
      </c>
      <c r="N2670" s="3">
        <v>7</v>
      </c>
      <c r="O2670" s="3">
        <v>836</v>
      </c>
      <c r="P2670" s="3">
        <v>5</v>
      </c>
      <c r="Q2670" s="3">
        <v>6526.9149939179997</v>
      </c>
      <c r="R2670" s="3">
        <v>3</v>
      </c>
      <c r="S2670" s="3">
        <v>0</v>
      </c>
      <c r="T2670" s="3">
        <v>1</v>
      </c>
      <c r="U2670" s="3">
        <v>10727.80588023</v>
      </c>
      <c r="V2670" s="3">
        <v>1</v>
      </c>
    </row>
    <row r="2671" spans="1:22" ht="21.75" customHeight="1" x14ac:dyDescent="0.3">
      <c r="A2671" s="3" t="s">
        <v>2697</v>
      </c>
      <c r="B2671" s="3">
        <v>24</v>
      </c>
      <c r="C2671" s="3" t="s">
        <v>31</v>
      </c>
      <c r="D2671" s="3" t="s">
        <v>26</v>
      </c>
      <c r="E2671" s="3">
        <v>14541.857718069199</v>
      </c>
      <c r="F2671" s="3">
        <v>93</v>
      </c>
      <c r="G2671" s="3">
        <v>1144.63250073927</v>
      </c>
      <c r="H2671" s="3">
        <v>0</v>
      </c>
      <c r="I2671" s="3">
        <v>881.43103219104705</v>
      </c>
      <c r="J2671" s="3">
        <v>14</v>
      </c>
      <c r="K2671" s="3">
        <v>595.44638633080797</v>
      </c>
      <c r="L2671" s="3">
        <v>26</v>
      </c>
      <c r="M2671" s="3">
        <v>1</v>
      </c>
      <c r="N2671" s="3">
        <v>2</v>
      </c>
      <c r="O2671" s="3">
        <v>446</v>
      </c>
      <c r="P2671" s="3">
        <v>4</v>
      </c>
      <c r="Q2671" s="3">
        <v>18387.127266068099</v>
      </c>
      <c r="R2671" s="3">
        <v>5</v>
      </c>
      <c r="S2671" s="3">
        <v>0</v>
      </c>
      <c r="T2671" s="3">
        <v>0</v>
      </c>
      <c r="U2671" s="3">
        <v>10277.515246802301</v>
      </c>
      <c r="V2671" s="3">
        <v>1</v>
      </c>
    </row>
    <row r="2672" spans="1:22" ht="21.75" customHeight="1" x14ac:dyDescent="0.3">
      <c r="A2672" s="3" t="s">
        <v>2698</v>
      </c>
      <c r="B2672" s="3">
        <v>38</v>
      </c>
      <c r="C2672" s="3" t="s">
        <v>28</v>
      </c>
      <c r="D2672" s="3" t="s">
        <v>26</v>
      </c>
      <c r="E2672" s="3">
        <v>45629.558828384899</v>
      </c>
      <c r="F2672" s="3">
        <v>172</v>
      </c>
      <c r="G2672" s="3">
        <v>2197.0681473989698</v>
      </c>
      <c r="H2672" s="3">
        <v>1</v>
      </c>
      <c r="I2672" s="3">
        <v>878.94670598584605</v>
      </c>
      <c r="J2672" s="3">
        <v>38</v>
      </c>
      <c r="K2672" s="3">
        <v>833.32835297537304</v>
      </c>
      <c r="L2672" s="3">
        <v>62</v>
      </c>
      <c r="M2672" s="3">
        <v>18</v>
      </c>
      <c r="N2672" s="3">
        <v>0</v>
      </c>
      <c r="O2672" s="3">
        <v>882</v>
      </c>
      <c r="P2672" s="3">
        <v>4</v>
      </c>
      <c r="Q2672" s="3">
        <v>3134.7938221435502</v>
      </c>
      <c r="R2672" s="3">
        <v>5</v>
      </c>
      <c r="S2672" s="3">
        <v>0</v>
      </c>
      <c r="T2672" s="3">
        <v>0</v>
      </c>
      <c r="U2672" s="3">
        <v>4978.6881913362504</v>
      </c>
      <c r="V2672" s="3">
        <v>1</v>
      </c>
    </row>
    <row r="2673" spans="1:22" ht="21.75" customHeight="1" x14ac:dyDescent="0.3">
      <c r="A2673" s="3" t="s">
        <v>2699</v>
      </c>
      <c r="B2673" s="3">
        <v>53</v>
      </c>
      <c r="C2673" s="3" t="s">
        <v>31</v>
      </c>
      <c r="D2673" s="3" t="s">
        <v>33</v>
      </c>
      <c r="E2673" s="3">
        <v>69039.835651440299</v>
      </c>
      <c r="F2673" s="3">
        <v>4</v>
      </c>
      <c r="G2673" s="3">
        <v>2428.00440106631</v>
      </c>
      <c r="H2673" s="3">
        <v>10</v>
      </c>
      <c r="I2673" s="3">
        <v>962.83337602507299</v>
      </c>
      <c r="J2673" s="3">
        <v>13</v>
      </c>
      <c r="K2673" s="3">
        <v>758.70587723688504</v>
      </c>
      <c r="L2673" s="3">
        <v>70</v>
      </c>
      <c r="M2673" s="3">
        <v>16</v>
      </c>
      <c r="N2673" s="3">
        <v>9</v>
      </c>
      <c r="O2673" s="3">
        <v>313</v>
      </c>
      <c r="P2673" s="3">
        <v>0</v>
      </c>
      <c r="Q2673" s="3">
        <v>4577.7919066913601</v>
      </c>
      <c r="R2673" s="3">
        <v>3</v>
      </c>
      <c r="S2673" s="3">
        <v>0</v>
      </c>
      <c r="T2673" s="3">
        <v>0</v>
      </c>
      <c r="U2673" s="3">
        <v>6683.46493945784</v>
      </c>
      <c r="V2673" s="3">
        <v>1</v>
      </c>
    </row>
    <row r="2674" spans="1:22" ht="21.75" customHeight="1" x14ac:dyDescent="0.3">
      <c r="A2674" s="3" t="s">
        <v>2700</v>
      </c>
      <c r="B2674" s="3">
        <v>29</v>
      </c>
      <c r="C2674" s="3" t="s">
        <v>31</v>
      </c>
      <c r="D2674" s="3" t="s">
        <v>33</v>
      </c>
      <c r="E2674" s="3">
        <v>61374.9602793593</v>
      </c>
      <c r="F2674" s="3">
        <v>136</v>
      </c>
      <c r="G2674" s="3">
        <v>1530.69543765401</v>
      </c>
      <c r="H2674" s="3">
        <v>9</v>
      </c>
      <c r="I2674" s="3">
        <v>976.99237545410904</v>
      </c>
      <c r="J2674" s="3">
        <v>8</v>
      </c>
      <c r="K2674" s="3">
        <v>375.23298162664099</v>
      </c>
      <c r="L2674" s="3">
        <v>65</v>
      </c>
      <c r="M2674" s="3">
        <v>17</v>
      </c>
      <c r="N2674" s="3">
        <v>6</v>
      </c>
      <c r="O2674" s="3">
        <v>729</v>
      </c>
      <c r="P2674" s="3">
        <v>0</v>
      </c>
      <c r="Q2674" s="3">
        <v>6358.1788660518696</v>
      </c>
      <c r="R2674" s="3">
        <v>0</v>
      </c>
      <c r="S2674" s="3">
        <v>1</v>
      </c>
      <c r="T2674" s="3">
        <v>0</v>
      </c>
      <c r="U2674" s="3">
        <v>1716.83267646881</v>
      </c>
      <c r="V2674" s="3">
        <v>1</v>
      </c>
    </row>
    <row r="2675" spans="1:22" ht="21.75" customHeight="1" x14ac:dyDescent="0.3">
      <c r="A2675" s="3" t="s">
        <v>2701</v>
      </c>
      <c r="B2675" s="3">
        <v>44</v>
      </c>
      <c r="C2675" s="3" t="s">
        <v>23</v>
      </c>
      <c r="D2675" s="3" t="s">
        <v>33</v>
      </c>
      <c r="E2675" s="3">
        <v>57783.8369778091</v>
      </c>
      <c r="F2675" s="3">
        <v>129</v>
      </c>
      <c r="G2675" s="3">
        <v>2828.56070329863</v>
      </c>
      <c r="H2675" s="3">
        <v>8</v>
      </c>
      <c r="I2675" s="3">
        <v>1568.5905685135899</v>
      </c>
      <c r="J2675" s="3">
        <v>4</v>
      </c>
      <c r="K2675" s="3">
        <v>210.69638095849899</v>
      </c>
      <c r="L2675" s="3">
        <v>73</v>
      </c>
      <c r="M2675" s="3">
        <v>3</v>
      </c>
      <c r="N2675" s="3">
        <v>7</v>
      </c>
      <c r="O2675" s="3">
        <v>592</v>
      </c>
      <c r="P2675" s="3">
        <v>4</v>
      </c>
      <c r="Q2675" s="3">
        <v>418.78983651271102</v>
      </c>
      <c r="R2675" s="3">
        <v>3</v>
      </c>
      <c r="S2675" s="3">
        <v>0</v>
      </c>
      <c r="T2675" s="3">
        <v>0</v>
      </c>
      <c r="U2675" s="3">
        <v>7560.22809909855</v>
      </c>
      <c r="V2675" s="3">
        <v>0</v>
      </c>
    </row>
    <row r="2676" spans="1:22" ht="21.75" customHeight="1" x14ac:dyDescent="0.3">
      <c r="A2676" s="3" t="s">
        <v>2702</v>
      </c>
      <c r="B2676" s="3">
        <v>21</v>
      </c>
      <c r="C2676" s="3" t="s">
        <v>28</v>
      </c>
      <c r="D2676" s="3" t="s">
        <v>26</v>
      </c>
      <c r="E2676" s="3">
        <v>33883.078240551898</v>
      </c>
      <c r="F2676" s="3">
        <v>48</v>
      </c>
      <c r="G2676" s="3">
        <v>1632.6020894819001</v>
      </c>
      <c r="H2676" s="3">
        <v>11</v>
      </c>
      <c r="I2676" s="3">
        <v>731.78751591456501</v>
      </c>
      <c r="J2676" s="3">
        <v>32</v>
      </c>
      <c r="K2676" s="3">
        <v>71.410559507994293</v>
      </c>
      <c r="L2676" s="3">
        <v>66</v>
      </c>
      <c r="M2676" s="3">
        <v>17</v>
      </c>
      <c r="N2676" s="3">
        <v>6</v>
      </c>
      <c r="O2676" s="3">
        <v>568</v>
      </c>
      <c r="P2676" s="3">
        <v>5</v>
      </c>
      <c r="Q2676" s="3">
        <v>14685.892737799701</v>
      </c>
      <c r="R2676" s="3">
        <v>7</v>
      </c>
      <c r="S2676" s="3">
        <v>0</v>
      </c>
      <c r="T2676" s="3">
        <v>0</v>
      </c>
      <c r="U2676" s="3">
        <v>9590.9650081949894</v>
      </c>
      <c r="V2676" s="3">
        <v>1</v>
      </c>
    </row>
    <row r="2677" spans="1:22" ht="21.75" customHeight="1" x14ac:dyDescent="0.3">
      <c r="A2677" s="3" t="s">
        <v>2703</v>
      </c>
      <c r="B2677" s="3">
        <v>30</v>
      </c>
      <c r="C2677" s="3" t="s">
        <v>28</v>
      </c>
      <c r="D2677" s="3" t="s">
        <v>24</v>
      </c>
      <c r="E2677" s="3">
        <v>21450.286538259599</v>
      </c>
      <c r="F2677" s="3">
        <v>196</v>
      </c>
      <c r="G2677" s="3">
        <v>2201.06684983071</v>
      </c>
      <c r="H2677" s="3">
        <v>11</v>
      </c>
      <c r="I2677" s="3">
        <v>742.58348414812895</v>
      </c>
      <c r="J2677" s="3">
        <v>47</v>
      </c>
      <c r="K2677" s="3">
        <v>450.65353186623702</v>
      </c>
      <c r="L2677" s="3">
        <v>64</v>
      </c>
      <c r="M2677" s="3">
        <v>4</v>
      </c>
      <c r="N2677" s="3">
        <v>3</v>
      </c>
      <c r="O2677" s="3">
        <v>754</v>
      </c>
      <c r="P2677" s="3">
        <v>4</v>
      </c>
      <c r="Q2677" s="3">
        <v>19317.204868764798</v>
      </c>
      <c r="R2677" s="3">
        <v>0</v>
      </c>
      <c r="S2677" s="3">
        <v>0</v>
      </c>
      <c r="T2677" s="3">
        <v>0</v>
      </c>
      <c r="U2677" s="3">
        <v>4978.6409758893296</v>
      </c>
      <c r="V2677" s="3">
        <v>0</v>
      </c>
    </row>
    <row r="2678" spans="1:22" ht="21.75" customHeight="1" x14ac:dyDescent="0.3">
      <c r="A2678" s="3" t="s">
        <v>2704</v>
      </c>
      <c r="B2678" s="3">
        <v>69</v>
      </c>
      <c r="C2678" s="3" t="s">
        <v>28</v>
      </c>
      <c r="D2678" s="3" t="s">
        <v>33</v>
      </c>
      <c r="E2678" s="3">
        <v>68752.294142388695</v>
      </c>
      <c r="F2678" s="3">
        <v>108</v>
      </c>
      <c r="G2678" s="3">
        <v>3064.0061807177399</v>
      </c>
      <c r="H2678" s="3">
        <v>2</v>
      </c>
      <c r="I2678" s="3">
        <v>367.08738435024998</v>
      </c>
      <c r="J2678" s="3">
        <v>4</v>
      </c>
      <c r="K2678" s="3">
        <v>446.29951679827298</v>
      </c>
      <c r="L2678" s="3">
        <v>33</v>
      </c>
      <c r="M2678" s="3">
        <v>11</v>
      </c>
      <c r="N2678" s="3">
        <v>7</v>
      </c>
      <c r="O2678" s="3">
        <v>637</v>
      </c>
      <c r="P2678" s="3">
        <v>2</v>
      </c>
      <c r="Q2678" s="3">
        <v>17441.123121217399</v>
      </c>
      <c r="R2678" s="3">
        <v>3</v>
      </c>
      <c r="S2678" s="3">
        <v>0</v>
      </c>
      <c r="T2678" s="3">
        <v>0</v>
      </c>
      <c r="U2678" s="3">
        <v>6283.3699645773104</v>
      </c>
      <c r="V2678" s="3">
        <v>0</v>
      </c>
    </row>
    <row r="2679" spans="1:22" ht="21.75" customHeight="1" x14ac:dyDescent="0.3">
      <c r="A2679" s="3" t="s">
        <v>2705</v>
      </c>
      <c r="B2679" s="3">
        <v>50</v>
      </c>
      <c r="C2679" s="3" t="s">
        <v>31</v>
      </c>
      <c r="D2679" s="3" t="s">
        <v>26</v>
      </c>
      <c r="E2679" s="3">
        <v>41918.723313076902</v>
      </c>
      <c r="F2679" s="3">
        <v>211</v>
      </c>
      <c r="G2679" s="3">
        <v>997.065408266644</v>
      </c>
      <c r="H2679" s="3">
        <v>8</v>
      </c>
      <c r="I2679" s="3">
        <v>781.83591461264405</v>
      </c>
      <c r="J2679" s="3">
        <v>23</v>
      </c>
      <c r="K2679" s="3">
        <v>596.30034358591399</v>
      </c>
      <c r="L2679" s="3">
        <v>76</v>
      </c>
      <c r="M2679" s="3">
        <v>14</v>
      </c>
      <c r="N2679" s="3">
        <v>9</v>
      </c>
      <c r="O2679" s="3">
        <v>735</v>
      </c>
      <c r="P2679" s="3">
        <v>2</v>
      </c>
      <c r="Q2679" s="3">
        <v>2747.8537078638201</v>
      </c>
      <c r="R2679" s="3">
        <v>6</v>
      </c>
      <c r="S2679" s="3">
        <v>0</v>
      </c>
      <c r="T2679" s="3">
        <v>0</v>
      </c>
      <c r="U2679" s="3">
        <v>6625.1406993774999</v>
      </c>
      <c r="V2679" s="3">
        <v>1</v>
      </c>
    </row>
    <row r="2680" spans="1:22" ht="21.75" customHeight="1" x14ac:dyDescent="0.3">
      <c r="A2680" s="3" t="s">
        <v>2706</v>
      </c>
      <c r="B2680" s="3">
        <v>34</v>
      </c>
      <c r="C2680" s="3" t="s">
        <v>28</v>
      </c>
      <c r="D2680" s="3" t="s">
        <v>26</v>
      </c>
      <c r="E2680" s="3">
        <v>48504.588062650102</v>
      </c>
      <c r="F2680" s="3">
        <v>42</v>
      </c>
      <c r="G2680" s="3">
        <v>1082.9394571344901</v>
      </c>
      <c r="H2680" s="3">
        <v>5</v>
      </c>
      <c r="I2680" s="3">
        <v>1452.0104148406899</v>
      </c>
      <c r="J2680" s="3">
        <v>7</v>
      </c>
      <c r="K2680" s="3">
        <v>92.258940000061202</v>
      </c>
      <c r="L2680" s="3">
        <v>77</v>
      </c>
      <c r="M2680" s="3">
        <v>14</v>
      </c>
      <c r="N2680" s="3">
        <v>3</v>
      </c>
      <c r="O2680" s="3">
        <v>884</v>
      </c>
      <c r="P2680" s="3">
        <v>1</v>
      </c>
      <c r="Q2680" s="3">
        <v>25679.190501112</v>
      </c>
      <c r="R2680" s="3">
        <v>6</v>
      </c>
      <c r="S2680" s="3">
        <v>0</v>
      </c>
      <c r="T2680" s="3">
        <v>0</v>
      </c>
      <c r="U2680" s="3">
        <v>9519.8673522447007</v>
      </c>
      <c r="V2680" s="3">
        <v>1</v>
      </c>
    </row>
    <row r="2681" spans="1:22" ht="21.75" customHeight="1" x14ac:dyDescent="0.3">
      <c r="A2681" s="3" t="s">
        <v>2707</v>
      </c>
      <c r="B2681" s="3">
        <v>28</v>
      </c>
      <c r="C2681" s="3" t="s">
        <v>23</v>
      </c>
      <c r="D2681" s="3" t="s">
        <v>26</v>
      </c>
      <c r="E2681" s="3">
        <v>46443.297762997499</v>
      </c>
      <c r="F2681" s="3">
        <v>60</v>
      </c>
      <c r="G2681" s="3">
        <v>2139.5335201899902</v>
      </c>
      <c r="H2681" s="3">
        <v>9</v>
      </c>
      <c r="I2681" s="3">
        <v>1144.56975085213</v>
      </c>
      <c r="J2681" s="3">
        <v>18</v>
      </c>
      <c r="K2681" s="3">
        <v>535.096528526876</v>
      </c>
      <c r="L2681" s="3">
        <v>33</v>
      </c>
      <c r="M2681" s="3">
        <v>2</v>
      </c>
      <c r="N2681" s="3">
        <v>4</v>
      </c>
      <c r="O2681" s="3">
        <v>386</v>
      </c>
      <c r="P2681" s="3">
        <v>1</v>
      </c>
      <c r="Q2681" s="3">
        <v>12669.687596730801</v>
      </c>
      <c r="R2681" s="3">
        <v>7</v>
      </c>
      <c r="S2681" s="3">
        <v>0</v>
      </c>
      <c r="T2681" s="3">
        <v>0</v>
      </c>
      <c r="U2681" s="3">
        <v>2741.1646710537898</v>
      </c>
      <c r="V2681" s="3">
        <v>1</v>
      </c>
    </row>
    <row r="2682" spans="1:22" ht="21.75" customHeight="1" x14ac:dyDescent="0.3">
      <c r="A2682" s="3" t="s">
        <v>2708</v>
      </c>
      <c r="B2682" s="3">
        <v>42</v>
      </c>
      <c r="C2682" s="3" t="s">
        <v>28</v>
      </c>
      <c r="D2682" s="3" t="s">
        <v>33</v>
      </c>
      <c r="E2682" s="3">
        <v>62103.073457855797</v>
      </c>
      <c r="F2682" s="3">
        <v>80</v>
      </c>
      <c r="G2682" s="3">
        <v>1371.5317768329601</v>
      </c>
      <c r="H2682" s="3">
        <v>5</v>
      </c>
      <c r="I2682" s="3">
        <v>609.71628964363504</v>
      </c>
      <c r="J2682" s="3">
        <v>11</v>
      </c>
      <c r="K2682" s="3">
        <v>631.89931077053598</v>
      </c>
      <c r="L2682" s="3">
        <v>63</v>
      </c>
      <c r="M2682" s="3">
        <v>2</v>
      </c>
      <c r="N2682" s="3">
        <v>7</v>
      </c>
      <c r="O2682" s="3">
        <v>650</v>
      </c>
      <c r="P2682" s="3">
        <v>4</v>
      </c>
      <c r="Q2682" s="3">
        <v>21269.398628745999</v>
      </c>
      <c r="R2682" s="3">
        <v>6</v>
      </c>
      <c r="S2682" s="3">
        <v>0</v>
      </c>
      <c r="T2682" s="3">
        <v>0</v>
      </c>
      <c r="U2682" s="3">
        <v>5424.9086696600298</v>
      </c>
      <c r="V2682" s="3">
        <v>1</v>
      </c>
    </row>
    <row r="2683" spans="1:22" ht="21.75" customHeight="1" x14ac:dyDescent="0.3">
      <c r="A2683" s="3" t="s">
        <v>2709</v>
      </c>
      <c r="B2683" s="3">
        <v>38</v>
      </c>
      <c r="C2683" s="3" t="s">
        <v>23</v>
      </c>
      <c r="D2683" s="3" t="s">
        <v>33</v>
      </c>
      <c r="E2683" s="3">
        <v>83179.688830267303</v>
      </c>
      <c r="F2683" s="3">
        <v>204</v>
      </c>
      <c r="G2683" s="3">
        <v>747.25459988542298</v>
      </c>
      <c r="H2683" s="3">
        <v>6</v>
      </c>
      <c r="I2683" s="3">
        <v>810.51447758245001</v>
      </c>
      <c r="J2683" s="3">
        <v>7</v>
      </c>
      <c r="K2683" s="3">
        <v>337.94318878478902</v>
      </c>
      <c r="L2683" s="3">
        <v>16</v>
      </c>
      <c r="M2683" s="3">
        <v>10</v>
      </c>
      <c r="N2683" s="3">
        <v>1</v>
      </c>
      <c r="O2683" s="3">
        <v>723</v>
      </c>
      <c r="P2683" s="3">
        <v>1</v>
      </c>
      <c r="Q2683" s="3">
        <v>11163.392949627199</v>
      </c>
      <c r="R2683" s="3">
        <v>5</v>
      </c>
      <c r="S2683" s="3">
        <v>0</v>
      </c>
      <c r="T2683" s="3">
        <v>0</v>
      </c>
      <c r="U2683" s="3">
        <v>2181.6973970475801</v>
      </c>
      <c r="V2683" s="3">
        <v>1</v>
      </c>
    </row>
    <row r="2684" spans="1:22" ht="21.75" customHeight="1" x14ac:dyDescent="0.3">
      <c r="A2684" s="3" t="s">
        <v>2710</v>
      </c>
      <c r="B2684" s="3">
        <v>28</v>
      </c>
      <c r="C2684" s="3" t="s">
        <v>28</v>
      </c>
      <c r="D2684" s="3" t="s">
        <v>24</v>
      </c>
      <c r="E2684" s="3">
        <v>76322.734725621704</v>
      </c>
      <c r="F2684" s="3">
        <v>239</v>
      </c>
      <c r="G2684" s="3">
        <v>1220.65975848844</v>
      </c>
      <c r="H2684" s="3">
        <v>9</v>
      </c>
      <c r="I2684" s="3">
        <v>346.24656854525199</v>
      </c>
      <c r="J2684" s="3">
        <v>7</v>
      </c>
      <c r="K2684" s="3">
        <v>640.94930843299096</v>
      </c>
      <c r="L2684" s="3">
        <v>50</v>
      </c>
      <c r="M2684" s="3">
        <v>19</v>
      </c>
      <c r="N2684" s="3">
        <v>9</v>
      </c>
      <c r="O2684" s="3">
        <v>530</v>
      </c>
      <c r="P2684" s="3">
        <v>4</v>
      </c>
      <c r="Q2684" s="3">
        <v>11227.722106880599</v>
      </c>
      <c r="R2684" s="3">
        <v>2</v>
      </c>
      <c r="S2684" s="3">
        <v>0</v>
      </c>
      <c r="T2684" s="3">
        <v>0</v>
      </c>
      <c r="U2684" s="3">
        <v>6671.1603607454699</v>
      </c>
      <c r="V2684" s="3">
        <v>1</v>
      </c>
    </row>
    <row r="2685" spans="1:22" ht="21.75" customHeight="1" x14ac:dyDescent="0.3">
      <c r="A2685" s="3" t="s">
        <v>2711</v>
      </c>
      <c r="B2685" s="3">
        <v>54</v>
      </c>
      <c r="C2685" s="3" t="s">
        <v>28</v>
      </c>
      <c r="D2685" s="3" t="s">
        <v>26</v>
      </c>
      <c r="E2685" s="3">
        <v>10000</v>
      </c>
      <c r="F2685" s="3">
        <v>35</v>
      </c>
      <c r="G2685" s="3">
        <v>368.18878795061403</v>
      </c>
      <c r="H2685" s="3">
        <v>10</v>
      </c>
      <c r="I2685" s="3">
        <v>460.80822949559303</v>
      </c>
      <c r="J2685" s="3">
        <v>37</v>
      </c>
      <c r="K2685" s="3">
        <v>439.85310249241599</v>
      </c>
      <c r="L2685" s="3">
        <v>55</v>
      </c>
      <c r="M2685" s="3">
        <v>13</v>
      </c>
      <c r="N2685" s="3">
        <v>7</v>
      </c>
      <c r="O2685" s="3">
        <v>867</v>
      </c>
      <c r="P2685" s="3">
        <v>0</v>
      </c>
      <c r="Q2685" s="3">
        <v>9744.7759425664899</v>
      </c>
      <c r="R2685" s="3">
        <v>6</v>
      </c>
      <c r="S2685" s="3">
        <v>0</v>
      </c>
      <c r="T2685" s="3">
        <v>0</v>
      </c>
      <c r="U2685" s="3">
        <v>9432.9371913499108</v>
      </c>
      <c r="V2685" s="3">
        <v>1</v>
      </c>
    </row>
    <row r="2686" spans="1:22" ht="21.75" customHeight="1" x14ac:dyDescent="0.3">
      <c r="A2686" s="3" t="s">
        <v>2712</v>
      </c>
      <c r="B2686" s="3">
        <v>40</v>
      </c>
      <c r="C2686" s="3" t="s">
        <v>23</v>
      </c>
      <c r="D2686" s="3" t="s">
        <v>33</v>
      </c>
      <c r="E2686" s="3">
        <v>44446.298516797302</v>
      </c>
      <c r="F2686" s="3">
        <v>236</v>
      </c>
      <c r="G2686" s="3">
        <v>1519.6945552603299</v>
      </c>
      <c r="H2686" s="3">
        <v>7</v>
      </c>
      <c r="I2686" s="3">
        <v>852.30440341480096</v>
      </c>
      <c r="J2686" s="3">
        <v>19</v>
      </c>
      <c r="K2686" s="3">
        <v>796.24648403646904</v>
      </c>
      <c r="L2686" s="3">
        <v>47</v>
      </c>
      <c r="M2686" s="3">
        <v>6</v>
      </c>
      <c r="N2686" s="3">
        <v>4</v>
      </c>
      <c r="O2686" s="3">
        <v>514</v>
      </c>
      <c r="P2686" s="3">
        <v>0</v>
      </c>
      <c r="Q2686" s="3">
        <v>24393.945079776298</v>
      </c>
      <c r="R2686" s="3">
        <v>1</v>
      </c>
      <c r="S2686" s="3">
        <v>0</v>
      </c>
      <c r="T2686" s="3">
        <v>1</v>
      </c>
      <c r="U2686" s="3">
        <v>10306.7325370934</v>
      </c>
      <c r="V2686" s="3">
        <v>1</v>
      </c>
    </row>
    <row r="2687" spans="1:22" ht="21.75" customHeight="1" x14ac:dyDescent="0.3">
      <c r="A2687" s="3" t="s">
        <v>2713</v>
      </c>
      <c r="B2687" s="3">
        <v>28</v>
      </c>
      <c r="C2687" s="3" t="s">
        <v>28</v>
      </c>
      <c r="D2687" s="3" t="s">
        <v>26</v>
      </c>
      <c r="E2687" s="3">
        <v>25758.616666666301</v>
      </c>
      <c r="F2687" s="3">
        <v>64</v>
      </c>
      <c r="G2687" s="3">
        <v>1630.4735859750399</v>
      </c>
      <c r="H2687" s="3">
        <v>10</v>
      </c>
      <c r="I2687" s="3">
        <v>626.94088901284204</v>
      </c>
      <c r="J2687" s="3">
        <v>28</v>
      </c>
      <c r="K2687" s="3">
        <v>858.44971785134305</v>
      </c>
      <c r="L2687" s="3">
        <v>61</v>
      </c>
      <c r="M2687" s="3">
        <v>17</v>
      </c>
      <c r="N2687" s="3">
        <v>4</v>
      </c>
      <c r="O2687" s="3">
        <v>747</v>
      </c>
      <c r="P2687" s="3">
        <v>2</v>
      </c>
      <c r="Q2687" s="3">
        <v>20326.9657767963</v>
      </c>
      <c r="R2687" s="3">
        <v>6</v>
      </c>
      <c r="S2687" s="3">
        <v>0</v>
      </c>
      <c r="T2687" s="3">
        <v>0</v>
      </c>
      <c r="U2687" s="3">
        <v>10732.8650044611</v>
      </c>
      <c r="V2687" s="3">
        <v>1</v>
      </c>
    </row>
    <row r="2688" spans="1:22" ht="21.75" customHeight="1" x14ac:dyDescent="0.3">
      <c r="A2688" s="3" t="s">
        <v>2714</v>
      </c>
      <c r="B2688" s="3">
        <v>47</v>
      </c>
      <c r="C2688" s="3" t="s">
        <v>28</v>
      </c>
      <c r="D2688" s="3" t="s">
        <v>26</v>
      </c>
      <c r="E2688" s="3">
        <v>66891.719436443294</v>
      </c>
      <c r="F2688" s="3">
        <v>14</v>
      </c>
      <c r="G2688" s="3">
        <v>2367.9504341113302</v>
      </c>
      <c r="H2688" s="3">
        <v>2</v>
      </c>
      <c r="I2688" s="3">
        <v>434.390073717554</v>
      </c>
      <c r="J2688" s="3">
        <v>40</v>
      </c>
      <c r="K2688" s="3">
        <v>506.87037939052999</v>
      </c>
      <c r="L2688" s="3">
        <v>55</v>
      </c>
      <c r="M2688" s="3">
        <v>5</v>
      </c>
      <c r="N2688" s="3">
        <v>6</v>
      </c>
      <c r="O2688" s="3">
        <v>435</v>
      </c>
      <c r="P2688" s="3">
        <v>5</v>
      </c>
      <c r="Q2688" s="3">
        <v>11650.047980023501</v>
      </c>
      <c r="R2688" s="3">
        <v>3</v>
      </c>
      <c r="S2688" s="3">
        <v>0</v>
      </c>
      <c r="T2688" s="3">
        <v>0</v>
      </c>
      <c r="U2688" s="3">
        <v>5880.8877241884602</v>
      </c>
      <c r="V2688" s="3">
        <v>1</v>
      </c>
    </row>
    <row r="2689" spans="1:22" ht="21.75" customHeight="1" x14ac:dyDescent="0.3">
      <c r="A2689" s="3" t="s">
        <v>2715</v>
      </c>
      <c r="B2689" s="3">
        <v>65</v>
      </c>
      <c r="C2689" s="3" t="s">
        <v>28</v>
      </c>
      <c r="D2689" s="3" t="s">
        <v>24</v>
      </c>
      <c r="E2689" s="3">
        <v>50071.702669233498</v>
      </c>
      <c r="F2689" s="3">
        <v>128</v>
      </c>
      <c r="G2689" s="3">
        <v>2444.3988494885798</v>
      </c>
      <c r="H2689" s="3">
        <v>7</v>
      </c>
      <c r="I2689" s="3">
        <v>971.44426765826199</v>
      </c>
      <c r="J2689" s="3">
        <v>33</v>
      </c>
      <c r="K2689" s="3">
        <v>714.90284736138801</v>
      </c>
      <c r="L2689" s="3">
        <v>10</v>
      </c>
      <c r="M2689" s="3">
        <v>5</v>
      </c>
      <c r="N2689" s="3">
        <v>3</v>
      </c>
      <c r="O2689" s="3">
        <v>553</v>
      </c>
      <c r="P2689" s="3">
        <v>3</v>
      </c>
      <c r="Q2689" s="3">
        <v>10072.864872518299</v>
      </c>
      <c r="R2689" s="3">
        <v>5</v>
      </c>
      <c r="S2689" s="3">
        <v>0</v>
      </c>
      <c r="T2689" s="3">
        <v>0</v>
      </c>
      <c r="U2689" s="3">
        <v>12587.443082637201</v>
      </c>
      <c r="V2689" s="3">
        <v>1</v>
      </c>
    </row>
    <row r="2690" spans="1:22" ht="21.75" customHeight="1" x14ac:dyDescent="0.3">
      <c r="A2690" s="3" t="s">
        <v>2716</v>
      </c>
      <c r="B2690" s="3">
        <v>26</v>
      </c>
      <c r="C2690" s="3" t="s">
        <v>31</v>
      </c>
      <c r="D2690" s="3" t="s">
        <v>33</v>
      </c>
      <c r="E2690" s="3">
        <v>60910.733687636501</v>
      </c>
      <c r="F2690" s="3">
        <v>226</v>
      </c>
      <c r="G2690" s="3">
        <v>1246.2114798299101</v>
      </c>
      <c r="H2690" s="3">
        <v>5</v>
      </c>
      <c r="I2690" s="3">
        <v>771.21246967133698</v>
      </c>
      <c r="J2690" s="3">
        <v>17</v>
      </c>
      <c r="K2690" s="3">
        <v>162.080455875768</v>
      </c>
      <c r="L2690" s="3">
        <v>19</v>
      </c>
      <c r="M2690" s="3">
        <v>10</v>
      </c>
      <c r="N2690" s="3">
        <v>2</v>
      </c>
      <c r="O2690" s="3">
        <v>628</v>
      </c>
      <c r="P2690" s="3">
        <v>5</v>
      </c>
      <c r="Q2690" s="3">
        <v>16470.049453465101</v>
      </c>
      <c r="R2690" s="3">
        <v>1</v>
      </c>
      <c r="S2690" s="3">
        <v>0</v>
      </c>
      <c r="T2690" s="3">
        <v>0</v>
      </c>
      <c r="U2690" s="3">
        <v>16335.2663498354</v>
      </c>
      <c r="V2690" s="3">
        <v>0</v>
      </c>
    </row>
    <row r="2691" spans="1:22" ht="21.75" customHeight="1" x14ac:dyDescent="0.3">
      <c r="A2691" s="3" t="s">
        <v>2717</v>
      </c>
      <c r="B2691" s="3">
        <v>35</v>
      </c>
      <c r="C2691" s="3" t="s">
        <v>23</v>
      </c>
      <c r="D2691" s="3" t="s">
        <v>33</v>
      </c>
      <c r="E2691" s="3">
        <v>42905.759529959803</v>
      </c>
      <c r="F2691" s="3">
        <v>51</v>
      </c>
      <c r="G2691" s="3">
        <v>3186.0745094285398</v>
      </c>
      <c r="H2691" s="3">
        <v>5</v>
      </c>
      <c r="I2691" s="3">
        <v>251.35736990813601</v>
      </c>
      <c r="J2691" s="3">
        <v>0</v>
      </c>
      <c r="K2691" s="3">
        <v>381.26152793355197</v>
      </c>
      <c r="L2691" s="3">
        <v>67</v>
      </c>
      <c r="M2691" s="3">
        <v>2</v>
      </c>
      <c r="N2691" s="3">
        <v>5</v>
      </c>
      <c r="O2691" s="3">
        <v>827</v>
      </c>
      <c r="P2691" s="3">
        <v>4</v>
      </c>
      <c r="Q2691" s="3">
        <v>818.75615849976896</v>
      </c>
      <c r="R2691" s="3">
        <v>3</v>
      </c>
      <c r="S2691" s="3">
        <v>1</v>
      </c>
      <c r="T2691" s="3">
        <v>0</v>
      </c>
      <c r="U2691" s="3">
        <v>6887.1408112626204</v>
      </c>
      <c r="V2691" s="3">
        <v>1</v>
      </c>
    </row>
    <row r="2692" spans="1:22" ht="21.75" customHeight="1" x14ac:dyDescent="0.3">
      <c r="A2692" s="3" t="s">
        <v>2718</v>
      </c>
      <c r="B2692" s="3">
        <v>35</v>
      </c>
      <c r="C2692" s="3" t="s">
        <v>28</v>
      </c>
      <c r="D2692" s="3" t="s">
        <v>26</v>
      </c>
      <c r="E2692" s="3">
        <v>31291.311093242399</v>
      </c>
      <c r="F2692" s="3">
        <v>90</v>
      </c>
      <c r="G2692" s="3">
        <v>640.90945773140299</v>
      </c>
      <c r="H2692" s="3">
        <v>10</v>
      </c>
      <c r="I2692" s="3">
        <v>73.698561841274099</v>
      </c>
      <c r="J2692" s="3">
        <v>10</v>
      </c>
      <c r="K2692" s="3">
        <v>591.75321169958704</v>
      </c>
      <c r="L2692" s="3">
        <v>33</v>
      </c>
      <c r="M2692" s="3">
        <v>13</v>
      </c>
      <c r="N2692" s="3">
        <v>5</v>
      </c>
      <c r="O2692" s="3">
        <v>800</v>
      </c>
      <c r="P2692" s="3">
        <v>5</v>
      </c>
      <c r="Q2692" s="3">
        <v>0</v>
      </c>
      <c r="R2692" s="3">
        <v>7</v>
      </c>
      <c r="S2692" s="3">
        <v>0</v>
      </c>
      <c r="T2692" s="3">
        <v>0</v>
      </c>
      <c r="U2692" s="3">
        <v>8411.4372705612896</v>
      </c>
      <c r="V2692" s="3">
        <v>1</v>
      </c>
    </row>
    <row r="2693" spans="1:22" ht="21.75" customHeight="1" x14ac:dyDescent="0.3">
      <c r="A2693" s="3" t="s">
        <v>2719</v>
      </c>
      <c r="B2693" s="3">
        <v>52</v>
      </c>
      <c r="C2693" s="3" t="s">
        <v>23</v>
      </c>
      <c r="D2693" s="3" t="s">
        <v>26</v>
      </c>
      <c r="E2693" s="3">
        <v>34370.946827600703</v>
      </c>
      <c r="F2693" s="3">
        <v>80</v>
      </c>
      <c r="G2693" s="3">
        <v>379.95042311378103</v>
      </c>
      <c r="H2693" s="3">
        <v>2</v>
      </c>
      <c r="I2693" s="3">
        <v>600.49597549901102</v>
      </c>
      <c r="J2693" s="3">
        <v>46</v>
      </c>
      <c r="K2693" s="3">
        <v>388.21647763860898</v>
      </c>
      <c r="L2693" s="3">
        <v>41</v>
      </c>
      <c r="M2693" s="3">
        <v>11</v>
      </c>
      <c r="N2693" s="3">
        <v>9</v>
      </c>
      <c r="O2693" s="3">
        <v>563</v>
      </c>
      <c r="P2693" s="3">
        <v>2</v>
      </c>
      <c r="Q2693" s="3">
        <v>5784.4747167534097</v>
      </c>
      <c r="R2693" s="3">
        <v>3</v>
      </c>
      <c r="S2693" s="3">
        <v>0</v>
      </c>
      <c r="T2693" s="3">
        <v>0</v>
      </c>
      <c r="U2693" s="3">
        <v>6837.8297077133302</v>
      </c>
      <c r="V2693" s="3">
        <v>1</v>
      </c>
    </row>
    <row r="2694" spans="1:22" ht="21.75" customHeight="1" x14ac:dyDescent="0.3">
      <c r="A2694" s="3" t="s">
        <v>2720</v>
      </c>
      <c r="B2694" s="3">
        <v>23</v>
      </c>
      <c r="C2694" s="3" t="s">
        <v>23</v>
      </c>
      <c r="D2694" s="3" t="s">
        <v>24</v>
      </c>
      <c r="E2694" s="3">
        <v>22405.771989360899</v>
      </c>
      <c r="F2694" s="3">
        <v>7</v>
      </c>
      <c r="G2694" s="3">
        <v>506.27842476678501</v>
      </c>
      <c r="H2694" s="3">
        <v>5</v>
      </c>
      <c r="I2694" s="3">
        <v>244.10719979546499</v>
      </c>
      <c r="J2694" s="3">
        <v>43</v>
      </c>
      <c r="K2694" s="3">
        <v>430.621383605365</v>
      </c>
      <c r="L2694" s="3">
        <v>40</v>
      </c>
      <c r="M2694" s="3">
        <v>13</v>
      </c>
      <c r="N2694" s="3">
        <v>5</v>
      </c>
      <c r="O2694" s="3">
        <v>672</v>
      </c>
      <c r="P2694" s="3">
        <v>1</v>
      </c>
      <c r="Q2694" s="3">
        <v>14254.0677245022</v>
      </c>
      <c r="R2694" s="3">
        <v>6</v>
      </c>
      <c r="S2694" s="3">
        <v>1</v>
      </c>
      <c r="T2694" s="3">
        <v>0</v>
      </c>
      <c r="U2694" s="3">
        <v>6364.0394489577902</v>
      </c>
      <c r="V2694" s="3">
        <v>1</v>
      </c>
    </row>
    <row r="2695" spans="1:22" ht="21.75" customHeight="1" x14ac:dyDescent="0.3">
      <c r="A2695" s="3" t="s">
        <v>2721</v>
      </c>
      <c r="B2695" s="3">
        <v>23</v>
      </c>
      <c r="C2695" s="3" t="s">
        <v>23</v>
      </c>
      <c r="D2695" s="3" t="s">
        <v>24</v>
      </c>
      <c r="E2695" s="3">
        <v>27254.586748971698</v>
      </c>
      <c r="F2695" s="3">
        <v>181</v>
      </c>
      <c r="G2695" s="3">
        <v>562.97518351079395</v>
      </c>
      <c r="H2695" s="3">
        <v>10</v>
      </c>
      <c r="I2695" s="3">
        <v>145.881007735271</v>
      </c>
      <c r="J2695" s="3">
        <v>34</v>
      </c>
      <c r="K2695" s="3">
        <v>256.43962987242298</v>
      </c>
      <c r="L2695" s="3">
        <v>61</v>
      </c>
      <c r="M2695" s="3">
        <v>14</v>
      </c>
      <c r="N2695" s="3">
        <v>6</v>
      </c>
      <c r="O2695" s="3">
        <v>359</v>
      </c>
      <c r="P2695" s="3">
        <v>4</v>
      </c>
      <c r="Q2695" s="3">
        <v>18368.436416774599</v>
      </c>
      <c r="R2695" s="3">
        <v>6</v>
      </c>
      <c r="S2695" s="3">
        <v>1</v>
      </c>
      <c r="T2695" s="3">
        <v>0</v>
      </c>
      <c r="U2695" s="3">
        <v>5067.32543596505</v>
      </c>
      <c r="V2695" s="3">
        <v>1</v>
      </c>
    </row>
    <row r="2696" spans="1:22" ht="21.75" customHeight="1" x14ac:dyDescent="0.3">
      <c r="A2696" s="3" t="s">
        <v>2722</v>
      </c>
      <c r="B2696" s="3">
        <v>58</v>
      </c>
      <c r="C2696" s="3" t="s">
        <v>28</v>
      </c>
      <c r="D2696" s="3" t="s">
        <v>24</v>
      </c>
      <c r="E2696" s="3">
        <v>23462.7250008464</v>
      </c>
      <c r="F2696" s="3">
        <v>71</v>
      </c>
      <c r="G2696" s="3">
        <v>2106.4613855678599</v>
      </c>
      <c r="H2696" s="3">
        <v>7</v>
      </c>
      <c r="I2696" s="3">
        <v>1195.1392204907299</v>
      </c>
      <c r="J2696" s="3">
        <v>31</v>
      </c>
      <c r="K2696" s="3">
        <v>933.08815258596906</v>
      </c>
      <c r="L2696" s="3">
        <v>16</v>
      </c>
      <c r="M2696" s="3">
        <v>8</v>
      </c>
      <c r="N2696" s="3">
        <v>3</v>
      </c>
      <c r="O2696" s="3">
        <v>757</v>
      </c>
      <c r="P2696" s="3">
        <v>2</v>
      </c>
      <c r="Q2696" s="3">
        <v>4534.4456532433896</v>
      </c>
      <c r="R2696" s="3">
        <v>2</v>
      </c>
      <c r="S2696" s="3">
        <v>0</v>
      </c>
      <c r="T2696" s="3">
        <v>0</v>
      </c>
      <c r="U2696" s="3">
        <v>10254.6146304963</v>
      </c>
      <c r="V2696" s="3">
        <v>0</v>
      </c>
    </row>
    <row r="2697" spans="1:22" ht="21.75" customHeight="1" x14ac:dyDescent="0.3">
      <c r="A2697" s="3" t="s">
        <v>2723</v>
      </c>
      <c r="B2697" s="3">
        <v>59</v>
      </c>
      <c r="C2697" s="3" t="s">
        <v>28</v>
      </c>
      <c r="D2697" s="3" t="s">
        <v>24</v>
      </c>
      <c r="E2697" s="3">
        <v>31357.351799364002</v>
      </c>
      <c r="F2697" s="3">
        <v>113</v>
      </c>
      <c r="G2697" s="3">
        <v>2845.7285970269299</v>
      </c>
      <c r="H2697" s="3">
        <v>6</v>
      </c>
      <c r="I2697" s="3">
        <v>765.80118854714794</v>
      </c>
      <c r="J2697" s="3">
        <v>41</v>
      </c>
      <c r="K2697" s="3">
        <v>260.98927582777998</v>
      </c>
      <c r="L2697" s="3">
        <v>11</v>
      </c>
      <c r="M2697" s="3">
        <v>18</v>
      </c>
      <c r="N2697" s="3">
        <v>2</v>
      </c>
      <c r="O2697" s="3">
        <v>759</v>
      </c>
      <c r="P2697" s="3">
        <v>1</v>
      </c>
      <c r="Q2697" s="3">
        <v>21229.834539190801</v>
      </c>
      <c r="R2697" s="3">
        <v>7</v>
      </c>
      <c r="S2697" s="3">
        <v>0</v>
      </c>
      <c r="T2697" s="3">
        <v>0</v>
      </c>
      <c r="U2697" s="3">
        <v>13158.9867236797</v>
      </c>
      <c r="V2697" s="3">
        <v>1</v>
      </c>
    </row>
    <row r="2698" spans="1:22" ht="21.75" customHeight="1" x14ac:dyDescent="0.3">
      <c r="A2698" s="3" t="s">
        <v>2724</v>
      </c>
      <c r="B2698" s="3">
        <v>36</v>
      </c>
      <c r="C2698" s="3" t="s">
        <v>23</v>
      </c>
      <c r="D2698" s="3" t="s">
        <v>24</v>
      </c>
      <c r="E2698" s="3">
        <v>30338.9930474387</v>
      </c>
      <c r="F2698" s="3">
        <v>162</v>
      </c>
      <c r="G2698" s="3">
        <v>2878.5924132047098</v>
      </c>
      <c r="H2698" s="3">
        <v>9</v>
      </c>
      <c r="I2698" s="3">
        <v>707.09376762107399</v>
      </c>
      <c r="J2698" s="3">
        <v>15</v>
      </c>
      <c r="K2698" s="3">
        <v>692.80730965060002</v>
      </c>
      <c r="L2698" s="3">
        <v>67</v>
      </c>
      <c r="M2698" s="3">
        <v>11</v>
      </c>
      <c r="N2698" s="3">
        <v>2</v>
      </c>
      <c r="O2698" s="3">
        <v>486</v>
      </c>
      <c r="P2698" s="3">
        <v>4</v>
      </c>
      <c r="Q2698" s="3">
        <v>8782.7806275650491</v>
      </c>
      <c r="R2698" s="3">
        <v>4</v>
      </c>
      <c r="S2698" s="3">
        <v>0</v>
      </c>
      <c r="T2698" s="3">
        <v>0</v>
      </c>
      <c r="U2698" s="3">
        <v>2107.4164363405698</v>
      </c>
      <c r="V2698" s="3">
        <v>1</v>
      </c>
    </row>
    <row r="2699" spans="1:22" ht="21.75" customHeight="1" x14ac:dyDescent="0.3">
      <c r="A2699" s="3" t="s">
        <v>2725</v>
      </c>
      <c r="B2699" s="3">
        <v>56</v>
      </c>
      <c r="C2699" s="3" t="s">
        <v>31</v>
      </c>
      <c r="D2699" s="3" t="s">
        <v>24</v>
      </c>
      <c r="E2699" s="3">
        <v>57093.675890507999</v>
      </c>
      <c r="F2699" s="3">
        <v>239</v>
      </c>
      <c r="G2699" s="3">
        <v>10</v>
      </c>
      <c r="H2699" s="3">
        <v>9</v>
      </c>
      <c r="I2699" s="3">
        <v>734.057964347238</v>
      </c>
      <c r="J2699" s="3">
        <v>5</v>
      </c>
      <c r="K2699" s="3">
        <v>373.74225806639998</v>
      </c>
      <c r="L2699" s="3">
        <v>40</v>
      </c>
      <c r="M2699" s="3">
        <v>6</v>
      </c>
      <c r="N2699" s="3">
        <v>2</v>
      </c>
      <c r="O2699" s="3">
        <v>676</v>
      </c>
      <c r="P2699" s="3">
        <v>2</v>
      </c>
      <c r="Q2699" s="3">
        <v>14560.037593176099</v>
      </c>
      <c r="R2699" s="3">
        <v>6</v>
      </c>
      <c r="S2699" s="3">
        <v>0</v>
      </c>
      <c r="T2699" s="3">
        <v>0</v>
      </c>
      <c r="U2699" s="3">
        <v>10629.386844086101</v>
      </c>
      <c r="V2699" s="3">
        <v>1</v>
      </c>
    </row>
    <row r="2700" spans="1:22" ht="21.75" customHeight="1" x14ac:dyDescent="0.3">
      <c r="A2700" s="3" t="s">
        <v>2726</v>
      </c>
      <c r="B2700" s="3">
        <v>58</v>
      </c>
      <c r="C2700" s="3" t="s">
        <v>23</v>
      </c>
      <c r="D2700" s="3" t="s">
        <v>26</v>
      </c>
      <c r="E2700" s="3">
        <v>56387.50960379</v>
      </c>
      <c r="F2700" s="3">
        <v>179</v>
      </c>
      <c r="G2700" s="3">
        <v>2185.4574811549701</v>
      </c>
      <c r="H2700" s="3">
        <v>6</v>
      </c>
      <c r="I2700" s="3">
        <v>401.75874722246101</v>
      </c>
      <c r="J2700" s="3">
        <v>8</v>
      </c>
      <c r="K2700" s="3">
        <v>655.32642107012998</v>
      </c>
      <c r="L2700" s="3">
        <v>13</v>
      </c>
      <c r="M2700" s="3">
        <v>16</v>
      </c>
      <c r="N2700" s="3">
        <v>1</v>
      </c>
      <c r="O2700" s="3">
        <v>713</v>
      </c>
      <c r="P2700" s="3">
        <v>3</v>
      </c>
      <c r="Q2700" s="3">
        <v>8762.1387905101001</v>
      </c>
      <c r="R2700" s="3">
        <v>4</v>
      </c>
      <c r="S2700" s="3">
        <v>0</v>
      </c>
      <c r="T2700" s="3">
        <v>1</v>
      </c>
      <c r="U2700" s="3">
        <v>4235.3362289754696</v>
      </c>
      <c r="V2700" s="3">
        <v>1</v>
      </c>
    </row>
    <row r="2701" spans="1:22" ht="21.75" customHeight="1" x14ac:dyDescent="0.3">
      <c r="A2701" s="3" t="s">
        <v>2727</v>
      </c>
      <c r="B2701" s="3">
        <v>48</v>
      </c>
      <c r="C2701" s="3" t="s">
        <v>31</v>
      </c>
      <c r="D2701" s="3" t="s">
        <v>24</v>
      </c>
      <c r="E2701" s="3">
        <v>57074.075723447299</v>
      </c>
      <c r="F2701" s="3">
        <v>227</v>
      </c>
      <c r="G2701" s="3">
        <v>2721.6533529797498</v>
      </c>
      <c r="H2701" s="3">
        <v>2</v>
      </c>
      <c r="I2701" s="3">
        <v>943.84165775495899</v>
      </c>
      <c r="J2701" s="3">
        <v>39</v>
      </c>
      <c r="K2701" s="3">
        <v>342.86477223389397</v>
      </c>
      <c r="L2701" s="3">
        <v>3</v>
      </c>
      <c r="M2701" s="3">
        <v>13</v>
      </c>
      <c r="N2701" s="3">
        <v>5</v>
      </c>
      <c r="O2701" s="3">
        <v>343</v>
      </c>
      <c r="P2701" s="3">
        <v>2</v>
      </c>
      <c r="Q2701" s="3">
        <v>11299.2717506544</v>
      </c>
      <c r="R2701" s="3">
        <v>1</v>
      </c>
      <c r="S2701" s="3">
        <v>0</v>
      </c>
      <c r="T2701" s="3">
        <v>0</v>
      </c>
      <c r="U2701" s="3">
        <v>9716.0043552227598</v>
      </c>
      <c r="V2701" s="3">
        <v>1</v>
      </c>
    </row>
    <row r="2702" spans="1:22" ht="21.75" customHeight="1" x14ac:dyDescent="0.3">
      <c r="A2702" s="3" t="s">
        <v>2728</v>
      </c>
      <c r="B2702" s="3">
        <v>55</v>
      </c>
      <c r="C2702" s="3" t="s">
        <v>23</v>
      </c>
      <c r="D2702" s="3" t="s">
        <v>26</v>
      </c>
      <c r="E2702" s="3">
        <v>71149.916520528495</v>
      </c>
      <c r="F2702" s="3">
        <v>62</v>
      </c>
      <c r="G2702" s="3">
        <v>2298.3487549623301</v>
      </c>
      <c r="H2702" s="3">
        <v>9</v>
      </c>
      <c r="I2702" s="3">
        <v>754.25488564361103</v>
      </c>
      <c r="J2702" s="3">
        <v>21</v>
      </c>
      <c r="K2702" s="3">
        <v>411.52168626584398</v>
      </c>
      <c r="L2702" s="3">
        <v>76</v>
      </c>
      <c r="M2702" s="3">
        <v>14</v>
      </c>
      <c r="N2702" s="3">
        <v>0</v>
      </c>
      <c r="O2702" s="3">
        <v>778</v>
      </c>
      <c r="P2702" s="3">
        <v>4</v>
      </c>
      <c r="Q2702" s="3">
        <v>22837.931328375598</v>
      </c>
      <c r="R2702" s="3">
        <v>7</v>
      </c>
      <c r="S2702" s="3">
        <v>0</v>
      </c>
      <c r="T2702" s="3">
        <v>0</v>
      </c>
      <c r="U2702" s="3">
        <v>9536.0520251526796</v>
      </c>
      <c r="V2702" s="3">
        <v>1</v>
      </c>
    </row>
    <row r="2703" spans="1:22" ht="21.75" customHeight="1" x14ac:dyDescent="0.3">
      <c r="A2703" s="3" t="s">
        <v>2729</v>
      </c>
      <c r="B2703" s="3">
        <v>57</v>
      </c>
      <c r="C2703" s="3" t="s">
        <v>23</v>
      </c>
      <c r="D2703" s="3" t="s">
        <v>26</v>
      </c>
      <c r="E2703" s="3">
        <v>48589.917955229903</v>
      </c>
      <c r="F2703" s="3">
        <v>48</v>
      </c>
      <c r="G2703" s="3">
        <v>993.304487274758</v>
      </c>
      <c r="H2703" s="3">
        <v>2</v>
      </c>
      <c r="I2703" s="3">
        <v>534.90697040720602</v>
      </c>
      <c r="J2703" s="3">
        <v>47</v>
      </c>
      <c r="K2703" s="3">
        <v>600.86098214312005</v>
      </c>
      <c r="L2703" s="3">
        <v>73</v>
      </c>
      <c r="M2703" s="3">
        <v>13</v>
      </c>
      <c r="N2703" s="3">
        <v>5</v>
      </c>
      <c r="O2703" s="3">
        <v>465</v>
      </c>
      <c r="P2703" s="3">
        <v>1</v>
      </c>
      <c r="Q2703" s="3">
        <v>8783.4118748000001</v>
      </c>
      <c r="R2703" s="3">
        <v>7</v>
      </c>
      <c r="S2703" s="3">
        <v>0</v>
      </c>
      <c r="T2703" s="3">
        <v>0</v>
      </c>
      <c r="U2703" s="3">
        <v>10177.902465016199</v>
      </c>
      <c r="V2703" s="3">
        <v>1</v>
      </c>
    </row>
    <row r="2704" spans="1:22" ht="21.75" customHeight="1" x14ac:dyDescent="0.3">
      <c r="A2704" s="3" t="s">
        <v>2730</v>
      </c>
      <c r="B2704" s="3">
        <v>58</v>
      </c>
      <c r="C2704" s="3" t="s">
        <v>23</v>
      </c>
      <c r="D2704" s="3" t="s">
        <v>33</v>
      </c>
      <c r="E2704" s="3">
        <v>35945.337252507597</v>
      </c>
      <c r="F2704" s="3">
        <v>198</v>
      </c>
      <c r="G2704" s="3">
        <v>1634.7207355666901</v>
      </c>
      <c r="H2704" s="3">
        <v>4</v>
      </c>
      <c r="I2704" s="3">
        <v>587.32996041624995</v>
      </c>
      <c r="J2704" s="3">
        <v>7</v>
      </c>
      <c r="K2704" s="3">
        <v>651.67229688640202</v>
      </c>
      <c r="L2704" s="3">
        <v>13</v>
      </c>
      <c r="M2704" s="3">
        <v>18</v>
      </c>
      <c r="N2704" s="3">
        <v>7</v>
      </c>
      <c r="O2704" s="3">
        <v>452</v>
      </c>
      <c r="P2704" s="3">
        <v>4</v>
      </c>
      <c r="Q2704" s="3">
        <v>6352.0030750633096</v>
      </c>
      <c r="R2704" s="3">
        <v>1</v>
      </c>
      <c r="S2704" s="3">
        <v>1</v>
      </c>
      <c r="T2704" s="3">
        <v>0</v>
      </c>
      <c r="U2704" s="3">
        <v>9312.6994527975403</v>
      </c>
      <c r="V2704" s="3">
        <v>1</v>
      </c>
    </row>
    <row r="2705" spans="1:22" ht="21.75" customHeight="1" x14ac:dyDescent="0.3">
      <c r="A2705" s="3" t="s">
        <v>2731</v>
      </c>
      <c r="B2705" s="3">
        <v>69</v>
      </c>
      <c r="C2705" s="3" t="s">
        <v>28</v>
      </c>
      <c r="D2705" s="3" t="s">
        <v>26</v>
      </c>
      <c r="E2705" s="3">
        <v>89805.264366743693</v>
      </c>
      <c r="F2705" s="3">
        <v>224</v>
      </c>
      <c r="G2705" s="3">
        <v>738.78899850409096</v>
      </c>
      <c r="H2705" s="3">
        <v>11</v>
      </c>
      <c r="I2705" s="3">
        <v>370.38945037569698</v>
      </c>
      <c r="J2705" s="3">
        <v>31</v>
      </c>
      <c r="K2705" s="3">
        <v>719.564787590788</v>
      </c>
      <c r="L2705" s="3">
        <v>8</v>
      </c>
      <c r="M2705" s="3">
        <v>18</v>
      </c>
      <c r="N2705" s="3">
        <v>5</v>
      </c>
      <c r="O2705" s="3">
        <v>451</v>
      </c>
      <c r="P2705" s="3">
        <v>4</v>
      </c>
      <c r="Q2705" s="3">
        <v>16000.1525544822</v>
      </c>
      <c r="R2705" s="3">
        <v>2</v>
      </c>
      <c r="S2705" s="3">
        <v>0</v>
      </c>
      <c r="T2705" s="3">
        <v>0</v>
      </c>
      <c r="U2705" s="3">
        <v>6626.2979286729596</v>
      </c>
      <c r="V2705" s="3">
        <v>1</v>
      </c>
    </row>
    <row r="2706" spans="1:22" ht="21.75" customHeight="1" x14ac:dyDescent="0.3">
      <c r="A2706" s="3" t="s">
        <v>2732</v>
      </c>
      <c r="B2706" s="3">
        <v>56</v>
      </c>
      <c r="C2706" s="3" t="s">
        <v>31</v>
      </c>
      <c r="D2706" s="3" t="s">
        <v>26</v>
      </c>
      <c r="E2706" s="3">
        <v>66301.626259468307</v>
      </c>
      <c r="F2706" s="3">
        <v>171</v>
      </c>
      <c r="G2706" s="3">
        <v>2097.9410560512401</v>
      </c>
      <c r="H2706" s="3">
        <v>4</v>
      </c>
      <c r="I2706" s="3">
        <v>657.81499448435795</v>
      </c>
      <c r="J2706" s="3">
        <v>25</v>
      </c>
      <c r="K2706" s="3">
        <v>507.15430850360002</v>
      </c>
      <c r="L2706" s="3">
        <v>42</v>
      </c>
      <c r="M2706" s="3">
        <v>13</v>
      </c>
      <c r="N2706" s="3">
        <v>1</v>
      </c>
      <c r="O2706" s="3">
        <v>396</v>
      </c>
      <c r="P2706" s="3">
        <v>2</v>
      </c>
      <c r="Q2706" s="3">
        <v>17844.515433978599</v>
      </c>
      <c r="R2706" s="3">
        <v>6</v>
      </c>
      <c r="S2706" s="3">
        <v>0</v>
      </c>
      <c r="T2706" s="3">
        <v>0</v>
      </c>
      <c r="U2706" s="3">
        <v>7237.2770980333898</v>
      </c>
      <c r="V2706" s="3">
        <v>1</v>
      </c>
    </row>
    <row r="2707" spans="1:22" ht="21.75" customHeight="1" x14ac:dyDescent="0.3">
      <c r="A2707" s="3" t="s">
        <v>2733</v>
      </c>
      <c r="B2707" s="3">
        <v>54</v>
      </c>
      <c r="C2707" s="3" t="s">
        <v>31</v>
      </c>
      <c r="D2707" s="3" t="s">
        <v>24</v>
      </c>
      <c r="E2707" s="3">
        <v>52741.756277681998</v>
      </c>
      <c r="F2707" s="3">
        <v>211</v>
      </c>
      <c r="G2707" s="3">
        <v>329.127791836212</v>
      </c>
      <c r="H2707" s="3">
        <v>8</v>
      </c>
      <c r="I2707" s="3">
        <v>716.13024172611995</v>
      </c>
      <c r="J2707" s="3">
        <v>17</v>
      </c>
      <c r="K2707" s="3">
        <v>768.69279737570105</v>
      </c>
      <c r="L2707" s="3">
        <v>19</v>
      </c>
      <c r="M2707" s="3">
        <v>7</v>
      </c>
      <c r="N2707" s="3">
        <v>6</v>
      </c>
      <c r="O2707" s="3">
        <v>436</v>
      </c>
      <c r="P2707" s="3">
        <v>4</v>
      </c>
      <c r="Q2707" s="3">
        <v>2953.0418775810699</v>
      </c>
      <c r="R2707" s="3">
        <v>6</v>
      </c>
      <c r="S2707" s="3">
        <v>0</v>
      </c>
      <c r="T2707" s="3">
        <v>0</v>
      </c>
      <c r="U2707" s="3">
        <v>14114.838459189101</v>
      </c>
      <c r="V2707" s="3">
        <v>1</v>
      </c>
    </row>
    <row r="2708" spans="1:22" ht="21.75" customHeight="1" x14ac:dyDescent="0.3">
      <c r="A2708" s="3" t="s">
        <v>2734</v>
      </c>
      <c r="B2708" s="3">
        <v>26</v>
      </c>
      <c r="C2708" s="3" t="s">
        <v>23</v>
      </c>
      <c r="D2708" s="3" t="s">
        <v>26</v>
      </c>
      <c r="E2708" s="3">
        <v>51491.740171862002</v>
      </c>
      <c r="F2708" s="3">
        <v>197</v>
      </c>
      <c r="G2708" s="3">
        <v>2048.3051513273299</v>
      </c>
      <c r="H2708" s="3">
        <v>8</v>
      </c>
      <c r="I2708" s="3">
        <v>648.70083480451297</v>
      </c>
      <c r="J2708" s="3">
        <v>36</v>
      </c>
      <c r="K2708" s="3">
        <v>558.11193532079801</v>
      </c>
      <c r="L2708" s="3">
        <v>0</v>
      </c>
      <c r="M2708" s="3">
        <v>12</v>
      </c>
      <c r="N2708" s="3">
        <v>2</v>
      </c>
      <c r="O2708" s="3">
        <v>516</v>
      </c>
      <c r="P2708" s="3">
        <v>5</v>
      </c>
      <c r="Q2708" s="3">
        <v>14204.862483684499</v>
      </c>
      <c r="R2708" s="3">
        <v>0</v>
      </c>
      <c r="S2708" s="3">
        <v>0</v>
      </c>
      <c r="T2708" s="3">
        <v>0</v>
      </c>
      <c r="U2708" s="3">
        <v>8503.56885765486</v>
      </c>
      <c r="V2708" s="3">
        <v>1</v>
      </c>
    </row>
    <row r="2709" spans="1:22" ht="21.75" customHeight="1" x14ac:dyDescent="0.3">
      <c r="A2709" s="3" t="s">
        <v>2735</v>
      </c>
      <c r="B2709" s="3">
        <v>46</v>
      </c>
      <c r="C2709" s="3" t="s">
        <v>28</v>
      </c>
      <c r="D2709" s="3" t="s">
        <v>24</v>
      </c>
      <c r="E2709" s="3">
        <v>55213.763376205403</v>
      </c>
      <c r="F2709" s="3">
        <v>15</v>
      </c>
      <c r="G2709" s="3">
        <v>931.94040084139294</v>
      </c>
      <c r="H2709" s="3">
        <v>9</v>
      </c>
      <c r="I2709" s="3">
        <v>819.30409506955505</v>
      </c>
      <c r="J2709" s="3">
        <v>11</v>
      </c>
      <c r="K2709" s="3">
        <v>462.46451004115198</v>
      </c>
      <c r="L2709" s="3">
        <v>71</v>
      </c>
      <c r="M2709" s="3">
        <v>3</v>
      </c>
      <c r="N2709" s="3">
        <v>8</v>
      </c>
      <c r="O2709" s="3">
        <v>639</v>
      </c>
      <c r="P2709" s="3">
        <v>0</v>
      </c>
      <c r="Q2709" s="3">
        <v>15220.168515208001</v>
      </c>
      <c r="R2709" s="3">
        <v>1</v>
      </c>
      <c r="S2709" s="3">
        <v>0</v>
      </c>
      <c r="T2709" s="3">
        <v>0</v>
      </c>
      <c r="U2709" s="3">
        <v>10740.327190137999</v>
      </c>
      <c r="V2709" s="3">
        <v>0</v>
      </c>
    </row>
    <row r="2710" spans="1:22" ht="21.75" customHeight="1" x14ac:dyDescent="0.3">
      <c r="A2710" s="3" t="s">
        <v>2736</v>
      </c>
      <c r="B2710" s="3">
        <v>47</v>
      </c>
      <c r="C2710" s="3" t="s">
        <v>28</v>
      </c>
      <c r="D2710" s="3" t="s">
        <v>24</v>
      </c>
      <c r="E2710" s="3">
        <v>46362.176953624097</v>
      </c>
      <c r="F2710" s="3">
        <v>110</v>
      </c>
      <c r="G2710" s="3">
        <v>1790.5637876220601</v>
      </c>
      <c r="H2710" s="3">
        <v>4</v>
      </c>
      <c r="I2710" s="3">
        <v>772.52090333338504</v>
      </c>
      <c r="J2710" s="3">
        <v>37</v>
      </c>
      <c r="K2710" s="3">
        <v>711.33142285518295</v>
      </c>
      <c r="L2710" s="3">
        <v>16</v>
      </c>
      <c r="M2710" s="3">
        <v>11</v>
      </c>
      <c r="N2710" s="3">
        <v>7</v>
      </c>
      <c r="O2710" s="3">
        <v>508</v>
      </c>
      <c r="P2710" s="3">
        <v>3</v>
      </c>
      <c r="Q2710" s="3">
        <v>22470.8879125946</v>
      </c>
      <c r="R2710" s="3">
        <v>4</v>
      </c>
      <c r="S2710" s="3">
        <v>0</v>
      </c>
      <c r="T2710" s="3">
        <v>0</v>
      </c>
      <c r="U2710" s="3">
        <v>6736.2176574567802</v>
      </c>
      <c r="V2710" s="3">
        <v>1</v>
      </c>
    </row>
    <row r="2711" spans="1:22" ht="21.75" customHeight="1" x14ac:dyDescent="0.3">
      <c r="A2711" s="3" t="s">
        <v>2737</v>
      </c>
      <c r="B2711" s="3">
        <v>41</v>
      </c>
      <c r="C2711" s="3" t="s">
        <v>31</v>
      </c>
      <c r="D2711" s="3" t="s">
        <v>24</v>
      </c>
      <c r="E2711" s="3">
        <v>52308.041747068797</v>
      </c>
      <c r="F2711" s="3">
        <v>114</v>
      </c>
      <c r="G2711" s="3">
        <v>1297.2088357171201</v>
      </c>
      <c r="H2711" s="3">
        <v>11</v>
      </c>
      <c r="I2711" s="3">
        <v>880.76898853261298</v>
      </c>
      <c r="J2711" s="3">
        <v>33</v>
      </c>
      <c r="K2711" s="3">
        <v>526.83934512594305</v>
      </c>
      <c r="L2711" s="3">
        <v>19</v>
      </c>
      <c r="M2711" s="3">
        <v>0</v>
      </c>
      <c r="N2711" s="3">
        <v>5</v>
      </c>
      <c r="O2711" s="3">
        <v>351</v>
      </c>
      <c r="P2711" s="3">
        <v>1</v>
      </c>
      <c r="Q2711" s="3">
        <v>9585.8557009000797</v>
      </c>
      <c r="R2711" s="3">
        <v>2</v>
      </c>
      <c r="S2711" s="3">
        <v>0</v>
      </c>
      <c r="T2711" s="3">
        <v>0</v>
      </c>
      <c r="U2711" s="3">
        <v>7851.7000865609098</v>
      </c>
      <c r="V2711" s="3">
        <v>1</v>
      </c>
    </row>
    <row r="2712" spans="1:22" ht="21.75" customHeight="1" x14ac:dyDescent="0.3">
      <c r="A2712" s="3" t="s">
        <v>2738</v>
      </c>
      <c r="B2712" s="3">
        <v>33</v>
      </c>
      <c r="C2712" s="3" t="s">
        <v>28</v>
      </c>
      <c r="D2712" s="3" t="s">
        <v>33</v>
      </c>
      <c r="E2712" s="3">
        <v>58988.833891084301</v>
      </c>
      <c r="F2712" s="3">
        <v>102</v>
      </c>
      <c r="G2712" s="3">
        <v>1211.72917089717</v>
      </c>
      <c r="H2712" s="3">
        <v>4</v>
      </c>
      <c r="I2712" s="3">
        <v>1130.08396292256</v>
      </c>
      <c r="J2712" s="3">
        <v>3</v>
      </c>
      <c r="K2712" s="3">
        <v>559.49832936216706</v>
      </c>
      <c r="L2712" s="3">
        <v>58</v>
      </c>
      <c r="M2712" s="3">
        <v>4</v>
      </c>
      <c r="N2712" s="3">
        <v>0</v>
      </c>
      <c r="O2712" s="3">
        <v>497</v>
      </c>
      <c r="P2712" s="3">
        <v>3</v>
      </c>
      <c r="Q2712" s="3">
        <v>20081.1832996253</v>
      </c>
      <c r="R2712" s="3">
        <v>0</v>
      </c>
      <c r="S2712" s="3">
        <v>1</v>
      </c>
      <c r="T2712" s="3">
        <v>0</v>
      </c>
      <c r="U2712" s="3">
        <v>12701.0040820291</v>
      </c>
      <c r="V2712" s="3">
        <v>1</v>
      </c>
    </row>
    <row r="2713" spans="1:22" ht="21.75" customHeight="1" x14ac:dyDescent="0.3">
      <c r="A2713" s="3" t="s">
        <v>2739</v>
      </c>
      <c r="B2713" s="3">
        <v>26</v>
      </c>
      <c r="C2713" s="3" t="s">
        <v>31</v>
      </c>
      <c r="D2713" s="3" t="s">
        <v>24</v>
      </c>
      <c r="E2713" s="3">
        <v>36922.3481486202</v>
      </c>
      <c r="F2713" s="3">
        <v>148</v>
      </c>
      <c r="G2713" s="3">
        <v>2257.4184053068602</v>
      </c>
      <c r="H2713" s="3">
        <v>5</v>
      </c>
      <c r="I2713" s="3">
        <v>1007.55821702458</v>
      </c>
      <c r="J2713" s="3">
        <v>15</v>
      </c>
      <c r="K2713" s="3">
        <v>253.118407778007</v>
      </c>
      <c r="L2713" s="3">
        <v>12</v>
      </c>
      <c r="M2713" s="3">
        <v>3</v>
      </c>
      <c r="N2713" s="3">
        <v>1</v>
      </c>
      <c r="O2713" s="3">
        <v>747</v>
      </c>
      <c r="P2713" s="3">
        <v>5</v>
      </c>
      <c r="Q2713" s="3">
        <v>12968.038594484</v>
      </c>
      <c r="R2713" s="3">
        <v>5</v>
      </c>
      <c r="S2713" s="3">
        <v>0</v>
      </c>
      <c r="T2713" s="3">
        <v>0</v>
      </c>
      <c r="U2713" s="3">
        <v>3824.04492216066</v>
      </c>
      <c r="V2713" s="3">
        <v>1</v>
      </c>
    </row>
    <row r="2714" spans="1:22" ht="21.75" customHeight="1" x14ac:dyDescent="0.3">
      <c r="A2714" s="3" t="s">
        <v>2740</v>
      </c>
      <c r="B2714" s="3">
        <v>56</v>
      </c>
      <c r="C2714" s="3" t="s">
        <v>31</v>
      </c>
      <c r="D2714" s="3" t="s">
        <v>26</v>
      </c>
      <c r="E2714" s="3">
        <v>20585.9146669334</v>
      </c>
      <c r="F2714" s="3">
        <v>217</v>
      </c>
      <c r="G2714" s="3">
        <v>2721.1850350744398</v>
      </c>
      <c r="H2714" s="3">
        <v>7</v>
      </c>
      <c r="I2714" s="3">
        <v>1134.10644417862</v>
      </c>
      <c r="J2714" s="3">
        <v>23</v>
      </c>
      <c r="K2714" s="3">
        <v>339.384160302179</v>
      </c>
      <c r="L2714" s="3">
        <v>76</v>
      </c>
      <c r="M2714" s="3">
        <v>15</v>
      </c>
      <c r="N2714" s="3">
        <v>7</v>
      </c>
      <c r="O2714" s="3">
        <v>847</v>
      </c>
      <c r="P2714" s="3">
        <v>2</v>
      </c>
      <c r="Q2714" s="3">
        <v>10203.625865326199</v>
      </c>
      <c r="R2714" s="3">
        <v>2</v>
      </c>
      <c r="S2714" s="3">
        <v>0</v>
      </c>
      <c r="T2714" s="3">
        <v>0</v>
      </c>
      <c r="U2714" s="3">
        <v>8064.8534799425497</v>
      </c>
      <c r="V2714" s="3">
        <v>0</v>
      </c>
    </row>
    <row r="2715" spans="1:22" ht="21.75" customHeight="1" x14ac:dyDescent="0.3">
      <c r="A2715" s="3" t="s">
        <v>2741</v>
      </c>
      <c r="B2715" s="3">
        <v>41</v>
      </c>
      <c r="C2715" s="3" t="s">
        <v>31</v>
      </c>
      <c r="D2715" s="3" t="s">
        <v>24</v>
      </c>
      <c r="E2715" s="3">
        <v>12638.4301779869</v>
      </c>
      <c r="F2715" s="3">
        <v>229</v>
      </c>
      <c r="G2715" s="3">
        <v>808.02897311861705</v>
      </c>
      <c r="H2715" s="3">
        <v>5</v>
      </c>
      <c r="I2715" s="3">
        <v>503.29301956082003</v>
      </c>
      <c r="J2715" s="3">
        <v>13</v>
      </c>
      <c r="K2715" s="3">
        <v>601.90195544645201</v>
      </c>
      <c r="L2715" s="3">
        <v>46</v>
      </c>
      <c r="M2715" s="3">
        <v>18</v>
      </c>
      <c r="N2715" s="3">
        <v>5</v>
      </c>
      <c r="O2715" s="3">
        <v>404</v>
      </c>
      <c r="P2715" s="3">
        <v>2</v>
      </c>
      <c r="Q2715" s="3">
        <v>7544.8782375275196</v>
      </c>
      <c r="R2715" s="3">
        <v>4</v>
      </c>
      <c r="S2715" s="3">
        <v>0</v>
      </c>
      <c r="T2715" s="3">
        <v>0</v>
      </c>
      <c r="U2715" s="3">
        <v>7246.7509250043904</v>
      </c>
      <c r="V2715" s="3">
        <v>1</v>
      </c>
    </row>
    <row r="2716" spans="1:22" ht="21.75" customHeight="1" x14ac:dyDescent="0.3">
      <c r="A2716" s="3" t="s">
        <v>2742</v>
      </c>
      <c r="B2716" s="3">
        <v>24</v>
      </c>
      <c r="C2716" s="3" t="s">
        <v>28</v>
      </c>
      <c r="D2716" s="3" t="s">
        <v>24</v>
      </c>
      <c r="E2716" s="3">
        <v>65982.178740806907</v>
      </c>
      <c r="F2716" s="3">
        <v>115</v>
      </c>
      <c r="G2716" s="3">
        <v>1649.3120163559799</v>
      </c>
      <c r="H2716" s="3">
        <v>10</v>
      </c>
      <c r="I2716" s="3">
        <v>621.98478706897004</v>
      </c>
      <c r="J2716" s="3">
        <v>16</v>
      </c>
      <c r="K2716" s="3">
        <v>279.31070952747302</v>
      </c>
      <c r="L2716" s="3">
        <v>49</v>
      </c>
      <c r="M2716" s="3">
        <v>19</v>
      </c>
      <c r="N2716" s="3">
        <v>0</v>
      </c>
      <c r="O2716" s="3">
        <v>659</v>
      </c>
      <c r="P2716" s="3">
        <v>5</v>
      </c>
      <c r="Q2716" s="3">
        <v>14979.0119632022</v>
      </c>
      <c r="R2716" s="3">
        <v>5</v>
      </c>
      <c r="S2716" s="3">
        <v>1</v>
      </c>
      <c r="T2716" s="3">
        <v>0</v>
      </c>
      <c r="U2716" s="3">
        <v>13419.9836635294</v>
      </c>
      <c r="V2716" s="3">
        <v>1</v>
      </c>
    </row>
    <row r="2717" spans="1:22" ht="21.75" customHeight="1" x14ac:dyDescent="0.3">
      <c r="A2717" s="3" t="s">
        <v>2743</v>
      </c>
      <c r="B2717" s="3">
        <v>21</v>
      </c>
      <c r="C2717" s="3" t="s">
        <v>31</v>
      </c>
      <c r="D2717" s="3" t="s">
        <v>24</v>
      </c>
      <c r="E2717" s="3">
        <v>21507.3650710859</v>
      </c>
      <c r="F2717" s="3">
        <v>99</v>
      </c>
      <c r="G2717" s="3">
        <v>630.83832076113697</v>
      </c>
      <c r="H2717" s="3">
        <v>11</v>
      </c>
      <c r="I2717" s="3">
        <v>1028.75883938109</v>
      </c>
      <c r="J2717" s="3">
        <v>30</v>
      </c>
      <c r="K2717" s="3">
        <v>507.12385652801299</v>
      </c>
      <c r="L2717" s="3">
        <v>76</v>
      </c>
      <c r="M2717" s="3">
        <v>18</v>
      </c>
      <c r="N2717" s="3">
        <v>8</v>
      </c>
      <c r="O2717" s="3">
        <v>823</v>
      </c>
      <c r="P2717" s="3">
        <v>0</v>
      </c>
      <c r="Q2717" s="3">
        <v>4992.0730539414399</v>
      </c>
      <c r="R2717" s="3">
        <v>2</v>
      </c>
      <c r="S2717" s="3">
        <v>0</v>
      </c>
      <c r="T2717" s="3">
        <v>0</v>
      </c>
      <c r="U2717" s="3">
        <v>15456.203783139599</v>
      </c>
      <c r="V2717" s="3">
        <v>0</v>
      </c>
    </row>
    <row r="2718" spans="1:22" ht="21.75" customHeight="1" x14ac:dyDescent="0.3">
      <c r="A2718" s="3" t="s">
        <v>2744</v>
      </c>
      <c r="B2718" s="3">
        <v>46</v>
      </c>
      <c r="C2718" s="3" t="s">
        <v>31</v>
      </c>
      <c r="D2718" s="3" t="s">
        <v>33</v>
      </c>
      <c r="E2718" s="3">
        <v>58376.191891241797</v>
      </c>
      <c r="F2718" s="3">
        <v>53</v>
      </c>
      <c r="G2718" s="3">
        <v>1131.5983049725801</v>
      </c>
      <c r="H2718" s="3">
        <v>5</v>
      </c>
      <c r="I2718" s="3">
        <v>1035.01718500123</v>
      </c>
      <c r="J2718" s="3">
        <v>3</v>
      </c>
      <c r="K2718" s="3">
        <v>25.663077668343998</v>
      </c>
      <c r="L2718" s="3">
        <v>39</v>
      </c>
      <c r="M2718" s="3">
        <v>2</v>
      </c>
      <c r="N2718" s="3">
        <v>7</v>
      </c>
      <c r="O2718" s="3">
        <v>777</v>
      </c>
      <c r="P2718" s="3">
        <v>2</v>
      </c>
      <c r="Q2718" s="3">
        <v>5445.3313509577201</v>
      </c>
      <c r="R2718" s="3">
        <v>6</v>
      </c>
      <c r="S2718" s="3">
        <v>0</v>
      </c>
      <c r="T2718" s="3">
        <v>0</v>
      </c>
      <c r="U2718" s="3">
        <v>11255.1733646752</v>
      </c>
      <c r="V2718" s="3">
        <v>1</v>
      </c>
    </row>
    <row r="2719" spans="1:22" ht="21.75" customHeight="1" x14ac:dyDescent="0.3">
      <c r="A2719" s="3" t="s">
        <v>2745</v>
      </c>
      <c r="B2719" s="3">
        <v>40</v>
      </c>
      <c r="C2719" s="3" t="s">
        <v>23</v>
      </c>
      <c r="D2719" s="3" t="s">
        <v>26</v>
      </c>
      <c r="E2719" s="3">
        <v>29221.593889133601</v>
      </c>
      <c r="F2719" s="3">
        <v>120</v>
      </c>
      <c r="G2719" s="3">
        <v>918.53329754275899</v>
      </c>
      <c r="H2719" s="3">
        <v>8</v>
      </c>
      <c r="I2719" s="3">
        <v>562.48278386209097</v>
      </c>
      <c r="J2719" s="3">
        <v>49</v>
      </c>
      <c r="K2719" s="3">
        <v>976.31821978456696</v>
      </c>
      <c r="L2719" s="3">
        <v>6</v>
      </c>
      <c r="M2719" s="3">
        <v>15</v>
      </c>
      <c r="N2719" s="3">
        <v>1</v>
      </c>
      <c r="O2719" s="3">
        <v>513</v>
      </c>
      <c r="P2719" s="3">
        <v>5</v>
      </c>
      <c r="Q2719" s="3">
        <v>15629.9324473408</v>
      </c>
      <c r="R2719" s="3">
        <v>7</v>
      </c>
      <c r="S2719" s="3">
        <v>0</v>
      </c>
      <c r="T2719" s="3">
        <v>0</v>
      </c>
      <c r="U2719" s="3">
        <v>14451.191472131801</v>
      </c>
      <c r="V2719" s="3">
        <v>1</v>
      </c>
    </row>
    <row r="2720" spans="1:22" ht="21.75" customHeight="1" x14ac:dyDescent="0.3">
      <c r="A2720" s="3" t="s">
        <v>2746</v>
      </c>
      <c r="B2720" s="3">
        <v>57</v>
      </c>
      <c r="C2720" s="3" t="s">
        <v>31</v>
      </c>
      <c r="D2720" s="3" t="s">
        <v>33</v>
      </c>
      <c r="E2720" s="3">
        <v>29511.572970921301</v>
      </c>
      <c r="F2720" s="3">
        <v>38</v>
      </c>
      <c r="G2720" s="3">
        <v>492.67484628738401</v>
      </c>
      <c r="H2720" s="3">
        <v>0</v>
      </c>
      <c r="I2720" s="3">
        <v>1014.05437402361</v>
      </c>
      <c r="J2720" s="3">
        <v>43</v>
      </c>
      <c r="K2720" s="3">
        <v>668.57860038833303</v>
      </c>
      <c r="L2720" s="3">
        <v>54</v>
      </c>
      <c r="M2720" s="3">
        <v>6</v>
      </c>
      <c r="N2720" s="3">
        <v>9</v>
      </c>
      <c r="O2720" s="3">
        <v>853</v>
      </c>
      <c r="P2720" s="3">
        <v>2</v>
      </c>
      <c r="Q2720" s="3">
        <v>23084.193016205802</v>
      </c>
      <c r="R2720" s="3">
        <v>6</v>
      </c>
      <c r="S2720" s="3">
        <v>0</v>
      </c>
      <c r="T2720" s="3">
        <v>0</v>
      </c>
      <c r="U2720" s="3">
        <v>3500.5406278515002</v>
      </c>
      <c r="V2720" s="3">
        <v>1</v>
      </c>
    </row>
    <row r="2721" spans="1:22" ht="21.75" customHeight="1" x14ac:dyDescent="0.3">
      <c r="A2721" s="3" t="s">
        <v>2747</v>
      </c>
      <c r="B2721" s="3">
        <v>34</v>
      </c>
      <c r="C2721" s="3" t="s">
        <v>31</v>
      </c>
      <c r="D2721" s="3" t="s">
        <v>26</v>
      </c>
      <c r="E2721" s="3">
        <v>37072.422310896298</v>
      </c>
      <c r="F2721" s="3">
        <v>83</v>
      </c>
      <c r="G2721" s="3">
        <v>2347.3993254622101</v>
      </c>
      <c r="H2721" s="3">
        <v>3</v>
      </c>
      <c r="I2721" s="3">
        <v>469.76375917391999</v>
      </c>
      <c r="J2721" s="3">
        <v>33</v>
      </c>
      <c r="K2721" s="3">
        <v>387.65487332703498</v>
      </c>
      <c r="L2721" s="3">
        <v>50</v>
      </c>
      <c r="M2721" s="3">
        <v>4</v>
      </c>
      <c r="N2721" s="3">
        <v>4</v>
      </c>
      <c r="O2721" s="3">
        <v>648</v>
      </c>
      <c r="P2721" s="3">
        <v>2</v>
      </c>
      <c r="Q2721" s="3">
        <v>3487.77064634319</v>
      </c>
      <c r="R2721" s="3">
        <v>3</v>
      </c>
      <c r="S2721" s="3">
        <v>0</v>
      </c>
      <c r="T2721" s="3">
        <v>0</v>
      </c>
      <c r="U2721" s="3">
        <v>500</v>
      </c>
      <c r="V2721" s="3">
        <v>0</v>
      </c>
    </row>
    <row r="2722" spans="1:22" ht="21.75" customHeight="1" x14ac:dyDescent="0.3">
      <c r="A2722" s="3" t="s">
        <v>2748</v>
      </c>
      <c r="B2722" s="3">
        <v>40</v>
      </c>
      <c r="C2722" s="3" t="s">
        <v>23</v>
      </c>
      <c r="D2722" s="3" t="s">
        <v>33</v>
      </c>
      <c r="E2722" s="3">
        <v>53494.3787361016</v>
      </c>
      <c r="F2722" s="3">
        <v>105</v>
      </c>
      <c r="G2722" s="3">
        <v>1582.7615501683899</v>
      </c>
      <c r="H2722" s="3">
        <v>9</v>
      </c>
      <c r="I2722" s="3">
        <v>968.36950344962804</v>
      </c>
      <c r="J2722" s="3">
        <v>37</v>
      </c>
      <c r="K2722" s="3">
        <v>876.91961270420495</v>
      </c>
      <c r="L2722" s="3">
        <v>75</v>
      </c>
      <c r="M2722" s="3">
        <v>19</v>
      </c>
      <c r="N2722" s="3">
        <v>2</v>
      </c>
      <c r="O2722" s="3">
        <v>771</v>
      </c>
      <c r="P2722" s="3">
        <v>3</v>
      </c>
      <c r="Q2722" s="3">
        <v>7605.5926123162399</v>
      </c>
      <c r="R2722" s="3">
        <v>6</v>
      </c>
      <c r="S2722" s="3">
        <v>0</v>
      </c>
      <c r="T2722" s="3">
        <v>0</v>
      </c>
      <c r="U2722" s="3">
        <v>9896.0867510194403</v>
      </c>
      <c r="V2722" s="3">
        <v>1</v>
      </c>
    </row>
    <row r="2723" spans="1:22" ht="21.75" customHeight="1" x14ac:dyDescent="0.3">
      <c r="A2723" s="3" t="s">
        <v>2749</v>
      </c>
      <c r="B2723" s="3">
        <v>29</v>
      </c>
      <c r="C2723" s="3" t="s">
        <v>23</v>
      </c>
      <c r="D2723" s="3" t="s">
        <v>26</v>
      </c>
      <c r="E2723" s="3">
        <v>26805.3492492033</v>
      </c>
      <c r="F2723" s="3">
        <v>36</v>
      </c>
      <c r="G2723" s="3">
        <v>1062.67385713709</v>
      </c>
      <c r="H2723" s="3">
        <v>9</v>
      </c>
      <c r="I2723" s="3">
        <v>790.79632969702595</v>
      </c>
      <c r="J2723" s="3">
        <v>37</v>
      </c>
      <c r="K2723" s="3">
        <v>277.01673474169399</v>
      </c>
      <c r="L2723" s="3">
        <v>1</v>
      </c>
      <c r="M2723" s="3">
        <v>0</v>
      </c>
      <c r="N2723" s="3">
        <v>0</v>
      </c>
      <c r="O2723" s="3">
        <v>366</v>
      </c>
      <c r="P2723" s="3">
        <v>0</v>
      </c>
      <c r="Q2723" s="3">
        <v>13757.8956146035</v>
      </c>
      <c r="R2723" s="3">
        <v>4</v>
      </c>
      <c r="S2723" s="3">
        <v>0</v>
      </c>
      <c r="T2723" s="3">
        <v>0</v>
      </c>
      <c r="U2723" s="3">
        <v>11576.3573445735</v>
      </c>
      <c r="V2723" s="3">
        <v>1</v>
      </c>
    </row>
    <row r="2724" spans="1:22" ht="21.75" customHeight="1" x14ac:dyDescent="0.3">
      <c r="A2724" s="3" t="s">
        <v>2750</v>
      </c>
      <c r="B2724" s="3">
        <v>42</v>
      </c>
      <c r="C2724" s="3" t="s">
        <v>28</v>
      </c>
      <c r="D2724" s="3" t="s">
        <v>33</v>
      </c>
      <c r="E2724" s="3">
        <v>38895.215534705902</v>
      </c>
      <c r="F2724" s="3">
        <v>142</v>
      </c>
      <c r="G2724" s="3">
        <v>1453.44278977615</v>
      </c>
      <c r="H2724" s="3">
        <v>11</v>
      </c>
      <c r="I2724" s="3">
        <v>315.44753863278203</v>
      </c>
      <c r="J2724" s="3">
        <v>2</v>
      </c>
      <c r="K2724" s="3">
        <v>359.72375652102698</v>
      </c>
      <c r="L2724" s="3">
        <v>13</v>
      </c>
      <c r="M2724" s="3">
        <v>10</v>
      </c>
      <c r="N2724" s="3">
        <v>6</v>
      </c>
      <c r="O2724" s="3">
        <v>468</v>
      </c>
      <c r="P2724" s="3">
        <v>4</v>
      </c>
      <c r="Q2724" s="3">
        <v>8684.5636173408893</v>
      </c>
      <c r="R2724" s="3">
        <v>0</v>
      </c>
      <c r="S2724" s="3">
        <v>0</v>
      </c>
      <c r="T2724" s="3">
        <v>0</v>
      </c>
      <c r="U2724" s="3">
        <v>6366.8302713992498</v>
      </c>
      <c r="V2724" s="3">
        <v>1</v>
      </c>
    </row>
    <row r="2725" spans="1:22" ht="21.75" customHeight="1" x14ac:dyDescent="0.3">
      <c r="A2725" s="3" t="s">
        <v>2751</v>
      </c>
      <c r="B2725" s="3">
        <v>58</v>
      </c>
      <c r="C2725" s="3" t="s">
        <v>31</v>
      </c>
      <c r="D2725" s="3" t="s">
        <v>24</v>
      </c>
      <c r="E2725" s="3">
        <v>49537.056700749999</v>
      </c>
      <c r="F2725" s="3">
        <v>135</v>
      </c>
      <c r="G2725" s="3">
        <v>2457.0586623085701</v>
      </c>
      <c r="H2725" s="3">
        <v>1</v>
      </c>
      <c r="I2725" s="3">
        <v>648.07416238420797</v>
      </c>
      <c r="J2725" s="3">
        <v>7</v>
      </c>
      <c r="K2725" s="3">
        <v>626.88056228842504</v>
      </c>
      <c r="L2725" s="3">
        <v>16</v>
      </c>
      <c r="M2725" s="3">
        <v>16</v>
      </c>
      <c r="N2725" s="3">
        <v>8</v>
      </c>
      <c r="O2725" s="3">
        <v>451</v>
      </c>
      <c r="P2725" s="3">
        <v>1</v>
      </c>
      <c r="Q2725" s="3">
        <v>718.74385908546503</v>
      </c>
      <c r="R2725" s="3">
        <v>6</v>
      </c>
      <c r="S2725" s="3">
        <v>0</v>
      </c>
      <c r="T2725" s="3">
        <v>0</v>
      </c>
      <c r="U2725" s="3">
        <v>5387.8910362095503</v>
      </c>
      <c r="V2725" s="3">
        <v>1</v>
      </c>
    </row>
    <row r="2726" spans="1:22" ht="21.75" customHeight="1" x14ac:dyDescent="0.3">
      <c r="A2726" s="3" t="s">
        <v>2752</v>
      </c>
      <c r="B2726" s="3">
        <v>24</v>
      </c>
      <c r="C2726" s="3" t="s">
        <v>28</v>
      </c>
      <c r="D2726" s="3" t="s">
        <v>33</v>
      </c>
      <c r="E2726" s="3">
        <v>28215.287764755099</v>
      </c>
      <c r="F2726" s="3">
        <v>50</v>
      </c>
      <c r="G2726" s="3">
        <v>2322.12250188802</v>
      </c>
      <c r="H2726" s="3">
        <v>8</v>
      </c>
      <c r="I2726" s="3">
        <v>1563.7937333934201</v>
      </c>
      <c r="J2726" s="3">
        <v>11</v>
      </c>
      <c r="K2726" s="3">
        <v>732.840448397567</v>
      </c>
      <c r="L2726" s="3">
        <v>76</v>
      </c>
      <c r="M2726" s="3">
        <v>11</v>
      </c>
      <c r="N2726" s="3">
        <v>6</v>
      </c>
      <c r="O2726" s="3">
        <v>773</v>
      </c>
      <c r="P2726" s="3">
        <v>5</v>
      </c>
      <c r="Q2726" s="3">
        <v>6870.6373882368798</v>
      </c>
      <c r="R2726" s="3">
        <v>2</v>
      </c>
      <c r="S2726" s="3">
        <v>0</v>
      </c>
      <c r="T2726" s="3">
        <v>0</v>
      </c>
      <c r="U2726" s="3">
        <v>9505.6243287806101</v>
      </c>
      <c r="V2726" s="3">
        <v>0</v>
      </c>
    </row>
    <row r="2727" spans="1:22" ht="21.75" customHeight="1" x14ac:dyDescent="0.3">
      <c r="A2727" s="3" t="s">
        <v>2753</v>
      </c>
      <c r="B2727" s="3">
        <v>20</v>
      </c>
      <c r="C2727" s="3" t="s">
        <v>28</v>
      </c>
      <c r="D2727" s="3" t="s">
        <v>33</v>
      </c>
      <c r="E2727" s="3">
        <v>75708.215860544398</v>
      </c>
      <c r="F2727" s="3">
        <v>106</v>
      </c>
      <c r="G2727" s="3">
        <v>1946.6467969011601</v>
      </c>
      <c r="H2727" s="3">
        <v>2</v>
      </c>
      <c r="I2727" s="3">
        <v>870.97312698174801</v>
      </c>
      <c r="J2727" s="3">
        <v>34</v>
      </c>
      <c r="K2727" s="3">
        <v>356.89202419776001</v>
      </c>
      <c r="L2727" s="3">
        <v>0</v>
      </c>
      <c r="M2727" s="3">
        <v>17</v>
      </c>
      <c r="N2727" s="3">
        <v>2</v>
      </c>
      <c r="O2727" s="3">
        <v>496</v>
      </c>
      <c r="P2727" s="3">
        <v>0</v>
      </c>
      <c r="Q2727" s="3">
        <v>14937.7713341938</v>
      </c>
      <c r="R2727" s="3">
        <v>7</v>
      </c>
      <c r="S2727" s="3">
        <v>0</v>
      </c>
      <c r="T2727" s="3">
        <v>0</v>
      </c>
      <c r="U2727" s="3">
        <v>14266.1113257494</v>
      </c>
      <c r="V2727" s="3">
        <v>1</v>
      </c>
    </row>
    <row r="2728" spans="1:22" ht="21.75" customHeight="1" x14ac:dyDescent="0.3">
      <c r="A2728" s="3" t="s">
        <v>2754</v>
      </c>
      <c r="B2728" s="3">
        <v>32</v>
      </c>
      <c r="C2728" s="3" t="s">
        <v>23</v>
      </c>
      <c r="D2728" s="3" t="s">
        <v>24</v>
      </c>
      <c r="E2728" s="3">
        <v>18994.3206333116</v>
      </c>
      <c r="F2728" s="3">
        <v>93</v>
      </c>
      <c r="G2728" s="3">
        <v>964.50232668379795</v>
      </c>
      <c r="H2728" s="3">
        <v>9</v>
      </c>
      <c r="I2728" s="3">
        <v>1605.15749185139</v>
      </c>
      <c r="J2728" s="3">
        <v>1</v>
      </c>
      <c r="K2728" s="3">
        <v>614.686627655802</v>
      </c>
      <c r="L2728" s="3">
        <v>0</v>
      </c>
      <c r="M2728" s="3">
        <v>1</v>
      </c>
      <c r="N2728" s="3">
        <v>5</v>
      </c>
      <c r="O2728" s="3">
        <v>312</v>
      </c>
      <c r="P2728" s="3">
        <v>3</v>
      </c>
      <c r="Q2728" s="3">
        <v>10319.450175338299</v>
      </c>
      <c r="R2728" s="3">
        <v>4</v>
      </c>
      <c r="S2728" s="3">
        <v>0</v>
      </c>
      <c r="T2728" s="3">
        <v>0</v>
      </c>
      <c r="U2728" s="3">
        <v>9455.0673625314994</v>
      </c>
      <c r="V2728" s="3">
        <v>1</v>
      </c>
    </row>
    <row r="2729" spans="1:22" ht="21.75" customHeight="1" x14ac:dyDescent="0.3">
      <c r="A2729" s="3" t="s">
        <v>2755</v>
      </c>
      <c r="B2729" s="3">
        <v>40</v>
      </c>
      <c r="C2729" s="3" t="s">
        <v>28</v>
      </c>
      <c r="D2729" s="3" t="s">
        <v>24</v>
      </c>
      <c r="E2729" s="3">
        <v>46072.954715885098</v>
      </c>
      <c r="F2729" s="3">
        <v>126</v>
      </c>
      <c r="G2729" s="3">
        <v>1595.46910322092</v>
      </c>
      <c r="H2729" s="3">
        <v>10</v>
      </c>
      <c r="I2729" s="3">
        <v>294.62571454373699</v>
      </c>
      <c r="J2729" s="3">
        <v>28</v>
      </c>
      <c r="K2729" s="3">
        <v>584.13688317999402</v>
      </c>
      <c r="L2729" s="3">
        <v>25</v>
      </c>
      <c r="M2729" s="3">
        <v>9</v>
      </c>
      <c r="N2729" s="3">
        <v>2</v>
      </c>
      <c r="O2729" s="3">
        <v>461</v>
      </c>
      <c r="P2729" s="3">
        <v>5</v>
      </c>
      <c r="Q2729" s="3">
        <v>14201.9599742023</v>
      </c>
      <c r="R2729" s="3">
        <v>4</v>
      </c>
      <c r="S2729" s="3">
        <v>0</v>
      </c>
      <c r="T2729" s="3">
        <v>0</v>
      </c>
      <c r="U2729" s="3">
        <v>12235.7411616218</v>
      </c>
      <c r="V2729" s="3">
        <v>1</v>
      </c>
    </row>
    <row r="2730" spans="1:22" ht="21.75" customHeight="1" x14ac:dyDescent="0.3">
      <c r="A2730" s="3" t="s">
        <v>2756</v>
      </c>
      <c r="B2730" s="3">
        <v>45</v>
      </c>
      <c r="C2730" s="3" t="s">
        <v>31</v>
      </c>
      <c r="D2730" s="3" t="s">
        <v>26</v>
      </c>
      <c r="E2730" s="3">
        <v>72905.731386539002</v>
      </c>
      <c r="F2730" s="3">
        <v>42</v>
      </c>
      <c r="G2730" s="3">
        <v>627.21240381083396</v>
      </c>
      <c r="H2730" s="3">
        <v>1</v>
      </c>
      <c r="I2730" s="3">
        <v>1062.75962743235</v>
      </c>
      <c r="J2730" s="3">
        <v>22</v>
      </c>
      <c r="K2730" s="3">
        <v>493.73072583598099</v>
      </c>
      <c r="L2730" s="3">
        <v>45</v>
      </c>
      <c r="M2730" s="3">
        <v>18</v>
      </c>
      <c r="N2730" s="3">
        <v>3</v>
      </c>
      <c r="O2730" s="3">
        <v>785</v>
      </c>
      <c r="P2730" s="3">
        <v>4</v>
      </c>
      <c r="Q2730" s="3">
        <v>3815.1436304661302</v>
      </c>
      <c r="R2730" s="3">
        <v>6</v>
      </c>
      <c r="S2730" s="3">
        <v>0</v>
      </c>
      <c r="T2730" s="3">
        <v>0</v>
      </c>
      <c r="U2730" s="3">
        <v>11967.7985991758</v>
      </c>
      <c r="V2730" s="3">
        <v>1</v>
      </c>
    </row>
    <row r="2731" spans="1:22" ht="21.75" customHeight="1" x14ac:dyDescent="0.3">
      <c r="A2731" s="3" t="s">
        <v>2757</v>
      </c>
      <c r="B2731" s="3">
        <v>69</v>
      </c>
      <c r="C2731" s="3" t="s">
        <v>23</v>
      </c>
      <c r="D2731" s="3" t="s">
        <v>26</v>
      </c>
      <c r="E2731" s="3">
        <v>26159.601849969</v>
      </c>
      <c r="F2731" s="3">
        <v>143</v>
      </c>
      <c r="G2731" s="3">
        <v>1430.1780493333399</v>
      </c>
      <c r="H2731" s="3">
        <v>7</v>
      </c>
      <c r="I2731" s="3">
        <v>20</v>
      </c>
      <c r="J2731" s="3">
        <v>32</v>
      </c>
      <c r="K2731" s="3">
        <v>364.34462821951797</v>
      </c>
      <c r="L2731" s="3">
        <v>12</v>
      </c>
      <c r="M2731" s="3">
        <v>15</v>
      </c>
      <c r="N2731" s="3">
        <v>0</v>
      </c>
      <c r="O2731" s="3">
        <v>631</v>
      </c>
      <c r="P2731" s="3">
        <v>4</v>
      </c>
      <c r="Q2731" s="3">
        <v>14016.166127037101</v>
      </c>
      <c r="R2731" s="3">
        <v>7</v>
      </c>
      <c r="S2731" s="3">
        <v>0</v>
      </c>
      <c r="T2731" s="3">
        <v>0</v>
      </c>
      <c r="U2731" s="3">
        <v>10420.039922579899</v>
      </c>
      <c r="V2731" s="3">
        <v>1</v>
      </c>
    </row>
    <row r="2732" spans="1:22" ht="21.75" customHeight="1" x14ac:dyDescent="0.3">
      <c r="A2732" s="3" t="s">
        <v>2758</v>
      </c>
      <c r="B2732" s="3">
        <v>64</v>
      </c>
      <c r="C2732" s="3" t="s">
        <v>31</v>
      </c>
      <c r="D2732" s="3" t="s">
        <v>26</v>
      </c>
      <c r="E2732" s="3">
        <v>48026.7346912211</v>
      </c>
      <c r="F2732" s="3">
        <v>28</v>
      </c>
      <c r="G2732" s="3">
        <v>2282.3614258130601</v>
      </c>
      <c r="H2732" s="3">
        <v>3</v>
      </c>
      <c r="I2732" s="3">
        <v>799.91758027982598</v>
      </c>
      <c r="J2732" s="3">
        <v>49</v>
      </c>
      <c r="K2732" s="3">
        <v>710.59090255540195</v>
      </c>
      <c r="L2732" s="3">
        <v>33</v>
      </c>
      <c r="M2732" s="3">
        <v>7</v>
      </c>
      <c r="N2732" s="3">
        <v>1</v>
      </c>
      <c r="O2732" s="3">
        <v>347</v>
      </c>
      <c r="P2732" s="3">
        <v>5</v>
      </c>
      <c r="Q2732" s="3">
        <v>0</v>
      </c>
      <c r="R2732" s="3">
        <v>6</v>
      </c>
      <c r="S2732" s="3">
        <v>0</v>
      </c>
      <c r="T2732" s="3">
        <v>0</v>
      </c>
      <c r="U2732" s="3">
        <v>13352.5893083131</v>
      </c>
      <c r="V2732" s="3">
        <v>1</v>
      </c>
    </row>
    <row r="2733" spans="1:22" ht="21.75" customHeight="1" x14ac:dyDescent="0.3">
      <c r="A2733" s="3" t="s">
        <v>2759</v>
      </c>
      <c r="B2733" s="3">
        <v>40</v>
      </c>
      <c r="C2733" s="3" t="s">
        <v>31</v>
      </c>
      <c r="D2733" s="3" t="s">
        <v>33</v>
      </c>
      <c r="E2733" s="3">
        <v>52391.4562880105</v>
      </c>
      <c r="F2733" s="3">
        <v>144</v>
      </c>
      <c r="G2733" s="3">
        <v>2430.5698857319398</v>
      </c>
      <c r="H2733" s="3">
        <v>10</v>
      </c>
      <c r="I2733" s="3">
        <v>1020.92608217796</v>
      </c>
      <c r="J2733" s="3">
        <v>17</v>
      </c>
      <c r="K2733" s="3">
        <v>0</v>
      </c>
      <c r="L2733" s="3">
        <v>61</v>
      </c>
      <c r="M2733" s="3">
        <v>1</v>
      </c>
      <c r="N2733" s="3">
        <v>0</v>
      </c>
      <c r="O2733" s="3">
        <v>854</v>
      </c>
      <c r="P2733" s="3">
        <v>1</v>
      </c>
      <c r="Q2733" s="3">
        <v>16688.2536212864</v>
      </c>
      <c r="R2733" s="3">
        <v>0</v>
      </c>
      <c r="S2733" s="3">
        <v>0</v>
      </c>
      <c r="T2733" s="3">
        <v>0</v>
      </c>
      <c r="U2733" s="3">
        <v>5253.1704526681697</v>
      </c>
      <c r="V2733" s="3">
        <v>0</v>
      </c>
    </row>
    <row r="2734" spans="1:22" ht="21.75" customHeight="1" x14ac:dyDescent="0.3">
      <c r="A2734" s="3" t="s">
        <v>2760</v>
      </c>
      <c r="B2734" s="3">
        <v>37</v>
      </c>
      <c r="C2734" s="3" t="s">
        <v>23</v>
      </c>
      <c r="D2734" s="3" t="s">
        <v>26</v>
      </c>
      <c r="E2734" s="3">
        <v>35478.131863954703</v>
      </c>
      <c r="F2734" s="3">
        <v>98</v>
      </c>
      <c r="G2734" s="3">
        <v>985.76121536922096</v>
      </c>
      <c r="H2734" s="3">
        <v>1</v>
      </c>
      <c r="I2734" s="3">
        <v>1093.2615332487001</v>
      </c>
      <c r="J2734" s="3">
        <v>39</v>
      </c>
      <c r="K2734" s="3">
        <v>534.77968373379099</v>
      </c>
      <c r="L2734" s="3">
        <v>72</v>
      </c>
      <c r="M2734" s="3">
        <v>4</v>
      </c>
      <c r="N2734" s="3">
        <v>9</v>
      </c>
      <c r="O2734" s="3">
        <v>892</v>
      </c>
      <c r="P2734" s="3">
        <v>4</v>
      </c>
      <c r="Q2734" s="3">
        <v>20206.8762130951</v>
      </c>
      <c r="R2734" s="3">
        <v>4</v>
      </c>
      <c r="S2734" s="3">
        <v>0</v>
      </c>
      <c r="T2734" s="3">
        <v>0</v>
      </c>
      <c r="U2734" s="3">
        <v>5352.4728546484303</v>
      </c>
      <c r="V2734" s="3">
        <v>1</v>
      </c>
    </row>
    <row r="2735" spans="1:22" ht="21.75" customHeight="1" x14ac:dyDescent="0.3">
      <c r="A2735" s="3" t="s">
        <v>2761</v>
      </c>
      <c r="B2735" s="3">
        <v>56</v>
      </c>
      <c r="C2735" s="3" t="s">
        <v>31</v>
      </c>
      <c r="D2735" s="3" t="s">
        <v>33</v>
      </c>
      <c r="E2735" s="3">
        <v>48605.310062026103</v>
      </c>
      <c r="F2735" s="3">
        <v>141</v>
      </c>
      <c r="G2735" s="3">
        <v>2166.09615121671</v>
      </c>
      <c r="H2735" s="3">
        <v>3</v>
      </c>
      <c r="I2735" s="3">
        <v>520.25559639685605</v>
      </c>
      <c r="J2735" s="3">
        <v>21</v>
      </c>
      <c r="K2735" s="3">
        <v>329.11930256070002</v>
      </c>
      <c r="L2735" s="3">
        <v>50</v>
      </c>
      <c r="M2735" s="3">
        <v>3</v>
      </c>
      <c r="N2735" s="3">
        <v>1</v>
      </c>
      <c r="O2735" s="3">
        <v>367</v>
      </c>
      <c r="P2735" s="3">
        <v>0</v>
      </c>
      <c r="Q2735" s="3">
        <v>3640.894581816</v>
      </c>
      <c r="R2735" s="3">
        <v>0</v>
      </c>
      <c r="S2735" s="3">
        <v>1</v>
      </c>
      <c r="T2735" s="3">
        <v>1</v>
      </c>
      <c r="U2735" s="3">
        <v>5462.4327993487996</v>
      </c>
      <c r="V2735" s="3">
        <v>1</v>
      </c>
    </row>
    <row r="2736" spans="1:22" ht="21.75" customHeight="1" x14ac:dyDescent="0.3">
      <c r="A2736" s="3" t="s">
        <v>2762</v>
      </c>
      <c r="B2736" s="3">
        <v>64</v>
      </c>
      <c r="C2736" s="3" t="s">
        <v>23</v>
      </c>
      <c r="D2736" s="3" t="s">
        <v>33</v>
      </c>
      <c r="E2736" s="3">
        <v>60106.000295479098</v>
      </c>
      <c r="F2736" s="3">
        <v>168</v>
      </c>
      <c r="G2736" s="3">
        <v>2001.76507423572</v>
      </c>
      <c r="H2736" s="3">
        <v>6</v>
      </c>
      <c r="I2736" s="3">
        <v>1163.68164769186</v>
      </c>
      <c r="J2736" s="3">
        <v>13</v>
      </c>
      <c r="K2736" s="3">
        <v>469.561848017057</v>
      </c>
      <c r="L2736" s="3">
        <v>40</v>
      </c>
      <c r="M2736" s="3">
        <v>3</v>
      </c>
      <c r="N2736" s="3">
        <v>3</v>
      </c>
      <c r="O2736" s="3">
        <v>533</v>
      </c>
      <c r="P2736" s="3">
        <v>4</v>
      </c>
      <c r="Q2736" s="3">
        <v>8568.4886434546697</v>
      </c>
      <c r="R2736" s="3">
        <v>4</v>
      </c>
      <c r="S2736" s="3">
        <v>0</v>
      </c>
      <c r="T2736" s="3">
        <v>0</v>
      </c>
      <c r="U2736" s="3">
        <v>9216.2298905309599</v>
      </c>
      <c r="V2736" s="3">
        <v>1</v>
      </c>
    </row>
    <row r="2737" spans="1:22" ht="21.75" customHeight="1" x14ac:dyDescent="0.3">
      <c r="A2737" s="3" t="s">
        <v>2763</v>
      </c>
      <c r="B2737" s="3">
        <v>51</v>
      </c>
      <c r="C2737" s="3" t="s">
        <v>31</v>
      </c>
      <c r="D2737" s="3" t="s">
        <v>26</v>
      </c>
      <c r="E2737" s="3">
        <v>41591.467430277997</v>
      </c>
      <c r="F2737" s="3">
        <v>82</v>
      </c>
      <c r="G2737" s="3">
        <v>1307.51646655694</v>
      </c>
      <c r="H2737" s="3">
        <v>6</v>
      </c>
      <c r="I2737" s="3">
        <v>613.19983398435704</v>
      </c>
      <c r="J2737" s="3">
        <v>28</v>
      </c>
      <c r="K2737" s="3">
        <v>326.50349049275701</v>
      </c>
      <c r="L2737" s="3">
        <v>54</v>
      </c>
      <c r="M2737" s="3">
        <v>0</v>
      </c>
      <c r="N2737" s="3">
        <v>5</v>
      </c>
      <c r="O2737" s="3">
        <v>540</v>
      </c>
      <c r="P2737" s="3">
        <v>5</v>
      </c>
      <c r="Q2737" s="3">
        <v>3105.5208255708999</v>
      </c>
      <c r="R2737" s="3">
        <v>2</v>
      </c>
      <c r="S2737" s="3">
        <v>0</v>
      </c>
      <c r="T2737" s="3">
        <v>0</v>
      </c>
      <c r="U2737" s="3">
        <v>13935.209688434799</v>
      </c>
      <c r="V2737" s="3">
        <v>1</v>
      </c>
    </row>
    <row r="2738" spans="1:22" ht="21.75" customHeight="1" x14ac:dyDescent="0.3">
      <c r="A2738" s="3" t="s">
        <v>2764</v>
      </c>
      <c r="B2738" s="3">
        <v>55</v>
      </c>
      <c r="C2738" s="3" t="s">
        <v>23</v>
      </c>
      <c r="D2738" s="3" t="s">
        <v>26</v>
      </c>
      <c r="E2738" s="3">
        <v>63757.933054346999</v>
      </c>
      <c r="F2738" s="3">
        <v>59</v>
      </c>
      <c r="G2738" s="3">
        <v>2096.8937706086299</v>
      </c>
      <c r="H2738" s="3">
        <v>0</v>
      </c>
      <c r="I2738" s="3">
        <v>742.56596211066096</v>
      </c>
      <c r="J2738" s="3">
        <v>44</v>
      </c>
      <c r="K2738" s="3">
        <v>198.30261724558</v>
      </c>
      <c r="L2738" s="3">
        <v>27</v>
      </c>
      <c r="M2738" s="3">
        <v>14</v>
      </c>
      <c r="N2738" s="3">
        <v>7</v>
      </c>
      <c r="O2738" s="3">
        <v>755</v>
      </c>
      <c r="P2738" s="3">
        <v>3</v>
      </c>
      <c r="Q2738" s="3">
        <v>12550.8302285188</v>
      </c>
      <c r="R2738" s="3">
        <v>0</v>
      </c>
      <c r="S2738" s="3">
        <v>0</v>
      </c>
      <c r="T2738" s="3">
        <v>0</v>
      </c>
      <c r="U2738" s="3">
        <v>11104.802201992499</v>
      </c>
      <c r="V2738" s="3">
        <v>0</v>
      </c>
    </row>
    <row r="2739" spans="1:22" ht="21.75" customHeight="1" x14ac:dyDescent="0.3">
      <c r="A2739" s="3" t="s">
        <v>2765</v>
      </c>
      <c r="B2739" s="3">
        <v>36</v>
      </c>
      <c r="C2739" s="3" t="s">
        <v>28</v>
      </c>
      <c r="D2739" s="3" t="s">
        <v>33</v>
      </c>
      <c r="E2739" s="3">
        <v>57069.156926875803</v>
      </c>
      <c r="F2739" s="3">
        <v>152</v>
      </c>
      <c r="G2739" s="3">
        <v>2481.0232473810001</v>
      </c>
      <c r="H2739" s="3">
        <v>11</v>
      </c>
      <c r="I2739" s="3">
        <v>648.33722322517804</v>
      </c>
      <c r="J2739" s="3">
        <v>14</v>
      </c>
      <c r="K2739" s="3">
        <v>338.64160579739098</v>
      </c>
      <c r="L2739" s="3">
        <v>60</v>
      </c>
      <c r="M2739" s="3">
        <v>12</v>
      </c>
      <c r="N2739" s="3">
        <v>9</v>
      </c>
      <c r="O2739" s="3">
        <v>509</v>
      </c>
      <c r="P2739" s="3">
        <v>4</v>
      </c>
      <c r="Q2739" s="3">
        <v>12917.297254028999</v>
      </c>
      <c r="R2739" s="3">
        <v>6</v>
      </c>
      <c r="S2739" s="3">
        <v>0</v>
      </c>
      <c r="T2739" s="3">
        <v>0</v>
      </c>
      <c r="U2739" s="3">
        <v>500</v>
      </c>
      <c r="V2739" s="3">
        <v>1</v>
      </c>
    </row>
    <row r="2740" spans="1:22" ht="21.75" customHeight="1" x14ac:dyDescent="0.3">
      <c r="A2740" s="3" t="s">
        <v>2766</v>
      </c>
      <c r="B2740" s="3">
        <v>54</v>
      </c>
      <c r="C2740" s="3" t="s">
        <v>31</v>
      </c>
      <c r="D2740" s="3" t="s">
        <v>24</v>
      </c>
      <c r="E2740" s="3">
        <v>39507.7963792382</v>
      </c>
      <c r="F2740" s="3">
        <v>113</v>
      </c>
      <c r="G2740" s="3">
        <v>2180.5268223132598</v>
      </c>
      <c r="H2740" s="3">
        <v>11</v>
      </c>
      <c r="I2740" s="3">
        <v>402.263727243684</v>
      </c>
      <c r="J2740" s="3">
        <v>14</v>
      </c>
      <c r="K2740" s="3">
        <v>361.31847835819701</v>
      </c>
      <c r="L2740" s="3">
        <v>6</v>
      </c>
      <c r="M2740" s="3">
        <v>16</v>
      </c>
      <c r="N2740" s="3">
        <v>8</v>
      </c>
      <c r="O2740" s="3">
        <v>453</v>
      </c>
      <c r="P2740" s="3">
        <v>3</v>
      </c>
      <c r="Q2740" s="3">
        <v>3972.1102272621201</v>
      </c>
      <c r="R2740" s="3">
        <v>0</v>
      </c>
      <c r="S2740" s="3">
        <v>0</v>
      </c>
      <c r="T2740" s="3">
        <v>0</v>
      </c>
      <c r="U2740" s="3">
        <v>21615.630765687099</v>
      </c>
      <c r="V2740" s="3">
        <v>1</v>
      </c>
    </row>
    <row r="2741" spans="1:22" ht="21.75" customHeight="1" x14ac:dyDescent="0.3">
      <c r="A2741" s="3" t="s">
        <v>2767</v>
      </c>
      <c r="B2741" s="3">
        <v>68</v>
      </c>
      <c r="C2741" s="3" t="s">
        <v>23</v>
      </c>
      <c r="D2741" s="3" t="s">
        <v>24</v>
      </c>
      <c r="E2741" s="3">
        <v>70294.178608205897</v>
      </c>
      <c r="F2741" s="3">
        <v>146</v>
      </c>
      <c r="G2741" s="3">
        <v>657.05257971949095</v>
      </c>
      <c r="H2741" s="3">
        <v>0</v>
      </c>
      <c r="I2741" s="3">
        <v>1349.4018555973</v>
      </c>
      <c r="J2741" s="3">
        <v>44</v>
      </c>
      <c r="K2741" s="3">
        <v>442.136010981764</v>
      </c>
      <c r="L2741" s="3">
        <v>77</v>
      </c>
      <c r="M2741" s="3">
        <v>5</v>
      </c>
      <c r="N2741" s="3">
        <v>9</v>
      </c>
      <c r="O2741" s="3">
        <v>458</v>
      </c>
      <c r="P2741" s="3">
        <v>4</v>
      </c>
      <c r="Q2741" s="3">
        <v>8526.3063224556809</v>
      </c>
      <c r="R2741" s="3">
        <v>4</v>
      </c>
      <c r="S2741" s="3">
        <v>0</v>
      </c>
      <c r="T2741" s="3">
        <v>0</v>
      </c>
      <c r="U2741" s="3">
        <v>10186.0665236113</v>
      </c>
      <c r="V2741" s="3">
        <v>1</v>
      </c>
    </row>
    <row r="2742" spans="1:22" ht="21.75" customHeight="1" x14ac:dyDescent="0.3">
      <c r="A2742" s="3" t="s">
        <v>2768</v>
      </c>
      <c r="B2742" s="3">
        <v>30</v>
      </c>
      <c r="C2742" s="3" t="s">
        <v>31</v>
      </c>
      <c r="D2742" s="3" t="s">
        <v>33</v>
      </c>
      <c r="E2742" s="3">
        <v>36663.1319537038</v>
      </c>
      <c r="F2742" s="3">
        <v>207</v>
      </c>
      <c r="G2742" s="3">
        <v>1277.48005823262</v>
      </c>
      <c r="H2742" s="3">
        <v>2</v>
      </c>
      <c r="I2742" s="3">
        <v>816.80623600532704</v>
      </c>
      <c r="J2742" s="3">
        <v>3</v>
      </c>
      <c r="K2742" s="3">
        <v>497.03419183367998</v>
      </c>
      <c r="L2742" s="3">
        <v>1</v>
      </c>
      <c r="M2742" s="3">
        <v>19</v>
      </c>
      <c r="N2742" s="3">
        <v>6</v>
      </c>
      <c r="O2742" s="3">
        <v>481</v>
      </c>
      <c r="P2742" s="3">
        <v>1</v>
      </c>
      <c r="Q2742" s="3">
        <v>18459.6437111251</v>
      </c>
      <c r="R2742" s="3">
        <v>5</v>
      </c>
      <c r="S2742" s="3">
        <v>0</v>
      </c>
      <c r="T2742" s="3">
        <v>0</v>
      </c>
      <c r="U2742" s="3">
        <v>13743.8531549985</v>
      </c>
      <c r="V2742" s="3">
        <v>1</v>
      </c>
    </row>
    <row r="2743" spans="1:22" ht="21.75" customHeight="1" x14ac:dyDescent="0.3">
      <c r="A2743" s="3" t="s">
        <v>2769</v>
      </c>
      <c r="B2743" s="3">
        <v>40</v>
      </c>
      <c r="C2743" s="3" t="s">
        <v>31</v>
      </c>
      <c r="D2743" s="3" t="s">
        <v>26</v>
      </c>
      <c r="E2743" s="3">
        <v>65406.079497293897</v>
      </c>
      <c r="F2743" s="3">
        <v>78</v>
      </c>
      <c r="G2743" s="3">
        <v>1819.69492590711</v>
      </c>
      <c r="H2743" s="3">
        <v>1</v>
      </c>
      <c r="I2743" s="3">
        <v>1180.5614325305201</v>
      </c>
      <c r="J2743" s="3">
        <v>35</v>
      </c>
      <c r="K2743" s="3">
        <v>656.73869946935099</v>
      </c>
      <c r="L2743" s="3">
        <v>75</v>
      </c>
      <c r="M2743" s="3">
        <v>12</v>
      </c>
      <c r="N2743" s="3">
        <v>3</v>
      </c>
      <c r="O2743" s="3">
        <v>483</v>
      </c>
      <c r="P2743" s="3">
        <v>0</v>
      </c>
      <c r="Q2743" s="3">
        <v>15338.2935005581</v>
      </c>
      <c r="R2743" s="3">
        <v>3</v>
      </c>
      <c r="S2743" s="3">
        <v>0</v>
      </c>
      <c r="T2743" s="3">
        <v>0</v>
      </c>
      <c r="U2743" s="3">
        <v>10256.093848422301</v>
      </c>
      <c r="V2743" s="3">
        <v>1</v>
      </c>
    </row>
    <row r="2744" spans="1:22" ht="21.75" customHeight="1" x14ac:dyDescent="0.3">
      <c r="A2744" s="3" t="s">
        <v>2770</v>
      </c>
      <c r="B2744" s="3">
        <v>45</v>
      </c>
      <c r="C2744" s="3" t="s">
        <v>31</v>
      </c>
      <c r="D2744" s="3" t="s">
        <v>33</v>
      </c>
      <c r="E2744" s="3">
        <v>36985.717430850797</v>
      </c>
      <c r="F2744" s="3">
        <v>212</v>
      </c>
      <c r="G2744" s="3">
        <v>857.20349312353505</v>
      </c>
      <c r="H2744" s="3">
        <v>2</v>
      </c>
      <c r="I2744" s="3">
        <v>1165.6489346176099</v>
      </c>
      <c r="J2744" s="3">
        <v>4</v>
      </c>
      <c r="K2744" s="3">
        <v>870.47922064188106</v>
      </c>
      <c r="L2744" s="3">
        <v>1</v>
      </c>
      <c r="M2744" s="3">
        <v>11</v>
      </c>
      <c r="N2744" s="3">
        <v>6</v>
      </c>
      <c r="O2744" s="3">
        <v>867</v>
      </c>
      <c r="P2744" s="3">
        <v>3</v>
      </c>
      <c r="Q2744" s="3">
        <v>13173.4478455729</v>
      </c>
      <c r="R2744" s="3">
        <v>5</v>
      </c>
      <c r="S2744" s="3">
        <v>0</v>
      </c>
      <c r="T2744" s="3">
        <v>0</v>
      </c>
      <c r="U2744" s="3">
        <v>2205.2775986552301</v>
      </c>
      <c r="V2744" s="3">
        <v>1</v>
      </c>
    </row>
    <row r="2745" spans="1:22" ht="21.75" customHeight="1" x14ac:dyDescent="0.3">
      <c r="A2745" s="3" t="s">
        <v>2771</v>
      </c>
      <c r="B2745" s="3">
        <v>23</v>
      </c>
      <c r="C2745" s="3" t="s">
        <v>23</v>
      </c>
      <c r="D2745" s="3" t="s">
        <v>33</v>
      </c>
      <c r="E2745" s="3">
        <v>44310.679540848803</v>
      </c>
      <c r="F2745" s="3">
        <v>31</v>
      </c>
      <c r="G2745" s="3">
        <v>2746.3614059444499</v>
      </c>
      <c r="H2745" s="3">
        <v>3</v>
      </c>
      <c r="I2745" s="3">
        <v>461.22092500445598</v>
      </c>
      <c r="J2745" s="3">
        <v>2</v>
      </c>
      <c r="K2745" s="3">
        <v>516.93836978533398</v>
      </c>
      <c r="L2745" s="3">
        <v>27</v>
      </c>
      <c r="M2745" s="3">
        <v>11</v>
      </c>
      <c r="N2745" s="3">
        <v>0</v>
      </c>
      <c r="O2745" s="3">
        <v>864</v>
      </c>
      <c r="P2745" s="3">
        <v>4</v>
      </c>
      <c r="Q2745" s="3">
        <v>18585.7204286618</v>
      </c>
      <c r="R2745" s="3">
        <v>5</v>
      </c>
      <c r="S2745" s="3">
        <v>0</v>
      </c>
      <c r="T2745" s="3">
        <v>0</v>
      </c>
      <c r="U2745" s="3">
        <v>10722.825707525</v>
      </c>
      <c r="V2745" s="3">
        <v>1</v>
      </c>
    </row>
    <row r="2746" spans="1:22" ht="21.75" customHeight="1" x14ac:dyDescent="0.3">
      <c r="A2746" s="3" t="s">
        <v>2772</v>
      </c>
      <c r="B2746" s="3">
        <v>53</v>
      </c>
      <c r="C2746" s="3" t="s">
        <v>28</v>
      </c>
      <c r="D2746" s="3" t="s">
        <v>26</v>
      </c>
      <c r="E2746" s="3">
        <v>47072.402784011399</v>
      </c>
      <c r="F2746" s="3">
        <v>212</v>
      </c>
      <c r="G2746" s="3">
        <v>1750.7598106432899</v>
      </c>
      <c r="H2746" s="3">
        <v>6</v>
      </c>
      <c r="I2746" s="3">
        <v>1225.6445366850601</v>
      </c>
      <c r="J2746" s="3">
        <v>11</v>
      </c>
      <c r="K2746" s="3">
        <v>239.01981462362599</v>
      </c>
      <c r="L2746" s="3">
        <v>53</v>
      </c>
      <c r="M2746" s="3">
        <v>19</v>
      </c>
      <c r="N2746" s="3">
        <v>9</v>
      </c>
      <c r="O2746" s="3">
        <v>499</v>
      </c>
      <c r="P2746" s="3">
        <v>2</v>
      </c>
      <c r="Q2746" s="3">
        <v>22832.771211110899</v>
      </c>
      <c r="R2746" s="3">
        <v>0</v>
      </c>
      <c r="S2746" s="3">
        <v>0</v>
      </c>
      <c r="T2746" s="3">
        <v>0</v>
      </c>
      <c r="U2746" s="3">
        <v>2970.43855204072</v>
      </c>
      <c r="V2746" s="3">
        <v>1</v>
      </c>
    </row>
    <row r="2747" spans="1:22" ht="21.75" customHeight="1" x14ac:dyDescent="0.3">
      <c r="A2747" s="3" t="s">
        <v>2773</v>
      </c>
      <c r="B2747" s="3">
        <v>67</v>
      </c>
      <c r="C2747" s="3" t="s">
        <v>28</v>
      </c>
      <c r="D2747" s="3" t="s">
        <v>24</v>
      </c>
      <c r="E2747" s="3">
        <v>56094.495635954503</v>
      </c>
      <c r="F2747" s="3">
        <v>132</v>
      </c>
      <c r="G2747" s="3">
        <v>1137.14580635019</v>
      </c>
      <c r="H2747" s="3">
        <v>1</v>
      </c>
      <c r="I2747" s="3">
        <v>976.19498524226299</v>
      </c>
      <c r="J2747" s="3">
        <v>19</v>
      </c>
      <c r="K2747" s="3">
        <v>693.92428447699501</v>
      </c>
      <c r="L2747" s="3">
        <v>75</v>
      </c>
      <c r="M2747" s="3">
        <v>9</v>
      </c>
      <c r="N2747" s="3">
        <v>5</v>
      </c>
      <c r="O2747" s="3">
        <v>845</v>
      </c>
      <c r="P2747" s="3">
        <v>2</v>
      </c>
      <c r="Q2747" s="3">
        <v>12828.569557994701</v>
      </c>
      <c r="R2747" s="3">
        <v>3</v>
      </c>
      <c r="S2747" s="3">
        <v>0</v>
      </c>
      <c r="T2747" s="3">
        <v>0</v>
      </c>
      <c r="U2747" s="3">
        <v>9863.4438310270998</v>
      </c>
      <c r="V2747" s="3">
        <v>0</v>
      </c>
    </row>
    <row r="2748" spans="1:22" ht="21.75" customHeight="1" x14ac:dyDescent="0.3">
      <c r="A2748" s="3" t="s">
        <v>2774</v>
      </c>
      <c r="B2748" s="3">
        <v>37</v>
      </c>
      <c r="C2748" s="3" t="s">
        <v>28</v>
      </c>
      <c r="D2748" s="3" t="s">
        <v>33</v>
      </c>
      <c r="E2748" s="3">
        <v>10000</v>
      </c>
      <c r="F2748" s="3">
        <v>184</v>
      </c>
      <c r="G2748" s="3">
        <v>1087.1483852686699</v>
      </c>
      <c r="H2748" s="3">
        <v>6</v>
      </c>
      <c r="I2748" s="3">
        <v>435.68434743448898</v>
      </c>
      <c r="J2748" s="3">
        <v>43</v>
      </c>
      <c r="K2748" s="3">
        <v>566.25322641507</v>
      </c>
      <c r="L2748" s="3">
        <v>57</v>
      </c>
      <c r="M2748" s="3">
        <v>1</v>
      </c>
      <c r="N2748" s="3">
        <v>0</v>
      </c>
      <c r="O2748" s="3">
        <v>345</v>
      </c>
      <c r="P2748" s="3">
        <v>0</v>
      </c>
      <c r="Q2748" s="3">
        <v>13843.055470466201</v>
      </c>
      <c r="R2748" s="3">
        <v>5</v>
      </c>
      <c r="S2748" s="3">
        <v>1</v>
      </c>
      <c r="T2748" s="3">
        <v>0</v>
      </c>
      <c r="U2748" s="3">
        <v>10514.495405941099</v>
      </c>
      <c r="V2748" s="3">
        <v>1</v>
      </c>
    </row>
    <row r="2749" spans="1:22" ht="21.75" customHeight="1" x14ac:dyDescent="0.3">
      <c r="A2749" s="3" t="s">
        <v>2775</v>
      </c>
      <c r="B2749" s="3">
        <v>59</v>
      </c>
      <c r="C2749" s="3" t="s">
        <v>23</v>
      </c>
      <c r="D2749" s="3" t="s">
        <v>24</v>
      </c>
      <c r="E2749" s="3">
        <v>58244.279926817399</v>
      </c>
      <c r="F2749" s="3">
        <v>4</v>
      </c>
      <c r="G2749" s="3">
        <v>943.86466359280701</v>
      </c>
      <c r="H2749" s="3">
        <v>4</v>
      </c>
      <c r="I2749" s="3">
        <v>957.09779096952695</v>
      </c>
      <c r="J2749" s="3">
        <v>19</v>
      </c>
      <c r="K2749" s="3">
        <v>250.625937368736</v>
      </c>
      <c r="L2749" s="3">
        <v>46</v>
      </c>
      <c r="M2749" s="3">
        <v>14</v>
      </c>
      <c r="N2749" s="3">
        <v>7</v>
      </c>
      <c r="O2749" s="3">
        <v>639</v>
      </c>
      <c r="P2749" s="3">
        <v>5</v>
      </c>
      <c r="Q2749" s="3">
        <v>10303.000177345801</v>
      </c>
      <c r="R2749" s="3">
        <v>1</v>
      </c>
      <c r="S2749" s="3">
        <v>0</v>
      </c>
      <c r="T2749" s="3">
        <v>0</v>
      </c>
      <c r="U2749" s="3">
        <v>12811.785666067901</v>
      </c>
      <c r="V2749" s="3">
        <v>0</v>
      </c>
    </row>
    <row r="2750" spans="1:22" ht="21.75" customHeight="1" x14ac:dyDescent="0.3">
      <c r="A2750" s="3" t="s">
        <v>2776</v>
      </c>
      <c r="B2750" s="3">
        <v>54</v>
      </c>
      <c r="C2750" s="3" t="s">
        <v>28</v>
      </c>
      <c r="D2750" s="3" t="s">
        <v>24</v>
      </c>
      <c r="E2750" s="3">
        <v>48155.373983436599</v>
      </c>
      <c r="F2750" s="3">
        <v>5</v>
      </c>
      <c r="G2750" s="3">
        <v>2064.67417682017</v>
      </c>
      <c r="H2750" s="3">
        <v>7</v>
      </c>
      <c r="I2750" s="3">
        <v>441.96124029617602</v>
      </c>
      <c r="J2750" s="3">
        <v>38</v>
      </c>
      <c r="K2750" s="3">
        <v>518.87789368899598</v>
      </c>
      <c r="L2750" s="3">
        <v>60</v>
      </c>
      <c r="M2750" s="3">
        <v>18</v>
      </c>
      <c r="N2750" s="3">
        <v>3</v>
      </c>
      <c r="O2750" s="3">
        <v>861</v>
      </c>
      <c r="P2750" s="3">
        <v>3</v>
      </c>
      <c r="Q2750" s="3">
        <v>13022.974737197799</v>
      </c>
      <c r="R2750" s="3">
        <v>2</v>
      </c>
      <c r="S2750" s="3">
        <v>0</v>
      </c>
      <c r="T2750" s="3">
        <v>0</v>
      </c>
      <c r="U2750" s="3">
        <v>6556.4795509219903</v>
      </c>
      <c r="V2750" s="3">
        <v>0</v>
      </c>
    </row>
    <row r="2751" spans="1:22" ht="21.75" customHeight="1" x14ac:dyDescent="0.3">
      <c r="A2751" s="3" t="s">
        <v>2777</v>
      </c>
      <c r="B2751" s="3">
        <v>60</v>
      </c>
      <c r="C2751" s="3" t="s">
        <v>23</v>
      </c>
      <c r="D2751" s="3" t="s">
        <v>26</v>
      </c>
      <c r="E2751" s="3">
        <v>55143.322902978703</v>
      </c>
      <c r="F2751" s="3">
        <v>223</v>
      </c>
      <c r="G2751" s="3">
        <v>2159.8448186553201</v>
      </c>
      <c r="H2751" s="3">
        <v>7</v>
      </c>
      <c r="I2751" s="3">
        <v>1362.2604287925201</v>
      </c>
      <c r="J2751" s="3">
        <v>38</v>
      </c>
      <c r="K2751" s="3">
        <v>669.00011690087899</v>
      </c>
      <c r="L2751" s="3">
        <v>39</v>
      </c>
      <c r="M2751" s="3">
        <v>3</v>
      </c>
      <c r="N2751" s="3">
        <v>7</v>
      </c>
      <c r="O2751" s="3">
        <v>795</v>
      </c>
      <c r="P2751" s="3">
        <v>1</v>
      </c>
      <c r="Q2751" s="3">
        <v>7768.9904471544396</v>
      </c>
      <c r="R2751" s="3">
        <v>3</v>
      </c>
      <c r="S2751" s="3">
        <v>0</v>
      </c>
      <c r="T2751" s="3">
        <v>0</v>
      </c>
      <c r="U2751" s="3">
        <v>500</v>
      </c>
      <c r="V2751" s="3">
        <v>0</v>
      </c>
    </row>
    <row r="2752" spans="1:22" ht="21.75" customHeight="1" x14ac:dyDescent="0.3">
      <c r="A2752" s="3" t="s">
        <v>2778</v>
      </c>
      <c r="B2752" s="3">
        <v>48</v>
      </c>
      <c r="C2752" s="3" t="s">
        <v>31</v>
      </c>
      <c r="D2752" s="3" t="s">
        <v>33</v>
      </c>
      <c r="E2752" s="3">
        <v>59044.789825197797</v>
      </c>
      <c r="F2752" s="3">
        <v>186</v>
      </c>
      <c r="G2752" s="3">
        <v>968.90282673900697</v>
      </c>
      <c r="H2752" s="3">
        <v>4</v>
      </c>
      <c r="I2752" s="3">
        <v>1084.82536072273</v>
      </c>
      <c r="J2752" s="3">
        <v>0</v>
      </c>
      <c r="K2752" s="3">
        <v>288.66667991606602</v>
      </c>
      <c r="L2752" s="3">
        <v>17</v>
      </c>
      <c r="M2752" s="3">
        <v>13</v>
      </c>
      <c r="N2752" s="3">
        <v>7</v>
      </c>
      <c r="O2752" s="3">
        <v>822</v>
      </c>
      <c r="P2752" s="3">
        <v>5</v>
      </c>
      <c r="Q2752" s="3">
        <v>1885.03165197618</v>
      </c>
      <c r="R2752" s="3">
        <v>5</v>
      </c>
      <c r="S2752" s="3">
        <v>0</v>
      </c>
      <c r="T2752" s="3">
        <v>0</v>
      </c>
      <c r="U2752" s="3">
        <v>7287.0782582027095</v>
      </c>
      <c r="V2752" s="3">
        <v>1</v>
      </c>
    </row>
    <row r="2753" spans="1:22" ht="21.75" customHeight="1" x14ac:dyDescent="0.3">
      <c r="A2753" s="3" t="s">
        <v>2779</v>
      </c>
      <c r="B2753" s="3">
        <v>48</v>
      </c>
      <c r="C2753" s="3" t="s">
        <v>31</v>
      </c>
      <c r="D2753" s="3" t="s">
        <v>33</v>
      </c>
      <c r="E2753" s="3">
        <v>57088.559083842803</v>
      </c>
      <c r="F2753" s="3">
        <v>74</v>
      </c>
      <c r="G2753" s="3">
        <v>2675.4138520298602</v>
      </c>
      <c r="H2753" s="3">
        <v>9</v>
      </c>
      <c r="I2753" s="3">
        <v>775.098003233138</v>
      </c>
      <c r="J2753" s="3">
        <v>43</v>
      </c>
      <c r="K2753" s="3">
        <v>358.917140094437</v>
      </c>
      <c r="L2753" s="3">
        <v>13</v>
      </c>
      <c r="M2753" s="3">
        <v>0</v>
      </c>
      <c r="N2753" s="3">
        <v>1</v>
      </c>
      <c r="O2753" s="3">
        <v>530</v>
      </c>
      <c r="P2753" s="3">
        <v>1</v>
      </c>
      <c r="Q2753" s="3">
        <v>16792.700221540999</v>
      </c>
      <c r="R2753" s="3">
        <v>5</v>
      </c>
      <c r="S2753" s="3">
        <v>0</v>
      </c>
      <c r="T2753" s="3">
        <v>0</v>
      </c>
      <c r="U2753" s="3">
        <v>11269.502149176</v>
      </c>
      <c r="V2753" s="3">
        <v>1</v>
      </c>
    </row>
    <row r="2754" spans="1:22" ht="21.75" customHeight="1" x14ac:dyDescent="0.3">
      <c r="A2754" s="3" t="s">
        <v>2780</v>
      </c>
      <c r="B2754" s="3">
        <v>57</v>
      </c>
      <c r="C2754" s="3" t="s">
        <v>28</v>
      </c>
      <c r="D2754" s="3" t="s">
        <v>24</v>
      </c>
      <c r="E2754" s="3">
        <v>13867.504659337101</v>
      </c>
      <c r="F2754" s="3">
        <v>13</v>
      </c>
      <c r="G2754" s="3">
        <v>1190.43716350045</v>
      </c>
      <c r="H2754" s="3">
        <v>7</v>
      </c>
      <c r="I2754" s="3">
        <v>1242.6812663760099</v>
      </c>
      <c r="J2754" s="3">
        <v>2</v>
      </c>
      <c r="K2754" s="3">
        <v>518.93831499443604</v>
      </c>
      <c r="L2754" s="3">
        <v>24</v>
      </c>
      <c r="M2754" s="3">
        <v>0</v>
      </c>
      <c r="N2754" s="3">
        <v>5</v>
      </c>
      <c r="O2754" s="3">
        <v>385</v>
      </c>
      <c r="P2754" s="3">
        <v>0</v>
      </c>
      <c r="Q2754" s="3">
        <v>16184.776898652901</v>
      </c>
      <c r="R2754" s="3">
        <v>2</v>
      </c>
      <c r="S2754" s="3">
        <v>0</v>
      </c>
      <c r="T2754" s="3">
        <v>0</v>
      </c>
      <c r="U2754" s="3">
        <v>8525.0116077983803</v>
      </c>
      <c r="V2754" s="3">
        <v>1</v>
      </c>
    </row>
    <row r="2755" spans="1:22" ht="21.75" customHeight="1" x14ac:dyDescent="0.3">
      <c r="A2755" s="3" t="s">
        <v>2781</v>
      </c>
      <c r="B2755" s="3">
        <v>61</v>
      </c>
      <c r="C2755" s="3" t="s">
        <v>23</v>
      </c>
      <c r="D2755" s="3" t="s">
        <v>24</v>
      </c>
      <c r="E2755" s="3">
        <v>30901.809221815602</v>
      </c>
      <c r="F2755" s="3">
        <v>206</v>
      </c>
      <c r="G2755" s="3">
        <v>862.47078103061006</v>
      </c>
      <c r="H2755" s="3">
        <v>11</v>
      </c>
      <c r="I2755" s="3">
        <v>246.30432435376201</v>
      </c>
      <c r="J2755" s="3">
        <v>46</v>
      </c>
      <c r="K2755" s="3">
        <v>427.30921496016498</v>
      </c>
      <c r="L2755" s="3">
        <v>9</v>
      </c>
      <c r="M2755" s="3">
        <v>17</v>
      </c>
      <c r="N2755" s="3">
        <v>9</v>
      </c>
      <c r="O2755" s="3">
        <v>445</v>
      </c>
      <c r="P2755" s="3">
        <v>1</v>
      </c>
      <c r="Q2755" s="3">
        <v>12420.7463523073</v>
      </c>
      <c r="R2755" s="3">
        <v>0</v>
      </c>
      <c r="S2755" s="3">
        <v>0</v>
      </c>
      <c r="T2755" s="3">
        <v>0</v>
      </c>
      <c r="U2755" s="3">
        <v>8143.2174377241499</v>
      </c>
      <c r="V2755" s="3">
        <v>1</v>
      </c>
    </row>
    <row r="2756" spans="1:22" ht="21.75" customHeight="1" x14ac:dyDescent="0.3">
      <c r="A2756" s="3" t="s">
        <v>2782</v>
      </c>
      <c r="B2756" s="3">
        <v>40</v>
      </c>
      <c r="C2756" s="3" t="s">
        <v>31</v>
      </c>
      <c r="D2756" s="3" t="s">
        <v>26</v>
      </c>
      <c r="E2756" s="3">
        <v>55990.6868178691</v>
      </c>
      <c r="F2756" s="3">
        <v>162</v>
      </c>
      <c r="G2756" s="3">
        <v>1881.7916984849101</v>
      </c>
      <c r="H2756" s="3">
        <v>8</v>
      </c>
      <c r="I2756" s="3">
        <v>537.73054495798601</v>
      </c>
      <c r="J2756" s="3">
        <v>8</v>
      </c>
      <c r="K2756" s="3">
        <v>113.12882772276799</v>
      </c>
      <c r="L2756" s="3">
        <v>47</v>
      </c>
      <c r="M2756" s="3">
        <v>14</v>
      </c>
      <c r="N2756" s="3">
        <v>3</v>
      </c>
      <c r="O2756" s="3">
        <v>617</v>
      </c>
      <c r="P2756" s="3">
        <v>4</v>
      </c>
      <c r="Q2756" s="3">
        <v>12758.312381515099</v>
      </c>
      <c r="R2756" s="3">
        <v>5</v>
      </c>
      <c r="S2756" s="3">
        <v>0</v>
      </c>
      <c r="T2756" s="3">
        <v>0</v>
      </c>
      <c r="U2756" s="3">
        <v>6614.2015523961099</v>
      </c>
      <c r="V2756" s="3">
        <v>1</v>
      </c>
    </row>
    <row r="2757" spans="1:22" ht="21.75" customHeight="1" x14ac:dyDescent="0.3">
      <c r="A2757" s="3" t="s">
        <v>2783</v>
      </c>
      <c r="B2757" s="3">
        <v>61</v>
      </c>
      <c r="C2757" s="3" t="s">
        <v>23</v>
      </c>
      <c r="D2757" s="3" t="s">
        <v>24</v>
      </c>
      <c r="E2757" s="3">
        <v>53594.531539257201</v>
      </c>
      <c r="F2757" s="3">
        <v>6</v>
      </c>
      <c r="G2757" s="3">
        <v>540.31113981156898</v>
      </c>
      <c r="H2757" s="3">
        <v>6</v>
      </c>
      <c r="I2757" s="3">
        <v>711.65309739087002</v>
      </c>
      <c r="J2757" s="3">
        <v>19</v>
      </c>
      <c r="K2757" s="3">
        <v>1086.24962714505</v>
      </c>
      <c r="L2757" s="3">
        <v>47</v>
      </c>
      <c r="M2757" s="3">
        <v>10</v>
      </c>
      <c r="N2757" s="3">
        <v>2</v>
      </c>
      <c r="O2757" s="3">
        <v>834</v>
      </c>
      <c r="P2757" s="3">
        <v>5</v>
      </c>
      <c r="Q2757" s="3">
        <v>7822.1754741914401</v>
      </c>
      <c r="R2757" s="3">
        <v>7</v>
      </c>
      <c r="S2757" s="3">
        <v>0</v>
      </c>
      <c r="T2757" s="3">
        <v>0</v>
      </c>
      <c r="U2757" s="3">
        <v>11847.690896866899</v>
      </c>
      <c r="V2757" s="3">
        <v>1</v>
      </c>
    </row>
    <row r="2758" spans="1:22" ht="21.75" customHeight="1" x14ac:dyDescent="0.3">
      <c r="A2758" s="3" t="s">
        <v>2784</v>
      </c>
      <c r="B2758" s="3">
        <v>32</v>
      </c>
      <c r="C2758" s="3" t="s">
        <v>23</v>
      </c>
      <c r="D2758" s="3" t="s">
        <v>26</v>
      </c>
      <c r="E2758" s="3">
        <v>35788.033660706198</v>
      </c>
      <c r="F2758" s="3">
        <v>139</v>
      </c>
      <c r="G2758" s="3">
        <v>407.91458023598199</v>
      </c>
      <c r="H2758" s="3">
        <v>5</v>
      </c>
      <c r="I2758" s="3">
        <v>1582.4896384989299</v>
      </c>
      <c r="J2758" s="3">
        <v>8</v>
      </c>
      <c r="K2758" s="3">
        <v>349.38005180828202</v>
      </c>
      <c r="L2758" s="3">
        <v>60</v>
      </c>
      <c r="M2758" s="3">
        <v>17</v>
      </c>
      <c r="N2758" s="3">
        <v>8</v>
      </c>
      <c r="O2758" s="3">
        <v>659</v>
      </c>
      <c r="P2758" s="3">
        <v>0</v>
      </c>
      <c r="Q2758" s="3">
        <v>19217.144065688</v>
      </c>
      <c r="R2758" s="3">
        <v>6</v>
      </c>
      <c r="S2758" s="3">
        <v>0</v>
      </c>
      <c r="T2758" s="3">
        <v>0</v>
      </c>
      <c r="U2758" s="3">
        <v>15044.9495633553</v>
      </c>
      <c r="V2758" s="3">
        <v>1</v>
      </c>
    </row>
    <row r="2759" spans="1:22" ht="21.75" customHeight="1" x14ac:dyDescent="0.3">
      <c r="A2759" s="3" t="s">
        <v>2785</v>
      </c>
      <c r="B2759" s="3">
        <v>68</v>
      </c>
      <c r="C2759" s="3" t="s">
        <v>31</v>
      </c>
      <c r="D2759" s="3" t="s">
        <v>33</v>
      </c>
      <c r="E2759" s="3">
        <v>63277.505601077901</v>
      </c>
      <c r="F2759" s="3">
        <v>90</v>
      </c>
      <c r="G2759" s="3">
        <v>737.40518263744605</v>
      </c>
      <c r="H2759" s="3">
        <v>6</v>
      </c>
      <c r="I2759" s="3">
        <v>425.33098469430797</v>
      </c>
      <c r="J2759" s="3">
        <v>30</v>
      </c>
      <c r="K2759" s="3">
        <v>324.86821431486499</v>
      </c>
      <c r="L2759" s="3">
        <v>52</v>
      </c>
      <c r="M2759" s="3">
        <v>9</v>
      </c>
      <c r="N2759" s="3">
        <v>9</v>
      </c>
      <c r="O2759" s="3">
        <v>480</v>
      </c>
      <c r="P2759" s="3">
        <v>5</v>
      </c>
      <c r="Q2759" s="3">
        <v>4710.9054157456803</v>
      </c>
      <c r="R2759" s="3">
        <v>7</v>
      </c>
      <c r="S2759" s="3">
        <v>0</v>
      </c>
      <c r="T2759" s="3">
        <v>0</v>
      </c>
      <c r="U2759" s="3">
        <v>7595.7899783966996</v>
      </c>
      <c r="V2759" s="3">
        <v>1</v>
      </c>
    </row>
    <row r="2760" spans="1:22" ht="21.75" customHeight="1" x14ac:dyDescent="0.3">
      <c r="A2760" s="3" t="s">
        <v>2786</v>
      </c>
      <c r="B2760" s="3">
        <v>60</v>
      </c>
      <c r="C2760" s="3" t="s">
        <v>23</v>
      </c>
      <c r="D2760" s="3" t="s">
        <v>26</v>
      </c>
      <c r="E2760" s="3">
        <v>45384.3469556856</v>
      </c>
      <c r="F2760" s="3">
        <v>115</v>
      </c>
      <c r="G2760" s="3">
        <v>871.79405143015094</v>
      </c>
      <c r="H2760" s="3">
        <v>6</v>
      </c>
      <c r="I2760" s="3">
        <v>202.44292039076399</v>
      </c>
      <c r="J2760" s="3">
        <v>45</v>
      </c>
      <c r="K2760" s="3">
        <v>405.59201159451902</v>
      </c>
      <c r="L2760" s="3">
        <v>8</v>
      </c>
      <c r="M2760" s="3">
        <v>3</v>
      </c>
      <c r="N2760" s="3">
        <v>8</v>
      </c>
      <c r="O2760" s="3">
        <v>873</v>
      </c>
      <c r="P2760" s="3">
        <v>3</v>
      </c>
      <c r="Q2760" s="3">
        <v>20452.6461360617</v>
      </c>
      <c r="R2760" s="3">
        <v>7</v>
      </c>
      <c r="S2760" s="3">
        <v>0</v>
      </c>
      <c r="T2760" s="3">
        <v>0</v>
      </c>
      <c r="U2760" s="3">
        <v>11893.6439971704</v>
      </c>
      <c r="V2760" s="3">
        <v>1</v>
      </c>
    </row>
    <row r="2761" spans="1:22" ht="21.75" customHeight="1" x14ac:dyDescent="0.3">
      <c r="A2761" s="3" t="s">
        <v>2787</v>
      </c>
      <c r="B2761" s="3">
        <v>36</v>
      </c>
      <c r="C2761" s="3" t="s">
        <v>31</v>
      </c>
      <c r="D2761" s="3" t="s">
        <v>24</v>
      </c>
      <c r="E2761" s="3">
        <v>65943.0743698734</v>
      </c>
      <c r="F2761" s="3">
        <v>186</v>
      </c>
      <c r="G2761" s="3">
        <v>2099.6000807288701</v>
      </c>
      <c r="H2761" s="3">
        <v>2</v>
      </c>
      <c r="I2761" s="3">
        <v>294.46506992560501</v>
      </c>
      <c r="J2761" s="3">
        <v>27</v>
      </c>
      <c r="K2761" s="3">
        <v>472.04421475800501</v>
      </c>
      <c r="L2761" s="3">
        <v>10</v>
      </c>
      <c r="M2761" s="3">
        <v>13</v>
      </c>
      <c r="N2761" s="3">
        <v>1</v>
      </c>
      <c r="O2761" s="3">
        <v>373</v>
      </c>
      <c r="P2761" s="3">
        <v>1</v>
      </c>
      <c r="Q2761" s="3">
        <v>15504.172223031899</v>
      </c>
      <c r="R2761" s="3">
        <v>7</v>
      </c>
      <c r="S2761" s="3">
        <v>0</v>
      </c>
      <c r="T2761" s="3">
        <v>0</v>
      </c>
      <c r="U2761" s="3">
        <v>12630.469437060199</v>
      </c>
      <c r="V2761" s="3">
        <v>1</v>
      </c>
    </row>
    <row r="2762" spans="1:22" ht="21.75" customHeight="1" x14ac:dyDescent="0.3">
      <c r="A2762" s="3" t="s">
        <v>2788</v>
      </c>
      <c r="B2762" s="3">
        <v>28</v>
      </c>
      <c r="C2762" s="3" t="s">
        <v>31</v>
      </c>
      <c r="D2762" s="3" t="s">
        <v>33</v>
      </c>
      <c r="E2762" s="3">
        <v>71780.383606023403</v>
      </c>
      <c r="F2762" s="3">
        <v>18</v>
      </c>
      <c r="G2762" s="3">
        <v>463.01383765500998</v>
      </c>
      <c r="H2762" s="3">
        <v>5</v>
      </c>
      <c r="I2762" s="3">
        <v>1117.1755542219601</v>
      </c>
      <c r="J2762" s="3">
        <v>34</v>
      </c>
      <c r="K2762" s="3">
        <v>577.64826978427698</v>
      </c>
      <c r="L2762" s="3">
        <v>26</v>
      </c>
      <c r="M2762" s="3">
        <v>17</v>
      </c>
      <c r="N2762" s="3">
        <v>4</v>
      </c>
      <c r="O2762" s="3">
        <v>828</v>
      </c>
      <c r="P2762" s="3">
        <v>4</v>
      </c>
      <c r="Q2762" s="3">
        <v>13752.3622803202</v>
      </c>
      <c r="R2762" s="3">
        <v>2</v>
      </c>
      <c r="S2762" s="3">
        <v>0</v>
      </c>
      <c r="T2762" s="3">
        <v>0</v>
      </c>
      <c r="U2762" s="3">
        <v>4759.3382765315</v>
      </c>
      <c r="V2762" s="3">
        <v>0</v>
      </c>
    </row>
    <row r="2763" spans="1:22" ht="21.75" customHeight="1" x14ac:dyDescent="0.3">
      <c r="A2763" s="3" t="s">
        <v>2789</v>
      </c>
      <c r="B2763" s="3">
        <v>60</v>
      </c>
      <c r="C2763" s="3" t="s">
        <v>31</v>
      </c>
      <c r="D2763" s="3" t="s">
        <v>26</v>
      </c>
      <c r="E2763" s="3">
        <v>55009.436928137198</v>
      </c>
      <c r="F2763" s="3">
        <v>211</v>
      </c>
      <c r="G2763" s="3">
        <v>1795.0290343659201</v>
      </c>
      <c r="H2763" s="3">
        <v>5</v>
      </c>
      <c r="I2763" s="3">
        <v>592.03270531140004</v>
      </c>
      <c r="J2763" s="3">
        <v>39</v>
      </c>
      <c r="K2763" s="3">
        <v>230.01179930427301</v>
      </c>
      <c r="L2763" s="3">
        <v>58</v>
      </c>
      <c r="M2763" s="3">
        <v>0</v>
      </c>
      <c r="N2763" s="3">
        <v>9</v>
      </c>
      <c r="O2763" s="3">
        <v>554</v>
      </c>
      <c r="P2763" s="3">
        <v>5</v>
      </c>
      <c r="Q2763" s="3">
        <v>14107.024937673399</v>
      </c>
      <c r="R2763" s="3">
        <v>3</v>
      </c>
      <c r="S2763" s="3">
        <v>0</v>
      </c>
      <c r="T2763" s="3">
        <v>0</v>
      </c>
      <c r="U2763" s="3">
        <v>4383.2969035182996</v>
      </c>
      <c r="V2763" s="3">
        <v>1</v>
      </c>
    </row>
    <row r="2764" spans="1:22" ht="21.75" customHeight="1" x14ac:dyDescent="0.3">
      <c r="A2764" s="3" t="s">
        <v>2790</v>
      </c>
      <c r="B2764" s="3">
        <v>20</v>
      </c>
      <c r="C2764" s="3" t="s">
        <v>23</v>
      </c>
      <c r="D2764" s="3" t="s">
        <v>33</v>
      </c>
      <c r="E2764" s="3">
        <v>59999.944672985999</v>
      </c>
      <c r="F2764" s="3">
        <v>88</v>
      </c>
      <c r="G2764" s="3">
        <v>2173.23190903253</v>
      </c>
      <c r="H2764" s="3">
        <v>10</v>
      </c>
      <c r="I2764" s="3">
        <v>744.319667470985</v>
      </c>
      <c r="J2764" s="3">
        <v>37</v>
      </c>
      <c r="K2764" s="3">
        <v>811.60848715275597</v>
      </c>
      <c r="L2764" s="3">
        <v>57</v>
      </c>
      <c r="M2764" s="3">
        <v>6</v>
      </c>
      <c r="N2764" s="3">
        <v>9</v>
      </c>
      <c r="O2764" s="3">
        <v>664</v>
      </c>
      <c r="P2764" s="3">
        <v>5</v>
      </c>
      <c r="Q2764" s="3">
        <v>18080.789582507401</v>
      </c>
      <c r="R2764" s="3">
        <v>5</v>
      </c>
      <c r="S2764" s="3">
        <v>0</v>
      </c>
      <c r="T2764" s="3">
        <v>0</v>
      </c>
      <c r="U2764" s="3">
        <v>13246.3855156594</v>
      </c>
      <c r="V2764" s="3">
        <v>1</v>
      </c>
    </row>
    <row r="2765" spans="1:22" ht="21.75" customHeight="1" x14ac:dyDescent="0.3">
      <c r="A2765" s="3" t="s">
        <v>2791</v>
      </c>
      <c r="B2765" s="3">
        <v>21</v>
      </c>
      <c r="C2765" s="3" t="s">
        <v>31</v>
      </c>
      <c r="D2765" s="3" t="s">
        <v>26</v>
      </c>
      <c r="E2765" s="3">
        <v>39047.718534219297</v>
      </c>
      <c r="F2765" s="3">
        <v>201</v>
      </c>
      <c r="G2765" s="3">
        <v>2655.7509742101302</v>
      </c>
      <c r="H2765" s="3">
        <v>8</v>
      </c>
      <c r="I2765" s="3">
        <v>1066.99142458607</v>
      </c>
      <c r="J2765" s="3">
        <v>43</v>
      </c>
      <c r="K2765" s="3">
        <v>141.53410695623299</v>
      </c>
      <c r="L2765" s="3">
        <v>12</v>
      </c>
      <c r="M2765" s="3">
        <v>3</v>
      </c>
      <c r="N2765" s="3">
        <v>6</v>
      </c>
      <c r="O2765" s="3">
        <v>563</v>
      </c>
      <c r="P2765" s="3">
        <v>1</v>
      </c>
      <c r="Q2765" s="3">
        <v>8629.1095416503504</v>
      </c>
      <c r="R2765" s="3">
        <v>6</v>
      </c>
      <c r="S2765" s="3">
        <v>0</v>
      </c>
      <c r="T2765" s="3">
        <v>0</v>
      </c>
      <c r="U2765" s="3">
        <v>4978.7531927105101</v>
      </c>
      <c r="V2765" s="3">
        <v>1</v>
      </c>
    </row>
    <row r="2766" spans="1:22" ht="21.75" customHeight="1" x14ac:dyDescent="0.3">
      <c r="A2766" s="3" t="s">
        <v>2792</v>
      </c>
      <c r="B2766" s="3">
        <v>67</v>
      </c>
      <c r="C2766" s="3" t="s">
        <v>23</v>
      </c>
      <c r="D2766" s="3" t="s">
        <v>24</v>
      </c>
      <c r="E2766" s="3">
        <v>66059.777710579699</v>
      </c>
      <c r="F2766" s="3">
        <v>12</v>
      </c>
      <c r="G2766" s="3">
        <v>1106.5089673262701</v>
      </c>
      <c r="H2766" s="3">
        <v>0</v>
      </c>
      <c r="I2766" s="3">
        <v>744.67038021473104</v>
      </c>
      <c r="J2766" s="3">
        <v>1</v>
      </c>
      <c r="K2766" s="3">
        <v>385.81139897668999</v>
      </c>
      <c r="L2766" s="3">
        <v>64</v>
      </c>
      <c r="M2766" s="3">
        <v>3</v>
      </c>
      <c r="N2766" s="3">
        <v>8</v>
      </c>
      <c r="O2766" s="3">
        <v>484</v>
      </c>
      <c r="P2766" s="3">
        <v>0</v>
      </c>
      <c r="Q2766" s="3">
        <v>16715.1386071827</v>
      </c>
      <c r="R2766" s="3">
        <v>5</v>
      </c>
      <c r="S2766" s="3">
        <v>0</v>
      </c>
      <c r="T2766" s="3">
        <v>0</v>
      </c>
      <c r="U2766" s="3">
        <v>7114.3974842123798</v>
      </c>
      <c r="V2766" s="3">
        <v>1</v>
      </c>
    </row>
    <row r="2767" spans="1:22" ht="21.75" customHeight="1" x14ac:dyDescent="0.3">
      <c r="A2767" s="3" t="s">
        <v>2793</v>
      </c>
      <c r="B2767" s="3">
        <v>48</v>
      </c>
      <c r="C2767" s="3" t="s">
        <v>31</v>
      </c>
      <c r="D2767" s="3" t="s">
        <v>24</v>
      </c>
      <c r="E2767" s="3">
        <v>53926.238654258101</v>
      </c>
      <c r="F2767" s="3">
        <v>223</v>
      </c>
      <c r="G2767" s="3">
        <v>1169.8760633556601</v>
      </c>
      <c r="H2767" s="3">
        <v>6</v>
      </c>
      <c r="I2767" s="3">
        <v>871.45131157781896</v>
      </c>
      <c r="J2767" s="3">
        <v>2</v>
      </c>
      <c r="K2767" s="3">
        <v>688.37970206058105</v>
      </c>
      <c r="L2767" s="3">
        <v>10</v>
      </c>
      <c r="M2767" s="3">
        <v>17</v>
      </c>
      <c r="N2767" s="3">
        <v>7</v>
      </c>
      <c r="O2767" s="3">
        <v>731</v>
      </c>
      <c r="P2767" s="3">
        <v>0</v>
      </c>
      <c r="Q2767" s="3">
        <v>9604.6469260907506</v>
      </c>
      <c r="R2767" s="3">
        <v>0</v>
      </c>
      <c r="S2767" s="3">
        <v>0</v>
      </c>
      <c r="T2767" s="3">
        <v>0</v>
      </c>
      <c r="U2767" s="3">
        <v>10043.897268097</v>
      </c>
      <c r="V2767" s="3">
        <v>0</v>
      </c>
    </row>
    <row r="2768" spans="1:22" ht="21.75" customHeight="1" x14ac:dyDescent="0.3">
      <c r="A2768" s="3" t="s">
        <v>2794</v>
      </c>
      <c r="B2768" s="3">
        <v>52</v>
      </c>
      <c r="C2768" s="3" t="s">
        <v>31</v>
      </c>
      <c r="D2768" s="3" t="s">
        <v>33</v>
      </c>
      <c r="E2768" s="3">
        <v>44695.2013008047</v>
      </c>
      <c r="F2768" s="3">
        <v>166</v>
      </c>
      <c r="G2768" s="3">
        <v>3129.15886637016</v>
      </c>
      <c r="H2768" s="3">
        <v>0</v>
      </c>
      <c r="I2768" s="3">
        <v>987.32530166339302</v>
      </c>
      <c r="J2768" s="3">
        <v>13</v>
      </c>
      <c r="K2768" s="3">
        <v>672.938833025078</v>
      </c>
      <c r="L2768" s="3">
        <v>56</v>
      </c>
      <c r="M2768" s="3">
        <v>8</v>
      </c>
      <c r="N2768" s="3">
        <v>9</v>
      </c>
      <c r="O2768" s="3">
        <v>787</v>
      </c>
      <c r="P2768" s="3">
        <v>1</v>
      </c>
      <c r="Q2768" s="3">
        <v>14790.6205112689</v>
      </c>
      <c r="R2768" s="3">
        <v>5</v>
      </c>
      <c r="S2768" s="3">
        <v>0</v>
      </c>
      <c r="T2768" s="3">
        <v>0</v>
      </c>
      <c r="U2768" s="3">
        <v>4140.9804632107298</v>
      </c>
      <c r="V2768" s="3">
        <v>1</v>
      </c>
    </row>
    <row r="2769" spans="1:22" ht="21.75" customHeight="1" x14ac:dyDescent="0.3">
      <c r="A2769" s="3" t="s">
        <v>2795</v>
      </c>
      <c r="B2769" s="3">
        <v>29</v>
      </c>
      <c r="C2769" s="3" t="s">
        <v>28</v>
      </c>
      <c r="D2769" s="3" t="s">
        <v>33</v>
      </c>
      <c r="E2769" s="3">
        <v>28061.270002082201</v>
      </c>
      <c r="F2769" s="3">
        <v>26</v>
      </c>
      <c r="G2769" s="3">
        <v>2582.5190731738699</v>
      </c>
      <c r="H2769" s="3">
        <v>9</v>
      </c>
      <c r="I2769" s="3">
        <v>649.26326281392505</v>
      </c>
      <c r="J2769" s="3">
        <v>16</v>
      </c>
      <c r="K2769" s="3">
        <v>0</v>
      </c>
      <c r="L2769" s="3">
        <v>66</v>
      </c>
      <c r="M2769" s="3">
        <v>1</v>
      </c>
      <c r="N2769" s="3">
        <v>3</v>
      </c>
      <c r="O2769" s="3">
        <v>405</v>
      </c>
      <c r="P2769" s="3">
        <v>5</v>
      </c>
      <c r="Q2769" s="3">
        <v>2556.4165742011301</v>
      </c>
      <c r="R2769" s="3">
        <v>3</v>
      </c>
      <c r="S2769" s="3">
        <v>0</v>
      </c>
      <c r="T2769" s="3">
        <v>0</v>
      </c>
      <c r="U2769" s="3">
        <v>7567.5120241111399</v>
      </c>
      <c r="V2769" s="3">
        <v>1</v>
      </c>
    </row>
    <row r="2770" spans="1:22" ht="21.75" customHeight="1" x14ac:dyDescent="0.3">
      <c r="A2770" s="3" t="s">
        <v>2796</v>
      </c>
      <c r="B2770" s="3">
        <v>69</v>
      </c>
      <c r="C2770" s="3" t="s">
        <v>28</v>
      </c>
      <c r="D2770" s="3" t="s">
        <v>33</v>
      </c>
      <c r="E2770" s="3">
        <v>41262.055356126199</v>
      </c>
      <c r="F2770" s="3">
        <v>66</v>
      </c>
      <c r="G2770" s="3">
        <v>1280.3088175760399</v>
      </c>
      <c r="H2770" s="3">
        <v>3</v>
      </c>
      <c r="I2770" s="3">
        <v>741.78902902461095</v>
      </c>
      <c r="J2770" s="3">
        <v>34</v>
      </c>
      <c r="K2770" s="3">
        <v>482.01453797895903</v>
      </c>
      <c r="L2770" s="3">
        <v>65</v>
      </c>
      <c r="M2770" s="3">
        <v>4</v>
      </c>
      <c r="N2770" s="3">
        <v>2</v>
      </c>
      <c r="O2770" s="3">
        <v>733</v>
      </c>
      <c r="P2770" s="3">
        <v>0</v>
      </c>
      <c r="Q2770" s="3">
        <v>7951.0049183481997</v>
      </c>
      <c r="R2770" s="3">
        <v>0</v>
      </c>
      <c r="S2770" s="3">
        <v>0</v>
      </c>
      <c r="T2770" s="3">
        <v>0</v>
      </c>
      <c r="U2770" s="3">
        <v>9841.6316766628806</v>
      </c>
      <c r="V2770" s="3">
        <v>0</v>
      </c>
    </row>
    <row r="2771" spans="1:22" ht="21.75" customHeight="1" x14ac:dyDescent="0.3">
      <c r="A2771" s="3" t="s">
        <v>2797</v>
      </c>
      <c r="B2771" s="3">
        <v>59</v>
      </c>
      <c r="C2771" s="3" t="s">
        <v>28</v>
      </c>
      <c r="D2771" s="3" t="s">
        <v>26</v>
      </c>
      <c r="E2771" s="3">
        <v>30029.440192884598</v>
      </c>
      <c r="F2771" s="3">
        <v>58</v>
      </c>
      <c r="G2771" s="3">
        <v>2417.3352509670299</v>
      </c>
      <c r="H2771" s="3">
        <v>6</v>
      </c>
      <c r="I2771" s="3">
        <v>884.68439081235397</v>
      </c>
      <c r="J2771" s="3">
        <v>3</v>
      </c>
      <c r="K2771" s="3">
        <v>510.83894143931099</v>
      </c>
      <c r="L2771" s="3">
        <v>23</v>
      </c>
      <c r="M2771" s="3">
        <v>5</v>
      </c>
      <c r="N2771" s="3">
        <v>0</v>
      </c>
      <c r="O2771" s="3">
        <v>866</v>
      </c>
      <c r="P2771" s="3">
        <v>2</v>
      </c>
      <c r="Q2771" s="3">
        <v>22526.3420214668</v>
      </c>
      <c r="R2771" s="3">
        <v>3</v>
      </c>
      <c r="S2771" s="3">
        <v>1</v>
      </c>
      <c r="T2771" s="3">
        <v>0</v>
      </c>
      <c r="U2771" s="3">
        <v>500</v>
      </c>
      <c r="V2771" s="3">
        <v>1</v>
      </c>
    </row>
    <row r="2772" spans="1:22" ht="21.75" customHeight="1" x14ac:dyDescent="0.3">
      <c r="A2772" s="3" t="s">
        <v>2798</v>
      </c>
      <c r="B2772" s="3">
        <v>40</v>
      </c>
      <c r="C2772" s="3" t="s">
        <v>23</v>
      </c>
      <c r="D2772" s="3" t="s">
        <v>24</v>
      </c>
      <c r="E2772" s="3">
        <v>63706.8153009085</v>
      </c>
      <c r="F2772" s="3">
        <v>208</v>
      </c>
      <c r="G2772" s="3">
        <v>1697.9778179623399</v>
      </c>
      <c r="H2772" s="3">
        <v>5</v>
      </c>
      <c r="I2772" s="3">
        <v>1103.8627455686301</v>
      </c>
      <c r="J2772" s="3">
        <v>46</v>
      </c>
      <c r="K2772" s="3">
        <v>556.05716941728394</v>
      </c>
      <c r="L2772" s="3">
        <v>48</v>
      </c>
      <c r="M2772" s="3">
        <v>2</v>
      </c>
      <c r="N2772" s="3">
        <v>0</v>
      </c>
      <c r="O2772" s="3">
        <v>436</v>
      </c>
      <c r="P2772" s="3">
        <v>5</v>
      </c>
      <c r="Q2772" s="3">
        <v>19990.7997734606</v>
      </c>
      <c r="R2772" s="3">
        <v>6</v>
      </c>
      <c r="S2772" s="3">
        <v>0</v>
      </c>
      <c r="T2772" s="3">
        <v>0</v>
      </c>
      <c r="U2772" s="3">
        <v>8686.3253095282198</v>
      </c>
      <c r="V2772" s="3">
        <v>1</v>
      </c>
    </row>
    <row r="2773" spans="1:22" ht="21.75" customHeight="1" x14ac:dyDescent="0.3">
      <c r="A2773" s="3" t="s">
        <v>2799</v>
      </c>
      <c r="B2773" s="3">
        <v>47</v>
      </c>
      <c r="C2773" s="3" t="s">
        <v>23</v>
      </c>
      <c r="D2773" s="3" t="s">
        <v>33</v>
      </c>
      <c r="E2773" s="3">
        <v>71967.738372599604</v>
      </c>
      <c r="F2773" s="3">
        <v>208</v>
      </c>
      <c r="G2773" s="3">
        <v>1513.04987147369</v>
      </c>
      <c r="H2773" s="3">
        <v>5</v>
      </c>
      <c r="I2773" s="3">
        <v>522.67075753677295</v>
      </c>
      <c r="J2773" s="3">
        <v>29</v>
      </c>
      <c r="K2773" s="3">
        <v>346.49231010738299</v>
      </c>
      <c r="L2773" s="3">
        <v>39</v>
      </c>
      <c r="M2773" s="3">
        <v>18</v>
      </c>
      <c r="N2773" s="3">
        <v>8</v>
      </c>
      <c r="O2773" s="3">
        <v>587</v>
      </c>
      <c r="P2773" s="3">
        <v>0</v>
      </c>
      <c r="Q2773" s="3">
        <v>21893.3202382741</v>
      </c>
      <c r="R2773" s="3">
        <v>6</v>
      </c>
      <c r="S2773" s="3">
        <v>0</v>
      </c>
      <c r="T2773" s="3">
        <v>0</v>
      </c>
      <c r="U2773" s="3">
        <v>2068.1144332772101</v>
      </c>
      <c r="V2773" s="3">
        <v>1</v>
      </c>
    </row>
    <row r="2774" spans="1:22" ht="21.75" customHeight="1" x14ac:dyDescent="0.3">
      <c r="A2774" s="3" t="s">
        <v>2800</v>
      </c>
      <c r="B2774" s="3">
        <v>30</v>
      </c>
      <c r="C2774" s="3" t="s">
        <v>31</v>
      </c>
      <c r="D2774" s="3" t="s">
        <v>33</v>
      </c>
      <c r="E2774" s="3">
        <v>66492.845580737703</v>
      </c>
      <c r="F2774" s="3">
        <v>91</v>
      </c>
      <c r="G2774" s="3">
        <v>3486.6023615563399</v>
      </c>
      <c r="H2774" s="3">
        <v>4</v>
      </c>
      <c r="I2774" s="3">
        <v>20</v>
      </c>
      <c r="J2774" s="3">
        <v>38</v>
      </c>
      <c r="K2774" s="3">
        <v>434.135170585276</v>
      </c>
      <c r="L2774" s="3">
        <v>78</v>
      </c>
      <c r="M2774" s="3">
        <v>4</v>
      </c>
      <c r="N2774" s="3">
        <v>3</v>
      </c>
      <c r="O2774" s="3">
        <v>642</v>
      </c>
      <c r="P2774" s="3">
        <v>3</v>
      </c>
      <c r="Q2774" s="3">
        <v>18844.292579402201</v>
      </c>
      <c r="R2774" s="3">
        <v>0</v>
      </c>
      <c r="S2774" s="3">
        <v>0</v>
      </c>
      <c r="T2774" s="3">
        <v>0</v>
      </c>
      <c r="U2774" s="3">
        <v>6131.4115892401496</v>
      </c>
      <c r="V2774" s="3">
        <v>0</v>
      </c>
    </row>
    <row r="2775" spans="1:22" ht="21.75" customHeight="1" x14ac:dyDescent="0.3">
      <c r="A2775" s="3" t="s">
        <v>2801</v>
      </c>
      <c r="B2775" s="3">
        <v>53</v>
      </c>
      <c r="C2775" s="3" t="s">
        <v>31</v>
      </c>
      <c r="D2775" s="3" t="s">
        <v>33</v>
      </c>
      <c r="E2775" s="3">
        <v>94748.364432998103</v>
      </c>
      <c r="F2775" s="3">
        <v>24</v>
      </c>
      <c r="G2775" s="3">
        <v>2359.83802262672</v>
      </c>
      <c r="H2775" s="3">
        <v>10</v>
      </c>
      <c r="I2775" s="3">
        <v>1037.8541022849799</v>
      </c>
      <c r="J2775" s="3">
        <v>13</v>
      </c>
      <c r="K2775" s="3">
        <v>626.86673581042896</v>
      </c>
      <c r="L2775" s="3">
        <v>69</v>
      </c>
      <c r="M2775" s="3">
        <v>8</v>
      </c>
      <c r="N2775" s="3">
        <v>7</v>
      </c>
      <c r="O2775" s="3">
        <v>651</v>
      </c>
      <c r="P2775" s="3">
        <v>1</v>
      </c>
      <c r="Q2775" s="3">
        <v>8195.0976519752403</v>
      </c>
      <c r="R2775" s="3">
        <v>5</v>
      </c>
      <c r="S2775" s="3">
        <v>0</v>
      </c>
      <c r="T2775" s="3">
        <v>0</v>
      </c>
      <c r="U2775" s="3">
        <v>7496.1578752048399</v>
      </c>
      <c r="V2775" s="3">
        <v>1</v>
      </c>
    </row>
    <row r="2776" spans="1:22" ht="21.75" customHeight="1" x14ac:dyDescent="0.3">
      <c r="A2776" s="3" t="s">
        <v>2802</v>
      </c>
      <c r="B2776" s="3">
        <v>27</v>
      </c>
      <c r="C2776" s="3" t="s">
        <v>31</v>
      </c>
      <c r="D2776" s="3" t="s">
        <v>26</v>
      </c>
      <c r="E2776" s="3">
        <v>41712.675413054501</v>
      </c>
      <c r="F2776" s="3">
        <v>182</v>
      </c>
      <c r="G2776" s="3">
        <v>3009.4477853994999</v>
      </c>
      <c r="H2776" s="3">
        <v>6</v>
      </c>
      <c r="I2776" s="3">
        <v>1124.7005715625301</v>
      </c>
      <c r="J2776" s="3">
        <v>47</v>
      </c>
      <c r="K2776" s="3">
        <v>684.31505082662204</v>
      </c>
      <c r="L2776" s="3">
        <v>1</v>
      </c>
      <c r="M2776" s="3">
        <v>19</v>
      </c>
      <c r="N2776" s="3">
        <v>3</v>
      </c>
      <c r="O2776" s="3">
        <v>868</v>
      </c>
      <c r="P2776" s="3">
        <v>5</v>
      </c>
      <c r="Q2776" s="3">
        <v>8942.2739374735702</v>
      </c>
      <c r="R2776" s="3">
        <v>3</v>
      </c>
      <c r="S2776" s="3">
        <v>0</v>
      </c>
      <c r="T2776" s="3">
        <v>0</v>
      </c>
      <c r="U2776" s="3">
        <v>500</v>
      </c>
      <c r="V2776" s="3">
        <v>0</v>
      </c>
    </row>
    <row r="2777" spans="1:22" ht="21.75" customHeight="1" x14ac:dyDescent="0.3">
      <c r="A2777" s="3" t="s">
        <v>2803</v>
      </c>
      <c r="B2777" s="3">
        <v>41</v>
      </c>
      <c r="C2777" s="3" t="s">
        <v>31</v>
      </c>
      <c r="D2777" s="3" t="s">
        <v>33</v>
      </c>
      <c r="E2777" s="3">
        <v>60738.3022079039</v>
      </c>
      <c r="F2777" s="3">
        <v>52</v>
      </c>
      <c r="G2777" s="3">
        <v>650.24253635045704</v>
      </c>
      <c r="H2777" s="3">
        <v>8</v>
      </c>
      <c r="I2777" s="3">
        <v>870.01195674556004</v>
      </c>
      <c r="J2777" s="3">
        <v>26</v>
      </c>
      <c r="K2777" s="3">
        <v>138.77593608681499</v>
      </c>
      <c r="L2777" s="3">
        <v>53</v>
      </c>
      <c r="M2777" s="3">
        <v>5</v>
      </c>
      <c r="N2777" s="3">
        <v>5</v>
      </c>
      <c r="O2777" s="3">
        <v>304</v>
      </c>
      <c r="P2777" s="3">
        <v>2</v>
      </c>
      <c r="Q2777" s="3">
        <v>17935.533192258001</v>
      </c>
      <c r="R2777" s="3">
        <v>1</v>
      </c>
      <c r="S2777" s="3">
        <v>0</v>
      </c>
      <c r="T2777" s="3">
        <v>0</v>
      </c>
      <c r="U2777" s="3">
        <v>6489.0766787162802</v>
      </c>
      <c r="V2777" s="3">
        <v>1</v>
      </c>
    </row>
    <row r="2778" spans="1:22" ht="21.75" customHeight="1" x14ac:dyDescent="0.3">
      <c r="A2778" s="3" t="s">
        <v>2804</v>
      </c>
      <c r="B2778" s="3">
        <v>27</v>
      </c>
      <c r="C2778" s="3" t="s">
        <v>23</v>
      </c>
      <c r="D2778" s="3" t="s">
        <v>33</v>
      </c>
      <c r="E2778" s="3">
        <v>28735.610637508798</v>
      </c>
      <c r="F2778" s="3">
        <v>49</v>
      </c>
      <c r="G2778" s="3">
        <v>2938.0909709950402</v>
      </c>
      <c r="H2778" s="3">
        <v>5</v>
      </c>
      <c r="I2778" s="3">
        <v>893.90262663478802</v>
      </c>
      <c r="J2778" s="3">
        <v>12</v>
      </c>
      <c r="K2778" s="3">
        <v>614.15210826763496</v>
      </c>
      <c r="L2778" s="3">
        <v>14</v>
      </c>
      <c r="M2778" s="3">
        <v>4</v>
      </c>
      <c r="N2778" s="3">
        <v>3</v>
      </c>
      <c r="O2778" s="3">
        <v>748</v>
      </c>
      <c r="P2778" s="3">
        <v>1</v>
      </c>
      <c r="Q2778" s="3">
        <v>18479.965669303299</v>
      </c>
      <c r="R2778" s="3">
        <v>3</v>
      </c>
      <c r="S2778" s="3">
        <v>0</v>
      </c>
      <c r="T2778" s="3">
        <v>0</v>
      </c>
      <c r="U2778" s="3">
        <v>1639.9919454593301</v>
      </c>
      <c r="V2778" s="3">
        <v>0</v>
      </c>
    </row>
    <row r="2779" spans="1:22" ht="21.75" customHeight="1" x14ac:dyDescent="0.3">
      <c r="A2779" s="3" t="s">
        <v>2805</v>
      </c>
      <c r="B2779" s="3">
        <v>68</v>
      </c>
      <c r="C2779" s="3" t="s">
        <v>31</v>
      </c>
      <c r="D2779" s="3" t="s">
        <v>26</v>
      </c>
      <c r="E2779" s="3">
        <v>46449.488473658603</v>
      </c>
      <c r="F2779" s="3">
        <v>25</v>
      </c>
      <c r="G2779" s="3">
        <v>1374.91704845444</v>
      </c>
      <c r="H2779" s="3">
        <v>9</v>
      </c>
      <c r="I2779" s="3">
        <v>602.49153705094</v>
      </c>
      <c r="J2779" s="3">
        <v>19</v>
      </c>
      <c r="K2779" s="3">
        <v>585.47841110559102</v>
      </c>
      <c r="L2779" s="3">
        <v>47</v>
      </c>
      <c r="M2779" s="3">
        <v>5</v>
      </c>
      <c r="N2779" s="3">
        <v>1</v>
      </c>
      <c r="O2779" s="3">
        <v>797</v>
      </c>
      <c r="P2779" s="3">
        <v>5</v>
      </c>
      <c r="Q2779" s="3">
        <v>20316.274909355601</v>
      </c>
      <c r="R2779" s="3">
        <v>3</v>
      </c>
      <c r="S2779" s="3">
        <v>0</v>
      </c>
      <c r="T2779" s="3">
        <v>0</v>
      </c>
      <c r="U2779" s="3">
        <v>1615.1790199034201</v>
      </c>
      <c r="V2779" s="3">
        <v>0</v>
      </c>
    </row>
    <row r="2780" spans="1:22" ht="21.75" customHeight="1" x14ac:dyDescent="0.3">
      <c r="A2780" s="3" t="s">
        <v>2806</v>
      </c>
      <c r="B2780" s="3">
        <v>34</v>
      </c>
      <c r="C2780" s="3" t="s">
        <v>31</v>
      </c>
      <c r="D2780" s="3" t="s">
        <v>26</v>
      </c>
      <c r="E2780" s="3">
        <v>23407.7142406122</v>
      </c>
      <c r="F2780" s="3">
        <v>226</v>
      </c>
      <c r="G2780" s="3">
        <v>1364.5929822348901</v>
      </c>
      <c r="H2780" s="3">
        <v>6</v>
      </c>
      <c r="I2780" s="3">
        <v>975.06419753722298</v>
      </c>
      <c r="J2780" s="3">
        <v>48</v>
      </c>
      <c r="K2780" s="3">
        <v>709.31983995912606</v>
      </c>
      <c r="L2780" s="3">
        <v>53</v>
      </c>
      <c r="M2780" s="3">
        <v>14</v>
      </c>
      <c r="N2780" s="3">
        <v>0</v>
      </c>
      <c r="O2780" s="3">
        <v>522</v>
      </c>
      <c r="P2780" s="3">
        <v>0</v>
      </c>
      <c r="Q2780" s="3">
        <v>13159.416711824801</v>
      </c>
      <c r="R2780" s="3">
        <v>1</v>
      </c>
      <c r="S2780" s="3">
        <v>0</v>
      </c>
      <c r="T2780" s="3">
        <v>0</v>
      </c>
      <c r="U2780" s="3">
        <v>7978.6551532040103</v>
      </c>
      <c r="V2780" s="3">
        <v>1</v>
      </c>
    </row>
    <row r="2781" spans="1:22" ht="21.75" customHeight="1" x14ac:dyDescent="0.3">
      <c r="A2781" s="3" t="s">
        <v>2807</v>
      </c>
      <c r="B2781" s="3">
        <v>36</v>
      </c>
      <c r="C2781" s="3" t="s">
        <v>28</v>
      </c>
      <c r="D2781" s="3" t="s">
        <v>33</v>
      </c>
      <c r="E2781" s="3">
        <v>60227.497711486198</v>
      </c>
      <c r="F2781" s="3">
        <v>220</v>
      </c>
      <c r="G2781" s="3">
        <v>1811.8650612634301</v>
      </c>
      <c r="H2781" s="3">
        <v>8</v>
      </c>
      <c r="I2781" s="3">
        <v>1098.60838688947</v>
      </c>
      <c r="J2781" s="3">
        <v>48</v>
      </c>
      <c r="K2781" s="3">
        <v>281.88323075451399</v>
      </c>
      <c r="L2781" s="3">
        <v>45</v>
      </c>
      <c r="M2781" s="3">
        <v>10</v>
      </c>
      <c r="N2781" s="3">
        <v>7</v>
      </c>
      <c r="O2781" s="3">
        <v>436</v>
      </c>
      <c r="P2781" s="3">
        <v>2</v>
      </c>
      <c r="Q2781" s="3">
        <v>11611.1229852425</v>
      </c>
      <c r="R2781" s="3">
        <v>6</v>
      </c>
      <c r="S2781" s="3">
        <v>0</v>
      </c>
      <c r="T2781" s="3">
        <v>0</v>
      </c>
      <c r="U2781" s="3">
        <v>12688.181560572901</v>
      </c>
      <c r="V2781" s="3">
        <v>1</v>
      </c>
    </row>
    <row r="2782" spans="1:22" ht="21.75" customHeight="1" x14ac:dyDescent="0.3">
      <c r="A2782" s="3" t="s">
        <v>2808</v>
      </c>
      <c r="B2782" s="3">
        <v>42</v>
      </c>
      <c r="C2782" s="3" t="s">
        <v>31</v>
      </c>
      <c r="D2782" s="3" t="s">
        <v>33</v>
      </c>
      <c r="E2782" s="3">
        <v>43601.150067544397</v>
      </c>
      <c r="F2782" s="3">
        <v>221</v>
      </c>
      <c r="G2782" s="3">
        <v>1909.8955391566799</v>
      </c>
      <c r="H2782" s="3">
        <v>6</v>
      </c>
      <c r="I2782" s="3">
        <v>819.77371949646999</v>
      </c>
      <c r="J2782" s="3">
        <v>23</v>
      </c>
      <c r="K2782" s="3">
        <v>608.97547934883403</v>
      </c>
      <c r="L2782" s="3">
        <v>56</v>
      </c>
      <c r="M2782" s="3">
        <v>17</v>
      </c>
      <c r="N2782" s="3">
        <v>5</v>
      </c>
      <c r="O2782" s="3">
        <v>837</v>
      </c>
      <c r="P2782" s="3">
        <v>1</v>
      </c>
      <c r="Q2782" s="3">
        <v>19177.602239354499</v>
      </c>
      <c r="R2782" s="3">
        <v>2</v>
      </c>
      <c r="S2782" s="3">
        <v>0</v>
      </c>
      <c r="T2782" s="3">
        <v>0</v>
      </c>
      <c r="U2782" s="3">
        <v>11550.312176462299</v>
      </c>
      <c r="V2782" s="3">
        <v>0</v>
      </c>
    </row>
    <row r="2783" spans="1:22" ht="21.75" customHeight="1" x14ac:dyDescent="0.3">
      <c r="A2783" s="3" t="s">
        <v>2809</v>
      </c>
      <c r="B2783" s="3">
        <v>43</v>
      </c>
      <c r="C2783" s="3" t="s">
        <v>31</v>
      </c>
      <c r="D2783" s="3" t="s">
        <v>26</v>
      </c>
      <c r="E2783" s="3">
        <v>13017.5235524855</v>
      </c>
      <c r="F2783" s="3">
        <v>239</v>
      </c>
      <c r="G2783" s="3">
        <v>2344.0840215530602</v>
      </c>
      <c r="H2783" s="3">
        <v>5</v>
      </c>
      <c r="I2783" s="3">
        <v>1671.9369155025399</v>
      </c>
      <c r="J2783" s="3">
        <v>9</v>
      </c>
      <c r="K2783" s="3">
        <v>31.1703958456748</v>
      </c>
      <c r="L2783" s="3">
        <v>54</v>
      </c>
      <c r="M2783" s="3">
        <v>18</v>
      </c>
      <c r="N2783" s="3">
        <v>0</v>
      </c>
      <c r="O2783" s="3">
        <v>493</v>
      </c>
      <c r="P2783" s="3">
        <v>0</v>
      </c>
      <c r="Q2783" s="3">
        <v>2834.49725927595</v>
      </c>
      <c r="R2783" s="3">
        <v>0</v>
      </c>
      <c r="S2783" s="3">
        <v>0</v>
      </c>
      <c r="T2783" s="3">
        <v>0</v>
      </c>
      <c r="U2783" s="3">
        <v>5000.0654450100901</v>
      </c>
      <c r="V2783" s="3">
        <v>1</v>
      </c>
    </row>
    <row r="2784" spans="1:22" ht="21.75" customHeight="1" x14ac:dyDescent="0.3">
      <c r="A2784" s="3" t="s">
        <v>2810</v>
      </c>
      <c r="B2784" s="3">
        <v>64</v>
      </c>
      <c r="C2784" s="3" t="s">
        <v>31</v>
      </c>
      <c r="D2784" s="3" t="s">
        <v>24</v>
      </c>
      <c r="E2784" s="3">
        <v>37669.668027168897</v>
      </c>
      <c r="F2784" s="3">
        <v>206</v>
      </c>
      <c r="G2784" s="3">
        <v>2206.79131741119</v>
      </c>
      <c r="H2784" s="3">
        <v>2</v>
      </c>
      <c r="I2784" s="3">
        <v>252.69061931501699</v>
      </c>
      <c r="J2784" s="3">
        <v>6</v>
      </c>
      <c r="K2784" s="3">
        <v>406.29773265531003</v>
      </c>
      <c r="L2784" s="3">
        <v>59</v>
      </c>
      <c r="M2784" s="3">
        <v>11</v>
      </c>
      <c r="N2784" s="3">
        <v>4</v>
      </c>
      <c r="O2784" s="3">
        <v>636</v>
      </c>
      <c r="P2784" s="3">
        <v>5</v>
      </c>
      <c r="Q2784" s="3">
        <v>10986.654771678899</v>
      </c>
      <c r="R2784" s="3">
        <v>5</v>
      </c>
      <c r="S2784" s="3">
        <v>0</v>
      </c>
      <c r="T2784" s="3">
        <v>0</v>
      </c>
      <c r="U2784" s="3">
        <v>2887.1606182874498</v>
      </c>
      <c r="V2784" s="3">
        <v>1</v>
      </c>
    </row>
    <row r="2785" spans="1:22" ht="21.75" customHeight="1" x14ac:dyDescent="0.3">
      <c r="A2785" s="3" t="s">
        <v>2811</v>
      </c>
      <c r="B2785" s="3">
        <v>38</v>
      </c>
      <c r="C2785" s="3" t="s">
        <v>23</v>
      </c>
      <c r="D2785" s="3" t="s">
        <v>26</v>
      </c>
      <c r="E2785" s="3">
        <v>82276.057896934901</v>
      </c>
      <c r="F2785" s="3">
        <v>85</v>
      </c>
      <c r="G2785" s="3">
        <v>977.41791953459904</v>
      </c>
      <c r="H2785" s="3">
        <v>0</v>
      </c>
      <c r="I2785" s="3">
        <v>857.03658479972205</v>
      </c>
      <c r="J2785" s="3">
        <v>16</v>
      </c>
      <c r="K2785" s="3">
        <v>418.16951973038999</v>
      </c>
      <c r="L2785" s="3">
        <v>29</v>
      </c>
      <c r="M2785" s="3">
        <v>11</v>
      </c>
      <c r="N2785" s="3">
        <v>2</v>
      </c>
      <c r="O2785" s="3">
        <v>305</v>
      </c>
      <c r="P2785" s="3">
        <v>0</v>
      </c>
      <c r="Q2785" s="3">
        <v>10454.1037350685</v>
      </c>
      <c r="R2785" s="3">
        <v>6</v>
      </c>
      <c r="S2785" s="3">
        <v>0</v>
      </c>
      <c r="T2785" s="3">
        <v>0</v>
      </c>
      <c r="U2785" s="3">
        <v>7184.6788665449203</v>
      </c>
      <c r="V2785" s="3">
        <v>1</v>
      </c>
    </row>
    <row r="2786" spans="1:22" ht="21.75" customHeight="1" x14ac:dyDescent="0.3">
      <c r="A2786" s="3" t="s">
        <v>2812</v>
      </c>
      <c r="B2786" s="3">
        <v>24</v>
      </c>
      <c r="C2786" s="3" t="s">
        <v>28</v>
      </c>
      <c r="D2786" s="3" t="s">
        <v>24</v>
      </c>
      <c r="E2786" s="3">
        <v>57387.737970516297</v>
      </c>
      <c r="F2786" s="3">
        <v>21</v>
      </c>
      <c r="G2786" s="3">
        <v>702.815601360649</v>
      </c>
      <c r="H2786" s="3">
        <v>9</v>
      </c>
      <c r="I2786" s="3">
        <v>388.97646318893999</v>
      </c>
      <c r="J2786" s="3">
        <v>21</v>
      </c>
      <c r="K2786" s="3">
        <v>519.63557999271598</v>
      </c>
      <c r="L2786" s="3">
        <v>27</v>
      </c>
      <c r="M2786" s="3">
        <v>6</v>
      </c>
      <c r="N2786" s="3">
        <v>1</v>
      </c>
      <c r="O2786" s="3">
        <v>512</v>
      </c>
      <c r="P2786" s="3">
        <v>5</v>
      </c>
      <c r="Q2786" s="3">
        <v>10524.383664629</v>
      </c>
      <c r="R2786" s="3">
        <v>6</v>
      </c>
      <c r="S2786" s="3">
        <v>0</v>
      </c>
      <c r="T2786" s="3">
        <v>0</v>
      </c>
      <c r="U2786" s="3">
        <v>11525.4228635618</v>
      </c>
      <c r="V2786" s="3">
        <v>1</v>
      </c>
    </row>
    <row r="2787" spans="1:22" ht="21.75" customHeight="1" x14ac:dyDescent="0.3">
      <c r="A2787" s="3" t="s">
        <v>2813</v>
      </c>
      <c r="B2787" s="3">
        <v>51</v>
      </c>
      <c r="C2787" s="3" t="s">
        <v>31</v>
      </c>
      <c r="D2787" s="3" t="s">
        <v>33</v>
      </c>
      <c r="E2787" s="3">
        <v>63843.667933203498</v>
      </c>
      <c r="F2787" s="3">
        <v>182</v>
      </c>
      <c r="G2787" s="3">
        <v>1346.97579543751</v>
      </c>
      <c r="H2787" s="3">
        <v>8</v>
      </c>
      <c r="I2787" s="3">
        <v>1107.9460733849101</v>
      </c>
      <c r="J2787" s="3">
        <v>43</v>
      </c>
      <c r="K2787" s="3">
        <v>681.09265733043003</v>
      </c>
      <c r="L2787" s="3">
        <v>51</v>
      </c>
      <c r="M2787" s="3">
        <v>15</v>
      </c>
      <c r="N2787" s="3">
        <v>2</v>
      </c>
      <c r="O2787" s="3">
        <v>886</v>
      </c>
      <c r="P2787" s="3">
        <v>1</v>
      </c>
      <c r="Q2787" s="3">
        <v>19950.967380427999</v>
      </c>
      <c r="R2787" s="3">
        <v>7</v>
      </c>
      <c r="S2787" s="3">
        <v>1</v>
      </c>
      <c r="T2787" s="3">
        <v>0</v>
      </c>
      <c r="U2787" s="3">
        <v>10122.354118715601</v>
      </c>
      <c r="V2787" s="3">
        <v>1</v>
      </c>
    </row>
    <row r="2788" spans="1:22" ht="21.75" customHeight="1" x14ac:dyDescent="0.3">
      <c r="A2788" s="3" t="s">
        <v>2814</v>
      </c>
      <c r="B2788" s="3">
        <v>63</v>
      </c>
      <c r="C2788" s="3" t="s">
        <v>31</v>
      </c>
      <c r="D2788" s="3" t="s">
        <v>33</v>
      </c>
      <c r="E2788" s="3">
        <v>52259.8150273957</v>
      </c>
      <c r="F2788" s="3">
        <v>164</v>
      </c>
      <c r="G2788" s="3">
        <v>1489.26401019121</v>
      </c>
      <c r="H2788" s="3">
        <v>6</v>
      </c>
      <c r="I2788" s="3">
        <v>246.48360018523701</v>
      </c>
      <c r="J2788" s="3">
        <v>10</v>
      </c>
      <c r="K2788" s="3">
        <v>226.18856112715</v>
      </c>
      <c r="L2788" s="3">
        <v>40</v>
      </c>
      <c r="M2788" s="3">
        <v>11</v>
      </c>
      <c r="N2788" s="3">
        <v>1</v>
      </c>
      <c r="O2788" s="3">
        <v>804</v>
      </c>
      <c r="P2788" s="3">
        <v>5</v>
      </c>
      <c r="Q2788" s="3">
        <v>15713.087585516099</v>
      </c>
      <c r="R2788" s="3">
        <v>3</v>
      </c>
      <c r="S2788" s="3">
        <v>0</v>
      </c>
      <c r="T2788" s="3">
        <v>0</v>
      </c>
      <c r="U2788" s="3">
        <v>3509.3905549942901</v>
      </c>
      <c r="V2788" s="3">
        <v>0</v>
      </c>
    </row>
    <row r="2789" spans="1:22" ht="21.75" customHeight="1" x14ac:dyDescent="0.3">
      <c r="A2789" s="3" t="s">
        <v>2815</v>
      </c>
      <c r="B2789" s="3">
        <v>20</v>
      </c>
      <c r="C2789" s="3" t="s">
        <v>28</v>
      </c>
      <c r="D2789" s="3" t="s">
        <v>24</v>
      </c>
      <c r="E2789" s="3">
        <v>46731.939411285799</v>
      </c>
      <c r="F2789" s="3">
        <v>226</v>
      </c>
      <c r="G2789" s="3">
        <v>1571.24481138543</v>
      </c>
      <c r="H2789" s="3">
        <v>2</v>
      </c>
      <c r="I2789" s="3">
        <v>333.12746004880597</v>
      </c>
      <c r="J2789" s="3">
        <v>41</v>
      </c>
      <c r="K2789" s="3">
        <v>800.15660063062705</v>
      </c>
      <c r="L2789" s="3">
        <v>20</v>
      </c>
      <c r="M2789" s="3">
        <v>3</v>
      </c>
      <c r="N2789" s="3">
        <v>9</v>
      </c>
      <c r="O2789" s="3">
        <v>530</v>
      </c>
      <c r="P2789" s="3">
        <v>1</v>
      </c>
      <c r="Q2789" s="3">
        <v>12741.382347172301</v>
      </c>
      <c r="R2789" s="3">
        <v>2</v>
      </c>
      <c r="S2789" s="3">
        <v>0</v>
      </c>
      <c r="T2789" s="3">
        <v>0</v>
      </c>
      <c r="U2789" s="3">
        <v>6084.1830727431097</v>
      </c>
      <c r="V2789" s="3">
        <v>1</v>
      </c>
    </row>
    <row r="2790" spans="1:22" ht="21.75" customHeight="1" x14ac:dyDescent="0.3">
      <c r="A2790" s="3" t="s">
        <v>2816</v>
      </c>
      <c r="B2790" s="3">
        <v>42</v>
      </c>
      <c r="C2790" s="3" t="s">
        <v>31</v>
      </c>
      <c r="D2790" s="3" t="s">
        <v>26</v>
      </c>
      <c r="E2790" s="3">
        <v>50280.4222485719</v>
      </c>
      <c r="F2790" s="3">
        <v>31</v>
      </c>
      <c r="G2790" s="3">
        <v>2593.5245543759702</v>
      </c>
      <c r="H2790" s="3">
        <v>9</v>
      </c>
      <c r="I2790" s="3">
        <v>578.384570807778</v>
      </c>
      <c r="J2790" s="3">
        <v>22</v>
      </c>
      <c r="K2790" s="3">
        <v>0</v>
      </c>
      <c r="L2790" s="3">
        <v>41</v>
      </c>
      <c r="M2790" s="3">
        <v>9</v>
      </c>
      <c r="N2790" s="3">
        <v>1</v>
      </c>
      <c r="O2790" s="3">
        <v>390</v>
      </c>
      <c r="P2790" s="3">
        <v>1</v>
      </c>
      <c r="Q2790" s="3">
        <v>2842.1356300432299</v>
      </c>
      <c r="R2790" s="3">
        <v>4</v>
      </c>
      <c r="S2790" s="3">
        <v>0</v>
      </c>
      <c r="T2790" s="3">
        <v>0</v>
      </c>
      <c r="U2790" s="3">
        <v>4587.9922640840396</v>
      </c>
      <c r="V2790" s="3">
        <v>1</v>
      </c>
    </row>
    <row r="2791" spans="1:22" ht="21.75" customHeight="1" x14ac:dyDescent="0.3">
      <c r="A2791" s="3" t="s">
        <v>2817</v>
      </c>
      <c r="B2791" s="3">
        <v>56</v>
      </c>
      <c r="C2791" s="3" t="s">
        <v>23</v>
      </c>
      <c r="D2791" s="3" t="s">
        <v>33</v>
      </c>
      <c r="E2791" s="3">
        <v>54417.789036028102</v>
      </c>
      <c r="F2791" s="3">
        <v>63</v>
      </c>
      <c r="G2791" s="3">
        <v>1647.54667971249</v>
      </c>
      <c r="H2791" s="3">
        <v>8</v>
      </c>
      <c r="I2791" s="3">
        <v>893.04125944939005</v>
      </c>
      <c r="J2791" s="3">
        <v>21</v>
      </c>
      <c r="K2791" s="3">
        <v>77.849054217165403</v>
      </c>
      <c r="L2791" s="3">
        <v>12</v>
      </c>
      <c r="M2791" s="3">
        <v>16</v>
      </c>
      <c r="N2791" s="3">
        <v>0</v>
      </c>
      <c r="O2791" s="3">
        <v>639</v>
      </c>
      <c r="P2791" s="3">
        <v>2</v>
      </c>
      <c r="Q2791" s="3">
        <v>5195.0512187470704</v>
      </c>
      <c r="R2791" s="3">
        <v>2</v>
      </c>
      <c r="S2791" s="3">
        <v>1</v>
      </c>
      <c r="T2791" s="3">
        <v>0</v>
      </c>
      <c r="U2791" s="3">
        <v>500</v>
      </c>
      <c r="V2791" s="3">
        <v>1</v>
      </c>
    </row>
    <row r="2792" spans="1:22" ht="21.75" customHeight="1" x14ac:dyDescent="0.3">
      <c r="A2792" s="3" t="s">
        <v>2818</v>
      </c>
      <c r="B2792" s="3">
        <v>27</v>
      </c>
      <c r="C2792" s="3" t="s">
        <v>31</v>
      </c>
      <c r="D2792" s="3" t="s">
        <v>24</v>
      </c>
      <c r="E2792" s="3">
        <v>30260.2559791817</v>
      </c>
      <c r="F2792" s="3">
        <v>87</v>
      </c>
      <c r="G2792" s="3">
        <v>3609.69067894407</v>
      </c>
      <c r="H2792" s="3">
        <v>2</v>
      </c>
      <c r="I2792" s="3">
        <v>591.58501396843405</v>
      </c>
      <c r="J2792" s="3">
        <v>39</v>
      </c>
      <c r="K2792" s="3">
        <v>735.16204616393202</v>
      </c>
      <c r="L2792" s="3">
        <v>44</v>
      </c>
      <c r="M2792" s="3">
        <v>14</v>
      </c>
      <c r="N2792" s="3">
        <v>2</v>
      </c>
      <c r="O2792" s="3">
        <v>838</v>
      </c>
      <c r="P2792" s="3">
        <v>2</v>
      </c>
      <c r="Q2792" s="3">
        <v>16846.392274521299</v>
      </c>
      <c r="R2792" s="3">
        <v>4</v>
      </c>
      <c r="S2792" s="3">
        <v>0</v>
      </c>
      <c r="T2792" s="3">
        <v>0</v>
      </c>
      <c r="U2792" s="3">
        <v>12936.280258438601</v>
      </c>
      <c r="V2792" s="3">
        <v>1</v>
      </c>
    </row>
    <row r="2793" spans="1:22" ht="21.75" customHeight="1" x14ac:dyDescent="0.3">
      <c r="A2793" s="3" t="s">
        <v>2819</v>
      </c>
      <c r="B2793" s="3">
        <v>32</v>
      </c>
      <c r="C2793" s="3" t="s">
        <v>23</v>
      </c>
      <c r="D2793" s="3" t="s">
        <v>26</v>
      </c>
      <c r="E2793" s="3">
        <v>63735.116283294003</v>
      </c>
      <c r="F2793" s="3">
        <v>37</v>
      </c>
      <c r="G2793" s="3">
        <v>2656.6533528313798</v>
      </c>
      <c r="H2793" s="3">
        <v>2</v>
      </c>
      <c r="I2793" s="3">
        <v>595.09555809031701</v>
      </c>
      <c r="J2793" s="3">
        <v>46</v>
      </c>
      <c r="K2793" s="3">
        <v>525.97694415318006</v>
      </c>
      <c r="L2793" s="3">
        <v>53</v>
      </c>
      <c r="M2793" s="3">
        <v>7</v>
      </c>
      <c r="N2793" s="3">
        <v>2</v>
      </c>
      <c r="O2793" s="3">
        <v>829</v>
      </c>
      <c r="P2793" s="3">
        <v>3</v>
      </c>
      <c r="Q2793" s="3">
        <v>13526.092593351301</v>
      </c>
      <c r="R2793" s="3">
        <v>0</v>
      </c>
      <c r="S2793" s="3">
        <v>0</v>
      </c>
      <c r="T2793" s="3">
        <v>0</v>
      </c>
      <c r="U2793" s="3">
        <v>10527.4763593028</v>
      </c>
      <c r="V2793" s="3">
        <v>0</v>
      </c>
    </row>
    <row r="2794" spans="1:22" ht="21.75" customHeight="1" x14ac:dyDescent="0.3">
      <c r="A2794" s="3" t="s">
        <v>2820</v>
      </c>
      <c r="B2794" s="3">
        <v>27</v>
      </c>
      <c r="C2794" s="3" t="s">
        <v>23</v>
      </c>
      <c r="D2794" s="3" t="s">
        <v>24</v>
      </c>
      <c r="E2794" s="3">
        <v>70192.894855774706</v>
      </c>
      <c r="F2794" s="3">
        <v>236</v>
      </c>
      <c r="G2794" s="3">
        <v>1258.86945341299</v>
      </c>
      <c r="H2794" s="3">
        <v>6</v>
      </c>
      <c r="I2794" s="3">
        <v>736.68834077586996</v>
      </c>
      <c r="J2794" s="3">
        <v>17</v>
      </c>
      <c r="K2794" s="3">
        <v>926.66986430020904</v>
      </c>
      <c r="L2794" s="3">
        <v>18</v>
      </c>
      <c r="M2794" s="3">
        <v>13</v>
      </c>
      <c r="N2794" s="3">
        <v>3</v>
      </c>
      <c r="O2794" s="3">
        <v>509</v>
      </c>
      <c r="P2794" s="3">
        <v>2</v>
      </c>
      <c r="Q2794" s="3">
        <v>19369.655816610801</v>
      </c>
      <c r="R2794" s="3">
        <v>7</v>
      </c>
      <c r="S2794" s="3">
        <v>0</v>
      </c>
      <c r="T2794" s="3">
        <v>0</v>
      </c>
      <c r="U2794" s="3">
        <v>14820.5670145977</v>
      </c>
      <c r="V2794" s="3">
        <v>1</v>
      </c>
    </row>
    <row r="2795" spans="1:22" ht="21.75" customHeight="1" x14ac:dyDescent="0.3">
      <c r="A2795" s="3" t="s">
        <v>2821</v>
      </c>
      <c r="B2795" s="3">
        <v>42</v>
      </c>
      <c r="C2795" s="3" t="s">
        <v>31</v>
      </c>
      <c r="D2795" s="3" t="s">
        <v>26</v>
      </c>
      <c r="E2795" s="3">
        <v>46461.390855001999</v>
      </c>
      <c r="F2795" s="3">
        <v>7</v>
      </c>
      <c r="G2795" s="3">
        <v>79.598363399492698</v>
      </c>
      <c r="H2795" s="3">
        <v>1</v>
      </c>
      <c r="I2795" s="3">
        <v>715.21594432847303</v>
      </c>
      <c r="J2795" s="3">
        <v>44</v>
      </c>
      <c r="K2795" s="3">
        <v>691.49212682096697</v>
      </c>
      <c r="L2795" s="3">
        <v>26</v>
      </c>
      <c r="M2795" s="3">
        <v>17</v>
      </c>
      <c r="N2795" s="3">
        <v>2</v>
      </c>
      <c r="O2795" s="3">
        <v>679</v>
      </c>
      <c r="P2795" s="3">
        <v>0</v>
      </c>
      <c r="Q2795" s="3">
        <v>7729.9043483048499</v>
      </c>
      <c r="R2795" s="3">
        <v>4</v>
      </c>
      <c r="S2795" s="3">
        <v>0</v>
      </c>
      <c r="T2795" s="3">
        <v>0</v>
      </c>
      <c r="U2795" s="3">
        <v>14189.209721302699</v>
      </c>
      <c r="V2795" s="3">
        <v>1</v>
      </c>
    </row>
    <row r="2796" spans="1:22" ht="21.75" customHeight="1" x14ac:dyDescent="0.3">
      <c r="A2796" s="3" t="s">
        <v>2822</v>
      </c>
      <c r="B2796" s="3">
        <v>62</v>
      </c>
      <c r="C2796" s="3" t="s">
        <v>28</v>
      </c>
      <c r="D2796" s="3" t="s">
        <v>26</v>
      </c>
      <c r="E2796" s="3">
        <v>40585.272266901498</v>
      </c>
      <c r="F2796" s="3">
        <v>78</v>
      </c>
      <c r="G2796" s="3">
        <v>3410.4626996079401</v>
      </c>
      <c r="H2796" s="3">
        <v>9</v>
      </c>
      <c r="I2796" s="3">
        <v>1320.6072859114799</v>
      </c>
      <c r="J2796" s="3">
        <v>25</v>
      </c>
      <c r="K2796" s="3">
        <v>503.090766080506</v>
      </c>
      <c r="L2796" s="3">
        <v>39</v>
      </c>
      <c r="M2796" s="3">
        <v>7</v>
      </c>
      <c r="N2796" s="3">
        <v>7</v>
      </c>
      <c r="O2796" s="3">
        <v>310</v>
      </c>
      <c r="P2796" s="3">
        <v>2</v>
      </c>
      <c r="Q2796" s="3">
        <v>12257.639459021</v>
      </c>
      <c r="R2796" s="3">
        <v>1</v>
      </c>
      <c r="S2796" s="3">
        <v>0</v>
      </c>
      <c r="T2796" s="3">
        <v>0</v>
      </c>
      <c r="U2796" s="3">
        <v>8803.0377171798991</v>
      </c>
      <c r="V2796" s="3">
        <v>1</v>
      </c>
    </row>
    <row r="2797" spans="1:22" ht="21.75" customHeight="1" x14ac:dyDescent="0.3">
      <c r="A2797" s="3" t="s">
        <v>2823</v>
      </c>
      <c r="B2797" s="3">
        <v>20</v>
      </c>
      <c r="C2797" s="3" t="s">
        <v>23</v>
      </c>
      <c r="D2797" s="3" t="s">
        <v>26</v>
      </c>
      <c r="E2797" s="3">
        <v>36645.638006393499</v>
      </c>
      <c r="F2797" s="3">
        <v>9</v>
      </c>
      <c r="G2797" s="3">
        <v>1274.0411987518401</v>
      </c>
      <c r="H2797" s="3">
        <v>6</v>
      </c>
      <c r="I2797" s="3">
        <v>1040.0688918841399</v>
      </c>
      <c r="J2797" s="3">
        <v>47</v>
      </c>
      <c r="K2797" s="3">
        <v>376.96677405187302</v>
      </c>
      <c r="L2797" s="3">
        <v>6</v>
      </c>
      <c r="M2797" s="3">
        <v>13</v>
      </c>
      <c r="N2797" s="3">
        <v>3</v>
      </c>
      <c r="O2797" s="3">
        <v>815</v>
      </c>
      <c r="P2797" s="3">
        <v>1</v>
      </c>
      <c r="Q2797" s="3">
        <v>10993.8213896612</v>
      </c>
      <c r="R2797" s="3">
        <v>1</v>
      </c>
      <c r="S2797" s="3">
        <v>0</v>
      </c>
      <c r="T2797" s="3">
        <v>0</v>
      </c>
      <c r="U2797" s="3">
        <v>12624.6236647068</v>
      </c>
      <c r="V2797" s="3">
        <v>0</v>
      </c>
    </row>
    <row r="2798" spans="1:22" ht="21.75" customHeight="1" x14ac:dyDescent="0.3">
      <c r="A2798" s="3" t="s">
        <v>2824</v>
      </c>
      <c r="B2798" s="3">
        <v>64</v>
      </c>
      <c r="C2798" s="3" t="s">
        <v>28</v>
      </c>
      <c r="D2798" s="3" t="s">
        <v>26</v>
      </c>
      <c r="E2798" s="3">
        <v>81665.898864123694</v>
      </c>
      <c r="F2798" s="3">
        <v>171</v>
      </c>
      <c r="G2798" s="3">
        <v>2243.0536150345001</v>
      </c>
      <c r="H2798" s="3">
        <v>6</v>
      </c>
      <c r="I2798" s="3">
        <v>686.39814107537495</v>
      </c>
      <c r="J2798" s="3">
        <v>29</v>
      </c>
      <c r="K2798" s="3">
        <v>343.14709540656202</v>
      </c>
      <c r="L2798" s="3">
        <v>24</v>
      </c>
      <c r="M2798" s="3">
        <v>15</v>
      </c>
      <c r="N2798" s="3">
        <v>9</v>
      </c>
      <c r="O2798" s="3">
        <v>894</v>
      </c>
      <c r="P2798" s="3">
        <v>1</v>
      </c>
      <c r="Q2798" s="3">
        <v>17310.787950301299</v>
      </c>
      <c r="R2798" s="3">
        <v>7</v>
      </c>
      <c r="S2798" s="3">
        <v>0</v>
      </c>
      <c r="T2798" s="3">
        <v>0</v>
      </c>
      <c r="U2798" s="3">
        <v>6876.9803055208104</v>
      </c>
      <c r="V2798" s="3">
        <v>1</v>
      </c>
    </row>
    <row r="2799" spans="1:22" ht="21.75" customHeight="1" x14ac:dyDescent="0.3">
      <c r="A2799" s="3" t="s">
        <v>2825</v>
      </c>
      <c r="B2799" s="3">
        <v>43</v>
      </c>
      <c r="C2799" s="3" t="s">
        <v>31</v>
      </c>
      <c r="D2799" s="3" t="s">
        <v>24</v>
      </c>
      <c r="E2799" s="3">
        <v>41859.124894515997</v>
      </c>
      <c r="F2799" s="3">
        <v>132</v>
      </c>
      <c r="G2799" s="3">
        <v>966.22992529852399</v>
      </c>
      <c r="H2799" s="3">
        <v>0</v>
      </c>
      <c r="I2799" s="3">
        <v>1533.9541689247701</v>
      </c>
      <c r="J2799" s="3">
        <v>12</v>
      </c>
      <c r="K2799" s="3">
        <v>591.78660016039396</v>
      </c>
      <c r="L2799" s="3">
        <v>48</v>
      </c>
      <c r="M2799" s="3">
        <v>18</v>
      </c>
      <c r="N2799" s="3">
        <v>0</v>
      </c>
      <c r="O2799" s="3">
        <v>854</v>
      </c>
      <c r="P2799" s="3">
        <v>2</v>
      </c>
      <c r="Q2799" s="3">
        <v>24368.230001734399</v>
      </c>
      <c r="R2799" s="3">
        <v>2</v>
      </c>
      <c r="S2799" s="3">
        <v>0</v>
      </c>
      <c r="T2799" s="3">
        <v>0</v>
      </c>
      <c r="U2799" s="3">
        <v>9478.62998515869</v>
      </c>
      <c r="V2799" s="3">
        <v>0</v>
      </c>
    </row>
    <row r="2800" spans="1:22" ht="21.75" customHeight="1" x14ac:dyDescent="0.3">
      <c r="A2800" s="3" t="s">
        <v>2826</v>
      </c>
      <c r="B2800" s="3">
        <v>54</v>
      </c>
      <c r="C2800" s="3" t="s">
        <v>23</v>
      </c>
      <c r="D2800" s="3" t="s">
        <v>24</v>
      </c>
      <c r="E2800" s="3">
        <v>61759.657655861702</v>
      </c>
      <c r="F2800" s="3">
        <v>219</v>
      </c>
      <c r="G2800" s="3">
        <v>2778.9145142736302</v>
      </c>
      <c r="H2800" s="3">
        <v>9</v>
      </c>
      <c r="I2800" s="3">
        <v>972.08141119960305</v>
      </c>
      <c r="J2800" s="3">
        <v>3</v>
      </c>
      <c r="K2800" s="3">
        <v>354.595544067221</v>
      </c>
      <c r="L2800" s="3">
        <v>35</v>
      </c>
      <c r="M2800" s="3">
        <v>6</v>
      </c>
      <c r="N2800" s="3">
        <v>1</v>
      </c>
      <c r="O2800" s="3">
        <v>850</v>
      </c>
      <c r="P2800" s="3">
        <v>0</v>
      </c>
      <c r="Q2800" s="3">
        <v>8624.6499053304906</v>
      </c>
      <c r="R2800" s="3">
        <v>1</v>
      </c>
      <c r="S2800" s="3">
        <v>0</v>
      </c>
      <c r="T2800" s="3">
        <v>0</v>
      </c>
      <c r="U2800" s="3">
        <v>5638.0092074160702</v>
      </c>
      <c r="V2800" s="3">
        <v>0</v>
      </c>
    </row>
    <row r="2801" spans="1:22" ht="21.75" customHeight="1" x14ac:dyDescent="0.3">
      <c r="A2801" s="3" t="s">
        <v>2827</v>
      </c>
      <c r="B2801" s="3">
        <v>43</v>
      </c>
      <c r="C2801" s="3" t="s">
        <v>31</v>
      </c>
      <c r="D2801" s="3" t="s">
        <v>24</v>
      </c>
      <c r="E2801" s="3">
        <v>46587.673481312202</v>
      </c>
      <c r="F2801" s="3">
        <v>140</v>
      </c>
      <c r="G2801" s="3">
        <v>2178.2173948524401</v>
      </c>
      <c r="H2801" s="3">
        <v>10</v>
      </c>
      <c r="I2801" s="3">
        <v>460.86328064025798</v>
      </c>
      <c r="J2801" s="3">
        <v>42</v>
      </c>
      <c r="K2801" s="3">
        <v>562.37072872313297</v>
      </c>
      <c r="L2801" s="3">
        <v>70</v>
      </c>
      <c r="M2801" s="3">
        <v>16</v>
      </c>
      <c r="N2801" s="3">
        <v>6</v>
      </c>
      <c r="O2801" s="3">
        <v>383</v>
      </c>
      <c r="P2801" s="3">
        <v>3</v>
      </c>
      <c r="Q2801" s="3">
        <v>0</v>
      </c>
      <c r="R2801" s="3">
        <v>1</v>
      </c>
      <c r="S2801" s="3">
        <v>0</v>
      </c>
      <c r="T2801" s="3">
        <v>0</v>
      </c>
      <c r="U2801" s="3">
        <v>8081.6492289148</v>
      </c>
      <c r="V2801" s="3">
        <v>1</v>
      </c>
    </row>
    <row r="2802" spans="1:22" ht="21.75" customHeight="1" x14ac:dyDescent="0.3">
      <c r="A2802" s="3" t="s">
        <v>2828</v>
      </c>
      <c r="B2802" s="3">
        <v>36</v>
      </c>
      <c r="C2802" s="3" t="s">
        <v>28</v>
      </c>
      <c r="D2802" s="3" t="s">
        <v>24</v>
      </c>
      <c r="E2802" s="3">
        <v>45614.658997077298</v>
      </c>
      <c r="F2802" s="3">
        <v>104</v>
      </c>
      <c r="G2802" s="3">
        <v>630.31601002463901</v>
      </c>
      <c r="H2802" s="3">
        <v>1</v>
      </c>
      <c r="I2802" s="3">
        <v>889.77980899714498</v>
      </c>
      <c r="J2802" s="3">
        <v>26</v>
      </c>
      <c r="K2802" s="3">
        <v>331.05385186223702</v>
      </c>
      <c r="L2802" s="3">
        <v>23</v>
      </c>
      <c r="M2802" s="3">
        <v>4</v>
      </c>
      <c r="N2802" s="3">
        <v>5</v>
      </c>
      <c r="O2802" s="3">
        <v>636</v>
      </c>
      <c r="P2802" s="3">
        <v>1</v>
      </c>
      <c r="Q2802" s="3">
        <v>14923.671287084901</v>
      </c>
      <c r="R2802" s="3">
        <v>2</v>
      </c>
      <c r="S2802" s="3">
        <v>0</v>
      </c>
      <c r="T2802" s="3">
        <v>0</v>
      </c>
      <c r="U2802" s="3">
        <v>10686.338035206099</v>
      </c>
      <c r="V2802" s="3">
        <v>0</v>
      </c>
    </row>
    <row r="2803" spans="1:22" ht="21.75" customHeight="1" x14ac:dyDescent="0.3">
      <c r="A2803" s="3" t="s">
        <v>2829</v>
      </c>
      <c r="B2803" s="3">
        <v>24</v>
      </c>
      <c r="C2803" s="3" t="s">
        <v>31</v>
      </c>
      <c r="D2803" s="3" t="s">
        <v>24</v>
      </c>
      <c r="E2803" s="3">
        <v>36234.505396296998</v>
      </c>
      <c r="F2803" s="3">
        <v>46</v>
      </c>
      <c r="G2803" s="3">
        <v>10</v>
      </c>
      <c r="H2803" s="3">
        <v>4</v>
      </c>
      <c r="I2803" s="3">
        <v>987.42939070286002</v>
      </c>
      <c r="J2803" s="3">
        <v>39</v>
      </c>
      <c r="K2803" s="3">
        <v>550.62710683514604</v>
      </c>
      <c r="L2803" s="3">
        <v>60</v>
      </c>
      <c r="M2803" s="3">
        <v>12</v>
      </c>
      <c r="N2803" s="3">
        <v>8</v>
      </c>
      <c r="O2803" s="3">
        <v>354</v>
      </c>
      <c r="P2803" s="3">
        <v>4</v>
      </c>
      <c r="Q2803" s="3">
        <v>14485.552963727199</v>
      </c>
      <c r="R2803" s="3">
        <v>3</v>
      </c>
      <c r="S2803" s="3">
        <v>0</v>
      </c>
      <c r="T2803" s="3">
        <v>0</v>
      </c>
      <c r="U2803" s="3">
        <v>10940.153797687901</v>
      </c>
      <c r="V2803" s="3">
        <v>1</v>
      </c>
    </row>
    <row r="2804" spans="1:22" ht="21.75" customHeight="1" x14ac:dyDescent="0.3">
      <c r="A2804" s="3" t="s">
        <v>2830</v>
      </c>
      <c r="B2804" s="3">
        <v>39</v>
      </c>
      <c r="C2804" s="3" t="s">
        <v>31</v>
      </c>
      <c r="D2804" s="3" t="s">
        <v>26</v>
      </c>
      <c r="E2804" s="3">
        <v>32534.609070307699</v>
      </c>
      <c r="F2804" s="3">
        <v>72</v>
      </c>
      <c r="G2804" s="3">
        <v>1650.9598098640899</v>
      </c>
      <c r="H2804" s="3">
        <v>3</v>
      </c>
      <c r="I2804" s="3">
        <v>559.33134832852795</v>
      </c>
      <c r="J2804" s="3">
        <v>9</v>
      </c>
      <c r="K2804" s="3">
        <v>884.87798077217894</v>
      </c>
      <c r="L2804" s="3">
        <v>68</v>
      </c>
      <c r="M2804" s="3">
        <v>17</v>
      </c>
      <c r="N2804" s="3">
        <v>5</v>
      </c>
      <c r="O2804" s="3">
        <v>620</v>
      </c>
      <c r="P2804" s="3">
        <v>3</v>
      </c>
      <c r="Q2804" s="3">
        <v>1102.5079825204</v>
      </c>
      <c r="R2804" s="3">
        <v>0</v>
      </c>
      <c r="S2804" s="3">
        <v>0</v>
      </c>
      <c r="T2804" s="3">
        <v>0</v>
      </c>
      <c r="U2804" s="3">
        <v>500</v>
      </c>
      <c r="V2804" s="3">
        <v>0</v>
      </c>
    </row>
    <row r="2805" spans="1:22" ht="21.75" customHeight="1" x14ac:dyDescent="0.3">
      <c r="A2805" s="3" t="s">
        <v>2831</v>
      </c>
      <c r="B2805" s="3">
        <v>40</v>
      </c>
      <c r="C2805" s="3" t="s">
        <v>23</v>
      </c>
      <c r="D2805" s="3" t="s">
        <v>33</v>
      </c>
      <c r="E2805" s="3">
        <v>63318.573684437899</v>
      </c>
      <c r="F2805" s="3">
        <v>93</v>
      </c>
      <c r="G2805" s="3">
        <v>1897.70212588497</v>
      </c>
      <c r="H2805" s="3">
        <v>2</v>
      </c>
      <c r="I2805" s="3">
        <v>431.62188121788603</v>
      </c>
      <c r="J2805" s="3">
        <v>43</v>
      </c>
      <c r="K2805" s="3">
        <v>638.62436906493599</v>
      </c>
      <c r="L2805" s="3">
        <v>51</v>
      </c>
      <c r="M2805" s="3">
        <v>17</v>
      </c>
      <c r="N2805" s="3">
        <v>1</v>
      </c>
      <c r="O2805" s="3">
        <v>392</v>
      </c>
      <c r="P2805" s="3">
        <v>5</v>
      </c>
      <c r="Q2805" s="3">
        <v>6078.8625500220796</v>
      </c>
      <c r="R2805" s="3">
        <v>4</v>
      </c>
      <c r="S2805" s="3">
        <v>1</v>
      </c>
      <c r="T2805" s="3">
        <v>0</v>
      </c>
      <c r="U2805" s="3">
        <v>11871.6596704195</v>
      </c>
      <c r="V2805" s="3">
        <v>1</v>
      </c>
    </row>
    <row r="2806" spans="1:22" ht="21.75" customHeight="1" x14ac:dyDescent="0.3">
      <c r="A2806" s="3" t="s">
        <v>2832</v>
      </c>
      <c r="B2806" s="3">
        <v>59</v>
      </c>
      <c r="C2806" s="3" t="s">
        <v>31</v>
      </c>
      <c r="D2806" s="3" t="s">
        <v>33</v>
      </c>
      <c r="E2806" s="3">
        <v>32127.395359458798</v>
      </c>
      <c r="F2806" s="3">
        <v>165</v>
      </c>
      <c r="G2806" s="3">
        <v>2110.177594705</v>
      </c>
      <c r="H2806" s="3">
        <v>9</v>
      </c>
      <c r="I2806" s="3">
        <v>830.26068151485504</v>
      </c>
      <c r="J2806" s="3">
        <v>27</v>
      </c>
      <c r="K2806" s="3">
        <v>382.85987265640199</v>
      </c>
      <c r="L2806" s="3">
        <v>35</v>
      </c>
      <c r="M2806" s="3">
        <v>18</v>
      </c>
      <c r="N2806" s="3">
        <v>7</v>
      </c>
      <c r="O2806" s="3">
        <v>407</v>
      </c>
      <c r="P2806" s="3">
        <v>4</v>
      </c>
      <c r="Q2806" s="3">
        <v>9363.4580911842204</v>
      </c>
      <c r="R2806" s="3">
        <v>2</v>
      </c>
      <c r="S2806" s="3">
        <v>1</v>
      </c>
      <c r="T2806" s="3">
        <v>0</v>
      </c>
      <c r="U2806" s="3">
        <v>2599.6713998200999</v>
      </c>
      <c r="V2806" s="3">
        <v>1</v>
      </c>
    </row>
    <row r="2807" spans="1:22" ht="21.75" customHeight="1" x14ac:dyDescent="0.3">
      <c r="A2807" s="3" t="s">
        <v>2833</v>
      </c>
      <c r="B2807" s="3">
        <v>50</v>
      </c>
      <c r="C2807" s="3" t="s">
        <v>31</v>
      </c>
      <c r="D2807" s="3" t="s">
        <v>24</v>
      </c>
      <c r="E2807" s="3">
        <v>58325.346312657399</v>
      </c>
      <c r="F2807" s="3">
        <v>64</v>
      </c>
      <c r="G2807" s="3">
        <v>877.77503083313502</v>
      </c>
      <c r="H2807" s="3">
        <v>10</v>
      </c>
      <c r="I2807" s="3">
        <v>673.92238004288799</v>
      </c>
      <c r="J2807" s="3">
        <v>20</v>
      </c>
      <c r="K2807" s="3">
        <v>587.68885949493301</v>
      </c>
      <c r="L2807" s="3">
        <v>50</v>
      </c>
      <c r="M2807" s="3">
        <v>17</v>
      </c>
      <c r="N2807" s="3">
        <v>8</v>
      </c>
      <c r="O2807" s="3">
        <v>649</v>
      </c>
      <c r="P2807" s="3">
        <v>4</v>
      </c>
      <c r="Q2807" s="3">
        <v>18865.227037213001</v>
      </c>
      <c r="R2807" s="3">
        <v>6</v>
      </c>
      <c r="S2807" s="3">
        <v>0</v>
      </c>
      <c r="T2807" s="3">
        <v>0</v>
      </c>
      <c r="U2807" s="3">
        <v>5653.1988260817698</v>
      </c>
      <c r="V2807" s="3">
        <v>1</v>
      </c>
    </row>
    <row r="2808" spans="1:22" ht="21.75" customHeight="1" x14ac:dyDescent="0.3">
      <c r="A2808" s="3" t="s">
        <v>2834</v>
      </c>
      <c r="B2808" s="3">
        <v>65</v>
      </c>
      <c r="C2808" s="3" t="s">
        <v>31</v>
      </c>
      <c r="D2808" s="3" t="s">
        <v>24</v>
      </c>
      <c r="E2808" s="3">
        <v>51630.510622666901</v>
      </c>
      <c r="F2808" s="3">
        <v>204</v>
      </c>
      <c r="G2808" s="3">
        <v>984.98490717049106</v>
      </c>
      <c r="H2808" s="3">
        <v>7</v>
      </c>
      <c r="I2808" s="3">
        <v>1317.6947609594099</v>
      </c>
      <c r="J2808" s="3">
        <v>10</v>
      </c>
      <c r="K2808" s="3">
        <v>569.129437485778</v>
      </c>
      <c r="L2808" s="3">
        <v>32</v>
      </c>
      <c r="M2808" s="3">
        <v>19</v>
      </c>
      <c r="N2808" s="3">
        <v>4</v>
      </c>
      <c r="O2808" s="3">
        <v>708</v>
      </c>
      <c r="P2808" s="3">
        <v>4</v>
      </c>
      <c r="Q2808" s="3">
        <v>5816.7459016006396</v>
      </c>
      <c r="R2808" s="3">
        <v>1</v>
      </c>
      <c r="S2808" s="3">
        <v>0</v>
      </c>
      <c r="T2808" s="3">
        <v>1</v>
      </c>
      <c r="U2808" s="3">
        <v>500</v>
      </c>
      <c r="V2808" s="3">
        <v>1</v>
      </c>
    </row>
    <row r="2809" spans="1:22" ht="21.75" customHeight="1" x14ac:dyDescent="0.3">
      <c r="A2809" s="3" t="s">
        <v>2835</v>
      </c>
      <c r="B2809" s="3">
        <v>55</v>
      </c>
      <c r="C2809" s="3" t="s">
        <v>23</v>
      </c>
      <c r="D2809" s="3" t="s">
        <v>33</v>
      </c>
      <c r="E2809" s="3">
        <v>63547.493620626301</v>
      </c>
      <c r="F2809" s="3">
        <v>203</v>
      </c>
      <c r="G2809" s="3">
        <v>10</v>
      </c>
      <c r="H2809" s="3">
        <v>6</v>
      </c>
      <c r="I2809" s="3">
        <v>1059.4045384297201</v>
      </c>
      <c r="J2809" s="3">
        <v>19</v>
      </c>
      <c r="K2809" s="3">
        <v>551.67877858904103</v>
      </c>
      <c r="L2809" s="3">
        <v>52</v>
      </c>
      <c r="M2809" s="3">
        <v>19</v>
      </c>
      <c r="N2809" s="3">
        <v>5</v>
      </c>
      <c r="O2809" s="3">
        <v>848</v>
      </c>
      <c r="P2809" s="3">
        <v>1</v>
      </c>
      <c r="Q2809" s="3">
        <v>10392.256902919</v>
      </c>
      <c r="R2809" s="3">
        <v>4</v>
      </c>
      <c r="S2809" s="3">
        <v>0</v>
      </c>
      <c r="T2809" s="3">
        <v>0</v>
      </c>
      <c r="U2809" s="3">
        <v>5098.2972926504499</v>
      </c>
      <c r="V2809" s="3">
        <v>1</v>
      </c>
    </row>
    <row r="2810" spans="1:22" ht="21.75" customHeight="1" x14ac:dyDescent="0.3">
      <c r="A2810" s="3" t="s">
        <v>2836</v>
      </c>
      <c r="B2810" s="3">
        <v>30</v>
      </c>
      <c r="C2810" s="3" t="s">
        <v>28</v>
      </c>
      <c r="D2810" s="3" t="s">
        <v>26</v>
      </c>
      <c r="E2810" s="3">
        <v>39020.829609369997</v>
      </c>
      <c r="F2810" s="3">
        <v>22</v>
      </c>
      <c r="G2810" s="3">
        <v>1058.3039587318301</v>
      </c>
      <c r="H2810" s="3">
        <v>8</v>
      </c>
      <c r="I2810" s="3">
        <v>575.72865406969697</v>
      </c>
      <c r="J2810" s="3">
        <v>35</v>
      </c>
      <c r="K2810" s="3">
        <v>595.99592417895303</v>
      </c>
      <c r="L2810" s="3">
        <v>73</v>
      </c>
      <c r="M2810" s="3">
        <v>16</v>
      </c>
      <c r="N2810" s="3">
        <v>3</v>
      </c>
      <c r="O2810" s="3">
        <v>886</v>
      </c>
      <c r="P2810" s="3">
        <v>1</v>
      </c>
      <c r="Q2810" s="3">
        <v>187.07587828174101</v>
      </c>
      <c r="R2810" s="3">
        <v>3</v>
      </c>
      <c r="S2810" s="3">
        <v>0</v>
      </c>
      <c r="T2810" s="3">
        <v>0</v>
      </c>
      <c r="U2810" s="3">
        <v>14272.659909038401</v>
      </c>
      <c r="V2810" s="3">
        <v>0</v>
      </c>
    </row>
    <row r="2811" spans="1:22" ht="21.75" customHeight="1" x14ac:dyDescent="0.3">
      <c r="A2811" s="3" t="s">
        <v>2837</v>
      </c>
      <c r="B2811" s="3">
        <v>34</v>
      </c>
      <c r="C2811" s="3" t="s">
        <v>28</v>
      </c>
      <c r="D2811" s="3" t="s">
        <v>24</v>
      </c>
      <c r="E2811" s="3">
        <v>69442.594997361695</v>
      </c>
      <c r="F2811" s="3">
        <v>231</v>
      </c>
      <c r="G2811" s="3">
        <v>195.06229582763601</v>
      </c>
      <c r="H2811" s="3">
        <v>2</v>
      </c>
      <c r="I2811" s="3">
        <v>949.07833883200601</v>
      </c>
      <c r="J2811" s="3">
        <v>18</v>
      </c>
      <c r="K2811" s="3">
        <v>726.84060454563905</v>
      </c>
      <c r="L2811" s="3">
        <v>37</v>
      </c>
      <c r="M2811" s="3">
        <v>3</v>
      </c>
      <c r="N2811" s="3">
        <v>1</v>
      </c>
      <c r="O2811" s="3">
        <v>507</v>
      </c>
      <c r="P2811" s="3">
        <v>4</v>
      </c>
      <c r="Q2811" s="3">
        <v>14923.360688524501</v>
      </c>
      <c r="R2811" s="3">
        <v>5</v>
      </c>
      <c r="S2811" s="3">
        <v>0</v>
      </c>
      <c r="T2811" s="3">
        <v>0</v>
      </c>
      <c r="U2811" s="3">
        <v>9700.6492522224507</v>
      </c>
      <c r="V2811" s="3">
        <v>1</v>
      </c>
    </row>
    <row r="2812" spans="1:22" ht="21.75" customHeight="1" x14ac:dyDescent="0.3">
      <c r="A2812" s="3" t="s">
        <v>2838</v>
      </c>
      <c r="B2812" s="3">
        <v>38</v>
      </c>
      <c r="C2812" s="3" t="s">
        <v>31</v>
      </c>
      <c r="D2812" s="3" t="s">
        <v>26</v>
      </c>
      <c r="E2812" s="3">
        <v>47458.569522373902</v>
      </c>
      <c r="F2812" s="3">
        <v>165</v>
      </c>
      <c r="G2812" s="3">
        <v>929.93453656428198</v>
      </c>
      <c r="H2812" s="3">
        <v>9</v>
      </c>
      <c r="I2812" s="3">
        <v>1243.4948499536599</v>
      </c>
      <c r="J2812" s="3">
        <v>9</v>
      </c>
      <c r="K2812" s="3">
        <v>768.69196360749299</v>
      </c>
      <c r="L2812" s="3">
        <v>43</v>
      </c>
      <c r="M2812" s="3">
        <v>16</v>
      </c>
      <c r="N2812" s="3">
        <v>4</v>
      </c>
      <c r="O2812" s="3">
        <v>788</v>
      </c>
      <c r="P2812" s="3">
        <v>4</v>
      </c>
      <c r="Q2812" s="3">
        <v>4546.1701173527399</v>
      </c>
      <c r="R2812" s="3">
        <v>0</v>
      </c>
      <c r="S2812" s="3">
        <v>0</v>
      </c>
      <c r="T2812" s="3">
        <v>0</v>
      </c>
      <c r="U2812" s="3">
        <v>8626.7833429266902</v>
      </c>
      <c r="V2812" s="3">
        <v>0</v>
      </c>
    </row>
    <row r="2813" spans="1:22" ht="21.75" customHeight="1" x14ac:dyDescent="0.3">
      <c r="A2813" s="3" t="s">
        <v>2839</v>
      </c>
      <c r="B2813" s="3">
        <v>26</v>
      </c>
      <c r="C2813" s="3" t="s">
        <v>23</v>
      </c>
      <c r="D2813" s="3" t="s">
        <v>33</v>
      </c>
      <c r="E2813" s="3">
        <v>96650.5049835721</v>
      </c>
      <c r="F2813" s="3">
        <v>167</v>
      </c>
      <c r="G2813" s="3">
        <v>1762.5203125635701</v>
      </c>
      <c r="H2813" s="3">
        <v>0</v>
      </c>
      <c r="I2813" s="3">
        <v>312.16844393512298</v>
      </c>
      <c r="J2813" s="3">
        <v>14</v>
      </c>
      <c r="K2813" s="3">
        <v>500.549187408254</v>
      </c>
      <c r="L2813" s="3">
        <v>4</v>
      </c>
      <c r="M2813" s="3">
        <v>18</v>
      </c>
      <c r="N2813" s="3">
        <v>4</v>
      </c>
      <c r="O2813" s="3">
        <v>372</v>
      </c>
      <c r="P2813" s="3">
        <v>3</v>
      </c>
      <c r="Q2813" s="3">
        <v>25040.2584829648</v>
      </c>
      <c r="R2813" s="3">
        <v>7</v>
      </c>
      <c r="S2813" s="3">
        <v>0</v>
      </c>
      <c r="T2813" s="3">
        <v>0</v>
      </c>
      <c r="U2813" s="3">
        <v>16719.4100660699</v>
      </c>
      <c r="V2813" s="3">
        <v>1</v>
      </c>
    </row>
    <row r="2814" spans="1:22" ht="21.75" customHeight="1" x14ac:dyDescent="0.3">
      <c r="A2814" s="3" t="s">
        <v>2840</v>
      </c>
      <c r="B2814" s="3">
        <v>47</v>
      </c>
      <c r="C2814" s="3" t="s">
        <v>31</v>
      </c>
      <c r="D2814" s="3" t="s">
        <v>33</v>
      </c>
      <c r="E2814" s="3">
        <v>20944.825970632901</v>
      </c>
      <c r="F2814" s="3">
        <v>234</v>
      </c>
      <c r="G2814" s="3">
        <v>1750.99693759453</v>
      </c>
      <c r="H2814" s="3">
        <v>8</v>
      </c>
      <c r="I2814" s="3">
        <v>442.02761565428699</v>
      </c>
      <c r="J2814" s="3">
        <v>44</v>
      </c>
      <c r="K2814" s="3">
        <v>155.50534503928799</v>
      </c>
      <c r="L2814" s="3">
        <v>30</v>
      </c>
      <c r="M2814" s="3">
        <v>7</v>
      </c>
      <c r="N2814" s="3">
        <v>0</v>
      </c>
      <c r="O2814" s="3">
        <v>390</v>
      </c>
      <c r="P2814" s="3">
        <v>1</v>
      </c>
      <c r="Q2814" s="3">
        <v>6897.8784701067198</v>
      </c>
      <c r="R2814" s="3">
        <v>0</v>
      </c>
      <c r="S2814" s="3">
        <v>0</v>
      </c>
      <c r="T2814" s="3">
        <v>0</v>
      </c>
      <c r="U2814" s="3">
        <v>4822.2625393088802</v>
      </c>
      <c r="V2814" s="3">
        <v>1</v>
      </c>
    </row>
    <row r="2815" spans="1:22" ht="21.75" customHeight="1" x14ac:dyDescent="0.3">
      <c r="A2815" s="3" t="s">
        <v>2841</v>
      </c>
      <c r="B2815" s="3">
        <v>62</v>
      </c>
      <c r="C2815" s="3" t="s">
        <v>28</v>
      </c>
      <c r="D2815" s="3" t="s">
        <v>24</v>
      </c>
      <c r="E2815" s="3">
        <v>93720.825285384301</v>
      </c>
      <c r="F2815" s="3">
        <v>74</v>
      </c>
      <c r="G2815" s="3">
        <v>960.783341741507</v>
      </c>
      <c r="H2815" s="3">
        <v>8</v>
      </c>
      <c r="I2815" s="3">
        <v>796.09098395216404</v>
      </c>
      <c r="J2815" s="3">
        <v>44</v>
      </c>
      <c r="K2815" s="3">
        <v>521.20097820182002</v>
      </c>
      <c r="L2815" s="3">
        <v>8</v>
      </c>
      <c r="M2815" s="3">
        <v>19</v>
      </c>
      <c r="N2815" s="3">
        <v>4</v>
      </c>
      <c r="O2815" s="3">
        <v>747</v>
      </c>
      <c r="P2815" s="3">
        <v>4</v>
      </c>
      <c r="Q2815" s="3">
        <v>17696.9749894706</v>
      </c>
      <c r="R2815" s="3">
        <v>1</v>
      </c>
      <c r="S2815" s="3">
        <v>0</v>
      </c>
      <c r="T2815" s="3">
        <v>0</v>
      </c>
      <c r="U2815" s="3">
        <v>9079.7164014761202</v>
      </c>
      <c r="V2815" s="3">
        <v>0</v>
      </c>
    </row>
    <row r="2816" spans="1:22" ht="21.75" customHeight="1" x14ac:dyDescent="0.3">
      <c r="A2816" s="3" t="s">
        <v>2842</v>
      </c>
      <c r="B2816" s="3">
        <v>24</v>
      </c>
      <c r="C2816" s="3" t="s">
        <v>23</v>
      </c>
      <c r="D2816" s="3" t="s">
        <v>26</v>
      </c>
      <c r="E2816" s="3">
        <v>47725.412034989502</v>
      </c>
      <c r="F2816" s="3">
        <v>122</v>
      </c>
      <c r="G2816" s="3">
        <v>1717.66686699143</v>
      </c>
      <c r="H2816" s="3">
        <v>11</v>
      </c>
      <c r="I2816" s="3">
        <v>812.46068876676202</v>
      </c>
      <c r="J2816" s="3">
        <v>17</v>
      </c>
      <c r="K2816" s="3">
        <v>460.59608221838897</v>
      </c>
      <c r="L2816" s="3">
        <v>31</v>
      </c>
      <c r="M2816" s="3">
        <v>0</v>
      </c>
      <c r="N2816" s="3">
        <v>0</v>
      </c>
      <c r="O2816" s="3">
        <v>534</v>
      </c>
      <c r="P2816" s="3">
        <v>0</v>
      </c>
      <c r="Q2816" s="3">
        <v>15216.6021380026</v>
      </c>
      <c r="R2816" s="3">
        <v>3</v>
      </c>
      <c r="S2816" s="3">
        <v>0</v>
      </c>
      <c r="T2816" s="3">
        <v>0</v>
      </c>
      <c r="U2816" s="3">
        <v>13367.220644204101</v>
      </c>
      <c r="V2816" s="3">
        <v>1</v>
      </c>
    </row>
    <row r="2817" spans="1:22" ht="21.75" customHeight="1" x14ac:dyDescent="0.3">
      <c r="A2817" s="3" t="s">
        <v>2843</v>
      </c>
      <c r="B2817" s="3">
        <v>24</v>
      </c>
      <c r="C2817" s="3" t="s">
        <v>28</v>
      </c>
      <c r="D2817" s="3" t="s">
        <v>24</v>
      </c>
      <c r="E2817" s="3">
        <v>54010.437830939503</v>
      </c>
      <c r="F2817" s="3">
        <v>184</v>
      </c>
      <c r="G2817" s="3">
        <v>2682.4262040919398</v>
      </c>
      <c r="H2817" s="3">
        <v>11</v>
      </c>
      <c r="I2817" s="3">
        <v>781.73087308799904</v>
      </c>
      <c r="J2817" s="3">
        <v>6</v>
      </c>
      <c r="K2817" s="3">
        <v>637.71168227272096</v>
      </c>
      <c r="L2817" s="3">
        <v>40</v>
      </c>
      <c r="M2817" s="3">
        <v>6</v>
      </c>
      <c r="N2817" s="3">
        <v>2</v>
      </c>
      <c r="O2817" s="3">
        <v>879</v>
      </c>
      <c r="P2817" s="3">
        <v>5</v>
      </c>
      <c r="Q2817" s="3">
        <v>6801.6941073408498</v>
      </c>
      <c r="R2817" s="3">
        <v>0</v>
      </c>
      <c r="S2817" s="3">
        <v>0</v>
      </c>
      <c r="T2817" s="3">
        <v>0</v>
      </c>
      <c r="U2817" s="3">
        <v>12120.9580012072</v>
      </c>
      <c r="V2817" s="3">
        <v>0</v>
      </c>
    </row>
    <row r="2818" spans="1:22" ht="21.75" customHeight="1" x14ac:dyDescent="0.3">
      <c r="A2818" s="3" t="s">
        <v>2844</v>
      </c>
      <c r="B2818" s="3">
        <v>49</v>
      </c>
      <c r="C2818" s="3" t="s">
        <v>28</v>
      </c>
      <c r="D2818" s="3" t="s">
        <v>33</v>
      </c>
      <c r="E2818" s="3">
        <v>39122.790231035302</v>
      </c>
      <c r="F2818" s="3">
        <v>97</v>
      </c>
      <c r="G2818" s="3">
        <v>1277.4508954533201</v>
      </c>
      <c r="H2818" s="3">
        <v>0</v>
      </c>
      <c r="I2818" s="3">
        <v>691.22798742431303</v>
      </c>
      <c r="J2818" s="3">
        <v>29</v>
      </c>
      <c r="K2818" s="3">
        <v>197.29882356372099</v>
      </c>
      <c r="L2818" s="3">
        <v>4</v>
      </c>
      <c r="M2818" s="3">
        <v>7</v>
      </c>
      <c r="N2818" s="3">
        <v>8</v>
      </c>
      <c r="O2818" s="3">
        <v>523</v>
      </c>
      <c r="P2818" s="3">
        <v>1</v>
      </c>
      <c r="Q2818" s="3">
        <v>18660.225829344199</v>
      </c>
      <c r="R2818" s="3">
        <v>4</v>
      </c>
      <c r="S2818" s="3">
        <v>0</v>
      </c>
      <c r="T2818" s="3">
        <v>0</v>
      </c>
      <c r="U2818" s="3">
        <v>10944.256081404301</v>
      </c>
      <c r="V2818" s="3">
        <v>1</v>
      </c>
    </row>
    <row r="2819" spans="1:22" ht="21.75" customHeight="1" x14ac:dyDescent="0.3">
      <c r="A2819" s="3" t="s">
        <v>2845</v>
      </c>
      <c r="B2819" s="3">
        <v>51</v>
      </c>
      <c r="C2819" s="3" t="s">
        <v>23</v>
      </c>
      <c r="D2819" s="3" t="s">
        <v>26</v>
      </c>
      <c r="E2819" s="3">
        <v>21760.136725578999</v>
      </c>
      <c r="F2819" s="3">
        <v>129</v>
      </c>
      <c r="G2819" s="3">
        <v>476.78679311071897</v>
      </c>
      <c r="H2819" s="3">
        <v>7</v>
      </c>
      <c r="I2819" s="3">
        <v>685.87888714179303</v>
      </c>
      <c r="J2819" s="3">
        <v>13</v>
      </c>
      <c r="K2819" s="3">
        <v>625.11242360066296</v>
      </c>
      <c r="L2819" s="3">
        <v>50</v>
      </c>
      <c r="M2819" s="3">
        <v>4</v>
      </c>
      <c r="N2819" s="3">
        <v>3</v>
      </c>
      <c r="O2819" s="3">
        <v>515</v>
      </c>
      <c r="P2819" s="3">
        <v>1</v>
      </c>
      <c r="Q2819" s="3">
        <v>0</v>
      </c>
      <c r="R2819" s="3">
        <v>4</v>
      </c>
      <c r="S2819" s="3">
        <v>0</v>
      </c>
      <c r="T2819" s="3">
        <v>0</v>
      </c>
      <c r="U2819" s="3">
        <v>13081.201111901601</v>
      </c>
      <c r="V2819" s="3">
        <v>1</v>
      </c>
    </row>
    <row r="2820" spans="1:22" ht="21.75" customHeight="1" x14ac:dyDescent="0.3">
      <c r="A2820" s="3" t="s">
        <v>2846</v>
      </c>
      <c r="B2820" s="3">
        <v>27</v>
      </c>
      <c r="C2820" s="3" t="s">
        <v>23</v>
      </c>
      <c r="D2820" s="3" t="s">
        <v>24</v>
      </c>
      <c r="E2820" s="3">
        <v>40488.858103633203</v>
      </c>
      <c r="F2820" s="3">
        <v>115</v>
      </c>
      <c r="G2820" s="3">
        <v>2128.48499252902</v>
      </c>
      <c r="H2820" s="3">
        <v>9</v>
      </c>
      <c r="I2820" s="3">
        <v>934.49034788757001</v>
      </c>
      <c r="J2820" s="3">
        <v>36</v>
      </c>
      <c r="K2820" s="3">
        <v>531.91641027493301</v>
      </c>
      <c r="L2820" s="3">
        <v>53</v>
      </c>
      <c r="M2820" s="3">
        <v>8</v>
      </c>
      <c r="N2820" s="3">
        <v>8</v>
      </c>
      <c r="O2820" s="3">
        <v>465</v>
      </c>
      <c r="P2820" s="3">
        <v>5</v>
      </c>
      <c r="Q2820" s="3">
        <v>11847.2450058742</v>
      </c>
      <c r="R2820" s="3">
        <v>5</v>
      </c>
      <c r="S2820" s="3">
        <v>0</v>
      </c>
      <c r="T2820" s="3">
        <v>0</v>
      </c>
      <c r="U2820" s="3">
        <v>12060.7052822555</v>
      </c>
      <c r="V2820" s="3">
        <v>1</v>
      </c>
    </row>
    <row r="2821" spans="1:22" ht="21.75" customHeight="1" x14ac:dyDescent="0.3">
      <c r="A2821" s="3" t="s">
        <v>2847</v>
      </c>
      <c r="B2821" s="3">
        <v>29</v>
      </c>
      <c r="C2821" s="3" t="s">
        <v>31</v>
      </c>
      <c r="D2821" s="3" t="s">
        <v>24</v>
      </c>
      <c r="E2821" s="3">
        <v>43417.6342722958</v>
      </c>
      <c r="F2821" s="3">
        <v>109</v>
      </c>
      <c r="G2821" s="3">
        <v>2373.6161723484101</v>
      </c>
      <c r="H2821" s="3">
        <v>0</v>
      </c>
      <c r="I2821" s="3">
        <v>1196.8798937737099</v>
      </c>
      <c r="J2821" s="3">
        <v>40</v>
      </c>
      <c r="K2821" s="3">
        <v>256.45465898288802</v>
      </c>
      <c r="L2821" s="3">
        <v>27</v>
      </c>
      <c r="M2821" s="3">
        <v>6</v>
      </c>
      <c r="N2821" s="3">
        <v>5</v>
      </c>
      <c r="O2821" s="3">
        <v>733</v>
      </c>
      <c r="P2821" s="3">
        <v>5</v>
      </c>
      <c r="Q2821" s="3">
        <v>16235.770159648901</v>
      </c>
      <c r="R2821" s="3">
        <v>1</v>
      </c>
      <c r="S2821" s="3">
        <v>0</v>
      </c>
      <c r="T2821" s="3">
        <v>0</v>
      </c>
      <c r="U2821" s="3">
        <v>10917.364417417901</v>
      </c>
      <c r="V2821" s="3">
        <v>0</v>
      </c>
    </row>
    <row r="2822" spans="1:22" ht="21.75" customHeight="1" x14ac:dyDescent="0.3">
      <c r="A2822" s="3" t="s">
        <v>2848</v>
      </c>
      <c r="B2822" s="3">
        <v>57</v>
      </c>
      <c r="C2822" s="3" t="s">
        <v>31</v>
      </c>
      <c r="D2822" s="3" t="s">
        <v>24</v>
      </c>
      <c r="E2822" s="3">
        <v>53290.430829153302</v>
      </c>
      <c r="F2822" s="3">
        <v>82</v>
      </c>
      <c r="G2822" s="3">
        <v>942.83946617757294</v>
      </c>
      <c r="H2822" s="3">
        <v>5</v>
      </c>
      <c r="I2822" s="3">
        <v>631.66654460905102</v>
      </c>
      <c r="J2822" s="3">
        <v>29</v>
      </c>
      <c r="K2822" s="3">
        <v>0</v>
      </c>
      <c r="L2822" s="3">
        <v>42</v>
      </c>
      <c r="M2822" s="3">
        <v>3</v>
      </c>
      <c r="N2822" s="3">
        <v>0</v>
      </c>
      <c r="O2822" s="3">
        <v>360</v>
      </c>
      <c r="P2822" s="3">
        <v>5</v>
      </c>
      <c r="Q2822" s="3">
        <v>10552.5511077637</v>
      </c>
      <c r="R2822" s="3">
        <v>3</v>
      </c>
      <c r="S2822" s="3">
        <v>0</v>
      </c>
      <c r="T2822" s="3">
        <v>0</v>
      </c>
      <c r="U2822" s="3">
        <v>2576.3775005471398</v>
      </c>
      <c r="V2822" s="3">
        <v>1</v>
      </c>
    </row>
    <row r="2823" spans="1:22" ht="21.75" customHeight="1" x14ac:dyDescent="0.3">
      <c r="A2823" s="3" t="s">
        <v>2849</v>
      </c>
      <c r="B2823" s="3">
        <v>66</v>
      </c>
      <c r="C2823" s="3" t="s">
        <v>28</v>
      </c>
      <c r="D2823" s="3" t="s">
        <v>33</v>
      </c>
      <c r="E2823" s="3">
        <v>70180.490210186297</v>
      </c>
      <c r="F2823" s="3">
        <v>30</v>
      </c>
      <c r="G2823" s="3">
        <v>948.76630053294002</v>
      </c>
      <c r="H2823" s="3">
        <v>8</v>
      </c>
      <c r="I2823" s="3">
        <v>1653.4397708097299</v>
      </c>
      <c r="J2823" s="3">
        <v>26</v>
      </c>
      <c r="K2823" s="3">
        <v>717.30884152324802</v>
      </c>
      <c r="L2823" s="3">
        <v>11</v>
      </c>
      <c r="M2823" s="3">
        <v>7</v>
      </c>
      <c r="N2823" s="3">
        <v>2</v>
      </c>
      <c r="O2823" s="3">
        <v>369</v>
      </c>
      <c r="P2823" s="3">
        <v>0</v>
      </c>
      <c r="Q2823" s="3">
        <v>5135.4878063665001</v>
      </c>
      <c r="R2823" s="3">
        <v>6</v>
      </c>
      <c r="S2823" s="3">
        <v>1</v>
      </c>
      <c r="T2823" s="3">
        <v>0</v>
      </c>
      <c r="U2823" s="3">
        <v>8321.2762429780105</v>
      </c>
      <c r="V2823" s="3">
        <v>1</v>
      </c>
    </row>
    <row r="2824" spans="1:22" ht="21.75" customHeight="1" x14ac:dyDescent="0.3">
      <c r="A2824" s="3" t="s">
        <v>2850</v>
      </c>
      <c r="B2824" s="3">
        <v>51</v>
      </c>
      <c r="C2824" s="3" t="s">
        <v>23</v>
      </c>
      <c r="D2824" s="3" t="s">
        <v>24</v>
      </c>
      <c r="E2824" s="3">
        <v>53433.153078928102</v>
      </c>
      <c r="F2824" s="3">
        <v>200</v>
      </c>
      <c r="G2824" s="3">
        <v>10</v>
      </c>
      <c r="H2824" s="3">
        <v>2</v>
      </c>
      <c r="I2824" s="3">
        <v>1486.2420025091101</v>
      </c>
      <c r="J2824" s="3">
        <v>48</v>
      </c>
      <c r="K2824" s="3">
        <v>252.71978751721801</v>
      </c>
      <c r="L2824" s="3">
        <v>68</v>
      </c>
      <c r="M2824" s="3">
        <v>1</v>
      </c>
      <c r="N2824" s="3">
        <v>2</v>
      </c>
      <c r="O2824" s="3">
        <v>842</v>
      </c>
      <c r="P2824" s="3">
        <v>5</v>
      </c>
      <c r="Q2824" s="3">
        <v>21478.337642063601</v>
      </c>
      <c r="R2824" s="3">
        <v>4</v>
      </c>
      <c r="S2824" s="3">
        <v>0</v>
      </c>
      <c r="T2824" s="3">
        <v>0</v>
      </c>
      <c r="U2824" s="3">
        <v>12836.6985058055</v>
      </c>
      <c r="V2824" s="3">
        <v>1</v>
      </c>
    </row>
    <row r="2825" spans="1:22" ht="21.75" customHeight="1" x14ac:dyDescent="0.3">
      <c r="A2825" s="3" t="s">
        <v>2851</v>
      </c>
      <c r="B2825" s="3">
        <v>67</v>
      </c>
      <c r="C2825" s="3" t="s">
        <v>23</v>
      </c>
      <c r="D2825" s="3" t="s">
        <v>26</v>
      </c>
      <c r="E2825" s="3">
        <v>53746.551739087503</v>
      </c>
      <c r="F2825" s="3">
        <v>162</v>
      </c>
      <c r="G2825" s="3">
        <v>1131.32585684009</v>
      </c>
      <c r="H2825" s="3">
        <v>5</v>
      </c>
      <c r="I2825" s="3">
        <v>1265.2394703530299</v>
      </c>
      <c r="J2825" s="3">
        <v>36</v>
      </c>
      <c r="K2825" s="3">
        <v>130.019661686153</v>
      </c>
      <c r="L2825" s="3">
        <v>71</v>
      </c>
      <c r="M2825" s="3">
        <v>4</v>
      </c>
      <c r="N2825" s="3">
        <v>3</v>
      </c>
      <c r="O2825" s="3">
        <v>484</v>
      </c>
      <c r="P2825" s="3">
        <v>4</v>
      </c>
      <c r="Q2825" s="3">
        <v>11234.935424888599</v>
      </c>
      <c r="R2825" s="3">
        <v>0</v>
      </c>
      <c r="S2825" s="3">
        <v>0</v>
      </c>
      <c r="T2825" s="3">
        <v>0</v>
      </c>
      <c r="U2825" s="3">
        <v>4928.1304108335798</v>
      </c>
      <c r="V2825" s="3">
        <v>1</v>
      </c>
    </row>
    <row r="2826" spans="1:22" ht="21.75" customHeight="1" x14ac:dyDescent="0.3">
      <c r="A2826" s="3" t="s">
        <v>2852</v>
      </c>
      <c r="B2826" s="3">
        <v>47</v>
      </c>
      <c r="C2826" s="3" t="s">
        <v>31</v>
      </c>
      <c r="D2826" s="3" t="s">
        <v>24</v>
      </c>
      <c r="E2826" s="3">
        <v>56918.618897302498</v>
      </c>
      <c r="F2826" s="3">
        <v>222</v>
      </c>
      <c r="G2826" s="3">
        <v>761.82055350029805</v>
      </c>
      <c r="H2826" s="3">
        <v>2</v>
      </c>
      <c r="I2826" s="3">
        <v>1017.86916709655</v>
      </c>
      <c r="J2826" s="3">
        <v>47</v>
      </c>
      <c r="K2826" s="3">
        <v>358.85230637287799</v>
      </c>
      <c r="L2826" s="3">
        <v>16</v>
      </c>
      <c r="M2826" s="3">
        <v>2</v>
      </c>
      <c r="N2826" s="3">
        <v>9</v>
      </c>
      <c r="O2826" s="3">
        <v>426</v>
      </c>
      <c r="P2826" s="3">
        <v>2</v>
      </c>
      <c r="Q2826" s="3">
        <v>8669.2134911779194</v>
      </c>
      <c r="R2826" s="3">
        <v>4</v>
      </c>
      <c r="S2826" s="3">
        <v>0</v>
      </c>
      <c r="T2826" s="3">
        <v>0</v>
      </c>
      <c r="U2826" s="3">
        <v>4922.0198386423199</v>
      </c>
      <c r="V2826" s="3">
        <v>1</v>
      </c>
    </row>
    <row r="2827" spans="1:22" ht="21.75" customHeight="1" x14ac:dyDescent="0.3">
      <c r="A2827" s="3" t="s">
        <v>2853</v>
      </c>
      <c r="B2827" s="3">
        <v>36</v>
      </c>
      <c r="C2827" s="3" t="s">
        <v>28</v>
      </c>
      <c r="D2827" s="3" t="s">
        <v>33</v>
      </c>
      <c r="E2827" s="3">
        <v>18411.256523907501</v>
      </c>
      <c r="F2827" s="3">
        <v>141</v>
      </c>
      <c r="G2827" s="3">
        <v>281.674258079146</v>
      </c>
      <c r="H2827" s="3">
        <v>10</v>
      </c>
      <c r="I2827" s="3">
        <v>1502.7958372645601</v>
      </c>
      <c r="J2827" s="3">
        <v>40</v>
      </c>
      <c r="K2827" s="3">
        <v>792.82718711444795</v>
      </c>
      <c r="L2827" s="3">
        <v>7</v>
      </c>
      <c r="M2827" s="3">
        <v>4</v>
      </c>
      <c r="N2827" s="3">
        <v>3</v>
      </c>
      <c r="O2827" s="3">
        <v>439</v>
      </c>
      <c r="P2827" s="3">
        <v>1</v>
      </c>
      <c r="Q2827" s="3">
        <v>5368.5527996971796</v>
      </c>
      <c r="R2827" s="3">
        <v>5</v>
      </c>
      <c r="S2827" s="3">
        <v>0</v>
      </c>
      <c r="T2827" s="3">
        <v>0</v>
      </c>
      <c r="U2827" s="3">
        <v>8300.8729944051593</v>
      </c>
      <c r="V2827" s="3">
        <v>1</v>
      </c>
    </row>
    <row r="2828" spans="1:22" ht="21.75" customHeight="1" x14ac:dyDescent="0.3">
      <c r="A2828" s="3" t="s">
        <v>2854</v>
      </c>
      <c r="B2828" s="3">
        <v>50</v>
      </c>
      <c r="C2828" s="3" t="s">
        <v>28</v>
      </c>
      <c r="D2828" s="3" t="s">
        <v>24</v>
      </c>
      <c r="E2828" s="3">
        <v>20074.558961550301</v>
      </c>
      <c r="F2828" s="3">
        <v>172</v>
      </c>
      <c r="G2828" s="3">
        <v>1208.1777127171799</v>
      </c>
      <c r="H2828" s="3">
        <v>4</v>
      </c>
      <c r="I2828" s="3">
        <v>698.45962225020696</v>
      </c>
      <c r="J2828" s="3">
        <v>16</v>
      </c>
      <c r="K2828" s="3">
        <v>548.82615590810894</v>
      </c>
      <c r="L2828" s="3">
        <v>17</v>
      </c>
      <c r="M2828" s="3">
        <v>0</v>
      </c>
      <c r="N2828" s="3">
        <v>7</v>
      </c>
      <c r="O2828" s="3">
        <v>562</v>
      </c>
      <c r="P2828" s="3">
        <v>5</v>
      </c>
      <c r="Q2828" s="3">
        <v>12574.027968108099</v>
      </c>
      <c r="R2828" s="3">
        <v>0</v>
      </c>
      <c r="S2828" s="3">
        <v>0</v>
      </c>
      <c r="T2828" s="3">
        <v>0</v>
      </c>
      <c r="U2828" s="3">
        <v>12838.9948640285</v>
      </c>
      <c r="V2828" s="3">
        <v>1</v>
      </c>
    </row>
    <row r="2829" spans="1:22" ht="21.75" customHeight="1" x14ac:dyDescent="0.3">
      <c r="A2829" s="3" t="s">
        <v>2855</v>
      </c>
      <c r="B2829" s="3">
        <v>27</v>
      </c>
      <c r="C2829" s="3" t="s">
        <v>31</v>
      </c>
      <c r="D2829" s="3" t="s">
        <v>33</v>
      </c>
      <c r="E2829" s="3">
        <v>23054.198200442599</v>
      </c>
      <c r="F2829" s="3">
        <v>153</v>
      </c>
      <c r="G2829" s="3">
        <v>1496.0528602392901</v>
      </c>
      <c r="H2829" s="3">
        <v>10</v>
      </c>
      <c r="I2829" s="3">
        <v>508.58845580341801</v>
      </c>
      <c r="J2829" s="3">
        <v>29</v>
      </c>
      <c r="K2829" s="3">
        <v>611.17084242918804</v>
      </c>
      <c r="L2829" s="3">
        <v>9</v>
      </c>
      <c r="M2829" s="3">
        <v>6</v>
      </c>
      <c r="N2829" s="3">
        <v>2</v>
      </c>
      <c r="O2829" s="3">
        <v>899</v>
      </c>
      <c r="P2829" s="3">
        <v>4</v>
      </c>
      <c r="Q2829" s="3">
        <v>10721.165586627299</v>
      </c>
      <c r="R2829" s="3">
        <v>3</v>
      </c>
      <c r="S2829" s="3">
        <v>0</v>
      </c>
      <c r="T2829" s="3">
        <v>0</v>
      </c>
      <c r="U2829" s="3">
        <v>4332.7106385775396</v>
      </c>
      <c r="V2829" s="3">
        <v>0</v>
      </c>
    </row>
    <row r="2830" spans="1:22" ht="21.75" customHeight="1" x14ac:dyDescent="0.3">
      <c r="A2830" s="3" t="s">
        <v>2856</v>
      </c>
      <c r="B2830" s="3">
        <v>59</v>
      </c>
      <c r="C2830" s="3" t="s">
        <v>23</v>
      </c>
      <c r="D2830" s="3" t="s">
        <v>33</v>
      </c>
      <c r="E2830" s="3">
        <v>43281.0705560836</v>
      </c>
      <c r="F2830" s="3">
        <v>32</v>
      </c>
      <c r="G2830" s="3">
        <v>1349.74167068778</v>
      </c>
      <c r="H2830" s="3">
        <v>6</v>
      </c>
      <c r="I2830" s="3">
        <v>615.90977920860598</v>
      </c>
      <c r="J2830" s="3">
        <v>17</v>
      </c>
      <c r="K2830" s="3">
        <v>488.03113327819</v>
      </c>
      <c r="L2830" s="3">
        <v>38</v>
      </c>
      <c r="M2830" s="3">
        <v>9</v>
      </c>
      <c r="N2830" s="3">
        <v>3</v>
      </c>
      <c r="O2830" s="3">
        <v>455</v>
      </c>
      <c r="P2830" s="3">
        <v>5</v>
      </c>
      <c r="Q2830" s="3">
        <v>10261.418027990199</v>
      </c>
      <c r="R2830" s="3">
        <v>1</v>
      </c>
      <c r="S2830" s="3">
        <v>0</v>
      </c>
      <c r="T2830" s="3">
        <v>0</v>
      </c>
      <c r="U2830" s="3">
        <v>4767.4321654375999</v>
      </c>
      <c r="V2830" s="3">
        <v>1</v>
      </c>
    </row>
    <row r="2831" spans="1:22" ht="21.75" customHeight="1" x14ac:dyDescent="0.3">
      <c r="A2831" s="3" t="s">
        <v>2857</v>
      </c>
      <c r="B2831" s="3">
        <v>44</v>
      </c>
      <c r="C2831" s="3" t="s">
        <v>31</v>
      </c>
      <c r="D2831" s="3" t="s">
        <v>26</v>
      </c>
      <c r="E2831" s="3">
        <v>16309.127844967299</v>
      </c>
      <c r="F2831" s="3">
        <v>11</v>
      </c>
      <c r="G2831" s="3">
        <v>1240.89154894801</v>
      </c>
      <c r="H2831" s="3">
        <v>10</v>
      </c>
      <c r="I2831" s="3">
        <v>448.97001891847202</v>
      </c>
      <c r="J2831" s="3">
        <v>2</v>
      </c>
      <c r="K2831" s="3">
        <v>575.38701300672903</v>
      </c>
      <c r="L2831" s="3">
        <v>40</v>
      </c>
      <c r="M2831" s="3">
        <v>15</v>
      </c>
      <c r="N2831" s="3">
        <v>2</v>
      </c>
      <c r="O2831" s="3">
        <v>630</v>
      </c>
      <c r="P2831" s="3">
        <v>0</v>
      </c>
      <c r="Q2831" s="3">
        <v>21906.795980931402</v>
      </c>
      <c r="R2831" s="3">
        <v>5</v>
      </c>
      <c r="S2831" s="3">
        <v>1</v>
      </c>
      <c r="T2831" s="3">
        <v>0</v>
      </c>
      <c r="U2831" s="3">
        <v>500</v>
      </c>
      <c r="V2831" s="3">
        <v>1</v>
      </c>
    </row>
    <row r="2832" spans="1:22" ht="21.75" customHeight="1" x14ac:dyDescent="0.3">
      <c r="A2832" s="3" t="s">
        <v>2858</v>
      </c>
      <c r="B2832" s="3">
        <v>28</v>
      </c>
      <c r="C2832" s="3" t="s">
        <v>31</v>
      </c>
      <c r="D2832" s="3" t="s">
        <v>26</v>
      </c>
      <c r="E2832" s="3">
        <v>37583.824194876099</v>
      </c>
      <c r="F2832" s="3">
        <v>222</v>
      </c>
      <c r="G2832" s="3">
        <v>2719.48334245265</v>
      </c>
      <c r="H2832" s="3">
        <v>9</v>
      </c>
      <c r="I2832" s="3">
        <v>842.63046280967899</v>
      </c>
      <c r="J2832" s="3">
        <v>27</v>
      </c>
      <c r="K2832" s="3">
        <v>448.95691928715098</v>
      </c>
      <c r="L2832" s="3">
        <v>43</v>
      </c>
      <c r="M2832" s="3">
        <v>0</v>
      </c>
      <c r="N2832" s="3">
        <v>6</v>
      </c>
      <c r="O2832" s="3">
        <v>779</v>
      </c>
      <c r="P2832" s="3">
        <v>0</v>
      </c>
      <c r="Q2832" s="3">
        <v>21797.8375176759</v>
      </c>
      <c r="R2832" s="3">
        <v>5</v>
      </c>
      <c r="S2832" s="3">
        <v>0</v>
      </c>
      <c r="T2832" s="3">
        <v>0</v>
      </c>
      <c r="U2832" s="3">
        <v>4421.37492960091</v>
      </c>
      <c r="V2832" s="3">
        <v>1</v>
      </c>
    </row>
    <row r="2833" spans="1:22" ht="21.75" customHeight="1" x14ac:dyDescent="0.3">
      <c r="A2833" s="3" t="s">
        <v>2859</v>
      </c>
      <c r="B2833" s="3">
        <v>21</v>
      </c>
      <c r="C2833" s="3" t="s">
        <v>31</v>
      </c>
      <c r="D2833" s="3" t="s">
        <v>24</v>
      </c>
      <c r="E2833" s="3">
        <v>25371.513590341699</v>
      </c>
      <c r="F2833" s="3">
        <v>218</v>
      </c>
      <c r="G2833" s="3">
        <v>1745.9358886597599</v>
      </c>
      <c r="H2833" s="3">
        <v>11</v>
      </c>
      <c r="I2833" s="3">
        <v>904.94066244471003</v>
      </c>
      <c r="J2833" s="3">
        <v>36</v>
      </c>
      <c r="K2833" s="3">
        <v>382.29141251654602</v>
      </c>
      <c r="L2833" s="3">
        <v>68</v>
      </c>
      <c r="M2833" s="3">
        <v>16</v>
      </c>
      <c r="N2833" s="3">
        <v>5</v>
      </c>
      <c r="O2833" s="3">
        <v>620</v>
      </c>
      <c r="P2833" s="3">
        <v>1</v>
      </c>
      <c r="Q2833" s="3">
        <v>13500.918052684699</v>
      </c>
      <c r="R2833" s="3">
        <v>1</v>
      </c>
      <c r="S2833" s="3">
        <v>0</v>
      </c>
      <c r="T2833" s="3">
        <v>0</v>
      </c>
      <c r="U2833" s="3">
        <v>11541.833918029501</v>
      </c>
      <c r="V2833" s="3">
        <v>0</v>
      </c>
    </row>
    <row r="2834" spans="1:22" ht="21.75" customHeight="1" x14ac:dyDescent="0.3">
      <c r="A2834" s="3" t="s">
        <v>2860</v>
      </c>
      <c r="B2834" s="3">
        <v>34</v>
      </c>
      <c r="C2834" s="3" t="s">
        <v>31</v>
      </c>
      <c r="D2834" s="3" t="s">
        <v>33</v>
      </c>
      <c r="E2834" s="3">
        <v>58778.877671576302</v>
      </c>
      <c r="F2834" s="3">
        <v>61</v>
      </c>
      <c r="G2834" s="3">
        <v>2020.5826614038101</v>
      </c>
      <c r="H2834" s="3">
        <v>3</v>
      </c>
      <c r="I2834" s="3">
        <v>870.29394353838802</v>
      </c>
      <c r="J2834" s="3">
        <v>29</v>
      </c>
      <c r="K2834" s="3">
        <v>339.88266568474398</v>
      </c>
      <c r="L2834" s="3">
        <v>42</v>
      </c>
      <c r="M2834" s="3">
        <v>3</v>
      </c>
      <c r="N2834" s="3">
        <v>0</v>
      </c>
      <c r="O2834" s="3">
        <v>463</v>
      </c>
      <c r="P2834" s="3">
        <v>0</v>
      </c>
      <c r="Q2834" s="3">
        <v>16124.927664062199</v>
      </c>
      <c r="R2834" s="3">
        <v>6</v>
      </c>
      <c r="S2834" s="3">
        <v>0</v>
      </c>
      <c r="T2834" s="3">
        <v>0</v>
      </c>
      <c r="U2834" s="3">
        <v>4393.2319848983198</v>
      </c>
      <c r="V2834" s="3">
        <v>1</v>
      </c>
    </row>
    <row r="2835" spans="1:22" ht="21.75" customHeight="1" x14ac:dyDescent="0.3">
      <c r="A2835" s="3" t="s">
        <v>2861</v>
      </c>
      <c r="B2835" s="3">
        <v>69</v>
      </c>
      <c r="C2835" s="3" t="s">
        <v>23</v>
      </c>
      <c r="D2835" s="3" t="s">
        <v>33</v>
      </c>
      <c r="E2835" s="3">
        <v>57877.801320348502</v>
      </c>
      <c r="F2835" s="3">
        <v>158</v>
      </c>
      <c r="G2835" s="3">
        <v>2948.5098313714898</v>
      </c>
      <c r="H2835" s="3">
        <v>3</v>
      </c>
      <c r="I2835" s="3">
        <v>795.64902673637005</v>
      </c>
      <c r="J2835" s="3">
        <v>20</v>
      </c>
      <c r="K2835" s="3">
        <v>423.38417999548602</v>
      </c>
      <c r="L2835" s="3">
        <v>46</v>
      </c>
      <c r="M2835" s="3">
        <v>15</v>
      </c>
      <c r="N2835" s="3">
        <v>9</v>
      </c>
      <c r="O2835" s="3">
        <v>625</v>
      </c>
      <c r="P2835" s="3">
        <v>0</v>
      </c>
      <c r="Q2835" s="3">
        <v>3064.95316489069</v>
      </c>
      <c r="R2835" s="3">
        <v>1</v>
      </c>
      <c r="S2835" s="3">
        <v>0</v>
      </c>
      <c r="T2835" s="3">
        <v>0</v>
      </c>
      <c r="U2835" s="3">
        <v>3266.9841541292499</v>
      </c>
      <c r="V2835" s="3">
        <v>0</v>
      </c>
    </row>
    <row r="2836" spans="1:22" ht="21.75" customHeight="1" x14ac:dyDescent="0.3">
      <c r="A2836" s="3" t="s">
        <v>2862</v>
      </c>
      <c r="B2836" s="3">
        <v>22</v>
      </c>
      <c r="C2836" s="3" t="s">
        <v>31</v>
      </c>
      <c r="D2836" s="3" t="s">
        <v>26</v>
      </c>
      <c r="E2836" s="3">
        <v>44588.407284752597</v>
      </c>
      <c r="F2836" s="3">
        <v>218</v>
      </c>
      <c r="G2836" s="3">
        <v>2289.5205324400899</v>
      </c>
      <c r="H2836" s="3">
        <v>6</v>
      </c>
      <c r="I2836" s="3">
        <v>846.60408486006497</v>
      </c>
      <c r="J2836" s="3">
        <v>48</v>
      </c>
      <c r="K2836" s="3">
        <v>1103.35598969799</v>
      </c>
      <c r="L2836" s="3">
        <v>74</v>
      </c>
      <c r="M2836" s="3">
        <v>8</v>
      </c>
      <c r="N2836" s="3">
        <v>0</v>
      </c>
      <c r="O2836" s="3">
        <v>437</v>
      </c>
      <c r="P2836" s="3">
        <v>4</v>
      </c>
      <c r="Q2836" s="3">
        <v>12547.653567859001</v>
      </c>
      <c r="R2836" s="3">
        <v>2</v>
      </c>
      <c r="S2836" s="3">
        <v>1</v>
      </c>
      <c r="T2836" s="3">
        <v>0</v>
      </c>
      <c r="U2836" s="3">
        <v>6391.3833729153703</v>
      </c>
      <c r="V2836" s="3">
        <v>1</v>
      </c>
    </row>
    <row r="2837" spans="1:22" ht="21.75" customHeight="1" x14ac:dyDescent="0.3">
      <c r="A2837" s="3" t="s">
        <v>2863</v>
      </c>
      <c r="B2837" s="3">
        <v>68</v>
      </c>
      <c r="C2837" s="3" t="s">
        <v>23</v>
      </c>
      <c r="D2837" s="3" t="s">
        <v>26</v>
      </c>
      <c r="E2837" s="3">
        <v>15800.703472994999</v>
      </c>
      <c r="F2837" s="3">
        <v>81</v>
      </c>
      <c r="G2837" s="3">
        <v>1281.1222378488101</v>
      </c>
      <c r="H2837" s="3">
        <v>4</v>
      </c>
      <c r="I2837" s="3">
        <v>1407.71333309746</v>
      </c>
      <c r="J2837" s="3">
        <v>19</v>
      </c>
      <c r="K2837" s="3">
        <v>642.60015447609601</v>
      </c>
      <c r="L2837" s="3">
        <v>47</v>
      </c>
      <c r="M2837" s="3">
        <v>7</v>
      </c>
      <c r="N2837" s="3">
        <v>5</v>
      </c>
      <c r="O2837" s="3">
        <v>501</v>
      </c>
      <c r="P2837" s="3">
        <v>5</v>
      </c>
      <c r="Q2837" s="3">
        <v>13608.347121028801</v>
      </c>
      <c r="R2837" s="3">
        <v>1</v>
      </c>
      <c r="S2837" s="3">
        <v>0</v>
      </c>
      <c r="T2837" s="3">
        <v>0</v>
      </c>
      <c r="U2837" s="3">
        <v>6299.8386858358099</v>
      </c>
      <c r="V2837" s="3">
        <v>1</v>
      </c>
    </row>
    <row r="2838" spans="1:22" ht="21.75" customHeight="1" x14ac:dyDescent="0.3">
      <c r="A2838" s="3" t="s">
        <v>2864</v>
      </c>
      <c r="B2838" s="3">
        <v>55</v>
      </c>
      <c r="C2838" s="3" t="s">
        <v>31</v>
      </c>
      <c r="D2838" s="3" t="s">
        <v>24</v>
      </c>
      <c r="E2838" s="3">
        <v>45731.409630148803</v>
      </c>
      <c r="F2838" s="3">
        <v>105</v>
      </c>
      <c r="G2838" s="3">
        <v>17.596142187607299</v>
      </c>
      <c r="H2838" s="3">
        <v>0</v>
      </c>
      <c r="I2838" s="3">
        <v>1017.01815367368</v>
      </c>
      <c r="J2838" s="3">
        <v>21</v>
      </c>
      <c r="K2838" s="3">
        <v>285.56284939129802</v>
      </c>
      <c r="L2838" s="3">
        <v>18</v>
      </c>
      <c r="M2838" s="3">
        <v>18</v>
      </c>
      <c r="N2838" s="3">
        <v>2</v>
      </c>
      <c r="O2838" s="3">
        <v>389</v>
      </c>
      <c r="P2838" s="3">
        <v>0</v>
      </c>
      <c r="Q2838" s="3">
        <v>10697.6858576677</v>
      </c>
      <c r="R2838" s="3">
        <v>1</v>
      </c>
      <c r="S2838" s="3">
        <v>0</v>
      </c>
      <c r="T2838" s="3">
        <v>0</v>
      </c>
      <c r="U2838" s="3">
        <v>11620.6494764497</v>
      </c>
      <c r="V2838" s="3">
        <v>1</v>
      </c>
    </row>
    <row r="2839" spans="1:22" ht="21.75" customHeight="1" x14ac:dyDescent="0.3">
      <c r="A2839" s="3" t="s">
        <v>2865</v>
      </c>
      <c r="B2839" s="3">
        <v>23</v>
      </c>
      <c r="C2839" s="3" t="s">
        <v>28</v>
      </c>
      <c r="D2839" s="3" t="s">
        <v>33</v>
      </c>
      <c r="E2839" s="3">
        <v>55915.270076769899</v>
      </c>
      <c r="F2839" s="3">
        <v>116</v>
      </c>
      <c r="G2839" s="3">
        <v>1202.94311088719</v>
      </c>
      <c r="H2839" s="3">
        <v>10</v>
      </c>
      <c r="I2839" s="3">
        <v>1122.8780788116901</v>
      </c>
      <c r="J2839" s="3">
        <v>35</v>
      </c>
      <c r="K2839" s="3">
        <v>167.37346982965599</v>
      </c>
      <c r="L2839" s="3">
        <v>20</v>
      </c>
      <c r="M2839" s="3">
        <v>16</v>
      </c>
      <c r="N2839" s="3">
        <v>8</v>
      </c>
      <c r="O2839" s="3">
        <v>748</v>
      </c>
      <c r="P2839" s="3">
        <v>2</v>
      </c>
      <c r="Q2839" s="3">
        <v>9380.4075653462696</v>
      </c>
      <c r="R2839" s="3">
        <v>0</v>
      </c>
      <c r="S2839" s="3">
        <v>0</v>
      </c>
      <c r="T2839" s="3">
        <v>0</v>
      </c>
      <c r="U2839" s="3">
        <v>2474.3472494093398</v>
      </c>
      <c r="V2839" s="3">
        <v>0</v>
      </c>
    </row>
    <row r="2840" spans="1:22" ht="21.75" customHeight="1" x14ac:dyDescent="0.3">
      <c r="A2840" s="3" t="s">
        <v>2866</v>
      </c>
      <c r="B2840" s="3">
        <v>33</v>
      </c>
      <c r="C2840" s="3" t="s">
        <v>23</v>
      </c>
      <c r="D2840" s="3" t="s">
        <v>26</v>
      </c>
      <c r="E2840" s="3">
        <v>64593.080010302299</v>
      </c>
      <c r="F2840" s="3">
        <v>163</v>
      </c>
      <c r="G2840" s="3">
        <v>2664.37535194869</v>
      </c>
      <c r="H2840" s="3">
        <v>9</v>
      </c>
      <c r="I2840" s="3">
        <v>866.77647784037595</v>
      </c>
      <c r="J2840" s="3">
        <v>35</v>
      </c>
      <c r="K2840" s="3">
        <v>477.44533576764701</v>
      </c>
      <c r="L2840" s="3">
        <v>2</v>
      </c>
      <c r="M2840" s="3">
        <v>9</v>
      </c>
      <c r="N2840" s="3">
        <v>1</v>
      </c>
      <c r="O2840" s="3">
        <v>885</v>
      </c>
      <c r="P2840" s="3">
        <v>4</v>
      </c>
      <c r="Q2840" s="3">
        <v>7264.3206508353496</v>
      </c>
      <c r="R2840" s="3">
        <v>5</v>
      </c>
      <c r="S2840" s="3">
        <v>0</v>
      </c>
      <c r="T2840" s="3">
        <v>0</v>
      </c>
      <c r="U2840" s="3">
        <v>865.50424038348103</v>
      </c>
      <c r="V2840" s="3">
        <v>1</v>
      </c>
    </row>
    <row r="2841" spans="1:22" ht="21.75" customHeight="1" x14ac:dyDescent="0.3">
      <c r="A2841" s="3" t="s">
        <v>2867</v>
      </c>
      <c r="B2841" s="3">
        <v>60</v>
      </c>
      <c r="C2841" s="3" t="s">
        <v>28</v>
      </c>
      <c r="D2841" s="3" t="s">
        <v>24</v>
      </c>
      <c r="E2841" s="3">
        <v>81561.283291633503</v>
      </c>
      <c r="F2841" s="3">
        <v>49</v>
      </c>
      <c r="G2841" s="3">
        <v>2283.8774825032101</v>
      </c>
      <c r="H2841" s="3">
        <v>11</v>
      </c>
      <c r="I2841" s="3">
        <v>234.543955536173</v>
      </c>
      <c r="J2841" s="3">
        <v>20</v>
      </c>
      <c r="K2841" s="3">
        <v>72.6751489230559</v>
      </c>
      <c r="L2841" s="3">
        <v>55</v>
      </c>
      <c r="M2841" s="3">
        <v>16</v>
      </c>
      <c r="N2841" s="3">
        <v>2</v>
      </c>
      <c r="O2841" s="3">
        <v>745</v>
      </c>
      <c r="P2841" s="3">
        <v>4</v>
      </c>
      <c r="Q2841" s="3">
        <v>12211.9617963654</v>
      </c>
      <c r="R2841" s="3">
        <v>7</v>
      </c>
      <c r="S2841" s="3">
        <v>0</v>
      </c>
      <c r="T2841" s="3">
        <v>0</v>
      </c>
      <c r="U2841" s="3">
        <v>13043.4962140481</v>
      </c>
      <c r="V2841" s="3">
        <v>1</v>
      </c>
    </row>
    <row r="2842" spans="1:22" ht="21.75" customHeight="1" x14ac:dyDescent="0.3">
      <c r="A2842" s="3" t="s">
        <v>2868</v>
      </c>
      <c r="B2842" s="3">
        <v>60</v>
      </c>
      <c r="C2842" s="3" t="s">
        <v>31</v>
      </c>
      <c r="D2842" s="3" t="s">
        <v>33</v>
      </c>
      <c r="E2842" s="3">
        <v>70132.967247590306</v>
      </c>
      <c r="F2842" s="3">
        <v>100</v>
      </c>
      <c r="G2842" s="3">
        <v>1206.09941466502</v>
      </c>
      <c r="H2842" s="3">
        <v>1</v>
      </c>
      <c r="I2842" s="3">
        <v>165.14113533567101</v>
      </c>
      <c r="J2842" s="3">
        <v>23</v>
      </c>
      <c r="K2842" s="3">
        <v>726.533356166766</v>
      </c>
      <c r="L2842" s="3">
        <v>42</v>
      </c>
      <c r="M2842" s="3">
        <v>15</v>
      </c>
      <c r="N2842" s="3">
        <v>8</v>
      </c>
      <c r="O2842" s="3">
        <v>781</v>
      </c>
      <c r="P2842" s="3">
        <v>1</v>
      </c>
      <c r="Q2842" s="3">
        <v>18870.025247119102</v>
      </c>
      <c r="R2842" s="3">
        <v>3</v>
      </c>
      <c r="S2842" s="3">
        <v>0</v>
      </c>
      <c r="T2842" s="3">
        <v>0</v>
      </c>
      <c r="U2842" s="3">
        <v>10213.9194773117</v>
      </c>
      <c r="V2842" s="3">
        <v>0</v>
      </c>
    </row>
    <row r="2843" spans="1:22" ht="21.75" customHeight="1" x14ac:dyDescent="0.3">
      <c r="A2843" s="3" t="s">
        <v>2869</v>
      </c>
      <c r="B2843" s="3">
        <v>44</v>
      </c>
      <c r="C2843" s="3" t="s">
        <v>31</v>
      </c>
      <c r="D2843" s="3" t="s">
        <v>33</v>
      </c>
      <c r="E2843" s="3">
        <v>52965.977523222697</v>
      </c>
      <c r="F2843" s="3">
        <v>152</v>
      </c>
      <c r="G2843" s="3">
        <v>1436.7611962143001</v>
      </c>
      <c r="H2843" s="3">
        <v>5</v>
      </c>
      <c r="I2843" s="3">
        <v>1528.9834965729799</v>
      </c>
      <c r="J2843" s="3">
        <v>20</v>
      </c>
      <c r="K2843" s="3">
        <v>0</v>
      </c>
      <c r="L2843" s="3">
        <v>0</v>
      </c>
      <c r="M2843" s="3">
        <v>8</v>
      </c>
      <c r="N2843" s="3">
        <v>5</v>
      </c>
      <c r="O2843" s="3">
        <v>657</v>
      </c>
      <c r="P2843" s="3">
        <v>4</v>
      </c>
      <c r="Q2843" s="3">
        <v>19866.038298025302</v>
      </c>
      <c r="R2843" s="3">
        <v>3</v>
      </c>
      <c r="S2843" s="3">
        <v>0</v>
      </c>
      <c r="T2843" s="3">
        <v>0</v>
      </c>
      <c r="U2843" s="3">
        <v>2585.20091893261</v>
      </c>
      <c r="V2843" s="3">
        <v>0</v>
      </c>
    </row>
    <row r="2844" spans="1:22" ht="21.75" customHeight="1" x14ac:dyDescent="0.3">
      <c r="A2844" s="3" t="s">
        <v>2870</v>
      </c>
      <c r="B2844" s="3">
        <v>69</v>
      </c>
      <c r="C2844" s="3" t="s">
        <v>31</v>
      </c>
      <c r="D2844" s="3" t="s">
        <v>26</v>
      </c>
      <c r="E2844" s="3">
        <v>44865.6558744672</v>
      </c>
      <c r="F2844" s="3">
        <v>159</v>
      </c>
      <c r="G2844" s="3">
        <v>1602.25482970288</v>
      </c>
      <c r="H2844" s="3">
        <v>11</v>
      </c>
      <c r="I2844" s="3">
        <v>613.86220366907298</v>
      </c>
      <c r="J2844" s="3">
        <v>6</v>
      </c>
      <c r="K2844" s="3">
        <v>421.98866238678698</v>
      </c>
      <c r="L2844" s="3">
        <v>35</v>
      </c>
      <c r="M2844" s="3">
        <v>4</v>
      </c>
      <c r="N2844" s="3">
        <v>0</v>
      </c>
      <c r="O2844" s="3">
        <v>899</v>
      </c>
      <c r="P2844" s="3">
        <v>1</v>
      </c>
      <c r="Q2844" s="3">
        <v>11999.8774124394</v>
      </c>
      <c r="R2844" s="3">
        <v>4</v>
      </c>
      <c r="S2844" s="3">
        <v>0</v>
      </c>
      <c r="T2844" s="3">
        <v>0</v>
      </c>
      <c r="U2844" s="3">
        <v>13155.489738668601</v>
      </c>
      <c r="V2844" s="3">
        <v>1</v>
      </c>
    </row>
    <row r="2845" spans="1:22" ht="21.75" customHeight="1" x14ac:dyDescent="0.3">
      <c r="A2845" s="3" t="s">
        <v>2871</v>
      </c>
      <c r="B2845" s="3">
        <v>29</v>
      </c>
      <c r="C2845" s="3" t="s">
        <v>23</v>
      </c>
      <c r="D2845" s="3" t="s">
        <v>24</v>
      </c>
      <c r="E2845" s="3">
        <v>36627.186266757002</v>
      </c>
      <c r="F2845" s="3">
        <v>164</v>
      </c>
      <c r="G2845" s="3">
        <v>1007.22363753152</v>
      </c>
      <c r="H2845" s="3">
        <v>8</v>
      </c>
      <c r="I2845" s="3">
        <v>584.13702954682401</v>
      </c>
      <c r="J2845" s="3">
        <v>7</v>
      </c>
      <c r="K2845" s="3">
        <v>49.994253556488303</v>
      </c>
      <c r="L2845" s="3">
        <v>5</v>
      </c>
      <c r="M2845" s="3">
        <v>1</v>
      </c>
      <c r="N2845" s="3">
        <v>1</v>
      </c>
      <c r="O2845" s="3">
        <v>318</v>
      </c>
      <c r="P2845" s="3">
        <v>0</v>
      </c>
      <c r="Q2845" s="3">
        <v>18396.781705641901</v>
      </c>
      <c r="R2845" s="3">
        <v>1</v>
      </c>
      <c r="S2845" s="3">
        <v>0</v>
      </c>
      <c r="T2845" s="3">
        <v>0</v>
      </c>
      <c r="U2845" s="3">
        <v>500</v>
      </c>
      <c r="V2845" s="3">
        <v>1</v>
      </c>
    </row>
    <row r="2846" spans="1:22" ht="21.75" customHeight="1" x14ac:dyDescent="0.3">
      <c r="A2846" s="3" t="s">
        <v>2872</v>
      </c>
      <c r="B2846" s="3">
        <v>40</v>
      </c>
      <c r="C2846" s="3" t="s">
        <v>28</v>
      </c>
      <c r="D2846" s="3" t="s">
        <v>26</v>
      </c>
      <c r="E2846" s="3">
        <v>74401.914126018703</v>
      </c>
      <c r="F2846" s="3">
        <v>44</v>
      </c>
      <c r="G2846" s="3">
        <v>1055.1017620642699</v>
      </c>
      <c r="H2846" s="3">
        <v>6</v>
      </c>
      <c r="I2846" s="3">
        <v>885.98213448203705</v>
      </c>
      <c r="J2846" s="3">
        <v>21</v>
      </c>
      <c r="K2846" s="3">
        <v>611.97468653988506</v>
      </c>
      <c r="L2846" s="3">
        <v>73</v>
      </c>
      <c r="M2846" s="3">
        <v>13</v>
      </c>
      <c r="N2846" s="3">
        <v>6</v>
      </c>
      <c r="O2846" s="3">
        <v>329</v>
      </c>
      <c r="P2846" s="3">
        <v>3</v>
      </c>
      <c r="Q2846" s="3">
        <v>6402.7747464353097</v>
      </c>
      <c r="R2846" s="3">
        <v>7</v>
      </c>
      <c r="S2846" s="3">
        <v>0</v>
      </c>
      <c r="T2846" s="3">
        <v>0</v>
      </c>
      <c r="U2846" s="3">
        <v>12141.2132833997</v>
      </c>
      <c r="V2846" s="3">
        <v>1</v>
      </c>
    </row>
    <row r="2847" spans="1:22" ht="21.75" customHeight="1" x14ac:dyDescent="0.3">
      <c r="A2847" s="3" t="s">
        <v>2873</v>
      </c>
      <c r="B2847" s="3">
        <v>55</v>
      </c>
      <c r="C2847" s="3" t="s">
        <v>23</v>
      </c>
      <c r="D2847" s="3" t="s">
        <v>24</v>
      </c>
      <c r="E2847" s="3">
        <v>52998.630434583902</v>
      </c>
      <c r="F2847" s="3">
        <v>182</v>
      </c>
      <c r="G2847" s="3">
        <v>980.88976339668102</v>
      </c>
      <c r="H2847" s="3">
        <v>3</v>
      </c>
      <c r="I2847" s="3">
        <v>992.641042415475</v>
      </c>
      <c r="J2847" s="3">
        <v>21</v>
      </c>
      <c r="K2847" s="3">
        <v>310.501302258284</v>
      </c>
      <c r="L2847" s="3">
        <v>45</v>
      </c>
      <c r="M2847" s="3">
        <v>16</v>
      </c>
      <c r="N2847" s="3">
        <v>5</v>
      </c>
      <c r="O2847" s="3">
        <v>513</v>
      </c>
      <c r="P2847" s="3">
        <v>2</v>
      </c>
      <c r="Q2847" s="3">
        <v>15382.0890761726</v>
      </c>
      <c r="R2847" s="3">
        <v>3</v>
      </c>
      <c r="S2847" s="3">
        <v>0</v>
      </c>
      <c r="T2847" s="3">
        <v>0</v>
      </c>
      <c r="U2847" s="3">
        <v>13056.107735072501</v>
      </c>
      <c r="V2847" s="3">
        <v>1</v>
      </c>
    </row>
    <row r="2848" spans="1:22" ht="21.75" customHeight="1" x14ac:dyDescent="0.3">
      <c r="A2848" s="3" t="s">
        <v>2874</v>
      </c>
      <c r="B2848" s="3">
        <v>31</v>
      </c>
      <c r="C2848" s="3" t="s">
        <v>23</v>
      </c>
      <c r="D2848" s="3" t="s">
        <v>33</v>
      </c>
      <c r="E2848" s="3">
        <v>61349.795756302097</v>
      </c>
      <c r="F2848" s="3">
        <v>49</v>
      </c>
      <c r="G2848" s="3">
        <v>1893.8700951164301</v>
      </c>
      <c r="H2848" s="3">
        <v>11</v>
      </c>
      <c r="I2848" s="3">
        <v>1036.90174806705</v>
      </c>
      <c r="J2848" s="3">
        <v>29</v>
      </c>
      <c r="K2848" s="3">
        <v>676.15507326228305</v>
      </c>
      <c r="L2848" s="3">
        <v>22</v>
      </c>
      <c r="M2848" s="3">
        <v>12</v>
      </c>
      <c r="N2848" s="3">
        <v>0</v>
      </c>
      <c r="O2848" s="3">
        <v>715</v>
      </c>
      <c r="P2848" s="3">
        <v>5</v>
      </c>
      <c r="Q2848" s="3">
        <v>11324.4323432847</v>
      </c>
      <c r="R2848" s="3">
        <v>7</v>
      </c>
      <c r="S2848" s="3">
        <v>0</v>
      </c>
      <c r="T2848" s="3">
        <v>0</v>
      </c>
      <c r="U2848" s="3">
        <v>14834.6344883686</v>
      </c>
      <c r="V2848" s="3">
        <v>1</v>
      </c>
    </row>
    <row r="2849" spans="1:22" ht="21.75" customHeight="1" x14ac:dyDescent="0.3">
      <c r="A2849" s="3" t="s">
        <v>2875</v>
      </c>
      <c r="B2849" s="3">
        <v>46</v>
      </c>
      <c r="C2849" s="3" t="s">
        <v>31</v>
      </c>
      <c r="D2849" s="3" t="s">
        <v>24</v>
      </c>
      <c r="E2849" s="3">
        <v>39376.044717271601</v>
      </c>
      <c r="F2849" s="3">
        <v>76</v>
      </c>
      <c r="G2849" s="3">
        <v>655.29975843409204</v>
      </c>
      <c r="H2849" s="3">
        <v>11</v>
      </c>
      <c r="I2849" s="3">
        <v>1421.046486508</v>
      </c>
      <c r="J2849" s="3">
        <v>33</v>
      </c>
      <c r="K2849" s="3">
        <v>0</v>
      </c>
      <c r="L2849" s="3">
        <v>19</v>
      </c>
      <c r="M2849" s="3">
        <v>12</v>
      </c>
      <c r="N2849" s="3">
        <v>9</v>
      </c>
      <c r="O2849" s="3">
        <v>467</v>
      </c>
      <c r="P2849" s="3">
        <v>2</v>
      </c>
      <c r="Q2849" s="3">
        <v>7908.33458285918</v>
      </c>
      <c r="R2849" s="3">
        <v>6</v>
      </c>
      <c r="S2849" s="3">
        <v>0</v>
      </c>
      <c r="T2849" s="3">
        <v>0</v>
      </c>
      <c r="U2849" s="3">
        <v>2628.3574477520901</v>
      </c>
      <c r="V2849" s="3">
        <v>1</v>
      </c>
    </row>
    <row r="2850" spans="1:22" ht="21.75" customHeight="1" x14ac:dyDescent="0.3">
      <c r="A2850" s="3" t="s">
        <v>2876</v>
      </c>
      <c r="B2850" s="3">
        <v>59</v>
      </c>
      <c r="C2850" s="3" t="s">
        <v>28</v>
      </c>
      <c r="D2850" s="3" t="s">
        <v>24</v>
      </c>
      <c r="E2850" s="3">
        <v>27663.6368208235</v>
      </c>
      <c r="F2850" s="3">
        <v>53</v>
      </c>
      <c r="G2850" s="3">
        <v>2653.4985327642398</v>
      </c>
      <c r="H2850" s="3">
        <v>1</v>
      </c>
      <c r="I2850" s="3">
        <v>1325.25773393028</v>
      </c>
      <c r="J2850" s="3">
        <v>28</v>
      </c>
      <c r="K2850" s="3">
        <v>782.40067638397602</v>
      </c>
      <c r="L2850" s="3">
        <v>52</v>
      </c>
      <c r="M2850" s="3">
        <v>12</v>
      </c>
      <c r="N2850" s="3">
        <v>1</v>
      </c>
      <c r="O2850" s="3">
        <v>655</v>
      </c>
      <c r="P2850" s="3">
        <v>0</v>
      </c>
      <c r="Q2850" s="3">
        <v>24935.9545177867</v>
      </c>
      <c r="R2850" s="3">
        <v>6</v>
      </c>
      <c r="S2850" s="3">
        <v>0</v>
      </c>
      <c r="T2850" s="3">
        <v>0</v>
      </c>
      <c r="U2850" s="3">
        <v>7855.5101153988999</v>
      </c>
      <c r="V2850" s="3">
        <v>1</v>
      </c>
    </row>
    <row r="2851" spans="1:22" ht="21.75" customHeight="1" x14ac:dyDescent="0.3">
      <c r="A2851" s="3" t="s">
        <v>2877</v>
      </c>
      <c r="B2851" s="3">
        <v>21</v>
      </c>
      <c r="C2851" s="3" t="s">
        <v>31</v>
      </c>
      <c r="D2851" s="3" t="s">
        <v>24</v>
      </c>
      <c r="E2851" s="3">
        <v>42793.921071090903</v>
      </c>
      <c r="F2851" s="3">
        <v>175</v>
      </c>
      <c r="G2851" s="3">
        <v>1495.0230852857001</v>
      </c>
      <c r="H2851" s="3">
        <v>3</v>
      </c>
      <c r="I2851" s="3">
        <v>516.17337137641198</v>
      </c>
      <c r="J2851" s="3">
        <v>9</v>
      </c>
      <c r="K2851" s="3">
        <v>587.77770881828599</v>
      </c>
      <c r="L2851" s="3">
        <v>37</v>
      </c>
      <c r="M2851" s="3">
        <v>17</v>
      </c>
      <c r="N2851" s="3">
        <v>5</v>
      </c>
      <c r="O2851" s="3">
        <v>663</v>
      </c>
      <c r="P2851" s="3">
        <v>3</v>
      </c>
      <c r="Q2851" s="3">
        <v>9161.9095192985806</v>
      </c>
      <c r="R2851" s="3">
        <v>6</v>
      </c>
      <c r="S2851" s="3">
        <v>0</v>
      </c>
      <c r="T2851" s="3">
        <v>0</v>
      </c>
      <c r="U2851" s="3">
        <v>1332.1612646624001</v>
      </c>
      <c r="V2851" s="3">
        <v>1</v>
      </c>
    </row>
    <row r="2852" spans="1:22" ht="21.75" customHeight="1" x14ac:dyDescent="0.3">
      <c r="A2852" s="3" t="s">
        <v>2878</v>
      </c>
      <c r="B2852" s="3">
        <v>32</v>
      </c>
      <c r="C2852" s="3" t="s">
        <v>23</v>
      </c>
      <c r="D2852" s="3" t="s">
        <v>24</v>
      </c>
      <c r="E2852" s="3">
        <v>44547.291215498699</v>
      </c>
      <c r="F2852" s="3">
        <v>96</v>
      </c>
      <c r="G2852" s="3">
        <v>615.36381489486905</v>
      </c>
      <c r="H2852" s="3">
        <v>4</v>
      </c>
      <c r="I2852" s="3">
        <v>1139.0571006976299</v>
      </c>
      <c r="J2852" s="3">
        <v>4</v>
      </c>
      <c r="K2852" s="3">
        <v>491.30928547691298</v>
      </c>
      <c r="L2852" s="3">
        <v>34</v>
      </c>
      <c r="M2852" s="3">
        <v>0</v>
      </c>
      <c r="N2852" s="3">
        <v>5</v>
      </c>
      <c r="O2852" s="3">
        <v>635</v>
      </c>
      <c r="P2852" s="3">
        <v>4</v>
      </c>
      <c r="Q2852" s="3">
        <v>9809.56738074641</v>
      </c>
      <c r="R2852" s="3">
        <v>7</v>
      </c>
      <c r="S2852" s="3">
        <v>0</v>
      </c>
      <c r="T2852" s="3">
        <v>0</v>
      </c>
      <c r="U2852" s="3">
        <v>14385.3067050881</v>
      </c>
      <c r="V2852" s="3">
        <v>1</v>
      </c>
    </row>
    <row r="2853" spans="1:22" ht="21.75" customHeight="1" x14ac:dyDescent="0.3">
      <c r="A2853" s="3" t="s">
        <v>2879</v>
      </c>
      <c r="B2853" s="3">
        <v>51</v>
      </c>
      <c r="C2853" s="3" t="s">
        <v>31</v>
      </c>
      <c r="D2853" s="3" t="s">
        <v>24</v>
      </c>
      <c r="E2853" s="3">
        <v>53451.903805594498</v>
      </c>
      <c r="F2853" s="3">
        <v>122</v>
      </c>
      <c r="G2853" s="3">
        <v>2320.80499888442</v>
      </c>
      <c r="H2853" s="3">
        <v>1</v>
      </c>
      <c r="I2853" s="3">
        <v>665.56817862622097</v>
      </c>
      <c r="J2853" s="3">
        <v>48</v>
      </c>
      <c r="K2853" s="3">
        <v>289.406639324835</v>
      </c>
      <c r="L2853" s="3">
        <v>33</v>
      </c>
      <c r="M2853" s="3">
        <v>3</v>
      </c>
      <c r="N2853" s="3">
        <v>5</v>
      </c>
      <c r="O2853" s="3">
        <v>384</v>
      </c>
      <c r="P2853" s="3">
        <v>3</v>
      </c>
      <c r="Q2853" s="3">
        <v>9241.8176608036101</v>
      </c>
      <c r="R2853" s="3">
        <v>3</v>
      </c>
      <c r="S2853" s="3">
        <v>0</v>
      </c>
      <c r="T2853" s="3">
        <v>0</v>
      </c>
      <c r="U2853" s="3">
        <v>11011.732425119901</v>
      </c>
      <c r="V2853" s="3">
        <v>1</v>
      </c>
    </row>
    <row r="2854" spans="1:22" ht="21.75" customHeight="1" x14ac:dyDescent="0.3">
      <c r="A2854" s="3" t="s">
        <v>2880</v>
      </c>
      <c r="B2854" s="3">
        <v>50</v>
      </c>
      <c r="C2854" s="3" t="s">
        <v>28</v>
      </c>
      <c r="D2854" s="3" t="s">
        <v>26</v>
      </c>
      <c r="E2854" s="3">
        <v>36726.189998288399</v>
      </c>
      <c r="F2854" s="3">
        <v>77</v>
      </c>
      <c r="G2854" s="3">
        <v>2700.2332523584901</v>
      </c>
      <c r="H2854" s="3">
        <v>0</v>
      </c>
      <c r="I2854" s="3">
        <v>751.87193944922797</v>
      </c>
      <c r="J2854" s="3">
        <v>38</v>
      </c>
      <c r="K2854" s="3">
        <v>422.56678516164101</v>
      </c>
      <c r="L2854" s="3">
        <v>49</v>
      </c>
      <c r="M2854" s="3">
        <v>4</v>
      </c>
      <c r="N2854" s="3">
        <v>8</v>
      </c>
      <c r="O2854" s="3">
        <v>403</v>
      </c>
      <c r="P2854" s="3">
        <v>4</v>
      </c>
      <c r="Q2854" s="3">
        <v>14075.4672781876</v>
      </c>
      <c r="R2854" s="3">
        <v>5</v>
      </c>
      <c r="S2854" s="3">
        <v>0</v>
      </c>
      <c r="T2854" s="3">
        <v>0</v>
      </c>
      <c r="U2854" s="3">
        <v>8382.7507044798404</v>
      </c>
      <c r="V2854" s="3">
        <v>1</v>
      </c>
    </row>
    <row r="2855" spans="1:22" ht="21.75" customHeight="1" x14ac:dyDescent="0.3">
      <c r="A2855" s="3" t="s">
        <v>2881</v>
      </c>
      <c r="B2855" s="3">
        <v>35</v>
      </c>
      <c r="C2855" s="3" t="s">
        <v>31</v>
      </c>
      <c r="D2855" s="3" t="s">
        <v>24</v>
      </c>
      <c r="E2855" s="3">
        <v>50449.457540875403</v>
      </c>
      <c r="F2855" s="3">
        <v>164</v>
      </c>
      <c r="G2855" s="3">
        <v>4012.8874295974101</v>
      </c>
      <c r="H2855" s="3">
        <v>3</v>
      </c>
      <c r="I2855" s="3">
        <v>417.10377791702302</v>
      </c>
      <c r="J2855" s="3">
        <v>33</v>
      </c>
      <c r="K2855" s="3">
        <v>679.28214778651704</v>
      </c>
      <c r="L2855" s="3">
        <v>46</v>
      </c>
      <c r="M2855" s="3">
        <v>10</v>
      </c>
      <c r="N2855" s="3">
        <v>1</v>
      </c>
      <c r="O2855" s="3">
        <v>417</v>
      </c>
      <c r="P2855" s="3">
        <v>4</v>
      </c>
      <c r="Q2855" s="3">
        <v>20091.296427309</v>
      </c>
      <c r="R2855" s="3">
        <v>3</v>
      </c>
      <c r="S2855" s="3">
        <v>0</v>
      </c>
      <c r="T2855" s="3">
        <v>0</v>
      </c>
      <c r="U2855" s="3">
        <v>4489.9576027578296</v>
      </c>
      <c r="V2855" s="3">
        <v>1</v>
      </c>
    </row>
    <row r="2856" spans="1:22" ht="21.75" customHeight="1" x14ac:dyDescent="0.3">
      <c r="A2856" s="3" t="s">
        <v>2882</v>
      </c>
      <c r="B2856" s="3">
        <v>51</v>
      </c>
      <c r="C2856" s="3" t="s">
        <v>28</v>
      </c>
      <c r="D2856" s="3" t="s">
        <v>24</v>
      </c>
      <c r="E2856" s="3">
        <v>71198.714378390301</v>
      </c>
      <c r="F2856" s="3">
        <v>151</v>
      </c>
      <c r="G2856" s="3">
        <v>2596.61897913951</v>
      </c>
      <c r="H2856" s="3">
        <v>10</v>
      </c>
      <c r="I2856" s="3">
        <v>207.42450115900701</v>
      </c>
      <c r="J2856" s="3">
        <v>37</v>
      </c>
      <c r="K2856" s="3">
        <v>291.11556220054803</v>
      </c>
      <c r="L2856" s="3">
        <v>35</v>
      </c>
      <c r="M2856" s="3">
        <v>1</v>
      </c>
      <c r="N2856" s="3">
        <v>9</v>
      </c>
      <c r="O2856" s="3">
        <v>337</v>
      </c>
      <c r="P2856" s="3">
        <v>4</v>
      </c>
      <c r="Q2856" s="3">
        <v>5093.6513935215999</v>
      </c>
      <c r="R2856" s="3">
        <v>7</v>
      </c>
      <c r="S2856" s="3">
        <v>0</v>
      </c>
      <c r="T2856" s="3">
        <v>0</v>
      </c>
      <c r="U2856" s="3">
        <v>7019.2588897001397</v>
      </c>
      <c r="V2856" s="3">
        <v>1</v>
      </c>
    </row>
    <row r="2857" spans="1:22" ht="21.75" customHeight="1" x14ac:dyDescent="0.3">
      <c r="A2857" s="3" t="s">
        <v>2883</v>
      </c>
      <c r="B2857" s="3">
        <v>51</v>
      </c>
      <c r="C2857" s="3" t="s">
        <v>28</v>
      </c>
      <c r="D2857" s="3" t="s">
        <v>33</v>
      </c>
      <c r="E2857" s="3">
        <v>19886.691028331599</v>
      </c>
      <c r="F2857" s="3">
        <v>125</v>
      </c>
      <c r="G2857" s="3">
        <v>799.85460812383201</v>
      </c>
      <c r="H2857" s="3">
        <v>5</v>
      </c>
      <c r="I2857" s="3">
        <v>788.95340057869896</v>
      </c>
      <c r="J2857" s="3">
        <v>9</v>
      </c>
      <c r="K2857" s="3">
        <v>472.073019550548</v>
      </c>
      <c r="L2857" s="3">
        <v>15</v>
      </c>
      <c r="M2857" s="3">
        <v>1</v>
      </c>
      <c r="N2857" s="3">
        <v>9</v>
      </c>
      <c r="O2857" s="3">
        <v>782</v>
      </c>
      <c r="P2857" s="3">
        <v>3</v>
      </c>
      <c r="Q2857" s="3">
        <v>14860.863403264801</v>
      </c>
      <c r="R2857" s="3">
        <v>7</v>
      </c>
      <c r="S2857" s="3">
        <v>0</v>
      </c>
      <c r="T2857" s="3">
        <v>0</v>
      </c>
      <c r="U2857" s="3">
        <v>8140.5064910384299</v>
      </c>
      <c r="V2857" s="3">
        <v>1</v>
      </c>
    </row>
    <row r="2858" spans="1:22" ht="21.75" customHeight="1" x14ac:dyDescent="0.3">
      <c r="A2858" s="3" t="s">
        <v>2884</v>
      </c>
      <c r="B2858" s="3">
        <v>53</v>
      </c>
      <c r="C2858" s="3" t="s">
        <v>31</v>
      </c>
      <c r="D2858" s="3" t="s">
        <v>24</v>
      </c>
      <c r="E2858" s="3">
        <v>11895.7533447857</v>
      </c>
      <c r="F2858" s="3">
        <v>143</v>
      </c>
      <c r="G2858" s="3">
        <v>1668.0528598615299</v>
      </c>
      <c r="H2858" s="3">
        <v>0</v>
      </c>
      <c r="I2858" s="3">
        <v>465.40632936106402</v>
      </c>
      <c r="J2858" s="3">
        <v>8</v>
      </c>
      <c r="K2858" s="3">
        <v>424.83711119877597</v>
      </c>
      <c r="L2858" s="3">
        <v>48</v>
      </c>
      <c r="M2858" s="3">
        <v>15</v>
      </c>
      <c r="N2858" s="3">
        <v>8</v>
      </c>
      <c r="O2858" s="3">
        <v>780</v>
      </c>
      <c r="P2858" s="3">
        <v>0</v>
      </c>
      <c r="Q2858" s="3">
        <v>14086.922583617899</v>
      </c>
      <c r="R2858" s="3">
        <v>3</v>
      </c>
      <c r="S2858" s="3">
        <v>0</v>
      </c>
      <c r="T2858" s="3">
        <v>0</v>
      </c>
      <c r="U2858" s="3">
        <v>13411.9278985646</v>
      </c>
      <c r="V2858" s="3">
        <v>0</v>
      </c>
    </row>
    <row r="2859" spans="1:22" ht="21.75" customHeight="1" x14ac:dyDescent="0.3">
      <c r="A2859" s="3" t="s">
        <v>2885</v>
      </c>
      <c r="B2859" s="3">
        <v>30</v>
      </c>
      <c r="C2859" s="3" t="s">
        <v>23</v>
      </c>
      <c r="D2859" s="3" t="s">
        <v>33</v>
      </c>
      <c r="E2859" s="3">
        <v>72426.449275132196</v>
      </c>
      <c r="F2859" s="3">
        <v>184</v>
      </c>
      <c r="G2859" s="3">
        <v>3522.9778599389501</v>
      </c>
      <c r="H2859" s="3">
        <v>0</v>
      </c>
      <c r="I2859" s="3">
        <v>1124.7347875002099</v>
      </c>
      <c r="J2859" s="3">
        <v>31</v>
      </c>
      <c r="K2859" s="3">
        <v>545.403162662711</v>
      </c>
      <c r="L2859" s="3">
        <v>64</v>
      </c>
      <c r="M2859" s="3">
        <v>2</v>
      </c>
      <c r="N2859" s="3">
        <v>8</v>
      </c>
      <c r="O2859" s="3">
        <v>435</v>
      </c>
      <c r="P2859" s="3">
        <v>4</v>
      </c>
      <c r="Q2859" s="3">
        <v>2337.1691205826501</v>
      </c>
      <c r="R2859" s="3">
        <v>0</v>
      </c>
      <c r="S2859" s="3">
        <v>0</v>
      </c>
      <c r="T2859" s="3">
        <v>0</v>
      </c>
      <c r="U2859" s="3">
        <v>11220.565753881599</v>
      </c>
      <c r="V2859" s="3">
        <v>1</v>
      </c>
    </row>
    <row r="2860" spans="1:22" ht="21.75" customHeight="1" x14ac:dyDescent="0.3">
      <c r="A2860" s="3" t="s">
        <v>2886</v>
      </c>
      <c r="B2860" s="3">
        <v>29</v>
      </c>
      <c r="C2860" s="3" t="s">
        <v>31</v>
      </c>
      <c r="D2860" s="3" t="s">
        <v>26</v>
      </c>
      <c r="E2860" s="3">
        <v>23654.7237554188</v>
      </c>
      <c r="F2860" s="3">
        <v>155</v>
      </c>
      <c r="G2860" s="3">
        <v>877.47302707008305</v>
      </c>
      <c r="H2860" s="3">
        <v>8</v>
      </c>
      <c r="I2860" s="3">
        <v>701.622614767958</v>
      </c>
      <c r="J2860" s="3">
        <v>4</v>
      </c>
      <c r="K2860" s="3">
        <v>151.47821423078801</v>
      </c>
      <c r="L2860" s="3">
        <v>62</v>
      </c>
      <c r="M2860" s="3">
        <v>5</v>
      </c>
      <c r="N2860" s="3">
        <v>9</v>
      </c>
      <c r="O2860" s="3">
        <v>375</v>
      </c>
      <c r="P2860" s="3">
        <v>5</v>
      </c>
      <c r="Q2860" s="3">
        <v>20104.336581387299</v>
      </c>
      <c r="R2860" s="3">
        <v>1</v>
      </c>
      <c r="S2860" s="3">
        <v>0</v>
      </c>
      <c r="T2860" s="3">
        <v>0</v>
      </c>
      <c r="U2860" s="3">
        <v>6497.0658813883001</v>
      </c>
      <c r="V2860" s="3">
        <v>1</v>
      </c>
    </row>
    <row r="2861" spans="1:22" ht="21.75" customHeight="1" x14ac:dyDescent="0.3">
      <c r="A2861" s="3" t="s">
        <v>2887</v>
      </c>
      <c r="B2861" s="3">
        <v>34</v>
      </c>
      <c r="C2861" s="3" t="s">
        <v>23</v>
      </c>
      <c r="D2861" s="3" t="s">
        <v>26</v>
      </c>
      <c r="E2861" s="3">
        <v>43158.7045959358</v>
      </c>
      <c r="F2861" s="3">
        <v>124</v>
      </c>
      <c r="G2861" s="3">
        <v>484.01297607904797</v>
      </c>
      <c r="H2861" s="3">
        <v>4</v>
      </c>
      <c r="I2861" s="3">
        <v>908.00657663245602</v>
      </c>
      <c r="J2861" s="3">
        <v>34</v>
      </c>
      <c r="K2861" s="3">
        <v>862.99745216555095</v>
      </c>
      <c r="L2861" s="3">
        <v>51</v>
      </c>
      <c r="M2861" s="3">
        <v>19</v>
      </c>
      <c r="N2861" s="3">
        <v>8</v>
      </c>
      <c r="O2861" s="3">
        <v>594</v>
      </c>
      <c r="P2861" s="3">
        <v>0</v>
      </c>
      <c r="Q2861" s="3">
        <v>13614.585657509901</v>
      </c>
      <c r="R2861" s="3">
        <v>3</v>
      </c>
      <c r="S2861" s="3">
        <v>0</v>
      </c>
      <c r="T2861" s="3">
        <v>0</v>
      </c>
      <c r="U2861" s="3">
        <v>4457.8610631915499</v>
      </c>
      <c r="V2861" s="3">
        <v>0</v>
      </c>
    </row>
    <row r="2862" spans="1:22" ht="21.75" customHeight="1" x14ac:dyDescent="0.3">
      <c r="A2862" s="3" t="s">
        <v>2888</v>
      </c>
      <c r="B2862" s="3">
        <v>36</v>
      </c>
      <c r="C2862" s="3" t="s">
        <v>23</v>
      </c>
      <c r="D2862" s="3" t="s">
        <v>24</v>
      </c>
      <c r="E2862" s="3">
        <v>60952.634263516797</v>
      </c>
      <c r="F2862" s="3">
        <v>23</v>
      </c>
      <c r="G2862" s="3">
        <v>1188.0226333425301</v>
      </c>
      <c r="H2862" s="3">
        <v>1</v>
      </c>
      <c r="I2862" s="3">
        <v>1278.6340138703999</v>
      </c>
      <c r="J2862" s="3">
        <v>10</v>
      </c>
      <c r="K2862" s="3">
        <v>734.13971724306805</v>
      </c>
      <c r="L2862" s="3">
        <v>72</v>
      </c>
      <c r="M2862" s="3">
        <v>3</v>
      </c>
      <c r="N2862" s="3">
        <v>8</v>
      </c>
      <c r="O2862" s="3">
        <v>615</v>
      </c>
      <c r="P2862" s="3">
        <v>4</v>
      </c>
      <c r="Q2862" s="3">
        <v>16337.454300045199</v>
      </c>
      <c r="R2862" s="3">
        <v>0</v>
      </c>
      <c r="S2862" s="3">
        <v>0</v>
      </c>
      <c r="T2862" s="3">
        <v>0</v>
      </c>
      <c r="U2862" s="3">
        <v>10039.9739838715</v>
      </c>
      <c r="V2862" s="3">
        <v>0</v>
      </c>
    </row>
    <row r="2863" spans="1:22" ht="21.75" customHeight="1" x14ac:dyDescent="0.3">
      <c r="A2863" s="3" t="s">
        <v>2889</v>
      </c>
      <c r="B2863" s="3">
        <v>59</v>
      </c>
      <c r="C2863" s="3" t="s">
        <v>31</v>
      </c>
      <c r="D2863" s="3" t="s">
        <v>26</v>
      </c>
      <c r="E2863" s="3">
        <v>48933.928963926097</v>
      </c>
      <c r="F2863" s="3">
        <v>3</v>
      </c>
      <c r="G2863" s="3">
        <v>688.23087632459499</v>
      </c>
      <c r="H2863" s="3">
        <v>10</v>
      </c>
      <c r="I2863" s="3">
        <v>280.14668637626198</v>
      </c>
      <c r="J2863" s="3">
        <v>41</v>
      </c>
      <c r="K2863" s="3">
        <v>56.822833025599202</v>
      </c>
      <c r="L2863" s="3">
        <v>75</v>
      </c>
      <c r="M2863" s="3">
        <v>4</v>
      </c>
      <c r="N2863" s="3">
        <v>2</v>
      </c>
      <c r="O2863" s="3">
        <v>796</v>
      </c>
      <c r="P2863" s="3">
        <v>0</v>
      </c>
      <c r="Q2863" s="3">
        <v>0</v>
      </c>
      <c r="R2863" s="3">
        <v>2</v>
      </c>
      <c r="S2863" s="3">
        <v>0</v>
      </c>
      <c r="T2863" s="3">
        <v>0</v>
      </c>
      <c r="U2863" s="3">
        <v>11813.7487043235</v>
      </c>
      <c r="V2863" s="3">
        <v>0</v>
      </c>
    </row>
    <row r="2864" spans="1:22" ht="21.75" customHeight="1" x14ac:dyDescent="0.3">
      <c r="A2864" s="3" t="s">
        <v>2890</v>
      </c>
      <c r="B2864" s="3">
        <v>37</v>
      </c>
      <c r="C2864" s="3" t="s">
        <v>23</v>
      </c>
      <c r="D2864" s="3" t="s">
        <v>24</v>
      </c>
      <c r="E2864" s="3">
        <v>48680.818177935696</v>
      </c>
      <c r="F2864" s="3">
        <v>188</v>
      </c>
      <c r="G2864" s="3">
        <v>1013.94767138234</v>
      </c>
      <c r="H2864" s="3">
        <v>1</v>
      </c>
      <c r="I2864" s="3">
        <v>546.38391400760997</v>
      </c>
      <c r="J2864" s="3">
        <v>15</v>
      </c>
      <c r="K2864" s="3">
        <v>8.9318090579257099</v>
      </c>
      <c r="L2864" s="3">
        <v>59</v>
      </c>
      <c r="M2864" s="3">
        <v>6</v>
      </c>
      <c r="N2864" s="3">
        <v>9</v>
      </c>
      <c r="O2864" s="3">
        <v>867</v>
      </c>
      <c r="P2864" s="3">
        <v>5</v>
      </c>
      <c r="Q2864" s="3">
        <v>20786.107884050401</v>
      </c>
      <c r="R2864" s="3">
        <v>4</v>
      </c>
      <c r="S2864" s="3">
        <v>0</v>
      </c>
      <c r="T2864" s="3">
        <v>0</v>
      </c>
      <c r="U2864" s="3">
        <v>12824.1513104896</v>
      </c>
      <c r="V2864" s="3">
        <v>1</v>
      </c>
    </row>
    <row r="2865" spans="1:22" ht="21.75" customHeight="1" x14ac:dyDescent="0.3">
      <c r="A2865" s="3" t="s">
        <v>2891</v>
      </c>
      <c r="B2865" s="3">
        <v>28</v>
      </c>
      <c r="C2865" s="3" t="s">
        <v>23</v>
      </c>
      <c r="D2865" s="3" t="s">
        <v>26</v>
      </c>
      <c r="E2865" s="3">
        <v>51303.139660729401</v>
      </c>
      <c r="F2865" s="3">
        <v>71</v>
      </c>
      <c r="G2865" s="3">
        <v>971.04619546198398</v>
      </c>
      <c r="H2865" s="3">
        <v>3</v>
      </c>
      <c r="I2865" s="3">
        <v>863.30926859804697</v>
      </c>
      <c r="J2865" s="3">
        <v>26</v>
      </c>
      <c r="K2865" s="3">
        <v>851.467540418677</v>
      </c>
      <c r="L2865" s="3">
        <v>16</v>
      </c>
      <c r="M2865" s="3">
        <v>6</v>
      </c>
      <c r="N2865" s="3">
        <v>8</v>
      </c>
      <c r="O2865" s="3">
        <v>317</v>
      </c>
      <c r="P2865" s="3">
        <v>5</v>
      </c>
      <c r="Q2865" s="3">
        <v>24359.097772379901</v>
      </c>
      <c r="R2865" s="3">
        <v>6</v>
      </c>
      <c r="S2865" s="3">
        <v>0</v>
      </c>
      <c r="T2865" s="3">
        <v>0</v>
      </c>
      <c r="U2865" s="3">
        <v>4109.5730590830399</v>
      </c>
      <c r="V2865" s="3">
        <v>1</v>
      </c>
    </row>
    <row r="2866" spans="1:22" ht="21.75" customHeight="1" x14ac:dyDescent="0.3">
      <c r="A2866" s="3" t="s">
        <v>2892</v>
      </c>
      <c r="B2866" s="3">
        <v>44</v>
      </c>
      <c r="C2866" s="3" t="s">
        <v>31</v>
      </c>
      <c r="D2866" s="3" t="s">
        <v>24</v>
      </c>
      <c r="E2866" s="3">
        <v>95336.853787300293</v>
      </c>
      <c r="F2866" s="3">
        <v>88</v>
      </c>
      <c r="G2866" s="3">
        <v>2072.8369104901499</v>
      </c>
      <c r="H2866" s="3">
        <v>10</v>
      </c>
      <c r="I2866" s="3">
        <v>909.38368553814098</v>
      </c>
      <c r="J2866" s="3">
        <v>19</v>
      </c>
      <c r="K2866" s="3">
        <v>516.60146178654804</v>
      </c>
      <c r="L2866" s="3">
        <v>66</v>
      </c>
      <c r="M2866" s="3">
        <v>16</v>
      </c>
      <c r="N2866" s="3">
        <v>9</v>
      </c>
      <c r="O2866" s="3">
        <v>731</v>
      </c>
      <c r="P2866" s="3">
        <v>0</v>
      </c>
      <c r="Q2866" s="3">
        <v>11098.1220946704</v>
      </c>
      <c r="R2866" s="3">
        <v>0</v>
      </c>
      <c r="S2866" s="3">
        <v>0</v>
      </c>
      <c r="T2866" s="3">
        <v>0</v>
      </c>
      <c r="U2866" s="3">
        <v>6475.9609196874799</v>
      </c>
      <c r="V2866" s="3">
        <v>0</v>
      </c>
    </row>
    <row r="2867" spans="1:22" ht="21.75" customHeight="1" x14ac:dyDescent="0.3">
      <c r="A2867" s="3" t="s">
        <v>2893</v>
      </c>
      <c r="B2867" s="3">
        <v>59</v>
      </c>
      <c r="C2867" s="3" t="s">
        <v>31</v>
      </c>
      <c r="D2867" s="3" t="s">
        <v>24</v>
      </c>
      <c r="E2867" s="3">
        <v>82051.249206509907</v>
      </c>
      <c r="F2867" s="3">
        <v>73</v>
      </c>
      <c r="G2867" s="3">
        <v>462.72145807251201</v>
      </c>
      <c r="H2867" s="3">
        <v>1</v>
      </c>
      <c r="I2867" s="3">
        <v>1186.2241254453099</v>
      </c>
      <c r="J2867" s="3">
        <v>0</v>
      </c>
      <c r="K2867" s="3">
        <v>49.527201384753397</v>
      </c>
      <c r="L2867" s="3">
        <v>37</v>
      </c>
      <c r="M2867" s="3">
        <v>5</v>
      </c>
      <c r="N2867" s="3">
        <v>8</v>
      </c>
      <c r="O2867" s="3">
        <v>448</v>
      </c>
      <c r="P2867" s="3">
        <v>0</v>
      </c>
      <c r="Q2867" s="3">
        <v>7659.7266774315203</v>
      </c>
      <c r="R2867" s="3">
        <v>4</v>
      </c>
      <c r="S2867" s="3">
        <v>1</v>
      </c>
      <c r="T2867" s="3">
        <v>0</v>
      </c>
      <c r="U2867" s="3">
        <v>11095.2959595386</v>
      </c>
      <c r="V2867" s="3">
        <v>1</v>
      </c>
    </row>
    <row r="2868" spans="1:22" ht="21.75" customHeight="1" x14ac:dyDescent="0.3">
      <c r="A2868" s="3" t="s">
        <v>2894</v>
      </c>
      <c r="B2868" s="3">
        <v>33</v>
      </c>
      <c r="C2868" s="3" t="s">
        <v>31</v>
      </c>
      <c r="D2868" s="3" t="s">
        <v>33</v>
      </c>
      <c r="E2868" s="3">
        <v>37512.944440369101</v>
      </c>
      <c r="F2868" s="3">
        <v>15</v>
      </c>
      <c r="G2868" s="3">
        <v>1604.6940199962301</v>
      </c>
      <c r="H2868" s="3">
        <v>3</v>
      </c>
      <c r="I2868" s="3">
        <v>1103.5035951642101</v>
      </c>
      <c r="J2868" s="3">
        <v>25</v>
      </c>
      <c r="K2868" s="3">
        <v>376.38601401569798</v>
      </c>
      <c r="L2868" s="3">
        <v>28</v>
      </c>
      <c r="M2868" s="3">
        <v>3</v>
      </c>
      <c r="N2868" s="3">
        <v>2</v>
      </c>
      <c r="O2868" s="3">
        <v>739</v>
      </c>
      <c r="P2868" s="3">
        <v>1</v>
      </c>
      <c r="Q2868" s="3">
        <v>0</v>
      </c>
      <c r="R2868" s="3">
        <v>4</v>
      </c>
      <c r="S2868" s="3">
        <v>0</v>
      </c>
      <c r="T2868" s="3">
        <v>0</v>
      </c>
      <c r="U2868" s="3">
        <v>5239.5155101332602</v>
      </c>
      <c r="V2868" s="3">
        <v>1</v>
      </c>
    </row>
    <row r="2869" spans="1:22" ht="21.75" customHeight="1" x14ac:dyDescent="0.3">
      <c r="A2869" s="3" t="s">
        <v>2895</v>
      </c>
      <c r="B2869" s="3">
        <v>44</v>
      </c>
      <c r="C2869" s="3" t="s">
        <v>23</v>
      </c>
      <c r="D2869" s="3" t="s">
        <v>33</v>
      </c>
      <c r="E2869" s="3">
        <v>68915.9883370436</v>
      </c>
      <c r="F2869" s="3">
        <v>239</v>
      </c>
      <c r="G2869" s="3">
        <v>888.04393973152401</v>
      </c>
      <c r="H2869" s="3">
        <v>10</v>
      </c>
      <c r="I2869" s="3">
        <v>833.92676900575896</v>
      </c>
      <c r="J2869" s="3">
        <v>10</v>
      </c>
      <c r="K2869" s="3">
        <v>427.54813708507999</v>
      </c>
      <c r="L2869" s="3">
        <v>30</v>
      </c>
      <c r="M2869" s="3">
        <v>1</v>
      </c>
      <c r="N2869" s="3">
        <v>3</v>
      </c>
      <c r="O2869" s="3">
        <v>518</v>
      </c>
      <c r="P2869" s="3">
        <v>5</v>
      </c>
      <c r="Q2869" s="3">
        <v>4216.3787400471601</v>
      </c>
      <c r="R2869" s="3">
        <v>2</v>
      </c>
      <c r="S2869" s="3">
        <v>0</v>
      </c>
      <c r="T2869" s="3">
        <v>0</v>
      </c>
      <c r="U2869" s="3">
        <v>9251.19677163708</v>
      </c>
      <c r="V2869" s="3">
        <v>1</v>
      </c>
    </row>
    <row r="2870" spans="1:22" ht="21.75" customHeight="1" x14ac:dyDescent="0.3">
      <c r="A2870" s="3" t="s">
        <v>2896</v>
      </c>
      <c r="B2870" s="3">
        <v>69</v>
      </c>
      <c r="C2870" s="3" t="s">
        <v>28</v>
      </c>
      <c r="D2870" s="3" t="s">
        <v>33</v>
      </c>
      <c r="E2870" s="3">
        <v>59099.139636652297</v>
      </c>
      <c r="F2870" s="3">
        <v>182</v>
      </c>
      <c r="G2870" s="3">
        <v>1939.9885672790299</v>
      </c>
      <c r="H2870" s="3">
        <v>5</v>
      </c>
      <c r="I2870" s="3">
        <v>906.19163470903902</v>
      </c>
      <c r="J2870" s="3">
        <v>14</v>
      </c>
      <c r="K2870" s="3">
        <v>659.76604832970099</v>
      </c>
      <c r="L2870" s="3">
        <v>58</v>
      </c>
      <c r="M2870" s="3">
        <v>5</v>
      </c>
      <c r="N2870" s="3">
        <v>3</v>
      </c>
      <c r="O2870" s="3">
        <v>305</v>
      </c>
      <c r="P2870" s="3">
        <v>5</v>
      </c>
      <c r="Q2870" s="3">
        <v>17020.5594321198</v>
      </c>
      <c r="R2870" s="3">
        <v>2</v>
      </c>
      <c r="S2870" s="3">
        <v>0</v>
      </c>
      <c r="T2870" s="3">
        <v>0</v>
      </c>
      <c r="U2870" s="3">
        <v>8562.3445348588393</v>
      </c>
      <c r="V2870" s="3">
        <v>1</v>
      </c>
    </row>
    <row r="2871" spans="1:22" ht="21.75" customHeight="1" x14ac:dyDescent="0.3">
      <c r="A2871" s="3" t="s">
        <v>2897</v>
      </c>
      <c r="B2871" s="3">
        <v>41</v>
      </c>
      <c r="C2871" s="3" t="s">
        <v>23</v>
      </c>
      <c r="D2871" s="3" t="s">
        <v>33</v>
      </c>
      <c r="E2871" s="3">
        <v>49648.733550469398</v>
      </c>
      <c r="F2871" s="3">
        <v>25</v>
      </c>
      <c r="G2871" s="3">
        <v>2027.09103647086</v>
      </c>
      <c r="H2871" s="3">
        <v>6</v>
      </c>
      <c r="I2871" s="3">
        <v>915.87656184667196</v>
      </c>
      <c r="J2871" s="3">
        <v>38</v>
      </c>
      <c r="K2871" s="3">
        <v>736.243514074308</v>
      </c>
      <c r="L2871" s="3">
        <v>53</v>
      </c>
      <c r="M2871" s="3">
        <v>6</v>
      </c>
      <c r="N2871" s="3">
        <v>3</v>
      </c>
      <c r="O2871" s="3">
        <v>550</v>
      </c>
      <c r="P2871" s="3">
        <v>3</v>
      </c>
      <c r="Q2871" s="3">
        <v>11804.6722049045</v>
      </c>
      <c r="R2871" s="3">
        <v>2</v>
      </c>
      <c r="S2871" s="3">
        <v>0</v>
      </c>
      <c r="T2871" s="3">
        <v>0</v>
      </c>
      <c r="U2871" s="3">
        <v>5122.8846656600999</v>
      </c>
      <c r="V2871" s="3">
        <v>1</v>
      </c>
    </row>
    <row r="2872" spans="1:22" ht="21.75" customHeight="1" x14ac:dyDescent="0.3">
      <c r="A2872" s="3" t="s">
        <v>2898</v>
      </c>
      <c r="B2872" s="3">
        <v>49</v>
      </c>
      <c r="C2872" s="3" t="s">
        <v>28</v>
      </c>
      <c r="D2872" s="3" t="s">
        <v>24</v>
      </c>
      <c r="E2872" s="3">
        <v>33658.361447406598</v>
      </c>
      <c r="F2872" s="3">
        <v>151</v>
      </c>
      <c r="G2872" s="3">
        <v>2214.0899686754401</v>
      </c>
      <c r="H2872" s="3">
        <v>5</v>
      </c>
      <c r="I2872" s="3">
        <v>285.60067236418598</v>
      </c>
      <c r="J2872" s="3">
        <v>39</v>
      </c>
      <c r="K2872" s="3">
        <v>531.35304666581999</v>
      </c>
      <c r="L2872" s="3">
        <v>52</v>
      </c>
      <c r="M2872" s="3">
        <v>1</v>
      </c>
      <c r="N2872" s="3">
        <v>6</v>
      </c>
      <c r="O2872" s="3">
        <v>360</v>
      </c>
      <c r="P2872" s="3">
        <v>4</v>
      </c>
      <c r="Q2872" s="3">
        <v>2897.0446721820599</v>
      </c>
      <c r="R2872" s="3">
        <v>7</v>
      </c>
      <c r="S2872" s="3">
        <v>0</v>
      </c>
      <c r="T2872" s="3">
        <v>0</v>
      </c>
      <c r="U2872" s="3">
        <v>14216.9604796969</v>
      </c>
      <c r="V2872" s="3">
        <v>1</v>
      </c>
    </row>
    <row r="2873" spans="1:22" ht="21.75" customHeight="1" x14ac:dyDescent="0.3">
      <c r="A2873" s="3" t="s">
        <v>2899</v>
      </c>
      <c r="B2873" s="3">
        <v>39</v>
      </c>
      <c r="C2873" s="3" t="s">
        <v>31</v>
      </c>
      <c r="D2873" s="3" t="s">
        <v>26</v>
      </c>
      <c r="E2873" s="3">
        <v>58124.624566018399</v>
      </c>
      <c r="F2873" s="3">
        <v>8</v>
      </c>
      <c r="G2873" s="3">
        <v>2213.9454641314801</v>
      </c>
      <c r="H2873" s="3">
        <v>3</v>
      </c>
      <c r="I2873" s="3">
        <v>745.26858292576298</v>
      </c>
      <c r="J2873" s="3">
        <v>47</v>
      </c>
      <c r="K2873" s="3">
        <v>456.87804669568197</v>
      </c>
      <c r="L2873" s="3">
        <v>25</v>
      </c>
      <c r="M2873" s="3">
        <v>17</v>
      </c>
      <c r="N2873" s="3">
        <v>4</v>
      </c>
      <c r="O2873" s="3">
        <v>778</v>
      </c>
      <c r="P2873" s="3">
        <v>4</v>
      </c>
      <c r="Q2873" s="3">
        <v>21151.997673940601</v>
      </c>
      <c r="R2873" s="3">
        <v>6</v>
      </c>
      <c r="S2873" s="3">
        <v>0</v>
      </c>
      <c r="T2873" s="3">
        <v>0</v>
      </c>
      <c r="U2873" s="3">
        <v>7848.1094841520598</v>
      </c>
      <c r="V2873" s="3">
        <v>1</v>
      </c>
    </row>
    <row r="2874" spans="1:22" ht="21.75" customHeight="1" x14ac:dyDescent="0.3">
      <c r="A2874" s="3" t="s">
        <v>2900</v>
      </c>
      <c r="B2874" s="3">
        <v>40</v>
      </c>
      <c r="C2874" s="3" t="s">
        <v>28</v>
      </c>
      <c r="D2874" s="3" t="s">
        <v>24</v>
      </c>
      <c r="E2874" s="3">
        <v>44491.181628840503</v>
      </c>
      <c r="F2874" s="3">
        <v>150</v>
      </c>
      <c r="G2874" s="3">
        <v>1003.11604427266</v>
      </c>
      <c r="H2874" s="3">
        <v>9</v>
      </c>
      <c r="I2874" s="3">
        <v>886.96562629898199</v>
      </c>
      <c r="J2874" s="3">
        <v>17</v>
      </c>
      <c r="K2874" s="3">
        <v>381.37620229342099</v>
      </c>
      <c r="L2874" s="3">
        <v>12</v>
      </c>
      <c r="M2874" s="3">
        <v>9</v>
      </c>
      <c r="N2874" s="3">
        <v>6</v>
      </c>
      <c r="O2874" s="3">
        <v>367</v>
      </c>
      <c r="P2874" s="3">
        <v>1</v>
      </c>
      <c r="Q2874" s="3">
        <v>7985.2948546705002</v>
      </c>
      <c r="R2874" s="3">
        <v>0</v>
      </c>
      <c r="S2874" s="3">
        <v>0</v>
      </c>
      <c r="T2874" s="3">
        <v>0</v>
      </c>
      <c r="U2874" s="3">
        <v>4773.8328588820996</v>
      </c>
      <c r="V2874" s="3">
        <v>1</v>
      </c>
    </row>
    <row r="2875" spans="1:22" ht="21.75" customHeight="1" x14ac:dyDescent="0.3">
      <c r="A2875" s="3" t="s">
        <v>2901</v>
      </c>
      <c r="B2875" s="3">
        <v>63</v>
      </c>
      <c r="C2875" s="3" t="s">
        <v>31</v>
      </c>
      <c r="D2875" s="3" t="s">
        <v>33</v>
      </c>
      <c r="E2875" s="3">
        <v>43167.918651275097</v>
      </c>
      <c r="F2875" s="3">
        <v>78</v>
      </c>
      <c r="G2875" s="3">
        <v>1496.51546866953</v>
      </c>
      <c r="H2875" s="3">
        <v>2</v>
      </c>
      <c r="I2875" s="3">
        <v>960.492800574787</v>
      </c>
      <c r="J2875" s="3">
        <v>23</v>
      </c>
      <c r="K2875" s="3">
        <v>851.96916605821298</v>
      </c>
      <c r="L2875" s="3">
        <v>56</v>
      </c>
      <c r="M2875" s="3">
        <v>6</v>
      </c>
      <c r="N2875" s="3">
        <v>5</v>
      </c>
      <c r="O2875" s="3">
        <v>740</v>
      </c>
      <c r="P2875" s="3">
        <v>0</v>
      </c>
      <c r="Q2875" s="3">
        <v>3124.0131890236798</v>
      </c>
      <c r="R2875" s="3">
        <v>2</v>
      </c>
      <c r="S2875" s="3">
        <v>0</v>
      </c>
      <c r="T2875" s="3">
        <v>0</v>
      </c>
      <c r="U2875" s="3">
        <v>12239.2032517923</v>
      </c>
      <c r="V2875" s="3">
        <v>0</v>
      </c>
    </row>
    <row r="2876" spans="1:22" ht="21.75" customHeight="1" x14ac:dyDescent="0.3">
      <c r="A2876" s="3" t="s">
        <v>2902</v>
      </c>
      <c r="B2876" s="3">
        <v>51</v>
      </c>
      <c r="C2876" s="3" t="s">
        <v>31</v>
      </c>
      <c r="D2876" s="3" t="s">
        <v>33</v>
      </c>
      <c r="E2876" s="3">
        <v>36192.715676260297</v>
      </c>
      <c r="F2876" s="3">
        <v>170</v>
      </c>
      <c r="G2876" s="3">
        <v>2675.7199375833502</v>
      </c>
      <c r="H2876" s="3">
        <v>3</v>
      </c>
      <c r="I2876" s="3">
        <v>476.47279597754402</v>
      </c>
      <c r="J2876" s="3">
        <v>27</v>
      </c>
      <c r="K2876" s="3">
        <v>394.42242326822901</v>
      </c>
      <c r="L2876" s="3">
        <v>18</v>
      </c>
      <c r="M2876" s="3">
        <v>8</v>
      </c>
      <c r="N2876" s="3">
        <v>6</v>
      </c>
      <c r="O2876" s="3">
        <v>552</v>
      </c>
      <c r="P2876" s="3">
        <v>0</v>
      </c>
      <c r="Q2876" s="3">
        <v>12269.3909544609</v>
      </c>
      <c r="R2876" s="3">
        <v>5</v>
      </c>
      <c r="S2876" s="3">
        <v>0</v>
      </c>
      <c r="T2876" s="3">
        <v>0</v>
      </c>
      <c r="U2876" s="3">
        <v>15353.7297454526</v>
      </c>
      <c r="V2876" s="3">
        <v>1</v>
      </c>
    </row>
    <row r="2877" spans="1:22" ht="21.75" customHeight="1" x14ac:dyDescent="0.3">
      <c r="A2877" s="3" t="s">
        <v>2903</v>
      </c>
      <c r="B2877" s="3">
        <v>65</v>
      </c>
      <c r="C2877" s="3" t="s">
        <v>28</v>
      </c>
      <c r="D2877" s="3" t="s">
        <v>26</v>
      </c>
      <c r="E2877" s="3">
        <v>67996.8233791237</v>
      </c>
      <c r="F2877" s="3">
        <v>11</v>
      </c>
      <c r="G2877" s="3">
        <v>1853.5207908376101</v>
      </c>
      <c r="H2877" s="3">
        <v>11</v>
      </c>
      <c r="I2877" s="3">
        <v>355.92073061488799</v>
      </c>
      <c r="J2877" s="3">
        <v>24</v>
      </c>
      <c r="K2877" s="3">
        <v>629.21872758920495</v>
      </c>
      <c r="L2877" s="3">
        <v>26</v>
      </c>
      <c r="M2877" s="3">
        <v>18</v>
      </c>
      <c r="N2877" s="3">
        <v>7</v>
      </c>
      <c r="O2877" s="3">
        <v>828</v>
      </c>
      <c r="P2877" s="3">
        <v>4</v>
      </c>
      <c r="Q2877" s="3">
        <v>15061.236541870599</v>
      </c>
      <c r="R2877" s="3">
        <v>3</v>
      </c>
      <c r="S2877" s="3">
        <v>0</v>
      </c>
      <c r="T2877" s="3">
        <v>0</v>
      </c>
      <c r="U2877" s="3">
        <v>8352.5515666050906</v>
      </c>
      <c r="V2877" s="3">
        <v>0</v>
      </c>
    </row>
    <row r="2878" spans="1:22" ht="21.75" customHeight="1" x14ac:dyDescent="0.3">
      <c r="A2878" s="3" t="s">
        <v>2904</v>
      </c>
      <c r="B2878" s="3">
        <v>68</v>
      </c>
      <c r="C2878" s="3" t="s">
        <v>31</v>
      </c>
      <c r="D2878" s="3" t="s">
        <v>33</v>
      </c>
      <c r="E2878" s="3">
        <v>36180.715664671101</v>
      </c>
      <c r="F2878" s="3">
        <v>180</v>
      </c>
      <c r="G2878" s="3">
        <v>2209.9202485567098</v>
      </c>
      <c r="H2878" s="3">
        <v>4</v>
      </c>
      <c r="I2878" s="3">
        <v>717.91359261867206</v>
      </c>
      <c r="J2878" s="3">
        <v>22</v>
      </c>
      <c r="K2878" s="3">
        <v>231.61498280582501</v>
      </c>
      <c r="L2878" s="3">
        <v>12</v>
      </c>
      <c r="M2878" s="3">
        <v>18</v>
      </c>
      <c r="N2878" s="3">
        <v>5</v>
      </c>
      <c r="O2878" s="3">
        <v>366</v>
      </c>
      <c r="P2878" s="3">
        <v>2</v>
      </c>
      <c r="Q2878" s="3">
        <v>3962.6787481514798</v>
      </c>
      <c r="R2878" s="3">
        <v>0</v>
      </c>
      <c r="S2878" s="3">
        <v>0</v>
      </c>
      <c r="T2878" s="3">
        <v>0</v>
      </c>
      <c r="U2878" s="3">
        <v>4325.1320205985103</v>
      </c>
      <c r="V2878" s="3">
        <v>1</v>
      </c>
    </row>
    <row r="2879" spans="1:22" ht="21.75" customHeight="1" x14ac:dyDescent="0.3">
      <c r="A2879" s="3" t="s">
        <v>2905</v>
      </c>
      <c r="B2879" s="3">
        <v>40</v>
      </c>
      <c r="C2879" s="3" t="s">
        <v>28</v>
      </c>
      <c r="D2879" s="3" t="s">
        <v>24</v>
      </c>
      <c r="E2879" s="3">
        <v>36290.385699156301</v>
      </c>
      <c r="F2879" s="3">
        <v>30</v>
      </c>
      <c r="G2879" s="3">
        <v>526.37886906676795</v>
      </c>
      <c r="H2879" s="3">
        <v>3</v>
      </c>
      <c r="I2879" s="3">
        <v>1488.5781388820201</v>
      </c>
      <c r="J2879" s="3">
        <v>10</v>
      </c>
      <c r="K2879" s="3">
        <v>183.29625440157</v>
      </c>
      <c r="L2879" s="3">
        <v>51</v>
      </c>
      <c r="M2879" s="3">
        <v>1</v>
      </c>
      <c r="N2879" s="3">
        <v>8</v>
      </c>
      <c r="O2879" s="3">
        <v>814</v>
      </c>
      <c r="P2879" s="3">
        <v>4</v>
      </c>
      <c r="Q2879" s="3">
        <v>10198.966166103401</v>
      </c>
      <c r="R2879" s="3">
        <v>1</v>
      </c>
      <c r="S2879" s="3">
        <v>0</v>
      </c>
      <c r="T2879" s="3">
        <v>0</v>
      </c>
      <c r="U2879" s="3">
        <v>1902.29912303984</v>
      </c>
      <c r="V2879" s="3">
        <v>0</v>
      </c>
    </row>
    <row r="2880" spans="1:22" ht="21.75" customHeight="1" x14ac:dyDescent="0.3">
      <c r="A2880" s="3" t="s">
        <v>2906</v>
      </c>
      <c r="B2880" s="3">
        <v>54</v>
      </c>
      <c r="C2880" s="3" t="s">
        <v>31</v>
      </c>
      <c r="D2880" s="3" t="s">
        <v>24</v>
      </c>
      <c r="E2880" s="3">
        <v>64002.8798164455</v>
      </c>
      <c r="F2880" s="3">
        <v>141</v>
      </c>
      <c r="G2880" s="3">
        <v>2262.8855340300202</v>
      </c>
      <c r="H2880" s="3">
        <v>2</v>
      </c>
      <c r="I2880" s="3">
        <v>513.26337054496605</v>
      </c>
      <c r="J2880" s="3">
        <v>32</v>
      </c>
      <c r="K2880" s="3">
        <v>547.70554438391798</v>
      </c>
      <c r="L2880" s="3">
        <v>63</v>
      </c>
      <c r="M2880" s="3">
        <v>11</v>
      </c>
      <c r="N2880" s="3">
        <v>3</v>
      </c>
      <c r="O2880" s="3">
        <v>454</v>
      </c>
      <c r="P2880" s="3">
        <v>4</v>
      </c>
      <c r="Q2880" s="3">
        <v>21231.0963042318</v>
      </c>
      <c r="R2880" s="3">
        <v>2</v>
      </c>
      <c r="S2880" s="3">
        <v>0</v>
      </c>
      <c r="T2880" s="3">
        <v>0</v>
      </c>
      <c r="U2880" s="3">
        <v>7673.9793031746804</v>
      </c>
      <c r="V2880" s="3">
        <v>1</v>
      </c>
    </row>
    <row r="2881" spans="1:22" ht="21.75" customHeight="1" x14ac:dyDescent="0.3">
      <c r="A2881" s="3" t="s">
        <v>2907</v>
      </c>
      <c r="B2881" s="3">
        <v>51</v>
      </c>
      <c r="C2881" s="3" t="s">
        <v>23</v>
      </c>
      <c r="D2881" s="3" t="s">
        <v>24</v>
      </c>
      <c r="E2881" s="3">
        <v>47402.051579544299</v>
      </c>
      <c r="F2881" s="3">
        <v>118</v>
      </c>
      <c r="G2881" s="3">
        <v>10</v>
      </c>
      <c r="H2881" s="3">
        <v>0</v>
      </c>
      <c r="I2881" s="3">
        <v>1210.87488657418</v>
      </c>
      <c r="J2881" s="3">
        <v>15</v>
      </c>
      <c r="K2881" s="3">
        <v>405.12621309293598</v>
      </c>
      <c r="L2881" s="3">
        <v>57</v>
      </c>
      <c r="M2881" s="3">
        <v>18</v>
      </c>
      <c r="N2881" s="3">
        <v>4</v>
      </c>
      <c r="O2881" s="3">
        <v>812</v>
      </c>
      <c r="P2881" s="3">
        <v>1</v>
      </c>
      <c r="Q2881" s="3">
        <v>3871.3876863420201</v>
      </c>
      <c r="R2881" s="3">
        <v>0</v>
      </c>
      <c r="S2881" s="3">
        <v>0</v>
      </c>
      <c r="T2881" s="3">
        <v>0</v>
      </c>
      <c r="U2881" s="3">
        <v>19060.777018267101</v>
      </c>
      <c r="V2881" s="3">
        <v>0</v>
      </c>
    </row>
    <row r="2882" spans="1:22" ht="21.75" customHeight="1" x14ac:dyDescent="0.3">
      <c r="A2882" s="3" t="s">
        <v>2908</v>
      </c>
      <c r="B2882" s="3">
        <v>49</v>
      </c>
      <c r="C2882" s="3" t="s">
        <v>23</v>
      </c>
      <c r="D2882" s="3" t="s">
        <v>24</v>
      </c>
      <c r="E2882" s="3">
        <v>47886.466571852703</v>
      </c>
      <c r="F2882" s="3">
        <v>98</v>
      </c>
      <c r="G2882" s="3">
        <v>276.79514184278798</v>
      </c>
      <c r="H2882" s="3">
        <v>2</v>
      </c>
      <c r="I2882" s="3">
        <v>1354.65887506579</v>
      </c>
      <c r="J2882" s="3">
        <v>35</v>
      </c>
      <c r="K2882" s="3">
        <v>156.28680951977199</v>
      </c>
      <c r="L2882" s="3">
        <v>18</v>
      </c>
      <c r="M2882" s="3">
        <v>5</v>
      </c>
      <c r="N2882" s="3">
        <v>8</v>
      </c>
      <c r="O2882" s="3">
        <v>634</v>
      </c>
      <c r="P2882" s="3">
        <v>0</v>
      </c>
      <c r="Q2882" s="3">
        <v>14104.8752685705</v>
      </c>
      <c r="R2882" s="3">
        <v>2</v>
      </c>
      <c r="S2882" s="3">
        <v>0</v>
      </c>
      <c r="T2882" s="3">
        <v>0</v>
      </c>
      <c r="U2882" s="3">
        <v>10346.1008465344</v>
      </c>
      <c r="V2882" s="3">
        <v>0</v>
      </c>
    </row>
    <row r="2883" spans="1:22" ht="21.75" customHeight="1" x14ac:dyDescent="0.3">
      <c r="A2883" s="3" t="s">
        <v>2909</v>
      </c>
      <c r="B2883" s="3">
        <v>58</v>
      </c>
      <c r="C2883" s="3" t="s">
        <v>31</v>
      </c>
      <c r="D2883" s="3" t="s">
        <v>24</v>
      </c>
      <c r="E2883" s="3">
        <v>68592.082713650103</v>
      </c>
      <c r="F2883" s="3">
        <v>77</v>
      </c>
      <c r="G2883" s="3">
        <v>780.46885987353505</v>
      </c>
      <c r="H2883" s="3">
        <v>10</v>
      </c>
      <c r="I2883" s="3">
        <v>815.913284181618</v>
      </c>
      <c r="J2883" s="3">
        <v>22</v>
      </c>
      <c r="K2883" s="3">
        <v>419.52376986265398</v>
      </c>
      <c r="L2883" s="3">
        <v>2</v>
      </c>
      <c r="M2883" s="3">
        <v>0</v>
      </c>
      <c r="N2883" s="3">
        <v>8</v>
      </c>
      <c r="O2883" s="3">
        <v>687</v>
      </c>
      <c r="P2883" s="3">
        <v>3</v>
      </c>
      <c r="Q2883" s="3">
        <v>10097.9304221764</v>
      </c>
      <c r="R2883" s="3">
        <v>4</v>
      </c>
      <c r="S2883" s="3">
        <v>0</v>
      </c>
      <c r="T2883" s="3">
        <v>0</v>
      </c>
      <c r="U2883" s="3">
        <v>4889.5939277451398</v>
      </c>
      <c r="V2883" s="3">
        <v>1</v>
      </c>
    </row>
    <row r="2884" spans="1:22" ht="21.75" customHeight="1" x14ac:dyDescent="0.3">
      <c r="A2884" s="3" t="s">
        <v>2910</v>
      </c>
      <c r="B2884" s="3">
        <v>68</v>
      </c>
      <c r="C2884" s="3" t="s">
        <v>31</v>
      </c>
      <c r="D2884" s="3" t="s">
        <v>26</v>
      </c>
      <c r="E2884" s="3">
        <v>73646.611012254798</v>
      </c>
      <c r="F2884" s="3">
        <v>90</v>
      </c>
      <c r="G2884" s="3">
        <v>1840.4774477561</v>
      </c>
      <c r="H2884" s="3">
        <v>4</v>
      </c>
      <c r="I2884" s="3">
        <v>562.05322287129195</v>
      </c>
      <c r="J2884" s="3">
        <v>5</v>
      </c>
      <c r="K2884" s="3">
        <v>1121.9364221087801</v>
      </c>
      <c r="L2884" s="3">
        <v>66</v>
      </c>
      <c r="M2884" s="3">
        <v>14</v>
      </c>
      <c r="N2884" s="3">
        <v>1</v>
      </c>
      <c r="O2884" s="3">
        <v>303</v>
      </c>
      <c r="P2884" s="3">
        <v>4</v>
      </c>
      <c r="Q2884" s="3">
        <v>15218.896007904001</v>
      </c>
      <c r="R2884" s="3">
        <v>3</v>
      </c>
      <c r="S2884" s="3">
        <v>0</v>
      </c>
      <c r="T2884" s="3">
        <v>0</v>
      </c>
      <c r="U2884" s="3">
        <v>7109.9539132809896</v>
      </c>
      <c r="V2884" s="3">
        <v>1</v>
      </c>
    </row>
    <row r="2885" spans="1:22" ht="21.75" customHeight="1" x14ac:dyDescent="0.3">
      <c r="A2885" s="3" t="s">
        <v>2911</v>
      </c>
      <c r="B2885" s="3">
        <v>31</v>
      </c>
      <c r="C2885" s="3" t="s">
        <v>28</v>
      </c>
      <c r="D2885" s="3" t="s">
        <v>24</v>
      </c>
      <c r="E2885" s="3">
        <v>11698.7770051966</v>
      </c>
      <c r="F2885" s="3">
        <v>58</v>
      </c>
      <c r="G2885" s="3">
        <v>1977.39396182219</v>
      </c>
      <c r="H2885" s="3">
        <v>5</v>
      </c>
      <c r="I2885" s="3">
        <v>979.48684728037904</v>
      </c>
      <c r="J2885" s="3">
        <v>42</v>
      </c>
      <c r="K2885" s="3">
        <v>490.64677275325198</v>
      </c>
      <c r="L2885" s="3">
        <v>25</v>
      </c>
      <c r="M2885" s="3">
        <v>18</v>
      </c>
      <c r="N2885" s="3">
        <v>1</v>
      </c>
      <c r="O2885" s="3">
        <v>679</v>
      </c>
      <c r="P2885" s="3">
        <v>4</v>
      </c>
      <c r="Q2885" s="3">
        <v>5713.98669895478</v>
      </c>
      <c r="R2885" s="3">
        <v>4</v>
      </c>
      <c r="S2885" s="3">
        <v>0</v>
      </c>
      <c r="T2885" s="3">
        <v>0</v>
      </c>
      <c r="U2885" s="3">
        <v>4292.7818524682898</v>
      </c>
      <c r="V2885" s="3">
        <v>1</v>
      </c>
    </row>
    <row r="2886" spans="1:22" ht="21.75" customHeight="1" x14ac:dyDescent="0.3">
      <c r="A2886" s="3" t="s">
        <v>2912</v>
      </c>
      <c r="B2886" s="3">
        <v>60</v>
      </c>
      <c r="C2886" s="3" t="s">
        <v>23</v>
      </c>
      <c r="D2886" s="3" t="s">
        <v>33</v>
      </c>
      <c r="E2886" s="3">
        <v>47682.063413883603</v>
      </c>
      <c r="F2886" s="3">
        <v>209</v>
      </c>
      <c r="G2886" s="3">
        <v>848.74665013245897</v>
      </c>
      <c r="H2886" s="3">
        <v>11</v>
      </c>
      <c r="I2886" s="3">
        <v>868.24660223482397</v>
      </c>
      <c r="J2886" s="3">
        <v>23</v>
      </c>
      <c r="K2886" s="3">
        <v>425.03186787664299</v>
      </c>
      <c r="L2886" s="3">
        <v>5</v>
      </c>
      <c r="M2886" s="3">
        <v>13</v>
      </c>
      <c r="N2886" s="3">
        <v>8</v>
      </c>
      <c r="O2886" s="3">
        <v>332</v>
      </c>
      <c r="P2886" s="3">
        <v>3</v>
      </c>
      <c r="Q2886" s="3">
        <v>13402.500054591001</v>
      </c>
      <c r="R2886" s="3">
        <v>6</v>
      </c>
      <c r="S2886" s="3">
        <v>0</v>
      </c>
      <c r="T2886" s="3">
        <v>0</v>
      </c>
      <c r="U2886" s="3">
        <v>9329.1628354076493</v>
      </c>
      <c r="V2886" s="3">
        <v>1</v>
      </c>
    </row>
    <row r="2887" spans="1:22" ht="21.75" customHeight="1" x14ac:dyDescent="0.3">
      <c r="A2887" s="3" t="s">
        <v>2913</v>
      </c>
      <c r="B2887" s="3">
        <v>66</v>
      </c>
      <c r="C2887" s="3" t="s">
        <v>28</v>
      </c>
      <c r="D2887" s="3" t="s">
        <v>33</v>
      </c>
      <c r="E2887" s="3">
        <v>24615.238492868099</v>
      </c>
      <c r="F2887" s="3">
        <v>107</v>
      </c>
      <c r="G2887" s="3">
        <v>10</v>
      </c>
      <c r="H2887" s="3">
        <v>3</v>
      </c>
      <c r="I2887" s="3">
        <v>499.31360693339201</v>
      </c>
      <c r="J2887" s="3">
        <v>37</v>
      </c>
      <c r="K2887" s="3">
        <v>425.45200551399699</v>
      </c>
      <c r="L2887" s="3">
        <v>12</v>
      </c>
      <c r="M2887" s="3">
        <v>12</v>
      </c>
      <c r="N2887" s="3">
        <v>5</v>
      </c>
      <c r="O2887" s="3">
        <v>310</v>
      </c>
      <c r="P2887" s="3">
        <v>1</v>
      </c>
      <c r="Q2887" s="3">
        <v>6279.0439325278603</v>
      </c>
      <c r="R2887" s="3">
        <v>2</v>
      </c>
      <c r="S2887" s="3">
        <v>0</v>
      </c>
      <c r="T2887" s="3">
        <v>0</v>
      </c>
      <c r="U2887" s="3">
        <v>971.34805204591896</v>
      </c>
      <c r="V2887" s="3">
        <v>1</v>
      </c>
    </row>
    <row r="2888" spans="1:22" ht="21.75" customHeight="1" x14ac:dyDescent="0.3">
      <c r="A2888" s="3" t="s">
        <v>2914</v>
      </c>
      <c r="B2888" s="3">
        <v>37</v>
      </c>
      <c r="C2888" s="3" t="s">
        <v>31</v>
      </c>
      <c r="D2888" s="3" t="s">
        <v>33</v>
      </c>
      <c r="E2888" s="3">
        <v>43037.719918568102</v>
      </c>
      <c r="F2888" s="3">
        <v>37</v>
      </c>
      <c r="G2888" s="3">
        <v>2262.79474841601</v>
      </c>
      <c r="H2888" s="3">
        <v>0</v>
      </c>
      <c r="I2888" s="3">
        <v>569.41901076987904</v>
      </c>
      <c r="J2888" s="3">
        <v>41</v>
      </c>
      <c r="K2888" s="3">
        <v>799.66918218292903</v>
      </c>
      <c r="L2888" s="3">
        <v>26</v>
      </c>
      <c r="M2888" s="3">
        <v>4</v>
      </c>
      <c r="N2888" s="3">
        <v>7</v>
      </c>
      <c r="O2888" s="3">
        <v>808</v>
      </c>
      <c r="P2888" s="3">
        <v>2</v>
      </c>
      <c r="Q2888" s="3">
        <v>0</v>
      </c>
      <c r="R2888" s="3">
        <v>0</v>
      </c>
      <c r="S2888" s="3">
        <v>0</v>
      </c>
      <c r="T2888" s="3">
        <v>0</v>
      </c>
      <c r="U2888" s="3">
        <v>9668.8136899180899</v>
      </c>
      <c r="V2888" s="3">
        <v>0</v>
      </c>
    </row>
    <row r="2889" spans="1:22" ht="21.75" customHeight="1" x14ac:dyDescent="0.3">
      <c r="A2889" s="3" t="s">
        <v>2915</v>
      </c>
      <c r="B2889" s="3">
        <v>40</v>
      </c>
      <c r="C2889" s="3" t="s">
        <v>31</v>
      </c>
      <c r="D2889" s="3" t="s">
        <v>33</v>
      </c>
      <c r="E2889" s="3">
        <v>49878.749189946197</v>
      </c>
      <c r="F2889" s="3">
        <v>211</v>
      </c>
      <c r="G2889" s="3">
        <v>1970.0750084307599</v>
      </c>
      <c r="H2889" s="3">
        <v>9</v>
      </c>
      <c r="I2889" s="3">
        <v>958.75294825086598</v>
      </c>
      <c r="J2889" s="3">
        <v>5</v>
      </c>
      <c r="K2889" s="3">
        <v>463.70302054044299</v>
      </c>
      <c r="L2889" s="3">
        <v>9</v>
      </c>
      <c r="M2889" s="3">
        <v>1</v>
      </c>
      <c r="N2889" s="3">
        <v>7</v>
      </c>
      <c r="O2889" s="3">
        <v>484</v>
      </c>
      <c r="P2889" s="3">
        <v>1</v>
      </c>
      <c r="Q2889" s="3">
        <v>3536.8741660119499</v>
      </c>
      <c r="R2889" s="3">
        <v>5</v>
      </c>
      <c r="S2889" s="3">
        <v>1</v>
      </c>
      <c r="T2889" s="3">
        <v>0</v>
      </c>
      <c r="U2889" s="3">
        <v>8039.9183212233602</v>
      </c>
      <c r="V2889" s="3">
        <v>1</v>
      </c>
    </row>
    <row r="2890" spans="1:22" ht="21.75" customHeight="1" x14ac:dyDescent="0.3">
      <c r="A2890" s="3" t="s">
        <v>2916</v>
      </c>
      <c r="B2890" s="3">
        <v>32</v>
      </c>
      <c r="C2890" s="3" t="s">
        <v>28</v>
      </c>
      <c r="D2890" s="3" t="s">
        <v>26</v>
      </c>
      <c r="E2890" s="3">
        <v>43612.617684664103</v>
      </c>
      <c r="F2890" s="3">
        <v>27</v>
      </c>
      <c r="G2890" s="3">
        <v>1842.23992740258</v>
      </c>
      <c r="H2890" s="3">
        <v>6</v>
      </c>
      <c r="I2890" s="3">
        <v>1126.7041428589901</v>
      </c>
      <c r="J2890" s="3">
        <v>9</v>
      </c>
      <c r="K2890" s="3">
        <v>562.08019818626894</v>
      </c>
      <c r="L2890" s="3">
        <v>15</v>
      </c>
      <c r="M2890" s="3">
        <v>14</v>
      </c>
      <c r="N2890" s="3">
        <v>7</v>
      </c>
      <c r="O2890" s="3">
        <v>453</v>
      </c>
      <c r="P2890" s="3">
        <v>4</v>
      </c>
      <c r="Q2890" s="3">
        <v>10692.3475899692</v>
      </c>
      <c r="R2890" s="3">
        <v>3</v>
      </c>
      <c r="S2890" s="3">
        <v>0</v>
      </c>
      <c r="T2890" s="3">
        <v>0</v>
      </c>
      <c r="U2890" s="3">
        <v>15115.2632510073</v>
      </c>
      <c r="V2890" s="3">
        <v>1</v>
      </c>
    </row>
    <row r="2891" spans="1:22" ht="21.75" customHeight="1" x14ac:dyDescent="0.3">
      <c r="A2891" s="3" t="s">
        <v>2917</v>
      </c>
      <c r="B2891" s="3">
        <v>40</v>
      </c>
      <c r="C2891" s="3" t="s">
        <v>31</v>
      </c>
      <c r="D2891" s="3" t="s">
        <v>33</v>
      </c>
      <c r="E2891" s="3">
        <v>31545.042247945399</v>
      </c>
      <c r="F2891" s="3">
        <v>115</v>
      </c>
      <c r="G2891" s="3">
        <v>3041.3267544097098</v>
      </c>
      <c r="H2891" s="3">
        <v>8</v>
      </c>
      <c r="I2891" s="3">
        <v>687.02342953961397</v>
      </c>
      <c r="J2891" s="3">
        <v>21</v>
      </c>
      <c r="K2891" s="3">
        <v>679.18739316155404</v>
      </c>
      <c r="L2891" s="3">
        <v>22</v>
      </c>
      <c r="M2891" s="3">
        <v>15</v>
      </c>
      <c r="N2891" s="3">
        <v>4</v>
      </c>
      <c r="O2891" s="3">
        <v>811</v>
      </c>
      <c r="P2891" s="3">
        <v>1</v>
      </c>
      <c r="Q2891" s="3">
        <v>13403.2089505893</v>
      </c>
      <c r="R2891" s="3">
        <v>4</v>
      </c>
      <c r="S2891" s="3">
        <v>0</v>
      </c>
      <c r="T2891" s="3">
        <v>0</v>
      </c>
      <c r="U2891" s="3">
        <v>10332.788421224601</v>
      </c>
      <c r="V2891" s="3">
        <v>1</v>
      </c>
    </row>
    <row r="2892" spans="1:22" ht="21.75" customHeight="1" x14ac:dyDescent="0.3">
      <c r="A2892" s="3" t="s">
        <v>2918</v>
      </c>
      <c r="B2892" s="3">
        <v>27</v>
      </c>
      <c r="C2892" s="3" t="s">
        <v>23</v>
      </c>
      <c r="D2892" s="3" t="s">
        <v>26</v>
      </c>
      <c r="E2892" s="3">
        <v>30631.880521133698</v>
      </c>
      <c r="F2892" s="3">
        <v>101</v>
      </c>
      <c r="G2892" s="3">
        <v>1620.01496508792</v>
      </c>
      <c r="H2892" s="3">
        <v>5</v>
      </c>
      <c r="I2892" s="3">
        <v>775.80325228918105</v>
      </c>
      <c r="J2892" s="3">
        <v>22</v>
      </c>
      <c r="K2892" s="3">
        <v>826.04090861467603</v>
      </c>
      <c r="L2892" s="3">
        <v>46</v>
      </c>
      <c r="M2892" s="3">
        <v>6</v>
      </c>
      <c r="N2892" s="3">
        <v>9</v>
      </c>
      <c r="O2892" s="3">
        <v>527</v>
      </c>
      <c r="P2892" s="3">
        <v>5</v>
      </c>
      <c r="Q2892" s="3">
        <v>19264.298451715498</v>
      </c>
      <c r="R2892" s="3">
        <v>7</v>
      </c>
      <c r="S2892" s="3">
        <v>0</v>
      </c>
      <c r="T2892" s="3">
        <v>0</v>
      </c>
      <c r="U2892" s="3">
        <v>12442.537443159999</v>
      </c>
      <c r="V2892" s="3">
        <v>1</v>
      </c>
    </row>
    <row r="2893" spans="1:22" ht="21.75" customHeight="1" x14ac:dyDescent="0.3">
      <c r="A2893" s="3" t="s">
        <v>2919</v>
      </c>
      <c r="B2893" s="3">
        <v>65</v>
      </c>
      <c r="C2893" s="3" t="s">
        <v>28</v>
      </c>
      <c r="D2893" s="3" t="s">
        <v>33</v>
      </c>
      <c r="E2893" s="3">
        <v>63102.945002580498</v>
      </c>
      <c r="F2893" s="3">
        <v>149</v>
      </c>
      <c r="G2893" s="3">
        <v>706.47670133844804</v>
      </c>
      <c r="H2893" s="3">
        <v>5</v>
      </c>
      <c r="I2893" s="3">
        <v>1034.0234996788799</v>
      </c>
      <c r="J2893" s="3">
        <v>4</v>
      </c>
      <c r="K2893" s="3">
        <v>318.12348048132799</v>
      </c>
      <c r="L2893" s="3">
        <v>11</v>
      </c>
      <c r="M2893" s="3">
        <v>5</v>
      </c>
      <c r="N2893" s="3">
        <v>3</v>
      </c>
      <c r="O2893" s="3">
        <v>774</v>
      </c>
      <c r="P2893" s="3">
        <v>3</v>
      </c>
      <c r="Q2893" s="3">
        <v>14149.022567317699</v>
      </c>
      <c r="R2893" s="3">
        <v>6</v>
      </c>
      <c r="S2893" s="3">
        <v>1</v>
      </c>
      <c r="T2893" s="3">
        <v>0</v>
      </c>
      <c r="U2893" s="3">
        <v>11332.072656931599</v>
      </c>
      <c r="V2893" s="3">
        <v>1</v>
      </c>
    </row>
    <row r="2894" spans="1:22" ht="21.75" customHeight="1" x14ac:dyDescent="0.3">
      <c r="A2894" s="3" t="s">
        <v>2920</v>
      </c>
      <c r="B2894" s="3">
        <v>59</v>
      </c>
      <c r="C2894" s="3" t="s">
        <v>23</v>
      </c>
      <c r="D2894" s="3" t="s">
        <v>26</v>
      </c>
      <c r="E2894" s="3">
        <v>77626.576509869396</v>
      </c>
      <c r="F2894" s="3">
        <v>235</v>
      </c>
      <c r="G2894" s="3">
        <v>2563.0133663023998</v>
      </c>
      <c r="H2894" s="3">
        <v>8</v>
      </c>
      <c r="I2894" s="3">
        <v>739.629590539123</v>
      </c>
      <c r="J2894" s="3">
        <v>27</v>
      </c>
      <c r="K2894" s="3">
        <v>259.41015877224697</v>
      </c>
      <c r="L2894" s="3">
        <v>27</v>
      </c>
      <c r="M2894" s="3">
        <v>16</v>
      </c>
      <c r="N2894" s="3">
        <v>2</v>
      </c>
      <c r="O2894" s="3">
        <v>401</v>
      </c>
      <c r="P2894" s="3">
        <v>1</v>
      </c>
      <c r="Q2894" s="3">
        <v>21351.969257873599</v>
      </c>
      <c r="R2894" s="3">
        <v>3</v>
      </c>
      <c r="S2894" s="3">
        <v>0</v>
      </c>
      <c r="T2894" s="3">
        <v>0</v>
      </c>
      <c r="U2894" s="3">
        <v>8955.7614004015904</v>
      </c>
      <c r="V2894" s="3">
        <v>1</v>
      </c>
    </row>
    <row r="2895" spans="1:22" ht="21.75" customHeight="1" x14ac:dyDescent="0.3">
      <c r="A2895" s="3" t="s">
        <v>2921</v>
      </c>
      <c r="B2895" s="3">
        <v>65</v>
      </c>
      <c r="C2895" s="3" t="s">
        <v>23</v>
      </c>
      <c r="D2895" s="3" t="s">
        <v>26</v>
      </c>
      <c r="E2895" s="3">
        <v>12911.415279196999</v>
      </c>
      <c r="F2895" s="3">
        <v>33</v>
      </c>
      <c r="G2895" s="3">
        <v>1174.0221014461499</v>
      </c>
      <c r="H2895" s="3">
        <v>3</v>
      </c>
      <c r="I2895" s="3">
        <v>695.23555934644105</v>
      </c>
      <c r="J2895" s="3">
        <v>8</v>
      </c>
      <c r="K2895" s="3">
        <v>321.509799771134</v>
      </c>
      <c r="L2895" s="3">
        <v>76</v>
      </c>
      <c r="M2895" s="3">
        <v>0</v>
      </c>
      <c r="N2895" s="3">
        <v>3</v>
      </c>
      <c r="O2895" s="3">
        <v>557</v>
      </c>
      <c r="P2895" s="3">
        <v>4</v>
      </c>
      <c r="Q2895" s="3">
        <v>10793.3596822784</v>
      </c>
      <c r="R2895" s="3">
        <v>3</v>
      </c>
      <c r="S2895" s="3">
        <v>0</v>
      </c>
      <c r="T2895" s="3">
        <v>0</v>
      </c>
      <c r="U2895" s="3">
        <v>10637.8612223051</v>
      </c>
      <c r="V2895" s="3">
        <v>1</v>
      </c>
    </row>
    <row r="2896" spans="1:22" ht="21.75" customHeight="1" x14ac:dyDescent="0.3">
      <c r="A2896" s="3" t="s">
        <v>2922</v>
      </c>
      <c r="B2896" s="3">
        <v>26</v>
      </c>
      <c r="C2896" s="3" t="s">
        <v>23</v>
      </c>
      <c r="D2896" s="3" t="s">
        <v>26</v>
      </c>
      <c r="E2896" s="3">
        <v>44102.864010820696</v>
      </c>
      <c r="F2896" s="3">
        <v>83</v>
      </c>
      <c r="G2896" s="3">
        <v>1415.8564665660599</v>
      </c>
      <c r="H2896" s="3">
        <v>4</v>
      </c>
      <c r="I2896" s="3">
        <v>535.63071309547104</v>
      </c>
      <c r="J2896" s="3">
        <v>38</v>
      </c>
      <c r="K2896" s="3">
        <v>663.26474366724904</v>
      </c>
      <c r="L2896" s="3">
        <v>17</v>
      </c>
      <c r="M2896" s="3">
        <v>5</v>
      </c>
      <c r="N2896" s="3">
        <v>7</v>
      </c>
      <c r="O2896" s="3">
        <v>371</v>
      </c>
      <c r="P2896" s="3">
        <v>3</v>
      </c>
      <c r="Q2896" s="3">
        <v>15310.812970189399</v>
      </c>
      <c r="R2896" s="3">
        <v>2</v>
      </c>
      <c r="S2896" s="3">
        <v>0</v>
      </c>
      <c r="T2896" s="3">
        <v>0</v>
      </c>
      <c r="U2896" s="3">
        <v>9007.8032473293297</v>
      </c>
      <c r="V2896" s="3">
        <v>1</v>
      </c>
    </row>
    <row r="2897" spans="1:22" ht="21.75" customHeight="1" x14ac:dyDescent="0.3">
      <c r="A2897" s="3" t="s">
        <v>2923</v>
      </c>
      <c r="B2897" s="3">
        <v>42</v>
      </c>
      <c r="C2897" s="3" t="s">
        <v>28</v>
      </c>
      <c r="D2897" s="3" t="s">
        <v>33</v>
      </c>
      <c r="E2897" s="3">
        <v>63175.354473097701</v>
      </c>
      <c r="F2897" s="3">
        <v>52</v>
      </c>
      <c r="G2897" s="3">
        <v>1070.84236882903</v>
      </c>
      <c r="H2897" s="3">
        <v>4</v>
      </c>
      <c r="I2897" s="3">
        <v>529.560381819089</v>
      </c>
      <c r="J2897" s="3">
        <v>48</v>
      </c>
      <c r="K2897" s="3">
        <v>691.91980254713803</v>
      </c>
      <c r="L2897" s="3">
        <v>57</v>
      </c>
      <c r="M2897" s="3">
        <v>5</v>
      </c>
      <c r="N2897" s="3">
        <v>3</v>
      </c>
      <c r="O2897" s="3">
        <v>798</v>
      </c>
      <c r="P2897" s="3">
        <v>3</v>
      </c>
      <c r="Q2897" s="3">
        <v>6111.1322447473403</v>
      </c>
      <c r="R2897" s="3">
        <v>3</v>
      </c>
      <c r="S2897" s="3">
        <v>0</v>
      </c>
      <c r="T2897" s="3">
        <v>0</v>
      </c>
      <c r="U2897" s="3">
        <v>2740.9922650363201</v>
      </c>
      <c r="V2897" s="3">
        <v>0</v>
      </c>
    </row>
    <row r="2898" spans="1:22" ht="21.75" customHeight="1" x14ac:dyDescent="0.3">
      <c r="A2898" s="3" t="s">
        <v>2924</v>
      </c>
      <c r="B2898" s="3">
        <v>63</v>
      </c>
      <c r="C2898" s="3" t="s">
        <v>31</v>
      </c>
      <c r="D2898" s="3" t="s">
        <v>26</v>
      </c>
      <c r="E2898" s="3">
        <v>49413.132312784699</v>
      </c>
      <c r="F2898" s="3">
        <v>89</v>
      </c>
      <c r="G2898" s="3">
        <v>834.10154360511899</v>
      </c>
      <c r="H2898" s="3">
        <v>11</v>
      </c>
      <c r="I2898" s="3">
        <v>1734.1089653781401</v>
      </c>
      <c r="J2898" s="3">
        <v>43</v>
      </c>
      <c r="K2898" s="3">
        <v>548.99606803664005</v>
      </c>
      <c r="L2898" s="3">
        <v>1</v>
      </c>
      <c r="M2898" s="3">
        <v>3</v>
      </c>
      <c r="N2898" s="3">
        <v>7</v>
      </c>
      <c r="O2898" s="3">
        <v>659</v>
      </c>
      <c r="P2898" s="3">
        <v>4</v>
      </c>
      <c r="Q2898" s="3">
        <v>13886.5754558481</v>
      </c>
      <c r="R2898" s="3">
        <v>1</v>
      </c>
      <c r="S2898" s="3">
        <v>0</v>
      </c>
      <c r="T2898" s="3">
        <v>0</v>
      </c>
      <c r="U2898" s="3">
        <v>10503.9450301746</v>
      </c>
      <c r="V2898" s="3">
        <v>0</v>
      </c>
    </row>
    <row r="2899" spans="1:22" ht="21.75" customHeight="1" x14ac:dyDescent="0.3">
      <c r="A2899" s="3" t="s">
        <v>2925</v>
      </c>
      <c r="B2899" s="3">
        <v>51</v>
      </c>
      <c r="C2899" s="3" t="s">
        <v>23</v>
      </c>
      <c r="D2899" s="3" t="s">
        <v>24</v>
      </c>
      <c r="E2899" s="3">
        <v>29953.640805700299</v>
      </c>
      <c r="F2899" s="3">
        <v>193</v>
      </c>
      <c r="G2899" s="3">
        <v>1162.7514090790901</v>
      </c>
      <c r="H2899" s="3">
        <v>4</v>
      </c>
      <c r="I2899" s="3">
        <v>731.32941897232104</v>
      </c>
      <c r="J2899" s="3">
        <v>27</v>
      </c>
      <c r="K2899" s="3">
        <v>744.77908189735103</v>
      </c>
      <c r="L2899" s="3">
        <v>45</v>
      </c>
      <c r="M2899" s="3">
        <v>7</v>
      </c>
      <c r="N2899" s="3">
        <v>7</v>
      </c>
      <c r="O2899" s="3">
        <v>540</v>
      </c>
      <c r="P2899" s="3">
        <v>4</v>
      </c>
      <c r="Q2899" s="3">
        <v>9759.8047427800502</v>
      </c>
      <c r="R2899" s="3">
        <v>1</v>
      </c>
      <c r="S2899" s="3">
        <v>0</v>
      </c>
      <c r="T2899" s="3">
        <v>0</v>
      </c>
      <c r="U2899" s="3">
        <v>7094.04582965999</v>
      </c>
      <c r="V2899" s="3">
        <v>1</v>
      </c>
    </row>
    <row r="2900" spans="1:22" ht="21.75" customHeight="1" x14ac:dyDescent="0.3">
      <c r="A2900" s="3" t="s">
        <v>2926</v>
      </c>
      <c r="B2900" s="3">
        <v>30</v>
      </c>
      <c r="C2900" s="3" t="s">
        <v>23</v>
      </c>
      <c r="D2900" s="3" t="s">
        <v>24</v>
      </c>
      <c r="E2900" s="3">
        <v>41399.790726855601</v>
      </c>
      <c r="F2900" s="3">
        <v>49</v>
      </c>
      <c r="G2900" s="3">
        <v>2716.5040635764799</v>
      </c>
      <c r="H2900" s="3">
        <v>7</v>
      </c>
      <c r="I2900" s="3">
        <v>1277.7704125292801</v>
      </c>
      <c r="J2900" s="3">
        <v>24</v>
      </c>
      <c r="K2900" s="3">
        <v>692.167674933125</v>
      </c>
      <c r="L2900" s="3">
        <v>16</v>
      </c>
      <c r="M2900" s="3">
        <v>8</v>
      </c>
      <c r="N2900" s="3">
        <v>0</v>
      </c>
      <c r="O2900" s="3">
        <v>414</v>
      </c>
      <c r="P2900" s="3">
        <v>4</v>
      </c>
      <c r="Q2900" s="3">
        <v>9103.7904579135502</v>
      </c>
      <c r="R2900" s="3">
        <v>4</v>
      </c>
      <c r="S2900" s="3">
        <v>0</v>
      </c>
      <c r="T2900" s="3">
        <v>0</v>
      </c>
      <c r="U2900" s="3">
        <v>15447.4258062975</v>
      </c>
      <c r="V2900" s="3">
        <v>1</v>
      </c>
    </row>
    <row r="2901" spans="1:22" ht="21.75" customHeight="1" x14ac:dyDescent="0.3">
      <c r="A2901" s="3" t="s">
        <v>2927</v>
      </c>
      <c r="B2901" s="3">
        <v>41</v>
      </c>
      <c r="C2901" s="3" t="s">
        <v>23</v>
      </c>
      <c r="D2901" s="3" t="s">
        <v>33</v>
      </c>
      <c r="E2901" s="3">
        <v>55438.704273773401</v>
      </c>
      <c r="F2901" s="3">
        <v>3</v>
      </c>
      <c r="G2901" s="3">
        <v>646.78791173537502</v>
      </c>
      <c r="H2901" s="3">
        <v>10</v>
      </c>
      <c r="I2901" s="3">
        <v>1389.3976681316799</v>
      </c>
      <c r="J2901" s="3">
        <v>42</v>
      </c>
      <c r="K2901" s="3">
        <v>344.54870200159002</v>
      </c>
      <c r="L2901" s="3">
        <v>63</v>
      </c>
      <c r="M2901" s="3">
        <v>9</v>
      </c>
      <c r="N2901" s="3">
        <v>8</v>
      </c>
      <c r="O2901" s="3">
        <v>876</v>
      </c>
      <c r="P2901" s="3">
        <v>2</v>
      </c>
      <c r="Q2901" s="3">
        <v>12425.3992333608</v>
      </c>
      <c r="R2901" s="3">
        <v>4</v>
      </c>
      <c r="S2901" s="3">
        <v>0</v>
      </c>
      <c r="T2901" s="3">
        <v>0</v>
      </c>
      <c r="U2901" s="3">
        <v>4411.9909907200699</v>
      </c>
      <c r="V2901" s="3">
        <v>1</v>
      </c>
    </row>
    <row r="2902" spans="1:22" ht="21.75" customHeight="1" x14ac:dyDescent="0.3">
      <c r="A2902" s="3" t="s">
        <v>2928</v>
      </c>
      <c r="B2902" s="3">
        <v>41</v>
      </c>
      <c r="C2902" s="3" t="s">
        <v>31</v>
      </c>
      <c r="D2902" s="3" t="s">
        <v>24</v>
      </c>
      <c r="E2902" s="3">
        <v>44470.5420311536</v>
      </c>
      <c r="F2902" s="3">
        <v>127</v>
      </c>
      <c r="G2902" s="3">
        <v>2355.6102713731798</v>
      </c>
      <c r="H2902" s="3">
        <v>0</v>
      </c>
      <c r="I2902" s="3">
        <v>735.74619867739398</v>
      </c>
      <c r="J2902" s="3">
        <v>37</v>
      </c>
      <c r="K2902" s="3">
        <v>125.10812292124599</v>
      </c>
      <c r="L2902" s="3">
        <v>64</v>
      </c>
      <c r="M2902" s="3">
        <v>7</v>
      </c>
      <c r="N2902" s="3">
        <v>2</v>
      </c>
      <c r="O2902" s="3">
        <v>709</v>
      </c>
      <c r="P2902" s="3">
        <v>4</v>
      </c>
      <c r="Q2902" s="3">
        <v>3491.7828224463201</v>
      </c>
      <c r="R2902" s="3">
        <v>5</v>
      </c>
      <c r="S2902" s="3">
        <v>0</v>
      </c>
      <c r="T2902" s="3">
        <v>0</v>
      </c>
      <c r="U2902" s="3">
        <v>1880.1017052641</v>
      </c>
      <c r="V2902" s="3">
        <v>1</v>
      </c>
    </row>
    <row r="2903" spans="1:22" ht="21.75" customHeight="1" x14ac:dyDescent="0.3">
      <c r="A2903" s="3" t="s">
        <v>2929</v>
      </c>
      <c r="B2903" s="3">
        <v>62</v>
      </c>
      <c r="C2903" s="3" t="s">
        <v>31</v>
      </c>
      <c r="D2903" s="3" t="s">
        <v>24</v>
      </c>
      <c r="E2903" s="3">
        <v>49136.361189465897</v>
      </c>
      <c r="F2903" s="3">
        <v>188</v>
      </c>
      <c r="G2903" s="3">
        <v>20.748803420264998</v>
      </c>
      <c r="H2903" s="3">
        <v>9</v>
      </c>
      <c r="I2903" s="3">
        <v>928.95043295216897</v>
      </c>
      <c r="J2903" s="3">
        <v>26</v>
      </c>
      <c r="K2903" s="3">
        <v>390.18142268730099</v>
      </c>
      <c r="L2903" s="3">
        <v>53</v>
      </c>
      <c r="M2903" s="3">
        <v>1</v>
      </c>
      <c r="N2903" s="3">
        <v>5</v>
      </c>
      <c r="O2903" s="3">
        <v>726</v>
      </c>
      <c r="P2903" s="3">
        <v>1</v>
      </c>
      <c r="Q2903" s="3">
        <v>13986.6709761573</v>
      </c>
      <c r="R2903" s="3">
        <v>0</v>
      </c>
      <c r="S2903" s="3">
        <v>0</v>
      </c>
      <c r="T2903" s="3">
        <v>0</v>
      </c>
      <c r="U2903" s="3">
        <v>11661.8970692041</v>
      </c>
      <c r="V2903" s="3">
        <v>0</v>
      </c>
    </row>
    <row r="2904" spans="1:22" ht="21.75" customHeight="1" x14ac:dyDescent="0.3">
      <c r="A2904" s="3" t="s">
        <v>2930</v>
      </c>
      <c r="B2904" s="3">
        <v>44</v>
      </c>
      <c r="C2904" s="3" t="s">
        <v>28</v>
      </c>
      <c r="D2904" s="3" t="s">
        <v>24</v>
      </c>
      <c r="E2904" s="3">
        <v>49655.111043530502</v>
      </c>
      <c r="F2904" s="3">
        <v>140</v>
      </c>
      <c r="G2904" s="3">
        <v>2780.7705239803799</v>
      </c>
      <c r="H2904" s="3">
        <v>10</v>
      </c>
      <c r="I2904" s="3">
        <v>835.86746871156095</v>
      </c>
      <c r="J2904" s="3">
        <v>23</v>
      </c>
      <c r="K2904" s="3">
        <v>634.33836990487998</v>
      </c>
      <c r="L2904" s="3">
        <v>42</v>
      </c>
      <c r="M2904" s="3">
        <v>19</v>
      </c>
      <c r="N2904" s="3">
        <v>2</v>
      </c>
      <c r="O2904" s="3">
        <v>827</v>
      </c>
      <c r="P2904" s="3">
        <v>5</v>
      </c>
      <c r="Q2904" s="3">
        <v>16227.6105409553</v>
      </c>
      <c r="R2904" s="3">
        <v>7</v>
      </c>
      <c r="S2904" s="3">
        <v>0</v>
      </c>
      <c r="T2904" s="3">
        <v>0</v>
      </c>
      <c r="U2904" s="3">
        <v>500</v>
      </c>
      <c r="V2904" s="3">
        <v>1</v>
      </c>
    </row>
    <row r="2905" spans="1:22" ht="21.75" customHeight="1" x14ac:dyDescent="0.3">
      <c r="A2905" s="3" t="s">
        <v>2931</v>
      </c>
      <c r="B2905" s="3">
        <v>41</v>
      </c>
      <c r="C2905" s="3" t="s">
        <v>31</v>
      </c>
      <c r="D2905" s="3" t="s">
        <v>33</v>
      </c>
      <c r="E2905" s="3">
        <v>40562.931026150698</v>
      </c>
      <c r="F2905" s="3">
        <v>138</v>
      </c>
      <c r="G2905" s="3">
        <v>2864.5858632681702</v>
      </c>
      <c r="H2905" s="3">
        <v>9</v>
      </c>
      <c r="I2905" s="3">
        <v>235.73617726946301</v>
      </c>
      <c r="J2905" s="3">
        <v>42</v>
      </c>
      <c r="K2905" s="3">
        <v>623.44655643242197</v>
      </c>
      <c r="L2905" s="3">
        <v>77</v>
      </c>
      <c r="M2905" s="3">
        <v>16</v>
      </c>
      <c r="N2905" s="3">
        <v>8</v>
      </c>
      <c r="O2905" s="3">
        <v>846</v>
      </c>
      <c r="P2905" s="3">
        <v>0</v>
      </c>
      <c r="Q2905" s="3">
        <v>7776.46611001977</v>
      </c>
      <c r="R2905" s="3">
        <v>2</v>
      </c>
      <c r="S2905" s="3">
        <v>0</v>
      </c>
      <c r="T2905" s="3">
        <v>0</v>
      </c>
      <c r="U2905" s="3">
        <v>12230.9626707877</v>
      </c>
      <c r="V2905" s="3">
        <v>0</v>
      </c>
    </row>
    <row r="2906" spans="1:22" ht="21.75" customHeight="1" x14ac:dyDescent="0.3">
      <c r="A2906" s="3" t="s">
        <v>2932</v>
      </c>
      <c r="B2906" s="3">
        <v>47</v>
      </c>
      <c r="C2906" s="3" t="s">
        <v>28</v>
      </c>
      <c r="D2906" s="3" t="s">
        <v>33</v>
      </c>
      <c r="E2906" s="3">
        <v>64698.242431478597</v>
      </c>
      <c r="F2906" s="3">
        <v>108</v>
      </c>
      <c r="G2906" s="3">
        <v>680.99234226661099</v>
      </c>
      <c r="H2906" s="3">
        <v>10</v>
      </c>
      <c r="I2906" s="3">
        <v>256.80944571314302</v>
      </c>
      <c r="J2906" s="3">
        <v>42</v>
      </c>
      <c r="K2906" s="3">
        <v>49.212423353537901</v>
      </c>
      <c r="L2906" s="3">
        <v>75</v>
      </c>
      <c r="M2906" s="3">
        <v>0</v>
      </c>
      <c r="N2906" s="3">
        <v>0</v>
      </c>
      <c r="O2906" s="3">
        <v>439</v>
      </c>
      <c r="P2906" s="3">
        <v>2</v>
      </c>
      <c r="Q2906" s="3">
        <v>13097.385658834401</v>
      </c>
      <c r="R2906" s="3">
        <v>4</v>
      </c>
      <c r="S2906" s="3">
        <v>0</v>
      </c>
      <c r="T2906" s="3">
        <v>0</v>
      </c>
      <c r="U2906" s="3">
        <v>12350.5318319625</v>
      </c>
      <c r="V2906" s="3">
        <v>1</v>
      </c>
    </row>
    <row r="2907" spans="1:22" ht="21.75" customHeight="1" x14ac:dyDescent="0.3">
      <c r="A2907" s="3" t="s">
        <v>2933</v>
      </c>
      <c r="B2907" s="3">
        <v>48</v>
      </c>
      <c r="C2907" s="3" t="s">
        <v>28</v>
      </c>
      <c r="D2907" s="3" t="s">
        <v>24</v>
      </c>
      <c r="E2907" s="3">
        <v>41405.151256860197</v>
      </c>
      <c r="F2907" s="3">
        <v>127</v>
      </c>
      <c r="G2907" s="3">
        <v>1563.14907621882</v>
      </c>
      <c r="H2907" s="3">
        <v>2</v>
      </c>
      <c r="I2907" s="3">
        <v>817.09696341649601</v>
      </c>
      <c r="J2907" s="3">
        <v>45</v>
      </c>
      <c r="K2907" s="3">
        <v>0</v>
      </c>
      <c r="L2907" s="3">
        <v>54</v>
      </c>
      <c r="M2907" s="3">
        <v>13</v>
      </c>
      <c r="N2907" s="3">
        <v>6</v>
      </c>
      <c r="O2907" s="3">
        <v>607</v>
      </c>
      <c r="P2907" s="3">
        <v>2</v>
      </c>
      <c r="Q2907" s="3">
        <v>19500.913564533701</v>
      </c>
      <c r="R2907" s="3">
        <v>0</v>
      </c>
      <c r="S2907" s="3">
        <v>0</v>
      </c>
      <c r="T2907" s="3">
        <v>0</v>
      </c>
      <c r="U2907" s="3">
        <v>6501.5723034989696</v>
      </c>
      <c r="V2907" s="3">
        <v>0</v>
      </c>
    </row>
    <row r="2908" spans="1:22" ht="21.75" customHeight="1" x14ac:dyDescent="0.3">
      <c r="A2908" s="3" t="s">
        <v>2934</v>
      </c>
      <c r="B2908" s="3">
        <v>32</v>
      </c>
      <c r="C2908" s="3" t="s">
        <v>28</v>
      </c>
      <c r="D2908" s="3" t="s">
        <v>33</v>
      </c>
      <c r="E2908" s="3">
        <v>31901.576139819699</v>
      </c>
      <c r="F2908" s="3">
        <v>156</v>
      </c>
      <c r="G2908" s="3">
        <v>2015.08153537455</v>
      </c>
      <c r="H2908" s="3">
        <v>7</v>
      </c>
      <c r="I2908" s="3">
        <v>651.28026148699098</v>
      </c>
      <c r="J2908" s="3">
        <v>15</v>
      </c>
      <c r="K2908" s="3">
        <v>672.63012023028796</v>
      </c>
      <c r="L2908" s="3">
        <v>13</v>
      </c>
      <c r="M2908" s="3">
        <v>4</v>
      </c>
      <c r="N2908" s="3">
        <v>4</v>
      </c>
      <c r="O2908" s="3">
        <v>691</v>
      </c>
      <c r="P2908" s="3">
        <v>0</v>
      </c>
      <c r="Q2908" s="3">
        <v>16527.0307861576</v>
      </c>
      <c r="R2908" s="3">
        <v>5</v>
      </c>
      <c r="S2908" s="3">
        <v>0</v>
      </c>
      <c r="T2908" s="3">
        <v>0</v>
      </c>
      <c r="U2908" s="3">
        <v>6814.4368343620699</v>
      </c>
      <c r="V2908" s="3">
        <v>1</v>
      </c>
    </row>
    <row r="2909" spans="1:22" ht="21.75" customHeight="1" x14ac:dyDescent="0.3">
      <c r="A2909" s="3" t="s">
        <v>2935</v>
      </c>
      <c r="B2909" s="3">
        <v>37</v>
      </c>
      <c r="C2909" s="3" t="s">
        <v>28</v>
      </c>
      <c r="D2909" s="3" t="s">
        <v>26</v>
      </c>
      <c r="E2909" s="3">
        <v>90133.509801617605</v>
      </c>
      <c r="F2909" s="3">
        <v>164</v>
      </c>
      <c r="G2909" s="3">
        <v>1016.71421275517</v>
      </c>
      <c r="H2909" s="3">
        <v>10</v>
      </c>
      <c r="I2909" s="3">
        <v>1462.0531184377601</v>
      </c>
      <c r="J2909" s="3">
        <v>1</v>
      </c>
      <c r="K2909" s="3">
        <v>678.74132345611201</v>
      </c>
      <c r="L2909" s="3">
        <v>43</v>
      </c>
      <c r="M2909" s="3">
        <v>8</v>
      </c>
      <c r="N2909" s="3">
        <v>2</v>
      </c>
      <c r="O2909" s="3">
        <v>386</v>
      </c>
      <c r="P2909" s="3">
        <v>1</v>
      </c>
      <c r="Q2909" s="3">
        <v>11200.1848086134</v>
      </c>
      <c r="R2909" s="3">
        <v>6</v>
      </c>
      <c r="S2909" s="3">
        <v>0</v>
      </c>
      <c r="T2909" s="3">
        <v>0</v>
      </c>
      <c r="U2909" s="3">
        <v>3233.7011267533298</v>
      </c>
      <c r="V2909" s="3">
        <v>1</v>
      </c>
    </row>
    <row r="2910" spans="1:22" ht="21.75" customHeight="1" x14ac:dyDescent="0.3">
      <c r="A2910" s="3" t="s">
        <v>2936</v>
      </c>
      <c r="B2910" s="3">
        <v>21</v>
      </c>
      <c r="C2910" s="3" t="s">
        <v>28</v>
      </c>
      <c r="D2910" s="3" t="s">
        <v>24</v>
      </c>
      <c r="E2910" s="3">
        <v>48599.706390126499</v>
      </c>
      <c r="F2910" s="3">
        <v>21</v>
      </c>
      <c r="G2910" s="3">
        <v>3006.1932038991999</v>
      </c>
      <c r="H2910" s="3">
        <v>8</v>
      </c>
      <c r="I2910" s="3">
        <v>717.199471456884</v>
      </c>
      <c r="J2910" s="3">
        <v>1</v>
      </c>
      <c r="K2910" s="3">
        <v>589.86704870466394</v>
      </c>
      <c r="L2910" s="3">
        <v>37</v>
      </c>
      <c r="M2910" s="3">
        <v>19</v>
      </c>
      <c r="N2910" s="3">
        <v>6</v>
      </c>
      <c r="O2910" s="3">
        <v>438</v>
      </c>
      <c r="P2910" s="3">
        <v>2</v>
      </c>
      <c r="Q2910" s="3">
        <v>14376.918743950901</v>
      </c>
      <c r="R2910" s="3">
        <v>4</v>
      </c>
      <c r="S2910" s="3">
        <v>0</v>
      </c>
      <c r="T2910" s="3">
        <v>0</v>
      </c>
      <c r="U2910" s="3">
        <v>4649.5490726523003</v>
      </c>
      <c r="V2910" s="3">
        <v>1</v>
      </c>
    </row>
    <row r="2911" spans="1:22" ht="21.75" customHeight="1" x14ac:dyDescent="0.3">
      <c r="A2911" s="3" t="s">
        <v>2937</v>
      </c>
      <c r="B2911" s="3">
        <v>48</v>
      </c>
      <c r="C2911" s="3" t="s">
        <v>23</v>
      </c>
      <c r="D2911" s="3" t="s">
        <v>33</v>
      </c>
      <c r="E2911" s="3">
        <v>10000</v>
      </c>
      <c r="F2911" s="3">
        <v>208</v>
      </c>
      <c r="G2911" s="3">
        <v>1517.2891451636499</v>
      </c>
      <c r="H2911" s="3">
        <v>1</v>
      </c>
      <c r="I2911" s="3">
        <v>1482.82514897384</v>
      </c>
      <c r="J2911" s="3">
        <v>4</v>
      </c>
      <c r="K2911" s="3">
        <v>726.35490131764095</v>
      </c>
      <c r="L2911" s="3">
        <v>57</v>
      </c>
      <c r="M2911" s="3">
        <v>16</v>
      </c>
      <c r="N2911" s="3">
        <v>0</v>
      </c>
      <c r="O2911" s="3">
        <v>678</v>
      </c>
      <c r="P2911" s="3">
        <v>2</v>
      </c>
      <c r="Q2911" s="3">
        <v>20955.858216292701</v>
      </c>
      <c r="R2911" s="3">
        <v>0</v>
      </c>
      <c r="S2911" s="3">
        <v>0</v>
      </c>
      <c r="T2911" s="3">
        <v>0</v>
      </c>
      <c r="U2911" s="3">
        <v>8988.9179429618598</v>
      </c>
      <c r="V2911" s="3">
        <v>0</v>
      </c>
    </row>
    <row r="2912" spans="1:22" ht="21.75" customHeight="1" x14ac:dyDescent="0.3">
      <c r="A2912" s="3" t="s">
        <v>2938</v>
      </c>
      <c r="B2912" s="3">
        <v>40</v>
      </c>
      <c r="C2912" s="3" t="s">
        <v>31</v>
      </c>
      <c r="D2912" s="3" t="s">
        <v>33</v>
      </c>
      <c r="E2912" s="3">
        <v>72585.407072077796</v>
      </c>
      <c r="F2912" s="3">
        <v>74</v>
      </c>
      <c r="G2912" s="3">
        <v>1083.9011853643001</v>
      </c>
      <c r="H2912" s="3">
        <v>11</v>
      </c>
      <c r="I2912" s="3">
        <v>633.26301135256006</v>
      </c>
      <c r="J2912" s="3">
        <v>45</v>
      </c>
      <c r="K2912" s="3">
        <v>552.57696346399905</v>
      </c>
      <c r="L2912" s="3">
        <v>48</v>
      </c>
      <c r="M2912" s="3">
        <v>5</v>
      </c>
      <c r="N2912" s="3">
        <v>5</v>
      </c>
      <c r="O2912" s="3">
        <v>342</v>
      </c>
      <c r="P2912" s="3">
        <v>4</v>
      </c>
      <c r="Q2912" s="3">
        <v>13521.5669770686</v>
      </c>
      <c r="R2912" s="3">
        <v>6</v>
      </c>
      <c r="S2912" s="3">
        <v>0</v>
      </c>
      <c r="T2912" s="3">
        <v>0</v>
      </c>
      <c r="U2912" s="3">
        <v>10663.4945392548</v>
      </c>
      <c r="V2912" s="3">
        <v>1</v>
      </c>
    </row>
    <row r="2913" spans="1:22" ht="21.75" customHeight="1" x14ac:dyDescent="0.3">
      <c r="A2913" s="3" t="s">
        <v>2939</v>
      </c>
      <c r="B2913" s="3">
        <v>34</v>
      </c>
      <c r="C2913" s="3" t="s">
        <v>23</v>
      </c>
      <c r="D2913" s="3" t="s">
        <v>24</v>
      </c>
      <c r="E2913" s="3">
        <v>72527.519645850203</v>
      </c>
      <c r="F2913" s="3">
        <v>131</v>
      </c>
      <c r="G2913" s="3">
        <v>1563.0576000021199</v>
      </c>
      <c r="H2913" s="3">
        <v>3</v>
      </c>
      <c r="I2913" s="3">
        <v>1469.27014721313</v>
      </c>
      <c r="J2913" s="3">
        <v>20</v>
      </c>
      <c r="K2913" s="3">
        <v>167.79437011843399</v>
      </c>
      <c r="L2913" s="3">
        <v>15</v>
      </c>
      <c r="M2913" s="3">
        <v>0</v>
      </c>
      <c r="N2913" s="3">
        <v>6</v>
      </c>
      <c r="O2913" s="3">
        <v>368</v>
      </c>
      <c r="P2913" s="3">
        <v>5</v>
      </c>
      <c r="Q2913" s="3">
        <v>17681.955249606101</v>
      </c>
      <c r="R2913" s="3">
        <v>2</v>
      </c>
      <c r="S2913" s="3">
        <v>0</v>
      </c>
      <c r="T2913" s="3">
        <v>0</v>
      </c>
      <c r="U2913" s="3">
        <v>6397.1292820787303</v>
      </c>
      <c r="V2913" s="3">
        <v>1</v>
      </c>
    </row>
    <row r="2914" spans="1:22" ht="21.75" customHeight="1" x14ac:dyDescent="0.3">
      <c r="A2914" s="3" t="s">
        <v>2940</v>
      </c>
      <c r="B2914" s="3">
        <v>46</v>
      </c>
      <c r="C2914" s="3" t="s">
        <v>28</v>
      </c>
      <c r="D2914" s="3" t="s">
        <v>33</v>
      </c>
      <c r="E2914" s="3">
        <v>58229.1595608266</v>
      </c>
      <c r="F2914" s="3">
        <v>178</v>
      </c>
      <c r="G2914" s="3">
        <v>911.01734226197505</v>
      </c>
      <c r="H2914" s="3">
        <v>7</v>
      </c>
      <c r="I2914" s="3">
        <v>977.24857393157095</v>
      </c>
      <c r="J2914" s="3">
        <v>9</v>
      </c>
      <c r="K2914" s="3">
        <v>422.37476542005402</v>
      </c>
      <c r="L2914" s="3">
        <v>73</v>
      </c>
      <c r="M2914" s="3">
        <v>17</v>
      </c>
      <c r="N2914" s="3">
        <v>8</v>
      </c>
      <c r="O2914" s="3">
        <v>452</v>
      </c>
      <c r="P2914" s="3">
        <v>3</v>
      </c>
      <c r="Q2914" s="3">
        <v>16774.488448128101</v>
      </c>
      <c r="R2914" s="3">
        <v>2</v>
      </c>
      <c r="S2914" s="3">
        <v>1</v>
      </c>
      <c r="T2914" s="3">
        <v>0</v>
      </c>
      <c r="U2914" s="3">
        <v>5976.4715761479401</v>
      </c>
      <c r="V2914" s="3">
        <v>1</v>
      </c>
    </row>
    <row r="2915" spans="1:22" ht="21.75" customHeight="1" x14ac:dyDescent="0.3">
      <c r="A2915" s="3" t="s">
        <v>2941</v>
      </c>
      <c r="B2915" s="3">
        <v>69</v>
      </c>
      <c r="C2915" s="3" t="s">
        <v>31</v>
      </c>
      <c r="D2915" s="3" t="s">
        <v>24</v>
      </c>
      <c r="E2915" s="3">
        <v>61369.433776771999</v>
      </c>
      <c r="F2915" s="3">
        <v>155</v>
      </c>
      <c r="G2915" s="3">
        <v>1516.7433619113599</v>
      </c>
      <c r="H2915" s="3">
        <v>4</v>
      </c>
      <c r="I2915" s="3">
        <v>997.15216351991899</v>
      </c>
      <c r="J2915" s="3">
        <v>41</v>
      </c>
      <c r="K2915" s="3">
        <v>480.696251079604</v>
      </c>
      <c r="L2915" s="3">
        <v>29</v>
      </c>
      <c r="M2915" s="3">
        <v>10</v>
      </c>
      <c r="N2915" s="3">
        <v>8</v>
      </c>
      <c r="O2915" s="3">
        <v>771</v>
      </c>
      <c r="P2915" s="3">
        <v>2</v>
      </c>
      <c r="Q2915" s="3">
        <v>12569.606305567</v>
      </c>
      <c r="R2915" s="3">
        <v>4</v>
      </c>
      <c r="S2915" s="3">
        <v>0</v>
      </c>
      <c r="T2915" s="3">
        <v>0</v>
      </c>
      <c r="U2915" s="3">
        <v>8903.3607609937699</v>
      </c>
      <c r="V2915" s="3">
        <v>1</v>
      </c>
    </row>
    <row r="2916" spans="1:22" ht="21.75" customHeight="1" x14ac:dyDescent="0.3">
      <c r="A2916" s="3" t="s">
        <v>2942</v>
      </c>
      <c r="B2916" s="3">
        <v>50</v>
      </c>
      <c r="C2916" s="3" t="s">
        <v>23</v>
      </c>
      <c r="D2916" s="3" t="s">
        <v>33</v>
      </c>
      <c r="E2916" s="3">
        <v>88875.361628026498</v>
      </c>
      <c r="F2916" s="3">
        <v>26</v>
      </c>
      <c r="G2916" s="3">
        <v>1140.1806158477</v>
      </c>
      <c r="H2916" s="3">
        <v>0</v>
      </c>
      <c r="I2916" s="3">
        <v>620.88261514322301</v>
      </c>
      <c r="J2916" s="3">
        <v>17</v>
      </c>
      <c r="K2916" s="3">
        <v>357.467384989045</v>
      </c>
      <c r="L2916" s="3">
        <v>67</v>
      </c>
      <c r="M2916" s="3">
        <v>3</v>
      </c>
      <c r="N2916" s="3">
        <v>6</v>
      </c>
      <c r="O2916" s="3">
        <v>589</v>
      </c>
      <c r="P2916" s="3">
        <v>5</v>
      </c>
      <c r="Q2916" s="3">
        <v>19741.0025812889</v>
      </c>
      <c r="R2916" s="3">
        <v>1</v>
      </c>
      <c r="S2916" s="3">
        <v>0</v>
      </c>
      <c r="T2916" s="3">
        <v>0</v>
      </c>
      <c r="U2916" s="3">
        <v>11410.527783936601</v>
      </c>
      <c r="V2916" s="3">
        <v>0</v>
      </c>
    </row>
    <row r="2917" spans="1:22" ht="21.75" customHeight="1" x14ac:dyDescent="0.3">
      <c r="A2917" s="3" t="s">
        <v>2943</v>
      </c>
      <c r="B2917" s="3">
        <v>34</v>
      </c>
      <c r="C2917" s="3" t="s">
        <v>23</v>
      </c>
      <c r="D2917" s="3" t="s">
        <v>26</v>
      </c>
      <c r="E2917" s="3">
        <v>32669.568248567</v>
      </c>
      <c r="F2917" s="3">
        <v>177</v>
      </c>
      <c r="G2917" s="3">
        <v>876.77557887253397</v>
      </c>
      <c r="H2917" s="3">
        <v>5</v>
      </c>
      <c r="I2917" s="3">
        <v>1001.92101314129</v>
      </c>
      <c r="J2917" s="3">
        <v>25</v>
      </c>
      <c r="K2917" s="3">
        <v>353.07394293185803</v>
      </c>
      <c r="L2917" s="3">
        <v>70</v>
      </c>
      <c r="M2917" s="3">
        <v>19</v>
      </c>
      <c r="N2917" s="3">
        <v>4</v>
      </c>
      <c r="O2917" s="3">
        <v>794</v>
      </c>
      <c r="P2917" s="3">
        <v>1</v>
      </c>
      <c r="Q2917" s="3">
        <v>5929.7339999163796</v>
      </c>
      <c r="R2917" s="3">
        <v>3</v>
      </c>
      <c r="S2917" s="3">
        <v>0</v>
      </c>
      <c r="T2917" s="3">
        <v>0</v>
      </c>
      <c r="U2917" s="3">
        <v>8396.6979111520704</v>
      </c>
      <c r="V2917" s="3">
        <v>0</v>
      </c>
    </row>
    <row r="2918" spans="1:22" ht="21.75" customHeight="1" x14ac:dyDescent="0.3">
      <c r="A2918" s="3" t="s">
        <v>2944</v>
      </c>
      <c r="B2918" s="3">
        <v>42</v>
      </c>
      <c r="C2918" s="3" t="s">
        <v>28</v>
      </c>
      <c r="D2918" s="3" t="s">
        <v>24</v>
      </c>
      <c r="E2918" s="3">
        <v>52398.3209715466</v>
      </c>
      <c r="F2918" s="3">
        <v>86</v>
      </c>
      <c r="G2918" s="3">
        <v>2137.9733923794001</v>
      </c>
      <c r="H2918" s="3">
        <v>8</v>
      </c>
      <c r="I2918" s="3">
        <v>1392.44970157844</v>
      </c>
      <c r="J2918" s="3">
        <v>19</v>
      </c>
      <c r="K2918" s="3">
        <v>476.85200615321497</v>
      </c>
      <c r="L2918" s="3">
        <v>79</v>
      </c>
      <c r="M2918" s="3">
        <v>5</v>
      </c>
      <c r="N2918" s="3">
        <v>6</v>
      </c>
      <c r="O2918" s="3">
        <v>890</v>
      </c>
      <c r="P2918" s="3">
        <v>3</v>
      </c>
      <c r="Q2918" s="3">
        <v>14567.148655729399</v>
      </c>
      <c r="R2918" s="3">
        <v>4</v>
      </c>
      <c r="S2918" s="3">
        <v>0</v>
      </c>
      <c r="T2918" s="3">
        <v>0</v>
      </c>
      <c r="U2918" s="3">
        <v>9896.8924823995894</v>
      </c>
      <c r="V2918" s="3">
        <v>1</v>
      </c>
    </row>
    <row r="2919" spans="1:22" ht="21.75" customHeight="1" x14ac:dyDescent="0.3">
      <c r="A2919" s="3" t="s">
        <v>2945</v>
      </c>
      <c r="B2919" s="3">
        <v>43</v>
      </c>
      <c r="C2919" s="3" t="s">
        <v>23</v>
      </c>
      <c r="D2919" s="3" t="s">
        <v>26</v>
      </c>
      <c r="E2919" s="3">
        <v>85454.648222920194</v>
      </c>
      <c r="F2919" s="3">
        <v>122</v>
      </c>
      <c r="G2919" s="3">
        <v>146.05846885469401</v>
      </c>
      <c r="H2919" s="3">
        <v>8</v>
      </c>
      <c r="I2919" s="3">
        <v>749.310377078952</v>
      </c>
      <c r="J2919" s="3">
        <v>40</v>
      </c>
      <c r="K2919" s="3">
        <v>292.88797348871401</v>
      </c>
      <c r="L2919" s="3">
        <v>36</v>
      </c>
      <c r="M2919" s="3">
        <v>7</v>
      </c>
      <c r="N2919" s="3">
        <v>0</v>
      </c>
      <c r="O2919" s="3">
        <v>410</v>
      </c>
      <c r="P2919" s="3">
        <v>0</v>
      </c>
      <c r="Q2919" s="3">
        <v>8682.7186962139403</v>
      </c>
      <c r="R2919" s="3">
        <v>0</v>
      </c>
      <c r="S2919" s="3">
        <v>0</v>
      </c>
      <c r="T2919" s="3">
        <v>0</v>
      </c>
      <c r="U2919" s="3">
        <v>7067.7527735774202</v>
      </c>
      <c r="V2919" s="3">
        <v>1</v>
      </c>
    </row>
    <row r="2920" spans="1:22" ht="21.75" customHeight="1" x14ac:dyDescent="0.3">
      <c r="A2920" s="3" t="s">
        <v>2946</v>
      </c>
      <c r="B2920" s="3">
        <v>63</v>
      </c>
      <c r="C2920" s="3" t="s">
        <v>23</v>
      </c>
      <c r="D2920" s="3" t="s">
        <v>24</v>
      </c>
      <c r="E2920" s="3">
        <v>89268.243457427699</v>
      </c>
      <c r="F2920" s="3">
        <v>224</v>
      </c>
      <c r="G2920" s="3">
        <v>2910.2319909754801</v>
      </c>
      <c r="H2920" s="3">
        <v>10</v>
      </c>
      <c r="I2920" s="3">
        <v>681.21111462168403</v>
      </c>
      <c r="J2920" s="3">
        <v>35</v>
      </c>
      <c r="K2920" s="3">
        <v>0</v>
      </c>
      <c r="L2920" s="3">
        <v>68</v>
      </c>
      <c r="M2920" s="3">
        <v>18</v>
      </c>
      <c r="N2920" s="3">
        <v>6</v>
      </c>
      <c r="O2920" s="3">
        <v>567</v>
      </c>
      <c r="P2920" s="3">
        <v>2</v>
      </c>
      <c r="Q2920" s="3">
        <v>17353.553357495701</v>
      </c>
      <c r="R2920" s="3">
        <v>6</v>
      </c>
      <c r="S2920" s="3">
        <v>0</v>
      </c>
      <c r="T2920" s="3">
        <v>0</v>
      </c>
      <c r="U2920" s="3">
        <v>500</v>
      </c>
      <c r="V2920" s="3">
        <v>1</v>
      </c>
    </row>
    <row r="2921" spans="1:22" ht="21.75" customHeight="1" x14ac:dyDescent="0.3">
      <c r="A2921" s="3" t="s">
        <v>2947</v>
      </c>
      <c r="B2921" s="3">
        <v>32</v>
      </c>
      <c r="C2921" s="3" t="s">
        <v>23</v>
      </c>
      <c r="D2921" s="3" t="s">
        <v>33</v>
      </c>
      <c r="E2921" s="3">
        <v>43410.338367660697</v>
      </c>
      <c r="F2921" s="3">
        <v>71</v>
      </c>
      <c r="G2921" s="3">
        <v>1684.31133632658</v>
      </c>
      <c r="H2921" s="3">
        <v>0</v>
      </c>
      <c r="I2921" s="3">
        <v>713.63311139896905</v>
      </c>
      <c r="J2921" s="3">
        <v>48</v>
      </c>
      <c r="K2921" s="3">
        <v>526.757432355746</v>
      </c>
      <c r="L2921" s="3">
        <v>54</v>
      </c>
      <c r="M2921" s="3">
        <v>14</v>
      </c>
      <c r="N2921" s="3">
        <v>9</v>
      </c>
      <c r="O2921" s="3">
        <v>712</v>
      </c>
      <c r="P2921" s="3">
        <v>1</v>
      </c>
      <c r="Q2921" s="3">
        <v>11894.2218788307</v>
      </c>
      <c r="R2921" s="3">
        <v>2</v>
      </c>
      <c r="S2921" s="3">
        <v>0</v>
      </c>
      <c r="T2921" s="3">
        <v>0</v>
      </c>
      <c r="U2921" s="3">
        <v>11882.8179609136</v>
      </c>
      <c r="V2921" s="3">
        <v>0</v>
      </c>
    </row>
    <row r="2922" spans="1:22" ht="21.75" customHeight="1" x14ac:dyDescent="0.3">
      <c r="A2922" s="3" t="s">
        <v>2948</v>
      </c>
      <c r="B2922" s="3">
        <v>41</v>
      </c>
      <c r="C2922" s="3" t="s">
        <v>23</v>
      </c>
      <c r="D2922" s="3" t="s">
        <v>26</v>
      </c>
      <c r="E2922" s="3">
        <v>86182.715301604403</v>
      </c>
      <c r="F2922" s="3">
        <v>197</v>
      </c>
      <c r="G2922" s="3">
        <v>2977.71439615689</v>
      </c>
      <c r="H2922" s="3">
        <v>3</v>
      </c>
      <c r="I2922" s="3">
        <v>1367.0390617522501</v>
      </c>
      <c r="J2922" s="3">
        <v>20</v>
      </c>
      <c r="K2922" s="3">
        <v>811.28288610809</v>
      </c>
      <c r="L2922" s="3">
        <v>38</v>
      </c>
      <c r="M2922" s="3">
        <v>18</v>
      </c>
      <c r="N2922" s="3">
        <v>3</v>
      </c>
      <c r="O2922" s="3">
        <v>776</v>
      </c>
      <c r="P2922" s="3">
        <v>5</v>
      </c>
      <c r="Q2922" s="3">
        <v>17729.229531737699</v>
      </c>
      <c r="R2922" s="3">
        <v>7</v>
      </c>
      <c r="S2922" s="3">
        <v>0</v>
      </c>
      <c r="T2922" s="3">
        <v>0</v>
      </c>
      <c r="U2922" s="3">
        <v>500</v>
      </c>
      <c r="V2922" s="3">
        <v>1</v>
      </c>
    </row>
    <row r="2923" spans="1:22" ht="21.75" customHeight="1" x14ac:dyDescent="0.3">
      <c r="A2923" s="3" t="s">
        <v>2949</v>
      </c>
      <c r="B2923" s="3">
        <v>62</v>
      </c>
      <c r="C2923" s="3" t="s">
        <v>23</v>
      </c>
      <c r="D2923" s="3" t="s">
        <v>33</v>
      </c>
      <c r="E2923" s="3">
        <v>64447.3526238251</v>
      </c>
      <c r="F2923" s="3">
        <v>162</v>
      </c>
      <c r="G2923" s="3">
        <v>2269.6061532776698</v>
      </c>
      <c r="H2923" s="3">
        <v>0</v>
      </c>
      <c r="I2923" s="3">
        <v>1099.37292245038</v>
      </c>
      <c r="J2923" s="3">
        <v>1</v>
      </c>
      <c r="K2923" s="3">
        <v>0</v>
      </c>
      <c r="L2923" s="3">
        <v>56</v>
      </c>
      <c r="M2923" s="3">
        <v>1</v>
      </c>
      <c r="N2923" s="3">
        <v>1</v>
      </c>
      <c r="O2923" s="3">
        <v>634</v>
      </c>
      <c r="P2923" s="3">
        <v>0</v>
      </c>
      <c r="Q2923" s="3">
        <v>16593.131145216299</v>
      </c>
      <c r="R2923" s="3">
        <v>4</v>
      </c>
      <c r="S2923" s="3">
        <v>0</v>
      </c>
      <c r="T2923" s="3">
        <v>0</v>
      </c>
      <c r="U2923" s="3">
        <v>3551.79115653709</v>
      </c>
      <c r="V2923" s="3">
        <v>1</v>
      </c>
    </row>
    <row r="2924" spans="1:22" ht="21.75" customHeight="1" x14ac:dyDescent="0.3">
      <c r="A2924" s="3" t="s">
        <v>2950</v>
      </c>
      <c r="B2924" s="3">
        <v>56</v>
      </c>
      <c r="C2924" s="3" t="s">
        <v>28</v>
      </c>
      <c r="D2924" s="3" t="s">
        <v>24</v>
      </c>
      <c r="E2924" s="3">
        <v>76913.860961634302</v>
      </c>
      <c r="F2924" s="3">
        <v>147</v>
      </c>
      <c r="G2924" s="3">
        <v>425.24431370560001</v>
      </c>
      <c r="H2924" s="3">
        <v>6</v>
      </c>
      <c r="I2924" s="3">
        <v>1306.6879966648901</v>
      </c>
      <c r="J2924" s="3">
        <v>45</v>
      </c>
      <c r="K2924" s="3">
        <v>541.47887623762904</v>
      </c>
      <c r="L2924" s="3">
        <v>48</v>
      </c>
      <c r="M2924" s="3">
        <v>3</v>
      </c>
      <c r="N2924" s="3">
        <v>5</v>
      </c>
      <c r="O2924" s="3">
        <v>686</v>
      </c>
      <c r="P2924" s="3">
        <v>4</v>
      </c>
      <c r="Q2924" s="3">
        <v>9477.8271732659905</v>
      </c>
      <c r="R2924" s="3">
        <v>2</v>
      </c>
      <c r="S2924" s="3">
        <v>0</v>
      </c>
      <c r="T2924" s="3">
        <v>0</v>
      </c>
      <c r="U2924" s="3">
        <v>8766.21335633743</v>
      </c>
      <c r="V2924" s="3">
        <v>0</v>
      </c>
    </row>
    <row r="2925" spans="1:22" ht="21.75" customHeight="1" x14ac:dyDescent="0.3">
      <c r="A2925" s="3" t="s">
        <v>2951</v>
      </c>
      <c r="B2925" s="3">
        <v>52</v>
      </c>
      <c r="C2925" s="3" t="s">
        <v>28</v>
      </c>
      <c r="D2925" s="3" t="s">
        <v>24</v>
      </c>
      <c r="E2925" s="3">
        <v>63856.776256840203</v>
      </c>
      <c r="F2925" s="3">
        <v>191</v>
      </c>
      <c r="G2925" s="3">
        <v>1556.57779472058</v>
      </c>
      <c r="H2925" s="3">
        <v>2</v>
      </c>
      <c r="I2925" s="3">
        <v>909.76794866949399</v>
      </c>
      <c r="J2925" s="3">
        <v>32</v>
      </c>
      <c r="K2925" s="3">
        <v>247.244892786875</v>
      </c>
      <c r="L2925" s="3">
        <v>62</v>
      </c>
      <c r="M2925" s="3">
        <v>3</v>
      </c>
      <c r="N2925" s="3">
        <v>6</v>
      </c>
      <c r="O2925" s="3">
        <v>635</v>
      </c>
      <c r="P2925" s="3">
        <v>4</v>
      </c>
      <c r="Q2925" s="3">
        <v>15224.226054053301</v>
      </c>
      <c r="R2925" s="3">
        <v>4</v>
      </c>
      <c r="S2925" s="3">
        <v>0</v>
      </c>
      <c r="T2925" s="3">
        <v>0</v>
      </c>
      <c r="U2925" s="3">
        <v>5010.9592034033003</v>
      </c>
      <c r="V2925" s="3">
        <v>1</v>
      </c>
    </row>
    <row r="2926" spans="1:22" ht="21.75" customHeight="1" x14ac:dyDescent="0.3">
      <c r="A2926" s="3" t="s">
        <v>2952</v>
      </c>
      <c r="B2926" s="3">
        <v>22</v>
      </c>
      <c r="C2926" s="3" t="s">
        <v>23</v>
      </c>
      <c r="D2926" s="3" t="s">
        <v>24</v>
      </c>
      <c r="E2926" s="3">
        <v>55498.032389486703</v>
      </c>
      <c r="F2926" s="3">
        <v>108</v>
      </c>
      <c r="G2926" s="3">
        <v>63.845577622595997</v>
      </c>
      <c r="H2926" s="3">
        <v>1</v>
      </c>
      <c r="I2926" s="3">
        <v>813.76177487224095</v>
      </c>
      <c r="J2926" s="3">
        <v>22</v>
      </c>
      <c r="K2926" s="3">
        <v>669.99587877174099</v>
      </c>
      <c r="L2926" s="3">
        <v>33</v>
      </c>
      <c r="M2926" s="3">
        <v>11</v>
      </c>
      <c r="N2926" s="3">
        <v>6</v>
      </c>
      <c r="O2926" s="3">
        <v>766</v>
      </c>
      <c r="P2926" s="3">
        <v>3</v>
      </c>
      <c r="Q2926" s="3">
        <v>14744.8394297212</v>
      </c>
      <c r="R2926" s="3">
        <v>2</v>
      </c>
      <c r="S2926" s="3">
        <v>0</v>
      </c>
      <c r="T2926" s="3">
        <v>0</v>
      </c>
      <c r="U2926" s="3">
        <v>8290.6304931455998</v>
      </c>
      <c r="V2926" s="3">
        <v>0</v>
      </c>
    </row>
    <row r="2927" spans="1:22" ht="21.75" customHeight="1" x14ac:dyDescent="0.3">
      <c r="A2927" s="3" t="s">
        <v>2953</v>
      </c>
      <c r="B2927" s="3">
        <v>38</v>
      </c>
      <c r="C2927" s="3" t="s">
        <v>28</v>
      </c>
      <c r="D2927" s="3" t="s">
        <v>24</v>
      </c>
      <c r="E2927" s="3">
        <v>89768.968266252501</v>
      </c>
      <c r="F2927" s="3">
        <v>71</v>
      </c>
      <c r="G2927" s="3">
        <v>777.13389090032695</v>
      </c>
      <c r="H2927" s="3">
        <v>7</v>
      </c>
      <c r="I2927" s="3">
        <v>948.38041367472101</v>
      </c>
      <c r="J2927" s="3">
        <v>38</v>
      </c>
      <c r="K2927" s="3">
        <v>595.22412524743402</v>
      </c>
      <c r="L2927" s="3">
        <v>56</v>
      </c>
      <c r="M2927" s="3">
        <v>17</v>
      </c>
      <c r="N2927" s="3">
        <v>7</v>
      </c>
      <c r="O2927" s="3">
        <v>882</v>
      </c>
      <c r="P2927" s="3">
        <v>0</v>
      </c>
      <c r="Q2927" s="3">
        <v>10773.680935050499</v>
      </c>
      <c r="R2927" s="3">
        <v>7</v>
      </c>
      <c r="S2927" s="3">
        <v>0</v>
      </c>
      <c r="T2927" s="3">
        <v>0</v>
      </c>
      <c r="U2927" s="3">
        <v>14114.154499120399</v>
      </c>
      <c r="V2927" s="3">
        <v>1</v>
      </c>
    </row>
    <row r="2928" spans="1:22" ht="21.75" customHeight="1" x14ac:dyDescent="0.3">
      <c r="A2928" s="3" t="s">
        <v>2954</v>
      </c>
      <c r="B2928" s="3">
        <v>42</v>
      </c>
      <c r="C2928" s="3" t="s">
        <v>28</v>
      </c>
      <c r="D2928" s="3" t="s">
        <v>24</v>
      </c>
      <c r="E2928" s="3">
        <v>40485.0206437206</v>
      </c>
      <c r="F2928" s="3">
        <v>13</v>
      </c>
      <c r="G2928" s="3">
        <v>1390.55395081611</v>
      </c>
      <c r="H2928" s="3">
        <v>8</v>
      </c>
      <c r="I2928" s="3">
        <v>1174.55548704439</v>
      </c>
      <c r="J2928" s="3">
        <v>30</v>
      </c>
      <c r="K2928" s="3">
        <v>763.17047490036498</v>
      </c>
      <c r="L2928" s="3">
        <v>61</v>
      </c>
      <c r="M2928" s="3">
        <v>11</v>
      </c>
      <c r="N2928" s="3">
        <v>4</v>
      </c>
      <c r="O2928" s="3">
        <v>540</v>
      </c>
      <c r="P2928" s="3">
        <v>3</v>
      </c>
      <c r="Q2928" s="3">
        <v>17200.4107008561</v>
      </c>
      <c r="R2928" s="3">
        <v>1</v>
      </c>
      <c r="S2928" s="3">
        <v>0</v>
      </c>
      <c r="T2928" s="3">
        <v>0</v>
      </c>
      <c r="U2928" s="3">
        <v>826.37971474681797</v>
      </c>
      <c r="V2928" s="3">
        <v>1</v>
      </c>
    </row>
    <row r="2929" spans="1:22" ht="21.75" customHeight="1" x14ac:dyDescent="0.3">
      <c r="A2929" s="3" t="s">
        <v>2955</v>
      </c>
      <c r="B2929" s="3">
        <v>48</v>
      </c>
      <c r="C2929" s="3" t="s">
        <v>31</v>
      </c>
      <c r="D2929" s="3" t="s">
        <v>26</v>
      </c>
      <c r="E2929" s="3">
        <v>84241.096526371504</v>
      </c>
      <c r="F2929" s="3">
        <v>168</v>
      </c>
      <c r="G2929" s="3">
        <v>935.92315465154604</v>
      </c>
      <c r="H2929" s="3">
        <v>6</v>
      </c>
      <c r="I2929" s="3">
        <v>713.50861509424703</v>
      </c>
      <c r="J2929" s="3">
        <v>3</v>
      </c>
      <c r="K2929" s="3">
        <v>288.93312672196998</v>
      </c>
      <c r="L2929" s="3">
        <v>38</v>
      </c>
      <c r="M2929" s="3">
        <v>18</v>
      </c>
      <c r="N2929" s="3">
        <v>9</v>
      </c>
      <c r="O2929" s="3">
        <v>527</v>
      </c>
      <c r="P2929" s="3">
        <v>0</v>
      </c>
      <c r="Q2929" s="3">
        <v>11341.4602582568</v>
      </c>
      <c r="R2929" s="3">
        <v>7</v>
      </c>
      <c r="S2929" s="3">
        <v>0</v>
      </c>
      <c r="T2929" s="3">
        <v>0</v>
      </c>
      <c r="U2929" s="3">
        <v>8959.5469783241097</v>
      </c>
      <c r="V2929" s="3">
        <v>1</v>
      </c>
    </row>
    <row r="2930" spans="1:22" ht="21.75" customHeight="1" x14ac:dyDescent="0.3">
      <c r="A2930" s="3" t="s">
        <v>2956</v>
      </c>
      <c r="B2930" s="3">
        <v>49</v>
      </c>
      <c r="C2930" s="3" t="s">
        <v>23</v>
      </c>
      <c r="D2930" s="3" t="s">
        <v>24</v>
      </c>
      <c r="E2930" s="3">
        <v>87092.400807102502</v>
      </c>
      <c r="F2930" s="3">
        <v>198</v>
      </c>
      <c r="G2930" s="3">
        <v>1118.83021239502</v>
      </c>
      <c r="H2930" s="3">
        <v>5</v>
      </c>
      <c r="I2930" s="3">
        <v>1279.0369476748799</v>
      </c>
      <c r="J2930" s="3">
        <v>40</v>
      </c>
      <c r="K2930" s="3">
        <v>516.43192877004503</v>
      </c>
      <c r="L2930" s="3">
        <v>73</v>
      </c>
      <c r="M2930" s="3">
        <v>14</v>
      </c>
      <c r="N2930" s="3">
        <v>9</v>
      </c>
      <c r="O2930" s="3">
        <v>372</v>
      </c>
      <c r="P2930" s="3">
        <v>5</v>
      </c>
      <c r="Q2930" s="3">
        <v>7324.5122554588797</v>
      </c>
      <c r="R2930" s="3">
        <v>0</v>
      </c>
      <c r="S2930" s="3">
        <v>0</v>
      </c>
      <c r="T2930" s="3">
        <v>0</v>
      </c>
      <c r="U2930" s="3">
        <v>535.88927397242901</v>
      </c>
      <c r="V2930" s="3">
        <v>1</v>
      </c>
    </row>
    <row r="2931" spans="1:22" ht="21.75" customHeight="1" x14ac:dyDescent="0.3">
      <c r="A2931" s="3" t="s">
        <v>2957</v>
      </c>
      <c r="B2931" s="3">
        <v>58</v>
      </c>
      <c r="C2931" s="3" t="s">
        <v>28</v>
      </c>
      <c r="D2931" s="3" t="s">
        <v>33</v>
      </c>
      <c r="E2931" s="3">
        <v>74534.869782981506</v>
      </c>
      <c r="F2931" s="3">
        <v>233</v>
      </c>
      <c r="G2931" s="3">
        <v>966.331263891361</v>
      </c>
      <c r="H2931" s="3">
        <v>9</v>
      </c>
      <c r="I2931" s="3">
        <v>928.04069497305704</v>
      </c>
      <c r="J2931" s="3">
        <v>2</v>
      </c>
      <c r="K2931" s="3">
        <v>1122.4034008784399</v>
      </c>
      <c r="L2931" s="3">
        <v>66</v>
      </c>
      <c r="M2931" s="3">
        <v>9</v>
      </c>
      <c r="N2931" s="3">
        <v>7</v>
      </c>
      <c r="O2931" s="3">
        <v>828</v>
      </c>
      <c r="P2931" s="3">
        <v>0</v>
      </c>
      <c r="Q2931" s="3">
        <v>13718.5650515986</v>
      </c>
      <c r="R2931" s="3">
        <v>4</v>
      </c>
      <c r="S2931" s="3">
        <v>1</v>
      </c>
      <c r="T2931" s="3">
        <v>1</v>
      </c>
      <c r="U2931" s="3">
        <v>6750.39295599252</v>
      </c>
      <c r="V2931" s="3">
        <v>1</v>
      </c>
    </row>
    <row r="2932" spans="1:22" ht="21.75" customHeight="1" x14ac:dyDescent="0.3">
      <c r="A2932" s="3" t="s">
        <v>2958</v>
      </c>
      <c r="B2932" s="3">
        <v>63</v>
      </c>
      <c r="C2932" s="3" t="s">
        <v>28</v>
      </c>
      <c r="D2932" s="3" t="s">
        <v>26</v>
      </c>
      <c r="E2932" s="3">
        <v>48708.878327402002</v>
      </c>
      <c r="F2932" s="3">
        <v>149</v>
      </c>
      <c r="G2932" s="3">
        <v>3283.2530179117298</v>
      </c>
      <c r="H2932" s="3">
        <v>10</v>
      </c>
      <c r="I2932" s="3">
        <v>20</v>
      </c>
      <c r="J2932" s="3">
        <v>36</v>
      </c>
      <c r="K2932" s="3">
        <v>550.72548144069697</v>
      </c>
      <c r="L2932" s="3">
        <v>61</v>
      </c>
      <c r="M2932" s="3">
        <v>6</v>
      </c>
      <c r="N2932" s="3">
        <v>3</v>
      </c>
      <c r="O2932" s="3">
        <v>396</v>
      </c>
      <c r="P2932" s="3">
        <v>4</v>
      </c>
      <c r="Q2932" s="3">
        <v>14731.530923267501</v>
      </c>
      <c r="R2932" s="3">
        <v>2</v>
      </c>
      <c r="S2932" s="3">
        <v>0</v>
      </c>
      <c r="T2932" s="3">
        <v>0</v>
      </c>
      <c r="U2932" s="3">
        <v>4756.45503647237</v>
      </c>
      <c r="V2932" s="3">
        <v>1</v>
      </c>
    </row>
    <row r="2933" spans="1:22" ht="21.75" customHeight="1" x14ac:dyDescent="0.3">
      <c r="A2933" s="3" t="s">
        <v>2959</v>
      </c>
      <c r="B2933" s="3">
        <v>66</v>
      </c>
      <c r="C2933" s="3" t="s">
        <v>23</v>
      </c>
      <c r="D2933" s="3" t="s">
        <v>33</v>
      </c>
      <c r="E2933" s="3">
        <v>54399.836263622303</v>
      </c>
      <c r="F2933" s="3">
        <v>105</v>
      </c>
      <c r="G2933" s="3">
        <v>1595.0840083529299</v>
      </c>
      <c r="H2933" s="3">
        <v>5</v>
      </c>
      <c r="I2933" s="3">
        <v>1109.2226994868199</v>
      </c>
      <c r="J2933" s="3">
        <v>9</v>
      </c>
      <c r="K2933" s="3">
        <v>677.34136499910096</v>
      </c>
      <c r="L2933" s="3">
        <v>28</v>
      </c>
      <c r="M2933" s="3">
        <v>1</v>
      </c>
      <c r="N2933" s="3">
        <v>9</v>
      </c>
      <c r="O2933" s="3">
        <v>557</v>
      </c>
      <c r="P2933" s="3">
        <v>3</v>
      </c>
      <c r="Q2933" s="3">
        <v>0</v>
      </c>
      <c r="R2933" s="3">
        <v>4</v>
      </c>
      <c r="S2933" s="3">
        <v>0</v>
      </c>
      <c r="T2933" s="3">
        <v>0</v>
      </c>
      <c r="U2933" s="3">
        <v>1265.35529650281</v>
      </c>
      <c r="V2933" s="3">
        <v>1</v>
      </c>
    </row>
    <row r="2934" spans="1:22" ht="21.75" customHeight="1" x14ac:dyDescent="0.3">
      <c r="A2934" s="3" t="s">
        <v>2960</v>
      </c>
      <c r="B2934" s="3">
        <v>44</v>
      </c>
      <c r="C2934" s="3" t="s">
        <v>31</v>
      </c>
      <c r="D2934" s="3" t="s">
        <v>24</v>
      </c>
      <c r="E2934" s="3">
        <v>27053.498925088199</v>
      </c>
      <c r="F2934" s="3">
        <v>217</v>
      </c>
      <c r="G2934" s="3">
        <v>1998.77114053528</v>
      </c>
      <c r="H2934" s="3">
        <v>8</v>
      </c>
      <c r="I2934" s="3">
        <v>354.693245358306</v>
      </c>
      <c r="J2934" s="3">
        <v>41</v>
      </c>
      <c r="K2934" s="3">
        <v>850.79523687562698</v>
      </c>
      <c r="L2934" s="3">
        <v>30</v>
      </c>
      <c r="M2934" s="3">
        <v>12</v>
      </c>
      <c r="N2934" s="3">
        <v>0</v>
      </c>
      <c r="O2934" s="3">
        <v>562</v>
      </c>
      <c r="P2934" s="3">
        <v>4</v>
      </c>
      <c r="Q2934" s="3">
        <v>26385.900148076598</v>
      </c>
      <c r="R2934" s="3">
        <v>0</v>
      </c>
      <c r="S2934" s="3">
        <v>0</v>
      </c>
      <c r="T2934" s="3">
        <v>0</v>
      </c>
      <c r="U2934" s="3">
        <v>13864.443853086999</v>
      </c>
      <c r="V2934" s="3">
        <v>1</v>
      </c>
    </row>
    <row r="2935" spans="1:22" ht="21.75" customHeight="1" x14ac:dyDescent="0.3">
      <c r="A2935" s="3" t="s">
        <v>2961</v>
      </c>
      <c r="B2935" s="3">
        <v>56</v>
      </c>
      <c r="C2935" s="3" t="s">
        <v>23</v>
      </c>
      <c r="D2935" s="3" t="s">
        <v>33</v>
      </c>
      <c r="E2935" s="3">
        <v>41853.560541022598</v>
      </c>
      <c r="F2935" s="3">
        <v>147</v>
      </c>
      <c r="G2935" s="3">
        <v>1458.56819500958</v>
      </c>
      <c r="H2935" s="3">
        <v>4</v>
      </c>
      <c r="I2935" s="3">
        <v>1100.7104662359</v>
      </c>
      <c r="J2935" s="3">
        <v>31</v>
      </c>
      <c r="K2935" s="3">
        <v>279.35677084647102</v>
      </c>
      <c r="L2935" s="3">
        <v>59</v>
      </c>
      <c r="M2935" s="3">
        <v>15</v>
      </c>
      <c r="N2935" s="3">
        <v>7</v>
      </c>
      <c r="O2935" s="3">
        <v>522</v>
      </c>
      <c r="P2935" s="3">
        <v>0</v>
      </c>
      <c r="Q2935" s="3">
        <v>28983.3718391328</v>
      </c>
      <c r="R2935" s="3">
        <v>4</v>
      </c>
      <c r="S2935" s="3">
        <v>0</v>
      </c>
      <c r="T2935" s="3">
        <v>0</v>
      </c>
      <c r="U2935" s="3">
        <v>9283.53601366783</v>
      </c>
      <c r="V2935" s="3">
        <v>1</v>
      </c>
    </row>
    <row r="2936" spans="1:22" ht="21.75" customHeight="1" x14ac:dyDescent="0.3">
      <c r="A2936" s="3" t="s">
        <v>2962</v>
      </c>
      <c r="B2936" s="3">
        <v>66</v>
      </c>
      <c r="C2936" s="3" t="s">
        <v>31</v>
      </c>
      <c r="D2936" s="3" t="s">
        <v>26</v>
      </c>
      <c r="E2936" s="3">
        <v>61172.811555893197</v>
      </c>
      <c r="F2936" s="3">
        <v>15</v>
      </c>
      <c r="G2936" s="3">
        <v>1769.9067851124601</v>
      </c>
      <c r="H2936" s="3">
        <v>4</v>
      </c>
      <c r="I2936" s="3">
        <v>1115.53129938336</v>
      </c>
      <c r="J2936" s="3">
        <v>35</v>
      </c>
      <c r="K2936" s="3">
        <v>0</v>
      </c>
      <c r="L2936" s="3">
        <v>38</v>
      </c>
      <c r="M2936" s="3">
        <v>7</v>
      </c>
      <c r="N2936" s="3">
        <v>3</v>
      </c>
      <c r="O2936" s="3">
        <v>825</v>
      </c>
      <c r="P2936" s="3">
        <v>4</v>
      </c>
      <c r="Q2936" s="3">
        <v>6991.5003934799497</v>
      </c>
      <c r="R2936" s="3">
        <v>6</v>
      </c>
      <c r="S2936" s="3">
        <v>0</v>
      </c>
      <c r="T2936" s="3">
        <v>0</v>
      </c>
      <c r="U2936" s="3">
        <v>14146.628859517999</v>
      </c>
      <c r="V2936" s="3">
        <v>1</v>
      </c>
    </row>
    <row r="2937" spans="1:22" ht="21.75" customHeight="1" x14ac:dyDescent="0.3">
      <c r="A2937" s="3" t="s">
        <v>2963</v>
      </c>
      <c r="B2937" s="3">
        <v>27</v>
      </c>
      <c r="C2937" s="3" t="s">
        <v>23</v>
      </c>
      <c r="D2937" s="3" t="s">
        <v>26</v>
      </c>
      <c r="E2937" s="3">
        <v>24319.1784962007</v>
      </c>
      <c r="F2937" s="3">
        <v>221</v>
      </c>
      <c r="G2937" s="3">
        <v>10</v>
      </c>
      <c r="H2937" s="3">
        <v>1</v>
      </c>
      <c r="I2937" s="3">
        <v>915.46240908342304</v>
      </c>
      <c r="J2937" s="3">
        <v>48</v>
      </c>
      <c r="K2937" s="3">
        <v>75.935649752229594</v>
      </c>
      <c r="L2937" s="3">
        <v>78</v>
      </c>
      <c r="M2937" s="3">
        <v>0</v>
      </c>
      <c r="N2937" s="3">
        <v>4</v>
      </c>
      <c r="O2937" s="3">
        <v>784</v>
      </c>
      <c r="P2937" s="3">
        <v>3</v>
      </c>
      <c r="Q2937" s="3">
        <v>15694.077417873001</v>
      </c>
      <c r="R2937" s="3">
        <v>3</v>
      </c>
      <c r="S2937" s="3">
        <v>0</v>
      </c>
      <c r="T2937" s="3">
        <v>0</v>
      </c>
      <c r="U2937" s="3">
        <v>4357.7149549490196</v>
      </c>
      <c r="V2937" s="3">
        <v>0</v>
      </c>
    </row>
    <row r="2938" spans="1:22" ht="21.75" customHeight="1" x14ac:dyDescent="0.3">
      <c r="A2938" s="3" t="s">
        <v>2964</v>
      </c>
      <c r="B2938" s="3">
        <v>61</v>
      </c>
      <c r="C2938" s="3" t="s">
        <v>23</v>
      </c>
      <c r="D2938" s="3" t="s">
        <v>26</v>
      </c>
      <c r="E2938" s="3">
        <v>44637.5960960347</v>
      </c>
      <c r="F2938" s="3">
        <v>3</v>
      </c>
      <c r="G2938" s="3">
        <v>2836.5660023915798</v>
      </c>
      <c r="H2938" s="3">
        <v>5</v>
      </c>
      <c r="I2938" s="3">
        <v>990.28831460684296</v>
      </c>
      <c r="J2938" s="3">
        <v>26</v>
      </c>
      <c r="K2938" s="3">
        <v>210.047613076864</v>
      </c>
      <c r="L2938" s="3">
        <v>0</v>
      </c>
      <c r="M2938" s="3">
        <v>16</v>
      </c>
      <c r="N2938" s="3">
        <v>3</v>
      </c>
      <c r="O2938" s="3">
        <v>559</v>
      </c>
      <c r="P2938" s="3">
        <v>3</v>
      </c>
      <c r="Q2938" s="3">
        <v>5590.5191300320703</v>
      </c>
      <c r="R2938" s="3">
        <v>2</v>
      </c>
      <c r="S2938" s="3">
        <v>0</v>
      </c>
      <c r="T2938" s="3">
        <v>0</v>
      </c>
      <c r="U2938" s="3">
        <v>12824.2952171422</v>
      </c>
      <c r="V2938" s="3">
        <v>1</v>
      </c>
    </row>
    <row r="2939" spans="1:22" ht="21.75" customHeight="1" x14ac:dyDescent="0.3">
      <c r="A2939" s="3" t="s">
        <v>2965</v>
      </c>
      <c r="B2939" s="3">
        <v>35</v>
      </c>
      <c r="C2939" s="3" t="s">
        <v>23</v>
      </c>
      <c r="D2939" s="3" t="s">
        <v>33</v>
      </c>
      <c r="E2939" s="3">
        <v>85006.915548225894</v>
      </c>
      <c r="F2939" s="3">
        <v>4</v>
      </c>
      <c r="G2939" s="3">
        <v>922.55863006211996</v>
      </c>
      <c r="H2939" s="3">
        <v>11</v>
      </c>
      <c r="I2939" s="3">
        <v>1184.6047757454</v>
      </c>
      <c r="J2939" s="3">
        <v>48</v>
      </c>
      <c r="K2939" s="3">
        <v>395.21567428664702</v>
      </c>
      <c r="L2939" s="3">
        <v>55</v>
      </c>
      <c r="M2939" s="3">
        <v>14</v>
      </c>
      <c r="N2939" s="3">
        <v>6</v>
      </c>
      <c r="O2939" s="3">
        <v>490</v>
      </c>
      <c r="P2939" s="3">
        <v>1</v>
      </c>
      <c r="Q2939" s="3">
        <v>2027.9410247839301</v>
      </c>
      <c r="R2939" s="3">
        <v>0</v>
      </c>
      <c r="S2939" s="3">
        <v>0</v>
      </c>
      <c r="T2939" s="3">
        <v>0</v>
      </c>
      <c r="U2939" s="3">
        <v>10121.874940007199</v>
      </c>
      <c r="V2939" s="3">
        <v>1</v>
      </c>
    </row>
    <row r="2940" spans="1:22" ht="21.75" customHeight="1" x14ac:dyDescent="0.3">
      <c r="A2940" s="3" t="s">
        <v>2966</v>
      </c>
      <c r="B2940" s="3">
        <v>27</v>
      </c>
      <c r="C2940" s="3" t="s">
        <v>23</v>
      </c>
      <c r="D2940" s="3" t="s">
        <v>26</v>
      </c>
      <c r="E2940" s="3">
        <v>47221.446690070101</v>
      </c>
      <c r="F2940" s="3">
        <v>212</v>
      </c>
      <c r="G2940" s="3">
        <v>2416.6416812494099</v>
      </c>
      <c r="H2940" s="3">
        <v>11</v>
      </c>
      <c r="I2940" s="3">
        <v>626.53031416624503</v>
      </c>
      <c r="J2940" s="3">
        <v>18</v>
      </c>
      <c r="K2940" s="3">
        <v>624.153854255591</v>
      </c>
      <c r="L2940" s="3">
        <v>57</v>
      </c>
      <c r="M2940" s="3">
        <v>13</v>
      </c>
      <c r="N2940" s="3">
        <v>9</v>
      </c>
      <c r="O2940" s="3">
        <v>565</v>
      </c>
      <c r="P2940" s="3">
        <v>4</v>
      </c>
      <c r="Q2940" s="3">
        <v>9247.2641659965793</v>
      </c>
      <c r="R2940" s="3">
        <v>5</v>
      </c>
      <c r="S2940" s="3">
        <v>0</v>
      </c>
      <c r="T2940" s="3">
        <v>0</v>
      </c>
      <c r="U2940" s="3">
        <v>2061.6741482704201</v>
      </c>
      <c r="V2940" s="3">
        <v>1</v>
      </c>
    </row>
    <row r="2941" spans="1:22" ht="21.75" customHeight="1" x14ac:dyDescent="0.3">
      <c r="A2941" s="3" t="s">
        <v>2967</v>
      </c>
      <c r="B2941" s="3">
        <v>20</v>
      </c>
      <c r="C2941" s="3" t="s">
        <v>31</v>
      </c>
      <c r="D2941" s="3" t="s">
        <v>33</v>
      </c>
      <c r="E2941" s="3">
        <v>68605.310038775293</v>
      </c>
      <c r="F2941" s="3">
        <v>230</v>
      </c>
      <c r="G2941" s="3">
        <v>2447.7544533584401</v>
      </c>
      <c r="H2941" s="3">
        <v>11</v>
      </c>
      <c r="I2941" s="3">
        <v>1077.70038089587</v>
      </c>
      <c r="J2941" s="3">
        <v>37</v>
      </c>
      <c r="K2941" s="3">
        <v>738.29495295128197</v>
      </c>
      <c r="L2941" s="3">
        <v>20</v>
      </c>
      <c r="M2941" s="3">
        <v>6</v>
      </c>
      <c r="N2941" s="3">
        <v>2</v>
      </c>
      <c r="O2941" s="3">
        <v>856</v>
      </c>
      <c r="P2941" s="3">
        <v>1</v>
      </c>
      <c r="Q2941" s="3">
        <v>3682.9738893272201</v>
      </c>
      <c r="R2941" s="3">
        <v>1</v>
      </c>
      <c r="S2941" s="3">
        <v>0</v>
      </c>
      <c r="T2941" s="3">
        <v>0</v>
      </c>
      <c r="U2941" s="3">
        <v>3203.52540157148</v>
      </c>
      <c r="V2941" s="3">
        <v>0</v>
      </c>
    </row>
    <row r="2942" spans="1:22" ht="21.75" customHeight="1" x14ac:dyDescent="0.3">
      <c r="A2942" s="3" t="s">
        <v>2968</v>
      </c>
      <c r="B2942" s="3">
        <v>63</v>
      </c>
      <c r="C2942" s="3" t="s">
        <v>31</v>
      </c>
      <c r="D2942" s="3" t="s">
        <v>24</v>
      </c>
      <c r="E2942" s="3">
        <v>60197.044190993904</v>
      </c>
      <c r="F2942" s="3">
        <v>111</v>
      </c>
      <c r="G2942" s="3">
        <v>61.340090807035999</v>
      </c>
      <c r="H2942" s="3">
        <v>5</v>
      </c>
      <c r="I2942" s="3">
        <v>1207.0581560349599</v>
      </c>
      <c r="J2942" s="3">
        <v>0</v>
      </c>
      <c r="K2942" s="3">
        <v>231.14062240756601</v>
      </c>
      <c r="L2942" s="3">
        <v>53</v>
      </c>
      <c r="M2942" s="3">
        <v>18</v>
      </c>
      <c r="N2942" s="3">
        <v>1</v>
      </c>
      <c r="O2942" s="3">
        <v>515</v>
      </c>
      <c r="P2942" s="3">
        <v>0</v>
      </c>
      <c r="Q2942" s="3">
        <v>15204.7886682972</v>
      </c>
      <c r="R2942" s="3">
        <v>7</v>
      </c>
      <c r="S2942" s="3">
        <v>0</v>
      </c>
      <c r="T2942" s="3">
        <v>0</v>
      </c>
      <c r="U2942" s="3">
        <v>3076.8330659235098</v>
      </c>
      <c r="V2942" s="3">
        <v>1</v>
      </c>
    </row>
    <row r="2943" spans="1:22" ht="21.75" customHeight="1" x14ac:dyDescent="0.3">
      <c r="A2943" s="3" t="s">
        <v>2969</v>
      </c>
      <c r="B2943" s="3">
        <v>24</v>
      </c>
      <c r="C2943" s="3" t="s">
        <v>28</v>
      </c>
      <c r="D2943" s="3" t="s">
        <v>24</v>
      </c>
      <c r="E2943" s="3">
        <v>44461.590142875801</v>
      </c>
      <c r="F2943" s="3">
        <v>227</v>
      </c>
      <c r="G2943" s="3">
        <v>1544.8659170440301</v>
      </c>
      <c r="H2943" s="3">
        <v>5</v>
      </c>
      <c r="I2943" s="3">
        <v>1416.02890913847</v>
      </c>
      <c r="J2943" s="3">
        <v>25</v>
      </c>
      <c r="K2943" s="3">
        <v>1036.18401824687</v>
      </c>
      <c r="L2943" s="3">
        <v>70</v>
      </c>
      <c r="M2943" s="3">
        <v>9</v>
      </c>
      <c r="N2943" s="3">
        <v>9</v>
      </c>
      <c r="O2943" s="3">
        <v>599</v>
      </c>
      <c r="P2943" s="3">
        <v>5</v>
      </c>
      <c r="Q2943" s="3">
        <v>17275.3805392209</v>
      </c>
      <c r="R2943" s="3">
        <v>3</v>
      </c>
      <c r="S2943" s="3">
        <v>0</v>
      </c>
      <c r="T2943" s="3">
        <v>0</v>
      </c>
      <c r="U2943" s="3">
        <v>9187.4403561837607</v>
      </c>
      <c r="V2943" s="3">
        <v>0</v>
      </c>
    </row>
    <row r="2944" spans="1:22" ht="21.75" customHeight="1" x14ac:dyDescent="0.3">
      <c r="A2944" s="3" t="s">
        <v>2970</v>
      </c>
      <c r="B2944" s="3">
        <v>22</v>
      </c>
      <c r="C2944" s="3" t="s">
        <v>23</v>
      </c>
      <c r="D2944" s="3" t="s">
        <v>33</v>
      </c>
      <c r="E2944" s="3">
        <v>47209.124140670603</v>
      </c>
      <c r="F2944" s="3">
        <v>230</v>
      </c>
      <c r="G2944" s="3">
        <v>1824.26641919898</v>
      </c>
      <c r="H2944" s="3">
        <v>3</v>
      </c>
      <c r="I2944" s="3">
        <v>412.976899879104</v>
      </c>
      <c r="J2944" s="3">
        <v>45</v>
      </c>
      <c r="K2944" s="3">
        <v>825.00347459746695</v>
      </c>
      <c r="L2944" s="3">
        <v>42</v>
      </c>
      <c r="M2944" s="3">
        <v>19</v>
      </c>
      <c r="N2944" s="3">
        <v>1</v>
      </c>
      <c r="O2944" s="3">
        <v>445</v>
      </c>
      <c r="P2944" s="3">
        <v>4</v>
      </c>
      <c r="Q2944" s="3">
        <v>22563.451836722099</v>
      </c>
      <c r="R2944" s="3">
        <v>7</v>
      </c>
      <c r="S2944" s="3">
        <v>0</v>
      </c>
      <c r="T2944" s="3">
        <v>0</v>
      </c>
      <c r="U2944" s="3">
        <v>9048.19246100079</v>
      </c>
      <c r="V2944" s="3">
        <v>1</v>
      </c>
    </row>
    <row r="2945" spans="1:22" ht="21.75" customHeight="1" x14ac:dyDescent="0.3">
      <c r="A2945" s="3" t="s">
        <v>2971</v>
      </c>
      <c r="B2945" s="3">
        <v>20</v>
      </c>
      <c r="C2945" s="3" t="s">
        <v>31</v>
      </c>
      <c r="D2945" s="3" t="s">
        <v>26</v>
      </c>
      <c r="E2945" s="3">
        <v>53003.574453949797</v>
      </c>
      <c r="F2945" s="3">
        <v>196</v>
      </c>
      <c r="G2945" s="3">
        <v>1587.8404306514899</v>
      </c>
      <c r="H2945" s="3">
        <v>10</v>
      </c>
      <c r="I2945" s="3">
        <v>942.98062274571896</v>
      </c>
      <c r="J2945" s="3">
        <v>12</v>
      </c>
      <c r="K2945" s="3">
        <v>373.52351724693602</v>
      </c>
      <c r="L2945" s="3">
        <v>53</v>
      </c>
      <c r="M2945" s="3">
        <v>10</v>
      </c>
      <c r="N2945" s="3">
        <v>6</v>
      </c>
      <c r="O2945" s="3">
        <v>822</v>
      </c>
      <c r="P2945" s="3">
        <v>2</v>
      </c>
      <c r="Q2945" s="3">
        <v>12284.224209546899</v>
      </c>
      <c r="R2945" s="3">
        <v>7</v>
      </c>
      <c r="S2945" s="3">
        <v>0</v>
      </c>
      <c r="T2945" s="3">
        <v>0</v>
      </c>
      <c r="U2945" s="3">
        <v>14743.7278754402</v>
      </c>
      <c r="V2945" s="3">
        <v>1</v>
      </c>
    </row>
    <row r="2946" spans="1:22" ht="21.75" customHeight="1" x14ac:dyDescent="0.3">
      <c r="A2946" s="3" t="s">
        <v>2972</v>
      </c>
      <c r="B2946" s="3">
        <v>23</v>
      </c>
      <c r="C2946" s="3" t="s">
        <v>31</v>
      </c>
      <c r="D2946" s="3" t="s">
        <v>33</v>
      </c>
      <c r="E2946" s="3">
        <v>13081.595206530301</v>
      </c>
      <c r="F2946" s="3">
        <v>198</v>
      </c>
      <c r="G2946" s="3">
        <v>1499.2478550431099</v>
      </c>
      <c r="H2946" s="3">
        <v>6</v>
      </c>
      <c r="I2946" s="3">
        <v>463.47878032848701</v>
      </c>
      <c r="J2946" s="3">
        <v>34</v>
      </c>
      <c r="K2946" s="3">
        <v>1095.2902675191399</v>
      </c>
      <c r="L2946" s="3">
        <v>1</v>
      </c>
      <c r="M2946" s="3">
        <v>19</v>
      </c>
      <c r="N2946" s="3">
        <v>9</v>
      </c>
      <c r="O2946" s="3">
        <v>481</v>
      </c>
      <c r="P2946" s="3">
        <v>1</v>
      </c>
      <c r="Q2946" s="3">
        <v>17179.0589967954</v>
      </c>
      <c r="R2946" s="3">
        <v>7</v>
      </c>
      <c r="S2946" s="3">
        <v>0</v>
      </c>
      <c r="T2946" s="3">
        <v>0</v>
      </c>
      <c r="U2946" s="3">
        <v>3723.61403194272</v>
      </c>
      <c r="V2946" s="3">
        <v>1</v>
      </c>
    </row>
    <row r="2947" spans="1:22" ht="21.75" customHeight="1" x14ac:dyDescent="0.3">
      <c r="A2947" s="3" t="s">
        <v>2973</v>
      </c>
      <c r="B2947" s="3">
        <v>59</v>
      </c>
      <c r="C2947" s="3" t="s">
        <v>31</v>
      </c>
      <c r="D2947" s="3" t="s">
        <v>33</v>
      </c>
      <c r="E2947" s="3">
        <v>67045.546415759105</v>
      </c>
      <c r="F2947" s="3">
        <v>146</v>
      </c>
      <c r="G2947" s="3">
        <v>1151.3541178928399</v>
      </c>
      <c r="H2947" s="3">
        <v>8</v>
      </c>
      <c r="I2947" s="3">
        <v>448.62729380447598</v>
      </c>
      <c r="J2947" s="3">
        <v>1</v>
      </c>
      <c r="K2947" s="3">
        <v>648.39183922207496</v>
      </c>
      <c r="L2947" s="3">
        <v>13</v>
      </c>
      <c r="M2947" s="3">
        <v>4</v>
      </c>
      <c r="N2947" s="3">
        <v>5</v>
      </c>
      <c r="O2947" s="3">
        <v>791</v>
      </c>
      <c r="P2947" s="3">
        <v>3</v>
      </c>
      <c r="Q2947" s="3">
        <v>14339.6435461206</v>
      </c>
      <c r="R2947" s="3">
        <v>4</v>
      </c>
      <c r="S2947" s="3">
        <v>0</v>
      </c>
      <c r="T2947" s="3">
        <v>0</v>
      </c>
      <c r="U2947" s="3">
        <v>10144.263917466</v>
      </c>
      <c r="V2947" s="3">
        <v>1</v>
      </c>
    </row>
    <row r="2948" spans="1:22" ht="21.75" customHeight="1" x14ac:dyDescent="0.3">
      <c r="A2948" s="3" t="s">
        <v>2974</v>
      </c>
      <c r="B2948" s="3">
        <v>54</v>
      </c>
      <c r="C2948" s="3" t="s">
        <v>23</v>
      </c>
      <c r="D2948" s="3" t="s">
        <v>33</v>
      </c>
      <c r="E2948" s="3">
        <v>47869.158649025703</v>
      </c>
      <c r="F2948" s="3">
        <v>6</v>
      </c>
      <c r="G2948" s="3">
        <v>928.92637019880601</v>
      </c>
      <c r="H2948" s="3">
        <v>0</v>
      </c>
      <c r="I2948" s="3">
        <v>925.65972034209301</v>
      </c>
      <c r="J2948" s="3">
        <v>21</v>
      </c>
      <c r="K2948" s="3">
        <v>483.29956604381698</v>
      </c>
      <c r="L2948" s="3">
        <v>2</v>
      </c>
      <c r="M2948" s="3">
        <v>6</v>
      </c>
      <c r="N2948" s="3">
        <v>1</v>
      </c>
      <c r="O2948" s="3">
        <v>428</v>
      </c>
      <c r="P2948" s="3">
        <v>1</v>
      </c>
      <c r="Q2948" s="3">
        <v>13727.748023537401</v>
      </c>
      <c r="R2948" s="3">
        <v>5</v>
      </c>
      <c r="S2948" s="3">
        <v>0</v>
      </c>
      <c r="T2948" s="3">
        <v>0</v>
      </c>
      <c r="U2948" s="3">
        <v>8972.3451549537294</v>
      </c>
      <c r="V2948" s="3">
        <v>1</v>
      </c>
    </row>
    <row r="2949" spans="1:22" ht="21.75" customHeight="1" x14ac:dyDescent="0.3">
      <c r="A2949" s="3" t="s">
        <v>2975</v>
      </c>
      <c r="B2949" s="3">
        <v>51</v>
      </c>
      <c r="C2949" s="3" t="s">
        <v>28</v>
      </c>
      <c r="D2949" s="3" t="s">
        <v>24</v>
      </c>
      <c r="E2949" s="3">
        <v>67674.508938840096</v>
      </c>
      <c r="F2949" s="3">
        <v>59</v>
      </c>
      <c r="G2949" s="3">
        <v>2346.4321879223498</v>
      </c>
      <c r="H2949" s="3">
        <v>2</v>
      </c>
      <c r="I2949" s="3">
        <v>827.10953517864903</v>
      </c>
      <c r="J2949" s="3">
        <v>38</v>
      </c>
      <c r="K2949" s="3">
        <v>265.745250627036</v>
      </c>
      <c r="L2949" s="3">
        <v>13</v>
      </c>
      <c r="M2949" s="3">
        <v>11</v>
      </c>
      <c r="N2949" s="3">
        <v>7</v>
      </c>
      <c r="O2949" s="3">
        <v>864</v>
      </c>
      <c r="P2949" s="3">
        <v>4</v>
      </c>
      <c r="Q2949" s="3">
        <v>6008.4110395458601</v>
      </c>
      <c r="R2949" s="3">
        <v>4</v>
      </c>
      <c r="S2949" s="3">
        <v>0</v>
      </c>
      <c r="T2949" s="3">
        <v>0</v>
      </c>
      <c r="U2949" s="3">
        <v>4511.2380985499804</v>
      </c>
      <c r="V2949" s="3">
        <v>1</v>
      </c>
    </row>
    <row r="2950" spans="1:22" ht="21.75" customHeight="1" x14ac:dyDescent="0.3">
      <c r="A2950" s="3" t="s">
        <v>2976</v>
      </c>
      <c r="B2950" s="3">
        <v>61</v>
      </c>
      <c r="C2950" s="3" t="s">
        <v>31</v>
      </c>
      <c r="D2950" s="3" t="s">
        <v>33</v>
      </c>
      <c r="E2950" s="3">
        <v>56987.611043935198</v>
      </c>
      <c r="F2950" s="3">
        <v>203</v>
      </c>
      <c r="G2950" s="3">
        <v>1818.2073153699801</v>
      </c>
      <c r="H2950" s="3">
        <v>9</v>
      </c>
      <c r="I2950" s="3">
        <v>1200.7505174826999</v>
      </c>
      <c r="J2950" s="3">
        <v>27</v>
      </c>
      <c r="K2950" s="3">
        <v>221.25364372916499</v>
      </c>
      <c r="L2950" s="3">
        <v>4</v>
      </c>
      <c r="M2950" s="3">
        <v>1</v>
      </c>
      <c r="N2950" s="3">
        <v>5</v>
      </c>
      <c r="O2950" s="3">
        <v>332</v>
      </c>
      <c r="P2950" s="3">
        <v>1</v>
      </c>
      <c r="Q2950" s="3">
        <v>10562.4130946446</v>
      </c>
      <c r="R2950" s="3">
        <v>3</v>
      </c>
      <c r="S2950" s="3">
        <v>0</v>
      </c>
      <c r="T2950" s="3">
        <v>0</v>
      </c>
      <c r="U2950" s="3">
        <v>11389.1666674439</v>
      </c>
      <c r="V2950" s="3">
        <v>1</v>
      </c>
    </row>
    <row r="2951" spans="1:22" ht="21.75" customHeight="1" x14ac:dyDescent="0.3">
      <c r="A2951" s="3" t="s">
        <v>2977</v>
      </c>
      <c r="B2951" s="3">
        <v>53</v>
      </c>
      <c r="C2951" s="3" t="s">
        <v>23</v>
      </c>
      <c r="D2951" s="3" t="s">
        <v>24</v>
      </c>
      <c r="E2951" s="3">
        <v>47073.926885448796</v>
      </c>
      <c r="F2951" s="3">
        <v>115</v>
      </c>
      <c r="G2951" s="3">
        <v>1648.25732711825</v>
      </c>
      <c r="H2951" s="3">
        <v>8</v>
      </c>
      <c r="I2951" s="3">
        <v>678.83824264202701</v>
      </c>
      <c r="J2951" s="3">
        <v>43</v>
      </c>
      <c r="K2951" s="3">
        <v>734.31844725058102</v>
      </c>
      <c r="L2951" s="3">
        <v>38</v>
      </c>
      <c r="M2951" s="3">
        <v>6</v>
      </c>
      <c r="N2951" s="3">
        <v>7</v>
      </c>
      <c r="O2951" s="3">
        <v>690</v>
      </c>
      <c r="P2951" s="3">
        <v>3</v>
      </c>
      <c r="Q2951" s="3">
        <v>9796.2459759695594</v>
      </c>
      <c r="R2951" s="3">
        <v>6</v>
      </c>
      <c r="S2951" s="3">
        <v>1</v>
      </c>
      <c r="T2951" s="3">
        <v>0</v>
      </c>
      <c r="U2951" s="3">
        <v>6529.9079907078903</v>
      </c>
      <c r="V2951" s="3">
        <v>1</v>
      </c>
    </row>
    <row r="2952" spans="1:22" ht="21.75" customHeight="1" x14ac:dyDescent="0.3">
      <c r="A2952" s="3" t="s">
        <v>2978</v>
      </c>
      <c r="B2952" s="3">
        <v>62</v>
      </c>
      <c r="C2952" s="3" t="s">
        <v>31</v>
      </c>
      <c r="D2952" s="3" t="s">
        <v>33</v>
      </c>
      <c r="E2952" s="3">
        <v>53555.8753049027</v>
      </c>
      <c r="F2952" s="3">
        <v>215</v>
      </c>
      <c r="G2952" s="3">
        <v>219.10608985145601</v>
      </c>
      <c r="H2952" s="3">
        <v>4</v>
      </c>
      <c r="I2952" s="3">
        <v>753.08199733104595</v>
      </c>
      <c r="J2952" s="3">
        <v>1</v>
      </c>
      <c r="K2952" s="3">
        <v>524.07377781876698</v>
      </c>
      <c r="L2952" s="3">
        <v>0</v>
      </c>
      <c r="M2952" s="3">
        <v>4</v>
      </c>
      <c r="N2952" s="3">
        <v>5</v>
      </c>
      <c r="O2952" s="3">
        <v>382</v>
      </c>
      <c r="P2952" s="3">
        <v>1</v>
      </c>
      <c r="Q2952" s="3">
        <v>15543.2288334808</v>
      </c>
      <c r="R2952" s="3">
        <v>1</v>
      </c>
      <c r="S2952" s="3">
        <v>0</v>
      </c>
      <c r="T2952" s="3">
        <v>0</v>
      </c>
      <c r="U2952" s="3">
        <v>8641.5747988170497</v>
      </c>
      <c r="V2952" s="3">
        <v>1</v>
      </c>
    </row>
    <row r="2953" spans="1:22" ht="21.75" customHeight="1" x14ac:dyDescent="0.3">
      <c r="A2953" s="3" t="s">
        <v>2979</v>
      </c>
      <c r="B2953" s="3">
        <v>44</v>
      </c>
      <c r="C2953" s="3" t="s">
        <v>31</v>
      </c>
      <c r="D2953" s="3" t="s">
        <v>24</v>
      </c>
      <c r="E2953" s="3">
        <v>53616.3968719115</v>
      </c>
      <c r="F2953" s="3">
        <v>25</v>
      </c>
      <c r="G2953" s="3">
        <v>1294.6512480593001</v>
      </c>
      <c r="H2953" s="3">
        <v>5</v>
      </c>
      <c r="I2953" s="3">
        <v>874.026491818365</v>
      </c>
      <c r="J2953" s="3">
        <v>10</v>
      </c>
      <c r="K2953" s="3">
        <v>606.12057309328702</v>
      </c>
      <c r="L2953" s="3">
        <v>42</v>
      </c>
      <c r="M2953" s="3">
        <v>11</v>
      </c>
      <c r="N2953" s="3">
        <v>3</v>
      </c>
      <c r="O2953" s="3">
        <v>324</v>
      </c>
      <c r="P2953" s="3">
        <v>1</v>
      </c>
      <c r="Q2953" s="3">
        <v>0</v>
      </c>
      <c r="R2953" s="3">
        <v>1</v>
      </c>
      <c r="S2953" s="3">
        <v>0</v>
      </c>
      <c r="T2953" s="3">
        <v>0</v>
      </c>
      <c r="U2953" s="3">
        <v>8577.7329886953303</v>
      </c>
      <c r="V2953" s="3">
        <v>1</v>
      </c>
    </row>
    <row r="2954" spans="1:22" ht="21.75" customHeight="1" x14ac:dyDescent="0.3">
      <c r="A2954" s="3" t="s">
        <v>2980</v>
      </c>
      <c r="B2954" s="3">
        <v>29</v>
      </c>
      <c r="C2954" s="3" t="s">
        <v>28</v>
      </c>
      <c r="D2954" s="3" t="s">
        <v>33</v>
      </c>
      <c r="E2954" s="3">
        <v>76571.421795136499</v>
      </c>
      <c r="F2954" s="3">
        <v>126</v>
      </c>
      <c r="G2954" s="3">
        <v>1455.3427099554399</v>
      </c>
      <c r="H2954" s="3">
        <v>7</v>
      </c>
      <c r="I2954" s="3">
        <v>498.35990199724</v>
      </c>
      <c r="J2954" s="3">
        <v>47</v>
      </c>
      <c r="K2954" s="3">
        <v>215.82039127808301</v>
      </c>
      <c r="L2954" s="3">
        <v>58</v>
      </c>
      <c r="M2954" s="3">
        <v>3</v>
      </c>
      <c r="N2954" s="3">
        <v>7</v>
      </c>
      <c r="O2954" s="3">
        <v>752</v>
      </c>
      <c r="P2954" s="3">
        <v>2</v>
      </c>
      <c r="Q2954" s="3">
        <v>18311.692662853398</v>
      </c>
      <c r="R2954" s="3">
        <v>4</v>
      </c>
      <c r="S2954" s="3">
        <v>0</v>
      </c>
      <c r="T2954" s="3">
        <v>0</v>
      </c>
      <c r="U2954" s="3">
        <v>5213.5133413385802</v>
      </c>
      <c r="V2954" s="3">
        <v>1</v>
      </c>
    </row>
    <row r="2955" spans="1:22" ht="21.75" customHeight="1" x14ac:dyDescent="0.3">
      <c r="A2955" s="3" t="s">
        <v>2981</v>
      </c>
      <c r="B2955" s="3">
        <v>40</v>
      </c>
      <c r="C2955" s="3" t="s">
        <v>31</v>
      </c>
      <c r="D2955" s="3" t="s">
        <v>33</v>
      </c>
      <c r="E2955" s="3">
        <v>51127.780870015798</v>
      </c>
      <c r="F2955" s="3">
        <v>119</v>
      </c>
      <c r="G2955" s="3">
        <v>2172.6243799876002</v>
      </c>
      <c r="H2955" s="3">
        <v>8</v>
      </c>
      <c r="I2955" s="3">
        <v>546.92555424442401</v>
      </c>
      <c r="J2955" s="3">
        <v>36</v>
      </c>
      <c r="K2955" s="3">
        <v>636.06597805068895</v>
      </c>
      <c r="L2955" s="3">
        <v>77</v>
      </c>
      <c r="M2955" s="3">
        <v>18</v>
      </c>
      <c r="N2955" s="3">
        <v>3</v>
      </c>
      <c r="O2955" s="3">
        <v>732</v>
      </c>
      <c r="P2955" s="3">
        <v>0</v>
      </c>
      <c r="Q2955" s="3">
        <v>10402.702480407301</v>
      </c>
      <c r="R2955" s="3">
        <v>4</v>
      </c>
      <c r="S2955" s="3">
        <v>0</v>
      </c>
      <c r="T2955" s="3">
        <v>0</v>
      </c>
      <c r="U2955" s="3">
        <v>9779.3839410807996</v>
      </c>
      <c r="V2955" s="3">
        <v>1</v>
      </c>
    </row>
    <row r="2956" spans="1:22" ht="21.75" customHeight="1" x14ac:dyDescent="0.3">
      <c r="A2956" s="3" t="s">
        <v>2982</v>
      </c>
      <c r="B2956" s="3">
        <v>65</v>
      </c>
      <c r="C2956" s="3" t="s">
        <v>31</v>
      </c>
      <c r="D2956" s="3" t="s">
        <v>26</v>
      </c>
      <c r="E2956" s="3">
        <v>55186.979137557602</v>
      </c>
      <c r="F2956" s="3">
        <v>132</v>
      </c>
      <c r="G2956" s="3">
        <v>105.15743644322301</v>
      </c>
      <c r="H2956" s="3">
        <v>7</v>
      </c>
      <c r="I2956" s="3">
        <v>1190.6345330203901</v>
      </c>
      <c r="J2956" s="3">
        <v>25</v>
      </c>
      <c r="K2956" s="3">
        <v>518.57318996556705</v>
      </c>
      <c r="L2956" s="3">
        <v>14</v>
      </c>
      <c r="M2956" s="3">
        <v>2</v>
      </c>
      <c r="N2956" s="3">
        <v>5</v>
      </c>
      <c r="O2956" s="3">
        <v>373</v>
      </c>
      <c r="P2956" s="3">
        <v>3</v>
      </c>
      <c r="Q2956" s="3">
        <v>8001.75088774082</v>
      </c>
      <c r="R2956" s="3">
        <v>6</v>
      </c>
      <c r="S2956" s="3">
        <v>0</v>
      </c>
      <c r="T2956" s="3">
        <v>0</v>
      </c>
      <c r="U2956" s="3">
        <v>10578.787305808701</v>
      </c>
      <c r="V2956" s="3">
        <v>1</v>
      </c>
    </row>
    <row r="2957" spans="1:22" ht="21.75" customHeight="1" x14ac:dyDescent="0.3">
      <c r="A2957" s="3" t="s">
        <v>2983</v>
      </c>
      <c r="B2957" s="3">
        <v>58</v>
      </c>
      <c r="C2957" s="3" t="s">
        <v>23</v>
      </c>
      <c r="D2957" s="3" t="s">
        <v>26</v>
      </c>
      <c r="E2957" s="3">
        <v>27285.983910918101</v>
      </c>
      <c r="F2957" s="3">
        <v>197</v>
      </c>
      <c r="G2957" s="3">
        <v>623.35627783725795</v>
      </c>
      <c r="H2957" s="3">
        <v>2</v>
      </c>
      <c r="I2957" s="3">
        <v>607.86573555161203</v>
      </c>
      <c r="J2957" s="3">
        <v>27</v>
      </c>
      <c r="K2957" s="3">
        <v>228.71955615425301</v>
      </c>
      <c r="L2957" s="3">
        <v>45</v>
      </c>
      <c r="M2957" s="3">
        <v>16</v>
      </c>
      <c r="N2957" s="3">
        <v>4</v>
      </c>
      <c r="O2957" s="3">
        <v>729</v>
      </c>
      <c r="P2957" s="3">
        <v>0</v>
      </c>
      <c r="Q2957" s="3">
        <v>14069.789178881099</v>
      </c>
      <c r="R2957" s="3">
        <v>1</v>
      </c>
      <c r="S2957" s="3">
        <v>0</v>
      </c>
      <c r="T2957" s="3">
        <v>0</v>
      </c>
      <c r="U2957" s="3">
        <v>12953.140320438801</v>
      </c>
      <c r="V2957" s="3">
        <v>0</v>
      </c>
    </row>
    <row r="2958" spans="1:22" ht="21.75" customHeight="1" x14ac:dyDescent="0.3">
      <c r="A2958" s="3" t="s">
        <v>2984</v>
      </c>
      <c r="B2958" s="3">
        <v>46</v>
      </c>
      <c r="C2958" s="3" t="s">
        <v>23</v>
      </c>
      <c r="D2958" s="3" t="s">
        <v>33</v>
      </c>
      <c r="E2958" s="3">
        <v>49153.217930627303</v>
      </c>
      <c r="F2958" s="3">
        <v>89</v>
      </c>
      <c r="G2958" s="3">
        <v>2938.9850149018598</v>
      </c>
      <c r="H2958" s="3">
        <v>9</v>
      </c>
      <c r="I2958" s="3">
        <v>1213.86679825739</v>
      </c>
      <c r="J2958" s="3">
        <v>25</v>
      </c>
      <c r="K2958" s="3">
        <v>144.402823862952</v>
      </c>
      <c r="L2958" s="3">
        <v>6</v>
      </c>
      <c r="M2958" s="3">
        <v>3</v>
      </c>
      <c r="N2958" s="3">
        <v>3</v>
      </c>
      <c r="O2958" s="3">
        <v>802</v>
      </c>
      <c r="P2958" s="3">
        <v>2</v>
      </c>
      <c r="Q2958" s="3">
        <v>11860.007733951799</v>
      </c>
      <c r="R2958" s="3">
        <v>1</v>
      </c>
      <c r="S2958" s="3">
        <v>0</v>
      </c>
      <c r="T2958" s="3">
        <v>0</v>
      </c>
      <c r="U2958" s="3">
        <v>6488.5386924659597</v>
      </c>
      <c r="V2958" s="3">
        <v>0</v>
      </c>
    </row>
    <row r="2959" spans="1:22" ht="21.75" customHeight="1" x14ac:dyDescent="0.3">
      <c r="A2959" s="3" t="s">
        <v>2985</v>
      </c>
      <c r="B2959" s="3">
        <v>46</v>
      </c>
      <c r="C2959" s="3" t="s">
        <v>28</v>
      </c>
      <c r="D2959" s="3" t="s">
        <v>33</v>
      </c>
      <c r="E2959" s="3">
        <v>76177.5818323368</v>
      </c>
      <c r="F2959" s="3">
        <v>156</v>
      </c>
      <c r="G2959" s="3">
        <v>862.09362735936304</v>
      </c>
      <c r="H2959" s="3">
        <v>0</v>
      </c>
      <c r="I2959" s="3">
        <v>1012.5594032339</v>
      </c>
      <c r="J2959" s="3">
        <v>16</v>
      </c>
      <c r="K2959" s="3">
        <v>509.64467674330501</v>
      </c>
      <c r="L2959" s="3">
        <v>41</v>
      </c>
      <c r="M2959" s="3">
        <v>8</v>
      </c>
      <c r="N2959" s="3">
        <v>6</v>
      </c>
      <c r="O2959" s="3">
        <v>807</v>
      </c>
      <c r="P2959" s="3">
        <v>5</v>
      </c>
      <c r="Q2959" s="3">
        <v>12952.359442360001</v>
      </c>
      <c r="R2959" s="3">
        <v>1</v>
      </c>
      <c r="S2959" s="3">
        <v>0</v>
      </c>
      <c r="T2959" s="3">
        <v>0</v>
      </c>
      <c r="U2959" s="3">
        <v>7076.7555877560499</v>
      </c>
      <c r="V2959" s="3">
        <v>0</v>
      </c>
    </row>
    <row r="2960" spans="1:22" ht="21.75" customHeight="1" x14ac:dyDescent="0.3">
      <c r="A2960" s="3" t="s">
        <v>2986</v>
      </c>
      <c r="B2960" s="3">
        <v>21</v>
      </c>
      <c r="C2960" s="3" t="s">
        <v>23</v>
      </c>
      <c r="D2960" s="3" t="s">
        <v>33</v>
      </c>
      <c r="E2960" s="3">
        <v>57718.778108218699</v>
      </c>
      <c r="F2960" s="3">
        <v>127</v>
      </c>
      <c r="G2960" s="3">
        <v>18.754966616525099</v>
      </c>
      <c r="H2960" s="3">
        <v>10</v>
      </c>
      <c r="I2960" s="3">
        <v>258.36414107887299</v>
      </c>
      <c r="J2960" s="3">
        <v>2</v>
      </c>
      <c r="K2960" s="3">
        <v>671.17650194083103</v>
      </c>
      <c r="L2960" s="3">
        <v>6</v>
      </c>
      <c r="M2960" s="3">
        <v>1</v>
      </c>
      <c r="N2960" s="3">
        <v>7</v>
      </c>
      <c r="O2960" s="3">
        <v>695</v>
      </c>
      <c r="P2960" s="3">
        <v>5</v>
      </c>
      <c r="Q2960" s="3">
        <v>19850.704931632401</v>
      </c>
      <c r="R2960" s="3">
        <v>7</v>
      </c>
      <c r="S2960" s="3">
        <v>0</v>
      </c>
      <c r="T2960" s="3">
        <v>0</v>
      </c>
      <c r="U2960" s="3">
        <v>2685.5283688240402</v>
      </c>
      <c r="V2960" s="3">
        <v>1</v>
      </c>
    </row>
    <row r="2961" spans="1:22" ht="21.75" customHeight="1" x14ac:dyDescent="0.3">
      <c r="A2961" s="3" t="s">
        <v>2987</v>
      </c>
      <c r="B2961" s="3">
        <v>60</v>
      </c>
      <c r="C2961" s="3" t="s">
        <v>23</v>
      </c>
      <c r="D2961" s="3" t="s">
        <v>33</v>
      </c>
      <c r="E2961" s="3">
        <v>30541.7827442739</v>
      </c>
      <c r="F2961" s="3">
        <v>113</v>
      </c>
      <c r="G2961" s="3">
        <v>941.462937220404</v>
      </c>
      <c r="H2961" s="3">
        <v>11</v>
      </c>
      <c r="I2961" s="3">
        <v>985.63254214322603</v>
      </c>
      <c r="J2961" s="3">
        <v>13</v>
      </c>
      <c r="K2961" s="3">
        <v>765.28926040651095</v>
      </c>
      <c r="L2961" s="3">
        <v>46</v>
      </c>
      <c r="M2961" s="3">
        <v>9</v>
      </c>
      <c r="N2961" s="3">
        <v>5</v>
      </c>
      <c r="O2961" s="3">
        <v>517</v>
      </c>
      <c r="P2961" s="3">
        <v>4</v>
      </c>
      <c r="Q2961" s="3">
        <v>1257.37720997255</v>
      </c>
      <c r="R2961" s="3">
        <v>5</v>
      </c>
      <c r="S2961" s="3">
        <v>0</v>
      </c>
      <c r="T2961" s="3">
        <v>0</v>
      </c>
      <c r="U2961" s="3">
        <v>5621.5175923133102</v>
      </c>
      <c r="V2961" s="3">
        <v>1</v>
      </c>
    </row>
    <row r="2962" spans="1:22" ht="21.75" customHeight="1" x14ac:dyDescent="0.3">
      <c r="A2962" s="3" t="s">
        <v>2988</v>
      </c>
      <c r="B2962" s="3">
        <v>67</v>
      </c>
      <c r="C2962" s="3" t="s">
        <v>28</v>
      </c>
      <c r="D2962" s="3" t="s">
        <v>26</v>
      </c>
      <c r="E2962" s="3">
        <v>32471.089953652299</v>
      </c>
      <c r="F2962" s="3">
        <v>9</v>
      </c>
      <c r="G2962" s="3">
        <v>864.94764480378205</v>
      </c>
      <c r="H2962" s="3">
        <v>4</v>
      </c>
      <c r="I2962" s="3">
        <v>982.86793808294499</v>
      </c>
      <c r="J2962" s="3">
        <v>15</v>
      </c>
      <c r="K2962" s="3">
        <v>558.22575613936999</v>
      </c>
      <c r="L2962" s="3">
        <v>77</v>
      </c>
      <c r="M2962" s="3">
        <v>19</v>
      </c>
      <c r="N2962" s="3">
        <v>0</v>
      </c>
      <c r="O2962" s="3">
        <v>759</v>
      </c>
      <c r="P2962" s="3">
        <v>4</v>
      </c>
      <c r="Q2962" s="3">
        <v>3656.11591739192</v>
      </c>
      <c r="R2962" s="3">
        <v>4</v>
      </c>
      <c r="S2962" s="3">
        <v>0</v>
      </c>
      <c r="T2962" s="3">
        <v>0</v>
      </c>
      <c r="U2962" s="3">
        <v>4515.8883443588202</v>
      </c>
      <c r="V2962" s="3">
        <v>1</v>
      </c>
    </row>
    <row r="2963" spans="1:22" ht="21.75" customHeight="1" x14ac:dyDescent="0.3">
      <c r="A2963" s="3" t="s">
        <v>2989</v>
      </c>
      <c r="B2963" s="3">
        <v>32</v>
      </c>
      <c r="C2963" s="3" t="s">
        <v>31</v>
      </c>
      <c r="D2963" s="3" t="s">
        <v>24</v>
      </c>
      <c r="E2963" s="3">
        <v>36653.082306607997</v>
      </c>
      <c r="F2963" s="3">
        <v>230</v>
      </c>
      <c r="G2963" s="3">
        <v>2020.9016485458301</v>
      </c>
      <c r="H2963" s="3">
        <v>6</v>
      </c>
      <c r="I2963" s="3">
        <v>948.02501297895003</v>
      </c>
      <c r="J2963" s="3">
        <v>48</v>
      </c>
      <c r="K2963" s="3">
        <v>298.40537030601303</v>
      </c>
      <c r="L2963" s="3">
        <v>18</v>
      </c>
      <c r="M2963" s="3">
        <v>8</v>
      </c>
      <c r="N2963" s="3">
        <v>6</v>
      </c>
      <c r="O2963" s="3">
        <v>617</v>
      </c>
      <c r="P2963" s="3">
        <v>2</v>
      </c>
      <c r="Q2963" s="3">
        <v>8677.5107190307499</v>
      </c>
      <c r="R2963" s="3">
        <v>2</v>
      </c>
      <c r="S2963" s="3">
        <v>0</v>
      </c>
      <c r="T2963" s="3">
        <v>0</v>
      </c>
      <c r="U2963" s="3">
        <v>9107.1846731929109</v>
      </c>
      <c r="V2963" s="3">
        <v>0</v>
      </c>
    </row>
    <row r="2964" spans="1:22" ht="21.75" customHeight="1" x14ac:dyDescent="0.3">
      <c r="A2964" s="3" t="s">
        <v>2990</v>
      </c>
      <c r="B2964" s="3">
        <v>28</v>
      </c>
      <c r="C2964" s="3" t="s">
        <v>28</v>
      </c>
      <c r="D2964" s="3" t="s">
        <v>33</v>
      </c>
      <c r="E2964" s="3">
        <v>67993.358784682699</v>
      </c>
      <c r="F2964" s="3">
        <v>46</v>
      </c>
      <c r="G2964" s="3">
        <v>2011.07320219248</v>
      </c>
      <c r="H2964" s="3">
        <v>1</v>
      </c>
      <c r="I2964" s="3">
        <v>750.34314576594602</v>
      </c>
      <c r="J2964" s="3">
        <v>35</v>
      </c>
      <c r="K2964" s="3">
        <v>505.16789370948698</v>
      </c>
      <c r="L2964" s="3">
        <v>52</v>
      </c>
      <c r="M2964" s="3">
        <v>7</v>
      </c>
      <c r="N2964" s="3">
        <v>3</v>
      </c>
      <c r="O2964" s="3">
        <v>617</v>
      </c>
      <c r="P2964" s="3">
        <v>4</v>
      </c>
      <c r="Q2964" s="3">
        <v>20388.413577667299</v>
      </c>
      <c r="R2964" s="3">
        <v>3</v>
      </c>
      <c r="S2964" s="3">
        <v>0</v>
      </c>
      <c r="T2964" s="3">
        <v>0</v>
      </c>
      <c r="U2964" s="3">
        <v>11319.346362793</v>
      </c>
      <c r="V2964" s="3">
        <v>0</v>
      </c>
    </row>
    <row r="2965" spans="1:22" ht="21.75" customHeight="1" x14ac:dyDescent="0.3">
      <c r="A2965" s="3" t="s">
        <v>2991</v>
      </c>
      <c r="B2965" s="3">
        <v>55</v>
      </c>
      <c r="C2965" s="3" t="s">
        <v>23</v>
      </c>
      <c r="D2965" s="3" t="s">
        <v>26</v>
      </c>
      <c r="E2965" s="3">
        <v>65777.729221261499</v>
      </c>
      <c r="F2965" s="3">
        <v>163</v>
      </c>
      <c r="G2965" s="3">
        <v>724.51055196216896</v>
      </c>
      <c r="H2965" s="3">
        <v>0</v>
      </c>
      <c r="I2965" s="3">
        <v>470.97639061285201</v>
      </c>
      <c r="J2965" s="3">
        <v>27</v>
      </c>
      <c r="K2965" s="3">
        <v>588.81562768522895</v>
      </c>
      <c r="L2965" s="3">
        <v>15</v>
      </c>
      <c r="M2965" s="3">
        <v>17</v>
      </c>
      <c r="N2965" s="3">
        <v>1</v>
      </c>
      <c r="O2965" s="3">
        <v>887</v>
      </c>
      <c r="P2965" s="3">
        <v>4</v>
      </c>
      <c r="Q2965" s="3">
        <v>16743.803228455599</v>
      </c>
      <c r="R2965" s="3">
        <v>7</v>
      </c>
      <c r="S2965" s="3">
        <v>0</v>
      </c>
      <c r="T2965" s="3">
        <v>0</v>
      </c>
      <c r="U2965" s="3">
        <v>12602.156522442099</v>
      </c>
      <c r="V2965" s="3">
        <v>1</v>
      </c>
    </row>
    <row r="2966" spans="1:22" ht="21.75" customHeight="1" x14ac:dyDescent="0.3">
      <c r="A2966" s="3" t="s">
        <v>2992</v>
      </c>
      <c r="B2966" s="3">
        <v>41</v>
      </c>
      <c r="C2966" s="3" t="s">
        <v>28</v>
      </c>
      <c r="D2966" s="3" t="s">
        <v>33</v>
      </c>
      <c r="E2966" s="3">
        <v>10000</v>
      </c>
      <c r="F2966" s="3">
        <v>115</v>
      </c>
      <c r="G2966" s="3">
        <v>1196.86168517081</v>
      </c>
      <c r="H2966" s="3">
        <v>3</v>
      </c>
      <c r="I2966" s="3">
        <v>1271.17446813942</v>
      </c>
      <c r="J2966" s="3">
        <v>27</v>
      </c>
      <c r="K2966" s="3">
        <v>308.91747565859498</v>
      </c>
      <c r="L2966" s="3">
        <v>61</v>
      </c>
      <c r="M2966" s="3">
        <v>10</v>
      </c>
      <c r="N2966" s="3">
        <v>2</v>
      </c>
      <c r="O2966" s="3">
        <v>741</v>
      </c>
      <c r="P2966" s="3">
        <v>1</v>
      </c>
      <c r="Q2966" s="3">
        <v>11258.832518192199</v>
      </c>
      <c r="R2966" s="3">
        <v>1</v>
      </c>
      <c r="S2966" s="3">
        <v>0</v>
      </c>
      <c r="T2966" s="3">
        <v>0</v>
      </c>
      <c r="U2966" s="3">
        <v>13228.238251817</v>
      </c>
      <c r="V2966" s="3">
        <v>0</v>
      </c>
    </row>
    <row r="2967" spans="1:22" ht="21.75" customHeight="1" x14ac:dyDescent="0.3">
      <c r="A2967" s="3" t="s">
        <v>2993</v>
      </c>
      <c r="B2967" s="3">
        <v>61</v>
      </c>
      <c r="C2967" s="3" t="s">
        <v>31</v>
      </c>
      <c r="D2967" s="3" t="s">
        <v>33</v>
      </c>
      <c r="E2967" s="3">
        <v>48535.0575028858</v>
      </c>
      <c r="F2967" s="3">
        <v>194</v>
      </c>
      <c r="G2967" s="3">
        <v>1929.54967426954</v>
      </c>
      <c r="H2967" s="3">
        <v>2</v>
      </c>
      <c r="I2967" s="3">
        <v>764.44714394700804</v>
      </c>
      <c r="J2967" s="3">
        <v>24</v>
      </c>
      <c r="K2967" s="3">
        <v>382.14681098564301</v>
      </c>
      <c r="L2967" s="3">
        <v>65</v>
      </c>
      <c r="M2967" s="3">
        <v>18</v>
      </c>
      <c r="N2967" s="3">
        <v>9</v>
      </c>
      <c r="O2967" s="3">
        <v>465</v>
      </c>
      <c r="P2967" s="3">
        <v>1</v>
      </c>
      <c r="Q2967" s="3">
        <v>15631.743351751</v>
      </c>
      <c r="R2967" s="3">
        <v>6</v>
      </c>
      <c r="S2967" s="3">
        <v>0</v>
      </c>
      <c r="T2967" s="3">
        <v>0</v>
      </c>
      <c r="U2967" s="3">
        <v>10727.9750884776</v>
      </c>
      <c r="V2967" s="3">
        <v>1</v>
      </c>
    </row>
    <row r="2968" spans="1:22" ht="21.75" customHeight="1" x14ac:dyDescent="0.3">
      <c r="A2968" s="3" t="s">
        <v>2994</v>
      </c>
      <c r="B2968" s="3">
        <v>45</v>
      </c>
      <c r="C2968" s="3" t="s">
        <v>28</v>
      </c>
      <c r="D2968" s="3" t="s">
        <v>24</v>
      </c>
      <c r="E2968" s="3">
        <v>52657.485806964498</v>
      </c>
      <c r="F2968" s="3">
        <v>166</v>
      </c>
      <c r="G2968" s="3">
        <v>1956.3582193223699</v>
      </c>
      <c r="H2968" s="3">
        <v>3</v>
      </c>
      <c r="I2968" s="3">
        <v>490.807843882621</v>
      </c>
      <c r="J2968" s="3">
        <v>8</v>
      </c>
      <c r="K2968" s="3">
        <v>507.22790377146202</v>
      </c>
      <c r="L2968" s="3">
        <v>64</v>
      </c>
      <c r="M2968" s="3">
        <v>17</v>
      </c>
      <c r="N2968" s="3">
        <v>3</v>
      </c>
      <c r="O2968" s="3">
        <v>751</v>
      </c>
      <c r="P2968" s="3">
        <v>1</v>
      </c>
      <c r="Q2968" s="3">
        <v>17039.279686325601</v>
      </c>
      <c r="R2968" s="3">
        <v>4</v>
      </c>
      <c r="S2968" s="3">
        <v>0</v>
      </c>
      <c r="T2968" s="3">
        <v>0</v>
      </c>
      <c r="U2968" s="3">
        <v>7831.61761294396</v>
      </c>
      <c r="V2968" s="3">
        <v>1</v>
      </c>
    </row>
    <row r="2969" spans="1:22" ht="21.75" customHeight="1" x14ac:dyDescent="0.3">
      <c r="A2969" s="3" t="s">
        <v>2995</v>
      </c>
      <c r="B2969" s="3">
        <v>31</v>
      </c>
      <c r="C2969" s="3" t="s">
        <v>23</v>
      </c>
      <c r="D2969" s="3" t="s">
        <v>33</v>
      </c>
      <c r="E2969" s="3">
        <v>32681.416480532302</v>
      </c>
      <c r="F2969" s="3">
        <v>6</v>
      </c>
      <c r="G2969" s="3">
        <v>672.32654947329502</v>
      </c>
      <c r="H2969" s="3">
        <v>0</v>
      </c>
      <c r="I2969" s="3">
        <v>960.11404013080301</v>
      </c>
      <c r="J2969" s="3">
        <v>10</v>
      </c>
      <c r="K2969" s="3">
        <v>555.45780736445295</v>
      </c>
      <c r="L2969" s="3">
        <v>50</v>
      </c>
      <c r="M2969" s="3">
        <v>18</v>
      </c>
      <c r="N2969" s="3">
        <v>6</v>
      </c>
      <c r="O2969" s="3">
        <v>444</v>
      </c>
      <c r="P2969" s="3">
        <v>5</v>
      </c>
      <c r="Q2969" s="3">
        <v>15108.3226722612</v>
      </c>
      <c r="R2969" s="3">
        <v>0</v>
      </c>
      <c r="S2969" s="3">
        <v>1</v>
      </c>
      <c r="T2969" s="3">
        <v>0</v>
      </c>
      <c r="U2969" s="3">
        <v>1180.87496582579</v>
      </c>
      <c r="V2969" s="3">
        <v>1</v>
      </c>
    </row>
    <row r="2970" spans="1:22" ht="21.75" customHeight="1" x14ac:dyDescent="0.3">
      <c r="A2970" s="3" t="s">
        <v>2996</v>
      </c>
      <c r="B2970" s="3">
        <v>36</v>
      </c>
      <c r="C2970" s="3" t="s">
        <v>23</v>
      </c>
      <c r="D2970" s="3" t="s">
        <v>33</v>
      </c>
      <c r="E2970" s="3">
        <v>42971.450055009998</v>
      </c>
      <c r="F2970" s="3">
        <v>120</v>
      </c>
      <c r="G2970" s="3">
        <v>760.73354444791596</v>
      </c>
      <c r="H2970" s="3">
        <v>1</v>
      </c>
      <c r="I2970" s="3">
        <v>540.02701024336</v>
      </c>
      <c r="J2970" s="3">
        <v>36</v>
      </c>
      <c r="K2970" s="3">
        <v>185.50117036180299</v>
      </c>
      <c r="L2970" s="3">
        <v>35</v>
      </c>
      <c r="M2970" s="3">
        <v>16</v>
      </c>
      <c r="N2970" s="3">
        <v>8</v>
      </c>
      <c r="O2970" s="3">
        <v>821</v>
      </c>
      <c r="P2970" s="3">
        <v>2</v>
      </c>
      <c r="Q2970" s="3">
        <v>18504.879787905302</v>
      </c>
      <c r="R2970" s="3">
        <v>4</v>
      </c>
      <c r="S2970" s="3">
        <v>0</v>
      </c>
      <c r="T2970" s="3">
        <v>0</v>
      </c>
      <c r="U2970" s="3">
        <v>10046.1820605915</v>
      </c>
      <c r="V2970" s="3">
        <v>1</v>
      </c>
    </row>
    <row r="2971" spans="1:22" ht="21.75" customHeight="1" x14ac:dyDescent="0.3">
      <c r="A2971" s="3" t="s">
        <v>2997</v>
      </c>
      <c r="B2971" s="3">
        <v>33</v>
      </c>
      <c r="C2971" s="3" t="s">
        <v>28</v>
      </c>
      <c r="D2971" s="3" t="s">
        <v>24</v>
      </c>
      <c r="E2971" s="3">
        <v>73957.973884334599</v>
      </c>
      <c r="F2971" s="3">
        <v>25</v>
      </c>
      <c r="G2971" s="3">
        <v>3193.0658749814702</v>
      </c>
      <c r="H2971" s="3">
        <v>0</v>
      </c>
      <c r="I2971" s="3">
        <v>467.819890100208</v>
      </c>
      <c r="J2971" s="3">
        <v>42</v>
      </c>
      <c r="K2971" s="3">
        <v>362.06054205193101</v>
      </c>
      <c r="L2971" s="3">
        <v>34</v>
      </c>
      <c r="M2971" s="3">
        <v>19</v>
      </c>
      <c r="N2971" s="3">
        <v>9</v>
      </c>
      <c r="O2971" s="3">
        <v>766</v>
      </c>
      <c r="P2971" s="3">
        <v>5</v>
      </c>
      <c r="Q2971" s="3">
        <v>13052.637250185</v>
      </c>
      <c r="R2971" s="3">
        <v>2</v>
      </c>
      <c r="S2971" s="3">
        <v>0</v>
      </c>
      <c r="T2971" s="3">
        <v>0</v>
      </c>
      <c r="U2971" s="3">
        <v>3815.5300160676102</v>
      </c>
      <c r="V2971" s="3">
        <v>0</v>
      </c>
    </row>
    <row r="2972" spans="1:22" ht="21.75" customHeight="1" x14ac:dyDescent="0.3">
      <c r="A2972" s="3" t="s">
        <v>2998</v>
      </c>
      <c r="B2972" s="3">
        <v>33</v>
      </c>
      <c r="C2972" s="3" t="s">
        <v>31</v>
      </c>
      <c r="D2972" s="3" t="s">
        <v>24</v>
      </c>
      <c r="E2972" s="3">
        <v>57359.177812661103</v>
      </c>
      <c r="F2972" s="3">
        <v>155</v>
      </c>
      <c r="G2972" s="3">
        <v>1292.2265167478399</v>
      </c>
      <c r="H2972" s="3">
        <v>2</v>
      </c>
      <c r="I2972" s="3">
        <v>668.58458572914697</v>
      </c>
      <c r="J2972" s="3">
        <v>44</v>
      </c>
      <c r="K2972" s="3">
        <v>535.04459644539304</v>
      </c>
      <c r="L2972" s="3">
        <v>23</v>
      </c>
      <c r="M2972" s="3">
        <v>16</v>
      </c>
      <c r="N2972" s="3">
        <v>5</v>
      </c>
      <c r="O2972" s="3">
        <v>588</v>
      </c>
      <c r="P2972" s="3">
        <v>4</v>
      </c>
      <c r="Q2972" s="3">
        <v>14940.885383565401</v>
      </c>
      <c r="R2972" s="3">
        <v>2</v>
      </c>
      <c r="S2972" s="3">
        <v>0</v>
      </c>
      <c r="T2972" s="3">
        <v>0</v>
      </c>
      <c r="U2972" s="3">
        <v>6866.5291375964598</v>
      </c>
      <c r="V2972" s="3">
        <v>0</v>
      </c>
    </row>
    <row r="2973" spans="1:22" ht="21.75" customHeight="1" x14ac:dyDescent="0.3">
      <c r="A2973" s="3" t="s">
        <v>2999</v>
      </c>
      <c r="B2973" s="3">
        <v>53</v>
      </c>
      <c r="C2973" s="3" t="s">
        <v>28</v>
      </c>
      <c r="D2973" s="3" t="s">
        <v>24</v>
      </c>
      <c r="E2973" s="3">
        <v>41007.512474386902</v>
      </c>
      <c r="F2973" s="3">
        <v>235</v>
      </c>
      <c r="G2973" s="3">
        <v>2694.7587613911201</v>
      </c>
      <c r="H2973" s="3">
        <v>3</v>
      </c>
      <c r="I2973" s="3">
        <v>567.11078248867398</v>
      </c>
      <c r="J2973" s="3">
        <v>20</v>
      </c>
      <c r="K2973" s="3">
        <v>624.20066326957794</v>
      </c>
      <c r="L2973" s="3">
        <v>68</v>
      </c>
      <c r="M2973" s="3">
        <v>14</v>
      </c>
      <c r="N2973" s="3">
        <v>9</v>
      </c>
      <c r="O2973" s="3">
        <v>336</v>
      </c>
      <c r="P2973" s="3">
        <v>0</v>
      </c>
      <c r="Q2973" s="3">
        <v>14975.547351924801</v>
      </c>
      <c r="R2973" s="3">
        <v>5</v>
      </c>
      <c r="S2973" s="3">
        <v>0</v>
      </c>
      <c r="T2973" s="3">
        <v>0</v>
      </c>
      <c r="U2973" s="3">
        <v>7425.3693846367796</v>
      </c>
      <c r="V2973" s="3">
        <v>1</v>
      </c>
    </row>
    <row r="2974" spans="1:22" ht="21.75" customHeight="1" x14ac:dyDescent="0.3">
      <c r="A2974" s="3" t="s">
        <v>3000</v>
      </c>
      <c r="B2974" s="3">
        <v>39</v>
      </c>
      <c r="C2974" s="3" t="s">
        <v>31</v>
      </c>
      <c r="D2974" s="3" t="s">
        <v>24</v>
      </c>
      <c r="E2974" s="3">
        <v>46628.449491055297</v>
      </c>
      <c r="F2974" s="3">
        <v>92</v>
      </c>
      <c r="G2974" s="3">
        <v>1682.8887941641301</v>
      </c>
      <c r="H2974" s="3">
        <v>0</v>
      </c>
      <c r="I2974" s="3">
        <v>480.71521180539901</v>
      </c>
      <c r="J2974" s="3">
        <v>1</v>
      </c>
      <c r="K2974" s="3">
        <v>534.89906848381997</v>
      </c>
      <c r="L2974" s="3">
        <v>28</v>
      </c>
      <c r="M2974" s="3">
        <v>15</v>
      </c>
      <c r="N2974" s="3">
        <v>4</v>
      </c>
      <c r="O2974" s="3">
        <v>711</v>
      </c>
      <c r="P2974" s="3">
        <v>5</v>
      </c>
      <c r="Q2974" s="3">
        <v>9538.5118308506208</v>
      </c>
      <c r="R2974" s="3">
        <v>6</v>
      </c>
      <c r="S2974" s="3">
        <v>0</v>
      </c>
      <c r="T2974" s="3">
        <v>0</v>
      </c>
      <c r="U2974" s="3">
        <v>3902.9915802184601</v>
      </c>
      <c r="V2974" s="3">
        <v>1</v>
      </c>
    </row>
    <row r="2975" spans="1:22" ht="21.75" customHeight="1" x14ac:dyDescent="0.3">
      <c r="A2975" s="3" t="s">
        <v>3001</v>
      </c>
      <c r="B2975" s="3">
        <v>30</v>
      </c>
      <c r="C2975" s="3" t="s">
        <v>31</v>
      </c>
      <c r="D2975" s="3" t="s">
        <v>26</v>
      </c>
      <c r="E2975" s="3">
        <v>45898.283678079897</v>
      </c>
      <c r="F2975" s="3">
        <v>222</v>
      </c>
      <c r="G2975" s="3">
        <v>2376.0199497754302</v>
      </c>
      <c r="H2975" s="3">
        <v>5</v>
      </c>
      <c r="I2975" s="3">
        <v>1082.2441167916199</v>
      </c>
      <c r="J2975" s="3">
        <v>33</v>
      </c>
      <c r="K2975" s="3">
        <v>572.99442244062698</v>
      </c>
      <c r="L2975" s="3">
        <v>0</v>
      </c>
      <c r="M2975" s="3">
        <v>16</v>
      </c>
      <c r="N2975" s="3">
        <v>8</v>
      </c>
      <c r="O2975" s="3">
        <v>685</v>
      </c>
      <c r="P2975" s="3">
        <v>3</v>
      </c>
      <c r="Q2975" s="3">
        <v>11196.103641571</v>
      </c>
      <c r="R2975" s="3">
        <v>6</v>
      </c>
      <c r="S2975" s="3">
        <v>0</v>
      </c>
      <c r="T2975" s="3">
        <v>0</v>
      </c>
      <c r="U2975" s="3">
        <v>4391.6687615742903</v>
      </c>
      <c r="V2975" s="3">
        <v>1</v>
      </c>
    </row>
    <row r="2976" spans="1:22" ht="21.75" customHeight="1" x14ac:dyDescent="0.3">
      <c r="A2976" s="3" t="s">
        <v>3002</v>
      </c>
      <c r="B2976" s="3">
        <v>35</v>
      </c>
      <c r="C2976" s="3" t="s">
        <v>28</v>
      </c>
      <c r="D2976" s="3" t="s">
        <v>26</v>
      </c>
      <c r="E2976" s="3">
        <v>55075.193567339003</v>
      </c>
      <c r="F2976" s="3">
        <v>94</v>
      </c>
      <c r="G2976" s="3">
        <v>2000.2288293291299</v>
      </c>
      <c r="H2976" s="3">
        <v>1</v>
      </c>
      <c r="I2976" s="3">
        <v>760.16026493816003</v>
      </c>
      <c r="J2976" s="3">
        <v>41</v>
      </c>
      <c r="K2976" s="3">
        <v>564.11664546278598</v>
      </c>
      <c r="L2976" s="3">
        <v>56</v>
      </c>
      <c r="M2976" s="3">
        <v>7</v>
      </c>
      <c r="N2976" s="3">
        <v>7</v>
      </c>
      <c r="O2976" s="3">
        <v>721</v>
      </c>
      <c r="P2976" s="3">
        <v>4</v>
      </c>
      <c r="Q2976" s="3">
        <v>15051.175835662199</v>
      </c>
      <c r="R2976" s="3">
        <v>1</v>
      </c>
      <c r="S2976" s="3">
        <v>0</v>
      </c>
      <c r="T2976" s="3">
        <v>0</v>
      </c>
      <c r="U2976" s="3">
        <v>8237.9167541213301</v>
      </c>
      <c r="V2976" s="3">
        <v>0</v>
      </c>
    </row>
    <row r="2977" spans="1:22" ht="21.75" customHeight="1" x14ac:dyDescent="0.3">
      <c r="A2977" s="3" t="s">
        <v>3003</v>
      </c>
      <c r="B2977" s="3">
        <v>50</v>
      </c>
      <c r="C2977" s="3" t="s">
        <v>31</v>
      </c>
      <c r="D2977" s="3" t="s">
        <v>26</v>
      </c>
      <c r="E2977" s="3">
        <v>24264.848187751901</v>
      </c>
      <c r="F2977" s="3">
        <v>215</v>
      </c>
      <c r="G2977" s="3">
        <v>1636.7964111123299</v>
      </c>
      <c r="H2977" s="3">
        <v>9</v>
      </c>
      <c r="I2977" s="3">
        <v>1238.29798093056</v>
      </c>
      <c r="J2977" s="3">
        <v>12</v>
      </c>
      <c r="K2977" s="3">
        <v>294.546062744469</v>
      </c>
      <c r="L2977" s="3">
        <v>8</v>
      </c>
      <c r="M2977" s="3">
        <v>6</v>
      </c>
      <c r="N2977" s="3">
        <v>7</v>
      </c>
      <c r="O2977" s="3">
        <v>337</v>
      </c>
      <c r="P2977" s="3">
        <v>5</v>
      </c>
      <c r="Q2977" s="3">
        <v>6144.3366688912702</v>
      </c>
      <c r="R2977" s="3">
        <v>3</v>
      </c>
      <c r="S2977" s="3">
        <v>0</v>
      </c>
      <c r="T2977" s="3">
        <v>0</v>
      </c>
      <c r="U2977" s="3">
        <v>7153.6249074285297</v>
      </c>
      <c r="V2977" s="3">
        <v>1</v>
      </c>
    </row>
    <row r="2978" spans="1:22" ht="21.75" customHeight="1" x14ac:dyDescent="0.3">
      <c r="A2978" s="3" t="s">
        <v>3004</v>
      </c>
      <c r="B2978" s="3">
        <v>25</v>
      </c>
      <c r="C2978" s="3" t="s">
        <v>23</v>
      </c>
      <c r="D2978" s="3" t="s">
        <v>33</v>
      </c>
      <c r="E2978" s="3">
        <v>37944.404603780997</v>
      </c>
      <c r="F2978" s="3">
        <v>204</v>
      </c>
      <c r="G2978" s="3">
        <v>1627.32952113852</v>
      </c>
      <c r="H2978" s="3">
        <v>11</v>
      </c>
      <c r="I2978" s="3">
        <v>500.92168279452301</v>
      </c>
      <c r="J2978" s="3">
        <v>4</v>
      </c>
      <c r="K2978" s="3">
        <v>844.506584318911</v>
      </c>
      <c r="L2978" s="3">
        <v>79</v>
      </c>
      <c r="M2978" s="3">
        <v>3</v>
      </c>
      <c r="N2978" s="3">
        <v>7</v>
      </c>
      <c r="O2978" s="3">
        <v>832</v>
      </c>
      <c r="P2978" s="3">
        <v>2</v>
      </c>
      <c r="Q2978" s="3">
        <v>7652.3401536243</v>
      </c>
      <c r="R2978" s="3">
        <v>4</v>
      </c>
      <c r="S2978" s="3">
        <v>0</v>
      </c>
      <c r="T2978" s="3">
        <v>0</v>
      </c>
      <c r="U2978" s="3">
        <v>6963.1610520943796</v>
      </c>
      <c r="V2978" s="3">
        <v>1</v>
      </c>
    </row>
    <row r="2979" spans="1:22" ht="21.75" customHeight="1" x14ac:dyDescent="0.3">
      <c r="A2979" s="3" t="s">
        <v>3005</v>
      </c>
      <c r="B2979" s="3">
        <v>38</v>
      </c>
      <c r="C2979" s="3" t="s">
        <v>28</v>
      </c>
      <c r="D2979" s="3" t="s">
        <v>24</v>
      </c>
      <c r="E2979" s="3">
        <v>68637.136096485396</v>
      </c>
      <c r="F2979" s="3">
        <v>157</v>
      </c>
      <c r="G2979" s="3">
        <v>507.43608177981901</v>
      </c>
      <c r="H2979" s="3">
        <v>10</v>
      </c>
      <c r="I2979" s="3">
        <v>195.353636827283</v>
      </c>
      <c r="J2979" s="3">
        <v>10</v>
      </c>
      <c r="K2979" s="3">
        <v>403.85827211079999</v>
      </c>
      <c r="L2979" s="3">
        <v>14</v>
      </c>
      <c r="M2979" s="3">
        <v>6</v>
      </c>
      <c r="N2979" s="3">
        <v>7</v>
      </c>
      <c r="O2979" s="3">
        <v>460</v>
      </c>
      <c r="P2979" s="3">
        <v>1</v>
      </c>
      <c r="Q2979" s="3">
        <v>10431.011264934001</v>
      </c>
      <c r="R2979" s="3">
        <v>3</v>
      </c>
      <c r="S2979" s="3">
        <v>0</v>
      </c>
      <c r="T2979" s="3">
        <v>0</v>
      </c>
      <c r="U2979" s="3">
        <v>4681.0581171213298</v>
      </c>
      <c r="V2979" s="3">
        <v>1</v>
      </c>
    </row>
    <row r="2980" spans="1:22" ht="21.75" customHeight="1" x14ac:dyDescent="0.3">
      <c r="A2980" s="3" t="s">
        <v>3006</v>
      </c>
      <c r="B2980" s="3">
        <v>56</v>
      </c>
      <c r="C2980" s="3" t="s">
        <v>31</v>
      </c>
      <c r="D2980" s="3" t="s">
        <v>24</v>
      </c>
      <c r="E2980" s="3">
        <v>48693.803234734602</v>
      </c>
      <c r="F2980" s="3">
        <v>53</v>
      </c>
      <c r="G2980" s="3">
        <v>1366.6599615146499</v>
      </c>
      <c r="H2980" s="3">
        <v>4</v>
      </c>
      <c r="I2980" s="3">
        <v>852.06962223729602</v>
      </c>
      <c r="J2980" s="3">
        <v>28</v>
      </c>
      <c r="K2980" s="3">
        <v>311.26560867107901</v>
      </c>
      <c r="L2980" s="3">
        <v>73</v>
      </c>
      <c r="M2980" s="3">
        <v>10</v>
      </c>
      <c r="N2980" s="3">
        <v>7</v>
      </c>
      <c r="O2980" s="3">
        <v>517</v>
      </c>
      <c r="P2980" s="3">
        <v>3</v>
      </c>
      <c r="Q2980" s="3">
        <v>12325.312406801901</v>
      </c>
      <c r="R2980" s="3">
        <v>0</v>
      </c>
      <c r="S2980" s="3">
        <v>0</v>
      </c>
      <c r="T2980" s="3">
        <v>0</v>
      </c>
      <c r="U2980" s="3">
        <v>12365.2313925489</v>
      </c>
      <c r="V2980" s="3">
        <v>1</v>
      </c>
    </row>
    <row r="2981" spans="1:22" ht="21.75" customHeight="1" x14ac:dyDescent="0.3">
      <c r="A2981" s="3" t="s">
        <v>3007</v>
      </c>
      <c r="B2981" s="3">
        <v>23</v>
      </c>
      <c r="C2981" s="3" t="s">
        <v>23</v>
      </c>
      <c r="D2981" s="3" t="s">
        <v>26</v>
      </c>
      <c r="E2981" s="3">
        <v>34701.651450317702</v>
      </c>
      <c r="F2981" s="3">
        <v>117</v>
      </c>
      <c r="G2981" s="3">
        <v>1082.36515269919</v>
      </c>
      <c r="H2981" s="3">
        <v>7</v>
      </c>
      <c r="I2981" s="3">
        <v>1449.5926226322499</v>
      </c>
      <c r="J2981" s="3">
        <v>46</v>
      </c>
      <c r="K2981" s="3">
        <v>135.449963087231</v>
      </c>
      <c r="L2981" s="3">
        <v>15</v>
      </c>
      <c r="M2981" s="3">
        <v>2</v>
      </c>
      <c r="N2981" s="3">
        <v>9</v>
      </c>
      <c r="O2981" s="3">
        <v>543</v>
      </c>
      <c r="P2981" s="3">
        <v>5</v>
      </c>
      <c r="Q2981" s="3">
        <v>11882.107310055901</v>
      </c>
      <c r="R2981" s="3">
        <v>3</v>
      </c>
      <c r="S2981" s="3">
        <v>0</v>
      </c>
      <c r="T2981" s="3">
        <v>1</v>
      </c>
      <c r="U2981" s="3">
        <v>952.20533575413003</v>
      </c>
      <c r="V2981" s="3">
        <v>1</v>
      </c>
    </row>
    <row r="2982" spans="1:22" ht="21.75" customHeight="1" x14ac:dyDescent="0.3">
      <c r="A2982" s="3" t="s">
        <v>3008</v>
      </c>
      <c r="B2982" s="3">
        <v>66</v>
      </c>
      <c r="C2982" s="3" t="s">
        <v>28</v>
      </c>
      <c r="D2982" s="3" t="s">
        <v>33</v>
      </c>
      <c r="E2982" s="3">
        <v>35444.119250161202</v>
      </c>
      <c r="F2982" s="3">
        <v>209</v>
      </c>
      <c r="G2982" s="3">
        <v>1237.7326478709001</v>
      </c>
      <c r="H2982" s="3">
        <v>11</v>
      </c>
      <c r="I2982" s="3">
        <v>985.84539027670098</v>
      </c>
      <c r="J2982" s="3">
        <v>27</v>
      </c>
      <c r="K2982" s="3">
        <v>370.81524884315002</v>
      </c>
      <c r="L2982" s="3">
        <v>47</v>
      </c>
      <c r="M2982" s="3">
        <v>1</v>
      </c>
      <c r="N2982" s="3">
        <v>9</v>
      </c>
      <c r="O2982" s="3">
        <v>342</v>
      </c>
      <c r="P2982" s="3">
        <v>3</v>
      </c>
      <c r="Q2982" s="3">
        <v>11895.9157772579</v>
      </c>
      <c r="R2982" s="3">
        <v>6</v>
      </c>
      <c r="S2982" s="3">
        <v>0</v>
      </c>
      <c r="T2982" s="3">
        <v>1</v>
      </c>
      <c r="U2982" s="3">
        <v>17133.290646076799</v>
      </c>
      <c r="V2982" s="3">
        <v>1</v>
      </c>
    </row>
    <row r="2983" spans="1:22" ht="21.75" customHeight="1" x14ac:dyDescent="0.3">
      <c r="A2983" s="3" t="s">
        <v>3009</v>
      </c>
      <c r="B2983" s="3">
        <v>23</v>
      </c>
      <c r="C2983" s="3" t="s">
        <v>23</v>
      </c>
      <c r="D2983" s="3" t="s">
        <v>33</v>
      </c>
      <c r="E2983" s="3">
        <v>62975.184838352303</v>
      </c>
      <c r="F2983" s="3">
        <v>83</v>
      </c>
      <c r="G2983" s="3">
        <v>1204.3468705016901</v>
      </c>
      <c r="H2983" s="3">
        <v>3</v>
      </c>
      <c r="I2983" s="3">
        <v>1925.3809686744901</v>
      </c>
      <c r="J2983" s="3">
        <v>27</v>
      </c>
      <c r="K2983" s="3">
        <v>326.398973261327</v>
      </c>
      <c r="L2983" s="3">
        <v>35</v>
      </c>
      <c r="M2983" s="3">
        <v>0</v>
      </c>
      <c r="N2983" s="3">
        <v>6</v>
      </c>
      <c r="O2983" s="3">
        <v>417</v>
      </c>
      <c r="P2983" s="3">
        <v>3</v>
      </c>
      <c r="Q2983" s="3">
        <v>12807.9007560874</v>
      </c>
      <c r="R2983" s="3">
        <v>7</v>
      </c>
      <c r="S2983" s="3">
        <v>0</v>
      </c>
      <c r="T2983" s="3">
        <v>0</v>
      </c>
      <c r="U2983" s="3">
        <v>7953.7379990795798</v>
      </c>
      <c r="V2983" s="3">
        <v>1</v>
      </c>
    </row>
    <row r="2984" spans="1:22" ht="21.75" customHeight="1" x14ac:dyDescent="0.3">
      <c r="A2984" s="3" t="s">
        <v>3010</v>
      </c>
      <c r="B2984" s="3">
        <v>39</v>
      </c>
      <c r="C2984" s="3" t="s">
        <v>23</v>
      </c>
      <c r="D2984" s="3" t="s">
        <v>33</v>
      </c>
      <c r="E2984" s="3">
        <v>40679.505224057903</v>
      </c>
      <c r="F2984" s="3">
        <v>105</v>
      </c>
      <c r="G2984" s="3">
        <v>1629.9193614045801</v>
      </c>
      <c r="H2984" s="3">
        <v>4</v>
      </c>
      <c r="I2984" s="3">
        <v>916.22069233218099</v>
      </c>
      <c r="J2984" s="3">
        <v>4</v>
      </c>
      <c r="K2984" s="3">
        <v>405.86044207485401</v>
      </c>
      <c r="L2984" s="3">
        <v>52</v>
      </c>
      <c r="M2984" s="3">
        <v>5</v>
      </c>
      <c r="N2984" s="3">
        <v>1</v>
      </c>
      <c r="O2984" s="3">
        <v>623</v>
      </c>
      <c r="P2984" s="3">
        <v>0</v>
      </c>
      <c r="Q2984" s="3">
        <v>10595.409218556601</v>
      </c>
      <c r="R2984" s="3">
        <v>3</v>
      </c>
      <c r="S2984" s="3">
        <v>0</v>
      </c>
      <c r="T2984" s="3">
        <v>0</v>
      </c>
      <c r="U2984" s="3">
        <v>4969.6717164612601</v>
      </c>
      <c r="V2984" s="3">
        <v>0</v>
      </c>
    </row>
    <row r="2985" spans="1:22" ht="21.75" customHeight="1" x14ac:dyDescent="0.3">
      <c r="A2985" s="3" t="s">
        <v>3011</v>
      </c>
      <c r="B2985" s="3">
        <v>29</v>
      </c>
      <c r="C2985" s="3" t="s">
        <v>23</v>
      </c>
      <c r="D2985" s="3" t="s">
        <v>26</v>
      </c>
      <c r="E2985" s="3">
        <v>59196.260823558499</v>
      </c>
      <c r="F2985" s="3">
        <v>229</v>
      </c>
      <c r="G2985" s="3">
        <v>2010.3628665563599</v>
      </c>
      <c r="H2985" s="3">
        <v>8</v>
      </c>
      <c r="I2985" s="3">
        <v>882.44327395083201</v>
      </c>
      <c r="J2985" s="3">
        <v>19</v>
      </c>
      <c r="K2985" s="3">
        <v>579.60409546383903</v>
      </c>
      <c r="L2985" s="3">
        <v>78</v>
      </c>
      <c r="M2985" s="3">
        <v>13</v>
      </c>
      <c r="N2985" s="3">
        <v>1</v>
      </c>
      <c r="O2985" s="3">
        <v>497</v>
      </c>
      <c r="P2985" s="3">
        <v>5</v>
      </c>
      <c r="Q2985" s="3">
        <v>7904.1891634559197</v>
      </c>
      <c r="R2985" s="3">
        <v>1</v>
      </c>
      <c r="S2985" s="3">
        <v>0</v>
      </c>
      <c r="T2985" s="3">
        <v>0</v>
      </c>
      <c r="U2985" s="3">
        <v>986.84722743870805</v>
      </c>
      <c r="V2985" s="3">
        <v>1</v>
      </c>
    </row>
    <row r="2986" spans="1:22" ht="21.75" customHeight="1" x14ac:dyDescent="0.3">
      <c r="A2986" s="3" t="s">
        <v>3012</v>
      </c>
      <c r="B2986" s="3">
        <v>43</v>
      </c>
      <c r="C2986" s="3" t="s">
        <v>31</v>
      </c>
      <c r="D2986" s="3" t="s">
        <v>33</v>
      </c>
      <c r="E2986" s="3">
        <v>38716.982223953397</v>
      </c>
      <c r="F2986" s="3">
        <v>199</v>
      </c>
      <c r="G2986" s="3">
        <v>1389.98008771897</v>
      </c>
      <c r="H2986" s="3">
        <v>1</v>
      </c>
      <c r="I2986" s="3">
        <v>45.623065129728801</v>
      </c>
      <c r="J2986" s="3">
        <v>36</v>
      </c>
      <c r="K2986" s="3">
        <v>797.39963345617798</v>
      </c>
      <c r="L2986" s="3">
        <v>2</v>
      </c>
      <c r="M2986" s="3">
        <v>3</v>
      </c>
      <c r="N2986" s="3">
        <v>4</v>
      </c>
      <c r="O2986" s="3">
        <v>781</v>
      </c>
      <c r="P2986" s="3">
        <v>5</v>
      </c>
      <c r="Q2986" s="3">
        <v>12216.441652309901</v>
      </c>
      <c r="R2986" s="3">
        <v>6</v>
      </c>
      <c r="S2986" s="3">
        <v>0</v>
      </c>
      <c r="T2986" s="3">
        <v>0</v>
      </c>
      <c r="U2986" s="3">
        <v>2686.6251918616299</v>
      </c>
      <c r="V2986" s="3">
        <v>1</v>
      </c>
    </row>
    <row r="2987" spans="1:22" ht="21.75" customHeight="1" x14ac:dyDescent="0.3">
      <c r="A2987" s="3" t="s">
        <v>3013</v>
      </c>
      <c r="B2987" s="3">
        <v>54</v>
      </c>
      <c r="C2987" s="3" t="s">
        <v>28</v>
      </c>
      <c r="D2987" s="3" t="s">
        <v>33</v>
      </c>
      <c r="E2987" s="3">
        <v>29660.6319320002</v>
      </c>
      <c r="F2987" s="3">
        <v>82</v>
      </c>
      <c r="G2987" s="3">
        <v>2263.90482065897</v>
      </c>
      <c r="H2987" s="3">
        <v>11</v>
      </c>
      <c r="I2987" s="3">
        <v>949.78160420598499</v>
      </c>
      <c r="J2987" s="3">
        <v>38</v>
      </c>
      <c r="K2987" s="3">
        <v>703.26947434094404</v>
      </c>
      <c r="L2987" s="3">
        <v>18</v>
      </c>
      <c r="M2987" s="3">
        <v>15</v>
      </c>
      <c r="N2987" s="3">
        <v>5</v>
      </c>
      <c r="O2987" s="3">
        <v>550</v>
      </c>
      <c r="P2987" s="3">
        <v>1</v>
      </c>
      <c r="Q2987" s="3">
        <v>15832.6649373123</v>
      </c>
      <c r="R2987" s="3">
        <v>6</v>
      </c>
      <c r="S2987" s="3">
        <v>0</v>
      </c>
      <c r="T2987" s="3">
        <v>0</v>
      </c>
      <c r="U2987" s="3">
        <v>8833.8077041216802</v>
      </c>
      <c r="V2987" s="3">
        <v>1</v>
      </c>
    </row>
    <row r="2988" spans="1:22" ht="21.75" customHeight="1" x14ac:dyDescent="0.3">
      <c r="A2988" s="3" t="s">
        <v>3014</v>
      </c>
      <c r="B2988" s="3">
        <v>45</v>
      </c>
      <c r="C2988" s="3" t="s">
        <v>28</v>
      </c>
      <c r="D2988" s="3" t="s">
        <v>33</v>
      </c>
      <c r="E2988" s="3">
        <v>54400.063252954198</v>
      </c>
      <c r="F2988" s="3">
        <v>153</v>
      </c>
      <c r="G2988" s="3">
        <v>1167.64092778758</v>
      </c>
      <c r="H2988" s="3">
        <v>11</v>
      </c>
      <c r="I2988" s="3">
        <v>859.033716006752</v>
      </c>
      <c r="J2988" s="3">
        <v>9</v>
      </c>
      <c r="K2988" s="3">
        <v>0</v>
      </c>
      <c r="L2988" s="3">
        <v>40</v>
      </c>
      <c r="M2988" s="3">
        <v>9</v>
      </c>
      <c r="N2988" s="3">
        <v>8</v>
      </c>
      <c r="O2988" s="3">
        <v>767</v>
      </c>
      <c r="P2988" s="3">
        <v>1</v>
      </c>
      <c r="Q2988" s="3">
        <v>17163.412596477501</v>
      </c>
      <c r="R2988" s="3">
        <v>0</v>
      </c>
      <c r="S2988" s="3">
        <v>0</v>
      </c>
      <c r="T2988" s="3">
        <v>0</v>
      </c>
      <c r="U2988" s="3">
        <v>5986.9651420344198</v>
      </c>
      <c r="V2988" s="3">
        <v>0</v>
      </c>
    </row>
    <row r="2989" spans="1:22" ht="21.75" customHeight="1" x14ac:dyDescent="0.3">
      <c r="A2989" s="3" t="s">
        <v>3015</v>
      </c>
      <c r="B2989" s="3">
        <v>56</v>
      </c>
      <c r="C2989" s="3" t="s">
        <v>31</v>
      </c>
      <c r="D2989" s="3" t="s">
        <v>24</v>
      </c>
      <c r="E2989" s="3">
        <v>48247.1418935576</v>
      </c>
      <c r="F2989" s="3">
        <v>105</v>
      </c>
      <c r="G2989" s="3">
        <v>1569.3572803705599</v>
      </c>
      <c r="H2989" s="3">
        <v>1</v>
      </c>
      <c r="I2989" s="3">
        <v>657.40258062841201</v>
      </c>
      <c r="J2989" s="3">
        <v>31</v>
      </c>
      <c r="K2989" s="3">
        <v>752.05656409413302</v>
      </c>
      <c r="L2989" s="3">
        <v>36</v>
      </c>
      <c r="M2989" s="3">
        <v>4</v>
      </c>
      <c r="N2989" s="3">
        <v>0</v>
      </c>
      <c r="O2989" s="3">
        <v>424</v>
      </c>
      <c r="P2989" s="3">
        <v>1</v>
      </c>
      <c r="Q2989" s="3">
        <v>56.601297398252399</v>
      </c>
      <c r="R2989" s="3">
        <v>5</v>
      </c>
      <c r="S2989" s="3">
        <v>0</v>
      </c>
      <c r="T2989" s="3">
        <v>0</v>
      </c>
      <c r="U2989" s="3">
        <v>1917.06618341226</v>
      </c>
      <c r="V2989" s="3">
        <v>1</v>
      </c>
    </row>
    <row r="2990" spans="1:22" ht="21.75" customHeight="1" x14ac:dyDescent="0.3">
      <c r="A2990" s="3" t="s">
        <v>3016</v>
      </c>
      <c r="B2990" s="3">
        <v>57</v>
      </c>
      <c r="C2990" s="3" t="s">
        <v>28</v>
      </c>
      <c r="D2990" s="3" t="s">
        <v>26</v>
      </c>
      <c r="E2990" s="3">
        <v>62332.238091475498</v>
      </c>
      <c r="F2990" s="3">
        <v>11</v>
      </c>
      <c r="G2990" s="3">
        <v>3518.6964941308402</v>
      </c>
      <c r="H2990" s="3">
        <v>5</v>
      </c>
      <c r="I2990" s="3">
        <v>752.12739652932498</v>
      </c>
      <c r="J2990" s="3">
        <v>28</v>
      </c>
      <c r="K2990" s="3">
        <v>630.29453888634896</v>
      </c>
      <c r="L2990" s="3">
        <v>58</v>
      </c>
      <c r="M2990" s="3">
        <v>10</v>
      </c>
      <c r="N2990" s="3">
        <v>6</v>
      </c>
      <c r="O2990" s="3">
        <v>848</v>
      </c>
      <c r="P2990" s="3">
        <v>1</v>
      </c>
      <c r="Q2990" s="3">
        <v>6050.88034394444</v>
      </c>
      <c r="R2990" s="3">
        <v>2</v>
      </c>
      <c r="S2990" s="3">
        <v>0</v>
      </c>
      <c r="T2990" s="3">
        <v>0</v>
      </c>
      <c r="U2990" s="3">
        <v>2167.1639611465598</v>
      </c>
      <c r="V2990" s="3">
        <v>0</v>
      </c>
    </row>
    <row r="2991" spans="1:22" ht="21.75" customHeight="1" x14ac:dyDescent="0.3">
      <c r="A2991" s="3" t="s">
        <v>3017</v>
      </c>
      <c r="B2991" s="3">
        <v>40</v>
      </c>
      <c r="C2991" s="3" t="s">
        <v>23</v>
      </c>
      <c r="D2991" s="3" t="s">
        <v>24</v>
      </c>
      <c r="E2991" s="3">
        <v>65914.237778565206</v>
      </c>
      <c r="F2991" s="3">
        <v>35</v>
      </c>
      <c r="G2991" s="3">
        <v>538.88644893875505</v>
      </c>
      <c r="H2991" s="3">
        <v>5</v>
      </c>
      <c r="I2991" s="3">
        <v>776.16479898023704</v>
      </c>
      <c r="J2991" s="3">
        <v>1</v>
      </c>
      <c r="K2991" s="3">
        <v>950.34391530228095</v>
      </c>
      <c r="L2991" s="3">
        <v>66</v>
      </c>
      <c r="M2991" s="3">
        <v>0</v>
      </c>
      <c r="N2991" s="3">
        <v>6</v>
      </c>
      <c r="O2991" s="3">
        <v>890</v>
      </c>
      <c r="P2991" s="3">
        <v>4</v>
      </c>
      <c r="Q2991" s="3">
        <v>17662.194507329601</v>
      </c>
      <c r="R2991" s="3">
        <v>7</v>
      </c>
      <c r="S2991" s="3">
        <v>0</v>
      </c>
      <c r="T2991" s="3">
        <v>0</v>
      </c>
      <c r="U2991" s="3">
        <v>5008.3053511334701</v>
      </c>
      <c r="V2991" s="3">
        <v>1</v>
      </c>
    </row>
    <row r="2992" spans="1:22" ht="21.75" customHeight="1" x14ac:dyDescent="0.3">
      <c r="A2992" s="3" t="s">
        <v>3018</v>
      </c>
      <c r="B2992" s="3">
        <v>59</v>
      </c>
      <c r="C2992" s="3" t="s">
        <v>28</v>
      </c>
      <c r="D2992" s="3" t="s">
        <v>24</v>
      </c>
      <c r="E2992" s="3">
        <v>43556.596002438797</v>
      </c>
      <c r="F2992" s="3">
        <v>37</v>
      </c>
      <c r="G2992" s="3">
        <v>1162.88686393646</v>
      </c>
      <c r="H2992" s="3">
        <v>2</v>
      </c>
      <c r="I2992" s="3">
        <v>737.024796473778</v>
      </c>
      <c r="J2992" s="3">
        <v>0</v>
      </c>
      <c r="K2992" s="3">
        <v>340.55827403201198</v>
      </c>
      <c r="L2992" s="3">
        <v>7</v>
      </c>
      <c r="M2992" s="3">
        <v>16</v>
      </c>
      <c r="N2992" s="3">
        <v>7</v>
      </c>
      <c r="O2992" s="3">
        <v>802</v>
      </c>
      <c r="P2992" s="3">
        <v>3</v>
      </c>
      <c r="Q2992" s="3">
        <v>10322.5371926476</v>
      </c>
      <c r="R2992" s="3">
        <v>7</v>
      </c>
      <c r="S2992" s="3">
        <v>0</v>
      </c>
      <c r="T2992" s="3">
        <v>0</v>
      </c>
      <c r="U2992" s="3">
        <v>5914.7488697591698</v>
      </c>
      <c r="V2992" s="3">
        <v>1</v>
      </c>
    </row>
    <row r="2993" spans="1:22" ht="21.75" customHeight="1" x14ac:dyDescent="0.3">
      <c r="A2993" s="3" t="s">
        <v>3019</v>
      </c>
      <c r="B2993" s="3">
        <v>58</v>
      </c>
      <c r="C2993" s="3" t="s">
        <v>31</v>
      </c>
      <c r="D2993" s="3" t="s">
        <v>26</v>
      </c>
      <c r="E2993" s="3">
        <v>56280.808892320099</v>
      </c>
      <c r="F2993" s="3">
        <v>234</v>
      </c>
      <c r="G2993" s="3">
        <v>48.487610895533898</v>
      </c>
      <c r="H2993" s="3">
        <v>11</v>
      </c>
      <c r="I2993" s="3">
        <v>1531.40023709409</v>
      </c>
      <c r="J2993" s="3">
        <v>19</v>
      </c>
      <c r="K2993" s="3">
        <v>248.09078598474301</v>
      </c>
      <c r="L2993" s="3">
        <v>13</v>
      </c>
      <c r="M2993" s="3">
        <v>13</v>
      </c>
      <c r="N2993" s="3">
        <v>0</v>
      </c>
      <c r="O2993" s="3">
        <v>403</v>
      </c>
      <c r="P2993" s="3">
        <v>3</v>
      </c>
      <c r="Q2993" s="3">
        <v>989.70365455189301</v>
      </c>
      <c r="R2993" s="3">
        <v>3</v>
      </c>
      <c r="S2993" s="3">
        <v>1</v>
      </c>
      <c r="T2993" s="3">
        <v>0</v>
      </c>
      <c r="U2993" s="3">
        <v>11321.305763493599</v>
      </c>
      <c r="V2993" s="3">
        <v>1</v>
      </c>
    </row>
    <row r="2994" spans="1:22" ht="21.75" customHeight="1" x14ac:dyDescent="0.3">
      <c r="A2994" s="3" t="s">
        <v>3020</v>
      </c>
      <c r="B2994" s="3">
        <v>40</v>
      </c>
      <c r="C2994" s="3" t="s">
        <v>23</v>
      </c>
      <c r="D2994" s="3" t="s">
        <v>24</v>
      </c>
      <c r="E2994" s="3">
        <v>43001.423861731302</v>
      </c>
      <c r="F2994" s="3">
        <v>52</v>
      </c>
      <c r="G2994" s="3">
        <v>1682.7578184863</v>
      </c>
      <c r="H2994" s="3">
        <v>8</v>
      </c>
      <c r="I2994" s="3">
        <v>670.19829026824698</v>
      </c>
      <c r="J2994" s="3">
        <v>0</v>
      </c>
      <c r="K2994" s="3">
        <v>716.22793281774204</v>
      </c>
      <c r="L2994" s="3">
        <v>60</v>
      </c>
      <c r="M2994" s="3">
        <v>6</v>
      </c>
      <c r="N2994" s="3">
        <v>9</v>
      </c>
      <c r="O2994" s="3">
        <v>533</v>
      </c>
      <c r="P2994" s="3">
        <v>3</v>
      </c>
      <c r="Q2994" s="3">
        <v>19330.134831881998</v>
      </c>
      <c r="R2994" s="3">
        <v>6</v>
      </c>
      <c r="S2994" s="3">
        <v>0</v>
      </c>
      <c r="T2994" s="3">
        <v>0</v>
      </c>
      <c r="U2994" s="3">
        <v>5474.3279116777103</v>
      </c>
      <c r="V2994" s="3">
        <v>1</v>
      </c>
    </row>
    <row r="2995" spans="1:22" ht="21.75" customHeight="1" x14ac:dyDescent="0.3">
      <c r="A2995" s="3" t="s">
        <v>3021</v>
      </c>
      <c r="B2995" s="3">
        <v>29</v>
      </c>
      <c r="C2995" s="3" t="s">
        <v>31</v>
      </c>
      <c r="D2995" s="3" t="s">
        <v>33</v>
      </c>
      <c r="E2995" s="3">
        <v>61405.645353284999</v>
      </c>
      <c r="F2995" s="3">
        <v>26</v>
      </c>
      <c r="G2995" s="3">
        <v>1513.2298880092401</v>
      </c>
      <c r="H2995" s="3">
        <v>0</v>
      </c>
      <c r="I2995" s="3">
        <v>859.25980334885003</v>
      </c>
      <c r="J2995" s="3">
        <v>3</v>
      </c>
      <c r="K2995" s="3">
        <v>688.43625656806603</v>
      </c>
      <c r="L2995" s="3">
        <v>34</v>
      </c>
      <c r="M2995" s="3">
        <v>13</v>
      </c>
      <c r="N2995" s="3">
        <v>3</v>
      </c>
      <c r="O2995" s="3">
        <v>372</v>
      </c>
      <c r="P2995" s="3">
        <v>2</v>
      </c>
      <c r="Q2995" s="3">
        <v>18035.824568671102</v>
      </c>
      <c r="R2995" s="3">
        <v>6</v>
      </c>
      <c r="S2995" s="3">
        <v>1</v>
      </c>
      <c r="T2995" s="3">
        <v>0</v>
      </c>
      <c r="U2995" s="3">
        <v>19318.6106520063</v>
      </c>
      <c r="V2995" s="3">
        <v>1</v>
      </c>
    </row>
    <row r="2996" spans="1:22" ht="21.75" customHeight="1" x14ac:dyDescent="0.3">
      <c r="A2996" s="3" t="s">
        <v>3022</v>
      </c>
      <c r="B2996" s="3">
        <v>57</v>
      </c>
      <c r="C2996" s="3" t="s">
        <v>23</v>
      </c>
      <c r="D2996" s="3" t="s">
        <v>33</v>
      </c>
      <c r="E2996" s="3">
        <v>54201.478299931601</v>
      </c>
      <c r="F2996" s="3">
        <v>218</v>
      </c>
      <c r="G2996" s="3">
        <v>1600.575634753</v>
      </c>
      <c r="H2996" s="3">
        <v>11</v>
      </c>
      <c r="I2996" s="3">
        <v>658.63462081482805</v>
      </c>
      <c r="J2996" s="3">
        <v>14</v>
      </c>
      <c r="K2996" s="3">
        <v>330.79065849012301</v>
      </c>
      <c r="L2996" s="3">
        <v>15</v>
      </c>
      <c r="M2996" s="3">
        <v>0</v>
      </c>
      <c r="N2996" s="3">
        <v>9</v>
      </c>
      <c r="O2996" s="3">
        <v>333</v>
      </c>
      <c r="P2996" s="3">
        <v>1</v>
      </c>
      <c r="Q2996" s="3">
        <v>4902.9074730379898</v>
      </c>
      <c r="R2996" s="3">
        <v>0</v>
      </c>
      <c r="S2996" s="3">
        <v>0</v>
      </c>
      <c r="T2996" s="3">
        <v>0</v>
      </c>
      <c r="U2996" s="3">
        <v>8914.9103482378905</v>
      </c>
      <c r="V2996" s="3">
        <v>1</v>
      </c>
    </row>
    <row r="2997" spans="1:22" ht="21.75" customHeight="1" x14ac:dyDescent="0.3">
      <c r="A2997" s="3" t="s">
        <v>3023</v>
      </c>
      <c r="B2997" s="3">
        <v>65</v>
      </c>
      <c r="C2997" s="3" t="s">
        <v>23</v>
      </c>
      <c r="D2997" s="3" t="s">
        <v>33</v>
      </c>
      <c r="E2997" s="3">
        <v>38770.942687470102</v>
      </c>
      <c r="F2997" s="3">
        <v>154</v>
      </c>
      <c r="G2997" s="3">
        <v>770.75564232072895</v>
      </c>
      <c r="H2997" s="3">
        <v>2</v>
      </c>
      <c r="I2997" s="3">
        <v>1074.20091532536</v>
      </c>
      <c r="J2997" s="3">
        <v>46</v>
      </c>
      <c r="K2997" s="3">
        <v>436.48651715577103</v>
      </c>
      <c r="L2997" s="3">
        <v>70</v>
      </c>
      <c r="M2997" s="3">
        <v>5</v>
      </c>
      <c r="N2997" s="3">
        <v>4</v>
      </c>
      <c r="O2997" s="3">
        <v>662</v>
      </c>
      <c r="P2997" s="3">
        <v>4</v>
      </c>
      <c r="Q2997" s="3">
        <v>4965.4820602703603</v>
      </c>
      <c r="R2997" s="3">
        <v>0</v>
      </c>
      <c r="S2997" s="3">
        <v>0</v>
      </c>
      <c r="T2997" s="3">
        <v>0</v>
      </c>
      <c r="U2997" s="3">
        <v>11005.173164439901</v>
      </c>
      <c r="V2997" s="3">
        <v>0</v>
      </c>
    </row>
    <row r="2998" spans="1:22" ht="21.75" customHeight="1" x14ac:dyDescent="0.3">
      <c r="A2998" s="3" t="s">
        <v>3024</v>
      </c>
      <c r="B2998" s="3">
        <v>23</v>
      </c>
      <c r="C2998" s="3" t="s">
        <v>28</v>
      </c>
      <c r="D2998" s="3" t="s">
        <v>33</v>
      </c>
      <c r="E2998" s="3">
        <v>37263.597961666797</v>
      </c>
      <c r="F2998" s="3">
        <v>149</v>
      </c>
      <c r="G2998" s="3">
        <v>890.637402007981</v>
      </c>
      <c r="H2998" s="3">
        <v>7</v>
      </c>
      <c r="I2998" s="3">
        <v>861.86729499027194</v>
      </c>
      <c r="J2998" s="3">
        <v>29</v>
      </c>
      <c r="K2998" s="3">
        <v>619.68640807254906</v>
      </c>
      <c r="L2998" s="3">
        <v>34</v>
      </c>
      <c r="M2998" s="3">
        <v>6</v>
      </c>
      <c r="N2998" s="3">
        <v>1</v>
      </c>
      <c r="O2998" s="3">
        <v>461</v>
      </c>
      <c r="P2998" s="3">
        <v>4</v>
      </c>
      <c r="Q2998" s="3">
        <v>29893.212335972199</v>
      </c>
      <c r="R2998" s="3">
        <v>2</v>
      </c>
      <c r="S2998" s="3">
        <v>0</v>
      </c>
      <c r="T2998" s="3">
        <v>0</v>
      </c>
      <c r="U2998" s="3">
        <v>13225.2690821212</v>
      </c>
      <c r="V2998" s="3">
        <v>1</v>
      </c>
    </row>
    <row r="2999" spans="1:22" ht="21.75" customHeight="1" x14ac:dyDescent="0.3">
      <c r="A2999" s="3" t="s">
        <v>3025</v>
      </c>
      <c r="B2999" s="3">
        <v>64</v>
      </c>
      <c r="C2999" s="3" t="s">
        <v>23</v>
      </c>
      <c r="D2999" s="3" t="s">
        <v>26</v>
      </c>
      <c r="E2999" s="3">
        <v>54836.022651869003</v>
      </c>
      <c r="F2999" s="3">
        <v>41</v>
      </c>
      <c r="G2999" s="3">
        <v>1543.2459927260099</v>
      </c>
      <c r="H2999" s="3">
        <v>7</v>
      </c>
      <c r="I2999" s="3">
        <v>702.03129939033204</v>
      </c>
      <c r="J2999" s="3">
        <v>5</v>
      </c>
      <c r="K2999" s="3">
        <v>587.18337463207297</v>
      </c>
      <c r="L2999" s="3">
        <v>7</v>
      </c>
      <c r="M2999" s="3">
        <v>10</v>
      </c>
      <c r="N2999" s="3">
        <v>1</v>
      </c>
      <c r="O2999" s="3">
        <v>559</v>
      </c>
      <c r="P2999" s="3">
        <v>5</v>
      </c>
      <c r="Q2999" s="3">
        <v>6497.6959735933497</v>
      </c>
      <c r="R2999" s="3">
        <v>7</v>
      </c>
      <c r="S2999" s="3">
        <v>1</v>
      </c>
      <c r="T2999" s="3">
        <v>0</v>
      </c>
      <c r="U2999" s="3">
        <v>1674.0537791991301</v>
      </c>
      <c r="V2999" s="3">
        <v>1</v>
      </c>
    </row>
    <row r="3000" spans="1:22" ht="21.75" customHeight="1" x14ac:dyDescent="0.3">
      <c r="A3000" s="3" t="s">
        <v>3026</v>
      </c>
      <c r="B3000" s="3">
        <v>39</v>
      </c>
      <c r="C3000" s="3" t="s">
        <v>31</v>
      </c>
      <c r="D3000" s="3" t="s">
        <v>24</v>
      </c>
      <c r="E3000" s="3">
        <v>70919.438947746501</v>
      </c>
      <c r="F3000" s="3">
        <v>191</v>
      </c>
      <c r="G3000" s="3">
        <v>377.75453320085001</v>
      </c>
      <c r="H3000" s="3">
        <v>3</v>
      </c>
      <c r="I3000" s="3">
        <v>125.91121893248599</v>
      </c>
      <c r="J3000" s="3">
        <v>37</v>
      </c>
      <c r="K3000" s="3">
        <v>490.94143958430698</v>
      </c>
      <c r="L3000" s="3">
        <v>59</v>
      </c>
      <c r="M3000" s="3">
        <v>9</v>
      </c>
      <c r="N3000" s="3">
        <v>3</v>
      </c>
      <c r="O3000" s="3">
        <v>775</v>
      </c>
      <c r="P3000" s="3">
        <v>5</v>
      </c>
      <c r="Q3000" s="3">
        <v>19300.516193429001</v>
      </c>
      <c r="R3000" s="3">
        <v>1</v>
      </c>
      <c r="S3000" s="3">
        <v>0</v>
      </c>
      <c r="T3000" s="3">
        <v>0</v>
      </c>
      <c r="U3000" s="3">
        <v>5256.66520530854</v>
      </c>
      <c r="V3000" s="3">
        <v>0</v>
      </c>
    </row>
    <row r="3001" spans="1:22" ht="21.75" customHeight="1" x14ac:dyDescent="0.3">
      <c r="A3001" s="3" t="s">
        <v>3027</v>
      </c>
      <c r="B3001" s="3">
        <v>36</v>
      </c>
      <c r="C3001" s="3" t="s">
        <v>28</v>
      </c>
      <c r="D3001" s="3" t="s">
        <v>24</v>
      </c>
      <c r="E3001" s="3">
        <v>66223.331801708497</v>
      </c>
      <c r="F3001" s="3">
        <v>27</v>
      </c>
      <c r="G3001" s="3">
        <v>2205.2068701471599</v>
      </c>
      <c r="H3001" s="3">
        <v>7</v>
      </c>
      <c r="I3001" s="3">
        <v>885.15787885106295</v>
      </c>
      <c r="J3001" s="3">
        <v>0</v>
      </c>
      <c r="K3001" s="3">
        <v>523.08793049006601</v>
      </c>
      <c r="L3001" s="3">
        <v>11</v>
      </c>
      <c r="M3001" s="3">
        <v>2</v>
      </c>
      <c r="N3001" s="3">
        <v>2</v>
      </c>
      <c r="O3001" s="3">
        <v>636</v>
      </c>
      <c r="P3001" s="3">
        <v>2</v>
      </c>
      <c r="Q3001" s="3">
        <v>21266.869945604001</v>
      </c>
      <c r="R3001" s="3">
        <v>0</v>
      </c>
      <c r="S3001" s="3">
        <v>0</v>
      </c>
      <c r="T3001" s="3">
        <v>0</v>
      </c>
      <c r="U3001" s="3">
        <v>6785.7171678250998</v>
      </c>
      <c r="V3001" s="3">
        <v>0</v>
      </c>
    </row>
    <row r="3002" spans="1:22" ht="21.75" customHeight="1" x14ac:dyDescent="0.3">
      <c r="A3002" s="3" t="s">
        <v>3028</v>
      </c>
      <c r="B3002" s="3">
        <v>26</v>
      </c>
      <c r="C3002" s="3" t="s">
        <v>31</v>
      </c>
      <c r="D3002" s="3" t="s">
        <v>33</v>
      </c>
      <c r="E3002" s="3">
        <v>33025.830728361703</v>
      </c>
      <c r="F3002" s="3">
        <v>225</v>
      </c>
      <c r="G3002" s="3">
        <v>387.29215654848798</v>
      </c>
      <c r="H3002" s="3">
        <v>10</v>
      </c>
      <c r="I3002" s="3">
        <v>691.64830424708703</v>
      </c>
      <c r="J3002" s="3">
        <v>6</v>
      </c>
      <c r="K3002" s="3">
        <v>295.42098732340799</v>
      </c>
      <c r="L3002" s="3">
        <v>48</v>
      </c>
      <c r="M3002" s="3">
        <v>18</v>
      </c>
      <c r="N3002" s="3">
        <v>6</v>
      </c>
      <c r="O3002" s="3">
        <v>788</v>
      </c>
      <c r="P3002" s="3">
        <v>2</v>
      </c>
      <c r="Q3002" s="3">
        <v>3287.5762250635098</v>
      </c>
      <c r="R3002" s="3">
        <v>2</v>
      </c>
      <c r="S3002" s="3">
        <v>0</v>
      </c>
      <c r="T3002" s="3">
        <v>0</v>
      </c>
      <c r="U3002" s="3">
        <v>13143.0891527041</v>
      </c>
      <c r="V3002" s="3">
        <v>0</v>
      </c>
    </row>
    <row r="3003" spans="1:22" ht="21.75" customHeight="1" x14ac:dyDescent="0.3">
      <c r="A3003" s="3" t="s">
        <v>3029</v>
      </c>
      <c r="B3003" s="3">
        <v>23</v>
      </c>
      <c r="C3003" s="3" t="s">
        <v>23</v>
      </c>
      <c r="D3003" s="3" t="s">
        <v>33</v>
      </c>
      <c r="E3003" s="3">
        <v>34918.820671594003</v>
      </c>
      <c r="F3003" s="3">
        <v>232</v>
      </c>
      <c r="G3003" s="3">
        <v>1379.2356137048801</v>
      </c>
      <c r="H3003" s="3">
        <v>9</v>
      </c>
      <c r="I3003" s="3">
        <v>778.74077008951497</v>
      </c>
      <c r="J3003" s="3">
        <v>4</v>
      </c>
      <c r="K3003" s="3">
        <v>449.55092390283698</v>
      </c>
      <c r="L3003" s="3">
        <v>79</v>
      </c>
      <c r="M3003" s="3">
        <v>1</v>
      </c>
      <c r="N3003" s="3">
        <v>6</v>
      </c>
      <c r="O3003" s="3">
        <v>496</v>
      </c>
      <c r="P3003" s="3">
        <v>5</v>
      </c>
      <c r="Q3003" s="3">
        <v>6531.7282922336099</v>
      </c>
      <c r="R3003" s="3">
        <v>7</v>
      </c>
      <c r="S3003" s="3">
        <v>0</v>
      </c>
      <c r="T3003" s="3">
        <v>0</v>
      </c>
      <c r="U3003" s="3">
        <v>7788.7615888835198</v>
      </c>
      <c r="V3003" s="3">
        <v>1</v>
      </c>
    </row>
    <row r="3004" spans="1:22" ht="21.75" customHeight="1" x14ac:dyDescent="0.3">
      <c r="A3004" s="3" t="s">
        <v>3030</v>
      </c>
      <c r="B3004" s="3">
        <v>48</v>
      </c>
      <c r="C3004" s="3" t="s">
        <v>31</v>
      </c>
      <c r="D3004" s="3" t="s">
        <v>24</v>
      </c>
      <c r="E3004" s="3">
        <v>37571.401191804398</v>
      </c>
      <c r="F3004" s="3">
        <v>155</v>
      </c>
      <c r="G3004" s="3">
        <v>1151.3664751957699</v>
      </c>
      <c r="H3004" s="3">
        <v>7</v>
      </c>
      <c r="I3004" s="3">
        <v>386.13971846413301</v>
      </c>
      <c r="J3004" s="3">
        <v>48</v>
      </c>
      <c r="K3004" s="3">
        <v>153.69303292379399</v>
      </c>
      <c r="L3004" s="3">
        <v>67</v>
      </c>
      <c r="M3004" s="3">
        <v>11</v>
      </c>
      <c r="N3004" s="3">
        <v>1</v>
      </c>
      <c r="O3004" s="3">
        <v>529</v>
      </c>
      <c r="P3004" s="3">
        <v>5</v>
      </c>
      <c r="Q3004" s="3">
        <v>18189.025423071598</v>
      </c>
      <c r="R3004" s="3">
        <v>4</v>
      </c>
      <c r="S3004" s="3">
        <v>0</v>
      </c>
      <c r="T3004" s="3">
        <v>0</v>
      </c>
      <c r="U3004" s="3">
        <v>8422.2004362459993</v>
      </c>
      <c r="V3004" s="3">
        <v>1</v>
      </c>
    </row>
    <row r="3005" spans="1:22" ht="21.75" customHeight="1" x14ac:dyDescent="0.3">
      <c r="A3005" s="3" t="s">
        <v>3031</v>
      </c>
      <c r="B3005" s="3">
        <v>33</v>
      </c>
      <c r="C3005" s="3" t="s">
        <v>31</v>
      </c>
      <c r="D3005" s="3" t="s">
        <v>26</v>
      </c>
      <c r="E3005" s="3">
        <v>39261.8672674763</v>
      </c>
      <c r="F3005" s="3">
        <v>157</v>
      </c>
      <c r="G3005" s="3">
        <v>1099.9615325964601</v>
      </c>
      <c r="H3005" s="3">
        <v>0</v>
      </c>
      <c r="I3005" s="3">
        <v>1301.6487604520701</v>
      </c>
      <c r="J3005" s="3">
        <v>6</v>
      </c>
      <c r="K3005" s="3">
        <v>498.63587590340899</v>
      </c>
      <c r="L3005" s="3">
        <v>34</v>
      </c>
      <c r="M3005" s="3">
        <v>11</v>
      </c>
      <c r="N3005" s="3">
        <v>4</v>
      </c>
      <c r="O3005" s="3">
        <v>399</v>
      </c>
      <c r="P3005" s="3">
        <v>3</v>
      </c>
      <c r="Q3005" s="3">
        <v>3824.1266597512099</v>
      </c>
      <c r="R3005" s="3">
        <v>0</v>
      </c>
      <c r="S3005" s="3">
        <v>0</v>
      </c>
      <c r="T3005" s="3">
        <v>0</v>
      </c>
      <c r="U3005" s="3">
        <v>11949.435489788801</v>
      </c>
      <c r="V3005" s="3">
        <v>1</v>
      </c>
    </row>
    <row r="3006" spans="1:22" ht="21.75" customHeight="1" x14ac:dyDescent="0.3">
      <c r="A3006" s="3" t="s">
        <v>3032</v>
      </c>
      <c r="B3006" s="3">
        <v>22</v>
      </c>
      <c r="C3006" s="3" t="s">
        <v>23</v>
      </c>
      <c r="D3006" s="3" t="s">
        <v>24</v>
      </c>
      <c r="E3006" s="3">
        <v>17300.1181366561</v>
      </c>
      <c r="F3006" s="3">
        <v>34</v>
      </c>
      <c r="G3006" s="3">
        <v>215.418783514773</v>
      </c>
      <c r="H3006" s="3">
        <v>2</v>
      </c>
      <c r="I3006" s="3">
        <v>1099.86011154536</v>
      </c>
      <c r="J3006" s="3">
        <v>35</v>
      </c>
      <c r="K3006" s="3">
        <v>157.54417311752499</v>
      </c>
      <c r="L3006" s="3">
        <v>44</v>
      </c>
      <c r="M3006" s="3">
        <v>0</v>
      </c>
      <c r="N3006" s="3">
        <v>4</v>
      </c>
      <c r="O3006" s="3">
        <v>362</v>
      </c>
      <c r="P3006" s="3">
        <v>3</v>
      </c>
      <c r="Q3006" s="3">
        <v>5572.4445980353703</v>
      </c>
      <c r="R3006" s="3">
        <v>6</v>
      </c>
      <c r="S3006" s="3">
        <v>1</v>
      </c>
      <c r="T3006" s="3">
        <v>0</v>
      </c>
      <c r="U3006" s="3">
        <v>11867.170830802899</v>
      </c>
      <c r="V3006" s="3">
        <v>1</v>
      </c>
    </row>
    <row r="3007" spans="1:22" ht="21.75" customHeight="1" x14ac:dyDescent="0.3">
      <c r="A3007" s="3" t="s">
        <v>3033</v>
      </c>
      <c r="B3007" s="3">
        <v>43</v>
      </c>
      <c r="C3007" s="3" t="s">
        <v>28</v>
      </c>
      <c r="D3007" s="3" t="s">
        <v>33</v>
      </c>
      <c r="E3007" s="3">
        <v>64220.777674334997</v>
      </c>
      <c r="F3007" s="3">
        <v>141</v>
      </c>
      <c r="G3007" s="3">
        <v>1464.64341203565</v>
      </c>
      <c r="H3007" s="3">
        <v>0</v>
      </c>
      <c r="I3007" s="3">
        <v>1300.74709917422</v>
      </c>
      <c r="J3007" s="3">
        <v>2</v>
      </c>
      <c r="K3007" s="3">
        <v>224.126163889954</v>
      </c>
      <c r="L3007" s="3">
        <v>40</v>
      </c>
      <c r="M3007" s="3">
        <v>13</v>
      </c>
      <c r="N3007" s="3">
        <v>7</v>
      </c>
      <c r="O3007" s="3">
        <v>633</v>
      </c>
      <c r="P3007" s="3">
        <v>3</v>
      </c>
      <c r="Q3007" s="3">
        <v>10824.840561827699</v>
      </c>
      <c r="R3007" s="3">
        <v>7</v>
      </c>
      <c r="S3007" s="3">
        <v>0</v>
      </c>
      <c r="T3007" s="3">
        <v>0</v>
      </c>
      <c r="U3007" s="3">
        <v>14970.6710006349</v>
      </c>
      <c r="V3007" s="3">
        <v>1</v>
      </c>
    </row>
    <row r="3008" spans="1:22" ht="21.75" customHeight="1" x14ac:dyDescent="0.3">
      <c r="A3008" s="3" t="s">
        <v>3034</v>
      </c>
      <c r="B3008" s="3">
        <v>56</v>
      </c>
      <c r="C3008" s="3" t="s">
        <v>31</v>
      </c>
      <c r="D3008" s="3" t="s">
        <v>33</v>
      </c>
      <c r="E3008" s="3">
        <v>41794.110763303703</v>
      </c>
      <c r="F3008" s="3">
        <v>199</v>
      </c>
      <c r="G3008" s="3">
        <v>533.55629856114501</v>
      </c>
      <c r="H3008" s="3">
        <v>1</v>
      </c>
      <c r="I3008" s="3">
        <v>1201.44275527333</v>
      </c>
      <c r="J3008" s="3">
        <v>11</v>
      </c>
      <c r="K3008" s="3">
        <v>1296.74636428901</v>
      </c>
      <c r="L3008" s="3">
        <v>60</v>
      </c>
      <c r="M3008" s="3">
        <v>10</v>
      </c>
      <c r="N3008" s="3">
        <v>7</v>
      </c>
      <c r="O3008" s="3">
        <v>583</v>
      </c>
      <c r="P3008" s="3">
        <v>3</v>
      </c>
      <c r="Q3008" s="3">
        <v>11249.0770820084</v>
      </c>
      <c r="R3008" s="3">
        <v>4</v>
      </c>
      <c r="S3008" s="3">
        <v>0</v>
      </c>
      <c r="T3008" s="3">
        <v>0</v>
      </c>
      <c r="U3008" s="3">
        <v>1358.0467127025499</v>
      </c>
      <c r="V3008" s="3">
        <v>1</v>
      </c>
    </row>
    <row r="3009" spans="1:22" ht="21.75" customHeight="1" x14ac:dyDescent="0.3">
      <c r="A3009" s="3" t="s">
        <v>3035</v>
      </c>
      <c r="B3009" s="3">
        <v>35</v>
      </c>
      <c r="C3009" s="3" t="s">
        <v>23</v>
      </c>
      <c r="D3009" s="3" t="s">
        <v>26</v>
      </c>
      <c r="E3009" s="3">
        <v>58317.336606155302</v>
      </c>
      <c r="F3009" s="3">
        <v>110</v>
      </c>
      <c r="G3009" s="3">
        <v>1612.15373424015</v>
      </c>
      <c r="H3009" s="3">
        <v>3</v>
      </c>
      <c r="I3009" s="3">
        <v>1007.31105574461</v>
      </c>
      <c r="J3009" s="3">
        <v>14</v>
      </c>
      <c r="K3009" s="3">
        <v>25.0877141087743</v>
      </c>
      <c r="L3009" s="3">
        <v>75</v>
      </c>
      <c r="M3009" s="3">
        <v>7</v>
      </c>
      <c r="N3009" s="3">
        <v>3</v>
      </c>
      <c r="O3009" s="3">
        <v>898</v>
      </c>
      <c r="P3009" s="3">
        <v>5</v>
      </c>
      <c r="Q3009" s="3">
        <v>18543.9459141062</v>
      </c>
      <c r="R3009" s="3">
        <v>4</v>
      </c>
      <c r="S3009" s="3">
        <v>0</v>
      </c>
      <c r="T3009" s="3">
        <v>0</v>
      </c>
      <c r="U3009" s="3">
        <v>5346.9779265002198</v>
      </c>
      <c r="V3009" s="3">
        <v>1</v>
      </c>
    </row>
    <row r="3010" spans="1:22" ht="21.75" customHeight="1" x14ac:dyDescent="0.3">
      <c r="A3010" s="3" t="s">
        <v>3036</v>
      </c>
      <c r="B3010" s="3">
        <v>23</v>
      </c>
      <c r="C3010" s="3" t="s">
        <v>28</v>
      </c>
      <c r="D3010" s="3" t="s">
        <v>24</v>
      </c>
      <c r="E3010" s="3">
        <v>44316.355852092303</v>
      </c>
      <c r="F3010" s="3">
        <v>35</v>
      </c>
      <c r="G3010" s="3">
        <v>892.41188712162898</v>
      </c>
      <c r="H3010" s="3">
        <v>2</v>
      </c>
      <c r="I3010" s="3">
        <v>400.201121945745</v>
      </c>
      <c r="J3010" s="3">
        <v>19</v>
      </c>
      <c r="K3010" s="3">
        <v>743.729852511795</v>
      </c>
      <c r="L3010" s="3">
        <v>14</v>
      </c>
      <c r="M3010" s="3">
        <v>8</v>
      </c>
      <c r="N3010" s="3">
        <v>9</v>
      </c>
      <c r="O3010" s="3">
        <v>437</v>
      </c>
      <c r="P3010" s="3">
        <v>3</v>
      </c>
      <c r="Q3010" s="3">
        <v>15377.9146231452</v>
      </c>
      <c r="R3010" s="3">
        <v>6</v>
      </c>
      <c r="S3010" s="3">
        <v>0</v>
      </c>
      <c r="T3010" s="3">
        <v>0</v>
      </c>
      <c r="U3010" s="3">
        <v>6216.5667246589601</v>
      </c>
      <c r="V3010" s="3">
        <v>1</v>
      </c>
    </row>
    <row r="3011" spans="1:22" ht="21.75" customHeight="1" x14ac:dyDescent="0.3">
      <c r="A3011" s="3" t="s">
        <v>3037</v>
      </c>
      <c r="B3011" s="3">
        <v>43</v>
      </c>
      <c r="C3011" s="3" t="s">
        <v>28</v>
      </c>
      <c r="D3011" s="3" t="s">
        <v>26</v>
      </c>
      <c r="E3011" s="3">
        <v>49586.613794339901</v>
      </c>
      <c r="F3011" s="3">
        <v>149</v>
      </c>
      <c r="G3011" s="3">
        <v>1459.7836509823201</v>
      </c>
      <c r="H3011" s="3">
        <v>10</v>
      </c>
      <c r="I3011" s="3">
        <v>1445.18550742515</v>
      </c>
      <c r="J3011" s="3">
        <v>40</v>
      </c>
      <c r="K3011" s="3">
        <v>568.05959227148605</v>
      </c>
      <c r="L3011" s="3">
        <v>66</v>
      </c>
      <c r="M3011" s="3">
        <v>17</v>
      </c>
      <c r="N3011" s="3">
        <v>0</v>
      </c>
      <c r="O3011" s="3">
        <v>837</v>
      </c>
      <c r="P3011" s="3">
        <v>5</v>
      </c>
      <c r="Q3011" s="3">
        <v>13239.461956699</v>
      </c>
      <c r="R3011" s="3">
        <v>0</v>
      </c>
      <c r="S3011" s="3">
        <v>0</v>
      </c>
      <c r="T3011" s="3">
        <v>0</v>
      </c>
      <c r="U3011" s="3">
        <v>4306.2589297123804</v>
      </c>
      <c r="V3011" s="3">
        <v>0</v>
      </c>
    </row>
    <row r="3012" spans="1:22" ht="21.75" customHeight="1" x14ac:dyDescent="0.3">
      <c r="A3012" s="3" t="s">
        <v>3038</v>
      </c>
      <c r="B3012" s="3">
        <v>53</v>
      </c>
      <c r="C3012" s="3" t="s">
        <v>28</v>
      </c>
      <c r="D3012" s="3" t="s">
        <v>26</v>
      </c>
      <c r="E3012" s="3">
        <v>37666.654188610897</v>
      </c>
      <c r="F3012" s="3">
        <v>109</v>
      </c>
      <c r="G3012" s="3">
        <v>50.922011420971103</v>
      </c>
      <c r="H3012" s="3">
        <v>5</v>
      </c>
      <c r="I3012" s="3">
        <v>475.32769718937101</v>
      </c>
      <c r="J3012" s="3">
        <v>20</v>
      </c>
      <c r="K3012" s="3">
        <v>575.07069764514597</v>
      </c>
      <c r="L3012" s="3">
        <v>58</v>
      </c>
      <c r="M3012" s="3">
        <v>12</v>
      </c>
      <c r="N3012" s="3">
        <v>5</v>
      </c>
      <c r="O3012" s="3">
        <v>718</v>
      </c>
      <c r="P3012" s="3">
        <v>1</v>
      </c>
      <c r="Q3012" s="3">
        <v>11116.4116403392</v>
      </c>
      <c r="R3012" s="3">
        <v>2</v>
      </c>
      <c r="S3012" s="3">
        <v>0</v>
      </c>
      <c r="T3012" s="3">
        <v>0</v>
      </c>
      <c r="U3012" s="3">
        <v>9826.7399427296896</v>
      </c>
      <c r="V3012" s="3">
        <v>0</v>
      </c>
    </row>
    <row r="3013" spans="1:22" ht="21.75" customHeight="1" x14ac:dyDescent="0.3">
      <c r="A3013" s="3" t="s">
        <v>3039</v>
      </c>
      <c r="B3013" s="3">
        <v>49</v>
      </c>
      <c r="C3013" s="3" t="s">
        <v>31</v>
      </c>
      <c r="D3013" s="3" t="s">
        <v>33</v>
      </c>
      <c r="E3013" s="3">
        <v>49491.360440631703</v>
      </c>
      <c r="F3013" s="3">
        <v>113</v>
      </c>
      <c r="G3013" s="3">
        <v>2229.8225575809702</v>
      </c>
      <c r="H3013" s="3">
        <v>11</v>
      </c>
      <c r="I3013" s="3">
        <v>706.05733157376403</v>
      </c>
      <c r="J3013" s="3">
        <v>31</v>
      </c>
      <c r="K3013" s="3">
        <v>233.25760178329901</v>
      </c>
      <c r="L3013" s="3">
        <v>1</v>
      </c>
      <c r="M3013" s="3">
        <v>3</v>
      </c>
      <c r="N3013" s="3">
        <v>6</v>
      </c>
      <c r="O3013" s="3">
        <v>589</v>
      </c>
      <c r="P3013" s="3">
        <v>4</v>
      </c>
      <c r="Q3013" s="3">
        <v>5696.2791839539004</v>
      </c>
      <c r="R3013" s="3">
        <v>6</v>
      </c>
      <c r="S3013" s="3">
        <v>0</v>
      </c>
      <c r="T3013" s="3">
        <v>0</v>
      </c>
      <c r="U3013" s="3">
        <v>11028.175534338699</v>
      </c>
      <c r="V3013" s="3">
        <v>1</v>
      </c>
    </row>
    <row r="3014" spans="1:22" ht="21.75" customHeight="1" x14ac:dyDescent="0.3">
      <c r="A3014" s="3" t="s">
        <v>3040</v>
      </c>
      <c r="B3014" s="3">
        <v>37</v>
      </c>
      <c r="C3014" s="3" t="s">
        <v>31</v>
      </c>
      <c r="D3014" s="3" t="s">
        <v>24</v>
      </c>
      <c r="E3014" s="3">
        <v>34317.575387338802</v>
      </c>
      <c r="F3014" s="3">
        <v>123</v>
      </c>
      <c r="G3014" s="3">
        <v>2377.0728112863499</v>
      </c>
      <c r="H3014" s="3">
        <v>11</v>
      </c>
      <c r="I3014" s="3">
        <v>1047.4157982194199</v>
      </c>
      <c r="J3014" s="3">
        <v>11</v>
      </c>
      <c r="K3014" s="3">
        <v>682.46544527183505</v>
      </c>
      <c r="L3014" s="3">
        <v>5</v>
      </c>
      <c r="M3014" s="3">
        <v>15</v>
      </c>
      <c r="N3014" s="3">
        <v>0</v>
      </c>
      <c r="O3014" s="3">
        <v>726</v>
      </c>
      <c r="P3014" s="3">
        <v>1</v>
      </c>
      <c r="Q3014" s="3">
        <v>19297.533824510199</v>
      </c>
      <c r="R3014" s="3">
        <v>6</v>
      </c>
      <c r="S3014" s="3">
        <v>0</v>
      </c>
      <c r="T3014" s="3">
        <v>0</v>
      </c>
      <c r="U3014" s="3">
        <v>500</v>
      </c>
      <c r="V3014" s="3">
        <v>1</v>
      </c>
    </row>
    <row r="3015" spans="1:22" ht="21.75" customHeight="1" x14ac:dyDescent="0.3">
      <c r="A3015" s="3" t="s">
        <v>3041</v>
      </c>
      <c r="B3015" s="3">
        <v>38</v>
      </c>
      <c r="C3015" s="3" t="s">
        <v>31</v>
      </c>
      <c r="D3015" s="3" t="s">
        <v>33</v>
      </c>
      <c r="E3015" s="3">
        <v>49624.888050117697</v>
      </c>
      <c r="F3015" s="3">
        <v>18</v>
      </c>
      <c r="G3015" s="3">
        <v>1058.33332206932</v>
      </c>
      <c r="H3015" s="3">
        <v>4</v>
      </c>
      <c r="I3015" s="3">
        <v>1064.7892755155899</v>
      </c>
      <c r="J3015" s="3">
        <v>36</v>
      </c>
      <c r="K3015" s="3">
        <v>45.595632301612397</v>
      </c>
      <c r="L3015" s="3">
        <v>56</v>
      </c>
      <c r="M3015" s="3">
        <v>2</v>
      </c>
      <c r="N3015" s="3">
        <v>7</v>
      </c>
      <c r="O3015" s="3">
        <v>727</v>
      </c>
      <c r="P3015" s="3">
        <v>4</v>
      </c>
      <c r="Q3015" s="3">
        <v>12834.748203241101</v>
      </c>
      <c r="R3015" s="3">
        <v>4</v>
      </c>
      <c r="S3015" s="3">
        <v>1</v>
      </c>
      <c r="T3015" s="3">
        <v>0</v>
      </c>
      <c r="U3015" s="3">
        <v>10884.266516548099</v>
      </c>
      <c r="V3015" s="3">
        <v>1</v>
      </c>
    </row>
    <row r="3016" spans="1:22" ht="21.75" customHeight="1" x14ac:dyDescent="0.3">
      <c r="A3016" s="3" t="s">
        <v>3042</v>
      </c>
      <c r="B3016" s="3">
        <v>50</v>
      </c>
      <c r="C3016" s="3" t="s">
        <v>28</v>
      </c>
      <c r="D3016" s="3" t="s">
        <v>24</v>
      </c>
      <c r="E3016" s="3">
        <v>76230.015351187205</v>
      </c>
      <c r="F3016" s="3">
        <v>229</v>
      </c>
      <c r="G3016" s="3">
        <v>3741.1283025753401</v>
      </c>
      <c r="H3016" s="3">
        <v>4</v>
      </c>
      <c r="I3016" s="3">
        <v>1000.2828544306</v>
      </c>
      <c r="J3016" s="3">
        <v>39</v>
      </c>
      <c r="K3016" s="3">
        <v>376.57211614334699</v>
      </c>
      <c r="L3016" s="3">
        <v>15</v>
      </c>
      <c r="M3016" s="3">
        <v>3</v>
      </c>
      <c r="N3016" s="3">
        <v>8</v>
      </c>
      <c r="O3016" s="3">
        <v>342</v>
      </c>
      <c r="P3016" s="3">
        <v>0</v>
      </c>
      <c r="Q3016" s="3">
        <v>15933.5960850763</v>
      </c>
      <c r="R3016" s="3">
        <v>1</v>
      </c>
      <c r="S3016" s="3">
        <v>0</v>
      </c>
      <c r="T3016" s="3">
        <v>0</v>
      </c>
      <c r="U3016" s="3">
        <v>4900.7802595761004</v>
      </c>
      <c r="V3016" s="3">
        <v>1</v>
      </c>
    </row>
    <row r="3017" spans="1:22" ht="21.75" customHeight="1" x14ac:dyDescent="0.3">
      <c r="A3017" s="3" t="s">
        <v>3043</v>
      </c>
      <c r="B3017" s="3">
        <v>38</v>
      </c>
      <c r="C3017" s="3" t="s">
        <v>31</v>
      </c>
      <c r="D3017" s="3" t="s">
        <v>33</v>
      </c>
      <c r="E3017" s="3">
        <v>59370.884926898099</v>
      </c>
      <c r="F3017" s="3">
        <v>13</v>
      </c>
      <c r="G3017" s="3">
        <v>2108.5725067004601</v>
      </c>
      <c r="H3017" s="3">
        <v>9</v>
      </c>
      <c r="I3017" s="3">
        <v>659.89903153481896</v>
      </c>
      <c r="J3017" s="3">
        <v>46</v>
      </c>
      <c r="K3017" s="3">
        <v>504.65571621527101</v>
      </c>
      <c r="L3017" s="3">
        <v>22</v>
      </c>
      <c r="M3017" s="3">
        <v>3</v>
      </c>
      <c r="N3017" s="3">
        <v>7</v>
      </c>
      <c r="O3017" s="3">
        <v>607</v>
      </c>
      <c r="P3017" s="3">
        <v>0</v>
      </c>
      <c r="Q3017" s="3">
        <v>13327.3886293536</v>
      </c>
      <c r="R3017" s="3">
        <v>3</v>
      </c>
      <c r="S3017" s="3">
        <v>0</v>
      </c>
      <c r="T3017" s="3">
        <v>0</v>
      </c>
      <c r="U3017" s="3">
        <v>8107.0095478531102</v>
      </c>
      <c r="V3017" s="3">
        <v>0</v>
      </c>
    </row>
    <row r="3018" spans="1:22" ht="21.75" customHeight="1" x14ac:dyDescent="0.3">
      <c r="A3018" s="3" t="s">
        <v>3044</v>
      </c>
      <c r="B3018" s="3">
        <v>68</v>
      </c>
      <c r="C3018" s="3" t="s">
        <v>23</v>
      </c>
      <c r="D3018" s="3" t="s">
        <v>33</v>
      </c>
      <c r="E3018" s="3">
        <v>55238.934218474496</v>
      </c>
      <c r="F3018" s="3">
        <v>205</v>
      </c>
      <c r="G3018" s="3">
        <v>1293.4247572777599</v>
      </c>
      <c r="H3018" s="3">
        <v>6</v>
      </c>
      <c r="I3018" s="3">
        <v>587.57393042558397</v>
      </c>
      <c r="J3018" s="3">
        <v>6</v>
      </c>
      <c r="K3018" s="3">
        <v>915.81037423206101</v>
      </c>
      <c r="L3018" s="3">
        <v>40</v>
      </c>
      <c r="M3018" s="3">
        <v>7</v>
      </c>
      <c r="N3018" s="3">
        <v>2</v>
      </c>
      <c r="O3018" s="3">
        <v>446</v>
      </c>
      <c r="P3018" s="3">
        <v>0</v>
      </c>
      <c r="Q3018" s="3">
        <v>12675.075264577599</v>
      </c>
      <c r="R3018" s="3">
        <v>7</v>
      </c>
      <c r="S3018" s="3">
        <v>0</v>
      </c>
      <c r="T3018" s="3">
        <v>0</v>
      </c>
      <c r="U3018" s="3">
        <v>3892.6718188130399</v>
      </c>
      <c r="V3018" s="3">
        <v>1</v>
      </c>
    </row>
    <row r="3019" spans="1:22" ht="21.75" customHeight="1" x14ac:dyDescent="0.3">
      <c r="A3019" s="3" t="s">
        <v>3045</v>
      </c>
      <c r="B3019" s="3">
        <v>65</v>
      </c>
      <c r="C3019" s="3" t="s">
        <v>31</v>
      </c>
      <c r="D3019" s="3" t="s">
        <v>24</v>
      </c>
      <c r="E3019" s="3">
        <v>26244.665275388099</v>
      </c>
      <c r="F3019" s="3">
        <v>204</v>
      </c>
      <c r="G3019" s="3">
        <v>1107.23942781914</v>
      </c>
      <c r="H3019" s="3">
        <v>6</v>
      </c>
      <c r="I3019" s="3">
        <v>1687.08639901215</v>
      </c>
      <c r="J3019" s="3">
        <v>44</v>
      </c>
      <c r="K3019" s="3">
        <v>663.89758683033597</v>
      </c>
      <c r="L3019" s="3">
        <v>29</v>
      </c>
      <c r="M3019" s="3">
        <v>10</v>
      </c>
      <c r="N3019" s="3">
        <v>8</v>
      </c>
      <c r="O3019" s="3">
        <v>680</v>
      </c>
      <c r="P3019" s="3">
        <v>4</v>
      </c>
      <c r="Q3019" s="3">
        <v>12623.917682282001</v>
      </c>
      <c r="R3019" s="3">
        <v>7</v>
      </c>
      <c r="S3019" s="3">
        <v>0</v>
      </c>
      <c r="T3019" s="3">
        <v>0</v>
      </c>
      <c r="U3019" s="3">
        <v>11554.019293411</v>
      </c>
      <c r="V3019" s="3">
        <v>1</v>
      </c>
    </row>
    <row r="3020" spans="1:22" ht="21.75" customHeight="1" x14ac:dyDescent="0.3">
      <c r="A3020" s="3" t="s">
        <v>3046</v>
      </c>
      <c r="B3020" s="3">
        <v>38</v>
      </c>
      <c r="C3020" s="3" t="s">
        <v>31</v>
      </c>
      <c r="D3020" s="3" t="s">
        <v>24</v>
      </c>
      <c r="E3020" s="3">
        <v>60210.615237044003</v>
      </c>
      <c r="F3020" s="3">
        <v>100</v>
      </c>
      <c r="G3020" s="3">
        <v>874.93121719549595</v>
      </c>
      <c r="H3020" s="3">
        <v>8</v>
      </c>
      <c r="I3020" s="3">
        <v>786.24012152505804</v>
      </c>
      <c r="J3020" s="3">
        <v>30</v>
      </c>
      <c r="K3020" s="3">
        <v>392.07648329848701</v>
      </c>
      <c r="L3020" s="3">
        <v>66</v>
      </c>
      <c r="M3020" s="3">
        <v>2</v>
      </c>
      <c r="N3020" s="3">
        <v>9</v>
      </c>
      <c r="O3020" s="3">
        <v>415</v>
      </c>
      <c r="P3020" s="3">
        <v>2</v>
      </c>
      <c r="Q3020" s="3">
        <v>12024.6277769259</v>
      </c>
      <c r="R3020" s="3">
        <v>5</v>
      </c>
      <c r="S3020" s="3">
        <v>0</v>
      </c>
      <c r="T3020" s="3">
        <v>0</v>
      </c>
      <c r="U3020" s="3">
        <v>3899.7817724793399</v>
      </c>
      <c r="V3020" s="3">
        <v>1</v>
      </c>
    </row>
    <row r="3021" spans="1:22" ht="21.75" customHeight="1" x14ac:dyDescent="0.3">
      <c r="A3021" s="3" t="s">
        <v>3047</v>
      </c>
      <c r="B3021" s="3">
        <v>41</v>
      </c>
      <c r="C3021" s="3" t="s">
        <v>28</v>
      </c>
      <c r="D3021" s="3" t="s">
        <v>33</v>
      </c>
      <c r="E3021" s="3">
        <v>61960.160918475602</v>
      </c>
      <c r="F3021" s="3">
        <v>118</v>
      </c>
      <c r="G3021" s="3">
        <v>1027.40915713246</v>
      </c>
      <c r="H3021" s="3">
        <v>7</v>
      </c>
      <c r="I3021" s="3">
        <v>743.38001537640696</v>
      </c>
      <c r="J3021" s="3">
        <v>0</v>
      </c>
      <c r="K3021" s="3">
        <v>430.27111744064598</v>
      </c>
      <c r="L3021" s="3">
        <v>54</v>
      </c>
      <c r="M3021" s="3">
        <v>18</v>
      </c>
      <c r="N3021" s="3">
        <v>2</v>
      </c>
      <c r="O3021" s="3">
        <v>764</v>
      </c>
      <c r="P3021" s="3">
        <v>1</v>
      </c>
      <c r="Q3021" s="3">
        <v>11151.387555409099</v>
      </c>
      <c r="R3021" s="3">
        <v>4</v>
      </c>
      <c r="S3021" s="3">
        <v>0</v>
      </c>
      <c r="T3021" s="3">
        <v>0</v>
      </c>
      <c r="U3021" s="3">
        <v>7789.6987190070404</v>
      </c>
      <c r="V3021" s="3">
        <v>1</v>
      </c>
    </row>
    <row r="3022" spans="1:22" ht="21.75" customHeight="1" x14ac:dyDescent="0.3">
      <c r="A3022" s="3" t="s">
        <v>3048</v>
      </c>
      <c r="B3022" s="3">
        <v>43</v>
      </c>
      <c r="C3022" s="3" t="s">
        <v>31</v>
      </c>
      <c r="D3022" s="3" t="s">
        <v>24</v>
      </c>
      <c r="E3022" s="3">
        <v>54828.782771579601</v>
      </c>
      <c r="F3022" s="3">
        <v>199</v>
      </c>
      <c r="G3022" s="3">
        <v>1412.10447685698</v>
      </c>
      <c r="H3022" s="3">
        <v>2</v>
      </c>
      <c r="I3022" s="3">
        <v>550.25522817143599</v>
      </c>
      <c r="J3022" s="3">
        <v>10</v>
      </c>
      <c r="K3022" s="3">
        <v>643.342728743414</v>
      </c>
      <c r="L3022" s="3">
        <v>79</v>
      </c>
      <c r="M3022" s="3">
        <v>5</v>
      </c>
      <c r="N3022" s="3">
        <v>3</v>
      </c>
      <c r="O3022" s="3">
        <v>506</v>
      </c>
      <c r="P3022" s="3">
        <v>2</v>
      </c>
      <c r="Q3022" s="3">
        <v>8405.9966781876792</v>
      </c>
      <c r="R3022" s="3">
        <v>4</v>
      </c>
      <c r="S3022" s="3">
        <v>0</v>
      </c>
      <c r="T3022" s="3">
        <v>0</v>
      </c>
      <c r="U3022" s="3">
        <v>10620.202995474399</v>
      </c>
      <c r="V3022" s="3">
        <v>1</v>
      </c>
    </row>
    <row r="3023" spans="1:22" ht="21.75" customHeight="1" x14ac:dyDescent="0.3">
      <c r="A3023" s="3" t="s">
        <v>3049</v>
      </c>
      <c r="B3023" s="3">
        <v>64</v>
      </c>
      <c r="C3023" s="3" t="s">
        <v>23</v>
      </c>
      <c r="D3023" s="3" t="s">
        <v>33</v>
      </c>
      <c r="E3023" s="3">
        <v>53857.084851286403</v>
      </c>
      <c r="F3023" s="3">
        <v>217</v>
      </c>
      <c r="G3023" s="3">
        <v>1464.9926955641899</v>
      </c>
      <c r="H3023" s="3">
        <v>1</v>
      </c>
      <c r="I3023" s="3">
        <v>885.63462217483504</v>
      </c>
      <c r="J3023" s="3">
        <v>44</v>
      </c>
      <c r="K3023" s="3">
        <v>196.99579632696299</v>
      </c>
      <c r="L3023" s="3">
        <v>3</v>
      </c>
      <c r="M3023" s="3">
        <v>2</v>
      </c>
      <c r="N3023" s="3">
        <v>5</v>
      </c>
      <c r="O3023" s="3">
        <v>352</v>
      </c>
      <c r="P3023" s="3">
        <v>4</v>
      </c>
      <c r="Q3023" s="3">
        <v>15189.9234986868</v>
      </c>
      <c r="R3023" s="3">
        <v>3</v>
      </c>
      <c r="S3023" s="3">
        <v>0</v>
      </c>
      <c r="T3023" s="3">
        <v>0</v>
      </c>
      <c r="U3023" s="3">
        <v>9395.3096246005407</v>
      </c>
      <c r="V3023" s="3">
        <v>1</v>
      </c>
    </row>
    <row r="3024" spans="1:22" ht="21.75" customHeight="1" x14ac:dyDescent="0.3">
      <c r="A3024" s="3" t="s">
        <v>3050</v>
      </c>
      <c r="B3024" s="3">
        <v>31</v>
      </c>
      <c r="C3024" s="3" t="s">
        <v>28</v>
      </c>
      <c r="D3024" s="3" t="s">
        <v>24</v>
      </c>
      <c r="E3024" s="3">
        <v>47476.738515004603</v>
      </c>
      <c r="F3024" s="3">
        <v>185</v>
      </c>
      <c r="G3024" s="3">
        <v>376.77483855738399</v>
      </c>
      <c r="H3024" s="3">
        <v>0</v>
      </c>
      <c r="I3024" s="3">
        <v>869.30798020232498</v>
      </c>
      <c r="J3024" s="3">
        <v>33</v>
      </c>
      <c r="K3024" s="3">
        <v>777.48549273984202</v>
      </c>
      <c r="L3024" s="3">
        <v>27</v>
      </c>
      <c r="M3024" s="3">
        <v>3</v>
      </c>
      <c r="N3024" s="3">
        <v>6</v>
      </c>
      <c r="O3024" s="3">
        <v>397</v>
      </c>
      <c r="P3024" s="3">
        <v>3</v>
      </c>
      <c r="Q3024" s="3">
        <v>18746.111840788701</v>
      </c>
      <c r="R3024" s="3">
        <v>2</v>
      </c>
      <c r="S3024" s="3">
        <v>0</v>
      </c>
      <c r="T3024" s="3">
        <v>0</v>
      </c>
      <c r="U3024" s="3">
        <v>4239.8341067148203</v>
      </c>
      <c r="V3024" s="3">
        <v>1</v>
      </c>
    </row>
    <row r="3025" spans="1:22" ht="21.75" customHeight="1" x14ac:dyDescent="0.3">
      <c r="A3025" s="3" t="s">
        <v>3051</v>
      </c>
      <c r="B3025" s="3">
        <v>49</v>
      </c>
      <c r="C3025" s="3" t="s">
        <v>23</v>
      </c>
      <c r="D3025" s="3" t="s">
        <v>33</v>
      </c>
      <c r="E3025" s="3">
        <v>61689.245284804303</v>
      </c>
      <c r="F3025" s="3">
        <v>27</v>
      </c>
      <c r="G3025" s="3">
        <v>2583.7953868934501</v>
      </c>
      <c r="H3025" s="3">
        <v>9</v>
      </c>
      <c r="I3025" s="3">
        <v>794.32082695349698</v>
      </c>
      <c r="J3025" s="3">
        <v>18</v>
      </c>
      <c r="K3025" s="3">
        <v>476.29498764362501</v>
      </c>
      <c r="L3025" s="3">
        <v>49</v>
      </c>
      <c r="M3025" s="3">
        <v>3</v>
      </c>
      <c r="N3025" s="3">
        <v>7</v>
      </c>
      <c r="O3025" s="3">
        <v>327</v>
      </c>
      <c r="P3025" s="3">
        <v>2</v>
      </c>
      <c r="Q3025" s="3">
        <v>13443.3313935678</v>
      </c>
      <c r="R3025" s="3">
        <v>7</v>
      </c>
      <c r="S3025" s="3">
        <v>1</v>
      </c>
      <c r="T3025" s="3">
        <v>0</v>
      </c>
      <c r="U3025" s="3">
        <v>7602.4549349921299</v>
      </c>
      <c r="V3025" s="3">
        <v>1</v>
      </c>
    </row>
    <row r="3026" spans="1:22" ht="21.75" customHeight="1" x14ac:dyDescent="0.3">
      <c r="A3026" s="3" t="s">
        <v>3052</v>
      </c>
      <c r="B3026" s="3">
        <v>57</v>
      </c>
      <c r="C3026" s="3" t="s">
        <v>28</v>
      </c>
      <c r="D3026" s="3" t="s">
        <v>33</v>
      </c>
      <c r="E3026" s="3">
        <v>75146.189989757404</v>
      </c>
      <c r="F3026" s="3">
        <v>95</v>
      </c>
      <c r="G3026" s="3">
        <v>2129.4171525367201</v>
      </c>
      <c r="H3026" s="3">
        <v>5</v>
      </c>
      <c r="I3026" s="3">
        <v>933.60432637576002</v>
      </c>
      <c r="J3026" s="3">
        <v>10</v>
      </c>
      <c r="K3026" s="3">
        <v>281.19917882779998</v>
      </c>
      <c r="L3026" s="3">
        <v>27</v>
      </c>
      <c r="M3026" s="3">
        <v>1</v>
      </c>
      <c r="N3026" s="3">
        <v>6</v>
      </c>
      <c r="O3026" s="3">
        <v>512</v>
      </c>
      <c r="P3026" s="3">
        <v>4</v>
      </c>
      <c r="Q3026" s="3">
        <v>21628.7093152015</v>
      </c>
      <c r="R3026" s="3">
        <v>1</v>
      </c>
      <c r="S3026" s="3">
        <v>0</v>
      </c>
      <c r="T3026" s="3">
        <v>0</v>
      </c>
      <c r="U3026" s="3">
        <v>7648.4273690619402</v>
      </c>
      <c r="V3026" s="3">
        <v>1</v>
      </c>
    </row>
    <row r="3027" spans="1:22" ht="21.75" customHeight="1" x14ac:dyDescent="0.3">
      <c r="A3027" s="3" t="s">
        <v>3053</v>
      </c>
      <c r="B3027" s="3">
        <v>50</v>
      </c>
      <c r="C3027" s="3" t="s">
        <v>28</v>
      </c>
      <c r="D3027" s="3" t="s">
        <v>33</v>
      </c>
      <c r="E3027" s="3">
        <v>55949.507112297499</v>
      </c>
      <c r="F3027" s="3">
        <v>234</v>
      </c>
      <c r="G3027" s="3">
        <v>2977.7915478967898</v>
      </c>
      <c r="H3027" s="3">
        <v>3</v>
      </c>
      <c r="I3027" s="3">
        <v>1417.2381258548201</v>
      </c>
      <c r="J3027" s="3">
        <v>32</v>
      </c>
      <c r="K3027" s="3">
        <v>151.26771689233999</v>
      </c>
      <c r="L3027" s="3">
        <v>52</v>
      </c>
      <c r="M3027" s="3">
        <v>15</v>
      </c>
      <c r="N3027" s="3">
        <v>2</v>
      </c>
      <c r="O3027" s="3">
        <v>547</v>
      </c>
      <c r="P3027" s="3">
        <v>0</v>
      </c>
      <c r="Q3027" s="3">
        <v>9239.4248289432708</v>
      </c>
      <c r="R3027" s="3">
        <v>1</v>
      </c>
      <c r="S3027" s="3">
        <v>0</v>
      </c>
      <c r="T3027" s="3">
        <v>0</v>
      </c>
      <c r="U3027" s="3">
        <v>10955.130336190899</v>
      </c>
      <c r="V3027" s="3">
        <v>1</v>
      </c>
    </row>
    <row r="3028" spans="1:22" ht="21.75" customHeight="1" x14ac:dyDescent="0.3">
      <c r="A3028" s="3" t="s">
        <v>3054</v>
      </c>
      <c r="B3028" s="3">
        <v>55</v>
      </c>
      <c r="C3028" s="3" t="s">
        <v>31</v>
      </c>
      <c r="D3028" s="3" t="s">
        <v>26</v>
      </c>
      <c r="E3028" s="3">
        <v>32509.090773015301</v>
      </c>
      <c r="F3028" s="3">
        <v>207</v>
      </c>
      <c r="G3028" s="3">
        <v>1794.3124013009899</v>
      </c>
      <c r="H3028" s="3">
        <v>2</v>
      </c>
      <c r="I3028" s="3">
        <v>591.73155279818604</v>
      </c>
      <c r="J3028" s="3">
        <v>32</v>
      </c>
      <c r="K3028" s="3">
        <v>0</v>
      </c>
      <c r="L3028" s="3">
        <v>66</v>
      </c>
      <c r="M3028" s="3">
        <v>4</v>
      </c>
      <c r="N3028" s="3">
        <v>1</v>
      </c>
      <c r="O3028" s="3">
        <v>789</v>
      </c>
      <c r="P3028" s="3">
        <v>3</v>
      </c>
      <c r="Q3028" s="3">
        <v>24881.2123661517</v>
      </c>
      <c r="R3028" s="3">
        <v>4</v>
      </c>
      <c r="S3028" s="3">
        <v>0</v>
      </c>
      <c r="T3028" s="3">
        <v>0</v>
      </c>
      <c r="U3028" s="3">
        <v>7049.1113837182802</v>
      </c>
      <c r="V3028" s="3">
        <v>1</v>
      </c>
    </row>
    <row r="3029" spans="1:22" ht="21.75" customHeight="1" x14ac:dyDescent="0.3">
      <c r="A3029" s="3" t="s">
        <v>3055</v>
      </c>
      <c r="B3029" s="3">
        <v>38</v>
      </c>
      <c r="C3029" s="3" t="s">
        <v>23</v>
      </c>
      <c r="D3029" s="3" t="s">
        <v>24</v>
      </c>
      <c r="E3029" s="3">
        <v>33886.091405254003</v>
      </c>
      <c r="F3029" s="3">
        <v>113</v>
      </c>
      <c r="G3029" s="3">
        <v>2337.3786818103699</v>
      </c>
      <c r="H3029" s="3">
        <v>10</v>
      </c>
      <c r="I3029" s="3">
        <v>815.07930977074204</v>
      </c>
      <c r="J3029" s="3">
        <v>7</v>
      </c>
      <c r="K3029" s="3">
        <v>937.95205989677299</v>
      </c>
      <c r="L3029" s="3">
        <v>25</v>
      </c>
      <c r="M3029" s="3">
        <v>14</v>
      </c>
      <c r="N3029" s="3">
        <v>1</v>
      </c>
      <c r="O3029" s="3">
        <v>835</v>
      </c>
      <c r="P3029" s="3">
        <v>0</v>
      </c>
      <c r="Q3029" s="3">
        <v>14658.4908795509</v>
      </c>
      <c r="R3029" s="3">
        <v>6</v>
      </c>
      <c r="S3029" s="3">
        <v>0</v>
      </c>
      <c r="T3029" s="3">
        <v>0</v>
      </c>
      <c r="U3029" s="3">
        <v>6804.9069601401998</v>
      </c>
      <c r="V3029" s="3">
        <v>1</v>
      </c>
    </row>
    <row r="3030" spans="1:22" ht="21.75" customHeight="1" x14ac:dyDescent="0.3">
      <c r="A3030" s="3" t="s">
        <v>3056</v>
      </c>
      <c r="B3030" s="3">
        <v>67</v>
      </c>
      <c r="C3030" s="3" t="s">
        <v>28</v>
      </c>
      <c r="D3030" s="3" t="s">
        <v>33</v>
      </c>
      <c r="E3030" s="3">
        <v>63072.317718877399</v>
      </c>
      <c r="F3030" s="3">
        <v>98</v>
      </c>
      <c r="G3030" s="3">
        <v>499.816086145643</v>
      </c>
      <c r="H3030" s="3">
        <v>10</v>
      </c>
      <c r="I3030" s="3">
        <v>573.25304160730605</v>
      </c>
      <c r="J3030" s="3">
        <v>44</v>
      </c>
      <c r="K3030" s="3">
        <v>28.3407419438701</v>
      </c>
      <c r="L3030" s="3">
        <v>38</v>
      </c>
      <c r="M3030" s="3">
        <v>4</v>
      </c>
      <c r="N3030" s="3">
        <v>8</v>
      </c>
      <c r="O3030" s="3">
        <v>631</v>
      </c>
      <c r="P3030" s="3">
        <v>2</v>
      </c>
      <c r="Q3030" s="3">
        <v>0</v>
      </c>
      <c r="R3030" s="3">
        <v>0</v>
      </c>
      <c r="S3030" s="3">
        <v>0</v>
      </c>
      <c r="T3030" s="3">
        <v>0</v>
      </c>
      <c r="U3030" s="3">
        <v>6727.9253263186001</v>
      </c>
      <c r="V3030" s="3">
        <v>0</v>
      </c>
    </row>
    <row r="3031" spans="1:22" ht="21.75" customHeight="1" x14ac:dyDescent="0.3">
      <c r="A3031" s="3" t="s">
        <v>3057</v>
      </c>
      <c r="B3031" s="3">
        <v>64</v>
      </c>
      <c r="C3031" s="3" t="s">
        <v>31</v>
      </c>
      <c r="D3031" s="3" t="s">
        <v>26</v>
      </c>
      <c r="E3031" s="3">
        <v>32655.354709627001</v>
      </c>
      <c r="F3031" s="3">
        <v>164</v>
      </c>
      <c r="G3031" s="3">
        <v>1981.79575703299</v>
      </c>
      <c r="H3031" s="3">
        <v>1</v>
      </c>
      <c r="I3031" s="3">
        <v>903.14442628896995</v>
      </c>
      <c r="J3031" s="3">
        <v>7</v>
      </c>
      <c r="K3031" s="3">
        <v>619.881090075462</v>
      </c>
      <c r="L3031" s="3">
        <v>12</v>
      </c>
      <c r="M3031" s="3">
        <v>11</v>
      </c>
      <c r="N3031" s="3">
        <v>6</v>
      </c>
      <c r="O3031" s="3">
        <v>335</v>
      </c>
      <c r="P3031" s="3">
        <v>2</v>
      </c>
      <c r="Q3031" s="3">
        <v>23473.028804613201</v>
      </c>
      <c r="R3031" s="3">
        <v>0</v>
      </c>
      <c r="S3031" s="3">
        <v>0</v>
      </c>
      <c r="T3031" s="3">
        <v>1</v>
      </c>
      <c r="U3031" s="3">
        <v>1622.9894162051501</v>
      </c>
      <c r="V3031" s="3">
        <v>1</v>
      </c>
    </row>
    <row r="3032" spans="1:22" ht="21.75" customHeight="1" x14ac:dyDescent="0.3">
      <c r="A3032" s="3" t="s">
        <v>3058</v>
      </c>
      <c r="B3032" s="3">
        <v>55</v>
      </c>
      <c r="C3032" s="3" t="s">
        <v>28</v>
      </c>
      <c r="D3032" s="3" t="s">
        <v>33</v>
      </c>
      <c r="E3032" s="3">
        <v>53618.989771590299</v>
      </c>
      <c r="F3032" s="3">
        <v>14</v>
      </c>
      <c r="G3032" s="3">
        <v>66.671237190575098</v>
      </c>
      <c r="H3032" s="3">
        <v>1</v>
      </c>
      <c r="I3032" s="3">
        <v>601.03567451895299</v>
      </c>
      <c r="J3032" s="3">
        <v>33</v>
      </c>
      <c r="K3032" s="3">
        <v>608.44891718058898</v>
      </c>
      <c r="L3032" s="3">
        <v>70</v>
      </c>
      <c r="M3032" s="3">
        <v>18</v>
      </c>
      <c r="N3032" s="3">
        <v>6</v>
      </c>
      <c r="O3032" s="3">
        <v>496</v>
      </c>
      <c r="P3032" s="3">
        <v>1</v>
      </c>
      <c r="Q3032" s="3">
        <v>6290.7616188306602</v>
      </c>
      <c r="R3032" s="3">
        <v>5</v>
      </c>
      <c r="S3032" s="3">
        <v>0</v>
      </c>
      <c r="T3032" s="3">
        <v>0</v>
      </c>
      <c r="U3032" s="3">
        <v>12050.6572504613</v>
      </c>
      <c r="V3032" s="3">
        <v>1</v>
      </c>
    </row>
    <row r="3033" spans="1:22" ht="21.75" customHeight="1" x14ac:dyDescent="0.3">
      <c r="A3033" s="3" t="s">
        <v>3059</v>
      </c>
      <c r="B3033" s="3">
        <v>49</v>
      </c>
      <c r="C3033" s="3" t="s">
        <v>28</v>
      </c>
      <c r="D3033" s="3" t="s">
        <v>26</v>
      </c>
      <c r="E3033" s="3">
        <v>43780.230654485204</v>
      </c>
      <c r="F3033" s="3">
        <v>218</v>
      </c>
      <c r="G3033" s="3">
        <v>722.70958043316296</v>
      </c>
      <c r="H3033" s="3">
        <v>10</v>
      </c>
      <c r="I3033" s="3">
        <v>616.09495299803405</v>
      </c>
      <c r="J3033" s="3">
        <v>39</v>
      </c>
      <c r="K3033" s="3">
        <v>380.81999412334801</v>
      </c>
      <c r="L3033" s="3">
        <v>53</v>
      </c>
      <c r="M3033" s="3">
        <v>14</v>
      </c>
      <c r="N3033" s="3">
        <v>4</v>
      </c>
      <c r="O3033" s="3">
        <v>709</v>
      </c>
      <c r="P3033" s="3">
        <v>1</v>
      </c>
      <c r="Q3033" s="3">
        <v>13254.6924358827</v>
      </c>
      <c r="R3033" s="3">
        <v>4</v>
      </c>
      <c r="S3033" s="3">
        <v>0</v>
      </c>
      <c r="T3033" s="3">
        <v>0</v>
      </c>
      <c r="U3033" s="3">
        <v>13261.593394546901</v>
      </c>
      <c r="V3033" s="3">
        <v>1</v>
      </c>
    </row>
    <row r="3034" spans="1:22" ht="21.75" customHeight="1" x14ac:dyDescent="0.3">
      <c r="A3034" s="3" t="s">
        <v>3060</v>
      </c>
      <c r="B3034" s="3">
        <v>68</v>
      </c>
      <c r="C3034" s="3" t="s">
        <v>28</v>
      </c>
      <c r="D3034" s="3" t="s">
        <v>33</v>
      </c>
      <c r="E3034" s="3">
        <v>30699.752839604502</v>
      </c>
      <c r="F3034" s="3">
        <v>234</v>
      </c>
      <c r="G3034" s="3">
        <v>3505.2399125219799</v>
      </c>
      <c r="H3034" s="3">
        <v>3</v>
      </c>
      <c r="I3034" s="3">
        <v>289.16681908053101</v>
      </c>
      <c r="J3034" s="3">
        <v>26</v>
      </c>
      <c r="K3034" s="3">
        <v>471.66025740083802</v>
      </c>
      <c r="L3034" s="3">
        <v>12</v>
      </c>
      <c r="M3034" s="3">
        <v>5</v>
      </c>
      <c r="N3034" s="3">
        <v>5</v>
      </c>
      <c r="O3034" s="3">
        <v>483</v>
      </c>
      <c r="P3034" s="3">
        <v>4</v>
      </c>
      <c r="Q3034" s="3">
        <v>15066.5046133138</v>
      </c>
      <c r="R3034" s="3">
        <v>5</v>
      </c>
      <c r="S3034" s="3">
        <v>0</v>
      </c>
      <c r="T3034" s="3">
        <v>0</v>
      </c>
      <c r="U3034" s="3">
        <v>14966.4005407934</v>
      </c>
      <c r="V3034" s="3">
        <v>1</v>
      </c>
    </row>
    <row r="3035" spans="1:22" ht="21.75" customHeight="1" x14ac:dyDescent="0.3">
      <c r="A3035" s="3" t="s">
        <v>3061</v>
      </c>
      <c r="B3035" s="3">
        <v>52</v>
      </c>
      <c r="C3035" s="3" t="s">
        <v>28</v>
      </c>
      <c r="D3035" s="3" t="s">
        <v>33</v>
      </c>
      <c r="E3035" s="3">
        <v>64980.852594335702</v>
      </c>
      <c r="F3035" s="3">
        <v>23</v>
      </c>
      <c r="G3035" s="3">
        <v>1220.0884608546901</v>
      </c>
      <c r="H3035" s="3">
        <v>0</v>
      </c>
      <c r="I3035" s="3">
        <v>834.22817398688596</v>
      </c>
      <c r="J3035" s="3">
        <v>28</v>
      </c>
      <c r="K3035" s="3">
        <v>399.79437662356401</v>
      </c>
      <c r="L3035" s="3">
        <v>58</v>
      </c>
      <c r="M3035" s="3">
        <v>0</v>
      </c>
      <c r="N3035" s="3">
        <v>6</v>
      </c>
      <c r="O3035" s="3">
        <v>366</v>
      </c>
      <c r="P3035" s="3">
        <v>5</v>
      </c>
      <c r="Q3035" s="3">
        <v>12415.4495144052</v>
      </c>
      <c r="R3035" s="3">
        <v>0</v>
      </c>
      <c r="S3035" s="3">
        <v>0</v>
      </c>
      <c r="T3035" s="3">
        <v>0</v>
      </c>
      <c r="U3035" s="3">
        <v>9951.95588623201</v>
      </c>
      <c r="V3035" s="3">
        <v>1</v>
      </c>
    </row>
    <row r="3036" spans="1:22" ht="21.75" customHeight="1" x14ac:dyDescent="0.3">
      <c r="A3036" s="3" t="s">
        <v>3062</v>
      </c>
      <c r="B3036" s="3">
        <v>37</v>
      </c>
      <c r="C3036" s="3" t="s">
        <v>28</v>
      </c>
      <c r="D3036" s="3" t="s">
        <v>26</v>
      </c>
      <c r="E3036" s="3">
        <v>62721.866967114103</v>
      </c>
      <c r="F3036" s="3">
        <v>129</v>
      </c>
      <c r="G3036" s="3">
        <v>1484.6908145720699</v>
      </c>
      <c r="H3036" s="3">
        <v>5</v>
      </c>
      <c r="I3036" s="3">
        <v>950.419367666742</v>
      </c>
      <c r="J3036" s="3">
        <v>13</v>
      </c>
      <c r="K3036" s="3">
        <v>555.71739972243199</v>
      </c>
      <c r="L3036" s="3">
        <v>3</v>
      </c>
      <c r="M3036" s="3">
        <v>4</v>
      </c>
      <c r="N3036" s="3">
        <v>8</v>
      </c>
      <c r="O3036" s="3">
        <v>332</v>
      </c>
      <c r="P3036" s="3">
        <v>2</v>
      </c>
      <c r="Q3036" s="3">
        <v>11322.465684489</v>
      </c>
      <c r="R3036" s="3">
        <v>1</v>
      </c>
      <c r="S3036" s="3">
        <v>0</v>
      </c>
      <c r="T3036" s="3">
        <v>0</v>
      </c>
      <c r="U3036" s="3">
        <v>2554.58504752204</v>
      </c>
      <c r="V3036" s="3">
        <v>1</v>
      </c>
    </row>
    <row r="3037" spans="1:22" ht="21.75" customHeight="1" x14ac:dyDescent="0.3">
      <c r="A3037" s="3" t="s">
        <v>3063</v>
      </c>
      <c r="B3037" s="3">
        <v>68</v>
      </c>
      <c r="C3037" s="3" t="s">
        <v>28</v>
      </c>
      <c r="D3037" s="3" t="s">
        <v>26</v>
      </c>
      <c r="E3037" s="3">
        <v>25598.312541175699</v>
      </c>
      <c r="F3037" s="3">
        <v>31</v>
      </c>
      <c r="G3037" s="3">
        <v>2061.55278177522</v>
      </c>
      <c r="H3037" s="3">
        <v>9</v>
      </c>
      <c r="I3037" s="3">
        <v>1451.1667236173</v>
      </c>
      <c r="J3037" s="3">
        <v>33</v>
      </c>
      <c r="K3037" s="3">
        <v>402.72480258421001</v>
      </c>
      <c r="L3037" s="3">
        <v>79</v>
      </c>
      <c r="M3037" s="3">
        <v>18</v>
      </c>
      <c r="N3037" s="3">
        <v>9</v>
      </c>
      <c r="O3037" s="3">
        <v>466</v>
      </c>
      <c r="P3037" s="3">
        <v>0</v>
      </c>
      <c r="Q3037" s="3">
        <v>8152.4672721434299</v>
      </c>
      <c r="R3037" s="3">
        <v>1</v>
      </c>
      <c r="S3037" s="3">
        <v>0</v>
      </c>
      <c r="T3037" s="3">
        <v>0</v>
      </c>
      <c r="U3037" s="3">
        <v>500</v>
      </c>
      <c r="V3037" s="3">
        <v>1</v>
      </c>
    </row>
    <row r="3038" spans="1:22" ht="21.75" customHeight="1" x14ac:dyDescent="0.3">
      <c r="A3038" s="3" t="s">
        <v>3064</v>
      </c>
      <c r="B3038" s="3">
        <v>47</v>
      </c>
      <c r="C3038" s="3" t="s">
        <v>31</v>
      </c>
      <c r="D3038" s="3" t="s">
        <v>24</v>
      </c>
      <c r="E3038" s="3">
        <v>58665.982321612901</v>
      </c>
      <c r="F3038" s="3">
        <v>181</v>
      </c>
      <c r="G3038" s="3">
        <v>1468.96985351065</v>
      </c>
      <c r="H3038" s="3">
        <v>10</v>
      </c>
      <c r="I3038" s="3">
        <v>964.32586841644604</v>
      </c>
      <c r="J3038" s="3">
        <v>44</v>
      </c>
      <c r="K3038" s="3">
        <v>427.69565246341898</v>
      </c>
      <c r="L3038" s="3">
        <v>56</v>
      </c>
      <c r="M3038" s="3">
        <v>10</v>
      </c>
      <c r="N3038" s="3">
        <v>3</v>
      </c>
      <c r="O3038" s="3">
        <v>639</v>
      </c>
      <c r="P3038" s="3">
        <v>1</v>
      </c>
      <c r="Q3038" s="3">
        <v>8922.7836756626493</v>
      </c>
      <c r="R3038" s="3">
        <v>3</v>
      </c>
      <c r="S3038" s="3">
        <v>0</v>
      </c>
      <c r="T3038" s="3">
        <v>0</v>
      </c>
      <c r="U3038" s="3">
        <v>9381.8055934922704</v>
      </c>
      <c r="V3038" s="3">
        <v>0</v>
      </c>
    </row>
    <row r="3039" spans="1:22" ht="21.75" customHeight="1" x14ac:dyDescent="0.3">
      <c r="A3039" s="3" t="s">
        <v>3065</v>
      </c>
      <c r="B3039" s="3">
        <v>66</v>
      </c>
      <c r="C3039" s="3" t="s">
        <v>28</v>
      </c>
      <c r="D3039" s="3" t="s">
        <v>24</v>
      </c>
      <c r="E3039" s="3">
        <v>56034.6799090887</v>
      </c>
      <c r="F3039" s="3">
        <v>123</v>
      </c>
      <c r="G3039" s="3">
        <v>682.85443307290097</v>
      </c>
      <c r="H3039" s="3">
        <v>4</v>
      </c>
      <c r="I3039" s="3">
        <v>642.61055684593805</v>
      </c>
      <c r="J3039" s="3">
        <v>36</v>
      </c>
      <c r="K3039" s="3">
        <v>479.30848348788498</v>
      </c>
      <c r="L3039" s="3">
        <v>59</v>
      </c>
      <c r="M3039" s="3">
        <v>13</v>
      </c>
      <c r="N3039" s="3">
        <v>5</v>
      </c>
      <c r="O3039" s="3">
        <v>823</v>
      </c>
      <c r="P3039" s="3">
        <v>0</v>
      </c>
      <c r="Q3039" s="3">
        <v>19131.0098306607</v>
      </c>
      <c r="R3039" s="3">
        <v>1</v>
      </c>
      <c r="S3039" s="3">
        <v>0</v>
      </c>
      <c r="T3039" s="3">
        <v>0</v>
      </c>
      <c r="U3039" s="3">
        <v>4847.6344433688901</v>
      </c>
      <c r="V3039" s="3">
        <v>0</v>
      </c>
    </row>
    <row r="3040" spans="1:22" ht="21.75" customHeight="1" x14ac:dyDescent="0.3">
      <c r="A3040" s="3" t="s">
        <v>3066</v>
      </c>
      <c r="B3040" s="3">
        <v>30</v>
      </c>
      <c r="C3040" s="3" t="s">
        <v>23</v>
      </c>
      <c r="D3040" s="3" t="s">
        <v>26</v>
      </c>
      <c r="E3040" s="3">
        <v>65074.229642453203</v>
      </c>
      <c r="F3040" s="3">
        <v>126</v>
      </c>
      <c r="G3040" s="3">
        <v>702.60715833428605</v>
      </c>
      <c r="H3040" s="3">
        <v>9</v>
      </c>
      <c r="I3040" s="3">
        <v>324.11231930986901</v>
      </c>
      <c r="J3040" s="3">
        <v>0</v>
      </c>
      <c r="K3040" s="3">
        <v>656.25015018920794</v>
      </c>
      <c r="L3040" s="3">
        <v>46</v>
      </c>
      <c r="M3040" s="3">
        <v>13</v>
      </c>
      <c r="N3040" s="3">
        <v>0</v>
      </c>
      <c r="O3040" s="3">
        <v>544</v>
      </c>
      <c r="P3040" s="3">
        <v>4</v>
      </c>
      <c r="Q3040" s="3">
        <v>5898.8594557163096</v>
      </c>
      <c r="R3040" s="3">
        <v>5</v>
      </c>
      <c r="S3040" s="3">
        <v>0</v>
      </c>
      <c r="T3040" s="3">
        <v>0</v>
      </c>
      <c r="U3040" s="3">
        <v>6351.13621187218</v>
      </c>
      <c r="V3040" s="3">
        <v>1</v>
      </c>
    </row>
    <row r="3041" spans="1:22" ht="21.75" customHeight="1" x14ac:dyDescent="0.3">
      <c r="A3041" s="3" t="s">
        <v>3067</v>
      </c>
      <c r="B3041" s="3">
        <v>64</v>
      </c>
      <c r="C3041" s="3" t="s">
        <v>31</v>
      </c>
      <c r="D3041" s="3" t="s">
        <v>24</v>
      </c>
      <c r="E3041" s="3">
        <v>53002.074895801597</v>
      </c>
      <c r="F3041" s="3">
        <v>153</v>
      </c>
      <c r="G3041" s="3">
        <v>2141.17859550512</v>
      </c>
      <c r="H3041" s="3">
        <v>8</v>
      </c>
      <c r="I3041" s="3">
        <v>372.549548017083</v>
      </c>
      <c r="J3041" s="3">
        <v>8</v>
      </c>
      <c r="K3041" s="3">
        <v>649.84068308250801</v>
      </c>
      <c r="L3041" s="3">
        <v>76</v>
      </c>
      <c r="M3041" s="3">
        <v>1</v>
      </c>
      <c r="N3041" s="3">
        <v>6</v>
      </c>
      <c r="O3041" s="3">
        <v>785</v>
      </c>
      <c r="P3041" s="3">
        <v>5</v>
      </c>
      <c r="Q3041" s="3">
        <v>12321.686381494301</v>
      </c>
      <c r="R3041" s="3">
        <v>2</v>
      </c>
      <c r="S3041" s="3">
        <v>0</v>
      </c>
      <c r="T3041" s="3">
        <v>0</v>
      </c>
      <c r="U3041" s="3">
        <v>7099.7377153048801</v>
      </c>
      <c r="V3041" s="3">
        <v>0</v>
      </c>
    </row>
    <row r="3042" spans="1:22" ht="21.75" customHeight="1" x14ac:dyDescent="0.3">
      <c r="A3042" s="3" t="s">
        <v>3068</v>
      </c>
      <c r="B3042" s="3">
        <v>52</v>
      </c>
      <c r="C3042" s="3" t="s">
        <v>23</v>
      </c>
      <c r="D3042" s="3" t="s">
        <v>26</v>
      </c>
      <c r="E3042" s="3">
        <v>75683.0505516017</v>
      </c>
      <c r="F3042" s="3">
        <v>35</v>
      </c>
      <c r="G3042" s="3">
        <v>1738.6161859974</v>
      </c>
      <c r="H3042" s="3">
        <v>1</v>
      </c>
      <c r="I3042" s="3">
        <v>346.53008118481</v>
      </c>
      <c r="J3042" s="3">
        <v>9</v>
      </c>
      <c r="K3042" s="3">
        <v>468.79604010152502</v>
      </c>
      <c r="L3042" s="3">
        <v>73</v>
      </c>
      <c r="M3042" s="3">
        <v>4</v>
      </c>
      <c r="N3042" s="3">
        <v>3</v>
      </c>
      <c r="O3042" s="3">
        <v>895</v>
      </c>
      <c r="P3042" s="3">
        <v>0</v>
      </c>
      <c r="Q3042" s="3">
        <v>16259.2889967462</v>
      </c>
      <c r="R3042" s="3">
        <v>1</v>
      </c>
      <c r="S3042" s="3">
        <v>0</v>
      </c>
      <c r="T3042" s="3">
        <v>0</v>
      </c>
      <c r="U3042" s="3">
        <v>9271.4947503864405</v>
      </c>
      <c r="V3042" s="3">
        <v>0</v>
      </c>
    </row>
    <row r="3043" spans="1:22" ht="21.75" customHeight="1" x14ac:dyDescent="0.3">
      <c r="A3043" s="3" t="s">
        <v>3069</v>
      </c>
      <c r="B3043" s="3">
        <v>36</v>
      </c>
      <c r="C3043" s="3" t="s">
        <v>28</v>
      </c>
      <c r="D3043" s="3" t="s">
        <v>24</v>
      </c>
      <c r="E3043" s="3">
        <v>47720.104132446097</v>
      </c>
      <c r="F3043" s="3">
        <v>138</v>
      </c>
      <c r="G3043" s="3">
        <v>2169.1044342666801</v>
      </c>
      <c r="H3043" s="3">
        <v>8</v>
      </c>
      <c r="I3043" s="3">
        <v>1457.31471240728</v>
      </c>
      <c r="J3043" s="3">
        <v>29</v>
      </c>
      <c r="K3043" s="3">
        <v>436.75401430065898</v>
      </c>
      <c r="L3043" s="3">
        <v>4</v>
      </c>
      <c r="M3043" s="3">
        <v>8</v>
      </c>
      <c r="N3043" s="3">
        <v>1</v>
      </c>
      <c r="O3043" s="3">
        <v>342</v>
      </c>
      <c r="P3043" s="3">
        <v>0</v>
      </c>
      <c r="Q3043" s="3">
        <v>5673.0070978022804</v>
      </c>
      <c r="R3043" s="3">
        <v>6</v>
      </c>
      <c r="S3043" s="3">
        <v>0</v>
      </c>
      <c r="T3043" s="3">
        <v>0</v>
      </c>
      <c r="U3043" s="3">
        <v>5702.7865731318198</v>
      </c>
      <c r="V3043" s="3">
        <v>1</v>
      </c>
    </row>
    <row r="3044" spans="1:22" ht="21.75" customHeight="1" x14ac:dyDescent="0.3">
      <c r="A3044" s="3" t="s">
        <v>3070</v>
      </c>
      <c r="B3044" s="3">
        <v>25</v>
      </c>
      <c r="C3044" s="3" t="s">
        <v>23</v>
      </c>
      <c r="D3044" s="3" t="s">
        <v>33</v>
      </c>
      <c r="E3044" s="3">
        <v>45102.300845284997</v>
      </c>
      <c r="F3044" s="3">
        <v>172</v>
      </c>
      <c r="G3044" s="3">
        <v>1969.90548663034</v>
      </c>
      <c r="H3044" s="3">
        <v>8</v>
      </c>
      <c r="I3044" s="3">
        <v>900.73367392422995</v>
      </c>
      <c r="J3044" s="3">
        <v>42</v>
      </c>
      <c r="K3044" s="3">
        <v>640.79526684924099</v>
      </c>
      <c r="L3044" s="3">
        <v>35</v>
      </c>
      <c r="M3044" s="3">
        <v>16</v>
      </c>
      <c r="N3044" s="3">
        <v>3</v>
      </c>
      <c r="O3044" s="3">
        <v>824</v>
      </c>
      <c r="P3044" s="3">
        <v>3</v>
      </c>
      <c r="Q3044" s="3">
        <v>14802.987769014801</v>
      </c>
      <c r="R3044" s="3">
        <v>6</v>
      </c>
      <c r="S3044" s="3">
        <v>0</v>
      </c>
      <c r="T3044" s="3">
        <v>0</v>
      </c>
      <c r="U3044" s="3">
        <v>11285.7826102217</v>
      </c>
      <c r="V3044" s="3">
        <v>1</v>
      </c>
    </row>
    <row r="3045" spans="1:22" ht="21.75" customHeight="1" x14ac:dyDescent="0.3">
      <c r="A3045" s="3" t="s">
        <v>3071</v>
      </c>
      <c r="B3045" s="3">
        <v>23</v>
      </c>
      <c r="C3045" s="3" t="s">
        <v>28</v>
      </c>
      <c r="D3045" s="3" t="s">
        <v>24</v>
      </c>
      <c r="E3045" s="3">
        <v>32453.764203238901</v>
      </c>
      <c r="F3045" s="3">
        <v>79</v>
      </c>
      <c r="G3045" s="3">
        <v>1548.36880916323</v>
      </c>
      <c r="H3045" s="3">
        <v>9</v>
      </c>
      <c r="I3045" s="3">
        <v>595.96182325833797</v>
      </c>
      <c r="J3045" s="3">
        <v>17</v>
      </c>
      <c r="K3045" s="3">
        <v>285.06081908694898</v>
      </c>
      <c r="L3045" s="3">
        <v>18</v>
      </c>
      <c r="M3045" s="3">
        <v>18</v>
      </c>
      <c r="N3045" s="3">
        <v>7</v>
      </c>
      <c r="O3045" s="3">
        <v>756</v>
      </c>
      <c r="P3045" s="3">
        <v>4</v>
      </c>
      <c r="Q3045" s="3">
        <v>18288.746763486601</v>
      </c>
      <c r="R3045" s="3">
        <v>4</v>
      </c>
      <c r="S3045" s="3">
        <v>0</v>
      </c>
      <c r="T3045" s="3">
        <v>1</v>
      </c>
      <c r="U3045" s="3">
        <v>4700.9819009985904</v>
      </c>
      <c r="V3045" s="3">
        <v>1</v>
      </c>
    </row>
    <row r="3046" spans="1:22" ht="21.75" customHeight="1" x14ac:dyDescent="0.3">
      <c r="A3046" s="3" t="s">
        <v>3072</v>
      </c>
      <c r="B3046" s="3">
        <v>39</v>
      </c>
      <c r="C3046" s="3" t="s">
        <v>28</v>
      </c>
      <c r="D3046" s="3" t="s">
        <v>33</v>
      </c>
      <c r="E3046" s="3">
        <v>33189.045666475802</v>
      </c>
      <c r="F3046" s="3">
        <v>199</v>
      </c>
      <c r="G3046" s="3">
        <v>1510.55775890723</v>
      </c>
      <c r="H3046" s="3">
        <v>8</v>
      </c>
      <c r="I3046" s="3">
        <v>464.049138196358</v>
      </c>
      <c r="J3046" s="3">
        <v>16</v>
      </c>
      <c r="K3046" s="3">
        <v>208.603999265422</v>
      </c>
      <c r="L3046" s="3">
        <v>29</v>
      </c>
      <c r="M3046" s="3">
        <v>14</v>
      </c>
      <c r="N3046" s="3">
        <v>1</v>
      </c>
      <c r="O3046" s="3">
        <v>415</v>
      </c>
      <c r="P3046" s="3">
        <v>5</v>
      </c>
      <c r="Q3046" s="3">
        <v>14117.8041640089</v>
      </c>
      <c r="R3046" s="3">
        <v>5</v>
      </c>
      <c r="S3046" s="3">
        <v>0</v>
      </c>
      <c r="T3046" s="3">
        <v>0</v>
      </c>
      <c r="U3046" s="3">
        <v>6784.2338342599096</v>
      </c>
      <c r="V3046" s="3">
        <v>1</v>
      </c>
    </row>
    <row r="3047" spans="1:22" ht="21.75" customHeight="1" x14ac:dyDescent="0.3">
      <c r="A3047" s="3" t="s">
        <v>3073</v>
      </c>
      <c r="B3047" s="3">
        <v>67</v>
      </c>
      <c r="C3047" s="3" t="s">
        <v>31</v>
      </c>
      <c r="D3047" s="3" t="s">
        <v>33</v>
      </c>
      <c r="E3047" s="3">
        <v>31559.270017722101</v>
      </c>
      <c r="F3047" s="3">
        <v>43</v>
      </c>
      <c r="G3047" s="3">
        <v>1577.40927746946</v>
      </c>
      <c r="H3047" s="3">
        <v>9</v>
      </c>
      <c r="I3047" s="3">
        <v>500.36225586212697</v>
      </c>
      <c r="J3047" s="3">
        <v>5</v>
      </c>
      <c r="K3047" s="3">
        <v>164.60001091863401</v>
      </c>
      <c r="L3047" s="3">
        <v>40</v>
      </c>
      <c r="M3047" s="3">
        <v>1</v>
      </c>
      <c r="N3047" s="3">
        <v>0</v>
      </c>
      <c r="O3047" s="3">
        <v>405</v>
      </c>
      <c r="P3047" s="3">
        <v>1</v>
      </c>
      <c r="Q3047" s="3">
        <v>18753.2608965992</v>
      </c>
      <c r="R3047" s="3">
        <v>0</v>
      </c>
      <c r="S3047" s="3">
        <v>0</v>
      </c>
      <c r="T3047" s="3">
        <v>0</v>
      </c>
      <c r="U3047" s="3">
        <v>11100.8484872191</v>
      </c>
      <c r="V3047" s="3">
        <v>1</v>
      </c>
    </row>
    <row r="3048" spans="1:22" ht="21.75" customHeight="1" x14ac:dyDescent="0.3">
      <c r="A3048" s="3" t="s">
        <v>3074</v>
      </c>
      <c r="B3048" s="3">
        <v>66</v>
      </c>
      <c r="C3048" s="3" t="s">
        <v>31</v>
      </c>
      <c r="D3048" s="3" t="s">
        <v>24</v>
      </c>
      <c r="E3048" s="3">
        <v>53931.193617393903</v>
      </c>
      <c r="F3048" s="3">
        <v>76</v>
      </c>
      <c r="G3048" s="3">
        <v>1209.0645193550299</v>
      </c>
      <c r="H3048" s="3">
        <v>9</v>
      </c>
      <c r="I3048" s="3">
        <v>586.74521192276802</v>
      </c>
      <c r="J3048" s="3">
        <v>10</v>
      </c>
      <c r="K3048" s="3">
        <v>559.79429422311102</v>
      </c>
      <c r="L3048" s="3">
        <v>47</v>
      </c>
      <c r="M3048" s="3">
        <v>8</v>
      </c>
      <c r="N3048" s="3">
        <v>0</v>
      </c>
      <c r="O3048" s="3">
        <v>644</v>
      </c>
      <c r="P3048" s="3">
        <v>3</v>
      </c>
      <c r="Q3048" s="3">
        <v>11752.000684381999</v>
      </c>
      <c r="R3048" s="3">
        <v>0</v>
      </c>
      <c r="S3048" s="3">
        <v>0</v>
      </c>
      <c r="T3048" s="3">
        <v>0</v>
      </c>
      <c r="U3048" s="3">
        <v>6496.1643751142501</v>
      </c>
      <c r="V3048" s="3">
        <v>0</v>
      </c>
    </row>
    <row r="3049" spans="1:22" ht="21.75" customHeight="1" x14ac:dyDescent="0.3">
      <c r="A3049" s="3" t="s">
        <v>3075</v>
      </c>
      <c r="B3049" s="3">
        <v>46</v>
      </c>
      <c r="C3049" s="3" t="s">
        <v>28</v>
      </c>
      <c r="D3049" s="3" t="s">
        <v>26</v>
      </c>
      <c r="E3049" s="3">
        <v>45156.212263823603</v>
      </c>
      <c r="F3049" s="3">
        <v>65</v>
      </c>
      <c r="G3049" s="3">
        <v>1218.34774822706</v>
      </c>
      <c r="H3049" s="3">
        <v>3</v>
      </c>
      <c r="I3049" s="3">
        <v>1260.6893256892999</v>
      </c>
      <c r="J3049" s="3">
        <v>23</v>
      </c>
      <c r="K3049" s="3">
        <v>773.57235553094699</v>
      </c>
      <c r="L3049" s="3">
        <v>27</v>
      </c>
      <c r="M3049" s="3">
        <v>10</v>
      </c>
      <c r="N3049" s="3">
        <v>6</v>
      </c>
      <c r="O3049" s="3">
        <v>688</v>
      </c>
      <c r="P3049" s="3">
        <v>2</v>
      </c>
      <c r="Q3049" s="3">
        <v>6916.10319193327</v>
      </c>
      <c r="R3049" s="3">
        <v>1</v>
      </c>
      <c r="S3049" s="3">
        <v>0</v>
      </c>
      <c r="T3049" s="3">
        <v>0</v>
      </c>
      <c r="U3049" s="3">
        <v>14202.6259976449</v>
      </c>
      <c r="V3049" s="3">
        <v>0</v>
      </c>
    </row>
    <row r="3050" spans="1:22" ht="21.75" customHeight="1" x14ac:dyDescent="0.3">
      <c r="A3050" s="3" t="s">
        <v>3076</v>
      </c>
      <c r="B3050" s="3">
        <v>34</v>
      </c>
      <c r="C3050" s="3" t="s">
        <v>31</v>
      </c>
      <c r="D3050" s="3" t="s">
        <v>33</v>
      </c>
      <c r="E3050" s="3">
        <v>55952.478079823399</v>
      </c>
      <c r="F3050" s="3">
        <v>16</v>
      </c>
      <c r="G3050" s="3">
        <v>1901.59474453947</v>
      </c>
      <c r="H3050" s="3">
        <v>4</v>
      </c>
      <c r="I3050" s="3">
        <v>789.51979352978799</v>
      </c>
      <c r="J3050" s="3">
        <v>35</v>
      </c>
      <c r="K3050" s="3">
        <v>517.71622191595395</v>
      </c>
      <c r="L3050" s="3">
        <v>30</v>
      </c>
      <c r="M3050" s="3">
        <v>5</v>
      </c>
      <c r="N3050" s="3">
        <v>6</v>
      </c>
      <c r="O3050" s="3">
        <v>834</v>
      </c>
      <c r="P3050" s="3">
        <v>2</v>
      </c>
      <c r="Q3050" s="3">
        <v>11081.8928466866</v>
      </c>
      <c r="R3050" s="3">
        <v>1</v>
      </c>
      <c r="S3050" s="3">
        <v>0</v>
      </c>
      <c r="T3050" s="3">
        <v>0</v>
      </c>
      <c r="U3050" s="3">
        <v>4688.6297350143705</v>
      </c>
      <c r="V3050" s="3">
        <v>0</v>
      </c>
    </row>
    <row r="3051" spans="1:22" ht="21.75" customHeight="1" x14ac:dyDescent="0.3">
      <c r="A3051" s="3" t="s">
        <v>3077</v>
      </c>
      <c r="B3051" s="3">
        <v>25</v>
      </c>
      <c r="C3051" s="3" t="s">
        <v>23</v>
      </c>
      <c r="D3051" s="3" t="s">
        <v>33</v>
      </c>
      <c r="E3051" s="3">
        <v>28233.5224196911</v>
      </c>
      <c r="F3051" s="3">
        <v>218</v>
      </c>
      <c r="G3051" s="3">
        <v>2652.5621535770401</v>
      </c>
      <c r="H3051" s="3">
        <v>7</v>
      </c>
      <c r="I3051" s="3">
        <v>293.38675395411798</v>
      </c>
      <c r="J3051" s="3">
        <v>32</v>
      </c>
      <c r="K3051" s="3">
        <v>566.03434591087705</v>
      </c>
      <c r="L3051" s="3">
        <v>56</v>
      </c>
      <c r="M3051" s="3">
        <v>14</v>
      </c>
      <c r="N3051" s="3">
        <v>3</v>
      </c>
      <c r="O3051" s="3">
        <v>540</v>
      </c>
      <c r="P3051" s="3">
        <v>1</v>
      </c>
      <c r="Q3051" s="3">
        <v>3811.9105822502102</v>
      </c>
      <c r="R3051" s="3">
        <v>7</v>
      </c>
      <c r="S3051" s="3">
        <v>0</v>
      </c>
      <c r="T3051" s="3">
        <v>0</v>
      </c>
      <c r="U3051" s="3">
        <v>12663.827835857701</v>
      </c>
      <c r="V3051" s="3">
        <v>1</v>
      </c>
    </row>
    <row r="3052" spans="1:22" ht="21.75" customHeight="1" x14ac:dyDescent="0.3">
      <c r="A3052" s="3" t="s">
        <v>3078</v>
      </c>
      <c r="B3052" s="3">
        <v>66</v>
      </c>
      <c r="C3052" s="3" t="s">
        <v>31</v>
      </c>
      <c r="D3052" s="3" t="s">
        <v>24</v>
      </c>
      <c r="E3052" s="3">
        <v>34597.540396872901</v>
      </c>
      <c r="F3052" s="3">
        <v>192</v>
      </c>
      <c r="G3052" s="3">
        <v>159.34655179381301</v>
      </c>
      <c r="H3052" s="3">
        <v>7</v>
      </c>
      <c r="I3052" s="3">
        <v>1608.66074615563</v>
      </c>
      <c r="J3052" s="3">
        <v>32</v>
      </c>
      <c r="K3052" s="3">
        <v>370.13883299339801</v>
      </c>
      <c r="L3052" s="3">
        <v>42</v>
      </c>
      <c r="M3052" s="3">
        <v>19</v>
      </c>
      <c r="N3052" s="3">
        <v>4</v>
      </c>
      <c r="O3052" s="3">
        <v>395</v>
      </c>
      <c r="P3052" s="3">
        <v>5</v>
      </c>
      <c r="Q3052" s="3">
        <v>26255.326152464</v>
      </c>
      <c r="R3052" s="3">
        <v>0</v>
      </c>
      <c r="S3052" s="3">
        <v>0</v>
      </c>
      <c r="T3052" s="3">
        <v>0</v>
      </c>
      <c r="U3052" s="3">
        <v>2413.2210642610999</v>
      </c>
      <c r="V3052" s="3">
        <v>1</v>
      </c>
    </row>
    <row r="3053" spans="1:22" ht="21.75" customHeight="1" x14ac:dyDescent="0.3">
      <c r="A3053" s="3" t="s">
        <v>3079</v>
      </c>
      <c r="B3053" s="3">
        <v>33</v>
      </c>
      <c r="C3053" s="3" t="s">
        <v>31</v>
      </c>
      <c r="D3053" s="3" t="s">
        <v>26</v>
      </c>
      <c r="E3053" s="3">
        <v>34294.219218040802</v>
      </c>
      <c r="F3053" s="3">
        <v>77</v>
      </c>
      <c r="G3053" s="3">
        <v>3409.9970582994201</v>
      </c>
      <c r="H3053" s="3">
        <v>0</v>
      </c>
      <c r="I3053" s="3">
        <v>400.94360122193598</v>
      </c>
      <c r="J3053" s="3">
        <v>17</v>
      </c>
      <c r="K3053" s="3">
        <v>565.07782129358304</v>
      </c>
      <c r="L3053" s="3">
        <v>64</v>
      </c>
      <c r="M3053" s="3">
        <v>3</v>
      </c>
      <c r="N3053" s="3">
        <v>4</v>
      </c>
      <c r="O3053" s="3">
        <v>609</v>
      </c>
      <c r="P3053" s="3">
        <v>5</v>
      </c>
      <c r="Q3053" s="3">
        <v>11951.6812209531</v>
      </c>
      <c r="R3053" s="3">
        <v>0</v>
      </c>
      <c r="S3053" s="3">
        <v>0</v>
      </c>
      <c r="T3053" s="3">
        <v>0</v>
      </c>
      <c r="U3053" s="3">
        <v>5887.4264296695301</v>
      </c>
      <c r="V3053" s="3">
        <v>0</v>
      </c>
    </row>
    <row r="3054" spans="1:22" ht="21.75" customHeight="1" x14ac:dyDescent="0.3">
      <c r="A3054" s="3" t="s">
        <v>3080</v>
      </c>
      <c r="B3054" s="3">
        <v>30</v>
      </c>
      <c r="C3054" s="3" t="s">
        <v>23</v>
      </c>
      <c r="D3054" s="3" t="s">
        <v>26</v>
      </c>
      <c r="E3054" s="3">
        <v>89046.873232262296</v>
      </c>
      <c r="F3054" s="3">
        <v>176</v>
      </c>
      <c r="G3054" s="3">
        <v>2054.10200731636</v>
      </c>
      <c r="H3054" s="3">
        <v>9</v>
      </c>
      <c r="I3054" s="3">
        <v>593.20764152664594</v>
      </c>
      <c r="J3054" s="3">
        <v>4</v>
      </c>
      <c r="K3054" s="3">
        <v>534.22514294166501</v>
      </c>
      <c r="L3054" s="3">
        <v>8</v>
      </c>
      <c r="M3054" s="3">
        <v>14</v>
      </c>
      <c r="N3054" s="3">
        <v>6</v>
      </c>
      <c r="O3054" s="3">
        <v>424</v>
      </c>
      <c r="P3054" s="3">
        <v>4</v>
      </c>
      <c r="Q3054" s="3">
        <v>708.68798390324105</v>
      </c>
      <c r="R3054" s="3">
        <v>7</v>
      </c>
      <c r="S3054" s="3">
        <v>0</v>
      </c>
      <c r="T3054" s="3">
        <v>0</v>
      </c>
      <c r="U3054" s="3">
        <v>11510.322397227999</v>
      </c>
      <c r="V3054" s="3">
        <v>1</v>
      </c>
    </row>
    <row r="3055" spans="1:22" ht="21.75" customHeight="1" x14ac:dyDescent="0.3">
      <c r="A3055" s="3" t="s">
        <v>3081</v>
      </c>
      <c r="B3055" s="3">
        <v>58</v>
      </c>
      <c r="C3055" s="3" t="s">
        <v>31</v>
      </c>
      <c r="D3055" s="3" t="s">
        <v>24</v>
      </c>
      <c r="E3055" s="3">
        <v>47017.736079595401</v>
      </c>
      <c r="F3055" s="3">
        <v>69</v>
      </c>
      <c r="G3055" s="3">
        <v>1848.40411261648</v>
      </c>
      <c r="H3055" s="3">
        <v>0</v>
      </c>
      <c r="I3055" s="3">
        <v>1258.55053567186</v>
      </c>
      <c r="J3055" s="3">
        <v>30</v>
      </c>
      <c r="K3055" s="3">
        <v>620.71879110890495</v>
      </c>
      <c r="L3055" s="3">
        <v>11</v>
      </c>
      <c r="M3055" s="3">
        <v>17</v>
      </c>
      <c r="N3055" s="3">
        <v>2</v>
      </c>
      <c r="O3055" s="3">
        <v>533</v>
      </c>
      <c r="P3055" s="3">
        <v>2</v>
      </c>
      <c r="Q3055" s="3">
        <v>8089.8233672372598</v>
      </c>
      <c r="R3055" s="3">
        <v>1</v>
      </c>
      <c r="S3055" s="3">
        <v>0</v>
      </c>
      <c r="T3055" s="3">
        <v>0</v>
      </c>
      <c r="U3055" s="3">
        <v>15782.4830334751</v>
      </c>
      <c r="V3055" s="3">
        <v>1</v>
      </c>
    </row>
    <row r="3056" spans="1:22" ht="21.75" customHeight="1" x14ac:dyDescent="0.3">
      <c r="A3056" s="3" t="s">
        <v>3082</v>
      </c>
      <c r="B3056" s="3">
        <v>28</v>
      </c>
      <c r="C3056" s="3" t="s">
        <v>28</v>
      </c>
      <c r="D3056" s="3" t="s">
        <v>26</v>
      </c>
      <c r="E3056" s="3">
        <v>48805.406208121101</v>
      </c>
      <c r="F3056" s="3">
        <v>95</v>
      </c>
      <c r="G3056" s="3">
        <v>693.351506566534</v>
      </c>
      <c r="H3056" s="3">
        <v>9</v>
      </c>
      <c r="I3056" s="3">
        <v>945.30237141317298</v>
      </c>
      <c r="J3056" s="3">
        <v>15</v>
      </c>
      <c r="K3056" s="3">
        <v>0</v>
      </c>
      <c r="L3056" s="3">
        <v>11</v>
      </c>
      <c r="M3056" s="3">
        <v>6</v>
      </c>
      <c r="N3056" s="3">
        <v>4</v>
      </c>
      <c r="O3056" s="3">
        <v>881</v>
      </c>
      <c r="P3056" s="3">
        <v>2</v>
      </c>
      <c r="Q3056" s="3">
        <v>10795.9932248026</v>
      </c>
      <c r="R3056" s="3">
        <v>7</v>
      </c>
      <c r="S3056" s="3">
        <v>0</v>
      </c>
      <c r="T3056" s="3">
        <v>0</v>
      </c>
      <c r="U3056" s="3">
        <v>10320.702182417501</v>
      </c>
      <c r="V3056" s="3">
        <v>1</v>
      </c>
    </row>
    <row r="3057" spans="1:22" ht="21.75" customHeight="1" x14ac:dyDescent="0.3">
      <c r="A3057" s="3" t="s">
        <v>3083</v>
      </c>
      <c r="B3057" s="3">
        <v>45</v>
      </c>
      <c r="C3057" s="3" t="s">
        <v>23</v>
      </c>
      <c r="D3057" s="3" t="s">
        <v>24</v>
      </c>
      <c r="E3057" s="3">
        <v>48605.8458692071</v>
      </c>
      <c r="F3057" s="3">
        <v>55</v>
      </c>
      <c r="G3057" s="3">
        <v>930.47765764812095</v>
      </c>
      <c r="H3057" s="3">
        <v>5</v>
      </c>
      <c r="I3057" s="3">
        <v>635.52695013152697</v>
      </c>
      <c r="J3057" s="3">
        <v>1</v>
      </c>
      <c r="K3057" s="3">
        <v>607.129825201421</v>
      </c>
      <c r="L3057" s="3">
        <v>41</v>
      </c>
      <c r="M3057" s="3">
        <v>15</v>
      </c>
      <c r="N3057" s="3">
        <v>6</v>
      </c>
      <c r="O3057" s="3">
        <v>505</v>
      </c>
      <c r="P3057" s="3">
        <v>2</v>
      </c>
      <c r="Q3057" s="3">
        <v>4329.6489389300696</v>
      </c>
      <c r="R3057" s="3">
        <v>2</v>
      </c>
      <c r="S3057" s="3">
        <v>0</v>
      </c>
      <c r="T3057" s="3">
        <v>0</v>
      </c>
      <c r="U3057" s="3">
        <v>11433.7542088029</v>
      </c>
      <c r="V3057" s="3">
        <v>1</v>
      </c>
    </row>
    <row r="3058" spans="1:22" ht="21.75" customHeight="1" x14ac:dyDescent="0.3">
      <c r="A3058" s="3" t="s">
        <v>3084</v>
      </c>
      <c r="B3058" s="3">
        <v>35</v>
      </c>
      <c r="C3058" s="3" t="s">
        <v>28</v>
      </c>
      <c r="D3058" s="3" t="s">
        <v>24</v>
      </c>
      <c r="E3058" s="3">
        <v>77950.927763579195</v>
      </c>
      <c r="F3058" s="3">
        <v>182</v>
      </c>
      <c r="G3058" s="3">
        <v>1989.0294485916099</v>
      </c>
      <c r="H3058" s="3">
        <v>6</v>
      </c>
      <c r="I3058" s="3">
        <v>369.02157586715799</v>
      </c>
      <c r="J3058" s="3">
        <v>8</v>
      </c>
      <c r="K3058" s="3">
        <v>657.66386047109199</v>
      </c>
      <c r="L3058" s="3">
        <v>72</v>
      </c>
      <c r="M3058" s="3">
        <v>2</v>
      </c>
      <c r="N3058" s="3">
        <v>6</v>
      </c>
      <c r="O3058" s="3">
        <v>532</v>
      </c>
      <c r="P3058" s="3">
        <v>4</v>
      </c>
      <c r="Q3058" s="3">
        <v>4257.2180943937801</v>
      </c>
      <c r="R3058" s="3">
        <v>2</v>
      </c>
      <c r="S3058" s="3">
        <v>0</v>
      </c>
      <c r="T3058" s="3">
        <v>0</v>
      </c>
      <c r="U3058" s="3">
        <v>10436.9795261897</v>
      </c>
      <c r="V3058" s="3">
        <v>1</v>
      </c>
    </row>
    <row r="3059" spans="1:22" ht="21.75" customHeight="1" x14ac:dyDescent="0.3">
      <c r="A3059" s="3" t="s">
        <v>3085</v>
      </c>
      <c r="B3059" s="3">
        <v>24</v>
      </c>
      <c r="C3059" s="3" t="s">
        <v>23</v>
      </c>
      <c r="D3059" s="3" t="s">
        <v>24</v>
      </c>
      <c r="E3059" s="3">
        <v>20959.8907685097</v>
      </c>
      <c r="F3059" s="3">
        <v>96</v>
      </c>
      <c r="G3059" s="3">
        <v>1700.68940749788</v>
      </c>
      <c r="H3059" s="3">
        <v>1</v>
      </c>
      <c r="I3059" s="3">
        <v>461.65846187624101</v>
      </c>
      <c r="J3059" s="3">
        <v>1</v>
      </c>
      <c r="K3059" s="3">
        <v>651.74729223604095</v>
      </c>
      <c r="L3059" s="3">
        <v>52</v>
      </c>
      <c r="M3059" s="3">
        <v>11</v>
      </c>
      <c r="N3059" s="3">
        <v>8</v>
      </c>
      <c r="O3059" s="3">
        <v>419</v>
      </c>
      <c r="P3059" s="3">
        <v>2</v>
      </c>
      <c r="Q3059" s="3">
        <v>9935.1890143258297</v>
      </c>
      <c r="R3059" s="3">
        <v>0</v>
      </c>
      <c r="S3059" s="3">
        <v>0</v>
      </c>
      <c r="T3059" s="3">
        <v>0</v>
      </c>
      <c r="U3059" s="3">
        <v>7165.69830156833</v>
      </c>
      <c r="V3059" s="3">
        <v>1</v>
      </c>
    </row>
    <row r="3060" spans="1:22" ht="21.75" customHeight="1" x14ac:dyDescent="0.3">
      <c r="A3060" s="3" t="s">
        <v>3086</v>
      </c>
      <c r="B3060" s="3">
        <v>29</v>
      </c>
      <c r="C3060" s="3" t="s">
        <v>28</v>
      </c>
      <c r="D3060" s="3" t="s">
        <v>33</v>
      </c>
      <c r="E3060" s="3">
        <v>48921.8085623433</v>
      </c>
      <c r="F3060" s="3">
        <v>115</v>
      </c>
      <c r="G3060" s="3">
        <v>466.44673149786701</v>
      </c>
      <c r="H3060" s="3">
        <v>1</v>
      </c>
      <c r="I3060" s="3">
        <v>482.72635832323698</v>
      </c>
      <c r="J3060" s="3">
        <v>36</v>
      </c>
      <c r="K3060" s="3">
        <v>469.69095122308102</v>
      </c>
      <c r="L3060" s="3">
        <v>56</v>
      </c>
      <c r="M3060" s="3">
        <v>6</v>
      </c>
      <c r="N3060" s="3">
        <v>3</v>
      </c>
      <c r="O3060" s="3">
        <v>776</v>
      </c>
      <c r="P3060" s="3">
        <v>1</v>
      </c>
      <c r="Q3060" s="3">
        <v>15244.292736159699</v>
      </c>
      <c r="R3060" s="3">
        <v>3</v>
      </c>
      <c r="S3060" s="3">
        <v>0</v>
      </c>
      <c r="T3060" s="3">
        <v>0</v>
      </c>
      <c r="U3060" s="3">
        <v>500</v>
      </c>
      <c r="V3060" s="3">
        <v>0</v>
      </c>
    </row>
    <row r="3061" spans="1:22" ht="21.75" customHeight="1" x14ac:dyDescent="0.3">
      <c r="A3061" s="3" t="s">
        <v>3087</v>
      </c>
      <c r="B3061" s="3">
        <v>69</v>
      </c>
      <c r="C3061" s="3" t="s">
        <v>28</v>
      </c>
      <c r="D3061" s="3" t="s">
        <v>33</v>
      </c>
      <c r="E3061" s="3">
        <v>20791.147093774802</v>
      </c>
      <c r="F3061" s="3">
        <v>231</v>
      </c>
      <c r="G3061" s="3">
        <v>810.32236500416604</v>
      </c>
      <c r="H3061" s="3">
        <v>4</v>
      </c>
      <c r="I3061" s="3">
        <v>802.461129247342</v>
      </c>
      <c r="J3061" s="3">
        <v>19</v>
      </c>
      <c r="K3061" s="3">
        <v>938.77153130354304</v>
      </c>
      <c r="L3061" s="3">
        <v>15</v>
      </c>
      <c r="M3061" s="3">
        <v>8</v>
      </c>
      <c r="N3061" s="3">
        <v>0</v>
      </c>
      <c r="O3061" s="3">
        <v>321</v>
      </c>
      <c r="P3061" s="3">
        <v>1</v>
      </c>
      <c r="Q3061" s="3">
        <v>17699.1968358429</v>
      </c>
      <c r="R3061" s="3">
        <v>2</v>
      </c>
      <c r="S3061" s="3">
        <v>0</v>
      </c>
      <c r="T3061" s="3">
        <v>0</v>
      </c>
      <c r="U3061" s="3">
        <v>4381.2673700792302</v>
      </c>
      <c r="V3061" s="3">
        <v>1</v>
      </c>
    </row>
    <row r="3062" spans="1:22" ht="21.75" customHeight="1" x14ac:dyDescent="0.3">
      <c r="A3062" s="3" t="s">
        <v>3088</v>
      </c>
      <c r="B3062" s="3">
        <v>22</v>
      </c>
      <c r="C3062" s="3" t="s">
        <v>31</v>
      </c>
      <c r="D3062" s="3" t="s">
        <v>33</v>
      </c>
      <c r="E3062" s="3">
        <v>10000</v>
      </c>
      <c r="F3062" s="3">
        <v>137</v>
      </c>
      <c r="G3062" s="3">
        <v>908.23814117654399</v>
      </c>
      <c r="H3062" s="3">
        <v>8</v>
      </c>
      <c r="I3062" s="3">
        <v>866.87163604845603</v>
      </c>
      <c r="J3062" s="3">
        <v>16</v>
      </c>
      <c r="K3062" s="3">
        <v>734.36027669953205</v>
      </c>
      <c r="L3062" s="3">
        <v>76</v>
      </c>
      <c r="M3062" s="3">
        <v>9</v>
      </c>
      <c r="N3062" s="3">
        <v>4</v>
      </c>
      <c r="O3062" s="3">
        <v>511</v>
      </c>
      <c r="P3062" s="3">
        <v>1</v>
      </c>
      <c r="Q3062" s="3">
        <v>18694.089558333199</v>
      </c>
      <c r="R3062" s="3">
        <v>4</v>
      </c>
      <c r="S3062" s="3">
        <v>0</v>
      </c>
      <c r="T3062" s="3">
        <v>0</v>
      </c>
      <c r="U3062" s="3">
        <v>5253.7368046768897</v>
      </c>
      <c r="V3062" s="3">
        <v>1</v>
      </c>
    </row>
    <row r="3063" spans="1:22" ht="21.75" customHeight="1" x14ac:dyDescent="0.3">
      <c r="A3063" s="3" t="s">
        <v>3089</v>
      </c>
      <c r="B3063" s="3">
        <v>32</v>
      </c>
      <c r="C3063" s="3" t="s">
        <v>28</v>
      </c>
      <c r="D3063" s="3" t="s">
        <v>24</v>
      </c>
      <c r="E3063" s="3">
        <v>36783.680941550403</v>
      </c>
      <c r="F3063" s="3">
        <v>211</v>
      </c>
      <c r="G3063" s="3">
        <v>839.84149427733803</v>
      </c>
      <c r="H3063" s="3">
        <v>4</v>
      </c>
      <c r="I3063" s="3">
        <v>747.97087997902997</v>
      </c>
      <c r="J3063" s="3">
        <v>24</v>
      </c>
      <c r="K3063" s="3">
        <v>862.90539836075004</v>
      </c>
      <c r="L3063" s="3">
        <v>49</v>
      </c>
      <c r="M3063" s="3">
        <v>0</v>
      </c>
      <c r="N3063" s="3">
        <v>3</v>
      </c>
      <c r="O3063" s="3">
        <v>774</v>
      </c>
      <c r="P3063" s="3">
        <v>3</v>
      </c>
      <c r="Q3063" s="3">
        <v>8464.7058170179007</v>
      </c>
      <c r="R3063" s="3">
        <v>5</v>
      </c>
      <c r="S3063" s="3">
        <v>0</v>
      </c>
      <c r="T3063" s="3">
        <v>0</v>
      </c>
      <c r="U3063" s="3">
        <v>3716.6961672258999</v>
      </c>
      <c r="V3063" s="3">
        <v>1</v>
      </c>
    </row>
    <row r="3064" spans="1:22" ht="21.75" customHeight="1" x14ac:dyDescent="0.3">
      <c r="A3064" s="3" t="s">
        <v>3090</v>
      </c>
      <c r="B3064" s="3">
        <v>62</v>
      </c>
      <c r="C3064" s="3" t="s">
        <v>31</v>
      </c>
      <c r="D3064" s="3" t="s">
        <v>33</v>
      </c>
      <c r="E3064" s="3">
        <v>57418.949237063098</v>
      </c>
      <c r="F3064" s="3">
        <v>214</v>
      </c>
      <c r="G3064" s="3">
        <v>1717.1689496008701</v>
      </c>
      <c r="H3064" s="3">
        <v>7</v>
      </c>
      <c r="I3064" s="3">
        <v>786.27516512648504</v>
      </c>
      <c r="J3064" s="3">
        <v>18</v>
      </c>
      <c r="K3064" s="3">
        <v>613.35084579214902</v>
      </c>
      <c r="L3064" s="3">
        <v>3</v>
      </c>
      <c r="M3064" s="3">
        <v>11</v>
      </c>
      <c r="N3064" s="3">
        <v>2</v>
      </c>
      <c r="O3064" s="3">
        <v>795</v>
      </c>
      <c r="P3064" s="3">
        <v>1</v>
      </c>
      <c r="Q3064" s="3">
        <v>0</v>
      </c>
      <c r="R3064" s="3">
        <v>0</v>
      </c>
      <c r="S3064" s="3">
        <v>0</v>
      </c>
      <c r="T3064" s="3">
        <v>0</v>
      </c>
      <c r="U3064" s="3">
        <v>1189.92513109828</v>
      </c>
      <c r="V3064" s="3">
        <v>0</v>
      </c>
    </row>
    <row r="3065" spans="1:22" ht="21.75" customHeight="1" x14ac:dyDescent="0.3">
      <c r="A3065" s="3" t="s">
        <v>3091</v>
      </c>
      <c r="B3065" s="3">
        <v>68</v>
      </c>
      <c r="C3065" s="3" t="s">
        <v>23</v>
      </c>
      <c r="D3065" s="3" t="s">
        <v>33</v>
      </c>
      <c r="E3065" s="3">
        <v>35639.946930664599</v>
      </c>
      <c r="F3065" s="3">
        <v>184</v>
      </c>
      <c r="G3065" s="3">
        <v>680.79567684946801</v>
      </c>
      <c r="H3065" s="3">
        <v>7</v>
      </c>
      <c r="I3065" s="3">
        <v>432.24688168198799</v>
      </c>
      <c r="J3065" s="3">
        <v>41</v>
      </c>
      <c r="K3065" s="3">
        <v>500.29243864977201</v>
      </c>
      <c r="L3065" s="3">
        <v>12</v>
      </c>
      <c r="M3065" s="3">
        <v>17</v>
      </c>
      <c r="N3065" s="3">
        <v>6</v>
      </c>
      <c r="O3065" s="3">
        <v>487</v>
      </c>
      <c r="P3065" s="3">
        <v>0</v>
      </c>
      <c r="Q3065" s="3">
        <v>22670.6237089325</v>
      </c>
      <c r="R3065" s="3">
        <v>6</v>
      </c>
      <c r="S3065" s="3">
        <v>0</v>
      </c>
      <c r="T3065" s="3">
        <v>0</v>
      </c>
      <c r="U3065" s="3">
        <v>15407.0217615769</v>
      </c>
      <c r="V3065" s="3">
        <v>1</v>
      </c>
    </row>
    <row r="3066" spans="1:22" ht="21.75" customHeight="1" x14ac:dyDescent="0.3">
      <c r="A3066" s="3" t="s">
        <v>3092</v>
      </c>
      <c r="B3066" s="3">
        <v>49</v>
      </c>
      <c r="C3066" s="3" t="s">
        <v>28</v>
      </c>
      <c r="D3066" s="3" t="s">
        <v>33</v>
      </c>
      <c r="E3066" s="3">
        <v>57123.772727452197</v>
      </c>
      <c r="F3066" s="3">
        <v>13</v>
      </c>
      <c r="G3066" s="3">
        <v>2123.1786331611502</v>
      </c>
      <c r="H3066" s="3">
        <v>4</v>
      </c>
      <c r="I3066" s="3">
        <v>902.59763717836097</v>
      </c>
      <c r="J3066" s="3">
        <v>7</v>
      </c>
      <c r="K3066" s="3">
        <v>647.90973426886501</v>
      </c>
      <c r="L3066" s="3">
        <v>59</v>
      </c>
      <c r="M3066" s="3">
        <v>0</v>
      </c>
      <c r="N3066" s="3">
        <v>8</v>
      </c>
      <c r="O3066" s="3">
        <v>482</v>
      </c>
      <c r="P3066" s="3">
        <v>2</v>
      </c>
      <c r="Q3066" s="3">
        <v>10694.729408019401</v>
      </c>
      <c r="R3066" s="3">
        <v>2</v>
      </c>
      <c r="S3066" s="3">
        <v>0</v>
      </c>
      <c r="T3066" s="3">
        <v>0</v>
      </c>
      <c r="U3066" s="3">
        <v>5117.50661838012</v>
      </c>
      <c r="V3066" s="3">
        <v>1</v>
      </c>
    </row>
    <row r="3067" spans="1:22" ht="21.75" customHeight="1" x14ac:dyDescent="0.3">
      <c r="A3067" s="3" t="s">
        <v>3093</v>
      </c>
      <c r="B3067" s="3">
        <v>64</v>
      </c>
      <c r="C3067" s="3" t="s">
        <v>28</v>
      </c>
      <c r="D3067" s="3" t="s">
        <v>24</v>
      </c>
      <c r="E3067" s="3">
        <v>51916.573481086903</v>
      </c>
      <c r="F3067" s="3">
        <v>238</v>
      </c>
      <c r="G3067" s="3">
        <v>311.73370327868003</v>
      </c>
      <c r="H3067" s="3">
        <v>7</v>
      </c>
      <c r="I3067" s="3">
        <v>1248.1815228929499</v>
      </c>
      <c r="J3067" s="3">
        <v>10</v>
      </c>
      <c r="K3067" s="3">
        <v>343.49149893366803</v>
      </c>
      <c r="L3067" s="3">
        <v>27</v>
      </c>
      <c r="M3067" s="3">
        <v>17</v>
      </c>
      <c r="N3067" s="3">
        <v>3</v>
      </c>
      <c r="O3067" s="3">
        <v>717</v>
      </c>
      <c r="P3067" s="3">
        <v>1</v>
      </c>
      <c r="Q3067" s="3">
        <v>9378.3726866098896</v>
      </c>
      <c r="R3067" s="3">
        <v>6</v>
      </c>
      <c r="S3067" s="3">
        <v>0</v>
      </c>
      <c r="T3067" s="3">
        <v>0</v>
      </c>
      <c r="U3067" s="3">
        <v>1885.98936621798</v>
      </c>
      <c r="V3067" s="3">
        <v>1</v>
      </c>
    </row>
    <row r="3068" spans="1:22" ht="21.75" customHeight="1" x14ac:dyDescent="0.3">
      <c r="A3068" s="3" t="s">
        <v>3094</v>
      </c>
      <c r="B3068" s="3">
        <v>25</v>
      </c>
      <c r="C3068" s="3" t="s">
        <v>23</v>
      </c>
      <c r="D3068" s="3" t="s">
        <v>24</v>
      </c>
      <c r="E3068" s="3">
        <v>47496.819227554297</v>
      </c>
      <c r="F3068" s="3">
        <v>27</v>
      </c>
      <c r="G3068" s="3">
        <v>2280.95011030976</v>
      </c>
      <c r="H3068" s="3">
        <v>7</v>
      </c>
      <c r="I3068" s="3">
        <v>743.02291138765099</v>
      </c>
      <c r="J3068" s="3">
        <v>12</v>
      </c>
      <c r="K3068" s="3">
        <v>707.06836988418502</v>
      </c>
      <c r="L3068" s="3">
        <v>11</v>
      </c>
      <c r="M3068" s="3">
        <v>6</v>
      </c>
      <c r="N3068" s="3">
        <v>5</v>
      </c>
      <c r="O3068" s="3">
        <v>852</v>
      </c>
      <c r="P3068" s="3">
        <v>5</v>
      </c>
      <c r="Q3068" s="3">
        <v>19439.8959086664</v>
      </c>
      <c r="R3068" s="3">
        <v>1</v>
      </c>
      <c r="S3068" s="3">
        <v>0</v>
      </c>
      <c r="T3068" s="3">
        <v>0</v>
      </c>
      <c r="U3068" s="3">
        <v>21008.951257872399</v>
      </c>
      <c r="V3068" s="3">
        <v>0</v>
      </c>
    </row>
    <row r="3069" spans="1:22" ht="21.75" customHeight="1" x14ac:dyDescent="0.3">
      <c r="A3069" s="3" t="s">
        <v>3095</v>
      </c>
      <c r="B3069" s="3">
        <v>36</v>
      </c>
      <c r="C3069" s="3" t="s">
        <v>23</v>
      </c>
      <c r="D3069" s="3" t="s">
        <v>24</v>
      </c>
      <c r="E3069" s="3">
        <v>72769.344075889894</v>
      </c>
      <c r="F3069" s="3">
        <v>189</v>
      </c>
      <c r="G3069" s="3">
        <v>3947.7650168677201</v>
      </c>
      <c r="H3069" s="3">
        <v>4</v>
      </c>
      <c r="I3069" s="3">
        <v>736.19965274968399</v>
      </c>
      <c r="J3069" s="3">
        <v>12</v>
      </c>
      <c r="K3069" s="3">
        <v>386.49992986548102</v>
      </c>
      <c r="L3069" s="3">
        <v>23</v>
      </c>
      <c r="M3069" s="3">
        <v>16</v>
      </c>
      <c r="N3069" s="3">
        <v>0</v>
      </c>
      <c r="O3069" s="3">
        <v>839</v>
      </c>
      <c r="P3069" s="3">
        <v>5</v>
      </c>
      <c r="Q3069" s="3">
        <v>10128.228497742801</v>
      </c>
      <c r="R3069" s="3">
        <v>3</v>
      </c>
      <c r="S3069" s="3">
        <v>0</v>
      </c>
      <c r="T3069" s="3">
        <v>0</v>
      </c>
      <c r="U3069" s="3">
        <v>12531.9594305516</v>
      </c>
      <c r="V3069" s="3">
        <v>0</v>
      </c>
    </row>
    <row r="3070" spans="1:22" ht="21.75" customHeight="1" x14ac:dyDescent="0.3">
      <c r="A3070" s="3" t="s">
        <v>3096</v>
      </c>
      <c r="B3070" s="3">
        <v>64</v>
      </c>
      <c r="C3070" s="3" t="s">
        <v>28</v>
      </c>
      <c r="D3070" s="3" t="s">
        <v>33</v>
      </c>
      <c r="E3070" s="3">
        <v>39271.342102744398</v>
      </c>
      <c r="F3070" s="3">
        <v>218</v>
      </c>
      <c r="G3070" s="3">
        <v>2123.00222860228</v>
      </c>
      <c r="H3070" s="3">
        <v>4</v>
      </c>
      <c r="I3070" s="3">
        <v>829.05036821849706</v>
      </c>
      <c r="J3070" s="3">
        <v>8</v>
      </c>
      <c r="K3070" s="3">
        <v>352.700331729499</v>
      </c>
      <c r="L3070" s="3">
        <v>0</v>
      </c>
      <c r="M3070" s="3">
        <v>12</v>
      </c>
      <c r="N3070" s="3">
        <v>0</v>
      </c>
      <c r="O3070" s="3">
        <v>832</v>
      </c>
      <c r="P3070" s="3">
        <v>5</v>
      </c>
      <c r="Q3070" s="3">
        <v>14944.393286086301</v>
      </c>
      <c r="R3070" s="3">
        <v>5</v>
      </c>
      <c r="S3070" s="3">
        <v>0</v>
      </c>
      <c r="T3070" s="3">
        <v>0</v>
      </c>
      <c r="U3070" s="3">
        <v>3778.0768476144799</v>
      </c>
      <c r="V3070" s="3">
        <v>1</v>
      </c>
    </row>
    <row r="3071" spans="1:22" ht="21.75" customHeight="1" x14ac:dyDescent="0.3">
      <c r="A3071" s="3" t="s">
        <v>3097</v>
      </c>
      <c r="B3071" s="3">
        <v>38</v>
      </c>
      <c r="C3071" s="3" t="s">
        <v>23</v>
      </c>
      <c r="D3071" s="3" t="s">
        <v>26</v>
      </c>
      <c r="E3071" s="3">
        <v>56851.797584485001</v>
      </c>
      <c r="F3071" s="3">
        <v>196</v>
      </c>
      <c r="G3071" s="3">
        <v>1064.85356195963</v>
      </c>
      <c r="H3071" s="3">
        <v>3</v>
      </c>
      <c r="I3071" s="3">
        <v>1191.3717009157899</v>
      </c>
      <c r="J3071" s="3">
        <v>4</v>
      </c>
      <c r="K3071" s="3">
        <v>170.93636790444199</v>
      </c>
      <c r="L3071" s="3">
        <v>33</v>
      </c>
      <c r="M3071" s="3">
        <v>9</v>
      </c>
      <c r="N3071" s="3">
        <v>2</v>
      </c>
      <c r="O3071" s="3">
        <v>373</v>
      </c>
      <c r="P3071" s="3">
        <v>5</v>
      </c>
      <c r="Q3071" s="3">
        <v>13476.3095428786</v>
      </c>
      <c r="R3071" s="3">
        <v>5</v>
      </c>
      <c r="S3071" s="3">
        <v>0</v>
      </c>
      <c r="T3071" s="3">
        <v>0</v>
      </c>
      <c r="U3071" s="3">
        <v>4219.4631099564303</v>
      </c>
      <c r="V3071" s="3">
        <v>1</v>
      </c>
    </row>
    <row r="3072" spans="1:22" ht="21.75" customHeight="1" x14ac:dyDescent="0.3">
      <c r="A3072" s="3" t="s">
        <v>3098</v>
      </c>
      <c r="B3072" s="3">
        <v>61</v>
      </c>
      <c r="C3072" s="3" t="s">
        <v>31</v>
      </c>
      <c r="D3072" s="3" t="s">
        <v>33</v>
      </c>
      <c r="E3072" s="3">
        <v>17544.4382885878</v>
      </c>
      <c r="F3072" s="3">
        <v>157</v>
      </c>
      <c r="G3072" s="3">
        <v>1099.8137469005201</v>
      </c>
      <c r="H3072" s="3">
        <v>0</v>
      </c>
      <c r="I3072" s="3">
        <v>486.84695019647597</v>
      </c>
      <c r="J3072" s="3">
        <v>17</v>
      </c>
      <c r="K3072" s="3">
        <v>751.502287268656</v>
      </c>
      <c r="L3072" s="3">
        <v>2</v>
      </c>
      <c r="M3072" s="3">
        <v>13</v>
      </c>
      <c r="N3072" s="3">
        <v>4</v>
      </c>
      <c r="O3072" s="3">
        <v>335</v>
      </c>
      <c r="P3072" s="3">
        <v>4</v>
      </c>
      <c r="Q3072" s="3">
        <v>4576.2614324918104</v>
      </c>
      <c r="R3072" s="3">
        <v>6</v>
      </c>
      <c r="S3072" s="3">
        <v>0</v>
      </c>
      <c r="T3072" s="3">
        <v>0</v>
      </c>
      <c r="U3072" s="3">
        <v>2070.1070446193398</v>
      </c>
      <c r="V3072" s="3">
        <v>1</v>
      </c>
    </row>
    <row r="3073" spans="1:22" ht="21.75" customHeight="1" x14ac:dyDescent="0.3">
      <c r="A3073" s="3" t="s">
        <v>3099</v>
      </c>
      <c r="B3073" s="3">
        <v>54</v>
      </c>
      <c r="C3073" s="3" t="s">
        <v>23</v>
      </c>
      <c r="D3073" s="3" t="s">
        <v>33</v>
      </c>
      <c r="E3073" s="3">
        <v>51778.029875919099</v>
      </c>
      <c r="F3073" s="3">
        <v>85</v>
      </c>
      <c r="G3073" s="3">
        <v>601.18822364288405</v>
      </c>
      <c r="H3073" s="3">
        <v>8</v>
      </c>
      <c r="I3073" s="3">
        <v>1307.7965675062501</v>
      </c>
      <c r="J3073" s="3">
        <v>39</v>
      </c>
      <c r="K3073" s="3">
        <v>1003.54828716452</v>
      </c>
      <c r="L3073" s="3">
        <v>21</v>
      </c>
      <c r="M3073" s="3">
        <v>0</v>
      </c>
      <c r="N3073" s="3">
        <v>5</v>
      </c>
      <c r="O3073" s="3">
        <v>709</v>
      </c>
      <c r="P3073" s="3">
        <v>5</v>
      </c>
      <c r="Q3073" s="3">
        <v>5476.7265369337101</v>
      </c>
      <c r="R3073" s="3">
        <v>1</v>
      </c>
      <c r="S3073" s="3">
        <v>0</v>
      </c>
      <c r="T3073" s="3">
        <v>0</v>
      </c>
      <c r="U3073" s="3">
        <v>1381.39857933341</v>
      </c>
      <c r="V3073" s="3">
        <v>0</v>
      </c>
    </row>
    <row r="3074" spans="1:22" ht="21.75" customHeight="1" x14ac:dyDescent="0.3">
      <c r="A3074" s="3" t="s">
        <v>3100</v>
      </c>
      <c r="B3074" s="3">
        <v>65</v>
      </c>
      <c r="C3074" s="3" t="s">
        <v>23</v>
      </c>
      <c r="D3074" s="3" t="s">
        <v>24</v>
      </c>
      <c r="E3074" s="3">
        <v>45370.111336795497</v>
      </c>
      <c r="F3074" s="3">
        <v>188</v>
      </c>
      <c r="G3074" s="3">
        <v>2362.7094141648799</v>
      </c>
      <c r="H3074" s="3">
        <v>1</v>
      </c>
      <c r="I3074" s="3">
        <v>947.42778380233301</v>
      </c>
      <c r="J3074" s="3">
        <v>13</v>
      </c>
      <c r="K3074" s="3">
        <v>842.01831203307302</v>
      </c>
      <c r="L3074" s="3">
        <v>26</v>
      </c>
      <c r="M3074" s="3">
        <v>5</v>
      </c>
      <c r="N3074" s="3">
        <v>8</v>
      </c>
      <c r="O3074" s="3">
        <v>830</v>
      </c>
      <c r="P3074" s="3">
        <v>4</v>
      </c>
      <c r="Q3074" s="3">
        <v>10668.323181424001</v>
      </c>
      <c r="R3074" s="3">
        <v>5</v>
      </c>
      <c r="S3074" s="3">
        <v>0</v>
      </c>
      <c r="T3074" s="3">
        <v>0</v>
      </c>
      <c r="U3074" s="3">
        <v>4496.2890673153697</v>
      </c>
      <c r="V3074" s="3">
        <v>1</v>
      </c>
    </row>
    <row r="3075" spans="1:22" ht="21.75" customHeight="1" x14ac:dyDescent="0.3">
      <c r="A3075" s="3" t="s">
        <v>3101</v>
      </c>
      <c r="B3075" s="3">
        <v>45</v>
      </c>
      <c r="C3075" s="3" t="s">
        <v>28</v>
      </c>
      <c r="D3075" s="3" t="s">
        <v>24</v>
      </c>
      <c r="E3075" s="3">
        <v>28719.564764208801</v>
      </c>
      <c r="F3075" s="3">
        <v>95</v>
      </c>
      <c r="G3075" s="3">
        <v>1630.41673058622</v>
      </c>
      <c r="H3075" s="3">
        <v>0</v>
      </c>
      <c r="I3075" s="3">
        <v>810.03824349460399</v>
      </c>
      <c r="J3075" s="3">
        <v>33</v>
      </c>
      <c r="K3075" s="3">
        <v>725.25847450370497</v>
      </c>
      <c r="L3075" s="3">
        <v>20</v>
      </c>
      <c r="M3075" s="3">
        <v>3</v>
      </c>
      <c r="N3075" s="3">
        <v>8</v>
      </c>
      <c r="O3075" s="3">
        <v>314</v>
      </c>
      <c r="P3075" s="3">
        <v>4</v>
      </c>
      <c r="Q3075" s="3">
        <v>11900.4408591677</v>
      </c>
      <c r="R3075" s="3">
        <v>1</v>
      </c>
      <c r="S3075" s="3">
        <v>0</v>
      </c>
      <c r="T3075" s="3">
        <v>0</v>
      </c>
      <c r="U3075" s="3">
        <v>10288.191886234699</v>
      </c>
      <c r="V3075" s="3">
        <v>1</v>
      </c>
    </row>
    <row r="3076" spans="1:22" ht="21.75" customHeight="1" x14ac:dyDescent="0.3">
      <c r="A3076" s="3" t="s">
        <v>3102</v>
      </c>
      <c r="B3076" s="3">
        <v>24</v>
      </c>
      <c r="C3076" s="3" t="s">
        <v>31</v>
      </c>
      <c r="D3076" s="3" t="s">
        <v>33</v>
      </c>
      <c r="E3076" s="3">
        <v>57172.978017111302</v>
      </c>
      <c r="F3076" s="3">
        <v>231</v>
      </c>
      <c r="G3076" s="3">
        <v>52.4635785506321</v>
      </c>
      <c r="H3076" s="3">
        <v>5</v>
      </c>
      <c r="I3076" s="3">
        <v>1224.63359283251</v>
      </c>
      <c r="J3076" s="3">
        <v>21</v>
      </c>
      <c r="K3076" s="3">
        <v>732.32333043275696</v>
      </c>
      <c r="L3076" s="3">
        <v>12</v>
      </c>
      <c r="M3076" s="3">
        <v>18</v>
      </c>
      <c r="N3076" s="3">
        <v>9</v>
      </c>
      <c r="O3076" s="3">
        <v>408</v>
      </c>
      <c r="P3076" s="3">
        <v>3</v>
      </c>
      <c r="Q3076" s="3">
        <v>8269.8920225245602</v>
      </c>
      <c r="R3076" s="3">
        <v>3</v>
      </c>
      <c r="S3076" s="3">
        <v>0</v>
      </c>
      <c r="T3076" s="3">
        <v>0</v>
      </c>
      <c r="U3076" s="3">
        <v>14189.3121149821</v>
      </c>
      <c r="V3076" s="3">
        <v>1</v>
      </c>
    </row>
    <row r="3077" spans="1:22" ht="21.75" customHeight="1" x14ac:dyDescent="0.3">
      <c r="A3077" s="3" t="s">
        <v>3103</v>
      </c>
      <c r="B3077" s="3">
        <v>48</v>
      </c>
      <c r="C3077" s="3" t="s">
        <v>23</v>
      </c>
      <c r="D3077" s="3" t="s">
        <v>33</v>
      </c>
      <c r="E3077" s="3">
        <v>36698.881569766301</v>
      </c>
      <c r="F3077" s="3">
        <v>141</v>
      </c>
      <c r="G3077" s="3">
        <v>337.26291060945698</v>
      </c>
      <c r="H3077" s="3">
        <v>4</v>
      </c>
      <c r="I3077" s="3">
        <v>386.27827414324099</v>
      </c>
      <c r="J3077" s="3">
        <v>47</v>
      </c>
      <c r="K3077" s="3">
        <v>723.72934726955998</v>
      </c>
      <c r="L3077" s="3">
        <v>43</v>
      </c>
      <c r="M3077" s="3">
        <v>14</v>
      </c>
      <c r="N3077" s="3">
        <v>0</v>
      </c>
      <c r="O3077" s="3">
        <v>423</v>
      </c>
      <c r="P3077" s="3">
        <v>5</v>
      </c>
      <c r="Q3077" s="3">
        <v>8216.2275149983598</v>
      </c>
      <c r="R3077" s="3">
        <v>0</v>
      </c>
      <c r="S3077" s="3">
        <v>0</v>
      </c>
      <c r="T3077" s="3">
        <v>0</v>
      </c>
      <c r="U3077" s="3">
        <v>13333.665740492101</v>
      </c>
      <c r="V3077" s="3">
        <v>1</v>
      </c>
    </row>
    <row r="3078" spans="1:22" ht="21.75" customHeight="1" x14ac:dyDescent="0.3">
      <c r="A3078" s="3" t="s">
        <v>3104</v>
      </c>
      <c r="B3078" s="3">
        <v>56</v>
      </c>
      <c r="C3078" s="3" t="s">
        <v>31</v>
      </c>
      <c r="D3078" s="3" t="s">
        <v>26</v>
      </c>
      <c r="E3078" s="3">
        <v>81179.322389196197</v>
      </c>
      <c r="F3078" s="3">
        <v>57</v>
      </c>
      <c r="G3078" s="3">
        <v>94.292825305549698</v>
      </c>
      <c r="H3078" s="3">
        <v>10</v>
      </c>
      <c r="I3078" s="3">
        <v>982.71593768564799</v>
      </c>
      <c r="J3078" s="3">
        <v>32</v>
      </c>
      <c r="K3078" s="3">
        <v>468.38227970702701</v>
      </c>
      <c r="L3078" s="3">
        <v>79</v>
      </c>
      <c r="M3078" s="3">
        <v>18</v>
      </c>
      <c r="N3078" s="3">
        <v>1</v>
      </c>
      <c r="O3078" s="3">
        <v>604</v>
      </c>
      <c r="P3078" s="3">
        <v>4</v>
      </c>
      <c r="Q3078" s="3">
        <v>11568.3286486736</v>
      </c>
      <c r="R3078" s="3">
        <v>6</v>
      </c>
      <c r="S3078" s="3">
        <v>0</v>
      </c>
      <c r="T3078" s="3">
        <v>0</v>
      </c>
      <c r="U3078" s="3">
        <v>13623.1686106042</v>
      </c>
      <c r="V3078" s="3">
        <v>1</v>
      </c>
    </row>
    <row r="3079" spans="1:22" ht="21.75" customHeight="1" x14ac:dyDescent="0.3">
      <c r="A3079" s="3" t="s">
        <v>3105</v>
      </c>
      <c r="B3079" s="3">
        <v>39</v>
      </c>
      <c r="C3079" s="3" t="s">
        <v>31</v>
      </c>
      <c r="D3079" s="3" t="s">
        <v>26</v>
      </c>
      <c r="E3079" s="3">
        <v>10000</v>
      </c>
      <c r="F3079" s="3">
        <v>21</v>
      </c>
      <c r="G3079" s="3">
        <v>2109.94837375934</v>
      </c>
      <c r="H3079" s="3">
        <v>0</v>
      </c>
      <c r="I3079" s="3">
        <v>950.60834757731595</v>
      </c>
      <c r="J3079" s="3">
        <v>23</v>
      </c>
      <c r="K3079" s="3">
        <v>404.644831266099</v>
      </c>
      <c r="L3079" s="3">
        <v>23</v>
      </c>
      <c r="M3079" s="3">
        <v>11</v>
      </c>
      <c r="N3079" s="3">
        <v>7</v>
      </c>
      <c r="O3079" s="3">
        <v>317</v>
      </c>
      <c r="P3079" s="3">
        <v>3</v>
      </c>
      <c r="Q3079" s="3">
        <v>7777.4064867166699</v>
      </c>
      <c r="R3079" s="3">
        <v>6</v>
      </c>
      <c r="S3079" s="3">
        <v>0</v>
      </c>
      <c r="T3079" s="3">
        <v>0</v>
      </c>
      <c r="U3079" s="3">
        <v>7438.2320984874104</v>
      </c>
      <c r="V3079" s="3">
        <v>1</v>
      </c>
    </row>
    <row r="3080" spans="1:22" ht="21.75" customHeight="1" x14ac:dyDescent="0.3">
      <c r="A3080" s="3" t="s">
        <v>3106</v>
      </c>
      <c r="B3080" s="3">
        <v>68</v>
      </c>
      <c r="C3080" s="3" t="s">
        <v>31</v>
      </c>
      <c r="D3080" s="3" t="s">
        <v>24</v>
      </c>
      <c r="E3080" s="3">
        <v>54468.653751710299</v>
      </c>
      <c r="F3080" s="3">
        <v>94</v>
      </c>
      <c r="G3080" s="3">
        <v>698.53838578306602</v>
      </c>
      <c r="H3080" s="3">
        <v>6</v>
      </c>
      <c r="I3080" s="3">
        <v>472.59072746217299</v>
      </c>
      <c r="J3080" s="3">
        <v>28</v>
      </c>
      <c r="K3080" s="3">
        <v>256.58913647312301</v>
      </c>
      <c r="L3080" s="3">
        <v>45</v>
      </c>
      <c r="M3080" s="3">
        <v>13</v>
      </c>
      <c r="N3080" s="3">
        <v>4</v>
      </c>
      <c r="O3080" s="3">
        <v>383</v>
      </c>
      <c r="P3080" s="3">
        <v>2</v>
      </c>
      <c r="Q3080" s="3">
        <v>17354.825182837001</v>
      </c>
      <c r="R3080" s="3">
        <v>6</v>
      </c>
      <c r="S3080" s="3">
        <v>1</v>
      </c>
      <c r="T3080" s="3">
        <v>0</v>
      </c>
      <c r="U3080" s="3">
        <v>10736.378650761901</v>
      </c>
      <c r="V3080" s="3">
        <v>1</v>
      </c>
    </row>
    <row r="3081" spans="1:22" ht="21.75" customHeight="1" x14ac:dyDescent="0.3">
      <c r="A3081" s="3" t="s">
        <v>3107</v>
      </c>
      <c r="B3081" s="3">
        <v>40</v>
      </c>
      <c r="C3081" s="3" t="s">
        <v>28</v>
      </c>
      <c r="D3081" s="3" t="s">
        <v>26</v>
      </c>
      <c r="E3081" s="3">
        <v>50768.550940251997</v>
      </c>
      <c r="F3081" s="3">
        <v>169</v>
      </c>
      <c r="G3081" s="3">
        <v>2167.0975931437401</v>
      </c>
      <c r="H3081" s="3">
        <v>6</v>
      </c>
      <c r="I3081" s="3">
        <v>961.22334303383695</v>
      </c>
      <c r="J3081" s="3">
        <v>12</v>
      </c>
      <c r="K3081" s="3">
        <v>965.48671048031099</v>
      </c>
      <c r="L3081" s="3">
        <v>16</v>
      </c>
      <c r="M3081" s="3">
        <v>2</v>
      </c>
      <c r="N3081" s="3">
        <v>2</v>
      </c>
      <c r="O3081" s="3">
        <v>487</v>
      </c>
      <c r="P3081" s="3">
        <v>0</v>
      </c>
      <c r="Q3081" s="3">
        <v>13812.757135898</v>
      </c>
      <c r="R3081" s="3">
        <v>5</v>
      </c>
      <c r="S3081" s="3">
        <v>1</v>
      </c>
      <c r="T3081" s="3">
        <v>0</v>
      </c>
      <c r="U3081" s="3">
        <v>9702.4428563985402</v>
      </c>
      <c r="V3081" s="3">
        <v>1</v>
      </c>
    </row>
    <row r="3082" spans="1:22" ht="21.75" customHeight="1" x14ac:dyDescent="0.3">
      <c r="A3082" s="3" t="s">
        <v>3108</v>
      </c>
      <c r="B3082" s="3">
        <v>29</v>
      </c>
      <c r="C3082" s="3" t="s">
        <v>23</v>
      </c>
      <c r="D3082" s="3" t="s">
        <v>26</v>
      </c>
      <c r="E3082" s="3">
        <v>44944.452399650698</v>
      </c>
      <c r="F3082" s="3">
        <v>215</v>
      </c>
      <c r="G3082" s="3">
        <v>1053.43743738432</v>
      </c>
      <c r="H3082" s="3">
        <v>2</v>
      </c>
      <c r="I3082" s="3">
        <v>899.15681278317004</v>
      </c>
      <c r="J3082" s="3">
        <v>49</v>
      </c>
      <c r="K3082" s="3">
        <v>449.87095260905301</v>
      </c>
      <c r="L3082" s="3">
        <v>4</v>
      </c>
      <c r="M3082" s="3">
        <v>3</v>
      </c>
      <c r="N3082" s="3">
        <v>8</v>
      </c>
      <c r="O3082" s="3">
        <v>463</v>
      </c>
      <c r="P3082" s="3">
        <v>4</v>
      </c>
      <c r="Q3082" s="3">
        <v>8835.0315202276597</v>
      </c>
      <c r="R3082" s="3">
        <v>7</v>
      </c>
      <c r="S3082" s="3">
        <v>0</v>
      </c>
      <c r="T3082" s="3">
        <v>0</v>
      </c>
      <c r="U3082" s="3">
        <v>8175.1942899389196</v>
      </c>
      <c r="V3082" s="3">
        <v>1</v>
      </c>
    </row>
    <row r="3083" spans="1:22" ht="21.75" customHeight="1" x14ac:dyDescent="0.3">
      <c r="A3083" s="3" t="s">
        <v>3109</v>
      </c>
      <c r="B3083" s="3">
        <v>24</v>
      </c>
      <c r="C3083" s="3" t="s">
        <v>28</v>
      </c>
      <c r="D3083" s="3" t="s">
        <v>24</v>
      </c>
      <c r="E3083" s="3">
        <v>40473.757390585801</v>
      </c>
      <c r="F3083" s="3">
        <v>92</v>
      </c>
      <c r="G3083" s="3">
        <v>2133.9969098915799</v>
      </c>
      <c r="H3083" s="3">
        <v>7</v>
      </c>
      <c r="I3083" s="3">
        <v>737.44165810852303</v>
      </c>
      <c r="J3083" s="3">
        <v>26</v>
      </c>
      <c r="K3083" s="3">
        <v>535.61584527025502</v>
      </c>
      <c r="L3083" s="3">
        <v>37</v>
      </c>
      <c r="M3083" s="3">
        <v>2</v>
      </c>
      <c r="N3083" s="3">
        <v>1</v>
      </c>
      <c r="O3083" s="3">
        <v>667</v>
      </c>
      <c r="P3083" s="3">
        <v>4</v>
      </c>
      <c r="Q3083" s="3">
        <v>15531.919251019301</v>
      </c>
      <c r="R3083" s="3">
        <v>1</v>
      </c>
      <c r="S3083" s="3">
        <v>0</v>
      </c>
      <c r="T3083" s="3">
        <v>0</v>
      </c>
      <c r="U3083" s="3">
        <v>13346.395056094199</v>
      </c>
      <c r="V3083" s="3">
        <v>0</v>
      </c>
    </row>
    <row r="3084" spans="1:22" ht="21.75" customHeight="1" x14ac:dyDescent="0.3">
      <c r="A3084" s="3" t="s">
        <v>3110</v>
      </c>
      <c r="B3084" s="3">
        <v>55</v>
      </c>
      <c r="C3084" s="3" t="s">
        <v>23</v>
      </c>
      <c r="D3084" s="3" t="s">
        <v>26</v>
      </c>
      <c r="E3084" s="3">
        <v>51235.307598789601</v>
      </c>
      <c r="F3084" s="3">
        <v>216</v>
      </c>
      <c r="G3084" s="3">
        <v>1294.1104088724101</v>
      </c>
      <c r="H3084" s="3">
        <v>5</v>
      </c>
      <c r="I3084" s="3">
        <v>1101.9861443306199</v>
      </c>
      <c r="J3084" s="3">
        <v>0</v>
      </c>
      <c r="K3084" s="3">
        <v>219.19493481728901</v>
      </c>
      <c r="L3084" s="3">
        <v>58</v>
      </c>
      <c r="M3084" s="3">
        <v>11</v>
      </c>
      <c r="N3084" s="3">
        <v>6</v>
      </c>
      <c r="O3084" s="3">
        <v>693</v>
      </c>
      <c r="P3084" s="3">
        <v>3</v>
      </c>
      <c r="Q3084" s="3">
        <v>19980.459747948102</v>
      </c>
      <c r="R3084" s="3">
        <v>5</v>
      </c>
      <c r="S3084" s="3">
        <v>0</v>
      </c>
      <c r="T3084" s="3">
        <v>0</v>
      </c>
      <c r="U3084" s="3">
        <v>11138.982026235501</v>
      </c>
      <c r="V3084" s="3">
        <v>1</v>
      </c>
    </row>
    <row r="3085" spans="1:22" ht="21.75" customHeight="1" x14ac:dyDescent="0.3">
      <c r="A3085" s="3" t="s">
        <v>3111</v>
      </c>
      <c r="B3085" s="3">
        <v>25</v>
      </c>
      <c r="C3085" s="3" t="s">
        <v>23</v>
      </c>
      <c r="D3085" s="3" t="s">
        <v>33</v>
      </c>
      <c r="E3085" s="3">
        <v>69119.443537289393</v>
      </c>
      <c r="F3085" s="3">
        <v>200</v>
      </c>
      <c r="G3085" s="3">
        <v>2259.8722177879899</v>
      </c>
      <c r="H3085" s="3">
        <v>3</v>
      </c>
      <c r="I3085" s="3">
        <v>599.88601167481704</v>
      </c>
      <c r="J3085" s="3">
        <v>6</v>
      </c>
      <c r="K3085" s="3">
        <v>306.50081634549201</v>
      </c>
      <c r="L3085" s="3">
        <v>26</v>
      </c>
      <c r="M3085" s="3">
        <v>8</v>
      </c>
      <c r="N3085" s="3">
        <v>9</v>
      </c>
      <c r="O3085" s="3">
        <v>319</v>
      </c>
      <c r="P3085" s="3">
        <v>3</v>
      </c>
      <c r="Q3085" s="3">
        <v>13065.4492398652</v>
      </c>
      <c r="R3085" s="3">
        <v>0</v>
      </c>
      <c r="S3085" s="3">
        <v>1</v>
      </c>
      <c r="T3085" s="3">
        <v>0</v>
      </c>
      <c r="U3085" s="3">
        <v>8912.1848802743498</v>
      </c>
      <c r="V3085" s="3">
        <v>1</v>
      </c>
    </row>
    <row r="3086" spans="1:22" ht="21.75" customHeight="1" x14ac:dyDescent="0.3">
      <c r="A3086" s="3" t="s">
        <v>3112</v>
      </c>
      <c r="B3086" s="3">
        <v>45</v>
      </c>
      <c r="C3086" s="3" t="s">
        <v>28</v>
      </c>
      <c r="D3086" s="3" t="s">
        <v>26</v>
      </c>
      <c r="E3086" s="3">
        <v>19900.660836629599</v>
      </c>
      <c r="F3086" s="3">
        <v>13</v>
      </c>
      <c r="G3086" s="3">
        <v>866.27870133814099</v>
      </c>
      <c r="H3086" s="3">
        <v>9</v>
      </c>
      <c r="I3086" s="3">
        <v>894.61243604517904</v>
      </c>
      <c r="J3086" s="3">
        <v>3</v>
      </c>
      <c r="K3086" s="3">
        <v>253.86921694006901</v>
      </c>
      <c r="L3086" s="3">
        <v>53</v>
      </c>
      <c r="M3086" s="3">
        <v>18</v>
      </c>
      <c r="N3086" s="3">
        <v>7</v>
      </c>
      <c r="O3086" s="3">
        <v>412</v>
      </c>
      <c r="P3086" s="3">
        <v>0</v>
      </c>
      <c r="Q3086" s="3">
        <v>3327.6297896025098</v>
      </c>
      <c r="R3086" s="3">
        <v>0</v>
      </c>
      <c r="S3086" s="3">
        <v>0</v>
      </c>
      <c r="T3086" s="3">
        <v>0</v>
      </c>
      <c r="U3086" s="3">
        <v>4517.9585913160499</v>
      </c>
      <c r="V3086" s="3">
        <v>1</v>
      </c>
    </row>
    <row r="3087" spans="1:22" ht="21.75" customHeight="1" x14ac:dyDescent="0.3">
      <c r="A3087" s="3" t="s">
        <v>3113</v>
      </c>
      <c r="B3087" s="3">
        <v>23</v>
      </c>
      <c r="C3087" s="3" t="s">
        <v>31</v>
      </c>
      <c r="D3087" s="3" t="s">
        <v>24</v>
      </c>
      <c r="E3087" s="3">
        <v>35492.235857416701</v>
      </c>
      <c r="F3087" s="3">
        <v>144</v>
      </c>
      <c r="G3087" s="3">
        <v>912.31242494809499</v>
      </c>
      <c r="H3087" s="3">
        <v>9</v>
      </c>
      <c r="I3087" s="3">
        <v>753.91417614063801</v>
      </c>
      <c r="J3087" s="3">
        <v>9</v>
      </c>
      <c r="K3087" s="3">
        <v>410.18712782810098</v>
      </c>
      <c r="L3087" s="3">
        <v>70</v>
      </c>
      <c r="M3087" s="3">
        <v>15</v>
      </c>
      <c r="N3087" s="3">
        <v>1</v>
      </c>
      <c r="O3087" s="3">
        <v>616</v>
      </c>
      <c r="P3087" s="3">
        <v>1</v>
      </c>
      <c r="Q3087" s="3">
        <v>21435.973605887601</v>
      </c>
      <c r="R3087" s="3">
        <v>7</v>
      </c>
      <c r="S3087" s="3">
        <v>0</v>
      </c>
      <c r="T3087" s="3">
        <v>0</v>
      </c>
      <c r="U3087" s="3">
        <v>13906.315742836299</v>
      </c>
      <c r="V3087" s="3">
        <v>1</v>
      </c>
    </row>
    <row r="3088" spans="1:22" ht="21.75" customHeight="1" x14ac:dyDescent="0.3">
      <c r="A3088" s="3" t="s">
        <v>3114</v>
      </c>
      <c r="B3088" s="3">
        <v>58</v>
      </c>
      <c r="C3088" s="3" t="s">
        <v>31</v>
      </c>
      <c r="D3088" s="3" t="s">
        <v>33</v>
      </c>
      <c r="E3088" s="3">
        <v>31094.291582201498</v>
      </c>
      <c r="F3088" s="3">
        <v>62</v>
      </c>
      <c r="G3088" s="3">
        <v>1135.7332088109899</v>
      </c>
      <c r="H3088" s="3">
        <v>9</v>
      </c>
      <c r="I3088" s="3">
        <v>584.85611194731598</v>
      </c>
      <c r="J3088" s="3">
        <v>39</v>
      </c>
      <c r="K3088" s="3">
        <v>659.42030057039801</v>
      </c>
      <c r="L3088" s="3">
        <v>54</v>
      </c>
      <c r="M3088" s="3">
        <v>0</v>
      </c>
      <c r="N3088" s="3">
        <v>0</v>
      </c>
      <c r="O3088" s="3">
        <v>656</v>
      </c>
      <c r="P3088" s="3">
        <v>3</v>
      </c>
      <c r="Q3088" s="3">
        <v>22016.178010396601</v>
      </c>
      <c r="R3088" s="3">
        <v>0</v>
      </c>
      <c r="S3088" s="3">
        <v>0</v>
      </c>
      <c r="T3088" s="3">
        <v>0</v>
      </c>
      <c r="U3088" s="3">
        <v>2274.7686147486802</v>
      </c>
      <c r="V3088" s="3">
        <v>0</v>
      </c>
    </row>
    <row r="3089" spans="1:22" ht="21.75" customHeight="1" x14ac:dyDescent="0.3">
      <c r="A3089" s="3" t="s">
        <v>3115</v>
      </c>
      <c r="B3089" s="3">
        <v>58</v>
      </c>
      <c r="C3089" s="3" t="s">
        <v>23</v>
      </c>
      <c r="D3089" s="3" t="s">
        <v>26</v>
      </c>
      <c r="E3089" s="3">
        <v>30248.739144991501</v>
      </c>
      <c r="F3089" s="3">
        <v>166</v>
      </c>
      <c r="G3089" s="3">
        <v>2167.0067787333601</v>
      </c>
      <c r="H3089" s="3">
        <v>11</v>
      </c>
      <c r="I3089" s="3">
        <v>976.00963979156995</v>
      </c>
      <c r="J3089" s="3">
        <v>34</v>
      </c>
      <c r="K3089" s="3">
        <v>616.57843336500503</v>
      </c>
      <c r="L3089" s="3">
        <v>70</v>
      </c>
      <c r="M3089" s="3">
        <v>13</v>
      </c>
      <c r="N3089" s="3">
        <v>2</v>
      </c>
      <c r="O3089" s="3">
        <v>449</v>
      </c>
      <c r="P3089" s="3">
        <v>0</v>
      </c>
      <c r="Q3089" s="3">
        <v>19438.944317357</v>
      </c>
      <c r="R3089" s="3">
        <v>7</v>
      </c>
      <c r="S3089" s="3">
        <v>0</v>
      </c>
      <c r="T3089" s="3">
        <v>0</v>
      </c>
      <c r="U3089" s="3">
        <v>1576.76449010547</v>
      </c>
      <c r="V3089" s="3">
        <v>1</v>
      </c>
    </row>
    <row r="3090" spans="1:22" ht="21.75" customHeight="1" x14ac:dyDescent="0.3">
      <c r="A3090" s="3" t="s">
        <v>3116</v>
      </c>
      <c r="B3090" s="3">
        <v>69</v>
      </c>
      <c r="C3090" s="3" t="s">
        <v>28</v>
      </c>
      <c r="D3090" s="3" t="s">
        <v>33</v>
      </c>
      <c r="E3090" s="3">
        <v>56169.482097837703</v>
      </c>
      <c r="F3090" s="3">
        <v>234</v>
      </c>
      <c r="G3090" s="3">
        <v>634.21940071456004</v>
      </c>
      <c r="H3090" s="3">
        <v>2</v>
      </c>
      <c r="I3090" s="3">
        <v>727.29248842779702</v>
      </c>
      <c r="J3090" s="3">
        <v>38</v>
      </c>
      <c r="K3090" s="3">
        <v>650.45736066133395</v>
      </c>
      <c r="L3090" s="3">
        <v>42</v>
      </c>
      <c r="M3090" s="3">
        <v>12</v>
      </c>
      <c r="N3090" s="3">
        <v>7</v>
      </c>
      <c r="O3090" s="3">
        <v>894</v>
      </c>
      <c r="P3090" s="3">
        <v>2</v>
      </c>
      <c r="Q3090" s="3">
        <v>15781.4234700262</v>
      </c>
      <c r="R3090" s="3">
        <v>5</v>
      </c>
      <c r="S3090" s="3">
        <v>0</v>
      </c>
      <c r="T3090" s="3">
        <v>0</v>
      </c>
      <c r="U3090" s="3">
        <v>500</v>
      </c>
      <c r="V3090" s="3">
        <v>1</v>
      </c>
    </row>
    <row r="3091" spans="1:22" ht="21.75" customHeight="1" x14ac:dyDescent="0.3">
      <c r="A3091" s="3" t="s">
        <v>3117</v>
      </c>
      <c r="B3091" s="3">
        <v>54</v>
      </c>
      <c r="C3091" s="3" t="s">
        <v>31</v>
      </c>
      <c r="D3091" s="3" t="s">
        <v>33</v>
      </c>
      <c r="E3091" s="3">
        <v>60608.071125209302</v>
      </c>
      <c r="F3091" s="3">
        <v>43</v>
      </c>
      <c r="G3091" s="3">
        <v>1038.7266940807301</v>
      </c>
      <c r="H3091" s="3">
        <v>0</v>
      </c>
      <c r="I3091" s="3">
        <v>284.447739451659</v>
      </c>
      <c r="J3091" s="3">
        <v>15</v>
      </c>
      <c r="K3091" s="3">
        <v>496.02952721650399</v>
      </c>
      <c r="L3091" s="3">
        <v>37</v>
      </c>
      <c r="M3091" s="3">
        <v>11</v>
      </c>
      <c r="N3091" s="3">
        <v>3</v>
      </c>
      <c r="O3091" s="3">
        <v>712</v>
      </c>
      <c r="P3091" s="3">
        <v>5</v>
      </c>
      <c r="Q3091" s="3">
        <v>15044.129736099399</v>
      </c>
      <c r="R3091" s="3">
        <v>1</v>
      </c>
      <c r="S3091" s="3">
        <v>0</v>
      </c>
      <c r="T3091" s="3">
        <v>0</v>
      </c>
      <c r="U3091" s="3">
        <v>7643.60274344954</v>
      </c>
      <c r="V3091" s="3">
        <v>0</v>
      </c>
    </row>
    <row r="3092" spans="1:22" ht="21.75" customHeight="1" x14ac:dyDescent="0.3">
      <c r="A3092" s="3" t="s">
        <v>3118</v>
      </c>
      <c r="B3092" s="3">
        <v>20</v>
      </c>
      <c r="C3092" s="3" t="s">
        <v>31</v>
      </c>
      <c r="D3092" s="3" t="s">
        <v>26</v>
      </c>
      <c r="E3092" s="3">
        <v>69171.851637176704</v>
      </c>
      <c r="F3092" s="3">
        <v>132</v>
      </c>
      <c r="G3092" s="3">
        <v>1300.04746996327</v>
      </c>
      <c r="H3092" s="3">
        <v>1</v>
      </c>
      <c r="I3092" s="3">
        <v>169.626863348706</v>
      </c>
      <c r="J3092" s="3">
        <v>26</v>
      </c>
      <c r="K3092" s="3">
        <v>687.19948953055098</v>
      </c>
      <c r="L3092" s="3">
        <v>60</v>
      </c>
      <c r="M3092" s="3">
        <v>4</v>
      </c>
      <c r="N3092" s="3">
        <v>4</v>
      </c>
      <c r="O3092" s="3">
        <v>357</v>
      </c>
      <c r="P3092" s="3">
        <v>4</v>
      </c>
      <c r="Q3092" s="3">
        <v>12855.3851825657</v>
      </c>
      <c r="R3092" s="3">
        <v>6</v>
      </c>
      <c r="S3092" s="3">
        <v>0</v>
      </c>
      <c r="T3092" s="3">
        <v>0</v>
      </c>
      <c r="U3092" s="3">
        <v>9707.0715673205596</v>
      </c>
      <c r="V3092" s="3">
        <v>1</v>
      </c>
    </row>
    <row r="3093" spans="1:22" ht="21.75" customHeight="1" x14ac:dyDescent="0.3">
      <c r="A3093" s="3" t="s">
        <v>3119</v>
      </c>
      <c r="B3093" s="3">
        <v>43</v>
      </c>
      <c r="C3093" s="3" t="s">
        <v>23</v>
      </c>
      <c r="D3093" s="3" t="s">
        <v>26</v>
      </c>
      <c r="E3093" s="3">
        <v>60891.760987332498</v>
      </c>
      <c r="F3093" s="3">
        <v>187</v>
      </c>
      <c r="G3093" s="3">
        <v>1819.25214983552</v>
      </c>
      <c r="H3093" s="3">
        <v>1</v>
      </c>
      <c r="I3093" s="3">
        <v>1076.1701138291201</v>
      </c>
      <c r="J3093" s="3">
        <v>19</v>
      </c>
      <c r="K3093" s="3">
        <v>463.14229422119899</v>
      </c>
      <c r="L3093" s="3">
        <v>44</v>
      </c>
      <c r="M3093" s="3">
        <v>19</v>
      </c>
      <c r="N3093" s="3">
        <v>8</v>
      </c>
      <c r="O3093" s="3">
        <v>353</v>
      </c>
      <c r="P3093" s="3">
        <v>4</v>
      </c>
      <c r="Q3093" s="3">
        <v>12580.0600011035</v>
      </c>
      <c r="R3093" s="3">
        <v>0</v>
      </c>
      <c r="S3093" s="3">
        <v>0</v>
      </c>
      <c r="T3093" s="3">
        <v>0</v>
      </c>
      <c r="U3093" s="3">
        <v>2380.0079894732999</v>
      </c>
      <c r="V3093" s="3">
        <v>1</v>
      </c>
    </row>
    <row r="3094" spans="1:22" ht="21.75" customHeight="1" x14ac:dyDescent="0.3">
      <c r="A3094" s="3" t="s">
        <v>3120</v>
      </c>
      <c r="B3094" s="3">
        <v>55</v>
      </c>
      <c r="C3094" s="3" t="s">
        <v>23</v>
      </c>
      <c r="D3094" s="3" t="s">
        <v>24</v>
      </c>
      <c r="E3094" s="3">
        <v>62350.554636351801</v>
      </c>
      <c r="F3094" s="3">
        <v>109</v>
      </c>
      <c r="G3094" s="3">
        <v>1183.02787417779</v>
      </c>
      <c r="H3094" s="3">
        <v>10</v>
      </c>
      <c r="I3094" s="3">
        <v>372.789962470609</v>
      </c>
      <c r="J3094" s="3">
        <v>9</v>
      </c>
      <c r="K3094" s="3">
        <v>614.02274501499596</v>
      </c>
      <c r="L3094" s="3">
        <v>57</v>
      </c>
      <c r="M3094" s="3">
        <v>2</v>
      </c>
      <c r="N3094" s="3">
        <v>3</v>
      </c>
      <c r="O3094" s="3">
        <v>839</v>
      </c>
      <c r="P3094" s="3">
        <v>0</v>
      </c>
      <c r="Q3094" s="3">
        <v>5028.0189116248002</v>
      </c>
      <c r="R3094" s="3">
        <v>1</v>
      </c>
      <c r="S3094" s="3">
        <v>0</v>
      </c>
      <c r="T3094" s="3">
        <v>0</v>
      </c>
      <c r="U3094" s="3">
        <v>7900.0288179611698</v>
      </c>
      <c r="V3094" s="3">
        <v>0</v>
      </c>
    </row>
    <row r="3095" spans="1:22" ht="21.75" customHeight="1" x14ac:dyDescent="0.3">
      <c r="A3095" s="3" t="s">
        <v>3121</v>
      </c>
      <c r="B3095" s="3">
        <v>25</v>
      </c>
      <c r="C3095" s="3" t="s">
        <v>28</v>
      </c>
      <c r="D3095" s="3" t="s">
        <v>24</v>
      </c>
      <c r="E3095" s="3">
        <v>24587.452026656199</v>
      </c>
      <c r="F3095" s="3">
        <v>62</v>
      </c>
      <c r="G3095" s="3">
        <v>1962.1045802767801</v>
      </c>
      <c r="H3095" s="3">
        <v>4</v>
      </c>
      <c r="I3095" s="3">
        <v>897.78457269021203</v>
      </c>
      <c r="J3095" s="3">
        <v>44</v>
      </c>
      <c r="K3095" s="3">
        <v>401.82791810154498</v>
      </c>
      <c r="L3095" s="3">
        <v>28</v>
      </c>
      <c r="M3095" s="3">
        <v>1</v>
      </c>
      <c r="N3095" s="3">
        <v>8</v>
      </c>
      <c r="O3095" s="3">
        <v>660</v>
      </c>
      <c r="P3095" s="3">
        <v>0</v>
      </c>
      <c r="Q3095" s="3">
        <v>5151.9589207827803</v>
      </c>
      <c r="R3095" s="3">
        <v>0</v>
      </c>
      <c r="S3095" s="3">
        <v>1</v>
      </c>
      <c r="T3095" s="3">
        <v>0</v>
      </c>
      <c r="U3095" s="3">
        <v>12953.3923126401</v>
      </c>
      <c r="V3095" s="3">
        <v>1</v>
      </c>
    </row>
    <row r="3096" spans="1:22" ht="21.75" customHeight="1" x14ac:dyDescent="0.3">
      <c r="A3096" s="3" t="s">
        <v>3122</v>
      </c>
      <c r="B3096" s="3">
        <v>60</v>
      </c>
      <c r="C3096" s="3" t="s">
        <v>23</v>
      </c>
      <c r="D3096" s="3" t="s">
        <v>33</v>
      </c>
      <c r="E3096" s="3">
        <v>76704.138349267305</v>
      </c>
      <c r="F3096" s="3">
        <v>150</v>
      </c>
      <c r="G3096" s="3">
        <v>901.74520246502198</v>
      </c>
      <c r="H3096" s="3">
        <v>3</v>
      </c>
      <c r="I3096" s="3">
        <v>819.23316276985304</v>
      </c>
      <c r="J3096" s="3">
        <v>32</v>
      </c>
      <c r="K3096" s="3">
        <v>776.06375846019102</v>
      </c>
      <c r="L3096" s="3">
        <v>53</v>
      </c>
      <c r="M3096" s="3">
        <v>10</v>
      </c>
      <c r="N3096" s="3">
        <v>5</v>
      </c>
      <c r="O3096" s="3">
        <v>722</v>
      </c>
      <c r="P3096" s="3">
        <v>4</v>
      </c>
      <c r="Q3096" s="3">
        <v>6722.4919359023297</v>
      </c>
      <c r="R3096" s="3">
        <v>7</v>
      </c>
      <c r="S3096" s="3">
        <v>0</v>
      </c>
      <c r="T3096" s="3">
        <v>0</v>
      </c>
      <c r="U3096" s="3">
        <v>10786.4008237006</v>
      </c>
      <c r="V3096" s="3">
        <v>1</v>
      </c>
    </row>
    <row r="3097" spans="1:22" ht="21.75" customHeight="1" x14ac:dyDescent="0.3">
      <c r="A3097" s="3" t="s">
        <v>3123</v>
      </c>
      <c r="B3097" s="3">
        <v>65</v>
      </c>
      <c r="C3097" s="3" t="s">
        <v>31</v>
      </c>
      <c r="D3097" s="3" t="s">
        <v>24</v>
      </c>
      <c r="E3097" s="3">
        <v>46224.364446418796</v>
      </c>
      <c r="F3097" s="3">
        <v>24</v>
      </c>
      <c r="G3097" s="3">
        <v>2291.2077795872801</v>
      </c>
      <c r="H3097" s="3">
        <v>1</v>
      </c>
      <c r="I3097" s="3">
        <v>671.01387806018499</v>
      </c>
      <c r="J3097" s="3">
        <v>6</v>
      </c>
      <c r="K3097" s="3">
        <v>276.24924830279002</v>
      </c>
      <c r="L3097" s="3">
        <v>33</v>
      </c>
      <c r="M3097" s="3">
        <v>19</v>
      </c>
      <c r="N3097" s="3">
        <v>6</v>
      </c>
      <c r="O3097" s="3">
        <v>356</v>
      </c>
      <c r="P3097" s="3">
        <v>3</v>
      </c>
      <c r="Q3097" s="3">
        <v>0</v>
      </c>
      <c r="R3097" s="3">
        <v>4</v>
      </c>
      <c r="S3097" s="3">
        <v>0</v>
      </c>
      <c r="T3097" s="3">
        <v>0</v>
      </c>
      <c r="U3097" s="3">
        <v>5500.1975050236697</v>
      </c>
      <c r="V3097" s="3">
        <v>1</v>
      </c>
    </row>
    <row r="3098" spans="1:22" ht="21.75" customHeight="1" x14ac:dyDescent="0.3">
      <c r="A3098" s="3" t="s">
        <v>3124</v>
      </c>
      <c r="B3098" s="3">
        <v>63</v>
      </c>
      <c r="C3098" s="3" t="s">
        <v>31</v>
      </c>
      <c r="D3098" s="3" t="s">
        <v>33</v>
      </c>
      <c r="E3098" s="3">
        <v>68593.929423734997</v>
      </c>
      <c r="F3098" s="3">
        <v>130</v>
      </c>
      <c r="G3098" s="3">
        <v>2105.21033622911</v>
      </c>
      <c r="H3098" s="3">
        <v>10</v>
      </c>
      <c r="I3098" s="3">
        <v>1484.8339600253701</v>
      </c>
      <c r="J3098" s="3">
        <v>41</v>
      </c>
      <c r="K3098" s="3">
        <v>781.63726314626297</v>
      </c>
      <c r="L3098" s="3">
        <v>20</v>
      </c>
      <c r="M3098" s="3">
        <v>1</v>
      </c>
      <c r="N3098" s="3">
        <v>7</v>
      </c>
      <c r="O3098" s="3">
        <v>363</v>
      </c>
      <c r="P3098" s="3">
        <v>1</v>
      </c>
      <c r="Q3098" s="3">
        <v>4515.0115679650999</v>
      </c>
      <c r="R3098" s="3">
        <v>1</v>
      </c>
      <c r="S3098" s="3">
        <v>0</v>
      </c>
      <c r="T3098" s="3">
        <v>0</v>
      </c>
      <c r="U3098" s="3">
        <v>11644.0184368107</v>
      </c>
      <c r="V3098" s="3">
        <v>1</v>
      </c>
    </row>
    <row r="3099" spans="1:22" ht="21.75" customHeight="1" x14ac:dyDescent="0.3">
      <c r="A3099" s="3" t="s">
        <v>3125</v>
      </c>
      <c r="B3099" s="3">
        <v>50</v>
      </c>
      <c r="C3099" s="3" t="s">
        <v>31</v>
      </c>
      <c r="D3099" s="3" t="s">
        <v>33</v>
      </c>
      <c r="E3099" s="3">
        <v>25228.993704477201</v>
      </c>
      <c r="F3099" s="3">
        <v>128</v>
      </c>
      <c r="G3099" s="3">
        <v>1041.7112215428499</v>
      </c>
      <c r="H3099" s="3">
        <v>8</v>
      </c>
      <c r="I3099" s="3">
        <v>862.88590646115597</v>
      </c>
      <c r="J3099" s="3">
        <v>43</v>
      </c>
      <c r="K3099" s="3">
        <v>590.48197472941399</v>
      </c>
      <c r="L3099" s="3">
        <v>44</v>
      </c>
      <c r="M3099" s="3">
        <v>15</v>
      </c>
      <c r="N3099" s="3">
        <v>9</v>
      </c>
      <c r="O3099" s="3">
        <v>585</v>
      </c>
      <c r="P3099" s="3">
        <v>2</v>
      </c>
      <c r="Q3099" s="3">
        <v>11965.618563561</v>
      </c>
      <c r="R3099" s="3">
        <v>7</v>
      </c>
      <c r="S3099" s="3">
        <v>0</v>
      </c>
      <c r="T3099" s="3">
        <v>0</v>
      </c>
      <c r="U3099" s="3">
        <v>12654.6277060231</v>
      </c>
      <c r="V3099" s="3">
        <v>1</v>
      </c>
    </row>
    <row r="3100" spans="1:22" ht="21.75" customHeight="1" x14ac:dyDescent="0.3">
      <c r="A3100" s="3" t="s">
        <v>3126</v>
      </c>
      <c r="B3100" s="3">
        <v>39</v>
      </c>
      <c r="C3100" s="3" t="s">
        <v>31</v>
      </c>
      <c r="D3100" s="3" t="s">
        <v>24</v>
      </c>
      <c r="E3100" s="3">
        <v>45654.442960672</v>
      </c>
      <c r="F3100" s="3">
        <v>105</v>
      </c>
      <c r="G3100" s="3">
        <v>2076.4751143010799</v>
      </c>
      <c r="H3100" s="3">
        <v>6</v>
      </c>
      <c r="I3100" s="3">
        <v>1064.47171893872</v>
      </c>
      <c r="J3100" s="3">
        <v>45</v>
      </c>
      <c r="K3100" s="3">
        <v>879.28843546343001</v>
      </c>
      <c r="L3100" s="3">
        <v>0</v>
      </c>
      <c r="M3100" s="3">
        <v>7</v>
      </c>
      <c r="N3100" s="3">
        <v>9</v>
      </c>
      <c r="O3100" s="3">
        <v>641</v>
      </c>
      <c r="P3100" s="3">
        <v>1</v>
      </c>
      <c r="Q3100" s="3">
        <v>0</v>
      </c>
      <c r="R3100" s="3">
        <v>4</v>
      </c>
      <c r="S3100" s="3">
        <v>0</v>
      </c>
      <c r="T3100" s="3">
        <v>0</v>
      </c>
      <c r="U3100" s="3">
        <v>12897.3504942404</v>
      </c>
      <c r="V3100" s="3">
        <v>1</v>
      </c>
    </row>
    <row r="3101" spans="1:22" ht="21.75" customHeight="1" x14ac:dyDescent="0.3">
      <c r="A3101" s="3" t="s">
        <v>3127</v>
      </c>
      <c r="B3101" s="3">
        <v>43</v>
      </c>
      <c r="C3101" s="3" t="s">
        <v>28</v>
      </c>
      <c r="D3101" s="3" t="s">
        <v>24</v>
      </c>
      <c r="E3101" s="3">
        <v>66974.286354219294</v>
      </c>
      <c r="F3101" s="3">
        <v>134</v>
      </c>
      <c r="G3101" s="3">
        <v>626.72767099580904</v>
      </c>
      <c r="H3101" s="3">
        <v>7</v>
      </c>
      <c r="I3101" s="3">
        <v>899.68567536893295</v>
      </c>
      <c r="J3101" s="3">
        <v>21</v>
      </c>
      <c r="K3101" s="3">
        <v>334.834555713361</v>
      </c>
      <c r="L3101" s="3">
        <v>9</v>
      </c>
      <c r="M3101" s="3">
        <v>2</v>
      </c>
      <c r="N3101" s="3">
        <v>0</v>
      </c>
      <c r="O3101" s="3">
        <v>808</v>
      </c>
      <c r="P3101" s="3">
        <v>1</v>
      </c>
      <c r="Q3101" s="3">
        <v>6287.00485324894</v>
      </c>
      <c r="R3101" s="3">
        <v>0</v>
      </c>
      <c r="S3101" s="3">
        <v>0</v>
      </c>
      <c r="T3101" s="3">
        <v>0</v>
      </c>
      <c r="U3101" s="3">
        <v>11031.40225659</v>
      </c>
      <c r="V3101" s="3">
        <v>0</v>
      </c>
    </row>
    <row r="3102" spans="1:22" ht="21.75" customHeight="1" x14ac:dyDescent="0.3">
      <c r="A3102" s="3" t="s">
        <v>3128</v>
      </c>
      <c r="B3102" s="3">
        <v>44</v>
      </c>
      <c r="C3102" s="3" t="s">
        <v>28</v>
      </c>
      <c r="D3102" s="3" t="s">
        <v>24</v>
      </c>
      <c r="E3102" s="3">
        <v>50502.6399682306</v>
      </c>
      <c r="F3102" s="3">
        <v>186</v>
      </c>
      <c r="G3102" s="3">
        <v>1629.41129619249</v>
      </c>
      <c r="H3102" s="3">
        <v>7</v>
      </c>
      <c r="I3102" s="3">
        <v>718.961201908882</v>
      </c>
      <c r="J3102" s="3">
        <v>42</v>
      </c>
      <c r="K3102" s="3">
        <v>442.31280348503202</v>
      </c>
      <c r="L3102" s="3">
        <v>57</v>
      </c>
      <c r="M3102" s="3">
        <v>3</v>
      </c>
      <c r="N3102" s="3">
        <v>8</v>
      </c>
      <c r="O3102" s="3">
        <v>733</v>
      </c>
      <c r="P3102" s="3">
        <v>1</v>
      </c>
      <c r="Q3102" s="3">
        <v>10610.7939839466</v>
      </c>
      <c r="R3102" s="3">
        <v>1</v>
      </c>
      <c r="S3102" s="3">
        <v>0</v>
      </c>
      <c r="T3102" s="3">
        <v>0</v>
      </c>
      <c r="U3102" s="3">
        <v>1188.3741892266901</v>
      </c>
      <c r="V3102" s="3">
        <v>0</v>
      </c>
    </row>
    <row r="3103" spans="1:22" ht="21.75" customHeight="1" x14ac:dyDescent="0.3">
      <c r="A3103" s="3" t="s">
        <v>3129</v>
      </c>
      <c r="B3103" s="3">
        <v>55</v>
      </c>
      <c r="C3103" s="3" t="s">
        <v>23</v>
      </c>
      <c r="D3103" s="3" t="s">
        <v>26</v>
      </c>
      <c r="E3103" s="3">
        <v>36428.542064772599</v>
      </c>
      <c r="F3103" s="3">
        <v>223</v>
      </c>
      <c r="G3103" s="3">
        <v>868.25469099905695</v>
      </c>
      <c r="H3103" s="3">
        <v>1</v>
      </c>
      <c r="I3103" s="3">
        <v>793.31893741741999</v>
      </c>
      <c r="J3103" s="3">
        <v>16</v>
      </c>
      <c r="K3103" s="3">
        <v>435.41465815887602</v>
      </c>
      <c r="L3103" s="3">
        <v>27</v>
      </c>
      <c r="M3103" s="3">
        <v>3</v>
      </c>
      <c r="N3103" s="3">
        <v>1</v>
      </c>
      <c r="O3103" s="3">
        <v>737</v>
      </c>
      <c r="P3103" s="3">
        <v>4</v>
      </c>
      <c r="Q3103" s="3">
        <v>7404.4468038333098</v>
      </c>
      <c r="R3103" s="3">
        <v>5</v>
      </c>
      <c r="S3103" s="3">
        <v>0</v>
      </c>
      <c r="T3103" s="3">
        <v>0</v>
      </c>
      <c r="U3103" s="3">
        <v>15037.213671228899</v>
      </c>
      <c r="V3103" s="3">
        <v>1</v>
      </c>
    </row>
    <row r="3104" spans="1:22" ht="21.75" customHeight="1" x14ac:dyDescent="0.3">
      <c r="A3104" s="3" t="s">
        <v>3130</v>
      </c>
      <c r="B3104" s="3">
        <v>40</v>
      </c>
      <c r="C3104" s="3" t="s">
        <v>23</v>
      </c>
      <c r="D3104" s="3" t="s">
        <v>33</v>
      </c>
      <c r="E3104" s="3">
        <v>73576.640033458199</v>
      </c>
      <c r="F3104" s="3">
        <v>112</v>
      </c>
      <c r="G3104" s="3">
        <v>1750.6514438121101</v>
      </c>
      <c r="H3104" s="3">
        <v>4</v>
      </c>
      <c r="I3104" s="3">
        <v>1310.4899679811699</v>
      </c>
      <c r="J3104" s="3">
        <v>8</v>
      </c>
      <c r="K3104" s="3">
        <v>284.18003845858101</v>
      </c>
      <c r="L3104" s="3">
        <v>60</v>
      </c>
      <c r="M3104" s="3">
        <v>7</v>
      </c>
      <c r="N3104" s="3">
        <v>2</v>
      </c>
      <c r="O3104" s="3">
        <v>834</v>
      </c>
      <c r="P3104" s="3">
        <v>1</v>
      </c>
      <c r="Q3104" s="3">
        <v>9990.4465767548008</v>
      </c>
      <c r="R3104" s="3">
        <v>3</v>
      </c>
      <c r="S3104" s="3">
        <v>1</v>
      </c>
      <c r="T3104" s="3">
        <v>0</v>
      </c>
      <c r="U3104" s="3">
        <v>9129.3273083212007</v>
      </c>
      <c r="V3104" s="3">
        <v>1</v>
      </c>
    </row>
    <row r="3105" spans="1:22" ht="21.75" customHeight="1" x14ac:dyDescent="0.3">
      <c r="A3105" s="3" t="s">
        <v>3131</v>
      </c>
      <c r="B3105" s="3">
        <v>49</v>
      </c>
      <c r="C3105" s="3" t="s">
        <v>23</v>
      </c>
      <c r="D3105" s="3" t="s">
        <v>33</v>
      </c>
      <c r="E3105" s="3">
        <v>28914.540942308198</v>
      </c>
      <c r="F3105" s="3">
        <v>60</v>
      </c>
      <c r="G3105" s="3">
        <v>1364.1459729967801</v>
      </c>
      <c r="H3105" s="3">
        <v>2</v>
      </c>
      <c r="I3105" s="3">
        <v>1180.83685241015</v>
      </c>
      <c r="J3105" s="3">
        <v>39</v>
      </c>
      <c r="K3105" s="3">
        <v>993.17667931529195</v>
      </c>
      <c r="L3105" s="3">
        <v>29</v>
      </c>
      <c r="M3105" s="3">
        <v>5</v>
      </c>
      <c r="N3105" s="3">
        <v>0</v>
      </c>
      <c r="O3105" s="3">
        <v>829</v>
      </c>
      <c r="P3105" s="3">
        <v>3</v>
      </c>
      <c r="Q3105" s="3">
        <v>13713.020347335299</v>
      </c>
      <c r="R3105" s="3">
        <v>4</v>
      </c>
      <c r="S3105" s="3">
        <v>0</v>
      </c>
      <c r="T3105" s="3">
        <v>0</v>
      </c>
      <c r="U3105" s="3">
        <v>5917.68352050665</v>
      </c>
      <c r="V3105" s="3">
        <v>1</v>
      </c>
    </row>
    <row r="3106" spans="1:22" ht="21.75" customHeight="1" x14ac:dyDescent="0.3">
      <c r="A3106" s="3" t="s">
        <v>3132</v>
      </c>
      <c r="B3106" s="3">
        <v>43</v>
      </c>
      <c r="C3106" s="3" t="s">
        <v>28</v>
      </c>
      <c r="D3106" s="3" t="s">
        <v>33</v>
      </c>
      <c r="E3106" s="3">
        <v>49632.3186395538</v>
      </c>
      <c r="F3106" s="3">
        <v>218</v>
      </c>
      <c r="G3106" s="3">
        <v>892.72102730189999</v>
      </c>
      <c r="H3106" s="3">
        <v>9</v>
      </c>
      <c r="I3106" s="3">
        <v>1483.1952510910101</v>
      </c>
      <c r="J3106" s="3">
        <v>9</v>
      </c>
      <c r="K3106" s="3">
        <v>321.90388322440202</v>
      </c>
      <c r="L3106" s="3">
        <v>27</v>
      </c>
      <c r="M3106" s="3">
        <v>13</v>
      </c>
      <c r="N3106" s="3">
        <v>9</v>
      </c>
      <c r="O3106" s="3">
        <v>380</v>
      </c>
      <c r="P3106" s="3">
        <v>3</v>
      </c>
      <c r="Q3106" s="3">
        <v>17766.1543211881</v>
      </c>
      <c r="R3106" s="3">
        <v>6</v>
      </c>
      <c r="S3106" s="3">
        <v>0</v>
      </c>
      <c r="T3106" s="3">
        <v>0</v>
      </c>
      <c r="U3106" s="3">
        <v>12402.6564507082</v>
      </c>
      <c r="V3106" s="3">
        <v>1</v>
      </c>
    </row>
    <row r="3107" spans="1:22" ht="21.75" customHeight="1" x14ac:dyDescent="0.3">
      <c r="A3107" s="3" t="s">
        <v>3133</v>
      </c>
      <c r="B3107" s="3">
        <v>63</v>
      </c>
      <c r="C3107" s="3" t="s">
        <v>31</v>
      </c>
      <c r="D3107" s="3" t="s">
        <v>24</v>
      </c>
      <c r="E3107" s="3">
        <v>61523.072795887601</v>
      </c>
      <c r="F3107" s="3">
        <v>67</v>
      </c>
      <c r="G3107" s="3">
        <v>242.80486559160499</v>
      </c>
      <c r="H3107" s="3">
        <v>8</v>
      </c>
      <c r="I3107" s="3">
        <v>877.57473254050899</v>
      </c>
      <c r="J3107" s="3">
        <v>35</v>
      </c>
      <c r="K3107" s="3">
        <v>268.89753032122098</v>
      </c>
      <c r="L3107" s="3">
        <v>28</v>
      </c>
      <c r="M3107" s="3">
        <v>14</v>
      </c>
      <c r="N3107" s="3">
        <v>2</v>
      </c>
      <c r="O3107" s="3">
        <v>680</v>
      </c>
      <c r="P3107" s="3">
        <v>3</v>
      </c>
      <c r="Q3107" s="3">
        <v>7576.3191182540204</v>
      </c>
      <c r="R3107" s="3">
        <v>7</v>
      </c>
      <c r="S3107" s="3">
        <v>0</v>
      </c>
      <c r="T3107" s="3">
        <v>0</v>
      </c>
      <c r="U3107" s="3">
        <v>6898.2681748646</v>
      </c>
      <c r="V3107" s="3">
        <v>1</v>
      </c>
    </row>
    <row r="3108" spans="1:22" ht="21.75" customHeight="1" x14ac:dyDescent="0.3">
      <c r="A3108" s="3" t="s">
        <v>3134</v>
      </c>
      <c r="B3108" s="3">
        <v>61</v>
      </c>
      <c r="C3108" s="3" t="s">
        <v>23</v>
      </c>
      <c r="D3108" s="3" t="s">
        <v>24</v>
      </c>
      <c r="E3108" s="3">
        <v>87722.425939286593</v>
      </c>
      <c r="F3108" s="3">
        <v>218</v>
      </c>
      <c r="G3108" s="3">
        <v>1327.07278097622</v>
      </c>
      <c r="H3108" s="3">
        <v>8</v>
      </c>
      <c r="I3108" s="3">
        <v>493.072027004738</v>
      </c>
      <c r="J3108" s="3">
        <v>30</v>
      </c>
      <c r="K3108" s="3">
        <v>863.05970144731396</v>
      </c>
      <c r="L3108" s="3">
        <v>30</v>
      </c>
      <c r="M3108" s="3">
        <v>16</v>
      </c>
      <c r="N3108" s="3">
        <v>1</v>
      </c>
      <c r="O3108" s="3">
        <v>715</v>
      </c>
      <c r="P3108" s="3">
        <v>0</v>
      </c>
      <c r="Q3108" s="3">
        <v>10170.2773724976</v>
      </c>
      <c r="R3108" s="3">
        <v>2</v>
      </c>
      <c r="S3108" s="3">
        <v>0</v>
      </c>
      <c r="T3108" s="3">
        <v>0</v>
      </c>
      <c r="U3108" s="3">
        <v>500</v>
      </c>
      <c r="V3108" s="3">
        <v>0</v>
      </c>
    </row>
    <row r="3109" spans="1:22" ht="21.75" customHeight="1" x14ac:dyDescent="0.3">
      <c r="A3109" s="3" t="s">
        <v>3135</v>
      </c>
      <c r="B3109" s="3">
        <v>49</v>
      </c>
      <c r="C3109" s="3" t="s">
        <v>31</v>
      </c>
      <c r="D3109" s="3" t="s">
        <v>24</v>
      </c>
      <c r="E3109" s="3">
        <v>41749.599330577301</v>
      </c>
      <c r="F3109" s="3">
        <v>60</v>
      </c>
      <c r="G3109" s="3">
        <v>2454.4316377627902</v>
      </c>
      <c r="H3109" s="3">
        <v>5</v>
      </c>
      <c r="I3109" s="3">
        <v>645.81906947406605</v>
      </c>
      <c r="J3109" s="3">
        <v>30</v>
      </c>
      <c r="K3109" s="3">
        <v>691.57126585477295</v>
      </c>
      <c r="L3109" s="3">
        <v>67</v>
      </c>
      <c r="M3109" s="3">
        <v>4</v>
      </c>
      <c r="N3109" s="3">
        <v>6</v>
      </c>
      <c r="O3109" s="3">
        <v>433</v>
      </c>
      <c r="P3109" s="3">
        <v>2</v>
      </c>
      <c r="Q3109" s="3">
        <v>0</v>
      </c>
      <c r="R3109" s="3">
        <v>2</v>
      </c>
      <c r="S3109" s="3">
        <v>0</v>
      </c>
      <c r="T3109" s="3">
        <v>0</v>
      </c>
      <c r="U3109" s="3">
        <v>13039.8077879141</v>
      </c>
      <c r="V3109" s="3">
        <v>1</v>
      </c>
    </row>
    <row r="3110" spans="1:22" ht="21.75" customHeight="1" x14ac:dyDescent="0.3">
      <c r="A3110" s="3" t="s">
        <v>3136</v>
      </c>
      <c r="B3110" s="3">
        <v>41</v>
      </c>
      <c r="C3110" s="3" t="s">
        <v>23</v>
      </c>
      <c r="D3110" s="3" t="s">
        <v>24</v>
      </c>
      <c r="E3110" s="3">
        <v>45023.8774341229</v>
      </c>
      <c r="F3110" s="3">
        <v>160</v>
      </c>
      <c r="G3110" s="3">
        <v>1727.3845281946799</v>
      </c>
      <c r="H3110" s="3">
        <v>3</v>
      </c>
      <c r="I3110" s="3">
        <v>384.27763287049299</v>
      </c>
      <c r="J3110" s="3">
        <v>4</v>
      </c>
      <c r="K3110" s="3">
        <v>452.38973139040303</v>
      </c>
      <c r="L3110" s="3">
        <v>73</v>
      </c>
      <c r="M3110" s="3">
        <v>0</v>
      </c>
      <c r="N3110" s="3">
        <v>6</v>
      </c>
      <c r="O3110" s="3">
        <v>858</v>
      </c>
      <c r="P3110" s="3">
        <v>3</v>
      </c>
      <c r="Q3110" s="3">
        <v>15557.2823366298</v>
      </c>
      <c r="R3110" s="3">
        <v>7</v>
      </c>
      <c r="S3110" s="3">
        <v>0</v>
      </c>
      <c r="T3110" s="3">
        <v>0</v>
      </c>
      <c r="U3110" s="3">
        <v>5498.4218997288199</v>
      </c>
      <c r="V3110" s="3">
        <v>1</v>
      </c>
    </row>
    <row r="3111" spans="1:22" ht="21.75" customHeight="1" x14ac:dyDescent="0.3">
      <c r="A3111" s="3" t="s">
        <v>3137</v>
      </c>
      <c r="B3111" s="3">
        <v>47</v>
      </c>
      <c r="C3111" s="3" t="s">
        <v>23</v>
      </c>
      <c r="D3111" s="3" t="s">
        <v>24</v>
      </c>
      <c r="E3111" s="3">
        <v>41995.5595996915</v>
      </c>
      <c r="F3111" s="3">
        <v>78</v>
      </c>
      <c r="G3111" s="3">
        <v>248.93561232344101</v>
      </c>
      <c r="H3111" s="3">
        <v>7</v>
      </c>
      <c r="I3111" s="3">
        <v>1068.46544510635</v>
      </c>
      <c r="J3111" s="3">
        <v>17</v>
      </c>
      <c r="K3111" s="3">
        <v>36.871060100131601</v>
      </c>
      <c r="L3111" s="3">
        <v>30</v>
      </c>
      <c r="M3111" s="3">
        <v>11</v>
      </c>
      <c r="N3111" s="3">
        <v>5</v>
      </c>
      <c r="O3111" s="3">
        <v>522</v>
      </c>
      <c r="P3111" s="3">
        <v>1</v>
      </c>
      <c r="Q3111" s="3">
        <v>6827.5385521561002</v>
      </c>
      <c r="R3111" s="3">
        <v>7</v>
      </c>
      <c r="S3111" s="3">
        <v>0</v>
      </c>
      <c r="T3111" s="3">
        <v>0</v>
      </c>
      <c r="U3111" s="3">
        <v>7221.9582670618702</v>
      </c>
      <c r="V3111" s="3">
        <v>1</v>
      </c>
    </row>
    <row r="3112" spans="1:22" ht="21.75" customHeight="1" x14ac:dyDescent="0.3">
      <c r="A3112" s="3" t="s">
        <v>3138</v>
      </c>
      <c r="B3112" s="3">
        <v>26</v>
      </c>
      <c r="C3112" s="3" t="s">
        <v>23</v>
      </c>
      <c r="D3112" s="3" t="s">
        <v>26</v>
      </c>
      <c r="E3112" s="3">
        <v>54292.462860461899</v>
      </c>
      <c r="F3112" s="3">
        <v>21</v>
      </c>
      <c r="G3112" s="3">
        <v>1313.13756398232</v>
      </c>
      <c r="H3112" s="3">
        <v>4</v>
      </c>
      <c r="I3112" s="3">
        <v>594.92928937296301</v>
      </c>
      <c r="J3112" s="3">
        <v>5</v>
      </c>
      <c r="K3112" s="3">
        <v>928.50613657705901</v>
      </c>
      <c r="L3112" s="3">
        <v>40</v>
      </c>
      <c r="M3112" s="3">
        <v>18</v>
      </c>
      <c r="N3112" s="3">
        <v>9</v>
      </c>
      <c r="O3112" s="3">
        <v>414</v>
      </c>
      <c r="P3112" s="3">
        <v>0</v>
      </c>
      <c r="Q3112" s="3">
        <v>14057.5066677578</v>
      </c>
      <c r="R3112" s="3">
        <v>3</v>
      </c>
      <c r="S3112" s="3">
        <v>0</v>
      </c>
      <c r="T3112" s="3">
        <v>0</v>
      </c>
      <c r="U3112" s="3">
        <v>8024.3645738148998</v>
      </c>
      <c r="V3112" s="3">
        <v>1</v>
      </c>
    </row>
    <row r="3113" spans="1:22" ht="21.75" customHeight="1" x14ac:dyDescent="0.3">
      <c r="A3113" s="3" t="s">
        <v>3139</v>
      </c>
      <c r="B3113" s="3">
        <v>54</v>
      </c>
      <c r="C3113" s="3" t="s">
        <v>23</v>
      </c>
      <c r="D3113" s="3" t="s">
        <v>24</v>
      </c>
      <c r="E3113" s="3">
        <v>60582.708823961599</v>
      </c>
      <c r="F3113" s="3">
        <v>130</v>
      </c>
      <c r="G3113" s="3">
        <v>2450.7529579479301</v>
      </c>
      <c r="H3113" s="3">
        <v>2</v>
      </c>
      <c r="I3113" s="3">
        <v>20</v>
      </c>
      <c r="J3113" s="3">
        <v>41</v>
      </c>
      <c r="K3113" s="3">
        <v>986.49212817891805</v>
      </c>
      <c r="L3113" s="3">
        <v>63</v>
      </c>
      <c r="M3113" s="3">
        <v>11</v>
      </c>
      <c r="N3113" s="3">
        <v>3</v>
      </c>
      <c r="O3113" s="3">
        <v>625</v>
      </c>
      <c r="P3113" s="3">
        <v>4</v>
      </c>
      <c r="Q3113" s="3">
        <v>10109.301769506999</v>
      </c>
      <c r="R3113" s="3">
        <v>3</v>
      </c>
      <c r="S3113" s="3">
        <v>0</v>
      </c>
      <c r="T3113" s="3">
        <v>0</v>
      </c>
      <c r="U3113" s="3">
        <v>6630.3333006014</v>
      </c>
      <c r="V3113" s="3">
        <v>0</v>
      </c>
    </row>
    <row r="3114" spans="1:22" ht="21.75" customHeight="1" x14ac:dyDescent="0.3">
      <c r="A3114" s="3" t="s">
        <v>3140</v>
      </c>
      <c r="B3114" s="3">
        <v>47</v>
      </c>
      <c r="C3114" s="3" t="s">
        <v>23</v>
      </c>
      <c r="D3114" s="3" t="s">
        <v>33</v>
      </c>
      <c r="E3114" s="3">
        <v>69679.6408160297</v>
      </c>
      <c r="F3114" s="3">
        <v>231</v>
      </c>
      <c r="G3114" s="3">
        <v>1252.12643900846</v>
      </c>
      <c r="H3114" s="3">
        <v>10</v>
      </c>
      <c r="I3114" s="3">
        <v>1662.3214944154799</v>
      </c>
      <c r="J3114" s="3">
        <v>49</v>
      </c>
      <c r="K3114" s="3">
        <v>652.59775005087204</v>
      </c>
      <c r="L3114" s="3">
        <v>41</v>
      </c>
      <c r="M3114" s="3">
        <v>10</v>
      </c>
      <c r="N3114" s="3">
        <v>2</v>
      </c>
      <c r="O3114" s="3">
        <v>495</v>
      </c>
      <c r="P3114" s="3">
        <v>3</v>
      </c>
      <c r="Q3114" s="3">
        <v>25390.5179559772</v>
      </c>
      <c r="R3114" s="3">
        <v>5</v>
      </c>
      <c r="S3114" s="3">
        <v>0</v>
      </c>
      <c r="T3114" s="3">
        <v>0</v>
      </c>
      <c r="U3114" s="3">
        <v>8840.2705528262795</v>
      </c>
      <c r="V3114" s="3">
        <v>1</v>
      </c>
    </row>
    <row r="3115" spans="1:22" ht="21.75" customHeight="1" x14ac:dyDescent="0.3">
      <c r="A3115" s="3" t="s">
        <v>3141</v>
      </c>
      <c r="B3115" s="3">
        <v>33</v>
      </c>
      <c r="C3115" s="3" t="s">
        <v>31</v>
      </c>
      <c r="D3115" s="3" t="s">
        <v>24</v>
      </c>
      <c r="E3115" s="3">
        <v>63608.8599676546</v>
      </c>
      <c r="F3115" s="3">
        <v>192</v>
      </c>
      <c r="G3115" s="3">
        <v>721.66765170689598</v>
      </c>
      <c r="H3115" s="3">
        <v>7</v>
      </c>
      <c r="I3115" s="3">
        <v>600.28960152908996</v>
      </c>
      <c r="J3115" s="3">
        <v>27</v>
      </c>
      <c r="K3115" s="3">
        <v>630.18944330848603</v>
      </c>
      <c r="L3115" s="3">
        <v>43</v>
      </c>
      <c r="M3115" s="3">
        <v>8</v>
      </c>
      <c r="N3115" s="3">
        <v>6</v>
      </c>
      <c r="O3115" s="3">
        <v>548</v>
      </c>
      <c r="P3115" s="3">
        <v>1</v>
      </c>
      <c r="Q3115" s="3">
        <v>22983.2682464922</v>
      </c>
      <c r="R3115" s="3">
        <v>2</v>
      </c>
      <c r="S3115" s="3">
        <v>0</v>
      </c>
      <c r="T3115" s="3">
        <v>0</v>
      </c>
      <c r="U3115" s="3">
        <v>11914.0462555496</v>
      </c>
      <c r="V3115" s="3">
        <v>1</v>
      </c>
    </row>
    <row r="3116" spans="1:22" ht="21.75" customHeight="1" x14ac:dyDescent="0.3">
      <c r="A3116" s="3" t="s">
        <v>3142</v>
      </c>
      <c r="B3116" s="3">
        <v>29</v>
      </c>
      <c r="C3116" s="3" t="s">
        <v>23</v>
      </c>
      <c r="D3116" s="3" t="s">
        <v>33</v>
      </c>
      <c r="E3116" s="3">
        <v>41047.265306294801</v>
      </c>
      <c r="F3116" s="3">
        <v>106</v>
      </c>
      <c r="G3116" s="3">
        <v>2897.8422090762101</v>
      </c>
      <c r="H3116" s="3">
        <v>11</v>
      </c>
      <c r="I3116" s="3">
        <v>598.19317607996697</v>
      </c>
      <c r="J3116" s="3">
        <v>42</v>
      </c>
      <c r="K3116" s="3">
        <v>551.109401347117</v>
      </c>
      <c r="L3116" s="3">
        <v>30</v>
      </c>
      <c r="M3116" s="3">
        <v>18</v>
      </c>
      <c r="N3116" s="3">
        <v>2</v>
      </c>
      <c r="O3116" s="3">
        <v>525</v>
      </c>
      <c r="P3116" s="3">
        <v>1</v>
      </c>
      <c r="Q3116" s="3">
        <v>15771.725359189801</v>
      </c>
      <c r="R3116" s="3">
        <v>1</v>
      </c>
      <c r="S3116" s="3">
        <v>0</v>
      </c>
      <c r="T3116" s="3">
        <v>0</v>
      </c>
      <c r="U3116" s="3">
        <v>10305.4962165125</v>
      </c>
      <c r="V3116" s="3">
        <v>1</v>
      </c>
    </row>
    <row r="3117" spans="1:22" ht="21.75" customHeight="1" x14ac:dyDescent="0.3">
      <c r="A3117" s="3" t="s">
        <v>3143</v>
      </c>
      <c r="B3117" s="3">
        <v>35</v>
      </c>
      <c r="C3117" s="3" t="s">
        <v>31</v>
      </c>
      <c r="D3117" s="3" t="s">
        <v>24</v>
      </c>
      <c r="E3117" s="3">
        <v>64640.6784073296</v>
      </c>
      <c r="F3117" s="3">
        <v>109</v>
      </c>
      <c r="G3117" s="3">
        <v>635.44386203280499</v>
      </c>
      <c r="H3117" s="3">
        <v>5</v>
      </c>
      <c r="I3117" s="3">
        <v>1385.0640924311299</v>
      </c>
      <c r="J3117" s="3">
        <v>23</v>
      </c>
      <c r="K3117" s="3">
        <v>392.58669299578003</v>
      </c>
      <c r="L3117" s="3">
        <v>10</v>
      </c>
      <c r="M3117" s="3">
        <v>3</v>
      </c>
      <c r="N3117" s="3">
        <v>8</v>
      </c>
      <c r="O3117" s="3">
        <v>582</v>
      </c>
      <c r="P3117" s="3">
        <v>5</v>
      </c>
      <c r="Q3117" s="3">
        <v>14561.319800056201</v>
      </c>
      <c r="R3117" s="3">
        <v>0</v>
      </c>
      <c r="S3117" s="3">
        <v>0</v>
      </c>
      <c r="T3117" s="3">
        <v>0</v>
      </c>
      <c r="U3117" s="3">
        <v>3356.7869143082398</v>
      </c>
      <c r="V3117" s="3">
        <v>0</v>
      </c>
    </row>
    <row r="3118" spans="1:22" ht="21.75" customHeight="1" x14ac:dyDescent="0.3">
      <c r="A3118" s="3" t="s">
        <v>3144</v>
      </c>
      <c r="B3118" s="3">
        <v>35</v>
      </c>
      <c r="C3118" s="3" t="s">
        <v>28</v>
      </c>
      <c r="D3118" s="3" t="s">
        <v>24</v>
      </c>
      <c r="E3118" s="3">
        <v>51647.821592805099</v>
      </c>
      <c r="F3118" s="3">
        <v>120</v>
      </c>
      <c r="G3118" s="3">
        <v>1318.9948244161801</v>
      </c>
      <c r="H3118" s="3">
        <v>4</v>
      </c>
      <c r="I3118" s="3">
        <v>377.11199222086998</v>
      </c>
      <c r="J3118" s="3">
        <v>4</v>
      </c>
      <c r="K3118" s="3">
        <v>802.53892600740198</v>
      </c>
      <c r="L3118" s="3">
        <v>35</v>
      </c>
      <c r="M3118" s="3">
        <v>12</v>
      </c>
      <c r="N3118" s="3">
        <v>9</v>
      </c>
      <c r="O3118" s="3">
        <v>749</v>
      </c>
      <c r="P3118" s="3">
        <v>4</v>
      </c>
      <c r="Q3118" s="3">
        <v>13528.7407613508</v>
      </c>
      <c r="R3118" s="3">
        <v>1</v>
      </c>
      <c r="S3118" s="3">
        <v>0</v>
      </c>
      <c r="T3118" s="3">
        <v>0</v>
      </c>
      <c r="U3118" s="3">
        <v>1871.2832270809199</v>
      </c>
      <c r="V3118" s="3">
        <v>0</v>
      </c>
    </row>
    <row r="3119" spans="1:22" ht="21.75" customHeight="1" x14ac:dyDescent="0.3">
      <c r="A3119" s="3" t="s">
        <v>3145</v>
      </c>
      <c r="B3119" s="3">
        <v>50</v>
      </c>
      <c r="C3119" s="3" t="s">
        <v>23</v>
      </c>
      <c r="D3119" s="3" t="s">
        <v>33</v>
      </c>
      <c r="E3119" s="3">
        <v>63414.540118727702</v>
      </c>
      <c r="F3119" s="3">
        <v>198</v>
      </c>
      <c r="G3119" s="3">
        <v>1007.95403924497</v>
      </c>
      <c r="H3119" s="3">
        <v>0</v>
      </c>
      <c r="I3119" s="3">
        <v>1197.8120602866099</v>
      </c>
      <c r="J3119" s="3">
        <v>27</v>
      </c>
      <c r="K3119" s="3">
        <v>404.14291965050302</v>
      </c>
      <c r="L3119" s="3">
        <v>31</v>
      </c>
      <c r="M3119" s="3">
        <v>9</v>
      </c>
      <c r="N3119" s="3">
        <v>7</v>
      </c>
      <c r="O3119" s="3">
        <v>353</v>
      </c>
      <c r="P3119" s="3">
        <v>0</v>
      </c>
      <c r="Q3119" s="3">
        <v>9239.4553520808695</v>
      </c>
      <c r="R3119" s="3">
        <v>7</v>
      </c>
      <c r="S3119" s="3">
        <v>0</v>
      </c>
      <c r="T3119" s="3">
        <v>0</v>
      </c>
      <c r="U3119" s="3">
        <v>6251.1754781921099</v>
      </c>
      <c r="V3119" s="3">
        <v>1</v>
      </c>
    </row>
    <row r="3120" spans="1:22" ht="21.75" customHeight="1" x14ac:dyDescent="0.3">
      <c r="A3120" s="3" t="s">
        <v>3146</v>
      </c>
      <c r="B3120" s="3">
        <v>61</v>
      </c>
      <c r="C3120" s="3" t="s">
        <v>31</v>
      </c>
      <c r="D3120" s="3" t="s">
        <v>33</v>
      </c>
      <c r="E3120" s="3">
        <v>64442.6137921259</v>
      </c>
      <c r="F3120" s="3">
        <v>81</v>
      </c>
      <c r="G3120" s="3">
        <v>2022.28267113533</v>
      </c>
      <c r="H3120" s="3">
        <v>2</v>
      </c>
      <c r="I3120" s="3">
        <v>594.39514480159198</v>
      </c>
      <c r="J3120" s="3">
        <v>2</v>
      </c>
      <c r="K3120" s="3">
        <v>639.47210333973806</v>
      </c>
      <c r="L3120" s="3">
        <v>38</v>
      </c>
      <c r="M3120" s="3">
        <v>0</v>
      </c>
      <c r="N3120" s="3">
        <v>6</v>
      </c>
      <c r="O3120" s="3">
        <v>786</v>
      </c>
      <c r="P3120" s="3">
        <v>1</v>
      </c>
      <c r="Q3120" s="3">
        <v>7365.0186187915097</v>
      </c>
      <c r="R3120" s="3">
        <v>6</v>
      </c>
      <c r="S3120" s="3">
        <v>0</v>
      </c>
      <c r="T3120" s="3">
        <v>0</v>
      </c>
      <c r="U3120" s="3">
        <v>4437.1238102324996</v>
      </c>
      <c r="V3120" s="3">
        <v>1</v>
      </c>
    </row>
    <row r="3121" spans="1:22" ht="21.75" customHeight="1" x14ac:dyDescent="0.3">
      <c r="A3121" s="3" t="s">
        <v>3147</v>
      </c>
      <c r="B3121" s="3">
        <v>44</v>
      </c>
      <c r="C3121" s="3" t="s">
        <v>28</v>
      </c>
      <c r="D3121" s="3" t="s">
        <v>33</v>
      </c>
      <c r="E3121" s="3">
        <v>79342.263428176899</v>
      </c>
      <c r="F3121" s="3">
        <v>86</v>
      </c>
      <c r="G3121" s="3">
        <v>1885.14956955752</v>
      </c>
      <c r="H3121" s="3">
        <v>6</v>
      </c>
      <c r="I3121" s="3">
        <v>336.67159439109901</v>
      </c>
      <c r="J3121" s="3">
        <v>17</v>
      </c>
      <c r="K3121" s="3">
        <v>554.53764908683297</v>
      </c>
      <c r="L3121" s="3">
        <v>66</v>
      </c>
      <c r="M3121" s="3">
        <v>9</v>
      </c>
      <c r="N3121" s="3">
        <v>1</v>
      </c>
      <c r="O3121" s="3">
        <v>449</v>
      </c>
      <c r="P3121" s="3">
        <v>2</v>
      </c>
      <c r="Q3121" s="3">
        <v>6354.9157793676804</v>
      </c>
      <c r="R3121" s="3">
        <v>6</v>
      </c>
      <c r="S3121" s="3">
        <v>0</v>
      </c>
      <c r="T3121" s="3">
        <v>0</v>
      </c>
      <c r="U3121" s="3">
        <v>4384.80093702656</v>
      </c>
      <c r="V3121" s="3">
        <v>1</v>
      </c>
    </row>
    <row r="3122" spans="1:22" ht="21.75" customHeight="1" x14ac:dyDescent="0.3">
      <c r="A3122" s="3" t="s">
        <v>3148</v>
      </c>
      <c r="B3122" s="3">
        <v>32</v>
      </c>
      <c r="C3122" s="3" t="s">
        <v>28</v>
      </c>
      <c r="D3122" s="3" t="s">
        <v>33</v>
      </c>
      <c r="E3122" s="3">
        <v>43617.368614946303</v>
      </c>
      <c r="F3122" s="3">
        <v>174</v>
      </c>
      <c r="G3122" s="3">
        <v>783.73313985863797</v>
      </c>
      <c r="H3122" s="3">
        <v>2</v>
      </c>
      <c r="I3122" s="3">
        <v>1397.0012164823499</v>
      </c>
      <c r="J3122" s="3">
        <v>3</v>
      </c>
      <c r="K3122" s="3">
        <v>497.051220650804</v>
      </c>
      <c r="L3122" s="3">
        <v>59</v>
      </c>
      <c r="M3122" s="3">
        <v>17</v>
      </c>
      <c r="N3122" s="3">
        <v>9</v>
      </c>
      <c r="O3122" s="3">
        <v>355</v>
      </c>
      <c r="P3122" s="3">
        <v>3</v>
      </c>
      <c r="Q3122" s="3">
        <v>8199.1774979400598</v>
      </c>
      <c r="R3122" s="3">
        <v>2</v>
      </c>
      <c r="S3122" s="3">
        <v>0</v>
      </c>
      <c r="T3122" s="3">
        <v>0</v>
      </c>
      <c r="U3122" s="3">
        <v>4246.3776988273303</v>
      </c>
      <c r="V3122" s="3">
        <v>1</v>
      </c>
    </row>
    <row r="3123" spans="1:22" ht="21.75" customHeight="1" x14ac:dyDescent="0.3">
      <c r="A3123" s="3" t="s">
        <v>3149</v>
      </c>
      <c r="B3123" s="3">
        <v>25</v>
      </c>
      <c r="C3123" s="3" t="s">
        <v>28</v>
      </c>
      <c r="D3123" s="3" t="s">
        <v>26</v>
      </c>
      <c r="E3123" s="3">
        <v>40180.053150735999</v>
      </c>
      <c r="F3123" s="3">
        <v>214</v>
      </c>
      <c r="G3123" s="3">
        <v>940.26618537203001</v>
      </c>
      <c r="H3123" s="3">
        <v>0</v>
      </c>
      <c r="I3123" s="3">
        <v>1123.0839314718901</v>
      </c>
      <c r="J3123" s="3">
        <v>39</v>
      </c>
      <c r="K3123" s="3">
        <v>286.91330247878</v>
      </c>
      <c r="L3123" s="3">
        <v>24</v>
      </c>
      <c r="M3123" s="3">
        <v>12</v>
      </c>
      <c r="N3123" s="3">
        <v>2</v>
      </c>
      <c r="O3123" s="3">
        <v>509</v>
      </c>
      <c r="P3123" s="3">
        <v>0</v>
      </c>
      <c r="Q3123" s="3">
        <v>14519.527001491901</v>
      </c>
      <c r="R3123" s="3">
        <v>6</v>
      </c>
      <c r="S3123" s="3">
        <v>0</v>
      </c>
      <c r="T3123" s="3">
        <v>0</v>
      </c>
      <c r="U3123" s="3">
        <v>13945.0859489126</v>
      </c>
      <c r="V3123" s="3">
        <v>1</v>
      </c>
    </row>
    <row r="3124" spans="1:22" ht="21.75" customHeight="1" x14ac:dyDescent="0.3">
      <c r="A3124" s="3" t="s">
        <v>3150</v>
      </c>
      <c r="B3124" s="3">
        <v>63</v>
      </c>
      <c r="C3124" s="3" t="s">
        <v>31</v>
      </c>
      <c r="D3124" s="3" t="s">
        <v>33</v>
      </c>
      <c r="E3124" s="3">
        <v>58048.941435542998</v>
      </c>
      <c r="F3124" s="3">
        <v>120</v>
      </c>
      <c r="G3124" s="3">
        <v>1611.1153365549201</v>
      </c>
      <c r="H3124" s="3">
        <v>7</v>
      </c>
      <c r="I3124" s="3">
        <v>1122.0003445802699</v>
      </c>
      <c r="J3124" s="3">
        <v>48</v>
      </c>
      <c r="K3124" s="3">
        <v>201.262965230509</v>
      </c>
      <c r="L3124" s="3">
        <v>27</v>
      </c>
      <c r="M3124" s="3">
        <v>6</v>
      </c>
      <c r="N3124" s="3">
        <v>7</v>
      </c>
      <c r="O3124" s="3">
        <v>615</v>
      </c>
      <c r="P3124" s="3">
        <v>3</v>
      </c>
      <c r="Q3124" s="3">
        <v>10568.9783388701</v>
      </c>
      <c r="R3124" s="3">
        <v>7</v>
      </c>
      <c r="S3124" s="3">
        <v>0</v>
      </c>
      <c r="T3124" s="3">
        <v>0</v>
      </c>
      <c r="U3124" s="3">
        <v>10287.1281519857</v>
      </c>
      <c r="V3124" s="3">
        <v>1</v>
      </c>
    </row>
    <row r="3125" spans="1:22" ht="21.75" customHeight="1" x14ac:dyDescent="0.3">
      <c r="A3125" s="3" t="s">
        <v>3151</v>
      </c>
      <c r="B3125" s="3">
        <v>28</v>
      </c>
      <c r="C3125" s="3" t="s">
        <v>23</v>
      </c>
      <c r="D3125" s="3" t="s">
        <v>24</v>
      </c>
      <c r="E3125" s="3">
        <v>71285.304518065604</v>
      </c>
      <c r="F3125" s="3">
        <v>191</v>
      </c>
      <c r="G3125" s="3">
        <v>1674.5934362917999</v>
      </c>
      <c r="H3125" s="3">
        <v>6</v>
      </c>
      <c r="I3125" s="3">
        <v>928.67944137607105</v>
      </c>
      <c r="J3125" s="3">
        <v>41</v>
      </c>
      <c r="K3125" s="3">
        <v>623.61919663741696</v>
      </c>
      <c r="L3125" s="3">
        <v>18</v>
      </c>
      <c r="M3125" s="3">
        <v>7</v>
      </c>
      <c r="N3125" s="3">
        <v>2</v>
      </c>
      <c r="O3125" s="3">
        <v>862</v>
      </c>
      <c r="P3125" s="3">
        <v>3</v>
      </c>
      <c r="Q3125" s="3">
        <v>0</v>
      </c>
      <c r="R3125" s="3">
        <v>6</v>
      </c>
      <c r="S3125" s="3">
        <v>0</v>
      </c>
      <c r="T3125" s="3">
        <v>0</v>
      </c>
      <c r="U3125" s="3">
        <v>6552.5286854941796</v>
      </c>
      <c r="V3125" s="3">
        <v>1</v>
      </c>
    </row>
    <row r="3126" spans="1:22" ht="21.75" customHeight="1" x14ac:dyDescent="0.3">
      <c r="A3126" s="3" t="s">
        <v>3152</v>
      </c>
      <c r="B3126" s="3">
        <v>64</v>
      </c>
      <c r="C3126" s="3" t="s">
        <v>23</v>
      </c>
      <c r="D3126" s="3" t="s">
        <v>24</v>
      </c>
      <c r="E3126" s="3">
        <v>51045.148940439802</v>
      </c>
      <c r="F3126" s="3">
        <v>151</v>
      </c>
      <c r="G3126" s="3">
        <v>1316.9587588391601</v>
      </c>
      <c r="H3126" s="3">
        <v>4</v>
      </c>
      <c r="I3126" s="3">
        <v>1009.68557157719</v>
      </c>
      <c r="J3126" s="3">
        <v>31</v>
      </c>
      <c r="K3126" s="3">
        <v>392.07026663228697</v>
      </c>
      <c r="L3126" s="3">
        <v>28</v>
      </c>
      <c r="M3126" s="3">
        <v>16</v>
      </c>
      <c r="N3126" s="3">
        <v>7</v>
      </c>
      <c r="O3126" s="3">
        <v>699</v>
      </c>
      <c r="P3126" s="3">
        <v>4</v>
      </c>
      <c r="Q3126" s="3">
        <v>27391.7580890918</v>
      </c>
      <c r="R3126" s="3">
        <v>4</v>
      </c>
      <c r="S3126" s="3">
        <v>1</v>
      </c>
      <c r="T3126" s="3">
        <v>0</v>
      </c>
      <c r="U3126" s="3">
        <v>8509.5729384510105</v>
      </c>
      <c r="V3126" s="3">
        <v>1</v>
      </c>
    </row>
    <row r="3127" spans="1:22" ht="21.75" customHeight="1" x14ac:dyDescent="0.3">
      <c r="A3127" s="3" t="s">
        <v>3153</v>
      </c>
      <c r="B3127" s="3">
        <v>55</v>
      </c>
      <c r="C3127" s="3" t="s">
        <v>31</v>
      </c>
      <c r="D3127" s="3" t="s">
        <v>26</v>
      </c>
      <c r="E3127" s="3">
        <v>72458.821253476795</v>
      </c>
      <c r="F3127" s="3">
        <v>12</v>
      </c>
      <c r="G3127" s="3">
        <v>1254.1118834803499</v>
      </c>
      <c r="H3127" s="3">
        <v>11</v>
      </c>
      <c r="I3127" s="3">
        <v>368.74469133818502</v>
      </c>
      <c r="J3127" s="3">
        <v>31</v>
      </c>
      <c r="K3127" s="3">
        <v>536.12626238820701</v>
      </c>
      <c r="L3127" s="3">
        <v>49</v>
      </c>
      <c r="M3127" s="3">
        <v>0</v>
      </c>
      <c r="N3127" s="3">
        <v>3</v>
      </c>
      <c r="O3127" s="3">
        <v>791</v>
      </c>
      <c r="P3127" s="3">
        <v>2</v>
      </c>
      <c r="Q3127" s="3">
        <v>11020.178719834401</v>
      </c>
      <c r="R3127" s="3">
        <v>4</v>
      </c>
      <c r="S3127" s="3">
        <v>1</v>
      </c>
      <c r="T3127" s="3">
        <v>0</v>
      </c>
      <c r="U3127" s="3">
        <v>9867.8854334006501</v>
      </c>
      <c r="V3127" s="3">
        <v>1</v>
      </c>
    </row>
    <row r="3128" spans="1:22" ht="21.75" customHeight="1" x14ac:dyDescent="0.3">
      <c r="A3128" s="3" t="s">
        <v>3154</v>
      </c>
      <c r="B3128" s="3">
        <v>62</v>
      </c>
      <c r="C3128" s="3" t="s">
        <v>23</v>
      </c>
      <c r="D3128" s="3" t="s">
        <v>33</v>
      </c>
      <c r="E3128" s="3">
        <v>62421.050116555998</v>
      </c>
      <c r="F3128" s="3">
        <v>32</v>
      </c>
      <c r="G3128" s="3">
        <v>517.10300253948799</v>
      </c>
      <c r="H3128" s="3">
        <v>9</v>
      </c>
      <c r="I3128" s="3">
        <v>839.06380003563095</v>
      </c>
      <c r="J3128" s="3">
        <v>18</v>
      </c>
      <c r="K3128" s="3">
        <v>550.11000782277495</v>
      </c>
      <c r="L3128" s="3">
        <v>18</v>
      </c>
      <c r="M3128" s="3">
        <v>15</v>
      </c>
      <c r="N3128" s="3">
        <v>4</v>
      </c>
      <c r="O3128" s="3">
        <v>427</v>
      </c>
      <c r="P3128" s="3">
        <v>2</v>
      </c>
      <c r="Q3128" s="3">
        <v>24898.610616846599</v>
      </c>
      <c r="R3128" s="3">
        <v>0</v>
      </c>
      <c r="S3128" s="3">
        <v>0</v>
      </c>
      <c r="T3128" s="3">
        <v>0</v>
      </c>
      <c r="U3128" s="3">
        <v>4835.3657881652698</v>
      </c>
      <c r="V3128" s="3">
        <v>1</v>
      </c>
    </row>
    <row r="3129" spans="1:22" ht="21.75" customHeight="1" x14ac:dyDescent="0.3">
      <c r="A3129" s="3" t="s">
        <v>3155</v>
      </c>
      <c r="B3129" s="3">
        <v>39</v>
      </c>
      <c r="C3129" s="3" t="s">
        <v>31</v>
      </c>
      <c r="D3129" s="3" t="s">
        <v>24</v>
      </c>
      <c r="E3129" s="3">
        <v>46378.121397942399</v>
      </c>
      <c r="F3129" s="3">
        <v>26</v>
      </c>
      <c r="G3129" s="3">
        <v>2980.20689501789</v>
      </c>
      <c r="H3129" s="3">
        <v>4</v>
      </c>
      <c r="I3129" s="3">
        <v>474.93294984220398</v>
      </c>
      <c r="J3129" s="3">
        <v>28</v>
      </c>
      <c r="K3129" s="3">
        <v>577.39688943062299</v>
      </c>
      <c r="L3129" s="3">
        <v>55</v>
      </c>
      <c r="M3129" s="3">
        <v>19</v>
      </c>
      <c r="N3129" s="3">
        <v>8</v>
      </c>
      <c r="O3129" s="3">
        <v>311</v>
      </c>
      <c r="P3129" s="3">
        <v>4</v>
      </c>
      <c r="Q3129" s="3">
        <v>9586.2576267366003</v>
      </c>
      <c r="R3129" s="3">
        <v>0</v>
      </c>
      <c r="S3129" s="3">
        <v>0</v>
      </c>
      <c r="T3129" s="3">
        <v>0</v>
      </c>
      <c r="U3129" s="3">
        <v>8347.5474898175398</v>
      </c>
      <c r="V3129" s="3">
        <v>1</v>
      </c>
    </row>
    <row r="3130" spans="1:22" ht="21.75" customHeight="1" x14ac:dyDescent="0.3">
      <c r="A3130" s="3" t="s">
        <v>3156</v>
      </c>
      <c r="B3130" s="3">
        <v>37</v>
      </c>
      <c r="C3130" s="3" t="s">
        <v>23</v>
      </c>
      <c r="D3130" s="3" t="s">
        <v>26</v>
      </c>
      <c r="E3130" s="3">
        <v>60140.039055060297</v>
      </c>
      <c r="F3130" s="3">
        <v>178</v>
      </c>
      <c r="G3130" s="3">
        <v>2010.7166540795999</v>
      </c>
      <c r="H3130" s="3">
        <v>5</v>
      </c>
      <c r="I3130" s="3">
        <v>313.87081832793098</v>
      </c>
      <c r="J3130" s="3">
        <v>32</v>
      </c>
      <c r="K3130" s="3">
        <v>470.01884734871402</v>
      </c>
      <c r="L3130" s="3">
        <v>17</v>
      </c>
      <c r="M3130" s="3">
        <v>3</v>
      </c>
      <c r="N3130" s="3">
        <v>9</v>
      </c>
      <c r="O3130" s="3">
        <v>323</v>
      </c>
      <c r="P3130" s="3">
        <v>3</v>
      </c>
      <c r="Q3130" s="3">
        <v>10522.317385369401</v>
      </c>
      <c r="R3130" s="3">
        <v>5</v>
      </c>
      <c r="S3130" s="3">
        <v>0</v>
      </c>
      <c r="T3130" s="3">
        <v>0</v>
      </c>
      <c r="U3130" s="3">
        <v>500</v>
      </c>
      <c r="V3130" s="3">
        <v>1</v>
      </c>
    </row>
    <row r="3131" spans="1:22" ht="21.75" customHeight="1" x14ac:dyDescent="0.3">
      <c r="A3131" s="3" t="s">
        <v>3157</v>
      </c>
      <c r="B3131" s="3">
        <v>62</v>
      </c>
      <c r="C3131" s="3" t="s">
        <v>28</v>
      </c>
      <c r="D3131" s="3" t="s">
        <v>24</v>
      </c>
      <c r="E3131" s="3">
        <v>42173.117757180698</v>
      </c>
      <c r="F3131" s="3">
        <v>57</v>
      </c>
      <c r="G3131" s="3">
        <v>1504.7214178274301</v>
      </c>
      <c r="H3131" s="3">
        <v>6</v>
      </c>
      <c r="I3131" s="3">
        <v>943.83366574781098</v>
      </c>
      <c r="J3131" s="3">
        <v>1</v>
      </c>
      <c r="K3131" s="3">
        <v>662.091604609971</v>
      </c>
      <c r="L3131" s="3">
        <v>44</v>
      </c>
      <c r="M3131" s="3">
        <v>16</v>
      </c>
      <c r="N3131" s="3">
        <v>1</v>
      </c>
      <c r="O3131" s="3">
        <v>425</v>
      </c>
      <c r="P3131" s="3">
        <v>2</v>
      </c>
      <c r="Q3131" s="3">
        <v>17565.127259995301</v>
      </c>
      <c r="R3131" s="3">
        <v>2</v>
      </c>
      <c r="S3131" s="3">
        <v>0</v>
      </c>
      <c r="T3131" s="3">
        <v>0</v>
      </c>
      <c r="U3131" s="3">
        <v>8217.5670364853104</v>
      </c>
      <c r="V3131" s="3">
        <v>1</v>
      </c>
    </row>
    <row r="3132" spans="1:22" ht="21.75" customHeight="1" x14ac:dyDescent="0.3">
      <c r="A3132" s="3" t="s">
        <v>3158</v>
      </c>
      <c r="B3132" s="3">
        <v>40</v>
      </c>
      <c r="C3132" s="3" t="s">
        <v>23</v>
      </c>
      <c r="D3132" s="3" t="s">
        <v>26</v>
      </c>
      <c r="E3132" s="3">
        <v>54294.801318789803</v>
      </c>
      <c r="F3132" s="3">
        <v>106</v>
      </c>
      <c r="G3132" s="3">
        <v>2280.96097654814</v>
      </c>
      <c r="H3132" s="3">
        <v>2</v>
      </c>
      <c r="I3132" s="3">
        <v>1205.35234448084</v>
      </c>
      <c r="J3132" s="3">
        <v>10</v>
      </c>
      <c r="K3132" s="3">
        <v>479.56561258499102</v>
      </c>
      <c r="L3132" s="3">
        <v>79</v>
      </c>
      <c r="M3132" s="3">
        <v>12</v>
      </c>
      <c r="N3132" s="3">
        <v>2</v>
      </c>
      <c r="O3132" s="3">
        <v>630</v>
      </c>
      <c r="P3132" s="3">
        <v>3</v>
      </c>
      <c r="Q3132" s="3">
        <v>10205.702647356</v>
      </c>
      <c r="R3132" s="3">
        <v>2</v>
      </c>
      <c r="S3132" s="3">
        <v>0</v>
      </c>
      <c r="T3132" s="3">
        <v>0</v>
      </c>
      <c r="U3132" s="3">
        <v>10846.658149934499</v>
      </c>
      <c r="V3132" s="3">
        <v>0</v>
      </c>
    </row>
    <row r="3133" spans="1:22" ht="21.75" customHeight="1" x14ac:dyDescent="0.3">
      <c r="A3133" s="3" t="s">
        <v>3159</v>
      </c>
      <c r="B3133" s="3">
        <v>23</v>
      </c>
      <c r="C3133" s="3" t="s">
        <v>31</v>
      </c>
      <c r="D3133" s="3" t="s">
        <v>26</v>
      </c>
      <c r="E3133" s="3">
        <v>30683.135393037799</v>
      </c>
      <c r="F3133" s="3">
        <v>129</v>
      </c>
      <c r="G3133" s="3">
        <v>1336.7934792768699</v>
      </c>
      <c r="H3133" s="3">
        <v>10</v>
      </c>
      <c r="I3133" s="3">
        <v>665.82091152017802</v>
      </c>
      <c r="J3133" s="3">
        <v>46</v>
      </c>
      <c r="K3133" s="3">
        <v>439.93497403193402</v>
      </c>
      <c r="L3133" s="3">
        <v>40</v>
      </c>
      <c r="M3133" s="3">
        <v>9</v>
      </c>
      <c r="N3133" s="3">
        <v>0</v>
      </c>
      <c r="O3133" s="3">
        <v>470</v>
      </c>
      <c r="P3133" s="3">
        <v>0</v>
      </c>
      <c r="Q3133" s="3">
        <v>14410.684853553301</v>
      </c>
      <c r="R3133" s="3">
        <v>0</v>
      </c>
      <c r="S3133" s="3">
        <v>0</v>
      </c>
      <c r="T3133" s="3">
        <v>0</v>
      </c>
      <c r="U3133" s="3">
        <v>10539.1842597016</v>
      </c>
      <c r="V3133" s="3">
        <v>1</v>
      </c>
    </row>
    <row r="3134" spans="1:22" ht="21.75" customHeight="1" x14ac:dyDescent="0.3">
      <c r="A3134" s="3" t="s">
        <v>3160</v>
      </c>
      <c r="B3134" s="3">
        <v>69</v>
      </c>
      <c r="C3134" s="3" t="s">
        <v>31</v>
      </c>
      <c r="D3134" s="3" t="s">
        <v>33</v>
      </c>
      <c r="E3134" s="3">
        <v>48773.180652180097</v>
      </c>
      <c r="F3134" s="3">
        <v>182</v>
      </c>
      <c r="G3134" s="3">
        <v>848.45869500549804</v>
      </c>
      <c r="H3134" s="3">
        <v>11</v>
      </c>
      <c r="I3134" s="3">
        <v>725.79548768290999</v>
      </c>
      <c r="J3134" s="3">
        <v>32</v>
      </c>
      <c r="K3134" s="3">
        <v>684.68150954516602</v>
      </c>
      <c r="L3134" s="3">
        <v>12</v>
      </c>
      <c r="M3134" s="3">
        <v>8</v>
      </c>
      <c r="N3134" s="3">
        <v>7</v>
      </c>
      <c r="O3134" s="3">
        <v>404</v>
      </c>
      <c r="P3134" s="3">
        <v>4</v>
      </c>
      <c r="Q3134" s="3">
        <v>10026.046517725001</v>
      </c>
      <c r="R3134" s="3">
        <v>4</v>
      </c>
      <c r="S3134" s="3">
        <v>0</v>
      </c>
      <c r="T3134" s="3">
        <v>0</v>
      </c>
      <c r="U3134" s="3">
        <v>8382.9254191184591</v>
      </c>
      <c r="V3134" s="3">
        <v>1</v>
      </c>
    </row>
    <row r="3135" spans="1:22" ht="21.75" customHeight="1" x14ac:dyDescent="0.3">
      <c r="A3135" s="3" t="s">
        <v>3161</v>
      </c>
      <c r="B3135" s="3">
        <v>52</v>
      </c>
      <c r="C3135" s="3" t="s">
        <v>28</v>
      </c>
      <c r="D3135" s="3" t="s">
        <v>26</v>
      </c>
      <c r="E3135" s="3">
        <v>67994.404771016401</v>
      </c>
      <c r="F3135" s="3">
        <v>234</v>
      </c>
      <c r="G3135" s="3">
        <v>1776.78966632642</v>
      </c>
      <c r="H3135" s="3">
        <v>11</v>
      </c>
      <c r="I3135" s="3">
        <v>401.64727422093603</v>
      </c>
      <c r="J3135" s="3">
        <v>40</v>
      </c>
      <c r="K3135" s="3">
        <v>506.67402544910499</v>
      </c>
      <c r="L3135" s="3">
        <v>67</v>
      </c>
      <c r="M3135" s="3">
        <v>13</v>
      </c>
      <c r="N3135" s="3">
        <v>8</v>
      </c>
      <c r="O3135" s="3">
        <v>520</v>
      </c>
      <c r="P3135" s="3">
        <v>4</v>
      </c>
      <c r="Q3135" s="3">
        <v>9132.0822316845097</v>
      </c>
      <c r="R3135" s="3">
        <v>3</v>
      </c>
      <c r="S3135" s="3">
        <v>0</v>
      </c>
      <c r="T3135" s="3">
        <v>0</v>
      </c>
      <c r="U3135" s="3">
        <v>2277.8683631117301</v>
      </c>
      <c r="V3135" s="3">
        <v>1</v>
      </c>
    </row>
    <row r="3136" spans="1:22" ht="21.75" customHeight="1" x14ac:dyDescent="0.3">
      <c r="A3136" s="3" t="s">
        <v>3162</v>
      </c>
      <c r="B3136" s="3">
        <v>46</v>
      </c>
      <c r="C3136" s="3" t="s">
        <v>31</v>
      </c>
      <c r="D3136" s="3" t="s">
        <v>24</v>
      </c>
      <c r="E3136" s="3">
        <v>63808.644225843404</v>
      </c>
      <c r="F3136" s="3">
        <v>127</v>
      </c>
      <c r="G3136" s="3">
        <v>1611.20502956255</v>
      </c>
      <c r="H3136" s="3">
        <v>3</v>
      </c>
      <c r="I3136" s="3">
        <v>802.52600113076403</v>
      </c>
      <c r="J3136" s="3">
        <v>39</v>
      </c>
      <c r="K3136" s="3">
        <v>558.06621991565896</v>
      </c>
      <c r="L3136" s="3">
        <v>76</v>
      </c>
      <c r="M3136" s="3">
        <v>16</v>
      </c>
      <c r="N3136" s="3">
        <v>9</v>
      </c>
      <c r="O3136" s="3">
        <v>356</v>
      </c>
      <c r="P3136" s="3">
        <v>2</v>
      </c>
      <c r="Q3136" s="3">
        <v>21218.384380850199</v>
      </c>
      <c r="R3136" s="3">
        <v>3</v>
      </c>
      <c r="S3136" s="3">
        <v>0</v>
      </c>
      <c r="T3136" s="3">
        <v>0</v>
      </c>
      <c r="U3136" s="3">
        <v>9535.0823625988505</v>
      </c>
      <c r="V3136" s="3">
        <v>1</v>
      </c>
    </row>
    <row r="3137" spans="1:22" ht="21.75" customHeight="1" x14ac:dyDescent="0.3">
      <c r="A3137" s="3" t="s">
        <v>3163</v>
      </c>
      <c r="B3137" s="3">
        <v>26</v>
      </c>
      <c r="C3137" s="3" t="s">
        <v>23</v>
      </c>
      <c r="D3137" s="3" t="s">
        <v>24</v>
      </c>
      <c r="E3137" s="3">
        <v>61175.151464600101</v>
      </c>
      <c r="F3137" s="3">
        <v>168</v>
      </c>
      <c r="G3137" s="3">
        <v>2845.4556254006302</v>
      </c>
      <c r="H3137" s="3">
        <v>0</v>
      </c>
      <c r="I3137" s="3">
        <v>1066.02663933595</v>
      </c>
      <c r="J3137" s="3">
        <v>0</v>
      </c>
      <c r="K3137" s="3">
        <v>736.44944442661904</v>
      </c>
      <c r="L3137" s="3">
        <v>67</v>
      </c>
      <c r="M3137" s="3">
        <v>2</v>
      </c>
      <c r="N3137" s="3">
        <v>8</v>
      </c>
      <c r="O3137" s="3">
        <v>851</v>
      </c>
      <c r="P3137" s="3">
        <v>5</v>
      </c>
      <c r="Q3137" s="3">
        <v>4761.1486963191901</v>
      </c>
      <c r="R3137" s="3">
        <v>3</v>
      </c>
      <c r="S3137" s="3">
        <v>1</v>
      </c>
      <c r="T3137" s="3">
        <v>0</v>
      </c>
      <c r="U3137" s="3">
        <v>12437.0756499904</v>
      </c>
      <c r="V3137" s="3">
        <v>1</v>
      </c>
    </row>
    <row r="3138" spans="1:22" ht="21.75" customHeight="1" x14ac:dyDescent="0.3">
      <c r="A3138" s="3" t="s">
        <v>3164</v>
      </c>
      <c r="B3138" s="3">
        <v>25</v>
      </c>
      <c r="C3138" s="3" t="s">
        <v>23</v>
      </c>
      <c r="D3138" s="3" t="s">
        <v>33</v>
      </c>
      <c r="E3138" s="3">
        <v>55174.6341502668</v>
      </c>
      <c r="F3138" s="3">
        <v>197</v>
      </c>
      <c r="G3138" s="3">
        <v>910.34517067568197</v>
      </c>
      <c r="H3138" s="3">
        <v>6</v>
      </c>
      <c r="I3138" s="3">
        <v>1077.03470785472</v>
      </c>
      <c r="J3138" s="3">
        <v>41</v>
      </c>
      <c r="K3138" s="3">
        <v>605.53762167829802</v>
      </c>
      <c r="L3138" s="3">
        <v>23</v>
      </c>
      <c r="M3138" s="3">
        <v>0</v>
      </c>
      <c r="N3138" s="3">
        <v>2</v>
      </c>
      <c r="O3138" s="3">
        <v>332</v>
      </c>
      <c r="P3138" s="3">
        <v>5</v>
      </c>
      <c r="Q3138" s="3">
        <v>8938.18587834559</v>
      </c>
      <c r="R3138" s="3">
        <v>4</v>
      </c>
      <c r="S3138" s="3">
        <v>0</v>
      </c>
      <c r="T3138" s="3">
        <v>0</v>
      </c>
      <c r="U3138" s="3">
        <v>12281.795310875899</v>
      </c>
      <c r="V3138" s="3">
        <v>1</v>
      </c>
    </row>
    <row r="3139" spans="1:22" ht="21.75" customHeight="1" x14ac:dyDescent="0.3">
      <c r="A3139" s="3" t="s">
        <v>3165</v>
      </c>
      <c r="B3139" s="3">
        <v>34</v>
      </c>
      <c r="C3139" s="3" t="s">
        <v>28</v>
      </c>
      <c r="D3139" s="3" t="s">
        <v>33</v>
      </c>
      <c r="E3139" s="3">
        <v>52877.228894830303</v>
      </c>
      <c r="F3139" s="3">
        <v>95</v>
      </c>
      <c r="G3139" s="3">
        <v>729.75902821977104</v>
      </c>
      <c r="H3139" s="3">
        <v>9</v>
      </c>
      <c r="I3139" s="3">
        <v>990.81166147082604</v>
      </c>
      <c r="J3139" s="3">
        <v>16</v>
      </c>
      <c r="K3139" s="3">
        <v>732.97282325026799</v>
      </c>
      <c r="L3139" s="3">
        <v>32</v>
      </c>
      <c r="M3139" s="3">
        <v>0</v>
      </c>
      <c r="N3139" s="3">
        <v>4</v>
      </c>
      <c r="O3139" s="3">
        <v>460</v>
      </c>
      <c r="P3139" s="3">
        <v>0</v>
      </c>
      <c r="Q3139" s="3">
        <v>22955.6797333943</v>
      </c>
      <c r="R3139" s="3">
        <v>7</v>
      </c>
      <c r="S3139" s="3">
        <v>1</v>
      </c>
      <c r="T3139" s="3">
        <v>0</v>
      </c>
      <c r="U3139" s="3">
        <v>7795.3131062281</v>
      </c>
      <c r="V3139" s="3">
        <v>1</v>
      </c>
    </row>
    <row r="3140" spans="1:22" ht="21.75" customHeight="1" x14ac:dyDescent="0.3">
      <c r="A3140" s="3" t="s">
        <v>3166</v>
      </c>
      <c r="B3140" s="3">
        <v>37</v>
      </c>
      <c r="C3140" s="3" t="s">
        <v>31</v>
      </c>
      <c r="D3140" s="3" t="s">
        <v>26</v>
      </c>
      <c r="E3140" s="3">
        <v>27192.972162828799</v>
      </c>
      <c r="F3140" s="3">
        <v>10</v>
      </c>
      <c r="G3140" s="3">
        <v>3180.99288917582</v>
      </c>
      <c r="H3140" s="3">
        <v>1</v>
      </c>
      <c r="I3140" s="3">
        <v>583.54909148191302</v>
      </c>
      <c r="J3140" s="3">
        <v>49</v>
      </c>
      <c r="K3140" s="3">
        <v>104.74944055184299</v>
      </c>
      <c r="L3140" s="3">
        <v>72</v>
      </c>
      <c r="M3140" s="3">
        <v>19</v>
      </c>
      <c r="N3140" s="3">
        <v>8</v>
      </c>
      <c r="O3140" s="3">
        <v>407</v>
      </c>
      <c r="P3140" s="3">
        <v>3</v>
      </c>
      <c r="Q3140" s="3">
        <v>10023.3681051719</v>
      </c>
      <c r="R3140" s="3">
        <v>1</v>
      </c>
      <c r="S3140" s="3">
        <v>0</v>
      </c>
      <c r="T3140" s="3">
        <v>0</v>
      </c>
      <c r="U3140" s="3">
        <v>9246.2667693548592</v>
      </c>
      <c r="V3140" s="3">
        <v>1</v>
      </c>
    </row>
    <row r="3141" spans="1:22" ht="21.75" customHeight="1" x14ac:dyDescent="0.3">
      <c r="A3141" s="3" t="s">
        <v>3167</v>
      </c>
      <c r="B3141" s="3">
        <v>51</v>
      </c>
      <c r="C3141" s="3" t="s">
        <v>28</v>
      </c>
      <c r="D3141" s="3" t="s">
        <v>33</v>
      </c>
      <c r="E3141" s="3">
        <v>46290.463285305101</v>
      </c>
      <c r="F3141" s="3">
        <v>159</v>
      </c>
      <c r="G3141" s="3">
        <v>2447.6208319684602</v>
      </c>
      <c r="H3141" s="3">
        <v>6</v>
      </c>
      <c r="I3141" s="3">
        <v>572.454834800497</v>
      </c>
      <c r="J3141" s="3">
        <v>15</v>
      </c>
      <c r="K3141" s="3">
        <v>1160.7815788497401</v>
      </c>
      <c r="L3141" s="3">
        <v>54</v>
      </c>
      <c r="M3141" s="3">
        <v>1</v>
      </c>
      <c r="N3141" s="3">
        <v>4</v>
      </c>
      <c r="O3141" s="3">
        <v>364</v>
      </c>
      <c r="P3141" s="3">
        <v>2</v>
      </c>
      <c r="Q3141" s="3">
        <v>3173.1923893920298</v>
      </c>
      <c r="R3141" s="3">
        <v>1</v>
      </c>
      <c r="S3141" s="3">
        <v>0</v>
      </c>
      <c r="T3141" s="3">
        <v>0</v>
      </c>
      <c r="U3141" s="3">
        <v>6916.42440585654</v>
      </c>
      <c r="V3141" s="3">
        <v>1</v>
      </c>
    </row>
    <row r="3142" spans="1:22" ht="21.75" customHeight="1" x14ac:dyDescent="0.3">
      <c r="A3142" s="3" t="s">
        <v>3168</v>
      </c>
      <c r="B3142" s="3">
        <v>30</v>
      </c>
      <c r="C3142" s="3" t="s">
        <v>23</v>
      </c>
      <c r="D3142" s="3" t="s">
        <v>24</v>
      </c>
      <c r="E3142" s="3">
        <v>53287.084105977097</v>
      </c>
      <c r="F3142" s="3">
        <v>140</v>
      </c>
      <c r="G3142" s="3">
        <v>2009.35850954139</v>
      </c>
      <c r="H3142" s="3">
        <v>5</v>
      </c>
      <c r="I3142" s="3">
        <v>1078.3915656343299</v>
      </c>
      <c r="J3142" s="3">
        <v>1</v>
      </c>
      <c r="K3142" s="3">
        <v>680.13566040104502</v>
      </c>
      <c r="L3142" s="3">
        <v>2</v>
      </c>
      <c r="M3142" s="3">
        <v>15</v>
      </c>
      <c r="N3142" s="3">
        <v>0</v>
      </c>
      <c r="O3142" s="3">
        <v>375</v>
      </c>
      <c r="P3142" s="3">
        <v>3</v>
      </c>
      <c r="Q3142" s="3">
        <v>15689.1162352381</v>
      </c>
      <c r="R3142" s="3">
        <v>4</v>
      </c>
      <c r="S3142" s="3">
        <v>0</v>
      </c>
      <c r="T3142" s="3">
        <v>0</v>
      </c>
      <c r="U3142" s="3">
        <v>10756.151436349901</v>
      </c>
      <c r="V3142" s="3">
        <v>1</v>
      </c>
    </row>
    <row r="3143" spans="1:22" ht="21.75" customHeight="1" x14ac:dyDescent="0.3">
      <c r="A3143" s="3" t="s">
        <v>3169</v>
      </c>
      <c r="B3143" s="3">
        <v>39</v>
      </c>
      <c r="C3143" s="3" t="s">
        <v>28</v>
      </c>
      <c r="D3143" s="3" t="s">
        <v>24</v>
      </c>
      <c r="E3143" s="3">
        <v>29760.737076675101</v>
      </c>
      <c r="F3143" s="3">
        <v>199</v>
      </c>
      <c r="G3143" s="3">
        <v>953.14745046608903</v>
      </c>
      <c r="H3143" s="3">
        <v>3</v>
      </c>
      <c r="I3143" s="3">
        <v>1084.1996262758601</v>
      </c>
      <c r="J3143" s="3">
        <v>48</v>
      </c>
      <c r="K3143" s="3">
        <v>649.70403526904897</v>
      </c>
      <c r="L3143" s="3">
        <v>2</v>
      </c>
      <c r="M3143" s="3">
        <v>8</v>
      </c>
      <c r="N3143" s="3">
        <v>0</v>
      </c>
      <c r="O3143" s="3">
        <v>345</v>
      </c>
      <c r="P3143" s="3">
        <v>0</v>
      </c>
      <c r="Q3143" s="3">
        <v>11786.7896459152</v>
      </c>
      <c r="R3143" s="3">
        <v>6</v>
      </c>
      <c r="S3143" s="3">
        <v>0</v>
      </c>
      <c r="T3143" s="3">
        <v>0</v>
      </c>
      <c r="U3143" s="3">
        <v>5963.2216300929003</v>
      </c>
      <c r="V3143" s="3">
        <v>1</v>
      </c>
    </row>
    <row r="3144" spans="1:22" ht="21.75" customHeight="1" x14ac:dyDescent="0.3">
      <c r="A3144" s="3" t="s">
        <v>3170</v>
      </c>
      <c r="B3144" s="3">
        <v>43</v>
      </c>
      <c r="C3144" s="3" t="s">
        <v>31</v>
      </c>
      <c r="D3144" s="3" t="s">
        <v>33</v>
      </c>
      <c r="E3144" s="3">
        <v>18468.393497782101</v>
      </c>
      <c r="F3144" s="3">
        <v>77</v>
      </c>
      <c r="G3144" s="3">
        <v>1834.17792857986</v>
      </c>
      <c r="H3144" s="3">
        <v>10</v>
      </c>
      <c r="I3144" s="3">
        <v>739.80175509883804</v>
      </c>
      <c r="J3144" s="3">
        <v>3</v>
      </c>
      <c r="K3144" s="3">
        <v>465.503525358915</v>
      </c>
      <c r="L3144" s="3">
        <v>29</v>
      </c>
      <c r="M3144" s="3">
        <v>13</v>
      </c>
      <c r="N3144" s="3">
        <v>3</v>
      </c>
      <c r="O3144" s="3">
        <v>752</v>
      </c>
      <c r="P3144" s="3">
        <v>1</v>
      </c>
      <c r="Q3144" s="3">
        <v>14697.0972739591</v>
      </c>
      <c r="R3144" s="3">
        <v>1</v>
      </c>
      <c r="S3144" s="3">
        <v>0</v>
      </c>
      <c r="T3144" s="3">
        <v>0</v>
      </c>
      <c r="U3144" s="3">
        <v>5653.0684068001601</v>
      </c>
      <c r="V3144" s="3">
        <v>0</v>
      </c>
    </row>
    <row r="3145" spans="1:22" ht="21.75" customHeight="1" x14ac:dyDescent="0.3">
      <c r="A3145" s="3" t="s">
        <v>3171</v>
      </c>
      <c r="B3145" s="3">
        <v>34</v>
      </c>
      <c r="C3145" s="3" t="s">
        <v>28</v>
      </c>
      <c r="D3145" s="3" t="s">
        <v>33</v>
      </c>
      <c r="E3145" s="3">
        <v>70318.989444981999</v>
      </c>
      <c r="F3145" s="3">
        <v>198</v>
      </c>
      <c r="G3145" s="3">
        <v>467.549781280052</v>
      </c>
      <c r="H3145" s="3">
        <v>1</v>
      </c>
      <c r="I3145" s="3">
        <v>650.83983235201003</v>
      </c>
      <c r="J3145" s="3">
        <v>31</v>
      </c>
      <c r="K3145" s="3">
        <v>125.01139870822701</v>
      </c>
      <c r="L3145" s="3">
        <v>17</v>
      </c>
      <c r="M3145" s="3">
        <v>0</v>
      </c>
      <c r="N3145" s="3">
        <v>6</v>
      </c>
      <c r="O3145" s="3">
        <v>749</v>
      </c>
      <c r="P3145" s="3">
        <v>2</v>
      </c>
      <c r="Q3145" s="3">
        <v>12393.9042320791</v>
      </c>
      <c r="R3145" s="3">
        <v>3</v>
      </c>
      <c r="S3145" s="3">
        <v>0</v>
      </c>
      <c r="T3145" s="3">
        <v>0</v>
      </c>
      <c r="U3145" s="3">
        <v>7601.4135127272802</v>
      </c>
      <c r="V3145" s="3">
        <v>0</v>
      </c>
    </row>
    <row r="3146" spans="1:22" ht="21.75" customHeight="1" x14ac:dyDescent="0.3">
      <c r="A3146" s="3" t="s">
        <v>3172</v>
      </c>
      <c r="B3146" s="3">
        <v>67</v>
      </c>
      <c r="C3146" s="3" t="s">
        <v>31</v>
      </c>
      <c r="D3146" s="3" t="s">
        <v>33</v>
      </c>
      <c r="E3146" s="3">
        <v>50915.093478977098</v>
      </c>
      <c r="F3146" s="3">
        <v>179</v>
      </c>
      <c r="G3146" s="3">
        <v>1089.2766914363201</v>
      </c>
      <c r="H3146" s="3">
        <v>6</v>
      </c>
      <c r="I3146" s="3">
        <v>1208.536482706</v>
      </c>
      <c r="J3146" s="3">
        <v>6</v>
      </c>
      <c r="K3146" s="3">
        <v>679.66914062766</v>
      </c>
      <c r="L3146" s="3">
        <v>65</v>
      </c>
      <c r="M3146" s="3">
        <v>2</v>
      </c>
      <c r="N3146" s="3">
        <v>6</v>
      </c>
      <c r="O3146" s="3">
        <v>733</v>
      </c>
      <c r="P3146" s="3">
        <v>5</v>
      </c>
      <c r="Q3146" s="3">
        <v>5368.3861378392603</v>
      </c>
      <c r="R3146" s="3">
        <v>4</v>
      </c>
      <c r="S3146" s="3">
        <v>0</v>
      </c>
      <c r="T3146" s="3">
        <v>0</v>
      </c>
      <c r="U3146" s="3">
        <v>7535.7531084153597</v>
      </c>
      <c r="V3146" s="3">
        <v>1</v>
      </c>
    </row>
    <row r="3147" spans="1:22" ht="21.75" customHeight="1" x14ac:dyDescent="0.3">
      <c r="A3147" s="3" t="s">
        <v>3173</v>
      </c>
      <c r="B3147" s="3">
        <v>26</v>
      </c>
      <c r="C3147" s="3" t="s">
        <v>31</v>
      </c>
      <c r="D3147" s="3" t="s">
        <v>26</v>
      </c>
      <c r="E3147" s="3">
        <v>53779.627053640099</v>
      </c>
      <c r="F3147" s="3">
        <v>188</v>
      </c>
      <c r="G3147" s="3">
        <v>569.22940157017695</v>
      </c>
      <c r="H3147" s="3">
        <v>6</v>
      </c>
      <c r="I3147" s="3">
        <v>674.01796731536399</v>
      </c>
      <c r="J3147" s="3">
        <v>28</v>
      </c>
      <c r="K3147" s="3">
        <v>777.26631581452705</v>
      </c>
      <c r="L3147" s="3">
        <v>42</v>
      </c>
      <c r="M3147" s="3">
        <v>17</v>
      </c>
      <c r="N3147" s="3">
        <v>6</v>
      </c>
      <c r="O3147" s="3">
        <v>607</v>
      </c>
      <c r="P3147" s="3">
        <v>5</v>
      </c>
      <c r="Q3147" s="3">
        <v>13433.0304872673</v>
      </c>
      <c r="R3147" s="3">
        <v>0</v>
      </c>
      <c r="S3147" s="3">
        <v>0</v>
      </c>
      <c r="T3147" s="3">
        <v>0</v>
      </c>
      <c r="U3147" s="3">
        <v>1431.4063341123201</v>
      </c>
      <c r="V3147" s="3">
        <v>0</v>
      </c>
    </row>
    <row r="3148" spans="1:22" ht="21.75" customHeight="1" x14ac:dyDescent="0.3">
      <c r="A3148" s="3" t="s">
        <v>3174</v>
      </c>
      <c r="B3148" s="3">
        <v>40</v>
      </c>
      <c r="C3148" s="3" t="s">
        <v>23</v>
      </c>
      <c r="D3148" s="3" t="s">
        <v>26</v>
      </c>
      <c r="E3148" s="3">
        <v>60001.282810307697</v>
      </c>
      <c r="F3148" s="3">
        <v>165</v>
      </c>
      <c r="G3148" s="3">
        <v>897.56728857883104</v>
      </c>
      <c r="H3148" s="3">
        <v>4</v>
      </c>
      <c r="I3148" s="3">
        <v>1061.0762785833199</v>
      </c>
      <c r="J3148" s="3">
        <v>8</v>
      </c>
      <c r="K3148" s="3">
        <v>73.704139638318907</v>
      </c>
      <c r="L3148" s="3">
        <v>72</v>
      </c>
      <c r="M3148" s="3">
        <v>0</v>
      </c>
      <c r="N3148" s="3">
        <v>5</v>
      </c>
      <c r="O3148" s="3">
        <v>704</v>
      </c>
      <c r="P3148" s="3">
        <v>2</v>
      </c>
      <c r="Q3148" s="3">
        <v>19601.915765405902</v>
      </c>
      <c r="R3148" s="3">
        <v>4</v>
      </c>
      <c r="S3148" s="3">
        <v>0</v>
      </c>
      <c r="T3148" s="3">
        <v>0</v>
      </c>
      <c r="U3148" s="3">
        <v>7415.5683934661902</v>
      </c>
      <c r="V3148" s="3">
        <v>1</v>
      </c>
    </row>
    <row r="3149" spans="1:22" ht="21.75" customHeight="1" x14ac:dyDescent="0.3">
      <c r="A3149" s="3" t="s">
        <v>3175</v>
      </c>
      <c r="B3149" s="3">
        <v>61</v>
      </c>
      <c r="C3149" s="3" t="s">
        <v>23</v>
      </c>
      <c r="D3149" s="3" t="s">
        <v>24</v>
      </c>
      <c r="E3149" s="3">
        <v>32320.994891271199</v>
      </c>
      <c r="F3149" s="3">
        <v>180</v>
      </c>
      <c r="G3149" s="3">
        <v>546.90210370196098</v>
      </c>
      <c r="H3149" s="3">
        <v>8</v>
      </c>
      <c r="I3149" s="3">
        <v>752.10488879966499</v>
      </c>
      <c r="J3149" s="3">
        <v>34</v>
      </c>
      <c r="K3149" s="3">
        <v>721.467353755055</v>
      </c>
      <c r="L3149" s="3">
        <v>65</v>
      </c>
      <c r="M3149" s="3">
        <v>10</v>
      </c>
      <c r="N3149" s="3">
        <v>0</v>
      </c>
      <c r="O3149" s="3">
        <v>442</v>
      </c>
      <c r="P3149" s="3">
        <v>4</v>
      </c>
      <c r="Q3149" s="3">
        <v>8993.09275788987</v>
      </c>
      <c r="R3149" s="3">
        <v>2</v>
      </c>
      <c r="S3149" s="3">
        <v>1</v>
      </c>
      <c r="T3149" s="3">
        <v>0</v>
      </c>
      <c r="U3149" s="3">
        <v>2588.9453126183998</v>
      </c>
      <c r="V3149" s="3">
        <v>1</v>
      </c>
    </row>
    <row r="3150" spans="1:22" ht="21.75" customHeight="1" x14ac:dyDescent="0.3">
      <c r="A3150" s="3" t="s">
        <v>3176</v>
      </c>
      <c r="B3150" s="3">
        <v>45</v>
      </c>
      <c r="C3150" s="3" t="s">
        <v>23</v>
      </c>
      <c r="D3150" s="3" t="s">
        <v>26</v>
      </c>
      <c r="E3150" s="3">
        <v>42737.075706872703</v>
      </c>
      <c r="F3150" s="3">
        <v>42</v>
      </c>
      <c r="G3150" s="3">
        <v>2056.7225755925101</v>
      </c>
      <c r="H3150" s="3">
        <v>2</v>
      </c>
      <c r="I3150" s="3">
        <v>433.36352663704997</v>
      </c>
      <c r="J3150" s="3">
        <v>4</v>
      </c>
      <c r="K3150" s="3">
        <v>886.002293623583</v>
      </c>
      <c r="L3150" s="3">
        <v>26</v>
      </c>
      <c r="M3150" s="3">
        <v>4</v>
      </c>
      <c r="N3150" s="3">
        <v>2</v>
      </c>
      <c r="O3150" s="3">
        <v>587</v>
      </c>
      <c r="P3150" s="3">
        <v>1</v>
      </c>
      <c r="Q3150" s="3">
        <v>6685.4163695244297</v>
      </c>
      <c r="R3150" s="3">
        <v>3</v>
      </c>
      <c r="S3150" s="3">
        <v>0</v>
      </c>
      <c r="T3150" s="3">
        <v>0</v>
      </c>
      <c r="U3150" s="3">
        <v>7743.5552979274898</v>
      </c>
      <c r="V3150" s="3">
        <v>0</v>
      </c>
    </row>
    <row r="3151" spans="1:22" ht="21.75" customHeight="1" x14ac:dyDescent="0.3">
      <c r="A3151" s="3" t="s">
        <v>3177</v>
      </c>
      <c r="B3151" s="3">
        <v>63</v>
      </c>
      <c r="C3151" s="3" t="s">
        <v>31</v>
      </c>
      <c r="D3151" s="3" t="s">
        <v>26</v>
      </c>
      <c r="E3151" s="3">
        <v>77073.216881363594</v>
      </c>
      <c r="F3151" s="3">
        <v>142</v>
      </c>
      <c r="G3151" s="3">
        <v>2929.93684176132</v>
      </c>
      <c r="H3151" s="3">
        <v>8</v>
      </c>
      <c r="I3151" s="3">
        <v>1364.3092490083</v>
      </c>
      <c r="J3151" s="3">
        <v>49</v>
      </c>
      <c r="K3151" s="3">
        <v>875.93172712014496</v>
      </c>
      <c r="L3151" s="3">
        <v>18</v>
      </c>
      <c r="M3151" s="3">
        <v>10</v>
      </c>
      <c r="N3151" s="3">
        <v>4</v>
      </c>
      <c r="O3151" s="3">
        <v>371</v>
      </c>
      <c r="P3151" s="3">
        <v>5</v>
      </c>
      <c r="Q3151" s="3">
        <v>10959.329918913099</v>
      </c>
      <c r="R3151" s="3">
        <v>7</v>
      </c>
      <c r="S3151" s="3">
        <v>0</v>
      </c>
      <c r="T3151" s="3">
        <v>0</v>
      </c>
      <c r="U3151" s="3">
        <v>18686.1984642883</v>
      </c>
      <c r="V3151" s="3">
        <v>1</v>
      </c>
    </row>
    <row r="3152" spans="1:22" ht="21.75" customHeight="1" x14ac:dyDescent="0.3">
      <c r="A3152" s="3" t="s">
        <v>3178</v>
      </c>
      <c r="B3152" s="3">
        <v>33</v>
      </c>
      <c r="C3152" s="3" t="s">
        <v>28</v>
      </c>
      <c r="D3152" s="3" t="s">
        <v>26</v>
      </c>
      <c r="E3152" s="3">
        <v>41204.2028609888</v>
      </c>
      <c r="F3152" s="3">
        <v>87</v>
      </c>
      <c r="G3152" s="3">
        <v>2281.0397626121398</v>
      </c>
      <c r="H3152" s="3">
        <v>4</v>
      </c>
      <c r="I3152" s="3">
        <v>842.02236350601697</v>
      </c>
      <c r="J3152" s="3">
        <v>20</v>
      </c>
      <c r="K3152" s="3">
        <v>632.807236649993</v>
      </c>
      <c r="L3152" s="3">
        <v>15</v>
      </c>
      <c r="M3152" s="3">
        <v>5</v>
      </c>
      <c r="N3152" s="3">
        <v>3</v>
      </c>
      <c r="O3152" s="3">
        <v>706</v>
      </c>
      <c r="P3152" s="3">
        <v>5</v>
      </c>
      <c r="Q3152" s="3">
        <v>10745.196699234901</v>
      </c>
      <c r="R3152" s="3">
        <v>7</v>
      </c>
      <c r="S3152" s="3">
        <v>1</v>
      </c>
      <c r="T3152" s="3">
        <v>0</v>
      </c>
      <c r="U3152" s="3">
        <v>11163.7022199154</v>
      </c>
      <c r="V3152" s="3">
        <v>1</v>
      </c>
    </row>
    <row r="3153" spans="1:22" ht="21.75" customHeight="1" x14ac:dyDescent="0.3">
      <c r="A3153" s="3" t="s">
        <v>3179</v>
      </c>
      <c r="B3153" s="3">
        <v>56</v>
      </c>
      <c r="C3153" s="3" t="s">
        <v>31</v>
      </c>
      <c r="D3153" s="3" t="s">
        <v>26</v>
      </c>
      <c r="E3153" s="3">
        <v>45214.604681956604</v>
      </c>
      <c r="F3153" s="3">
        <v>18</v>
      </c>
      <c r="G3153" s="3">
        <v>2099.3180094337699</v>
      </c>
      <c r="H3153" s="3">
        <v>1</v>
      </c>
      <c r="I3153" s="3">
        <v>551.23960703917101</v>
      </c>
      <c r="J3153" s="3">
        <v>16</v>
      </c>
      <c r="K3153" s="3">
        <v>480.50538738409102</v>
      </c>
      <c r="L3153" s="3">
        <v>25</v>
      </c>
      <c r="M3153" s="3">
        <v>6</v>
      </c>
      <c r="N3153" s="3">
        <v>3</v>
      </c>
      <c r="O3153" s="3">
        <v>853</v>
      </c>
      <c r="P3153" s="3">
        <v>5</v>
      </c>
      <c r="Q3153" s="3">
        <v>10072.358199862399</v>
      </c>
      <c r="R3153" s="3">
        <v>5</v>
      </c>
      <c r="S3153" s="3">
        <v>0</v>
      </c>
      <c r="T3153" s="3">
        <v>0</v>
      </c>
      <c r="U3153" s="3">
        <v>3236.6763493222802</v>
      </c>
      <c r="V3153" s="3">
        <v>1</v>
      </c>
    </row>
    <row r="3154" spans="1:22" ht="21.75" customHeight="1" x14ac:dyDescent="0.3">
      <c r="A3154" s="3" t="s">
        <v>3180</v>
      </c>
      <c r="B3154" s="3">
        <v>40</v>
      </c>
      <c r="C3154" s="3" t="s">
        <v>23</v>
      </c>
      <c r="D3154" s="3" t="s">
        <v>24</v>
      </c>
      <c r="E3154" s="3">
        <v>37949.213029960803</v>
      </c>
      <c r="F3154" s="3">
        <v>80</v>
      </c>
      <c r="G3154" s="3">
        <v>1231.0500724430899</v>
      </c>
      <c r="H3154" s="3">
        <v>8</v>
      </c>
      <c r="I3154" s="3">
        <v>313.21801627867899</v>
      </c>
      <c r="J3154" s="3">
        <v>38</v>
      </c>
      <c r="K3154" s="3">
        <v>736.97053413834897</v>
      </c>
      <c r="L3154" s="3">
        <v>13</v>
      </c>
      <c r="M3154" s="3">
        <v>12</v>
      </c>
      <c r="N3154" s="3">
        <v>8</v>
      </c>
      <c r="O3154" s="3">
        <v>563</v>
      </c>
      <c r="P3154" s="3">
        <v>5</v>
      </c>
      <c r="Q3154" s="3">
        <v>19411.686230130399</v>
      </c>
      <c r="R3154" s="3">
        <v>3</v>
      </c>
      <c r="S3154" s="3">
        <v>0</v>
      </c>
      <c r="T3154" s="3">
        <v>0</v>
      </c>
      <c r="U3154" s="3">
        <v>8288.5266615536493</v>
      </c>
      <c r="V3154" s="3">
        <v>1</v>
      </c>
    </row>
    <row r="3155" spans="1:22" ht="21.75" customHeight="1" x14ac:dyDescent="0.3">
      <c r="A3155" s="3" t="s">
        <v>3181</v>
      </c>
      <c r="B3155" s="3">
        <v>37</v>
      </c>
      <c r="C3155" s="3" t="s">
        <v>23</v>
      </c>
      <c r="D3155" s="3" t="s">
        <v>33</v>
      </c>
      <c r="E3155" s="3">
        <v>36664.623923348103</v>
      </c>
      <c r="F3155" s="3">
        <v>215</v>
      </c>
      <c r="G3155" s="3">
        <v>1653.74626002787</v>
      </c>
      <c r="H3155" s="3">
        <v>0</v>
      </c>
      <c r="I3155" s="3">
        <v>348.49972061710798</v>
      </c>
      <c r="J3155" s="3">
        <v>13</v>
      </c>
      <c r="K3155" s="3">
        <v>603.46609963923095</v>
      </c>
      <c r="L3155" s="3">
        <v>46</v>
      </c>
      <c r="M3155" s="3">
        <v>15</v>
      </c>
      <c r="N3155" s="3">
        <v>6</v>
      </c>
      <c r="O3155" s="3">
        <v>520</v>
      </c>
      <c r="P3155" s="3">
        <v>2</v>
      </c>
      <c r="Q3155" s="3">
        <v>13454.069059437301</v>
      </c>
      <c r="R3155" s="3">
        <v>7</v>
      </c>
      <c r="S3155" s="3">
        <v>0</v>
      </c>
      <c r="T3155" s="3">
        <v>0</v>
      </c>
      <c r="U3155" s="3">
        <v>10379.043124444701</v>
      </c>
      <c r="V3155" s="3">
        <v>1</v>
      </c>
    </row>
    <row r="3156" spans="1:22" ht="21.75" customHeight="1" x14ac:dyDescent="0.3">
      <c r="A3156" s="3" t="s">
        <v>3182</v>
      </c>
      <c r="B3156" s="3">
        <v>24</v>
      </c>
      <c r="C3156" s="3" t="s">
        <v>28</v>
      </c>
      <c r="D3156" s="3" t="s">
        <v>24</v>
      </c>
      <c r="E3156" s="3">
        <v>69898.664342158096</v>
      </c>
      <c r="F3156" s="3">
        <v>50</v>
      </c>
      <c r="G3156" s="3">
        <v>642.20975478788</v>
      </c>
      <c r="H3156" s="3">
        <v>0</v>
      </c>
      <c r="I3156" s="3">
        <v>669.48100856688995</v>
      </c>
      <c r="J3156" s="3">
        <v>31</v>
      </c>
      <c r="K3156" s="3">
        <v>591.15408715441299</v>
      </c>
      <c r="L3156" s="3">
        <v>17</v>
      </c>
      <c r="M3156" s="3">
        <v>2</v>
      </c>
      <c r="N3156" s="3">
        <v>8</v>
      </c>
      <c r="O3156" s="3">
        <v>343</v>
      </c>
      <c r="P3156" s="3">
        <v>3</v>
      </c>
      <c r="Q3156" s="3">
        <v>21944.538490049101</v>
      </c>
      <c r="R3156" s="3">
        <v>2</v>
      </c>
      <c r="S3156" s="3">
        <v>0</v>
      </c>
      <c r="T3156" s="3">
        <v>0</v>
      </c>
      <c r="U3156" s="3">
        <v>2612.9340815720702</v>
      </c>
      <c r="V3156" s="3">
        <v>1</v>
      </c>
    </row>
    <row r="3157" spans="1:22" ht="21.75" customHeight="1" x14ac:dyDescent="0.3">
      <c r="A3157" s="3" t="s">
        <v>3183</v>
      </c>
      <c r="B3157" s="3">
        <v>22</v>
      </c>
      <c r="C3157" s="3" t="s">
        <v>23</v>
      </c>
      <c r="D3157" s="3" t="s">
        <v>26</v>
      </c>
      <c r="E3157" s="3">
        <v>10000</v>
      </c>
      <c r="F3157" s="3">
        <v>93</v>
      </c>
      <c r="G3157" s="3">
        <v>460.65727443651002</v>
      </c>
      <c r="H3157" s="3">
        <v>6</v>
      </c>
      <c r="I3157" s="3">
        <v>1473.79510923676</v>
      </c>
      <c r="J3157" s="3">
        <v>14</v>
      </c>
      <c r="K3157" s="3">
        <v>368.284007183911</v>
      </c>
      <c r="L3157" s="3">
        <v>27</v>
      </c>
      <c r="M3157" s="3">
        <v>14</v>
      </c>
      <c r="N3157" s="3">
        <v>6</v>
      </c>
      <c r="O3157" s="3">
        <v>722</v>
      </c>
      <c r="P3157" s="3">
        <v>0</v>
      </c>
      <c r="Q3157" s="3">
        <v>13362.3910988893</v>
      </c>
      <c r="R3157" s="3">
        <v>3</v>
      </c>
      <c r="S3157" s="3">
        <v>0</v>
      </c>
      <c r="T3157" s="3">
        <v>0</v>
      </c>
      <c r="U3157" s="3">
        <v>9715.5624242571394</v>
      </c>
      <c r="V3157" s="3">
        <v>0</v>
      </c>
    </row>
    <row r="3158" spans="1:22" ht="21.75" customHeight="1" x14ac:dyDescent="0.3">
      <c r="A3158" s="3" t="s">
        <v>3184</v>
      </c>
      <c r="B3158" s="3">
        <v>42</v>
      </c>
      <c r="C3158" s="3" t="s">
        <v>23</v>
      </c>
      <c r="D3158" s="3" t="s">
        <v>33</v>
      </c>
      <c r="E3158" s="3">
        <v>41773.751242660401</v>
      </c>
      <c r="F3158" s="3">
        <v>230</v>
      </c>
      <c r="G3158" s="3">
        <v>337.689607161109</v>
      </c>
      <c r="H3158" s="3">
        <v>2</v>
      </c>
      <c r="I3158" s="3">
        <v>595.36834246401497</v>
      </c>
      <c r="J3158" s="3">
        <v>20</v>
      </c>
      <c r="K3158" s="3">
        <v>96.713939722303806</v>
      </c>
      <c r="L3158" s="3">
        <v>18</v>
      </c>
      <c r="M3158" s="3">
        <v>7</v>
      </c>
      <c r="N3158" s="3">
        <v>9</v>
      </c>
      <c r="O3158" s="3">
        <v>588</v>
      </c>
      <c r="P3158" s="3">
        <v>1</v>
      </c>
      <c r="Q3158" s="3">
        <v>14164.724777466199</v>
      </c>
      <c r="R3158" s="3">
        <v>5</v>
      </c>
      <c r="S3158" s="3">
        <v>0</v>
      </c>
      <c r="T3158" s="3">
        <v>0</v>
      </c>
      <c r="U3158" s="3">
        <v>7754.7156364963403</v>
      </c>
      <c r="V3158" s="3">
        <v>1</v>
      </c>
    </row>
    <row r="3159" spans="1:22" ht="21.75" customHeight="1" x14ac:dyDescent="0.3">
      <c r="A3159" s="3" t="s">
        <v>3185</v>
      </c>
      <c r="B3159" s="3">
        <v>45</v>
      </c>
      <c r="C3159" s="3" t="s">
        <v>23</v>
      </c>
      <c r="D3159" s="3" t="s">
        <v>33</v>
      </c>
      <c r="E3159" s="3">
        <v>54057.382567339897</v>
      </c>
      <c r="F3159" s="3">
        <v>131</v>
      </c>
      <c r="G3159" s="3">
        <v>523.88996151211495</v>
      </c>
      <c r="H3159" s="3">
        <v>7</v>
      </c>
      <c r="I3159" s="3">
        <v>1306.6091913211701</v>
      </c>
      <c r="J3159" s="3">
        <v>13</v>
      </c>
      <c r="K3159" s="3">
        <v>714.28078245599499</v>
      </c>
      <c r="L3159" s="3">
        <v>29</v>
      </c>
      <c r="M3159" s="3">
        <v>19</v>
      </c>
      <c r="N3159" s="3">
        <v>2</v>
      </c>
      <c r="O3159" s="3">
        <v>878</v>
      </c>
      <c r="P3159" s="3">
        <v>4</v>
      </c>
      <c r="Q3159" s="3">
        <v>25077.993999531402</v>
      </c>
      <c r="R3159" s="3">
        <v>2</v>
      </c>
      <c r="S3159" s="3">
        <v>0</v>
      </c>
      <c r="T3159" s="3">
        <v>0</v>
      </c>
      <c r="U3159" s="3">
        <v>7566.7046626597503</v>
      </c>
      <c r="V3159" s="3">
        <v>0</v>
      </c>
    </row>
    <row r="3160" spans="1:22" ht="21.75" customHeight="1" x14ac:dyDescent="0.3">
      <c r="A3160" s="3" t="s">
        <v>3186</v>
      </c>
      <c r="B3160" s="3">
        <v>56</v>
      </c>
      <c r="C3160" s="3" t="s">
        <v>28</v>
      </c>
      <c r="D3160" s="3" t="s">
        <v>33</v>
      </c>
      <c r="E3160" s="3">
        <v>80542.239777325201</v>
      </c>
      <c r="F3160" s="3">
        <v>195</v>
      </c>
      <c r="G3160" s="3">
        <v>2049.7411250289701</v>
      </c>
      <c r="H3160" s="3">
        <v>6</v>
      </c>
      <c r="I3160" s="3">
        <v>754.23271598892097</v>
      </c>
      <c r="J3160" s="3">
        <v>40</v>
      </c>
      <c r="K3160" s="3">
        <v>418.90107110978801</v>
      </c>
      <c r="L3160" s="3">
        <v>20</v>
      </c>
      <c r="M3160" s="3">
        <v>15</v>
      </c>
      <c r="N3160" s="3">
        <v>9</v>
      </c>
      <c r="O3160" s="3">
        <v>335</v>
      </c>
      <c r="P3160" s="3">
        <v>4</v>
      </c>
      <c r="Q3160" s="3">
        <v>14058.3806954784</v>
      </c>
      <c r="R3160" s="3">
        <v>5</v>
      </c>
      <c r="S3160" s="3">
        <v>0</v>
      </c>
      <c r="T3160" s="3">
        <v>0</v>
      </c>
      <c r="U3160" s="3">
        <v>4999.5008219273795</v>
      </c>
      <c r="V3160" s="3">
        <v>1</v>
      </c>
    </row>
    <row r="3161" spans="1:22" ht="21.75" customHeight="1" x14ac:dyDescent="0.3">
      <c r="A3161" s="3" t="s">
        <v>3187</v>
      </c>
      <c r="B3161" s="3">
        <v>43</v>
      </c>
      <c r="C3161" s="3" t="s">
        <v>31</v>
      </c>
      <c r="D3161" s="3" t="s">
        <v>24</v>
      </c>
      <c r="E3161" s="3">
        <v>29565.943594008</v>
      </c>
      <c r="F3161" s="3">
        <v>24</v>
      </c>
      <c r="G3161" s="3">
        <v>2137.4130339949502</v>
      </c>
      <c r="H3161" s="3">
        <v>10</v>
      </c>
      <c r="I3161" s="3">
        <v>386.597363114411</v>
      </c>
      <c r="J3161" s="3">
        <v>15</v>
      </c>
      <c r="K3161" s="3">
        <v>254.965084120066</v>
      </c>
      <c r="L3161" s="3">
        <v>20</v>
      </c>
      <c r="M3161" s="3">
        <v>16</v>
      </c>
      <c r="N3161" s="3">
        <v>3</v>
      </c>
      <c r="O3161" s="3">
        <v>898</v>
      </c>
      <c r="P3161" s="3">
        <v>3</v>
      </c>
      <c r="Q3161" s="3">
        <v>10467.948706220401</v>
      </c>
      <c r="R3161" s="3">
        <v>2</v>
      </c>
      <c r="S3161" s="3">
        <v>0</v>
      </c>
      <c r="T3161" s="3">
        <v>0</v>
      </c>
      <c r="U3161" s="3">
        <v>7954.0278279403401</v>
      </c>
      <c r="V3161" s="3">
        <v>0</v>
      </c>
    </row>
    <row r="3162" spans="1:22" ht="21.75" customHeight="1" x14ac:dyDescent="0.3">
      <c r="A3162" s="3" t="s">
        <v>3188</v>
      </c>
      <c r="B3162" s="3">
        <v>68</v>
      </c>
      <c r="C3162" s="3" t="s">
        <v>23</v>
      </c>
      <c r="D3162" s="3" t="s">
        <v>33</v>
      </c>
      <c r="E3162" s="3">
        <v>26497.915753347701</v>
      </c>
      <c r="F3162" s="3">
        <v>145</v>
      </c>
      <c r="G3162" s="3">
        <v>778.77748191177</v>
      </c>
      <c r="H3162" s="3">
        <v>6</v>
      </c>
      <c r="I3162" s="3">
        <v>634.37608404236096</v>
      </c>
      <c r="J3162" s="3">
        <v>0</v>
      </c>
      <c r="K3162" s="3">
        <v>221.94932410129601</v>
      </c>
      <c r="L3162" s="3">
        <v>47</v>
      </c>
      <c r="M3162" s="3">
        <v>12</v>
      </c>
      <c r="N3162" s="3">
        <v>8</v>
      </c>
      <c r="O3162" s="3">
        <v>837</v>
      </c>
      <c r="P3162" s="3">
        <v>0</v>
      </c>
      <c r="Q3162" s="3">
        <v>6350.2976213204802</v>
      </c>
      <c r="R3162" s="3">
        <v>7</v>
      </c>
      <c r="S3162" s="3">
        <v>0</v>
      </c>
      <c r="T3162" s="3">
        <v>0</v>
      </c>
      <c r="U3162" s="3">
        <v>13823.1846442557</v>
      </c>
      <c r="V3162" s="3">
        <v>1</v>
      </c>
    </row>
    <row r="3163" spans="1:22" ht="21.75" customHeight="1" x14ac:dyDescent="0.3">
      <c r="A3163" s="3" t="s">
        <v>3189</v>
      </c>
      <c r="B3163" s="3">
        <v>38</v>
      </c>
      <c r="C3163" s="3" t="s">
        <v>28</v>
      </c>
      <c r="D3163" s="3" t="s">
        <v>24</v>
      </c>
      <c r="E3163" s="3">
        <v>34518.194216094802</v>
      </c>
      <c r="F3163" s="3">
        <v>214</v>
      </c>
      <c r="G3163" s="3">
        <v>1734.87209116757</v>
      </c>
      <c r="H3163" s="3">
        <v>0</v>
      </c>
      <c r="I3163" s="3">
        <v>351.65422669189502</v>
      </c>
      <c r="J3163" s="3">
        <v>39</v>
      </c>
      <c r="K3163" s="3">
        <v>454.62577004510001</v>
      </c>
      <c r="L3163" s="3">
        <v>54</v>
      </c>
      <c r="M3163" s="3">
        <v>2</v>
      </c>
      <c r="N3163" s="3">
        <v>0</v>
      </c>
      <c r="O3163" s="3">
        <v>757</v>
      </c>
      <c r="P3163" s="3">
        <v>4</v>
      </c>
      <c r="Q3163" s="3">
        <v>6873.6107485866996</v>
      </c>
      <c r="R3163" s="3">
        <v>3</v>
      </c>
      <c r="S3163" s="3">
        <v>0</v>
      </c>
      <c r="T3163" s="3">
        <v>0</v>
      </c>
      <c r="U3163" s="3">
        <v>6139.2975330633799</v>
      </c>
      <c r="V3163" s="3">
        <v>0</v>
      </c>
    </row>
    <row r="3164" spans="1:22" ht="21.75" customHeight="1" x14ac:dyDescent="0.3">
      <c r="A3164" s="3" t="s">
        <v>3190</v>
      </c>
      <c r="B3164" s="3">
        <v>44</v>
      </c>
      <c r="C3164" s="3" t="s">
        <v>23</v>
      </c>
      <c r="D3164" s="3" t="s">
        <v>24</v>
      </c>
      <c r="E3164" s="3">
        <v>62630.697142211902</v>
      </c>
      <c r="F3164" s="3">
        <v>197</v>
      </c>
      <c r="G3164" s="3">
        <v>2413.5651950953002</v>
      </c>
      <c r="H3164" s="3">
        <v>0</v>
      </c>
      <c r="I3164" s="3">
        <v>500.41104181265098</v>
      </c>
      <c r="J3164" s="3">
        <v>17</v>
      </c>
      <c r="K3164" s="3">
        <v>194.26051436341899</v>
      </c>
      <c r="L3164" s="3">
        <v>29</v>
      </c>
      <c r="M3164" s="3">
        <v>2</v>
      </c>
      <c r="N3164" s="3">
        <v>2</v>
      </c>
      <c r="O3164" s="3">
        <v>593</v>
      </c>
      <c r="P3164" s="3">
        <v>4</v>
      </c>
      <c r="Q3164" s="3">
        <v>9497.5436248085898</v>
      </c>
      <c r="R3164" s="3">
        <v>4</v>
      </c>
      <c r="S3164" s="3">
        <v>0</v>
      </c>
      <c r="T3164" s="3">
        <v>0</v>
      </c>
      <c r="U3164" s="3">
        <v>12326.2869055343</v>
      </c>
      <c r="V3164" s="3">
        <v>1</v>
      </c>
    </row>
    <row r="3165" spans="1:22" ht="21.75" customHeight="1" x14ac:dyDescent="0.3">
      <c r="A3165" s="3" t="s">
        <v>3191</v>
      </c>
      <c r="B3165" s="3">
        <v>40</v>
      </c>
      <c r="C3165" s="3" t="s">
        <v>28</v>
      </c>
      <c r="D3165" s="3" t="s">
        <v>26</v>
      </c>
      <c r="E3165" s="3">
        <v>52255.138339016397</v>
      </c>
      <c r="F3165" s="3">
        <v>16</v>
      </c>
      <c r="G3165" s="3">
        <v>1378.47192219146</v>
      </c>
      <c r="H3165" s="3">
        <v>11</v>
      </c>
      <c r="I3165" s="3">
        <v>489.98817834342901</v>
      </c>
      <c r="J3165" s="3">
        <v>33</v>
      </c>
      <c r="K3165" s="3">
        <v>769.65842288288002</v>
      </c>
      <c r="L3165" s="3">
        <v>41</v>
      </c>
      <c r="M3165" s="3">
        <v>12</v>
      </c>
      <c r="N3165" s="3">
        <v>3</v>
      </c>
      <c r="O3165" s="3">
        <v>399</v>
      </c>
      <c r="P3165" s="3">
        <v>0</v>
      </c>
      <c r="Q3165" s="3">
        <v>10500.9174758012</v>
      </c>
      <c r="R3165" s="3">
        <v>2</v>
      </c>
      <c r="S3165" s="3">
        <v>0</v>
      </c>
      <c r="T3165" s="3">
        <v>0</v>
      </c>
      <c r="U3165" s="3">
        <v>8007.2333026175702</v>
      </c>
      <c r="V3165" s="3">
        <v>1</v>
      </c>
    </row>
    <row r="3166" spans="1:22" ht="21.75" customHeight="1" x14ac:dyDescent="0.3">
      <c r="A3166" s="3" t="s">
        <v>3192</v>
      </c>
      <c r="B3166" s="3">
        <v>31</v>
      </c>
      <c r="C3166" s="3" t="s">
        <v>23</v>
      </c>
      <c r="D3166" s="3" t="s">
        <v>26</v>
      </c>
      <c r="E3166" s="3">
        <v>24032.5579217628</v>
      </c>
      <c r="F3166" s="3">
        <v>75</v>
      </c>
      <c r="G3166" s="3">
        <v>905.31199736151098</v>
      </c>
      <c r="H3166" s="3">
        <v>1</v>
      </c>
      <c r="I3166" s="3">
        <v>133.66864638155701</v>
      </c>
      <c r="J3166" s="3">
        <v>25</v>
      </c>
      <c r="K3166" s="3">
        <v>635.39030808586494</v>
      </c>
      <c r="L3166" s="3">
        <v>36</v>
      </c>
      <c r="M3166" s="3">
        <v>16</v>
      </c>
      <c r="N3166" s="3">
        <v>3</v>
      </c>
      <c r="O3166" s="3">
        <v>450</v>
      </c>
      <c r="P3166" s="3">
        <v>1</v>
      </c>
      <c r="Q3166" s="3">
        <v>0</v>
      </c>
      <c r="R3166" s="3">
        <v>0</v>
      </c>
      <c r="S3166" s="3">
        <v>0</v>
      </c>
      <c r="T3166" s="3">
        <v>0</v>
      </c>
      <c r="U3166" s="3">
        <v>9213.0932542384398</v>
      </c>
      <c r="V3166" s="3">
        <v>1</v>
      </c>
    </row>
    <row r="3167" spans="1:22" ht="21.75" customHeight="1" x14ac:dyDescent="0.3">
      <c r="A3167" s="3" t="s">
        <v>3193</v>
      </c>
      <c r="B3167" s="3">
        <v>60</v>
      </c>
      <c r="C3167" s="3" t="s">
        <v>28</v>
      </c>
      <c r="D3167" s="3" t="s">
        <v>33</v>
      </c>
      <c r="E3167" s="3">
        <v>51792.036756799404</v>
      </c>
      <c r="F3167" s="3">
        <v>21</v>
      </c>
      <c r="G3167" s="3">
        <v>1166.73627941114</v>
      </c>
      <c r="H3167" s="3">
        <v>1</v>
      </c>
      <c r="I3167" s="3">
        <v>1329.4786240851499</v>
      </c>
      <c r="J3167" s="3">
        <v>35</v>
      </c>
      <c r="K3167" s="3">
        <v>779.30648425042705</v>
      </c>
      <c r="L3167" s="3">
        <v>40</v>
      </c>
      <c r="M3167" s="3">
        <v>13</v>
      </c>
      <c r="N3167" s="3">
        <v>6</v>
      </c>
      <c r="O3167" s="3">
        <v>435</v>
      </c>
      <c r="P3167" s="3">
        <v>2</v>
      </c>
      <c r="Q3167" s="3">
        <v>11903.3881269136</v>
      </c>
      <c r="R3167" s="3">
        <v>7</v>
      </c>
      <c r="S3167" s="3">
        <v>0</v>
      </c>
      <c r="T3167" s="3">
        <v>0</v>
      </c>
      <c r="U3167" s="3">
        <v>14392.822629238601</v>
      </c>
      <c r="V3167" s="3">
        <v>1</v>
      </c>
    </row>
    <row r="3168" spans="1:22" ht="21.75" customHeight="1" x14ac:dyDescent="0.3">
      <c r="A3168" s="3" t="s">
        <v>3194</v>
      </c>
      <c r="B3168" s="3">
        <v>52</v>
      </c>
      <c r="C3168" s="3" t="s">
        <v>23</v>
      </c>
      <c r="D3168" s="3" t="s">
        <v>33</v>
      </c>
      <c r="E3168" s="3">
        <v>77925.879786007194</v>
      </c>
      <c r="F3168" s="3">
        <v>42</v>
      </c>
      <c r="G3168" s="3">
        <v>2644.7027620184799</v>
      </c>
      <c r="H3168" s="3">
        <v>10</v>
      </c>
      <c r="I3168" s="3">
        <v>873.85596057779901</v>
      </c>
      <c r="J3168" s="3">
        <v>20</v>
      </c>
      <c r="K3168" s="3">
        <v>242.29065598235999</v>
      </c>
      <c r="L3168" s="3">
        <v>45</v>
      </c>
      <c r="M3168" s="3">
        <v>4</v>
      </c>
      <c r="N3168" s="3">
        <v>3</v>
      </c>
      <c r="O3168" s="3">
        <v>579</v>
      </c>
      <c r="P3168" s="3">
        <v>2</v>
      </c>
      <c r="Q3168" s="3">
        <v>0</v>
      </c>
      <c r="R3168" s="3">
        <v>7</v>
      </c>
      <c r="S3168" s="3">
        <v>0</v>
      </c>
      <c r="T3168" s="3">
        <v>0</v>
      </c>
      <c r="U3168" s="3">
        <v>7594.4260225277703</v>
      </c>
      <c r="V3168" s="3">
        <v>1</v>
      </c>
    </row>
    <row r="3169" spans="1:22" ht="21.75" customHeight="1" x14ac:dyDescent="0.3">
      <c r="A3169" s="3" t="s">
        <v>3195</v>
      </c>
      <c r="B3169" s="3">
        <v>69</v>
      </c>
      <c r="C3169" s="3" t="s">
        <v>31</v>
      </c>
      <c r="D3169" s="3" t="s">
        <v>26</v>
      </c>
      <c r="E3169" s="3">
        <v>54760.647219316401</v>
      </c>
      <c r="F3169" s="3">
        <v>100</v>
      </c>
      <c r="G3169" s="3">
        <v>1444.36781960959</v>
      </c>
      <c r="H3169" s="3">
        <v>4</v>
      </c>
      <c r="I3169" s="3">
        <v>559.80255803366401</v>
      </c>
      <c r="J3169" s="3">
        <v>0</v>
      </c>
      <c r="K3169" s="3">
        <v>151.12756451349799</v>
      </c>
      <c r="L3169" s="3">
        <v>59</v>
      </c>
      <c r="M3169" s="3">
        <v>11</v>
      </c>
      <c r="N3169" s="3">
        <v>9</v>
      </c>
      <c r="O3169" s="3">
        <v>674</v>
      </c>
      <c r="P3169" s="3">
        <v>0</v>
      </c>
      <c r="Q3169" s="3">
        <v>19660.056081498598</v>
      </c>
      <c r="R3169" s="3">
        <v>2</v>
      </c>
      <c r="S3169" s="3">
        <v>0</v>
      </c>
      <c r="T3169" s="3">
        <v>0</v>
      </c>
      <c r="U3169" s="3">
        <v>8290.7199593302594</v>
      </c>
      <c r="V3169" s="3">
        <v>0</v>
      </c>
    </row>
    <row r="3170" spans="1:22" ht="21.75" customHeight="1" x14ac:dyDescent="0.3">
      <c r="A3170" s="3" t="s">
        <v>3196</v>
      </c>
      <c r="B3170" s="3">
        <v>23</v>
      </c>
      <c r="C3170" s="3" t="s">
        <v>23</v>
      </c>
      <c r="D3170" s="3" t="s">
        <v>24</v>
      </c>
      <c r="E3170" s="3">
        <v>52962.042031315599</v>
      </c>
      <c r="F3170" s="3">
        <v>6</v>
      </c>
      <c r="G3170" s="3">
        <v>3208.57820575387</v>
      </c>
      <c r="H3170" s="3">
        <v>8</v>
      </c>
      <c r="I3170" s="3">
        <v>877.61521125168599</v>
      </c>
      <c r="J3170" s="3">
        <v>26</v>
      </c>
      <c r="K3170" s="3">
        <v>939.25315067167105</v>
      </c>
      <c r="L3170" s="3">
        <v>73</v>
      </c>
      <c r="M3170" s="3">
        <v>15</v>
      </c>
      <c r="N3170" s="3">
        <v>7</v>
      </c>
      <c r="O3170" s="3">
        <v>765</v>
      </c>
      <c r="P3170" s="3">
        <v>0</v>
      </c>
      <c r="Q3170" s="3">
        <v>670.71928714363798</v>
      </c>
      <c r="R3170" s="3">
        <v>0</v>
      </c>
      <c r="S3170" s="3">
        <v>0</v>
      </c>
      <c r="T3170" s="3">
        <v>0</v>
      </c>
      <c r="U3170" s="3">
        <v>10878.6937228075</v>
      </c>
      <c r="V3170" s="3">
        <v>0</v>
      </c>
    </row>
    <row r="3171" spans="1:22" ht="21.75" customHeight="1" x14ac:dyDescent="0.3">
      <c r="A3171" s="3" t="s">
        <v>3197</v>
      </c>
      <c r="B3171" s="3">
        <v>61</v>
      </c>
      <c r="C3171" s="3" t="s">
        <v>28</v>
      </c>
      <c r="D3171" s="3" t="s">
        <v>24</v>
      </c>
      <c r="E3171" s="3">
        <v>54045.358152479101</v>
      </c>
      <c r="F3171" s="3">
        <v>35</v>
      </c>
      <c r="G3171" s="3">
        <v>965.94599957117396</v>
      </c>
      <c r="H3171" s="3">
        <v>6</v>
      </c>
      <c r="I3171" s="3">
        <v>507.58186222527797</v>
      </c>
      <c r="J3171" s="3">
        <v>10</v>
      </c>
      <c r="K3171" s="3">
        <v>299.87804522710502</v>
      </c>
      <c r="L3171" s="3">
        <v>0</v>
      </c>
      <c r="M3171" s="3">
        <v>5</v>
      </c>
      <c r="N3171" s="3">
        <v>0</v>
      </c>
      <c r="O3171" s="3">
        <v>723</v>
      </c>
      <c r="P3171" s="3">
        <v>5</v>
      </c>
      <c r="Q3171" s="3">
        <v>13108.132632803199</v>
      </c>
      <c r="R3171" s="3">
        <v>7</v>
      </c>
      <c r="S3171" s="3">
        <v>0</v>
      </c>
      <c r="T3171" s="3">
        <v>0</v>
      </c>
      <c r="U3171" s="3">
        <v>3710.5769552155598</v>
      </c>
      <c r="V3171" s="3">
        <v>1</v>
      </c>
    </row>
    <row r="3172" spans="1:22" ht="21.75" customHeight="1" x14ac:dyDescent="0.3">
      <c r="A3172" s="3" t="s">
        <v>3198</v>
      </c>
      <c r="B3172" s="3">
        <v>26</v>
      </c>
      <c r="C3172" s="3" t="s">
        <v>23</v>
      </c>
      <c r="D3172" s="3" t="s">
        <v>26</v>
      </c>
      <c r="E3172" s="3">
        <v>57461.048970131596</v>
      </c>
      <c r="F3172" s="3">
        <v>45</v>
      </c>
      <c r="G3172" s="3">
        <v>1095.0893951583901</v>
      </c>
      <c r="H3172" s="3">
        <v>1</v>
      </c>
      <c r="I3172" s="3">
        <v>20</v>
      </c>
      <c r="J3172" s="3">
        <v>37</v>
      </c>
      <c r="K3172" s="3">
        <v>523.86892586783097</v>
      </c>
      <c r="L3172" s="3">
        <v>53</v>
      </c>
      <c r="M3172" s="3">
        <v>8</v>
      </c>
      <c r="N3172" s="3">
        <v>2</v>
      </c>
      <c r="O3172" s="3">
        <v>793</v>
      </c>
      <c r="P3172" s="3">
        <v>0</v>
      </c>
      <c r="Q3172" s="3">
        <v>12873.8504552616</v>
      </c>
      <c r="R3172" s="3">
        <v>4</v>
      </c>
      <c r="S3172" s="3">
        <v>0</v>
      </c>
      <c r="T3172" s="3">
        <v>0</v>
      </c>
      <c r="U3172" s="3">
        <v>12350.923880923599</v>
      </c>
      <c r="V3172" s="3">
        <v>1</v>
      </c>
    </row>
    <row r="3173" spans="1:22" ht="21.75" customHeight="1" x14ac:dyDescent="0.3">
      <c r="A3173" s="3" t="s">
        <v>3199</v>
      </c>
      <c r="B3173" s="3">
        <v>41</v>
      </c>
      <c r="C3173" s="3" t="s">
        <v>31</v>
      </c>
      <c r="D3173" s="3" t="s">
        <v>24</v>
      </c>
      <c r="E3173" s="3">
        <v>27192.1718947669</v>
      </c>
      <c r="F3173" s="3">
        <v>167</v>
      </c>
      <c r="G3173" s="3">
        <v>375.730784670162</v>
      </c>
      <c r="H3173" s="3">
        <v>4</v>
      </c>
      <c r="I3173" s="3">
        <v>1834.8420716292901</v>
      </c>
      <c r="J3173" s="3">
        <v>13</v>
      </c>
      <c r="K3173" s="3">
        <v>309.10540301978602</v>
      </c>
      <c r="L3173" s="3">
        <v>34</v>
      </c>
      <c r="M3173" s="3">
        <v>15</v>
      </c>
      <c r="N3173" s="3">
        <v>9</v>
      </c>
      <c r="O3173" s="3">
        <v>417</v>
      </c>
      <c r="P3173" s="3">
        <v>3</v>
      </c>
      <c r="Q3173" s="3">
        <v>20053.799788201799</v>
      </c>
      <c r="R3173" s="3">
        <v>2</v>
      </c>
      <c r="S3173" s="3">
        <v>0</v>
      </c>
      <c r="T3173" s="3">
        <v>0</v>
      </c>
      <c r="U3173" s="3">
        <v>6581.69836053773</v>
      </c>
      <c r="V3173" s="3">
        <v>1</v>
      </c>
    </row>
    <row r="3174" spans="1:22" ht="21.75" customHeight="1" x14ac:dyDescent="0.3">
      <c r="A3174" s="3" t="s">
        <v>3200</v>
      </c>
      <c r="B3174" s="3">
        <v>52</v>
      </c>
      <c r="C3174" s="3" t="s">
        <v>23</v>
      </c>
      <c r="D3174" s="3" t="s">
        <v>26</v>
      </c>
      <c r="E3174" s="3">
        <v>45825.367961954798</v>
      </c>
      <c r="F3174" s="3">
        <v>196</v>
      </c>
      <c r="G3174" s="3">
        <v>2357.9110338618998</v>
      </c>
      <c r="H3174" s="3">
        <v>4</v>
      </c>
      <c r="I3174" s="3">
        <v>866.35995683697104</v>
      </c>
      <c r="J3174" s="3">
        <v>27</v>
      </c>
      <c r="K3174" s="3">
        <v>294.50174511665699</v>
      </c>
      <c r="L3174" s="3">
        <v>15</v>
      </c>
      <c r="M3174" s="3">
        <v>3</v>
      </c>
      <c r="N3174" s="3">
        <v>9</v>
      </c>
      <c r="O3174" s="3">
        <v>708</v>
      </c>
      <c r="P3174" s="3">
        <v>3</v>
      </c>
      <c r="Q3174" s="3">
        <v>12820.542068729999</v>
      </c>
      <c r="R3174" s="3">
        <v>6</v>
      </c>
      <c r="S3174" s="3">
        <v>0</v>
      </c>
      <c r="T3174" s="3">
        <v>0</v>
      </c>
      <c r="U3174" s="3">
        <v>6117.2489929158601</v>
      </c>
      <c r="V3174" s="3">
        <v>1</v>
      </c>
    </row>
    <row r="3175" spans="1:22" ht="21.75" customHeight="1" x14ac:dyDescent="0.3">
      <c r="A3175" s="3" t="s">
        <v>3201</v>
      </c>
      <c r="B3175" s="3">
        <v>36</v>
      </c>
      <c r="C3175" s="3" t="s">
        <v>28</v>
      </c>
      <c r="D3175" s="3" t="s">
        <v>26</v>
      </c>
      <c r="E3175" s="3">
        <v>46764.389604624703</v>
      </c>
      <c r="F3175" s="3">
        <v>29</v>
      </c>
      <c r="G3175" s="3">
        <v>1575.38806271519</v>
      </c>
      <c r="H3175" s="3">
        <v>7</v>
      </c>
      <c r="I3175" s="3">
        <v>593.845436239832</v>
      </c>
      <c r="J3175" s="3">
        <v>26</v>
      </c>
      <c r="K3175" s="3">
        <v>648.72056433985199</v>
      </c>
      <c r="L3175" s="3">
        <v>4</v>
      </c>
      <c r="M3175" s="3">
        <v>5</v>
      </c>
      <c r="N3175" s="3">
        <v>5</v>
      </c>
      <c r="O3175" s="3">
        <v>316</v>
      </c>
      <c r="P3175" s="3">
        <v>0</v>
      </c>
      <c r="Q3175" s="3">
        <v>11404.580844444599</v>
      </c>
      <c r="R3175" s="3">
        <v>2</v>
      </c>
      <c r="S3175" s="3">
        <v>0</v>
      </c>
      <c r="T3175" s="3">
        <v>0</v>
      </c>
      <c r="U3175" s="3">
        <v>2148.1606021944599</v>
      </c>
      <c r="V3175" s="3">
        <v>1</v>
      </c>
    </row>
    <row r="3176" spans="1:22" ht="21.75" customHeight="1" x14ac:dyDescent="0.3">
      <c r="A3176" s="3" t="s">
        <v>3202</v>
      </c>
      <c r="B3176" s="3">
        <v>43</v>
      </c>
      <c r="C3176" s="3" t="s">
        <v>28</v>
      </c>
      <c r="D3176" s="3" t="s">
        <v>33</v>
      </c>
      <c r="E3176" s="3">
        <v>41297.557640405001</v>
      </c>
      <c r="F3176" s="3">
        <v>175</v>
      </c>
      <c r="G3176" s="3">
        <v>779.82358092067398</v>
      </c>
      <c r="H3176" s="3">
        <v>8</v>
      </c>
      <c r="I3176" s="3">
        <v>123.129815912898</v>
      </c>
      <c r="J3176" s="3">
        <v>21</v>
      </c>
      <c r="K3176" s="3">
        <v>467.81623886152499</v>
      </c>
      <c r="L3176" s="3">
        <v>30</v>
      </c>
      <c r="M3176" s="3">
        <v>18</v>
      </c>
      <c r="N3176" s="3">
        <v>2</v>
      </c>
      <c r="O3176" s="3">
        <v>550</v>
      </c>
      <c r="P3176" s="3">
        <v>3</v>
      </c>
      <c r="Q3176" s="3">
        <v>13890.898997448199</v>
      </c>
      <c r="R3176" s="3">
        <v>2</v>
      </c>
      <c r="S3176" s="3">
        <v>0</v>
      </c>
      <c r="T3176" s="3">
        <v>0</v>
      </c>
      <c r="U3176" s="3">
        <v>3346.00295725056</v>
      </c>
      <c r="V3176" s="3">
        <v>1</v>
      </c>
    </row>
    <row r="3177" spans="1:22" ht="21.75" customHeight="1" x14ac:dyDescent="0.3">
      <c r="A3177" s="3" t="s">
        <v>3203</v>
      </c>
      <c r="B3177" s="3">
        <v>53</v>
      </c>
      <c r="C3177" s="3" t="s">
        <v>31</v>
      </c>
      <c r="D3177" s="3" t="s">
        <v>33</v>
      </c>
      <c r="E3177" s="3">
        <v>62350.188957929699</v>
      </c>
      <c r="F3177" s="3">
        <v>83</v>
      </c>
      <c r="G3177" s="3">
        <v>1213.0986679658799</v>
      </c>
      <c r="H3177" s="3">
        <v>7</v>
      </c>
      <c r="I3177" s="3">
        <v>277.04757170010402</v>
      </c>
      <c r="J3177" s="3">
        <v>20</v>
      </c>
      <c r="K3177" s="3">
        <v>828.41650442199796</v>
      </c>
      <c r="L3177" s="3">
        <v>36</v>
      </c>
      <c r="M3177" s="3">
        <v>0</v>
      </c>
      <c r="N3177" s="3">
        <v>7</v>
      </c>
      <c r="O3177" s="3">
        <v>896</v>
      </c>
      <c r="P3177" s="3">
        <v>2</v>
      </c>
      <c r="Q3177" s="3">
        <v>8836.4529719869006</v>
      </c>
      <c r="R3177" s="3">
        <v>7</v>
      </c>
      <c r="S3177" s="3">
        <v>0</v>
      </c>
      <c r="T3177" s="3">
        <v>1</v>
      </c>
      <c r="U3177" s="3">
        <v>9652.0024781648499</v>
      </c>
      <c r="V3177" s="3">
        <v>1</v>
      </c>
    </row>
    <row r="3178" spans="1:22" ht="21.75" customHeight="1" x14ac:dyDescent="0.3">
      <c r="A3178" s="3" t="s">
        <v>3204</v>
      </c>
      <c r="B3178" s="3">
        <v>47</v>
      </c>
      <c r="C3178" s="3" t="s">
        <v>28</v>
      </c>
      <c r="D3178" s="3" t="s">
        <v>26</v>
      </c>
      <c r="E3178" s="3">
        <v>38588.117661382697</v>
      </c>
      <c r="F3178" s="3">
        <v>115</v>
      </c>
      <c r="G3178" s="3">
        <v>1888.3665119269799</v>
      </c>
      <c r="H3178" s="3">
        <v>1</v>
      </c>
      <c r="I3178" s="3">
        <v>1379.0721753442201</v>
      </c>
      <c r="J3178" s="3">
        <v>23</v>
      </c>
      <c r="K3178" s="3">
        <v>54.081019220822597</v>
      </c>
      <c r="L3178" s="3">
        <v>24</v>
      </c>
      <c r="M3178" s="3">
        <v>7</v>
      </c>
      <c r="N3178" s="3">
        <v>6</v>
      </c>
      <c r="O3178" s="3">
        <v>404</v>
      </c>
      <c r="P3178" s="3">
        <v>0</v>
      </c>
      <c r="Q3178" s="3">
        <v>8926.3395479888404</v>
      </c>
      <c r="R3178" s="3">
        <v>7</v>
      </c>
      <c r="S3178" s="3">
        <v>0</v>
      </c>
      <c r="T3178" s="3">
        <v>0</v>
      </c>
      <c r="U3178" s="3">
        <v>12904.8580280852</v>
      </c>
      <c r="V3178" s="3">
        <v>1</v>
      </c>
    </row>
    <row r="3179" spans="1:22" ht="21.75" customHeight="1" x14ac:dyDescent="0.3">
      <c r="A3179" s="3" t="s">
        <v>3205</v>
      </c>
      <c r="B3179" s="3">
        <v>62</v>
      </c>
      <c r="C3179" s="3" t="s">
        <v>23</v>
      </c>
      <c r="D3179" s="3" t="s">
        <v>33</v>
      </c>
      <c r="E3179" s="3">
        <v>43520.5684143658</v>
      </c>
      <c r="F3179" s="3">
        <v>180</v>
      </c>
      <c r="G3179" s="3">
        <v>838.54529243815898</v>
      </c>
      <c r="H3179" s="3">
        <v>3</v>
      </c>
      <c r="I3179" s="3">
        <v>1325.6784920794601</v>
      </c>
      <c r="J3179" s="3">
        <v>18</v>
      </c>
      <c r="K3179" s="3">
        <v>495.55732725577599</v>
      </c>
      <c r="L3179" s="3">
        <v>61</v>
      </c>
      <c r="M3179" s="3">
        <v>5</v>
      </c>
      <c r="N3179" s="3">
        <v>4</v>
      </c>
      <c r="O3179" s="3">
        <v>340</v>
      </c>
      <c r="P3179" s="3">
        <v>2</v>
      </c>
      <c r="Q3179" s="3">
        <v>13284.095193487001</v>
      </c>
      <c r="R3179" s="3">
        <v>6</v>
      </c>
      <c r="S3179" s="3">
        <v>0</v>
      </c>
      <c r="T3179" s="3">
        <v>0</v>
      </c>
      <c r="U3179" s="3">
        <v>4424.5712201841297</v>
      </c>
      <c r="V3179" s="3">
        <v>1</v>
      </c>
    </row>
    <row r="3180" spans="1:22" ht="21.75" customHeight="1" x14ac:dyDescent="0.3">
      <c r="A3180" s="3" t="s">
        <v>3206</v>
      </c>
      <c r="B3180" s="3">
        <v>60</v>
      </c>
      <c r="C3180" s="3" t="s">
        <v>23</v>
      </c>
      <c r="D3180" s="3" t="s">
        <v>26</v>
      </c>
      <c r="E3180" s="3">
        <v>27316.891748224501</v>
      </c>
      <c r="F3180" s="3">
        <v>119</v>
      </c>
      <c r="G3180" s="3">
        <v>1773.8136425942801</v>
      </c>
      <c r="H3180" s="3">
        <v>1</v>
      </c>
      <c r="I3180" s="3">
        <v>1063.6252625996301</v>
      </c>
      <c r="J3180" s="3">
        <v>23</v>
      </c>
      <c r="K3180" s="3">
        <v>372.19403512662899</v>
      </c>
      <c r="L3180" s="3">
        <v>24</v>
      </c>
      <c r="M3180" s="3">
        <v>2</v>
      </c>
      <c r="N3180" s="3">
        <v>1</v>
      </c>
      <c r="O3180" s="3">
        <v>871</v>
      </c>
      <c r="P3180" s="3">
        <v>2</v>
      </c>
      <c r="Q3180" s="3">
        <v>10239.481083056</v>
      </c>
      <c r="R3180" s="3">
        <v>0</v>
      </c>
      <c r="S3180" s="3">
        <v>0</v>
      </c>
      <c r="T3180" s="3">
        <v>0</v>
      </c>
      <c r="U3180" s="3">
        <v>10645.3405331179</v>
      </c>
      <c r="V3180" s="3">
        <v>0</v>
      </c>
    </row>
    <row r="3181" spans="1:22" ht="21.75" customHeight="1" x14ac:dyDescent="0.3">
      <c r="A3181" s="3" t="s">
        <v>3207</v>
      </c>
      <c r="B3181" s="3">
        <v>58</v>
      </c>
      <c r="C3181" s="3" t="s">
        <v>23</v>
      </c>
      <c r="D3181" s="3" t="s">
        <v>24</v>
      </c>
      <c r="E3181" s="3">
        <v>56809.590073535503</v>
      </c>
      <c r="F3181" s="3">
        <v>126</v>
      </c>
      <c r="G3181" s="3">
        <v>2219.5770097352201</v>
      </c>
      <c r="H3181" s="3">
        <v>5</v>
      </c>
      <c r="I3181" s="3">
        <v>409.72303655656498</v>
      </c>
      <c r="J3181" s="3">
        <v>25</v>
      </c>
      <c r="K3181" s="3">
        <v>438.57460482274701</v>
      </c>
      <c r="L3181" s="3">
        <v>66</v>
      </c>
      <c r="M3181" s="3">
        <v>13</v>
      </c>
      <c r="N3181" s="3">
        <v>4</v>
      </c>
      <c r="O3181" s="3">
        <v>898</v>
      </c>
      <c r="P3181" s="3">
        <v>3</v>
      </c>
      <c r="Q3181" s="3">
        <v>15848.173942785499</v>
      </c>
      <c r="R3181" s="3">
        <v>4</v>
      </c>
      <c r="S3181" s="3">
        <v>0</v>
      </c>
      <c r="T3181" s="3">
        <v>0</v>
      </c>
      <c r="U3181" s="3">
        <v>7035.2133711606202</v>
      </c>
      <c r="V3181" s="3">
        <v>1</v>
      </c>
    </row>
    <row r="3182" spans="1:22" ht="21.75" customHeight="1" x14ac:dyDescent="0.3">
      <c r="A3182" s="3" t="s">
        <v>3208</v>
      </c>
      <c r="B3182" s="3">
        <v>41</v>
      </c>
      <c r="C3182" s="3" t="s">
        <v>28</v>
      </c>
      <c r="D3182" s="3" t="s">
        <v>24</v>
      </c>
      <c r="E3182" s="3">
        <v>66954.253311698398</v>
      </c>
      <c r="F3182" s="3">
        <v>97</v>
      </c>
      <c r="G3182" s="3">
        <v>1153.16185045411</v>
      </c>
      <c r="H3182" s="3">
        <v>3</v>
      </c>
      <c r="I3182" s="3">
        <v>1328.4908957919499</v>
      </c>
      <c r="J3182" s="3">
        <v>24</v>
      </c>
      <c r="K3182" s="3">
        <v>455.98081443164699</v>
      </c>
      <c r="L3182" s="3">
        <v>37</v>
      </c>
      <c r="M3182" s="3">
        <v>1</v>
      </c>
      <c r="N3182" s="3">
        <v>8</v>
      </c>
      <c r="O3182" s="3">
        <v>768</v>
      </c>
      <c r="P3182" s="3">
        <v>4</v>
      </c>
      <c r="Q3182" s="3">
        <v>6712.0656807366804</v>
      </c>
      <c r="R3182" s="3">
        <v>3</v>
      </c>
      <c r="S3182" s="3">
        <v>0</v>
      </c>
      <c r="T3182" s="3">
        <v>0</v>
      </c>
      <c r="U3182" s="3">
        <v>1803.5209541476399</v>
      </c>
      <c r="V3182" s="3">
        <v>0</v>
      </c>
    </row>
    <row r="3183" spans="1:22" ht="21.75" customHeight="1" x14ac:dyDescent="0.3">
      <c r="A3183" s="3" t="s">
        <v>3209</v>
      </c>
      <c r="B3183" s="3">
        <v>68</v>
      </c>
      <c r="C3183" s="3" t="s">
        <v>23</v>
      </c>
      <c r="D3183" s="3" t="s">
        <v>24</v>
      </c>
      <c r="E3183" s="3">
        <v>43501.630683158801</v>
      </c>
      <c r="F3183" s="3">
        <v>65</v>
      </c>
      <c r="G3183" s="3">
        <v>10.765703159807799</v>
      </c>
      <c r="H3183" s="3">
        <v>6</v>
      </c>
      <c r="I3183" s="3">
        <v>957.42391628052303</v>
      </c>
      <c r="J3183" s="3">
        <v>44</v>
      </c>
      <c r="K3183" s="3">
        <v>660.79289456255697</v>
      </c>
      <c r="L3183" s="3">
        <v>47</v>
      </c>
      <c r="M3183" s="3">
        <v>15</v>
      </c>
      <c r="N3183" s="3">
        <v>4</v>
      </c>
      <c r="O3183" s="3">
        <v>854</v>
      </c>
      <c r="P3183" s="3">
        <v>4</v>
      </c>
      <c r="Q3183" s="3">
        <v>17712.314256889302</v>
      </c>
      <c r="R3183" s="3">
        <v>5</v>
      </c>
      <c r="S3183" s="3">
        <v>0</v>
      </c>
      <c r="T3183" s="3">
        <v>0</v>
      </c>
      <c r="U3183" s="3">
        <v>5938.7123759713704</v>
      </c>
      <c r="V3183" s="3">
        <v>1</v>
      </c>
    </row>
    <row r="3184" spans="1:22" ht="21.75" customHeight="1" x14ac:dyDescent="0.3">
      <c r="A3184" s="3" t="s">
        <v>3210</v>
      </c>
      <c r="B3184" s="3">
        <v>36</v>
      </c>
      <c r="C3184" s="3" t="s">
        <v>23</v>
      </c>
      <c r="D3184" s="3" t="s">
        <v>24</v>
      </c>
      <c r="E3184" s="3">
        <v>64533.027391770302</v>
      </c>
      <c r="F3184" s="3">
        <v>235</v>
      </c>
      <c r="G3184" s="3">
        <v>1283.65094901985</v>
      </c>
      <c r="H3184" s="3">
        <v>1</v>
      </c>
      <c r="I3184" s="3">
        <v>1029.22355692304</v>
      </c>
      <c r="J3184" s="3">
        <v>43</v>
      </c>
      <c r="K3184" s="3">
        <v>453.641108868993</v>
      </c>
      <c r="L3184" s="3">
        <v>63</v>
      </c>
      <c r="M3184" s="3">
        <v>12</v>
      </c>
      <c r="N3184" s="3">
        <v>2</v>
      </c>
      <c r="O3184" s="3">
        <v>832</v>
      </c>
      <c r="P3184" s="3">
        <v>1</v>
      </c>
      <c r="Q3184" s="3">
        <v>14821.4515921805</v>
      </c>
      <c r="R3184" s="3">
        <v>5</v>
      </c>
      <c r="S3184" s="3">
        <v>0</v>
      </c>
      <c r="T3184" s="3">
        <v>0</v>
      </c>
      <c r="U3184" s="3">
        <v>10973.3767690642</v>
      </c>
      <c r="V3184" s="3">
        <v>1</v>
      </c>
    </row>
    <row r="3185" spans="1:22" ht="21.75" customHeight="1" x14ac:dyDescent="0.3">
      <c r="A3185" s="3" t="s">
        <v>3211</v>
      </c>
      <c r="B3185" s="3">
        <v>53</v>
      </c>
      <c r="C3185" s="3" t="s">
        <v>23</v>
      </c>
      <c r="D3185" s="3" t="s">
        <v>26</v>
      </c>
      <c r="E3185" s="3">
        <v>47354.7780421305</v>
      </c>
      <c r="F3185" s="3">
        <v>136</v>
      </c>
      <c r="G3185" s="3">
        <v>1096.9218699537701</v>
      </c>
      <c r="H3185" s="3">
        <v>8</v>
      </c>
      <c r="I3185" s="3">
        <v>956.15983055513595</v>
      </c>
      <c r="J3185" s="3">
        <v>28</v>
      </c>
      <c r="K3185" s="3">
        <v>456.217397666115</v>
      </c>
      <c r="L3185" s="3">
        <v>1</v>
      </c>
      <c r="M3185" s="3">
        <v>15</v>
      </c>
      <c r="N3185" s="3">
        <v>6</v>
      </c>
      <c r="O3185" s="3">
        <v>720</v>
      </c>
      <c r="P3185" s="3">
        <v>1</v>
      </c>
      <c r="Q3185" s="3">
        <v>12153.467819121501</v>
      </c>
      <c r="R3185" s="3">
        <v>1</v>
      </c>
      <c r="S3185" s="3">
        <v>0</v>
      </c>
      <c r="T3185" s="3">
        <v>0</v>
      </c>
      <c r="U3185" s="3">
        <v>3396.0565870287401</v>
      </c>
      <c r="V3185" s="3">
        <v>0</v>
      </c>
    </row>
    <row r="3186" spans="1:22" ht="21.75" customHeight="1" x14ac:dyDescent="0.3">
      <c r="A3186" s="3" t="s">
        <v>3212</v>
      </c>
      <c r="B3186" s="3">
        <v>25</v>
      </c>
      <c r="C3186" s="3" t="s">
        <v>31</v>
      </c>
      <c r="D3186" s="3" t="s">
        <v>24</v>
      </c>
      <c r="E3186" s="3">
        <v>10000</v>
      </c>
      <c r="F3186" s="3">
        <v>126</v>
      </c>
      <c r="G3186" s="3">
        <v>503.695605851842</v>
      </c>
      <c r="H3186" s="3">
        <v>4</v>
      </c>
      <c r="I3186" s="3">
        <v>272.55448538086398</v>
      </c>
      <c r="J3186" s="3">
        <v>9</v>
      </c>
      <c r="K3186" s="3">
        <v>935.48240947639397</v>
      </c>
      <c r="L3186" s="3">
        <v>63</v>
      </c>
      <c r="M3186" s="3">
        <v>10</v>
      </c>
      <c r="N3186" s="3">
        <v>2</v>
      </c>
      <c r="O3186" s="3">
        <v>803</v>
      </c>
      <c r="P3186" s="3">
        <v>4</v>
      </c>
      <c r="Q3186" s="3">
        <v>2758.6773566178699</v>
      </c>
      <c r="R3186" s="3">
        <v>7</v>
      </c>
      <c r="S3186" s="3">
        <v>0</v>
      </c>
      <c r="T3186" s="3">
        <v>0</v>
      </c>
      <c r="U3186" s="3">
        <v>2137.68387201108</v>
      </c>
      <c r="V3186" s="3">
        <v>1</v>
      </c>
    </row>
    <row r="3187" spans="1:22" ht="21.75" customHeight="1" x14ac:dyDescent="0.3">
      <c r="A3187" s="3" t="s">
        <v>3213</v>
      </c>
      <c r="B3187" s="3">
        <v>65</v>
      </c>
      <c r="C3187" s="3" t="s">
        <v>28</v>
      </c>
      <c r="D3187" s="3" t="s">
        <v>24</v>
      </c>
      <c r="E3187" s="3">
        <v>49072.723975319503</v>
      </c>
      <c r="F3187" s="3">
        <v>118</v>
      </c>
      <c r="G3187" s="3">
        <v>1969.4148582088501</v>
      </c>
      <c r="H3187" s="3">
        <v>0</v>
      </c>
      <c r="I3187" s="3">
        <v>380.64366723858899</v>
      </c>
      <c r="J3187" s="3">
        <v>10</v>
      </c>
      <c r="K3187" s="3">
        <v>195.00297573412101</v>
      </c>
      <c r="L3187" s="3">
        <v>68</v>
      </c>
      <c r="M3187" s="3">
        <v>10</v>
      </c>
      <c r="N3187" s="3">
        <v>7</v>
      </c>
      <c r="O3187" s="3">
        <v>510</v>
      </c>
      <c r="P3187" s="3">
        <v>0</v>
      </c>
      <c r="Q3187" s="3">
        <v>17026.1902223738</v>
      </c>
      <c r="R3187" s="3">
        <v>6</v>
      </c>
      <c r="S3187" s="3">
        <v>1</v>
      </c>
      <c r="T3187" s="3">
        <v>0</v>
      </c>
      <c r="U3187" s="3">
        <v>5058.2630328360401</v>
      </c>
      <c r="V3187" s="3">
        <v>1</v>
      </c>
    </row>
    <row r="3188" spans="1:22" ht="21.75" customHeight="1" x14ac:dyDescent="0.3">
      <c r="A3188" s="3" t="s">
        <v>3214</v>
      </c>
      <c r="B3188" s="3">
        <v>25</v>
      </c>
      <c r="C3188" s="3" t="s">
        <v>28</v>
      </c>
      <c r="D3188" s="3" t="s">
        <v>24</v>
      </c>
      <c r="E3188" s="3">
        <v>46839.7182346872</v>
      </c>
      <c r="F3188" s="3">
        <v>97</v>
      </c>
      <c r="G3188" s="3">
        <v>2000.5299226688301</v>
      </c>
      <c r="H3188" s="3">
        <v>11</v>
      </c>
      <c r="I3188" s="3">
        <v>621.42364175707303</v>
      </c>
      <c r="J3188" s="3">
        <v>23</v>
      </c>
      <c r="K3188" s="3">
        <v>228.53638153315001</v>
      </c>
      <c r="L3188" s="3">
        <v>19</v>
      </c>
      <c r="M3188" s="3">
        <v>15</v>
      </c>
      <c r="N3188" s="3">
        <v>4</v>
      </c>
      <c r="O3188" s="3">
        <v>432</v>
      </c>
      <c r="P3188" s="3">
        <v>4</v>
      </c>
      <c r="Q3188" s="3">
        <v>23775.082618351898</v>
      </c>
      <c r="R3188" s="3">
        <v>7</v>
      </c>
      <c r="S3188" s="3">
        <v>0</v>
      </c>
      <c r="T3188" s="3">
        <v>0</v>
      </c>
      <c r="U3188" s="3">
        <v>4843.3845610251801</v>
      </c>
      <c r="V3188" s="3">
        <v>1</v>
      </c>
    </row>
    <row r="3189" spans="1:22" ht="21.75" customHeight="1" x14ac:dyDescent="0.3">
      <c r="A3189" s="3" t="s">
        <v>3215</v>
      </c>
      <c r="B3189" s="3">
        <v>53</v>
      </c>
      <c r="C3189" s="3" t="s">
        <v>28</v>
      </c>
      <c r="D3189" s="3" t="s">
        <v>24</v>
      </c>
      <c r="E3189" s="3">
        <v>51853.920795710299</v>
      </c>
      <c r="F3189" s="3">
        <v>69</v>
      </c>
      <c r="G3189" s="3">
        <v>1674.5647784222299</v>
      </c>
      <c r="H3189" s="3">
        <v>10</v>
      </c>
      <c r="I3189" s="3">
        <v>1025.2738976365899</v>
      </c>
      <c r="J3189" s="3">
        <v>23</v>
      </c>
      <c r="K3189" s="3">
        <v>964.31791174247803</v>
      </c>
      <c r="L3189" s="3">
        <v>10</v>
      </c>
      <c r="M3189" s="3">
        <v>9</v>
      </c>
      <c r="N3189" s="3">
        <v>4</v>
      </c>
      <c r="O3189" s="3">
        <v>599</v>
      </c>
      <c r="P3189" s="3">
        <v>5</v>
      </c>
      <c r="Q3189" s="3">
        <v>9215.9206137346991</v>
      </c>
      <c r="R3189" s="3">
        <v>2</v>
      </c>
      <c r="S3189" s="3">
        <v>0</v>
      </c>
      <c r="T3189" s="3">
        <v>0</v>
      </c>
      <c r="U3189" s="3">
        <v>15785.527231657599</v>
      </c>
      <c r="V3189" s="3">
        <v>0</v>
      </c>
    </row>
    <row r="3190" spans="1:22" ht="21.75" customHeight="1" x14ac:dyDescent="0.3">
      <c r="A3190" s="3" t="s">
        <v>3216</v>
      </c>
      <c r="B3190" s="3">
        <v>20</v>
      </c>
      <c r="C3190" s="3" t="s">
        <v>31</v>
      </c>
      <c r="D3190" s="3" t="s">
        <v>26</v>
      </c>
      <c r="E3190" s="3">
        <v>54557.337832530699</v>
      </c>
      <c r="F3190" s="3">
        <v>234</v>
      </c>
      <c r="G3190" s="3">
        <v>1153.2117737814201</v>
      </c>
      <c r="H3190" s="3">
        <v>2</v>
      </c>
      <c r="I3190" s="3">
        <v>316.84877121489899</v>
      </c>
      <c r="J3190" s="3">
        <v>11</v>
      </c>
      <c r="K3190" s="3">
        <v>927.23196192361104</v>
      </c>
      <c r="L3190" s="3">
        <v>30</v>
      </c>
      <c r="M3190" s="3">
        <v>16</v>
      </c>
      <c r="N3190" s="3">
        <v>5</v>
      </c>
      <c r="O3190" s="3">
        <v>518</v>
      </c>
      <c r="P3190" s="3">
        <v>3</v>
      </c>
      <c r="Q3190" s="3">
        <v>17154.6413844741</v>
      </c>
      <c r="R3190" s="3">
        <v>2</v>
      </c>
      <c r="S3190" s="3">
        <v>0</v>
      </c>
      <c r="T3190" s="3">
        <v>0</v>
      </c>
      <c r="U3190" s="3">
        <v>8755.0493750599999</v>
      </c>
      <c r="V3190" s="3">
        <v>1</v>
      </c>
    </row>
    <row r="3191" spans="1:22" ht="21.75" customHeight="1" x14ac:dyDescent="0.3">
      <c r="A3191" s="3" t="s">
        <v>3217</v>
      </c>
      <c r="B3191" s="3">
        <v>29</v>
      </c>
      <c r="C3191" s="3" t="s">
        <v>28</v>
      </c>
      <c r="D3191" s="3" t="s">
        <v>24</v>
      </c>
      <c r="E3191" s="3">
        <v>37689.412543709499</v>
      </c>
      <c r="F3191" s="3">
        <v>197</v>
      </c>
      <c r="G3191" s="3">
        <v>1608.09718866873</v>
      </c>
      <c r="H3191" s="3">
        <v>3</v>
      </c>
      <c r="I3191" s="3">
        <v>738.62875476953297</v>
      </c>
      <c r="J3191" s="3">
        <v>6</v>
      </c>
      <c r="K3191" s="3">
        <v>51.6492588504751</v>
      </c>
      <c r="L3191" s="3">
        <v>34</v>
      </c>
      <c r="M3191" s="3">
        <v>11</v>
      </c>
      <c r="N3191" s="3">
        <v>9</v>
      </c>
      <c r="O3191" s="3">
        <v>689</v>
      </c>
      <c r="P3191" s="3">
        <v>4</v>
      </c>
      <c r="Q3191" s="3">
        <v>11312.1544093188</v>
      </c>
      <c r="R3191" s="3">
        <v>2</v>
      </c>
      <c r="S3191" s="3">
        <v>0</v>
      </c>
      <c r="T3191" s="3">
        <v>0</v>
      </c>
      <c r="U3191" s="3">
        <v>13333.8347392257</v>
      </c>
      <c r="V3191" s="3">
        <v>0</v>
      </c>
    </row>
    <row r="3192" spans="1:22" ht="21.75" customHeight="1" x14ac:dyDescent="0.3">
      <c r="A3192" s="3" t="s">
        <v>3218</v>
      </c>
      <c r="B3192" s="3">
        <v>40</v>
      </c>
      <c r="C3192" s="3" t="s">
        <v>31</v>
      </c>
      <c r="D3192" s="3" t="s">
        <v>33</v>
      </c>
      <c r="E3192" s="3">
        <v>76483.669599678993</v>
      </c>
      <c r="F3192" s="3">
        <v>99</v>
      </c>
      <c r="G3192" s="3">
        <v>979.92743830923496</v>
      </c>
      <c r="H3192" s="3">
        <v>2</v>
      </c>
      <c r="I3192" s="3">
        <v>738.18667144293204</v>
      </c>
      <c r="J3192" s="3">
        <v>39</v>
      </c>
      <c r="K3192" s="3">
        <v>1035.75911648141</v>
      </c>
      <c r="L3192" s="3">
        <v>43</v>
      </c>
      <c r="M3192" s="3">
        <v>4</v>
      </c>
      <c r="N3192" s="3">
        <v>5</v>
      </c>
      <c r="O3192" s="3">
        <v>633</v>
      </c>
      <c r="P3192" s="3">
        <v>0</v>
      </c>
      <c r="Q3192" s="3">
        <v>5418.2197138575302</v>
      </c>
      <c r="R3192" s="3">
        <v>3</v>
      </c>
      <c r="S3192" s="3">
        <v>0</v>
      </c>
      <c r="T3192" s="3">
        <v>0</v>
      </c>
      <c r="U3192" s="3">
        <v>7648.5042086519597</v>
      </c>
      <c r="V3192" s="3">
        <v>0</v>
      </c>
    </row>
    <row r="3193" spans="1:22" ht="21.75" customHeight="1" x14ac:dyDescent="0.3">
      <c r="A3193" s="3" t="s">
        <v>3219</v>
      </c>
      <c r="B3193" s="3">
        <v>24</v>
      </c>
      <c r="C3193" s="3" t="s">
        <v>31</v>
      </c>
      <c r="D3193" s="3" t="s">
        <v>33</v>
      </c>
      <c r="E3193" s="3">
        <v>48809.092031499502</v>
      </c>
      <c r="F3193" s="3">
        <v>118</v>
      </c>
      <c r="G3193" s="3">
        <v>2047.8021396687</v>
      </c>
      <c r="H3193" s="3">
        <v>5</v>
      </c>
      <c r="I3193" s="3">
        <v>1077.45889126465</v>
      </c>
      <c r="J3193" s="3">
        <v>16</v>
      </c>
      <c r="K3193" s="3">
        <v>644.73467767807199</v>
      </c>
      <c r="L3193" s="3">
        <v>54</v>
      </c>
      <c r="M3193" s="3">
        <v>11</v>
      </c>
      <c r="N3193" s="3">
        <v>2</v>
      </c>
      <c r="O3193" s="3">
        <v>686</v>
      </c>
      <c r="P3193" s="3">
        <v>0</v>
      </c>
      <c r="Q3193" s="3">
        <v>7396.6364023529904</v>
      </c>
      <c r="R3193" s="3">
        <v>4</v>
      </c>
      <c r="S3193" s="3">
        <v>1</v>
      </c>
      <c r="T3193" s="3">
        <v>0</v>
      </c>
      <c r="U3193" s="3">
        <v>9321.9737119219408</v>
      </c>
      <c r="V3193" s="3">
        <v>1</v>
      </c>
    </row>
    <row r="3194" spans="1:22" ht="21.75" customHeight="1" x14ac:dyDescent="0.3">
      <c r="A3194" s="3" t="s">
        <v>3220</v>
      </c>
      <c r="B3194" s="3">
        <v>21</v>
      </c>
      <c r="C3194" s="3" t="s">
        <v>28</v>
      </c>
      <c r="D3194" s="3" t="s">
        <v>33</v>
      </c>
      <c r="E3194" s="3">
        <v>46406.053864644498</v>
      </c>
      <c r="F3194" s="3">
        <v>189</v>
      </c>
      <c r="G3194" s="3">
        <v>1149.93104624374</v>
      </c>
      <c r="H3194" s="3">
        <v>5</v>
      </c>
      <c r="I3194" s="3">
        <v>1036.13503746268</v>
      </c>
      <c r="J3194" s="3">
        <v>34</v>
      </c>
      <c r="K3194" s="3">
        <v>322.86652449072898</v>
      </c>
      <c r="L3194" s="3">
        <v>44</v>
      </c>
      <c r="M3194" s="3">
        <v>2</v>
      </c>
      <c r="N3194" s="3">
        <v>6</v>
      </c>
      <c r="O3194" s="3">
        <v>876</v>
      </c>
      <c r="P3194" s="3">
        <v>1</v>
      </c>
      <c r="Q3194" s="3">
        <v>11357.450004225901</v>
      </c>
      <c r="R3194" s="3">
        <v>0</v>
      </c>
      <c r="S3194" s="3">
        <v>0</v>
      </c>
      <c r="T3194" s="3">
        <v>0</v>
      </c>
      <c r="U3194" s="3">
        <v>12005.8049111032</v>
      </c>
      <c r="V3194" s="3">
        <v>0</v>
      </c>
    </row>
    <row r="3195" spans="1:22" ht="21.75" customHeight="1" x14ac:dyDescent="0.3">
      <c r="A3195" s="3" t="s">
        <v>3221</v>
      </c>
      <c r="B3195" s="3">
        <v>41</v>
      </c>
      <c r="C3195" s="3" t="s">
        <v>23</v>
      </c>
      <c r="D3195" s="3" t="s">
        <v>33</v>
      </c>
      <c r="E3195" s="3">
        <v>63401.532949425302</v>
      </c>
      <c r="F3195" s="3">
        <v>15</v>
      </c>
      <c r="G3195" s="3">
        <v>1298.32196528895</v>
      </c>
      <c r="H3195" s="3">
        <v>9</v>
      </c>
      <c r="I3195" s="3">
        <v>446.42092483175401</v>
      </c>
      <c r="J3195" s="3">
        <v>5</v>
      </c>
      <c r="K3195" s="3">
        <v>501.36981543162801</v>
      </c>
      <c r="L3195" s="3">
        <v>20</v>
      </c>
      <c r="M3195" s="3">
        <v>18</v>
      </c>
      <c r="N3195" s="3">
        <v>8</v>
      </c>
      <c r="O3195" s="3">
        <v>600</v>
      </c>
      <c r="P3195" s="3">
        <v>1</v>
      </c>
      <c r="Q3195" s="3">
        <v>14720.096614619801</v>
      </c>
      <c r="R3195" s="3">
        <v>3</v>
      </c>
      <c r="S3195" s="3">
        <v>0</v>
      </c>
      <c r="T3195" s="3">
        <v>0</v>
      </c>
      <c r="U3195" s="3">
        <v>1961.75187117473</v>
      </c>
      <c r="V3195" s="3">
        <v>0</v>
      </c>
    </row>
    <row r="3196" spans="1:22" ht="21.75" customHeight="1" x14ac:dyDescent="0.3">
      <c r="A3196" s="3" t="s">
        <v>3222</v>
      </c>
      <c r="B3196" s="3">
        <v>67</v>
      </c>
      <c r="C3196" s="3" t="s">
        <v>23</v>
      </c>
      <c r="D3196" s="3" t="s">
        <v>33</v>
      </c>
      <c r="E3196" s="3">
        <v>50333.719015202601</v>
      </c>
      <c r="F3196" s="3">
        <v>151</v>
      </c>
      <c r="G3196" s="3">
        <v>1364.95723549484</v>
      </c>
      <c r="H3196" s="3">
        <v>10</v>
      </c>
      <c r="I3196" s="3">
        <v>1306.3401593205599</v>
      </c>
      <c r="J3196" s="3">
        <v>11</v>
      </c>
      <c r="K3196" s="3">
        <v>392.63108331711697</v>
      </c>
      <c r="L3196" s="3">
        <v>51</v>
      </c>
      <c r="M3196" s="3">
        <v>9</v>
      </c>
      <c r="N3196" s="3">
        <v>0</v>
      </c>
      <c r="O3196" s="3">
        <v>413</v>
      </c>
      <c r="P3196" s="3">
        <v>0</v>
      </c>
      <c r="Q3196" s="3">
        <v>3238.2077226051301</v>
      </c>
      <c r="R3196" s="3">
        <v>4</v>
      </c>
      <c r="S3196" s="3">
        <v>0</v>
      </c>
      <c r="T3196" s="3">
        <v>0</v>
      </c>
      <c r="U3196" s="3">
        <v>3466.5246390555999</v>
      </c>
      <c r="V3196" s="3">
        <v>1</v>
      </c>
    </row>
    <row r="3197" spans="1:22" ht="21.75" customHeight="1" x14ac:dyDescent="0.3">
      <c r="A3197" s="3" t="s">
        <v>3223</v>
      </c>
      <c r="B3197" s="3">
        <v>21</v>
      </c>
      <c r="C3197" s="3" t="s">
        <v>28</v>
      </c>
      <c r="D3197" s="3" t="s">
        <v>33</v>
      </c>
      <c r="E3197" s="3">
        <v>96185.149866399195</v>
      </c>
      <c r="F3197" s="3">
        <v>66</v>
      </c>
      <c r="G3197" s="3">
        <v>4113.77614100145</v>
      </c>
      <c r="H3197" s="3">
        <v>6</v>
      </c>
      <c r="I3197" s="3">
        <v>392.86605993739897</v>
      </c>
      <c r="J3197" s="3">
        <v>14</v>
      </c>
      <c r="K3197" s="3">
        <v>500.16378595440398</v>
      </c>
      <c r="L3197" s="3">
        <v>19</v>
      </c>
      <c r="M3197" s="3">
        <v>15</v>
      </c>
      <c r="N3197" s="3">
        <v>3</v>
      </c>
      <c r="O3197" s="3">
        <v>885</v>
      </c>
      <c r="P3197" s="3">
        <v>2</v>
      </c>
      <c r="Q3197" s="3">
        <v>7769.3920280539296</v>
      </c>
      <c r="R3197" s="3">
        <v>1</v>
      </c>
      <c r="S3197" s="3">
        <v>0</v>
      </c>
      <c r="T3197" s="3">
        <v>0</v>
      </c>
      <c r="U3197" s="3">
        <v>10407.351506147301</v>
      </c>
      <c r="V3197" s="3">
        <v>0</v>
      </c>
    </row>
    <row r="3198" spans="1:22" ht="21.75" customHeight="1" x14ac:dyDescent="0.3">
      <c r="A3198" s="3" t="s">
        <v>3224</v>
      </c>
      <c r="B3198" s="3">
        <v>29</v>
      </c>
      <c r="C3198" s="3" t="s">
        <v>28</v>
      </c>
      <c r="D3198" s="3" t="s">
        <v>26</v>
      </c>
      <c r="E3198" s="3">
        <v>46221.659760056697</v>
      </c>
      <c r="F3198" s="3">
        <v>167</v>
      </c>
      <c r="G3198" s="3">
        <v>684.26890003859796</v>
      </c>
      <c r="H3198" s="3">
        <v>8</v>
      </c>
      <c r="I3198" s="3">
        <v>1182.28380466526</v>
      </c>
      <c r="J3198" s="3">
        <v>31</v>
      </c>
      <c r="K3198" s="3">
        <v>396.25122513768599</v>
      </c>
      <c r="L3198" s="3">
        <v>8</v>
      </c>
      <c r="M3198" s="3">
        <v>18</v>
      </c>
      <c r="N3198" s="3">
        <v>3</v>
      </c>
      <c r="O3198" s="3">
        <v>359</v>
      </c>
      <c r="P3198" s="3">
        <v>5</v>
      </c>
      <c r="Q3198" s="3">
        <v>12197.853404986001</v>
      </c>
      <c r="R3198" s="3">
        <v>5</v>
      </c>
      <c r="S3198" s="3">
        <v>0</v>
      </c>
      <c r="T3198" s="3">
        <v>0</v>
      </c>
      <c r="U3198" s="3">
        <v>8395.5227143781594</v>
      </c>
      <c r="V3198" s="3">
        <v>1</v>
      </c>
    </row>
    <row r="3199" spans="1:22" ht="21.75" customHeight="1" x14ac:dyDescent="0.3">
      <c r="A3199" s="3" t="s">
        <v>3225</v>
      </c>
      <c r="B3199" s="3">
        <v>53</v>
      </c>
      <c r="C3199" s="3" t="s">
        <v>31</v>
      </c>
      <c r="D3199" s="3" t="s">
        <v>33</v>
      </c>
      <c r="E3199" s="3">
        <v>56332.678116450101</v>
      </c>
      <c r="F3199" s="3">
        <v>210</v>
      </c>
      <c r="G3199" s="3">
        <v>1123.64998912752</v>
      </c>
      <c r="H3199" s="3">
        <v>9</v>
      </c>
      <c r="I3199" s="3">
        <v>607.44928557806099</v>
      </c>
      <c r="J3199" s="3">
        <v>22</v>
      </c>
      <c r="K3199" s="3">
        <v>205.64229789775399</v>
      </c>
      <c r="L3199" s="3">
        <v>8</v>
      </c>
      <c r="M3199" s="3">
        <v>10</v>
      </c>
      <c r="N3199" s="3">
        <v>0</v>
      </c>
      <c r="O3199" s="3">
        <v>414</v>
      </c>
      <c r="P3199" s="3">
        <v>1</v>
      </c>
      <c r="Q3199" s="3">
        <v>4438.4932264765503</v>
      </c>
      <c r="R3199" s="3">
        <v>4</v>
      </c>
      <c r="S3199" s="3">
        <v>0</v>
      </c>
      <c r="T3199" s="3">
        <v>0</v>
      </c>
      <c r="U3199" s="3">
        <v>10387.8233892199</v>
      </c>
      <c r="V3199" s="3">
        <v>1</v>
      </c>
    </row>
    <row r="3200" spans="1:22" ht="21.75" customHeight="1" x14ac:dyDescent="0.3">
      <c r="A3200" s="3" t="s">
        <v>3226</v>
      </c>
      <c r="B3200" s="3">
        <v>35</v>
      </c>
      <c r="C3200" s="3" t="s">
        <v>28</v>
      </c>
      <c r="D3200" s="3" t="s">
        <v>24</v>
      </c>
      <c r="E3200" s="3">
        <v>36515.252212392901</v>
      </c>
      <c r="F3200" s="3">
        <v>87</v>
      </c>
      <c r="G3200" s="3">
        <v>218.272593552594</v>
      </c>
      <c r="H3200" s="3">
        <v>8</v>
      </c>
      <c r="I3200" s="3">
        <v>857.37408370167998</v>
      </c>
      <c r="J3200" s="3">
        <v>6</v>
      </c>
      <c r="K3200" s="3">
        <v>169.54379954580099</v>
      </c>
      <c r="L3200" s="3">
        <v>57</v>
      </c>
      <c r="M3200" s="3">
        <v>15</v>
      </c>
      <c r="N3200" s="3">
        <v>5</v>
      </c>
      <c r="O3200" s="3">
        <v>594</v>
      </c>
      <c r="P3200" s="3">
        <v>5</v>
      </c>
      <c r="Q3200" s="3">
        <v>14353.9122380749</v>
      </c>
      <c r="R3200" s="3">
        <v>4</v>
      </c>
      <c r="S3200" s="3">
        <v>0</v>
      </c>
      <c r="T3200" s="3">
        <v>0</v>
      </c>
      <c r="U3200" s="3">
        <v>4231.8661756225501</v>
      </c>
      <c r="V3200" s="3">
        <v>1</v>
      </c>
    </row>
    <row r="3201" spans="1:22" ht="21.75" customHeight="1" x14ac:dyDescent="0.3">
      <c r="A3201" s="3" t="s">
        <v>3227</v>
      </c>
      <c r="B3201" s="3">
        <v>67</v>
      </c>
      <c r="C3201" s="3" t="s">
        <v>31</v>
      </c>
      <c r="D3201" s="3" t="s">
        <v>33</v>
      </c>
      <c r="E3201" s="3">
        <v>65669.639774688505</v>
      </c>
      <c r="F3201" s="3">
        <v>178</v>
      </c>
      <c r="G3201" s="3">
        <v>1703.3508631899199</v>
      </c>
      <c r="H3201" s="3">
        <v>6</v>
      </c>
      <c r="I3201" s="3">
        <v>879.09561103650697</v>
      </c>
      <c r="J3201" s="3">
        <v>37</v>
      </c>
      <c r="K3201" s="3">
        <v>553.79481031792398</v>
      </c>
      <c r="L3201" s="3">
        <v>70</v>
      </c>
      <c r="M3201" s="3">
        <v>9</v>
      </c>
      <c r="N3201" s="3">
        <v>1</v>
      </c>
      <c r="O3201" s="3">
        <v>679</v>
      </c>
      <c r="P3201" s="3">
        <v>3</v>
      </c>
      <c r="Q3201" s="3">
        <v>22342.764166997898</v>
      </c>
      <c r="R3201" s="3">
        <v>0</v>
      </c>
      <c r="S3201" s="3">
        <v>0</v>
      </c>
      <c r="T3201" s="3">
        <v>0</v>
      </c>
      <c r="U3201" s="3">
        <v>7397.9663800307899</v>
      </c>
      <c r="V3201" s="3">
        <v>0</v>
      </c>
    </row>
    <row r="3202" spans="1:22" ht="21.75" customHeight="1" x14ac:dyDescent="0.3">
      <c r="A3202" s="3" t="s">
        <v>3228</v>
      </c>
      <c r="B3202" s="3">
        <v>58</v>
      </c>
      <c r="C3202" s="3" t="s">
        <v>28</v>
      </c>
      <c r="D3202" s="3" t="s">
        <v>26</v>
      </c>
      <c r="E3202" s="3">
        <v>55556.931095489097</v>
      </c>
      <c r="F3202" s="3">
        <v>58</v>
      </c>
      <c r="G3202" s="3">
        <v>2884.92046469158</v>
      </c>
      <c r="H3202" s="3">
        <v>10</v>
      </c>
      <c r="I3202" s="3">
        <v>869.19760424807805</v>
      </c>
      <c r="J3202" s="3">
        <v>30</v>
      </c>
      <c r="K3202" s="3">
        <v>299.86241231167298</v>
      </c>
      <c r="L3202" s="3">
        <v>32</v>
      </c>
      <c r="M3202" s="3">
        <v>14</v>
      </c>
      <c r="N3202" s="3">
        <v>5</v>
      </c>
      <c r="O3202" s="3">
        <v>859</v>
      </c>
      <c r="P3202" s="3">
        <v>2</v>
      </c>
      <c r="Q3202" s="3">
        <v>11390.693083366499</v>
      </c>
      <c r="R3202" s="3">
        <v>4</v>
      </c>
      <c r="S3202" s="3">
        <v>0</v>
      </c>
      <c r="T3202" s="3">
        <v>0</v>
      </c>
      <c r="U3202" s="3">
        <v>14258.7639697504</v>
      </c>
      <c r="V3202" s="3">
        <v>1</v>
      </c>
    </row>
    <row r="3203" spans="1:22" ht="21.75" customHeight="1" x14ac:dyDescent="0.3">
      <c r="A3203" s="3" t="s">
        <v>3229</v>
      </c>
      <c r="B3203" s="3">
        <v>41</v>
      </c>
      <c r="C3203" s="3" t="s">
        <v>23</v>
      </c>
      <c r="D3203" s="3" t="s">
        <v>33</v>
      </c>
      <c r="E3203" s="3">
        <v>43898.575085179997</v>
      </c>
      <c r="F3203" s="3">
        <v>174</v>
      </c>
      <c r="G3203" s="3">
        <v>1316.7434854132</v>
      </c>
      <c r="H3203" s="3">
        <v>0</v>
      </c>
      <c r="I3203" s="3">
        <v>1036.0747194521</v>
      </c>
      <c r="J3203" s="3">
        <v>28</v>
      </c>
      <c r="K3203" s="3">
        <v>144.081401631825</v>
      </c>
      <c r="L3203" s="3">
        <v>0</v>
      </c>
      <c r="M3203" s="3">
        <v>2</v>
      </c>
      <c r="N3203" s="3">
        <v>0</v>
      </c>
      <c r="O3203" s="3">
        <v>379</v>
      </c>
      <c r="P3203" s="3">
        <v>3</v>
      </c>
      <c r="Q3203" s="3">
        <v>16410.582470114499</v>
      </c>
      <c r="R3203" s="3">
        <v>4</v>
      </c>
      <c r="S3203" s="3">
        <v>0</v>
      </c>
      <c r="T3203" s="3">
        <v>1</v>
      </c>
      <c r="U3203" s="3">
        <v>5357.0210530811901</v>
      </c>
      <c r="V3203" s="3">
        <v>1</v>
      </c>
    </row>
    <row r="3204" spans="1:22" ht="21.75" customHeight="1" x14ac:dyDescent="0.3">
      <c r="A3204" s="3" t="s">
        <v>3230</v>
      </c>
      <c r="B3204" s="3">
        <v>31</v>
      </c>
      <c r="C3204" s="3" t="s">
        <v>23</v>
      </c>
      <c r="D3204" s="3" t="s">
        <v>24</v>
      </c>
      <c r="E3204" s="3">
        <v>34296.114225169797</v>
      </c>
      <c r="F3204" s="3">
        <v>143</v>
      </c>
      <c r="G3204" s="3">
        <v>986.21320476635003</v>
      </c>
      <c r="H3204" s="3">
        <v>2</v>
      </c>
      <c r="I3204" s="3">
        <v>937.01082427673703</v>
      </c>
      <c r="J3204" s="3">
        <v>43</v>
      </c>
      <c r="K3204" s="3">
        <v>632.877272210657</v>
      </c>
      <c r="L3204" s="3">
        <v>2</v>
      </c>
      <c r="M3204" s="3">
        <v>9</v>
      </c>
      <c r="N3204" s="3">
        <v>9</v>
      </c>
      <c r="O3204" s="3">
        <v>326</v>
      </c>
      <c r="P3204" s="3">
        <v>3</v>
      </c>
      <c r="Q3204" s="3">
        <v>4345.2007868113797</v>
      </c>
      <c r="R3204" s="3">
        <v>7</v>
      </c>
      <c r="S3204" s="3">
        <v>0</v>
      </c>
      <c r="T3204" s="3">
        <v>0</v>
      </c>
      <c r="U3204" s="3">
        <v>11903.788355926799</v>
      </c>
      <c r="V3204" s="3">
        <v>1</v>
      </c>
    </row>
    <row r="3205" spans="1:22" ht="21.75" customHeight="1" x14ac:dyDescent="0.3">
      <c r="A3205" s="3" t="s">
        <v>3231</v>
      </c>
      <c r="B3205" s="3">
        <v>43</v>
      </c>
      <c r="C3205" s="3" t="s">
        <v>28</v>
      </c>
      <c r="D3205" s="3" t="s">
        <v>24</v>
      </c>
      <c r="E3205" s="3">
        <v>26430.398607176201</v>
      </c>
      <c r="F3205" s="3">
        <v>134</v>
      </c>
      <c r="G3205" s="3">
        <v>1451.3654876251001</v>
      </c>
      <c r="H3205" s="3">
        <v>4</v>
      </c>
      <c r="I3205" s="3">
        <v>1074.2771954546899</v>
      </c>
      <c r="J3205" s="3">
        <v>27</v>
      </c>
      <c r="K3205" s="3">
        <v>630.21776089047398</v>
      </c>
      <c r="L3205" s="3">
        <v>38</v>
      </c>
      <c r="M3205" s="3">
        <v>11</v>
      </c>
      <c r="N3205" s="3">
        <v>4</v>
      </c>
      <c r="O3205" s="3">
        <v>735</v>
      </c>
      <c r="P3205" s="3">
        <v>5</v>
      </c>
      <c r="Q3205" s="3">
        <v>8216.1680124670602</v>
      </c>
      <c r="R3205" s="3">
        <v>5</v>
      </c>
      <c r="S3205" s="3">
        <v>0</v>
      </c>
      <c r="T3205" s="3">
        <v>0</v>
      </c>
      <c r="U3205" s="3">
        <v>9726.4477341667698</v>
      </c>
      <c r="V3205" s="3">
        <v>1</v>
      </c>
    </row>
    <row r="3206" spans="1:22" ht="21.75" customHeight="1" x14ac:dyDescent="0.3">
      <c r="A3206" s="3" t="s">
        <v>3232</v>
      </c>
      <c r="B3206" s="3">
        <v>66</v>
      </c>
      <c r="C3206" s="3" t="s">
        <v>31</v>
      </c>
      <c r="D3206" s="3" t="s">
        <v>26</v>
      </c>
      <c r="E3206" s="3">
        <v>57536.862059764302</v>
      </c>
      <c r="F3206" s="3">
        <v>225</v>
      </c>
      <c r="G3206" s="3">
        <v>2327.7733952198801</v>
      </c>
      <c r="H3206" s="3">
        <v>9</v>
      </c>
      <c r="I3206" s="3">
        <v>962.61698612079795</v>
      </c>
      <c r="J3206" s="3">
        <v>11</v>
      </c>
      <c r="K3206" s="3">
        <v>630.35763161090802</v>
      </c>
      <c r="L3206" s="3">
        <v>11</v>
      </c>
      <c r="M3206" s="3">
        <v>8</v>
      </c>
      <c r="N3206" s="3">
        <v>5</v>
      </c>
      <c r="O3206" s="3">
        <v>532</v>
      </c>
      <c r="P3206" s="3">
        <v>0</v>
      </c>
      <c r="Q3206" s="3">
        <v>17967.459095380698</v>
      </c>
      <c r="R3206" s="3">
        <v>6</v>
      </c>
      <c r="S3206" s="3">
        <v>1</v>
      </c>
      <c r="T3206" s="3">
        <v>0</v>
      </c>
      <c r="U3206" s="3">
        <v>4434.7087087729797</v>
      </c>
      <c r="V3206" s="3">
        <v>1</v>
      </c>
    </row>
    <row r="3207" spans="1:22" ht="21.75" customHeight="1" x14ac:dyDescent="0.3">
      <c r="A3207" s="3" t="s">
        <v>3233</v>
      </c>
      <c r="B3207" s="3">
        <v>59</v>
      </c>
      <c r="C3207" s="3" t="s">
        <v>23</v>
      </c>
      <c r="D3207" s="3" t="s">
        <v>26</v>
      </c>
      <c r="E3207" s="3">
        <v>25036.1695305135</v>
      </c>
      <c r="F3207" s="3">
        <v>203</v>
      </c>
      <c r="G3207" s="3">
        <v>2605.1650970191499</v>
      </c>
      <c r="H3207" s="3">
        <v>11</v>
      </c>
      <c r="I3207" s="3">
        <v>357.44065937595502</v>
      </c>
      <c r="J3207" s="3">
        <v>26</v>
      </c>
      <c r="K3207" s="3">
        <v>519.45902918807303</v>
      </c>
      <c r="L3207" s="3">
        <v>15</v>
      </c>
      <c r="M3207" s="3">
        <v>18</v>
      </c>
      <c r="N3207" s="3">
        <v>9</v>
      </c>
      <c r="O3207" s="3">
        <v>553</v>
      </c>
      <c r="P3207" s="3">
        <v>2</v>
      </c>
      <c r="Q3207" s="3">
        <v>3814.8059386510499</v>
      </c>
      <c r="R3207" s="3">
        <v>7</v>
      </c>
      <c r="S3207" s="3">
        <v>0</v>
      </c>
      <c r="T3207" s="3">
        <v>0</v>
      </c>
      <c r="U3207" s="3">
        <v>13272.258896265899</v>
      </c>
      <c r="V3207" s="3">
        <v>1</v>
      </c>
    </row>
    <row r="3208" spans="1:22" ht="21.75" customHeight="1" x14ac:dyDescent="0.3">
      <c r="A3208" s="3" t="s">
        <v>3234</v>
      </c>
      <c r="B3208" s="3">
        <v>57</v>
      </c>
      <c r="C3208" s="3" t="s">
        <v>31</v>
      </c>
      <c r="D3208" s="3" t="s">
        <v>26</v>
      </c>
      <c r="E3208" s="3">
        <v>73552.535045602897</v>
      </c>
      <c r="F3208" s="3">
        <v>114</v>
      </c>
      <c r="G3208" s="3">
        <v>662.32546600236105</v>
      </c>
      <c r="H3208" s="3">
        <v>10</v>
      </c>
      <c r="I3208" s="3">
        <v>894.42967609529603</v>
      </c>
      <c r="J3208" s="3">
        <v>3</v>
      </c>
      <c r="K3208" s="3">
        <v>280.85569387588998</v>
      </c>
      <c r="L3208" s="3">
        <v>76</v>
      </c>
      <c r="M3208" s="3">
        <v>0</v>
      </c>
      <c r="N3208" s="3">
        <v>1</v>
      </c>
      <c r="O3208" s="3">
        <v>664</v>
      </c>
      <c r="P3208" s="3">
        <v>1</v>
      </c>
      <c r="Q3208" s="3">
        <v>7740.9520611569196</v>
      </c>
      <c r="R3208" s="3">
        <v>2</v>
      </c>
      <c r="S3208" s="3">
        <v>0</v>
      </c>
      <c r="T3208" s="3">
        <v>0</v>
      </c>
      <c r="U3208" s="3">
        <v>13600.564987098</v>
      </c>
      <c r="V3208" s="3">
        <v>0</v>
      </c>
    </row>
    <row r="3209" spans="1:22" ht="21.75" customHeight="1" x14ac:dyDescent="0.3">
      <c r="A3209" s="3" t="s">
        <v>3235</v>
      </c>
      <c r="B3209" s="3">
        <v>29</v>
      </c>
      <c r="C3209" s="3" t="s">
        <v>28</v>
      </c>
      <c r="D3209" s="3" t="s">
        <v>26</v>
      </c>
      <c r="E3209" s="3">
        <v>27268.785504169398</v>
      </c>
      <c r="F3209" s="3">
        <v>35</v>
      </c>
      <c r="G3209" s="3">
        <v>2026.53789721665</v>
      </c>
      <c r="H3209" s="3">
        <v>5</v>
      </c>
      <c r="I3209" s="3">
        <v>602.64553412313296</v>
      </c>
      <c r="J3209" s="3">
        <v>20</v>
      </c>
      <c r="K3209" s="3">
        <v>800.88127324736502</v>
      </c>
      <c r="L3209" s="3">
        <v>49</v>
      </c>
      <c r="M3209" s="3">
        <v>12</v>
      </c>
      <c r="N3209" s="3">
        <v>0</v>
      </c>
      <c r="O3209" s="3">
        <v>687</v>
      </c>
      <c r="P3209" s="3">
        <v>0</v>
      </c>
      <c r="Q3209" s="3">
        <v>18857.408937006501</v>
      </c>
      <c r="R3209" s="3">
        <v>0</v>
      </c>
      <c r="S3209" s="3">
        <v>0</v>
      </c>
      <c r="T3209" s="3">
        <v>0</v>
      </c>
      <c r="U3209" s="3">
        <v>1978.26107640482</v>
      </c>
      <c r="V3209" s="3">
        <v>0</v>
      </c>
    </row>
    <row r="3210" spans="1:22" ht="21.75" customHeight="1" x14ac:dyDescent="0.3">
      <c r="A3210" s="3" t="s">
        <v>3236</v>
      </c>
      <c r="B3210" s="3">
        <v>54</v>
      </c>
      <c r="C3210" s="3" t="s">
        <v>28</v>
      </c>
      <c r="D3210" s="3" t="s">
        <v>33</v>
      </c>
      <c r="E3210" s="3">
        <v>46789.251447051101</v>
      </c>
      <c r="F3210" s="3">
        <v>167</v>
      </c>
      <c r="G3210" s="3">
        <v>1418.7006241965601</v>
      </c>
      <c r="H3210" s="3">
        <v>5</v>
      </c>
      <c r="I3210" s="3">
        <v>411.75813273245097</v>
      </c>
      <c r="J3210" s="3">
        <v>8</v>
      </c>
      <c r="K3210" s="3">
        <v>720.35963749687198</v>
      </c>
      <c r="L3210" s="3">
        <v>26</v>
      </c>
      <c r="M3210" s="3">
        <v>6</v>
      </c>
      <c r="N3210" s="3">
        <v>6</v>
      </c>
      <c r="O3210" s="3">
        <v>672</v>
      </c>
      <c r="P3210" s="3">
        <v>4</v>
      </c>
      <c r="Q3210" s="3">
        <v>8340.2596287568704</v>
      </c>
      <c r="R3210" s="3">
        <v>6</v>
      </c>
      <c r="S3210" s="3">
        <v>0</v>
      </c>
      <c r="T3210" s="3">
        <v>0</v>
      </c>
      <c r="U3210" s="3">
        <v>11479.286298020201</v>
      </c>
      <c r="V3210" s="3">
        <v>1</v>
      </c>
    </row>
    <row r="3211" spans="1:22" ht="21.75" customHeight="1" x14ac:dyDescent="0.3">
      <c r="A3211" s="3" t="s">
        <v>3237</v>
      </c>
      <c r="B3211" s="3">
        <v>68</v>
      </c>
      <c r="C3211" s="3" t="s">
        <v>23</v>
      </c>
      <c r="D3211" s="3" t="s">
        <v>33</v>
      </c>
      <c r="E3211" s="3">
        <v>34132.257102670999</v>
      </c>
      <c r="F3211" s="3">
        <v>55</v>
      </c>
      <c r="G3211" s="3">
        <v>2654.0101982084998</v>
      </c>
      <c r="H3211" s="3">
        <v>4</v>
      </c>
      <c r="I3211" s="3">
        <v>698.55603756294499</v>
      </c>
      <c r="J3211" s="3">
        <v>48</v>
      </c>
      <c r="K3211" s="3">
        <v>1057.3361253697301</v>
      </c>
      <c r="L3211" s="3">
        <v>28</v>
      </c>
      <c r="M3211" s="3">
        <v>19</v>
      </c>
      <c r="N3211" s="3">
        <v>0</v>
      </c>
      <c r="O3211" s="3">
        <v>646</v>
      </c>
      <c r="P3211" s="3">
        <v>1</v>
      </c>
      <c r="Q3211" s="3">
        <v>0.56424287831578102</v>
      </c>
      <c r="R3211" s="3">
        <v>7</v>
      </c>
      <c r="S3211" s="3">
        <v>0</v>
      </c>
      <c r="T3211" s="3">
        <v>0</v>
      </c>
      <c r="U3211" s="3">
        <v>6203.60282438801</v>
      </c>
      <c r="V3211" s="3">
        <v>1</v>
      </c>
    </row>
    <row r="3212" spans="1:22" ht="21.75" customHeight="1" x14ac:dyDescent="0.3">
      <c r="A3212" s="3" t="s">
        <v>3238</v>
      </c>
      <c r="B3212" s="3">
        <v>51</v>
      </c>
      <c r="C3212" s="3" t="s">
        <v>28</v>
      </c>
      <c r="D3212" s="3" t="s">
        <v>24</v>
      </c>
      <c r="E3212" s="3">
        <v>50588.352219894397</v>
      </c>
      <c r="F3212" s="3">
        <v>103</v>
      </c>
      <c r="G3212" s="3">
        <v>3336.1689601836902</v>
      </c>
      <c r="H3212" s="3">
        <v>5</v>
      </c>
      <c r="I3212" s="3">
        <v>864.13245966228203</v>
      </c>
      <c r="J3212" s="3">
        <v>33</v>
      </c>
      <c r="K3212" s="3">
        <v>815.08279415454399</v>
      </c>
      <c r="L3212" s="3">
        <v>77</v>
      </c>
      <c r="M3212" s="3">
        <v>6</v>
      </c>
      <c r="N3212" s="3">
        <v>6</v>
      </c>
      <c r="O3212" s="3">
        <v>737</v>
      </c>
      <c r="P3212" s="3">
        <v>4</v>
      </c>
      <c r="Q3212" s="3">
        <v>8617.6952065226196</v>
      </c>
      <c r="R3212" s="3">
        <v>4</v>
      </c>
      <c r="S3212" s="3">
        <v>0</v>
      </c>
      <c r="T3212" s="3">
        <v>0</v>
      </c>
      <c r="U3212" s="3">
        <v>7405.1194085528496</v>
      </c>
      <c r="V3212" s="3">
        <v>1</v>
      </c>
    </row>
    <row r="3213" spans="1:22" ht="21.75" customHeight="1" x14ac:dyDescent="0.3">
      <c r="A3213" s="3" t="s">
        <v>3239</v>
      </c>
      <c r="B3213" s="3">
        <v>26</v>
      </c>
      <c r="C3213" s="3" t="s">
        <v>23</v>
      </c>
      <c r="D3213" s="3" t="s">
        <v>26</v>
      </c>
      <c r="E3213" s="3">
        <v>50477.129228755497</v>
      </c>
      <c r="F3213" s="3">
        <v>154</v>
      </c>
      <c r="G3213" s="3">
        <v>2956.46712547473</v>
      </c>
      <c r="H3213" s="3">
        <v>8</v>
      </c>
      <c r="I3213" s="3">
        <v>887.38625979572498</v>
      </c>
      <c r="J3213" s="3">
        <v>36</v>
      </c>
      <c r="K3213" s="3">
        <v>579.62072146328103</v>
      </c>
      <c r="L3213" s="3">
        <v>68</v>
      </c>
      <c r="M3213" s="3">
        <v>5</v>
      </c>
      <c r="N3213" s="3">
        <v>0</v>
      </c>
      <c r="O3213" s="3">
        <v>436</v>
      </c>
      <c r="P3213" s="3">
        <v>0</v>
      </c>
      <c r="Q3213" s="3">
        <v>22462.9767409661</v>
      </c>
      <c r="R3213" s="3">
        <v>4</v>
      </c>
      <c r="S3213" s="3">
        <v>0</v>
      </c>
      <c r="T3213" s="3">
        <v>0</v>
      </c>
      <c r="U3213" s="3">
        <v>500</v>
      </c>
      <c r="V3213" s="3">
        <v>1</v>
      </c>
    </row>
    <row r="3214" spans="1:22" ht="21.75" customHeight="1" x14ac:dyDescent="0.3">
      <c r="A3214" s="3" t="s">
        <v>3240</v>
      </c>
      <c r="B3214" s="3">
        <v>40</v>
      </c>
      <c r="C3214" s="3" t="s">
        <v>31</v>
      </c>
      <c r="D3214" s="3" t="s">
        <v>26</v>
      </c>
      <c r="E3214" s="3">
        <v>58006.453964352397</v>
      </c>
      <c r="F3214" s="3">
        <v>91</v>
      </c>
      <c r="G3214" s="3">
        <v>711.00262354301901</v>
      </c>
      <c r="H3214" s="3">
        <v>0</v>
      </c>
      <c r="I3214" s="3">
        <v>1169.6086607990901</v>
      </c>
      <c r="J3214" s="3">
        <v>20</v>
      </c>
      <c r="K3214" s="3">
        <v>941.65000433846603</v>
      </c>
      <c r="L3214" s="3">
        <v>51</v>
      </c>
      <c r="M3214" s="3">
        <v>11</v>
      </c>
      <c r="N3214" s="3">
        <v>8</v>
      </c>
      <c r="O3214" s="3">
        <v>452</v>
      </c>
      <c r="P3214" s="3">
        <v>3</v>
      </c>
      <c r="Q3214" s="3">
        <v>20638.4057669875</v>
      </c>
      <c r="R3214" s="3">
        <v>7</v>
      </c>
      <c r="S3214" s="3">
        <v>0</v>
      </c>
      <c r="T3214" s="3">
        <v>0</v>
      </c>
      <c r="U3214" s="3">
        <v>6339.9042568638097</v>
      </c>
      <c r="V3214" s="3">
        <v>1</v>
      </c>
    </row>
    <row r="3215" spans="1:22" ht="21.75" customHeight="1" x14ac:dyDescent="0.3">
      <c r="A3215" s="3" t="s">
        <v>3241</v>
      </c>
      <c r="B3215" s="3">
        <v>39</v>
      </c>
      <c r="C3215" s="3" t="s">
        <v>23</v>
      </c>
      <c r="D3215" s="3" t="s">
        <v>33</v>
      </c>
      <c r="E3215" s="3">
        <v>22526.978110970202</v>
      </c>
      <c r="F3215" s="3">
        <v>181</v>
      </c>
      <c r="G3215" s="3">
        <v>826.80223772821398</v>
      </c>
      <c r="H3215" s="3">
        <v>0</v>
      </c>
      <c r="I3215" s="3">
        <v>1257.5581916400499</v>
      </c>
      <c r="J3215" s="3">
        <v>22</v>
      </c>
      <c r="K3215" s="3">
        <v>518.47003161968303</v>
      </c>
      <c r="L3215" s="3">
        <v>5</v>
      </c>
      <c r="M3215" s="3">
        <v>3</v>
      </c>
      <c r="N3215" s="3">
        <v>4</v>
      </c>
      <c r="O3215" s="3">
        <v>643</v>
      </c>
      <c r="P3215" s="3">
        <v>3</v>
      </c>
      <c r="Q3215" s="3">
        <v>11526.136049504499</v>
      </c>
      <c r="R3215" s="3">
        <v>6</v>
      </c>
      <c r="S3215" s="3">
        <v>0</v>
      </c>
      <c r="T3215" s="3">
        <v>0</v>
      </c>
      <c r="U3215" s="3">
        <v>4079.4894080386998</v>
      </c>
      <c r="V3215" s="3">
        <v>1</v>
      </c>
    </row>
    <row r="3216" spans="1:22" ht="21.75" customHeight="1" x14ac:dyDescent="0.3">
      <c r="A3216" s="3" t="s">
        <v>3242</v>
      </c>
      <c r="B3216" s="3">
        <v>45</v>
      </c>
      <c r="C3216" s="3" t="s">
        <v>23</v>
      </c>
      <c r="D3216" s="3" t="s">
        <v>26</v>
      </c>
      <c r="E3216" s="3">
        <v>36253.352134778797</v>
      </c>
      <c r="F3216" s="3">
        <v>171</v>
      </c>
      <c r="G3216" s="3">
        <v>2855.5447415209801</v>
      </c>
      <c r="H3216" s="3">
        <v>8</v>
      </c>
      <c r="I3216" s="3">
        <v>917.69829076507494</v>
      </c>
      <c r="J3216" s="3">
        <v>23</v>
      </c>
      <c r="K3216" s="3">
        <v>520.52257141630798</v>
      </c>
      <c r="L3216" s="3">
        <v>23</v>
      </c>
      <c r="M3216" s="3">
        <v>19</v>
      </c>
      <c r="N3216" s="3">
        <v>5</v>
      </c>
      <c r="O3216" s="3">
        <v>357</v>
      </c>
      <c r="P3216" s="3">
        <v>2</v>
      </c>
      <c r="Q3216" s="3">
        <v>10599.9488258809</v>
      </c>
      <c r="R3216" s="3">
        <v>7</v>
      </c>
      <c r="S3216" s="3">
        <v>0</v>
      </c>
      <c r="T3216" s="3">
        <v>0</v>
      </c>
      <c r="U3216" s="3">
        <v>7490.3631919264099</v>
      </c>
      <c r="V3216" s="3">
        <v>1</v>
      </c>
    </row>
    <row r="3217" spans="1:22" ht="21.75" customHeight="1" x14ac:dyDescent="0.3">
      <c r="A3217" s="3" t="s">
        <v>3243</v>
      </c>
      <c r="B3217" s="3">
        <v>23</v>
      </c>
      <c r="C3217" s="3" t="s">
        <v>31</v>
      </c>
      <c r="D3217" s="3" t="s">
        <v>24</v>
      </c>
      <c r="E3217" s="3">
        <v>67469.854120739605</v>
      </c>
      <c r="F3217" s="3">
        <v>31</v>
      </c>
      <c r="G3217" s="3">
        <v>1416.8317122486999</v>
      </c>
      <c r="H3217" s="3">
        <v>7</v>
      </c>
      <c r="I3217" s="3">
        <v>980.98723195329296</v>
      </c>
      <c r="J3217" s="3">
        <v>9</v>
      </c>
      <c r="K3217" s="3">
        <v>488.153561211777</v>
      </c>
      <c r="L3217" s="3">
        <v>39</v>
      </c>
      <c r="M3217" s="3">
        <v>9</v>
      </c>
      <c r="N3217" s="3">
        <v>6</v>
      </c>
      <c r="O3217" s="3">
        <v>519</v>
      </c>
      <c r="P3217" s="3">
        <v>1</v>
      </c>
      <c r="Q3217" s="3">
        <v>26154.535258729498</v>
      </c>
      <c r="R3217" s="3">
        <v>2</v>
      </c>
      <c r="S3217" s="3">
        <v>1</v>
      </c>
      <c r="T3217" s="3">
        <v>0</v>
      </c>
      <c r="U3217" s="3">
        <v>3444.7970110260899</v>
      </c>
      <c r="V3217" s="3">
        <v>1</v>
      </c>
    </row>
    <row r="3218" spans="1:22" ht="21.75" customHeight="1" x14ac:dyDescent="0.3">
      <c r="A3218" s="3" t="s">
        <v>3244</v>
      </c>
      <c r="B3218" s="3">
        <v>65</v>
      </c>
      <c r="C3218" s="3" t="s">
        <v>23</v>
      </c>
      <c r="D3218" s="3" t="s">
        <v>24</v>
      </c>
      <c r="E3218" s="3">
        <v>61853.928836072198</v>
      </c>
      <c r="F3218" s="3">
        <v>189</v>
      </c>
      <c r="G3218" s="3">
        <v>884.45651469355903</v>
      </c>
      <c r="H3218" s="3">
        <v>8</v>
      </c>
      <c r="I3218" s="3">
        <v>833.35816161147898</v>
      </c>
      <c r="J3218" s="3">
        <v>37</v>
      </c>
      <c r="K3218" s="3">
        <v>373.99008337167902</v>
      </c>
      <c r="L3218" s="3">
        <v>32</v>
      </c>
      <c r="M3218" s="3">
        <v>18</v>
      </c>
      <c r="N3218" s="3">
        <v>0</v>
      </c>
      <c r="O3218" s="3">
        <v>317</v>
      </c>
      <c r="P3218" s="3">
        <v>4</v>
      </c>
      <c r="Q3218" s="3">
        <v>6384.7111750077102</v>
      </c>
      <c r="R3218" s="3">
        <v>6</v>
      </c>
      <c r="S3218" s="3">
        <v>1</v>
      </c>
      <c r="T3218" s="3">
        <v>0</v>
      </c>
      <c r="U3218" s="3">
        <v>3840.50430462343</v>
      </c>
      <c r="V3218" s="3">
        <v>1</v>
      </c>
    </row>
    <row r="3219" spans="1:22" ht="21.75" customHeight="1" x14ac:dyDescent="0.3">
      <c r="A3219" s="3" t="s">
        <v>3245</v>
      </c>
      <c r="B3219" s="3">
        <v>41</v>
      </c>
      <c r="C3219" s="3" t="s">
        <v>23</v>
      </c>
      <c r="D3219" s="3" t="s">
        <v>26</v>
      </c>
      <c r="E3219" s="3">
        <v>10000</v>
      </c>
      <c r="F3219" s="3">
        <v>170</v>
      </c>
      <c r="G3219" s="3">
        <v>409.85459579513298</v>
      </c>
      <c r="H3219" s="3">
        <v>6</v>
      </c>
      <c r="I3219" s="3">
        <v>1068.52891227736</v>
      </c>
      <c r="J3219" s="3">
        <v>5</v>
      </c>
      <c r="K3219" s="3">
        <v>1056.3708621379501</v>
      </c>
      <c r="L3219" s="3">
        <v>8</v>
      </c>
      <c r="M3219" s="3">
        <v>1</v>
      </c>
      <c r="N3219" s="3">
        <v>7</v>
      </c>
      <c r="O3219" s="3">
        <v>727</v>
      </c>
      <c r="P3219" s="3">
        <v>4</v>
      </c>
      <c r="Q3219" s="3">
        <v>8149.7274857221701</v>
      </c>
      <c r="R3219" s="3">
        <v>7</v>
      </c>
      <c r="S3219" s="3">
        <v>0</v>
      </c>
      <c r="T3219" s="3">
        <v>0</v>
      </c>
      <c r="U3219" s="3">
        <v>3780.1560449262902</v>
      </c>
      <c r="V3219" s="3">
        <v>1</v>
      </c>
    </row>
    <row r="3220" spans="1:22" ht="21.75" customHeight="1" x14ac:dyDescent="0.3">
      <c r="A3220" s="3" t="s">
        <v>3246</v>
      </c>
      <c r="B3220" s="3">
        <v>34</v>
      </c>
      <c r="C3220" s="3" t="s">
        <v>28</v>
      </c>
      <c r="D3220" s="3" t="s">
        <v>24</v>
      </c>
      <c r="E3220" s="3">
        <v>56790.132558707199</v>
      </c>
      <c r="F3220" s="3">
        <v>53</v>
      </c>
      <c r="G3220" s="3">
        <v>1611.75786369361</v>
      </c>
      <c r="H3220" s="3">
        <v>9</v>
      </c>
      <c r="I3220" s="3">
        <v>970.44584859297299</v>
      </c>
      <c r="J3220" s="3">
        <v>20</v>
      </c>
      <c r="K3220" s="3">
        <v>292.24612528567701</v>
      </c>
      <c r="L3220" s="3">
        <v>48</v>
      </c>
      <c r="M3220" s="3">
        <v>3</v>
      </c>
      <c r="N3220" s="3">
        <v>5</v>
      </c>
      <c r="O3220" s="3">
        <v>476</v>
      </c>
      <c r="P3220" s="3">
        <v>2</v>
      </c>
      <c r="Q3220" s="3">
        <v>18356.243900749701</v>
      </c>
      <c r="R3220" s="3">
        <v>0</v>
      </c>
      <c r="S3220" s="3">
        <v>0</v>
      </c>
      <c r="T3220" s="3">
        <v>0</v>
      </c>
      <c r="U3220" s="3">
        <v>13141.0480387687</v>
      </c>
      <c r="V3220" s="3">
        <v>1</v>
      </c>
    </row>
    <row r="3221" spans="1:22" ht="21.75" customHeight="1" x14ac:dyDescent="0.3">
      <c r="A3221" s="3" t="s">
        <v>3247</v>
      </c>
      <c r="B3221" s="3">
        <v>59</v>
      </c>
      <c r="C3221" s="3" t="s">
        <v>31</v>
      </c>
      <c r="D3221" s="3" t="s">
        <v>24</v>
      </c>
      <c r="E3221" s="3">
        <v>31415.630432574198</v>
      </c>
      <c r="F3221" s="3">
        <v>52</v>
      </c>
      <c r="G3221" s="3">
        <v>1170.3981388928601</v>
      </c>
      <c r="H3221" s="3">
        <v>5</v>
      </c>
      <c r="I3221" s="3">
        <v>780.929167149769</v>
      </c>
      <c r="J3221" s="3">
        <v>36</v>
      </c>
      <c r="K3221" s="3">
        <v>85.583734572059797</v>
      </c>
      <c r="L3221" s="3">
        <v>66</v>
      </c>
      <c r="M3221" s="3">
        <v>14</v>
      </c>
      <c r="N3221" s="3">
        <v>1</v>
      </c>
      <c r="O3221" s="3">
        <v>855</v>
      </c>
      <c r="P3221" s="3">
        <v>5</v>
      </c>
      <c r="Q3221" s="3">
        <v>6801.8241637993597</v>
      </c>
      <c r="R3221" s="3">
        <v>1</v>
      </c>
      <c r="S3221" s="3">
        <v>0</v>
      </c>
      <c r="T3221" s="3">
        <v>0</v>
      </c>
      <c r="U3221" s="3">
        <v>7208.1720438349003</v>
      </c>
      <c r="V3221" s="3">
        <v>0</v>
      </c>
    </row>
    <row r="3222" spans="1:22" ht="21.75" customHeight="1" x14ac:dyDescent="0.3">
      <c r="A3222" s="3" t="s">
        <v>3248</v>
      </c>
      <c r="B3222" s="3">
        <v>40</v>
      </c>
      <c r="C3222" s="3" t="s">
        <v>23</v>
      </c>
      <c r="D3222" s="3" t="s">
        <v>33</v>
      </c>
      <c r="E3222" s="3">
        <v>39347.188219304902</v>
      </c>
      <c r="F3222" s="3">
        <v>113</v>
      </c>
      <c r="G3222" s="3">
        <v>1812.2645630667701</v>
      </c>
      <c r="H3222" s="3">
        <v>8</v>
      </c>
      <c r="I3222" s="3">
        <v>1553.19389845151</v>
      </c>
      <c r="J3222" s="3">
        <v>28</v>
      </c>
      <c r="K3222" s="3">
        <v>383.41716671504901</v>
      </c>
      <c r="L3222" s="3">
        <v>22</v>
      </c>
      <c r="M3222" s="3">
        <v>5</v>
      </c>
      <c r="N3222" s="3">
        <v>0</v>
      </c>
      <c r="O3222" s="3">
        <v>781</v>
      </c>
      <c r="P3222" s="3">
        <v>5</v>
      </c>
      <c r="Q3222" s="3">
        <v>14200.289894515099</v>
      </c>
      <c r="R3222" s="3">
        <v>0</v>
      </c>
      <c r="S3222" s="3">
        <v>0</v>
      </c>
      <c r="T3222" s="3">
        <v>0</v>
      </c>
      <c r="U3222" s="3">
        <v>10018.1272276045</v>
      </c>
      <c r="V3222" s="3">
        <v>0</v>
      </c>
    </row>
    <row r="3223" spans="1:22" ht="21.75" customHeight="1" x14ac:dyDescent="0.3">
      <c r="A3223" s="3" t="s">
        <v>3249</v>
      </c>
      <c r="B3223" s="3">
        <v>34</v>
      </c>
      <c r="C3223" s="3" t="s">
        <v>31</v>
      </c>
      <c r="D3223" s="3" t="s">
        <v>24</v>
      </c>
      <c r="E3223" s="3">
        <v>45908.103428342001</v>
      </c>
      <c r="F3223" s="3">
        <v>38</v>
      </c>
      <c r="G3223" s="3">
        <v>1652.14674044396</v>
      </c>
      <c r="H3223" s="3">
        <v>1</v>
      </c>
      <c r="I3223" s="3">
        <v>608.83582279536301</v>
      </c>
      <c r="J3223" s="3">
        <v>39</v>
      </c>
      <c r="K3223" s="3">
        <v>591.31646840243297</v>
      </c>
      <c r="L3223" s="3">
        <v>21</v>
      </c>
      <c r="M3223" s="3">
        <v>0</v>
      </c>
      <c r="N3223" s="3">
        <v>0</v>
      </c>
      <c r="O3223" s="3">
        <v>793</v>
      </c>
      <c r="P3223" s="3">
        <v>1</v>
      </c>
      <c r="Q3223" s="3">
        <v>4581.6893176108497</v>
      </c>
      <c r="R3223" s="3">
        <v>7</v>
      </c>
      <c r="S3223" s="3">
        <v>0</v>
      </c>
      <c r="T3223" s="3">
        <v>0</v>
      </c>
      <c r="U3223" s="3">
        <v>9376.5170006400604</v>
      </c>
      <c r="V3223" s="3">
        <v>1</v>
      </c>
    </row>
    <row r="3224" spans="1:22" ht="21.75" customHeight="1" x14ac:dyDescent="0.3">
      <c r="A3224" s="3" t="s">
        <v>3250</v>
      </c>
      <c r="B3224" s="3">
        <v>41</v>
      </c>
      <c r="C3224" s="3" t="s">
        <v>31</v>
      </c>
      <c r="D3224" s="3" t="s">
        <v>26</v>
      </c>
      <c r="E3224" s="3">
        <v>78033.022837694007</v>
      </c>
      <c r="F3224" s="3">
        <v>209</v>
      </c>
      <c r="G3224" s="3">
        <v>527.51411458121504</v>
      </c>
      <c r="H3224" s="3">
        <v>3</v>
      </c>
      <c r="I3224" s="3">
        <v>1309.05993484792</v>
      </c>
      <c r="J3224" s="3">
        <v>20</v>
      </c>
      <c r="K3224" s="3">
        <v>364.76709379831902</v>
      </c>
      <c r="L3224" s="3">
        <v>71</v>
      </c>
      <c r="M3224" s="3">
        <v>17</v>
      </c>
      <c r="N3224" s="3">
        <v>3</v>
      </c>
      <c r="O3224" s="3">
        <v>785</v>
      </c>
      <c r="P3224" s="3">
        <v>3</v>
      </c>
      <c r="Q3224" s="3">
        <v>20941.0897949178</v>
      </c>
      <c r="R3224" s="3">
        <v>3</v>
      </c>
      <c r="S3224" s="3">
        <v>0</v>
      </c>
      <c r="T3224" s="3">
        <v>0</v>
      </c>
      <c r="U3224" s="3">
        <v>4789.7196703223399</v>
      </c>
      <c r="V3224" s="3">
        <v>0</v>
      </c>
    </row>
    <row r="3225" spans="1:22" ht="21.75" customHeight="1" x14ac:dyDescent="0.3">
      <c r="A3225" s="3" t="s">
        <v>3251</v>
      </c>
      <c r="B3225" s="3">
        <v>47</v>
      </c>
      <c r="C3225" s="3" t="s">
        <v>23</v>
      </c>
      <c r="D3225" s="3" t="s">
        <v>26</v>
      </c>
      <c r="E3225" s="3">
        <v>31231.4466347009</v>
      </c>
      <c r="F3225" s="3">
        <v>111</v>
      </c>
      <c r="G3225" s="3">
        <v>845.99736008462696</v>
      </c>
      <c r="H3225" s="3">
        <v>1</v>
      </c>
      <c r="I3225" s="3">
        <v>325.99747578557202</v>
      </c>
      <c r="J3225" s="3">
        <v>21</v>
      </c>
      <c r="K3225" s="3">
        <v>411.11469423536101</v>
      </c>
      <c r="L3225" s="3">
        <v>77</v>
      </c>
      <c r="M3225" s="3">
        <v>7</v>
      </c>
      <c r="N3225" s="3">
        <v>2</v>
      </c>
      <c r="O3225" s="3">
        <v>802</v>
      </c>
      <c r="P3225" s="3">
        <v>5</v>
      </c>
      <c r="Q3225" s="3">
        <v>9405.7863473808102</v>
      </c>
      <c r="R3225" s="3">
        <v>7</v>
      </c>
      <c r="S3225" s="3">
        <v>0</v>
      </c>
      <c r="T3225" s="3">
        <v>0</v>
      </c>
      <c r="U3225" s="3">
        <v>9625.5995234393595</v>
      </c>
      <c r="V3225" s="3">
        <v>1</v>
      </c>
    </row>
    <row r="3226" spans="1:22" ht="21.75" customHeight="1" x14ac:dyDescent="0.3">
      <c r="A3226" s="3" t="s">
        <v>3252</v>
      </c>
      <c r="B3226" s="3">
        <v>33</v>
      </c>
      <c r="C3226" s="3" t="s">
        <v>28</v>
      </c>
      <c r="D3226" s="3" t="s">
        <v>24</v>
      </c>
      <c r="E3226" s="3">
        <v>24729.919674797198</v>
      </c>
      <c r="F3226" s="3">
        <v>62</v>
      </c>
      <c r="G3226" s="3">
        <v>2255.7054152918499</v>
      </c>
      <c r="H3226" s="3">
        <v>5</v>
      </c>
      <c r="I3226" s="3">
        <v>1084.76578775801</v>
      </c>
      <c r="J3226" s="3">
        <v>34</v>
      </c>
      <c r="K3226" s="3">
        <v>19.7404722200226</v>
      </c>
      <c r="L3226" s="3">
        <v>7</v>
      </c>
      <c r="M3226" s="3">
        <v>12</v>
      </c>
      <c r="N3226" s="3">
        <v>5</v>
      </c>
      <c r="O3226" s="3">
        <v>309</v>
      </c>
      <c r="P3226" s="3">
        <v>0</v>
      </c>
      <c r="Q3226" s="3">
        <v>8102.2614245401101</v>
      </c>
      <c r="R3226" s="3">
        <v>6</v>
      </c>
      <c r="S3226" s="3">
        <v>0</v>
      </c>
      <c r="T3226" s="3">
        <v>0</v>
      </c>
      <c r="U3226" s="3">
        <v>8281.0634573439402</v>
      </c>
      <c r="V3226" s="3">
        <v>1</v>
      </c>
    </row>
    <row r="3227" spans="1:22" ht="21.75" customHeight="1" x14ac:dyDescent="0.3">
      <c r="A3227" s="3" t="s">
        <v>3253</v>
      </c>
      <c r="B3227" s="3">
        <v>46</v>
      </c>
      <c r="C3227" s="3" t="s">
        <v>31</v>
      </c>
      <c r="D3227" s="3" t="s">
        <v>26</v>
      </c>
      <c r="E3227" s="3">
        <v>58105.738882053003</v>
      </c>
      <c r="F3227" s="3">
        <v>148</v>
      </c>
      <c r="G3227" s="3">
        <v>2326.1801792019801</v>
      </c>
      <c r="H3227" s="3">
        <v>0</v>
      </c>
      <c r="I3227" s="3">
        <v>1302.79892310439</v>
      </c>
      <c r="J3227" s="3">
        <v>45</v>
      </c>
      <c r="K3227" s="3">
        <v>187.660002759934</v>
      </c>
      <c r="L3227" s="3">
        <v>18</v>
      </c>
      <c r="M3227" s="3">
        <v>18</v>
      </c>
      <c r="N3227" s="3">
        <v>9</v>
      </c>
      <c r="O3227" s="3">
        <v>618</v>
      </c>
      <c r="P3227" s="3">
        <v>2</v>
      </c>
      <c r="Q3227" s="3">
        <v>6941.4516508011002</v>
      </c>
      <c r="R3227" s="3">
        <v>4</v>
      </c>
      <c r="S3227" s="3">
        <v>0</v>
      </c>
      <c r="T3227" s="3">
        <v>0</v>
      </c>
      <c r="U3227" s="3">
        <v>4476.3281131823496</v>
      </c>
      <c r="V3227" s="3">
        <v>1</v>
      </c>
    </row>
    <row r="3228" spans="1:22" ht="21.75" customHeight="1" x14ac:dyDescent="0.3">
      <c r="A3228" s="3" t="s">
        <v>3254</v>
      </c>
      <c r="B3228" s="3">
        <v>60</v>
      </c>
      <c r="C3228" s="3" t="s">
        <v>23</v>
      </c>
      <c r="D3228" s="3" t="s">
        <v>33</v>
      </c>
      <c r="E3228" s="3">
        <v>49495.682797988004</v>
      </c>
      <c r="F3228" s="3">
        <v>22</v>
      </c>
      <c r="G3228" s="3">
        <v>1202.8528330960701</v>
      </c>
      <c r="H3228" s="3">
        <v>6</v>
      </c>
      <c r="I3228" s="3">
        <v>132.473325147228</v>
      </c>
      <c r="J3228" s="3">
        <v>4</v>
      </c>
      <c r="K3228" s="3">
        <v>170.44541214639</v>
      </c>
      <c r="L3228" s="3">
        <v>37</v>
      </c>
      <c r="M3228" s="3">
        <v>15</v>
      </c>
      <c r="N3228" s="3">
        <v>7</v>
      </c>
      <c r="O3228" s="3">
        <v>789</v>
      </c>
      <c r="P3228" s="3">
        <v>0</v>
      </c>
      <c r="Q3228" s="3">
        <v>5101.0907798512399</v>
      </c>
      <c r="R3228" s="3">
        <v>5</v>
      </c>
      <c r="S3228" s="3">
        <v>1</v>
      </c>
      <c r="T3228" s="3">
        <v>0</v>
      </c>
      <c r="U3228" s="3">
        <v>7297.6344214155497</v>
      </c>
      <c r="V3228" s="3">
        <v>1</v>
      </c>
    </row>
    <row r="3229" spans="1:22" ht="21.75" customHeight="1" x14ac:dyDescent="0.3">
      <c r="A3229" s="3" t="s">
        <v>3255</v>
      </c>
      <c r="B3229" s="3">
        <v>59</v>
      </c>
      <c r="C3229" s="3" t="s">
        <v>31</v>
      </c>
      <c r="D3229" s="3" t="s">
        <v>24</v>
      </c>
      <c r="E3229" s="3">
        <v>71726.058297545896</v>
      </c>
      <c r="F3229" s="3">
        <v>135</v>
      </c>
      <c r="G3229" s="3">
        <v>1640.8397498018201</v>
      </c>
      <c r="H3229" s="3">
        <v>6</v>
      </c>
      <c r="I3229" s="3">
        <v>848.63270056928297</v>
      </c>
      <c r="J3229" s="3">
        <v>14</v>
      </c>
      <c r="K3229" s="3">
        <v>709.33101352913297</v>
      </c>
      <c r="L3229" s="3">
        <v>5</v>
      </c>
      <c r="M3229" s="3">
        <v>0</v>
      </c>
      <c r="N3229" s="3">
        <v>0</v>
      </c>
      <c r="O3229" s="3">
        <v>557</v>
      </c>
      <c r="P3229" s="3">
        <v>0</v>
      </c>
      <c r="Q3229" s="3">
        <v>9903.7360838610493</v>
      </c>
      <c r="R3229" s="3">
        <v>3</v>
      </c>
      <c r="S3229" s="3">
        <v>0</v>
      </c>
      <c r="T3229" s="3">
        <v>1</v>
      </c>
      <c r="U3229" s="3">
        <v>15875.7186434864</v>
      </c>
      <c r="V3229" s="3">
        <v>1</v>
      </c>
    </row>
    <row r="3230" spans="1:22" ht="21.75" customHeight="1" x14ac:dyDescent="0.3">
      <c r="A3230" s="3" t="s">
        <v>3256</v>
      </c>
      <c r="B3230" s="3">
        <v>47</v>
      </c>
      <c r="C3230" s="3" t="s">
        <v>28</v>
      </c>
      <c r="D3230" s="3" t="s">
        <v>24</v>
      </c>
      <c r="E3230" s="3">
        <v>43648.989694675598</v>
      </c>
      <c r="F3230" s="3">
        <v>148</v>
      </c>
      <c r="G3230" s="3">
        <v>667.40638048411995</v>
      </c>
      <c r="H3230" s="3">
        <v>6</v>
      </c>
      <c r="I3230" s="3">
        <v>1050.3949144354201</v>
      </c>
      <c r="J3230" s="3">
        <v>40</v>
      </c>
      <c r="K3230" s="3">
        <v>149.78140988513599</v>
      </c>
      <c r="L3230" s="3">
        <v>51</v>
      </c>
      <c r="M3230" s="3">
        <v>1</v>
      </c>
      <c r="N3230" s="3">
        <v>6</v>
      </c>
      <c r="O3230" s="3">
        <v>703</v>
      </c>
      <c r="P3230" s="3">
        <v>2</v>
      </c>
      <c r="Q3230" s="3">
        <v>0</v>
      </c>
      <c r="R3230" s="3">
        <v>3</v>
      </c>
      <c r="S3230" s="3">
        <v>0</v>
      </c>
      <c r="T3230" s="3">
        <v>0</v>
      </c>
      <c r="U3230" s="3">
        <v>2292.0728247274101</v>
      </c>
      <c r="V3230" s="3">
        <v>0</v>
      </c>
    </row>
    <row r="3231" spans="1:22" ht="21.75" customHeight="1" x14ac:dyDescent="0.3">
      <c r="A3231" s="3" t="s">
        <v>3257</v>
      </c>
      <c r="B3231" s="3">
        <v>45</v>
      </c>
      <c r="C3231" s="3" t="s">
        <v>28</v>
      </c>
      <c r="D3231" s="3" t="s">
        <v>24</v>
      </c>
      <c r="E3231" s="3">
        <v>71794.710665456005</v>
      </c>
      <c r="F3231" s="3">
        <v>126</v>
      </c>
      <c r="G3231" s="3">
        <v>1457.0546689974301</v>
      </c>
      <c r="H3231" s="3">
        <v>3</v>
      </c>
      <c r="I3231" s="3">
        <v>888.18726144482298</v>
      </c>
      <c r="J3231" s="3">
        <v>46</v>
      </c>
      <c r="K3231" s="3">
        <v>337.53920717333898</v>
      </c>
      <c r="L3231" s="3">
        <v>33</v>
      </c>
      <c r="M3231" s="3">
        <v>18</v>
      </c>
      <c r="N3231" s="3">
        <v>7</v>
      </c>
      <c r="O3231" s="3">
        <v>523</v>
      </c>
      <c r="P3231" s="3">
        <v>4</v>
      </c>
      <c r="Q3231" s="3">
        <v>5459.1323963217101</v>
      </c>
      <c r="R3231" s="3">
        <v>1</v>
      </c>
      <c r="S3231" s="3">
        <v>0</v>
      </c>
      <c r="T3231" s="3">
        <v>0</v>
      </c>
      <c r="U3231" s="3">
        <v>5780.2148085117897</v>
      </c>
      <c r="V3231" s="3">
        <v>1</v>
      </c>
    </row>
    <row r="3232" spans="1:22" ht="21.75" customHeight="1" x14ac:dyDescent="0.3">
      <c r="A3232" s="3" t="s">
        <v>3258</v>
      </c>
      <c r="B3232" s="3">
        <v>68</v>
      </c>
      <c r="C3232" s="3" t="s">
        <v>28</v>
      </c>
      <c r="D3232" s="3" t="s">
        <v>26</v>
      </c>
      <c r="E3232" s="3">
        <v>50292.834758928999</v>
      </c>
      <c r="F3232" s="3">
        <v>170</v>
      </c>
      <c r="G3232" s="3">
        <v>2384.26775162474</v>
      </c>
      <c r="H3232" s="3">
        <v>7</v>
      </c>
      <c r="I3232" s="3">
        <v>932.35457746243696</v>
      </c>
      <c r="J3232" s="3">
        <v>18</v>
      </c>
      <c r="K3232" s="3">
        <v>452.72907039894801</v>
      </c>
      <c r="L3232" s="3">
        <v>73</v>
      </c>
      <c r="M3232" s="3">
        <v>13</v>
      </c>
      <c r="N3232" s="3">
        <v>4</v>
      </c>
      <c r="O3232" s="3">
        <v>847</v>
      </c>
      <c r="P3232" s="3">
        <v>1</v>
      </c>
      <c r="Q3232" s="3">
        <v>12101.3408977412</v>
      </c>
      <c r="R3232" s="3">
        <v>4</v>
      </c>
      <c r="S3232" s="3">
        <v>0</v>
      </c>
      <c r="T3232" s="3">
        <v>0</v>
      </c>
      <c r="U3232" s="3">
        <v>10071.010983734401</v>
      </c>
      <c r="V3232" s="3">
        <v>1</v>
      </c>
    </row>
    <row r="3233" spans="1:22" ht="21.75" customHeight="1" x14ac:dyDescent="0.3">
      <c r="A3233" s="3" t="s">
        <v>3259</v>
      </c>
      <c r="B3233" s="3">
        <v>21</v>
      </c>
      <c r="C3233" s="3" t="s">
        <v>23</v>
      </c>
      <c r="D3233" s="3" t="s">
        <v>26</v>
      </c>
      <c r="E3233" s="3">
        <v>59524.071954147003</v>
      </c>
      <c r="F3233" s="3">
        <v>3</v>
      </c>
      <c r="G3233" s="3">
        <v>2834.6445309266701</v>
      </c>
      <c r="H3233" s="3">
        <v>4</v>
      </c>
      <c r="I3233" s="3">
        <v>847.678106831832</v>
      </c>
      <c r="J3233" s="3">
        <v>15</v>
      </c>
      <c r="K3233" s="3">
        <v>230.33837920811499</v>
      </c>
      <c r="L3233" s="3">
        <v>10</v>
      </c>
      <c r="M3233" s="3">
        <v>14</v>
      </c>
      <c r="N3233" s="3">
        <v>7</v>
      </c>
      <c r="O3233" s="3">
        <v>560</v>
      </c>
      <c r="P3233" s="3">
        <v>4</v>
      </c>
      <c r="Q3233" s="3">
        <v>12529.1257868392</v>
      </c>
      <c r="R3233" s="3">
        <v>0</v>
      </c>
      <c r="S3233" s="3">
        <v>0</v>
      </c>
      <c r="T3233" s="3">
        <v>0</v>
      </c>
      <c r="U3233" s="3">
        <v>1378.90656377648</v>
      </c>
      <c r="V3233" s="3">
        <v>1</v>
      </c>
    </row>
    <row r="3234" spans="1:22" ht="21.75" customHeight="1" x14ac:dyDescent="0.3">
      <c r="A3234" s="3" t="s">
        <v>3260</v>
      </c>
      <c r="B3234" s="3">
        <v>44</v>
      </c>
      <c r="C3234" s="3" t="s">
        <v>23</v>
      </c>
      <c r="D3234" s="3" t="s">
        <v>24</v>
      </c>
      <c r="E3234" s="3">
        <v>79230.9827662928</v>
      </c>
      <c r="F3234" s="3">
        <v>21</v>
      </c>
      <c r="G3234" s="3">
        <v>1399.5040314590899</v>
      </c>
      <c r="H3234" s="3">
        <v>1</v>
      </c>
      <c r="I3234" s="3">
        <v>417.01326077344299</v>
      </c>
      <c r="J3234" s="3">
        <v>39</v>
      </c>
      <c r="K3234" s="3">
        <v>568.993652663391</v>
      </c>
      <c r="L3234" s="3">
        <v>42</v>
      </c>
      <c r="M3234" s="3">
        <v>1</v>
      </c>
      <c r="N3234" s="3">
        <v>0</v>
      </c>
      <c r="O3234" s="3">
        <v>575</v>
      </c>
      <c r="P3234" s="3">
        <v>3</v>
      </c>
      <c r="Q3234" s="3">
        <v>11576.290460404</v>
      </c>
      <c r="R3234" s="3">
        <v>7</v>
      </c>
      <c r="S3234" s="3">
        <v>0</v>
      </c>
      <c r="T3234" s="3">
        <v>0</v>
      </c>
      <c r="U3234" s="3">
        <v>6711.0012091194003</v>
      </c>
      <c r="V3234" s="3">
        <v>1</v>
      </c>
    </row>
    <row r="3235" spans="1:22" ht="21.75" customHeight="1" x14ac:dyDescent="0.3">
      <c r="A3235" s="3" t="s">
        <v>3261</v>
      </c>
      <c r="B3235" s="3">
        <v>22</v>
      </c>
      <c r="C3235" s="3" t="s">
        <v>28</v>
      </c>
      <c r="D3235" s="3" t="s">
        <v>26</v>
      </c>
      <c r="E3235" s="3">
        <v>46989.537714694903</v>
      </c>
      <c r="F3235" s="3">
        <v>89</v>
      </c>
      <c r="G3235" s="3">
        <v>1248.6421776345101</v>
      </c>
      <c r="H3235" s="3">
        <v>4</v>
      </c>
      <c r="I3235" s="3">
        <v>1628.81595725441</v>
      </c>
      <c r="J3235" s="3">
        <v>46</v>
      </c>
      <c r="K3235" s="3">
        <v>612.48060825503899</v>
      </c>
      <c r="L3235" s="3">
        <v>34</v>
      </c>
      <c r="M3235" s="3">
        <v>12</v>
      </c>
      <c r="N3235" s="3">
        <v>1</v>
      </c>
      <c r="O3235" s="3">
        <v>655</v>
      </c>
      <c r="P3235" s="3">
        <v>1</v>
      </c>
      <c r="Q3235" s="3">
        <v>7446.0671542095797</v>
      </c>
      <c r="R3235" s="3">
        <v>7</v>
      </c>
      <c r="S3235" s="3">
        <v>1</v>
      </c>
      <c r="T3235" s="3">
        <v>0</v>
      </c>
      <c r="U3235" s="3">
        <v>12805.413589723599</v>
      </c>
      <c r="V3235" s="3">
        <v>1</v>
      </c>
    </row>
    <row r="3236" spans="1:22" ht="21.75" customHeight="1" x14ac:dyDescent="0.3">
      <c r="A3236" s="3" t="s">
        <v>3262</v>
      </c>
      <c r="B3236" s="3">
        <v>27</v>
      </c>
      <c r="C3236" s="3" t="s">
        <v>23</v>
      </c>
      <c r="D3236" s="3" t="s">
        <v>26</v>
      </c>
      <c r="E3236" s="3">
        <v>68803.992242157299</v>
      </c>
      <c r="F3236" s="3">
        <v>156</v>
      </c>
      <c r="G3236" s="3">
        <v>350.84181138458399</v>
      </c>
      <c r="H3236" s="3">
        <v>11</v>
      </c>
      <c r="I3236" s="3">
        <v>623.76174783946999</v>
      </c>
      <c r="J3236" s="3">
        <v>42</v>
      </c>
      <c r="K3236" s="3">
        <v>865.47045138204805</v>
      </c>
      <c r="L3236" s="3">
        <v>10</v>
      </c>
      <c r="M3236" s="3">
        <v>19</v>
      </c>
      <c r="N3236" s="3">
        <v>3</v>
      </c>
      <c r="O3236" s="3">
        <v>625</v>
      </c>
      <c r="P3236" s="3">
        <v>2</v>
      </c>
      <c r="Q3236" s="3">
        <v>21081.7855278442</v>
      </c>
      <c r="R3236" s="3">
        <v>5</v>
      </c>
      <c r="S3236" s="3">
        <v>0</v>
      </c>
      <c r="T3236" s="3">
        <v>0</v>
      </c>
      <c r="U3236" s="3">
        <v>5793.92951282998</v>
      </c>
      <c r="V3236" s="3">
        <v>1</v>
      </c>
    </row>
    <row r="3237" spans="1:22" ht="21.75" customHeight="1" x14ac:dyDescent="0.3">
      <c r="A3237" s="3" t="s">
        <v>3263</v>
      </c>
      <c r="B3237" s="3">
        <v>63</v>
      </c>
      <c r="C3237" s="3" t="s">
        <v>28</v>
      </c>
      <c r="D3237" s="3" t="s">
        <v>24</v>
      </c>
      <c r="E3237" s="3">
        <v>38955.225708715901</v>
      </c>
      <c r="F3237" s="3">
        <v>31</v>
      </c>
      <c r="G3237" s="3">
        <v>1021.22294976975</v>
      </c>
      <c r="H3237" s="3">
        <v>9</v>
      </c>
      <c r="I3237" s="3">
        <v>951.95643357261702</v>
      </c>
      <c r="J3237" s="3">
        <v>22</v>
      </c>
      <c r="K3237" s="3">
        <v>500.67851555373102</v>
      </c>
      <c r="L3237" s="3">
        <v>39</v>
      </c>
      <c r="M3237" s="3">
        <v>19</v>
      </c>
      <c r="N3237" s="3">
        <v>0</v>
      </c>
      <c r="O3237" s="3">
        <v>527</v>
      </c>
      <c r="P3237" s="3">
        <v>2</v>
      </c>
      <c r="Q3237" s="3">
        <v>17215.170998125301</v>
      </c>
      <c r="R3237" s="3">
        <v>2</v>
      </c>
      <c r="S3237" s="3">
        <v>1</v>
      </c>
      <c r="T3237" s="3">
        <v>0</v>
      </c>
      <c r="U3237" s="3">
        <v>12502.012427646099</v>
      </c>
      <c r="V3237" s="3">
        <v>1</v>
      </c>
    </row>
    <row r="3238" spans="1:22" ht="21.75" customHeight="1" x14ac:dyDescent="0.3">
      <c r="A3238" s="3" t="s">
        <v>3264</v>
      </c>
      <c r="B3238" s="3">
        <v>52</v>
      </c>
      <c r="C3238" s="3" t="s">
        <v>23</v>
      </c>
      <c r="D3238" s="3" t="s">
        <v>24</v>
      </c>
      <c r="E3238" s="3">
        <v>54095.701170132299</v>
      </c>
      <c r="F3238" s="3">
        <v>61</v>
      </c>
      <c r="G3238" s="3">
        <v>1445.2117743398301</v>
      </c>
      <c r="H3238" s="3">
        <v>8</v>
      </c>
      <c r="I3238" s="3">
        <v>573.60611302010102</v>
      </c>
      <c r="J3238" s="3">
        <v>3</v>
      </c>
      <c r="K3238" s="3">
        <v>0</v>
      </c>
      <c r="L3238" s="3">
        <v>31</v>
      </c>
      <c r="M3238" s="3">
        <v>10</v>
      </c>
      <c r="N3238" s="3">
        <v>4</v>
      </c>
      <c r="O3238" s="3">
        <v>899</v>
      </c>
      <c r="P3238" s="3">
        <v>2</v>
      </c>
      <c r="Q3238" s="3">
        <v>11375.3436785459</v>
      </c>
      <c r="R3238" s="3">
        <v>6</v>
      </c>
      <c r="S3238" s="3">
        <v>0</v>
      </c>
      <c r="T3238" s="3">
        <v>0</v>
      </c>
      <c r="U3238" s="3">
        <v>3574.9410337593199</v>
      </c>
      <c r="V3238" s="3">
        <v>1</v>
      </c>
    </row>
    <row r="3239" spans="1:22" ht="21.75" customHeight="1" x14ac:dyDescent="0.3">
      <c r="A3239" s="3" t="s">
        <v>3265</v>
      </c>
      <c r="B3239" s="3">
        <v>61</v>
      </c>
      <c r="C3239" s="3" t="s">
        <v>28</v>
      </c>
      <c r="D3239" s="3" t="s">
        <v>26</v>
      </c>
      <c r="E3239" s="3">
        <v>23996.134909700799</v>
      </c>
      <c r="F3239" s="3">
        <v>65</v>
      </c>
      <c r="G3239" s="3">
        <v>1360.4939052299201</v>
      </c>
      <c r="H3239" s="3">
        <v>9</v>
      </c>
      <c r="I3239" s="3">
        <v>20</v>
      </c>
      <c r="J3239" s="3">
        <v>20</v>
      </c>
      <c r="K3239" s="3">
        <v>355.715046073792</v>
      </c>
      <c r="L3239" s="3">
        <v>48</v>
      </c>
      <c r="M3239" s="3">
        <v>9</v>
      </c>
      <c r="N3239" s="3">
        <v>9</v>
      </c>
      <c r="O3239" s="3">
        <v>602</v>
      </c>
      <c r="P3239" s="3">
        <v>0</v>
      </c>
      <c r="Q3239" s="3">
        <v>11308.553213402</v>
      </c>
      <c r="R3239" s="3">
        <v>4</v>
      </c>
      <c r="S3239" s="3">
        <v>0</v>
      </c>
      <c r="T3239" s="3">
        <v>0</v>
      </c>
      <c r="U3239" s="3">
        <v>14118.2399261875</v>
      </c>
      <c r="V3239" s="3">
        <v>1</v>
      </c>
    </row>
    <row r="3240" spans="1:22" ht="21.75" customHeight="1" x14ac:dyDescent="0.3">
      <c r="A3240" s="3" t="s">
        <v>3266</v>
      </c>
      <c r="B3240" s="3">
        <v>54</v>
      </c>
      <c r="C3240" s="3" t="s">
        <v>31</v>
      </c>
      <c r="D3240" s="3" t="s">
        <v>24</v>
      </c>
      <c r="E3240" s="3">
        <v>40922.2405583738</v>
      </c>
      <c r="F3240" s="3">
        <v>100</v>
      </c>
      <c r="G3240" s="3">
        <v>1046.0061401799101</v>
      </c>
      <c r="H3240" s="3">
        <v>0</v>
      </c>
      <c r="I3240" s="3">
        <v>476.42049418786098</v>
      </c>
      <c r="J3240" s="3">
        <v>23</v>
      </c>
      <c r="K3240" s="3">
        <v>428.91544916690202</v>
      </c>
      <c r="L3240" s="3">
        <v>56</v>
      </c>
      <c r="M3240" s="3">
        <v>1</v>
      </c>
      <c r="N3240" s="3">
        <v>2</v>
      </c>
      <c r="O3240" s="3">
        <v>401</v>
      </c>
      <c r="P3240" s="3">
        <v>2</v>
      </c>
      <c r="Q3240" s="3">
        <v>9154.2743872851806</v>
      </c>
      <c r="R3240" s="3">
        <v>3</v>
      </c>
      <c r="S3240" s="3">
        <v>0</v>
      </c>
      <c r="T3240" s="3">
        <v>0</v>
      </c>
      <c r="U3240" s="3">
        <v>17797.071556917701</v>
      </c>
      <c r="V3240" s="3">
        <v>1</v>
      </c>
    </row>
    <row r="3241" spans="1:22" ht="21.75" customHeight="1" x14ac:dyDescent="0.3">
      <c r="A3241" s="3" t="s">
        <v>3267</v>
      </c>
      <c r="B3241" s="3">
        <v>25</v>
      </c>
      <c r="C3241" s="3" t="s">
        <v>28</v>
      </c>
      <c r="D3241" s="3" t="s">
        <v>24</v>
      </c>
      <c r="E3241" s="3">
        <v>30955.365340553399</v>
      </c>
      <c r="F3241" s="3">
        <v>213</v>
      </c>
      <c r="G3241" s="3">
        <v>2449.6679030228902</v>
      </c>
      <c r="H3241" s="3">
        <v>10</v>
      </c>
      <c r="I3241" s="3">
        <v>293.33765770370201</v>
      </c>
      <c r="J3241" s="3">
        <v>41</v>
      </c>
      <c r="K3241" s="3">
        <v>822.19890674641704</v>
      </c>
      <c r="L3241" s="3">
        <v>64</v>
      </c>
      <c r="M3241" s="3">
        <v>16</v>
      </c>
      <c r="N3241" s="3">
        <v>1</v>
      </c>
      <c r="O3241" s="3">
        <v>592</v>
      </c>
      <c r="P3241" s="3">
        <v>3</v>
      </c>
      <c r="Q3241" s="3">
        <v>8141.5127371100598</v>
      </c>
      <c r="R3241" s="3">
        <v>3</v>
      </c>
      <c r="S3241" s="3">
        <v>0</v>
      </c>
      <c r="T3241" s="3">
        <v>0</v>
      </c>
      <c r="U3241" s="3">
        <v>500</v>
      </c>
      <c r="V3241" s="3">
        <v>0</v>
      </c>
    </row>
    <row r="3242" spans="1:22" ht="21.75" customHeight="1" x14ac:dyDescent="0.3">
      <c r="A3242" s="3" t="s">
        <v>3268</v>
      </c>
      <c r="B3242" s="3">
        <v>58</v>
      </c>
      <c r="C3242" s="3" t="s">
        <v>28</v>
      </c>
      <c r="D3242" s="3" t="s">
        <v>24</v>
      </c>
      <c r="E3242" s="3">
        <v>71973.546858585294</v>
      </c>
      <c r="F3242" s="3">
        <v>192</v>
      </c>
      <c r="G3242" s="3">
        <v>1831.2099038276699</v>
      </c>
      <c r="H3242" s="3">
        <v>1</v>
      </c>
      <c r="I3242" s="3">
        <v>1182.04863872857</v>
      </c>
      <c r="J3242" s="3">
        <v>25</v>
      </c>
      <c r="K3242" s="3">
        <v>442.90093127442998</v>
      </c>
      <c r="L3242" s="3">
        <v>47</v>
      </c>
      <c r="M3242" s="3">
        <v>2</v>
      </c>
      <c r="N3242" s="3">
        <v>6</v>
      </c>
      <c r="O3242" s="3">
        <v>307</v>
      </c>
      <c r="P3242" s="3">
        <v>3</v>
      </c>
      <c r="Q3242" s="3">
        <v>11059.7782354143</v>
      </c>
      <c r="R3242" s="3">
        <v>6</v>
      </c>
      <c r="S3242" s="3">
        <v>0</v>
      </c>
      <c r="T3242" s="3">
        <v>0</v>
      </c>
      <c r="U3242" s="3">
        <v>14511.571190689199</v>
      </c>
      <c r="V3242" s="3">
        <v>1</v>
      </c>
    </row>
    <row r="3243" spans="1:22" ht="21.75" customHeight="1" x14ac:dyDescent="0.3">
      <c r="A3243" s="3" t="s">
        <v>3269</v>
      </c>
      <c r="B3243" s="3">
        <v>42</v>
      </c>
      <c r="C3243" s="3" t="s">
        <v>23</v>
      </c>
      <c r="D3243" s="3" t="s">
        <v>24</v>
      </c>
      <c r="E3243" s="3">
        <v>81298.370497115597</v>
      </c>
      <c r="F3243" s="3">
        <v>50</v>
      </c>
      <c r="G3243" s="3">
        <v>1367.5692793978601</v>
      </c>
      <c r="H3243" s="3">
        <v>9</v>
      </c>
      <c r="I3243" s="3">
        <v>587.59619438444099</v>
      </c>
      <c r="J3243" s="3">
        <v>41</v>
      </c>
      <c r="K3243" s="3">
        <v>601.81432035493697</v>
      </c>
      <c r="L3243" s="3">
        <v>51</v>
      </c>
      <c r="M3243" s="3">
        <v>3</v>
      </c>
      <c r="N3243" s="3">
        <v>1</v>
      </c>
      <c r="O3243" s="3">
        <v>507</v>
      </c>
      <c r="P3243" s="3">
        <v>2</v>
      </c>
      <c r="Q3243" s="3">
        <v>17671.322693755399</v>
      </c>
      <c r="R3243" s="3">
        <v>7</v>
      </c>
      <c r="S3243" s="3">
        <v>0</v>
      </c>
      <c r="T3243" s="3">
        <v>0</v>
      </c>
      <c r="U3243" s="3">
        <v>7151.9309580475101</v>
      </c>
      <c r="V3243" s="3">
        <v>1</v>
      </c>
    </row>
    <row r="3244" spans="1:22" ht="21.75" customHeight="1" x14ac:dyDescent="0.3">
      <c r="A3244" s="3" t="s">
        <v>3270</v>
      </c>
      <c r="B3244" s="3">
        <v>44</v>
      </c>
      <c r="C3244" s="3" t="s">
        <v>23</v>
      </c>
      <c r="D3244" s="3" t="s">
        <v>26</v>
      </c>
      <c r="E3244" s="3">
        <v>43615.365002025101</v>
      </c>
      <c r="F3244" s="3">
        <v>64</v>
      </c>
      <c r="G3244" s="3">
        <v>2046.93422731133</v>
      </c>
      <c r="H3244" s="3">
        <v>7</v>
      </c>
      <c r="I3244" s="3">
        <v>620.06803128701301</v>
      </c>
      <c r="J3244" s="3">
        <v>1</v>
      </c>
      <c r="K3244" s="3">
        <v>424.36104076113298</v>
      </c>
      <c r="L3244" s="3">
        <v>38</v>
      </c>
      <c r="M3244" s="3">
        <v>4</v>
      </c>
      <c r="N3244" s="3">
        <v>8</v>
      </c>
      <c r="O3244" s="3">
        <v>662</v>
      </c>
      <c r="P3244" s="3">
        <v>1</v>
      </c>
      <c r="Q3244" s="3">
        <v>9319.0323737120307</v>
      </c>
      <c r="R3244" s="3">
        <v>6</v>
      </c>
      <c r="S3244" s="3">
        <v>1</v>
      </c>
      <c r="T3244" s="3">
        <v>0</v>
      </c>
      <c r="U3244" s="3">
        <v>6232.0795114639204</v>
      </c>
      <c r="V3244" s="3">
        <v>1</v>
      </c>
    </row>
    <row r="3245" spans="1:22" ht="21.75" customHeight="1" x14ac:dyDescent="0.3">
      <c r="A3245" s="3" t="s">
        <v>3271</v>
      </c>
      <c r="B3245" s="3">
        <v>69</v>
      </c>
      <c r="C3245" s="3" t="s">
        <v>23</v>
      </c>
      <c r="D3245" s="3" t="s">
        <v>24</v>
      </c>
      <c r="E3245" s="3">
        <v>36085.312716780398</v>
      </c>
      <c r="F3245" s="3">
        <v>20</v>
      </c>
      <c r="G3245" s="3">
        <v>1479.1957936017</v>
      </c>
      <c r="H3245" s="3">
        <v>4</v>
      </c>
      <c r="I3245" s="3">
        <v>427.48425058869202</v>
      </c>
      <c r="J3245" s="3">
        <v>39</v>
      </c>
      <c r="K3245" s="3">
        <v>635.359137111157</v>
      </c>
      <c r="L3245" s="3">
        <v>53</v>
      </c>
      <c r="M3245" s="3">
        <v>1</v>
      </c>
      <c r="N3245" s="3">
        <v>5</v>
      </c>
      <c r="O3245" s="3">
        <v>344</v>
      </c>
      <c r="P3245" s="3">
        <v>3</v>
      </c>
      <c r="Q3245" s="3">
        <v>19682.8436223561</v>
      </c>
      <c r="R3245" s="3">
        <v>4</v>
      </c>
      <c r="S3245" s="3">
        <v>0</v>
      </c>
      <c r="T3245" s="3">
        <v>0</v>
      </c>
      <c r="U3245" s="3">
        <v>3486.7803832290501</v>
      </c>
      <c r="V3245" s="3">
        <v>1</v>
      </c>
    </row>
    <row r="3246" spans="1:22" ht="21.75" customHeight="1" x14ac:dyDescent="0.3">
      <c r="A3246" s="3" t="s">
        <v>3272</v>
      </c>
      <c r="B3246" s="3">
        <v>62</v>
      </c>
      <c r="C3246" s="3" t="s">
        <v>23</v>
      </c>
      <c r="D3246" s="3" t="s">
        <v>33</v>
      </c>
      <c r="E3246" s="3">
        <v>26348.999059220499</v>
      </c>
      <c r="F3246" s="3">
        <v>196</v>
      </c>
      <c r="G3246" s="3">
        <v>2741.9028526468001</v>
      </c>
      <c r="H3246" s="3">
        <v>11</v>
      </c>
      <c r="I3246" s="3">
        <v>832.91238955028598</v>
      </c>
      <c r="J3246" s="3">
        <v>7</v>
      </c>
      <c r="K3246" s="3">
        <v>342.21071626955597</v>
      </c>
      <c r="L3246" s="3">
        <v>24</v>
      </c>
      <c r="M3246" s="3">
        <v>3</v>
      </c>
      <c r="N3246" s="3">
        <v>7</v>
      </c>
      <c r="O3246" s="3">
        <v>757</v>
      </c>
      <c r="P3246" s="3">
        <v>1</v>
      </c>
      <c r="Q3246" s="3">
        <v>8094.3972082821601</v>
      </c>
      <c r="R3246" s="3">
        <v>6</v>
      </c>
      <c r="S3246" s="3">
        <v>0</v>
      </c>
      <c r="T3246" s="3">
        <v>0</v>
      </c>
      <c r="U3246" s="3">
        <v>2941.9772166647499</v>
      </c>
      <c r="V3246" s="3">
        <v>1</v>
      </c>
    </row>
    <row r="3247" spans="1:22" ht="21.75" customHeight="1" x14ac:dyDescent="0.3">
      <c r="A3247" s="3" t="s">
        <v>3273</v>
      </c>
      <c r="B3247" s="3">
        <v>38</v>
      </c>
      <c r="C3247" s="3" t="s">
        <v>23</v>
      </c>
      <c r="D3247" s="3" t="s">
        <v>24</v>
      </c>
      <c r="E3247" s="3">
        <v>54761.744769837198</v>
      </c>
      <c r="F3247" s="3">
        <v>29</v>
      </c>
      <c r="G3247" s="3">
        <v>864.07661720165697</v>
      </c>
      <c r="H3247" s="3">
        <v>8</v>
      </c>
      <c r="I3247" s="3">
        <v>549.23951927355199</v>
      </c>
      <c r="J3247" s="3">
        <v>8</v>
      </c>
      <c r="K3247" s="3">
        <v>81.890174294849103</v>
      </c>
      <c r="L3247" s="3">
        <v>44</v>
      </c>
      <c r="M3247" s="3">
        <v>11</v>
      </c>
      <c r="N3247" s="3">
        <v>2</v>
      </c>
      <c r="O3247" s="3">
        <v>821</v>
      </c>
      <c r="P3247" s="3">
        <v>1</v>
      </c>
      <c r="Q3247" s="3">
        <v>20948.145963469098</v>
      </c>
      <c r="R3247" s="3">
        <v>1</v>
      </c>
      <c r="S3247" s="3">
        <v>0</v>
      </c>
      <c r="T3247" s="3">
        <v>0</v>
      </c>
      <c r="U3247" s="3">
        <v>11226.4993657287</v>
      </c>
      <c r="V3247" s="3">
        <v>0</v>
      </c>
    </row>
    <row r="3248" spans="1:22" ht="21.75" customHeight="1" x14ac:dyDescent="0.3">
      <c r="A3248" s="3" t="s">
        <v>3274</v>
      </c>
      <c r="B3248" s="3">
        <v>24</v>
      </c>
      <c r="C3248" s="3" t="s">
        <v>23</v>
      </c>
      <c r="D3248" s="3" t="s">
        <v>33</v>
      </c>
      <c r="E3248" s="3">
        <v>39158.845615968603</v>
      </c>
      <c r="F3248" s="3">
        <v>8</v>
      </c>
      <c r="G3248" s="3">
        <v>1762.5732308436</v>
      </c>
      <c r="H3248" s="3">
        <v>5</v>
      </c>
      <c r="I3248" s="3">
        <v>1147.3241559363801</v>
      </c>
      <c r="J3248" s="3">
        <v>1</v>
      </c>
      <c r="K3248" s="3">
        <v>0</v>
      </c>
      <c r="L3248" s="3">
        <v>28</v>
      </c>
      <c r="M3248" s="3">
        <v>5</v>
      </c>
      <c r="N3248" s="3">
        <v>4</v>
      </c>
      <c r="O3248" s="3">
        <v>641</v>
      </c>
      <c r="P3248" s="3">
        <v>1</v>
      </c>
      <c r="Q3248" s="3">
        <v>10216.181647530701</v>
      </c>
      <c r="R3248" s="3">
        <v>0</v>
      </c>
      <c r="S3248" s="3">
        <v>0</v>
      </c>
      <c r="T3248" s="3">
        <v>0</v>
      </c>
      <c r="U3248" s="3">
        <v>6102.8262030528604</v>
      </c>
      <c r="V3248" s="3">
        <v>0</v>
      </c>
    </row>
    <row r="3249" spans="1:22" ht="21.75" customHeight="1" x14ac:dyDescent="0.3">
      <c r="A3249" s="3" t="s">
        <v>3275</v>
      </c>
      <c r="B3249" s="3">
        <v>30</v>
      </c>
      <c r="C3249" s="3" t="s">
        <v>31</v>
      </c>
      <c r="D3249" s="3" t="s">
        <v>24</v>
      </c>
      <c r="E3249" s="3">
        <v>40123.105855731199</v>
      </c>
      <c r="F3249" s="3">
        <v>233</v>
      </c>
      <c r="G3249" s="3">
        <v>10</v>
      </c>
      <c r="H3249" s="3">
        <v>7</v>
      </c>
      <c r="I3249" s="3">
        <v>905.71376308120603</v>
      </c>
      <c r="J3249" s="3">
        <v>13</v>
      </c>
      <c r="K3249" s="3">
        <v>627.07666231754797</v>
      </c>
      <c r="L3249" s="3">
        <v>31</v>
      </c>
      <c r="M3249" s="3">
        <v>19</v>
      </c>
      <c r="N3249" s="3">
        <v>2</v>
      </c>
      <c r="O3249" s="3">
        <v>531</v>
      </c>
      <c r="P3249" s="3">
        <v>2</v>
      </c>
      <c r="Q3249" s="3">
        <v>16082.2905008455</v>
      </c>
      <c r="R3249" s="3">
        <v>5</v>
      </c>
      <c r="S3249" s="3">
        <v>1</v>
      </c>
      <c r="T3249" s="3">
        <v>0</v>
      </c>
      <c r="U3249" s="3">
        <v>500</v>
      </c>
      <c r="V3249" s="3">
        <v>1</v>
      </c>
    </row>
    <row r="3250" spans="1:22" ht="21.75" customHeight="1" x14ac:dyDescent="0.3">
      <c r="A3250" s="3" t="s">
        <v>3276</v>
      </c>
      <c r="B3250" s="3">
        <v>31</v>
      </c>
      <c r="C3250" s="3" t="s">
        <v>28</v>
      </c>
      <c r="D3250" s="3" t="s">
        <v>33</v>
      </c>
      <c r="E3250" s="3">
        <v>79332.595113774805</v>
      </c>
      <c r="F3250" s="3">
        <v>200</v>
      </c>
      <c r="G3250" s="3">
        <v>1186.6298007064499</v>
      </c>
      <c r="H3250" s="3">
        <v>11</v>
      </c>
      <c r="I3250" s="3">
        <v>599.86097499644302</v>
      </c>
      <c r="J3250" s="3">
        <v>19</v>
      </c>
      <c r="K3250" s="3">
        <v>582.02048644220099</v>
      </c>
      <c r="L3250" s="3">
        <v>66</v>
      </c>
      <c r="M3250" s="3">
        <v>14</v>
      </c>
      <c r="N3250" s="3">
        <v>8</v>
      </c>
      <c r="O3250" s="3">
        <v>778</v>
      </c>
      <c r="P3250" s="3">
        <v>5</v>
      </c>
      <c r="Q3250" s="3">
        <v>25654.813062874899</v>
      </c>
      <c r="R3250" s="3">
        <v>7</v>
      </c>
      <c r="S3250" s="3">
        <v>0</v>
      </c>
      <c r="T3250" s="3">
        <v>0</v>
      </c>
      <c r="U3250" s="3">
        <v>11873.335583032</v>
      </c>
      <c r="V3250" s="3">
        <v>1</v>
      </c>
    </row>
    <row r="3251" spans="1:22" ht="21.75" customHeight="1" x14ac:dyDescent="0.3">
      <c r="A3251" s="3" t="s">
        <v>3277</v>
      </c>
      <c r="B3251" s="3">
        <v>29</v>
      </c>
      <c r="C3251" s="3" t="s">
        <v>28</v>
      </c>
      <c r="D3251" s="3" t="s">
        <v>33</v>
      </c>
      <c r="E3251" s="3">
        <v>44664.824272168698</v>
      </c>
      <c r="F3251" s="3">
        <v>189</v>
      </c>
      <c r="G3251" s="3">
        <v>1621.5188058279</v>
      </c>
      <c r="H3251" s="3">
        <v>0</v>
      </c>
      <c r="I3251" s="3">
        <v>1097.5815681429599</v>
      </c>
      <c r="J3251" s="3">
        <v>1</v>
      </c>
      <c r="K3251" s="3">
        <v>600.49645052706899</v>
      </c>
      <c r="L3251" s="3">
        <v>11</v>
      </c>
      <c r="M3251" s="3">
        <v>6</v>
      </c>
      <c r="N3251" s="3">
        <v>0</v>
      </c>
      <c r="O3251" s="3">
        <v>642</v>
      </c>
      <c r="P3251" s="3">
        <v>0</v>
      </c>
      <c r="Q3251" s="3">
        <v>26509.795440430102</v>
      </c>
      <c r="R3251" s="3">
        <v>2</v>
      </c>
      <c r="S3251" s="3">
        <v>0</v>
      </c>
      <c r="T3251" s="3">
        <v>0</v>
      </c>
      <c r="U3251" s="3">
        <v>8863.3184002346807</v>
      </c>
      <c r="V3251" s="3">
        <v>0</v>
      </c>
    </row>
    <row r="3252" spans="1:22" ht="21.75" customHeight="1" x14ac:dyDescent="0.3">
      <c r="A3252" s="3" t="s">
        <v>3278</v>
      </c>
      <c r="B3252" s="3">
        <v>27</v>
      </c>
      <c r="C3252" s="3" t="s">
        <v>28</v>
      </c>
      <c r="D3252" s="3" t="s">
        <v>24</v>
      </c>
      <c r="E3252" s="3">
        <v>60559.692266096099</v>
      </c>
      <c r="F3252" s="3">
        <v>8</v>
      </c>
      <c r="G3252" s="3">
        <v>1243.13733966788</v>
      </c>
      <c r="H3252" s="3">
        <v>8</v>
      </c>
      <c r="I3252" s="3">
        <v>802.77918305813296</v>
      </c>
      <c r="J3252" s="3">
        <v>3</v>
      </c>
      <c r="K3252" s="3">
        <v>529.70490431103997</v>
      </c>
      <c r="L3252" s="3">
        <v>57</v>
      </c>
      <c r="M3252" s="3">
        <v>5</v>
      </c>
      <c r="N3252" s="3">
        <v>7</v>
      </c>
      <c r="O3252" s="3">
        <v>468</v>
      </c>
      <c r="P3252" s="3">
        <v>2</v>
      </c>
      <c r="Q3252" s="3">
        <v>3946.8058873658902</v>
      </c>
      <c r="R3252" s="3">
        <v>5</v>
      </c>
      <c r="S3252" s="3">
        <v>0</v>
      </c>
      <c r="T3252" s="3">
        <v>0</v>
      </c>
      <c r="U3252" s="3">
        <v>5615.9539642899199</v>
      </c>
      <c r="V3252" s="3">
        <v>1</v>
      </c>
    </row>
    <row r="3253" spans="1:22" ht="21.75" customHeight="1" x14ac:dyDescent="0.3">
      <c r="A3253" s="3" t="s">
        <v>3279</v>
      </c>
      <c r="B3253" s="3">
        <v>43</v>
      </c>
      <c r="C3253" s="3" t="s">
        <v>31</v>
      </c>
      <c r="D3253" s="3" t="s">
        <v>24</v>
      </c>
      <c r="E3253" s="3">
        <v>50953.299618463003</v>
      </c>
      <c r="F3253" s="3">
        <v>33</v>
      </c>
      <c r="G3253" s="3">
        <v>615.82271549053098</v>
      </c>
      <c r="H3253" s="3">
        <v>8</v>
      </c>
      <c r="I3253" s="3">
        <v>807.52391699148302</v>
      </c>
      <c r="J3253" s="3">
        <v>34</v>
      </c>
      <c r="K3253" s="3">
        <v>9.7183995714841007</v>
      </c>
      <c r="L3253" s="3">
        <v>19</v>
      </c>
      <c r="M3253" s="3">
        <v>13</v>
      </c>
      <c r="N3253" s="3">
        <v>5</v>
      </c>
      <c r="O3253" s="3">
        <v>567</v>
      </c>
      <c r="P3253" s="3">
        <v>3</v>
      </c>
      <c r="Q3253" s="3">
        <v>18202.226519458301</v>
      </c>
      <c r="R3253" s="3">
        <v>7</v>
      </c>
      <c r="S3253" s="3">
        <v>0</v>
      </c>
      <c r="T3253" s="3">
        <v>0</v>
      </c>
      <c r="U3253" s="3">
        <v>13158.7244027652</v>
      </c>
      <c r="V3253" s="3">
        <v>1</v>
      </c>
    </row>
    <row r="3254" spans="1:22" ht="21.75" customHeight="1" x14ac:dyDescent="0.3">
      <c r="A3254" s="3" t="s">
        <v>3280</v>
      </c>
      <c r="B3254" s="3">
        <v>47</v>
      </c>
      <c r="C3254" s="3" t="s">
        <v>28</v>
      </c>
      <c r="D3254" s="3" t="s">
        <v>24</v>
      </c>
      <c r="E3254" s="3">
        <v>25606.302667872202</v>
      </c>
      <c r="F3254" s="3">
        <v>107</v>
      </c>
      <c r="G3254" s="3">
        <v>944.58864168905302</v>
      </c>
      <c r="H3254" s="3">
        <v>2</v>
      </c>
      <c r="I3254" s="3">
        <v>288.07778369382601</v>
      </c>
      <c r="J3254" s="3">
        <v>13</v>
      </c>
      <c r="K3254" s="3">
        <v>338.372137070012</v>
      </c>
      <c r="L3254" s="3">
        <v>49</v>
      </c>
      <c r="M3254" s="3">
        <v>17</v>
      </c>
      <c r="N3254" s="3">
        <v>6</v>
      </c>
      <c r="O3254" s="3">
        <v>563</v>
      </c>
      <c r="P3254" s="3">
        <v>3</v>
      </c>
      <c r="Q3254" s="3">
        <v>6335.0058192480601</v>
      </c>
      <c r="R3254" s="3">
        <v>5</v>
      </c>
      <c r="S3254" s="3">
        <v>0</v>
      </c>
      <c r="T3254" s="3">
        <v>0</v>
      </c>
      <c r="U3254" s="3">
        <v>10780.7739133375</v>
      </c>
      <c r="V3254" s="3">
        <v>1</v>
      </c>
    </row>
    <row r="3255" spans="1:22" ht="21.75" customHeight="1" x14ac:dyDescent="0.3">
      <c r="A3255" s="3" t="s">
        <v>3281</v>
      </c>
      <c r="B3255" s="3">
        <v>60</v>
      </c>
      <c r="C3255" s="3" t="s">
        <v>31</v>
      </c>
      <c r="D3255" s="3" t="s">
        <v>33</v>
      </c>
      <c r="E3255" s="3">
        <v>16792.153288914102</v>
      </c>
      <c r="F3255" s="3">
        <v>234</v>
      </c>
      <c r="G3255" s="3">
        <v>694.83528967812003</v>
      </c>
      <c r="H3255" s="3">
        <v>0</v>
      </c>
      <c r="I3255" s="3">
        <v>775.11985352514</v>
      </c>
      <c r="J3255" s="3">
        <v>20</v>
      </c>
      <c r="K3255" s="3">
        <v>474.88905745951502</v>
      </c>
      <c r="L3255" s="3">
        <v>7</v>
      </c>
      <c r="M3255" s="3">
        <v>6</v>
      </c>
      <c r="N3255" s="3">
        <v>1</v>
      </c>
      <c r="O3255" s="3">
        <v>600</v>
      </c>
      <c r="P3255" s="3">
        <v>3</v>
      </c>
      <c r="Q3255" s="3">
        <v>14251.397179667299</v>
      </c>
      <c r="R3255" s="3">
        <v>1</v>
      </c>
      <c r="S3255" s="3">
        <v>0</v>
      </c>
      <c r="T3255" s="3">
        <v>0</v>
      </c>
      <c r="U3255" s="3">
        <v>10240.1461998798</v>
      </c>
      <c r="V3255" s="3">
        <v>0</v>
      </c>
    </row>
    <row r="3256" spans="1:22" ht="21.75" customHeight="1" x14ac:dyDescent="0.3">
      <c r="A3256" s="3" t="s">
        <v>3282</v>
      </c>
      <c r="B3256" s="3">
        <v>55</v>
      </c>
      <c r="C3256" s="3" t="s">
        <v>31</v>
      </c>
      <c r="D3256" s="3" t="s">
        <v>26</v>
      </c>
      <c r="E3256" s="3">
        <v>58775.397056522197</v>
      </c>
      <c r="F3256" s="3">
        <v>96</v>
      </c>
      <c r="G3256" s="3">
        <v>1404.49543849101</v>
      </c>
      <c r="H3256" s="3">
        <v>7</v>
      </c>
      <c r="I3256" s="3">
        <v>912.54062376130003</v>
      </c>
      <c r="J3256" s="3">
        <v>47</v>
      </c>
      <c r="K3256" s="3">
        <v>317.52431596474401</v>
      </c>
      <c r="L3256" s="3">
        <v>30</v>
      </c>
      <c r="M3256" s="3">
        <v>5</v>
      </c>
      <c r="N3256" s="3">
        <v>6</v>
      </c>
      <c r="O3256" s="3">
        <v>899</v>
      </c>
      <c r="P3256" s="3">
        <v>3</v>
      </c>
      <c r="Q3256" s="3">
        <v>14932.928015194901</v>
      </c>
      <c r="R3256" s="3">
        <v>5</v>
      </c>
      <c r="S3256" s="3">
        <v>0</v>
      </c>
      <c r="T3256" s="3">
        <v>1</v>
      </c>
      <c r="U3256" s="3">
        <v>500</v>
      </c>
      <c r="V3256" s="3">
        <v>1</v>
      </c>
    </row>
    <row r="3257" spans="1:22" ht="21.75" customHeight="1" x14ac:dyDescent="0.3">
      <c r="A3257" s="3" t="s">
        <v>3283</v>
      </c>
      <c r="B3257" s="3">
        <v>56</v>
      </c>
      <c r="C3257" s="3" t="s">
        <v>31</v>
      </c>
      <c r="D3257" s="3" t="s">
        <v>26</v>
      </c>
      <c r="E3257" s="3">
        <v>80673.989375602498</v>
      </c>
      <c r="F3257" s="3">
        <v>58</v>
      </c>
      <c r="G3257" s="3">
        <v>2128.0792250807699</v>
      </c>
      <c r="H3257" s="3">
        <v>7</v>
      </c>
      <c r="I3257" s="3">
        <v>1266.7483877694201</v>
      </c>
      <c r="J3257" s="3">
        <v>14</v>
      </c>
      <c r="K3257" s="3">
        <v>642.24328600708395</v>
      </c>
      <c r="L3257" s="3">
        <v>23</v>
      </c>
      <c r="M3257" s="3">
        <v>5</v>
      </c>
      <c r="N3257" s="3">
        <v>0</v>
      </c>
      <c r="O3257" s="3">
        <v>641</v>
      </c>
      <c r="P3257" s="3">
        <v>5</v>
      </c>
      <c r="Q3257" s="3">
        <v>17167.333801598001</v>
      </c>
      <c r="R3257" s="3">
        <v>5</v>
      </c>
      <c r="S3257" s="3">
        <v>0</v>
      </c>
      <c r="T3257" s="3">
        <v>0</v>
      </c>
      <c r="U3257" s="3">
        <v>8924.7409281897599</v>
      </c>
      <c r="V3257" s="3">
        <v>1</v>
      </c>
    </row>
    <row r="3258" spans="1:22" ht="21.75" customHeight="1" x14ac:dyDescent="0.3">
      <c r="A3258" s="3" t="s">
        <v>3284</v>
      </c>
      <c r="B3258" s="3">
        <v>40</v>
      </c>
      <c r="C3258" s="3" t="s">
        <v>28</v>
      </c>
      <c r="D3258" s="3" t="s">
        <v>24</v>
      </c>
      <c r="E3258" s="3">
        <v>55669.775637569001</v>
      </c>
      <c r="F3258" s="3">
        <v>184</v>
      </c>
      <c r="G3258" s="3">
        <v>1222.59281019371</v>
      </c>
      <c r="H3258" s="3">
        <v>11</v>
      </c>
      <c r="I3258" s="3">
        <v>536.83722953383699</v>
      </c>
      <c r="J3258" s="3">
        <v>38</v>
      </c>
      <c r="K3258" s="3">
        <v>461.26458805282903</v>
      </c>
      <c r="L3258" s="3">
        <v>12</v>
      </c>
      <c r="M3258" s="3">
        <v>5</v>
      </c>
      <c r="N3258" s="3">
        <v>6</v>
      </c>
      <c r="O3258" s="3">
        <v>406</v>
      </c>
      <c r="P3258" s="3">
        <v>0</v>
      </c>
      <c r="Q3258" s="3">
        <v>4321.6491864330001</v>
      </c>
      <c r="R3258" s="3">
        <v>0</v>
      </c>
      <c r="S3258" s="3">
        <v>0</v>
      </c>
      <c r="T3258" s="3">
        <v>0</v>
      </c>
      <c r="U3258" s="3">
        <v>11119.3146754557</v>
      </c>
      <c r="V3258" s="3">
        <v>1</v>
      </c>
    </row>
    <row r="3259" spans="1:22" ht="21.75" customHeight="1" x14ac:dyDescent="0.3">
      <c r="A3259" s="3" t="s">
        <v>3285</v>
      </c>
      <c r="B3259" s="3">
        <v>27</v>
      </c>
      <c r="C3259" s="3" t="s">
        <v>31</v>
      </c>
      <c r="D3259" s="3" t="s">
        <v>26</v>
      </c>
      <c r="E3259" s="3">
        <v>61233.6232973144</v>
      </c>
      <c r="F3259" s="3">
        <v>215</v>
      </c>
      <c r="G3259" s="3">
        <v>2947.1406699344798</v>
      </c>
      <c r="H3259" s="3">
        <v>8</v>
      </c>
      <c r="I3259" s="3">
        <v>1597.33801818493</v>
      </c>
      <c r="J3259" s="3">
        <v>49</v>
      </c>
      <c r="K3259" s="3">
        <v>664.51179158503999</v>
      </c>
      <c r="L3259" s="3">
        <v>71</v>
      </c>
      <c r="M3259" s="3">
        <v>19</v>
      </c>
      <c r="N3259" s="3">
        <v>7</v>
      </c>
      <c r="O3259" s="3">
        <v>458</v>
      </c>
      <c r="P3259" s="3">
        <v>5</v>
      </c>
      <c r="Q3259" s="3">
        <v>4928.2860825059497</v>
      </c>
      <c r="R3259" s="3">
        <v>4</v>
      </c>
      <c r="S3259" s="3">
        <v>0</v>
      </c>
      <c r="T3259" s="3">
        <v>0</v>
      </c>
      <c r="U3259" s="3">
        <v>4986.3597255078603</v>
      </c>
      <c r="V3259" s="3">
        <v>1</v>
      </c>
    </row>
    <row r="3260" spans="1:22" ht="21.75" customHeight="1" x14ac:dyDescent="0.3">
      <c r="A3260" s="3" t="s">
        <v>3286</v>
      </c>
      <c r="B3260" s="3">
        <v>28</v>
      </c>
      <c r="C3260" s="3" t="s">
        <v>28</v>
      </c>
      <c r="D3260" s="3" t="s">
        <v>26</v>
      </c>
      <c r="E3260" s="3">
        <v>33715.286499461399</v>
      </c>
      <c r="F3260" s="3">
        <v>171</v>
      </c>
      <c r="G3260" s="3">
        <v>1682.92487702166</v>
      </c>
      <c r="H3260" s="3">
        <v>5</v>
      </c>
      <c r="I3260" s="3">
        <v>994.90391089014497</v>
      </c>
      <c r="J3260" s="3">
        <v>19</v>
      </c>
      <c r="K3260" s="3">
        <v>788.78802593446198</v>
      </c>
      <c r="L3260" s="3">
        <v>41</v>
      </c>
      <c r="M3260" s="3">
        <v>9</v>
      </c>
      <c r="N3260" s="3">
        <v>1</v>
      </c>
      <c r="O3260" s="3">
        <v>653</v>
      </c>
      <c r="P3260" s="3">
        <v>1</v>
      </c>
      <c r="Q3260" s="3">
        <v>7035.4978977319897</v>
      </c>
      <c r="R3260" s="3">
        <v>1</v>
      </c>
      <c r="S3260" s="3">
        <v>1</v>
      </c>
      <c r="T3260" s="3">
        <v>0</v>
      </c>
      <c r="U3260" s="3">
        <v>5603.8385178763201</v>
      </c>
      <c r="V3260" s="3">
        <v>1</v>
      </c>
    </row>
    <row r="3261" spans="1:22" ht="21.75" customHeight="1" x14ac:dyDescent="0.3">
      <c r="A3261" s="3" t="s">
        <v>3287</v>
      </c>
      <c r="B3261" s="3">
        <v>66</v>
      </c>
      <c r="C3261" s="3" t="s">
        <v>28</v>
      </c>
      <c r="D3261" s="3" t="s">
        <v>24</v>
      </c>
      <c r="E3261" s="3">
        <v>68268.098157134198</v>
      </c>
      <c r="F3261" s="3">
        <v>238</v>
      </c>
      <c r="G3261" s="3">
        <v>10</v>
      </c>
      <c r="H3261" s="3">
        <v>8</v>
      </c>
      <c r="I3261" s="3">
        <v>268.20584338816701</v>
      </c>
      <c r="J3261" s="3">
        <v>5</v>
      </c>
      <c r="K3261" s="3">
        <v>610.92276737926295</v>
      </c>
      <c r="L3261" s="3">
        <v>77</v>
      </c>
      <c r="M3261" s="3">
        <v>3</v>
      </c>
      <c r="N3261" s="3">
        <v>9</v>
      </c>
      <c r="O3261" s="3">
        <v>848</v>
      </c>
      <c r="P3261" s="3">
        <v>2</v>
      </c>
      <c r="Q3261" s="3">
        <v>15499.264380742799</v>
      </c>
      <c r="R3261" s="3">
        <v>7</v>
      </c>
      <c r="S3261" s="3">
        <v>0</v>
      </c>
      <c r="T3261" s="3">
        <v>0</v>
      </c>
      <c r="U3261" s="3">
        <v>500</v>
      </c>
      <c r="V3261" s="3">
        <v>1</v>
      </c>
    </row>
    <row r="3262" spans="1:22" ht="21.75" customHeight="1" x14ac:dyDescent="0.3">
      <c r="A3262" s="3" t="s">
        <v>3288</v>
      </c>
      <c r="B3262" s="3">
        <v>34</v>
      </c>
      <c r="C3262" s="3" t="s">
        <v>23</v>
      </c>
      <c r="D3262" s="3" t="s">
        <v>33</v>
      </c>
      <c r="E3262" s="3">
        <v>68045.080187876694</v>
      </c>
      <c r="F3262" s="3">
        <v>20</v>
      </c>
      <c r="G3262" s="3">
        <v>1766.53192475828</v>
      </c>
      <c r="H3262" s="3">
        <v>11</v>
      </c>
      <c r="I3262" s="3">
        <v>504.18066007005501</v>
      </c>
      <c r="J3262" s="3">
        <v>27</v>
      </c>
      <c r="K3262" s="3">
        <v>542.27830343875701</v>
      </c>
      <c r="L3262" s="3">
        <v>78</v>
      </c>
      <c r="M3262" s="3">
        <v>9</v>
      </c>
      <c r="N3262" s="3">
        <v>1</v>
      </c>
      <c r="O3262" s="3">
        <v>758</v>
      </c>
      <c r="P3262" s="3">
        <v>3</v>
      </c>
      <c r="Q3262" s="3">
        <v>13473.4789416032</v>
      </c>
      <c r="R3262" s="3">
        <v>5</v>
      </c>
      <c r="S3262" s="3">
        <v>0</v>
      </c>
      <c r="T3262" s="3">
        <v>0</v>
      </c>
      <c r="U3262" s="3">
        <v>500</v>
      </c>
      <c r="V3262" s="3">
        <v>1</v>
      </c>
    </row>
    <row r="3263" spans="1:22" ht="21.75" customHeight="1" x14ac:dyDescent="0.3">
      <c r="A3263" s="3" t="s">
        <v>3289</v>
      </c>
      <c r="B3263" s="3">
        <v>67</v>
      </c>
      <c r="C3263" s="3" t="s">
        <v>23</v>
      </c>
      <c r="D3263" s="3" t="s">
        <v>24</v>
      </c>
      <c r="E3263" s="3">
        <v>37468.427498524798</v>
      </c>
      <c r="F3263" s="3">
        <v>89</v>
      </c>
      <c r="G3263" s="3">
        <v>1459.6830611640301</v>
      </c>
      <c r="H3263" s="3">
        <v>9</v>
      </c>
      <c r="I3263" s="3">
        <v>1297.34970747589</v>
      </c>
      <c r="J3263" s="3">
        <v>47</v>
      </c>
      <c r="K3263" s="3">
        <v>171.42171945948601</v>
      </c>
      <c r="L3263" s="3">
        <v>78</v>
      </c>
      <c r="M3263" s="3">
        <v>0</v>
      </c>
      <c r="N3263" s="3">
        <v>2</v>
      </c>
      <c r="O3263" s="3">
        <v>371</v>
      </c>
      <c r="P3263" s="3">
        <v>1</v>
      </c>
      <c r="Q3263" s="3">
        <v>14468.9888670736</v>
      </c>
      <c r="R3263" s="3">
        <v>2</v>
      </c>
      <c r="S3263" s="3">
        <v>0</v>
      </c>
      <c r="T3263" s="3">
        <v>0</v>
      </c>
      <c r="U3263" s="3">
        <v>11713.1898522339</v>
      </c>
      <c r="V3263" s="3">
        <v>1</v>
      </c>
    </row>
    <row r="3264" spans="1:22" ht="21.75" customHeight="1" x14ac:dyDescent="0.3">
      <c r="A3264" s="3" t="s">
        <v>3290</v>
      </c>
      <c r="B3264" s="3">
        <v>65</v>
      </c>
      <c r="C3264" s="3" t="s">
        <v>31</v>
      </c>
      <c r="D3264" s="3" t="s">
        <v>26</v>
      </c>
      <c r="E3264" s="3">
        <v>59817.357928996302</v>
      </c>
      <c r="F3264" s="3">
        <v>232</v>
      </c>
      <c r="G3264" s="3">
        <v>2601.9151933590001</v>
      </c>
      <c r="H3264" s="3">
        <v>8</v>
      </c>
      <c r="I3264" s="3">
        <v>1235.1302000368401</v>
      </c>
      <c r="J3264" s="3">
        <v>42</v>
      </c>
      <c r="K3264" s="3">
        <v>514.76065442264701</v>
      </c>
      <c r="L3264" s="3">
        <v>25</v>
      </c>
      <c r="M3264" s="3">
        <v>13</v>
      </c>
      <c r="N3264" s="3">
        <v>9</v>
      </c>
      <c r="O3264" s="3">
        <v>471</v>
      </c>
      <c r="P3264" s="3">
        <v>2</v>
      </c>
      <c r="Q3264" s="3">
        <v>4941.1197477707301</v>
      </c>
      <c r="R3264" s="3">
        <v>0</v>
      </c>
      <c r="S3264" s="3">
        <v>1</v>
      </c>
      <c r="T3264" s="3">
        <v>0</v>
      </c>
      <c r="U3264" s="3">
        <v>6381.5806972336604</v>
      </c>
      <c r="V3264" s="3">
        <v>1</v>
      </c>
    </row>
    <row r="3265" spans="1:22" ht="21.75" customHeight="1" x14ac:dyDescent="0.3">
      <c r="A3265" s="3" t="s">
        <v>3291</v>
      </c>
      <c r="B3265" s="3">
        <v>59</v>
      </c>
      <c r="C3265" s="3" t="s">
        <v>31</v>
      </c>
      <c r="D3265" s="3" t="s">
        <v>33</v>
      </c>
      <c r="E3265" s="3">
        <v>18204.4786878866</v>
      </c>
      <c r="F3265" s="3">
        <v>25</v>
      </c>
      <c r="G3265" s="3">
        <v>1486.4219928684199</v>
      </c>
      <c r="H3265" s="3">
        <v>11</v>
      </c>
      <c r="I3265" s="3">
        <v>806.33271854617601</v>
      </c>
      <c r="J3265" s="3">
        <v>1</v>
      </c>
      <c r="K3265" s="3">
        <v>99.218807960379095</v>
      </c>
      <c r="L3265" s="3">
        <v>37</v>
      </c>
      <c r="M3265" s="3">
        <v>17</v>
      </c>
      <c r="N3265" s="3">
        <v>3</v>
      </c>
      <c r="O3265" s="3">
        <v>526</v>
      </c>
      <c r="P3265" s="3">
        <v>0</v>
      </c>
      <c r="Q3265" s="3">
        <v>13004.703675652299</v>
      </c>
      <c r="R3265" s="3">
        <v>4</v>
      </c>
      <c r="S3265" s="3">
        <v>0</v>
      </c>
      <c r="T3265" s="3">
        <v>0</v>
      </c>
      <c r="U3265" s="3">
        <v>4129.3308675091102</v>
      </c>
      <c r="V3265" s="3">
        <v>1</v>
      </c>
    </row>
    <row r="3266" spans="1:22" ht="21.75" customHeight="1" x14ac:dyDescent="0.3">
      <c r="A3266" s="3" t="s">
        <v>3292</v>
      </c>
      <c r="B3266" s="3">
        <v>37</v>
      </c>
      <c r="C3266" s="3" t="s">
        <v>28</v>
      </c>
      <c r="D3266" s="3" t="s">
        <v>26</v>
      </c>
      <c r="E3266" s="3">
        <v>63030.415401661798</v>
      </c>
      <c r="F3266" s="3">
        <v>222</v>
      </c>
      <c r="G3266" s="3">
        <v>1297.4742597199199</v>
      </c>
      <c r="H3266" s="3">
        <v>3</v>
      </c>
      <c r="I3266" s="3">
        <v>852.47119607024797</v>
      </c>
      <c r="J3266" s="3">
        <v>27</v>
      </c>
      <c r="K3266" s="3">
        <v>198.37229039959399</v>
      </c>
      <c r="L3266" s="3">
        <v>37</v>
      </c>
      <c r="M3266" s="3">
        <v>8</v>
      </c>
      <c r="N3266" s="3">
        <v>7</v>
      </c>
      <c r="O3266" s="3">
        <v>476</v>
      </c>
      <c r="P3266" s="3">
        <v>4</v>
      </c>
      <c r="Q3266" s="3">
        <v>8046.6574170780495</v>
      </c>
      <c r="R3266" s="3">
        <v>6</v>
      </c>
      <c r="S3266" s="3">
        <v>0</v>
      </c>
      <c r="T3266" s="3">
        <v>0</v>
      </c>
      <c r="U3266" s="3">
        <v>5667.8679275554496</v>
      </c>
      <c r="V3266" s="3">
        <v>1</v>
      </c>
    </row>
    <row r="3267" spans="1:22" ht="21.75" customHeight="1" x14ac:dyDescent="0.3">
      <c r="A3267" s="3" t="s">
        <v>3293</v>
      </c>
      <c r="B3267" s="3">
        <v>61</v>
      </c>
      <c r="C3267" s="3" t="s">
        <v>31</v>
      </c>
      <c r="D3267" s="3" t="s">
        <v>33</v>
      </c>
      <c r="E3267" s="3">
        <v>39696.483455959198</v>
      </c>
      <c r="F3267" s="3">
        <v>166</v>
      </c>
      <c r="G3267" s="3">
        <v>3158.3531978607398</v>
      </c>
      <c r="H3267" s="3">
        <v>10</v>
      </c>
      <c r="I3267" s="3">
        <v>392.38640419591002</v>
      </c>
      <c r="J3267" s="3">
        <v>33</v>
      </c>
      <c r="K3267" s="3">
        <v>572.41789109600597</v>
      </c>
      <c r="L3267" s="3">
        <v>54</v>
      </c>
      <c r="M3267" s="3">
        <v>9</v>
      </c>
      <c r="N3267" s="3">
        <v>2</v>
      </c>
      <c r="O3267" s="3">
        <v>898</v>
      </c>
      <c r="P3267" s="3">
        <v>0</v>
      </c>
      <c r="Q3267" s="3">
        <v>8307.0691780184497</v>
      </c>
      <c r="R3267" s="3">
        <v>6</v>
      </c>
      <c r="S3267" s="3">
        <v>0</v>
      </c>
      <c r="T3267" s="3">
        <v>0</v>
      </c>
      <c r="U3267" s="3">
        <v>12568.385482372099</v>
      </c>
      <c r="V3267" s="3">
        <v>1</v>
      </c>
    </row>
    <row r="3268" spans="1:22" ht="21.75" customHeight="1" x14ac:dyDescent="0.3">
      <c r="A3268" s="3" t="s">
        <v>3294</v>
      </c>
      <c r="B3268" s="3">
        <v>39</v>
      </c>
      <c r="C3268" s="3" t="s">
        <v>31</v>
      </c>
      <c r="D3268" s="3" t="s">
        <v>26</v>
      </c>
      <c r="E3268" s="3">
        <v>27911.675535619601</v>
      </c>
      <c r="F3268" s="3">
        <v>27</v>
      </c>
      <c r="G3268" s="3">
        <v>10</v>
      </c>
      <c r="H3268" s="3">
        <v>4</v>
      </c>
      <c r="I3268" s="3">
        <v>1262.5049590823701</v>
      </c>
      <c r="J3268" s="3">
        <v>13</v>
      </c>
      <c r="K3268" s="3">
        <v>183.58925498265</v>
      </c>
      <c r="L3268" s="3">
        <v>9</v>
      </c>
      <c r="M3268" s="3">
        <v>18</v>
      </c>
      <c r="N3268" s="3">
        <v>5</v>
      </c>
      <c r="O3268" s="3">
        <v>401</v>
      </c>
      <c r="P3268" s="3">
        <v>4</v>
      </c>
      <c r="Q3268" s="3">
        <v>11232.113270383999</v>
      </c>
      <c r="R3268" s="3">
        <v>0</v>
      </c>
      <c r="S3268" s="3">
        <v>0</v>
      </c>
      <c r="T3268" s="3">
        <v>0</v>
      </c>
      <c r="U3268" s="3">
        <v>15609.646832386101</v>
      </c>
      <c r="V3268" s="3">
        <v>1</v>
      </c>
    </row>
    <row r="3269" spans="1:22" ht="21.75" customHeight="1" x14ac:dyDescent="0.3">
      <c r="A3269" s="3" t="s">
        <v>3295</v>
      </c>
      <c r="B3269" s="3">
        <v>25</v>
      </c>
      <c r="C3269" s="3" t="s">
        <v>28</v>
      </c>
      <c r="D3269" s="3" t="s">
        <v>24</v>
      </c>
      <c r="E3269" s="3">
        <v>57247.5192258561</v>
      </c>
      <c r="F3269" s="3">
        <v>9</v>
      </c>
      <c r="G3269" s="3">
        <v>1224.5848928016501</v>
      </c>
      <c r="H3269" s="3">
        <v>5</v>
      </c>
      <c r="I3269" s="3">
        <v>454.28151962893702</v>
      </c>
      <c r="J3269" s="3">
        <v>8</v>
      </c>
      <c r="K3269" s="3">
        <v>1067.1043589492001</v>
      </c>
      <c r="L3269" s="3">
        <v>10</v>
      </c>
      <c r="M3269" s="3">
        <v>3</v>
      </c>
      <c r="N3269" s="3">
        <v>9</v>
      </c>
      <c r="O3269" s="3">
        <v>623</v>
      </c>
      <c r="P3269" s="3">
        <v>3</v>
      </c>
      <c r="Q3269" s="3">
        <v>2904.8340437060101</v>
      </c>
      <c r="R3269" s="3">
        <v>2</v>
      </c>
      <c r="S3269" s="3">
        <v>0</v>
      </c>
      <c r="T3269" s="3">
        <v>0</v>
      </c>
      <c r="U3269" s="3">
        <v>11883.297435689299</v>
      </c>
      <c r="V3269" s="3">
        <v>0</v>
      </c>
    </row>
    <row r="3270" spans="1:22" ht="21.75" customHeight="1" x14ac:dyDescent="0.3">
      <c r="A3270" s="3" t="s">
        <v>3296</v>
      </c>
      <c r="B3270" s="3">
        <v>31</v>
      </c>
      <c r="C3270" s="3" t="s">
        <v>31</v>
      </c>
      <c r="D3270" s="3" t="s">
        <v>26</v>
      </c>
      <c r="E3270" s="3">
        <v>18108.860627918399</v>
      </c>
      <c r="F3270" s="3">
        <v>212</v>
      </c>
      <c r="G3270" s="3">
        <v>1712.56423282474</v>
      </c>
      <c r="H3270" s="3">
        <v>5</v>
      </c>
      <c r="I3270" s="3">
        <v>1095.6593888932</v>
      </c>
      <c r="J3270" s="3">
        <v>22</v>
      </c>
      <c r="K3270" s="3">
        <v>728.42565592951405</v>
      </c>
      <c r="L3270" s="3">
        <v>2</v>
      </c>
      <c r="M3270" s="3">
        <v>12</v>
      </c>
      <c r="N3270" s="3">
        <v>7</v>
      </c>
      <c r="O3270" s="3">
        <v>655</v>
      </c>
      <c r="P3270" s="3">
        <v>1</v>
      </c>
      <c r="Q3270" s="3">
        <v>15183.099272191601</v>
      </c>
      <c r="R3270" s="3">
        <v>4</v>
      </c>
      <c r="S3270" s="3">
        <v>0</v>
      </c>
      <c r="T3270" s="3">
        <v>0</v>
      </c>
      <c r="U3270" s="3">
        <v>7593.7993630583496</v>
      </c>
      <c r="V3270" s="3">
        <v>1</v>
      </c>
    </row>
    <row r="3271" spans="1:22" ht="21.75" customHeight="1" x14ac:dyDescent="0.3">
      <c r="A3271" s="3" t="s">
        <v>3297</v>
      </c>
      <c r="B3271" s="3">
        <v>21</v>
      </c>
      <c r="C3271" s="3" t="s">
        <v>31</v>
      </c>
      <c r="D3271" s="3" t="s">
        <v>26</v>
      </c>
      <c r="E3271" s="3">
        <v>56163.444453829798</v>
      </c>
      <c r="F3271" s="3">
        <v>150</v>
      </c>
      <c r="G3271" s="3">
        <v>1180.4917391787601</v>
      </c>
      <c r="H3271" s="3">
        <v>9</v>
      </c>
      <c r="I3271" s="3">
        <v>1273.2148290328</v>
      </c>
      <c r="J3271" s="3">
        <v>43</v>
      </c>
      <c r="K3271" s="3">
        <v>512.40911591240501</v>
      </c>
      <c r="L3271" s="3">
        <v>22</v>
      </c>
      <c r="M3271" s="3">
        <v>9</v>
      </c>
      <c r="N3271" s="3">
        <v>9</v>
      </c>
      <c r="O3271" s="3">
        <v>426</v>
      </c>
      <c r="P3271" s="3">
        <v>5</v>
      </c>
      <c r="Q3271" s="3">
        <v>3400.64884389386</v>
      </c>
      <c r="R3271" s="3">
        <v>3</v>
      </c>
      <c r="S3271" s="3">
        <v>0</v>
      </c>
      <c r="T3271" s="3">
        <v>0</v>
      </c>
      <c r="U3271" s="3">
        <v>15859.5229861149</v>
      </c>
      <c r="V3271" s="3">
        <v>1</v>
      </c>
    </row>
    <row r="3272" spans="1:22" ht="21.75" customHeight="1" x14ac:dyDescent="0.3">
      <c r="A3272" s="3" t="s">
        <v>3298</v>
      </c>
      <c r="B3272" s="3">
        <v>26</v>
      </c>
      <c r="C3272" s="3" t="s">
        <v>28</v>
      </c>
      <c r="D3272" s="3" t="s">
        <v>33</v>
      </c>
      <c r="E3272" s="3">
        <v>29618.975668191899</v>
      </c>
      <c r="F3272" s="3">
        <v>135</v>
      </c>
      <c r="G3272" s="3">
        <v>10</v>
      </c>
      <c r="H3272" s="3">
        <v>1</v>
      </c>
      <c r="I3272" s="3">
        <v>816.85444397682795</v>
      </c>
      <c r="J3272" s="3">
        <v>34</v>
      </c>
      <c r="K3272" s="3">
        <v>0</v>
      </c>
      <c r="L3272" s="3">
        <v>61</v>
      </c>
      <c r="M3272" s="3">
        <v>12</v>
      </c>
      <c r="N3272" s="3">
        <v>1</v>
      </c>
      <c r="O3272" s="3">
        <v>693</v>
      </c>
      <c r="P3272" s="3">
        <v>1</v>
      </c>
      <c r="Q3272" s="3">
        <v>9532.6970397178902</v>
      </c>
      <c r="R3272" s="3">
        <v>3</v>
      </c>
      <c r="S3272" s="3">
        <v>0</v>
      </c>
      <c r="T3272" s="3">
        <v>0</v>
      </c>
      <c r="U3272" s="3">
        <v>4281.0711410698996</v>
      </c>
      <c r="V3272" s="3">
        <v>0</v>
      </c>
    </row>
    <row r="3273" spans="1:22" ht="21.75" customHeight="1" x14ac:dyDescent="0.3">
      <c r="A3273" s="3" t="s">
        <v>3299</v>
      </c>
      <c r="B3273" s="3">
        <v>35</v>
      </c>
      <c r="C3273" s="3" t="s">
        <v>28</v>
      </c>
      <c r="D3273" s="3" t="s">
        <v>26</v>
      </c>
      <c r="E3273" s="3">
        <v>25767.029781826499</v>
      </c>
      <c r="F3273" s="3">
        <v>20</v>
      </c>
      <c r="G3273" s="3">
        <v>1823.2696358621299</v>
      </c>
      <c r="H3273" s="3">
        <v>3</v>
      </c>
      <c r="I3273" s="3">
        <v>1138.66397814277</v>
      </c>
      <c r="J3273" s="3">
        <v>21</v>
      </c>
      <c r="K3273" s="3">
        <v>25.536357341728898</v>
      </c>
      <c r="L3273" s="3">
        <v>69</v>
      </c>
      <c r="M3273" s="3">
        <v>11</v>
      </c>
      <c r="N3273" s="3">
        <v>3</v>
      </c>
      <c r="O3273" s="3">
        <v>881</v>
      </c>
      <c r="P3273" s="3">
        <v>2</v>
      </c>
      <c r="Q3273" s="3">
        <v>16450.747720835701</v>
      </c>
      <c r="R3273" s="3">
        <v>1</v>
      </c>
      <c r="S3273" s="3">
        <v>0</v>
      </c>
      <c r="T3273" s="3">
        <v>0</v>
      </c>
      <c r="U3273" s="3">
        <v>2464.9058235009702</v>
      </c>
      <c r="V3273" s="3">
        <v>0</v>
      </c>
    </row>
    <row r="3274" spans="1:22" ht="21.75" customHeight="1" x14ac:dyDescent="0.3">
      <c r="A3274" s="3" t="s">
        <v>3300</v>
      </c>
      <c r="B3274" s="3">
        <v>22</v>
      </c>
      <c r="C3274" s="3" t="s">
        <v>23</v>
      </c>
      <c r="D3274" s="3" t="s">
        <v>24</v>
      </c>
      <c r="E3274" s="3">
        <v>51077.353304834302</v>
      </c>
      <c r="F3274" s="3">
        <v>108</v>
      </c>
      <c r="G3274" s="3">
        <v>1133.6073546279299</v>
      </c>
      <c r="H3274" s="3">
        <v>11</v>
      </c>
      <c r="I3274" s="3">
        <v>1446.67389780899</v>
      </c>
      <c r="J3274" s="3">
        <v>4</v>
      </c>
      <c r="K3274" s="3">
        <v>1069.7349676193701</v>
      </c>
      <c r="L3274" s="3">
        <v>40</v>
      </c>
      <c r="M3274" s="3">
        <v>2</v>
      </c>
      <c r="N3274" s="3">
        <v>0</v>
      </c>
      <c r="O3274" s="3">
        <v>559</v>
      </c>
      <c r="P3274" s="3">
        <v>4</v>
      </c>
      <c r="Q3274" s="3">
        <v>2931.0147654715802</v>
      </c>
      <c r="R3274" s="3">
        <v>4</v>
      </c>
      <c r="S3274" s="3">
        <v>0</v>
      </c>
      <c r="T3274" s="3">
        <v>0</v>
      </c>
      <c r="U3274" s="3">
        <v>11269.660753558601</v>
      </c>
      <c r="V3274" s="3">
        <v>1</v>
      </c>
    </row>
    <row r="3275" spans="1:22" ht="21.75" customHeight="1" x14ac:dyDescent="0.3">
      <c r="A3275" s="3" t="s">
        <v>3301</v>
      </c>
      <c r="B3275" s="3">
        <v>64</v>
      </c>
      <c r="C3275" s="3" t="s">
        <v>28</v>
      </c>
      <c r="D3275" s="3" t="s">
        <v>24</v>
      </c>
      <c r="E3275" s="3">
        <v>46894.077364732402</v>
      </c>
      <c r="F3275" s="3">
        <v>234</v>
      </c>
      <c r="G3275" s="3">
        <v>1391.00768457034</v>
      </c>
      <c r="H3275" s="3">
        <v>8</v>
      </c>
      <c r="I3275" s="3">
        <v>893.78907972375805</v>
      </c>
      <c r="J3275" s="3">
        <v>40</v>
      </c>
      <c r="K3275" s="3">
        <v>363.00386622429698</v>
      </c>
      <c r="L3275" s="3">
        <v>40</v>
      </c>
      <c r="M3275" s="3">
        <v>18</v>
      </c>
      <c r="N3275" s="3">
        <v>7</v>
      </c>
      <c r="O3275" s="3">
        <v>576</v>
      </c>
      <c r="P3275" s="3">
        <v>4</v>
      </c>
      <c r="Q3275" s="3">
        <v>3583.1490634100801</v>
      </c>
      <c r="R3275" s="3">
        <v>6</v>
      </c>
      <c r="S3275" s="3">
        <v>0</v>
      </c>
      <c r="T3275" s="3">
        <v>0</v>
      </c>
      <c r="U3275" s="3">
        <v>11396.892935001601</v>
      </c>
      <c r="V3275" s="3">
        <v>1</v>
      </c>
    </row>
    <row r="3276" spans="1:22" ht="21.75" customHeight="1" x14ac:dyDescent="0.3">
      <c r="A3276" s="3" t="s">
        <v>3302</v>
      </c>
      <c r="B3276" s="3">
        <v>22</v>
      </c>
      <c r="C3276" s="3" t="s">
        <v>23</v>
      </c>
      <c r="D3276" s="3" t="s">
        <v>24</v>
      </c>
      <c r="E3276" s="3">
        <v>76222.210119629104</v>
      </c>
      <c r="F3276" s="3">
        <v>35</v>
      </c>
      <c r="G3276" s="3">
        <v>2507.0856890325399</v>
      </c>
      <c r="H3276" s="3">
        <v>6</v>
      </c>
      <c r="I3276" s="3">
        <v>738.64436424881899</v>
      </c>
      <c r="J3276" s="3">
        <v>28</v>
      </c>
      <c r="K3276" s="3">
        <v>795.91553985055305</v>
      </c>
      <c r="L3276" s="3">
        <v>3</v>
      </c>
      <c r="M3276" s="3">
        <v>8</v>
      </c>
      <c r="N3276" s="3">
        <v>0</v>
      </c>
      <c r="O3276" s="3">
        <v>895</v>
      </c>
      <c r="P3276" s="3">
        <v>2</v>
      </c>
      <c r="Q3276" s="3">
        <v>18213.484027832001</v>
      </c>
      <c r="R3276" s="3">
        <v>4</v>
      </c>
      <c r="S3276" s="3">
        <v>0</v>
      </c>
      <c r="T3276" s="3">
        <v>0</v>
      </c>
      <c r="U3276" s="3">
        <v>9253.1342917069796</v>
      </c>
      <c r="V3276" s="3">
        <v>1</v>
      </c>
    </row>
    <row r="3277" spans="1:22" ht="21.75" customHeight="1" x14ac:dyDescent="0.3">
      <c r="A3277" s="3" t="s">
        <v>3303</v>
      </c>
      <c r="B3277" s="3">
        <v>46</v>
      </c>
      <c r="C3277" s="3" t="s">
        <v>31</v>
      </c>
      <c r="D3277" s="3" t="s">
        <v>33</v>
      </c>
      <c r="E3277" s="3">
        <v>26873.5774977929</v>
      </c>
      <c r="F3277" s="3">
        <v>81</v>
      </c>
      <c r="G3277" s="3">
        <v>1743.5700194899</v>
      </c>
      <c r="H3277" s="3">
        <v>8</v>
      </c>
      <c r="I3277" s="3">
        <v>776.60149985696899</v>
      </c>
      <c r="J3277" s="3">
        <v>34</v>
      </c>
      <c r="K3277" s="3">
        <v>369.91082888766402</v>
      </c>
      <c r="L3277" s="3">
        <v>2</v>
      </c>
      <c r="M3277" s="3">
        <v>12</v>
      </c>
      <c r="N3277" s="3">
        <v>8</v>
      </c>
      <c r="O3277" s="3">
        <v>764</v>
      </c>
      <c r="P3277" s="3">
        <v>1</v>
      </c>
      <c r="Q3277" s="3">
        <v>5550.6933758489604</v>
      </c>
      <c r="R3277" s="3">
        <v>1</v>
      </c>
      <c r="S3277" s="3">
        <v>0</v>
      </c>
      <c r="T3277" s="3">
        <v>0</v>
      </c>
      <c r="U3277" s="3">
        <v>9605.9932433677404</v>
      </c>
      <c r="V3277" s="3">
        <v>0</v>
      </c>
    </row>
    <row r="3278" spans="1:22" ht="21.75" customHeight="1" x14ac:dyDescent="0.3">
      <c r="A3278" s="3" t="s">
        <v>3304</v>
      </c>
      <c r="B3278" s="3">
        <v>69</v>
      </c>
      <c r="C3278" s="3" t="s">
        <v>28</v>
      </c>
      <c r="D3278" s="3" t="s">
        <v>33</v>
      </c>
      <c r="E3278" s="3">
        <v>74750.980840964796</v>
      </c>
      <c r="F3278" s="3">
        <v>37</v>
      </c>
      <c r="G3278" s="3">
        <v>1003.9725864222401</v>
      </c>
      <c r="H3278" s="3">
        <v>5</v>
      </c>
      <c r="I3278" s="3">
        <v>539.95423406476903</v>
      </c>
      <c r="J3278" s="3">
        <v>49</v>
      </c>
      <c r="K3278" s="3">
        <v>250.23057358961299</v>
      </c>
      <c r="L3278" s="3">
        <v>50</v>
      </c>
      <c r="M3278" s="3">
        <v>7</v>
      </c>
      <c r="N3278" s="3">
        <v>5</v>
      </c>
      <c r="O3278" s="3">
        <v>671</v>
      </c>
      <c r="P3278" s="3">
        <v>5</v>
      </c>
      <c r="Q3278" s="3">
        <v>17806.856711815999</v>
      </c>
      <c r="R3278" s="3">
        <v>5</v>
      </c>
      <c r="S3278" s="3">
        <v>1</v>
      </c>
      <c r="T3278" s="3">
        <v>0</v>
      </c>
      <c r="U3278" s="3">
        <v>2456.53582275904</v>
      </c>
      <c r="V3278" s="3">
        <v>1</v>
      </c>
    </row>
    <row r="3279" spans="1:22" ht="21.75" customHeight="1" x14ac:dyDescent="0.3">
      <c r="A3279" s="3" t="s">
        <v>3305</v>
      </c>
      <c r="B3279" s="3">
        <v>62</v>
      </c>
      <c r="C3279" s="3" t="s">
        <v>28</v>
      </c>
      <c r="D3279" s="3" t="s">
        <v>26</v>
      </c>
      <c r="E3279" s="3">
        <v>29522.397123153001</v>
      </c>
      <c r="F3279" s="3">
        <v>112</v>
      </c>
      <c r="G3279" s="3">
        <v>1814.87191358478</v>
      </c>
      <c r="H3279" s="3">
        <v>10</v>
      </c>
      <c r="I3279" s="3">
        <v>532.04567254209405</v>
      </c>
      <c r="J3279" s="3">
        <v>33</v>
      </c>
      <c r="K3279" s="3">
        <v>233.41417981026899</v>
      </c>
      <c r="L3279" s="3">
        <v>54</v>
      </c>
      <c r="M3279" s="3">
        <v>3</v>
      </c>
      <c r="N3279" s="3">
        <v>2</v>
      </c>
      <c r="O3279" s="3">
        <v>433</v>
      </c>
      <c r="P3279" s="3">
        <v>1</v>
      </c>
      <c r="Q3279" s="3">
        <v>14635.7693991059</v>
      </c>
      <c r="R3279" s="3">
        <v>0</v>
      </c>
      <c r="S3279" s="3">
        <v>0</v>
      </c>
      <c r="T3279" s="3">
        <v>0</v>
      </c>
      <c r="U3279" s="3">
        <v>8408.5353018395908</v>
      </c>
      <c r="V3279" s="3">
        <v>1</v>
      </c>
    </row>
    <row r="3280" spans="1:22" ht="21.75" customHeight="1" x14ac:dyDescent="0.3">
      <c r="A3280" s="3" t="s">
        <v>3306</v>
      </c>
      <c r="B3280" s="3">
        <v>59</v>
      </c>
      <c r="C3280" s="3" t="s">
        <v>28</v>
      </c>
      <c r="D3280" s="3" t="s">
        <v>26</v>
      </c>
      <c r="E3280" s="3">
        <v>66549.963495650707</v>
      </c>
      <c r="F3280" s="3">
        <v>67</v>
      </c>
      <c r="G3280" s="3">
        <v>1160.43016297962</v>
      </c>
      <c r="H3280" s="3">
        <v>6</v>
      </c>
      <c r="I3280" s="3">
        <v>954.84236733899604</v>
      </c>
      <c r="J3280" s="3">
        <v>3</v>
      </c>
      <c r="K3280" s="3">
        <v>116.265757307036</v>
      </c>
      <c r="L3280" s="3">
        <v>62</v>
      </c>
      <c r="M3280" s="3">
        <v>8</v>
      </c>
      <c r="N3280" s="3">
        <v>7</v>
      </c>
      <c r="O3280" s="3">
        <v>554</v>
      </c>
      <c r="P3280" s="3">
        <v>2</v>
      </c>
      <c r="Q3280" s="3">
        <v>3960.6591361225501</v>
      </c>
      <c r="R3280" s="3">
        <v>1</v>
      </c>
      <c r="S3280" s="3">
        <v>0</v>
      </c>
      <c r="T3280" s="3">
        <v>0</v>
      </c>
      <c r="U3280" s="3">
        <v>1829.98045557194</v>
      </c>
      <c r="V3280" s="3">
        <v>1</v>
      </c>
    </row>
    <row r="3281" spans="1:22" ht="21.75" customHeight="1" x14ac:dyDescent="0.3">
      <c r="A3281" s="3" t="s">
        <v>3307</v>
      </c>
      <c r="B3281" s="3">
        <v>57</v>
      </c>
      <c r="C3281" s="3" t="s">
        <v>31</v>
      </c>
      <c r="D3281" s="3" t="s">
        <v>26</v>
      </c>
      <c r="E3281" s="3">
        <v>69909.665411360693</v>
      </c>
      <c r="F3281" s="3">
        <v>65</v>
      </c>
      <c r="G3281" s="3">
        <v>1257.14953930663</v>
      </c>
      <c r="H3281" s="3">
        <v>8</v>
      </c>
      <c r="I3281" s="3">
        <v>742.61756224775002</v>
      </c>
      <c r="J3281" s="3">
        <v>44</v>
      </c>
      <c r="K3281" s="3">
        <v>641.83671412055003</v>
      </c>
      <c r="L3281" s="3">
        <v>48</v>
      </c>
      <c r="M3281" s="3">
        <v>6</v>
      </c>
      <c r="N3281" s="3">
        <v>1</v>
      </c>
      <c r="O3281" s="3">
        <v>822</v>
      </c>
      <c r="P3281" s="3">
        <v>5</v>
      </c>
      <c r="Q3281" s="3">
        <v>13027.2480380734</v>
      </c>
      <c r="R3281" s="3">
        <v>5</v>
      </c>
      <c r="S3281" s="3">
        <v>0</v>
      </c>
      <c r="T3281" s="3">
        <v>1</v>
      </c>
      <c r="U3281" s="3">
        <v>8907.0610219862992</v>
      </c>
      <c r="V3281" s="3">
        <v>1</v>
      </c>
    </row>
    <row r="3282" spans="1:22" ht="21.75" customHeight="1" x14ac:dyDescent="0.3">
      <c r="A3282" s="3" t="s">
        <v>3308</v>
      </c>
      <c r="B3282" s="3">
        <v>52</v>
      </c>
      <c r="C3282" s="3" t="s">
        <v>23</v>
      </c>
      <c r="D3282" s="3" t="s">
        <v>33</v>
      </c>
      <c r="E3282" s="3">
        <v>55786.2581460367</v>
      </c>
      <c r="F3282" s="3">
        <v>215</v>
      </c>
      <c r="G3282" s="3">
        <v>2105.8613456845601</v>
      </c>
      <c r="H3282" s="3">
        <v>11</v>
      </c>
      <c r="I3282" s="3">
        <v>914.64921189794302</v>
      </c>
      <c r="J3282" s="3">
        <v>48</v>
      </c>
      <c r="K3282" s="3">
        <v>595.13029946997995</v>
      </c>
      <c r="L3282" s="3">
        <v>71</v>
      </c>
      <c r="M3282" s="3">
        <v>10</v>
      </c>
      <c r="N3282" s="3">
        <v>2</v>
      </c>
      <c r="O3282" s="3">
        <v>372</v>
      </c>
      <c r="P3282" s="3">
        <v>5</v>
      </c>
      <c r="Q3282" s="3">
        <v>14717.8432639781</v>
      </c>
      <c r="R3282" s="3">
        <v>4</v>
      </c>
      <c r="S3282" s="3">
        <v>0</v>
      </c>
      <c r="T3282" s="3">
        <v>0</v>
      </c>
      <c r="U3282" s="3">
        <v>13590.106870146101</v>
      </c>
      <c r="V3282" s="3">
        <v>1</v>
      </c>
    </row>
    <row r="3283" spans="1:22" ht="21.75" customHeight="1" x14ac:dyDescent="0.3">
      <c r="A3283" s="3" t="s">
        <v>3309</v>
      </c>
      <c r="B3283" s="3">
        <v>47</v>
      </c>
      <c r="C3283" s="3" t="s">
        <v>31</v>
      </c>
      <c r="D3283" s="3" t="s">
        <v>33</v>
      </c>
      <c r="E3283" s="3">
        <v>35762.830150308597</v>
      </c>
      <c r="F3283" s="3">
        <v>74</v>
      </c>
      <c r="G3283" s="3">
        <v>986.61838724589802</v>
      </c>
      <c r="H3283" s="3">
        <v>3</v>
      </c>
      <c r="I3283" s="3">
        <v>278.52234755159998</v>
      </c>
      <c r="J3283" s="3">
        <v>8</v>
      </c>
      <c r="K3283" s="3">
        <v>364.86987471302803</v>
      </c>
      <c r="L3283" s="3">
        <v>69</v>
      </c>
      <c r="M3283" s="3">
        <v>14</v>
      </c>
      <c r="N3283" s="3">
        <v>6</v>
      </c>
      <c r="O3283" s="3">
        <v>586</v>
      </c>
      <c r="P3283" s="3">
        <v>4</v>
      </c>
      <c r="Q3283" s="3">
        <v>3633.3715033067601</v>
      </c>
      <c r="R3283" s="3">
        <v>5</v>
      </c>
      <c r="S3283" s="3">
        <v>0</v>
      </c>
      <c r="T3283" s="3">
        <v>0</v>
      </c>
      <c r="U3283" s="3">
        <v>9716.7599918614396</v>
      </c>
      <c r="V3283" s="3">
        <v>1</v>
      </c>
    </row>
    <row r="3284" spans="1:22" ht="21.75" customHeight="1" x14ac:dyDescent="0.3">
      <c r="A3284" s="3" t="s">
        <v>3310</v>
      </c>
      <c r="B3284" s="3">
        <v>20</v>
      </c>
      <c r="C3284" s="3" t="s">
        <v>31</v>
      </c>
      <c r="D3284" s="3" t="s">
        <v>26</v>
      </c>
      <c r="E3284" s="3">
        <v>22586.8195047839</v>
      </c>
      <c r="F3284" s="3">
        <v>201</v>
      </c>
      <c r="G3284" s="3">
        <v>1949.2533878985801</v>
      </c>
      <c r="H3284" s="3">
        <v>8</v>
      </c>
      <c r="I3284" s="3">
        <v>767.58341118450096</v>
      </c>
      <c r="J3284" s="3">
        <v>13</v>
      </c>
      <c r="K3284" s="3">
        <v>0</v>
      </c>
      <c r="L3284" s="3">
        <v>68</v>
      </c>
      <c r="M3284" s="3">
        <v>12</v>
      </c>
      <c r="N3284" s="3">
        <v>0</v>
      </c>
      <c r="O3284" s="3">
        <v>470</v>
      </c>
      <c r="P3284" s="3">
        <v>5</v>
      </c>
      <c r="Q3284" s="3">
        <v>12364.713489731301</v>
      </c>
      <c r="R3284" s="3">
        <v>3</v>
      </c>
      <c r="S3284" s="3">
        <v>0</v>
      </c>
      <c r="T3284" s="3">
        <v>1</v>
      </c>
      <c r="U3284" s="3">
        <v>4817.6573565013496</v>
      </c>
      <c r="V3284" s="3">
        <v>1</v>
      </c>
    </row>
    <row r="3285" spans="1:22" ht="21.75" customHeight="1" x14ac:dyDescent="0.3">
      <c r="A3285" s="3" t="s">
        <v>3311</v>
      </c>
      <c r="B3285" s="3">
        <v>27</v>
      </c>
      <c r="C3285" s="3" t="s">
        <v>28</v>
      </c>
      <c r="D3285" s="3" t="s">
        <v>33</v>
      </c>
      <c r="E3285" s="3">
        <v>14868.023295286799</v>
      </c>
      <c r="F3285" s="3">
        <v>43</v>
      </c>
      <c r="G3285" s="3">
        <v>1315.91758910773</v>
      </c>
      <c r="H3285" s="3">
        <v>2</v>
      </c>
      <c r="I3285" s="3">
        <v>1160.54124753166</v>
      </c>
      <c r="J3285" s="3">
        <v>44</v>
      </c>
      <c r="K3285" s="3">
        <v>437.56946241306298</v>
      </c>
      <c r="L3285" s="3">
        <v>7</v>
      </c>
      <c r="M3285" s="3">
        <v>2</v>
      </c>
      <c r="N3285" s="3">
        <v>8</v>
      </c>
      <c r="O3285" s="3">
        <v>861</v>
      </c>
      <c r="P3285" s="3">
        <v>3</v>
      </c>
      <c r="Q3285" s="3">
        <v>17014.4023543812</v>
      </c>
      <c r="R3285" s="3">
        <v>0</v>
      </c>
      <c r="S3285" s="3">
        <v>0</v>
      </c>
      <c r="T3285" s="3">
        <v>0</v>
      </c>
      <c r="U3285" s="3">
        <v>8234.81628479959</v>
      </c>
      <c r="V3285" s="3">
        <v>0</v>
      </c>
    </row>
    <row r="3286" spans="1:22" ht="21.75" customHeight="1" x14ac:dyDescent="0.3">
      <c r="A3286" s="3" t="s">
        <v>3312</v>
      </c>
      <c r="B3286" s="3">
        <v>56</v>
      </c>
      <c r="C3286" s="3" t="s">
        <v>23</v>
      </c>
      <c r="D3286" s="3" t="s">
        <v>33</v>
      </c>
      <c r="E3286" s="3">
        <v>83341.237173275906</v>
      </c>
      <c r="F3286" s="3">
        <v>180</v>
      </c>
      <c r="G3286" s="3">
        <v>1093.64437766285</v>
      </c>
      <c r="H3286" s="3">
        <v>11</v>
      </c>
      <c r="I3286" s="3">
        <v>408.37650305839401</v>
      </c>
      <c r="J3286" s="3">
        <v>4</v>
      </c>
      <c r="K3286" s="3">
        <v>640.14409152916301</v>
      </c>
      <c r="L3286" s="3">
        <v>7</v>
      </c>
      <c r="M3286" s="3">
        <v>2</v>
      </c>
      <c r="N3286" s="3">
        <v>9</v>
      </c>
      <c r="O3286" s="3">
        <v>546</v>
      </c>
      <c r="P3286" s="3">
        <v>2</v>
      </c>
      <c r="Q3286" s="3">
        <v>11509.454885797701</v>
      </c>
      <c r="R3286" s="3">
        <v>5</v>
      </c>
      <c r="S3286" s="3">
        <v>0</v>
      </c>
      <c r="T3286" s="3">
        <v>0</v>
      </c>
      <c r="U3286" s="3">
        <v>6908.8348712299103</v>
      </c>
      <c r="V3286" s="3">
        <v>1</v>
      </c>
    </row>
    <row r="3287" spans="1:22" ht="21.75" customHeight="1" x14ac:dyDescent="0.3">
      <c r="A3287" s="3" t="s">
        <v>3313</v>
      </c>
      <c r="B3287" s="3">
        <v>51</v>
      </c>
      <c r="C3287" s="3" t="s">
        <v>31</v>
      </c>
      <c r="D3287" s="3" t="s">
        <v>24</v>
      </c>
      <c r="E3287" s="3">
        <v>44656.611912824497</v>
      </c>
      <c r="F3287" s="3">
        <v>130</v>
      </c>
      <c r="G3287" s="3">
        <v>1096.42486427881</v>
      </c>
      <c r="H3287" s="3">
        <v>10</v>
      </c>
      <c r="I3287" s="3">
        <v>805.78424494709304</v>
      </c>
      <c r="J3287" s="3">
        <v>49</v>
      </c>
      <c r="K3287" s="3">
        <v>1052.3240334873401</v>
      </c>
      <c r="L3287" s="3">
        <v>18</v>
      </c>
      <c r="M3287" s="3">
        <v>19</v>
      </c>
      <c r="N3287" s="3">
        <v>8</v>
      </c>
      <c r="O3287" s="3">
        <v>653</v>
      </c>
      <c r="P3287" s="3">
        <v>1</v>
      </c>
      <c r="Q3287" s="3">
        <v>12899.0305987949</v>
      </c>
      <c r="R3287" s="3">
        <v>6</v>
      </c>
      <c r="S3287" s="3">
        <v>0</v>
      </c>
      <c r="T3287" s="3">
        <v>0</v>
      </c>
      <c r="U3287" s="3">
        <v>6258.6113607939596</v>
      </c>
      <c r="V3287" s="3">
        <v>1</v>
      </c>
    </row>
    <row r="3288" spans="1:22" ht="21.75" customHeight="1" x14ac:dyDescent="0.3">
      <c r="A3288" s="3" t="s">
        <v>3314</v>
      </c>
      <c r="B3288" s="3">
        <v>67</v>
      </c>
      <c r="C3288" s="3" t="s">
        <v>28</v>
      </c>
      <c r="D3288" s="3" t="s">
        <v>24</v>
      </c>
      <c r="E3288" s="3">
        <v>30115.9841409047</v>
      </c>
      <c r="F3288" s="3">
        <v>110</v>
      </c>
      <c r="G3288" s="3">
        <v>1008.81104897553</v>
      </c>
      <c r="H3288" s="3">
        <v>11</v>
      </c>
      <c r="I3288" s="3">
        <v>150.88674118555599</v>
      </c>
      <c r="J3288" s="3">
        <v>46</v>
      </c>
      <c r="K3288" s="3">
        <v>756.17895010195696</v>
      </c>
      <c r="L3288" s="3">
        <v>73</v>
      </c>
      <c r="M3288" s="3">
        <v>10</v>
      </c>
      <c r="N3288" s="3">
        <v>2</v>
      </c>
      <c r="O3288" s="3">
        <v>340</v>
      </c>
      <c r="P3288" s="3">
        <v>3</v>
      </c>
      <c r="Q3288" s="3">
        <v>11159.6179277717</v>
      </c>
      <c r="R3288" s="3">
        <v>4</v>
      </c>
      <c r="S3288" s="3">
        <v>0</v>
      </c>
      <c r="T3288" s="3">
        <v>0</v>
      </c>
      <c r="U3288" s="3">
        <v>6504.0986862714799</v>
      </c>
      <c r="V3288" s="3">
        <v>1</v>
      </c>
    </row>
    <row r="3289" spans="1:22" ht="21.75" customHeight="1" x14ac:dyDescent="0.3">
      <c r="A3289" s="3" t="s">
        <v>3315</v>
      </c>
      <c r="B3289" s="3">
        <v>62</v>
      </c>
      <c r="C3289" s="3" t="s">
        <v>31</v>
      </c>
      <c r="D3289" s="3" t="s">
        <v>26</v>
      </c>
      <c r="E3289" s="3">
        <v>29423.109091278598</v>
      </c>
      <c r="F3289" s="3">
        <v>234</v>
      </c>
      <c r="G3289" s="3">
        <v>1571.41115193933</v>
      </c>
      <c r="H3289" s="3">
        <v>7</v>
      </c>
      <c r="I3289" s="3">
        <v>343.08829220438901</v>
      </c>
      <c r="J3289" s="3">
        <v>26</v>
      </c>
      <c r="K3289" s="3">
        <v>548.05418098446501</v>
      </c>
      <c r="L3289" s="3">
        <v>54</v>
      </c>
      <c r="M3289" s="3">
        <v>4</v>
      </c>
      <c r="N3289" s="3">
        <v>3</v>
      </c>
      <c r="O3289" s="3">
        <v>411</v>
      </c>
      <c r="P3289" s="3">
        <v>3</v>
      </c>
      <c r="Q3289" s="3">
        <v>18140.887467566401</v>
      </c>
      <c r="R3289" s="3">
        <v>7</v>
      </c>
      <c r="S3289" s="3">
        <v>0</v>
      </c>
      <c r="T3289" s="3">
        <v>0</v>
      </c>
      <c r="U3289" s="3">
        <v>2576.6791612608599</v>
      </c>
      <c r="V3289" s="3">
        <v>1</v>
      </c>
    </row>
    <row r="3290" spans="1:22" ht="21.75" customHeight="1" x14ac:dyDescent="0.3">
      <c r="A3290" s="3" t="s">
        <v>3316</v>
      </c>
      <c r="B3290" s="3">
        <v>56</v>
      </c>
      <c r="C3290" s="3" t="s">
        <v>31</v>
      </c>
      <c r="D3290" s="3" t="s">
        <v>26</v>
      </c>
      <c r="E3290" s="3">
        <v>53021.523084921697</v>
      </c>
      <c r="F3290" s="3">
        <v>106</v>
      </c>
      <c r="G3290" s="3">
        <v>1280.20802508819</v>
      </c>
      <c r="H3290" s="3">
        <v>2</v>
      </c>
      <c r="I3290" s="3">
        <v>1082.6813106873201</v>
      </c>
      <c r="J3290" s="3">
        <v>10</v>
      </c>
      <c r="K3290" s="3">
        <v>288.58002748151</v>
      </c>
      <c r="L3290" s="3">
        <v>72</v>
      </c>
      <c r="M3290" s="3">
        <v>19</v>
      </c>
      <c r="N3290" s="3">
        <v>1</v>
      </c>
      <c r="O3290" s="3">
        <v>760</v>
      </c>
      <c r="P3290" s="3">
        <v>4</v>
      </c>
      <c r="Q3290" s="3">
        <v>11417.304065321799</v>
      </c>
      <c r="R3290" s="3">
        <v>6</v>
      </c>
      <c r="S3290" s="3">
        <v>0</v>
      </c>
      <c r="T3290" s="3">
        <v>0</v>
      </c>
      <c r="U3290" s="3">
        <v>9226.21115574549</v>
      </c>
      <c r="V3290" s="3">
        <v>1</v>
      </c>
    </row>
    <row r="3291" spans="1:22" ht="21.75" customHeight="1" x14ac:dyDescent="0.3">
      <c r="A3291" s="3" t="s">
        <v>3317</v>
      </c>
      <c r="B3291" s="3">
        <v>23</v>
      </c>
      <c r="C3291" s="3" t="s">
        <v>28</v>
      </c>
      <c r="D3291" s="3" t="s">
        <v>24</v>
      </c>
      <c r="E3291" s="3">
        <v>42892.662135126397</v>
      </c>
      <c r="F3291" s="3">
        <v>160</v>
      </c>
      <c r="G3291" s="3">
        <v>2595.6081139266298</v>
      </c>
      <c r="H3291" s="3">
        <v>2</v>
      </c>
      <c r="I3291" s="3">
        <v>691.75049734046797</v>
      </c>
      <c r="J3291" s="3">
        <v>29</v>
      </c>
      <c r="K3291" s="3">
        <v>811.65695299947504</v>
      </c>
      <c r="L3291" s="3">
        <v>71</v>
      </c>
      <c r="M3291" s="3">
        <v>18</v>
      </c>
      <c r="N3291" s="3">
        <v>9</v>
      </c>
      <c r="O3291" s="3">
        <v>504</v>
      </c>
      <c r="P3291" s="3">
        <v>5</v>
      </c>
      <c r="Q3291" s="3">
        <v>7813.5261263299799</v>
      </c>
      <c r="R3291" s="3">
        <v>2</v>
      </c>
      <c r="S3291" s="3">
        <v>0</v>
      </c>
      <c r="T3291" s="3">
        <v>0</v>
      </c>
      <c r="U3291" s="3">
        <v>7343.2454776628501</v>
      </c>
      <c r="V3291" s="3">
        <v>1</v>
      </c>
    </row>
    <row r="3292" spans="1:22" ht="21.75" customHeight="1" x14ac:dyDescent="0.3">
      <c r="A3292" s="3" t="s">
        <v>3318</v>
      </c>
      <c r="B3292" s="3">
        <v>49</v>
      </c>
      <c r="C3292" s="3" t="s">
        <v>28</v>
      </c>
      <c r="D3292" s="3" t="s">
        <v>33</v>
      </c>
      <c r="E3292" s="3">
        <v>15452.733580574601</v>
      </c>
      <c r="F3292" s="3">
        <v>40</v>
      </c>
      <c r="G3292" s="3">
        <v>790.29742176420802</v>
      </c>
      <c r="H3292" s="3">
        <v>2</v>
      </c>
      <c r="I3292" s="3">
        <v>1437.7255029384901</v>
      </c>
      <c r="J3292" s="3">
        <v>36</v>
      </c>
      <c r="K3292" s="3">
        <v>528.64560588850202</v>
      </c>
      <c r="L3292" s="3">
        <v>7</v>
      </c>
      <c r="M3292" s="3">
        <v>11</v>
      </c>
      <c r="N3292" s="3">
        <v>0</v>
      </c>
      <c r="O3292" s="3">
        <v>365</v>
      </c>
      <c r="P3292" s="3">
        <v>2</v>
      </c>
      <c r="Q3292" s="3">
        <v>10652.759438192301</v>
      </c>
      <c r="R3292" s="3">
        <v>7</v>
      </c>
      <c r="S3292" s="3">
        <v>1</v>
      </c>
      <c r="T3292" s="3">
        <v>0</v>
      </c>
      <c r="U3292" s="3">
        <v>13683.1169839257</v>
      </c>
      <c r="V3292" s="3">
        <v>1</v>
      </c>
    </row>
    <row r="3293" spans="1:22" ht="21.75" customHeight="1" x14ac:dyDescent="0.3">
      <c r="A3293" s="3" t="s">
        <v>3319</v>
      </c>
      <c r="B3293" s="3">
        <v>25</v>
      </c>
      <c r="C3293" s="3" t="s">
        <v>23</v>
      </c>
      <c r="D3293" s="3" t="s">
        <v>26</v>
      </c>
      <c r="E3293" s="3">
        <v>65561.732050342107</v>
      </c>
      <c r="F3293" s="3">
        <v>37</v>
      </c>
      <c r="G3293" s="3">
        <v>1934.49367833263</v>
      </c>
      <c r="H3293" s="3">
        <v>8</v>
      </c>
      <c r="I3293" s="3">
        <v>951.35508864850897</v>
      </c>
      <c r="J3293" s="3">
        <v>38</v>
      </c>
      <c r="K3293" s="3">
        <v>539.56793828286698</v>
      </c>
      <c r="L3293" s="3">
        <v>56</v>
      </c>
      <c r="M3293" s="3">
        <v>17</v>
      </c>
      <c r="N3293" s="3">
        <v>7</v>
      </c>
      <c r="O3293" s="3">
        <v>668</v>
      </c>
      <c r="P3293" s="3">
        <v>3</v>
      </c>
      <c r="Q3293" s="3">
        <v>2617.1647006108801</v>
      </c>
      <c r="R3293" s="3">
        <v>6</v>
      </c>
      <c r="S3293" s="3">
        <v>0</v>
      </c>
      <c r="T3293" s="3">
        <v>0</v>
      </c>
      <c r="U3293" s="3">
        <v>10056.522580091099</v>
      </c>
      <c r="V3293" s="3">
        <v>1</v>
      </c>
    </row>
    <row r="3294" spans="1:22" ht="21.75" customHeight="1" x14ac:dyDescent="0.3">
      <c r="A3294" s="3" t="s">
        <v>3320</v>
      </c>
      <c r="B3294" s="3">
        <v>65</v>
      </c>
      <c r="C3294" s="3" t="s">
        <v>31</v>
      </c>
      <c r="D3294" s="3" t="s">
        <v>26</v>
      </c>
      <c r="E3294" s="3">
        <v>56029.703998962599</v>
      </c>
      <c r="F3294" s="3">
        <v>196</v>
      </c>
      <c r="G3294" s="3">
        <v>2414.6227216296602</v>
      </c>
      <c r="H3294" s="3">
        <v>9</v>
      </c>
      <c r="I3294" s="3">
        <v>985.70848271126397</v>
      </c>
      <c r="J3294" s="3">
        <v>33</v>
      </c>
      <c r="K3294" s="3">
        <v>795.21726487739897</v>
      </c>
      <c r="L3294" s="3">
        <v>71</v>
      </c>
      <c r="M3294" s="3">
        <v>3</v>
      </c>
      <c r="N3294" s="3">
        <v>8</v>
      </c>
      <c r="O3294" s="3">
        <v>760</v>
      </c>
      <c r="P3294" s="3">
        <v>0</v>
      </c>
      <c r="Q3294" s="3">
        <v>0</v>
      </c>
      <c r="R3294" s="3">
        <v>3</v>
      </c>
      <c r="S3294" s="3">
        <v>0</v>
      </c>
      <c r="T3294" s="3">
        <v>0</v>
      </c>
      <c r="U3294" s="3">
        <v>15272.7806944767</v>
      </c>
      <c r="V3294" s="3">
        <v>0</v>
      </c>
    </row>
    <row r="3295" spans="1:22" ht="21.75" customHeight="1" x14ac:dyDescent="0.3">
      <c r="A3295" s="3" t="s">
        <v>3321</v>
      </c>
      <c r="B3295" s="3">
        <v>38</v>
      </c>
      <c r="C3295" s="3" t="s">
        <v>28</v>
      </c>
      <c r="D3295" s="3" t="s">
        <v>26</v>
      </c>
      <c r="E3295" s="3">
        <v>83118.397985039905</v>
      </c>
      <c r="F3295" s="3">
        <v>176</v>
      </c>
      <c r="G3295" s="3">
        <v>2884.1007965488898</v>
      </c>
      <c r="H3295" s="3">
        <v>2</v>
      </c>
      <c r="I3295" s="3">
        <v>423.23128253678499</v>
      </c>
      <c r="J3295" s="3">
        <v>23</v>
      </c>
      <c r="K3295" s="3">
        <v>439.12467536918598</v>
      </c>
      <c r="L3295" s="3">
        <v>6</v>
      </c>
      <c r="M3295" s="3">
        <v>7</v>
      </c>
      <c r="N3295" s="3">
        <v>8</v>
      </c>
      <c r="O3295" s="3">
        <v>845</v>
      </c>
      <c r="P3295" s="3">
        <v>3</v>
      </c>
      <c r="Q3295" s="3">
        <v>7032.5158870605401</v>
      </c>
      <c r="R3295" s="3">
        <v>3</v>
      </c>
      <c r="S3295" s="3">
        <v>1</v>
      </c>
      <c r="T3295" s="3">
        <v>0</v>
      </c>
      <c r="U3295" s="3">
        <v>14600.134215464999</v>
      </c>
      <c r="V3295" s="3">
        <v>1</v>
      </c>
    </row>
    <row r="3296" spans="1:22" ht="21.75" customHeight="1" x14ac:dyDescent="0.3">
      <c r="A3296" s="3" t="s">
        <v>3322</v>
      </c>
      <c r="B3296" s="3">
        <v>51</v>
      </c>
      <c r="C3296" s="3" t="s">
        <v>28</v>
      </c>
      <c r="D3296" s="3" t="s">
        <v>33</v>
      </c>
      <c r="E3296" s="3">
        <v>70534.246055981697</v>
      </c>
      <c r="F3296" s="3">
        <v>138</v>
      </c>
      <c r="G3296" s="3">
        <v>850.58066621950798</v>
      </c>
      <c r="H3296" s="3">
        <v>5</v>
      </c>
      <c r="I3296" s="3">
        <v>665.21311810444195</v>
      </c>
      <c r="J3296" s="3">
        <v>15</v>
      </c>
      <c r="K3296" s="3">
        <v>724.25649158584497</v>
      </c>
      <c r="L3296" s="3">
        <v>45</v>
      </c>
      <c r="M3296" s="3">
        <v>13</v>
      </c>
      <c r="N3296" s="3">
        <v>9</v>
      </c>
      <c r="O3296" s="3">
        <v>773</v>
      </c>
      <c r="P3296" s="3">
        <v>3</v>
      </c>
      <c r="Q3296" s="3">
        <v>21145.050509207002</v>
      </c>
      <c r="R3296" s="3">
        <v>1</v>
      </c>
      <c r="S3296" s="3">
        <v>0</v>
      </c>
      <c r="T3296" s="3">
        <v>0</v>
      </c>
      <c r="U3296" s="3">
        <v>1863.7729844394501</v>
      </c>
      <c r="V3296" s="3">
        <v>0</v>
      </c>
    </row>
    <row r="3297" spans="1:22" ht="21.75" customHeight="1" x14ac:dyDescent="0.3">
      <c r="A3297" s="3" t="s">
        <v>3323</v>
      </c>
      <c r="B3297" s="3">
        <v>28</v>
      </c>
      <c r="C3297" s="3" t="s">
        <v>23</v>
      </c>
      <c r="D3297" s="3" t="s">
        <v>24</v>
      </c>
      <c r="E3297" s="3">
        <v>10000</v>
      </c>
      <c r="F3297" s="3">
        <v>104</v>
      </c>
      <c r="G3297" s="3">
        <v>2319.5084858463802</v>
      </c>
      <c r="H3297" s="3">
        <v>10</v>
      </c>
      <c r="I3297" s="3">
        <v>543.57733628333597</v>
      </c>
      <c r="J3297" s="3">
        <v>29</v>
      </c>
      <c r="K3297" s="3">
        <v>199.84867466670201</v>
      </c>
      <c r="L3297" s="3">
        <v>21</v>
      </c>
      <c r="M3297" s="3">
        <v>15</v>
      </c>
      <c r="N3297" s="3">
        <v>4</v>
      </c>
      <c r="O3297" s="3">
        <v>343</v>
      </c>
      <c r="P3297" s="3">
        <v>3</v>
      </c>
      <c r="Q3297" s="3">
        <v>18113.0062971099</v>
      </c>
      <c r="R3297" s="3">
        <v>4</v>
      </c>
      <c r="S3297" s="3">
        <v>0</v>
      </c>
      <c r="T3297" s="3">
        <v>0</v>
      </c>
      <c r="U3297" s="3">
        <v>5247.2330128583599</v>
      </c>
      <c r="V3297" s="3">
        <v>1</v>
      </c>
    </row>
    <row r="3298" spans="1:22" ht="21.75" customHeight="1" x14ac:dyDescent="0.3">
      <c r="A3298" s="3" t="s">
        <v>3324</v>
      </c>
      <c r="B3298" s="3">
        <v>31</v>
      </c>
      <c r="C3298" s="3" t="s">
        <v>23</v>
      </c>
      <c r="D3298" s="3" t="s">
        <v>26</v>
      </c>
      <c r="E3298" s="3">
        <v>75505.531529076106</v>
      </c>
      <c r="F3298" s="3">
        <v>70</v>
      </c>
      <c r="G3298" s="3">
        <v>1664.7205654402801</v>
      </c>
      <c r="H3298" s="3">
        <v>3</v>
      </c>
      <c r="I3298" s="3">
        <v>427.09539115729501</v>
      </c>
      <c r="J3298" s="3">
        <v>23</v>
      </c>
      <c r="K3298" s="3">
        <v>321.475105629768</v>
      </c>
      <c r="L3298" s="3">
        <v>43</v>
      </c>
      <c r="M3298" s="3">
        <v>19</v>
      </c>
      <c r="N3298" s="3">
        <v>4</v>
      </c>
      <c r="O3298" s="3">
        <v>634</v>
      </c>
      <c r="P3298" s="3">
        <v>2</v>
      </c>
      <c r="Q3298" s="3">
        <v>2141.5132946623999</v>
      </c>
      <c r="R3298" s="3">
        <v>4</v>
      </c>
      <c r="S3298" s="3">
        <v>0</v>
      </c>
      <c r="T3298" s="3">
        <v>0</v>
      </c>
      <c r="U3298" s="3">
        <v>2062.3335157249899</v>
      </c>
      <c r="V3298" s="3">
        <v>1</v>
      </c>
    </row>
    <row r="3299" spans="1:22" ht="21.75" customHeight="1" x14ac:dyDescent="0.3">
      <c r="A3299" s="3" t="s">
        <v>3325</v>
      </c>
      <c r="B3299" s="3">
        <v>30</v>
      </c>
      <c r="C3299" s="3" t="s">
        <v>28</v>
      </c>
      <c r="D3299" s="3" t="s">
        <v>24</v>
      </c>
      <c r="E3299" s="3">
        <v>71734.842486941707</v>
      </c>
      <c r="F3299" s="3">
        <v>39</v>
      </c>
      <c r="G3299" s="3">
        <v>2341.7931287551301</v>
      </c>
      <c r="H3299" s="3">
        <v>1</v>
      </c>
      <c r="I3299" s="3">
        <v>1032.36259413365</v>
      </c>
      <c r="J3299" s="3">
        <v>2</v>
      </c>
      <c r="K3299" s="3">
        <v>617.89191191078703</v>
      </c>
      <c r="L3299" s="3">
        <v>4</v>
      </c>
      <c r="M3299" s="3">
        <v>7</v>
      </c>
      <c r="N3299" s="3">
        <v>4</v>
      </c>
      <c r="O3299" s="3">
        <v>654</v>
      </c>
      <c r="P3299" s="3">
        <v>4</v>
      </c>
      <c r="Q3299" s="3">
        <v>5705.3954122964396</v>
      </c>
      <c r="R3299" s="3">
        <v>6</v>
      </c>
      <c r="S3299" s="3">
        <v>0</v>
      </c>
      <c r="T3299" s="3">
        <v>0</v>
      </c>
      <c r="U3299" s="3">
        <v>3611.6402517329698</v>
      </c>
      <c r="V3299" s="3">
        <v>1</v>
      </c>
    </row>
    <row r="3300" spans="1:22" ht="21.75" customHeight="1" x14ac:dyDescent="0.3">
      <c r="A3300" s="3" t="s">
        <v>3326</v>
      </c>
      <c r="B3300" s="3">
        <v>65</v>
      </c>
      <c r="C3300" s="3" t="s">
        <v>23</v>
      </c>
      <c r="D3300" s="3" t="s">
        <v>24</v>
      </c>
      <c r="E3300" s="3">
        <v>36745.290457591997</v>
      </c>
      <c r="F3300" s="3">
        <v>87</v>
      </c>
      <c r="G3300" s="3">
        <v>984.26481367029498</v>
      </c>
      <c r="H3300" s="3">
        <v>11</v>
      </c>
      <c r="I3300" s="3">
        <v>1102.5805530190401</v>
      </c>
      <c r="J3300" s="3">
        <v>28</v>
      </c>
      <c r="K3300" s="3">
        <v>485.03642516203598</v>
      </c>
      <c r="L3300" s="3">
        <v>24</v>
      </c>
      <c r="M3300" s="3">
        <v>4</v>
      </c>
      <c r="N3300" s="3">
        <v>5</v>
      </c>
      <c r="O3300" s="3">
        <v>647</v>
      </c>
      <c r="P3300" s="3">
        <v>4</v>
      </c>
      <c r="Q3300" s="3">
        <v>8256.4637605934804</v>
      </c>
      <c r="R3300" s="3">
        <v>6</v>
      </c>
      <c r="S3300" s="3">
        <v>0</v>
      </c>
      <c r="T3300" s="3">
        <v>0</v>
      </c>
      <c r="U3300" s="3">
        <v>4821.7223120121098</v>
      </c>
      <c r="V3300" s="3">
        <v>1</v>
      </c>
    </row>
    <row r="3301" spans="1:22" ht="21.75" customHeight="1" x14ac:dyDescent="0.3">
      <c r="A3301" s="3" t="s">
        <v>3327</v>
      </c>
      <c r="B3301" s="3">
        <v>35</v>
      </c>
      <c r="C3301" s="3" t="s">
        <v>28</v>
      </c>
      <c r="D3301" s="3" t="s">
        <v>33</v>
      </c>
      <c r="E3301" s="3">
        <v>42213.636371784603</v>
      </c>
      <c r="F3301" s="3">
        <v>143</v>
      </c>
      <c r="G3301" s="3">
        <v>1406.9922206987401</v>
      </c>
      <c r="H3301" s="3">
        <v>11</v>
      </c>
      <c r="I3301" s="3">
        <v>939.62801795860696</v>
      </c>
      <c r="J3301" s="3">
        <v>41</v>
      </c>
      <c r="K3301" s="3">
        <v>434.96406749994901</v>
      </c>
      <c r="L3301" s="3">
        <v>46</v>
      </c>
      <c r="M3301" s="3">
        <v>8</v>
      </c>
      <c r="N3301" s="3">
        <v>3</v>
      </c>
      <c r="O3301" s="3">
        <v>661</v>
      </c>
      <c r="P3301" s="3">
        <v>0</v>
      </c>
      <c r="Q3301" s="3">
        <v>10853.8311049245</v>
      </c>
      <c r="R3301" s="3">
        <v>1</v>
      </c>
      <c r="S3301" s="3">
        <v>0</v>
      </c>
      <c r="T3301" s="3">
        <v>0</v>
      </c>
      <c r="U3301" s="3">
        <v>15848.698673051</v>
      </c>
      <c r="V3301" s="3">
        <v>0</v>
      </c>
    </row>
    <row r="3302" spans="1:22" ht="21.75" customHeight="1" x14ac:dyDescent="0.3">
      <c r="A3302" s="3" t="s">
        <v>3328</v>
      </c>
      <c r="B3302" s="3">
        <v>20</v>
      </c>
      <c r="C3302" s="3" t="s">
        <v>31</v>
      </c>
      <c r="D3302" s="3" t="s">
        <v>33</v>
      </c>
      <c r="E3302" s="3">
        <v>57411.051930342401</v>
      </c>
      <c r="F3302" s="3">
        <v>203</v>
      </c>
      <c r="G3302" s="3">
        <v>1209.05498233769</v>
      </c>
      <c r="H3302" s="3">
        <v>2</v>
      </c>
      <c r="I3302" s="3">
        <v>510.17648237090498</v>
      </c>
      <c r="J3302" s="3">
        <v>11</v>
      </c>
      <c r="K3302" s="3">
        <v>202.82858301503899</v>
      </c>
      <c r="L3302" s="3">
        <v>42</v>
      </c>
      <c r="M3302" s="3">
        <v>1</v>
      </c>
      <c r="N3302" s="3">
        <v>1</v>
      </c>
      <c r="O3302" s="3">
        <v>689</v>
      </c>
      <c r="P3302" s="3">
        <v>5</v>
      </c>
      <c r="Q3302" s="3">
        <v>5817.1426178122301</v>
      </c>
      <c r="R3302" s="3">
        <v>4</v>
      </c>
      <c r="S3302" s="3">
        <v>0</v>
      </c>
      <c r="T3302" s="3">
        <v>0</v>
      </c>
      <c r="U3302" s="3">
        <v>14831.1390239054</v>
      </c>
      <c r="V3302" s="3">
        <v>1</v>
      </c>
    </row>
    <row r="3303" spans="1:22" ht="21.75" customHeight="1" x14ac:dyDescent="0.3">
      <c r="A3303" s="3" t="s">
        <v>3329</v>
      </c>
      <c r="B3303" s="3">
        <v>64</v>
      </c>
      <c r="C3303" s="3" t="s">
        <v>23</v>
      </c>
      <c r="D3303" s="3" t="s">
        <v>33</v>
      </c>
      <c r="E3303" s="3">
        <v>31744.129841657101</v>
      </c>
      <c r="F3303" s="3">
        <v>175</v>
      </c>
      <c r="G3303" s="3">
        <v>1139.35176807106</v>
      </c>
      <c r="H3303" s="3">
        <v>4</v>
      </c>
      <c r="I3303" s="3">
        <v>915.755512284112</v>
      </c>
      <c r="J3303" s="3">
        <v>26</v>
      </c>
      <c r="K3303" s="3">
        <v>740.19082862274297</v>
      </c>
      <c r="L3303" s="3">
        <v>14</v>
      </c>
      <c r="M3303" s="3">
        <v>7</v>
      </c>
      <c r="N3303" s="3">
        <v>1</v>
      </c>
      <c r="O3303" s="3">
        <v>784</v>
      </c>
      <c r="P3303" s="3">
        <v>0</v>
      </c>
      <c r="Q3303" s="3">
        <v>8324.9647072123007</v>
      </c>
      <c r="R3303" s="3">
        <v>4</v>
      </c>
      <c r="S3303" s="3">
        <v>0</v>
      </c>
      <c r="T3303" s="3">
        <v>0</v>
      </c>
      <c r="U3303" s="3">
        <v>9264.7604212591395</v>
      </c>
      <c r="V3303" s="3">
        <v>1</v>
      </c>
    </row>
    <row r="3304" spans="1:22" ht="21.75" customHeight="1" x14ac:dyDescent="0.3">
      <c r="A3304" s="3" t="s">
        <v>3330</v>
      </c>
      <c r="B3304" s="3">
        <v>40</v>
      </c>
      <c r="C3304" s="3" t="s">
        <v>31</v>
      </c>
      <c r="D3304" s="3" t="s">
        <v>33</v>
      </c>
      <c r="E3304" s="3">
        <v>45630.8803721691</v>
      </c>
      <c r="F3304" s="3">
        <v>31</v>
      </c>
      <c r="G3304" s="3">
        <v>1532.91083100984</v>
      </c>
      <c r="H3304" s="3">
        <v>9</v>
      </c>
      <c r="I3304" s="3">
        <v>130.56255948702</v>
      </c>
      <c r="J3304" s="3">
        <v>28</v>
      </c>
      <c r="K3304" s="3">
        <v>87.353433375719703</v>
      </c>
      <c r="L3304" s="3">
        <v>63</v>
      </c>
      <c r="M3304" s="3">
        <v>6</v>
      </c>
      <c r="N3304" s="3">
        <v>5</v>
      </c>
      <c r="O3304" s="3">
        <v>561</v>
      </c>
      <c r="P3304" s="3">
        <v>3</v>
      </c>
      <c r="Q3304" s="3">
        <v>18148.682441111199</v>
      </c>
      <c r="R3304" s="3">
        <v>5</v>
      </c>
      <c r="S3304" s="3">
        <v>0</v>
      </c>
      <c r="T3304" s="3">
        <v>0</v>
      </c>
      <c r="U3304" s="3">
        <v>5641.2025191368102</v>
      </c>
      <c r="V3304" s="3">
        <v>1</v>
      </c>
    </row>
    <row r="3305" spans="1:22" ht="21.75" customHeight="1" x14ac:dyDescent="0.3">
      <c r="A3305" s="3" t="s">
        <v>3331</v>
      </c>
      <c r="B3305" s="3">
        <v>49</v>
      </c>
      <c r="C3305" s="3" t="s">
        <v>31</v>
      </c>
      <c r="D3305" s="3" t="s">
        <v>33</v>
      </c>
      <c r="E3305" s="3">
        <v>68000.674024866399</v>
      </c>
      <c r="F3305" s="3">
        <v>43</v>
      </c>
      <c r="G3305" s="3">
        <v>3495.9184636749201</v>
      </c>
      <c r="H3305" s="3">
        <v>3</v>
      </c>
      <c r="I3305" s="3">
        <v>1263.05324404781</v>
      </c>
      <c r="J3305" s="3">
        <v>1</v>
      </c>
      <c r="K3305" s="3">
        <v>719.16807569832201</v>
      </c>
      <c r="L3305" s="3">
        <v>30</v>
      </c>
      <c r="M3305" s="3">
        <v>17</v>
      </c>
      <c r="N3305" s="3">
        <v>4</v>
      </c>
      <c r="O3305" s="3">
        <v>374</v>
      </c>
      <c r="P3305" s="3">
        <v>3</v>
      </c>
      <c r="Q3305" s="3">
        <v>6001.5170113127597</v>
      </c>
      <c r="R3305" s="3">
        <v>7</v>
      </c>
      <c r="S3305" s="3">
        <v>0</v>
      </c>
      <c r="T3305" s="3">
        <v>0</v>
      </c>
      <c r="U3305" s="3">
        <v>787.86452112648396</v>
      </c>
      <c r="V3305" s="3">
        <v>1</v>
      </c>
    </row>
    <row r="3306" spans="1:22" ht="21.75" customHeight="1" x14ac:dyDescent="0.3">
      <c r="A3306" s="3" t="s">
        <v>3332</v>
      </c>
      <c r="B3306" s="3">
        <v>32</v>
      </c>
      <c r="C3306" s="3" t="s">
        <v>31</v>
      </c>
      <c r="D3306" s="3" t="s">
        <v>33</v>
      </c>
      <c r="E3306" s="3">
        <v>59319.102356421499</v>
      </c>
      <c r="F3306" s="3">
        <v>58</v>
      </c>
      <c r="G3306" s="3">
        <v>2035.10444824159</v>
      </c>
      <c r="H3306" s="3">
        <v>4</v>
      </c>
      <c r="I3306" s="3">
        <v>345.64743852689702</v>
      </c>
      <c r="J3306" s="3">
        <v>28</v>
      </c>
      <c r="K3306" s="3">
        <v>512.736771019363</v>
      </c>
      <c r="L3306" s="3">
        <v>43</v>
      </c>
      <c r="M3306" s="3">
        <v>8</v>
      </c>
      <c r="N3306" s="3">
        <v>3</v>
      </c>
      <c r="O3306" s="3">
        <v>825</v>
      </c>
      <c r="P3306" s="3">
        <v>3</v>
      </c>
      <c r="Q3306" s="3">
        <v>15371.4620261992</v>
      </c>
      <c r="R3306" s="3">
        <v>3</v>
      </c>
      <c r="S3306" s="3">
        <v>1</v>
      </c>
      <c r="T3306" s="3">
        <v>0</v>
      </c>
      <c r="U3306" s="3">
        <v>4978.7719497153203</v>
      </c>
      <c r="V3306" s="3">
        <v>1</v>
      </c>
    </row>
    <row r="3307" spans="1:22" ht="21.75" customHeight="1" x14ac:dyDescent="0.3">
      <c r="A3307" s="3" t="s">
        <v>3333</v>
      </c>
      <c r="B3307" s="3">
        <v>53</v>
      </c>
      <c r="C3307" s="3" t="s">
        <v>28</v>
      </c>
      <c r="D3307" s="3" t="s">
        <v>26</v>
      </c>
      <c r="E3307" s="3">
        <v>37997.874248688699</v>
      </c>
      <c r="F3307" s="3">
        <v>218</v>
      </c>
      <c r="G3307" s="3">
        <v>1219.10180690115</v>
      </c>
      <c r="H3307" s="3">
        <v>11</v>
      </c>
      <c r="I3307" s="3">
        <v>407.83935614653802</v>
      </c>
      <c r="J3307" s="3">
        <v>39</v>
      </c>
      <c r="K3307" s="3">
        <v>516.63155086074698</v>
      </c>
      <c r="L3307" s="3">
        <v>46</v>
      </c>
      <c r="M3307" s="3">
        <v>10</v>
      </c>
      <c r="N3307" s="3">
        <v>5</v>
      </c>
      <c r="O3307" s="3">
        <v>767</v>
      </c>
      <c r="P3307" s="3">
        <v>0</v>
      </c>
      <c r="Q3307" s="3">
        <v>16571.504823206102</v>
      </c>
      <c r="R3307" s="3">
        <v>0</v>
      </c>
      <c r="S3307" s="3">
        <v>0</v>
      </c>
      <c r="T3307" s="3">
        <v>0</v>
      </c>
      <c r="U3307" s="3">
        <v>8131.95031271269</v>
      </c>
      <c r="V3307" s="3">
        <v>0</v>
      </c>
    </row>
    <row r="3308" spans="1:22" ht="21.75" customHeight="1" x14ac:dyDescent="0.3">
      <c r="A3308" s="3" t="s">
        <v>3334</v>
      </c>
      <c r="B3308" s="3">
        <v>23</v>
      </c>
      <c r="C3308" s="3" t="s">
        <v>31</v>
      </c>
      <c r="D3308" s="3" t="s">
        <v>24</v>
      </c>
      <c r="E3308" s="3">
        <v>68409.690019542104</v>
      </c>
      <c r="F3308" s="3">
        <v>18</v>
      </c>
      <c r="G3308" s="3">
        <v>1266.4337280864499</v>
      </c>
      <c r="H3308" s="3">
        <v>10</v>
      </c>
      <c r="I3308" s="3">
        <v>840.35229434956705</v>
      </c>
      <c r="J3308" s="3">
        <v>8</v>
      </c>
      <c r="K3308" s="3">
        <v>487.63396445428498</v>
      </c>
      <c r="L3308" s="3">
        <v>11</v>
      </c>
      <c r="M3308" s="3">
        <v>11</v>
      </c>
      <c r="N3308" s="3">
        <v>3</v>
      </c>
      <c r="O3308" s="3">
        <v>304</v>
      </c>
      <c r="P3308" s="3">
        <v>4</v>
      </c>
      <c r="Q3308" s="3">
        <v>26391.741909980799</v>
      </c>
      <c r="R3308" s="3">
        <v>2</v>
      </c>
      <c r="S3308" s="3">
        <v>0</v>
      </c>
      <c r="T3308" s="3">
        <v>0</v>
      </c>
      <c r="U3308" s="3">
        <v>4289.50510524531</v>
      </c>
      <c r="V3308" s="3">
        <v>1</v>
      </c>
    </row>
    <row r="3309" spans="1:22" ht="21.75" customHeight="1" x14ac:dyDescent="0.3">
      <c r="A3309" s="3" t="s">
        <v>3335</v>
      </c>
      <c r="B3309" s="3">
        <v>47</v>
      </c>
      <c r="C3309" s="3" t="s">
        <v>31</v>
      </c>
      <c r="D3309" s="3" t="s">
        <v>33</v>
      </c>
      <c r="E3309" s="3">
        <v>55452.114725772801</v>
      </c>
      <c r="F3309" s="3">
        <v>142</v>
      </c>
      <c r="G3309" s="3">
        <v>1950.0415094643699</v>
      </c>
      <c r="H3309" s="3">
        <v>0</v>
      </c>
      <c r="I3309" s="3">
        <v>871.45584608471597</v>
      </c>
      <c r="J3309" s="3">
        <v>43</v>
      </c>
      <c r="K3309" s="3">
        <v>283.85804115169702</v>
      </c>
      <c r="L3309" s="3">
        <v>63</v>
      </c>
      <c r="M3309" s="3">
        <v>7</v>
      </c>
      <c r="N3309" s="3">
        <v>9</v>
      </c>
      <c r="O3309" s="3">
        <v>600</v>
      </c>
      <c r="P3309" s="3">
        <v>0</v>
      </c>
      <c r="Q3309" s="3">
        <v>7876.0364563836802</v>
      </c>
      <c r="R3309" s="3">
        <v>2</v>
      </c>
      <c r="S3309" s="3">
        <v>0</v>
      </c>
      <c r="T3309" s="3">
        <v>0</v>
      </c>
      <c r="U3309" s="3">
        <v>12677.8464291646</v>
      </c>
      <c r="V3309" s="3">
        <v>0</v>
      </c>
    </row>
    <row r="3310" spans="1:22" ht="21.75" customHeight="1" x14ac:dyDescent="0.3">
      <c r="A3310" s="3" t="s">
        <v>3336</v>
      </c>
      <c r="B3310" s="3">
        <v>57</v>
      </c>
      <c r="C3310" s="3" t="s">
        <v>31</v>
      </c>
      <c r="D3310" s="3" t="s">
        <v>26</v>
      </c>
      <c r="E3310" s="3">
        <v>54836.698153043697</v>
      </c>
      <c r="F3310" s="3">
        <v>68</v>
      </c>
      <c r="G3310" s="3">
        <v>1351.0730365877</v>
      </c>
      <c r="H3310" s="3">
        <v>3</v>
      </c>
      <c r="I3310" s="3">
        <v>774.53799054187505</v>
      </c>
      <c r="J3310" s="3">
        <v>27</v>
      </c>
      <c r="K3310" s="3">
        <v>491.244329863416</v>
      </c>
      <c r="L3310" s="3">
        <v>22</v>
      </c>
      <c r="M3310" s="3">
        <v>16</v>
      </c>
      <c r="N3310" s="3">
        <v>3</v>
      </c>
      <c r="O3310" s="3">
        <v>486</v>
      </c>
      <c r="P3310" s="3">
        <v>5</v>
      </c>
      <c r="Q3310" s="3">
        <v>5291.0601082078801</v>
      </c>
      <c r="R3310" s="3">
        <v>0</v>
      </c>
      <c r="S3310" s="3">
        <v>0</v>
      </c>
      <c r="T3310" s="3">
        <v>0</v>
      </c>
      <c r="U3310" s="3">
        <v>16099.562721037501</v>
      </c>
      <c r="V3310" s="3">
        <v>1</v>
      </c>
    </row>
    <row r="3311" spans="1:22" ht="21.75" customHeight="1" x14ac:dyDescent="0.3">
      <c r="A3311" s="3" t="s">
        <v>3337</v>
      </c>
      <c r="B3311" s="3">
        <v>50</v>
      </c>
      <c r="C3311" s="3" t="s">
        <v>28</v>
      </c>
      <c r="D3311" s="3" t="s">
        <v>24</v>
      </c>
      <c r="E3311" s="3">
        <v>40731.217466338298</v>
      </c>
      <c r="F3311" s="3">
        <v>192</v>
      </c>
      <c r="G3311" s="3">
        <v>1353.8998799957401</v>
      </c>
      <c r="H3311" s="3">
        <v>10</v>
      </c>
      <c r="I3311" s="3">
        <v>411.45522065619599</v>
      </c>
      <c r="J3311" s="3">
        <v>36</v>
      </c>
      <c r="K3311" s="3">
        <v>591.40672734490602</v>
      </c>
      <c r="L3311" s="3">
        <v>49</v>
      </c>
      <c r="M3311" s="3">
        <v>18</v>
      </c>
      <c r="N3311" s="3">
        <v>5</v>
      </c>
      <c r="O3311" s="3">
        <v>500</v>
      </c>
      <c r="P3311" s="3">
        <v>4</v>
      </c>
      <c r="Q3311" s="3">
        <v>1680.56360745655</v>
      </c>
      <c r="R3311" s="3">
        <v>2</v>
      </c>
      <c r="S3311" s="3">
        <v>0</v>
      </c>
      <c r="T3311" s="3">
        <v>0</v>
      </c>
      <c r="U3311" s="3">
        <v>4361.75218355571</v>
      </c>
      <c r="V3311" s="3">
        <v>1</v>
      </c>
    </row>
    <row r="3312" spans="1:22" ht="21.75" customHeight="1" x14ac:dyDescent="0.3">
      <c r="A3312" s="3" t="s">
        <v>3338</v>
      </c>
      <c r="B3312" s="3">
        <v>46</v>
      </c>
      <c r="C3312" s="3" t="s">
        <v>31</v>
      </c>
      <c r="D3312" s="3" t="s">
        <v>33</v>
      </c>
      <c r="E3312" s="3">
        <v>49882.306213960503</v>
      </c>
      <c r="F3312" s="3">
        <v>149</v>
      </c>
      <c r="G3312" s="3">
        <v>612.65434847698305</v>
      </c>
      <c r="H3312" s="3">
        <v>9</v>
      </c>
      <c r="I3312" s="3">
        <v>1196.6717977611499</v>
      </c>
      <c r="J3312" s="3">
        <v>22</v>
      </c>
      <c r="K3312" s="3">
        <v>603.02978907575402</v>
      </c>
      <c r="L3312" s="3">
        <v>35</v>
      </c>
      <c r="M3312" s="3">
        <v>0</v>
      </c>
      <c r="N3312" s="3">
        <v>3</v>
      </c>
      <c r="O3312" s="3">
        <v>777</v>
      </c>
      <c r="P3312" s="3">
        <v>0</v>
      </c>
      <c r="Q3312" s="3">
        <v>15962.8340149736</v>
      </c>
      <c r="R3312" s="3">
        <v>0</v>
      </c>
      <c r="S3312" s="3">
        <v>0</v>
      </c>
      <c r="T3312" s="3">
        <v>0</v>
      </c>
      <c r="U3312" s="3">
        <v>7326.5600824356297</v>
      </c>
      <c r="V3312" s="3">
        <v>0</v>
      </c>
    </row>
    <row r="3313" spans="1:22" ht="21.75" customHeight="1" x14ac:dyDescent="0.3">
      <c r="A3313" s="3" t="s">
        <v>3339</v>
      </c>
      <c r="B3313" s="3">
        <v>24</v>
      </c>
      <c r="C3313" s="3" t="s">
        <v>31</v>
      </c>
      <c r="D3313" s="3" t="s">
        <v>33</v>
      </c>
      <c r="E3313" s="3">
        <v>36066.353330844096</v>
      </c>
      <c r="F3313" s="3">
        <v>160</v>
      </c>
      <c r="G3313" s="3">
        <v>1462.3510447430599</v>
      </c>
      <c r="H3313" s="3">
        <v>2</v>
      </c>
      <c r="I3313" s="3">
        <v>209.91777962576199</v>
      </c>
      <c r="J3313" s="3">
        <v>12</v>
      </c>
      <c r="K3313" s="3">
        <v>475.01853158441202</v>
      </c>
      <c r="L3313" s="3">
        <v>10</v>
      </c>
      <c r="M3313" s="3">
        <v>2</v>
      </c>
      <c r="N3313" s="3">
        <v>8</v>
      </c>
      <c r="O3313" s="3">
        <v>789</v>
      </c>
      <c r="P3313" s="3">
        <v>4</v>
      </c>
      <c r="Q3313" s="3">
        <v>14571.4164986959</v>
      </c>
      <c r="R3313" s="3">
        <v>4</v>
      </c>
      <c r="S3313" s="3">
        <v>0</v>
      </c>
      <c r="T3313" s="3">
        <v>0</v>
      </c>
      <c r="U3313" s="3">
        <v>6467.0745869521097</v>
      </c>
      <c r="V3313" s="3">
        <v>1</v>
      </c>
    </row>
    <row r="3314" spans="1:22" ht="21.75" customHeight="1" x14ac:dyDescent="0.3">
      <c r="A3314" s="3" t="s">
        <v>3340</v>
      </c>
      <c r="B3314" s="3">
        <v>44</v>
      </c>
      <c r="C3314" s="3" t="s">
        <v>23</v>
      </c>
      <c r="D3314" s="3" t="s">
        <v>26</v>
      </c>
      <c r="E3314" s="3">
        <v>15070.0714753343</v>
      </c>
      <c r="F3314" s="3">
        <v>146</v>
      </c>
      <c r="G3314" s="3">
        <v>10</v>
      </c>
      <c r="H3314" s="3">
        <v>1</v>
      </c>
      <c r="I3314" s="3">
        <v>280.85585334304398</v>
      </c>
      <c r="J3314" s="3">
        <v>4</v>
      </c>
      <c r="K3314" s="3">
        <v>471.70838023618001</v>
      </c>
      <c r="L3314" s="3">
        <v>46</v>
      </c>
      <c r="M3314" s="3">
        <v>13</v>
      </c>
      <c r="N3314" s="3">
        <v>6</v>
      </c>
      <c r="O3314" s="3">
        <v>598</v>
      </c>
      <c r="P3314" s="3">
        <v>0</v>
      </c>
      <c r="Q3314" s="3">
        <v>11378.918000902901</v>
      </c>
      <c r="R3314" s="3">
        <v>1</v>
      </c>
      <c r="S3314" s="3">
        <v>0</v>
      </c>
      <c r="T3314" s="3">
        <v>0</v>
      </c>
      <c r="U3314" s="3">
        <v>6299.4915973062498</v>
      </c>
      <c r="V3314" s="3">
        <v>0</v>
      </c>
    </row>
    <row r="3315" spans="1:22" ht="21.75" customHeight="1" x14ac:dyDescent="0.3">
      <c r="A3315" s="3" t="s">
        <v>3341</v>
      </c>
      <c r="B3315" s="3">
        <v>22</v>
      </c>
      <c r="C3315" s="3" t="s">
        <v>28</v>
      </c>
      <c r="D3315" s="3" t="s">
        <v>24</v>
      </c>
      <c r="E3315" s="3">
        <v>44963.741017418302</v>
      </c>
      <c r="F3315" s="3">
        <v>218</v>
      </c>
      <c r="G3315" s="3">
        <v>85.272965759441206</v>
      </c>
      <c r="H3315" s="3">
        <v>6</v>
      </c>
      <c r="I3315" s="3">
        <v>762.55602981593199</v>
      </c>
      <c r="J3315" s="3">
        <v>31</v>
      </c>
      <c r="K3315" s="3">
        <v>469.86221040174502</v>
      </c>
      <c r="L3315" s="3">
        <v>55</v>
      </c>
      <c r="M3315" s="3">
        <v>17</v>
      </c>
      <c r="N3315" s="3">
        <v>5</v>
      </c>
      <c r="O3315" s="3">
        <v>785</v>
      </c>
      <c r="P3315" s="3">
        <v>4</v>
      </c>
      <c r="Q3315" s="3">
        <v>13938.802486185201</v>
      </c>
      <c r="R3315" s="3">
        <v>5</v>
      </c>
      <c r="S3315" s="3">
        <v>0</v>
      </c>
      <c r="T3315" s="3">
        <v>0</v>
      </c>
      <c r="U3315" s="3">
        <v>4459.1965779780403</v>
      </c>
      <c r="V3315" s="3">
        <v>1</v>
      </c>
    </row>
    <row r="3316" spans="1:22" ht="21.75" customHeight="1" x14ac:dyDescent="0.3">
      <c r="A3316" s="3" t="s">
        <v>3342</v>
      </c>
      <c r="B3316" s="3">
        <v>52</v>
      </c>
      <c r="C3316" s="3" t="s">
        <v>31</v>
      </c>
      <c r="D3316" s="3" t="s">
        <v>33</v>
      </c>
      <c r="E3316" s="3">
        <v>47801.259570293601</v>
      </c>
      <c r="F3316" s="3">
        <v>143</v>
      </c>
      <c r="G3316" s="3">
        <v>1219.7532749146501</v>
      </c>
      <c r="H3316" s="3">
        <v>9</v>
      </c>
      <c r="I3316" s="3">
        <v>357.51810635446401</v>
      </c>
      <c r="J3316" s="3">
        <v>27</v>
      </c>
      <c r="K3316" s="3">
        <v>435.94522643717897</v>
      </c>
      <c r="L3316" s="3">
        <v>68</v>
      </c>
      <c r="M3316" s="3">
        <v>1</v>
      </c>
      <c r="N3316" s="3">
        <v>2</v>
      </c>
      <c r="O3316" s="3">
        <v>550</v>
      </c>
      <c r="P3316" s="3">
        <v>2</v>
      </c>
      <c r="Q3316" s="3">
        <v>12497.8698610294</v>
      </c>
      <c r="R3316" s="3">
        <v>4</v>
      </c>
      <c r="S3316" s="3">
        <v>0</v>
      </c>
      <c r="T3316" s="3">
        <v>0</v>
      </c>
      <c r="U3316" s="3">
        <v>4963.4838230906798</v>
      </c>
      <c r="V3316" s="3">
        <v>1</v>
      </c>
    </row>
    <row r="3317" spans="1:22" ht="21.75" customHeight="1" x14ac:dyDescent="0.3">
      <c r="A3317" s="3" t="s">
        <v>3343</v>
      </c>
      <c r="B3317" s="3">
        <v>23</v>
      </c>
      <c r="C3317" s="3" t="s">
        <v>23</v>
      </c>
      <c r="D3317" s="3" t="s">
        <v>24</v>
      </c>
      <c r="E3317" s="3">
        <v>52471.198030778003</v>
      </c>
      <c r="F3317" s="3">
        <v>71</v>
      </c>
      <c r="G3317" s="3">
        <v>2028.21954773884</v>
      </c>
      <c r="H3317" s="3">
        <v>8</v>
      </c>
      <c r="I3317" s="3">
        <v>1227.91884669657</v>
      </c>
      <c r="J3317" s="3">
        <v>14</v>
      </c>
      <c r="K3317" s="3">
        <v>58.823089487043298</v>
      </c>
      <c r="L3317" s="3">
        <v>36</v>
      </c>
      <c r="M3317" s="3">
        <v>7</v>
      </c>
      <c r="N3317" s="3">
        <v>3</v>
      </c>
      <c r="O3317" s="3">
        <v>675</v>
      </c>
      <c r="P3317" s="3">
        <v>2</v>
      </c>
      <c r="Q3317" s="3">
        <v>9548.0120981117107</v>
      </c>
      <c r="R3317" s="3">
        <v>6</v>
      </c>
      <c r="S3317" s="3">
        <v>0</v>
      </c>
      <c r="T3317" s="3">
        <v>0</v>
      </c>
      <c r="U3317" s="3">
        <v>2484.6580558845899</v>
      </c>
      <c r="V3317" s="3">
        <v>1</v>
      </c>
    </row>
    <row r="3318" spans="1:22" ht="21.75" customHeight="1" x14ac:dyDescent="0.3">
      <c r="A3318" s="3" t="s">
        <v>3344</v>
      </c>
      <c r="B3318" s="3">
        <v>44</v>
      </c>
      <c r="C3318" s="3" t="s">
        <v>28</v>
      </c>
      <c r="D3318" s="3" t="s">
        <v>26</v>
      </c>
      <c r="E3318" s="3">
        <v>71818.782770632897</v>
      </c>
      <c r="F3318" s="3">
        <v>25</v>
      </c>
      <c r="G3318" s="3">
        <v>2789.08783465648</v>
      </c>
      <c r="H3318" s="3">
        <v>0</v>
      </c>
      <c r="I3318" s="3">
        <v>387.62487760547998</v>
      </c>
      <c r="J3318" s="3">
        <v>23</v>
      </c>
      <c r="K3318" s="3">
        <v>369.87768072224299</v>
      </c>
      <c r="L3318" s="3">
        <v>9</v>
      </c>
      <c r="M3318" s="3">
        <v>16</v>
      </c>
      <c r="N3318" s="3">
        <v>1</v>
      </c>
      <c r="O3318" s="3">
        <v>496</v>
      </c>
      <c r="P3318" s="3">
        <v>1</v>
      </c>
      <c r="Q3318" s="3">
        <v>9985.7510488907101</v>
      </c>
      <c r="R3318" s="3">
        <v>1</v>
      </c>
      <c r="S3318" s="3">
        <v>0</v>
      </c>
      <c r="T3318" s="3">
        <v>0</v>
      </c>
      <c r="U3318" s="3">
        <v>10212.810711252099</v>
      </c>
      <c r="V3318" s="3">
        <v>1</v>
      </c>
    </row>
    <row r="3319" spans="1:22" ht="21.75" customHeight="1" x14ac:dyDescent="0.3">
      <c r="A3319" s="3" t="s">
        <v>3345</v>
      </c>
      <c r="B3319" s="3">
        <v>39</v>
      </c>
      <c r="C3319" s="3" t="s">
        <v>28</v>
      </c>
      <c r="D3319" s="3" t="s">
        <v>33</v>
      </c>
      <c r="E3319" s="3">
        <v>38258.872794919203</v>
      </c>
      <c r="F3319" s="3">
        <v>192</v>
      </c>
      <c r="G3319" s="3">
        <v>1821.0940047377901</v>
      </c>
      <c r="H3319" s="3">
        <v>11</v>
      </c>
      <c r="I3319" s="3">
        <v>1344.9595032736099</v>
      </c>
      <c r="J3319" s="3">
        <v>31</v>
      </c>
      <c r="K3319" s="3">
        <v>240.30034014107301</v>
      </c>
      <c r="L3319" s="3">
        <v>55</v>
      </c>
      <c r="M3319" s="3">
        <v>8</v>
      </c>
      <c r="N3319" s="3">
        <v>2</v>
      </c>
      <c r="O3319" s="3">
        <v>368</v>
      </c>
      <c r="P3319" s="3">
        <v>5</v>
      </c>
      <c r="Q3319" s="3">
        <v>11419.2331033473</v>
      </c>
      <c r="R3319" s="3">
        <v>6</v>
      </c>
      <c r="S3319" s="3">
        <v>0</v>
      </c>
      <c r="T3319" s="3">
        <v>1</v>
      </c>
      <c r="U3319" s="3">
        <v>10393.6324054821</v>
      </c>
      <c r="V3319" s="3">
        <v>1</v>
      </c>
    </row>
    <row r="3320" spans="1:22" ht="21.75" customHeight="1" x14ac:dyDescent="0.3">
      <c r="A3320" s="3" t="s">
        <v>3346</v>
      </c>
      <c r="B3320" s="3">
        <v>53</v>
      </c>
      <c r="C3320" s="3" t="s">
        <v>28</v>
      </c>
      <c r="D3320" s="3" t="s">
        <v>24</v>
      </c>
      <c r="E3320" s="3">
        <v>43380.463936735097</v>
      </c>
      <c r="F3320" s="3">
        <v>232</v>
      </c>
      <c r="G3320" s="3">
        <v>1927.3862780391601</v>
      </c>
      <c r="H3320" s="3">
        <v>6</v>
      </c>
      <c r="I3320" s="3">
        <v>1162.2927580200501</v>
      </c>
      <c r="J3320" s="3">
        <v>20</v>
      </c>
      <c r="K3320" s="3">
        <v>459.49880678918299</v>
      </c>
      <c r="L3320" s="3">
        <v>41</v>
      </c>
      <c r="M3320" s="3">
        <v>11</v>
      </c>
      <c r="N3320" s="3">
        <v>0</v>
      </c>
      <c r="O3320" s="3">
        <v>859</v>
      </c>
      <c r="P3320" s="3">
        <v>4</v>
      </c>
      <c r="Q3320" s="3">
        <v>26707.959646376301</v>
      </c>
      <c r="R3320" s="3">
        <v>0</v>
      </c>
      <c r="S3320" s="3">
        <v>1</v>
      </c>
      <c r="T3320" s="3">
        <v>0</v>
      </c>
      <c r="U3320" s="3">
        <v>13981.5639861566</v>
      </c>
      <c r="V3320" s="3">
        <v>1</v>
      </c>
    </row>
    <row r="3321" spans="1:22" ht="21.75" customHeight="1" x14ac:dyDescent="0.3">
      <c r="A3321" s="3" t="s">
        <v>3347</v>
      </c>
      <c r="B3321" s="3">
        <v>45</v>
      </c>
      <c r="C3321" s="3" t="s">
        <v>28</v>
      </c>
      <c r="D3321" s="3" t="s">
        <v>26</v>
      </c>
      <c r="E3321" s="3">
        <v>63791.196757181897</v>
      </c>
      <c r="F3321" s="3">
        <v>161</v>
      </c>
      <c r="G3321" s="3">
        <v>1590.278727548</v>
      </c>
      <c r="H3321" s="3">
        <v>10</v>
      </c>
      <c r="I3321" s="3">
        <v>1232.2695074276501</v>
      </c>
      <c r="J3321" s="3">
        <v>4</v>
      </c>
      <c r="K3321" s="3">
        <v>270.651673865948</v>
      </c>
      <c r="L3321" s="3">
        <v>29</v>
      </c>
      <c r="M3321" s="3">
        <v>6</v>
      </c>
      <c r="N3321" s="3">
        <v>8</v>
      </c>
      <c r="O3321" s="3">
        <v>548</v>
      </c>
      <c r="P3321" s="3">
        <v>4</v>
      </c>
      <c r="Q3321" s="3">
        <v>17462.886327405999</v>
      </c>
      <c r="R3321" s="3">
        <v>6</v>
      </c>
      <c r="S3321" s="3">
        <v>0</v>
      </c>
      <c r="T3321" s="3">
        <v>0</v>
      </c>
      <c r="U3321" s="3">
        <v>2413.66570614897</v>
      </c>
      <c r="V3321" s="3">
        <v>1</v>
      </c>
    </row>
    <row r="3322" spans="1:22" ht="21.75" customHeight="1" x14ac:dyDescent="0.3">
      <c r="A3322" s="3" t="s">
        <v>3348</v>
      </c>
      <c r="B3322" s="3">
        <v>24</v>
      </c>
      <c r="C3322" s="3" t="s">
        <v>28</v>
      </c>
      <c r="D3322" s="3" t="s">
        <v>26</v>
      </c>
      <c r="E3322" s="3">
        <v>36454.601937526801</v>
      </c>
      <c r="F3322" s="3">
        <v>55</v>
      </c>
      <c r="G3322" s="3">
        <v>2170.73048406107</v>
      </c>
      <c r="H3322" s="3">
        <v>11</v>
      </c>
      <c r="I3322" s="3">
        <v>1460.48709403364</v>
      </c>
      <c r="J3322" s="3">
        <v>36</v>
      </c>
      <c r="K3322" s="3">
        <v>586.22703968357803</v>
      </c>
      <c r="L3322" s="3">
        <v>21</v>
      </c>
      <c r="M3322" s="3">
        <v>0</v>
      </c>
      <c r="N3322" s="3">
        <v>9</v>
      </c>
      <c r="O3322" s="3">
        <v>531</v>
      </c>
      <c r="P3322" s="3">
        <v>5</v>
      </c>
      <c r="Q3322" s="3">
        <v>5009.4480598849595</v>
      </c>
      <c r="R3322" s="3">
        <v>4</v>
      </c>
      <c r="S3322" s="3">
        <v>0</v>
      </c>
      <c r="T3322" s="3">
        <v>0</v>
      </c>
      <c r="U3322" s="3">
        <v>1779.45302689866</v>
      </c>
      <c r="V3322" s="3">
        <v>1</v>
      </c>
    </row>
    <row r="3323" spans="1:22" ht="21.75" customHeight="1" x14ac:dyDescent="0.3">
      <c r="A3323" s="3" t="s">
        <v>3349</v>
      </c>
      <c r="B3323" s="3">
        <v>54</v>
      </c>
      <c r="C3323" s="3" t="s">
        <v>28</v>
      </c>
      <c r="D3323" s="3" t="s">
        <v>33</v>
      </c>
      <c r="E3323" s="3">
        <v>52767.491518552597</v>
      </c>
      <c r="F3323" s="3">
        <v>122</v>
      </c>
      <c r="G3323" s="3">
        <v>1670.7068434887799</v>
      </c>
      <c r="H3323" s="3">
        <v>0</v>
      </c>
      <c r="I3323" s="3">
        <v>828.42977343351799</v>
      </c>
      <c r="J3323" s="3">
        <v>35</v>
      </c>
      <c r="K3323" s="3">
        <v>797.06942843501702</v>
      </c>
      <c r="L3323" s="3">
        <v>54</v>
      </c>
      <c r="M3323" s="3">
        <v>13</v>
      </c>
      <c r="N3323" s="3">
        <v>2</v>
      </c>
      <c r="O3323" s="3">
        <v>762</v>
      </c>
      <c r="P3323" s="3">
        <v>5</v>
      </c>
      <c r="Q3323" s="3">
        <v>14382.868742880701</v>
      </c>
      <c r="R3323" s="3">
        <v>6</v>
      </c>
      <c r="S3323" s="3">
        <v>1</v>
      </c>
      <c r="T3323" s="3">
        <v>0</v>
      </c>
      <c r="U3323" s="3">
        <v>1054.35894852705</v>
      </c>
      <c r="V3323" s="3">
        <v>1</v>
      </c>
    </row>
    <row r="3324" spans="1:22" ht="21.75" customHeight="1" x14ac:dyDescent="0.3">
      <c r="A3324" s="3" t="s">
        <v>3350</v>
      </c>
      <c r="B3324" s="3">
        <v>47</v>
      </c>
      <c r="C3324" s="3" t="s">
        <v>31</v>
      </c>
      <c r="D3324" s="3" t="s">
        <v>24</v>
      </c>
      <c r="E3324" s="3">
        <v>42650.923755841599</v>
      </c>
      <c r="F3324" s="3">
        <v>147</v>
      </c>
      <c r="G3324" s="3">
        <v>1798.0901448608899</v>
      </c>
      <c r="H3324" s="3">
        <v>4</v>
      </c>
      <c r="I3324" s="3">
        <v>445.45889146301499</v>
      </c>
      <c r="J3324" s="3">
        <v>27</v>
      </c>
      <c r="K3324" s="3">
        <v>420.07096061366298</v>
      </c>
      <c r="L3324" s="3">
        <v>37</v>
      </c>
      <c r="M3324" s="3">
        <v>1</v>
      </c>
      <c r="N3324" s="3">
        <v>7</v>
      </c>
      <c r="O3324" s="3">
        <v>628</v>
      </c>
      <c r="P3324" s="3">
        <v>4</v>
      </c>
      <c r="Q3324" s="3">
        <v>11957.8636008051</v>
      </c>
      <c r="R3324" s="3">
        <v>0</v>
      </c>
      <c r="S3324" s="3">
        <v>0</v>
      </c>
      <c r="T3324" s="3">
        <v>0</v>
      </c>
      <c r="U3324" s="3">
        <v>3395.6201710682799</v>
      </c>
      <c r="V3324" s="3">
        <v>0</v>
      </c>
    </row>
    <row r="3325" spans="1:22" ht="21.75" customHeight="1" x14ac:dyDescent="0.3">
      <c r="A3325" s="3" t="s">
        <v>3351</v>
      </c>
      <c r="B3325" s="3">
        <v>48</v>
      </c>
      <c r="C3325" s="3" t="s">
        <v>31</v>
      </c>
      <c r="D3325" s="3" t="s">
        <v>33</v>
      </c>
      <c r="E3325" s="3">
        <v>45614.761111194297</v>
      </c>
      <c r="F3325" s="3">
        <v>130</v>
      </c>
      <c r="G3325" s="3">
        <v>249.091203876158</v>
      </c>
      <c r="H3325" s="3">
        <v>0</v>
      </c>
      <c r="I3325" s="3">
        <v>763.94724348097498</v>
      </c>
      <c r="J3325" s="3">
        <v>31</v>
      </c>
      <c r="K3325" s="3">
        <v>568.052663921418</v>
      </c>
      <c r="L3325" s="3">
        <v>55</v>
      </c>
      <c r="M3325" s="3">
        <v>16</v>
      </c>
      <c r="N3325" s="3">
        <v>3</v>
      </c>
      <c r="O3325" s="3">
        <v>435</v>
      </c>
      <c r="P3325" s="3">
        <v>1</v>
      </c>
      <c r="Q3325" s="3">
        <v>22835.035985733801</v>
      </c>
      <c r="R3325" s="3">
        <v>5</v>
      </c>
      <c r="S3325" s="3">
        <v>0</v>
      </c>
      <c r="T3325" s="3">
        <v>0</v>
      </c>
      <c r="U3325" s="3">
        <v>14994.3338413485</v>
      </c>
      <c r="V3325" s="3">
        <v>1</v>
      </c>
    </row>
    <row r="3326" spans="1:22" ht="21.75" customHeight="1" x14ac:dyDescent="0.3">
      <c r="A3326" s="3" t="s">
        <v>3352</v>
      </c>
      <c r="B3326" s="3">
        <v>28</v>
      </c>
      <c r="C3326" s="3" t="s">
        <v>31</v>
      </c>
      <c r="D3326" s="3" t="s">
        <v>33</v>
      </c>
      <c r="E3326" s="3">
        <v>63646.608005792201</v>
      </c>
      <c r="F3326" s="3">
        <v>51</v>
      </c>
      <c r="G3326" s="3">
        <v>1710.36911984069</v>
      </c>
      <c r="H3326" s="3">
        <v>2</v>
      </c>
      <c r="I3326" s="3">
        <v>601.66703810686295</v>
      </c>
      <c r="J3326" s="3">
        <v>22</v>
      </c>
      <c r="K3326" s="3">
        <v>381.71229766757699</v>
      </c>
      <c r="L3326" s="3">
        <v>70</v>
      </c>
      <c r="M3326" s="3">
        <v>6</v>
      </c>
      <c r="N3326" s="3">
        <v>7</v>
      </c>
      <c r="O3326" s="3">
        <v>889</v>
      </c>
      <c r="P3326" s="3">
        <v>0</v>
      </c>
      <c r="Q3326" s="3">
        <v>19552.808424462801</v>
      </c>
      <c r="R3326" s="3">
        <v>5</v>
      </c>
      <c r="S3326" s="3">
        <v>1</v>
      </c>
      <c r="T3326" s="3">
        <v>0</v>
      </c>
      <c r="U3326" s="3">
        <v>3502.42710714956</v>
      </c>
      <c r="V3326" s="3">
        <v>1</v>
      </c>
    </row>
    <row r="3327" spans="1:22" ht="21.75" customHeight="1" x14ac:dyDescent="0.3">
      <c r="A3327" s="3" t="s">
        <v>3353</v>
      </c>
      <c r="B3327" s="3">
        <v>57</v>
      </c>
      <c r="C3327" s="3" t="s">
        <v>31</v>
      </c>
      <c r="D3327" s="3" t="s">
        <v>24</v>
      </c>
      <c r="E3327" s="3">
        <v>43277.844992352097</v>
      </c>
      <c r="F3327" s="3">
        <v>179</v>
      </c>
      <c r="G3327" s="3">
        <v>1518.6131175389301</v>
      </c>
      <c r="H3327" s="3">
        <v>7</v>
      </c>
      <c r="I3327" s="3">
        <v>551.78305462019705</v>
      </c>
      <c r="J3327" s="3">
        <v>15</v>
      </c>
      <c r="K3327" s="3">
        <v>474.17818836779702</v>
      </c>
      <c r="L3327" s="3">
        <v>35</v>
      </c>
      <c r="M3327" s="3">
        <v>14</v>
      </c>
      <c r="N3327" s="3">
        <v>6</v>
      </c>
      <c r="O3327" s="3">
        <v>778</v>
      </c>
      <c r="P3327" s="3">
        <v>5</v>
      </c>
      <c r="Q3327" s="3">
        <v>11395.7009669077</v>
      </c>
      <c r="R3327" s="3">
        <v>6</v>
      </c>
      <c r="S3327" s="3">
        <v>0</v>
      </c>
      <c r="T3327" s="3">
        <v>0</v>
      </c>
      <c r="U3327" s="3">
        <v>8575.7909113865098</v>
      </c>
      <c r="V3327" s="3">
        <v>1</v>
      </c>
    </row>
    <row r="3328" spans="1:22" ht="21.75" customHeight="1" x14ac:dyDescent="0.3">
      <c r="A3328" s="3" t="s">
        <v>3354</v>
      </c>
      <c r="B3328" s="3">
        <v>69</v>
      </c>
      <c r="C3328" s="3" t="s">
        <v>23</v>
      </c>
      <c r="D3328" s="3" t="s">
        <v>24</v>
      </c>
      <c r="E3328" s="3">
        <v>64233.392130316999</v>
      </c>
      <c r="F3328" s="3">
        <v>197</v>
      </c>
      <c r="G3328" s="3">
        <v>1167.0873935920299</v>
      </c>
      <c r="H3328" s="3">
        <v>3</v>
      </c>
      <c r="I3328" s="3">
        <v>852.79870288239101</v>
      </c>
      <c r="J3328" s="3">
        <v>49</v>
      </c>
      <c r="K3328" s="3">
        <v>840.192346049354</v>
      </c>
      <c r="L3328" s="3">
        <v>77</v>
      </c>
      <c r="M3328" s="3">
        <v>8</v>
      </c>
      <c r="N3328" s="3">
        <v>3</v>
      </c>
      <c r="O3328" s="3">
        <v>360</v>
      </c>
      <c r="P3328" s="3">
        <v>2</v>
      </c>
      <c r="Q3328" s="3">
        <v>11830.1216101359</v>
      </c>
      <c r="R3328" s="3">
        <v>3</v>
      </c>
      <c r="S3328" s="3">
        <v>0</v>
      </c>
      <c r="T3328" s="3">
        <v>0</v>
      </c>
      <c r="U3328" s="3">
        <v>15503.502728412101</v>
      </c>
      <c r="V3328" s="3">
        <v>1</v>
      </c>
    </row>
    <row r="3329" spans="1:22" ht="21.75" customHeight="1" x14ac:dyDescent="0.3">
      <c r="A3329" s="3" t="s">
        <v>3355</v>
      </c>
      <c r="B3329" s="3">
        <v>25</v>
      </c>
      <c r="C3329" s="3" t="s">
        <v>31</v>
      </c>
      <c r="D3329" s="3" t="s">
        <v>24</v>
      </c>
      <c r="E3329" s="3">
        <v>14856.204052307199</v>
      </c>
      <c r="F3329" s="3">
        <v>156</v>
      </c>
      <c r="G3329" s="3">
        <v>1225.98394309283</v>
      </c>
      <c r="H3329" s="3">
        <v>11</v>
      </c>
      <c r="I3329" s="3">
        <v>690.90352502728899</v>
      </c>
      <c r="J3329" s="3">
        <v>9</v>
      </c>
      <c r="K3329" s="3">
        <v>113.68552105281</v>
      </c>
      <c r="L3329" s="3">
        <v>10</v>
      </c>
      <c r="M3329" s="3">
        <v>7</v>
      </c>
      <c r="N3329" s="3">
        <v>6</v>
      </c>
      <c r="O3329" s="3">
        <v>386</v>
      </c>
      <c r="P3329" s="3">
        <v>1</v>
      </c>
      <c r="Q3329" s="3">
        <v>5180.5561147195904</v>
      </c>
      <c r="R3329" s="3">
        <v>6</v>
      </c>
      <c r="S3329" s="3">
        <v>0</v>
      </c>
      <c r="T3329" s="3">
        <v>0</v>
      </c>
      <c r="U3329" s="3">
        <v>9203.4532024435393</v>
      </c>
      <c r="V3329" s="3">
        <v>1</v>
      </c>
    </row>
    <row r="3330" spans="1:22" ht="21.75" customHeight="1" x14ac:dyDescent="0.3">
      <c r="A3330" s="3" t="s">
        <v>3356</v>
      </c>
      <c r="B3330" s="3">
        <v>38</v>
      </c>
      <c r="C3330" s="3" t="s">
        <v>28</v>
      </c>
      <c r="D3330" s="3" t="s">
        <v>26</v>
      </c>
      <c r="E3330" s="3">
        <v>24266.935869449699</v>
      </c>
      <c r="F3330" s="3">
        <v>15</v>
      </c>
      <c r="G3330" s="3">
        <v>432.919265242226</v>
      </c>
      <c r="H3330" s="3">
        <v>0</v>
      </c>
      <c r="I3330" s="3">
        <v>536.72661048905104</v>
      </c>
      <c r="J3330" s="3">
        <v>28</v>
      </c>
      <c r="K3330" s="3">
        <v>331.43313029214301</v>
      </c>
      <c r="L3330" s="3">
        <v>6</v>
      </c>
      <c r="M3330" s="3">
        <v>6</v>
      </c>
      <c r="N3330" s="3">
        <v>7</v>
      </c>
      <c r="O3330" s="3">
        <v>812</v>
      </c>
      <c r="P3330" s="3">
        <v>2</v>
      </c>
      <c r="Q3330" s="3">
        <v>15929.8334584643</v>
      </c>
      <c r="R3330" s="3">
        <v>7</v>
      </c>
      <c r="S3330" s="3">
        <v>0</v>
      </c>
      <c r="T3330" s="3">
        <v>0</v>
      </c>
      <c r="U3330" s="3">
        <v>6199.9500869743097</v>
      </c>
      <c r="V3330" s="3">
        <v>1</v>
      </c>
    </row>
    <row r="3331" spans="1:22" ht="21.75" customHeight="1" x14ac:dyDescent="0.3">
      <c r="A3331" s="3" t="s">
        <v>3357</v>
      </c>
      <c r="B3331" s="3">
        <v>63</v>
      </c>
      <c r="C3331" s="3" t="s">
        <v>31</v>
      </c>
      <c r="D3331" s="3" t="s">
        <v>26</v>
      </c>
      <c r="E3331" s="3">
        <v>10000</v>
      </c>
      <c r="F3331" s="3">
        <v>110</v>
      </c>
      <c r="G3331" s="3">
        <v>1931.26939670414</v>
      </c>
      <c r="H3331" s="3">
        <v>0</v>
      </c>
      <c r="I3331" s="3">
        <v>714.10916259446003</v>
      </c>
      <c r="J3331" s="3">
        <v>26</v>
      </c>
      <c r="K3331" s="3">
        <v>526.40360641531697</v>
      </c>
      <c r="L3331" s="3">
        <v>33</v>
      </c>
      <c r="M3331" s="3">
        <v>3</v>
      </c>
      <c r="N3331" s="3">
        <v>9</v>
      </c>
      <c r="O3331" s="3">
        <v>458</v>
      </c>
      <c r="P3331" s="3">
        <v>3</v>
      </c>
      <c r="Q3331" s="3">
        <v>18879.249238782199</v>
      </c>
      <c r="R3331" s="3">
        <v>5</v>
      </c>
      <c r="S3331" s="3">
        <v>0</v>
      </c>
      <c r="T3331" s="3">
        <v>0</v>
      </c>
      <c r="U3331" s="3">
        <v>500</v>
      </c>
      <c r="V3331" s="3">
        <v>1</v>
      </c>
    </row>
    <row r="3332" spans="1:22" ht="21.75" customHeight="1" x14ac:dyDescent="0.3">
      <c r="A3332" s="3" t="s">
        <v>3358</v>
      </c>
      <c r="B3332" s="3">
        <v>30</v>
      </c>
      <c r="C3332" s="3" t="s">
        <v>31</v>
      </c>
      <c r="D3332" s="3" t="s">
        <v>24</v>
      </c>
      <c r="E3332" s="3">
        <v>29016.128890994602</v>
      </c>
      <c r="F3332" s="3">
        <v>168</v>
      </c>
      <c r="G3332" s="3">
        <v>1687.9921601418901</v>
      </c>
      <c r="H3332" s="3">
        <v>7</v>
      </c>
      <c r="I3332" s="3">
        <v>992.14246247129699</v>
      </c>
      <c r="J3332" s="3">
        <v>34</v>
      </c>
      <c r="K3332" s="3">
        <v>458.25856442921798</v>
      </c>
      <c r="L3332" s="3">
        <v>62</v>
      </c>
      <c r="M3332" s="3">
        <v>9</v>
      </c>
      <c r="N3332" s="3">
        <v>2</v>
      </c>
      <c r="O3332" s="3">
        <v>698</v>
      </c>
      <c r="P3332" s="3">
        <v>1</v>
      </c>
      <c r="Q3332" s="3">
        <v>12730.497321263199</v>
      </c>
      <c r="R3332" s="3">
        <v>7</v>
      </c>
      <c r="S3332" s="3">
        <v>0</v>
      </c>
      <c r="T3332" s="3">
        <v>0</v>
      </c>
      <c r="U3332" s="3">
        <v>6888.0946017605902</v>
      </c>
      <c r="V3332" s="3">
        <v>1</v>
      </c>
    </row>
    <row r="3333" spans="1:22" ht="21.75" customHeight="1" x14ac:dyDescent="0.3">
      <c r="A3333" s="3" t="s">
        <v>3359</v>
      </c>
      <c r="B3333" s="3">
        <v>21</v>
      </c>
      <c r="C3333" s="3" t="s">
        <v>28</v>
      </c>
      <c r="D3333" s="3" t="s">
        <v>26</v>
      </c>
      <c r="E3333" s="3">
        <v>83423.185931285101</v>
      </c>
      <c r="F3333" s="3">
        <v>152</v>
      </c>
      <c r="G3333" s="3">
        <v>1555.3665992712299</v>
      </c>
      <c r="H3333" s="3">
        <v>7</v>
      </c>
      <c r="I3333" s="3">
        <v>1134.7460223074399</v>
      </c>
      <c r="J3333" s="3">
        <v>41</v>
      </c>
      <c r="K3333" s="3">
        <v>406.22258913760697</v>
      </c>
      <c r="L3333" s="3">
        <v>1</v>
      </c>
      <c r="M3333" s="3">
        <v>6</v>
      </c>
      <c r="N3333" s="3">
        <v>4</v>
      </c>
      <c r="O3333" s="3">
        <v>881</v>
      </c>
      <c r="P3333" s="3">
        <v>1</v>
      </c>
      <c r="Q3333" s="3">
        <v>13587.1084763816</v>
      </c>
      <c r="R3333" s="3">
        <v>5</v>
      </c>
      <c r="S3333" s="3">
        <v>0</v>
      </c>
      <c r="T3333" s="3">
        <v>0</v>
      </c>
      <c r="U3333" s="3">
        <v>9855.4338676356001</v>
      </c>
      <c r="V3333" s="3">
        <v>1</v>
      </c>
    </row>
    <row r="3334" spans="1:22" ht="21.75" customHeight="1" x14ac:dyDescent="0.3">
      <c r="A3334" s="3" t="s">
        <v>3360</v>
      </c>
      <c r="B3334" s="3">
        <v>66</v>
      </c>
      <c r="C3334" s="3" t="s">
        <v>31</v>
      </c>
      <c r="D3334" s="3" t="s">
        <v>33</v>
      </c>
      <c r="E3334" s="3">
        <v>49684.353643697897</v>
      </c>
      <c r="F3334" s="3">
        <v>87</v>
      </c>
      <c r="G3334" s="3">
        <v>1684.0008434568999</v>
      </c>
      <c r="H3334" s="3">
        <v>3</v>
      </c>
      <c r="I3334" s="3">
        <v>238.976630383154</v>
      </c>
      <c r="J3334" s="3">
        <v>44</v>
      </c>
      <c r="K3334" s="3">
        <v>204.98506165615399</v>
      </c>
      <c r="L3334" s="3">
        <v>61</v>
      </c>
      <c r="M3334" s="3">
        <v>14</v>
      </c>
      <c r="N3334" s="3">
        <v>2</v>
      </c>
      <c r="O3334" s="3">
        <v>699</v>
      </c>
      <c r="P3334" s="3">
        <v>2</v>
      </c>
      <c r="Q3334" s="3">
        <v>10040.9552662933</v>
      </c>
      <c r="R3334" s="3">
        <v>0</v>
      </c>
      <c r="S3334" s="3">
        <v>0</v>
      </c>
      <c r="T3334" s="3">
        <v>0</v>
      </c>
      <c r="U3334" s="3">
        <v>7074.6422434352698</v>
      </c>
      <c r="V3334" s="3">
        <v>0</v>
      </c>
    </row>
    <row r="3335" spans="1:22" ht="21.75" customHeight="1" x14ac:dyDescent="0.3">
      <c r="A3335" s="3" t="s">
        <v>3361</v>
      </c>
      <c r="B3335" s="3">
        <v>63</v>
      </c>
      <c r="C3335" s="3" t="s">
        <v>31</v>
      </c>
      <c r="D3335" s="3" t="s">
        <v>24</v>
      </c>
      <c r="E3335" s="3">
        <v>37016.550491765804</v>
      </c>
      <c r="F3335" s="3">
        <v>159</v>
      </c>
      <c r="G3335" s="3">
        <v>503.028314249765</v>
      </c>
      <c r="H3335" s="3">
        <v>3</v>
      </c>
      <c r="I3335" s="3">
        <v>693.87961978501005</v>
      </c>
      <c r="J3335" s="3">
        <v>23</v>
      </c>
      <c r="K3335" s="3">
        <v>608.12664847844303</v>
      </c>
      <c r="L3335" s="3">
        <v>6</v>
      </c>
      <c r="M3335" s="3">
        <v>12</v>
      </c>
      <c r="N3335" s="3">
        <v>6</v>
      </c>
      <c r="O3335" s="3">
        <v>761</v>
      </c>
      <c r="P3335" s="3">
        <v>4</v>
      </c>
      <c r="Q3335" s="3">
        <v>17290.723628555599</v>
      </c>
      <c r="R3335" s="3">
        <v>5</v>
      </c>
      <c r="S3335" s="3">
        <v>0</v>
      </c>
      <c r="T3335" s="3">
        <v>0</v>
      </c>
      <c r="U3335" s="3">
        <v>7137.0337951934798</v>
      </c>
      <c r="V3335" s="3">
        <v>1</v>
      </c>
    </row>
    <row r="3336" spans="1:22" ht="21.75" customHeight="1" x14ac:dyDescent="0.3">
      <c r="A3336" s="3" t="s">
        <v>3362</v>
      </c>
      <c r="B3336" s="3">
        <v>63</v>
      </c>
      <c r="C3336" s="3" t="s">
        <v>31</v>
      </c>
      <c r="D3336" s="3" t="s">
        <v>33</v>
      </c>
      <c r="E3336" s="3">
        <v>64090.522849863599</v>
      </c>
      <c r="F3336" s="3">
        <v>47</v>
      </c>
      <c r="G3336" s="3">
        <v>2910.6582949984499</v>
      </c>
      <c r="H3336" s="3">
        <v>9</v>
      </c>
      <c r="I3336" s="3">
        <v>750.52987808385296</v>
      </c>
      <c r="J3336" s="3">
        <v>22</v>
      </c>
      <c r="K3336" s="3">
        <v>474.75545114769699</v>
      </c>
      <c r="L3336" s="3">
        <v>42</v>
      </c>
      <c r="M3336" s="3">
        <v>7</v>
      </c>
      <c r="N3336" s="3">
        <v>5</v>
      </c>
      <c r="O3336" s="3">
        <v>663</v>
      </c>
      <c r="P3336" s="3">
        <v>3</v>
      </c>
      <c r="Q3336" s="3">
        <v>3952.92541121662</v>
      </c>
      <c r="R3336" s="3">
        <v>4</v>
      </c>
      <c r="S3336" s="3">
        <v>0</v>
      </c>
      <c r="T3336" s="3">
        <v>0</v>
      </c>
      <c r="U3336" s="3">
        <v>2453.8221492590901</v>
      </c>
      <c r="V3336" s="3">
        <v>1</v>
      </c>
    </row>
    <row r="3337" spans="1:22" ht="21.75" customHeight="1" x14ac:dyDescent="0.3">
      <c r="A3337" s="3" t="s">
        <v>3363</v>
      </c>
      <c r="B3337" s="3">
        <v>28</v>
      </c>
      <c r="C3337" s="3" t="s">
        <v>23</v>
      </c>
      <c r="D3337" s="3" t="s">
        <v>24</v>
      </c>
      <c r="E3337" s="3">
        <v>66632.199030629097</v>
      </c>
      <c r="F3337" s="3">
        <v>176</v>
      </c>
      <c r="G3337" s="3">
        <v>2254.47178794928</v>
      </c>
      <c r="H3337" s="3">
        <v>10</v>
      </c>
      <c r="I3337" s="3">
        <v>386.11799222032897</v>
      </c>
      <c r="J3337" s="3">
        <v>2</v>
      </c>
      <c r="K3337" s="3">
        <v>660.73115955996298</v>
      </c>
      <c r="L3337" s="3">
        <v>17</v>
      </c>
      <c r="M3337" s="3">
        <v>8</v>
      </c>
      <c r="N3337" s="3">
        <v>0</v>
      </c>
      <c r="O3337" s="3">
        <v>380</v>
      </c>
      <c r="P3337" s="3">
        <v>2</v>
      </c>
      <c r="Q3337" s="3">
        <v>5288.8353741085202</v>
      </c>
      <c r="R3337" s="3">
        <v>1</v>
      </c>
      <c r="S3337" s="3">
        <v>0</v>
      </c>
      <c r="T3337" s="3">
        <v>0</v>
      </c>
      <c r="U3337" s="3">
        <v>16382.1480497175</v>
      </c>
      <c r="V3337" s="3">
        <v>1</v>
      </c>
    </row>
    <row r="3338" spans="1:22" ht="21.75" customHeight="1" x14ac:dyDescent="0.3">
      <c r="A3338" s="3" t="s">
        <v>3364</v>
      </c>
      <c r="B3338" s="3">
        <v>40</v>
      </c>
      <c r="C3338" s="3" t="s">
        <v>31</v>
      </c>
      <c r="D3338" s="3" t="s">
        <v>33</v>
      </c>
      <c r="E3338" s="3">
        <v>28024.739346874499</v>
      </c>
      <c r="F3338" s="3">
        <v>169</v>
      </c>
      <c r="G3338" s="3">
        <v>1996.4920125820199</v>
      </c>
      <c r="H3338" s="3">
        <v>1</v>
      </c>
      <c r="I3338" s="3">
        <v>758.10299343575502</v>
      </c>
      <c r="J3338" s="3">
        <v>35</v>
      </c>
      <c r="K3338" s="3">
        <v>759.77101202629103</v>
      </c>
      <c r="L3338" s="3">
        <v>19</v>
      </c>
      <c r="M3338" s="3">
        <v>8</v>
      </c>
      <c r="N3338" s="3">
        <v>9</v>
      </c>
      <c r="O3338" s="3">
        <v>392</v>
      </c>
      <c r="P3338" s="3">
        <v>1</v>
      </c>
      <c r="Q3338" s="3">
        <v>17574.5364515691</v>
      </c>
      <c r="R3338" s="3">
        <v>3</v>
      </c>
      <c r="S3338" s="3">
        <v>1</v>
      </c>
      <c r="T3338" s="3">
        <v>0</v>
      </c>
      <c r="U3338" s="3">
        <v>6170.7680938067797</v>
      </c>
      <c r="V3338" s="3">
        <v>1</v>
      </c>
    </row>
    <row r="3339" spans="1:22" ht="21.75" customHeight="1" x14ac:dyDescent="0.3">
      <c r="A3339" s="3" t="s">
        <v>3365</v>
      </c>
      <c r="B3339" s="3">
        <v>43</v>
      </c>
      <c r="C3339" s="3" t="s">
        <v>28</v>
      </c>
      <c r="D3339" s="3" t="s">
        <v>24</v>
      </c>
      <c r="E3339" s="3">
        <v>94967.602123534001</v>
      </c>
      <c r="F3339" s="3">
        <v>199</v>
      </c>
      <c r="G3339" s="3">
        <v>2687.6140030415299</v>
      </c>
      <c r="H3339" s="3">
        <v>1</v>
      </c>
      <c r="I3339" s="3">
        <v>851.79846333901003</v>
      </c>
      <c r="J3339" s="3">
        <v>44</v>
      </c>
      <c r="K3339" s="3">
        <v>489.51312087885498</v>
      </c>
      <c r="L3339" s="3">
        <v>6</v>
      </c>
      <c r="M3339" s="3">
        <v>4</v>
      </c>
      <c r="N3339" s="3">
        <v>4</v>
      </c>
      <c r="O3339" s="3">
        <v>371</v>
      </c>
      <c r="P3339" s="3">
        <v>4</v>
      </c>
      <c r="Q3339" s="3">
        <v>3536.68458752468</v>
      </c>
      <c r="R3339" s="3">
        <v>4</v>
      </c>
      <c r="S3339" s="3">
        <v>0</v>
      </c>
      <c r="T3339" s="3">
        <v>0</v>
      </c>
      <c r="U3339" s="3">
        <v>11321.5054670792</v>
      </c>
      <c r="V3339" s="3">
        <v>1</v>
      </c>
    </row>
    <row r="3340" spans="1:22" ht="21.75" customHeight="1" x14ac:dyDescent="0.3">
      <c r="A3340" s="3" t="s">
        <v>3366</v>
      </c>
      <c r="B3340" s="3">
        <v>53</v>
      </c>
      <c r="C3340" s="3" t="s">
        <v>28</v>
      </c>
      <c r="D3340" s="3" t="s">
        <v>33</v>
      </c>
      <c r="E3340" s="3">
        <v>54973.955174019</v>
      </c>
      <c r="F3340" s="3">
        <v>208</v>
      </c>
      <c r="G3340" s="3">
        <v>1668.8937901766999</v>
      </c>
      <c r="H3340" s="3">
        <v>11</v>
      </c>
      <c r="I3340" s="3">
        <v>981.59209084834697</v>
      </c>
      <c r="J3340" s="3">
        <v>13</v>
      </c>
      <c r="K3340" s="3">
        <v>831.41952578867404</v>
      </c>
      <c r="L3340" s="3">
        <v>51</v>
      </c>
      <c r="M3340" s="3">
        <v>5</v>
      </c>
      <c r="N3340" s="3">
        <v>3</v>
      </c>
      <c r="O3340" s="3">
        <v>356</v>
      </c>
      <c r="P3340" s="3">
        <v>3</v>
      </c>
      <c r="Q3340" s="3">
        <v>8199.0742332256195</v>
      </c>
      <c r="R3340" s="3">
        <v>7</v>
      </c>
      <c r="S3340" s="3">
        <v>0</v>
      </c>
      <c r="T3340" s="3">
        <v>0</v>
      </c>
      <c r="U3340" s="3">
        <v>7861.8860738516796</v>
      </c>
      <c r="V3340" s="3">
        <v>1</v>
      </c>
    </row>
    <row r="3341" spans="1:22" ht="21.75" customHeight="1" x14ac:dyDescent="0.3">
      <c r="A3341" s="3" t="s">
        <v>3367</v>
      </c>
      <c r="B3341" s="3">
        <v>41</v>
      </c>
      <c r="C3341" s="3" t="s">
        <v>31</v>
      </c>
      <c r="D3341" s="3" t="s">
        <v>24</v>
      </c>
      <c r="E3341" s="3">
        <v>57242.335792178099</v>
      </c>
      <c r="F3341" s="3">
        <v>84</v>
      </c>
      <c r="G3341" s="3">
        <v>1274.01100994118</v>
      </c>
      <c r="H3341" s="3">
        <v>5</v>
      </c>
      <c r="I3341" s="3">
        <v>827.00530897108501</v>
      </c>
      <c r="J3341" s="3">
        <v>3</v>
      </c>
      <c r="K3341" s="3">
        <v>761.35635394193901</v>
      </c>
      <c r="L3341" s="3">
        <v>36</v>
      </c>
      <c r="M3341" s="3">
        <v>15</v>
      </c>
      <c r="N3341" s="3">
        <v>1</v>
      </c>
      <c r="O3341" s="3">
        <v>822</v>
      </c>
      <c r="P3341" s="3">
        <v>4</v>
      </c>
      <c r="Q3341" s="3">
        <v>10328.980957604599</v>
      </c>
      <c r="R3341" s="3">
        <v>4</v>
      </c>
      <c r="S3341" s="3">
        <v>0</v>
      </c>
      <c r="T3341" s="3">
        <v>0</v>
      </c>
      <c r="U3341" s="3">
        <v>6227.98171630254</v>
      </c>
      <c r="V3341" s="3">
        <v>1</v>
      </c>
    </row>
    <row r="3342" spans="1:22" ht="21.75" customHeight="1" x14ac:dyDescent="0.3">
      <c r="A3342" s="3" t="s">
        <v>3368</v>
      </c>
      <c r="B3342" s="3">
        <v>22</v>
      </c>
      <c r="C3342" s="3" t="s">
        <v>31</v>
      </c>
      <c r="D3342" s="3" t="s">
        <v>24</v>
      </c>
      <c r="E3342" s="3">
        <v>58950.196724441499</v>
      </c>
      <c r="F3342" s="3">
        <v>70</v>
      </c>
      <c r="G3342" s="3">
        <v>1719.0583442132099</v>
      </c>
      <c r="H3342" s="3">
        <v>7</v>
      </c>
      <c r="I3342" s="3">
        <v>491.66770650085601</v>
      </c>
      <c r="J3342" s="3">
        <v>43</v>
      </c>
      <c r="K3342" s="3">
        <v>390.88838901146897</v>
      </c>
      <c r="L3342" s="3">
        <v>45</v>
      </c>
      <c r="M3342" s="3">
        <v>15</v>
      </c>
      <c r="N3342" s="3">
        <v>0</v>
      </c>
      <c r="O3342" s="3">
        <v>806</v>
      </c>
      <c r="P3342" s="3">
        <v>2</v>
      </c>
      <c r="Q3342" s="3">
        <v>14827.0985805813</v>
      </c>
      <c r="R3342" s="3">
        <v>4</v>
      </c>
      <c r="S3342" s="3">
        <v>0</v>
      </c>
      <c r="T3342" s="3">
        <v>0</v>
      </c>
      <c r="U3342" s="3">
        <v>6489.5341257516102</v>
      </c>
      <c r="V3342" s="3">
        <v>1</v>
      </c>
    </row>
    <row r="3343" spans="1:22" ht="21.75" customHeight="1" x14ac:dyDescent="0.3">
      <c r="A3343" s="3" t="s">
        <v>3369</v>
      </c>
      <c r="B3343" s="3">
        <v>31</v>
      </c>
      <c r="C3343" s="3" t="s">
        <v>31</v>
      </c>
      <c r="D3343" s="3" t="s">
        <v>26</v>
      </c>
      <c r="E3343" s="3">
        <v>58912.4816608275</v>
      </c>
      <c r="F3343" s="3">
        <v>99</v>
      </c>
      <c r="G3343" s="3">
        <v>2721.5472338046402</v>
      </c>
      <c r="H3343" s="3">
        <v>6</v>
      </c>
      <c r="I3343" s="3">
        <v>1504.21050965015</v>
      </c>
      <c r="J3343" s="3">
        <v>47</v>
      </c>
      <c r="K3343" s="3">
        <v>866.13628816239304</v>
      </c>
      <c r="L3343" s="3">
        <v>41</v>
      </c>
      <c r="M3343" s="3">
        <v>13</v>
      </c>
      <c r="N3343" s="3">
        <v>6</v>
      </c>
      <c r="O3343" s="3">
        <v>728</v>
      </c>
      <c r="P3343" s="3">
        <v>4</v>
      </c>
      <c r="Q3343" s="3">
        <v>12923.5161901427</v>
      </c>
      <c r="R3343" s="3">
        <v>6</v>
      </c>
      <c r="S3343" s="3">
        <v>0</v>
      </c>
      <c r="T3343" s="3">
        <v>0</v>
      </c>
      <c r="U3343" s="3">
        <v>12980.804982179799</v>
      </c>
      <c r="V3343" s="3">
        <v>1</v>
      </c>
    </row>
    <row r="3344" spans="1:22" ht="21.75" customHeight="1" x14ac:dyDescent="0.3">
      <c r="A3344" s="3" t="s">
        <v>3370</v>
      </c>
      <c r="B3344" s="3">
        <v>47</v>
      </c>
      <c r="C3344" s="3" t="s">
        <v>28</v>
      </c>
      <c r="D3344" s="3" t="s">
        <v>33</v>
      </c>
      <c r="E3344" s="3">
        <v>38813.478715139398</v>
      </c>
      <c r="F3344" s="3">
        <v>169</v>
      </c>
      <c r="G3344" s="3">
        <v>784.41260836434003</v>
      </c>
      <c r="H3344" s="3">
        <v>6</v>
      </c>
      <c r="I3344" s="3">
        <v>1090.1943700675599</v>
      </c>
      <c r="J3344" s="3">
        <v>41</v>
      </c>
      <c r="K3344" s="3">
        <v>664.01659952736804</v>
      </c>
      <c r="L3344" s="3">
        <v>59</v>
      </c>
      <c r="M3344" s="3">
        <v>18</v>
      </c>
      <c r="N3344" s="3">
        <v>6</v>
      </c>
      <c r="O3344" s="3">
        <v>898</v>
      </c>
      <c r="P3344" s="3">
        <v>1</v>
      </c>
      <c r="Q3344" s="3">
        <v>0</v>
      </c>
      <c r="R3344" s="3">
        <v>3</v>
      </c>
      <c r="S3344" s="3">
        <v>0</v>
      </c>
      <c r="T3344" s="3">
        <v>0</v>
      </c>
      <c r="U3344" s="3">
        <v>5445.3103152390204</v>
      </c>
      <c r="V3344" s="3">
        <v>0</v>
      </c>
    </row>
    <row r="3345" spans="1:22" ht="21.75" customHeight="1" x14ac:dyDescent="0.3">
      <c r="A3345" s="3" t="s">
        <v>3371</v>
      </c>
      <c r="B3345" s="3">
        <v>49</v>
      </c>
      <c r="C3345" s="3" t="s">
        <v>28</v>
      </c>
      <c r="D3345" s="3" t="s">
        <v>26</v>
      </c>
      <c r="E3345" s="3">
        <v>88025.347237330396</v>
      </c>
      <c r="F3345" s="3">
        <v>150</v>
      </c>
      <c r="G3345" s="3">
        <v>2711.9937926121502</v>
      </c>
      <c r="H3345" s="3">
        <v>2</v>
      </c>
      <c r="I3345" s="3">
        <v>993.451910627453</v>
      </c>
      <c r="J3345" s="3">
        <v>31</v>
      </c>
      <c r="K3345" s="3">
        <v>819.50402011634401</v>
      </c>
      <c r="L3345" s="3">
        <v>79</v>
      </c>
      <c r="M3345" s="3">
        <v>18</v>
      </c>
      <c r="N3345" s="3">
        <v>5</v>
      </c>
      <c r="O3345" s="3">
        <v>697</v>
      </c>
      <c r="P3345" s="3">
        <v>1</v>
      </c>
      <c r="Q3345" s="3">
        <v>15485.961105116499</v>
      </c>
      <c r="R3345" s="3">
        <v>4</v>
      </c>
      <c r="S3345" s="3">
        <v>0</v>
      </c>
      <c r="T3345" s="3">
        <v>0</v>
      </c>
      <c r="U3345" s="3">
        <v>9773.6092496452602</v>
      </c>
      <c r="V3345" s="3">
        <v>1</v>
      </c>
    </row>
    <row r="3346" spans="1:22" ht="21.75" customHeight="1" x14ac:dyDescent="0.3">
      <c r="A3346" s="3" t="s">
        <v>3372</v>
      </c>
      <c r="B3346" s="3">
        <v>45</v>
      </c>
      <c r="C3346" s="3" t="s">
        <v>23</v>
      </c>
      <c r="D3346" s="3" t="s">
        <v>33</v>
      </c>
      <c r="E3346" s="3">
        <v>44866.607958614099</v>
      </c>
      <c r="F3346" s="3">
        <v>79</v>
      </c>
      <c r="G3346" s="3">
        <v>418.22558606466202</v>
      </c>
      <c r="H3346" s="3">
        <v>11</v>
      </c>
      <c r="I3346" s="3">
        <v>1151.6909399538299</v>
      </c>
      <c r="J3346" s="3">
        <v>19</v>
      </c>
      <c r="K3346" s="3">
        <v>42.827709021535597</v>
      </c>
      <c r="L3346" s="3">
        <v>77</v>
      </c>
      <c r="M3346" s="3">
        <v>15</v>
      </c>
      <c r="N3346" s="3">
        <v>4</v>
      </c>
      <c r="O3346" s="3">
        <v>759</v>
      </c>
      <c r="P3346" s="3">
        <v>0</v>
      </c>
      <c r="Q3346" s="3">
        <v>10674.200743428701</v>
      </c>
      <c r="R3346" s="3">
        <v>5</v>
      </c>
      <c r="S3346" s="3">
        <v>0</v>
      </c>
      <c r="T3346" s="3">
        <v>0</v>
      </c>
      <c r="U3346" s="3">
        <v>9300.9000870841101</v>
      </c>
      <c r="V3346" s="3">
        <v>1</v>
      </c>
    </row>
    <row r="3347" spans="1:22" ht="21.75" customHeight="1" x14ac:dyDescent="0.3">
      <c r="A3347" s="3" t="s">
        <v>3373</v>
      </c>
      <c r="B3347" s="3">
        <v>67</v>
      </c>
      <c r="C3347" s="3" t="s">
        <v>23</v>
      </c>
      <c r="D3347" s="3" t="s">
        <v>26</v>
      </c>
      <c r="E3347" s="3">
        <v>67235.319997579907</v>
      </c>
      <c r="F3347" s="3">
        <v>230</v>
      </c>
      <c r="G3347" s="3">
        <v>1926.46459230032</v>
      </c>
      <c r="H3347" s="3">
        <v>1</v>
      </c>
      <c r="I3347" s="3">
        <v>885.61321013366705</v>
      </c>
      <c r="J3347" s="3">
        <v>16</v>
      </c>
      <c r="K3347" s="3">
        <v>667.59699420103902</v>
      </c>
      <c r="L3347" s="3">
        <v>31</v>
      </c>
      <c r="M3347" s="3">
        <v>4</v>
      </c>
      <c r="N3347" s="3">
        <v>8</v>
      </c>
      <c r="O3347" s="3">
        <v>582</v>
      </c>
      <c r="P3347" s="3">
        <v>3</v>
      </c>
      <c r="Q3347" s="3">
        <v>18399.221173563001</v>
      </c>
      <c r="R3347" s="3">
        <v>1</v>
      </c>
      <c r="S3347" s="3">
        <v>0</v>
      </c>
      <c r="T3347" s="3">
        <v>0</v>
      </c>
      <c r="U3347" s="3">
        <v>4386.9367583163603</v>
      </c>
      <c r="V3347" s="3">
        <v>0</v>
      </c>
    </row>
    <row r="3348" spans="1:22" ht="21.75" customHeight="1" x14ac:dyDescent="0.3">
      <c r="A3348" s="3" t="s">
        <v>3374</v>
      </c>
      <c r="B3348" s="3">
        <v>40</v>
      </c>
      <c r="C3348" s="3" t="s">
        <v>23</v>
      </c>
      <c r="D3348" s="3" t="s">
        <v>24</v>
      </c>
      <c r="E3348" s="3">
        <v>41451.1768000175</v>
      </c>
      <c r="F3348" s="3">
        <v>239</v>
      </c>
      <c r="G3348" s="3">
        <v>2308.16950166269</v>
      </c>
      <c r="H3348" s="3">
        <v>9</v>
      </c>
      <c r="I3348" s="3">
        <v>1250.2053099326799</v>
      </c>
      <c r="J3348" s="3">
        <v>28</v>
      </c>
      <c r="K3348" s="3">
        <v>577.90973018250702</v>
      </c>
      <c r="L3348" s="3">
        <v>37</v>
      </c>
      <c r="M3348" s="3">
        <v>0</v>
      </c>
      <c r="N3348" s="3">
        <v>1</v>
      </c>
      <c r="O3348" s="3">
        <v>504</v>
      </c>
      <c r="P3348" s="3">
        <v>2</v>
      </c>
      <c r="Q3348" s="3">
        <v>6180.9653708463902</v>
      </c>
      <c r="R3348" s="3">
        <v>5</v>
      </c>
      <c r="S3348" s="3">
        <v>0</v>
      </c>
      <c r="T3348" s="3">
        <v>0</v>
      </c>
      <c r="U3348" s="3">
        <v>3872.7281560715701</v>
      </c>
      <c r="V3348" s="3">
        <v>1</v>
      </c>
    </row>
    <row r="3349" spans="1:22" ht="21.75" customHeight="1" x14ac:dyDescent="0.3">
      <c r="A3349" s="3" t="s">
        <v>3375</v>
      </c>
      <c r="B3349" s="3">
        <v>47</v>
      </c>
      <c r="C3349" s="3" t="s">
        <v>28</v>
      </c>
      <c r="D3349" s="3" t="s">
        <v>26</v>
      </c>
      <c r="E3349" s="3">
        <v>38259.202944140299</v>
      </c>
      <c r="F3349" s="3">
        <v>198</v>
      </c>
      <c r="G3349" s="3">
        <v>2015.54760215641</v>
      </c>
      <c r="H3349" s="3">
        <v>6</v>
      </c>
      <c r="I3349" s="3">
        <v>819.90518260001795</v>
      </c>
      <c r="J3349" s="3">
        <v>38</v>
      </c>
      <c r="K3349" s="3">
        <v>295.75940470940299</v>
      </c>
      <c r="L3349" s="3">
        <v>38</v>
      </c>
      <c r="M3349" s="3">
        <v>4</v>
      </c>
      <c r="N3349" s="3">
        <v>2</v>
      </c>
      <c r="O3349" s="3">
        <v>396</v>
      </c>
      <c r="P3349" s="3">
        <v>4</v>
      </c>
      <c r="Q3349" s="3">
        <v>21454.496113040899</v>
      </c>
      <c r="R3349" s="3">
        <v>4</v>
      </c>
      <c r="S3349" s="3">
        <v>0</v>
      </c>
      <c r="T3349" s="3">
        <v>0</v>
      </c>
      <c r="U3349" s="3">
        <v>9890.1563206401606</v>
      </c>
      <c r="V3349" s="3">
        <v>1</v>
      </c>
    </row>
    <row r="3350" spans="1:22" ht="21.75" customHeight="1" x14ac:dyDescent="0.3">
      <c r="A3350" s="3" t="s">
        <v>3376</v>
      </c>
      <c r="B3350" s="3">
        <v>45</v>
      </c>
      <c r="C3350" s="3" t="s">
        <v>23</v>
      </c>
      <c r="D3350" s="3" t="s">
        <v>26</v>
      </c>
      <c r="E3350" s="3">
        <v>84233.563038517794</v>
      </c>
      <c r="F3350" s="3">
        <v>37</v>
      </c>
      <c r="G3350" s="3">
        <v>2338.04302266793</v>
      </c>
      <c r="H3350" s="3">
        <v>3</v>
      </c>
      <c r="I3350" s="3">
        <v>800.61161109596401</v>
      </c>
      <c r="J3350" s="3">
        <v>31</v>
      </c>
      <c r="K3350" s="3">
        <v>125.34152741947101</v>
      </c>
      <c r="L3350" s="3">
        <v>25</v>
      </c>
      <c r="M3350" s="3">
        <v>8</v>
      </c>
      <c r="N3350" s="3">
        <v>8</v>
      </c>
      <c r="O3350" s="3">
        <v>771</v>
      </c>
      <c r="P3350" s="3">
        <v>5</v>
      </c>
      <c r="Q3350" s="3">
        <v>4946.67201091477</v>
      </c>
      <c r="R3350" s="3">
        <v>2</v>
      </c>
      <c r="S3350" s="3">
        <v>0</v>
      </c>
      <c r="T3350" s="3">
        <v>0</v>
      </c>
      <c r="U3350" s="3">
        <v>16114.3994340883</v>
      </c>
      <c r="V3350" s="3">
        <v>0</v>
      </c>
    </row>
    <row r="3351" spans="1:22" ht="21.75" customHeight="1" x14ac:dyDescent="0.3">
      <c r="A3351" s="3" t="s">
        <v>3377</v>
      </c>
      <c r="B3351" s="3">
        <v>52</v>
      </c>
      <c r="C3351" s="3" t="s">
        <v>31</v>
      </c>
      <c r="D3351" s="3" t="s">
        <v>24</v>
      </c>
      <c r="E3351" s="3">
        <v>48049.321340860901</v>
      </c>
      <c r="F3351" s="3">
        <v>138</v>
      </c>
      <c r="G3351" s="3">
        <v>1397.99294550944</v>
      </c>
      <c r="H3351" s="3">
        <v>0</v>
      </c>
      <c r="I3351" s="3">
        <v>1022.32996757692</v>
      </c>
      <c r="J3351" s="3">
        <v>3</v>
      </c>
      <c r="K3351" s="3">
        <v>462.38337371366299</v>
      </c>
      <c r="L3351" s="3">
        <v>29</v>
      </c>
      <c r="M3351" s="3">
        <v>6</v>
      </c>
      <c r="N3351" s="3">
        <v>1</v>
      </c>
      <c r="O3351" s="3">
        <v>759</v>
      </c>
      <c r="P3351" s="3">
        <v>1</v>
      </c>
      <c r="Q3351" s="3">
        <v>9224.1814210706907</v>
      </c>
      <c r="R3351" s="3">
        <v>0</v>
      </c>
      <c r="S3351" s="3">
        <v>0</v>
      </c>
      <c r="T3351" s="3">
        <v>0</v>
      </c>
      <c r="U3351" s="3">
        <v>1717.5937447868801</v>
      </c>
      <c r="V3351" s="3">
        <v>0</v>
      </c>
    </row>
    <row r="3352" spans="1:22" ht="21.75" customHeight="1" x14ac:dyDescent="0.3">
      <c r="A3352" s="3" t="s">
        <v>3378</v>
      </c>
      <c r="B3352" s="3">
        <v>40</v>
      </c>
      <c r="C3352" s="3" t="s">
        <v>31</v>
      </c>
      <c r="D3352" s="3" t="s">
        <v>26</v>
      </c>
      <c r="E3352" s="3">
        <v>49386.070382188198</v>
      </c>
      <c r="F3352" s="3">
        <v>54</v>
      </c>
      <c r="G3352" s="3">
        <v>481.49505214183301</v>
      </c>
      <c r="H3352" s="3">
        <v>0</v>
      </c>
      <c r="I3352" s="3">
        <v>1351.72514120182</v>
      </c>
      <c r="J3352" s="3">
        <v>23</v>
      </c>
      <c r="K3352" s="3">
        <v>512.48492048401204</v>
      </c>
      <c r="L3352" s="3">
        <v>40</v>
      </c>
      <c r="M3352" s="3">
        <v>9</v>
      </c>
      <c r="N3352" s="3">
        <v>2</v>
      </c>
      <c r="O3352" s="3">
        <v>564</v>
      </c>
      <c r="P3352" s="3">
        <v>0</v>
      </c>
      <c r="Q3352" s="3">
        <v>19561.012029373898</v>
      </c>
      <c r="R3352" s="3">
        <v>6</v>
      </c>
      <c r="S3352" s="3">
        <v>0</v>
      </c>
      <c r="T3352" s="3">
        <v>0</v>
      </c>
      <c r="U3352" s="3">
        <v>5556.8678863429004</v>
      </c>
      <c r="V3352" s="3">
        <v>1</v>
      </c>
    </row>
    <row r="3353" spans="1:22" ht="21.75" customHeight="1" x14ac:dyDescent="0.3">
      <c r="A3353" s="3" t="s">
        <v>3379</v>
      </c>
      <c r="B3353" s="3">
        <v>54</v>
      </c>
      <c r="C3353" s="3" t="s">
        <v>28</v>
      </c>
      <c r="D3353" s="3" t="s">
        <v>24</v>
      </c>
      <c r="E3353" s="3">
        <v>55105.109699090201</v>
      </c>
      <c r="F3353" s="3">
        <v>42</v>
      </c>
      <c r="G3353" s="3">
        <v>2340.2037501735299</v>
      </c>
      <c r="H3353" s="3">
        <v>3</v>
      </c>
      <c r="I3353" s="3">
        <v>1329.21701535126</v>
      </c>
      <c r="J3353" s="3">
        <v>43</v>
      </c>
      <c r="K3353" s="3">
        <v>352.93419558088499</v>
      </c>
      <c r="L3353" s="3">
        <v>8</v>
      </c>
      <c r="M3353" s="3">
        <v>14</v>
      </c>
      <c r="N3353" s="3">
        <v>5</v>
      </c>
      <c r="O3353" s="3">
        <v>568</v>
      </c>
      <c r="P3353" s="3">
        <v>2</v>
      </c>
      <c r="Q3353" s="3">
        <v>25529.9260230531</v>
      </c>
      <c r="R3353" s="3">
        <v>2</v>
      </c>
      <c r="S3353" s="3">
        <v>0</v>
      </c>
      <c r="T3353" s="3">
        <v>0</v>
      </c>
      <c r="U3353" s="3">
        <v>8056.4866635722001</v>
      </c>
      <c r="V3353" s="3">
        <v>1</v>
      </c>
    </row>
    <row r="3354" spans="1:22" ht="21.75" customHeight="1" x14ac:dyDescent="0.3">
      <c r="A3354" s="3" t="s">
        <v>3380</v>
      </c>
      <c r="B3354" s="3">
        <v>53</v>
      </c>
      <c r="C3354" s="3" t="s">
        <v>23</v>
      </c>
      <c r="D3354" s="3" t="s">
        <v>33</v>
      </c>
      <c r="E3354" s="3">
        <v>96831.868483774393</v>
      </c>
      <c r="F3354" s="3">
        <v>123</v>
      </c>
      <c r="G3354" s="3">
        <v>2978.8921583361498</v>
      </c>
      <c r="H3354" s="3">
        <v>4</v>
      </c>
      <c r="I3354" s="3">
        <v>1007.496659391</v>
      </c>
      <c r="J3354" s="3">
        <v>41</v>
      </c>
      <c r="K3354" s="3">
        <v>312.45784384436001</v>
      </c>
      <c r="L3354" s="3">
        <v>31</v>
      </c>
      <c r="M3354" s="3">
        <v>11</v>
      </c>
      <c r="N3354" s="3">
        <v>9</v>
      </c>
      <c r="O3354" s="3">
        <v>563</v>
      </c>
      <c r="P3354" s="3">
        <v>1</v>
      </c>
      <c r="Q3354" s="3">
        <v>4957.7932503522397</v>
      </c>
      <c r="R3354" s="3">
        <v>5</v>
      </c>
      <c r="S3354" s="3">
        <v>0</v>
      </c>
      <c r="T3354" s="3">
        <v>0</v>
      </c>
      <c r="U3354" s="3">
        <v>8453.8109473642799</v>
      </c>
      <c r="V3354" s="3">
        <v>1</v>
      </c>
    </row>
    <row r="3355" spans="1:22" ht="21.75" customHeight="1" x14ac:dyDescent="0.3">
      <c r="A3355" s="3" t="s">
        <v>3381</v>
      </c>
      <c r="B3355" s="3">
        <v>60</v>
      </c>
      <c r="C3355" s="3" t="s">
        <v>31</v>
      </c>
      <c r="D3355" s="3" t="s">
        <v>26</v>
      </c>
      <c r="E3355" s="3">
        <v>89037.701022585694</v>
      </c>
      <c r="F3355" s="3">
        <v>115</v>
      </c>
      <c r="G3355" s="3">
        <v>1368.2853739642001</v>
      </c>
      <c r="H3355" s="3">
        <v>4</v>
      </c>
      <c r="I3355" s="3">
        <v>980.81415050188002</v>
      </c>
      <c r="J3355" s="3">
        <v>1</v>
      </c>
      <c r="K3355" s="3">
        <v>362.70718288911797</v>
      </c>
      <c r="L3355" s="3">
        <v>55</v>
      </c>
      <c r="M3355" s="3">
        <v>12</v>
      </c>
      <c r="N3355" s="3">
        <v>6</v>
      </c>
      <c r="O3355" s="3">
        <v>765</v>
      </c>
      <c r="P3355" s="3">
        <v>2</v>
      </c>
      <c r="Q3355" s="3">
        <v>26960.183079399801</v>
      </c>
      <c r="R3355" s="3">
        <v>1</v>
      </c>
      <c r="S3355" s="3">
        <v>0</v>
      </c>
      <c r="T3355" s="3">
        <v>0</v>
      </c>
      <c r="U3355" s="3">
        <v>7335.6308495564099</v>
      </c>
      <c r="V3355" s="3">
        <v>0</v>
      </c>
    </row>
    <row r="3356" spans="1:22" ht="21.75" customHeight="1" x14ac:dyDescent="0.3">
      <c r="A3356" s="3" t="s">
        <v>3382</v>
      </c>
      <c r="B3356" s="3">
        <v>66</v>
      </c>
      <c r="C3356" s="3" t="s">
        <v>28</v>
      </c>
      <c r="D3356" s="3" t="s">
        <v>24</v>
      </c>
      <c r="E3356" s="3">
        <v>73108.086949863893</v>
      </c>
      <c r="F3356" s="3">
        <v>113</v>
      </c>
      <c r="G3356" s="3">
        <v>2045.55137091591</v>
      </c>
      <c r="H3356" s="3">
        <v>0</v>
      </c>
      <c r="I3356" s="3">
        <v>1043.6148438837699</v>
      </c>
      <c r="J3356" s="3">
        <v>13</v>
      </c>
      <c r="K3356" s="3">
        <v>331.64695000362099</v>
      </c>
      <c r="L3356" s="3">
        <v>52</v>
      </c>
      <c r="M3356" s="3">
        <v>17</v>
      </c>
      <c r="N3356" s="3">
        <v>1</v>
      </c>
      <c r="O3356" s="3">
        <v>306</v>
      </c>
      <c r="P3356" s="3">
        <v>1</v>
      </c>
      <c r="Q3356" s="3">
        <v>0</v>
      </c>
      <c r="R3356" s="3">
        <v>1</v>
      </c>
      <c r="S3356" s="3">
        <v>0</v>
      </c>
      <c r="T3356" s="3">
        <v>0</v>
      </c>
      <c r="U3356" s="3">
        <v>18963.636079357198</v>
      </c>
      <c r="V3356" s="3">
        <v>1</v>
      </c>
    </row>
    <row r="3357" spans="1:22" ht="21.75" customHeight="1" x14ac:dyDescent="0.3">
      <c r="A3357" s="3" t="s">
        <v>3383</v>
      </c>
      <c r="B3357" s="3">
        <v>37</v>
      </c>
      <c r="C3357" s="3" t="s">
        <v>23</v>
      </c>
      <c r="D3357" s="3" t="s">
        <v>24</v>
      </c>
      <c r="E3357" s="3">
        <v>101365.206489328</v>
      </c>
      <c r="F3357" s="3">
        <v>38</v>
      </c>
      <c r="G3357" s="3">
        <v>838.88764133327697</v>
      </c>
      <c r="H3357" s="3">
        <v>2</v>
      </c>
      <c r="I3357" s="3">
        <v>1144.96731966781</v>
      </c>
      <c r="J3357" s="3">
        <v>39</v>
      </c>
      <c r="K3357" s="3">
        <v>732.75159062455202</v>
      </c>
      <c r="L3357" s="3">
        <v>6</v>
      </c>
      <c r="M3357" s="3">
        <v>9</v>
      </c>
      <c r="N3357" s="3">
        <v>7</v>
      </c>
      <c r="O3357" s="3">
        <v>888</v>
      </c>
      <c r="P3357" s="3">
        <v>2</v>
      </c>
      <c r="Q3357" s="3">
        <v>16535.536579727301</v>
      </c>
      <c r="R3357" s="3">
        <v>0</v>
      </c>
      <c r="S3357" s="3">
        <v>0</v>
      </c>
      <c r="T3357" s="3">
        <v>0</v>
      </c>
      <c r="U3357" s="3">
        <v>6844.7297903830104</v>
      </c>
      <c r="V3357" s="3">
        <v>0</v>
      </c>
    </row>
    <row r="3358" spans="1:22" ht="21.75" customHeight="1" x14ac:dyDescent="0.3">
      <c r="A3358" s="3" t="s">
        <v>3384</v>
      </c>
      <c r="B3358" s="3">
        <v>30</v>
      </c>
      <c r="C3358" s="3" t="s">
        <v>31</v>
      </c>
      <c r="D3358" s="3" t="s">
        <v>26</v>
      </c>
      <c r="E3358" s="3">
        <v>32997.619041423699</v>
      </c>
      <c r="F3358" s="3">
        <v>136</v>
      </c>
      <c r="G3358" s="3">
        <v>778.54314789801595</v>
      </c>
      <c r="H3358" s="3">
        <v>5</v>
      </c>
      <c r="I3358" s="3">
        <v>1254.5561787946399</v>
      </c>
      <c r="J3358" s="3">
        <v>41</v>
      </c>
      <c r="K3358" s="3">
        <v>299.183135262973</v>
      </c>
      <c r="L3358" s="3">
        <v>75</v>
      </c>
      <c r="M3358" s="3">
        <v>0</v>
      </c>
      <c r="N3358" s="3">
        <v>8</v>
      </c>
      <c r="O3358" s="3">
        <v>427</v>
      </c>
      <c r="P3358" s="3">
        <v>1</v>
      </c>
      <c r="Q3358" s="3">
        <v>22568.516231085301</v>
      </c>
      <c r="R3358" s="3">
        <v>1</v>
      </c>
      <c r="S3358" s="3">
        <v>0</v>
      </c>
      <c r="T3358" s="3">
        <v>0</v>
      </c>
      <c r="U3358" s="3">
        <v>1087.2403417319499</v>
      </c>
      <c r="V3358" s="3">
        <v>1</v>
      </c>
    </row>
    <row r="3359" spans="1:22" ht="21.75" customHeight="1" x14ac:dyDescent="0.3">
      <c r="A3359" s="3" t="s">
        <v>3385</v>
      </c>
      <c r="B3359" s="3">
        <v>42</v>
      </c>
      <c r="C3359" s="3" t="s">
        <v>23</v>
      </c>
      <c r="D3359" s="3" t="s">
        <v>33</v>
      </c>
      <c r="E3359" s="3">
        <v>61805.911832445003</v>
      </c>
      <c r="F3359" s="3">
        <v>216</v>
      </c>
      <c r="G3359" s="3">
        <v>1585.87960414488</v>
      </c>
      <c r="H3359" s="3">
        <v>9</v>
      </c>
      <c r="I3359" s="3">
        <v>717.19557059865303</v>
      </c>
      <c r="J3359" s="3">
        <v>37</v>
      </c>
      <c r="K3359" s="3">
        <v>88.725208405923993</v>
      </c>
      <c r="L3359" s="3">
        <v>22</v>
      </c>
      <c r="M3359" s="3">
        <v>3</v>
      </c>
      <c r="N3359" s="3">
        <v>0</v>
      </c>
      <c r="O3359" s="3">
        <v>698</v>
      </c>
      <c r="P3359" s="3">
        <v>5</v>
      </c>
      <c r="Q3359" s="3">
        <v>5808.11956843191</v>
      </c>
      <c r="R3359" s="3">
        <v>1</v>
      </c>
      <c r="S3359" s="3">
        <v>0</v>
      </c>
      <c r="T3359" s="3">
        <v>0</v>
      </c>
      <c r="U3359" s="3">
        <v>14481.3149321445</v>
      </c>
      <c r="V3359" s="3">
        <v>0</v>
      </c>
    </row>
    <row r="3360" spans="1:22" ht="21.75" customHeight="1" x14ac:dyDescent="0.3">
      <c r="A3360" s="3" t="s">
        <v>3386</v>
      </c>
      <c r="B3360" s="3">
        <v>67</v>
      </c>
      <c r="C3360" s="3" t="s">
        <v>28</v>
      </c>
      <c r="D3360" s="3" t="s">
        <v>26</v>
      </c>
      <c r="E3360" s="3">
        <v>51364.812757647902</v>
      </c>
      <c r="F3360" s="3">
        <v>72</v>
      </c>
      <c r="G3360" s="3">
        <v>917.87315561604498</v>
      </c>
      <c r="H3360" s="3">
        <v>6</v>
      </c>
      <c r="I3360" s="3">
        <v>1261.3214514430899</v>
      </c>
      <c r="J3360" s="3">
        <v>33</v>
      </c>
      <c r="K3360" s="3">
        <v>696.44113920643895</v>
      </c>
      <c r="L3360" s="3">
        <v>51</v>
      </c>
      <c r="M3360" s="3">
        <v>16</v>
      </c>
      <c r="N3360" s="3">
        <v>5</v>
      </c>
      <c r="O3360" s="3">
        <v>483</v>
      </c>
      <c r="P3360" s="3">
        <v>5</v>
      </c>
      <c r="Q3360" s="3">
        <v>19373.264966703398</v>
      </c>
      <c r="R3360" s="3">
        <v>7</v>
      </c>
      <c r="S3360" s="3">
        <v>1</v>
      </c>
      <c r="T3360" s="3">
        <v>0</v>
      </c>
      <c r="U3360" s="3">
        <v>2914.97015112906</v>
      </c>
      <c r="V3360" s="3">
        <v>1</v>
      </c>
    </row>
    <row r="3361" spans="1:22" ht="21.75" customHeight="1" x14ac:dyDescent="0.3">
      <c r="A3361" s="3" t="s">
        <v>3387</v>
      </c>
      <c r="B3361" s="3">
        <v>41</v>
      </c>
      <c r="C3361" s="3" t="s">
        <v>23</v>
      </c>
      <c r="D3361" s="3" t="s">
        <v>24</v>
      </c>
      <c r="E3361" s="3">
        <v>18156.420823354601</v>
      </c>
      <c r="F3361" s="3">
        <v>236</v>
      </c>
      <c r="G3361" s="3">
        <v>1576.9761587585699</v>
      </c>
      <c r="H3361" s="3">
        <v>10</v>
      </c>
      <c r="I3361" s="3">
        <v>920.04828992495698</v>
      </c>
      <c r="J3361" s="3">
        <v>45</v>
      </c>
      <c r="K3361" s="3">
        <v>728.54477184719997</v>
      </c>
      <c r="L3361" s="3">
        <v>20</v>
      </c>
      <c r="M3361" s="3">
        <v>12</v>
      </c>
      <c r="N3361" s="3">
        <v>3</v>
      </c>
      <c r="O3361" s="3">
        <v>383</v>
      </c>
      <c r="P3361" s="3">
        <v>5</v>
      </c>
      <c r="Q3361" s="3">
        <v>8932.4668264003303</v>
      </c>
      <c r="R3361" s="3">
        <v>4</v>
      </c>
      <c r="S3361" s="3">
        <v>0</v>
      </c>
      <c r="T3361" s="3">
        <v>0</v>
      </c>
      <c r="U3361" s="3">
        <v>7555.5626304869702</v>
      </c>
      <c r="V3361" s="3">
        <v>1</v>
      </c>
    </row>
    <row r="3362" spans="1:22" ht="21.75" customHeight="1" x14ac:dyDescent="0.3">
      <c r="A3362" s="3" t="s">
        <v>3388</v>
      </c>
      <c r="B3362" s="3">
        <v>36</v>
      </c>
      <c r="C3362" s="3" t="s">
        <v>28</v>
      </c>
      <c r="D3362" s="3" t="s">
        <v>33</v>
      </c>
      <c r="E3362" s="3">
        <v>58335.744751947997</v>
      </c>
      <c r="F3362" s="3">
        <v>230</v>
      </c>
      <c r="G3362" s="3">
        <v>3924.2545172370501</v>
      </c>
      <c r="H3362" s="3">
        <v>0</v>
      </c>
      <c r="I3362" s="3">
        <v>1027.82606787498</v>
      </c>
      <c r="J3362" s="3">
        <v>42</v>
      </c>
      <c r="K3362" s="3">
        <v>469.912110398778</v>
      </c>
      <c r="L3362" s="3">
        <v>75</v>
      </c>
      <c r="M3362" s="3">
        <v>1</v>
      </c>
      <c r="N3362" s="3">
        <v>9</v>
      </c>
      <c r="O3362" s="3">
        <v>739</v>
      </c>
      <c r="P3362" s="3">
        <v>5</v>
      </c>
      <c r="Q3362" s="3">
        <v>7500.7723196717698</v>
      </c>
      <c r="R3362" s="3">
        <v>0</v>
      </c>
      <c r="S3362" s="3">
        <v>0</v>
      </c>
      <c r="T3362" s="3">
        <v>0</v>
      </c>
      <c r="U3362" s="3">
        <v>4596.9074013090303</v>
      </c>
      <c r="V3362" s="3">
        <v>0</v>
      </c>
    </row>
    <row r="3363" spans="1:22" ht="21.75" customHeight="1" x14ac:dyDescent="0.3">
      <c r="A3363" s="3" t="s">
        <v>3389</v>
      </c>
      <c r="B3363" s="3">
        <v>24</v>
      </c>
      <c r="C3363" s="3" t="s">
        <v>23</v>
      </c>
      <c r="D3363" s="3" t="s">
        <v>26</v>
      </c>
      <c r="E3363" s="3">
        <v>41165.123361547099</v>
      </c>
      <c r="F3363" s="3">
        <v>75</v>
      </c>
      <c r="G3363" s="3">
        <v>935.29436833473505</v>
      </c>
      <c r="H3363" s="3">
        <v>7</v>
      </c>
      <c r="I3363" s="3">
        <v>1283.6822625369</v>
      </c>
      <c r="J3363" s="3">
        <v>1</v>
      </c>
      <c r="K3363" s="3">
        <v>218.07611239804899</v>
      </c>
      <c r="L3363" s="3">
        <v>22</v>
      </c>
      <c r="M3363" s="3">
        <v>14</v>
      </c>
      <c r="N3363" s="3">
        <v>9</v>
      </c>
      <c r="O3363" s="3">
        <v>875</v>
      </c>
      <c r="P3363" s="3">
        <v>4</v>
      </c>
      <c r="Q3363" s="3">
        <v>3863.3088116335598</v>
      </c>
      <c r="R3363" s="3">
        <v>6</v>
      </c>
      <c r="S3363" s="3">
        <v>1</v>
      </c>
      <c r="T3363" s="3">
        <v>0</v>
      </c>
      <c r="U3363" s="3">
        <v>4385.91191133546</v>
      </c>
      <c r="V3363" s="3">
        <v>1</v>
      </c>
    </row>
    <row r="3364" spans="1:22" ht="21.75" customHeight="1" x14ac:dyDescent="0.3">
      <c r="A3364" s="3" t="s">
        <v>3390</v>
      </c>
      <c r="B3364" s="3">
        <v>63</v>
      </c>
      <c r="C3364" s="3" t="s">
        <v>31</v>
      </c>
      <c r="D3364" s="3" t="s">
        <v>24</v>
      </c>
      <c r="E3364" s="3">
        <v>77603.015137645605</v>
      </c>
      <c r="F3364" s="3">
        <v>18</v>
      </c>
      <c r="G3364" s="3">
        <v>1773.24425154498</v>
      </c>
      <c r="H3364" s="3">
        <v>3</v>
      </c>
      <c r="I3364" s="3">
        <v>1061.4717875317399</v>
      </c>
      <c r="J3364" s="3">
        <v>35</v>
      </c>
      <c r="K3364" s="3">
        <v>15.187655797477699</v>
      </c>
      <c r="L3364" s="3">
        <v>68</v>
      </c>
      <c r="M3364" s="3">
        <v>11</v>
      </c>
      <c r="N3364" s="3">
        <v>4</v>
      </c>
      <c r="O3364" s="3">
        <v>532</v>
      </c>
      <c r="P3364" s="3">
        <v>3</v>
      </c>
      <c r="Q3364" s="3">
        <v>11526.9191938351</v>
      </c>
      <c r="R3364" s="3">
        <v>2</v>
      </c>
      <c r="S3364" s="3">
        <v>1</v>
      </c>
      <c r="T3364" s="3">
        <v>0</v>
      </c>
      <c r="U3364" s="3">
        <v>2090.3833889980901</v>
      </c>
      <c r="V3364" s="3">
        <v>1</v>
      </c>
    </row>
    <row r="3365" spans="1:22" ht="21.75" customHeight="1" x14ac:dyDescent="0.3">
      <c r="A3365" s="3" t="s">
        <v>3391</v>
      </c>
      <c r="B3365" s="3">
        <v>30</v>
      </c>
      <c r="C3365" s="3" t="s">
        <v>28</v>
      </c>
      <c r="D3365" s="3" t="s">
        <v>26</v>
      </c>
      <c r="E3365" s="3">
        <v>42889.606440109397</v>
      </c>
      <c r="F3365" s="3">
        <v>233</v>
      </c>
      <c r="G3365" s="3">
        <v>93.259245881755504</v>
      </c>
      <c r="H3365" s="3">
        <v>8</v>
      </c>
      <c r="I3365" s="3">
        <v>1120.5984471034899</v>
      </c>
      <c r="J3365" s="3">
        <v>5</v>
      </c>
      <c r="K3365" s="3">
        <v>508.70477902826002</v>
      </c>
      <c r="L3365" s="3">
        <v>17</v>
      </c>
      <c r="M3365" s="3">
        <v>1</v>
      </c>
      <c r="N3365" s="3">
        <v>5</v>
      </c>
      <c r="O3365" s="3">
        <v>828</v>
      </c>
      <c r="P3365" s="3">
        <v>1</v>
      </c>
      <c r="Q3365" s="3">
        <v>12858.4673720391</v>
      </c>
      <c r="R3365" s="3">
        <v>4</v>
      </c>
      <c r="S3365" s="3">
        <v>0</v>
      </c>
      <c r="T3365" s="3">
        <v>0</v>
      </c>
      <c r="U3365" s="3">
        <v>11021.360679698601</v>
      </c>
      <c r="V3365" s="3">
        <v>1</v>
      </c>
    </row>
    <row r="3366" spans="1:22" ht="21.75" customHeight="1" x14ac:dyDescent="0.3">
      <c r="A3366" s="3" t="s">
        <v>3392</v>
      </c>
      <c r="B3366" s="3">
        <v>49</v>
      </c>
      <c r="C3366" s="3" t="s">
        <v>28</v>
      </c>
      <c r="D3366" s="3" t="s">
        <v>33</v>
      </c>
      <c r="E3366" s="3">
        <v>41865.944553988797</v>
      </c>
      <c r="F3366" s="3">
        <v>176</v>
      </c>
      <c r="G3366" s="3">
        <v>1918.6396558748299</v>
      </c>
      <c r="H3366" s="3">
        <v>10</v>
      </c>
      <c r="I3366" s="3">
        <v>663.70351335115299</v>
      </c>
      <c r="J3366" s="3">
        <v>35</v>
      </c>
      <c r="K3366" s="3">
        <v>628.16217172237498</v>
      </c>
      <c r="L3366" s="3">
        <v>36</v>
      </c>
      <c r="M3366" s="3">
        <v>6</v>
      </c>
      <c r="N3366" s="3">
        <v>5</v>
      </c>
      <c r="O3366" s="3">
        <v>392</v>
      </c>
      <c r="P3366" s="3">
        <v>2</v>
      </c>
      <c r="Q3366" s="3">
        <v>4836.9729220024201</v>
      </c>
      <c r="R3366" s="3">
        <v>4</v>
      </c>
      <c r="S3366" s="3">
        <v>0</v>
      </c>
      <c r="T3366" s="3">
        <v>0</v>
      </c>
      <c r="U3366" s="3">
        <v>12404.207771170701</v>
      </c>
      <c r="V3366" s="3">
        <v>1</v>
      </c>
    </row>
    <row r="3367" spans="1:22" ht="21.75" customHeight="1" x14ac:dyDescent="0.3">
      <c r="A3367" s="3" t="s">
        <v>3393</v>
      </c>
      <c r="B3367" s="3">
        <v>34</v>
      </c>
      <c r="C3367" s="3" t="s">
        <v>28</v>
      </c>
      <c r="D3367" s="3" t="s">
        <v>33</v>
      </c>
      <c r="E3367" s="3">
        <v>77595.238865323496</v>
      </c>
      <c r="F3367" s="3">
        <v>189</v>
      </c>
      <c r="G3367" s="3">
        <v>935.67242654341101</v>
      </c>
      <c r="H3367" s="3">
        <v>10</v>
      </c>
      <c r="I3367" s="3">
        <v>1324.4090403123901</v>
      </c>
      <c r="J3367" s="3">
        <v>21</v>
      </c>
      <c r="K3367" s="3">
        <v>296.79284335302998</v>
      </c>
      <c r="L3367" s="3">
        <v>6</v>
      </c>
      <c r="M3367" s="3">
        <v>3</v>
      </c>
      <c r="N3367" s="3">
        <v>6</v>
      </c>
      <c r="O3367" s="3">
        <v>889</v>
      </c>
      <c r="P3367" s="3">
        <v>1</v>
      </c>
      <c r="Q3367" s="3">
        <v>20546.266553654699</v>
      </c>
      <c r="R3367" s="3">
        <v>2</v>
      </c>
      <c r="S3367" s="3">
        <v>0</v>
      </c>
      <c r="T3367" s="3">
        <v>0</v>
      </c>
      <c r="U3367" s="3">
        <v>10369.412620155201</v>
      </c>
      <c r="V3367" s="3">
        <v>0</v>
      </c>
    </row>
    <row r="3368" spans="1:22" ht="21.75" customHeight="1" x14ac:dyDescent="0.3">
      <c r="A3368" s="3" t="s">
        <v>3394</v>
      </c>
      <c r="B3368" s="3">
        <v>46</v>
      </c>
      <c r="C3368" s="3" t="s">
        <v>23</v>
      </c>
      <c r="D3368" s="3" t="s">
        <v>33</v>
      </c>
      <c r="E3368" s="3">
        <v>48821.8283884009</v>
      </c>
      <c r="F3368" s="3">
        <v>40</v>
      </c>
      <c r="G3368" s="3">
        <v>1734.11110898373</v>
      </c>
      <c r="H3368" s="3">
        <v>5</v>
      </c>
      <c r="I3368" s="3">
        <v>1043.4903488766399</v>
      </c>
      <c r="J3368" s="3">
        <v>4</v>
      </c>
      <c r="K3368" s="3">
        <v>700.50590777242803</v>
      </c>
      <c r="L3368" s="3">
        <v>60</v>
      </c>
      <c r="M3368" s="3">
        <v>13</v>
      </c>
      <c r="N3368" s="3">
        <v>8</v>
      </c>
      <c r="O3368" s="3">
        <v>776</v>
      </c>
      <c r="P3368" s="3">
        <v>0</v>
      </c>
      <c r="Q3368" s="3">
        <v>8353.2455292590603</v>
      </c>
      <c r="R3368" s="3">
        <v>1</v>
      </c>
      <c r="S3368" s="3">
        <v>0</v>
      </c>
      <c r="T3368" s="3">
        <v>0</v>
      </c>
      <c r="U3368" s="3">
        <v>14686.778700233701</v>
      </c>
      <c r="V3368" s="3">
        <v>0</v>
      </c>
    </row>
    <row r="3369" spans="1:22" ht="21.75" customHeight="1" x14ac:dyDescent="0.3">
      <c r="A3369" s="3" t="s">
        <v>3395</v>
      </c>
      <c r="B3369" s="3">
        <v>54</v>
      </c>
      <c r="C3369" s="3" t="s">
        <v>23</v>
      </c>
      <c r="D3369" s="3" t="s">
        <v>33</v>
      </c>
      <c r="E3369" s="3">
        <v>70931.798487448803</v>
      </c>
      <c r="F3369" s="3">
        <v>227</v>
      </c>
      <c r="G3369" s="3">
        <v>1712.71363437064</v>
      </c>
      <c r="H3369" s="3">
        <v>0</v>
      </c>
      <c r="I3369" s="3">
        <v>844.12300124417402</v>
      </c>
      <c r="J3369" s="3">
        <v>37</v>
      </c>
      <c r="K3369" s="3">
        <v>142.10293024874599</v>
      </c>
      <c r="L3369" s="3">
        <v>2</v>
      </c>
      <c r="M3369" s="3">
        <v>17</v>
      </c>
      <c r="N3369" s="3">
        <v>3</v>
      </c>
      <c r="O3369" s="3">
        <v>660</v>
      </c>
      <c r="P3369" s="3">
        <v>5</v>
      </c>
      <c r="Q3369" s="3">
        <v>11769.053764710899</v>
      </c>
      <c r="R3369" s="3">
        <v>3</v>
      </c>
      <c r="S3369" s="3">
        <v>0</v>
      </c>
      <c r="T3369" s="3">
        <v>1</v>
      </c>
      <c r="U3369" s="3">
        <v>4471.8368716205496</v>
      </c>
      <c r="V3369" s="3">
        <v>1</v>
      </c>
    </row>
    <row r="3370" spans="1:22" ht="21.75" customHeight="1" x14ac:dyDescent="0.3">
      <c r="A3370" s="3" t="s">
        <v>3396</v>
      </c>
      <c r="B3370" s="3">
        <v>52</v>
      </c>
      <c r="C3370" s="3" t="s">
        <v>31</v>
      </c>
      <c r="D3370" s="3" t="s">
        <v>33</v>
      </c>
      <c r="E3370" s="3">
        <v>57638.469918619398</v>
      </c>
      <c r="F3370" s="3">
        <v>20</v>
      </c>
      <c r="G3370" s="3">
        <v>1611.28905641608</v>
      </c>
      <c r="H3370" s="3">
        <v>1</v>
      </c>
      <c r="I3370" s="3">
        <v>1185.37603541259</v>
      </c>
      <c r="J3370" s="3">
        <v>40</v>
      </c>
      <c r="K3370" s="3">
        <v>517.87445077128996</v>
      </c>
      <c r="L3370" s="3">
        <v>0</v>
      </c>
      <c r="M3370" s="3">
        <v>10</v>
      </c>
      <c r="N3370" s="3">
        <v>8</v>
      </c>
      <c r="O3370" s="3">
        <v>410</v>
      </c>
      <c r="P3370" s="3">
        <v>4</v>
      </c>
      <c r="Q3370" s="3">
        <v>13390.2364591644</v>
      </c>
      <c r="R3370" s="3">
        <v>6</v>
      </c>
      <c r="S3370" s="3">
        <v>1</v>
      </c>
      <c r="T3370" s="3">
        <v>0</v>
      </c>
      <c r="U3370" s="3">
        <v>6624.4884348925898</v>
      </c>
      <c r="V3370" s="3">
        <v>1</v>
      </c>
    </row>
    <row r="3371" spans="1:22" ht="21.75" customHeight="1" x14ac:dyDescent="0.3">
      <c r="A3371" s="3" t="s">
        <v>3397</v>
      </c>
      <c r="B3371" s="3">
        <v>39</v>
      </c>
      <c r="C3371" s="3" t="s">
        <v>28</v>
      </c>
      <c r="D3371" s="3" t="s">
        <v>26</v>
      </c>
      <c r="E3371" s="3">
        <v>57879.886303462503</v>
      </c>
      <c r="F3371" s="3">
        <v>14</v>
      </c>
      <c r="G3371" s="3">
        <v>742.04480247502295</v>
      </c>
      <c r="H3371" s="3">
        <v>2</v>
      </c>
      <c r="I3371" s="3">
        <v>1705.74067421618</v>
      </c>
      <c r="J3371" s="3">
        <v>21</v>
      </c>
      <c r="K3371" s="3">
        <v>0</v>
      </c>
      <c r="L3371" s="3">
        <v>59</v>
      </c>
      <c r="M3371" s="3">
        <v>2</v>
      </c>
      <c r="N3371" s="3">
        <v>0</v>
      </c>
      <c r="O3371" s="3">
        <v>641</v>
      </c>
      <c r="P3371" s="3">
        <v>5</v>
      </c>
      <c r="Q3371" s="3">
        <v>29974.849400821899</v>
      </c>
      <c r="R3371" s="3">
        <v>5</v>
      </c>
      <c r="S3371" s="3">
        <v>0</v>
      </c>
      <c r="T3371" s="3">
        <v>0</v>
      </c>
      <c r="U3371" s="3">
        <v>4835.5413974224602</v>
      </c>
      <c r="V3371" s="3">
        <v>1</v>
      </c>
    </row>
    <row r="3372" spans="1:22" ht="21.75" customHeight="1" x14ac:dyDescent="0.3">
      <c r="A3372" s="3" t="s">
        <v>3398</v>
      </c>
      <c r="B3372" s="3">
        <v>35</v>
      </c>
      <c r="C3372" s="3" t="s">
        <v>28</v>
      </c>
      <c r="D3372" s="3" t="s">
        <v>33</v>
      </c>
      <c r="E3372" s="3">
        <v>45607.147288152701</v>
      </c>
      <c r="F3372" s="3">
        <v>56</v>
      </c>
      <c r="G3372" s="3">
        <v>1272.9276874550501</v>
      </c>
      <c r="H3372" s="3">
        <v>1</v>
      </c>
      <c r="I3372" s="3">
        <v>390.87642436232301</v>
      </c>
      <c r="J3372" s="3">
        <v>47</v>
      </c>
      <c r="K3372" s="3">
        <v>262.786090283428</v>
      </c>
      <c r="L3372" s="3">
        <v>5</v>
      </c>
      <c r="M3372" s="3">
        <v>2</v>
      </c>
      <c r="N3372" s="3">
        <v>8</v>
      </c>
      <c r="O3372" s="3">
        <v>607</v>
      </c>
      <c r="P3372" s="3">
        <v>5</v>
      </c>
      <c r="Q3372" s="3">
        <v>19695.981026971702</v>
      </c>
      <c r="R3372" s="3">
        <v>6</v>
      </c>
      <c r="S3372" s="3">
        <v>0</v>
      </c>
      <c r="T3372" s="3">
        <v>0</v>
      </c>
      <c r="U3372" s="3">
        <v>10103.234282372399</v>
      </c>
      <c r="V3372" s="3">
        <v>1</v>
      </c>
    </row>
    <row r="3373" spans="1:22" ht="21.75" customHeight="1" x14ac:dyDescent="0.3">
      <c r="A3373" s="3" t="s">
        <v>3399</v>
      </c>
      <c r="B3373" s="3">
        <v>53</v>
      </c>
      <c r="C3373" s="3" t="s">
        <v>23</v>
      </c>
      <c r="D3373" s="3" t="s">
        <v>33</v>
      </c>
      <c r="E3373" s="3">
        <v>59039.780822726098</v>
      </c>
      <c r="F3373" s="3">
        <v>221</v>
      </c>
      <c r="G3373" s="3">
        <v>1688.5742495300101</v>
      </c>
      <c r="H3373" s="3">
        <v>9</v>
      </c>
      <c r="I3373" s="3">
        <v>518.69358197685096</v>
      </c>
      <c r="J3373" s="3">
        <v>10</v>
      </c>
      <c r="K3373" s="3">
        <v>61.959694764655801</v>
      </c>
      <c r="L3373" s="3">
        <v>70</v>
      </c>
      <c r="M3373" s="3">
        <v>17</v>
      </c>
      <c r="N3373" s="3">
        <v>7</v>
      </c>
      <c r="O3373" s="3">
        <v>716</v>
      </c>
      <c r="P3373" s="3">
        <v>0</v>
      </c>
      <c r="Q3373" s="3">
        <v>16893.4616608221</v>
      </c>
      <c r="R3373" s="3">
        <v>3</v>
      </c>
      <c r="S3373" s="3">
        <v>0</v>
      </c>
      <c r="T3373" s="3">
        <v>0</v>
      </c>
      <c r="U3373" s="3">
        <v>8889.6318942723901</v>
      </c>
      <c r="V3373" s="3">
        <v>0</v>
      </c>
    </row>
    <row r="3374" spans="1:22" ht="21.75" customHeight="1" x14ac:dyDescent="0.3">
      <c r="A3374" s="3" t="s">
        <v>3400</v>
      </c>
      <c r="B3374" s="3">
        <v>21</v>
      </c>
      <c r="C3374" s="3" t="s">
        <v>23</v>
      </c>
      <c r="D3374" s="3" t="s">
        <v>24</v>
      </c>
      <c r="E3374" s="3">
        <v>47633.147384193901</v>
      </c>
      <c r="F3374" s="3">
        <v>177</v>
      </c>
      <c r="G3374" s="3">
        <v>1305.88994763812</v>
      </c>
      <c r="H3374" s="3">
        <v>6</v>
      </c>
      <c r="I3374" s="3">
        <v>1739.8568580925601</v>
      </c>
      <c r="J3374" s="3">
        <v>42</v>
      </c>
      <c r="K3374" s="3">
        <v>641.028903877267</v>
      </c>
      <c r="L3374" s="3">
        <v>57</v>
      </c>
      <c r="M3374" s="3">
        <v>0</v>
      </c>
      <c r="N3374" s="3">
        <v>1</v>
      </c>
      <c r="O3374" s="3">
        <v>376</v>
      </c>
      <c r="P3374" s="3">
        <v>2</v>
      </c>
      <c r="Q3374" s="3">
        <v>9351.4414982136495</v>
      </c>
      <c r="R3374" s="3">
        <v>5</v>
      </c>
      <c r="S3374" s="3">
        <v>0</v>
      </c>
      <c r="T3374" s="3">
        <v>0</v>
      </c>
      <c r="U3374" s="3">
        <v>1037.31203424311</v>
      </c>
      <c r="V3374" s="3">
        <v>1</v>
      </c>
    </row>
    <row r="3375" spans="1:22" ht="21.75" customHeight="1" x14ac:dyDescent="0.3">
      <c r="A3375" s="3" t="s">
        <v>3401</v>
      </c>
      <c r="B3375" s="3">
        <v>54</v>
      </c>
      <c r="C3375" s="3" t="s">
        <v>31</v>
      </c>
      <c r="D3375" s="3" t="s">
        <v>33</v>
      </c>
      <c r="E3375" s="3">
        <v>35531.537942185401</v>
      </c>
      <c r="F3375" s="3">
        <v>3</v>
      </c>
      <c r="G3375" s="3">
        <v>2622.6460679503898</v>
      </c>
      <c r="H3375" s="3">
        <v>11</v>
      </c>
      <c r="I3375" s="3">
        <v>949.34319480653096</v>
      </c>
      <c r="J3375" s="3">
        <v>30</v>
      </c>
      <c r="K3375" s="3">
        <v>585.26827283232501</v>
      </c>
      <c r="L3375" s="3">
        <v>30</v>
      </c>
      <c r="M3375" s="3">
        <v>12</v>
      </c>
      <c r="N3375" s="3">
        <v>6</v>
      </c>
      <c r="O3375" s="3">
        <v>567</v>
      </c>
      <c r="P3375" s="3">
        <v>1</v>
      </c>
      <c r="Q3375" s="3">
        <v>14243.2768881047</v>
      </c>
      <c r="R3375" s="3">
        <v>6</v>
      </c>
      <c r="S3375" s="3">
        <v>0</v>
      </c>
      <c r="T3375" s="3">
        <v>0</v>
      </c>
      <c r="U3375" s="3">
        <v>13908.7727004634</v>
      </c>
      <c r="V3375" s="3">
        <v>1</v>
      </c>
    </row>
    <row r="3376" spans="1:22" ht="21.75" customHeight="1" x14ac:dyDescent="0.3">
      <c r="A3376" s="3" t="s">
        <v>3402</v>
      </c>
      <c r="B3376" s="3">
        <v>59</v>
      </c>
      <c r="C3376" s="3" t="s">
        <v>31</v>
      </c>
      <c r="D3376" s="3" t="s">
        <v>24</v>
      </c>
      <c r="E3376" s="3">
        <v>48123.4223243038</v>
      </c>
      <c r="F3376" s="3">
        <v>145</v>
      </c>
      <c r="G3376" s="3">
        <v>1532.8130427281201</v>
      </c>
      <c r="H3376" s="3">
        <v>0</v>
      </c>
      <c r="I3376" s="3">
        <v>866.80438752104897</v>
      </c>
      <c r="J3376" s="3">
        <v>41</v>
      </c>
      <c r="K3376" s="3">
        <v>1112.22488985924</v>
      </c>
      <c r="L3376" s="3">
        <v>7</v>
      </c>
      <c r="M3376" s="3">
        <v>4</v>
      </c>
      <c r="N3376" s="3">
        <v>6</v>
      </c>
      <c r="O3376" s="3">
        <v>651</v>
      </c>
      <c r="P3376" s="3">
        <v>1</v>
      </c>
      <c r="Q3376" s="3">
        <v>14862.676028064499</v>
      </c>
      <c r="R3376" s="3">
        <v>1</v>
      </c>
      <c r="S3376" s="3">
        <v>0</v>
      </c>
      <c r="T3376" s="3">
        <v>0</v>
      </c>
      <c r="U3376" s="3">
        <v>3847.1280512312401</v>
      </c>
      <c r="V3376" s="3">
        <v>0</v>
      </c>
    </row>
    <row r="3377" spans="1:22" ht="21.75" customHeight="1" x14ac:dyDescent="0.3">
      <c r="A3377" s="3" t="s">
        <v>3403</v>
      </c>
      <c r="B3377" s="3">
        <v>47</v>
      </c>
      <c r="C3377" s="3" t="s">
        <v>23</v>
      </c>
      <c r="D3377" s="3" t="s">
        <v>24</v>
      </c>
      <c r="E3377" s="3">
        <v>73180.954196150997</v>
      </c>
      <c r="F3377" s="3">
        <v>113</v>
      </c>
      <c r="G3377" s="3">
        <v>705.70370674009303</v>
      </c>
      <c r="H3377" s="3">
        <v>8</v>
      </c>
      <c r="I3377" s="3">
        <v>759.61499041824197</v>
      </c>
      <c r="J3377" s="3">
        <v>28</v>
      </c>
      <c r="K3377" s="3">
        <v>548.56509669518596</v>
      </c>
      <c r="L3377" s="3">
        <v>77</v>
      </c>
      <c r="M3377" s="3">
        <v>3</v>
      </c>
      <c r="N3377" s="3">
        <v>1</v>
      </c>
      <c r="O3377" s="3">
        <v>345</v>
      </c>
      <c r="P3377" s="3">
        <v>0</v>
      </c>
      <c r="Q3377" s="3">
        <v>11814.969542348599</v>
      </c>
      <c r="R3377" s="3">
        <v>6</v>
      </c>
      <c r="S3377" s="3">
        <v>0</v>
      </c>
      <c r="T3377" s="3">
        <v>0</v>
      </c>
      <c r="U3377" s="3">
        <v>865.668262891121</v>
      </c>
      <c r="V3377" s="3">
        <v>1</v>
      </c>
    </row>
    <row r="3378" spans="1:22" ht="21.75" customHeight="1" x14ac:dyDescent="0.3">
      <c r="A3378" s="3" t="s">
        <v>3404</v>
      </c>
      <c r="B3378" s="3">
        <v>66</v>
      </c>
      <c r="C3378" s="3" t="s">
        <v>28</v>
      </c>
      <c r="D3378" s="3" t="s">
        <v>24</v>
      </c>
      <c r="E3378" s="3">
        <v>59648.166060644602</v>
      </c>
      <c r="F3378" s="3">
        <v>221</v>
      </c>
      <c r="G3378" s="3">
        <v>1845.14593577192</v>
      </c>
      <c r="H3378" s="3">
        <v>1</v>
      </c>
      <c r="I3378" s="3">
        <v>1222.9526003399999</v>
      </c>
      <c r="J3378" s="3">
        <v>32</v>
      </c>
      <c r="K3378" s="3">
        <v>392.558893426775</v>
      </c>
      <c r="L3378" s="3">
        <v>14</v>
      </c>
      <c r="M3378" s="3">
        <v>2</v>
      </c>
      <c r="N3378" s="3">
        <v>7</v>
      </c>
      <c r="O3378" s="3">
        <v>625</v>
      </c>
      <c r="P3378" s="3">
        <v>3</v>
      </c>
      <c r="Q3378" s="3">
        <v>17748.561217133101</v>
      </c>
      <c r="R3378" s="3">
        <v>4</v>
      </c>
      <c r="S3378" s="3">
        <v>0</v>
      </c>
      <c r="T3378" s="3">
        <v>0</v>
      </c>
      <c r="U3378" s="3">
        <v>2072.0950178263301</v>
      </c>
      <c r="V3378" s="3">
        <v>1</v>
      </c>
    </row>
    <row r="3379" spans="1:22" ht="21.75" customHeight="1" x14ac:dyDescent="0.3">
      <c r="A3379" s="3" t="s">
        <v>3405</v>
      </c>
      <c r="B3379" s="3">
        <v>58</v>
      </c>
      <c r="C3379" s="3" t="s">
        <v>31</v>
      </c>
      <c r="D3379" s="3" t="s">
        <v>26</v>
      </c>
      <c r="E3379" s="3">
        <v>63831.933163881797</v>
      </c>
      <c r="F3379" s="3">
        <v>210</v>
      </c>
      <c r="G3379" s="3">
        <v>10</v>
      </c>
      <c r="H3379" s="3">
        <v>3</v>
      </c>
      <c r="I3379" s="3">
        <v>1713.9365580835999</v>
      </c>
      <c r="J3379" s="3">
        <v>21</v>
      </c>
      <c r="K3379" s="3">
        <v>242.163703292691</v>
      </c>
      <c r="L3379" s="3">
        <v>6</v>
      </c>
      <c r="M3379" s="3">
        <v>18</v>
      </c>
      <c r="N3379" s="3">
        <v>5</v>
      </c>
      <c r="O3379" s="3">
        <v>758</v>
      </c>
      <c r="P3379" s="3">
        <v>4</v>
      </c>
      <c r="Q3379" s="3">
        <v>30786.310707691198</v>
      </c>
      <c r="R3379" s="3">
        <v>7</v>
      </c>
      <c r="S3379" s="3">
        <v>0</v>
      </c>
      <c r="T3379" s="3">
        <v>0</v>
      </c>
      <c r="U3379" s="3">
        <v>13238.8721350008</v>
      </c>
      <c r="V3379" s="3">
        <v>1</v>
      </c>
    </row>
    <row r="3380" spans="1:22" ht="21.75" customHeight="1" x14ac:dyDescent="0.3">
      <c r="A3380" s="3" t="s">
        <v>3406</v>
      </c>
      <c r="B3380" s="3">
        <v>25</v>
      </c>
      <c r="C3380" s="3" t="s">
        <v>23</v>
      </c>
      <c r="D3380" s="3" t="s">
        <v>26</v>
      </c>
      <c r="E3380" s="3">
        <v>50026.412685957999</v>
      </c>
      <c r="F3380" s="3">
        <v>23</v>
      </c>
      <c r="G3380" s="3">
        <v>3069.23897859521</v>
      </c>
      <c r="H3380" s="3">
        <v>7</v>
      </c>
      <c r="I3380" s="3">
        <v>567.18401074332905</v>
      </c>
      <c r="J3380" s="3">
        <v>48</v>
      </c>
      <c r="K3380" s="3">
        <v>746.45172062274105</v>
      </c>
      <c r="L3380" s="3">
        <v>6</v>
      </c>
      <c r="M3380" s="3">
        <v>12</v>
      </c>
      <c r="N3380" s="3">
        <v>5</v>
      </c>
      <c r="O3380" s="3">
        <v>681</v>
      </c>
      <c r="P3380" s="3">
        <v>1</v>
      </c>
      <c r="Q3380" s="3">
        <v>5339.6599041074996</v>
      </c>
      <c r="R3380" s="3">
        <v>2</v>
      </c>
      <c r="S3380" s="3">
        <v>0</v>
      </c>
      <c r="T3380" s="3">
        <v>0</v>
      </c>
      <c r="U3380" s="3">
        <v>15214.001401798299</v>
      </c>
      <c r="V3380" s="3">
        <v>0</v>
      </c>
    </row>
    <row r="3381" spans="1:22" ht="21.75" customHeight="1" x14ac:dyDescent="0.3">
      <c r="A3381" s="3" t="s">
        <v>3407</v>
      </c>
      <c r="B3381" s="3">
        <v>28</v>
      </c>
      <c r="C3381" s="3" t="s">
        <v>23</v>
      </c>
      <c r="D3381" s="3" t="s">
        <v>24</v>
      </c>
      <c r="E3381" s="3">
        <v>15119.7771887331</v>
      </c>
      <c r="F3381" s="3">
        <v>131</v>
      </c>
      <c r="G3381" s="3">
        <v>123.372993884697</v>
      </c>
      <c r="H3381" s="3">
        <v>10</v>
      </c>
      <c r="I3381" s="3">
        <v>766.093145483733</v>
      </c>
      <c r="J3381" s="3">
        <v>26</v>
      </c>
      <c r="K3381" s="3">
        <v>1160.71959372264</v>
      </c>
      <c r="L3381" s="3">
        <v>32</v>
      </c>
      <c r="M3381" s="3">
        <v>15</v>
      </c>
      <c r="N3381" s="3">
        <v>4</v>
      </c>
      <c r="O3381" s="3">
        <v>514</v>
      </c>
      <c r="P3381" s="3">
        <v>1</v>
      </c>
      <c r="Q3381" s="3">
        <v>14483.1572240643</v>
      </c>
      <c r="R3381" s="3">
        <v>3</v>
      </c>
      <c r="S3381" s="3">
        <v>0</v>
      </c>
      <c r="T3381" s="3">
        <v>0</v>
      </c>
      <c r="U3381" s="3">
        <v>7164.3466275023802</v>
      </c>
      <c r="V3381" s="3">
        <v>1</v>
      </c>
    </row>
    <row r="3382" spans="1:22" ht="21.75" customHeight="1" x14ac:dyDescent="0.3">
      <c r="A3382" s="3" t="s">
        <v>3408</v>
      </c>
      <c r="B3382" s="3">
        <v>39</v>
      </c>
      <c r="C3382" s="3" t="s">
        <v>28</v>
      </c>
      <c r="D3382" s="3" t="s">
        <v>26</v>
      </c>
      <c r="E3382" s="3">
        <v>28014.287028456602</v>
      </c>
      <c r="F3382" s="3">
        <v>95</v>
      </c>
      <c r="G3382" s="3">
        <v>2217.1687361361901</v>
      </c>
      <c r="H3382" s="3">
        <v>2</v>
      </c>
      <c r="I3382" s="3">
        <v>677.24550500124701</v>
      </c>
      <c r="J3382" s="3">
        <v>7</v>
      </c>
      <c r="K3382" s="3">
        <v>752.25028901058204</v>
      </c>
      <c r="L3382" s="3">
        <v>40</v>
      </c>
      <c r="M3382" s="3">
        <v>18</v>
      </c>
      <c r="N3382" s="3">
        <v>7</v>
      </c>
      <c r="O3382" s="3">
        <v>740</v>
      </c>
      <c r="P3382" s="3">
        <v>2</v>
      </c>
      <c r="Q3382" s="3">
        <v>14346.692572263601</v>
      </c>
      <c r="R3382" s="3">
        <v>4</v>
      </c>
      <c r="S3382" s="3">
        <v>0</v>
      </c>
      <c r="T3382" s="3">
        <v>0</v>
      </c>
      <c r="U3382" s="3">
        <v>11557.8469747293</v>
      </c>
      <c r="V3382" s="3">
        <v>1</v>
      </c>
    </row>
    <row r="3383" spans="1:22" ht="21.75" customHeight="1" x14ac:dyDescent="0.3">
      <c r="A3383" s="3" t="s">
        <v>3409</v>
      </c>
      <c r="B3383" s="3">
        <v>20</v>
      </c>
      <c r="C3383" s="3" t="s">
        <v>23</v>
      </c>
      <c r="D3383" s="3" t="s">
        <v>33</v>
      </c>
      <c r="E3383" s="3">
        <v>44797.900036210398</v>
      </c>
      <c r="F3383" s="3">
        <v>197</v>
      </c>
      <c r="G3383" s="3">
        <v>2092.6303946175399</v>
      </c>
      <c r="H3383" s="3">
        <v>8</v>
      </c>
      <c r="I3383" s="3">
        <v>1056.5027418867501</v>
      </c>
      <c r="J3383" s="3">
        <v>47</v>
      </c>
      <c r="K3383" s="3">
        <v>552.92967627475502</v>
      </c>
      <c r="L3383" s="3">
        <v>56</v>
      </c>
      <c r="M3383" s="3">
        <v>0</v>
      </c>
      <c r="N3383" s="3">
        <v>9</v>
      </c>
      <c r="O3383" s="3">
        <v>879</v>
      </c>
      <c r="P3383" s="3">
        <v>0</v>
      </c>
      <c r="Q3383" s="3">
        <v>10577.668476996399</v>
      </c>
      <c r="R3383" s="3">
        <v>7</v>
      </c>
      <c r="S3383" s="3">
        <v>1</v>
      </c>
      <c r="T3383" s="3">
        <v>0</v>
      </c>
      <c r="U3383" s="3">
        <v>3690.99204393021</v>
      </c>
      <c r="V3383" s="3">
        <v>1</v>
      </c>
    </row>
    <row r="3384" spans="1:22" ht="21.75" customHeight="1" x14ac:dyDescent="0.3">
      <c r="A3384" s="3" t="s">
        <v>3410</v>
      </c>
      <c r="B3384" s="3">
        <v>27</v>
      </c>
      <c r="C3384" s="3" t="s">
        <v>23</v>
      </c>
      <c r="D3384" s="3" t="s">
        <v>26</v>
      </c>
      <c r="E3384" s="3">
        <v>29568.877780688799</v>
      </c>
      <c r="F3384" s="3">
        <v>142</v>
      </c>
      <c r="G3384" s="3">
        <v>595.56827745509702</v>
      </c>
      <c r="H3384" s="3">
        <v>6</v>
      </c>
      <c r="I3384" s="3">
        <v>1227.8377031777</v>
      </c>
      <c r="J3384" s="3">
        <v>5</v>
      </c>
      <c r="K3384" s="3">
        <v>517.44407047265599</v>
      </c>
      <c r="L3384" s="3">
        <v>6</v>
      </c>
      <c r="M3384" s="3">
        <v>17</v>
      </c>
      <c r="N3384" s="3">
        <v>8</v>
      </c>
      <c r="O3384" s="3">
        <v>640</v>
      </c>
      <c r="P3384" s="3">
        <v>2</v>
      </c>
      <c r="Q3384" s="3">
        <v>7983.4201824546099</v>
      </c>
      <c r="R3384" s="3">
        <v>3</v>
      </c>
      <c r="S3384" s="3">
        <v>0</v>
      </c>
      <c r="T3384" s="3">
        <v>0</v>
      </c>
      <c r="U3384" s="3">
        <v>10423.8851339005</v>
      </c>
      <c r="V3384" s="3">
        <v>0</v>
      </c>
    </row>
    <row r="3385" spans="1:22" ht="21.75" customHeight="1" x14ac:dyDescent="0.3">
      <c r="A3385" s="3" t="s">
        <v>3411</v>
      </c>
      <c r="B3385" s="3">
        <v>42</v>
      </c>
      <c r="C3385" s="3" t="s">
        <v>31</v>
      </c>
      <c r="D3385" s="3" t="s">
        <v>33</v>
      </c>
      <c r="E3385" s="3">
        <v>40561.563873366104</v>
      </c>
      <c r="F3385" s="3">
        <v>126</v>
      </c>
      <c r="G3385" s="3">
        <v>1947.56693501365</v>
      </c>
      <c r="H3385" s="3">
        <v>9</v>
      </c>
      <c r="I3385" s="3">
        <v>1367.3264748665899</v>
      </c>
      <c r="J3385" s="3">
        <v>45</v>
      </c>
      <c r="K3385" s="3">
        <v>92.098388692418595</v>
      </c>
      <c r="L3385" s="3">
        <v>58</v>
      </c>
      <c r="M3385" s="3">
        <v>6</v>
      </c>
      <c r="N3385" s="3">
        <v>4</v>
      </c>
      <c r="O3385" s="3">
        <v>599</v>
      </c>
      <c r="P3385" s="3">
        <v>4</v>
      </c>
      <c r="Q3385" s="3">
        <v>7672.9125808808803</v>
      </c>
      <c r="R3385" s="3">
        <v>7</v>
      </c>
      <c r="S3385" s="3">
        <v>0</v>
      </c>
      <c r="T3385" s="3">
        <v>0</v>
      </c>
      <c r="U3385" s="3">
        <v>9742.6193352755799</v>
      </c>
      <c r="V3385" s="3">
        <v>1</v>
      </c>
    </row>
    <row r="3386" spans="1:22" ht="21.75" customHeight="1" x14ac:dyDescent="0.3">
      <c r="A3386" s="3" t="s">
        <v>3412</v>
      </c>
      <c r="B3386" s="3">
        <v>22</v>
      </c>
      <c r="C3386" s="3" t="s">
        <v>23</v>
      </c>
      <c r="D3386" s="3" t="s">
        <v>33</v>
      </c>
      <c r="E3386" s="3">
        <v>39910.017745144403</v>
      </c>
      <c r="F3386" s="3">
        <v>158</v>
      </c>
      <c r="G3386" s="3">
        <v>948.41461854124304</v>
      </c>
      <c r="H3386" s="3">
        <v>11</v>
      </c>
      <c r="I3386" s="3">
        <v>1068.3513989170999</v>
      </c>
      <c r="J3386" s="3">
        <v>24</v>
      </c>
      <c r="K3386" s="3">
        <v>719.94357205584697</v>
      </c>
      <c r="L3386" s="3">
        <v>19</v>
      </c>
      <c r="M3386" s="3">
        <v>2</v>
      </c>
      <c r="N3386" s="3">
        <v>0</v>
      </c>
      <c r="O3386" s="3">
        <v>585</v>
      </c>
      <c r="P3386" s="3">
        <v>1</v>
      </c>
      <c r="Q3386" s="3">
        <v>25448.546666549501</v>
      </c>
      <c r="R3386" s="3">
        <v>2</v>
      </c>
      <c r="S3386" s="3">
        <v>0</v>
      </c>
      <c r="T3386" s="3">
        <v>0</v>
      </c>
      <c r="U3386" s="3">
        <v>2271.6305814369798</v>
      </c>
      <c r="V3386" s="3">
        <v>0</v>
      </c>
    </row>
    <row r="3387" spans="1:22" ht="21.75" customHeight="1" x14ac:dyDescent="0.3">
      <c r="A3387" s="3" t="s">
        <v>3413</v>
      </c>
      <c r="B3387" s="3">
        <v>23</v>
      </c>
      <c r="C3387" s="3" t="s">
        <v>23</v>
      </c>
      <c r="D3387" s="3" t="s">
        <v>26</v>
      </c>
      <c r="E3387" s="3">
        <v>40452.6426777038</v>
      </c>
      <c r="F3387" s="3">
        <v>41</v>
      </c>
      <c r="G3387" s="3">
        <v>1367.6571473965701</v>
      </c>
      <c r="H3387" s="3">
        <v>11</v>
      </c>
      <c r="I3387" s="3">
        <v>1681.76647693527</v>
      </c>
      <c r="J3387" s="3">
        <v>33</v>
      </c>
      <c r="K3387" s="3">
        <v>320.45820855351297</v>
      </c>
      <c r="L3387" s="3">
        <v>70</v>
      </c>
      <c r="M3387" s="3">
        <v>19</v>
      </c>
      <c r="N3387" s="3">
        <v>5</v>
      </c>
      <c r="O3387" s="3">
        <v>708</v>
      </c>
      <c r="P3387" s="3">
        <v>0</v>
      </c>
      <c r="Q3387" s="3">
        <v>12951.265959247999</v>
      </c>
      <c r="R3387" s="3">
        <v>4</v>
      </c>
      <c r="S3387" s="3">
        <v>0</v>
      </c>
      <c r="T3387" s="3">
        <v>0</v>
      </c>
      <c r="U3387" s="3">
        <v>7791.3608325397499</v>
      </c>
      <c r="V3387" s="3">
        <v>1</v>
      </c>
    </row>
    <row r="3388" spans="1:22" ht="21.75" customHeight="1" x14ac:dyDescent="0.3">
      <c r="A3388" s="3" t="s">
        <v>3414</v>
      </c>
      <c r="B3388" s="3">
        <v>44</v>
      </c>
      <c r="C3388" s="3" t="s">
        <v>31</v>
      </c>
      <c r="D3388" s="3" t="s">
        <v>26</v>
      </c>
      <c r="E3388" s="3">
        <v>75869.057395473996</v>
      </c>
      <c r="F3388" s="3">
        <v>167</v>
      </c>
      <c r="G3388" s="3">
        <v>1876.3186204093699</v>
      </c>
      <c r="H3388" s="3">
        <v>2</v>
      </c>
      <c r="I3388" s="3">
        <v>598.83645587740602</v>
      </c>
      <c r="J3388" s="3">
        <v>8</v>
      </c>
      <c r="K3388" s="3">
        <v>199.603337543626</v>
      </c>
      <c r="L3388" s="3">
        <v>49</v>
      </c>
      <c r="M3388" s="3">
        <v>9</v>
      </c>
      <c r="N3388" s="3">
        <v>0</v>
      </c>
      <c r="O3388" s="3">
        <v>685</v>
      </c>
      <c r="P3388" s="3">
        <v>5</v>
      </c>
      <c r="Q3388" s="3">
        <v>18079.556019316398</v>
      </c>
      <c r="R3388" s="3">
        <v>6</v>
      </c>
      <c r="S3388" s="3">
        <v>0</v>
      </c>
      <c r="T3388" s="3">
        <v>1</v>
      </c>
      <c r="U3388" s="3">
        <v>8044.2591142008696</v>
      </c>
      <c r="V3388" s="3">
        <v>1</v>
      </c>
    </row>
    <row r="3389" spans="1:22" ht="21.75" customHeight="1" x14ac:dyDescent="0.3">
      <c r="A3389" s="3" t="s">
        <v>3415</v>
      </c>
      <c r="B3389" s="3">
        <v>66</v>
      </c>
      <c r="C3389" s="3" t="s">
        <v>28</v>
      </c>
      <c r="D3389" s="3" t="s">
        <v>24</v>
      </c>
      <c r="E3389" s="3">
        <v>49046.391051268503</v>
      </c>
      <c r="F3389" s="3">
        <v>225</v>
      </c>
      <c r="G3389" s="3">
        <v>1461.3341440494601</v>
      </c>
      <c r="H3389" s="3">
        <v>2</v>
      </c>
      <c r="I3389" s="3">
        <v>507.910806648554</v>
      </c>
      <c r="J3389" s="3">
        <v>35</v>
      </c>
      <c r="K3389" s="3">
        <v>453.20191893584001</v>
      </c>
      <c r="L3389" s="3">
        <v>13</v>
      </c>
      <c r="M3389" s="3">
        <v>7</v>
      </c>
      <c r="N3389" s="3">
        <v>4</v>
      </c>
      <c r="O3389" s="3">
        <v>767</v>
      </c>
      <c r="P3389" s="3">
        <v>0</v>
      </c>
      <c r="Q3389" s="3">
        <v>10320.779179838701</v>
      </c>
      <c r="R3389" s="3">
        <v>6</v>
      </c>
      <c r="S3389" s="3">
        <v>0</v>
      </c>
      <c r="T3389" s="3">
        <v>0</v>
      </c>
      <c r="U3389" s="3">
        <v>4100.5126347437099</v>
      </c>
      <c r="V3389" s="3">
        <v>1</v>
      </c>
    </row>
    <row r="3390" spans="1:22" ht="21.75" customHeight="1" x14ac:dyDescent="0.3">
      <c r="A3390" s="3" t="s">
        <v>3416</v>
      </c>
      <c r="B3390" s="3">
        <v>57</v>
      </c>
      <c r="C3390" s="3" t="s">
        <v>28</v>
      </c>
      <c r="D3390" s="3" t="s">
        <v>26</v>
      </c>
      <c r="E3390" s="3">
        <v>66824.062845809603</v>
      </c>
      <c r="F3390" s="3">
        <v>62</v>
      </c>
      <c r="G3390" s="3">
        <v>699.95793984335103</v>
      </c>
      <c r="H3390" s="3">
        <v>4</v>
      </c>
      <c r="I3390" s="3">
        <v>1314.27050266067</v>
      </c>
      <c r="J3390" s="3">
        <v>30</v>
      </c>
      <c r="K3390" s="3">
        <v>305.24813995057099</v>
      </c>
      <c r="L3390" s="3">
        <v>14</v>
      </c>
      <c r="M3390" s="3">
        <v>1</v>
      </c>
      <c r="N3390" s="3">
        <v>5</v>
      </c>
      <c r="O3390" s="3">
        <v>793</v>
      </c>
      <c r="P3390" s="3">
        <v>0</v>
      </c>
      <c r="Q3390" s="3">
        <v>14597.8401763315</v>
      </c>
      <c r="R3390" s="3">
        <v>0</v>
      </c>
      <c r="S3390" s="3">
        <v>0</v>
      </c>
      <c r="T3390" s="3">
        <v>0</v>
      </c>
      <c r="U3390" s="3">
        <v>11293.5155039329</v>
      </c>
      <c r="V3390" s="3">
        <v>0</v>
      </c>
    </row>
    <row r="3391" spans="1:22" ht="21.75" customHeight="1" x14ac:dyDescent="0.3">
      <c r="A3391" s="3" t="s">
        <v>3417</v>
      </c>
      <c r="B3391" s="3">
        <v>34</v>
      </c>
      <c r="C3391" s="3" t="s">
        <v>31</v>
      </c>
      <c r="D3391" s="3" t="s">
        <v>26</v>
      </c>
      <c r="E3391" s="3">
        <v>52951.009002044499</v>
      </c>
      <c r="F3391" s="3">
        <v>161</v>
      </c>
      <c r="G3391" s="3">
        <v>1828.29946683823</v>
      </c>
      <c r="H3391" s="3">
        <v>4</v>
      </c>
      <c r="I3391" s="3">
        <v>842.99131185871795</v>
      </c>
      <c r="J3391" s="3">
        <v>18</v>
      </c>
      <c r="K3391" s="3">
        <v>269.03607835881598</v>
      </c>
      <c r="L3391" s="3">
        <v>9</v>
      </c>
      <c r="M3391" s="3">
        <v>9</v>
      </c>
      <c r="N3391" s="3">
        <v>2</v>
      </c>
      <c r="O3391" s="3">
        <v>825</v>
      </c>
      <c r="P3391" s="3">
        <v>4</v>
      </c>
      <c r="Q3391" s="3">
        <v>15099.2591536213</v>
      </c>
      <c r="R3391" s="3">
        <v>4</v>
      </c>
      <c r="S3391" s="3">
        <v>0</v>
      </c>
      <c r="T3391" s="3">
        <v>0</v>
      </c>
      <c r="U3391" s="3">
        <v>2662.47212205491</v>
      </c>
      <c r="V3391" s="3">
        <v>1</v>
      </c>
    </row>
    <row r="3392" spans="1:22" ht="21.75" customHeight="1" x14ac:dyDescent="0.3">
      <c r="A3392" s="3" t="s">
        <v>3418</v>
      </c>
      <c r="B3392" s="3">
        <v>40</v>
      </c>
      <c r="C3392" s="3" t="s">
        <v>31</v>
      </c>
      <c r="D3392" s="3" t="s">
        <v>26</v>
      </c>
      <c r="E3392" s="3">
        <v>75483.438937882005</v>
      </c>
      <c r="F3392" s="3">
        <v>188</v>
      </c>
      <c r="G3392" s="3">
        <v>1333.5101788197001</v>
      </c>
      <c r="H3392" s="3">
        <v>9</v>
      </c>
      <c r="I3392" s="3">
        <v>318.42088680465201</v>
      </c>
      <c r="J3392" s="3">
        <v>48</v>
      </c>
      <c r="K3392" s="3">
        <v>377.77543651001798</v>
      </c>
      <c r="L3392" s="3">
        <v>64</v>
      </c>
      <c r="M3392" s="3">
        <v>17</v>
      </c>
      <c r="N3392" s="3">
        <v>0</v>
      </c>
      <c r="O3392" s="3">
        <v>450</v>
      </c>
      <c r="P3392" s="3">
        <v>3</v>
      </c>
      <c r="Q3392" s="3">
        <v>10565.3274365385</v>
      </c>
      <c r="R3392" s="3">
        <v>0</v>
      </c>
      <c r="S3392" s="3">
        <v>0</v>
      </c>
      <c r="T3392" s="3">
        <v>0</v>
      </c>
      <c r="U3392" s="3">
        <v>11598.558039785899</v>
      </c>
      <c r="V3392" s="3">
        <v>1</v>
      </c>
    </row>
    <row r="3393" spans="1:22" ht="21.75" customHeight="1" x14ac:dyDescent="0.3">
      <c r="A3393" s="3" t="s">
        <v>3419</v>
      </c>
      <c r="B3393" s="3">
        <v>54</v>
      </c>
      <c r="C3393" s="3" t="s">
        <v>28</v>
      </c>
      <c r="D3393" s="3" t="s">
        <v>33</v>
      </c>
      <c r="E3393" s="3">
        <v>68377.632892657304</v>
      </c>
      <c r="F3393" s="3">
        <v>227</v>
      </c>
      <c r="G3393" s="3">
        <v>1411.51324738629</v>
      </c>
      <c r="H3393" s="3">
        <v>4</v>
      </c>
      <c r="I3393" s="3">
        <v>689.37795992689303</v>
      </c>
      <c r="J3393" s="3">
        <v>0</v>
      </c>
      <c r="K3393" s="3">
        <v>27.348923681957</v>
      </c>
      <c r="L3393" s="3">
        <v>54</v>
      </c>
      <c r="M3393" s="3">
        <v>11</v>
      </c>
      <c r="N3393" s="3">
        <v>1</v>
      </c>
      <c r="O3393" s="3">
        <v>477</v>
      </c>
      <c r="P3393" s="3">
        <v>3</v>
      </c>
      <c r="Q3393" s="3">
        <v>13583.840409148401</v>
      </c>
      <c r="R3393" s="3">
        <v>1</v>
      </c>
      <c r="S3393" s="3">
        <v>0</v>
      </c>
      <c r="T3393" s="3">
        <v>0</v>
      </c>
      <c r="U3393" s="3">
        <v>15728.247386434499</v>
      </c>
      <c r="V3393" s="3">
        <v>1</v>
      </c>
    </row>
    <row r="3394" spans="1:22" ht="21.75" customHeight="1" x14ac:dyDescent="0.3">
      <c r="A3394" s="3" t="s">
        <v>3420</v>
      </c>
      <c r="B3394" s="3">
        <v>65</v>
      </c>
      <c r="C3394" s="3" t="s">
        <v>28</v>
      </c>
      <c r="D3394" s="3" t="s">
        <v>33</v>
      </c>
      <c r="E3394" s="3">
        <v>39352.714345929802</v>
      </c>
      <c r="F3394" s="3">
        <v>99</v>
      </c>
      <c r="G3394" s="3">
        <v>1458.7973436426701</v>
      </c>
      <c r="H3394" s="3">
        <v>11</v>
      </c>
      <c r="I3394" s="3">
        <v>889.48052893404599</v>
      </c>
      <c r="J3394" s="3">
        <v>23</v>
      </c>
      <c r="K3394" s="3">
        <v>434.87685341503698</v>
      </c>
      <c r="L3394" s="3">
        <v>27</v>
      </c>
      <c r="M3394" s="3">
        <v>13</v>
      </c>
      <c r="N3394" s="3">
        <v>2</v>
      </c>
      <c r="O3394" s="3">
        <v>844</v>
      </c>
      <c r="P3394" s="3">
        <v>3</v>
      </c>
      <c r="Q3394" s="3">
        <v>19702.8238828147</v>
      </c>
      <c r="R3394" s="3">
        <v>2</v>
      </c>
      <c r="S3394" s="3">
        <v>0</v>
      </c>
      <c r="T3394" s="3">
        <v>0</v>
      </c>
      <c r="U3394" s="3">
        <v>10296.5838583887</v>
      </c>
      <c r="V3394" s="3">
        <v>0</v>
      </c>
    </row>
    <row r="3395" spans="1:22" ht="21.75" customHeight="1" x14ac:dyDescent="0.3">
      <c r="A3395" s="3" t="s">
        <v>3421</v>
      </c>
      <c r="B3395" s="3">
        <v>33</v>
      </c>
      <c r="C3395" s="3" t="s">
        <v>28</v>
      </c>
      <c r="D3395" s="3" t="s">
        <v>33</v>
      </c>
      <c r="E3395" s="3">
        <v>85309.330519367199</v>
      </c>
      <c r="F3395" s="3">
        <v>106</v>
      </c>
      <c r="G3395" s="3">
        <v>423.75327833049499</v>
      </c>
      <c r="H3395" s="3">
        <v>8</v>
      </c>
      <c r="I3395" s="3">
        <v>573.81311673242601</v>
      </c>
      <c r="J3395" s="3">
        <v>33</v>
      </c>
      <c r="K3395" s="3">
        <v>560.25453646512904</v>
      </c>
      <c r="L3395" s="3">
        <v>47</v>
      </c>
      <c r="M3395" s="3">
        <v>1</v>
      </c>
      <c r="N3395" s="3">
        <v>2</v>
      </c>
      <c r="O3395" s="3">
        <v>308</v>
      </c>
      <c r="P3395" s="3">
        <v>2</v>
      </c>
      <c r="Q3395" s="3">
        <v>5323.5889296650403</v>
      </c>
      <c r="R3395" s="3">
        <v>3</v>
      </c>
      <c r="S3395" s="3">
        <v>0</v>
      </c>
      <c r="T3395" s="3">
        <v>0</v>
      </c>
      <c r="U3395" s="3">
        <v>11894.153219051799</v>
      </c>
      <c r="V3395" s="3">
        <v>1</v>
      </c>
    </row>
    <row r="3396" spans="1:22" ht="21.75" customHeight="1" x14ac:dyDescent="0.3">
      <c r="A3396" s="3" t="s">
        <v>3422</v>
      </c>
      <c r="B3396" s="3">
        <v>55</v>
      </c>
      <c r="C3396" s="3" t="s">
        <v>28</v>
      </c>
      <c r="D3396" s="3" t="s">
        <v>24</v>
      </c>
      <c r="E3396" s="3">
        <v>41818.5966736685</v>
      </c>
      <c r="F3396" s="3">
        <v>141</v>
      </c>
      <c r="G3396" s="3">
        <v>600.57940244966505</v>
      </c>
      <c r="H3396" s="3">
        <v>8</v>
      </c>
      <c r="I3396" s="3">
        <v>444.86875951689399</v>
      </c>
      <c r="J3396" s="3">
        <v>16</v>
      </c>
      <c r="K3396" s="3">
        <v>252.59622909209699</v>
      </c>
      <c r="L3396" s="3">
        <v>2</v>
      </c>
      <c r="M3396" s="3">
        <v>16</v>
      </c>
      <c r="N3396" s="3">
        <v>1</v>
      </c>
      <c r="O3396" s="3">
        <v>650</v>
      </c>
      <c r="P3396" s="3">
        <v>2</v>
      </c>
      <c r="Q3396" s="3">
        <v>13354.4585201026</v>
      </c>
      <c r="R3396" s="3">
        <v>1</v>
      </c>
      <c r="S3396" s="3">
        <v>0</v>
      </c>
      <c r="T3396" s="3">
        <v>0</v>
      </c>
      <c r="U3396" s="3">
        <v>11815.2161962386</v>
      </c>
      <c r="V3396" s="3">
        <v>0</v>
      </c>
    </row>
    <row r="3397" spans="1:22" ht="21.75" customHeight="1" x14ac:dyDescent="0.3">
      <c r="A3397" s="3" t="s">
        <v>3423</v>
      </c>
      <c r="B3397" s="3">
        <v>31</v>
      </c>
      <c r="C3397" s="3" t="s">
        <v>28</v>
      </c>
      <c r="D3397" s="3" t="s">
        <v>24</v>
      </c>
      <c r="E3397" s="3">
        <v>53600.011984969897</v>
      </c>
      <c r="F3397" s="3">
        <v>112</v>
      </c>
      <c r="G3397" s="3">
        <v>1028.64322929078</v>
      </c>
      <c r="H3397" s="3">
        <v>5</v>
      </c>
      <c r="I3397" s="3">
        <v>727.32980221594403</v>
      </c>
      <c r="J3397" s="3">
        <v>33</v>
      </c>
      <c r="K3397" s="3">
        <v>836.80398337335498</v>
      </c>
      <c r="L3397" s="3">
        <v>59</v>
      </c>
      <c r="M3397" s="3">
        <v>19</v>
      </c>
      <c r="N3397" s="3">
        <v>5</v>
      </c>
      <c r="O3397" s="3">
        <v>502</v>
      </c>
      <c r="P3397" s="3">
        <v>4</v>
      </c>
      <c r="Q3397" s="3">
        <v>15433.692223625399</v>
      </c>
      <c r="R3397" s="3">
        <v>1</v>
      </c>
      <c r="S3397" s="3">
        <v>0</v>
      </c>
      <c r="T3397" s="3">
        <v>0</v>
      </c>
      <c r="U3397" s="3">
        <v>11938.263967683801</v>
      </c>
      <c r="V3397" s="3">
        <v>1</v>
      </c>
    </row>
    <row r="3398" spans="1:22" ht="21.75" customHeight="1" x14ac:dyDescent="0.3">
      <c r="A3398" s="3" t="s">
        <v>3424</v>
      </c>
      <c r="B3398" s="3">
        <v>36</v>
      </c>
      <c r="C3398" s="3" t="s">
        <v>31</v>
      </c>
      <c r="D3398" s="3" t="s">
        <v>24</v>
      </c>
      <c r="E3398" s="3">
        <v>56786.482994545899</v>
      </c>
      <c r="F3398" s="3">
        <v>31</v>
      </c>
      <c r="G3398" s="3">
        <v>1828.2640692364801</v>
      </c>
      <c r="H3398" s="3">
        <v>10</v>
      </c>
      <c r="I3398" s="3">
        <v>427.41330287340099</v>
      </c>
      <c r="J3398" s="3">
        <v>34</v>
      </c>
      <c r="K3398" s="3">
        <v>356.94380632936901</v>
      </c>
      <c r="L3398" s="3">
        <v>2</v>
      </c>
      <c r="M3398" s="3">
        <v>11</v>
      </c>
      <c r="N3398" s="3">
        <v>6</v>
      </c>
      <c r="O3398" s="3">
        <v>562</v>
      </c>
      <c r="P3398" s="3">
        <v>0</v>
      </c>
      <c r="Q3398" s="3">
        <v>16790.4023602044</v>
      </c>
      <c r="R3398" s="3">
        <v>5</v>
      </c>
      <c r="S3398" s="3">
        <v>0</v>
      </c>
      <c r="T3398" s="3">
        <v>0</v>
      </c>
      <c r="U3398" s="3">
        <v>6310.6990395098601</v>
      </c>
      <c r="V3398" s="3">
        <v>1</v>
      </c>
    </row>
    <row r="3399" spans="1:22" ht="21.75" customHeight="1" x14ac:dyDescent="0.3">
      <c r="A3399" s="3" t="s">
        <v>3425</v>
      </c>
      <c r="B3399" s="3">
        <v>58</v>
      </c>
      <c r="C3399" s="3" t="s">
        <v>23</v>
      </c>
      <c r="D3399" s="3" t="s">
        <v>33</v>
      </c>
      <c r="E3399" s="3">
        <v>58790.565683861001</v>
      </c>
      <c r="F3399" s="3">
        <v>91</v>
      </c>
      <c r="G3399" s="3">
        <v>756.69114769374096</v>
      </c>
      <c r="H3399" s="3">
        <v>10</v>
      </c>
      <c r="I3399" s="3">
        <v>1022.29586364308</v>
      </c>
      <c r="J3399" s="3">
        <v>35</v>
      </c>
      <c r="K3399" s="3">
        <v>230.52204889663801</v>
      </c>
      <c r="L3399" s="3">
        <v>74</v>
      </c>
      <c r="M3399" s="3">
        <v>6</v>
      </c>
      <c r="N3399" s="3">
        <v>4</v>
      </c>
      <c r="O3399" s="3">
        <v>448</v>
      </c>
      <c r="P3399" s="3">
        <v>3</v>
      </c>
      <c r="Q3399" s="3">
        <v>17759.307098804598</v>
      </c>
      <c r="R3399" s="3">
        <v>5</v>
      </c>
      <c r="S3399" s="3">
        <v>0</v>
      </c>
      <c r="T3399" s="3">
        <v>0</v>
      </c>
      <c r="U3399" s="3">
        <v>9988.2152512264001</v>
      </c>
      <c r="V3399" s="3">
        <v>1</v>
      </c>
    </row>
    <row r="3400" spans="1:22" ht="21.75" customHeight="1" x14ac:dyDescent="0.3">
      <c r="A3400" s="3" t="s">
        <v>3426</v>
      </c>
      <c r="B3400" s="3">
        <v>28</v>
      </c>
      <c r="C3400" s="3" t="s">
        <v>28</v>
      </c>
      <c r="D3400" s="3" t="s">
        <v>26</v>
      </c>
      <c r="E3400" s="3">
        <v>64331.238109572201</v>
      </c>
      <c r="F3400" s="3">
        <v>121</v>
      </c>
      <c r="G3400" s="3">
        <v>2451.40820494233</v>
      </c>
      <c r="H3400" s="3">
        <v>6</v>
      </c>
      <c r="I3400" s="3">
        <v>119.668303587504</v>
      </c>
      <c r="J3400" s="3">
        <v>12</v>
      </c>
      <c r="K3400" s="3">
        <v>704.232804005307</v>
      </c>
      <c r="L3400" s="3">
        <v>67</v>
      </c>
      <c r="M3400" s="3">
        <v>14</v>
      </c>
      <c r="N3400" s="3">
        <v>6</v>
      </c>
      <c r="O3400" s="3">
        <v>391</v>
      </c>
      <c r="P3400" s="3">
        <v>1</v>
      </c>
      <c r="Q3400" s="3">
        <v>16345.0562043338</v>
      </c>
      <c r="R3400" s="3">
        <v>4</v>
      </c>
      <c r="S3400" s="3">
        <v>0</v>
      </c>
      <c r="T3400" s="3">
        <v>0</v>
      </c>
      <c r="U3400" s="3">
        <v>9788.1539724258691</v>
      </c>
      <c r="V3400" s="3">
        <v>1</v>
      </c>
    </row>
    <row r="3401" spans="1:22" ht="21.75" customHeight="1" x14ac:dyDescent="0.3">
      <c r="A3401" s="3" t="s">
        <v>3427</v>
      </c>
      <c r="B3401" s="3">
        <v>54</v>
      </c>
      <c r="C3401" s="3" t="s">
        <v>28</v>
      </c>
      <c r="D3401" s="3" t="s">
        <v>24</v>
      </c>
      <c r="E3401" s="3">
        <v>36377.880462541601</v>
      </c>
      <c r="F3401" s="3">
        <v>143</v>
      </c>
      <c r="G3401" s="3">
        <v>1661.3326748570601</v>
      </c>
      <c r="H3401" s="3">
        <v>9</v>
      </c>
      <c r="I3401" s="3">
        <v>831.648724787898</v>
      </c>
      <c r="J3401" s="3">
        <v>24</v>
      </c>
      <c r="K3401" s="3">
        <v>516.12675032686002</v>
      </c>
      <c r="L3401" s="3">
        <v>38</v>
      </c>
      <c r="M3401" s="3">
        <v>1</v>
      </c>
      <c r="N3401" s="3">
        <v>2</v>
      </c>
      <c r="O3401" s="3">
        <v>864</v>
      </c>
      <c r="P3401" s="3">
        <v>3</v>
      </c>
      <c r="Q3401" s="3">
        <v>19167.100580848099</v>
      </c>
      <c r="R3401" s="3">
        <v>4</v>
      </c>
      <c r="S3401" s="3">
        <v>1</v>
      </c>
      <c r="T3401" s="3">
        <v>0</v>
      </c>
      <c r="U3401" s="3">
        <v>1543.1578915069699</v>
      </c>
      <c r="V3401" s="3">
        <v>1</v>
      </c>
    </row>
    <row r="3402" spans="1:22" ht="21.75" customHeight="1" x14ac:dyDescent="0.3">
      <c r="A3402" s="3" t="s">
        <v>3428</v>
      </c>
      <c r="B3402" s="3">
        <v>32</v>
      </c>
      <c r="C3402" s="3" t="s">
        <v>23</v>
      </c>
      <c r="D3402" s="3" t="s">
        <v>24</v>
      </c>
      <c r="E3402" s="3">
        <v>62822.034802640599</v>
      </c>
      <c r="F3402" s="3">
        <v>53</v>
      </c>
      <c r="G3402" s="3">
        <v>1791.5026730346699</v>
      </c>
      <c r="H3402" s="3">
        <v>7</v>
      </c>
      <c r="I3402" s="3">
        <v>981.82846083790605</v>
      </c>
      <c r="J3402" s="3">
        <v>11</v>
      </c>
      <c r="K3402" s="3">
        <v>835.46803064297899</v>
      </c>
      <c r="L3402" s="3">
        <v>53</v>
      </c>
      <c r="M3402" s="3">
        <v>11</v>
      </c>
      <c r="N3402" s="3">
        <v>4</v>
      </c>
      <c r="O3402" s="3">
        <v>826</v>
      </c>
      <c r="P3402" s="3">
        <v>4</v>
      </c>
      <c r="Q3402" s="3">
        <v>9567.0015376986103</v>
      </c>
      <c r="R3402" s="3">
        <v>7</v>
      </c>
      <c r="S3402" s="3">
        <v>0</v>
      </c>
      <c r="T3402" s="3">
        <v>0</v>
      </c>
      <c r="U3402" s="3">
        <v>5837.0359917158303</v>
      </c>
      <c r="V3402" s="3">
        <v>1</v>
      </c>
    </row>
    <row r="3403" spans="1:22" ht="21.75" customHeight="1" x14ac:dyDescent="0.3">
      <c r="A3403" s="3" t="s">
        <v>3429</v>
      </c>
      <c r="B3403" s="3">
        <v>34</v>
      </c>
      <c r="C3403" s="3" t="s">
        <v>23</v>
      </c>
      <c r="D3403" s="3" t="s">
        <v>33</v>
      </c>
      <c r="E3403" s="3">
        <v>60460.620026156103</v>
      </c>
      <c r="F3403" s="3">
        <v>110</v>
      </c>
      <c r="G3403" s="3">
        <v>1234.66526301008</v>
      </c>
      <c r="H3403" s="3">
        <v>8</v>
      </c>
      <c r="I3403" s="3">
        <v>768.31056608806796</v>
      </c>
      <c r="J3403" s="3">
        <v>20</v>
      </c>
      <c r="K3403" s="3">
        <v>901.84505748115703</v>
      </c>
      <c r="L3403" s="3">
        <v>31</v>
      </c>
      <c r="M3403" s="3">
        <v>16</v>
      </c>
      <c r="N3403" s="3">
        <v>2</v>
      </c>
      <c r="O3403" s="3">
        <v>755</v>
      </c>
      <c r="P3403" s="3">
        <v>3</v>
      </c>
      <c r="Q3403" s="3">
        <v>20751.3448821616</v>
      </c>
      <c r="R3403" s="3">
        <v>5</v>
      </c>
      <c r="S3403" s="3">
        <v>0</v>
      </c>
      <c r="T3403" s="3">
        <v>0</v>
      </c>
      <c r="U3403" s="3">
        <v>4342.5562889873299</v>
      </c>
      <c r="V3403" s="3">
        <v>1</v>
      </c>
    </row>
    <row r="3404" spans="1:22" ht="21.75" customHeight="1" x14ac:dyDescent="0.3">
      <c r="A3404" s="3" t="s">
        <v>3430</v>
      </c>
      <c r="B3404" s="3">
        <v>37</v>
      </c>
      <c r="C3404" s="3" t="s">
        <v>23</v>
      </c>
      <c r="D3404" s="3" t="s">
        <v>24</v>
      </c>
      <c r="E3404" s="3">
        <v>50008.496626203501</v>
      </c>
      <c r="F3404" s="3">
        <v>184</v>
      </c>
      <c r="G3404" s="3">
        <v>223.15875008331</v>
      </c>
      <c r="H3404" s="3">
        <v>5</v>
      </c>
      <c r="I3404" s="3">
        <v>1182.6280139748101</v>
      </c>
      <c r="J3404" s="3">
        <v>36</v>
      </c>
      <c r="K3404" s="3">
        <v>154.63719176510199</v>
      </c>
      <c r="L3404" s="3">
        <v>15</v>
      </c>
      <c r="M3404" s="3">
        <v>0</v>
      </c>
      <c r="N3404" s="3">
        <v>3</v>
      </c>
      <c r="O3404" s="3">
        <v>863</v>
      </c>
      <c r="P3404" s="3">
        <v>1</v>
      </c>
      <c r="Q3404" s="3">
        <v>12741.6805541663</v>
      </c>
      <c r="R3404" s="3">
        <v>5</v>
      </c>
      <c r="S3404" s="3">
        <v>0</v>
      </c>
      <c r="T3404" s="3">
        <v>0</v>
      </c>
      <c r="U3404" s="3">
        <v>5517.8975109816802</v>
      </c>
      <c r="V3404" s="3">
        <v>1</v>
      </c>
    </row>
    <row r="3405" spans="1:22" ht="21.75" customHeight="1" x14ac:dyDescent="0.3">
      <c r="A3405" s="3" t="s">
        <v>3431</v>
      </c>
      <c r="B3405" s="3">
        <v>52</v>
      </c>
      <c r="C3405" s="3" t="s">
        <v>23</v>
      </c>
      <c r="D3405" s="3" t="s">
        <v>26</v>
      </c>
      <c r="E3405" s="3">
        <v>46584.616928826901</v>
      </c>
      <c r="F3405" s="3">
        <v>149</v>
      </c>
      <c r="G3405" s="3">
        <v>1925.53493927524</v>
      </c>
      <c r="H3405" s="3">
        <v>7</v>
      </c>
      <c r="I3405" s="3">
        <v>320.303568028553</v>
      </c>
      <c r="J3405" s="3">
        <v>45</v>
      </c>
      <c r="K3405" s="3">
        <v>1056.5806623151</v>
      </c>
      <c r="L3405" s="3">
        <v>16</v>
      </c>
      <c r="M3405" s="3">
        <v>7</v>
      </c>
      <c r="N3405" s="3">
        <v>5</v>
      </c>
      <c r="O3405" s="3">
        <v>759</v>
      </c>
      <c r="P3405" s="3">
        <v>1</v>
      </c>
      <c r="Q3405" s="3">
        <v>17241.2057792388</v>
      </c>
      <c r="R3405" s="3">
        <v>0</v>
      </c>
      <c r="S3405" s="3">
        <v>0</v>
      </c>
      <c r="T3405" s="3">
        <v>0</v>
      </c>
      <c r="U3405" s="3">
        <v>12677.5762462453</v>
      </c>
      <c r="V3405" s="3">
        <v>0</v>
      </c>
    </row>
    <row r="3406" spans="1:22" ht="21.75" customHeight="1" x14ac:dyDescent="0.3">
      <c r="A3406" s="3" t="s">
        <v>3432</v>
      </c>
      <c r="B3406" s="3">
        <v>25</v>
      </c>
      <c r="C3406" s="3" t="s">
        <v>23</v>
      </c>
      <c r="D3406" s="3" t="s">
        <v>33</v>
      </c>
      <c r="E3406" s="3">
        <v>35454.170380537304</v>
      </c>
      <c r="F3406" s="3">
        <v>60</v>
      </c>
      <c r="G3406" s="3">
        <v>922.23737510286003</v>
      </c>
      <c r="H3406" s="3">
        <v>1</v>
      </c>
      <c r="I3406" s="3">
        <v>554.61867451835997</v>
      </c>
      <c r="J3406" s="3">
        <v>37</v>
      </c>
      <c r="K3406" s="3">
        <v>0</v>
      </c>
      <c r="L3406" s="3">
        <v>10</v>
      </c>
      <c r="M3406" s="3">
        <v>4</v>
      </c>
      <c r="N3406" s="3">
        <v>3</v>
      </c>
      <c r="O3406" s="3">
        <v>752</v>
      </c>
      <c r="P3406" s="3">
        <v>1</v>
      </c>
      <c r="Q3406" s="3">
        <v>4145.8619632404698</v>
      </c>
      <c r="R3406" s="3">
        <v>0</v>
      </c>
      <c r="S3406" s="3">
        <v>0</v>
      </c>
      <c r="T3406" s="3">
        <v>0</v>
      </c>
      <c r="U3406" s="3">
        <v>5802.1278016085298</v>
      </c>
      <c r="V3406" s="3">
        <v>0</v>
      </c>
    </row>
    <row r="3407" spans="1:22" ht="21.75" customHeight="1" x14ac:dyDescent="0.3">
      <c r="A3407" s="3" t="s">
        <v>3433</v>
      </c>
      <c r="B3407" s="3">
        <v>46</v>
      </c>
      <c r="C3407" s="3" t="s">
        <v>23</v>
      </c>
      <c r="D3407" s="3" t="s">
        <v>33</v>
      </c>
      <c r="E3407" s="3">
        <v>58646.320918240199</v>
      </c>
      <c r="F3407" s="3">
        <v>38</v>
      </c>
      <c r="G3407" s="3">
        <v>306.48606507046901</v>
      </c>
      <c r="H3407" s="3">
        <v>9</v>
      </c>
      <c r="I3407" s="3">
        <v>684.48787381218904</v>
      </c>
      <c r="J3407" s="3">
        <v>0</v>
      </c>
      <c r="K3407" s="3">
        <v>182.93048018560901</v>
      </c>
      <c r="L3407" s="3">
        <v>31</v>
      </c>
      <c r="M3407" s="3">
        <v>7</v>
      </c>
      <c r="N3407" s="3">
        <v>3</v>
      </c>
      <c r="O3407" s="3">
        <v>499</v>
      </c>
      <c r="P3407" s="3">
        <v>4</v>
      </c>
      <c r="Q3407" s="3">
        <v>15978.306253619399</v>
      </c>
      <c r="R3407" s="3">
        <v>1</v>
      </c>
      <c r="S3407" s="3">
        <v>0</v>
      </c>
      <c r="T3407" s="3">
        <v>0</v>
      </c>
      <c r="U3407" s="3">
        <v>5691.9607838025804</v>
      </c>
      <c r="V3407" s="3">
        <v>1</v>
      </c>
    </row>
    <row r="3408" spans="1:22" ht="21.75" customHeight="1" x14ac:dyDescent="0.3">
      <c r="A3408" s="3" t="s">
        <v>3434</v>
      </c>
      <c r="B3408" s="3">
        <v>42</v>
      </c>
      <c r="C3408" s="3" t="s">
        <v>31</v>
      </c>
      <c r="D3408" s="3" t="s">
        <v>26</v>
      </c>
      <c r="E3408" s="3">
        <v>38111.548640750698</v>
      </c>
      <c r="F3408" s="3">
        <v>30</v>
      </c>
      <c r="G3408" s="3">
        <v>832.19049652646595</v>
      </c>
      <c r="H3408" s="3">
        <v>7</v>
      </c>
      <c r="I3408" s="3">
        <v>1049.4535992932599</v>
      </c>
      <c r="J3408" s="3">
        <v>47</v>
      </c>
      <c r="K3408" s="3">
        <v>165.81320629183901</v>
      </c>
      <c r="L3408" s="3">
        <v>26</v>
      </c>
      <c r="M3408" s="3">
        <v>19</v>
      </c>
      <c r="N3408" s="3">
        <v>6</v>
      </c>
      <c r="O3408" s="3">
        <v>336</v>
      </c>
      <c r="P3408" s="3">
        <v>3</v>
      </c>
      <c r="Q3408" s="3">
        <v>12925.421855558399</v>
      </c>
      <c r="R3408" s="3">
        <v>1</v>
      </c>
      <c r="S3408" s="3">
        <v>0</v>
      </c>
      <c r="T3408" s="3">
        <v>0</v>
      </c>
      <c r="U3408" s="3">
        <v>8206.6206085561898</v>
      </c>
      <c r="V3408" s="3">
        <v>1</v>
      </c>
    </row>
    <row r="3409" spans="1:22" ht="21.75" customHeight="1" x14ac:dyDescent="0.3">
      <c r="A3409" s="3" t="s">
        <v>3435</v>
      </c>
      <c r="B3409" s="3">
        <v>46</v>
      </c>
      <c r="C3409" s="3" t="s">
        <v>23</v>
      </c>
      <c r="D3409" s="3" t="s">
        <v>26</v>
      </c>
      <c r="E3409" s="3">
        <v>54281.8538635937</v>
      </c>
      <c r="F3409" s="3">
        <v>198</v>
      </c>
      <c r="G3409" s="3">
        <v>1436.2209630192201</v>
      </c>
      <c r="H3409" s="3">
        <v>10</v>
      </c>
      <c r="I3409" s="3">
        <v>876.47765511614205</v>
      </c>
      <c r="J3409" s="3">
        <v>5</v>
      </c>
      <c r="K3409" s="3">
        <v>837.15162637281696</v>
      </c>
      <c r="L3409" s="3">
        <v>4</v>
      </c>
      <c r="M3409" s="3">
        <v>13</v>
      </c>
      <c r="N3409" s="3">
        <v>5</v>
      </c>
      <c r="O3409" s="3">
        <v>687</v>
      </c>
      <c r="P3409" s="3">
        <v>4</v>
      </c>
      <c r="Q3409" s="3">
        <v>10196.0522449852</v>
      </c>
      <c r="R3409" s="3">
        <v>4</v>
      </c>
      <c r="S3409" s="3">
        <v>0</v>
      </c>
      <c r="T3409" s="3">
        <v>0</v>
      </c>
      <c r="U3409" s="3">
        <v>6719.82143473213</v>
      </c>
      <c r="V3409" s="3">
        <v>1</v>
      </c>
    </row>
    <row r="3410" spans="1:22" ht="21.75" customHeight="1" x14ac:dyDescent="0.3">
      <c r="A3410" s="3" t="s">
        <v>3436</v>
      </c>
      <c r="B3410" s="3">
        <v>53</v>
      </c>
      <c r="C3410" s="3" t="s">
        <v>23</v>
      </c>
      <c r="D3410" s="3" t="s">
        <v>26</v>
      </c>
      <c r="E3410" s="3">
        <v>48176.077589274399</v>
      </c>
      <c r="F3410" s="3">
        <v>133</v>
      </c>
      <c r="G3410" s="3">
        <v>10</v>
      </c>
      <c r="H3410" s="3">
        <v>1</v>
      </c>
      <c r="I3410" s="3">
        <v>1550.17809395985</v>
      </c>
      <c r="J3410" s="3">
        <v>44</v>
      </c>
      <c r="K3410" s="3">
        <v>629.76787462187394</v>
      </c>
      <c r="L3410" s="3">
        <v>17</v>
      </c>
      <c r="M3410" s="3">
        <v>5</v>
      </c>
      <c r="N3410" s="3">
        <v>0</v>
      </c>
      <c r="O3410" s="3">
        <v>890</v>
      </c>
      <c r="P3410" s="3">
        <v>5</v>
      </c>
      <c r="Q3410" s="3">
        <v>19765.841049520201</v>
      </c>
      <c r="R3410" s="3">
        <v>4</v>
      </c>
      <c r="S3410" s="3">
        <v>0</v>
      </c>
      <c r="T3410" s="3">
        <v>0</v>
      </c>
      <c r="U3410" s="3">
        <v>3995.39635111707</v>
      </c>
      <c r="V3410" s="3">
        <v>1</v>
      </c>
    </row>
    <row r="3411" spans="1:22" ht="21.75" customHeight="1" x14ac:dyDescent="0.3">
      <c r="A3411" s="3" t="s">
        <v>3437</v>
      </c>
      <c r="B3411" s="3">
        <v>65</v>
      </c>
      <c r="C3411" s="3" t="s">
        <v>31</v>
      </c>
      <c r="D3411" s="3" t="s">
        <v>24</v>
      </c>
      <c r="E3411" s="3">
        <v>25985.1063965139</v>
      </c>
      <c r="F3411" s="3">
        <v>232</v>
      </c>
      <c r="G3411" s="3">
        <v>1231.1035215981699</v>
      </c>
      <c r="H3411" s="3">
        <v>7</v>
      </c>
      <c r="I3411" s="3">
        <v>517.97493605913803</v>
      </c>
      <c r="J3411" s="3">
        <v>44</v>
      </c>
      <c r="K3411" s="3">
        <v>569.089191433407</v>
      </c>
      <c r="L3411" s="3">
        <v>2</v>
      </c>
      <c r="M3411" s="3">
        <v>17</v>
      </c>
      <c r="N3411" s="3">
        <v>7</v>
      </c>
      <c r="O3411" s="3">
        <v>732</v>
      </c>
      <c r="P3411" s="3">
        <v>1</v>
      </c>
      <c r="Q3411" s="3">
        <v>13346.615041106599</v>
      </c>
      <c r="R3411" s="3">
        <v>6</v>
      </c>
      <c r="S3411" s="3">
        <v>0</v>
      </c>
      <c r="T3411" s="3">
        <v>0</v>
      </c>
      <c r="U3411" s="3">
        <v>8614.2804368038305</v>
      </c>
      <c r="V3411" s="3">
        <v>1</v>
      </c>
    </row>
    <row r="3412" spans="1:22" ht="21.75" customHeight="1" x14ac:dyDescent="0.3">
      <c r="A3412" s="3" t="s">
        <v>3438</v>
      </c>
      <c r="B3412" s="3">
        <v>57</v>
      </c>
      <c r="C3412" s="3" t="s">
        <v>23</v>
      </c>
      <c r="D3412" s="3" t="s">
        <v>26</v>
      </c>
      <c r="E3412" s="3">
        <v>33198.106750286097</v>
      </c>
      <c r="F3412" s="3">
        <v>103</v>
      </c>
      <c r="G3412" s="3">
        <v>2306.6591224405702</v>
      </c>
      <c r="H3412" s="3">
        <v>1</v>
      </c>
      <c r="I3412" s="3">
        <v>311.753885496772</v>
      </c>
      <c r="J3412" s="3">
        <v>10</v>
      </c>
      <c r="K3412" s="3">
        <v>0</v>
      </c>
      <c r="L3412" s="3">
        <v>27</v>
      </c>
      <c r="M3412" s="3">
        <v>4</v>
      </c>
      <c r="N3412" s="3">
        <v>0</v>
      </c>
      <c r="O3412" s="3">
        <v>847</v>
      </c>
      <c r="P3412" s="3">
        <v>3</v>
      </c>
      <c r="Q3412" s="3">
        <v>13209.870918529899</v>
      </c>
      <c r="R3412" s="3">
        <v>6</v>
      </c>
      <c r="S3412" s="3">
        <v>0</v>
      </c>
      <c r="T3412" s="3">
        <v>0</v>
      </c>
      <c r="U3412" s="3">
        <v>7940.2530388560299</v>
      </c>
      <c r="V3412" s="3">
        <v>1</v>
      </c>
    </row>
    <row r="3413" spans="1:22" ht="21.75" customHeight="1" x14ac:dyDescent="0.3">
      <c r="A3413" s="3" t="s">
        <v>3439</v>
      </c>
      <c r="B3413" s="3">
        <v>33</v>
      </c>
      <c r="C3413" s="3" t="s">
        <v>28</v>
      </c>
      <c r="D3413" s="3" t="s">
        <v>33</v>
      </c>
      <c r="E3413" s="3">
        <v>57285.965439923602</v>
      </c>
      <c r="F3413" s="3">
        <v>109</v>
      </c>
      <c r="G3413" s="3">
        <v>1525.5791892842501</v>
      </c>
      <c r="H3413" s="3">
        <v>2</v>
      </c>
      <c r="I3413" s="3">
        <v>1426.1811440265701</v>
      </c>
      <c r="J3413" s="3">
        <v>15</v>
      </c>
      <c r="K3413" s="3">
        <v>494.326054847926</v>
      </c>
      <c r="L3413" s="3">
        <v>65</v>
      </c>
      <c r="M3413" s="3">
        <v>9</v>
      </c>
      <c r="N3413" s="3">
        <v>8</v>
      </c>
      <c r="O3413" s="3">
        <v>393</v>
      </c>
      <c r="P3413" s="3">
        <v>2</v>
      </c>
      <c r="Q3413" s="3">
        <v>3428.3692959336499</v>
      </c>
      <c r="R3413" s="3">
        <v>3</v>
      </c>
      <c r="S3413" s="3">
        <v>1</v>
      </c>
      <c r="T3413" s="3">
        <v>0</v>
      </c>
      <c r="U3413" s="3">
        <v>5068.8978237876499</v>
      </c>
      <c r="V3413" s="3">
        <v>1</v>
      </c>
    </row>
    <row r="3414" spans="1:22" ht="21.75" customHeight="1" x14ac:dyDescent="0.3">
      <c r="A3414" s="3" t="s">
        <v>3440</v>
      </c>
      <c r="B3414" s="3">
        <v>55</v>
      </c>
      <c r="C3414" s="3" t="s">
        <v>28</v>
      </c>
      <c r="D3414" s="3" t="s">
        <v>26</v>
      </c>
      <c r="E3414" s="3">
        <v>40562.273948550697</v>
      </c>
      <c r="F3414" s="3">
        <v>91</v>
      </c>
      <c r="G3414" s="3">
        <v>2459.4996680643299</v>
      </c>
      <c r="H3414" s="3">
        <v>6</v>
      </c>
      <c r="I3414" s="3">
        <v>299.199495623666</v>
      </c>
      <c r="J3414" s="3">
        <v>21</v>
      </c>
      <c r="K3414" s="3">
        <v>1109.5495280227201</v>
      </c>
      <c r="L3414" s="3">
        <v>33</v>
      </c>
      <c r="M3414" s="3">
        <v>14</v>
      </c>
      <c r="N3414" s="3">
        <v>3</v>
      </c>
      <c r="O3414" s="3">
        <v>490</v>
      </c>
      <c r="P3414" s="3">
        <v>4</v>
      </c>
      <c r="Q3414" s="3">
        <v>7883.5614492704399</v>
      </c>
      <c r="R3414" s="3">
        <v>2</v>
      </c>
      <c r="S3414" s="3">
        <v>0</v>
      </c>
      <c r="T3414" s="3">
        <v>0</v>
      </c>
      <c r="U3414" s="3">
        <v>8931.1511242791094</v>
      </c>
      <c r="V3414" s="3">
        <v>1</v>
      </c>
    </row>
    <row r="3415" spans="1:22" ht="21.75" customHeight="1" x14ac:dyDescent="0.3">
      <c r="A3415" s="3" t="s">
        <v>3441</v>
      </c>
      <c r="B3415" s="3">
        <v>27</v>
      </c>
      <c r="C3415" s="3" t="s">
        <v>23</v>
      </c>
      <c r="D3415" s="3" t="s">
        <v>33</v>
      </c>
      <c r="E3415" s="3">
        <v>39948.436967224399</v>
      </c>
      <c r="F3415" s="3">
        <v>171</v>
      </c>
      <c r="G3415" s="3">
        <v>1177.47691008166</v>
      </c>
      <c r="H3415" s="3">
        <v>10</v>
      </c>
      <c r="I3415" s="3">
        <v>1039.0719489896701</v>
      </c>
      <c r="J3415" s="3">
        <v>45</v>
      </c>
      <c r="K3415" s="3">
        <v>628.89293422039998</v>
      </c>
      <c r="L3415" s="3">
        <v>21</v>
      </c>
      <c r="M3415" s="3">
        <v>2</v>
      </c>
      <c r="N3415" s="3">
        <v>6</v>
      </c>
      <c r="O3415" s="3">
        <v>775</v>
      </c>
      <c r="P3415" s="3">
        <v>2</v>
      </c>
      <c r="Q3415" s="3">
        <v>13104.010016657699</v>
      </c>
      <c r="R3415" s="3">
        <v>3</v>
      </c>
      <c r="S3415" s="3">
        <v>0</v>
      </c>
      <c r="T3415" s="3">
        <v>0</v>
      </c>
      <c r="U3415" s="3">
        <v>6099.6689135638899</v>
      </c>
      <c r="V3415" s="3">
        <v>0</v>
      </c>
    </row>
    <row r="3416" spans="1:22" ht="21.75" customHeight="1" x14ac:dyDescent="0.3">
      <c r="A3416" s="3" t="s">
        <v>3442</v>
      </c>
      <c r="B3416" s="3">
        <v>54</v>
      </c>
      <c r="C3416" s="3" t="s">
        <v>31</v>
      </c>
      <c r="D3416" s="3" t="s">
        <v>33</v>
      </c>
      <c r="E3416" s="3">
        <v>36248.946759601698</v>
      </c>
      <c r="F3416" s="3">
        <v>37</v>
      </c>
      <c r="G3416" s="3">
        <v>2422.5207011584098</v>
      </c>
      <c r="H3416" s="3">
        <v>8</v>
      </c>
      <c r="I3416" s="3">
        <v>457.46548529231097</v>
      </c>
      <c r="J3416" s="3">
        <v>10</v>
      </c>
      <c r="K3416" s="3">
        <v>417.963740577392</v>
      </c>
      <c r="L3416" s="3">
        <v>29</v>
      </c>
      <c r="M3416" s="3">
        <v>2</v>
      </c>
      <c r="N3416" s="3">
        <v>4</v>
      </c>
      <c r="O3416" s="3">
        <v>465</v>
      </c>
      <c r="P3416" s="3">
        <v>5</v>
      </c>
      <c r="Q3416" s="3">
        <v>7953.9940165623102</v>
      </c>
      <c r="R3416" s="3">
        <v>7</v>
      </c>
      <c r="S3416" s="3">
        <v>0</v>
      </c>
      <c r="T3416" s="3">
        <v>0</v>
      </c>
      <c r="U3416" s="3">
        <v>11703.3052762056</v>
      </c>
      <c r="V3416" s="3">
        <v>1</v>
      </c>
    </row>
    <row r="3417" spans="1:22" ht="21.75" customHeight="1" x14ac:dyDescent="0.3">
      <c r="A3417" s="3" t="s">
        <v>3443</v>
      </c>
      <c r="B3417" s="3">
        <v>38</v>
      </c>
      <c r="C3417" s="3" t="s">
        <v>28</v>
      </c>
      <c r="D3417" s="3" t="s">
        <v>24</v>
      </c>
      <c r="E3417" s="3">
        <v>36859.792588439297</v>
      </c>
      <c r="F3417" s="3">
        <v>95</v>
      </c>
      <c r="G3417" s="3">
        <v>426.68721876612602</v>
      </c>
      <c r="H3417" s="3">
        <v>2</v>
      </c>
      <c r="I3417" s="3">
        <v>75.738577203309902</v>
      </c>
      <c r="J3417" s="3">
        <v>36</v>
      </c>
      <c r="K3417" s="3">
        <v>770.31911294494103</v>
      </c>
      <c r="L3417" s="3">
        <v>47</v>
      </c>
      <c r="M3417" s="3">
        <v>16</v>
      </c>
      <c r="N3417" s="3">
        <v>9</v>
      </c>
      <c r="O3417" s="3">
        <v>339</v>
      </c>
      <c r="P3417" s="3">
        <v>2</v>
      </c>
      <c r="Q3417" s="3">
        <v>20711.818656727599</v>
      </c>
      <c r="R3417" s="3">
        <v>2</v>
      </c>
      <c r="S3417" s="3">
        <v>0</v>
      </c>
      <c r="T3417" s="3">
        <v>0</v>
      </c>
      <c r="U3417" s="3">
        <v>500</v>
      </c>
      <c r="V3417" s="3">
        <v>1</v>
      </c>
    </row>
    <row r="3418" spans="1:22" ht="21.75" customHeight="1" x14ac:dyDescent="0.3">
      <c r="A3418" s="3" t="s">
        <v>3444</v>
      </c>
      <c r="B3418" s="3">
        <v>49</v>
      </c>
      <c r="C3418" s="3" t="s">
        <v>31</v>
      </c>
      <c r="D3418" s="3" t="s">
        <v>26</v>
      </c>
      <c r="E3418" s="3">
        <v>79567.997321414296</v>
      </c>
      <c r="F3418" s="3">
        <v>107</v>
      </c>
      <c r="G3418" s="3">
        <v>1979.9003364800201</v>
      </c>
      <c r="H3418" s="3">
        <v>4</v>
      </c>
      <c r="I3418" s="3">
        <v>668.82567216536904</v>
      </c>
      <c r="J3418" s="3">
        <v>25</v>
      </c>
      <c r="K3418" s="3">
        <v>536.42410087550502</v>
      </c>
      <c r="L3418" s="3">
        <v>64</v>
      </c>
      <c r="M3418" s="3">
        <v>13</v>
      </c>
      <c r="N3418" s="3">
        <v>2</v>
      </c>
      <c r="O3418" s="3">
        <v>363</v>
      </c>
      <c r="P3418" s="3">
        <v>0</v>
      </c>
      <c r="Q3418" s="3">
        <v>10239.567943268999</v>
      </c>
      <c r="R3418" s="3">
        <v>1</v>
      </c>
      <c r="S3418" s="3">
        <v>0</v>
      </c>
      <c r="T3418" s="3">
        <v>0</v>
      </c>
      <c r="U3418" s="3">
        <v>5533.0326539770003</v>
      </c>
      <c r="V3418" s="3">
        <v>1</v>
      </c>
    </row>
    <row r="3419" spans="1:22" ht="21.75" customHeight="1" x14ac:dyDescent="0.3">
      <c r="A3419" s="3" t="s">
        <v>3445</v>
      </c>
      <c r="B3419" s="3">
        <v>33</v>
      </c>
      <c r="C3419" s="3" t="s">
        <v>28</v>
      </c>
      <c r="D3419" s="3" t="s">
        <v>24</v>
      </c>
      <c r="E3419" s="3">
        <v>29841.095533916901</v>
      </c>
      <c r="F3419" s="3">
        <v>223</v>
      </c>
      <c r="G3419" s="3">
        <v>1413.38262504613</v>
      </c>
      <c r="H3419" s="3">
        <v>8</v>
      </c>
      <c r="I3419" s="3">
        <v>1114.82498686701</v>
      </c>
      <c r="J3419" s="3">
        <v>25</v>
      </c>
      <c r="K3419" s="3">
        <v>375.02312005781602</v>
      </c>
      <c r="L3419" s="3">
        <v>60</v>
      </c>
      <c r="M3419" s="3">
        <v>9</v>
      </c>
      <c r="N3419" s="3">
        <v>7</v>
      </c>
      <c r="O3419" s="3">
        <v>751</v>
      </c>
      <c r="P3419" s="3">
        <v>1</v>
      </c>
      <c r="Q3419" s="3">
        <v>6215.51204694848</v>
      </c>
      <c r="R3419" s="3">
        <v>4</v>
      </c>
      <c r="S3419" s="3">
        <v>0</v>
      </c>
      <c r="T3419" s="3">
        <v>0</v>
      </c>
      <c r="U3419" s="3">
        <v>8554.6432524544998</v>
      </c>
      <c r="V3419" s="3">
        <v>1</v>
      </c>
    </row>
    <row r="3420" spans="1:22" ht="21.75" customHeight="1" x14ac:dyDescent="0.3">
      <c r="A3420" s="3" t="s">
        <v>3446</v>
      </c>
      <c r="B3420" s="3">
        <v>39</v>
      </c>
      <c r="C3420" s="3" t="s">
        <v>23</v>
      </c>
      <c r="D3420" s="3" t="s">
        <v>26</v>
      </c>
      <c r="E3420" s="3">
        <v>76512.258421973194</v>
      </c>
      <c r="F3420" s="3">
        <v>78</v>
      </c>
      <c r="G3420" s="3">
        <v>2583.8947020841902</v>
      </c>
      <c r="H3420" s="3">
        <v>6</v>
      </c>
      <c r="I3420" s="3">
        <v>372.38011903442401</v>
      </c>
      <c r="J3420" s="3">
        <v>41</v>
      </c>
      <c r="K3420" s="3">
        <v>330.174981056425</v>
      </c>
      <c r="L3420" s="3">
        <v>18</v>
      </c>
      <c r="M3420" s="3">
        <v>18</v>
      </c>
      <c r="N3420" s="3">
        <v>9</v>
      </c>
      <c r="O3420" s="3">
        <v>681</v>
      </c>
      <c r="P3420" s="3">
        <v>5</v>
      </c>
      <c r="Q3420" s="3">
        <v>5302.4133186939198</v>
      </c>
      <c r="R3420" s="3">
        <v>3</v>
      </c>
      <c r="S3420" s="3">
        <v>0</v>
      </c>
      <c r="T3420" s="3">
        <v>1</v>
      </c>
      <c r="U3420" s="3">
        <v>6461.6627301746603</v>
      </c>
      <c r="V3420" s="3">
        <v>1</v>
      </c>
    </row>
    <row r="3421" spans="1:22" ht="21.75" customHeight="1" x14ac:dyDescent="0.3">
      <c r="A3421" s="3" t="s">
        <v>3447</v>
      </c>
      <c r="B3421" s="3">
        <v>68</v>
      </c>
      <c r="C3421" s="3" t="s">
        <v>31</v>
      </c>
      <c r="D3421" s="3" t="s">
        <v>26</v>
      </c>
      <c r="E3421" s="3">
        <v>44046.838025630997</v>
      </c>
      <c r="F3421" s="3">
        <v>229</v>
      </c>
      <c r="G3421" s="3">
        <v>1170.08496906133</v>
      </c>
      <c r="H3421" s="3">
        <v>1</v>
      </c>
      <c r="I3421" s="3">
        <v>1001.6331548506899</v>
      </c>
      <c r="J3421" s="3">
        <v>20</v>
      </c>
      <c r="K3421" s="3">
        <v>635.57525851258799</v>
      </c>
      <c r="L3421" s="3">
        <v>51</v>
      </c>
      <c r="M3421" s="3">
        <v>15</v>
      </c>
      <c r="N3421" s="3">
        <v>1</v>
      </c>
      <c r="O3421" s="3">
        <v>746</v>
      </c>
      <c r="P3421" s="3">
        <v>2</v>
      </c>
      <c r="Q3421" s="3">
        <v>11199.926064135099</v>
      </c>
      <c r="R3421" s="3">
        <v>5</v>
      </c>
      <c r="S3421" s="3">
        <v>1</v>
      </c>
      <c r="T3421" s="3">
        <v>0</v>
      </c>
      <c r="U3421" s="3">
        <v>1554.30610094145</v>
      </c>
      <c r="V3421" s="3">
        <v>1</v>
      </c>
    </row>
    <row r="3422" spans="1:22" ht="21.75" customHeight="1" x14ac:dyDescent="0.3">
      <c r="A3422" s="3" t="s">
        <v>3448</v>
      </c>
      <c r="B3422" s="3">
        <v>44</v>
      </c>
      <c r="C3422" s="3" t="s">
        <v>31</v>
      </c>
      <c r="D3422" s="3" t="s">
        <v>26</v>
      </c>
      <c r="E3422" s="3">
        <v>38232.419133598203</v>
      </c>
      <c r="F3422" s="3">
        <v>86</v>
      </c>
      <c r="G3422" s="3">
        <v>657.93066105563696</v>
      </c>
      <c r="H3422" s="3">
        <v>4</v>
      </c>
      <c r="I3422" s="3">
        <v>1067.0022464152601</v>
      </c>
      <c r="J3422" s="3">
        <v>25</v>
      </c>
      <c r="K3422" s="3">
        <v>429.68377976612101</v>
      </c>
      <c r="L3422" s="3">
        <v>40</v>
      </c>
      <c r="M3422" s="3">
        <v>16</v>
      </c>
      <c r="N3422" s="3">
        <v>9</v>
      </c>
      <c r="O3422" s="3">
        <v>574</v>
      </c>
      <c r="P3422" s="3">
        <v>4</v>
      </c>
      <c r="Q3422" s="3">
        <v>17107.887436312401</v>
      </c>
      <c r="R3422" s="3">
        <v>2</v>
      </c>
      <c r="S3422" s="3">
        <v>0</v>
      </c>
      <c r="T3422" s="3">
        <v>0</v>
      </c>
      <c r="U3422" s="3">
        <v>16747.3476233644</v>
      </c>
      <c r="V3422" s="3">
        <v>1</v>
      </c>
    </row>
    <row r="3423" spans="1:22" ht="21.75" customHeight="1" x14ac:dyDescent="0.3">
      <c r="A3423" s="3" t="s">
        <v>3449</v>
      </c>
      <c r="B3423" s="3">
        <v>59</v>
      </c>
      <c r="C3423" s="3" t="s">
        <v>31</v>
      </c>
      <c r="D3423" s="3" t="s">
        <v>26</v>
      </c>
      <c r="E3423" s="3">
        <v>56908.8241489629</v>
      </c>
      <c r="F3423" s="3">
        <v>211</v>
      </c>
      <c r="G3423" s="3">
        <v>1905.34627827846</v>
      </c>
      <c r="H3423" s="3">
        <v>4</v>
      </c>
      <c r="I3423" s="3">
        <v>354.90845046824398</v>
      </c>
      <c r="J3423" s="3">
        <v>14</v>
      </c>
      <c r="K3423" s="3">
        <v>541.77057650451798</v>
      </c>
      <c r="L3423" s="3">
        <v>64</v>
      </c>
      <c r="M3423" s="3">
        <v>19</v>
      </c>
      <c r="N3423" s="3">
        <v>2</v>
      </c>
      <c r="O3423" s="3">
        <v>377</v>
      </c>
      <c r="P3423" s="3">
        <v>1</v>
      </c>
      <c r="Q3423" s="3">
        <v>6363.3544306761896</v>
      </c>
      <c r="R3423" s="3">
        <v>6</v>
      </c>
      <c r="S3423" s="3">
        <v>0</v>
      </c>
      <c r="T3423" s="3">
        <v>0</v>
      </c>
      <c r="U3423" s="3">
        <v>8060.7709766186999</v>
      </c>
      <c r="V3423" s="3">
        <v>1</v>
      </c>
    </row>
    <row r="3424" spans="1:22" ht="21.75" customHeight="1" x14ac:dyDescent="0.3">
      <c r="A3424" s="3" t="s">
        <v>3450</v>
      </c>
      <c r="B3424" s="3">
        <v>43</v>
      </c>
      <c r="C3424" s="3" t="s">
        <v>28</v>
      </c>
      <c r="D3424" s="3" t="s">
        <v>26</v>
      </c>
      <c r="E3424" s="3">
        <v>50954.734116868101</v>
      </c>
      <c r="F3424" s="3">
        <v>78</v>
      </c>
      <c r="G3424" s="3">
        <v>2817.74895163172</v>
      </c>
      <c r="H3424" s="3">
        <v>8</v>
      </c>
      <c r="I3424" s="3">
        <v>720.28354895067002</v>
      </c>
      <c r="J3424" s="3">
        <v>38</v>
      </c>
      <c r="K3424" s="3">
        <v>0</v>
      </c>
      <c r="L3424" s="3">
        <v>49</v>
      </c>
      <c r="M3424" s="3">
        <v>12</v>
      </c>
      <c r="N3424" s="3">
        <v>4</v>
      </c>
      <c r="O3424" s="3">
        <v>424</v>
      </c>
      <c r="P3424" s="3">
        <v>5</v>
      </c>
      <c r="Q3424" s="3">
        <v>5727.6498947519704</v>
      </c>
      <c r="R3424" s="3">
        <v>5</v>
      </c>
      <c r="S3424" s="3">
        <v>0</v>
      </c>
      <c r="T3424" s="3">
        <v>0</v>
      </c>
      <c r="U3424" s="3">
        <v>2449.3252709309099</v>
      </c>
      <c r="V3424" s="3">
        <v>1</v>
      </c>
    </row>
    <row r="3425" spans="1:22" ht="21.75" customHeight="1" x14ac:dyDescent="0.3">
      <c r="A3425" s="3" t="s">
        <v>3451</v>
      </c>
      <c r="B3425" s="3">
        <v>33</v>
      </c>
      <c r="C3425" s="3" t="s">
        <v>28</v>
      </c>
      <c r="D3425" s="3" t="s">
        <v>33</v>
      </c>
      <c r="E3425" s="3">
        <v>46445.000884364097</v>
      </c>
      <c r="F3425" s="3">
        <v>52</v>
      </c>
      <c r="G3425" s="3">
        <v>1688.9439774863499</v>
      </c>
      <c r="H3425" s="3">
        <v>1</v>
      </c>
      <c r="I3425" s="3">
        <v>1351.97618781451</v>
      </c>
      <c r="J3425" s="3">
        <v>34</v>
      </c>
      <c r="K3425" s="3">
        <v>472.63191122232502</v>
      </c>
      <c r="L3425" s="3">
        <v>40</v>
      </c>
      <c r="M3425" s="3">
        <v>0</v>
      </c>
      <c r="N3425" s="3">
        <v>4</v>
      </c>
      <c r="O3425" s="3">
        <v>820</v>
      </c>
      <c r="P3425" s="3">
        <v>1</v>
      </c>
      <c r="Q3425" s="3">
        <v>8543.1328746228392</v>
      </c>
      <c r="R3425" s="3">
        <v>7</v>
      </c>
      <c r="S3425" s="3">
        <v>1</v>
      </c>
      <c r="T3425" s="3">
        <v>0</v>
      </c>
      <c r="U3425" s="3">
        <v>11501.350305575699</v>
      </c>
      <c r="V3425" s="3">
        <v>1</v>
      </c>
    </row>
    <row r="3426" spans="1:22" ht="21.75" customHeight="1" x14ac:dyDescent="0.3">
      <c r="A3426" s="3" t="s">
        <v>3452</v>
      </c>
      <c r="B3426" s="3">
        <v>45</v>
      </c>
      <c r="C3426" s="3" t="s">
        <v>28</v>
      </c>
      <c r="D3426" s="3" t="s">
        <v>33</v>
      </c>
      <c r="E3426" s="3">
        <v>53957.905348882501</v>
      </c>
      <c r="F3426" s="3">
        <v>102</v>
      </c>
      <c r="G3426" s="3">
        <v>1466.3194566371999</v>
      </c>
      <c r="H3426" s="3">
        <v>0</v>
      </c>
      <c r="I3426" s="3">
        <v>1027.7074169873099</v>
      </c>
      <c r="J3426" s="3">
        <v>10</v>
      </c>
      <c r="K3426" s="3">
        <v>234.96395616694201</v>
      </c>
      <c r="L3426" s="3">
        <v>32</v>
      </c>
      <c r="M3426" s="3">
        <v>0</v>
      </c>
      <c r="N3426" s="3">
        <v>4</v>
      </c>
      <c r="O3426" s="3">
        <v>588</v>
      </c>
      <c r="P3426" s="3">
        <v>5</v>
      </c>
      <c r="Q3426" s="3">
        <v>11595.4612621955</v>
      </c>
      <c r="R3426" s="3">
        <v>7</v>
      </c>
      <c r="S3426" s="3">
        <v>0</v>
      </c>
      <c r="T3426" s="3">
        <v>0</v>
      </c>
      <c r="U3426" s="3">
        <v>6307.3683714259496</v>
      </c>
      <c r="V3426" s="3">
        <v>1</v>
      </c>
    </row>
    <row r="3427" spans="1:22" ht="21.75" customHeight="1" x14ac:dyDescent="0.3">
      <c r="A3427" s="3" t="s">
        <v>3453</v>
      </c>
      <c r="B3427" s="3">
        <v>57</v>
      </c>
      <c r="C3427" s="3" t="s">
        <v>23</v>
      </c>
      <c r="D3427" s="3" t="s">
        <v>26</v>
      </c>
      <c r="E3427" s="3">
        <v>50669.567544852798</v>
      </c>
      <c r="F3427" s="3">
        <v>204</v>
      </c>
      <c r="G3427" s="3">
        <v>528.03301287174395</v>
      </c>
      <c r="H3427" s="3">
        <v>3</v>
      </c>
      <c r="I3427" s="3">
        <v>708.47763739839297</v>
      </c>
      <c r="J3427" s="3">
        <v>8</v>
      </c>
      <c r="K3427" s="3">
        <v>759.29501736493398</v>
      </c>
      <c r="L3427" s="3">
        <v>16</v>
      </c>
      <c r="M3427" s="3">
        <v>16</v>
      </c>
      <c r="N3427" s="3">
        <v>6</v>
      </c>
      <c r="O3427" s="3">
        <v>426</v>
      </c>
      <c r="P3427" s="3">
        <v>4</v>
      </c>
      <c r="Q3427" s="3">
        <v>5657.5792494097004</v>
      </c>
      <c r="R3427" s="3">
        <v>5</v>
      </c>
      <c r="S3427" s="3">
        <v>0</v>
      </c>
      <c r="T3427" s="3">
        <v>1</v>
      </c>
      <c r="U3427" s="3">
        <v>12788.129044978399</v>
      </c>
      <c r="V3427" s="3">
        <v>1</v>
      </c>
    </row>
    <row r="3428" spans="1:22" ht="21.75" customHeight="1" x14ac:dyDescent="0.3">
      <c r="A3428" s="3" t="s">
        <v>3454</v>
      </c>
      <c r="B3428" s="3">
        <v>42</v>
      </c>
      <c r="C3428" s="3" t="s">
        <v>28</v>
      </c>
      <c r="D3428" s="3" t="s">
        <v>33</v>
      </c>
      <c r="E3428" s="3">
        <v>46119.2404758829</v>
      </c>
      <c r="F3428" s="3">
        <v>212</v>
      </c>
      <c r="G3428" s="3">
        <v>2257.52375607056</v>
      </c>
      <c r="H3428" s="3">
        <v>3</v>
      </c>
      <c r="I3428" s="3">
        <v>945.35341843887204</v>
      </c>
      <c r="J3428" s="3">
        <v>41</v>
      </c>
      <c r="K3428" s="3">
        <v>235.22573056557499</v>
      </c>
      <c r="L3428" s="3">
        <v>54</v>
      </c>
      <c r="M3428" s="3">
        <v>17</v>
      </c>
      <c r="N3428" s="3">
        <v>7</v>
      </c>
      <c r="O3428" s="3">
        <v>515</v>
      </c>
      <c r="P3428" s="3">
        <v>3</v>
      </c>
      <c r="Q3428" s="3">
        <v>12727.5552414964</v>
      </c>
      <c r="R3428" s="3">
        <v>7</v>
      </c>
      <c r="S3428" s="3">
        <v>0</v>
      </c>
      <c r="T3428" s="3">
        <v>0</v>
      </c>
      <c r="U3428" s="3">
        <v>6197.9074851785799</v>
      </c>
      <c r="V3428" s="3">
        <v>1</v>
      </c>
    </row>
    <row r="3429" spans="1:22" ht="21.75" customHeight="1" x14ac:dyDescent="0.3">
      <c r="A3429" s="3" t="s">
        <v>3455</v>
      </c>
      <c r="B3429" s="3">
        <v>41</v>
      </c>
      <c r="C3429" s="3" t="s">
        <v>23</v>
      </c>
      <c r="D3429" s="3" t="s">
        <v>24</v>
      </c>
      <c r="E3429" s="3">
        <v>66842.138826513299</v>
      </c>
      <c r="F3429" s="3">
        <v>160</v>
      </c>
      <c r="G3429" s="3">
        <v>1458.7145740677599</v>
      </c>
      <c r="H3429" s="3">
        <v>0</v>
      </c>
      <c r="I3429" s="3">
        <v>560.15784203534304</v>
      </c>
      <c r="J3429" s="3">
        <v>22</v>
      </c>
      <c r="K3429" s="3">
        <v>308.69212209408801</v>
      </c>
      <c r="L3429" s="3">
        <v>45</v>
      </c>
      <c r="M3429" s="3">
        <v>16</v>
      </c>
      <c r="N3429" s="3">
        <v>7</v>
      </c>
      <c r="O3429" s="3">
        <v>405</v>
      </c>
      <c r="P3429" s="3">
        <v>4</v>
      </c>
      <c r="Q3429" s="3">
        <v>21338.383332965099</v>
      </c>
      <c r="R3429" s="3">
        <v>0</v>
      </c>
      <c r="S3429" s="3">
        <v>0</v>
      </c>
      <c r="T3429" s="3">
        <v>0</v>
      </c>
      <c r="U3429" s="3">
        <v>11724.321977846001</v>
      </c>
      <c r="V3429" s="3">
        <v>1</v>
      </c>
    </row>
    <row r="3430" spans="1:22" ht="21.75" customHeight="1" x14ac:dyDescent="0.3">
      <c r="A3430" s="3" t="s">
        <v>3456</v>
      </c>
      <c r="B3430" s="3">
        <v>67</v>
      </c>
      <c r="C3430" s="3" t="s">
        <v>31</v>
      </c>
      <c r="D3430" s="3" t="s">
        <v>24</v>
      </c>
      <c r="E3430" s="3">
        <v>23954.419120799099</v>
      </c>
      <c r="F3430" s="3">
        <v>74</v>
      </c>
      <c r="G3430" s="3">
        <v>2060.6480152743502</v>
      </c>
      <c r="H3430" s="3">
        <v>9</v>
      </c>
      <c r="I3430" s="3">
        <v>1189.79348743476</v>
      </c>
      <c r="J3430" s="3">
        <v>3</v>
      </c>
      <c r="K3430" s="3">
        <v>161.91815542577601</v>
      </c>
      <c r="L3430" s="3">
        <v>58</v>
      </c>
      <c r="M3430" s="3">
        <v>11</v>
      </c>
      <c r="N3430" s="3">
        <v>2</v>
      </c>
      <c r="O3430" s="3">
        <v>790</v>
      </c>
      <c r="P3430" s="3">
        <v>3</v>
      </c>
      <c r="Q3430" s="3">
        <v>11917.799841969399</v>
      </c>
      <c r="R3430" s="3">
        <v>2</v>
      </c>
      <c r="S3430" s="3">
        <v>0</v>
      </c>
      <c r="T3430" s="3">
        <v>0</v>
      </c>
      <c r="U3430" s="3">
        <v>8106.3112583126103</v>
      </c>
      <c r="V3430" s="3">
        <v>0</v>
      </c>
    </row>
    <row r="3431" spans="1:22" ht="21.75" customHeight="1" x14ac:dyDescent="0.3">
      <c r="A3431" s="3" t="s">
        <v>3457</v>
      </c>
      <c r="B3431" s="3">
        <v>38</v>
      </c>
      <c r="C3431" s="3" t="s">
        <v>31</v>
      </c>
      <c r="D3431" s="3" t="s">
        <v>24</v>
      </c>
      <c r="E3431" s="3">
        <v>33536.033183040599</v>
      </c>
      <c r="F3431" s="3">
        <v>235</v>
      </c>
      <c r="G3431" s="3">
        <v>1657.7813846833601</v>
      </c>
      <c r="H3431" s="3">
        <v>6</v>
      </c>
      <c r="I3431" s="3">
        <v>1189.64102261075</v>
      </c>
      <c r="J3431" s="3">
        <v>29</v>
      </c>
      <c r="K3431" s="3">
        <v>707.23307273918294</v>
      </c>
      <c r="L3431" s="3">
        <v>70</v>
      </c>
      <c r="M3431" s="3">
        <v>5</v>
      </c>
      <c r="N3431" s="3">
        <v>7</v>
      </c>
      <c r="O3431" s="3">
        <v>855</v>
      </c>
      <c r="P3431" s="3">
        <v>1</v>
      </c>
      <c r="Q3431" s="3">
        <v>9551.9965183774802</v>
      </c>
      <c r="R3431" s="3">
        <v>2</v>
      </c>
      <c r="S3431" s="3">
        <v>0</v>
      </c>
      <c r="T3431" s="3">
        <v>0</v>
      </c>
      <c r="U3431" s="3">
        <v>8084.6767582575603</v>
      </c>
      <c r="V3431" s="3">
        <v>0</v>
      </c>
    </row>
    <row r="3432" spans="1:22" ht="21.75" customHeight="1" x14ac:dyDescent="0.3">
      <c r="A3432" s="3" t="s">
        <v>3458</v>
      </c>
      <c r="B3432" s="3">
        <v>65</v>
      </c>
      <c r="C3432" s="3" t="s">
        <v>23</v>
      </c>
      <c r="D3432" s="3" t="s">
        <v>26</v>
      </c>
      <c r="E3432" s="3">
        <v>35812.126988565498</v>
      </c>
      <c r="F3432" s="3">
        <v>117</v>
      </c>
      <c r="G3432" s="3">
        <v>3132.00695368486</v>
      </c>
      <c r="H3432" s="3">
        <v>1</v>
      </c>
      <c r="I3432" s="3">
        <v>842.31707028011897</v>
      </c>
      <c r="J3432" s="3">
        <v>27</v>
      </c>
      <c r="K3432" s="3">
        <v>629.25105281059098</v>
      </c>
      <c r="L3432" s="3">
        <v>56</v>
      </c>
      <c r="M3432" s="3">
        <v>6</v>
      </c>
      <c r="N3432" s="3">
        <v>9</v>
      </c>
      <c r="O3432" s="3">
        <v>876</v>
      </c>
      <c r="P3432" s="3">
        <v>4</v>
      </c>
      <c r="Q3432" s="3">
        <v>18709.775593522001</v>
      </c>
      <c r="R3432" s="3">
        <v>7</v>
      </c>
      <c r="S3432" s="3">
        <v>0</v>
      </c>
      <c r="T3432" s="3">
        <v>0</v>
      </c>
      <c r="U3432" s="3">
        <v>5042.6805819817801</v>
      </c>
      <c r="V3432" s="3">
        <v>1</v>
      </c>
    </row>
    <row r="3433" spans="1:22" ht="21.75" customHeight="1" x14ac:dyDescent="0.3">
      <c r="A3433" s="3" t="s">
        <v>3459</v>
      </c>
      <c r="B3433" s="3">
        <v>22</v>
      </c>
      <c r="C3433" s="3" t="s">
        <v>28</v>
      </c>
      <c r="D3433" s="3" t="s">
        <v>26</v>
      </c>
      <c r="E3433" s="3">
        <v>30957.1400838396</v>
      </c>
      <c r="F3433" s="3">
        <v>79</v>
      </c>
      <c r="G3433" s="3">
        <v>1054.06747923436</v>
      </c>
      <c r="H3433" s="3">
        <v>10</v>
      </c>
      <c r="I3433" s="3">
        <v>880.74715476019298</v>
      </c>
      <c r="J3433" s="3">
        <v>24</v>
      </c>
      <c r="K3433" s="3">
        <v>225.86971897940501</v>
      </c>
      <c r="L3433" s="3">
        <v>19</v>
      </c>
      <c r="M3433" s="3">
        <v>16</v>
      </c>
      <c r="N3433" s="3">
        <v>1</v>
      </c>
      <c r="O3433" s="3">
        <v>896</v>
      </c>
      <c r="P3433" s="3">
        <v>2</v>
      </c>
      <c r="Q3433" s="3">
        <v>5089.0053518601499</v>
      </c>
      <c r="R3433" s="3">
        <v>5</v>
      </c>
      <c r="S3433" s="3">
        <v>0</v>
      </c>
      <c r="T3433" s="3">
        <v>0</v>
      </c>
      <c r="U3433" s="3">
        <v>6058.4867722751396</v>
      </c>
      <c r="V3433" s="3">
        <v>1</v>
      </c>
    </row>
    <row r="3434" spans="1:22" ht="21.75" customHeight="1" x14ac:dyDescent="0.3">
      <c r="A3434" s="3" t="s">
        <v>3460</v>
      </c>
      <c r="B3434" s="3">
        <v>61</v>
      </c>
      <c r="C3434" s="3" t="s">
        <v>23</v>
      </c>
      <c r="D3434" s="3" t="s">
        <v>33</v>
      </c>
      <c r="E3434" s="3">
        <v>51546.678967983302</v>
      </c>
      <c r="F3434" s="3">
        <v>225</v>
      </c>
      <c r="G3434" s="3">
        <v>1083.33539255392</v>
      </c>
      <c r="H3434" s="3">
        <v>8</v>
      </c>
      <c r="I3434" s="3">
        <v>450.42109374801498</v>
      </c>
      <c r="J3434" s="3">
        <v>21</v>
      </c>
      <c r="K3434" s="3">
        <v>268.51656510614902</v>
      </c>
      <c r="L3434" s="3">
        <v>40</v>
      </c>
      <c r="M3434" s="3">
        <v>15</v>
      </c>
      <c r="N3434" s="3">
        <v>3</v>
      </c>
      <c r="O3434" s="3">
        <v>356</v>
      </c>
      <c r="P3434" s="3">
        <v>4</v>
      </c>
      <c r="Q3434" s="3">
        <v>15183.772487804101</v>
      </c>
      <c r="R3434" s="3">
        <v>4</v>
      </c>
      <c r="S3434" s="3">
        <v>0</v>
      </c>
      <c r="T3434" s="3">
        <v>0</v>
      </c>
      <c r="U3434" s="3">
        <v>9503.3967605440594</v>
      </c>
      <c r="V3434" s="3">
        <v>1</v>
      </c>
    </row>
    <row r="3435" spans="1:22" ht="21.75" customHeight="1" x14ac:dyDescent="0.3">
      <c r="A3435" s="3" t="s">
        <v>3461</v>
      </c>
      <c r="B3435" s="3">
        <v>38</v>
      </c>
      <c r="C3435" s="3" t="s">
        <v>31</v>
      </c>
      <c r="D3435" s="3" t="s">
        <v>33</v>
      </c>
      <c r="E3435" s="3">
        <v>59097.552063340903</v>
      </c>
      <c r="F3435" s="3">
        <v>123</v>
      </c>
      <c r="G3435" s="3">
        <v>2310.7365770707102</v>
      </c>
      <c r="H3435" s="3">
        <v>6</v>
      </c>
      <c r="I3435" s="3">
        <v>326.78725052625998</v>
      </c>
      <c r="J3435" s="3">
        <v>24</v>
      </c>
      <c r="K3435" s="3">
        <v>698.18452464672498</v>
      </c>
      <c r="L3435" s="3">
        <v>74</v>
      </c>
      <c r="M3435" s="3">
        <v>0</v>
      </c>
      <c r="N3435" s="3">
        <v>1</v>
      </c>
      <c r="O3435" s="3">
        <v>579</v>
      </c>
      <c r="P3435" s="3">
        <v>2</v>
      </c>
      <c r="Q3435" s="3">
        <v>12160.845113691399</v>
      </c>
      <c r="R3435" s="3">
        <v>3</v>
      </c>
      <c r="S3435" s="3">
        <v>1</v>
      </c>
      <c r="T3435" s="3">
        <v>0</v>
      </c>
      <c r="U3435" s="3">
        <v>6757.9283856584598</v>
      </c>
      <c r="V3435" s="3">
        <v>1</v>
      </c>
    </row>
    <row r="3436" spans="1:22" ht="21.75" customHeight="1" x14ac:dyDescent="0.3">
      <c r="A3436" s="3" t="s">
        <v>3462</v>
      </c>
      <c r="B3436" s="3">
        <v>28</v>
      </c>
      <c r="C3436" s="3" t="s">
        <v>31</v>
      </c>
      <c r="D3436" s="3" t="s">
        <v>33</v>
      </c>
      <c r="E3436" s="3">
        <v>14674.4510986234</v>
      </c>
      <c r="F3436" s="3">
        <v>200</v>
      </c>
      <c r="G3436" s="3">
        <v>2330.36178530094</v>
      </c>
      <c r="H3436" s="3">
        <v>11</v>
      </c>
      <c r="I3436" s="3">
        <v>668.18833962046403</v>
      </c>
      <c r="J3436" s="3">
        <v>25</v>
      </c>
      <c r="K3436" s="3">
        <v>1010.73109491743</v>
      </c>
      <c r="L3436" s="3">
        <v>70</v>
      </c>
      <c r="M3436" s="3">
        <v>10</v>
      </c>
      <c r="N3436" s="3">
        <v>4</v>
      </c>
      <c r="O3436" s="3">
        <v>471</v>
      </c>
      <c r="P3436" s="3">
        <v>2</v>
      </c>
      <c r="Q3436" s="3">
        <v>22155.137639183798</v>
      </c>
      <c r="R3436" s="3">
        <v>1</v>
      </c>
      <c r="S3436" s="3">
        <v>0</v>
      </c>
      <c r="T3436" s="3">
        <v>1</v>
      </c>
      <c r="U3436" s="3">
        <v>3682.3912250384101</v>
      </c>
      <c r="V3436" s="3">
        <v>1</v>
      </c>
    </row>
    <row r="3437" spans="1:22" ht="21.75" customHeight="1" x14ac:dyDescent="0.3">
      <c r="A3437" s="3" t="s">
        <v>3463</v>
      </c>
      <c r="B3437" s="3">
        <v>47</v>
      </c>
      <c r="C3437" s="3" t="s">
        <v>23</v>
      </c>
      <c r="D3437" s="3" t="s">
        <v>24</v>
      </c>
      <c r="E3437" s="3">
        <v>41467.044685355497</v>
      </c>
      <c r="F3437" s="3">
        <v>56</v>
      </c>
      <c r="G3437" s="3">
        <v>2355.6867949612902</v>
      </c>
      <c r="H3437" s="3">
        <v>11</v>
      </c>
      <c r="I3437" s="3">
        <v>769.40940160808805</v>
      </c>
      <c r="J3437" s="3">
        <v>49</v>
      </c>
      <c r="K3437" s="3">
        <v>611.96745394462403</v>
      </c>
      <c r="L3437" s="3">
        <v>37</v>
      </c>
      <c r="M3437" s="3">
        <v>9</v>
      </c>
      <c r="N3437" s="3">
        <v>2</v>
      </c>
      <c r="O3437" s="3">
        <v>404</v>
      </c>
      <c r="P3437" s="3">
        <v>1</v>
      </c>
      <c r="Q3437" s="3">
        <v>19524.631837880501</v>
      </c>
      <c r="R3437" s="3">
        <v>3</v>
      </c>
      <c r="S3437" s="3">
        <v>1</v>
      </c>
      <c r="T3437" s="3">
        <v>0</v>
      </c>
      <c r="U3437" s="3">
        <v>4563.9477972620498</v>
      </c>
      <c r="V3437" s="3">
        <v>1</v>
      </c>
    </row>
    <row r="3438" spans="1:22" ht="21.75" customHeight="1" x14ac:dyDescent="0.3">
      <c r="A3438" s="3" t="s">
        <v>3464</v>
      </c>
      <c r="B3438" s="3">
        <v>39</v>
      </c>
      <c r="C3438" s="3" t="s">
        <v>28</v>
      </c>
      <c r="D3438" s="3" t="s">
        <v>24</v>
      </c>
      <c r="E3438" s="3">
        <v>44210.055550115903</v>
      </c>
      <c r="F3438" s="3">
        <v>73</v>
      </c>
      <c r="G3438" s="3">
        <v>1489.8624431882199</v>
      </c>
      <c r="H3438" s="3">
        <v>6</v>
      </c>
      <c r="I3438" s="3">
        <v>1171.9196240858</v>
      </c>
      <c r="J3438" s="3">
        <v>28</v>
      </c>
      <c r="K3438" s="3">
        <v>787.05552869048097</v>
      </c>
      <c r="L3438" s="3">
        <v>26</v>
      </c>
      <c r="M3438" s="3">
        <v>0</v>
      </c>
      <c r="N3438" s="3">
        <v>9</v>
      </c>
      <c r="O3438" s="3">
        <v>305</v>
      </c>
      <c r="P3438" s="3">
        <v>3</v>
      </c>
      <c r="Q3438" s="3">
        <v>265.51879216137201</v>
      </c>
      <c r="R3438" s="3">
        <v>1</v>
      </c>
      <c r="S3438" s="3">
        <v>0</v>
      </c>
      <c r="T3438" s="3">
        <v>0</v>
      </c>
      <c r="U3438" s="3">
        <v>10332.96016303</v>
      </c>
      <c r="V3438" s="3">
        <v>1</v>
      </c>
    </row>
    <row r="3439" spans="1:22" ht="21.75" customHeight="1" x14ac:dyDescent="0.3">
      <c r="A3439" s="3" t="s">
        <v>3465</v>
      </c>
      <c r="B3439" s="3">
        <v>64</v>
      </c>
      <c r="C3439" s="3" t="s">
        <v>28</v>
      </c>
      <c r="D3439" s="3" t="s">
        <v>24</v>
      </c>
      <c r="E3439" s="3">
        <v>44854.592789166301</v>
      </c>
      <c r="F3439" s="3">
        <v>87</v>
      </c>
      <c r="G3439" s="3">
        <v>1666.1257739811001</v>
      </c>
      <c r="H3439" s="3">
        <v>0</v>
      </c>
      <c r="I3439" s="3">
        <v>1122.8497127164101</v>
      </c>
      <c r="J3439" s="3">
        <v>45</v>
      </c>
      <c r="K3439" s="3">
        <v>434.001015263574</v>
      </c>
      <c r="L3439" s="3">
        <v>8</v>
      </c>
      <c r="M3439" s="3">
        <v>10</v>
      </c>
      <c r="N3439" s="3">
        <v>9</v>
      </c>
      <c r="O3439" s="3">
        <v>333</v>
      </c>
      <c r="P3439" s="3">
        <v>3</v>
      </c>
      <c r="Q3439" s="3">
        <v>13256.1085842873</v>
      </c>
      <c r="R3439" s="3">
        <v>5</v>
      </c>
      <c r="S3439" s="3">
        <v>0</v>
      </c>
      <c r="T3439" s="3">
        <v>0</v>
      </c>
      <c r="U3439" s="3">
        <v>11137.232673675901</v>
      </c>
      <c r="V3439" s="3">
        <v>1</v>
      </c>
    </row>
    <row r="3440" spans="1:22" ht="21.75" customHeight="1" x14ac:dyDescent="0.3">
      <c r="A3440" s="3" t="s">
        <v>3466</v>
      </c>
      <c r="B3440" s="3">
        <v>26</v>
      </c>
      <c r="C3440" s="3" t="s">
        <v>23</v>
      </c>
      <c r="D3440" s="3" t="s">
        <v>24</v>
      </c>
      <c r="E3440" s="3">
        <v>26868.416542402501</v>
      </c>
      <c r="F3440" s="3">
        <v>104</v>
      </c>
      <c r="G3440" s="3">
        <v>422.11652991934199</v>
      </c>
      <c r="H3440" s="3">
        <v>8</v>
      </c>
      <c r="I3440" s="3">
        <v>864.69151092568302</v>
      </c>
      <c r="J3440" s="3">
        <v>40</v>
      </c>
      <c r="K3440" s="3">
        <v>234.40499181102501</v>
      </c>
      <c r="L3440" s="3">
        <v>67</v>
      </c>
      <c r="M3440" s="3">
        <v>2</v>
      </c>
      <c r="N3440" s="3">
        <v>2</v>
      </c>
      <c r="O3440" s="3">
        <v>838</v>
      </c>
      <c r="P3440" s="3">
        <v>2</v>
      </c>
      <c r="Q3440" s="3">
        <v>3244.1488749668501</v>
      </c>
      <c r="R3440" s="3">
        <v>6</v>
      </c>
      <c r="S3440" s="3">
        <v>0</v>
      </c>
      <c r="T3440" s="3">
        <v>0</v>
      </c>
      <c r="U3440" s="3">
        <v>12367.989854339399</v>
      </c>
      <c r="V3440" s="3">
        <v>1</v>
      </c>
    </row>
    <row r="3441" spans="1:22" ht="21.75" customHeight="1" x14ac:dyDescent="0.3">
      <c r="A3441" s="3" t="s">
        <v>3467</v>
      </c>
      <c r="B3441" s="3">
        <v>33</v>
      </c>
      <c r="C3441" s="3" t="s">
        <v>23</v>
      </c>
      <c r="D3441" s="3" t="s">
        <v>33</v>
      </c>
      <c r="E3441" s="3">
        <v>44360.224289102698</v>
      </c>
      <c r="F3441" s="3">
        <v>109</v>
      </c>
      <c r="G3441" s="3">
        <v>1371.30499413456</v>
      </c>
      <c r="H3441" s="3">
        <v>9</v>
      </c>
      <c r="I3441" s="3">
        <v>1216.6886445304799</v>
      </c>
      <c r="J3441" s="3">
        <v>31</v>
      </c>
      <c r="K3441" s="3">
        <v>458.132192910556</v>
      </c>
      <c r="L3441" s="3">
        <v>37</v>
      </c>
      <c r="M3441" s="3">
        <v>15</v>
      </c>
      <c r="N3441" s="3">
        <v>4</v>
      </c>
      <c r="O3441" s="3">
        <v>829</v>
      </c>
      <c r="P3441" s="3">
        <v>3</v>
      </c>
      <c r="Q3441" s="3">
        <v>18843.9343166043</v>
      </c>
      <c r="R3441" s="3">
        <v>0</v>
      </c>
      <c r="S3441" s="3">
        <v>0</v>
      </c>
      <c r="T3441" s="3">
        <v>0</v>
      </c>
      <c r="U3441" s="3">
        <v>6482.94272538732</v>
      </c>
      <c r="V3441" s="3">
        <v>0</v>
      </c>
    </row>
    <row r="3442" spans="1:22" ht="21.75" customHeight="1" x14ac:dyDescent="0.3">
      <c r="A3442" s="3" t="s">
        <v>3468</v>
      </c>
      <c r="B3442" s="3">
        <v>28</v>
      </c>
      <c r="C3442" s="3" t="s">
        <v>28</v>
      </c>
      <c r="D3442" s="3" t="s">
        <v>26</v>
      </c>
      <c r="E3442" s="3">
        <v>33599.787946338103</v>
      </c>
      <c r="F3442" s="3">
        <v>181</v>
      </c>
      <c r="G3442" s="3">
        <v>1721.4371514760201</v>
      </c>
      <c r="H3442" s="3">
        <v>8</v>
      </c>
      <c r="I3442" s="3">
        <v>469.77983741495899</v>
      </c>
      <c r="J3442" s="3">
        <v>25</v>
      </c>
      <c r="K3442" s="3">
        <v>771.47011360685406</v>
      </c>
      <c r="L3442" s="3">
        <v>24</v>
      </c>
      <c r="M3442" s="3">
        <v>0</v>
      </c>
      <c r="N3442" s="3">
        <v>3</v>
      </c>
      <c r="O3442" s="3">
        <v>816</v>
      </c>
      <c r="P3442" s="3">
        <v>4</v>
      </c>
      <c r="Q3442" s="3">
        <v>6282.8464885483099</v>
      </c>
      <c r="R3442" s="3">
        <v>5</v>
      </c>
      <c r="S3442" s="3">
        <v>0</v>
      </c>
      <c r="T3442" s="3">
        <v>0</v>
      </c>
      <c r="U3442" s="3">
        <v>15927.703299720701</v>
      </c>
      <c r="V3442" s="3">
        <v>1</v>
      </c>
    </row>
    <row r="3443" spans="1:22" ht="21.75" customHeight="1" x14ac:dyDescent="0.3">
      <c r="A3443" s="3" t="s">
        <v>3469</v>
      </c>
      <c r="B3443" s="3">
        <v>38</v>
      </c>
      <c r="C3443" s="3" t="s">
        <v>31</v>
      </c>
      <c r="D3443" s="3" t="s">
        <v>26</v>
      </c>
      <c r="E3443" s="3">
        <v>43981.212079376201</v>
      </c>
      <c r="F3443" s="3">
        <v>30</v>
      </c>
      <c r="G3443" s="3">
        <v>1721.8692134959799</v>
      </c>
      <c r="H3443" s="3">
        <v>1</v>
      </c>
      <c r="I3443" s="3">
        <v>1177.0679105474301</v>
      </c>
      <c r="J3443" s="3">
        <v>27</v>
      </c>
      <c r="K3443" s="3">
        <v>358.44082781505602</v>
      </c>
      <c r="L3443" s="3">
        <v>13</v>
      </c>
      <c r="M3443" s="3">
        <v>6</v>
      </c>
      <c r="N3443" s="3">
        <v>5</v>
      </c>
      <c r="O3443" s="3">
        <v>771</v>
      </c>
      <c r="P3443" s="3">
        <v>2</v>
      </c>
      <c r="Q3443" s="3">
        <v>16722.006089243201</v>
      </c>
      <c r="R3443" s="3">
        <v>7</v>
      </c>
      <c r="S3443" s="3">
        <v>0</v>
      </c>
      <c r="T3443" s="3">
        <v>0</v>
      </c>
      <c r="U3443" s="3">
        <v>12440.8724398625</v>
      </c>
      <c r="V3443" s="3">
        <v>1</v>
      </c>
    </row>
    <row r="3444" spans="1:22" ht="21.75" customHeight="1" x14ac:dyDescent="0.3">
      <c r="A3444" s="3" t="s">
        <v>3470</v>
      </c>
      <c r="B3444" s="3">
        <v>66</v>
      </c>
      <c r="C3444" s="3" t="s">
        <v>23</v>
      </c>
      <c r="D3444" s="3" t="s">
        <v>24</v>
      </c>
      <c r="E3444" s="3">
        <v>19046.704664020399</v>
      </c>
      <c r="F3444" s="3">
        <v>194</v>
      </c>
      <c r="G3444" s="3">
        <v>893.80806740435401</v>
      </c>
      <c r="H3444" s="3">
        <v>9</v>
      </c>
      <c r="I3444" s="3">
        <v>523.34994997768604</v>
      </c>
      <c r="J3444" s="3">
        <v>19</v>
      </c>
      <c r="K3444" s="3">
        <v>413.39453884220399</v>
      </c>
      <c r="L3444" s="3">
        <v>36</v>
      </c>
      <c r="M3444" s="3">
        <v>10</v>
      </c>
      <c r="N3444" s="3">
        <v>4</v>
      </c>
      <c r="O3444" s="3">
        <v>554</v>
      </c>
      <c r="P3444" s="3">
        <v>2</v>
      </c>
      <c r="Q3444" s="3">
        <v>18908.9399544386</v>
      </c>
      <c r="R3444" s="3">
        <v>7</v>
      </c>
      <c r="S3444" s="3">
        <v>0</v>
      </c>
      <c r="T3444" s="3">
        <v>0</v>
      </c>
      <c r="U3444" s="3">
        <v>7813.1345967905199</v>
      </c>
      <c r="V3444" s="3">
        <v>1</v>
      </c>
    </row>
    <row r="3445" spans="1:22" ht="21.75" customHeight="1" x14ac:dyDescent="0.3">
      <c r="A3445" s="3" t="s">
        <v>3471</v>
      </c>
      <c r="B3445" s="3">
        <v>33</v>
      </c>
      <c r="C3445" s="3" t="s">
        <v>28</v>
      </c>
      <c r="D3445" s="3" t="s">
        <v>26</v>
      </c>
      <c r="E3445" s="3">
        <v>44103.930379358397</v>
      </c>
      <c r="F3445" s="3">
        <v>110</v>
      </c>
      <c r="G3445" s="3">
        <v>620.52446977093598</v>
      </c>
      <c r="H3445" s="3">
        <v>8</v>
      </c>
      <c r="I3445" s="3">
        <v>1233.8930855224901</v>
      </c>
      <c r="J3445" s="3">
        <v>47</v>
      </c>
      <c r="K3445" s="3">
        <v>1056.2084330615301</v>
      </c>
      <c r="L3445" s="3">
        <v>49</v>
      </c>
      <c r="M3445" s="3">
        <v>16</v>
      </c>
      <c r="N3445" s="3">
        <v>9</v>
      </c>
      <c r="O3445" s="3">
        <v>855</v>
      </c>
      <c r="P3445" s="3">
        <v>0</v>
      </c>
      <c r="Q3445" s="3">
        <v>1069.48055297927</v>
      </c>
      <c r="R3445" s="3">
        <v>5</v>
      </c>
      <c r="S3445" s="3">
        <v>0</v>
      </c>
      <c r="T3445" s="3">
        <v>1</v>
      </c>
      <c r="U3445" s="3">
        <v>8188.3078726684798</v>
      </c>
      <c r="V3445" s="3">
        <v>1</v>
      </c>
    </row>
    <row r="3446" spans="1:22" ht="21.75" customHeight="1" x14ac:dyDescent="0.3">
      <c r="A3446" s="3" t="s">
        <v>3472</v>
      </c>
      <c r="B3446" s="3">
        <v>57</v>
      </c>
      <c r="C3446" s="3" t="s">
        <v>28</v>
      </c>
      <c r="D3446" s="3" t="s">
        <v>26</v>
      </c>
      <c r="E3446" s="3">
        <v>37057.395272675101</v>
      </c>
      <c r="F3446" s="3">
        <v>215</v>
      </c>
      <c r="G3446" s="3">
        <v>2335.3534019498502</v>
      </c>
      <c r="H3446" s="3">
        <v>1</v>
      </c>
      <c r="I3446" s="3">
        <v>795.32873733050701</v>
      </c>
      <c r="J3446" s="3">
        <v>1</v>
      </c>
      <c r="K3446" s="3">
        <v>940.96812907559001</v>
      </c>
      <c r="L3446" s="3">
        <v>71</v>
      </c>
      <c r="M3446" s="3">
        <v>18</v>
      </c>
      <c r="N3446" s="3">
        <v>4</v>
      </c>
      <c r="O3446" s="3">
        <v>546</v>
      </c>
      <c r="P3446" s="3">
        <v>4</v>
      </c>
      <c r="Q3446" s="3">
        <v>20841.229601626099</v>
      </c>
      <c r="R3446" s="3">
        <v>4</v>
      </c>
      <c r="S3446" s="3">
        <v>0</v>
      </c>
      <c r="T3446" s="3">
        <v>0</v>
      </c>
      <c r="U3446" s="3">
        <v>10934.3034479581</v>
      </c>
      <c r="V3446" s="3">
        <v>1</v>
      </c>
    </row>
    <row r="3447" spans="1:22" ht="21.75" customHeight="1" x14ac:dyDescent="0.3">
      <c r="A3447" s="3" t="s">
        <v>3473</v>
      </c>
      <c r="B3447" s="3">
        <v>55</v>
      </c>
      <c r="C3447" s="3" t="s">
        <v>31</v>
      </c>
      <c r="D3447" s="3" t="s">
        <v>26</v>
      </c>
      <c r="E3447" s="3">
        <v>45275.341140555996</v>
      </c>
      <c r="F3447" s="3">
        <v>23</v>
      </c>
      <c r="G3447" s="3">
        <v>2209.8812270169401</v>
      </c>
      <c r="H3447" s="3">
        <v>1</v>
      </c>
      <c r="I3447" s="3">
        <v>100.59966321179201</v>
      </c>
      <c r="J3447" s="3">
        <v>22</v>
      </c>
      <c r="K3447" s="3">
        <v>535.81928082879494</v>
      </c>
      <c r="L3447" s="3">
        <v>41</v>
      </c>
      <c r="M3447" s="3">
        <v>13</v>
      </c>
      <c r="N3447" s="3">
        <v>2</v>
      </c>
      <c r="O3447" s="3">
        <v>616</v>
      </c>
      <c r="P3447" s="3">
        <v>3</v>
      </c>
      <c r="Q3447" s="3">
        <v>18737.473252297499</v>
      </c>
      <c r="R3447" s="3">
        <v>2</v>
      </c>
      <c r="S3447" s="3">
        <v>0</v>
      </c>
      <c r="T3447" s="3">
        <v>0</v>
      </c>
      <c r="U3447" s="3">
        <v>4504.5402401746296</v>
      </c>
      <c r="V3447" s="3">
        <v>0</v>
      </c>
    </row>
    <row r="3448" spans="1:22" ht="21.75" customHeight="1" x14ac:dyDescent="0.3">
      <c r="A3448" s="3" t="s">
        <v>3474</v>
      </c>
      <c r="B3448" s="3">
        <v>59</v>
      </c>
      <c r="C3448" s="3" t="s">
        <v>31</v>
      </c>
      <c r="D3448" s="3" t="s">
        <v>24</v>
      </c>
      <c r="E3448" s="3">
        <v>55414.268785660497</v>
      </c>
      <c r="F3448" s="3">
        <v>218</v>
      </c>
      <c r="G3448" s="3">
        <v>1314.1839450089899</v>
      </c>
      <c r="H3448" s="3">
        <v>7</v>
      </c>
      <c r="I3448" s="3">
        <v>1055.5550074110099</v>
      </c>
      <c r="J3448" s="3">
        <v>38</v>
      </c>
      <c r="K3448" s="3">
        <v>794.84854577170802</v>
      </c>
      <c r="L3448" s="3">
        <v>74</v>
      </c>
      <c r="M3448" s="3">
        <v>15</v>
      </c>
      <c r="N3448" s="3">
        <v>3</v>
      </c>
      <c r="O3448" s="3">
        <v>550</v>
      </c>
      <c r="P3448" s="3">
        <v>3</v>
      </c>
      <c r="Q3448" s="3">
        <v>5679.9067440005701</v>
      </c>
      <c r="R3448" s="3">
        <v>5</v>
      </c>
      <c r="S3448" s="3">
        <v>0</v>
      </c>
      <c r="T3448" s="3">
        <v>0</v>
      </c>
      <c r="U3448" s="3">
        <v>1541.0248253505899</v>
      </c>
      <c r="V3448" s="3">
        <v>1</v>
      </c>
    </row>
    <row r="3449" spans="1:22" ht="21.75" customHeight="1" x14ac:dyDescent="0.3">
      <c r="A3449" s="3" t="s">
        <v>3475</v>
      </c>
      <c r="B3449" s="3">
        <v>36</v>
      </c>
      <c r="C3449" s="3" t="s">
        <v>31</v>
      </c>
      <c r="D3449" s="3" t="s">
        <v>33</v>
      </c>
      <c r="E3449" s="3">
        <v>49194.768912526</v>
      </c>
      <c r="F3449" s="3">
        <v>157</v>
      </c>
      <c r="G3449" s="3">
        <v>2325.9746265067502</v>
      </c>
      <c r="H3449" s="3">
        <v>2</v>
      </c>
      <c r="I3449" s="3">
        <v>1083.34101582527</v>
      </c>
      <c r="J3449" s="3">
        <v>4</v>
      </c>
      <c r="K3449" s="3">
        <v>202.78625927549501</v>
      </c>
      <c r="L3449" s="3">
        <v>53</v>
      </c>
      <c r="M3449" s="3">
        <v>16</v>
      </c>
      <c r="N3449" s="3">
        <v>2</v>
      </c>
      <c r="O3449" s="3">
        <v>647</v>
      </c>
      <c r="P3449" s="3">
        <v>0</v>
      </c>
      <c r="Q3449" s="3">
        <v>18967.8767126645</v>
      </c>
      <c r="R3449" s="3">
        <v>3</v>
      </c>
      <c r="S3449" s="3">
        <v>0</v>
      </c>
      <c r="T3449" s="3">
        <v>0</v>
      </c>
      <c r="U3449" s="3">
        <v>8711.7732528182296</v>
      </c>
      <c r="V3449" s="3">
        <v>0</v>
      </c>
    </row>
    <row r="3450" spans="1:22" ht="21.75" customHeight="1" x14ac:dyDescent="0.3">
      <c r="A3450" s="3" t="s">
        <v>3476</v>
      </c>
      <c r="B3450" s="3">
        <v>49</v>
      </c>
      <c r="C3450" s="3" t="s">
        <v>31</v>
      </c>
      <c r="D3450" s="3" t="s">
        <v>33</v>
      </c>
      <c r="E3450" s="3">
        <v>64281.113631959997</v>
      </c>
      <c r="F3450" s="3">
        <v>29</v>
      </c>
      <c r="G3450" s="3">
        <v>2251.5826557444698</v>
      </c>
      <c r="H3450" s="3">
        <v>2</v>
      </c>
      <c r="I3450" s="3">
        <v>640.19698092899603</v>
      </c>
      <c r="J3450" s="3">
        <v>20</v>
      </c>
      <c r="K3450" s="3">
        <v>666.23610180841501</v>
      </c>
      <c r="L3450" s="3">
        <v>34</v>
      </c>
      <c r="M3450" s="3">
        <v>13</v>
      </c>
      <c r="N3450" s="3">
        <v>2</v>
      </c>
      <c r="O3450" s="3">
        <v>374</v>
      </c>
      <c r="P3450" s="3">
        <v>4</v>
      </c>
      <c r="Q3450" s="3">
        <v>4807.1609548596198</v>
      </c>
      <c r="R3450" s="3">
        <v>3</v>
      </c>
      <c r="S3450" s="3">
        <v>0</v>
      </c>
      <c r="T3450" s="3">
        <v>0</v>
      </c>
      <c r="U3450" s="3">
        <v>8481.4724360785804</v>
      </c>
      <c r="V3450" s="3">
        <v>1</v>
      </c>
    </row>
    <row r="3451" spans="1:22" ht="21.75" customHeight="1" x14ac:dyDescent="0.3">
      <c r="A3451" s="3" t="s">
        <v>3477</v>
      </c>
      <c r="B3451" s="3">
        <v>28</v>
      </c>
      <c r="C3451" s="3" t="s">
        <v>31</v>
      </c>
      <c r="D3451" s="3" t="s">
        <v>26</v>
      </c>
      <c r="E3451" s="3">
        <v>43506.204562465799</v>
      </c>
      <c r="F3451" s="3">
        <v>79</v>
      </c>
      <c r="G3451" s="3">
        <v>157.288244731123</v>
      </c>
      <c r="H3451" s="3">
        <v>6</v>
      </c>
      <c r="I3451" s="3">
        <v>670.05914756209404</v>
      </c>
      <c r="J3451" s="3">
        <v>21</v>
      </c>
      <c r="K3451" s="3">
        <v>526.70737410750701</v>
      </c>
      <c r="L3451" s="3">
        <v>30</v>
      </c>
      <c r="M3451" s="3">
        <v>8</v>
      </c>
      <c r="N3451" s="3">
        <v>9</v>
      </c>
      <c r="O3451" s="3">
        <v>539</v>
      </c>
      <c r="P3451" s="3">
        <v>1</v>
      </c>
      <c r="Q3451" s="3">
        <v>17451.384548472201</v>
      </c>
      <c r="R3451" s="3">
        <v>1</v>
      </c>
      <c r="S3451" s="3">
        <v>0</v>
      </c>
      <c r="T3451" s="3">
        <v>0</v>
      </c>
      <c r="U3451" s="3">
        <v>4388.92543148817</v>
      </c>
      <c r="V3451" s="3">
        <v>1</v>
      </c>
    </row>
    <row r="3452" spans="1:22" ht="21.75" customHeight="1" x14ac:dyDescent="0.3">
      <c r="A3452" s="3" t="s">
        <v>3478</v>
      </c>
      <c r="B3452" s="3">
        <v>52</v>
      </c>
      <c r="C3452" s="3" t="s">
        <v>23</v>
      </c>
      <c r="D3452" s="3" t="s">
        <v>33</v>
      </c>
      <c r="E3452" s="3">
        <v>61139.926721571697</v>
      </c>
      <c r="F3452" s="3">
        <v>52</v>
      </c>
      <c r="G3452" s="3">
        <v>1416.86965278141</v>
      </c>
      <c r="H3452" s="3">
        <v>9</v>
      </c>
      <c r="I3452" s="3">
        <v>744.15915204038902</v>
      </c>
      <c r="J3452" s="3">
        <v>48</v>
      </c>
      <c r="K3452" s="3">
        <v>605.37857124704203</v>
      </c>
      <c r="L3452" s="3">
        <v>45</v>
      </c>
      <c r="M3452" s="3">
        <v>12</v>
      </c>
      <c r="N3452" s="3">
        <v>8</v>
      </c>
      <c r="O3452" s="3">
        <v>435</v>
      </c>
      <c r="P3452" s="3">
        <v>1</v>
      </c>
      <c r="Q3452" s="3">
        <v>11452.628122902999</v>
      </c>
      <c r="R3452" s="3">
        <v>6</v>
      </c>
      <c r="S3452" s="3">
        <v>0</v>
      </c>
      <c r="T3452" s="3">
        <v>0</v>
      </c>
      <c r="U3452" s="3">
        <v>4993.6649054905301</v>
      </c>
      <c r="V3452" s="3">
        <v>1</v>
      </c>
    </row>
    <row r="3453" spans="1:22" ht="21.75" customHeight="1" x14ac:dyDescent="0.3">
      <c r="A3453" s="3" t="s">
        <v>3479</v>
      </c>
      <c r="B3453" s="3">
        <v>44</v>
      </c>
      <c r="C3453" s="3" t="s">
        <v>28</v>
      </c>
      <c r="D3453" s="3" t="s">
        <v>33</v>
      </c>
      <c r="E3453" s="3">
        <v>70249.767914843003</v>
      </c>
      <c r="F3453" s="3">
        <v>159</v>
      </c>
      <c r="G3453" s="3">
        <v>2570.9221000941898</v>
      </c>
      <c r="H3453" s="3">
        <v>5</v>
      </c>
      <c r="I3453" s="3">
        <v>126.196865580805</v>
      </c>
      <c r="J3453" s="3">
        <v>10</v>
      </c>
      <c r="K3453" s="3">
        <v>163.881057003785</v>
      </c>
      <c r="L3453" s="3">
        <v>16</v>
      </c>
      <c r="M3453" s="3">
        <v>1</v>
      </c>
      <c r="N3453" s="3">
        <v>9</v>
      </c>
      <c r="O3453" s="3">
        <v>526</v>
      </c>
      <c r="P3453" s="3">
        <v>4</v>
      </c>
      <c r="Q3453" s="3">
        <v>3481.97058816047</v>
      </c>
      <c r="R3453" s="3">
        <v>3</v>
      </c>
      <c r="S3453" s="3">
        <v>0</v>
      </c>
      <c r="T3453" s="3">
        <v>0</v>
      </c>
      <c r="U3453" s="3">
        <v>12207.639769371899</v>
      </c>
      <c r="V3453" s="3">
        <v>1</v>
      </c>
    </row>
    <row r="3454" spans="1:22" ht="21.75" customHeight="1" x14ac:dyDescent="0.3">
      <c r="A3454" s="3" t="s">
        <v>3480</v>
      </c>
      <c r="B3454" s="3">
        <v>33</v>
      </c>
      <c r="C3454" s="3" t="s">
        <v>23</v>
      </c>
      <c r="D3454" s="3" t="s">
        <v>24</v>
      </c>
      <c r="E3454" s="3">
        <v>54927.674698351198</v>
      </c>
      <c r="F3454" s="3">
        <v>169</v>
      </c>
      <c r="G3454" s="3">
        <v>227.798476604418</v>
      </c>
      <c r="H3454" s="3">
        <v>6</v>
      </c>
      <c r="I3454" s="3">
        <v>20</v>
      </c>
      <c r="J3454" s="3">
        <v>29</v>
      </c>
      <c r="K3454" s="3">
        <v>112.503150697959</v>
      </c>
      <c r="L3454" s="3">
        <v>52</v>
      </c>
      <c r="M3454" s="3">
        <v>19</v>
      </c>
      <c r="N3454" s="3">
        <v>5</v>
      </c>
      <c r="O3454" s="3">
        <v>758</v>
      </c>
      <c r="P3454" s="3">
        <v>3</v>
      </c>
      <c r="Q3454" s="3">
        <v>20856.823001011799</v>
      </c>
      <c r="R3454" s="3">
        <v>6</v>
      </c>
      <c r="S3454" s="3">
        <v>0</v>
      </c>
      <c r="T3454" s="3">
        <v>0</v>
      </c>
      <c r="U3454" s="3">
        <v>8497.2738085165493</v>
      </c>
      <c r="V3454" s="3">
        <v>1</v>
      </c>
    </row>
    <row r="3455" spans="1:22" ht="21.75" customHeight="1" x14ac:dyDescent="0.3">
      <c r="A3455" s="3" t="s">
        <v>3481</v>
      </c>
      <c r="B3455" s="3">
        <v>30</v>
      </c>
      <c r="C3455" s="3" t="s">
        <v>23</v>
      </c>
      <c r="D3455" s="3" t="s">
        <v>24</v>
      </c>
      <c r="E3455" s="3">
        <v>49625.639050420199</v>
      </c>
      <c r="F3455" s="3">
        <v>59</v>
      </c>
      <c r="G3455" s="3">
        <v>339.43243614722002</v>
      </c>
      <c r="H3455" s="3">
        <v>5</v>
      </c>
      <c r="I3455" s="3">
        <v>1255.56897334564</v>
      </c>
      <c r="J3455" s="3">
        <v>27</v>
      </c>
      <c r="K3455" s="3">
        <v>359.89932218833599</v>
      </c>
      <c r="L3455" s="3">
        <v>21</v>
      </c>
      <c r="M3455" s="3">
        <v>7</v>
      </c>
      <c r="N3455" s="3">
        <v>9</v>
      </c>
      <c r="O3455" s="3">
        <v>895</v>
      </c>
      <c r="P3455" s="3">
        <v>5</v>
      </c>
      <c r="Q3455" s="3">
        <v>20842.074699653</v>
      </c>
      <c r="R3455" s="3">
        <v>7</v>
      </c>
      <c r="S3455" s="3">
        <v>0</v>
      </c>
      <c r="T3455" s="3">
        <v>0</v>
      </c>
      <c r="U3455" s="3">
        <v>731.237948757239</v>
      </c>
      <c r="V3455" s="3">
        <v>1</v>
      </c>
    </row>
    <row r="3456" spans="1:22" ht="21.75" customHeight="1" x14ac:dyDescent="0.3">
      <c r="A3456" s="3" t="s">
        <v>3482</v>
      </c>
      <c r="B3456" s="3">
        <v>54</v>
      </c>
      <c r="C3456" s="3" t="s">
        <v>23</v>
      </c>
      <c r="D3456" s="3" t="s">
        <v>26</v>
      </c>
      <c r="E3456" s="3">
        <v>57458.517515218198</v>
      </c>
      <c r="F3456" s="3">
        <v>121</v>
      </c>
      <c r="G3456" s="3">
        <v>2001.2926393855</v>
      </c>
      <c r="H3456" s="3">
        <v>8</v>
      </c>
      <c r="I3456" s="3">
        <v>511.57631640629802</v>
      </c>
      <c r="J3456" s="3">
        <v>35</v>
      </c>
      <c r="K3456" s="3">
        <v>158.26124554152599</v>
      </c>
      <c r="L3456" s="3">
        <v>57</v>
      </c>
      <c r="M3456" s="3">
        <v>3</v>
      </c>
      <c r="N3456" s="3">
        <v>1</v>
      </c>
      <c r="O3456" s="3">
        <v>385</v>
      </c>
      <c r="P3456" s="3">
        <v>1</v>
      </c>
      <c r="Q3456" s="3">
        <v>13154.6548114535</v>
      </c>
      <c r="R3456" s="3">
        <v>2</v>
      </c>
      <c r="S3456" s="3">
        <v>0</v>
      </c>
      <c r="T3456" s="3">
        <v>0</v>
      </c>
      <c r="U3456" s="3">
        <v>500</v>
      </c>
      <c r="V3456" s="3">
        <v>1</v>
      </c>
    </row>
    <row r="3457" spans="1:22" ht="21.75" customHeight="1" x14ac:dyDescent="0.3">
      <c r="A3457" s="3" t="s">
        <v>3483</v>
      </c>
      <c r="B3457" s="3">
        <v>60</v>
      </c>
      <c r="C3457" s="3" t="s">
        <v>23</v>
      </c>
      <c r="D3457" s="3" t="s">
        <v>26</v>
      </c>
      <c r="E3457" s="3">
        <v>55563.505114180203</v>
      </c>
      <c r="F3457" s="3">
        <v>222</v>
      </c>
      <c r="G3457" s="3">
        <v>2533.8756090914299</v>
      </c>
      <c r="H3457" s="3">
        <v>1</v>
      </c>
      <c r="I3457" s="3">
        <v>1449.3424383517299</v>
      </c>
      <c r="J3457" s="3">
        <v>16</v>
      </c>
      <c r="K3457" s="3">
        <v>262.64209113487698</v>
      </c>
      <c r="L3457" s="3">
        <v>40</v>
      </c>
      <c r="M3457" s="3">
        <v>4</v>
      </c>
      <c r="N3457" s="3">
        <v>0</v>
      </c>
      <c r="O3457" s="3">
        <v>759</v>
      </c>
      <c r="P3457" s="3">
        <v>5</v>
      </c>
      <c r="Q3457" s="3">
        <v>12134.836745377699</v>
      </c>
      <c r="R3457" s="3">
        <v>1</v>
      </c>
      <c r="S3457" s="3">
        <v>0</v>
      </c>
      <c r="T3457" s="3">
        <v>0</v>
      </c>
      <c r="U3457" s="3">
        <v>500</v>
      </c>
      <c r="V3457" s="3">
        <v>0</v>
      </c>
    </row>
    <row r="3458" spans="1:22" ht="21.75" customHeight="1" x14ac:dyDescent="0.3">
      <c r="A3458" s="3" t="s">
        <v>3484</v>
      </c>
      <c r="B3458" s="3">
        <v>33</v>
      </c>
      <c r="C3458" s="3" t="s">
        <v>23</v>
      </c>
      <c r="D3458" s="3" t="s">
        <v>26</v>
      </c>
      <c r="E3458" s="3">
        <v>68022.374145678696</v>
      </c>
      <c r="F3458" s="3">
        <v>167</v>
      </c>
      <c r="G3458" s="3">
        <v>1276.0715852803601</v>
      </c>
      <c r="H3458" s="3">
        <v>7</v>
      </c>
      <c r="I3458" s="3">
        <v>1279.64063039862</v>
      </c>
      <c r="J3458" s="3">
        <v>20</v>
      </c>
      <c r="K3458" s="3">
        <v>1146.4941348750001</v>
      </c>
      <c r="L3458" s="3">
        <v>2</v>
      </c>
      <c r="M3458" s="3">
        <v>14</v>
      </c>
      <c r="N3458" s="3">
        <v>2</v>
      </c>
      <c r="O3458" s="3">
        <v>411</v>
      </c>
      <c r="P3458" s="3">
        <v>5</v>
      </c>
      <c r="Q3458" s="3">
        <v>9593.6275490415592</v>
      </c>
      <c r="R3458" s="3">
        <v>2</v>
      </c>
      <c r="S3458" s="3">
        <v>0</v>
      </c>
      <c r="T3458" s="3">
        <v>0</v>
      </c>
      <c r="U3458" s="3">
        <v>14994.881006391301</v>
      </c>
      <c r="V3458" s="3">
        <v>1</v>
      </c>
    </row>
    <row r="3459" spans="1:22" ht="21.75" customHeight="1" x14ac:dyDescent="0.3">
      <c r="A3459" s="3" t="s">
        <v>3485</v>
      </c>
      <c r="B3459" s="3">
        <v>49</v>
      </c>
      <c r="C3459" s="3" t="s">
        <v>31</v>
      </c>
      <c r="D3459" s="3" t="s">
        <v>24</v>
      </c>
      <c r="E3459" s="3">
        <v>64288.390271177603</v>
      </c>
      <c r="F3459" s="3">
        <v>223</v>
      </c>
      <c r="G3459" s="3">
        <v>1124.4814726433599</v>
      </c>
      <c r="H3459" s="3">
        <v>10</v>
      </c>
      <c r="I3459" s="3">
        <v>1348.51835999441</v>
      </c>
      <c r="J3459" s="3">
        <v>36</v>
      </c>
      <c r="K3459" s="3">
        <v>807.89553055360204</v>
      </c>
      <c r="L3459" s="3">
        <v>62</v>
      </c>
      <c r="M3459" s="3">
        <v>1</v>
      </c>
      <c r="N3459" s="3">
        <v>2</v>
      </c>
      <c r="O3459" s="3">
        <v>368</v>
      </c>
      <c r="P3459" s="3">
        <v>1</v>
      </c>
      <c r="Q3459" s="3">
        <v>15319.336742839099</v>
      </c>
      <c r="R3459" s="3">
        <v>5</v>
      </c>
      <c r="S3459" s="3">
        <v>0</v>
      </c>
      <c r="T3459" s="3">
        <v>0</v>
      </c>
      <c r="U3459" s="3">
        <v>5081.90215271128</v>
      </c>
      <c r="V3459" s="3">
        <v>1</v>
      </c>
    </row>
    <row r="3460" spans="1:22" ht="21.75" customHeight="1" x14ac:dyDescent="0.3">
      <c r="A3460" s="3" t="s">
        <v>3486</v>
      </c>
      <c r="B3460" s="3">
        <v>60</v>
      </c>
      <c r="C3460" s="3" t="s">
        <v>31</v>
      </c>
      <c r="D3460" s="3" t="s">
        <v>33</v>
      </c>
      <c r="E3460" s="3">
        <v>64504.889787645901</v>
      </c>
      <c r="F3460" s="3">
        <v>66</v>
      </c>
      <c r="G3460" s="3">
        <v>140.71093916014101</v>
      </c>
      <c r="H3460" s="3">
        <v>5</v>
      </c>
      <c r="I3460" s="3">
        <v>572.39536663649596</v>
      </c>
      <c r="J3460" s="3">
        <v>35</v>
      </c>
      <c r="K3460" s="3">
        <v>586.60756340770502</v>
      </c>
      <c r="L3460" s="3">
        <v>65</v>
      </c>
      <c r="M3460" s="3">
        <v>8</v>
      </c>
      <c r="N3460" s="3">
        <v>3</v>
      </c>
      <c r="O3460" s="3">
        <v>661</v>
      </c>
      <c r="P3460" s="3">
        <v>3</v>
      </c>
      <c r="Q3460" s="3">
        <v>14453.0200834848</v>
      </c>
      <c r="R3460" s="3">
        <v>6</v>
      </c>
      <c r="S3460" s="3">
        <v>0</v>
      </c>
      <c r="T3460" s="3">
        <v>0</v>
      </c>
      <c r="U3460" s="3">
        <v>6848.4800390131404</v>
      </c>
      <c r="V3460" s="3">
        <v>1</v>
      </c>
    </row>
    <row r="3461" spans="1:22" ht="21.75" customHeight="1" x14ac:dyDescent="0.3">
      <c r="A3461" s="3" t="s">
        <v>3487</v>
      </c>
      <c r="B3461" s="3">
        <v>23</v>
      </c>
      <c r="C3461" s="3" t="s">
        <v>28</v>
      </c>
      <c r="D3461" s="3" t="s">
        <v>24</v>
      </c>
      <c r="E3461" s="3">
        <v>50792.467236112599</v>
      </c>
      <c r="F3461" s="3">
        <v>50</v>
      </c>
      <c r="G3461" s="3">
        <v>1261.3657612316999</v>
      </c>
      <c r="H3461" s="3">
        <v>3</v>
      </c>
      <c r="I3461" s="3">
        <v>237.05958457429699</v>
      </c>
      <c r="J3461" s="3">
        <v>24</v>
      </c>
      <c r="K3461" s="3">
        <v>612.54134531040802</v>
      </c>
      <c r="L3461" s="3">
        <v>45</v>
      </c>
      <c r="M3461" s="3">
        <v>7</v>
      </c>
      <c r="N3461" s="3">
        <v>3</v>
      </c>
      <c r="O3461" s="3">
        <v>585</v>
      </c>
      <c r="P3461" s="3">
        <v>4</v>
      </c>
      <c r="Q3461" s="3">
        <v>21158.1763701075</v>
      </c>
      <c r="R3461" s="3">
        <v>1</v>
      </c>
      <c r="S3461" s="3">
        <v>0</v>
      </c>
      <c r="T3461" s="3">
        <v>0</v>
      </c>
      <c r="U3461" s="3">
        <v>18838.8801402139</v>
      </c>
      <c r="V3461" s="3">
        <v>0</v>
      </c>
    </row>
    <row r="3462" spans="1:22" ht="21.75" customHeight="1" x14ac:dyDescent="0.3">
      <c r="A3462" s="3" t="s">
        <v>3488</v>
      </c>
      <c r="B3462" s="3">
        <v>23</v>
      </c>
      <c r="C3462" s="3" t="s">
        <v>23</v>
      </c>
      <c r="D3462" s="3" t="s">
        <v>24</v>
      </c>
      <c r="E3462" s="3">
        <v>56142.079388464699</v>
      </c>
      <c r="F3462" s="3">
        <v>152</v>
      </c>
      <c r="G3462" s="3">
        <v>322.43006316187598</v>
      </c>
      <c r="H3462" s="3">
        <v>5</v>
      </c>
      <c r="I3462" s="3">
        <v>419.591192691976</v>
      </c>
      <c r="J3462" s="3">
        <v>23</v>
      </c>
      <c r="K3462" s="3">
        <v>604.25207797052599</v>
      </c>
      <c r="L3462" s="3">
        <v>7</v>
      </c>
      <c r="M3462" s="3">
        <v>10</v>
      </c>
      <c r="N3462" s="3">
        <v>4</v>
      </c>
      <c r="O3462" s="3">
        <v>742</v>
      </c>
      <c r="P3462" s="3">
        <v>0</v>
      </c>
      <c r="Q3462" s="3">
        <v>13261.213905570999</v>
      </c>
      <c r="R3462" s="3">
        <v>7</v>
      </c>
      <c r="S3462" s="3">
        <v>0</v>
      </c>
      <c r="T3462" s="3">
        <v>0</v>
      </c>
      <c r="U3462" s="3">
        <v>3663.032128756</v>
      </c>
      <c r="V3462" s="3">
        <v>1</v>
      </c>
    </row>
    <row r="3463" spans="1:22" ht="21.75" customHeight="1" x14ac:dyDescent="0.3">
      <c r="A3463" s="3" t="s">
        <v>3489</v>
      </c>
      <c r="B3463" s="3">
        <v>47</v>
      </c>
      <c r="C3463" s="3" t="s">
        <v>28</v>
      </c>
      <c r="D3463" s="3" t="s">
        <v>33</v>
      </c>
      <c r="E3463" s="3">
        <v>55805.472738607401</v>
      </c>
      <c r="F3463" s="3">
        <v>230</v>
      </c>
      <c r="G3463" s="3">
        <v>1216.2836615777801</v>
      </c>
      <c r="H3463" s="3">
        <v>5</v>
      </c>
      <c r="I3463" s="3">
        <v>643.74084549648103</v>
      </c>
      <c r="J3463" s="3">
        <v>29</v>
      </c>
      <c r="K3463" s="3">
        <v>452.26758426915001</v>
      </c>
      <c r="L3463" s="3">
        <v>38</v>
      </c>
      <c r="M3463" s="3">
        <v>12</v>
      </c>
      <c r="N3463" s="3">
        <v>3</v>
      </c>
      <c r="O3463" s="3">
        <v>450</v>
      </c>
      <c r="P3463" s="3">
        <v>4</v>
      </c>
      <c r="Q3463" s="3">
        <v>20399.153659219101</v>
      </c>
      <c r="R3463" s="3">
        <v>2</v>
      </c>
      <c r="S3463" s="3">
        <v>0</v>
      </c>
      <c r="T3463" s="3">
        <v>0</v>
      </c>
      <c r="U3463" s="3">
        <v>12016.597792541001</v>
      </c>
      <c r="V3463" s="3">
        <v>1</v>
      </c>
    </row>
    <row r="3464" spans="1:22" ht="21.75" customHeight="1" x14ac:dyDescent="0.3">
      <c r="A3464" s="3" t="s">
        <v>3490</v>
      </c>
      <c r="B3464" s="3">
        <v>27</v>
      </c>
      <c r="C3464" s="3" t="s">
        <v>31</v>
      </c>
      <c r="D3464" s="3" t="s">
        <v>33</v>
      </c>
      <c r="E3464" s="3">
        <v>28267.170762061302</v>
      </c>
      <c r="F3464" s="3">
        <v>160</v>
      </c>
      <c r="G3464" s="3">
        <v>2548.6213699944701</v>
      </c>
      <c r="H3464" s="3">
        <v>11</v>
      </c>
      <c r="I3464" s="3">
        <v>20</v>
      </c>
      <c r="J3464" s="3">
        <v>41</v>
      </c>
      <c r="K3464" s="3">
        <v>580.89151920670099</v>
      </c>
      <c r="L3464" s="3">
        <v>24</v>
      </c>
      <c r="M3464" s="3">
        <v>6</v>
      </c>
      <c r="N3464" s="3">
        <v>1</v>
      </c>
      <c r="O3464" s="3">
        <v>809</v>
      </c>
      <c r="P3464" s="3">
        <v>0</v>
      </c>
      <c r="Q3464" s="3">
        <v>837.42247792489604</v>
      </c>
      <c r="R3464" s="3">
        <v>1</v>
      </c>
      <c r="S3464" s="3">
        <v>0</v>
      </c>
      <c r="T3464" s="3">
        <v>0</v>
      </c>
      <c r="U3464" s="3">
        <v>6853.6562904552902</v>
      </c>
      <c r="V3464" s="3">
        <v>0</v>
      </c>
    </row>
    <row r="3465" spans="1:22" ht="21.75" customHeight="1" x14ac:dyDescent="0.3">
      <c r="A3465" s="3" t="s">
        <v>3491</v>
      </c>
      <c r="B3465" s="3">
        <v>21</v>
      </c>
      <c r="C3465" s="3" t="s">
        <v>31</v>
      </c>
      <c r="D3465" s="3" t="s">
        <v>26</v>
      </c>
      <c r="E3465" s="3">
        <v>69240.488331655593</v>
      </c>
      <c r="F3465" s="3">
        <v>158</v>
      </c>
      <c r="G3465" s="3">
        <v>464.44285647283499</v>
      </c>
      <c r="H3465" s="3">
        <v>9</v>
      </c>
      <c r="I3465" s="3">
        <v>633.60100880654204</v>
      </c>
      <c r="J3465" s="3">
        <v>34</v>
      </c>
      <c r="K3465" s="3">
        <v>736.73855054580599</v>
      </c>
      <c r="L3465" s="3">
        <v>78</v>
      </c>
      <c r="M3465" s="3">
        <v>18</v>
      </c>
      <c r="N3465" s="3">
        <v>0</v>
      </c>
      <c r="O3465" s="3">
        <v>783</v>
      </c>
      <c r="P3465" s="3">
        <v>5</v>
      </c>
      <c r="Q3465" s="3">
        <v>16862.6702818663</v>
      </c>
      <c r="R3465" s="3">
        <v>4</v>
      </c>
      <c r="S3465" s="3">
        <v>0</v>
      </c>
      <c r="T3465" s="3">
        <v>0</v>
      </c>
      <c r="U3465" s="3">
        <v>11877.843230499</v>
      </c>
      <c r="V3465" s="3">
        <v>1</v>
      </c>
    </row>
    <row r="3466" spans="1:22" ht="21.75" customHeight="1" x14ac:dyDescent="0.3">
      <c r="A3466" s="3" t="s">
        <v>3492</v>
      </c>
      <c r="B3466" s="3">
        <v>60</v>
      </c>
      <c r="C3466" s="3" t="s">
        <v>31</v>
      </c>
      <c r="D3466" s="3" t="s">
        <v>33</v>
      </c>
      <c r="E3466" s="3">
        <v>19952.7704609996</v>
      </c>
      <c r="F3466" s="3">
        <v>153</v>
      </c>
      <c r="G3466" s="3">
        <v>1298.1701241150599</v>
      </c>
      <c r="H3466" s="3">
        <v>2</v>
      </c>
      <c r="I3466" s="3">
        <v>729.41269037111101</v>
      </c>
      <c r="J3466" s="3">
        <v>20</v>
      </c>
      <c r="K3466" s="3">
        <v>442.31188607568703</v>
      </c>
      <c r="L3466" s="3">
        <v>46</v>
      </c>
      <c r="M3466" s="3">
        <v>14</v>
      </c>
      <c r="N3466" s="3">
        <v>9</v>
      </c>
      <c r="O3466" s="3">
        <v>740</v>
      </c>
      <c r="P3466" s="3">
        <v>5</v>
      </c>
      <c r="Q3466" s="3">
        <v>13067.805126557399</v>
      </c>
      <c r="R3466" s="3">
        <v>3</v>
      </c>
      <c r="S3466" s="3">
        <v>0</v>
      </c>
      <c r="T3466" s="3">
        <v>0</v>
      </c>
      <c r="U3466" s="3">
        <v>10181.1119083168</v>
      </c>
      <c r="V3466" s="3">
        <v>0</v>
      </c>
    </row>
    <row r="3467" spans="1:22" ht="21.75" customHeight="1" x14ac:dyDescent="0.3">
      <c r="A3467" s="3" t="s">
        <v>3493</v>
      </c>
      <c r="B3467" s="3">
        <v>65</v>
      </c>
      <c r="C3467" s="3" t="s">
        <v>23</v>
      </c>
      <c r="D3467" s="3" t="s">
        <v>33</v>
      </c>
      <c r="E3467" s="3">
        <v>62819.359837286698</v>
      </c>
      <c r="F3467" s="3">
        <v>227</v>
      </c>
      <c r="G3467" s="3">
        <v>2188.79409815603</v>
      </c>
      <c r="H3467" s="3">
        <v>7</v>
      </c>
      <c r="I3467" s="3">
        <v>346.952659944657</v>
      </c>
      <c r="J3467" s="3">
        <v>5</v>
      </c>
      <c r="K3467" s="3">
        <v>860.95523328533795</v>
      </c>
      <c r="L3467" s="3">
        <v>33</v>
      </c>
      <c r="M3467" s="3">
        <v>11</v>
      </c>
      <c r="N3467" s="3">
        <v>6</v>
      </c>
      <c r="O3467" s="3">
        <v>475</v>
      </c>
      <c r="P3467" s="3">
        <v>4</v>
      </c>
      <c r="Q3467" s="3">
        <v>14153.891039805199</v>
      </c>
      <c r="R3467" s="3">
        <v>2</v>
      </c>
      <c r="S3467" s="3">
        <v>0</v>
      </c>
      <c r="T3467" s="3">
        <v>1</v>
      </c>
      <c r="U3467" s="3">
        <v>500</v>
      </c>
      <c r="V3467" s="3">
        <v>1</v>
      </c>
    </row>
    <row r="3468" spans="1:22" ht="21.75" customHeight="1" x14ac:dyDescent="0.3">
      <c r="A3468" s="3" t="s">
        <v>3494</v>
      </c>
      <c r="B3468" s="3">
        <v>41</v>
      </c>
      <c r="C3468" s="3" t="s">
        <v>23</v>
      </c>
      <c r="D3468" s="3" t="s">
        <v>33</v>
      </c>
      <c r="E3468" s="3">
        <v>54805.929743438799</v>
      </c>
      <c r="F3468" s="3">
        <v>6</v>
      </c>
      <c r="G3468" s="3">
        <v>879.012960413634</v>
      </c>
      <c r="H3468" s="3">
        <v>4</v>
      </c>
      <c r="I3468" s="3">
        <v>435.83021561395901</v>
      </c>
      <c r="J3468" s="3">
        <v>20</v>
      </c>
      <c r="K3468" s="3">
        <v>439.15177295649102</v>
      </c>
      <c r="L3468" s="3">
        <v>67</v>
      </c>
      <c r="M3468" s="3">
        <v>12</v>
      </c>
      <c r="N3468" s="3">
        <v>8</v>
      </c>
      <c r="O3468" s="3">
        <v>853</v>
      </c>
      <c r="P3468" s="3">
        <v>1</v>
      </c>
      <c r="Q3468" s="3">
        <v>22910.827811257899</v>
      </c>
      <c r="R3468" s="3">
        <v>6</v>
      </c>
      <c r="S3468" s="3">
        <v>0</v>
      </c>
      <c r="T3468" s="3">
        <v>1</v>
      </c>
      <c r="U3468" s="3">
        <v>3821.0392250616201</v>
      </c>
      <c r="V3468" s="3">
        <v>1</v>
      </c>
    </row>
    <row r="3469" spans="1:22" ht="21.75" customHeight="1" x14ac:dyDescent="0.3">
      <c r="A3469" s="3" t="s">
        <v>3495</v>
      </c>
      <c r="B3469" s="3">
        <v>60</v>
      </c>
      <c r="C3469" s="3" t="s">
        <v>31</v>
      </c>
      <c r="D3469" s="3" t="s">
        <v>33</v>
      </c>
      <c r="E3469" s="3">
        <v>44882.811900154302</v>
      </c>
      <c r="F3469" s="3">
        <v>133</v>
      </c>
      <c r="G3469" s="3">
        <v>1826.3150830315301</v>
      </c>
      <c r="H3469" s="3">
        <v>10</v>
      </c>
      <c r="I3469" s="3">
        <v>722.79051758671903</v>
      </c>
      <c r="J3469" s="3">
        <v>7</v>
      </c>
      <c r="K3469" s="3">
        <v>251.905753442183</v>
      </c>
      <c r="L3469" s="3">
        <v>56</v>
      </c>
      <c r="M3469" s="3">
        <v>0</v>
      </c>
      <c r="N3469" s="3">
        <v>8</v>
      </c>
      <c r="O3469" s="3">
        <v>328</v>
      </c>
      <c r="P3469" s="3">
        <v>5</v>
      </c>
      <c r="Q3469" s="3">
        <v>18642.7309117021</v>
      </c>
      <c r="R3469" s="3">
        <v>0</v>
      </c>
      <c r="S3469" s="3">
        <v>0</v>
      </c>
      <c r="T3469" s="3">
        <v>0</v>
      </c>
      <c r="U3469" s="3">
        <v>3851.2029331377898</v>
      </c>
      <c r="V3469" s="3">
        <v>1</v>
      </c>
    </row>
    <row r="3470" spans="1:22" ht="21.75" customHeight="1" x14ac:dyDescent="0.3">
      <c r="A3470" s="3" t="s">
        <v>3496</v>
      </c>
      <c r="B3470" s="3">
        <v>35</v>
      </c>
      <c r="C3470" s="3" t="s">
        <v>28</v>
      </c>
      <c r="D3470" s="3" t="s">
        <v>26</v>
      </c>
      <c r="E3470" s="3">
        <v>57041.422858872502</v>
      </c>
      <c r="F3470" s="3">
        <v>63</v>
      </c>
      <c r="G3470" s="3">
        <v>2148.1556848994801</v>
      </c>
      <c r="H3470" s="3">
        <v>9</v>
      </c>
      <c r="I3470" s="3">
        <v>924.70029190860498</v>
      </c>
      <c r="J3470" s="3">
        <v>4</v>
      </c>
      <c r="K3470" s="3">
        <v>565.58305970095205</v>
      </c>
      <c r="L3470" s="3">
        <v>24</v>
      </c>
      <c r="M3470" s="3">
        <v>7</v>
      </c>
      <c r="N3470" s="3">
        <v>0</v>
      </c>
      <c r="O3470" s="3">
        <v>896</v>
      </c>
      <c r="P3470" s="3">
        <v>2</v>
      </c>
      <c r="Q3470" s="3">
        <v>9898.0333361100293</v>
      </c>
      <c r="R3470" s="3">
        <v>5</v>
      </c>
      <c r="S3470" s="3">
        <v>0</v>
      </c>
      <c r="T3470" s="3">
        <v>1</v>
      </c>
      <c r="U3470" s="3">
        <v>9003.5028802388297</v>
      </c>
      <c r="V3470" s="3">
        <v>1</v>
      </c>
    </row>
    <row r="3471" spans="1:22" ht="21.75" customHeight="1" x14ac:dyDescent="0.3">
      <c r="A3471" s="3" t="s">
        <v>3497</v>
      </c>
      <c r="B3471" s="3">
        <v>48</v>
      </c>
      <c r="C3471" s="3" t="s">
        <v>28</v>
      </c>
      <c r="D3471" s="3" t="s">
        <v>26</v>
      </c>
      <c r="E3471" s="3">
        <v>57534.247872130101</v>
      </c>
      <c r="F3471" s="3">
        <v>98</v>
      </c>
      <c r="G3471" s="3">
        <v>1562.73687288413</v>
      </c>
      <c r="H3471" s="3">
        <v>10</v>
      </c>
      <c r="I3471" s="3">
        <v>488.212066199915</v>
      </c>
      <c r="J3471" s="3">
        <v>39</v>
      </c>
      <c r="K3471" s="3">
        <v>451.86998518309099</v>
      </c>
      <c r="L3471" s="3">
        <v>72</v>
      </c>
      <c r="M3471" s="3">
        <v>14</v>
      </c>
      <c r="N3471" s="3">
        <v>8</v>
      </c>
      <c r="O3471" s="3">
        <v>852</v>
      </c>
      <c r="P3471" s="3">
        <v>2</v>
      </c>
      <c r="Q3471" s="3">
        <v>6886.3335818229898</v>
      </c>
      <c r="R3471" s="3">
        <v>4</v>
      </c>
      <c r="S3471" s="3">
        <v>0</v>
      </c>
      <c r="T3471" s="3">
        <v>0</v>
      </c>
      <c r="U3471" s="3">
        <v>5212.0135732505196</v>
      </c>
      <c r="V3471" s="3">
        <v>1</v>
      </c>
    </row>
    <row r="3472" spans="1:22" ht="21.75" customHeight="1" x14ac:dyDescent="0.3">
      <c r="A3472" s="3" t="s">
        <v>3498</v>
      </c>
      <c r="B3472" s="3">
        <v>68</v>
      </c>
      <c r="C3472" s="3" t="s">
        <v>31</v>
      </c>
      <c r="D3472" s="3" t="s">
        <v>33</v>
      </c>
      <c r="E3472" s="3">
        <v>26459.6016784446</v>
      </c>
      <c r="F3472" s="3">
        <v>6</v>
      </c>
      <c r="G3472" s="3">
        <v>1579.1622129152199</v>
      </c>
      <c r="H3472" s="3">
        <v>3</v>
      </c>
      <c r="I3472" s="3">
        <v>902.28841335169398</v>
      </c>
      <c r="J3472" s="3">
        <v>9</v>
      </c>
      <c r="K3472" s="3">
        <v>436.16155976278202</v>
      </c>
      <c r="L3472" s="3">
        <v>61</v>
      </c>
      <c r="M3472" s="3">
        <v>13</v>
      </c>
      <c r="N3472" s="3">
        <v>0</v>
      </c>
      <c r="O3472" s="3">
        <v>674</v>
      </c>
      <c r="P3472" s="3">
        <v>3</v>
      </c>
      <c r="Q3472" s="3">
        <v>502.01925512078702</v>
      </c>
      <c r="R3472" s="3">
        <v>4</v>
      </c>
      <c r="S3472" s="3">
        <v>0</v>
      </c>
      <c r="T3472" s="3">
        <v>0</v>
      </c>
      <c r="U3472" s="3">
        <v>9165.6803043950003</v>
      </c>
      <c r="V3472" s="3">
        <v>1</v>
      </c>
    </row>
    <row r="3473" spans="1:22" ht="21.75" customHeight="1" x14ac:dyDescent="0.3">
      <c r="A3473" s="3" t="s">
        <v>3499</v>
      </c>
      <c r="B3473" s="3">
        <v>67</v>
      </c>
      <c r="C3473" s="3" t="s">
        <v>28</v>
      </c>
      <c r="D3473" s="3" t="s">
        <v>33</v>
      </c>
      <c r="E3473" s="3">
        <v>75490.273077467107</v>
      </c>
      <c r="F3473" s="3">
        <v>67</v>
      </c>
      <c r="G3473" s="3">
        <v>621.63871974130302</v>
      </c>
      <c r="H3473" s="3">
        <v>1</v>
      </c>
      <c r="I3473" s="3">
        <v>847.89610279574902</v>
      </c>
      <c r="J3473" s="3">
        <v>30</v>
      </c>
      <c r="K3473" s="3">
        <v>720.02948033164705</v>
      </c>
      <c r="L3473" s="3">
        <v>38</v>
      </c>
      <c r="M3473" s="3">
        <v>7</v>
      </c>
      <c r="N3473" s="3">
        <v>0</v>
      </c>
      <c r="O3473" s="3">
        <v>730</v>
      </c>
      <c r="P3473" s="3">
        <v>4</v>
      </c>
      <c r="Q3473" s="3">
        <v>14702.119188475701</v>
      </c>
      <c r="R3473" s="3">
        <v>5</v>
      </c>
      <c r="S3473" s="3">
        <v>0</v>
      </c>
      <c r="T3473" s="3">
        <v>0</v>
      </c>
      <c r="U3473" s="3">
        <v>10596.9039613366</v>
      </c>
      <c r="V3473" s="3">
        <v>1</v>
      </c>
    </row>
    <row r="3474" spans="1:22" ht="21.75" customHeight="1" x14ac:dyDescent="0.3">
      <c r="A3474" s="3" t="s">
        <v>3500</v>
      </c>
      <c r="B3474" s="3">
        <v>49</v>
      </c>
      <c r="C3474" s="3" t="s">
        <v>31</v>
      </c>
      <c r="D3474" s="3" t="s">
        <v>26</v>
      </c>
      <c r="E3474" s="3">
        <v>51298.484969329998</v>
      </c>
      <c r="F3474" s="3">
        <v>142</v>
      </c>
      <c r="G3474" s="3">
        <v>1180.5900612345099</v>
      </c>
      <c r="H3474" s="3">
        <v>9</v>
      </c>
      <c r="I3474" s="3">
        <v>816.41005065643697</v>
      </c>
      <c r="J3474" s="3">
        <v>29</v>
      </c>
      <c r="K3474" s="3">
        <v>409.169933935649</v>
      </c>
      <c r="L3474" s="3">
        <v>75</v>
      </c>
      <c r="M3474" s="3">
        <v>2</v>
      </c>
      <c r="N3474" s="3">
        <v>1</v>
      </c>
      <c r="O3474" s="3">
        <v>684</v>
      </c>
      <c r="P3474" s="3">
        <v>4</v>
      </c>
      <c r="Q3474" s="3">
        <v>19379.558125089301</v>
      </c>
      <c r="R3474" s="3">
        <v>2</v>
      </c>
      <c r="S3474" s="3">
        <v>0</v>
      </c>
      <c r="T3474" s="3">
        <v>0</v>
      </c>
      <c r="U3474" s="3">
        <v>15716.5399672577</v>
      </c>
      <c r="V3474" s="3">
        <v>0</v>
      </c>
    </row>
    <row r="3475" spans="1:22" ht="21.75" customHeight="1" x14ac:dyDescent="0.3">
      <c r="A3475" s="3" t="s">
        <v>3501</v>
      </c>
      <c r="B3475" s="3">
        <v>31</v>
      </c>
      <c r="C3475" s="3" t="s">
        <v>28</v>
      </c>
      <c r="D3475" s="3" t="s">
        <v>26</v>
      </c>
      <c r="E3475" s="3">
        <v>91665.181481736596</v>
      </c>
      <c r="F3475" s="3">
        <v>143</v>
      </c>
      <c r="G3475" s="3">
        <v>1629.7532531687</v>
      </c>
      <c r="H3475" s="3">
        <v>0</v>
      </c>
      <c r="I3475" s="3">
        <v>571.79505665019803</v>
      </c>
      <c r="J3475" s="3">
        <v>20</v>
      </c>
      <c r="K3475" s="3">
        <v>266.69363105040401</v>
      </c>
      <c r="L3475" s="3">
        <v>77</v>
      </c>
      <c r="M3475" s="3">
        <v>11</v>
      </c>
      <c r="N3475" s="3">
        <v>9</v>
      </c>
      <c r="O3475" s="3">
        <v>650</v>
      </c>
      <c r="P3475" s="3">
        <v>3</v>
      </c>
      <c r="Q3475" s="3">
        <v>19608.465747816099</v>
      </c>
      <c r="R3475" s="3">
        <v>2</v>
      </c>
      <c r="S3475" s="3">
        <v>0</v>
      </c>
      <c r="T3475" s="3">
        <v>0</v>
      </c>
      <c r="U3475" s="3">
        <v>10468.0207687394</v>
      </c>
      <c r="V3475" s="3">
        <v>0</v>
      </c>
    </row>
    <row r="3476" spans="1:22" ht="21.75" customHeight="1" x14ac:dyDescent="0.3">
      <c r="A3476" s="3" t="s">
        <v>3502</v>
      </c>
      <c r="B3476" s="3">
        <v>54</v>
      </c>
      <c r="C3476" s="3" t="s">
        <v>31</v>
      </c>
      <c r="D3476" s="3" t="s">
        <v>33</v>
      </c>
      <c r="E3476" s="3">
        <v>64215.878515460703</v>
      </c>
      <c r="F3476" s="3">
        <v>164</v>
      </c>
      <c r="G3476" s="3">
        <v>10</v>
      </c>
      <c r="H3476" s="3">
        <v>6</v>
      </c>
      <c r="I3476" s="3">
        <v>333.317141387616</v>
      </c>
      <c r="J3476" s="3">
        <v>35</v>
      </c>
      <c r="K3476" s="3">
        <v>402.41353916405501</v>
      </c>
      <c r="L3476" s="3">
        <v>6</v>
      </c>
      <c r="M3476" s="3">
        <v>14</v>
      </c>
      <c r="N3476" s="3">
        <v>5</v>
      </c>
      <c r="O3476" s="3">
        <v>519</v>
      </c>
      <c r="P3476" s="3">
        <v>3</v>
      </c>
      <c r="Q3476" s="3">
        <v>9578.5758894576793</v>
      </c>
      <c r="R3476" s="3">
        <v>6</v>
      </c>
      <c r="S3476" s="3">
        <v>0</v>
      </c>
      <c r="T3476" s="3">
        <v>0</v>
      </c>
      <c r="U3476" s="3">
        <v>7680.5924441591897</v>
      </c>
      <c r="V3476" s="3">
        <v>1</v>
      </c>
    </row>
    <row r="3477" spans="1:22" ht="21.75" customHeight="1" x14ac:dyDescent="0.3">
      <c r="A3477" s="3" t="s">
        <v>3503</v>
      </c>
      <c r="B3477" s="3">
        <v>30</v>
      </c>
      <c r="C3477" s="3" t="s">
        <v>28</v>
      </c>
      <c r="D3477" s="3" t="s">
        <v>24</v>
      </c>
      <c r="E3477" s="3">
        <v>50889.1522444769</v>
      </c>
      <c r="F3477" s="3">
        <v>126</v>
      </c>
      <c r="G3477" s="3">
        <v>10</v>
      </c>
      <c r="H3477" s="3">
        <v>9</v>
      </c>
      <c r="I3477" s="3">
        <v>1393.7581929652599</v>
      </c>
      <c r="J3477" s="3">
        <v>26</v>
      </c>
      <c r="K3477" s="3">
        <v>315.10991399395999</v>
      </c>
      <c r="L3477" s="3">
        <v>5</v>
      </c>
      <c r="M3477" s="3">
        <v>15</v>
      </c>
      <c r="N3477" s="3">
        <v>8</v>
      </c>
      <c r="O3477" s="3">
        <v>793</v>
      </c>
      <c r="P3477" s="3">
        <v>0</v>
      </c>
      <c r="Q3477" s="3">
        <v>19505.149368042399</v>
      </c>
      <c r="R3477" s="3">
        <v>0</v>
      </c>
      <c r="S3477" s="3">
        <v>0</v>
      </c>
      <c r="T3477" s="3">
        <v>0</v>
      </c>
      <c r="U3477" s="3">
        <v>8911.2062500229804</v>
      </c>
      <c r="V3477" s="3">
        <v>0</v>
      </c>
    </row>
    <row r="3478" spans="1:22" ht="21.75" customHeight="1" x14ac:dyDescent="0.3">
      <c r="A3478" s="3" t="s">
        <v>3504</v>
      </c>
      <c r="B3478" s="3">
        <v>65</v>
      </c>
      <c r="C3478" s="3" t="s">
        <v>23</v>
      </c>
      <c r="D3478" s="3" t="s">
        <v>26</v>
      </c>
      <c r="E3478" s="3">
        <v>37579.292852132901</v>
      </c>
      <c r="F3478" s="3">
        <v>189</v>
      </c>
      <c r="G3478" s="3">
        <v>1377.4444148048401</v>
      </c>
      <c r="H3478" s="3">
        <v>10</v>
      </c>
      <c r="I3478" s="3">
        <v>1020.6070707601</v>
      </c>
      <c r="J3478" s="3">
        <v>37</v>
      </c>
      <c r="K3478" s="3">
        <v>312.28894560803599</v>
      </c>
      <c r="L3478" s="3">
        <v>53</v>
      </c>
      <c r="M3478" s="3">
        <v>6</v>
      </c>
      <c r="N3478" s="3">
        <v>4</v>
      </c>
      <c r="O3478" s="3">
        <v>446</v>
      </c>
      <c r="P3478" s="3">
        <v>0</v>
      </c>
      <c r="Q3478" s="3">
        <v>19623.580759717799</v>
      </c>
      <c r="R3478" s="3">
        <v>5</v>
      </c>
      <c r="S3478" s="3">
        <v>0</v>
      </c>
      <c r="T3478" s="3">
        <v>0</v>
      </c>
      <c r="U3478" s="3">
        <v>500</v>
      </c>
      <c r="V3478" s="3">
        <v>1</v>
      </c>
    </row>
    <row r="3479" spans="1:22" ht="21.75" customHeight="1" x14ac:dyDescent="0.3">
      <c r="A3479" s="3" t="s">
        <v>3505</v>
      </c>
      <c r="B3479" s="3">
        <v>69</v>
      </c>
      <c r="C3479" s="3" t="s">
        <v>31</v>
      </c>
      <c r="D3479" s="3" t="s">
        <v>26</v>
      </c>
      <c r="E3479" s="3">
        <v>48004.888330530899</v>
      </c>
      <c r="F3479" s="3">
        <v>95</v>
      </c>
      <c r="G3479" s="3">
        <v>1803.05185138468</v>
      </c>
      <c r="H3479" s="3">
        <v>2</v>
      </c>
      <c r="I3479" s="3">
        <v>1152.0060785712601</v>
      </c>
      <c r="J3479" s="3">
        <v>34</v>
      </c>
      <c r="K3479" s="3">
        <v>744.66667008011996</v>
      </c>
      <c r="L3479" s="3">
        <v>18</v>
      </c>
      <c r="M3479" s="3">
        <v>17</v>
      </c>
      <c r="N3479" s="3">
        <v>8</v>
      </c>
      <c r="O3479" s="3">
        <v>876</v>
      </c>
      <c r="P3479" s="3">
        <v>2</v>
      </c>
      <c r="Q3479" s="3">
        <v>17795.704018936998</v>
      </c>
      <c r="R3479" s="3">
        <v>2</v>
      </c>
      <c r="S3479" s="3">
        <v>0</v>
      </c>
      <c r="T3479" s="3">
        <v>0</v>
      </c>
      <c r="U3479" s="3">
        <v>5517.8946769260401</v>
      </c>
      <c r="V3479" s="3">
        <v>0</v>
      </c>
    </row>
    <row r="3480" spans="1:22" ht="21.75" customHeight="1" x14ac:dyDescent="0.3">
      <c r="A3480" s="3" t="s">
        <v>3506</v>
      </c>
      <c r="B3480" s="3">
        <v>40</v>
      </c>
      <c r="C3480" s="3" t="s">
        <v>31</v>
      </c>
      <c r="D3480" s="3" t="s">
        <v>26</v>
      </c>
      <c r="E3480" s="3">
        <v>52696.953114488002</v>
      </c>
      <c r="F3480" s="3">
        <v>203</v>
      </c>
      <c r="G3480" s="3">
        <v>1570.4881290508499</v>
      </c>
      <c r="H3480" s="3">
        <v>2</v>
      </c>
      <c r="I3480" s="3">
        <v>770.72961030637703</v>
      </c>
      <c r="J3480" s="3">
        <v>31</v>
      </c>
      <c r="K3480" s="3">
        <v>244.421489886275</v>
      </c>
      <c r="L3480" s="3">
        <v>46</v>
      </c>
      <c r="M3480" s="3">
        <v>12</v>
      </c>
      <c r="N3480" s="3">
        <v>8</v>
      </c>
      <c r="O3480" s="3">
        <v>501</v>
      </c>
      <c r="P3480" s="3">
        <v>1</v>
      </c>
      <c r="Q3480" s="3">
        <v>12314.956820474299</v>
      </c>
      <c r="R3480" s="3">
        <v>5</v>
      </c>
      <c r="S3480" s="3">
        <v>0</v>
      </c>
      <c r="T3480" s="3">
        <v>0</v>
      </c>
      <c r="U3480" s="3">
        <v>3551.4995858735701</v>
      </c>
      <c r="V3480" s="3">
        <v>1</v>
      </c>
    </row>
    <row r="3481" spans="1:22" ht="21.75" customHeight="1" x14ac:dyDescent="0.3">
      <c r="A3481" s="3" t="s">
        <v>3507</v>
      </c>
      <c r="B3481" s="3">
        <v>40</v>
      </c>
      <c r="C3481" s="3" t="s">
        <v>28</v>
      </c>
      <c r="D3481" s="3" t="s">
        <v>33</v>
      </c>
      <c r="E3481" s="3">
        <v>76377.742777898995</v>
      </c>
      <c r="F3481" s="3">
        <v>33</v>
      </c>
      <c r="G3481" s="3">
        <v>203.063730157202</v>
      </c>
      <c r="H3481" s="3">
        <v>2</v>
      </c>
      <c r="I3481" s="3">
        <v>742.59109520895197</v>
      </c>
      <c r="J3481" s="3">
        <v>25</v>
      </c>
      <c r="K3481" s="3">
        <v>529.64124117823701</v>
      </c>
      <c r="L3481" s="3">
        <v>18</v>
      </c>
      <c r="M3481" s="3">
        <v>5</v>
      </c>
      <c r="N3481" s="3">
        <v>7</v>
      </c>
      <c r="O3481" s="3">
        <v>712</v>
      </c>
      <c r="P3481" s="3">
        <v>4</v>
      </c>
      <c r="Q3481" s="3">
        <v>11728.3320902143</v>
      </c>
      <c r="R3481" s="3">
        <v>0</v>
      </c>
      <c r="S3481" s="3">
        <v>0</v>
      </c>
      <c r="T3481" s="3">
        <v>0</v>
      </c>
      <c r="U3481" s="3">
        <v>12894.3434458827</v>
      </c>
      <c r="V3481" s="3">
        <v>0</v>
      </c>
    </row>
    <row r="3482" spans="1:22" ht="21.75" customHeight="1" x14ac:dyDescent="0.3">
      <c r="A3482" s="3" t="s">
        <v>3508</v>
      </c>
      <c r="B3482" s="3">
        <v>24</v>
      </c>
      <c r="C3482" s="3" t="s">
        <v>31</v>
      </c>
      <c r="D3482" s="3" t="s">
        <v>33</v>
      </c>
      <c r="E3482" s="3">
        <v>72079.877017589504</v>
      </c>
      <c r="F3482" s="3">
        <v>73</v>
      </c>
      <c r="G3482" s="3">
        <v>2382.83605401966</v>
      </c>
      <c r="H3482" s="3">
        <v>9</v>
      </c>
      <c r="I3482" s="3">
        <v>971.73088825388595</v>
      </c>
      <c r="J3482" s="3">
        <v>3</v>
      </c>
      <c r="K3482" s="3">
        <v>416.94484192295698</v>
      </c>
      <c r="L3482" s="3">
        <v>33</v>
      </c>
      <c r="M3482" s="3">
        <v>1</v>
      </c>
      <c r="N3482" s="3">
        <v>6</v>
      </c>
      <c r="O3482" s="3">
        <v>519</v>
      </c>
      <c r="P3482" s="3">
        <v>2</v>
      </c>
      <c r="Q3482" s="3">
        <v>15210.2161962838</v>
      </c>
      <c r="R3482" s="3">
        <v>2</v>
      </c>
      <c r="S3482" s="3">
        <v>0</v>
      </c>
      <c r="T3482" s="3">
        <v>0</v>
      </c>
      <c r="U3482" s="3">
        <v>11359.9387212704</v>
      </c>
      <c r="V3482" s="3">
        <v>1</v>
      </c>
    </row>
    <row r="3483" spans="1:22" ht="21.75" customHeight="1" x14ac:dyDescent="0.3">
      <c r="A3483" s="3" t="s">
        <v>3509</v>
      </c>
      <c r="B3483" s="3">
        <v>67</v>
      </c>
      <c r="C3483" s="3" t="s">
        <v>31</v>
      </c>
      <c r="D3483" s="3" t="s">
        <v>26</v>
      </c>
      <c r="E3483" s="3">
        <v>58126.792684549</v>
      </c>
      <c r="F3483" s="3">
        <v>143</v>
      </c>
      <c r="G3483" s="3">
        <v>1582.8331290491601</v>
      </c>
      <c r="H3483" s="3">
        <v>11</v>
      </c>
      <c r="I3483" s="3">
        <v>157.859077341714</v>
      </c>
      <c r="J3483" s="3">
        <v>26</v>
      </c>
      <c r="K3483" s="3">
        <v>472.50971226928903</v>
      </c>
      <c r="L3483" s="3">
        <v>42</v>
      </c>
      <c r="M3483" s="3">
        <v>1</v>
      </c>
      <c r="N3483" s="3">
        <v>2</v>
      </c>
      <c r="O3483" s="3">
        <v>682</v>
      </c>
      <c r="P3483" s="3">
        <v>2</v>
      </c>
      <c r="Q3483" s="3">
        <v>16093.6819852234</v>
      </c>
      <c r="R3483" s="3">
        <v>7</v>
      </c>
      <c r="S3483" s="3">
        <v>0</v>
      </c>
      <c r="T3483" s="3">
        <v>0</v>
      </c>
      <c r="U3483" s="3">
        <v>500</v>
      </c>
      <c r="V3483" s="3">
        <v>1</v>
      </c>
    </row>
    <row r="3484" spans="1:22" ht="21.75" customHeight="1" x14ac:dyDescent="0.3">
      <c r="A3484" s="3" t="s">
        <v>3510</v>
      </c>
      <c r="B3484" s="3">
        <v>39</v>
      </c>
      <c r="C3484" s="3" t="s">
        <v>31</v>
      </c>
      <c r="D3484" s="3" t="s">
        <v>33</v>
      </c>
      <c r="E3484" s="3">
        <v>81845.441046260006</v>
      </c>
      <c r="F3484" s="3">
        <v>184</v>
      </c>
      <c r="G3484" s="3">
        <v>2276.5552119793201</v>
      </c>
      <c r="H3484" s="3">
        <v>2</v>
      </c>
      <c r="I3484" s="3">
        <v>409.87478572639901</v>
      </c>
      <c r="J3484" s="3">
        <v>35</v>
      </c>
      <c r="K3484" s="3">
        <v>0</v>
      </c>
      <c r="L3484" s="3">
        <v>12</v>
      </c>
      <c r="M3484" s="3">
        <v>18</v>
      </c>
      <c r="N3484" s="3">
        <v>9</v>
      </c>
      <c r="O3484" s="3">
        <v>849</v>
      </c>
      <c r="P3484" s="3">
        <v>1</v>
      </c>
      <c r="Q3484" s="3">
        <v>9152.5909225893902</v>
      </c>
      <c r="R3484" s="3">
        <v>0</v>
      </c>
      <c r="S3484" s="3">
        <v>0</v>
      </c>
      <c r="T3484" s="3">
        <v>0</v>
      </c>
      <c r="U3484" s="3">
        <v>10926.1270475003</v>
      </c>
      <c r="V3484" s="3">
        <v>0</v>
      </c>
    </row>
    <row r="3485" spans="1:22" ht="21.75" customHeight="1" x14ac:dyDescent="0.3">
      <c r="A3485" s="3" t="s">
        <v>3511</v>
      </c>
      <c r="B3485" s="3">
        <v>56</v>
      </c>
      <c r="C3485" s="3" t="s">
        <v>23</v>
      </c>
      <c r="D3485" s="3" t="s">
        <v>33</v>
      </c>
      <c r="E3485" s="3">
        <v>13708.739667190101</v>
      </c>
      <c r="F3485" s="3">
        <v>4</v>
      </c>
      <c r="G3485" s="3">
        <v>989.07894793068704</v>
      </c>
      <c r="H3485" s="3">
        <v>1</v>
      </c>
      <c r="I3485" s="3">
        <v>520.77879269006905</v>
      </c>
      <c r="J3485" s="3">
        <v>36</v>
      </c>
      <c r="K3485" s="3">
        <v>660.95423448869496</v>
      </c>
      <c r="L3485" s="3">
        <v>35</v>
      </c>
      <c r="M3485" s="3">
        <v>5</v>
      </c>
      <c r="N3485" s="3">
        <v>2</v>
      </c>
      <c r="O3485" s="3">
        <v>550</v>
      </c>
      <c r="P3485" s="3">
        <v>2</v>
      </c>
      <c r="Q3485" s="3">
        <v>9829.1290745294791</v>
      </c>
      <c r="R3485" s="3">
        <v>1</v>
      </c>
      <c r="S3485" s="3">
        <v>0</v>
      </c>
      <c r="T3485" s="3">
        <v>0</v>
      </c>
      <c r="U3485" s="3">
        <v>11987.426440785201</v>
      </c>
      <c r="V3485" s="3">
        <v>1</v>
      </c>
    </row>
    <row r="3486" spans="1:22" ht="21.75" customHeight="1" x14ac:dyDescent="0.3">
      <c r="A3486" s="3" t="s">
        <v>3512</v>
      </c>
      <c r="B3486" s="3">
        <v>22</v>
      </c>
      <c r="C3486" s="3" t="s">
        <v>23</v>
      </c>
      <c r="D3486" s="3" t="s">
        <v>26</v>
      </c>
      <c r="E3486" s="3">
        <v>58330.172957509501</v>
      </c>
      <c r="F3486" s="3">
        <v>163</v>
      </c>
      <c r="G3486" s="3">
        <v>1712.0058176757</v>
      </c>
      <c r="H3486" s="3">
        <v>5</v>
      </c>
      <c r="I3486" s="3">
        <v>640.90175211038297</v>
      </c>
      <c r="J3486" s="3">
        <v>26</v>
      </c>
      <c r="K3486" s="3">
        <v>429.84907983339201</v>
      </c>
      <c r="L3486" s="3">
        <v>24</v>
      </c>
      <c r="M3486" s="3">
        <v>9</v>
      </c>
      <c r="N3486" s="3">
        <v>3</v>
      </c>
      <c r="O3486" s="3">
        <v>577</v>
      </c>
      <c r="P3486" s="3">
        <v>2</v>
      </c>
      <c r="Q3486" s="3">
        <v>13614.0259302992</v>
      </c>
      <c r="R3486" s="3">
        <v>3</v>
      </c>
      <c r="S3486" s="3">
        <v>0</v>
      </c>
      <c r="T3486" s="3">
        <v>1</v>
      </c>
      <c r="U3486" s="3">
        <v>4610.3599143042802</v>
      </c>
      <c r="V3486" s="3">
        <v>1</v>
      </c>
    </row>
    <row r="3487" spans="1:22" ht="21.75" customHeight="1" x14ac:dyDescent="0.3">
      <c r="A3487" s="3" t="s">
        <v>3513</v>
      </c>
      <c r="B3487" s="3">
        <v>63</v>
      </c>
      <c r="C3487" s="3" t="s">
        <v>28</v>
      </c>
      <c r="D3487" s="3" t="s">
        <v>33</v>
      </c>
      <c r="E3487" s="3">
        <v>72601.734533367795</v>
      </c>
      <c r="F3487" s="3">
        <v>52</v>
      </c>
      <c r="G3487" s="3">
        <v>1916.31040209702</v>
      </c>
      <c r="H3487" s="3">
        <v>9</v>
      </c>
      <c r="I3487" s="3">
        <v>492.10651218544598</v>
      </c>
      <c r="J3487" s="3">
        <v>46</v>
      </c>
      <c r="K3487" s="3">
        <v>742.87620642711101</v>
      </c>
      <c r="L3487" s="3">
        <v>55</v>
      </c>
      <c r="M3487" s="3">
        <v>16</v>
      </c>
      <c r="N3487" s="3">
        <v>8</v>
      </c>
      <c r="O3487" s="3">
        <v>353</v>
      </c>
      <c r="P3487" s="3">
        <v>1</v>
      </c>
      <c r="Q3487" s="3">
        <v>8288.7569168492792</v>
      </c>
      <c r="R3487" s="3">
        <v>7</v>
      </c>
      <c r="S3487" s="3">
        <v>0</v>
      </c>
      <c r="T3487" s="3">
        <v>0</v>
      </c>
      <c r="U3487" s="3">
        <v>11687.122531262499</v>
      </c>
      <c r="V3487" s="3">
        <v>1</v>
      </c>
    </row>
    <row r="3488" spans="1:22" ht="21.75" customHeight="1" x14ac:dyDescent="0.3">
      <c r="A3488" s="3" t="s">
        <v>3514</v>
      </c>
      <c r="B3488" s="3">
        <v>52</v>
      </c>
      <c r="C3488" s="3" t="s">
        <v>23</v>
      </c>
      <c r="D3488" s="3" t="s">
        <v>24</v>
      </c>
      <c r="E3488" s="3">
        <v>59853.879885479902</v>
      </c>
      <c r="F3488" s="3">
        <v>137</v>
      </c>
      <c r="G3488" s="3">
        <v>2303.61773983276</v>
      </c>
      <c r="H3488" s="3">
        <v>2</v>
      </c>
      <c r="I3488" s="3">
        <v>916.48249383776101</v>
      </c>
      <c r="J3488" s="3">
        <v>47</v>
      </c>
      <c r="K3488" s="3">
        <v>599.94761686707204</v>
      </c>
      <c r="L3488" s="3">
        <v>20</v>
      </c>
      <c r="M3488" s="3">
        <v>18</v>
      </c>
      <c r="N3488" s="3">
        <v>2</v>
      </c>
      <c r="O3488" s="3">
        <v>737</v>
      </c>
      <c r="P3488" s="3">
        <v>2</v>
      </c>
      <c r="Q3488" s="3">
        <v>8949.8595053307999</v>
      </c>
      <c r="R3488" s="3">
        <v>3</v>
      </c>
      <c r="S3488" s="3">
        <v>0</v>
      </c>
      <c r="T3488" s="3">
        <v>0</v>
      </c>
      <c r="U3488" s="3">
        <v>8775.3377650276307</v>
      </c>
      <c r="V3488" s="3">
        <v>0</v>
      </c>
    </row>
    <row r="3489" spans="1:22" ht="21.75" customHeight="1" x14ac:dyDescent="0.3">
      <c r="A3489" s="3" t="s">
        <v>3515</v>
      </c>
      <c r="B3489" s="3">
        <v>28</v>
      </c>
      <c r="C3489" s="3" t="s">
        <v>28</v>
      </c>
      <c r="D3489" s="3" t="s">
        <v>33</v>
      </c>
      <c r="E3489" s="3">
        <v>26009.456381176999</v>
      </c>
      <c r="F3489" s="3">
        <v>148</v>
      </c>
      <c r="G3489" s="3">
        <v>2235.9813139339599</v>
      </c>
      <c r="H3489" s="3">
        <v>0</v>
      </c>
      <c r="I3489" s="3">
        <v>828.50653206199297</v>
      </c>
      <c r="J3489" s="3">
        <v>5</v>
      </c>
      <c r="K3489" s="3">
        <v>512.114878105</v>
      </c>
      <c r="L3489" s="3">
        <v>33</v>
      </c>
      <c r="M3489" s="3">
        <v>15</v>
      </c>
      <c r="N3489" s="3">
        <v>7</v>
      </c>
      <c r="O3489" s="3">
        <v>510</v>
      </c>
      <c r="P3489" s="3">
        <v>4</v>
      </c>
      <c r="Q3489" s="3">
        <v>1440.8224074453899</v>
      </c>
      <c r="R3489" s="3">
        <v>2</v>
      </c>
      <c r="S3489" s="3">
        <v>0</v>
      </c>
      <c r="T3489" s="3">
        <v>0</v>
      </c>
      <c r="U3489" s="3">
        <v>2234.1342188711801</v>
      </c>
      <c r="V3489" s="3">
        <v>1</v>
      </c>
    </row>
    <row r="3490" spans="1:22" ht="21.75" customHeight="1" x14ac:dyDescent="0.3">
      <c r="A3490" s="3" t="s">
        <v>3516</v>
      </c>
      <c r="B3490" s="3">
        <v>28</v>
      </c>
      <c r="C3490" s="3" t="s">
        <v>23</v>
      </c>
      <c r="D3490" s="3" t="s">
        <v>33</v>
      </c>
      <c r="E3490" s="3">
        <v>75009.976403320296</v>
      </c>
      <c r="F3490" s="3">
        <v>181</v>
      </c>
      <c r="G3490" s="3">
        <v>859.96745561593002</v>
      </c>
      <c r="H3490" s="3">
        <v>9</v>
      </c>
      <c r="I3490" s="3">
        <v>1287.50264141298</v>
      </c>
      <c r="J3490" s="3">
        <v>17</v>
      </c>
      <c r="K3490" s="3">
        <v>501.85173901385599</v>
      </c>
      <c r="L3490" s="3">
        <v>24</v>
      </c>
      <c r="M3490" s="3">
        <v>17</v>
      </c>
      <c r="N3490" s="3">
        <v>7</v>
      </c>
      <c r="O3490" s="3">
        <v>817</v>
      </c>
      <c r="P3490" s="3">
        <v>3</v>
      </c>
      <c r="Q3490" s="3">
        <v>5945.5868709029601</v>
      </c>
      <c r="R3490" s="3">
        <v>2</v>
      </c>
      <c r="S3490" s="3">
        <v>1</v>
      </c>
      <c r="T3490" s="3">
        <v>0</v>
      </c>
      <c r="U3490" s="3">
        <v>1663.4426407743699</v>
      </c>
      <c r="V3490" s="3">
        <v>1</v>
      </c>
    </row>
    <row r="3491" spans="1:22" ht="21.75" customHeight="1" x14ac:dyDescent="0.3">
      <c r="A3491" s="3" t="s">
        <v>3517</v>
      </c>
      <c r="B3491" s="3">
        <v>23</v>
      </c>
      <c r="C3491" s="3" t="s">
        <v>28</v>
      </c>
      <c r="D3491" s="3" t="s">
        <v>26</v>
      </c>
      <c r="E3491" s="3">
        <v>63704.274140721798</v>
      </c>
      <c r="F3491" s="3">
        <v>10</v>
      </c>
      <c r="G3491" s="3">
        <v>1407.37631085508</v>
      </c>
      <c r="H3491" s="3">
        <v>8</v>
      </c>
      <c r="I3491" s="3">
        <v>1665.8157049894</v>
      </c>
      <c r="J3491" s="3">
        <v>25</v>
      </c>
      <c r="K3491" s="3">
        <v>1059.86668623223</v>
      </c>
      <c r="L3491" s="3">
        <v>10</v>
      </c>
      <c r="M3491" s="3">
        <v>18</v>
      </c>
      <c r="N3491" s="3">
        <v>5</v>
      </c>
      <c r="O3491" s="3">
        <v>500</v>
      </c>
      <c r="P3491" s="3">
        <v>1</v>
      </c>
      <c r="Q3491" s="3">
        <v>16466.659447828701</v>
      </c>
      <c r="R3491" s="3">
        <v>6</v>
      </c>
      <c r="S3491" s="3">
        <v>0</v>
      </c>
      <c r="T3491" s="3">
        <v>0</v>
      </c>
      <c r="U3491" s="3">
        <v>19460.2455949621</v>
      </c>
      <c r="V3491" s="3">
        <v>1</v>
      </c>
    </row>
    <row r="3492" spans="1:22" ht="21.75" customHeight="1" x14ac:dyDescent="0.3">
      <c r="A3492" s="3" t="s">
        <v>3518</v>
      </c>
      <c r="B3492" s="3">
        <v>54</v>
      </c>
      <c r="C3492" s="3" t="s">
        <v>23</v>
      </c>
      <c r="D3492" s="3" t="s">
        <v>26</v>
      </c>
      <c r="E3492" s="3">
        <v>56174.215283842299</v>
      </c>
      <c r="F3492" s="3">
        <v>57</v>
      </c>
      <c r="G3492" s="3">
        <v>1081.43156348055</v>
      </c>
      <c r="H3492" s="3">
        <v>5</v>
      </c>
      <c r="I3492" s="3">
        <v>358.00241594804902</v>
      </c>
      <c r="J3492" s="3">
        <v>43</v>
      </c>
      <c r="K3492" s="3">
        <v>299.22839848564502</v>
      </c>
      <c r="L3492" s="3">
        <v>18</v>
      </c>
      <c r="M3492" s="3">
        <v>1</v>
      </c>
      <c r="N3492" s="3">
        <v>1</v>
      </c>
      <c r="O3492" s="3">
        <v>342</v>
      </c>
      <c r="P3492" s="3">
        <v>5</v>
      </c>
      <c r="Q3492" s="3">
        <v>18042.321326842299</v>
      </c>
      <c r="R3492" s="3">
        <v>3</v>
      </c>
      <c r="S3492" s="3">
        <v>0</v>
      </c>
      <c r="T3492" s="3">
        <v>0</v>
      </c>
      <c r="U3492" s="3">
        <v>6960.4853663408303</v>
      </c>
      <c r="V3492" s="3">
        <v>1</v>
      </c>
    </row>
    <row r="3493" spans="1:22" ht="21.75" customHeight="1" x14ac:dyDescent="0.3">
      <c r="A3493" s="3" t="s">
        <v>3519</v>
      </c>
      <c r="B3493" s="3">
        <v>36</v>
      </c>
      <c r="C3493" s="3" t="s">
        <v>23</v>
      </c>
      <c r="D3493" s="3" t="s">
        <v>24</v>
      </c>
      <c r="E3493" s="3">
        <v>51590.443840809297</v>
      </c>
      <c r="F3493" s="3">
        <v>206</v>
      </c>
      <c r="G3493" s="3">
        <v>1614.36932000557</v>
      </c>
      <c r="H3493" s="3">
        <v>5</v>
      </c>
      <c r="I3493" s="3">
        <v>851.55682488895604</v>
      </c>
      <c r="J3493" s="3">
        <v>23</v>
      </c>
      <c r="K3493" s="3">
        <v>573.02249425472201</v>
      </c>
      <c r="L3493" s="3">
        <v>48</v>
      </c>
      <c r="M3493" s="3">
        <v>2</v>
      </c>
      <c r="N3493" s="3">
        <v>5</v>
      </c>
      <c r="O3493" s="3">
        <v>547</v>
      </c>
      <c r="P3493" s="3">
        <v>3</v>
      </c>
      <c r="Q3493" s="3">
        <v>11764.4840230678</v>
      </c>
      <c r="R3493" s="3">
        <v>6</v>
      </c>
      <c r="S3493" s="3">
        <v>0</v>
      </c>
      <c r="T3493" s="3">
        <v>0</v>
      </c>
      <c r="U3493" s="3">
        <v>9616.5072697769592</v>
      </c>
      <c r="V3493" s="3">
        <v>1</v>
      </c>
    </row>
    <row r="3494" spans="1:22" ht="21.75" customHeight="1" x14ac:dyDescent="0.3">
      <c r="A3494" s="3" t="s">
        <v>3520</v>
      </c>
      <c r="B3494" s="3">
        <v>53</v>
      </c>
      <c r="C3494" s="3" t="s">
        <v>28</v>
      </c>
      <c r="D3494" s="3" t="s">
        <v>33</v>
      </c>
      <c r="E3494" s="3">
        <v>85886.637226677602</v>
      </c>
      <c r="F3494" s="3">
        <v>45</v>
      </c>
      <c r="G3494" s="3">
        <v>349.94822659029097</v>
      </c>
      <c r="H3494" s="3">
        <v>9</v>
      </c>
      <c r="I3494" s="3">
        <v>850.93405737244098</v>
      </c>
      <c r="J3494" s="3">
        <v>6</v>
      </c>
      <c r="K3494" s="3">
        <v>559.71106115294299</v>
      </c>
      <c r="L3494" s="3">
        <v>48</v>
      </c>
      <c r="M3494" s="3">
        <v>14</v>
      </c>
      <c r="N3494" s="3">
        <v>3</v>
      </c>
      <c r="O3494" s="3">
        <v>664</v>
      </c>
      <c r="P3494" s="3">
        <v>4</v>
      </c>
      <c r="Q3494" s="3">
        <v>16744.667468281099</v>
      </c>
      <c r="R3494" s="3">
        <v>3</v>
      </c>
      <c r="S3494" s="3">
        <v>0</v>
      </c>
      <c r="T3494" s="3">
        <v>0</v>
      </c>
      <c r="U3494" s="3">
        <v>1230.3503486145701</v>
      </c>
      <c r="V3494" s="3">
        <v>0</v>
      </c>
    </row>
    <row r="3495" spans="1:22" ht="21.75" customHeight="1" x14ac:dyDescent="0.3">
      <c r="A3495" s="3" t="s">
        <v>3521</v>
      </c>
      <c r="B3495" s="3">
        <v>43</v>
      </c>
      <c r="C3495" s="3" t="s">
        <v>31</v>
      </c>
      <c r="D3495" s="3" t="s">
        <v>24</v>
      </c>
      <c r="E3495" s="3">
        <v>58001.315787193103</v>
      </c>
      <c r="F3495" s="3">
        <v>189</v>
      </c>
      <c r="G3495" s="3">
        <v>228.077597262263</v>
      </c>
      <c r="H3495" s="3">
        <v>8</v>
      </c>
      <c r="I3495" s="3">
        <v>795.03067558236796</v>
      </c>
      <c r="J3495" s="3">
        <v>43</v>
      </c>
      <c r="K3495" s="3">
        <v>96.616496538702606</v>
      </c>
      <c r="L3495" s="3">
        <v>33</v>
      </c>
      <c r="M3495" s="3">
        <v>14</v>
      </c>
      <c r="N3495" s="3">
        <v>6</v>
      </c>
      <c r="O3495" s="3">
        <v>617</v>
      </c>
      <c r="P3495" s="3">
        <v>5</v>
      </c>
      <c r="Q3495" s="3">
        <v>0</v>
      </c>
      <c r="R3495" s="3">
        <v>0</v>
      </c>
      <c r="S3495" s="3">
        <v>0</v>
      </c>
      <c r="T3495" s="3">
        <v>0</v>
      </c>
      <c r="U3495" s="3">
        <v>15701.8068329046</v>
      </c>
      <c r="V3495" s="3">
        <v>0</v>
      </c>
    </row>
    <row r="3496" spans="1:22" ht="21.75" customHeight="1" x14ac:dyDescent="0.3">
      <c r="A3496" s="3" t="s">
        <v>3522</v>
      </c>
      <c r="B3496" s="3">
        <v>51</v>
      </c>
      <c r="C3496" s="3" t="s">
        <v>31</v>
      </c>
      <c r="D3496" s="3" t="s">
        <v>24</v>
      </c>
      <c r="E3496" s="3">
        <v>45645.446142731103</v>
      </c>
      <c r="F3496" s="3">
        <v>32</v>
      </c>
      <c r="G3496" s="3">
        <v>3408.5158873530299</v>
      </c>
      <c r="H3496" s="3">
        <v>1</v>
      </c>
      <c r="I3496" s="3">
        <v>420.31140016207399</v>
      </c>
      <c r="J3496" s="3">
        <v>13</v>
      </c>
      <c r="K3496" s="3">
        <v>485.28137932718198</v>
      </c>
      <c r="L3496" s="3">
        <v>1</v>
      </c>
      <c r="M3496" s="3">
        <v>11</v>
      </c>
      <c r="N3496" s="3">
        <v>0</v>
      </c>
      <c r="O3496" s="3">
        <v>794</v>
      </c>
      <c r="P3496" s="3">
        <v>2</v>
      </c>
      <c r="Q3496" s="3">
        <v>14568.3739626681</v>
      </c>
      <c r="R3496" s="3">
        <v>0</v>
      </c>
      <c r="S3496" s="3">
        <v>0</v>
      </c>
      <c r="T3496" s="3">
        <v>0</v>
      </c>
      <c r="U3496" s="3">
        <v>11716.0045276738</v>
      </c>
      <c r="V3496" s="3">
        <v>0</v>
      </c>
    </row>
    <row r="3497" spans="1:22" ht="21.75" customHeight="1" x14ac:dyDescent="0.3">
      <c r="A3497" s="3" t="s">
        <v>3523</v>
      </c>
      <c r="B3497" s="3">
        <v>20</v>
      </c>
      <c r="C3497" s="3" t="s">
        <v>23</v>
      </c>
      <c r="D3497" s="3" t="s">
        <v>26</v>
      </c>
      <c r="E3497" s="3">
        <v>35395.186983879903</v>
      </c>
      <c r="F3497" s="3">
        <v>61</v>
      </c>
      <c r="G3497" s="3">
        <v>3048.2762917175401</v>
      </c>
      <c r="H3497" s="3">
        <v>9</v>
      </c>
      <c r="I3497" s="3">
        <v>478.98089402510698</v>
      </c>
      <c r="J3497" s="3">
        <v>12</v>
      </c>
      <c r="K3497" s="3">
        <v>110.619746077903</v>
      </c>
      <c r="L3497" s="3">
        <v>29</v>
      </c>
      <c r="M3497" s="3">
        <v>19</v>
      </c>
      <c r="N3497" s="3">
        <v>2</v>
      </c>
      <c r="O3497" s="3">
        <v>670</v>
      </c>
      <c r="P3497" s="3">
        <v>2</v>
      </c>
      <c r="Q3497" s="3">
        <v>3244.6418649543002</v>
      </c>
      <c r="R3497" s="3">
        <v>1</v>
      </c>
      <c r="S3497" s="3">
        <v>0</v>
      </c>
      <c r="T3497" s="3">
        <v>0</v>
      </c>
      <c r="U3497" s="3">
        <v>8696.4308885502396</v>
      </c>
      <c r="V3497" s="3">
        <v>0</v>
      </c>
    </row>
    <row r="3498" spans="1:22" ht="21.75" customHeight="1" x14ac:dyDescent="0.3">
      <c r="A3498" s="3" t="s">
        <v>3524</v>
      </c>
      <c r="B3498" s="3">
        <v>27</v>
      </c>
      <c r="C3498" s="3" t="s">
        <v>28</v>
      </c>
      <c r="D3498" s="3" t="s">
        <v>33</v>
      </c>
      <c r="E3498" s="3">
        <v>63635.5245057551</v>
      </c>
      <c r="F3498" s="3">
        <v>11</v>
      </c>
      <c r="G3498" s="3">
        <v>2432.73009739704</v>
      </c>
      <c r="H3498" s="3">
        <v>8</v>
      </c>
      <c r="I3498" s="3">
        <v>884.14196417064204</v>
      </c>
      <c r="J3498" s="3">
        <v>25</v>
      </c>
      <c r="K3498" s="3">
        <v>483.02176833214901</v>
      </c>
      <c r="L3498" s="3">
        <v>37</v>
      </c>
      <c r="M3498" s="3">
        <v>12</v>
      </c>
      <c r="N3498" s="3">
        <v>7</v>
      </c>
      <c r="O3498" s="3">
        <v>858</v>
      </c>
      <c r="P3498" s="3">
        <v>5</v>
      </c>
      <c r="Q3498" s="3">
        <v>6960.3458701798199</v>
      </c>
      <c r="R3498" s="3">
        <v>6</v>
      </c>
      <c r="S3498" s="3">
        <v>0</v>
      </c>
      <c r="T3498" s="3">
        <v>0</v>
      </c>
      <c r="U3498" s="3">
        <v>15645.8087277795</v>
      </c>
      <c r="V3498" s="3">
        <v>1</v>
      </c>
    </row>
    <row r="3499" spans="1:22" ht="21.75" customHeight="1" x14ac:dyDescent="0.3">
      <c r="A3499" s="3" t="s">
        <v>3525</v>
      </c>
      <c r="B3499" s="3">
        <v>64</v>
      </c>
      <c r="C3499" s="3" t="s">
        <v>31</v>
      </c>
      <c r="D3499" s="3" t="s">
        <v>26</v>
      </c>
      <c r="E3499" s="3">
        <v>67752.201114960801</v>
      </c>
      <c r="F3499" s="3">
        <v>222</v>
      </c>
      <c r="G3499" s="3">
        <v>1887.3769272152299</v>
      </c>
      <c r="H3499" s="3">
        <v>11</v>
      </c>
      <c r="I3499" s="3">
        <v>469.127474342467</v>
      </c>
      <c r="J3499" s="3">
        <v>42</v>
      </c>
      <c r="K3499" s="3">
        <v>94.340289186769994</v>
      </c>
      <c r="L3499" s="3">
        <v>14</v>
      </c>
      <c r="M3499" s="3">
        <v>1</v>
      </c>
      <c r="N3499" s="3">
        <v>0</v>
      </c>
      <c r="O3499" s="3">
        <v>487</v>
      </c>
      <c r="P3499" s="3">
        <v>5</v>
      </c>
      <c r="Q3499" s="3">
        <v>15895.457939523199</v>
      </c>
      <c r="R3499" s="3">
        <v>7</v>
      </c>
      <c r="S3499" s="3">
        <v>0</v>
      </c>
      <c r="T3499" s="3">
        <v>0</v>
      </c>
      <c r="U3499" s="3">
        <v>1271.4668380589901</v>
      </c>
      <c r="V3499" s="3">
        <v>1</v>
      </c>
    </row>
    <row r="3500" spans="1:22" ht="21.75" customHeight="1" x14ac:dyDescent="0.3">
      <c r="A3500" s="3" t="s">
        <v>3526</v>
      </c>
      <c r="B3500" s="3">
        <v>42</v>
      </c>
      <c r="C3500" s="3" t="s">
        <v>28</v>
      </c>
      <c r="D3500" s="3" t="s">
        <v>24</v>
      </c>
      <c r="E3500" s="3">
        <v>51017.2799807064</v>
      </c>
      <c r="F3500" s="3">
        <v>70</v>
      </c>
      <c r="G3500" s="3">
        <v>2120.37249679968</v>
      </c>
      <c r="H3500" s="3">
        <v>2</v>
      </c>
      <c r="I3500" s="3">
        <v>855.74519025845302</v>
      </c>
      <c r="J3500" s="3">
        <v>42</v>
      </c>
      <c r="K3500" s="3">
        <v>595.32813322803304</v>
      </c>
      <c r="L3500" s="3">
        <v>74</v>
      </c>
      <c r="M3500" s="3">
        <v>17</v>
      </c>
      <c r="N3500" s="3">
        <v>9</v>
      </c>
      <c r="O3500" s="3">
        <v>570</v>
      </c>
      <c r="P3500" s="3">
        <v>2</v>
      </c>
      <c r="Q3500" s="3">
        <v>16914.578881723901</v>
      </c>
      <c r="R3500" s="3">
        <v>7</v>
      </c>
      <c r="S3500" s="3">
        <v>0</v>
      </c>
      <c r="T3500" s="3">
        <v>0</v>
      </c>
      <c r="U3500" s="3">
        <v>4926.0970385889505</v>
      </c>
      <c r="V3500" s="3">
        <v>1</v>
      </c>
    </row>
    <row r="3501" spans="1:22" ht="21.75" customHeight="1" x14ac:dyDescent="0.3">
      <c r="A3501" s="3" t="s">
        <v>3527</v>
      </c>
      <c r="B3501" s="3">
        <v>66</v>
      </c>
      <c r="C3501" s="3" t="s">
        <v>31</v>
      </c>
      <c r="D3501" s="3" t="s">
        <v>24</v>
      </c>
      <c r="E3501" s="3">
        <v>39959.987362770597</v>
      </c>
      <c r="F3501" s="3">
        <v>169</v>
      </c>
      <c r="G3501" s="3">
        <v>2122.54790043506</v>
      </c>
      <c r="H3501" s="3">
        <v>2</v>
      </c>
      <c r="I3501" s="3">
        <v>713.91757540903802</v>
      </c>
      <c r="J3501" s="3">
        <v>1</v>
      </c>
      <c r="K3501" s="3">
        <v>185.02840372612599</v>
      </c>
      <c r="L3501" s="3">
        <v>59</v>
      </c>
      <c r="M3501" s="3">
        <v>14</v>
      </c>
      <c r="N3501" s="3">
        <v>2</v>
      </c>
      <c r="O3501" s="3">
        <v>880</v>
      </c>
      <c r="P3501" s="3">
        <v>3</v>
      </c>
      <c r="Q3501" s="3">
        <v>568.13273399080197</v>
      </c>
      <c r="R3501" s="3">
        <v>1</v>
      </c>
      <c r="S3501" s="3">
        <v>0</v>
      </c>
      <c r="T3501" s="3">
        <v>0</v>
      </c>
      <c r="U3501" s="3">
        <v>8160.5702284510498</v>
      </c>
      <c r="V3501" s="3">
        <v>0</v>
      </c>
    </row>
    <row r="3502" spans="1:22" ht="21.75" customHeight="1" x14ac:dyDescent="0.3">
      <c r="A3502" s="3" t="s">
        <v>3528</v>
      </c>
      <c r="B3502" s="3">
        <v>59</v>
      </c>
      <c r="C3502" s="3" t="s">
        <v>28</v>
      </c>
      <c r="D3502" s="3" t="s">
        <v>26</v>
      </c>
      <c r="E3502" s="3">
        <v>73941.018767816902</v>
      </c>
      <c r="F3502" s="3">
        <v>83</v>
      </c>
      <c r="G3502" s="3">
        <v>2823.7503465743598</v>
      </c>
      <c r="H3502" s="3">
        <v>2</v>
      </c>
      <c r="I3502" s="3">
        <v>849.58026609244905</v>
      </c>
      <c r="J3502" s="3">
        <v>45</v>
      </c>
      <c r="K3502" s="3">
        <v>497.02964975179799</v>
      </c>
      <c r="L3502" s="3">
        <v>3</v>
      </c>
      <c r="M3502" s="3">
        <v>17</v>
      </c>
      <c r="N3502" s="3">
        <v>2</v>
      </c>
      <c r="O3502" s="3">
        <v>557</v>
      </c>
      <c r="P3502" s="3">
        <v>5</v>
      </c>
      <c r="Q3502" s="3">
        <v>1995.2475738943999</v>
      </c>
      <c r="R3502" s="3">
        <v>0</v>
      </c>
      <c r="S3502" s="3">
        <v>0</v>
      </c>
      <c r="T3502" s="3">
        <v>0</v>
      </c>
      <c r="U3502" s="3">
        <v>5299.1194770380198</v>
      </c>
      <c r="V3502" s="3">
        <v>1</v>
      </c>
    </row>
    <row r="3503" spans="1:22" ht="21.75" customHeight="1" x14ac:dyDescent="0.3">
      <c r="A3503" s="3" t="s">
        <v>3529</v>
      </c>
      <c r="B3503" s="3">
        <v>31</v>
      </c>
      <c r="C3503" s="3" t="s">
        <v>23</v>
      </c>
      <c r="D3503" s="3" t="s">
        <v>26</v>
      </c>
      <c r="E3503" s="3">
        <v>34026.522481457003</v>
      </c>
      <c r="F3503" s="3">
        <v>141</v>
      </c>
      <c r="G3503" s="3">
        <v>1105.9904875478201</v>
      </c>
      <c r="H3503" s="3">
        <v>0</v>
      </c>
      <c r="I3503" s="3">
        <v>466.34483534794799</v>
      </c>
      <c r="J3503" s="3">
        <v>46</v>
      </c>
      <c r="K3503" s="3">
        <v>93.880961444449298</v>
      </c>
      <c r="L3503" s="3">
        <v>13</v>
      </c>
      <c r="M3503" s="3">
        <v>12</v>
      </c>
      <c r="N3503" s="3">
        <v>7</v>
      </c>
      <c r="O3503" s="3">
        <v>541</v>
      </c>
      <c r="P3503" s="3">
        <v>0</v>
      </c>
      <c r="Q3503" s="3">
        <v>7974.87499747323</v>
      </c>
      <c r="R3503" s="3">
        <v>1</v>
      </c>
      <c r="S3503" s="3">
        <v>0</v>
      </c>
      <c r="T3503" s="3">
        <v>0</v>
      </c>
      <c r="U3503" s="3">
        <v>11591.727396931199</v>
      </c>
      <c r="V3503" s="3">
        <v>1</v>
      </c>
    </row>
    <row r="3504" spans="1:22" ht="21.75" customHeight="1" x14ac:dyDescent="0.3">
      <c r="A3504" s="3" t="s">
        <v>3530</v>
      </c>
      <c r="B3504" s="3">
        <v>31</v>
      </c>
      <c r="C3504" s="3" t="s">
        <v>28</v>
      </c>
      <c r="D3504" s="3" t="s">
        <v>26</v>
      </c>
      <c r="E3504" s="3">
        <v>85450.016863975601</v>
      </c>
      <c r="F3504" s="3">
        <v>125</v>
      </c>
      <c r="G3504" s="3">
        <v>893.900067024176</v>
      </c>
      <c r="H3504" s="3">
        <v>9</v>
      </c>
      <c r="I3504" s="3">
        <v>855.114234817088</v>
      </c>
      <c r="J3504" s="3">
        <v>22</v>
      </c>
      <c r="K3504" s="3">
        <v>618.896509065396</v>
      </c>
      <c r="L3504" s="3">
        <v>7</v>
      </c>
      <c r="M3504" s="3">
        <v>5</v>
      </c>
      <c r="N3504" s="3">
        <v>0</v>
      </c>
      <c r="O3504" s="3">
        <v>393</v>
      </c>
      <c r="P3504" s="3">
        <v>3</v>
      </c>
      <c r="Q3504" s="3">
        <v>1249.14701666374</v>
      </c>
      <c r="R3504" s="3">
        <v>7</v>
      </c>
      <c r="S3504" s="3">
        <v>0</v>
      </c>
      <c r="T3504" s="3">
        <v>0</v>
      </c>
      <c r="U3504" s="3">
        <v>10313.2230587329</v>
      </c>
      <c r="V3504" s="3">
        <v>1</v>
      </c>
    </row>
    <row r="3505" spans="1:22" ht="21.75" customHeight="1" x14ac:dyDescent="0.3">
      <c r="A3505" s="3" t="s">
        <v>3531</v>
      </c>
      <c r="B3505" s="3">
        <v>65</v>
      </c>
      <c r="C3505" s="3" t="s">
        <v>31</v>
      </c>
      <c r="D3505" s="3" t="s">
        <v>26</v>
      </c>
      <c r="E3505" s="3">
        <v>36778.391269735403</v>
      </c>
      <c r="F3505" s="3">
        <v>132</v>
      </c>
      <c r="G3505" s="3">
        <v>1487.8453822594799</v>
      </c>
      <c r="H3505" s="3">
        <v>6</v>
      </c>
      <c r="I3505" s="3">
        <v>491.66659578319297</v>
      </c>
      <c r="J3505" s="3">
        <v>27</v>
      </c>
      <c r="K3505" s="3">
        <v>480.35955053400897</v>
      </c>
      <c r="L3505" s="3">
        <v>76</v>
      </c>
      <c r="M3505" s="3">
        <v>7</v>
      </c>
      <c r="N3505" s="3">
        <v>9</v>
      </c>
      <c r="O3505" s="3">
        <v>807</v>
      </c>
      <c r="P3505" s="3">
        <v>0</v>
      </c>
      <c r="Q3505" s="3">
        <v>9516.87258307511</v>
      </c>
      <c r="R3505" s="3">
        <v>7</v>
      </c>
      <c r="S3505" s="3">
        <v>0</v>
      </c>
      <c r="T3505" s="3">
        <v>0</v>
      </c>
      <c r="U3505" s="3">
        <v>13418.9261881767</v>
      </c>
      <c r="V3505" s="3">
        <v>1</v>
      </c>
    </row>
    <row r="3506" spans="1:22" ht="21.75" customHeight="1" x14ac:dyDescent="0.3">
      <c r="A3506" s="3" t="s">
        <v>3532</v>
      </c>
      <c r="B3506" s="3">
        <v>66</v>
      </c>
      <c r="C3506" s="3" t="s">
        <v>23</v>
      </c>
      <c r="D3506" s="3" t="s">
        <v>26</v>
      </c>
      <c r="E3506" s="3">
        <v>26990.635750723999</v>
      </c>
      <c r="F3506" s="3">
        <v>25</v>
      </c>
      <c r="G3506" s="3">
        <v>1976.41888463635</v>
      </c>
      <c r="H3506" s="3">
        <v>9</v>
      </c>
      <c r="I3506" s="3">
        <v>856.24346302992103</v>
      </c>
      <c r="J3506" s="3">
        <v>0</v>
      </c>
      <c r="K3506" s="3">
        <v>454.00642542412498</v>
      </c>
      <c r="L3506" s="3">
        <v>10</v>
      </c>
      <c r="M3506" s="3">
        <v>15</v>
      </c>
      <c r="N3506" s="3">
        <v>4</v>
      </c>
      <c r="O3506" s="3">
        <v>594</v>
      </c>
      <c r="P3506" s="3">
        <v>3</v>
      </c>
      <c r="Q3506" s="3">
        <v>17200.0078362653</v>
      </c>
      <c r="R3506" s="3">
        <v>4</v>
      </c>
      <c r="S3506" s="3">
        <v>0</v>
      </c>
      <c r="T3506" s="3">
        <v>0</v>
      </c>
      <c r="U3506" s="3">
        <v>8780.4402037239797</v>
      </c>
      <c r="V3506" s="3">
        <v>1</v>
      </c>
    </row>
    <row r="3507" spans="1:22" ht="21.75" customHeight="1" x14ac:dyDescent="0.3">
      <c r="A3507" s="3" t="s">
        <v>3533</v>
      </c>
      <c r="B3507" s="3">
        <v>34</v>
      </c>
      <c r="C3507" s="3" t="s">
        <v>28</v>
      </c>
      <c r="D3507" s="3" t="s">
        <v>24</v>
      </c>
      <c r="E3507" s="3">
        <v>29293.3994474594</v>
      </c>
      <c r="F3507" s="3">
        <v>193</v>
      </c>
      <c r="G3507" s="3">
        <v>1296.1261962173401</v>
      </c>
      <c r="H3507" s="3">
        <v>6</v>
      </c>
      <c r="I3507" s="3">
        <v>1268.7886428537099</v>
      </c>
      <c r="J3507" s="3">
        <v>31</v>
      </c>
      <c r="K3507" s="3">
        <v>535.009819957589</v>
      </c>
      <c r="L3507" s="3">
        <v>79</v>
      </c>
      <c r="M3507" s="3">
        <v>19</v>
      </c>
      <c r="N3507" s="3">
        <v>6</v>
      </c>
      <c r="O3507" s="3">
        <v>779</v>
      </c>
      <c r="P3507" s="3">
        <v>4</v>
      </c>
      <c r="Q3507" s="3">
        <v>2687.6554750014702</v>
      </c>
      <c r="R3507" s="3">
        <v>6</v>
      </c>
      <c r="S3507" s="3">
        <v>0</v>
      </c>
      <c r="T3507" s="3">
        <v>0</v>
      </c>
      <c r="U3507" s="3">
        <v>3494.5173458099098</v>
      </c>
      <c r="V3507" s="3">
        <v>1</v>
      </c>
    </row>
    <row r="3508" spans="1:22" ht="21.75" customHeight="1" x14ac:dyDescent="0.3">
      <c r="A3508" s="3" t="s">
        <v>3534</v>
      </c>
      <c r="B3508" s="3">
        <v>60</v>
      </c>
      <c r="C3508" s="3" t="s">
        <v>31</v>
      </c>
      <c r="D3508" s="3" t="s">
        <v>26</v>
      </c>
      <c r="E3508" s="3">
        <v>30025.0250907218</v>
      </c>
      <c r="F3508" s="3">
        <v>24</v>
      </c>
      <c r="G3508" s="3">
        <v>1057.88881682587</v>
      </c>
      <c r="H3508" s="3">
        <v>1</v>
      </c>
      <c r="I3508" s="3">
        <v>891.34434750562502</v>
      </c>
      <c r="J3508" s="3">
        <v>11</v>
      </c>
      <c r="K3508" s="3">
        <v>630.94072704630901</v>
      </c>
      <c r="L3508" s="3">
        <v>49</v>
      </c>
      <c r="M3508" s="3">
        <v>2</v>
      </c>
      <c r="N3508" s="3">
        <v>3</v>
      </c>
      <c r="O3508" s="3">
        <v>319</v>
      </c>
      <c r="P3508" s="3">
        <v>3</v>
      </c>
      <c r="Q3508" s="3">
        <v>24076.212019648701</v>
      </c>
      <c r="R3508" s="3">
        <v>5</v>
      </c>
      <c r="S3508" s="3">
        <v>0</v>
      </c>
      <c r="T3508" s="3">
        <v>0</v>
      </c>
      <c r="U3508" s="3">
        <v>6618.1024913335796</v>
      </c>
      <c r="V3508" s="3">
        <v>1</v>
      </c>
    </row>
    <row r="3509" spans="1:22" ht="21.75" customHeight="1" x14ac:dyDescent="0.3">
      <c r="A3509" s="3" t="s">
        <v>3535</v>
      </c>
      <c r="B3509" s="3">
        <v>38</v>
      </c>
      <c r="C3509" s="3" t="s">
        <v>23</v>
      </c>
      <c r="D3509" s="3" t="s">
        <v>33</v>
      </c>
      <c r="E3509" s="3">
        <v>45741.270127336698</v>
      </c>
      <c r="F3509" s="3">
        <v>191</v>
      </c>
      <c r="G3509" s="3">
        <v>2649.7887473268902</v>
      </c>
      <c r="H3509" s="3">
        <v>5</v>
      </c>
      <c r="I3509" s="3">
        <v>912.65463383406995</v>
      </c>
      <c r="J3509" s="3">
        <v>45</v>
      </c>
      <c r="K3509" s="3">
        <v>285.17876275913397</v>
      </c>
      <c r="L3509" s="3">
        <v>75</v>
      </c>
      <c r="M3509" s="3">
        <v>16</v>
      </c>
      <c r="N3509" s="3">
        <v>9</v>
      </c>
      <c r="O3509" s="3">
        <v>703</v>
      </c>
      <c r="P3509" s="3">
        <v>3</v>
      </c>
      <c r="Q3509" s="3">
        <v>10435.866254782901</v>
      </c>
      <c r="R3509" s="3">
        <v>6</v>
      </c>
      <c r="S3509" s="3">
        <v>0</v>
      </c>
      <c r="T3509" s="3">
        <v>0</v>
      </c>
      <c r="U3509" s="3">
        <v>10610.0164820994</v>
      </c>
      <c r="V3509" s="3">
        <v>1</v>
      </c>
    </row>
    <row r="3510" spans="1:22" ht="21.75" customHeight="1" x14ac:dyDescent="0.3">
      <c r="A3510" s="3" t="s">
        <v>3536</v>
      </c>
      <c r="B3510" s="3">
        <v>45</v>
      </c>
      <c r="C3510" s="3" t="s">
        <v>28</v>
      </c>
      <c r="D3510" s="3" t="s">
        <v>24</v>
      </c>
      <c r="E3510" s="3">
        <v>41572.894719184798</v>
      </c>
      <c r="F3510" s="3">
        <v>156</v>
      </c>
      <c r="G3510" s="3">
        <v>830.33314456516905</v>
      </c>
      <c r="H3510" s="3">
        <v>3</v>
      </c>
      <c r="I3510" s="3">
        <v>1086.0222811241399</v>
      </c>
      <c r="J3510" s="3">
        <v>49</v>
      </c>
      <c r="K3510" s="3">
        <v>495.74492076220503</v>
      </c>
      <c r="L3510" s="3">
        <v>37</v>
      </c>
      <c r="M3510" s="3">
        <v>17</v>
      </c>
      <c r="N3510" s="3">
        <v>2</v>
      </c>
      <c r="O3510" s="3">
        <v>718</v>
      </c>
      <c r="P3510" s="3">
        <v>1</v>
      </c>
      <c r="Q3510" s="3">
        <v>14233.1467899611</v>
      </c>
      <c r="R3510" s="3">
        <v>0</v>
      </c>
      <c r="S3510" s="3">
        <v>0</v>
      </c>
      <c r="T3510" s="3">
        <v>0</v>
      </c>
      <c r="U3510" s="3">
        <v>6529.25625332043</v>
      </c>
      <c r="V3510" s="3">
        <v>0</v>
      </c>
    </row>
    <row r="3511" spans="1:22" ht="21.75" customHeight="1" x14ac:dyDescent="0.3">
      <c r="A3511" s="3" t="s">
        <v>3537</v>
      </c>
      <c r="B3511" s="3">
        <v>48</v>
      </c>
      <c r="C3511" s="3" t="s">
        <v>31</v>
      </c>
      <c r="D3511" s="3" t="s">
        <v>24</v>
      </c>
      <c r="E3511" s="3">
        <v>68443.516846952902</v>
      </c>
      <c r="F3511" s="3">
        <v>142</v>
      </c>
      <c r="G3511" s="3">
        <v>2674.9251310087898</v>
      </c>
      <c r="H3511" s="3">
        <v>10</v>
      </c>
      <c r="I3511" s="3">
        <v>308.75457943435799</v>
      </c>
      <c r="J3511" s="3">
        <v>34</v>
      </c>
      <c r="K3511" s="3">
        <v>383.43214709742699</v>
      </c>
      <c r="L3511" s="3">
        <v>23</v>
      </c>
      <c r="M3511" s="3">
        <v>11</v>
      </c>
      <c r="N3511" s="3">
        <v>9</v>
      </c>
      <c r="O3511" s="3">
        <v>715</v>
      </c>
      <c r="P3511" s="3">
        <v>5</v>
      </c>
      <c r="Q3511" s="3">
        <v>5830.0853734726197</v>
      </c>
      <c r="R3511" s="3">
        <v>1</v>
      </c>
      <c r="S3511" s="3">
        <v>0</v>
      </c>
      <c r="T3511" s="3">
        <v>0</v>
      </c>
      <c r="U3511" s="3">
        <v>8510.4458597186604</v>
      </c>
      <c r="V3511" s="3">
        <v>0</v>
      </c>
    </row>
    <row r="3512" spans="1:22" ht="21.75" customHeight="1" x14ac:dyDescent="0.3">
      <c r="A3512" s="3" t="s">
        <v>3538</v>
      </c>
      <c r="B3512" s="3">
        <v>41</v>
      </c>
      <c r="C3512" s="3" t="s">
        <v>28</v>
      </c>
      <c r="D3512" s="3" t="s">
        <v>33</v>
      </c>
      <c r="E3512" s="3">
        <v>65877.346675210705</v>
      </c>
      <c r="F3512" s="3">
        <v>162</v>
      </c>
      <c r="G3512" s="3">
        <v>2270.5361742881701</v>
      </c>
      <c r="H3512" s="3">
        <v>6</v>
      </c>
      <c r="I3512" s="3">
        <v>1401.62255080305</v>
      </c>
      <c r="J3512" s="3">
        <v>25</v>
      </c>
      <c r="K3512" s="3">
        <v>825.50640451437096</v>
      </c>
      <c r="L3512" s="3">
        <v>37</v>
      </c>
      <c r="M3512" s="3">
        <v>6</v>
      </c>
      <c r="N3512" s="3">
        <v>5</v>
      </c>
      <c r="O3512" s="3">
        <v>828</v>
      </c>
      <c r="P3512" s="3">
        <v>2</v>
      </c>
      <c r="Q3512" s="3">
        <v>18248.375493831401</v>
      </c>
      <c r="R3512" s="3">
        <v>1</v>
      </c>
      <c r="S3512" s="3">
        <v>0</v>
      </c>
      <c r="T3512" s="3">
        <v>1</v>
      </c>
      <c r="U3512" s="3">
        <v>5973.7612015509603</v>
      </c>
      <c r="V3512" s="3">
        <v>1</v>
      </c>
    </row>
    <row r="3513" spans="1:22" ht="21.75" customHeight="1" x14ac:dyDescent="0.3">
      <c r="A3513" s="3" t="s">
        <v>3539</v>
      </c>
      <c r="B3513" s="3">
        <v>59</v>
      </c>
      <c r="C3513" s="3" t="s">
        <v>28</v>
      </c>
      <c r="D3513" s="3" t="s">
        <v>33</v>
      </c>
      <c r="E3513" s="3">
        <v>45976.800937717599</v>
      </c>
      <c r="F3513" s="3">
        <v>11</v>
      </c>
      <c r="G3513" s="3">
        <v>3029.5615218995599</v>
      </c>
      <c r="H3513" s="3">
        <v>6</v>
      </c>
      <c r="I3513" s="3">
        <v>430.54350258567098</v>
      </c>
      <c r="J3513" s="3">
        <v>30</v>
      </c>
      <c r="K3513" s="3">
        <v>397.93628207583203</v>
      </c>
      <c r="L3513" s="3">
        <v>61</v>
      </c>
      <c r="M3513" s="3">
        <v>11</v>
      </c>
      <c r="N3513" s="3">
        <v>4</v>
      </c>
      <c r="O3513" s="3">
        <v>862</v>
      </c>
      <c r="P3513" s="3">
        <v>2</v>
      </c>
      <c r="Q3513" s="3">
        <v>13403.1064494353</v>
      </c>
      <c r="R3513" s="3">
        <v>2</v>
      </c>
      <c r="S3513" s="3">
        <v>0</v>
      </c>
      <c r="T3513" s="3">
        <v>0</v>
      </c>
      <c r="U3513" s="3">
        <v>10302.9107169463</v>
      </c>
      <c r="V3513" s="3">
        <v>0</v>
      </c>
    </row>
    <row r="3514" spans="1:22" ht="21.75" customHeight="1" x14ac:dyDescent="0.3">
      <c r="A3514" s="3" t="s">
        <v>3540</v>
      </c>
      <c r="B3514" s="3">
        <v>40</v>
      </c>
      <c r="C3514" s="3" t="s">
        <v>23</v>
      </c>
      <c r="D3514" s="3" t="s">
        <v>24</v>
      </c>
      <c r="E3514" s="3">
        <v>105860.91930376799</v>
      </c>
      <c r="F3514" s="3">
        <v>237</v>
      </c>
      <c r="G3514" s="3">
        <v>3246.4838760474299</v>
      </c>
      <c r="H3514" s="3">
        <v>3</v>
      </c>
      <c r="I3514" s="3">
        <v>1107.8813490791299</v>
      </c>
      <c r="J3514" s="3">
        <v>11</v>
      </c>
      <c r="K3514" s="3">
        <v>298.90597481739502</v>
      </c>
      <c r="L3514" s="3">
        <v>55</v>
      </c>
      <c r="M3514" s="3">
        <v>2</v>
      </c>
      <c r="N3514" s="3">
        <v>1</v>
      </c>
      <c r="O3514" s="3">
        <v>435</v>
      </c>
      <c r="P3514" s="3">
        <v>5</v>
      </c>
      <c r="Q3514" s="3">
        <v>13527.019957910201</v>
      </c>
      <c r="R3514" s="3">
        <v>7</v>
      </c>
      <c r="S3514" s="3">
        <v>0</v>
      </c>
      <c r="T3514" s="3">
        <v>1</v>
      </c>
      <c r="U3514" s="3">
        <v>10398.2976746069</v>
      </c>
      <c r="V3514" s="3">
        <v>1</v>
      </c>
    </row>
    <row r="3515" spans="1:22" ht="21.75" customHeight="1" x14ac:dyDescent="0.3">
      <c r="A3515" s="3" t="s">
        <v>3541</v>
      </c>
      <c r="B3515" s="3">
        <v>57</v>
      </c>
      <c r="C3515" s="3" t="s">
        <v>23</v>
      </c>
      <c r="D3515" s="3" t="s">
        <v>26</v>
      </c>
      <c r="E3515" s="3">
        <v>45738.300797870099</v>
      </c>
      <c r="F3515" s="3">
        <v>199</v>
      </c>
      <c r="G3515" s="3">
        <v>1796.1865346773</v>
      </c>
      <c r="H3515" s="3">
        <v>2</v>
      </c>
      <c r="I3515" s="3">
        <v>1061.41849553971</v>
      </c>
      <c r="J3515" s="3">
        <v>28</v>
      </c>
      <c r="K3515" s="3">
        <v>123.870515561369</v>
      </c>
      <c r="L3515" s="3">
        <v>64</v>
      </c>
      <c r="M3515" s="3">
        <v>11</v>
      </c>
      <c r="N3515" s="3">
        <v>5</v>
      </c>
      <c r="O3515" s="3">
        <v>414</v>
      </c>
      <c r="P3515" s="3">
        <v>2</v>
      </c>
      <c r="Q3515" s="3">
        <v>14320.6363619281</v>
      </c>
      <c r="R3515" s="3">
        <v>2</v>
      </c>
      <c r="S3515" s="3">
        <v>0</v>
      </c>
      <c r="T3515" s="3">
        <v>0</v>
      </c>
      <c r="U3515" s="3">
        <v>18768.027660769701</v>
      </c>
      <c r="V3515" s="3">
        <v>1</v>
      </c>
    </row>
    <row r="3516" spans="1:22" ht="21.75" customHeight="1" x14ac:dyDescent="0.3">
      <c r="A3516" s="3" t="s">
        <v>3542</v>
      </c>
      <c r="B3516" s="3">
        <v>39</v>
      </c>
      <c r="C3516" s="3" t="s">
        <v>31</v>
      </c>
      <c r="D3516" s="3" t="s">
        <v>24</v>
      </c>
      <c r="E3516" s="3">
        <v>48136.705608868397</v>
      </c>
      <c r="F3516" s="3">
        <v>92</v>
      </c>
      <c r="G3516" s="3">
        <v>3162.78191693903</v>
      </c>
      <c r="H3516" s="3">
        <v>6</v>
      </c>
      <c r="I3516" s="3">
        <v>484.24177347333398</v>
      </c>
      <c r="J3516" s="3">
        <v>4</v>
      </c>
      <c r="K3516" s="3">
        <v>433.13784417064198</v>
      </c>
      <c r="L3516" s="3">
        <v>16</v>
      </c>
      <c r="M3516" s="3">
        <v>14</v>
      </c>
      <c r="N3516" s="3">
        <v>2</v>
      </c>
      <c r="O3516" s="3">
        <v>805</v>
      </c>
      <c r="P3516" s="3">
        <v>0</v>
      </c>
      <c r="Q3516" s="3">
        <v>4239.5102241366903</v>
      </c>
      <c r="R3516" s="3">
        <v>2</v>
      </c>
      <c r="S3516" s="3">
        <v>0</v>
      </c>
      <c r="T3516" s="3">
        <v>0</v>
      </c>
      <c r="U3516" s="3">
        <v>665.70696529817599</v>
      </c>
      <c r="V3516" s="3">
        <v>0</v>
      </c>
    </row>
    <row r="3517" spans="1:22" ht="21.75" customHeight="1" x14ac:dyDescent="0.3">
      <c r="A3517" s="3" t="s">
        <v>3543</v>
      </c>
      <c r="B3517" s="3">
        <v>48</v>
      </c>
      <c r="C3517" s="3" t="s">
        <v>23</v>
      </c>
      <c r="D3517" s="3" t="s">
        <v>24</v>
      </c>
      <c r="E3517" s="3">
        <v>27006.476933617101</v>
      </c>
      <c r="F3517" s="3">
        <v>201</v>
      </c>
      <c r="G3517" s="3">
        <v>1904.18777160487</v>
      </c>
      <c r="H3517" s="3">
        <v>8</v>
      </c>
      <c r="I3517" s="3">
        <v>1153.1101478683699</v>
      </c>
      <c r="J3517" s="3">
        <v>34</v>
      </c>
      <c r="K3517" s="3">
        <v>327.283296538591</v>
      </c>
      <c r="L3517" s="3">
        <v>16</v>
      </c>
      <c r="M3517" s="3">
        <v>16</v>
      </c>
      <c r="N3517" s="3">
        <v>8</v>
      </c>
      <c r="O3517" s="3">
        <v>479</v>
      </c>
      <c r="P3517" s="3">
        <v>4</v>
      </c>
      <c r="Q3517" s="3">
        <v>14463.381808198999</v>
      </c>
      <c r="R3517" s="3">
        <v>3</v>
      </c>
      <c r="S3517" s="3">
        <v>0</v>
      </c>
      <c r="T3517" s="3">
        <v>0</v>
      </c>
      <c r="U3517" s="3">
        <v>9433.4330146207194</v>
      </c>
      <c r="V3517" s="3">
        <v>1</v>
      </c>
    </row>
    <row r="3518" spans="1:22" ht="21.75" customHeight="1" x14ac:dyDescent="0.3">
      <c r="A3518" s="3" t="s">
        <v>3544</v>
      </c>
      <c r="B3518" s="3">
        <v>23</v>
      </c>
      <c r="C3518" s="3" t="s">
        <v>31</v>
      </c>
      <c r="D3518" s="3" t="s">
        <v>33</v>
      </c>
      <c r="E3518" s="3">
        <v>48550.2741567505</v>
      </c>
      <c r="F3518" s="3">
        <v>223</v>
      </c>
      <c r="G3518" s="3">
        <v>1816.93215282254</v>
      </c>
      <c r="H3518" s="3">
        <v>3</v>
      </c>
      <c r="I3518" s="3">
        <v>974.23446824465805</v>
      </c>
      <c r="J3518" s="3">
        <v>6</v>
      </c>
      <c r="K3518" s="3">
        <v>590.34489145871703</v>
      </c>
      <c r="L3518" s="3">
        <v>26</v>
      </c>
      <c r="M3518" s="3">
        <v>11</v>
      </c>
      <c r="N3518" s="3">
        <v>2</v>
      </c>
      <c r="O3518" s="3">
        <v>624</v>
      </c>
      <c r="P3518" s="3">
        <v>0</v>
      </c>
      <c r="Q3518" s="3">
        <v>16225.7409079554</v>
      </c>
      <c r="R3518" s="3">
        <v>5</v>
      </c>
      <c r="S3518" s="3">
        <v>0</v>
      </c>
      <c r="T3518" s="3">
        <v>0</v>
      </c>
      <c r="U3518" s="3">
        <v>17359.280322479</v>
      </c>
      <c r="V3518" s="3">
        <v>1</v>
      </c>
    </row>
    <row r="3519" spans="1:22" ht="21.75" customHeight="1" x14ac:dyDescent="0.3">
      <c r="A3519" s="3" t="s">
        <v>3545</v>
      </c>
      <c r="B3519" s="3">
        <v>26</v>
      </c>
      <c r="C3519" s="3" t="s">
        <v>28</v>
      </c>
      <c r="D3519" s="3" t="s">
        <v>24</v>
      </c>
      <c r="E3519" s="3">
        <v>55353.212445039797</v>
      </c>
      <c r="F3519" s="3">
        <v>35</v>
      </c>
      <c r="G3519" s="3">
        <v>1655.0409401700399</v>
      </c>
      <c r="H3519" s="3">
        <v>5</v>
      </c>
      <c r="I3519" s="3">
        <v>1461.49252554079</v>
      </c>
      <c r="J3519" s="3">
        <v>15</v>
      </c>
      <c r="K3519" s="3">
        <v>555.51597965615701</v>
      </c>
      <c r="L3519" s="3">
        <v>24</v>
      </c>
      <c r="M3519" s="3">
        <v>8</v>
      </c>
      <c r="N3519" s="3">
        <v>8</v>
      </c>
      <c r="O3519" s="3">
        <v>489</v>
      </c>
      <c r="P3519" s="3">
        <v>1</v>
      </c>
      <c r="Q3519" s="3">
        <v>2815.4617162699101</v>
      </c>
      <c r="R3519" s="3">
        <v>3</v>
      </c>
      <c r="S3519" s="3">
        <v>1</v>
      </c>
      <c r="T3519" s="3">
        <v>0</v>
      </c>
      <c r="U3519" s="3">
        <v>13384.316488438601</v>
      </c>
      <c r="V3519" s="3">
        <v>1</v>
      </c>
    </row>
    <row r="3520" spans="1:22" ht="21.75" customHeight="1" x14ac:dyDescent="0.3">
      <c r="A3520" s="3" t="s">
        <v>3546</v>
      </c>
      <c r="B3520" s="3">
        <v>47</v>
      </c>
      <c r="C3520" s="3" t="s">
        <v>28</v>
      </c>
      <c r="D3520" s="3" t="s">
        <v>26</v>
      </c>
      <c r="E3520" s="3">
        <v>28684.023909911401</v>
      </c>
      <c r="F3520" s="3">
        <v>154</v>
      </c>
      <c r="G3520" s="3">
        <v>1152.4555513940099</v>
      </c>
      <c r="H3520" s="3">
        <v>6</v>
      </c>
      <c r="I3520" s="3">
        <v>867.68256296945299</v>
      </c>
      <c r="J3520" s="3">
        <v>31</v>
      </c>
      <c r="K3520" s="3">
        <v>632.78211834987803</v>
      </c>
      <c r="L3520" s="3">
        <v>75</v>
      </c>
      <c r="M3520" s="3">
        <v>0</v>
      </c>
      <c r="N3520" s="3">
        <v>5</v>
      </c>
      <c r="O3520" s="3">
        <v>490</v>
      </c>
      <c r="P3520" s="3">
        <v>1</v>
      </c>
      <c r="Q3520" s="3">
        <v>10383.158984133001</v>
      </c>
      <c r="R3520" s="3">
        <v>3</v>
      </c>
      <c r="S3520" s="3">
        <v>0</v>
      </c>
      <c r="T3520" s="3">
        <v>0</v>
      </c>
      <c r="U3520" s="3">
        <v>16554.665914408601</v>
      </c>
      <c r="V3520" s="3">
        <v>1</v>
      </c>
    </row>
    <row r="3521" spans="1:22" ht="21.75" customHeight="1" x14ac:dyDescent="0.3">
      <c r="A3521" s="3" t="s">
        <v>3547</v>
      </c>
      <c r="B3521" s="3">
        <v>47</v>
      </c>
      <c r="C3521" s="3" t="s">
        <v>31</v>
      </c>
      <c r="D3521" s="3" t="s">
        <v>33</v>
      </c>
      <c r="E3521" s="3">
        <v>41023.554353425498</v>
      </c>
      <c r="F3521" s="3">
        <v>91</v>
      </c>
      <c r="G3521" s="3">
        <v>2107.7376693778801</v>
      </c>
      <c r="H3521" s="3">
        <v>9</v>
      </c>
      <c r="I3521" s="3">
        <v>762.00983396709103</v>
      </c>
      <c r="J3521" s="3">
        <v>16</v>
      </c>
      <c r="K3521" s="3">
        <v>185.21050851757099</v>
      </c>
      <c r="L3521" s="3">
        <v>48</v>
      </c>
      <c r="M3521" s="3">
        <v>15</v>
      </c>
      <c r="N3521" s="3">
        <v>7</v>
      </c>
      <c r="O3521" s="3">
        <v>588</v>
      </c>
      <c r="P3521" s="3">
        <v>5</v>
      </c>
      <c r="Q3521" s="3">
        <v>10154.880727256101</v>
      </c>
      <c r="R3521" s="3">
        <v>0</v>
      </c>
      <c r="S3521" s="3">
        <v>0</v>
      </c>
      <c r="T3521" s="3">
        <v>0</v>
      </c>
      <c r="U3521" s="3">
        <v>3214.42053180325</v>
      </c>
      <c r="V3521" s="3">
        <v>0</v>
      </c>
    </row>
    <row r="3522" spans="1:22" ht="21.75" customHeight="1" x14ac:dyDescent="0.3">
      <c r="A3522" s="3" t="s">
        <v>3548</v>
      </c>
      <c r="B3522" s="3">
        <v>23</v>
      </c>
      <c r="C3522" s="3" t="s">
        <v>28</v>
      </c>
      <c r="D3522" s="3" t="s">
        <v>24</v>
      </c>
      <c r="E3522" s="3">
        <v>55886.193139561001</v>
      </c>
      <c r="F3522" s="3">
        <v>97</v>
      </c>
      <c r="G3522" s="3">
        <v>2420.4900295436701</v>
      </c>
      <c r="H3522" s="3">
        <v>2</v>
      </c>
      <c r="I3522" s="3">
        <v>619.83311522862903</v>
      </c>
      <c r="J3522" s="3">
        <v>20</v>
      </c>
      <c r="K3522" s="3">
        <v>0</v>
      </c>
      <c r="L3522" s="3">
        <v>57</v>
      </c>
      <c r="M3522" s="3">
        <v>14</v>
      </c>
      <c r="N3522" s="3">
        <v>8</v>
      </c>
      <c r="O3522" s="3">
        <v>465</v>
      </c>
      <c r="P3522" s="3">
        <v>3</v>
      </c>
      <c r="Q3522" s="3">
        <v>12254.433202715099</v>
      </c>
      <c r="R3522" s="3">
        <v>2</v>
      </c>
      <c r="S3522" s="3">
        <v>1</v>
      </c>
      <c r="T3522" s="3">
        <v>0</v>
      </c>
      <c r="U3522" s="3">
        <v>8255.0303160879794</v>
      </c>
      <c r="V3522" s="3">
        <v>1</v>
      </c>
    </row>
    <row r="3523" spans="1:22" ht="21.75" customHeight="1" x14ac:dyDescent="0.3">
      <c r="A3523" s="3" t="s">
        <v>3549</v>
      </c>
      <c r="B3523" s="3">
        <v>41</v>
      </c>
      <c r="C3523" s="3" t="s">
        <v>23</v>
      </c>
      <c r="D3523" s="3" t="s">
        <v>24</v>
      </c>
      <c r="E3523" s="3">
        <v>40552.961376186096</v>
      </c>
      <c r="F3523" s="3">
        <v>223</v>
      </c>
      <c r="G3523" s="3">
        <v>381.30808124551601</v>
      </c>
      <c r="H3523" s="3">
        <v>4</v>
      </c>
      <c r="I3523" s="3">
        <v>189.825655027089</v>
      </c>
      <c r="J3523" s="3">
        <v>26</v>
      </c>
      <c r="K3523" s="3">
        <v>499.75468226810102</v>
      </c>
      <c r="L3523" s="3">
        <v>0</v>
      </c>
      <c r="M3523" s="3">
        <v>10</v>
      </c>
      <c r="N3523" s="3">
        <v>7</v>
      </c>
      <c r="O3523" s="3">
        <v>557</v>
      </c>
      <c r="P3523" s="3">
        <v>1</v>
      </c>
      <c r="Q3523" s="3">
        <v>16329.7391023788</v>
      </c>
      <c r="R3523" s="3">
        <v>2</v>
      </c>
      <c r="S3523" s="3">
        <v>1</v>
      </c>
      <c r="T3523" s="3">
        <v>0</v>
      </c>
      <c r="U3523" s="3">
        <v>1754.95015597982</v>
      </c>
      <c r="V3523" s="3">
        <v>1</v>
      </c>
    </row>
    <row r="3524" spans="1:22" ht="21.75" customHeight="1" x14ac:dyDescent="0.3">
      <c r="A3524" s="3" t="s">
        <v>3550</v>
      </c>
      <c r="B3524" s="3">
        <v>31</v>
      </c>
      <c r="C3524" s="3" t="s">
        <v>28</v>
      </c>
      <c r="D3524" s="3" t="s">
        <v>26</v>
      </c>
      <c r="E3524" s="3">
        <v>36785.134897322998</v>
      </c>
      <c r="F3524" s="3">
        <v>71</v>
      </c>
      <c r="G3524" s="3">
        <v>3547.8742540921398</v>
      </c>
      <c r="H3524" s="3">
        <v>11</v>
      </c>
      <c r="I3524" s="3">
        <v>688.620352337094</v>
      </c>
      <c r="J3524" s="3">
        <v>39</v>
      </c>
      <c r="K3524" s="3">
        <v>705.79603861432702</v>
      </c>
      <c r="L3524" s="3">
        <v>12</v>
      </c>
      <c r="M3524" s="3">
        <v>4</v>
      </c>
      <c r="N3524" s="3">
        <v>1</v>
      </c>
      <c r="O3524" s="3">
        <v>535</v>
      </c>
      <c r="P3524" s="3">
        <v>1</v>
      </c>
      <c r="Q3524" s="3">
        <v>16908.803077728298</v>
      </c>
      <c r="R3524" s="3">
        <v>0</v>
      </c>
      <c r="S3524" s="3">
        <v>0</v>
      </c>
      <c r="T3524" s="3">
        <v>0</v>
      </c>
      <c r="U3524" s="3">
        <v>4146.16260300874</v>
      </c>
      <c r="V3524" s="3">
        <v>1</v>
      </c>
    </row>
    <row r="3525" spans="1:22" ht="21.75" customHeight="1" x14ac:dyDescent="0.3">
      <c r="A3525" s="3" t="s">
        <v>3551</v>
      </c>
      <c r="B3525" s="3">
        <v>64</v>
      </c>
      <c r="C3525" s="3" t="s">
        <v>23</v>
      </c>
      <c r="D3525" s="3" t="s">
        <v>24</v>
      </c>
      <c r="E3525" s="3">
        <v>64078.394255671003</v>
      </c>
      <c r="F3525" s="3">
        <v>40</v>
      </c>
      <c r="G3525" s="3">
        <v>2799.60714331382</v>
      </c>
      <c r="H3525" s="3">
        <v>0</v>
      </c>
      <c r="I3525" s="3">
        <v>703.43556200939304</v>
      </c>
      <c r="J3525" s="3">
        <v>46</v>
      </c>
      <c r="K3525" s="3">
        <v>401.59348365537602</v>
      </c>
      <c r="L3525" s="3">
        <v>52</v>
      </c>
      <c r="M3525" s="3">
        <v>6</v>
      </c>
      <c r="N3525" s="3">
        <v>2</v>
      </c>
      <c r="O3525" s="3">
        <v>693</v>
      </c>
      <c r="P3525" s="3">
        <v>4</v>
      </c>
      <c r="Q3525" s="3">
        <v>11401.0562528629</v>
      </c>
      <c r="R3525" s="3">
        <v>3</v>
      </c>
      <c r="S3525" s="3">
        <v>0</v>
      </c>
      <c r="T3525" s="3">
        <v>0</v>
      </c>
      <c r="U3525" s="3">
        <v>14329.4863930669</v>
      </c>
      <c r="V3525" s="3">
        <v>0</v>
      </c>
    </row>
    <row r="3526" spans="1:22" ht="21.75" customHeight="1" x14ac:dyDescent="0.3">
      <c r="A3526" s="3" t="s">
        <v>3552</v>
      </c>
      <c r="B3526" s="3">
        <v>22</v>
      </c>
      <c r="C3526" s="3" t="s">
        <v>31</v>
      </c>
      <c r="D3526" s="3" t="s">
        <v>24</v>
      </c>
      <c r="E3526" s="3">
        <v>26921.951399604899</v>
      </c>
      <c r="F3526" s="3">
        <v>239</v>
      </c>
      <c r="G3526" s="3">
        <v>1034.2473183219699</v>
      </c>
      <c r="H3526" s="3">
        <v>5</v>
      </c>
      <c r="I3526" s="3">
        <v>891.72036389510197</v>
      </c>
      <c r="J3526" s="3">
        <v>14</v>
      </c>
      <c r="K3526" s="3">
        <v>946.26670236614598</v>
      </c>
      <c r="L3526" s="3">
        <v>20</v>
      </c>
      <c r="M3526" s="3">
        <v>2</v>
      </c>
      <c r="N3526" s="3">
        <v>7</v>
      </c>
      <c r="O3526" s="3">
        <v>784</v>
      </c>
      <c r="P3526" s="3">
        <v>1</v>
      </c>
      <c r="Q3526" s="3">
        <v>17735.205101079999</v>
      </c>
      <c r="R3526" s="3">
        <v>5</v>
      </c>
      <c r="S3526" s="3">
        <v>0</v>
      </c>
      <c r="T3526" s="3">
        <v>0</v>
      </c>
      <c r="U3526" s="3">
        <v>2748.8145632938499</v>
      </c>
      <c r="V3526" s="3">
        <v>1</v>
      </c>
    </row>
    <row r="3527" spans="1:22" ht="21.75" customHeight="1" x14ac:dyDescent="0.3">
      <c r="A3527" s="3" t="s">
        <v>3553</v>
      </c>
      <c r="B3527" s="3">
        <v>41</v>
      </c>
      <c r="C3527" s="3" t="s">
        <v>31</v>
      </c>
      <c r="D3527" s="3" t="s">
        <v>24</v>
      </c>
      <c r="E3527" s="3">
        <v>30417.397185314199</v>
      </c>
      <c r="F3527" s="3">
        <v>141</v>
      </c>
      <c r="G3527" s="3">
        <v>1949.8745069347301</v>
      </c>
      <c r="H3527" s="3">
        <v>4</v>
      </c>
      <c r="I3527" s="3">
        <v>301.913911191137</v>
      </c>
      <c r="J3527" s="3">
        <v>22</v>
      </c>
      <c r="K3527" s="3">
        <v>469.13489037581098</v>
      </c>
      <c r="L3527" s="3">
        <v>0</v>
      </c>
      <c r="M3527" s="3">
        <v>12</v>
      </c>
      <c r="N3527" s="3">
        <v>4</v>
      </c>
      <c r="O3527" s="3">
        <v>877</v>
      </c>
      <c r="P3527" s="3">
        <v>3</v>
      </c>
      <c r="Q3527" s="3">
        <v>3735.1958685414102</v>
      </c>
      <c r="R3527" s="3">
        <v>1</v>
      </c>
      <c r="S3527" s="3">
        <v>0</v>
      </c>
      <c r="T3527" s="3">
        <v>0</v>
      </c>
      <c r="U3527" s="3">
        <v>6610.5046192349701</v>
      </c>
      <c r="V3527" s="3">
        <v>0</v>
      </c>
    </row>
    <row r="3528" spans="1:22" ht="21.75" customHeight="1" x14ac:dyDescent="0.3">
      <c r="A3528" s="3" t="s">
        <v>3554</v>
      </c>
      <c r="B3528" s="3">
        <v>63</v>
      </c>
      <c r="C3528" s="3" t="s">
        <v>28</v>
      </c>
      <c r="D3528" s="3" t="s">
        <v>24</v>
      </c>
      <c r="E3528" s="3">
        <v>53192.828130517002</v>
      </c>
      <c r="F3528" s="3">
        <v>162</v>
      </c>
      <c r="G3528" s="3">
        <v>1465.4552997293899</v>
      </c>
      <c r="H3528" s="3">
        <v>6</v>
      </c>
      <c r="I3528" s="3">
        <v>716.345726084592</v>
      </c>
      <c r="J3528" s="3">
        <v>7</v>
      </c>
      <c r="K3528" s="3">
        <v>316.02850290654197</v>
      </c>
      <c r="L3528" s="3">
        <v>76</v>
      </c>
      <c r="M3528" s="3">
        <v>12</v>
      </c>
      <c r="N3528" s="3">
        <v>9</v>
      </c>
      <c r="O3528" s="3">
        <v>759</v>
      </c>
      <c r="P3528" s="3">
        <v>2</v>
      </c>
      <c r="Q3528" s="3">
        <v>13568.294810004199</v>
      </c>
      <c r="R3528" s="3">
        <v>4</v>
      </c>
      <c r="S3528" s="3">
        <v>0</v>
      </c>
      <c r="T3528" s="3">
        <v>0</v>
      </c>
      <c r="U3528" s="3">
        <v>3804.8975878602</v>
      </c>
      <c r="V3528" s="3">
        <v>1</v>
      </c>
    </row>
    <row r="3529" spans="1:22" ht="21.75" customHeight="1" x14ac:dyDescent="0.3">
      <c r="A3529" s="3" t="s">
        <v>3555</v>
      </c>
      <c r="B3529" s="3">
        <v>21</v>
      </c>
      <c r="C3529" s="3" t="s">
        <v>28</v>
      </c>
      <c r="D3529" s="3" t="s">
        <v>26</v>
      </c>
      <c r="E3529" s="3">
        <v>65230.866729325098</v>
      </c>
      <c r="F3529" s="3">
        <v>66</v>
      </c>
      <c r="G3529" s="3">
        <v>1766.2724972436199</v>
      </c>
      <c r="H3529" s="3">
        <v>8</v>
      </c>
      <c r="I3529" s="3">
        <v>1001.68798720774</v>
      </c>
      <c r="J3529" s="3">
        <v>24</v>
      </c>
      <c r="K3529" s="3">
        <v>604.11093060930398</v>
      </c>
      <c r="L3529" s="3">
        <v>30</v>
      </c>
      <c r="M3529" s="3">
        <v>18</v>
      </c>
      <c r="N3529" s="3">
        <v>3</v>
      </c>
      <c r="O3529" s="3">
        <v>784</v>
      </c>
      <c r="P3529" s="3">
        <v>0</v>
      </c>
      <c r="Q3529" s="3">
        <v>0</v>
      </c>
      <c r="R3529" s="3">
        <v>7</v>
      </c>
      <c r="S3529" s="3">
        <v>0</v>
      </c>
      <c r="T3529" s="3">
        <v>0</v>
      </c>
      <c r="U3529" s="3">
        <v>9297.5853423758908</v>
      </c>
      <c r="V3529" s="3">
        <v>1</v>
      </c>
    </row>
    <row r="3530" spans="1:22" ht="21.75" customHeight="1" x14ac:dyDescent="0.3">
      <c r="A3530" s="3" t="s">
        <v>3556</v>
      </c>
      <c r="B3530" s="3">
        <v>43</v>
      </c>
      <c r="C3530" s="3" t="s">
        <v>23</v>
      </c>
      <c r="D3530" s="3" t="s">
        <v>24</v>
      </c>
      <c r="E3530" s="3">
        <v>55499.431392079197</v>
      </c>
      <c r="F3530" s="3">
        <v>74</v>
      </c>
      <c r="G3530" s="3">
        <v>1391.2530994787701</v>
      </c>
      <c r="H3530" s="3">
        <v>10</v>
      </c>
      <c r="I3530" s="3">
        <v>1036.4283864223801</v>
      </c>
      <c r="J3530" s="3">
        <v>10</v>
      </c>
      <c r="K3530" s="3">
        <v>845.25652150241103</v>
      </c>
      <c r="L3530" s="3">
        <v>60</v>
      </c>
      <c r="M3530" s="3">
        <v>9</v>
      </c>
      <c r="N3530" s="3">
        <v>5</v>
      </c>
      <c r="O3530" s="3">
        <v>314</v>
      </c>
      <c r="P3530" s="3">
        <v>0</v>
      </c>
      <c r="Q3530" s="3">
        <v>9011.9539165543392</v>
      </c>
      <c r="R3530" s="3">
        <v>2</v>
      </c>
      <c r="S3530" s="3">
        <v>0</v>
      </c>
      <c r="T3530" s="3">
        <v>0</v>
      </c>
      <c r="U3530" s="3">
        <v>1348.6903603339199</v>
      </c>
      <c r="V3530" s="3">
        <v>1</v>
      </c>
    </row>
    <row r="3531" spans="1:22" ht="21.75" customHeight="1" x14ac:dyDescent="0.3">
      <c r="A3531" s="3" t="s">
        <v>3557</v>
      </c>
      <c r="B3531" s="3">
        <v>53</v>
      </c>
      <c r="C3531" s="3" t="s">
        <v>23</v>
      </c>
      <c r="D3531" s="3" t="s">
        <v>24</v>
      </c>
      <c r="E3531" s="3">
        <v>45970.029403588203</v>
      </c>
      <c r="F3531" s="3">
        <v>22</v>
      </c>
      <c r="G3531" s="3">
        <v>1918.52609472936</v>
      </c>
      <c r="H3531" s="3">
        <v>3</v>
      </c>
      <c r="I3531" s="3">
        <v>149.06468835193601</v>
      </c>
      <c r="J3531" s="3">
        <v>20</v>
      </c>
      <c r="K3531" s="3">
        <v>489.222102539589</v>
      </c>
      <c r="L3531" s="3">
        <v>2</v>
      </c>
      <c r="M3531" s="3">
        <v>6</v>
      </c>
      <c r="N3531" s="3">
        <v>5</v>
      </c>
      <c r="O3531" s="3">
        <v>770</v>
      </c>
      <c r="P3531" s="3">
        <v>0</v>
      </c>
      <c r="Q3531" s="3">
        <v>14890.417834314099</v>
      </c>
      <c r="R3531" s="3">
        <v>3</v>
      </c>
      <c r="S3531" s="3">
        <v>0</v>
      </c>
      <c r="T3531" s="3">
        <v>0</v>
      </c>
      <c r="U3531" s="3">
        <v>8018.5634533840102</v>
      </c>
      <c r="V3531" s="3">
        <v>0</v>
      </c>
    </row>
    <row r="3532" spans="1:22" ht="21.75" customHeight="1" x14ac:dyDescent="0.3">
      <c r="A3532" s="3" t="s">
        <v>3558</v>
      </c>
      <c r="B3532" s="3">
        <v>46</v>
      </c>
      <c r="C3532" s="3" t="s">
        <v>28</v>
      </c>
      <c r="D3532" s="3" t="s">
        <v>24</v>
      </c>
      <c r="E3532" s="3">
        <v>44503.004854326296</v>
      </c>
      <c r="F3532" s="3">
        <v>36</v>
      </c>
      <c r="G3532" s="3">
        <v>644.70861992356902</v>
      </c>
      <c r="H3532" s="3">
        <v>8</v>
      </c>
      <c r="I3532" s="3">
        <v>1047.24231302863</v>
      </c>
      <c r="J3532" s="3">
        <v>9</v>
      </c>
      <c r="K3532" s="3">
        <v>688.42016390597303</v>
      </c>
      <c r="L3532" s="3">
        <v>74</v>
      </c>
      <c r="M3532" s="3">
        <v>19</v>
      </c>
      <c r="N3532" s="3">
        <v>6</v>
      </c>
      <c r="O3532" s="3">
        <v>544</v>
      </c>
      <c r="P3532" s="3">
        <v>3</v>
      </c>
      <c r="Q3532" s="3">
        <v>16284.8625975046</v>
      </c>
      <c r="R3532" s="3">
        <v>1</v>
      </c>
      <c r="S3532" s="3">
        <v>0</v>
      </c>
      <c r="T3532" s="3">
        <v>0</v>
      </c>
      <c r="U3532" s="3">
        <v>12092.9001898363</v>
      </c>
      <c r="V3532" s="3">
        <v>1</v>
      </c>
    </row>
    <row r="3533" spans="1:22" ht="21.75" customHeight="1" x14ac:dyDescent="0.3">
      <c r="A3533" s="3" t="s">
        <v>3559</v>
      </c>
      <c r="B3533" s="3">
        <v>60</v>
      </c>
      <c r="C3533" s="3" t="s">
        <v>28</v>
      </c>
      <c r="D3533" s="3" t="s">
        <v>33</v>
      </c>
      <c r="E3533" s="3">
        <v>68187.953890877703</v>
      </c>
      <c r="F3533" s="3">
        <v>113</v>
      </c>
      <c r="G3533" s="3">
        <v>3252.05953554495</v>
      </c>
      <c r="H3533" s="3">
        <v>5</v>
      </c>
      <c r="I3533" s="3">
        <v>713.69913040747804</v>
      </c>
      <c r="J3533" s="3">
        <v>49</v>
      </c>
      <c r="K3533" s="3">
        <v>394.32387867169598</v>
      </c>
      <c r="L3533" s="3">
        <v>28</v>
      </c>
      <c r="M3533" s="3">
        <v>14</v>
      </c>
      <c r="N3533" s="3">
        <v>4</v>
      </c>
      <c r="O3533" s="3">
        <v>550</v>
      </c>
      <c r="P3533" s="3">
        <v>4</v>
      </c>
      <c r="Q3533" s="3">
        <v>13763.2533500183</v>
      </c>
      <c r="R3533" s="3">
        <v>2</v>
      </c>
      <c r="S3533" s="3">
        <v>0</v>
      </c>
      <c r="T3533" s="3">
        <v>0</v>
      </c>
      <c r="U3533" s="3">
        <v>6411.4333880300101</v>
      </c>
      <c r="V3533" s="3">
        <v>1</v>
      </c>
    </row>
    <row r="3534" spans="1:22" ht="21.75" customHeight="1" x14ac:dyDescent="0.3">
      <c r="A3534" s="3" t="s">
        <v>3560</v>
      </c>
      <c r="B3534" s="3">
        <v>20</v>
      </c>
      <c r="C3534" s="3" t="s">
        <v>31</v>
      </c>
      <c r="D3534" s="3" t="s">
        <v>26</v>
      </c>
      <c r="E3534" s="3">
        <v>65462.025793472298</v>
      </c>
      <c r="F3534" s="3">
        <v>44</v>
      </c>
      <c r="G3534" s="3">
        <v>705.34175550922305</v>
      </c>
      <c r="H3534" s="3">
        <v>4</v>
      </c>
      <c r="I3534" s="3">
        <v>735.24619287550604</v>
      </c>
      <c r="J3534" s="3">
        <v>8</v>
      </c>
      <c r="K3534" s="3">
        <v>399.97417428831</v>
      </c>
      <c r="L3534" s="3">
        <v>47</v>
      </c>
      <c r="M3534" s="3">
        <v>17</v>
      </c>
      <c r="N3534" s="3">
        <v>0</v>
      </c>
      <c r="O3534" s="3">
        <v>465</v>
      </c>
      <c r="P3534" s="3">
        <v>3</v>
      </c>
      <c r="Q3534" s="3">
        <v>21444.367067576</v>
      </c>
      <c r="R3534" s="3">
        <v>7</v>
      </c>
      <c r="S3534" s="3">
        <v>0</v>
      </c>
      <c r="T3534" s="3">
        <v>0</v>
      </c>
      <c r="U3534" s="3">
        <v>14057.0116053818</v>
      </c>
      <c r="V3534" s="3">
        <v>1</v>
      </c>
    </row>
    <row r="3535" spans="1:22" ht="21.75" customHeight="1" x14ac:dyDescent="0.3">
      <c r="A3535" s="3" t="s">
        <v>3561</v>
      </c>
      <c r="B3535" s="3">
        <v>27</v>
      </c>
      <c r="C3535" s="3" t="s">
        <v>31</v>
      </c>
      <c r="D3535" s="3" t="s">
        <v>33</v>
      </c>
      <c r="E3535" s="3">
        <v>50897.286533172301</v>
      </c>
      <c r="F3535" s="3">
        <v>138</v>
      </c>
      <c r="G3535" s="3">
        <v>1941.9066261995499</v>
      </c>
      <c r="H3535" s="3">
        <v>1</v>
      </c>
      <c r="I3535" s="3">
        <v>20</v>
      </c>
      <c r="J3535" s="3">
        <v>47</v>
      </c>
      <c r="K3535" s="3">
        <v>779.65005837483704</v>
      </c>
      <c r="L3535" s="3">
        <v>61</v>
      </c>
      <c r="M3535" s="3">
        <v>19</v>
      </c>
      <c r="N3535" s="3">
        <v>7</v>
      </c>
      <c r="O3535" s="3">
        <v>803</v>
      </c>
      <c r="P3535" s="3">
        <v>0</v>
      </c>
      <c r="Q3535" s="3">
        <v>12651.380807015699</v>
      </c>
      <c r="R3535" s="3">
        <v>2</v>
      </c>
      <c r="S3535" s="3">
        <v>0</v>
      </c>
      <c r="T3535" s="3">
        <v>0</v>
      </c>
      <c r="U3535" s="3">
        <v>10276.7396009273</v>
      </c>
      <c r="V3535" s="3">
        <v>0</v>
      </c>
    </row>
    <row r="3536" spans="1:22" ht="21.75" customHeight="1" x14ac:dyDescent="0.3">
      <c r="A3536" s="3" t="s">
        <v>3562</v>
      </c>
      <c r="B3536" s="3">
        <v>42</v>
      </c>
      <c r="C3536" s="3" t="s">
        <v>31</v>
      </c>
      <c r="D3536" s="3" t="s">
        <v>33</v>
      </c>
      <c r="E3536" s="3">
        <v>45002.863415542699</v>
      </c>
      <c r="F3536" s="3">
        <v>68</v>
      </c>
      <c r="G3536" s="3">
        <v>957.08851512145895</v>
      </c>
      <c r="H3536" s="3">
        <v>0</v>
      </c>
      <c r="I3536" s="3">
        <v>1322.74990689526</v>
      </c>
      <c r="J3536" s="3">
        <v>0</v>
      </c>
      <c r="K3536" s="3">
        <v>57.140088380565999</v>
      </c>
      <c r="L3536" s="3">
        <v>24</v>
      </c>
      <c r="M3536" s="3">
        <v>6</v>
      </c>
      <c r="N3536" s="3">
        <v>0</v>
      </c>
      <c r="O3536" s="3">
        <v>505</v>
      </c>
      <c r="P3536" s="3">
        <v>3</v>
      </c>
      <c r="Q3536" s="3">
        <v>1773.5368111733301</v>
      </c>
      <c r="R3536" s="3">
        <v>4</v>
      </c>
      <c r="S3536" s="3">
        <v>0</v>
      </c>
      <c r="T3536" s="3">
        <v>0</v>
      </c>
      <c r="U3536" s="3">
        <v>6456.0354937253196</v>
      </c>
      <c r="V3536" s="3">
        <v>1</v>
      </c>
    </row>
    <row r="3537" spans="1:22" ht="21.75" customHeight="1" x14ac:dyDescent="0.3">
      <c r="A3537" s="3" t="s">
        <v>3563</v>
      </c>
      <c r="B3537" s="3">
        <v>57</v>
      </c>
      <c r="C3537" s="3" t="s">
        <v>28</v>
      </c>
      <c r="D3537" s="3" t="s">
        <v>26</v>
      </c>
      <c r="E3537" s="3">
        <v>50634.899467615498</v>
      </c>
      <c r="F3537" s="3">
        <v>23</v>
      </c>
      <c r="G3537" s="3">
        <v>1375.0056738631399</v>
      </c>
      <c r="H3537" s="3">
        <v>7</v>
      </c>
      <c r="I3537" s="3">
        <v>861.87960975395299</v>
      </c>
      <c r="J3537" s="3">
        <v>21</v>
      </c>
      <c r="K3537" s="3">
        <v>237.73712116979101</v>
      </c>
      <c r="L3537" s="3">
        <v>33</v>
      </c>
      <c r="M3537" s="3">
        <v>2</v>
      </c>
      <c r="N3537" s="3">
        <v>3</v>
      </c>
      <c r="O3537" s="3">
        <v>420</v>
      </c>
      <c r="P3537" s="3">
        <v>3</v>
      </c>
      <c r="Q3537" s="3">
        <v>0</v>
      </c>
      <c r="R3537" s="3">
        <v>7</v>
      </c>
      <c r="S3537" s="3">
        <v>0</v>
      </c>
      <c r="T3537" s="3">
        <v>0</v>
      </c>
      <c r="U3537" s="3">
        <v>4812.3482650509604</v>
      </c>
      <c r="V3537" s="3">
        <v>1</v>
      </c>
    </row>
    <row r="3538" spans="1:22" ht="21.75" customHeight="1" x14ac:dyDescent="0.3">
      <c r="A3538" s="3" t="s">
        <v>3564</v>
      </c>
      <c r="B3538" s="3">
        <v>25</v>
      </c>
      <c r="C3538" s="3" t="s">
        <v>28</v>
      </c>
      <c r="D3538" s="3" t="s">
        <v>33</v>
      </c>
      <c r="E3538" s="3">
        <v>36910.445925324697</v>
      </c>
      <c r="F3538" s="3">
        <v>81</v>
      </c>
      <c r="G3538" s="3">
        <v>1869.00815859967</v>
      </c>
      <c r="H3538" s="3">
        <v>11</v>
      </c>
      <c r="I3538" s="3">
        <v>263.98885071705303</v>
      </c>
      <c r="J3538" s="3">
        <v>5</v>
      </c>
      <c r="K3538" s="3">
        <v>645.14538278051498</v>
      </c>
      <c r="L3538" s="3">
        <v>17</v>
      </c>
      <c r="M3538" s="3">
        <v>19</v>
      </c>
      <c r="N3538" s="3">
        <v>2</v>
      </c>
      <c r="O3538" s="3">
        <v>787</v>
      </c>
      <c r="P3538" s="3">
        <v>3</v>
      </c>
      <c r="Q3538" s="3">
        <v>6047.5780271446001</v>
      </c>
      <c r="R3538" s="3">
        <v>3</v>
      </c>
      <c r="S3538" s="3">
        <v>0</v>
      </c>
      <c r="T3538" s="3">
        <v>0</v>
      </c>
      <c r="U3538" s="3">
        <v>12572.0178528831</v>
      </c>
      <c r="V3538" s="3">
        <v>0</v>
      </c>
    </row>
    <row r="3539" spans="1:22" ht="21.75" customHeight="1" x14ac:dyDescent="0.3">
      <c r="A3539" s="3" t="s">
        <v>3565</v>
      </c>
      <c r="B3539" s="3">
        <v>41</v>
      </c>
      <c r="C3539" s="3" t="s">
        <v>28</v>
      </c>
      <c r="D3539" s="3" t="s">
        <v>33</v>
      </c>
      <c r="E3539" s="3">
        <v>47296.838274891801</v>
      </c>
      <c r="F3539" s="3">
        <v>72</v>
      </c>
      <c r="G3539" s="3">
        <v>1578.24001543586</v>
      </c>
      <c r="H3539" s="3">
        <v>11</v>
      </c>
      <c r="I3539" s="3">
        <v>931.32055122076304</v>
      </c>
      <c r="J3539" s="3">
        <v>29</v>
      </c>
      <c r="K3539" s="3">
        <v>414.09989411037702</v>
      </c>
      <c r="L3539" s="3">
        <v>64</v>
      </c>
      <c r="M3539" s="3">
        <v>9</v>
      </c>
      <c r="N3539" s="3">
        <v>2</v>
      </c>
      <c r="O3539" s="3">
        <v>578</v>
      </c>
      <c r="P3539" s="3">
        <v>2</v>
      </c>
      <c r="Q3539" s="3">
        <v>6009.5198586392198</v>
      </c>
      <c r="R3539" s="3">
        <v>5</v>
      </c>
      <c r="S3539" s="3">
        <v>0</v>
      </c>
      <c r="T3539" s="3">
        <v>0</v>
      </c>
      <c r="U3539" s="3">
        <v>6585.42925411134</v>
      </c>
      <c r="V3539" s="3">
        <v>1</v>
      </c>
    </row>
    <row r="3540" spans="1:22" ht="21.75" customHeight="1" x14ac:dyDescent="0.3">
      <c r="A3540" s="3" t="s">
        <v>3566</v>
      </c>
      <c r="B3540" s="3">
        <v>44</v>
      </c>
      <c r="C3540" s="3" t="s">
        <v>31</v>
      </c>
      <c r="D3540" s="3" t="s">
        <v>33</v>
      </c>
      <c r="E3540" s="3">
        <v>41188.339904169799</v>
      </c>
      <c r="F3540" s="3">
        <v>7</v>
      </c>
      <c r="G3540" s="3">
        <v>1603.50075771141</v>
      </c>
      <c r="H3540" s="3">
        <v>5</v>
      </c>
      <c r="I3540" s="3">
        <v>920.567454296459</v>
      </c>
      <c r="J3540" s="3">
        <v>33</v>
      </c>
      <c r="K3540" s="3">
        <v>574.628339355972</v>
      </c>
      <c r="L3540" s="3">
        <v>27</v>
      </c>
      <c r="M3540" s="3">
        <v>14</v>
      </c>
      <c r="N3540" s="3">
        <v>5</v>
      </c>
      <c r="O3540" s="3">
        <v>836</v>
      </c>
      <c r="P3540" s="3">
        <v>3</v>
      </c>
      <c r="Q3540" s="3">
        <v>12225.2646999882</v>
      </c>
      <c r="R3540" s="3">
        <v>0</v>
      </c>
      <c r="S3540" s="3">
        <v>0</v>
      </c>
      <c r="T3540" s="3">
        <v>0</v>
      </c>
      <c r="U3540" s="3">
        <v>7451.5818597891403</v>
      </c>
      <c r="V3540" s="3">
        <v>0</v>
      </c>
    </row>
    <row r="3541" spans="1:22" ht="21.75" customHeight="1" x14ac:dyDescent="0.3">
      <c r="A3541" s="3" t="s">
        <v>3567</v>
      </c>
      <c r="B3541" s="3">
        <v>37</v>
      </c>
      <c r="C3541" s="3" t="s">
        <v>28</v>
      </c>
      <c r="D3541" s="3" t="s">
        <v>26</v>
      </c>
      <c r="E3541" s="3">
        <v>48184.793269187699</v>
      </c>
      <c r="F3541" s="3">
        <v>69</v>
      </c>
      <c r="G3541" s="3">
        <v>1205.5753145451399</v>
      </c>
      <c r="H3541" s="3">
        <v>6</v>
      </c>
      <c r="I3541" s="3">
        <v>1227.8904535265499</v>
      </c>
      <c r="J3541" s="3">
        <v>12</v>
      </c>
      <c r="K3541" s="3">
        <v>633.23615058981602</v>
      </c>
      <c r="L3541" s="3">
        <v>3</v>
      </c>
      <c r="M3541" s="3">
        <v>11</v>
      </c>
      <c r="N3541" s="3">
        <v>7</v>
      </c>
      <c r="O3541" s="3">
        <v>785</v>
      </c>
      <c r="P3541" s="3">
        <v>4</v>
      </c>
      <c r="Q3541" s="3">
        <v>8691.8813670823092</v>
      </c>
      <c r="R3541" s="3">
        <v>1</v>
      </c>
      <c r="S3541" s="3">
        <v>1</v>
      </c>
      <c r="T3541" s="3">
        <v>0</v>
      </c>
      <c r="U3541" s="3">
        <v>17468.9602903267</v>
      </c>
      <c r="V3541" s="3">
        <v>1</v>
      </c>
    </row>
    <row r="3542" spans="1:22" ht="21.75" customHeight="1" x14ac:dyDescent="0.3">
      <c r="A3542" s="3" t="s">
        <v>3568</v>
      </c>
      <c r="B3542" s="3">
        <v>36</v>
      </c>
      <c r="C3542" s="3" t="s">
        <v>23</v>
      </c>
      <c r="D3542" s="3" t="s">
        <v>24</v>
      </c>
      <c r="E3542" s="3">
        <v>41833.683146103802</v>
      </c>
      <c r="F3542" s="3">
        <v>237</v>
      </c>
      <c r="G3542" s="3">
        <v>946.77760377864797</v>
      </c>
      <c r="H3542" s="3">
        <v>5</v>
      </c>
      <c r="I3542" s="3">
        <v>691.60893074819296</v>
      </c>
      <c r="J3542" s="3">
        <v>21</v>
      </c>
      <c r="K3542" s="3">
        <v>170.46410176763899</v>
      </c>
      <c r="L3542" s="3">
        <v>20</v>
      </c>
      <c r="M3542" s="3">
        <v>15</v>
      </c>
      <c r="N3542" s="3">
        <v>4</v>
      </c>
      <c r="O3542" s="3">
        <v>807</v>
      </c>
      <c r="P3542" s="3">
        <v>2</v>
      </c>
      <c r="Q3542" s="3">
        <v>6289.26595471368</v>
      </c>
      <c r="R3542" s="3">
        <v>6</v>
      </c>
      <c r="S3542" s="3">
        <v>0</v>
      </c>
      <c r="T3542" s="3">
        <v>0</v>
      </c>
      <c r="U3542" s="3">
        <v>12640.881054747701</v>
      </c>
      <c r="V3542" s="3">
        <v>1</v>
      </c>
    </row>
    <row r="3543" spans="1:22" ht="21.75" customHeight="1" x14ac:dyDescent="0.3">
      <c r="A3543" s="3" t="s">
        <v>3569</v>
      </c>
      <c r="B3543" s="3">
        <v>31</v>
      </c>
      <c r="C3543" s="3" t="s">
        <v>28</v>
      </c>
      <c r="D3543" s="3" t="s">
        <v>26</v>
      </c>
      <c r="E3543" s="3">
        <v>59431.133730884001</v>
      </c>
      <c r="F3543" s="3">
        <v>173</v>
      </c>
      <c r="G3543" s="3">
        <v>2030.4803886380701</v>
      </c>
      <c r="H3543" s="3">
        <v>9</v>
      </c>
      <c r="I3543" s="3">
        <v>804.198624128505</v>
      </c>
      <c r="J3543" s="3">
        <v>5</v>
      </c>
      <c r="K3543" s="3">
        <v>168.40946955820601</v>
      </c>
      <c r="L3543" s="3">
        <v>69</v>
      </c>
      <c r="M3543" s="3">
        <v>18</v>
      </c>
      <c r="N3543" s="3">
        <v>5</v>
      </c>
      <c r="O3543" s="3">
        <v>518</v>
      </c>
      <c r="P3543" s="3">
        <v>5</v>
      </c>
      <c r="Q3543" s="3">
        <v>8503.1440445494809</v>
      </c>
      <c r="R3543" s="3">
        <v>7</v>
      </c>
      <c r="S3543" s="3">
        <v>0</v>
      </c>
      <c r="T3543" s="3">
        <v>0</v>
      </c>
      <c r="U3543" s="3">
        <v>4438.0067411291902</v>
      </c>
      <c r="V3543" s="3">
        <v>1</v>
      </c>
    </row>
    <row r="3544" spans="1:22" ht="21.75" customHeight="1" x14ac:dyDescent="0.3">
      <c r="A3544" s="3" t="s">
        <v>3570</v>
      </c>
      <c r="B3544" s="3">
        <v>25</v>
      </c>
      <c r="C3544" s="3" t="s">
        <v>28</v>
      </c>
      <c r="D3544" s="3" t="s">
        <v>26</v>
      </c>
      <c r="E3544" s="3">
        <v>64731.297197289801</v>
      </c>
      <c r="F3544" s="3">
        <v>18</v>
      </c>
      <c r="G3544" s="3">
        <v>816.57281674571504</v>
      </c>
      <c r="H3544" s="3">
        <v>6</v>
      </c>
      <c r="I3544" s="3">
        <v>575.01726991673195</v>
      </c>
      <c r="J3544" s="3">
        <v>40</v>
      </c>
      <c r="K3544" s="3">
        <v>788.23514111252996</v>
      </c>
      <c r="L3544" s="3">
        <v>20</v>
      </c>
      <c r="M3544" s="3">
        <v>11</v>
      </c>
      <c r="N3544" s="3">
        <v>5</v>
      </c>
      <c r="O3544" s="3">
        <v>499</v>
      </c>
      <c r="P3544" s="3">
        <v>5</v>
      </c>
      <c r="Q3544" s="3">
        <v>9971.7654565102202</v>
      </c>
      <c r="R3544" s="3">
        <v>6</v>
      </c>
      <c r="S3544" s="3">
        <v>0</v>
      </c>
      <c r="T3544" s="3">
        <v>0</v>
      </c>
      <c r="U3544" s="3">
        <v>8423.2393293856203</v>
      </c>
      <c r="V3544" s="3">
        <v>1</v>
      </c>
    </row>
    <row r="3545" spans="1:22" ht="21.75" customHeight="1" x14ac:dyDescent="0.3">
      <c r="A3545" s="3" t="s">
        <v>3571</v>
      </c>
      <c r="B3545" s="3">
        <v>45</v>
      </c>
      <c r="C3545" s="3" t="s">
        <v>28</v>
      </c>
      <c r="D3545" s="3" t="s">
        <v>26</v>
      </c>
      <c r="E3545" s="3">
        <v>43165.1152361356</v>
      </c>
      <c r="F3545" s="3">
        <v>101</v>
      </c>
      <c r="G3545" s="3">
        <v>980.30372962262197</v>
      </c>
      <c r="H3545" s="3">
        <v>8</v>
      </c>
      <c r="I3545" s="3">
        <v>1009.28201489746</v>
      </c>
      <c r="J3545" s="3">
        <v>45</v>
      </c>
      <c r="K3545" s="3">
        <v>403.46707574579</v>
      </c>
      <c r="L3545" s="3">
        <v>19</v>
      </c>
      <c r="M3545" s="3">
        <v>1</v>
      </c>
      <c r="N3545" s="3">
        <v>0</v>
      </c>
      <c r="O3545" s="3">
        <v>382</v>
      </c>
      <c r="P3545" s="3">
        <v>3</v>
      </c>
      <c r="Q3545" s="3">
        <v>6985.29894834071</v>
      </c>
      <c r="R3545" s="3">
        <v>1</v>
      </c>
      <c r="S3545" s="3">
        <v>0</v>
      </c>
      <c r="T3545" s="3">
        <v>0</v>
      </c>
      <c r="U3545" s="3">
        <v>12464.618287372299</v>
      </c>
      <c r="V3545" s="3">
        <v>1</v>
      </c>
    </row>
    <row r="3546" spans="1:22" ht="21.75" customHeight="1" x14ac:dyDescent="0.3">
      <c r="A3546" s="3" t="s">
        <v>3572</v>
      </c>
      <c r="B3546" s="3">
        <v>46</v>
      </c>
      <c r="C3546" s="3" t="s">
        <v>28</v>
      </c>
      <c r="D3546" s="3" t="s">
        <v>33</v>
      </c>
      <c r="E3546" s="3">
        <v>35386.165960398801</v>
      </c>
      <c r="F3546" s="3">
        <v>75</v>
      </c>
      <c r="G3546" s="3">
        <v>989.69056679207301</v>
      </c>
      <c r="H3546" s="3">
        <v>4</v>
      </c>
      <c r="I3546" s="3">
        <v>525.77838041373298</v>
      </c>
      <c r="J3546" s="3">
        <v>23</v>
      </c>
      <c r="K3546" s="3">
        <v>331.04367601671601</v>
      </c>
      <c r="L3546" s="3">
        <v>40</v>
      </c>
      <c r="M3546" s="3">
        <v>7</v>
      </c>
      <c r="N3546" s="3">
        <v>6</v>
      </c>
      <c r="O3546" s="3">
        <v>575</v>
      </c>
      <c r="P3546" s="3">
        <v>1</v>
      </c>
      <c r="Q3546" s="3">
        <v>12233.663499398899</v>
      </c>
      <c r="R3546" s="3">
        <v>3</v>
      </c>
      <c r="S3546" s="3">
        <v>0</v>
      </c>
      <c r="T3546" s="3">
        <v>0</v>
      </c>
      <c r="U3546" s="3">
        <v>5064.6444017639396</v>
      </c>
      <c r="V3546" s="3">
        <v>1</v>
      </c>
    </row>
    <row r="3547" spans="1:22" ht="21.75" customHeight="1" x14ac:dyDescent="0.3">
      <c r="A3547" s="3" t="s">
        <v>3573</v>
      </c>
      <c r="B3547" s="3">
        <v>27</v>
      </c>
      <c r="C3547" s="3" t="s">
        <v>28</v>
      </c>
      <c r="D3547" s="3" t="s">
        <v>24</v>
      </c>
      <c r="E3547" s="3">
        <v>62809.191215315099</v>
      </c>
      <c r="F3547" s="3">
        <v>37</v>
      </c>
      <c r="G3547" s="3">
        <v>1234.86119949153</v>
      </c>
      <c r="H3547" s="3">
        <v>0</v>
      </c>
      <c r="I3547" s="3">
        <v>487.45331902191998</v>
      </c>
      <c r="J3547" s="3">
        <v>20</v>
      </c>
      <c r="K3547" s="3">
        <v>592.55006999703096</v>
      </c>
      <c r="L3547" s="3">
        <v>52</v>
      </c>
      <c r="M3547" s="3">
        <v>12</v>
      </c>
      <c r="N3547" s="3">
        <v>0</v>
      </c>
      <c r="O3547" s="3">
        <v>521</v>
      </c>
      <c r="P3547" s="3">
        <v>0</v>
      </c>
      <c r="Q3547" s="3">
        <v>17684.466378175101</v>
      </c>
      <c r="R3547" s="3">
        <v>1</v>
      </c>
      <c r="S3547" s="3">
        <v>0</v>
      </c>
      <c r="T3547" s="3">
        <v>0</v>
      </c>
      <c r="U3547" s="3">
        <v>14419.4360661381</v>
      </c>
      <c r="V3547" s="3">
        <v>1</v>
      </c>
    </row>
    <row r="3548" spans="1:22" ht="21.75" customHeight="1" x14ac:dyDescent="0.3">
      <c r="A3548" s="3" t="s">
        <v>3574</v>
      </c>
      <c r="B3548" s="3">
        <v>38</v>
      </c>
      <c r="C3548" s="3" t="s">
        <v>23</v>
      </c>
      <c r="D3548" s="3" t="s">
        <v>26</v>
      </c>
      <c r="E3548" s="3">
        <v>53325.658630192003</v>
      </c>
      <c r="F3548" s="3">
        <v>85</v>
      </c>
      <c r="G3548" s="3">
        <v>363.79383606658701</v>
      </c>
      <c r="H3548" s="3">
        <v>0</v>
      </c>
      <c r="I3548" s="3">
        <v>776.27086177702802</v>
      </c>
      <c r="J3548" s="3">
        <v>38</v>
      </c>
      <c r="K3548" s="3">
        <v>744.84213856508904</v>
      </c>
      <c r="L3548" s="3">
        <v>61</v>
      </c>
      <c r="M3548" s="3">
        <v>0</v>
      </c>
      <c r="N3548" s="3">
        <v>6</v>
      </c>
      <c r="O3548" s="3">
        <v>840</v>
      </c>
      <c r="P3548" s="3">
        <v>2</v>
      </c>
      <c r="Q3548" s="3">
        <v>8107.6160471765197</v>
      </c>
      <c r="R3548" s="3">
        <v>6</v>
      </c>
      <c r="S3548" s="3">
        <v>0</v>
      </c>
      <c r="T3548" s="3">
        <v>0</v>
      </c>
      <c r="U3548" s="3">
        <v>10006.5660898805</v>
      </c>
      <c r="V3548" s="3">
        <v>1</v>
      </c>
    </row>
    <row r="3549" spans="1:22" ht="21.75" customHeight="1" x14ac:dyDescent="0.3">
      <c r="A3549" s="3" t="s">
        <v>3575</v>
      </c>
      <c r="B3549" s="3">
        <v>61</v>
      </c>
      <c r="C3549" s="3" t="s">
        <v>23</v>
      </c>
      <c r="D3549" s="3" t="s">
        <v>26</v>
      </c>
      <c r="E3549" s="3">
        <v>43398.750586693597</v>
      </c>
      <c r="F3549" s="3">
        <v>173</v>
      </c>
      <c r="G3549" s="3">
        <v>376.09183321989798</v>
      </c>
      <c r="H3549" s="3">
        <v>8</v>
      </c>
      <c r="I3549" s="3">
        <v>370.94768004366</v>
      </c>
      <c r="J3549" s="3">
        <v>22</v>
      </c>
      <c r="K3549" s="3">
        <v>694.65275018039597</v>
      </c>
      <c r="L3549" s="3">
        <v>30</v>
      </c>
      <c r="M3549" s="3">
        <v>1</v>
      </c>
      <c r="N3549" s="3">
        <v>7</v>
      </c>
      <c r="O3549" s="3">
        <v>361</v>
      </c>
      <c r="P3549" s="3">
        <v>1</v>
      </c>
      <c r="Q3549" s="3">
        <v>12497.2639290183</v>
      </c>
      <c r="R3549" s="3">
        <v>6</v>
      </c>
      <c r="S3549" s="3">
        <v>0</v>
      </c>
      <c r="T3549" s="3">
        <v>0</v>
      </c>
      <c r="U3549" s="3">
        <v>18303.573645795099</v>
      </c>
      <c r="V3549" s="3">
        <v>1</v>
      </c>
    </row>
    <row r="3550" spans="1:22" ht="21.75" customHeight="1" x14ac:dyDescent="0.3">
      <c r="A3550" s="3" t="s">
        <v>3576</v>
      </c>
      <c r="B3550" s="3">
        <v>20</v>
      </c>
      <c r="C3550" s="3" t="s">
        <v>28</v>
      </c>
      <c r="D3550" s="3" t="s">
        <v>24</v>
      </c>
      <c r="E3550" s="3">
        <v>74759.934440537705</v>
      </c>
      <c r="F3550" s="3">
        <v>112</v>
      </c>
      <c r="G3550" s="3">
        <v>1934.44950388235</v>
      </c>
      <c r="H3550" s="3">
        <v>4</v>
      </c>
      <c r="I3550" s="3">
        <v>1360.74592648873</v>
      </c>
      <c r="J3550" s="3">
        <v>4</v>
      </c>
      <c r="K3550" s="3">
        <v>615.45544275321004</v>
      </c>
      <c r="L3550" s="3">
        <v>24</v>
      </c>
      <c r="M3550" s="3">
        <v>13</v>
      </c>
      <c r="N3550" s="3">
        <v>3</v>
      </c>
      <c r="O3550" s="3">
        <v>697</v>
      </c>
      <c r="P3550" s="3">
        <v>0</v>
      </c>
      <c r="Q3550" s="3">
        <v>24418.586499750101</v>
      </c>
      <c r="R3550" s="3">
        <v>0</v>
      </c>
      <c r="S3550" s="3">
        <v>0</v>
      </c>
      <c r="T3550" s="3">
        <v>0</v>
      </c>
      <c r="U3550" s="3">
        <v>6764.5316452549896</v>
      </c>
      <c r="V3550" s="3">
        <v>0</v>
      </c>
    </row>
    <row r="3551" spans="1:22" ht="21.75" customHeight="1" x14ac:dyDescent="0.3">
      <c r="A3551" s="3" t="s">
        <v>3577</v>
      </c>
      <c r="B3551" s="3">
        <v>48</v>
      </c>
      <c r="C3551" s="3" t="s">
        <v>31</v>
      </c>
      <c r="D3551" s="3" t="s">
        <v>24</v>
      </c>
      <c r="E3551" s="3">
        <v>39829.383311603102</v>
      </c>
      <c r="F3551" s="3">
        <v>228</v>
      </c>
      <c r="G3551" s="3">
        <v>1943.55708801386</v>
      </c>
      <c r="H3551" s="3">
        <v>10</v>
      </c>
      <c r="I3551" s="3">
        <v>1474.54335470966</v>
      </c>
      <c r="J3551" s="3">
        <v>6</v>
      </c>
      <c r="K3551" s="3">
        <v>789.41221313629296</v>
      </c>
      <c r="L3551" s="3">
        <v>68</v>
      </c>
      <c r="M3551" s="3">
        <v>3</v>
      </c>
      <c r="N3551" s="3">
        <v>7</v>
      </c>
      <c r="O3551" s="3">
        <v>465</v>
      </c>
      <c r="P3551" s="3">
        <v>4</v>
      </c>
      <c r="Q3551" s="3">
        <v>13470.4429867858</v>
      </c>
      <c r="R3551" s="3">
        <v>6</v>
      </c>
      <c r="S3551" s="3">
        <v>0</v>
      </c>
      <c r="T3551" s="3">
        <v>0</v>
      </c>
      <c r="U3551" s="3">
        <v>10609.9789029452</v>
      </c>
      <c r="V3551" s="3">
        <v>1</v>
      </c>
    </row>
    <row r="3552" spans="1:22" ht="21.75" customHeight="1" x14ac:dyDescent="0.3">
      <c r="A3552" s="3" t="s">
        <v>3578</v>
      </c>
      <c r="B3552" s="3">
        <v>64</v>
      </c>
      <c r="C3552" s="3" t="s">
        <v>28</v>
      </c>
      <c r="D3552" s="3" t="s">
        <v>24</v>
      </c>
      <c r="E3552" s="3">
        <v>14127.1463177568</v>
      </c>
      <c r="F3552" s="3">
        <v>41</v>
      </c>
      <c r="G3552" s="3">
        <v>1748.54690560667</v>
      </c>
      <c r="H3552" s="3">
        <v>1</v>
      </c>
      <c r="I3552" s="3">
        <v>641.243470102365</v>
      </c>
      <c r="J3552" s="3">
        <v>2</v>
      </c>
      <c r="K3552" s="3">
        <v>627.39826637962301</v>
      </c>
      <c r="L3552" s="3">
        <v>71</v>
      </c>
      <c r="M3552" s="3">
        <v>5</v>
      </c>
      <c r="N3552" s="3">
        <v>5</v>
      </c>
      <c r="O3552" s="3">
        <v>430</v>
      </c>
      <c r="P3552" s="3">
        <v>1</v>
      </c>
      <c r="Q3552" s="3">
        <v>18542.292983040701</v>
      </c>
      <c r="R3552" s="3">
        <v>7</v>
      </c>
      <c r="S3552" s="3">
        <v>0</v>
      </c>
      <c r="T3552" s="3">
        <v>0</v>
      </c>
      <c r="U3552" s="3">
        <v>4765.6335261160302</v>
      </c>
      <c r="V3552" s="3">
        <v>1</v>
      </c>
    </row>
    <row r="3553" spans="1:22" ht="21.75" customHeight="1" x14ac:dyDescent="0.3">
      <c r="A3553" s="3" t="s">
        <v>3579</v>
      </c>
      <c r="B3553" s="3">
        <v>68</v>
      </c>
      <c r="C3553" s="3" t="s">
        <v>28</v>
      </c>
      <c r="D3553" s="3" t="s">
        <v>33</v>
      </c>
      <c r="E3553" s="3">
        <v>37256.731328624002</v>
      </c>
      <c r="F3553" s="3">
        <v>12</v>
      </c>
      <c r="G3553" s="3">
        <v>2600.1516982529802</v>
      </c>
      <c r="H3553" s="3">
        <v>2</v>
      </c>
      <c r="I3553" s="3">
        <v>314.691747704992</v>
      </c>
      <c r="J3553" s="3">
        <v>12</v>
      </c>
      <c r="K3553" s="3">
        <v>361.47074814327999</v>
      </c>
      <c r="L3553" s="3">
        <v>16</v>
      </c>
      <c r="M3553" s="3">
        <v>12</v>
      </c>
      <c r="N3553" s="3">
        <v>5</v>
      </c>
      <c r="O3553" s="3">
        <v>610</v>
      </c>
      <c r="P3553" s="3">
        <v>4</v>
      </c>
      <c r="Q3553" s="3">
        <v>9164.5993449153193</v>
      </c>
      <c r="R3553" s="3">
        <v>6</v>
      </c>
      <c r="S3553" s="3">
        <v>0</v>
      </c>
      <c r="T3553" s="3">
        <v>0</v>
      </c>
      <c r="U3553" s="3">
        <v>7599.1297389108904</v>
      </c>
      <c r="V3553" s="3">
        <v>1</v>
      </c>
    </row>
    <row r="3554" spans="1:22" ht="21.75" customHeight="1" x14ac:dyDescent="0.3">
      <c r="A3554" s="3" t="s">
        <v>3580</v>
      </c>
      <c r="B3554" s="3">
        <v>54</v>
      </c>
      <c r="C3554" s="3" t="s">
        <v>28</v>
      </c>
      <c r="D3554" s="3" t="s">
        <v>24</v>
      </c>
      <c r="E3554" s="3">
        <v>79130.812584043597</v>
      </c>
      <c r="F3554" s="3">
        <v>204</v>
      </c>
      <c r="G3554" s="3">
        <v>794.22539818988901</v>
      </c>
      <c r="H3554" s="3">
        <v>0</v>
      </c>
      <c r="I3554" s="3">
        <v>917.80721361572205</v>
      </c>
      <c r="J3554" s="3">
        <v>11</v>
      </c>
      <c r="K3554" s="3">
        <v>565.53919009067704</v>
      </c>
      <c r="L3554" s="3">
        <v>78</v>
      </c>
      <c r="M3554" s="3">
        <v>8</v>
      </c>
      <c r="N3554" s="3">
        <v>8</v>
      </c>
      <c r="O3554" s="3">
        <v>505</v>
      </c>
      <c r="P3554" s="3">
        <v>4</v>
      </c>
      <c r="Q3554" s="3">
        <v>19014.199886214901</v>
      </c>
      <c r="R3554" s="3">
        <v>1</v>
      </c>
      <c r="S3554" s="3">
        <v>0</v>
      </c>
      <c r="T3554" s="3">
        <v>0</v>
      </c>
      <c r="U3554" s="3">
        <v>5347.0435595706203</v>
      </c>
      <c r="V3554" s="3">
        <v>1</v>
      </c>
    </row>
    <row r="3555" spans="1:22" ht="21.75" customHeight="1" x14ac:dyDescent="0.3">
      <c r="A3555" s="3" t="s">
        <v>3581</v>
      </c>
      <c r="B3555" s="3">
        <v>59</v>
      </c>
      <c r="C3555" s="3" t="s">
        <v>31</v>
      </c>
      <c r="D3555" s="3" t="s">
        <v>33</v>
      </c>
      <c r="E3555" s="3">
        <v>44281.332840797499</v>
      </c>
      <c r="F3555" s="3">
        <v>150</v>
      </c>
      <c r="G3555" s="3">
        <v>119.77512867733201</v>
      </c>
      <c r="H3555" s="3">
        <v>5</v>
      </c>
      <c r="I3555" s="3">
        <v>631.26411871087703</v>
      </c>
      <c r="J3555" s="3">
        <v>5</v>
      </c>
      <c r="K3555" s="3">
        <v>695.834863846703</v>
      </c>
      <c r="L3555" s="3">
        <v>19</v>
      </c>
      <c r="M3555" s="3">
        <v>15</v>
      </c>
      <c r="N3555" s="3">
        <v>5</v>
      </c>
      <c r="O3555" s="3">
        <v>704</v>
      </c>
      <c r="P3555" s="3">
        <v>1</v>
      </c>
      <c r="Q3555" s="3">
        <v>7178.0838393480799</v>
      </c>
      <c r="R3555" s="3">
        <v>7</v>
      </c>
      <c r="S3555" s="3">
        <v>0</v>
      </c>
      <c r="T3555" s="3">
        <v>0</v>
      </c>
      <c r="U3555" s="3">
        <v>12644.969688409399</v>
      </c>
      <c r="V3555" s="3">
        <v>1</v>
      </c>
    </row>
    <row r="3556" spans="1:22" ht="21.75" customHeight="1" x14ac:dyDescent="0.3">
      <c r="A3556" s="3" t="s">
        <v>3582</v>
      </c>
      <c r="B3556" s="3">
        <v>33</v>
      </c>
      <c r="C3556" s="3" t="s">
        <v>31</v>
      </c>
      <c r="D3556" s="3" t="s">
        <v>26</v>
      </c>
      <c r="E3556" s="3">
        <v>40722.0927541528</v>
      </c>
      <c r="F3556" s="3">
        <v>3</v>
      </c>
      <c r="G3556" s="3">
        <v>2128.2457096916801</v>
      </c>
      <c r="H3556" s="3">
        <v>11</v>
      </c>
      <c r="I3556" s="3">
        <v>1211.13839638481</v>
      </c>
      <c r="J3556" s="3">
        <v>33</v>
      </c>
      <c r="K3556" s="3">
        <v>297.68319673532301</v>
      </c>
      <c r="L3556" s="3">
        <v>44</v>
      </c>
      <c r="M3556" s="3">
        <v>0</v>
      </c>
      <c r="N3556" s="3">
        <v>4</v>
      </c>
      <c r="O3556" s="3">
        <v>462</v>
      </c>
      <c r="P3556" s="3">
        <v>1</v>
      </c>
      <c r="Q3556" s="3">
        <v>15609.819178523399</v>
      </c>
      <c r="R3556" s="3">
        <v>3</v>
      </c>
      <c r="S3556" s="3">
        <v>0</v>
      </c>
      <c r="T3556" s="3">
        <v>0</v>
      </c>
      <c r="U3556" s="3">
        <v>633.70774821433997</v>
      </c>
      <c r="V3556" s="3">
        <v>1</v>
      </c>
    </row>
    <row r="3557" spans="1:22" ht="21.75" customHeight="1" x14ac:dyDescent="0.3">
      <c r="A3557" s="3" t="s">
        <v>3583</v>
      </c>
      <c r="B3557" s="3">
        <v>54</v>
      </c>
      <c r="C3557" s="3" t="s">
        <v>31</v>
      </c>
      <c r="D3557" s="3" t="s">
        <v>33</v>
      </c>
      <c r="E3557" s="3">
        <v>50478.856182564101</v>
      </c>
      <c r="F3557" s="3">
        <v>8</v>
      </c>
      <c r="G3557" s="3">
        <v>102.407064801581</v>
      </c>
      <c r="H3557" s="3">
        <v>5</v>
      </c>
      <c r="I3557" s="3">
        <v>524.49869156453406</v>
      </c>
      <c r="J3557" s="3">
        <v>14</v>
      </c>
      <c r="K3557" s="3">
        <v>358.10399433996201</v>
      </c>
      <c r="L3557" s="3">
        <v>49</v>
      </c>
      <c r="M3557" s="3">
        <v>8</v>
      </c>
      <c r="N3557" s="3">
        <v>9</v>
      </c>
      <c r="O3557" s="3">
        <v>599</v>
      </c>
      <c r="P3557" s="3">
        <v>2</v>
      </c>
      <c r="Q3557" s="3">
        <v>18463.235973205701</v>
      </c>
      <c r="R3557" s="3">
        <v>0</v>
      </c>
      <c r="S3557" s="3">
        <v>0</v>
      </c>
      <c r="T3557" s="3">
        <v>0</v>
      </c>
      <c r="U3557" s="3">
        <v>500</v>
      </c>
      <c r="V3557" s="3">
        <v>0</v>
      </c>
    </row>
    <row r="3558" spans="1:22" ht="21.75" customHeight="1" x14ac:dyDescent="0.3">
      <c r="A3558" s="3" t="s">
        <v>3584</v>
      </c>
      <c r="B3558" s="3">
        <v>67</v>
      </c>
      <c r="C3558" s="3" t="s">
        <v>23</v>
      </c>
      <c r="D3558" s="3" t="s">
        <v>24</v>
      </c>
      <c r="E3558" s="3">
        <v>68199.135582072195</v>
      </c>
      <c r="F3558" s="3">
        <v>183</v>
      </c>
      <c r="G3558" s="3">
        <v>1390.4903088349699</v>
      </c>
      <c r="H3558" s="3">
        <v>2</v>
      </c>
      <c r="I3558" s="3">
        <v>990.57962784995505</v>
      </c>
      <c r="J3558" s="3">
        <v>46</v>
      </c>
      <c r="K3558" s="3">
        <v>549.28495990476404</v>
      </c>
      <c r="L3558" s="3">
        <v>50</v>
      </c>
      <c r="M3558" s="3">
        <v>6</v>
      </c>
      <c r="N3558" s="3">
        <v>9</v>
      </c>
      <c r="O3558" s="3">
        <v>471</v>
      </c>
      <c r="P3558" s="3">
        <v>4</v>
      </c>
      <c r="Q3558" s="3">
        <v>21252.811057613901</v>
      </c>
      <c r="R3558" s="3">
        <v>4</v>
      </c>
      <c r="S3558" s="3">
        <v>0</v>
      </c>
      <c r="T3558" s="3">
        <v>0</v>
      </c>
      <c r="U3558" s="3">
        <v>9294.5335244851904</v>
      </c>
      <c r="V3558" s="3">
        <v>1</v>
      </c>
    </row>
    <row r="3559" spans="1:22" ht="21.75" customHeight="1" x14ac:dyDescent="0.3">
      <c r="A3559" s="3" t="s">
        <v>3585</v>
      </c>
      <c r="B3559" s="3">
        <v>64</v>
      </c>
      <c r="C3559" s="3" t="s">
        <v>31</v>
      </c>
      <c r="D3559" s="3" t="s">
        <v>33</v>
      </c>
      <c r="E3559" s="3">
        <v>48507.800167091198</v>
      </c>
      <c r="F3559" s="3">
        <v>176</v>
      </c>
      <c r="G3559" s="3">
        <v>1722.5626105004001</v>
      </c>
      <c r="H3559" s="3">
        <v>2</v>
      </c>
      <c r="I3559" s="3">
        <v>839.89775628709299</v>
      </c>
      <c r="J3559" s="3">
        <v>17</v>
      </c>
      <c r="K3559" s="3">
        <v>671.81232730333295</v>
      </c>
      <c r="L3559" s="3">
        <v>71</v>
      </c>
      <c r="M3559" s="3">
        <v>17</v>
      </c>
      <c r="N3559" s="3">
        <v>5</v>
      </c>
      <c r="O3559" s="3">
        <v>468</v>
      </c>
      <c r="P3559" s="3">
        <v>1</v>
      </c>
      <c r="Q3559" s="3">
        <v>12753.809448268101</v>
      </c>
      <c r="R3559" s="3">
        <v>5</v>
      </c>
      <c r="S3559" s="3">
        <v>0</v>
      </c>
      <c r="T3559" s="3">
        <v>0</v>
      </c>
      <c r="U3559" s="3">
        <v>8317.0606244472601</v>
      </c>
      <c r="V3559" s="3">
        <v>1</v>
      </c>
    </row>
    <row r="3560" spans="1:22" ht="21.75" customHeight="1" x14ac:dyDescent="0.3">
      <c r="A3560" s="3" t="s">
        <v>3586</v>
      </c>
      <c r="B3560" s="3">
        <v>39</v>
      </c>
      <c r="C3560" s="3" t="s">
        <v>23</v>
      </c>
      <c r="D3560" s="3" t="s">
        <v>24</v>
      </c>
      <c r="E3560" s="3">
        <v>60644.256474355498</v>
      </c>
      <c r="F3560" s="3">
        <v>68</v>
      </c>
      <c r="G3560" s="3">
        <v>3148.6328531460199</v>
      </c>
      <c r="H3560" s="3">
        <v>6</v>
      </c>
      <c r="I3560" s="3">
        <v>563.30847128530695</v>
      </c>
      <c r="J3560" s="3">
        <v>48</v>
      </c>
      <c r="K3560" s="3">
        <v>494.18589357456699</v>
      </c>
      <c r="L3560" s="3">
        <v>77</v>
      </c>
      <c r="M3560" s="3">
        <v>15</v>
      </c>
      <c r="N3560" s="3">
        <v>7</v>
      </c>
      <c r="O3560" s="3">
        <v>454</v>
      </c>
      <c r="P3560" s="3">
        <v>4</v>
      </c>
      <c r="Q3560" s="3">
        <v>10380.174250108599</v>
      </c>
      <c r="R3560" s="3">
        <v>3</v>
      </c>
      <c r="S3560" s="3">
        <v>0</v>
      </c>
      <c r="T3560" s="3">
        <v>0</v>
      </c>
      <c r="U3560" s="3">
        <v>4541.3886656447803</v>
      </c>
      <c r="V3560" s="3">
        <v>1</v>
      </c>
    </row>
    <row r="3561" spans="1:22" ht="21.75" customHeight="1" x14ac:dyDescent="0.3">
      <c r="A3561" s="3" t="s">
        <v>3587</v>
      </c>
      <c r="B3561" s="3">
        <v>68</v>
      </c>
      <c r="C3561" s="3" t="s">
        <v>23</v>
      </c>
      <c r="D3561" s="3" t="s">
        <v>33</v>
      </c>
      <c r="E3561" s="3">
        <v>46593.207843137498</v>
      </c>
      <c r="F3561" s="3">
        <v>40</v>
      </c>
      <c r="G3561" s="3">
        <v>1062.6638226085599</v>
      </c>
      <c r="H3561" s="3">
        <v>0</v>
      </c>
      <c r="I3561" s="3">
        <v>884.01743997218</v>
      </c>
      <c r="J3561" s="3">
        <v>2</v>
      </c>
      <c r="K3561" s="3">
        <v>564.48033821201898</v>
      </c>
      <c r="L3561" s="3">
        <v>32</v>
      </c>
      <c r="M3561" s="3">
        <v>6</v>
      </c>
      <c r="N3561" s="3">
        <v>8</v>
      </c>
      <c r="O3561" s="3">
        <v>391</v>
      </c>
      <c r="P3561" s="3">
        <v>3</v>
      </c>
      <c r="Q3561" s="3">
        <v>3702.7906245876202</v>
      </c>
      <c r="R3561" s="3">
        <v>5</v>
      </c>
      <c r="S3561" s="3">
        <v>0</v>
      </c>
      <c r="T3561" s="3">
        <v>0</v>
      </c>
      <c r="U3561" s="3">
        <v>8475.4345642649405</v>
      </c>
      <c r="V3561" s="3">
        <v>1</v>
      </c>
    </row>
    <row r="3562" spans="1:22" ht="21.75" customHeight="1" x14ac:dyDescent="0.3">
      <c r="A3562" s="3" t="s">
        <v>3588</v>
      </c>
      <c r="B3562" s="3">
        <v>32</v>
      </c>
      <c r="C3562" s="3" t="s">
        <v>31</v>
      </c>
      <c r="D3562" s="3" t="s">
        <v>26</v>
      </c>
      <c r="E3562" s="3">
        <v>60785.801080634599</v>
      </c>
      <c r="F3562" s="3">
        <v>163</v>
      </c>
      <c r="G3562" s="3">
        <v>1121.5474559909201</v>
      </c>
      <c r="H3562" s="3">
        <v>4</v>
      </c>
      <c r="I3562" s="3">
        <v>1107.4863954662001</v>
      </c>
      <c r="J3562" s="3">
        <v>21</v>
      </c>
      <c r="K3562" s="3">
        <v>0</v>
      </c>
      <c r="L3562" s="3">
        <v>28</v>
      </c>
      <c r="M3562" s="3">
        <v>17</v>
      </c>
      <c r="N3562" s="3">
        <v>9</v>
      </c>
      <c r="O3562" s="3">
        <v>455</v>
      </c>
      <c r="P3562" s="3">
        <v>3</v>
      </c>
      <c r="Q3562" s="3">
        <v>11558.8218059312</v>
      </c>
      <c r="R3562" s="3">
        <v>4</v>
      </c>
      <c r="S3562" s="3">
        <v>0</v>
      </c>
      <c r="T3562" s="3">
        <v>0</v>
      </c>
      <c r="U3562" s="3">
        <v>500</v>
      </c>
      <c r="V3562" s="3">
        <v>1</v>
      </c>
    </row>
    <row r="3563" spans="1:22" ht="21.75" customHeight="1" x14ac:dyDescent="0.3">
      <c r="A3563" s="3" t="s">
        <v>3589</v>
      </c>
      <c r="B3563" s="3">
        <v>57</v>
      </c>
      <c r="C3563" s="3" t="s">
        <v>31</v>
      </c>
      <c r="D3563" s="3" t="s">
        <v>33</v>
      </c>
      <c r="E3563" s="3">
        <v>53244.730290227199</v>
      </c>
      <c r="F3563" s="3">
        <v>69</v>
      </c>
      <c r="G3563" s="3">
        <v>2028.8553116626399</v>
      </c>
      <c r="H3563" s="3">
        <v>2</v>
      </c>
      <c r="I3563" s="3">
        <v>830.39698166938899</v>
      </c>
      <c r="J3563" s="3">
        <v>34</v>
      </c>
      <c r="K3563" s="3">
        <v>899.82397474513004</v>
      </c>
      <c r="L3563" s="3">
        <v>21</v>
      </c>
      <c r="M3563" s="3">
        <v>8</v>
      </c>
      <c r="N3563" s="3">
        <v>9</v>
      </c>
      <c r="O3563" s="3">
        <v>304</v>
      </c>
      <c r="P3563" s="3">
        <v>3</v>
      </c>
      <c r="Q3563" s="3">
        <v>16825.288437378498</v>
      </c>
      <c r="R3563" s="3">
        <v>1</v>
      </c>
      <c r="S3563" s="3">
        <v>0</v>
      </c>
      <c r="T3563" s="3">
        <v>0</v>
      </c>
      <c r="U3563" s="3">
        <v>15073.7161948143</v>
      </c>
      <c r="V3563" s="3">
        <v>1</v>
      </c>
    </row>
    <row r="3564" spans="1:22" ht="21.75" customHeight="1" x14ac:dyDescent="0.3">
      <c r="A3564" s="3" t="s">
        <v>3590</v>
      </c>
      <c r="B3564" s="3">
        <v>68</v>
      </c>
      <c r="C3564" s="3" t="s">
        <v>31</v>
      </c>
      <c r="D3564" s="3" t="s">
        <v>26</v>
      </c>
      <c r="E3564" s="3">
        <v>42836.148051994001</v>
      </c>
      <c r="F3564" s="3">
        <v>102</v>
      </c>
      <c r="G3564" s="3">
        <v>1981.5991620019199</v>
      </c>
      <c r="H3564" s="3">
        <v>4</v>
      </c>
      <c r="I3564" s="3">
        <v>834.04963279419098</v>
      </c>
      <c r="J3564" s="3">
        <v>27</v>
      </c>
      <c r="K3564" s="3">
        <v>693.90268221689405</v>
      </c>
      <c r="L3564" s="3">
        <v>66</v>
      </c>
      <c r="M3564" s="3">
        <v>19</v>
      </c>
      <c r="N3564" s="3">
        <v>7</v>
      </c>
      <c r="O3564" s="3">
        <v>490</v>
      </c>
      <c r="P3564" s="3">
        <v>4</v>
      </c>
      <c r="Q3564" s="3">
        <v>16188.111492104799</v>
      </c>
      <c r="R3564" s="3">
        <v>5</v>
      </c>
      <c r="S3564" s="3">
        <v>0</v>
      </c>
      <c r="T3564" s="3">
        <v>0</v>
      </c>
      <c r="U3564" s="3">
        <v>4465.4154721492196</v>
      </c>
      <c r="V3564" s="3">
        <v>1</v>
      </c>
    </row>
    <row r="3565" spans="1:22" ht="21.75" customHeight="1" x14ac:dyDescent="0.3">
      <c r="A3565" s="3" t="s">
        <v>3591</v>
      </c>
      <c r="B3565" s="3">
        <v>65</v>
      </c>
      <c r="C3565" s="3" t="s">
        <v>23</v>
      </c>
      <c r="D3565" s="3" t="s">
        <v>24</v>
      </c>
      <c r="E3565" s="3">
        <v>54645.655578824102</v>
      </c>
      <c r="F3565" s="3">
        <v>79</v>
      </c>
      <c r="G3565" s="3">
        <v>1225.28129692318</v>
      </c>
      <c r="H3565" s="3">
        <v>10</v>
      </c>
      <c r="I3565" s="3">
        <v>494.52580025121398</v>
      </c>
      <c r="J3565" s="3">
        <v>40</v>
      </c>
      <c r="K3565" s="3">
        <v>681.94311051353895</v>
      </c>
      <c r="L3565" s="3">
        <v>2</v>
      </c>
      <c r="M3565" s="3">
        <v>1</v>
      </c>
      <c r="N3565" s="3">
        <v>7</v>
      </c>
      <c r="O3565" s="3">
        <v>850</v>
      </c>
      <c r="P3565" s="3">
        <v>4</v>
      </c>
      <c r="Q3565" s="3">
        <v>11883.1445516818</v>
      </c>
      <c r="R3565" s="3">
        <v>0</v>
      </c>
      <c r="S3565" s="3">
        <v>1</v>
      </c>
      <c r="T3565" s="3">
        <v>0</v>
      </c>
      <c r="U3565" s="3">
        <v>12688.409065711099</v>
      </c>
      <c r="V3565" s="3">
        <v>1</v>
      </c>
    </row>
    <row r="3566" spans="1:22" ht="21.75" customHeight="1" x14ac:dyDescent="0.3">
      <c r="A3566" s="3" t="s">
        <v>3592</v>
      </c>
      <c r="B3566" s="3">
        <v>68</v>
      </c>
      <c r="C3566" s="3" t="s">
        <v>28</v>
      </c>
      <c r="D3566" s="3" t="s">
        <v>26</v>
      </c>
      <c r="E3566" s="3">
        <v>40234.821661134803</v>
      </c>
      <c r="F3566" s="3">
        <v>37</v>
      </c>
      <c r="G3566" s="3">
        <v>1648.1223702705299</v>
      </c>
      <c r="H3566" s="3">
        <v>3</v>
      </c>
      <c r="I3566" s="3">
        <v>1200.4716792664501</v>
      </c>
      <c r="J3566" s="3">
        <v>41</v>
      </c>
      <c r="K3566" s="3">
        <v>660.55972526811502</v>
      </c>
      <c r="L3566" s="3">
        <v>5</v>
      </c>
      <c r="M3566" s="3">
        <v>4</v>
      </c>
      <c r="N3566" s="3">
        <v>6</v>
      </c>
      <c r="O3566" s="3">
        <v>309</v>
      </c>
      <c r="P3566" s="3">
        <v>1</v>
      </c>
      <c r="Q3566" s="3">
        <v>14223.628513105201</v>
      </c>
      <c r="R3566" s="3">
        <v>7</v>
      </c>
      <c r="S3566" s="3">
        <v>0</v>
      </c>
      <c r="T3566" s="3">
        <v>0</v>
      </c>
      <c r="U3566" s="3">
        <v>2822.83114003223</v>
      </c>
      <c r="V3566" s="3">
        <v>1</v>
      </c>
    </row>
    <row r="3567" spans="1:22" ht="21.75" customHeight="1" x14ac:dyDescent="0.3">
      <c r="A3567" s="3" t="s">
        <v>3593</v>
      </c>
      <c r="B3567" s="3">
        <v>27</v>
      </c>
      <c r="C3567" s="3" t="s">
        <v>31</v>
      </c>
      <c r="D3567" s="3" t="s">
        <v>24</v>
      </c>
      <c r="E3567" s="3">
        <v>25192.609667004101</v>
      </c>
      <c r="F3567" s="3">
        <v>209</v>
      </c>
      <c r="G3567" s="3">
        <v>910.38811076619697</v>
      </c>
      <c r="H3567" s="3">
        <v>5</v>
      </c>
      <c r="I3567" s="3">
        <v>1165.59130235011</v>
      </c>
      <c r="J3567" s="3">
        <v>11</v>
      </c>
      <c r="K3567" s="3">
        <v>682.67960798298498</v>
      </c>
      <c r="L3567" s="3">
        <v>39</v>
      </c>
      <c r="M3567" s="3">
        <v>8</v>
      </c>
      <c r="N3567" s="3">
        <v>0</v>
      </c>
      <c r="O3567" s="3">
        <v>874</v>
      </c>
      <c r="P3567" s="3">
        <v>1</v>
      </c>
      <c r="Q3567" s="3">
        <v>22025.962688555101</v>
      </c>
      <c r="R3567" s="3">
        <v>5</v>
      </c>
      <c r="S3567" s="3">
        <v>0</v>
      </c>
      <c r="T3567" s="3">
        <v>0</v>
      </c>
      <c r="U3567" s="3">
        <v>1933.55760946129</v>
      </c>
      <c r="V3567" s="3">
        <v>1</v>
      </c>
    </row>
    <row r="3568" spans="1:22" ht="21.75" customHeight="1" x14ac:dyDescent="0.3">
      <c r="A3568" s="3" t="s">
        <v>3594</v>
      </c>
      <c r="B3568" s="3">
        <v>62</v>
      </c>
      <c r="C3568" s="3" t="s">
        <v>31</v>
      </c>
      <c r="D3568" s="3" t="s">
        <v>24</v>
      </c>
      <c r="E3568" s="3">
        <v>49642.019710661501</v>
      </c>
      <c r="F3568" s="3">
        <v>47</v>
      </c>
      <c r="G3568" s="3">
        <v>1857.3332657521501</v>
      </c>
      <c r="H3568" s="3">
        <v>11</v>
      </c>
      <c r="I3568" s="3">
        <v>656.30428395972604</v>
      </c>
      <c r="J3568" s="3">
        <v>0</v>
      </c>
      <c r="K3568" s="3">
        <v>847.76407990479197</v>
      </c>
      <c r="L3568" s="3">
        <v>75</v>
      </c>
      <c r="M3568" s="3">
        <v>3</v>
      </c>
      <c r="N3568" s="3">
        <v>3</v>
      </c>
      <c r="O3568" s="3">
        <v>383</v>
      </c>
      <c r="P3568" s="3">
        <v>2</v>
      </c>
      <c r="Q3568" s="3">
        <v>16086.9751311284</v>
      </c>
      <c r="R3568" s="3">
        <v>1</v>
      </c>
      <c r="S3568" s="3">
        <v>0</v>
      </c>
      <c r="T3568" s="3">
        <v>0</v>
      </c>
      <c r="U3568" s="3">
        <v>3771.9060126020099</v>
      </c>
      <c r="V3568" s="3">
        <v>1</v>
      </c>
    </row>
    <row r="3569" spans="1:22" ht="21.75" customHeight="1" x14ac:dyDescent="0.3">
      <c r="A3569" s="3" t="s">
        <v>3595</v>
      </c>
      <c r="B3569" s="3">
        <v>39</v>
      </c>
      <c r="C3569" s="3" t="s">
        <v>31</v>
      </c>
      <c r="D3569" s="3" t="s">
        <v>26</v>
      </c>
      <c r="E3569" s="3">
        <v>26791.2615579827</v>
      </c>
      <c r="F3569" s="3">
        <v>152</v>
      </c>
      <c r="G3569" s="3">
        <v>225.061499928719</v>
      </c>
      <c r="H3569" s="3">
        <v>8</v>
      </c>
      <c r="I3569" s="3">
        <v>756.49903918095197</v>
      </c>
      <c r="J3569" s="3">
        <v>35</v>
      </c>
      <c r="K3569" s="3">
        <v>779.74035962844505</v>
      </c>
      <c r="L3569" s="3">
        <v>68</v>
      </c>
      <c r="M3569" s="3">
        <v>15</v>
      </c>
      <c r="N3569" s="3">
        <v>3</v>
      </c>
      <c r="O3569" s="3">
        <v>776</v>
      </c>
      <c r="P3569" s="3">
        <v>2</v>
      </c>
      <c r="Q3569" s="3">
        <v>10595.718062268201</v>
      </c>
      <c r="R3569" s="3">
        <v>3</v>
      </c>
      <c r="S3569" s="3">
        <v>1</v>
      </c>
      <c r="T3569" s="3">
        <v>0</v>
      </c>
      <c r="U3569" s="3">
        <v>8188.1381158220602</v>
      </c>
      <c r="V3569" s="3">
        <v>1</v>
      </c>
    </row>
    <row r="3570" spans="1:22" ht="21.75" customHeight="1" x14ac:dyDescent="0.3">
      <c r="A3570" s="3" t="s">
        <v>3596</v>
      </c>
      <c r="B3570" s="3">
        <v>52</v>
      </c>
      <c r="C3570" s="3" t="s">
        <v>23</v>
      </c>
      <c r="D3570" s="3" t="s">
        <v>26</v>
      </c>
      <c r="E3570" s="3">
        <v>60753.731639520003</v>
      </c>
      <c r="F3570" s="3">
        <v>237</v>
      </c>
      <c r="G3570" s="3">
        <v>3826.2526675264698</v>
      </c>
      <c r="H3570" s="3">
        <v>1</v>
      </c>
      <c r="I3570" s="3">
        <v>1294.97723544161</v>
      </c>
      <c r="J3570" s="3">
        <v>29</v>
      </c>
      <c r="K3570" s="3">
        <v>607.028587982918</v>
      </c>
      <c r="L3570" s="3">
        <v>4</v>
      </c>
      <c r="M3570" s="3">
        <v>2</v>
      </c>
      <c r="N3570" s="3">
        <v>2</v>
      </c>
      <c r="O3570" s="3">
        <v>328</v>
      </c>
      <c r="P3570" s="3">
        <v>2</v>
      </c>
      <c r="Q3570" s="3">
        <v>11983.6769129761</v>
      </c>
      <c r="R3570" s="3">
        <v>4</v>
      </c>
      <c r="S3570" s="3">
        <v>0</v>
      </c>
      <c r="T3570" s="3">
        <v>0</v>
      </c>
      <c r="U3570" s="3">
        <v>12068.8518304381</v>
      </c>
      <c r="V3570" s="3">
        <v>1</v>
      </c>
    </row>
    <row r="3571" spans="1:22" ht="21.75" customHeight="1" x14ac:dyDescent="0.3">
      <c r="A3571" s="3" t="s">
        <v>3597</v>
      </c>
      <c r="B3571" s="3">
        <v>45</v>
      </c>
      <c r="C3571" s="3" t="s">
        <v>23</v>
      </c>
      <c r="D3571" s="3" t="s">
        <v>33</v>
      </c>
      <c r="E3571" s="3">
        <v>49325.166108953199</v>
      </c>
      <c r="F3571" s="3">
        <v>70</v>
      </c>
      <c r="G3571" s="3">
        <v>2076.85239874329</v>
      </c>
      <c r="H3571" s="3">
        <v>9</v>
      </c>
      <c r="I3571" s="3">
        <v>403.25021263339102</v>
      </c>
      <c r="J3571" s="3">
        <v>22</v>
      </c>
      <c r="K3571" s="3">
        <v>701.41945178527305</v>
      </c>
      <c r="L3571" s="3">
        <v>2</v>
      </c>
      <c r="M3571" s="3">
        <v>5</v>
      </c>
      <c r="N3571" s="3">
        <v>3</v>
      </c>
      <c r="O3571" s="3">
        <v>711</v>
      </c>
      <c r="P3571" s="3">
        <v>5</v>
      </c>
      <c r="Q3571" s="3">
        <v>16053.712452756499</v>
      </c>
      <c r="R3571" s="3">
        <v>7</v>
      </c>
      <c r="S3571" s="3">
        <v>0</v>
      </c>
      <c r="T3571" s="3">
        <v>0</v>
      </c>
      <c r="U3571" s="3">
        <v>15087.3944830624</v>
      </c>
      <c r="V3571" s="3">
        <v>1</v>
      </c>
    </row>
    <row r="3572" spans="1:22" ht="21.75" customHeight="1" x14ac:dyDescent="0.3">
      <c r="A3572" s="3" t="s">
        <v>3598</v>
      </c>
      <c r="B3572" s="3">
        <v>58</v>
      </c>
      <c r="C3572" s="3" t="s">
        <v>28</v>
      </c>
      <c r="D3572" s="3" t="s">
        <v>33</v>
      </c>
      <c r="E3572" s="3">
        <v>75619.255071628999</v>
      </c>
      <c r="F3572" s="3">
        <v>19</v>
      </c>
      <c r="G3572" s="3">
        <v>618.71635648915003</v>
      </c>
      <c r="H3572" s="3">
        <v>7</v>
      </c>
      <c r="I3572" s="3">
        <v>1011.50093697557</v>
      </c>
      <c r="J3572" s="3">
        <v>36</v>
      </c>
      <c r="K3572" s="3">
        <v>569.42772801255603</v>
      </c>
      <c r="L3572" s="3">
        <v>3</v>
      </c>
      <c r="M3572" s="3">
        <v>16</v>
      </c>
      <c r="N3572" s="3">
        <v>1</v>
      </c>
      <c r="O3572" s="3">
        <v>694</v>
      </c>
      <c r="P3572" s="3">
        <v>0</v>
      </c>
      <c r="Q3572" s="3">
        <v>15566.3150184028</v>
      </c>
      <c r="R3572" s="3">
        <v>4</v>
      </c>
      <c r="S3572" s="3">
        <v>0</v>
      </c>
      <c r="T3572" s="3">
        <v>0</v>
      </c>
      <c r="U3572" s="3">
        <v>12833.340806644001</v>
      </c>
      <c r="V3572" s="3">
        <v>1</v>
      </c>
    </row>
    <row r="3573" spans="1:22" ht="21.75" customHeight="1" x14ac:dyDescent="0.3">
      <c r="A3573" s="3" t="s">
        <v>3599</v>
      </c>
      <c r="B3573" s="3">
        <v>40</v>
      </c>
      <c r="C3573" s="3" t="s">
        <v>31</v>
      </c>
      <c r="D3573" s="3" t="s">
        <v>26</v>
      </c>
      <c r="E3573" s="3">
        <v>44055.7320015636</v>
      </c>
      <c r="F3573" s="3">
        <v>7</v>
      </c>
      <c r="G3573" s="3">
        <v>1285.66782464623</v>
      </c>
      <c r="H3573" s="3">
        <v>1</v>
      </c>
      <c r="I3573" s="3">
        <v>604.485179404105</v>
      </c>
      <c r="J3573" s="3">
        <v>27</v>
      </c>
      <c r="K3573" s="3">
        <v>309.78196824061399</v>
      </c>
      <c r="L3573" s="3">
        <v>62</v>
      </c>
      <c r="M3573" s="3">
        <v>18</v>
      </c>
      <c r="N3573" s="3">
        <v>2</v>
      </c>
      <c r="O3573" s="3">
        <v>512</v>
      </c>
      <c r="P3573" s="3">
        <v>3</v>
      </c>
      <c r="Q3573" s="3">
        <v>25542.742610363701</v>
      </c>
      <c r="R3573" s="3">
        <v>1</v>
      </c>
      <c r="S3573" s="3">
        <v>0</v>
      </c>
      <c r="T3573" s="3">
        <v>0</v>
      </c>
      <c r="U3573" s="3">
        <v>1652.43261131552</v>
      </c>
      <c r="V3573" s="3">
        <v>1</v>
      </c>
    </row>
    <row r="3574" spans="1:22" ht="21.75" customHeight="1" x14ac:dyDescent="0.3">
      <c r="A3574" s="3" t="s">
        <v>3600</v>
      </c>
      <c r="B3574" s="3">
        <v>68</v>
      </c>
      <c r="C3574" s="3" t="s">
        <v>23</v>
      </c>
      <c r="D3574" s="3" t="s">
        <v>26</v>
      </c>
      <c r="E3574" s="3">
        <v>49639.510456816599</v>
      </c>
      <c r="F3574" s="3">
        <v>215</v>
      </c>
      <c r="G3574" s="3">
        <v>657.47029367575703</v>
      </c>
      <c r="H3574" s="3">
        <v>3</v>
      </c>
      <c r="I3574" s="3">
        <v>1422.32725686307</v>
      </c>
      <c r="J3574" s="3">
        <v>48</v>
      </c>
      <c r="K3574" s="3">
        <v>372.94745649445002</v>
      </c>
      <c r="L3574" s="3">
        <v>4</v>
      </c>
      <c r="M3574" s="3">
        <v>7</v>
      </c>
      <c r="N3574" s="3">
        <v>2</v>
      </c>
      <c r="O3574" s="3">
        <v>770</v>
      </c>
      <c r="P3574" s="3">
        <v>4</v>
      </c>
      <c r="Q3574" s="3">
        <v>21904.080573742602</v>
      </c>
      <c r="R3574" s="3">
        <v>3</v>
      </c>
      <c r="S3574" s="3">
        <v>0</v>
      </c>
      <c r="T3574" s="3">
        <v>0</v>
      </c>
      <c r="U3574" s="3">
        <v>7117.1005980605296</v>
      </c>
      <c r="V3574" s="3">
        <v>0</v>
      </c>
    </row>
    <row r="3575" spans="1:22" ht="21.75" customHeight="1" x14ac:dyDescent="0.3">
      <c r="A3575" s="3" t="s">
        <v>3601</v>
      </c>
      <c r="B3575" s="3">
        <v>61</v>
      </c>
      <c r="C3575" s="3" t="s">
        <v>28</v>
      </c>
      <c r="D3575" s="3" t="s">
        <v>26</v>
      </c>
      <c r="E3575" s="3">
        <v>23546.731079362798</v>
      </c>
      <c r="F3575" s="3">
        <v>59</v>
      </c>
      <c r="G3575" s="3">
        <v>845.07922782108699</v>
      </c>
      <c r="H3575" s="3">
        <v>8</v>
      </c>
      <c r="I3575" s="3">
        <v>822.20635503286803</v>
      </c>
      <c r="J3575" s="3">
        <v>4</v>
      </c>
      <c r="K3575" s="3">
        <v>394.91791485785899</v>
      </c>
      <c r="L3575" s="3">
        <v>60</v>
      </c>
      <c r="M3575" s="3">
        <v>9</v>
      </c>
      <c r="N3575" s="3">
        <v>9</v>
      </c>
      <c r="O3575" s="3">
        <v>520</v>
      </c>
      <c r="P3575" s="3">
        <v>5</v>
      </c>
      <c r="Q3575" s="3">
        <v>5849.6318560934897</v>
      </c>
      <c r="R3575" s="3">
        <v>6</v>
      </c>
      <c r="S3575" s="3">
        <v>1</v>
      </c>
      <c r="T3575" s="3">
        <v>0</v>
      </c>
      <c r="U3575" s="3">
        <v>5766.3084114930398</v>
      </c>
      <c r="V3575" s="3">
        <v>1</v>
      </c>
    </row>
    <row r="3576" spans="1:22" ht="21.75" customHeight="1" x14ac:dyDescent="0.3">
      <c r="A3576" s="3" t="s">
        <v>3602</v>
      </c>
      <c r="B3576" s="3">
        <v>62</v>
      </c>
      <c r="C3576" s="3" t="s">
        <v>31</v>
      </c>
      <c r="D3576" s="3" t="s">
        <v>26</v>
      </c>
      <c r="E3576" s="3">
        <v>30126.320398930198</v>
      </c>
      <c r="F3576" s="3">
        <v>218</v>
      </c>
      <c r="G3576" s="3">
        <v>1669.3322171857701</v>
      </c>
      <c r="H3576" s="3">
        <v>3</v>
      </c>
      <c r="I3576" s="3">
        <v>1241.1324813490201</v>
      </c>
      <c r="J3576" s="3">
        <v>35</v>
      </c>
      <c r="K3576" s="3">
        <v>457.47929210465099</v>
      </c>
      <c r="L3576" s="3">
        <v>56</v>
      </c>
      <c r="M3576" s="3">
        <v>9</v>
      </c>
      <c r="N3576" s="3">
        <v>0</v>
      </c>
      <c r="O3576" s="3">
        <v>451</v>
      </c>
      <c r="P3576" s="3">
        <v>3</v>
      </c>
      <c r="Q3576" s="3">
        <v>8097.9407560845802</v>
      </c>
      <c r="R3576" s="3">
        <v>6</v>
      </c>
      <c r="S3576" s="3">
        <v>0</v>
      </c>
      <c r="T3576" s="3">
        <v>0</v>
      </c>
      <c r="U3576" s="3">
        <v>7629.8605843079004</v>
      </c>
      <c r="V3576" s="3">
        <v>1</v>
      </c>
    </row>
    <row r="3577" spans="1:22" ht="21.75" customHeight="1" x14ac:dyDescent="0.3">
      <c r="A3577" s="3" t="s">
        <v>3603</v>
      </c>
      <c r="B3577" s="3">
        <v>60</v>
      </c>
      <c r="C3577" s="3" t="s">
        <v>23</v>
      </c>
      <c r="D3577" s="3" t="s">
        <v>24</v>
      </c>
      <c r="E3577" s="3">
        <v>19782.990277726502</v>
      </c>
      <c r="F3577" s="3">
        <v>97</v>
      </c>
      <c r="G3577" s="3">
        <v>2613.2732864741702</v>
      </c>
      <c r="H3577" s="3">
        <v>6</v>
      </c>
      <c r="I3577" s="3">
        <v>533.535428038605</v>
      </c>
      <c r="J3577" s="3">
        <v>46</v>
      </c>
      <c r="K3577" s="3">
        <v>440.63724231790798</v>
      </c>
      <c r="L3577" s="3">
        <v>41</v>
      </c>
      <c r="M3577" s="3">
        <v>15</v>
      </c>
      <c r="N3577" s="3">
        <v>6</v>
      </c>
      <c r="O3577" s="3">
        <v>334</v>
      </c>
      <c r="P3577" s="3">
        <v>4</v>
      </c>
      <c r="Q3577" s="3">
        <v>19669.635031212601</v>
      </c>
      <c r="R3577" s="3">
        <v>1</v>
      </c>
      <c r="S3577" s="3">
        <v>0</v>
      </c>
      <c r="T3577" s="3">
        <v>0</v>
      </c>
      <c r="U3577" s="3">
        <v>9713.4394478009908</v>
      </c>
      <c r="V3577" s="3">
        <v>1</v>
      </c>
    </row>
    <row r="3578" spans="1:22" ht="21.75" customHeight="1" x14ac:dyDescent="0.3">
      <c r="A3578" s="3" t="s">
        <v>3604</v>
      </c>
      <c r="B3578" s="3">
        <v>28</v>
      </c>
      <c r="C3578" s="3" t="s">
        <v>31</v>
      </c>
      <c r="D3578" s="3" t="s">
        <v>26</v>
      </c>
      <c r="E3578" s="3">
        <v>69394.888600631006</v>
      </c>
      <c r="F3578" s="3">
        <v>170</v>
      </c>
      <c r="G3578" s="3">
        <v>1419.06315817327</v>
      </c>
      <c r="H3578" s="3">
        <v>10</v>
      </c>
      <c r="I3578" s="3">
        <v>363.01496118650601</v>
      </c>
      <c r="J3578" s="3">
        <v>9</v>
      </c>
      <c r="K3578" s="3">
        <v>211.283791755381</v>
      </c>
      <c r="L3578" s="3">
        <v>55</v>
      </c>
      <c r="M3578" s="3">
        <v>5</v>
      </c>
      <c r="N3578" s="3">
        <v>3</v>
      </c>
      <c r="O3578" s="3">
        <v>360</v>
      </c>
      <c r="P3578" s="3">
        <v>5</v>
      </c>
      <c r="Q3578" s="3">
        <v>7339.3470573088098</v>
      </c>
      <c r="R3578" s="3">
        <v>5</v>
      </c>
      <c r="S3578" s="3">
        <v>0</v>
      </c>
      <c r="T3578" s="3">
        <v>0</v>
      </c>
      <c r="U3578" s="3">
        <v>4526.1148134638597</v>
      </c>
      <c r="V3578" s="3">
        <v>1</v>
      </c>
    </row>
    <row r="3579" spans="1:22" ht="21.75" customHeight="1" x14ac:dyDescent="0.3">
      <c r="A3579" s="3" t="s">
        <v>3605</v>
      </c>
      <c r="B3579" s="3">
        <v>43</v>
      </c>
      <c r="C3579" s="3" t="s">
        <v>31</v>
      </c>
      <c r="D3579" s="3" t="s">
        <v>26</v>
      </c>
      <c r="E3579" s="3">
        <v>41728.022330105901</v>
      </c>
      <c r="F3579" s="3">
        <v>32</v>
      </c>
      <c r="G3579" s="3">
        <v>10</v>
      </c>
      <c r="H3579" s="3">
        <v>4</v>
      </c>
      <c r="I3579" s="3">
        <v>718.00918997961105</v>
      </c>
      <c r="J3579" s="3">
        <v>4</v>
      </c>
      <c r="K3579" s="3">
        <v>552.65970874812899</v>
      </c>
      <c r="L3579" s="3">
        <v>71</v>
      </c>
      <c r="M3579" s="3">
        <v>19</v>
      </c>
      <c r="N3579" s="3">
        <v>7</v>
      </c>
      <c r="O3579" s="3">
        <v>575</v>
      </c>
      <c r="P3579" s="3">
        <v>0</v>
      </c>
      <c r="Q3579" s="3">
        <v>13011.137907570501</v>
      </c>
      <c r="R3579" s="3">
        <v>2</v>
      </c>
      <c r="S3579" s="3">
        <v>0</v>
      </c>
      <c r="T3579" s="3">
        <v>0</v>
      </c>
      <c r="U3579" s="3">
        <v>16873.9409145967</v>
      </c>
      <c r="V3579" s="3">
        <v>1</v>
      </c>
    </row>
    <row r="3580" spans="1:22" ht="21.75" customHeight="1" x14ac:dyDescent="0.3">
      <c r="A3580" s="3" t="s">
        <v>3606</v>
      </c>
      <c r="B3580" s="3">
        <v>56</v>
      </c>
      <c r="C3580" s="3" t="s">
        <v>23</v>
      </c>
      <c r="D3580" s="3" t="s">
        <v>26</v>
      </c>
      <c r="E3580" s="3">
        <v>73887.435525081295</v>
      </c>
      <c r="F3580" s="3">
        <v>172</v>
      </c>
      <c r="G3580" s="3">
        <v>1008.87962999227</v>
      </c>
      <c r="H3580" s="3">
        <v>1</v>
      </c>
      <c r="I3580" s="3">
        <v>891.939210281393</v>
      </c>
      <c r="J3580" s="3">
        <v>13</v>
      </c>
      <c r="K3580" s="3">
        <v>684.47198559207595</v>
      </c>
      <c r="L3580" s="3">
        <v>27</v>
      </c>
      <c r="M3580" s="3">
        <v>7</v>
      </c>
      <c r="N3580" s="3">
        <v>8</v>
      </c>
      <c r="O3580" s="3">
        <v>521</v>
      </c>
      <c r="P3580" s="3">
        <v>4</v>
      </c>
      <c r="Q3580" s="3">
        <v>21746.749564744001</v>
      </c>
      <c r="R3580" s="3">
        <v>3</v>
      </c>
      <c r="S3580" s="3">
        <v>0</v>
      </c>
      <c r="T3580" s="3">
        <v>0</v>
      </c>
      <c r="U3580" s="3">
        <v>6079.7910215755801</v>
      </c>
      <c r="V3580" s="3">
        <v>1</v>
      </c>
    </row>
    <row r="3581" spans="1:22" ht="21.75" customHeight="1" x14ac:dyDescent="0.3">
      <c r="A3581" s="3" t="s">
        <v>3607</v>
      </c>
      <c r="B3581" s="3">
        <v>68</v>
      </c>
      <c r="C3581" s="3" t="s">
        <v>23</v>
      </c>
      <c r="D3581" s="3" t="s">
        <v>26</v>
      </c>
      <c r="E3581" s="3">
        <v>10000</v>
      </c>
      <c r="F3581" s="3">
        <v>9</v>
      </c>
      <c r="G3581" s="3">
        <v>1061.5017843307201</v>
      </c>
      <c r="H3581" s="3">
        <v>7</v>
      </c>
      <c r="I3581" s="3">
        <v>621.24391129425499</v>
      </c>
      <c r="J3581" s="3">
        <v>23</v>
      </c>
      <c r="K3581" s="3">
        <v>383.614481570745</v>
      </c>
      <c r="L3581" s="3">
        <v>54</v>
      </c>
      <c r="M3581" s="3">
        <v>2</v>
      </c>
      <c r="N3581" s="3">
        <v>1</v>
      </c>
      <c r="O3581" s="3">
        <v>722</v>
      </c>
      <c r="P3581" s="3">
        <v>2</v>
      </c>
      <c r="Q3581" s="3">
        <v>13872.5555799263</v>
      </c>
      <c r="R3581" s="3">
        <v>7</v>
      </c>
      <c r="S3581" s="3">
        <v>0</v>
      </c>
      <c r="T3581" s="3">
        <v>0</v>
      </c>
      <c r="U3581" s="3">
        <v>11368.249004126401</v>
      </c>
      <c r="V3581" s="3">
        <v>1</v>
      </c>
    </row>
    <row r="3582" spans="1:22" ht="21.75" customHeight="1" x14ac:dyDescent="0.3">
      <c r="A3582" s="3" t="s">
        <v>3608</v>
      </c>
      <c r="B3582" s="3">
        <v>60</v>
      </c>
      <c r="C3582" s="3" t="s">
        <v>23</v>
      </c>
      <c r="D3582" s="3" t="s">
        <v>24</v>
      </c>
      <c r="E3582" s="3">
        <v>77865.339173793895</v>
      </c>
      <c r="F3582" s="3">
        <v>126</v>
      </c>
      <c r="G3582" s="3">
        <v>1571.14026441086</v>
      </c>
      <c r="H3582" s="3">
        <v>10</v>
      </c>
      <c r="I3582" s="3">
        <v>1065.40759919624</v>
      </c>
      <c r="J3582" s="3">
        <v>27</v>
      </c>
      <c r="K3582" s="3">
        <v>418.87907790942103</v>
      </c>
      <c r="L3582" s="3">
        <v>37</v>
      </c>
      <c r="M3582" s="3">
        <v>1</v>
      </c>
      <c r="N3582" s="3">
        <v>1</v>
      </c>
      <c r="O3582" s="3">
        <v>703</v>
      </c>
      <c r="P3582" s="3">
        <v>5</v>
      </c>
      <c r="Q3582" s="3">
        <v>17897.494037555902</v>
      </c>
      <c r="R3582" s="3">
        <v>3</v>
      </c>
      <c r="S3582" s="3">
        <v>1</v>
      </c>
      <c r="T3582" s="3">
        <v>0</v>
      </c>
      <c r="U3582" s="3">
        <v>1430.4559697541699</v>
      </c>
      <c r="V3582" s="3">
        <v>1</v>
      </c>
    </row>
    <row r="3583" spans="1:22" ht="21.75" customHeight="1" x14ac:dyDescent="0.3">
      <c r="A3583" s="3" t="s">
        <v>3609</v>
      </c>
      <c r="B3583" s="3">
        <v>36</v>
      </c>
      <c r="C3583" s="3" t="s">
        <v>31</v>
      </c>
      <c r="D3583" s="3" t="s">
        <v>33</v>
      </c>
      <c r="E3583" s="3">
        <v>48775.587967312204</v>
      </c>
      <c r="F3583" s="3">
        <v>201</v>
      </c>
      <c r="G3583" s="3">
        <v>1387.20338837802</v>
      </c>
      <c r="H3583" s="3">
        <v>9</v>
      </c>
      <c r="I3583" s="3">
        <v>726.51625126634997</v>
      </c>
      <c r="J3583" s="3">
        <v>20</v>
      </c>
      <c r="K3583" s="3">
        <v>688.59274354409297</v>
      </c>
      <c r="L3583" s="3">
        <v>22</v>
      </c>
      <c r="M3583" s="3">
        <v>9</v>
      </c>
      <c r="N3583" s="3">
        <v>1</v>
      </c>
      <c r="O3583" s="3">
        <v>897</v>
      </c>
      <c r="P3583" s="3">
        <v>3</v>
      </c>
      <c r="Q3583" s="3">
        <v>13328.387332299801</v>
      </c>
      <c r="R3583" s="3">
        <v>0</v>
      </c>
      <c r="S3583" s="3">
        <v>0</v>
      </c>
      <c r="T3583" s="3">
        <v>0</v>
      </c>
      <c r="U3583" s="3">
        <v>16902.741564993401</v>
      </c>
      <c r="V3583" s="3">
        <v>0</v>
      </c>
    </row>
    <row r="3584" spans="1:22" ht="21.75" customHeight="1" x14ac:dyDescent="0.3">
      <c r="A3584" s="3" t="s">
        <v>3610</v>
      </c>
      <c r="B3584" s="3">
        <v>43</v>
      </c>
      <c r="C3584" s="3" t="s">
        <v>31</v>
      </c>
      <c r="D3584" s="3" t="s">
        <v>33</v>
      </c>
      <c r="E3584" s="3">
        <v>56117.253001375997</v>
      </c>
      <c r="F3584" s="3">
        <v>93</v>
      </c>
      <c r="G3584" s="3">
        <v>10</v>
      </c>
      <c r="H3584" s="3">
        <v>9</v>
      </c>
      <c r="I3584" s="3">
        <v>71.4969933816881</v>
      </c>
      <c r="J3584" s="3">
        <v>44</v>
      </c>
      <c r="K3584" s="3">
        <v>547.35116089825306</v>
      </c>
      <c r="L3584" s="3">
        <v>6</v>
      </c>
      <c r="M3584" s="3">
        <v>7</v>
      </c>
      <c r="N3584" s="3">
        <v>7</v>
      </c>
      <c r="O3584" s="3">
        <v>899</v>
      </c>
      <c r="P3584" s="3">
        <v>3</v>
      </c>
      <c r="Q3584" s="3">
        <v>11574.036720727099</v>
      </c>
      <c r="R3584" s="3">
        <v>2</v>
      </c>
      <c r="S3584" s="3">
        <v>0</v>
      </c>
      <c r="T3584" s="3">
        <v>0</v>
      </c>
      <c r="U3584" s="3">
        <v>11022.4982316037</v>
      </c>
      <c r="V3584" s="3">
        <v>0</v>
      </c>
    </row>
    <row r="3585" spans="1:22" ht="21.75" customHeight="1" x14ac:dyDescent="0.3">
      <c r="A3585" s="3" t="s">
        <v>3611</v>
      </c>
      <c r="B3585" s="3">
        <v>40</v>
      </c>
      <c r="C3585" s="3" t="s">
        <v>28</v>
      </c>
      <c r="D3585" s="3" t="s">
        <v>33</v>
      </c>
      <c r="E3585" s="3">
        <v>30867.030856703001</v>
      </c>
      <c r="F3585" s="3">
        <v>218</v>
      </c>
      <c r="G3585" s="3">
        <v>760.04672943200796</v>
      </c>
      <c r="H3585" s="3">
        <v>1</v>
      </c>
      <c r="I3585" s="3">
        <v>993.48419271754994</v>
      </c>
      <c r="J3585" s="3">
        <v>39</v>
      </c>
      <c r="K3585" s="3">
        <v>720.35797436446796</v>
      </c>
      <c r="L3585" s="3">
        <v>37</v>
      </c>
      <c r="M3585" s="3">
        <v>11</v>
      </c>
      <c r="N3585" s="3">
        <v>1</v>
      </c>
      <c r="O3585" s="3">
        <v>747</v>
      </c>
      <c r="P3585" s="3">
        <v>3</v>
      </c>
      <c r="Q3585" s="3">
        <v>952.617247069256</v>
      </c>
      <c r="R3585" s="3">
        <v>6</v>
      </c>
      <c r="S3585" s="3">
        <v>0</v>
      </c>
      <c r="T3585" s="3">
        <v>0</v>
      </c>
      <c r="U3585" s="3">
        <v>6660.7799045708898</v>
      </c>
      <c r="V3585" s="3">
        <v>1</v>
      </c>
    </row>
    <row r="3586" spans="1:22" ht="21.75" customHeight="1" x14ac:dyDescent="0.3">
      <c r="A3586" s="3" t="s">
        <v>3612</v>
      </c>
      <c r="B3586" s="3">
        <v>58</v>
      </c>
      <c r="C3586" s="3" t="s">
        <v>31</v>
      </c>
      <c r="D3586" s="3" t="s">
        <v>33</v>
      </c>
      <c r="E3586" s="3">
        <v>59491.218539071902</v>
      </c>
      <c r="F3586" s="3">
        <v>149</v>
      </c>
      <c r="G3586" s="3">
        <v>614.00863943292802</v>
      </c>
      <c r="H3586" s="3">
        <v>2</v>
      </c>
      <c r="I3586" s="3">
        <v>491.11202929849497</v>
      </c>
      <c r="J3586" s="3">
        <v>11</v>
      </c>
      <c r="K3586" s="3">
        <v>683.78854582748397</v>
      </c>
      <c r="L3586" s="3">
        <v>76</v>
      </c>
      <c r="M3586" s="3">
        <v>19</v>
      </c>
      <c r="N3586" s="3">
        <v>5</v>
      </c>
      <c r="O3586" s="3">
        <v>463</v>
      </c>
      <c r="P3586" s="3">
        <v>0</v>
      </c>
      <c r="Q3586" s="3">
        <v>13541.996497878101</v>
      </c>
      <c r="R3586" s="3">
        <v>4</v>
      </c>
      <c r="S3586" s="3">
        <v>0</v>
      </c>
      <c r="T3586" s="3">
        <v>0</v>
      </c>
      <c r="U3586" s="3">
        <v>9596.2217697513006</v>
      </c>
      <c r="V3586" s="3">
        <v>1</v>
      </c>
    </row>
    <row r="3587" spans="1:22" ht="21.75" customHeight="1" x14ac:dyDescent="0.3">
      <c r="A3587" s="3" t="s">
        <v>3613</v>
      </c>
      <c r="B3587" s="3">
        <v>60</v>
      </c>
      <c r="C3587" s="3" t="s">
        <v>23</v>
      </c>
      <c r="D3587" s="3" t="s">
        <v>33</v>
      </c>
      <c r="E3587" s="3">
        <v>43269.545371006199</v>
      </c>
      <c r="F3587" s="3">
        <v>171</v>
      </c>
      <c r="G3587" s="3">
        <v>2217.9440843511102</v>
      </c>
      <c r="H3587" s="3">
        <v>9</v>
      </c>
      <c r="I3587" s="3">
        <v>673.44091641321904</v>
      </c>
      <c r="J3587" s="3">
        <v>19</v>
      </c>
      <c r="K3587" s="3">
        <v>302.23493010128601</v>
      </c>
      <c r="L3587" s="3">
        <v>56</v>
      </c>
      <c r="M3587" s="3">
        <v>11</v>
      </c>
      <c r="N3587" s="3">
        <v>4</v>
      </c>
      <c r="O3587" s="3">
        <v>440</v>
      </c>
      <c r="P3587" s="3">
        <v>5</v>
      </c>
      <c r="Q3587" s="3">
        <v>8819.8101892091308</v>
      </c>
      <c r="R3587" s="3">
        <v>1</v>
      </c>
      <c r="S3587" s="3">
        <v>0</v>
      </c>
      <c r="T3587" s="3">
        <v>0</v>
      </c>
      <c r="U3587" s="3">
        <v>9942.1141807577096</v>
      </c>
      <c r="V3587" s="3">
        <v>1</v>
      </c>
    </row>
    <row r="3588" spans="1:22" ht="21.75" customHeight="1" x14ac:dyDescent="0.3">
      <c r="A3588" s="3" t="s">
        <v>3614</v>
      </c>
      <c r="B3588" s="3">
        <v>58</v>
      </c>
      <c r="C3588" s="3" t="s">
        <v>31</v>
      </c>
      <c r="D3588" s="3" t="s">
        <v>24</v>
      </c>
      <c r="E3588" s="3">
        <v>28508.8240031858</v>
      </c>
      <c r="F3588" s="3">
        <v>164</v>
      </c>
      <c r="G3588" s="3">
        <v>1271.9890998553999</v>
      </c>
      <c r="H3588" s="3">
        <v>6</v>
      </c>
      <c r="I3588" s="3">
        <v>1343.59592123878</v>
      </c>
      <c r="J3588" s="3">
        <v>31</v>
      </c>
      <c r="K3588" s="3">
        <v>556.59901503159597</v>
      </c>
      <c r="L3588" s="3">
        <v>36</v>
      </c>
      <c r="M3588" s="3">
        <v>8</v>
      </c>
      <c r="N3588" s="3">
        <v>9</v>
      </c>
      <c r="O3588" s="3">
        <v>556</v>
      </c>
      <c r="P3588" s="3">
        <v>3</v>
      </c>
      <c r="Q3588" s="3">
        <v>20056.723667331298</v>
      </c>
      <c r="R3588" s="3">
        <v>4</v>
      </c>
      <c r="S3588" s="3">
        <v>0</v>
      </c>
      <c r="T3588" s="3">
        <v>0</v>
      </c>
      <c r="U3588" s="3">
        <v>8867.4074723693193</v>
      </c>
      <c r="V3588" s="3">
        <v>1</v>
      </c>
    </row>
    <row r="3589" spans="1:22" ht="21.75" customHeight="1" x14ac:dyDescent="0.3">
      <c r="A3589" s="3" t="s">
        <v>3615</v>
      </c>
      <c r="B3589" s="3">
        <v>32</v>
      </c>
      <c r="C3589" s="3" t="s">
        <v>28</v>
      </c>
      <c r="D3589" s="3" t="s">
        <v>33</v>
      </c>
      <c r="E3589" s="3">
        <v>28262.0056477652</v>
      </c>
      <c r="F3589" s="3">
        <v>152</v>
      </c>
      <c r="G3589" s="3">
        <v>10</v>
      </c>
      <c r="H3589" s="3">
        <v>4</v>
      </c>
      <c r="I3589" s="3">
        <v>1420.48410344238</v>
      </c>
      <c r="J3589" s="3">
        <v>37</v>
      </c>
      <c r="K3589" s="3">
        <v>650.02975904111099</v>
      </c>
      <c r="L3589" s="3">
        <v>5</v>
      </c>
      <c r="M3589" s="3">
        <v>18</v>
      </c>
      <c r="N3589" s="3">
        <v>8</v>
      </c>
      <c r="O3589" s="3">
        <v>802</v>
      </c>
      <c r="P3589" s="3">
        <v>1</v>
      </c>
      <c r="Q3589" s="3">
        <v>0</v>
      </c>
      <c r="R3589" s="3">
        <v>3</v>
      </c>
      <c r="S3589" s="3">
        <v>0</v>
      </c>
      <c r="T3589" s="3">
        <v>0</v>
      </c>
      <c r="U3589" s="3">
        <v>6767.5356869764901</v>
      </c>
      <c r="V3589" s="3">
        <v>0</v>
      </c>
    </row>
    <row r="3590" spans="1:22" ht="21.75" customHeight="1" x14ac:dyDescent="0.3">
      <c r="A3590" s="3" t="s">
        <v>3616</v>
      </c>
      <c r="B3590" s="3">
        <v>30</v>
      </c>
      <c r="C3590" s="3" t="s">
        <v>28</v>
      </c>
      <c r="D3590" s="3" t="s">
        <v>24</v>
      </c>
      <c r="E3590" s="3">
        <v>27943.692141518601</v>
      </c>
      <c r="F3590" s="3">
        <v>54</v>
      </c>
      <c r="G3590" s="3">
        <v>805.279540465232</v>
      </c>
      <c r="H3590" s="3">
        <v>9</v>
      </c>
      <c r="I3590" s="3">
        <v>598.57729771751599</v>
      </c>
      <c r="J3590" s="3">
        <v>39</v>
      </c>
      <c r="K3590" s="3">
        <v>325.89270116732501</v>
      </c>
      <c r="L3590" s="3">
        <v>9</v>
      </c>
      <c r="M3590" s="3">
        <v>14</v>
      </c>
      <c r="N3590" s="3">
        <v>1</v>
      </c>
      <c r="O3590" s="3">
        <v>669</v>
      </c>
      <c r="P3590" s="3">
        <v>2</v>
      </c>
      <c r="Q3590" s="3">
        <v>8955.3175543447505</v>
      </c>
      <c r="R3590" s="3">
        <v>5</v>
      </c>
      <c r="S3590" s="3">
        <v>0</v>
      </c>
      <c r="T3590" s="3">
        <v>0</v>
      </c>
      <c r="U3590" s="3">
        <v>2333.8001582606098</v>
      </c>
      <c r="V3590" s="3">
        <v>1</v>
      </c>
    </row>
    <row r="3591" spans="1:22" ht="21.75" customHeight="1" x14ac:dyDescent="0.3">
      <c r="A3591" s="3" t="s">
        <v>3617</v>
      </c>
      <c r="B3591" s="3">
        <v>65</v>
      </c>
      <c r="C3591" s="3" t="s">
        <v>23</v>
      </c>
      <c r="D3591" s="3" t="s">
        <v>24</v>
      </c>
      <c r="E3591" s="3">
        <v>56844.312724342897</v>
      </c>
      <c r="F3591" s="3">
        <v>221</v>
      </c>
      <c r="G3591" s="3">
        <v>2439.7514421248302</v>
      </c>
      <c r="H3591" s="3">
        <v>10</v>
      </c>
      <c r="I3591" s="3">
        <v>1002.22532072114</v>
      </c>
      <c r="J3591" s="3">
        <v>41</v>
      </c>
      <c r="K3591" s="3">
        <v>208.27348524368799</v>
      </c>
      <c r="L3591" s="3">
        <v>26</v>
      </c>
      <c r="M3591" s="3">
        <v>13</v>
      </c>
      <c r="N3591" s="3">
        <v>0</v>
      </c>
      <c r="O3591" s="3">
        <v>568</v>
      </c>
      <c r="P3591" s="3">
        <v>2</v>
      </c>
      <c r="Q3591" s="3">
        <v>20331.571328037899</v>
      </c>
      <c r="R3591" s="3">
        <v>1</v>
      </c>
      <c r="S3591" s="3">
        <v>0</v>
      </c>
      <c r="T3591" s="3">
        <v>0</v>
      </c>
      <c r="U3591" s="3">
        <v>15103.183823020399</v>
      </c>
      <c r="V3591" s="3">
        <v>1</v>
      </c>
    </row>
    <row r="3592" spans="1:22" ht="21.75" customHeight="1" x14ac:dyDescent="0.3">
      <c r="A3592" s="3" t="s">
        <v>3618</v>
      </c>
      <c r="B3592" s="3">
        <v>38</v>
      </c>
      <c r="C3592" s="3" t="s">
        <v>23</v>
      </c>
      <c r="D3592" s="3" t="s">
        <v>33</v>
      </c>
      <c r="E3592" s="3">
        <v>38558.630914491201</v>
      </c>
      <c r="F3592" s="3">
        <v>8</v>
      </c>
      <c r="G3592" s="3">
        <v>1020.69888036716</v>
      </c>
      <c r="H3592" s="3">
        <v>2</v>
      </c>
      <c r="I3592" s="3">
        <v>606.70392835207394</v>
      </c>
      <c r="J3592" s="3">
        <v>20</v>
      </c>
      <c r="K3592" s="3">
        <v>495.41193865523502</v>
      </c>
      <c r="L3592" s="3">
        <v>56</v>
      </c>
      <c r="M3592" s="3">
        <v>4</v>
      </c>
      <c r="N3592" s="3">
        <v>1</v>
      </c>
      <c r="O3592" s="3">
        <v>462</v>
      </c>
      <c r="P3592" s="3">
        <v>4</v>
      </c>
      <c r="Q3592" s="3">
        <v>23736.8194151567</v>
      </c>
      <c r="R3592" s="3">
        <v>6</v>
      </c>
      <c r="S3592" s="3">
        <v>0</v>
      </c>
      <c r="T3592" s="3">
        <v>0</v>
      </c>
      <c r="U3592" s="3">
        <v>8846.9337947067506</v>
      </c>
      <c r="V3592" s="3">
        <v>1</v>
      </c>
    </row>
    <row r="3593" spans="1:22" ht="21.75" customHeight="1" x14ac:dyDescent="0.3">
      <c r="A3593" s="3" t="s">
        <v>3619</v>
      </c>
      <c r="B3593" s="3">
        <v>30</v>
      </c>
      <c r="C3593" s="3" t="s">
        <v>28</v>
      </c>
      <c r="D3593" s="3" t="s">
        <v>33</v>
      </c>
      <c r="E3593" s="3">
        <v>20478.3123972229</v>
      </c>
      <c r="F3593" s="3">
        <v>204</v>
      </c>
      <c r="G3593" s="3">
        <v>956.50357389875796</v>
      </c>
      <c r="H3593" s="3">
        <v>11</v>
      </c>
      <c r="I3593" s="3">
        <v>699.59445738548902</v>
      </c>
      <c r="J3593" s="3">
        <v>16</v>
      </c>
      <c r="K3593" s="3">
        <v>0</v>
      </c>
      <c r="L3593" s="3">
        <v>15</v>
      </c>
      <c r="M3593" s="3">
        <v>17</v>
      </c>
      <c r="N3593" s="3">
        <v>9</v>
      </c>
      <c r="O3593" s="3">
        <v>829</v>
      </c>
      <c r="P3593" s="3">
        <v>0</v>
      </c>
      <c r="Q3593" s="3">
        <v>18916.478777045199</v>
      </c>
      <c r="R3593" s="3">
        <v>4</v>
      </c>
      <c r="S3593" s="3">
        <v>0</v>
      </c>
      <c r="T3593" s="3">
        <v>0</v>
      </c>
      <c r="U3593" s="3">
        <v>4559.4015620098098</v>
      </c>
      <c r="V3593" s="3">
        <v>1</v>
      </c>
    </row>
    <row r="3594" spans="1:22" ht="21.75" customHeight="1" x14ac:dyDescent="0.3">
      <c r="A3594" s="3" t="s">
        <v>3620</v>
      </c>
      <c r="B3594" s="3">
        <v>32</v>
      </c>
      <c r="C3594" s="3" t="s">
        <v>28</v>
      </c>
      <c r="D3594" s="3" t="s">
        <v>33</v>
      </c>
      <c r="E3594" s="3">
        <v>56647.391252678797</v>
      </c>
      <c r="F3594" s="3">
        <v>111</v>
      </c>
      <c r="G3594" s="3">
        <v>1363.7621740628399</v>
      </c>
      <c r="H3594" s="3">
        <v>1</v>
      </c>
      <c r="I3594" s="3">
        <v>587.97860478550695</v>
      </c>
      <c r="J3594" s="3">
        <v>0</v>
      </c>
      <c r="K3594" s="3">
        <v>0</v>
      </c>
      <c r="L3594" s="3">
        <v>58</v>
      </c>
      <c r="M3594" s="3">
        <v>11</v>
      </c>
      <c r="N3594" s="3">
        <v>4</v>
      </c>
      <c r="O3594" s="3">
        <v>351</v>
      </c>
      <c r="P3594" s="3">
        <v>4</v>
      </c>
      <c r="Q3594" s="3">
        <v>16015.9341814651</v>
      </c>
      <c r="R3594" s="3">
        <v>1</v>
      </c>
      <c r="S3594" s="3">
        <v>0</v>
      </c>
      <c r="T3594" s="3">
        <v>0</v>
      </c>
      <c r="U3594" s="3">
        <v>6772.3279475757899</v>
      </c>
      <c r="V3594" s="3">
        <v>1</v>
      </c>
    </row>
    <row r="3595" spans="1:22" ht="21.75" customHeight="1" x14ac:dyDescent="0.3">
      <c r="A3595" s="3" t="s">
        <v>3621</v>
      </c>
      <c r="B3595" s="3">
        <v>65</v>
      </c>
      <c r="C3595" s="3" t="s">
        <v>28</v>
      </c>
      <c r="D3595" s="3" t="s">
        <v>26</v>
      </c>
      <c r="E3595" s="3">
        <v>10890.868582352001</v>
      </c>
      <c r="F3595" s="3">
        <v>97</v>
      </c>
      <c r="G3595" s="3">
        <v>1680.4835687249299</v>
      </c>
      <c r="H3595" s="3">
        <v>10</v>
      </c>
      <c r="I3595" s="3">
        <v>196.47971186122999</v>
      </c>
      <c r="J3595" s="3">
        <v>43</v>
      </c>
      <c r="K3595" s="3">
        <v>650.19775484910303</v>
      </c>
      <c r="L3595" s="3">
        <v>27</v>
      </c>
      <c r="M3595" s="3">
        <v>5</v>
      </c>
      <c r="N3595" s="3">
        <v>7</v>
      </c>
      <c r="O3595" s="3">
        <v>625</v>
      </c>
      <c r="P3595" s="3">
        <v>4</v>
      </c>
      <c r="Q3595" s="3">
        <v>1655.44266844652</v>
      </c>
      <c r="R3595" s="3">
        <v>4</v>
      </c>
      <c r="S3595" s="3">
        <v>0</v>
      </c>
      <c r="T3595" s="3">
        <v>0</v>
      </c>
      <c r="U3595" s="3">
        <v>13259.273638995899</v>
      </c>
      <c r="V3595" s="3">
        <v>1</v>
      </c>
    </row>
    <row r="3596" spans="1:22" ht="21.75" customHeight="1" x14ac:dyDescent="0.3">
      <c r="A3596" s="3" t="s">
        <v>3622</v>
      </c>
      <c r="B3596" s="3">
        <v>64</v>
      </c>
      <c r="C3596" s="3" t="s">
        <v>23</v>
      </c>
      <c r="D3596" s="3" t="s">
        <v>24</v>
      </c>
      <c r="E3596" s="3">
        <v>73923.297745893695</v>
      </c>
      <c r="F3596" s="3">
        <v>155</v>
      </c>
      <c r="G3596" s="3">
        <v>1385.8230352739699</v>
      </c>
      <c r="H3596" s="3">
        <v>5</v>
      </c>
      <c r="I3596" s="3">
        <v>833.269328306798</v>
      </c>
      <c r="J3596" s="3">
        <v>27</v>
      </c>
      <c r="K3596" s="3">
        <v>310.04097255731301</v>
      </c>
      <c r="L3596" s="3">
        <v>2</v>
      </c>
      <c r="M3596" s="3">
        <v>19</v>
      </c>
      <c r="N3596" s="3">
        <v>7</v>
      </c>
      <c r="O3596" s="3">
        <v>357</v>
      </c>
      <c r="P3596" s="3">
        <v>2</v>
      </c>
      <c r="Q3596" s="3">
        <v>5643.3223417506597</v>
      </c>
      <c r="R3596" s="3">
        <v>1</v>
      </c>
      <c r="S3596" s="3">
        <v>0</v>
      </c>
      <c r="T3596" s="3">
        <v>0</v>
      </c>
      <c r="U3596" s="3">
        <v>13542.201664981299</v>
      </c>
      <c r="V3596" s="3">
        <v>1</v>
      </c>
    </row>
    <row r="3597" spans="1:22" ht="21.75" customHeight="1" x14ac:dyDescent="0.3">
      <c r="A3597" s="3" t="s">
        <v>3623</v>
      </c>
      <c r="B3597" s="3">
        <v>20</v>
      </c>
      <c r="C3597" s="3" t="s">
        <v>28</v>
      </c>
      <c r="D3597" s="3" t="s">
        <v>33</v>
      </c>
      <c r="E3597" s="3">
        <v>85755.390372918497</v>
      </c>
      <c r="F3597" s="3">
        <v>68</v>
      </c>
      <c r="G3597" s="3">
        <v>2318.5203422312902</v>
      </c>
      <c r="H3597" s="3">
        <v>9</v>
      </c>
      <c r="I3597" s="3">
        <v>900.85788543115802</v>
      </c>
      <c r="J3597" s="3">
        <v>1</v>
      </c>
      <c r="K3597" s="3">
        <v>424.54383497952</v>
      </c>
      <c r="L3597" s="3">
        <v>56</v>
      </c>
      <c r="M3597" s="3">
        <v>10</v>
      </c>
      <c r="N3597" s="3">
        <v>1</v>
      </c>
      <c r="O3597" s="3">
        <v>582</v>
      </c>
      <c r="P3597" s="3">
        <v>5</v>
      </c>
      <c r="Q3597" s="3">
        <v>17573.278711789499</v>
      </c>
      <c r="R3597" s="3">
        <v>7</v>
      </c>
      <c r="S3597" s="3">
        <v>0</v>
      </c>
      <c r="T3597" s="3">
        <v>0</v>
      </c>
      <c r="U3597" s="3">
        <v>6717.2307023939402</v>
      </c>
      <c r="V3597" s="3">
        <v>1</v>
      </c>
    </row>
    <row r="3598" spans="1:22" ht="21.75" customHeight="1" x14ac:dyDescent="0.3">
      <c r="A3598" s="3" t="s">
        <v>3624</v>
      </c>
      <c r="B3598" s="3">
        <v>59</v>
      </c>
      <c r="C3598" s="3" t="s">
        <v>28</v>
      </c>
      <c r="D3598" s="3" t="s">
        <v>26</v>
      </c>
      <c r="E3598" s="3">
        <v>26376.3738405187</v>
      </c>
      <c r="F3598" s="3">
        <v>12</v>
      </c>
      <c r="G3598" s="3">
        <v>1385.8744382874199</v>
      </c>
      <c r="H3598" s="3">
        <v>0</v>
      </c>
      <c r="I3598" s="3">
        <v>565.14938914110201</v>
      </c>
      <c r="J3598" s="3">
        <v>16</v>
      </c>
      <c r="K3598" s="3">
        <v>560.29133440751798</v>
      </c>
      <c r="L3598" s="3">
        <v>64</v>
      </c>
      <c r="M3598" s="3">
        <v>14</v>
      </c>
      <c r="N3598" s="3">
        <v>4</v>
      </c>
      <c r="O3598" s="3">
        <v>356</v>
      </c>
      <c r="P3598" s="3">
        <v>5</v>
      </c>
      <c r="Q3598" s="3">
        <v>4261.5368103996998</v>
      </c>
      <c r="R3598" s="3">
        <v>4</v>
      </c>
      <c r="S3598" s="3">
        <v>0</v>
      </c>
      <c r="T3598" s="3">
        <v>0</v>
      </c>
      <c r="U3598" s="3">
        <v>5526.4884006906505</v>
      </c>
      <c r="V3598" s="3">
        <v>1</v>
      </c>
    </row>
    <row r="3599" spans="1:22" ht="21.75" customHeight="1" x14ac:dyDescent="0.3">
      <c r="A3599" s="3" t="s">
        <v>3625</v>
      </c>
      <c r="B3599" s="3">
        <v>63</v>
      </c>
      <c r="C3599" s="3" t="s">
        <v>23</v>
      </c>
      <c r="D3599" s="3" t="s">
        <v>24</v>
      </c>
      <c r="E3599" s="3">
        <v>68944.1113690528</v>
      </c>
      <c r="F3599" s="3">
        <v>204</v>
      </c>
      <c r="G3599" s="3">
        <v>2039.4118779033199</v>
      </c>
      <c r="H3599" s="3">
        <v>7</v>
      </c>
      <c r="I3599" s="3">
        <v>1180.7270990029899</v>
      </c>
      <c r="J3599" s="3">
        <v>38</v>
      </c>
      <c r="K3599" s="3">
        <v>489.861874731532</v>
      </c>
      <c r="L3599" s="3">
        <v>66</v>
      </c>
      <c r="M3599" s="3">
        <v>3</v>
      </c>
      <c r="N3599" s="3">
        <v>1</v>
      </c>
      <c r="O3599" s="3">
        <v>679</v>
      </c>
      <c r="P3599" s="3">
        <v>1</v>
      </c>
      <c r="Q3599" s="3">
        <v>10592.4767730641</v>
      </c>
      <c r="R3599" s="3">
        <v>7</v>
      </c>
      <c r="S3599" s="3">
        <v>0</v>
      </c>
      <c r="T3599" s="3">
        <v>0</v>
      </c>
      <c r="U3599" s="3">
        <v>5814.4054293507397</v>
      </c>
      <c r="V3599" s="3">
        <v>1</v>
      </c>
    </row>
    <row r="3600" spans="1:22" ht="21.75" customHeight="1" x14ac:dyDescent="0.3">
      <c r="A3600" s="3" t="s">
        <v>3626</v>
      </c>
      <c r="B3600" s="3">
        <v>38</v>
      </c>
      <c r="C3600" s="3" t="s">
        <v>31</v>
      </c>
      <c r="D3600" s="3" t="s">
        <v>26</v>
      </c>
      <c r="E3600" s="3">
        <v>56283.764043299103</v>
      </c>
      <c r="F3600" s="3">
        <v>28</v>
      </c>
      <c r="G3600" s="3">
        <v>1657.3500228559301</v>
      </c>
      <c r="H3600" s="3">
        <v>4</v>
      </c>
      <c r="I3600" s="3">
        <v>647.37192401667301</v>
      </c>
      <c r="J3600" s="3">
        <v>13</v>
      </c>
      <c r="K3600" s="3">
        <v>308.25251249960598</v>
      </c>
      <c r="L3600" s="3">
        <v>29</v>
      </c>
      <c r="M3600" s="3">
        <v>13</v>
      </c>
      <c r="N3600" s="3">
        <v>6</v>
      </c>
      <c r="O3600" s="3">
        <v>308</v>
      </c>
      <c r="P3600" s="3">
        <v>0</v>
      </c>
      <c r="Q3600" s="3">
        <v>10131.8788501698</v>
      </c>
      <c r="R3600" s="3">
        <v>4</v>
      </c>
      <c r="S3600" s="3">
        <v>0</v>
      </c>
      <c r="T3600" s="3">
        <v>0</v>
      </c>
      <c r="U3600" s="3">
        <v>12674.567085053101</v>
      </c>
      <c r="V3600" s="3">
        <v>1</v>
      </c>
    </row>
    <row r="3601" spans="1:22" ht="21.75" customHeight="1" x14ac:dyDescent="0.3">
      <c r="A3601" s="3" t="s">
        <v>3627</v>
      </c>
      <c r="B3601" s="3">
        <v>31</v>
      </c>
      <c r="C3601" s="3" t="s">
        <v>31</v>
      </c>
      <c r="D3601" s="3" t="s">
        <v>26</v>
      </c>
      <c r="E3601" s="3">
        <v>40999.303822112997</v>
      </c>
      <c r="F3601" s="3">
        <v>135</v>
      </c>
      <c r="G3601" s="3">
        <v>465.599205458688</v>
      </c>
      <c r="H3601" s="3">
        <v>4</v>
      </c>
      <c r="I3601" s="3">
        <v>576.97586129934496</v>
      </c>
      <c r="J3601" s="3">
        <v>13</v>
      </c>
      <c r="K3601" s="3">
        <v>989.93391910575201</v>
      </c>
      <c r="L3601" s="3">
        <v>18</v>
      </c>
      <c r="M3601" s="3">
        <v>4</v>
      </c>
      <c r="N3601" s="3">
        <v>9</v>
      </c>
      <c r="O3601" s="3">
        <v>890</v>
      </c>
      <c r="P3601" s="3">
        <v>0</v>
      </c>
      <c r="Q3601" s="3">
        <v>14516.2543898845</v>
      </c>
      <c r="R3601" s="3">
        <v>1</v>
      </c>
      <c r="S3601" s="3">
        <v>0</v>
      </c>
      <c r="T3601" s="3">
        <v>0</v>
      </c>
      <c r="U3601" s="3">
        <v>13843.177512938801</v>
      </c>
      <c r="V3601" s="3">
        <v>0</v>
      </c>
    </row>
    <row r="3602" spans="1:22" ht="21.75" customHeight="1" x14ac:dyDescent="0.3">
      <c r="A3602" s="3" t="s">
        <v>3628</v>
      </c>
      <c r="B3602" s="3">
        <v>27</v>
      </c>
      <c r="C3602" s="3" t="s">
        <v>28</v>
      </c>
      <c r="D3602" s="3" t="s">
        <v>33</v>
      </c>
      <c r="E3602" s="3">
        <v>41839.296428662899</v>
      </c>
      <c r="F3602" s="3">
        <v>216</v>
      </c>
      <c r="G3602" s="3">
        <v>2928.24061286708</v>
      </c>
      <c r="H3602" s="3">
        <v>1</v>
      </c>
      <c r="I3602" s="3">
        <v>984.27609133783699</v>
      </c>
      <c r="J3602" s="3">
        <v>43</v>
      </c>
      <c r="K3602" s="3">
        <v>480.37025688058702</v>
      </c>
      <c r="L3602" s="3">
        <v>7</v>
      </c>
      <c r="M3602" s="3">
        <v>10</v>
      </c>
      <c r="N3602" s="3">
        <v>7</v>
      </c>
      <c r="O3602" s="3">
        <v>804</v>
      </c>
      <c r="P3602" s="3">
        <v>0</v>
      </c>
      <c r="Q3602" s="3">
        <v>16022.865766860499</v>
      </c>
      <c r="R3602" s="3">
        <v>0</v>
      </c>
      <c r="S3602" s="3">
        <v>0</v>
      </c>
      <c r="T3602" s="3">
        <v>0</v>
      </c>
      <c r="U3602" s="3">
        <v>6844.8857945693499</v>
      </c>
      <c r="V3602" s="3">
        <v>0</v>
      </c>
    </row>
    <row r="3603" spans="1:22" ht="21.75" customHeight="1" x14ac:dyDescent="0.3">
      <c r="A3603" s="3" t="s">
        <v>3629</v>
      </c>
      <c r="B3603" s="3">
        <v>27</v>
      </c>
      <c r="C3603" s="3" t="s">
        <v>31</v>
      </c>
      <c r="D3603" s="3" t="s">
        <v>24</v>
      </c>
      <c r="E3603" s="3">
        <v>61780.6096323819</v>
      </c>
      <c r="F3603" s="3">
        <v>70</v>
      </c>
      <c r="G3603" s="3">
        <v>2424.5462865285499</v>
      </c>
      <c r="H3603" s="3">
        <v>6</v>
      </c>
      <c r="I3603" s="3">
        <v>260.06130350961502</v>
      </c>
      <c r="J3603" s="3">
        <v>47</v>
      </c>
      <c r="K3603" s="3">
        <v>1189.1819516804301</v>
      </c>
      <c r="L3603" s="3">
        <v>61</v>
      </c>
      <c r="M3603" s="3">
        <v>19</v>
      </c>
      <c r="N3603" s="3">
        <v>4</v>
      </c>
      <c r="O3603" s="3">
        <v>577</v>
      </c>
      <c r="P3603" s="3">
        <v>1</v>
      </c>
      <c r="Q3603" s="3">
        <v>0</v>
      </c>
      <c r="R3603" s="3">
        <v>1</v>
      </c>
      <c r="S3603" s="3">
        <v>0</v>
      </c>
      <c r="T3603" s="3">
        <v>0</v>
      </c>
      <c r="U3603" s="3">
        <v>10872.1716246621</v>
      </c>
      <c r="V3603" s="3">
        <v>1</v>
      </c>
    </row>
    <row r="3604" spans="1:22" ht="21.75" customHeight="1" x14ac:dyDescent="0.3">
      <c r="A3604" s="3" t="s">
        <v>3630</v>
      </c>
      <c r="B3604" s="3">
        <v>64</v>
      </c>
      <c r="C3604" s="3" t="s">
        <v>31</v>
      </c>
      <c r="D3604" s="3" t="s">
        <v>26</v>
      </c>
      <c r="E3604" s="3">
        <v>49280.885643137801</v>
      </c>
      <c r="F3604" s="3">
        <v>100</v>
      </c>
      <c r="G3604" s="3">
        <v>1046.5769009488699</v>
      </c>
      <c r="H3604" s="3">
        <v>4</v>
      </c>
      <c r="I3604" s="3">
        <v>1117.3376610959799</v>
      </c>
      <c r="J3604" s="3">
        <v>17</v>
      </c>
      <c r="K3604" s="3">
        <v>265.05548661434102</v>
      </c>
      <c r="L3604" s="3">
        <v>18</v>
      </c>
      <c r="M3604" s="3">
        <v>6</v>
      </c>
      <c r="N3604" s="3">
        <v>0</v>
      </c>
      <c r="O3604" s="3">
        <v>733</v>
      </c>
      <c r="P3604" s="3">
        <v>0</v>
      </c>
      <c r="Q3604" s="3">
        <v>13709.3599353601</v>
      </c>
      <c r="R3604" s="3">
        <v>5</v>
      </c>
      <c r="S3604" s="3">
        <v>0</v>
      </c>
      <c r="T3604" s="3">
        <v>0</v>
      </c>
      <c r="U3604" s="3">
        <v>6536.8694606966301</v>
      </c>
      <c r="V3604" s="3">
        <v>1</v>
      </c>
    </row>
    <row r="3605" spans="1:22" ht="21.75" customHeight="1" x14ac:dyDescent="0.3">
      <c r="A3605" s="3" t="s">
        <v>3631</v>
      </c>
      <c r="B3605" s="3">
        <v>31</v>
      </c>
      <c r="C3605" s="3" t="s">
        <v>31</v>
      </c>
      <c r="D3605" s="3" t="s">
        <v>24</v>
      </c>
      <c r="E3605" s="3">
        <v>10000</v>
      </c>
      <c r="F3605" s="3">
        <v>73</v>
      </c>
      <c r="G3605" s="3">
        <v>1411.0997975528501</v>
      </c>
      <c r="H3605" s="3">
        <v>7</v>
      </c>
      <c r="I3605" s="3">
        <v>659.24079491197301</v>
      </c>
      <c r="J3605" s="3">
        <v>39</v>
      </c>
      <c r="K3605" s="3">
        <v>405.81174198213802</v>
      </c>
      <c r="L3605" s="3">
        <v>35</v>
      </c>
      <c r="M3605" s="3">
        <v>12</v>
      </c>
      <c r="N3605" s="3">
        <v>6</v>
      </c>
      <c r="O3605" s="3">
        <v>706</v>
      </c>
      <c r="P3605" s="3">
        <v>3</v>
      </c>
      <c r="Q3605" s="3">
        <v>7916.4661636030596</v>
      </c>
      <c r="R3605" s="3">
        <v>4</v>
      </c>
      <c r="S3605" s="3">
        <v>0</v>
      </c>
      <c r="T3605" s="3">
        <v>0</v>
      </c>
      <c r="U3605" s="3">
        <v>1873.6950344602501</v>
      </c>
      <c r="V3605" s="3">
        <v>1</v>
      </c>
    </row>
    <row r="3606" spans="1:22" ht="21.75" customHeight="1" x14ac:dyDescent="0.3">
      <c r="A3606" s="3" t="s">
        <v>3632</v>
      </c>
      <c r="B3606" s="3">
        <v>67</v>
      </c>
      <c r="C3606" s="3" t="s">
        <v>31</v>
      </c>
      <c r="D3606" s="3" t="s">
        <v>33</v>
      </c>
      <c r="E3606" s="3">
        <v>87314.259254063407</v>
      </c>
      <c r="F3606" s="3">
        <v>52</v>
      </c>
      <c r="G3606" s="3">
        <v>1992.15425787854</v>
      </c>
      <c r="H3606" s="3">
        <v>4</v>
      </c>
      <c r="I3606" s="3">
        <v>1146.25012673793</v>
      </c>
      <c r="J3606" s="3">
        <v>33</v>
      </c>
      <c r="K3606" s="3">
        <v>506.15030348221097</v>
      </c>
      <c r="L3606" s="3">
        <v>68</v>
      </c>
      <c r="M3606" s="3">
        <v>18</v>
      </c>
      <c r="N3606" s="3">
        <v>2</v>
      </c>
      <c r="O3606" s="3">
        <v>383</v>
      </c>
      <c r="P3606" s="3">
        <v>1</v>
      </c>
      <c r="Q3606" s="3">
        <v>15336.8833312238</v>
      </c>
      <c r="R3606" s="3">
        <v>2</v>
      </c>
      <c r="S3606" s="3">
        <v>0</v>
      </c>
      <c r="T3606" s="3">
        <v>0</v>
      </c>
      <c r="U3606" s="3">
        <v>10725.6719632739</v>
      </c>
      <c r="V3606" s="3">
        <v>1</v>
      </c>
    </row>
    <row r="3607" spans="1:22" ht="21.75" customHeight="1" x14ac:dyDescent="0.3">
      <c r="A3607" s="3" t="s">
        <v>3633</v>
      </c>
      <c r="B3607" s="3">
        <v>52</v>
      </c>
      <c r="C3607" s="3" t="s">
        <v>28</v>
      </c>
      <c r="D3607" s="3" t="s">
        <v>24</v>
      </c>
      <c r="E3607" s="3">
        <v>57797.1353477265</v>
      </c>
      <c r="F3607" s="3">
        <v>19</v>
      </c>
      <c r="G3607" s="3">
        <v>1644.0217246376701</v>
      </c>
      <c r="H3607" s="3">
        <v>8</v>
      </c>
      <c r="I3607" s="3">
        <v>1250.84568404021</v>
      </c>
      <c r="J3607" s="3">
        <v>42</v>
      </c>
      <c r="K3607" s="3">
        <v>518.62330389117506</v>
      </c>
      <c r="L3607" s="3">
        <v>59</v>
      </c>
      <c r="M3607" s="3">
        <v>3</v>
      </c>
      <c r="N3607" s="3">
        <v>1</v>
      </c>
      <c r="O3607" s="3">
        <v>735</v>
      </c>
      <c r="P3607" s="3">
        <v>4</v>
      </c>
      <c r="Q3607" s="3">
        <v>1324.5070256956999</v>
      </c>
      <c r="R3607" s="3">
        <v>3</v>
      </c>
      <c r="S3607" s="3">
        <v>0</v>
      </c>
      <c r="T3607" s="3">
        <v>0</v>
      </c>
      <c r="U3607" s="3">
        <v>7276.9842433931099</v>
      </c>
      <c r="V3607" s="3">
        <v>0</v>
      </c>
    </row>
    <row r="3608" spans="1:22" ht="21.75" customHeight="1" x14ac:dyDescent="0.3">
      <c r="A3608" s="3" t="s">
        <v>3634</v>
      </c>
      <c r="B3608" s="3">
        <v>64</v>
      </c>
      <c r="C3608" s="3" t="s">
        <v>31</v>
      </c>
      <c r="D3608" s="3" t="s">
        <v>26</v>
      </c>
      <c r="E3608" s="3">
        <v>49063.805945293199</v>
      </c>
      <c r="F3608" s="3">
        <v>13</v>
      </c>
      <c r="G3608" s="3">
        <v>1585.64635208049</v>
      </c>
      <c r="H3608" s="3">
        <v>4</v>
      </c>
      <c r="I3608" s="3">
        <v>1024.0537048250001</v>
      </c>
      <c r="J3608" s="3">
        <v>0</v>
      </c>
      <c r="K3608" s="3">
        <v>747.51193995893595</v>
      </c>
      <c r="L3608" s="3">
        <v>33</v>
      </c>
      <c r="M3608" s="3">
        <v>19</v>
      </c>
      <c r="N3608" s="3">
        <v>5</v>
      </c>
      <c r="O3608" s="3">
        <v>672</v>
      </c>
      <c r="P3608" s="3">
        <v>3</v>
      </c>
      <c r="Q3608" s="3">
        <v>18095.132582235401</v>
      </c>
      <c r="R3608" s="3">
        <v>0</v>
      </c>
      <c r="S3608" s="3">
        <v>0</v>
      </c>
      <c r="T3608" s="3">
        <v>0</v>
      </c>
      <c r="U3608" s="3">
        <v>7379.2084264155401</v>
      </c>
      <c r="V3608" s="3">
        <v>0</v>
      </c>
    </row>
    <row r="3609" spans="1:22" ht="21.75" customHeight="1" x14ac:dyDescent="0.3">
      <c r="A3609" s="3" t="s">
        <v>3635</v>
      </c>
      <c r="B3609" s="3">
        <v>45</v>
      </c>
      <c r="C3609" s="3" t="s">
        <v>31</v>
      </c>
      <c r="D3609" s="3" t="s">
        <v>26</v>
      </c>
      <c r="E3609" s="3">
        <v>37068.381685672801</v>
      </c>
      <c r="F3609" s="3">
        <v>55</v>
      </c>
      <c r="G3609" s="3">
        <v>1904.48034888699</v>
      </c>
      <c r="H3609" s="3">
        <v>2</v>
      </c>
      <c r="I3609" s="3">
        <v>515.80934754509099</v>
      </c>
      <c r="J3609" s="3">
        <v>41</v>
      </c>
      <c r="K3609" s="3">
        <v>0</v>
      </c>
      <c r="L3609" s="3">
        <v>54</v>
      </c>
      <c r="M3609" s="3">
        <v>11</v>
      </c>
      <c r="N3609" s="3">
        <v>1</v>
      </c>
      <c r="O3609" s="3">
        <v>444</v>
      </c>
      <c r="P3609" s="3">
        <v>5</v>
      </c>
      <c r="Q3609" s="3">
        <v>7715.30532889803</v>
      </c>
      <c r="R3609" s="3">
        <v>5</v>
      </c>
      <c r="S3609" s="3">
        <v>0</v>
      </c>
      <c r="T3609" s="3">
        <v>0</v>
      </c>
      <c r="U3609" s="3">
        <v>11608.1442405583</v>
      </c>
      <c r="V3609" s="3">
        <v>1</v>
      </c>
    </row>
    <row r="3610" spans="1:22" ht="21.75" customHeight="1" x14ac:dyDescent="0.3">
      <c r="A3610" s="3" t="s">
        <v>3636</v>
      </c>
      <c r="B3610" s="3">
        <v>58</v>
      </c>
      <c r="C3610" s="3" t="s">
        <v>23</v>
      </c>
      <c r="D3610" s="3" t="s">
        <v>24</v>
      </c>
      <c r="E3610" s="3">
        <v>46598.710934004201</v>
      </c>
      <c r="F3610" s="3">
        <v>52</v>
      </c>
      <c r="G3610" s="3">
        <v>1782.7719370152199</v>
      </c>
      <c r="H3610" s="3">
        <v>1</v>
      </c>
      <c r="I3610" s="3">
        <v>362.20890273045802</v>
      </c>
      <c r="J3610" s="3">
        <v>17</v>
      </c>
      <c r="K3610" s="3">
        <v>881.776830312485</v>
      </c>
      <c r="L3610" s="3">
        <v>26</v>
      </c>
      <c r="M3610" s="3">
        <v>13</v>
      </c>
      <c r="N3610" s="3">
        <v>9</v>
      </c>
      <c r="O3610" s="3">
        <v>450</v>
      </c>
      <c r="P3610" s="3">
        <v>4</v>
      </c>
      <c r="Q3610" s="3">
        <v>9678.3149317406296</v>
      </c>
      <c r="R3610" s="3">
        <v>1</v>
      </c>
      <c r="S3610" s="3">
        <v>0</v>
      </c>
      <c r="T3610" s="3">
        <v>0</v>
      </c>
      <c r="U3610" s="3">
        <v>1986.15611534968</v>
      </c>
      <c r="V3610" s="3">
        <v>1</v>
      </c>
    </row>
    <row r="3611" spans="1:22" ht="21.75" customHeight="1" x14ac:dyDescent="0.3">
      <c r="A3611" s="3" t="s">
        <v>3637</v>
      </c>
      <c r="B3611" s="3">
        <v>47</v>
      </c>
      <c r="C3611" s="3" t="s">
        <v>28</v>
      </c>
      <c r="D3611" s="3" t="s">
        <v>26</v>
      </c>
      <c r="E3611" s="3">
        <v>72845.370659321401</v>
      </c>
      <c r="F3611" s="3">
        <v>138</v>
      </c>
      <c r="G3611" s="3">
        <v>1786.41316465767</v>
      </c>
      <c r="H3611" s="3">
        <v>4</v>
      </c>
      <c r="I3611" s="3">
        <v>298.07456783266701</v>
      </c>
      <c r="J3611" s="3">
        <v>47</v>
      </c>
      <c r="K3611" s="3">
        <v>31.3015212037464</v>
      </c>
      <c r="L3611" s="3">
        <v>38</v>
      </c>
      <c r="M3611" s="3">
        <v>0</v>
      </c>
      <c r="N3611" s="3">
        <v>7</v>
      </c>
      <c r="O3611" s="3">
        <v>848</v>
      </c>
      <c r="P3611" s="3">
        <v>0</v>
      </c>
      <c r="Q3611" s="3">
        <v>21784.4529549484</v>
      </c>
      <c r="R3611" s="3">
        <v>3</v>
      </c>
      <c r="S3611" s="3">
        <v>0</v>
      </c>
      <c r="T3611" s="3">
        <v>0</v>
      </c>
      <c r="U3611" s="3">
        <v>500</v>
      </c>
      <c r="V3611" s="3">
        <v>0</v>
      </c>
    </row>
    <row r="3612" spans="1:22" ht="21.75" customHeight="1" x14ac:dyDescent="0.3">
      <c r="A3612" s="3" t="s">
        <v>3638</v>
      </c>
      <c r="B3612" s="3">
        <v>24</v>
      </c>
      <c r="C3612" s="3" t="s">
        <v>23</v>
      </c>
      <c r="D3612" s="3" t="s">
        <v>26</v>
      </c>
      <c r="E3612" s="3">
        <v>54709.131821831601</v>
      </c>
      <c r="F3612" s="3">
        <v>222</v>
      </c>
      <c r="G3612" s="3">
        <v>1573.0834722557199</v>
      </c>
      <c r="H3612" s="3">
        <v>9</v>
      </c>
      <c r="I3612" s="3">
        <v>1186.0187455954599</v>
      </c>
      <c r="J3612" s="3">
        <v>33</v>
      </c>
      <c r="K3612" s="3">
        <v>305.67301581703703</v>
      </c>
      <c r="L3612" s="3">
        <v>41</v>
      </c>
      <c r="M3612" s="3">
        <v>7</v>
      </c>
      <c r="N3612" s="3">
        <v>2</v>
      </c>
      <c r="O3612" s="3">
        <v>500</v>
      </c>
      <c r="P3612" s="3">
        <v>1</v>
      </c>
      <c r="Q3612" s="3">
        <v>11181.4913174866</v>
      </c>
      <c r="R3612" s="3">
        <v>5</v>
      </c>
      <c r="S3612" s="3">
        <v>0</v>
      </c>
      <c r="T3612" s="3">
        <v>0</v>
      </c>
      <c r="U3612" s="3">
        <v>9651.1281200101894</v>
      </c>
      <c r="V3612" s="3">
        <v>1</v>
      </c>
    </row>
    <row r="3613" spans="1:22" ht="21.75" customHeight="1" x14ac:dyDescent="0.3">
      <c r="A3613" s="3" t="s">
        <v>3639</v>
      </c>
      <c r="B3613" s="3">
        <v>27</v>
      </c>
      <c r="C3613" s="3" t="s">
        <v>23</v>
      </c>
      <c r="D3613" s="3" t="s">
        <v>26</v>
      </c>
      <c r="E3613" s="3">
        <v>56756.743240064097</v>
      </c>
      <c r="F3613" s="3">
        <v>126</v>
      </c>
      <c r="G3613" s="3">
        <v>2011.11978200608</v>
      </c>
      <c r="H3613" s="3">
        <v>9</v>
      </c>
      <c r="I3613" s="3">
        <v>752.81996072993604</v>
      </c>
      <c r="J3613" s="3">
        <v>22</v>
      </c>
      <c r="K3613" s="3">
        <v>512.96117068798299</v>
      </c>
      <c r="L3613" s="3">
        <v>41</v>
      </c>
      <c r="M3613" s="3">
        <v>15</v>
      </c>
      <c r="N3613" s="3">
        <v>1</v>
      </c>
      <c r="O3613" s="3">
        <v>753</v>
      </c>
      <c r="P3613" s="3">
        <v>5</v>
      </c>
      <c r="Q3613" s="3">
        <v>17927.5800489004</v>
      </c>
      <c r="R3613" s="3">
        <v>0</v>
      </c>
      <c r="S3613" s="3">
        <v>0</v>
      </c>
      <c r="T3613" s="3">
        <v>0</v>
      </c>
      <c r="U3613" s="3">
        <v>15615.608702789899</v>
      </c>
      <c r="V3613" s="3">
        <v>0</v>
      </c>
    </row>
    <row r="3614" spans="1:22" ht="21.75" customHeight="1" x14ac:dyDescent="0.3">
      <c r="A3614" s="3" t="s">
        <v>3640</v>
      </c>
      <c r="B3614" s="3">
        <v>44</v>
      </c>
      <c r="C3614" s="3" t="s">
        <v>28</v>
      </c>
      <c r="D3614" s="3" t="s">
        <v>33</v>
      </c>
      <c r="E3614" s="3">
        <v>27514.928846356001</v>
      </c>
      <c r="F3614" s="3">
        <v>238</v>
      </c>
      <c r="G3614" s="3">
        <v>1667.7490075115099</v>
      </c>
      <c r="H3614" s="3">
        <v>4</v>
      </c>
      <c r="I3614" s="3">
        <v>590.27237191420295</v>
      </c>
      <c r="J3614" s="3">
        <v>48</v>
      </c>
      <c r="K3614" s="3">
        <v>602.55313874902504</v>
      </c>
      <c r="L3614" s="3">
        <v>47</v>
      </c>
      <c r="M3614" s="3">
        <v>18</v>
      </c>
      <c r="N3614" s="3">
        <v>7</v>
      </c>
      <c r="O3614" s="3">
        <v>808</v>
      </c>
      <c r="P3614" s="3">
        <v>3</v>
      </c>
      <c r="Q3614" s="3">
        <v>11853.346910112299</v>
      </c>
      <c r="R3614" s="3">
        <v>2</v>
      </c>
      <c r="S3614" s="3">
        <v>0</v>
      </c>
      <c r="T3614" s="3">
        <v>0</v>
      </c>
      <c r="U3614" s="3">
        <v>12348.395038270301</v>
      </c>
      <c r="V3614" s="3">
        <v>0</v>
      </c>
    </row>
    <row r="3615" spans="1:22" ht="21.75" customHeight="1" x14ac:dyDescent="0.3">
      <c r="A3615" s="3" t="s">
        <v>3641</v>
      </c>
      <c r="B3615" s="3">
        <v>46</v>
      </c>
      <c r="C3615" s="3" t="s">
        <v>31</v>
      </c>
      <c r="D3615" s="3" t="s">
        <v>33</v>
      </c>
      <c r="E3615" s="3">
        <v>43706.655027918998</v>
      </c>
      <c r="F3615" s="3">
        <v>227</v>
      </c>
      <c r="G3615" s="3">
        <v>1687.8494254131799</v>
      </c>
      <c r="H3615" s="3">
        <v>5</v>
      </c>
      <c r="I3615" s="3">
        <v>753.77124696138799</v>
      </c>
      <c r="J3615" s="3">
        <v>15</v>
      </c>
      <c r="K3615" s="3">
        <v>450.14843354637998</v>
      </c>
      <c r="L3615" s="3">
        <v>30</v>
      </c>
      <c r="M3615" s="3">
        <v>4</v>
      </c>
      <c r="N3615" s="3">
        <v>5</v>
      </c>
      <c r="O3615" s="3">
        <v>661</v>
      </c>
      <c r="P3615" s="3">
        <v>1</v>
      </c>
      <c r="Q3615" s="3">
        <v>21989.8495322485</v>
      </c>
      <c r="R3615" s="3">
        <v>6</v>
      </c>
      <c r="S3615" s="3">
        <v>0</v>
      </c>
      <c r="T3615" s="3">
        <v>0</v>
      </c>
      <c r="U3615" s="3">
        <v>4568.3403618239799</v>
      </c>
      <c r="V3615" s="3">
        <v>1</v>
      </c>
    </row>
    <row r="3616" spans="1:22" ht="21.75" customHeight="1" x14ac:dyDescent="0.3">
      <c r="A3616" s="3" t="s">
        <v>3642</v>
      </c>
      <c r="B3616" s="3">
        <v>65</v>
      </c>
      <c r="C3616" s="3" t="s">
        <v>23</v>
      </c>
      <c r="D3616" s="3" t="s">
        <v>26</v>
      </c>
      <c r="E3616" s="3">
        <v>50918.9271213803</v>
      </c>
      <c r="F3616" s="3">
        <v>64</v>
      </c>
      <c r="G3616" s="3">
        <v>2599.8921536756998</v>
      </c>
      <c r="H3616" s="3">
        <v>1</v>
      </c>
      <c r="I3616" s="3">
        <v>1178.21742313396</v>
      </c>
      <c r="J3616" s="3">
        <v>18</v>
      </c>
      <c r="K3616" s="3">
        <v>380.358259420774</v>
      </c>
      <c r="L3616" s="3">
        <v>21</v>
      </c>
      <c r="M3616" s="3">
        <v>13</v>
      </c>
      <c r="N3616" s="3">
        <v>3</v>
      </c>
      <c r="O3616" s="3">
        <v>491</v>
      </c>
      <c r="P3616" s="3">
        <v>1</v>
      </c>
      <c r="Q3616" s="3">
        <v>14038.958370148001</v>
      </c>
      <c r="R3616" s="3">
        <v>3</v>
      </c>
      <c r="S3616" s="3">
        <v>0</v>
      </c>
      <c r="T3616" s="3">
        <v>0</v>
      </c>
      <c r="U3616" s="3">
        <v>9252.6624660696507</v>
      </c>
      <c r="V3616" s="3">
        <v>1</v>
      </c>
    </row>
    <row r="3617" spans="1:22" ht="21.75" customHeight="1" x14ac:dyDescent="0.3">
      <c r="A3617" s="3" t="s">
        <v>3643</v>
      </c>
      <c r="B3617" s="3">
        <v>42</v>
      </c>
      <c r="C3617" s="3" t="s">
        <v>28</v>
      </c>
      <c r="D3617" s="3" t="s">
        <v>24</v>
      </c>
      <c r="E3617" s="3">
        <v>62538.194182235799</v>
      </c>
      <c r="F3617" s="3">
        <v>219</v>
      </c>
      <c r="G3617" s="3">
        <v>1846.75677446444</v>
      </c>
      <c r="H3617" s="3">
        <v>4</v>
      </c>
      <c r="I3617" s="3">
        <v>1072.5589248758399</v>
      </c>
      <c r="J3617" s="3">
        <v>36</v>
      </c>
      <c r="K3617" s="3">
        <v>501.81539536541499</v>
      </c>
      <c r="L3617" s="3">
        <v>40</v>
      </c>
      <c r="M3617" s="3">
        <v>11</v>
      </c>
      <c r="N3617" s="3">
        <v>4</v>
      </c>
      <c r="O3617" s="3">
        <v>829</v>
      </c>
      <c r="P3617" s="3">
        <v>5</v>
      </c>
      <c r="Q3617" s="3">
        <v>15100.6308519834</v>
      </c>
      <c r="R3617" s="3">
        <v>5</v>
      </c>
      <c r="S3617" s="3">
        <v>0</v>
      </c>
      <c r="T3617" s="3">
        <v>0</v>
      </c>
      <c r="U3617" s="3">
        <v>10323.0473210165</v>
      </c>
      <c r="V3617" s="3">
        <v>1</v>
      </c>
    </row>
    <row r="3618" spans="1:22" ht="21.75" customHeight="1" x14ac:dyDescent="0.3">
      <c r="A3618" s="3" t="s">
        <v>3644</v>
      </c>
      <c r="B3618" s="3">
        <v>49</v>
      </c>
      <c r="C3618" s="3" t="s">
        <v>31</v>
      </c>
      <c r="D3618" s="3" t="s">
        <v>33</v>
      </c>
      <c r="E3618" s="3">
        <v>42515.308222184198</v>
      </c>
      <c r="F3618" s="3">
        <v>215</v>
      </c>
      <c r="G3618" s="3">
        <v>1764.4410796129901</v>
      </c>
      <c r="H3618" s="3">
        <v>0</v>
      </c>
      <c r="I3618" s="3">
        <v>953.47715449809903</v>
      </c>
      <c r="J3618" s="3">
        <v>5</v>
      </c>
      <c r="K3618" s="3">
        <v>400.567081037268</v>
      </c>
      <c r="L3618" s="3">
        <v>23</v>
      </c>
      <c r="M3618" s="3">
        <v>11</v>
      </c>
      <c r="N3618" s="3">
        <v>9</v>
      </c>
      <c r="O3618" s="3">
        <v>462</v>
      </c>
      <c r="P3618" s="3">
        <v>1</v>
      </c>
      <c r="Q3618" s="3">
        <v>13080.7973010143</v>
      </c>
      <c r="R3618" s="3">
        <v>7</v>
      </c>
      <c r="S3618" s="3">
        <v>0</v>
      </c>
      <c r="T3618" s="3">
        <v>0</v>
      </c>
      <c r="U3618" s="3">
        <v>10554.576749526601</v>
      </c>
      <c r="V3618" s="3">
        <v>1</v>
      </c>
    </row>
    <row r="3619" spans="1:22" ht="21.75" customHeight="1" x14ac:dyDescent="0.3">
      <c r="A3619" s="3" t="s">
        <v>3645</v>
      </c>
      <c r="B3619" s="3">
        <v>64</v>
      </c>
      <c r="C3619" s="3" t="s">
        <v>28</v>
      </c>
      <c r="D3619" s="3" t="s">
        <v>24</v>
      </c>
      <c r="E3619" s="3">
        <v>66701.637778553893</v>
      </c>
      <c r="F3619" s="3">
        <v>78</v>
      </c>
      <c r="G3619" s="3">
        <v>788.96876818239605</v>
      </c>
      <c r="H3619" s="3">
        <v>2</v>
      </c>
      <c r="I3619" s="3">
        <v>1023.26012009924</v>
      </c>
      <c r="J3619" s="3">
        <v>23</v>
      </c>
      <c r="K3619" s="3">
        <v>770.89776972994298</v>
      </c>
      <c r="L3619" s="3">
        <v>39</v>
      </c>
      <c r="M3619" s="3">
        <v>19</v>
      </c>
      <c r="N3619" s="3">
        <v>6</v>
      </c>
      <c r="O3619" s="3">
        <v>578</v>
      </c>
      <c r="P3619" s="3">
        <v>4</v>
      </c>
      <c r="Q3619" s="3">
        <v>10223.1146810464</v>
      </c>
      <c r="R3619" s="3">
        <v>7</v>
      </c>
      <c r="S3619" s="3">
        <v>0</v>
      </c>
      <c r="T3619" s="3">
        <v>0</v>
      </c>
      <c r="U3619" s="3">
        <v>5326.5773920617703</v>
      </c>
      <c r="V3619" s="3">
        <v>1</v>
      </c>
    </row>
    <row r="3620" spans="1:22" ht="21.75" customHeight="1" x14ac:dyDescent="0.3">
      <c r="A3620" s="3" t="s">
        <v>3646</v>
      </c>
      <c r="B3620" s="3">
        <v>66</v>
      </c>
      <c r="C3620" s="3" t="s">
        <v>23</v>
      </c>
      <c r="D3620" s="3" t="s">
        <v>26</v>
      </c>
      <c r="E3620" s="3">
        <v>29401.6422497821</v>
      </c>
      <c r="F3620" s="3">
        <v>125</v>
      </c>
      <c r="G3620" s="3">
        <v>829.26616739547296</v>
      </c>
      <c r="H3620" s="3">
        <v>2</v>
      </c>
      <c r="I3620" s="3">
        <v>863.060324423932</v>
      </c>
      <c r="J3620" s="3">
        <v>16</v>
      </c>
      <c r="K3620" s="3">
        <v>672.92277528703903</v>
      </c>
      <c r="L3620" s="3">
        <v>31</v>
      </c>
      <c r="M3620" s="3">
        <v>11</v>
      </c>
      <c r="N3620" s="3">
        <v>3</v>
      </c>
      <c r="O3620" s="3">
        <v>650</v>
      </c>
      <c r="P3620" s="3">
        <v>1</v>
      </c>
      <c r="Q3620" s="3">
        <v>17250.6188486725</v>
      </c>
      <c r="R3620" s="3">
        <v>1</v>
      </c>
      <c r="S3620" s="3">
        <v>0</v>
      </c>
      <c r="T3620" s="3">
        <v>1</v>
      </c>
      <c r="U3620" s="3">
        <v>5285.5893251961597</v>
      </c>
      <c r="V3620" s="3">
        <v>1</v>
      </c>
    </row>
    <row r="3621" spans="1:22" ht="21.75" customHeight="1" x14ac:dyDescent="0.3">
      <c r="A3621" s="3" t="s">
        <v>3647</v>
      </c>
      <c r="B3621" s="3">
        <v>42</v>
      </c>
      <c r="C3621" s="3" t="s">
        <v>31</v>
      </c>
      <c r="D3621" s="3" t="s">
        <v>26</v>
      </c>
      <c r="E3621" s="3">
        <v>51251.653815565303</v>
      </c>
      <c r="F3621" s="3">
        <v>92</v>
      </c>
      <c r="G3621" s="3">
        <v>2413.3633431745202</v>
      </c>
      <c r="H3621" s="3">
        <v>2</v>
      </c>
      <c r="I3621" s="3">
        <v>905.73957005374905</v>
      </c>
      <c r="J3621" s="3">
        <v>47</v>
      </c>
      <c r="K3621" s="3">
        <v>611.68400819820204</v>
      </c>
      <c r="L3621" s="3">
        <v>50</v>
      </c>
      <c r="M3621" s="3">
        <v>10</v>
      </c>
      <c r="N3621" s="3">
        <v>6</v>
      </c>
      <c r="O3621" s="3">
        <v>511</v>
      </c>
      <c r="P3621" s="3">
        <v>0</v>
      </c>
      <c r="Q3621" s="3">
        <v>7516.0513693193097</v>
      </c>
      <c r="R3621" s="3">
        <v>2</v>
      </c>
      <c r="S3621" s="3">
        <v>1</v>
      </c>
      <c r="T3621" s="3">
        <v>0</v>
      </c>
      <c r="U3621" s="3">
        <v>500</v>
      </c>
      <c r="V3621" s="3">
        <v>1</v>
      </c>
    </row>
    <row r="3622" spans="1:22" ht="21.75" customHeight="1" x14ac:dyDescent="0.3">
      <c r="A3622" s="3" t="s">
        <v>3648</v>
      </c>
      <c r="B3622" s="3">
        <v>68</v>
      </c>
      <c r="C3622" s="3" t="s">
        <v>31</v>
      </c>
      <c r="D3622" s="3" t="s">
        <v>24</v>
      </c>
      <c r="E3622" s="3">
        <v>48242.932179827803</v>
      </c>
      <c r="F3622" s="3">
        <v>31</v>
      </c>
      <c r="G3622" s="3">
        <v>1956.51432294757</v>
      </c>
      <c r="H3622" s="3">
        <v>2</v>
      </c>
      <c r="I3622" s="3">
        <v>877.35883090286598</v>
      </c>
      <c r="J3622" s="3">
        <v>15</v>
      </c>
      <c r="K3622" s="3">
        <v>755.70132705823005</v>
      </c>
      <c r="L3622" s="3">
        <v>32</v>
      </c>
      <c r="M3622" s="3">
        <v>14</v>
      </c>
      <c r="N3622" s="3">
        <v>5</v>
      </c>
      <c r="O3622" s="3">
        <v>434</v>
      </c>
      <c r="P3622" s="3">
        <v>3</v>
      </c>
      <c r="Q3622" s="3">
        <v>16371.4478053823</v>
      </c>
      <c r="R3622" s="3">
        <v>1</v>
      </c>
      <c r="S3622" s="3">
        <v>0</v>
      </c>
      <c r="T3622" s="3">
        <v>0</v>
      </c>
      <c r="U3622" s="3">
        <v>9004.2904308205107</v>
      </c>
      <c r="V3622" s="3">
        <v>1</v>
      </c>
    </row>
    <row r="3623" spans="1:22" ht="21.75" customHeight="1" x14ac:dyDescent="0.3">
      <c r="A3623" s="3" t="s">
        <v>3649</v>
      </c>
      <c r="B3623" s="3">
        <v>66</v>
      </c>
      <c r="C3623" s="3" t="s">
        <v>28</v>
      </c>
      <c r="D3623" s="3" t="s">
        <v>33</v>
      </c>
      <c r="E3623" s="3">
        <v>22720.523695059401</v>
      </c>
      <c r="F3623" s="3">
        <v>104</v>
      </c>
      <c r="G3623" s="3">
        <v>2234.0489714232399</v>
      </c>
      <c r="H3623" s="3">
        <v>7</v>
      </c>
      <c r="I3623" s="3">
        <v>799.97856403035598</v>
      </c>
      <c r="J3623" s="3">
        <v>38</v>
      </c>
      <c r="K3623" s="3">
        <v>587.03713471937999</v>
      </c>
      <c r="L3623" s="3">
        <v>27</v>
      </c>
      <c r="M3623" s="3">
        <v>6</v>
      </c>
      <c r="N3623" s="3">
        <v>4</v>
      </c>
      <c r="O3623" s="3">
        <v>807</v>
      </c>
      <c r="P3623" s="3">
        <v>2</v>
      </c>
      <c r="Q3623" s="3">
        <v>17766.817049103101</v>
      </c>
      <c r="R3623" s="3">
        <v>7</v>
      </c>
      <c r="S3623" s="3">
        <v>0</v>
      </c>
      <c r="T3623" s="3">
        <v>0</v>
      </c>
      <c r="U3623" s="3">
        <v>11437.6082290949</v>
      </c>
      <c r="V3623" s="3">
        <v>1</v>
      </c>
    </row>
    <row r="3624" spans="1:22" ht="21.75" customHeight="1" x14ac:dyDescent="0.3">
      <c r="A3624" s="3" t="s">
        <v>3650</v>
      </c>
      <c r="B3624" s="3">
        <v>39</v>
      </c>
      <c r="C3624" s="3" t="s">
        <v>31</v>
      </c>
      <c r="D3624" s="3" t="s">
        <v>24</v>
      </c>
      <c r="E3624" s="3">
        <v>49141.253179833897</v>
      </c>
      <c r="F3624" s="3">
        <v>229</v>
      </c>
      <c r="G3624" s="3">
        <v>1658.1353788128499</v>
      </c>
      <c r="H3624" s="3">
        <v>0</v>
      </c>
      <c r="I3624" s="3">
        <v>1063.6808593409501</v>
      </c>
      <c r="J3624" s="3">
        <v>47</v>
      </c>
      <c r="K3624" s="3">
        <v>440.35916274373</v>
      </c>
      <c r="L3624" s="3">
        <v>78</v>
      </c>
      <c r="M3624" s="3">
        <v>9</v>
      </c>
      <c r="N3624" s="3">
        <v>2</v>
      </c>
      <c r="O3624" s="3">
        <v>784</v>
      </c>
      <c r="P3624" s="3">
        <v>1</v>
      </c>
      <c r="Q3624" s="3">
        <v>15220.5218521344</v>
      </c>
      <c r="R3624" s="3">
        <v>5</v>
      </c>
      <c r="S3624" s="3">
        <v>0</v>
      </c>
      <c r="T3624" s="3">
        <v>0</v>
      </c>
      <c r="U3624" s="3">
        <v>12374.1266840432</v>
      </c>
      <c r="V3624" s="3">
        <v>1</v>
      </c>
    </row>
    <row r="3625" spans="1:22" ht="21.75" customHeight="1" x14ac:dyDescent="0.3">
      <c r="A3625" s="3" t="s">
        <v>3651</v>
      </c>
      <c r="B3625" s="3">
        <v>37</v>
      </c>
      <c r="C3625" s="3" t="s">
        <v>23</v>
      </c>
      <c r="D3625" s="3" t="s">
        <v>24</v>
      </c>
      <c r="E3625" s="3">
        <v>39513.118629809498</v>
      </c>
      <c r="F3625" s="3">
        <v>103</v>
      </c>
      <c r="G3625" s="3">
        <v>1817.98945058002</v>
      </c>
      <c r="H3625" s="3">
        <v>5</v>
      </c>
      <c r="I3625" s="3">
        <v>926.44873717013797</v>
      </c>
      <c r="J3625" s="3">
        <v>40</v>
      </c>
      <c r="K3625" s="3">
        <v>97.830284568875797</v>
      </c>
      <c r="L3625" s="3">
        <v>62</v>
      </c>
      <c r="M3625" s="3">
        <v>4</v>
      </c>
      <c r="N3625" s="3">
        <v>0</v>
      </c>
      <c r="O3625" s="3">
        <v>826</v>
      </c>
      <c r="P3625" s="3">
        <v>3</v>
      </c>
      <c r="Q3625" s="3">
        <v>6349.5222310939798</v>
      </c>
      <c r="R3625" s="3">
        <v>3</v>
      </c>
      <c r="S3625" s="3">
        <v>0</v>
      </c>
      <c r="T3625" s="3">
        <v>0</v>
      </c>
      <c r="U3625" s="3">
        <v>3017.8834695052601</v>
      </c>
      <c r="V3625" s="3">
        <v>0</v>
      </c>
    </row>
    <row r="3626" spans="1:22" ht="21.75" customHeight="1" x14ac:dyDescent="0.3">
      <c r="A3626" s="3" t="s">
        <v>3652</v>
      </c>
      <c r="B3626" s="3">
        <v>37</v>
      </c>
      <c r="C3626" s="3" t="s">
        <v>23</v>
      </c>
      <c r="D3626" s="3" t="s">
        <v>26</v>
      </c>
      <c r="E3626" s="3">
        <v>75447.945094872703</v>
      </c>
      <c r="F3626" s="3">
        <v>112</v>
      </c>
      <c r="G3626" s="3">
        <v>1383.3992082166101</v>
      </c>
      <c r="H3626" s="3">
        <v>5</v>
      </c>
      <c r="I3626" s="3">
        <v>491.74973911256501</v>
      </c>
      <c r="J3626" s="3">
        <v>5</v>
      </c>
      <c r="K3626" s="3">
        <v>965.84310749800397</v>
      </c>
      <c r="L3626" s="3">
        <v>21</v>
      </c>
      <c r="M3626" s="3">
        <v>14</v>
      </c>
      <c r="N3626" s="3">
        <v>7</v>
      </c>
      <c r="O3626" s="3">
        <v>685</v>
      </c>
      <c r="P3626" s="3">
        <v>4</v>
      </c>
      <c r="Q3626" s="3">
        <v>14685.043753775</v>
      </c>
      <c r="R3626" s="3">
        <v>1</v>
      </c>
      <c r="S3626" s="3">
        <v>0</v>
      </c>
      <c r="T3626" s="3">
        <v>0</v>
      </c>
      <c r="U3626" s="3">
        <v>7709.7191701585398</v>
      </c>
      <c r="V3626" s="3">
        <v>0</v>
      </c>
    </row>
    <row r="3627" spans="1:22" ht="21.75" customHeight="1" x14ac:dyDescent="0.3">
      <c r="A3627" s="3" t="s">
        <v>3653</v>
      </c>
      <c r="B3627" s="3">
        <v>21</v>
      </c>
      <c r="C3627" s="3" t="s">
        <v>23</v>
      </c>
      <c r="D3627" s="3" t="s">
        <v>33</v>
      </c>
      <c r="E3627" s="3">
        <v>42615.391353420397</v>
      </c>
      <c r="F3627" s="3">
        <v>174</v>
      </c>
      <c r="G3627" s="3">
        <v>1478.61849106921</v>
      </c>
      <c r="H3627" s="3">
        <v>0</v>
      </c>
      <c r="I3627" s="3">
        <v>985.10603493292899</v>
      </c>
      <c r="J3627" s="3">
        <v>15</v>
      </c>
      <c r="K3627" s="3">
        <v>780.73945877452604</v>
      </c>
      <c r="L3627" s="3">
        <v>17</v>
      </c>
      <c r="M3627" s="3">
        <v>1</v>
      </c>
      <c r="N3627" s="3">
        <v>6</v>
      </c>
      <c r="O3627" s="3">
        <v>758</v>
      </c>
      <c r="P3627" s="3">
        <v>4</v>
      </c>
      <c r="Q3627" s="3">
        <v>18290.617894377599</v>
      </c>
      <c r="R3627" s="3">
        <v>5</v>
      </c>
      <c r="S3627" s="3">
        <v>0</v>
      </c>
      <c r="T3627" s="3">
        <v>0</v>
      </c>
      <c r="U3627" s="3">
        <v>7586.9069707569297</v>
      </c>
      <c r="V3627" s="3">
        <v>1</v>
      </c>
    </row>
    <row r="3628" spans="1:22" ht="21.75" customHeight="1" x14ac:dyDescent="0.3">
      <c r="A3628" s="3" t="s">
        <v>3654</v>
      </c>
      <c r="B3628" s="3">
        <v>23</v>
      </c>
      <c r="C3628" s="3" t="s">
        <v>28</v>
      </c>
      <c r="D3628" s="3" t="s">
        <v>24</v>
      </c>
      <c r="E3628" s="3">
        <v>56315.669622668902</v>
      </c>
      <c r="F3628" s="3">
        <v>111</v>
      </c>
      <c r="G3628" s="3">
        <v>1166.57435743212</v>
      </c>
      <c r="H3628" s="3">
        <v>0</v>
      </c>
      <c r="I3628" s="3">
        <v>886.53647323275698</v>
      </c>
      <c r="J3628" s="3">
        <v>8</v>
      </c>
      <c r="K3628" s="3">
        <v>197.67414379179101</v>
      </c>
      <c r="L3628" s="3">
        <v>1</v>
      </c>
      <c r="M3628" s="3">
        <v>12</v>
      </c>
      <c r="N3628" s="3">
        <v>5</v>
      </c>
      <c r="O3628" s="3">
        <v>396</v>
      </c>
      <c r="P3628" s="3">
        <v>1</v>
      </c>
      <c r="Q3628" s="3">
        <v>4397.9760391932396</v>
      </c>
      <c r="R3628" s="3">
        <v>7</v>
      </c>
      <c r="S3628" s="3">
        <v>0</v>
      </c>
      <c r="T3628" s="3">
        <v>0</v>
      </c>
      <c r="U3628" s="3">
        <v>4130.0289985453901</v>
      </c>
      <c r="V3628" s="3">
        <v>1</v>
      </c>
    </row>
    <row r="3629" spans="1:22" ht="21.75" customHeight="1" x14ac:dyDescent="0.3">
      <c r="A3629" s="3" t="s">
        <v>3655</v>
      </c>
      <c r="B3629" s="3">
        <v>49</v>
      </c>
      <c r="C3629" s="3" t="s">
        <v>31</v>
      </c>
      <c r="D3629" s="3" t="s">
        <v>33</v>
      </c>
      <c r="E3629" s="3">
        <v>27841.244309323902</v>
      </c>
      <c r="F3629" s="3">
        <v>175</v>
      </c>
      <c r="G3629" s="3">
        <v>2566.9795045261899</v>
      </c>
      <c r="H3629" s="3">
        <v>2</v>
      </c>
      <c r="I3629" s="3">
        <v>1013.99471412029</v>
      </c>
      <c r="J3629" s="3">
        <v>28</v>
      </c>
      <c r="K3629" s="3">
        <v>683.08252356666799</v>
      </c>
      <c r="L3629" s="3">
        <v>25</v>
      </c>
      <c r="M3629" s="3">
        <v>13</v>
      </c>
      <c r="N3629" s="3">
        <v>3</v>
      </c>
      <c r="O3629" s="3">
        <v>313</v>
      </c>
      <c r="P3629" s="3">
        <v>5</v>
      </c>
      <c r="Q3629" s="3">
        <v>2846.8919770336802</v>
      </c>
      <c r="R3629" s="3">
        <v>2</v>
      </c>
      <c r="S3629" s="3">
        <v>0</v>
      </c>
      <c r="T3629" s="3">
        <v>0</v>
      </c>
      <c r="U3629" s="3">
        <v>12666.227376855801</v>
      </c>
      <c r="V3629" s="3">
        <v>1</v>
      </c>
    </row>
    <row r="3630" spans="1:22" ht="21.75" customHeight="1" x14ac:dyDescent="0.3">
      <c r="A3630" s="3" t="s">
        <v>3656</v>
      </c>
      <c r="B3630" s="3">
        <v>52</v>
      </c>
      <c r="C3630" s="3" t="s">
        <v>31</v>
      </c>
      <c r="D3630" s="3" t="s">
        <v>26</v>
      </c>
      <c r="E3630" s="3">
        <v>54258.240081438002</v>
      </c>
      <c r="F3630" s="3">
        <v>31</v>
      </c>
      <c r="G3630" s="3">
        <v>930.553093124474</v>
      </c>
      <c r="H3630" s="3">
        <v>7</v>
      </c>
      <c r="I3630" s="3">
        <v>763.52758023473996</v>
      </c>
      <c r="J3630" s="3">
        <v>3</v>
      </c>
      <c r="K3630" s="3">
        <v>615.23712696563598</v>
      </c>
      <c r="L3630" s="3">
        <v>38</v>
      </c>
      <c r="M3630" s="3">
        <v>19</v>
      </c>
      <c r="N3630" s="3">
        <v>4</v>
      </c>
      <c r="O3630" s="3">
        <v>454</v>
      </c>
      <c r="P3630" s="3">
        <v>5</v>
      </c>
      <c r="Q3630" s="3">
        <v>17072.8474774963</v>
      </c>
      <c r="R3630" s="3">
        <v>6</v>
      </c>
      <c r="S3630" s="3">
        <v>0</v>
      </c>
      <c r="T3630" s="3">
        <v>1</v>
      </c>
      <c r="U3630" s="3">
        <v>7984.2708231124698</v>
      </c>
      <c r="V3630" s="3">
        <v>1</v>
      </c>
    </row>
    <row r="3631" spans="1:22" ht="21.75" customHeight="1" x14ac:dyDescent="0.3">
      <c r="A3631" s="3" t="s">
        <v>3657</v>
      </c>
      <c r="B3631" s="3">
        <v>55</v>
      </c>
      <c r="C3631" s="3" t="s">
        <v>31</v>
      </c>
      <c r="D3631" s="3" t="s">
        <v>33</v>
      </c>
      <c r="E3631" s="3">
        <v>42529.166445028102</v>
      </c>
      <c r="F3631" s="3">
        <v>218</v>
      </c>
      <c r="G3631" s="3">
        <v>1746.0339598886701</v>
      </c>
      <c r="H3631" s="3">
        <v>5</v>
      </c>
      <c r="I3631" s="3">
        <v>1084.10910981851</v>
      </c>
      <c r="J3631" s="3">
        <v>25</v>
      </c>
      <c r="K3631" s="3">
        <v>264.18031897998401</v>
      </c>
      <c r="L3631" s="3">
        <v>16</v>
      </c>
      <c r="M3631" s="3">
        <v>5</v>
      </c>
      <c r="N3631" s="3">
        <v>4</v>
      </c>
      <c r="O3631" s="3">
        <v>429</v>
      </c>
      <c r="P3631" s="3">
        <v>1</v>
      </c>
      <c r="Q3631" s="3">
        <v>8120.3840047157801</v>
      </c>
      <c r="R3631" s="3">
        <v>2</v>
      </c>
      <c r="S3631" s="3">
        <v>0</v>
      </c>
      <c r="T3631" s="3">
        <v>0</v>
      </c>
      <c r="U3631" s="3">
        <v>5718.1807175602198</v>
      </c>
      <c r="V3631" s="3">
        <v>1</v>
      </c>
    </row>
    <row r="3632" spans="1:22" ht="21.75" customHeight="1" x14ac:dyDescent="0.3">
      <c r="A3632" s="3" t="s">
        <v>3658</v>
      </c>
      <c r="B3632" s="3">
        <v>37</v>
      </c>
      <c r="C3632" s="3" t="s">
        <v>23</v>
      </c>
      <c r="D3632" s="3" t="s">
        <v>26</v>
      </c>
      <c r="E3632" s="3">
        <v>36027.023288576398</v>
      </c>
      <c r="F3632" s="3">
        <v>61</v>
      </c>
      <c r="G3632" s="3">
        <v>1374.6877000888001</v>
      </c>
      <c r="H3632" s="3">
        <v>3</v>
      </c>
      <c r="I3632" s="3">
        <v>778.50700719684505</v>
      </c>
      <c r="J3632" s="3">
        <v>37</v>
      </c>
      <c r="K3632" s="3">
        <v>846.32627962350398</v>
      </c>
      <c r="L3632" s="3">
        <v>15</v>
      </c>
      <c r="M3632" s="3">
        <v>0</v>
      </c>
      <c r="N3632" s="3">
        <v>1</v>
      </c>
      <c r="O3632" s="3">
        <v>303</v>
      </c>
      <c r="P3632" s="3">
        <v>5</v>
      </c>
      <c r="Q3632" s="3">
        <v>16478.853960817502</v>
      </c>
      <c r="R3632" s="3">
        <v>3</v>
      </c>
      <c r="S3632" s="3">
        <v>0</v>
      </c>
      <c r="T3632" s="3">
        <v>0</v>
      </c>
      <c r="U3632" s="3">
        <v>13100.9822270198</v>
      </c>
      <c r="V3632" s="3">
        <v>1</v>
      </c>
    </row>
    <row r="3633" spans="1:22" ht="21.75" customHeight="1" x14ac:dyDescent="0.3">
      <c r="A3633" s="3" t="s">
        <v>3659</v>
      </c>
      <c r="B3633" s="3">
        <v>56</v>
      </c>
      <c r="C3633" s="3" t="s">
        <v>31</v>
      </c>
      <c r="D3633" s="3" t="s">
        <v>33</v>
      </c>
      <c r="E3633" s="3">
        <v>101010.060174874</v>
      </c>
      <c r="F3633" s="3">
        <v>145</v>
      </c>
      <c r="G3633" s="3">
        <v>2261.4470282749098</v>
      </c>
      <c r="H3633" s="3">
        <v>4</v>
      </c>
      <c r="I3633" s="3">
        <v>1053.35789031019</v>
      </c>
      <c r="J3633" s="3">
        <v>25</v>
      </c>
      <c r="K3633" s="3">
        <v>541.33418618393102</v>
      </c>
      <c r="L3633" s="3">
        <v>26</v>
      </c>
      <c r="M3633" s="3">
        <v>14</v>
      </c>
      <c r="N3633" s="3">
        <v>5</v>
      </c>
      <c r="O3633" s="3">
        <v>451</v>
      </c>
      <c r="P3633" s="3">
        <v>0</v>
      </c>
      <c r="Q3633" s="3">
        <v>22266.908811585199</v>
      </c>
      <c r="R3633" s="3">
        <v>3</v>
      </c>
      <c r="S3633" s="3">
        <v>0</v>
      </c>
      <c r="T3633" s="3">
        <v>0</v>
      </c>
      <c r="U3633" s="3">
        <v>10789.4596178294</v>
      </c>
      <c r="V3633" s="3">
        <v>1</v>
      </c>
    </row>
    <row r="3634" spans="1:22" ht="21.75" customHeight="1" x14ac:dyDescent="0.3">
      <c r="A3634" s="3" t="s">
        <v>3660</v>
      </c>
      <c r="B3634" s="3">
        <v>38</v>
      </c>
      <c r="C3634" s="3" t="s">
        <v>23</v>
      </c>
      <c r="D3634" s="3" t="s">
        <v>24</v>
      </c>
      <c r="E3634" s="3">
        <v>43637.917482502402</v>
      </c>
      <c r="F3634" s="3">
        <v>72</v>
      </c>
      <c r="G3634" s="3">
        <v>1682.1119387178701</v>
      </c>
      <c r="H3634" s="3">
        <v>9</v>
      </c>
      <c r="I3634" s="3">
        <v>640.23496941732105</v>
      </c>
      <c r="J3634" s="3">
        <v>13</v>
      </c>
      <c r="K3634" s="3">
        <v>213.00840885883599</v>
      </c>
      <c r="L3634" s="3">
        <v>48</v>
      </c>
      <c r="M3634" s="3">
        <v>10</v>
      </c>
      <c r="N3634" s="3">
        <v>4</v>
      </c>
      <c r="O3634" s="3">
        <v>489</v>
      </c>
      <c r="P3634" s="3">
        <v>2</v>
      </c>
      <c r="Q3634" s="3">
        <v>3169.5922611512301</v>
      </c>
      <c r="R3634" s="3">
        <v>4</v>
      </c>
      <c r="S3634" s="3">
        <v>0</v>
      </c>
      <c r="T3634" s="3">
        <v>0</v>
      </c>
      <c r="U3634" s="3">
        <v>4946.2822225107102</v>
      </c>
      <c r="V3634" s="3">
        <v>1</v>
      </c>
    </row>
    <row r="3635" spans="1:22" ht="21.75" customHeight="1" x14ac:dyDescent="0.3">
      <c r="A3635" s="3" t="s">
        <v>3661</v>
      </c>
      <c r="B3635" s="3">
        <v>66</v>
      </c>
      <c r="C3635" s="3" t="s">
        <v>31</v>
      </c>
      <c r="D3635" s="3" t="s">
        <v>26</v>
      </c>
      <c r="E3635" s="3">
        <v>46184.9192721691</v>
      </c>
      <c r="F3635" s="3">
        <v>98</v>
      </c>
      <c r="G3635" s="3">
        <v>1869.2001871863399</v>
      </c>
      <c r="H3635" s="3">
        <v>2</v>
      </c>
      <c r="I3635" s="3">
        <v>664.46108106536701</v>
      </c>
      <c r="J3635" s="3">
        <v>34</v>
      </c>
      <c r="K3635" s="3">
        <v>195.57834837778299</v>
      </c>
      <c r="L3635" s="3">
        <v>2</v>
      </c>
      <c r="M3635" s="3">
        <v>12</v>
      </c>
      <c r="N3635" s="3">
        <v>0</v>
      </c>
      <c r="O3635" s="3">
        <v>427</v>
      </c>
      <c r="P3635" s="3">
        <v>5</v>
      </c>
      <c r="Q3635" s="3">
        <v>2646.0693043148199</v>
      </c>
      <c r="R3635" s="3">
        <v>2</v>
      </c>
      <c r="S3635" s="3">
        <v>0</v>
      </c>
      <c r="T3635" s="3">
        <v>0</v>
      </c>
      <c r="U3635" s="3">
        <v>500</v>
      </c>
      <c r="V3635" s="3">
        <v>1</v>
      </c>
    </row>
    <row r="3636" spans="1:22" ht="21.75" customHeight="1" x14ac:dyDescent="0.3">
      <c r="A3636" s="3" t="s">
        <v>3662</v>
      </c>
      <c r="B3636" s="3">
        <v>47</v>
      </c>
      <c r="C3636" s="3" t="s">
        <v>23</v>
      </c>
      <c r="D3636" s="3" t="s">
        <v>24</v>
      </c>
      <c r="E3636" s="3">
        <v>66235.882149502504</v>
      </c>
      <c r="F3636" s="3">
        <v>46</v>
      </c>
      <c r="G3636" s="3">
        <v>1666.0630040348401</v>
      </c>
      <c r="H3636" s="3">
        <v>10</v>
      </c>
      <c r="I3636" s="3">
        <v>1010.71838312354</v>
      </c>
      <c r="J3636" s="3">
        <v>48</v>
      </c>
      <c r="K3636" s="3">
        <v>603.992875881901</v>
      </c>
      <c r="L3636" s="3">
        <v>41</v>
      </c>
      <c r="M3636" s="3">
        <v>16</v>
      </c>
      <c r="N3636" s="3">
        <v>8</v>
      </c>
      <c r="O3636" s="3">
        <v>888</v>
      </c>
      <c r="P3636" s="3">
        <v>1</v>
      </c>
      <c r="Q3636" s="3">
        <v>16814.647164106798</v>
      </c>
      <c r="R3636" s="3">
        <v>5</v>
      </c>
      <c r="S3636" s="3">
        <v>0</v>
      </c>
      <c r="T3636" s="3">
        <v>0</v>
      </c>
      <c r="U3636" s="3">
        <v>4510.5697290893704</v>
      </c>
      <c r="V3636" s="3">
        <v>1</v>
      </c>
    </row>
    <row r="3637" spans="1:22" ht="21.75" customHeight="1" x14ac:dyDescent="0.3">
      <c r="A3637" s="3" t="s">
        <v>3663</v>
      </c>
      <c r="B3637" s="3">
        <v>59</v>
      </c>
      <c r="C3637" s="3" t="s">
        <v>31</v>
      </c>
      <c r="D3637" s="3" t="s">
        <v>26</v>
      </c>
      <c r="E3637" s="3">
        <v>36168.319732531898</v>
      </c>
      <c r="F3637" s="3">
        <v>228</v>
      </c>
      <c r="G3637" s="3">
        <v>706.26512685658599</v>
      </c>
      <c r="H3637" s="3">
        <v>10</v>
      </c>
      <c r="I3637" s="3">
        <v>683.87931218934</v>
      </c>
      <c r="J3637" s="3">
        <v>42</v>
      </c>
      <c r="K3637" s="3">
        <v>261.284720132166</v>
      </c>
      <c r="L3637" s="3">
        <v>62</v>
      </c>
      <c r="M3637" s="3">
        <v>3</v>
      </c>
      <c r="N3637" s="3">
        <v>6</v>
      </c>
      <c r="O3637" s="3">
        <v>755</v>
      </c>
      <c r="P3637" s="3">
        <v>1</v>
      </c>
      <c r="Q3637" s="3">
        <v>19874.584507800599</v>
      </c>
      <c r="R3637" s="3">
        <v>4</v>
      </c>
      <c r="S3637" s="3">
        <v>0</v>
      </c>
      <c r="T3637" s="3">
        <v>0</v>
      </c>
      <c r="U3637" s="3">
        <v>8464.0336949668199</v>
      </c>
      <c r="V3637" s="3">
        <v>1</v>
      </c>
    </row>
    <row r="3638" spans="1:22" ht="21.75" customHeight="1" x14ac:dyDescent="0.3">
      <c r="A3638" s="3" t="s">
        <v>3664</v>
      </c>
      <c r="B3638" s="3">
        <v>39</v>
      </c>
      <c r="C3638" s="3" t="s">
        <v>28</v>
      </c>
      <c r="D3638" s="3" t="s">
        <v>33</v>
      </c>
      <c r="E3638" s="3">
        <v>57258.900993395699</v>
      </c>
      <c r="F3638" s="3">
        <v>166</v>
      </c>
      <c r="G3638" s="3">
        <v>1940.28995138552</v>
      </c>
      <c r="H3638" s="3">
        <v>5</v>
      </c>
      <c r="I3638" s="3">
        <v>1572.02394316186</v>
      </c>
      <c r="J3638" s="3">
        <v>23</v>
      </c>
      <c r="K3638" s="3">
        <v>316.24814384659402</v>
      </c>
      <c r="L3638" s="3">
        <v>28</v>
      </c>
      <c r="M3638" s="3">
        <v>10</v>
      </c>
      <c r="N3638" s="3">
        <v>1</v>
      </c>
      <c r="O3638" s="3">
        <v>377</v>
      </c>
      <c r="P3638" s="3">
        <v>0</v>
      </c>
      <c r="Q3638" s="3">
        <v>22286.116170000201</v>
      </c>
      <c r="R3638" s="3">
        <v>7</v>
      </c>
      <c r="S3638" s="3">
        <v>0</v>
      </c>
      <c r="T3638" s="3">
        <v>1</v>
      </c>
      <c r="U3638" s="3">
        <v>5692.4675460456701</v>
      </c>
      <c r="V3638" s="3">
        <v>1</v>
      </c>
    </row>
    <row r="3639" spans="1:22" ht="21.75" customHeight="1" x14ac:dyDescent="0.3">
      <c r="A3639" s="3" t="s">
        <v>3665</v>
      </c>
      <c r="B3639" s="3">
        <v>68</v>
      </c>
      <c r="C3639" s="3" t="s">
        <v>28</v>
      </c>
      <c r="D3639" s="3" t="s">
        <v>33</v>
      </c>
      <c r="E3639" s="3">
        <v>59185.767423995298</v>
      </c>
      <c r="F3639" s="3">
        <v>86</v>
      </c>
      <c r="G3639" s="3">
        <v>1420.6433142675301</v>
      </c>
      <c r="H3639" s="3">
        <v>5</v>
      </c>
      <c r="I3639" s="3">
        <v>998.25574537265902</v>
      </c>
      <c r="J3639" s="3">
        <v>7</v>
      </c>
      <c r="K3639" s="3">
        <v>606.15904753337998</v>
      </c>
      <c r="L3639" s="3">
        <v>1</v>
      </c>
      <c r="M3639" s="3">
        <v>0</v>
      </c>
      <c r="N3639" s="3">
        <v>5</v>
      </c>
      <c r="O3639" s="3">
        <v>733</v>
      </c>
      <c r="P3639" s="3">
        <v>4</v>
      </c>
      <c r="Q3639" s="3">
        <v>16839.752777146201</v>
      </c>
      <c r="R3639" s="3">
        <v>1</v>
      </c>
      <c r="S3639" s="3">
        <v>1</v>
      </c>
      <c r="T3639" s="3">
        <v>0</v>
      </c>
      <c r="U3639" s="3">
        <v>2663.71698992648</v>
      </c>
      <c r="V3639" s="3">
        <v>1</v>
      </c>
    </row>
    <row r="3640" spans="1:22" ht="21.75" customHeight="1" x14ac:dyDescent="0.3">
      <c r="A3640" s="3" t="s">
        <v>3666</v>
      </c>
      <c r="B3640" s="3">
        <v>52</v>
      </c>
      <c r="C3640" s="3" t="s">
        <v>23</v>
      </c>
      <c r="D3640" s="3" t="s">
        <v>26</v>
      </c>
      <c r="E3640" s="3">
        <v>54404.607676310698</v>
      </c>
      <c r="F3640" s="3">
        <v>123</v>
      </c>
      <c r="G3640" s="3">
        <v>890.88583467540695</v>
      </c>
      <c r="H3640" s="3">
        <v>5</v>
      </c>
      <c r="I3640" s="3">
        <v>808.72322015397003</v>
      </c>
      <c r="J3640" s="3">
        <v>39</v>
      </c>
      <c r="K3640" s="3">
        <v>334.84925494611599</v>
      </c>
      <c r="L3640" s="3">
        <v>13</v>
      </c>
      <c r="M3640" s="3">
        <v>13</v>
      </c>
      <c r="N3640" s="3">
        <v>0</v>
      </c>
      <c r="O3640" s="3">
        <v>885</v>
      </c>
      <c r="P3640" s="3">
        <v>5</v>
      </c>
      <c r="Q3640" s="3">
        <v>11195.0148154077</v>
      </c>
      <c r="R3640" s="3">
        <v>3</v>
      </c>
      <c r="S3640" s="3">
        <v>0</v>
      </c>
      <c r="T3640" s="3">
        <v>0</v>
      </c>
      <c r="U3640" s="3">
        <v>6865.39828040477</v>
      </c>
      <c r="V3640" s="3">
        <v>0</v>
      </c>
    </row>
    <row r="3641" spans="1:22" ht="21.75" customHeight="1" x14ac:dyDescent="0.3">
      <c r="A3641" s="3" t="s">
        <v>3667</v>
      </c>
      <c r="B3641" s="3">
        <v>31</v>
      </c>
      <c r="C3641" s="3" t="s">
        <v>23</v>
      </c>
      <c r="D3641" s="3" t="s">
        <v>26</v>
      </c>
      <c r="E3641" s="3">
        <v>91334.107686728501</v>
      </c>
      <c r="F3641" s="3">
        <v>59</v>
      </c>
      <c r="G3641" s="3">
        <v>371.31928699666298</v>
      </c>
      <c r="H3641" s="3">
        <v>8</v>
      </c>
      <c r="I3641" s="3">
        <v>1086.9652718656</v>
      </c>
      <c r="J3641" s="3">
        <v>24</v>
      </c>
      <c r="K3641" s="3">
        <v>382.54272669500102</v>
      </c>
      <c r="L3641" s="3">
        <v>11</v>
      </c>
      <c r="M3641" s="3">
        <v>4</v>
      </c>
      <c r="N3641" s="3">
        <v>1</v>
      </c>
      <c r="O3641" s="3">
        <v>424</v>
      </c>
      <c r="P3641" s="3">
        <v>2</v>
      </c>
      <c r="Q3641" s="3">
        <v>12575.283156494101</v>
      </c>
      <c r="R3641" s="3">
        <v>5</v>
      </c>
      <c r="S3641" s="3">
        <v>0</v>
      </c>
      <c r="T3641" s="3">
        <v>0</v>
      </c>
      <c r="U3641" s="3">
        <v>500</v>
      </c>
      <c r="V3641" s="3">
        <v>1</v>
      </c>
    </row>
    <row r="3642" spans="1:22" ht="21.75" customHeight="1" x14ac:dyDescent="0.3">
      <c r="A3642" s="3" t="s">
        <v>3668</v>
      </c>
      <c r="B3642" s="3">
        <v>34</v>
      </c>
      <c r="C3642" s="3" t="s">
        <v>31</v>
      </c>
      <c r="D3642" s="3" t="s">
        <v>26</v>
      </c>
      <c r="E3642" s="3">
        <v>35523.157108484003</v>
      </c>
      <c r="F3642" s="3">
        <v>119</v>
      </c>
      <c r="G3642" s="3">
        <v>846.18142911163795</v>
      </c>
      <c r="H3642" s="3">
        <v>9</v>
      </c>
      <c r="I3642" s="3">
        <v>631.76185650821901</v>
      </c>
      <c r="J3642" s="3">
        <v>3</v>
      </c>
      <c r="K3642" s="3">
        <v>302.53324921523398</v>
      </c>
      <c r="L3642" s="3">
        <v>23</v>
      </c>
      <c r="M3642" s="3">
        <v>4</v>
      </c>
      <c r="N3642" s="3">
        <v>6</v>
      </c>
      <c r="O3642" s="3">
        <v>511</v>
      </c>
      <c r="P3642" s="3">
        <v>4</v>
      </c>
      <c r="Q3642" s="3">
        <v>14017.6052993618</v>
      </c>
      <c r="R3642" s="3">
        <v>0</v>
      </c>
      <c r="S3642" s="3">
        <v>1</v>
      </c>
      <c r="T3642" s="3">
        <v>0</v>
      </c>
      <c r="U3642" s="3">
        <v>10473.9352644351</v>
      </c>
      <c r="V3642" s="3">
        <v>1</v>
      </c>
    </row>
    <row r="3643" spans="1:22" ht="21.75" customHeight="1" x14ac:dyDescent="0.3">
      <c r="A3643" s="3" t="s">
        <v>3669</v>
      </c>
      <c r="B3643" s="3">
        <v>60</v>
      </c>
      <c r="C3643" s="3" t="s">
        <v>31</v>
      </c>
      <c r="D3643" s="3" t="s">
        <v>33</v>
      </c>
      <c r="E3643" s="3">
        <v>77676.810828331596</v>
      </c>
      <c r="F3643" s="3">
        <v>66</v>
      </c>
      <c r="G3643" s="3">
        <v>2111.2712452405299</v>
      </c>
      <c r="H3643" s="3">
        <v>10</v>
      </c>
      <c r="I3643" s="3">
        <v>1123.0551867315601</v>
      </c>
      <c r="J3643" s="3">
        <v>14</v>
      </c>
      <c r="K3643" s="3">
        <v>668.12509500291503</v>
      </c>
      <c r="L3643" s="3">
        <v>27</v>
      </c>
      <c r="M3643" s="3">
        <v>2</v>
      </c>
      <c r="N3643" s="3">
        <v>2</v>
      </c>
      <c r="O3643" s="3">
        <v>492</v>
      </c>
      <c r="P3643" s="3">
        <v>1</v>
      </c>
      <c r="Q3643" s="3">
        <v>22101.9580015953</v>
      </c>
      <c r="R3643" s="3">
        <v>5</v>
      </c>
      <c r="S3643" s="3">
        <v>0</v>
      </c>
      <c r="T3643" s="3">
        <v>0</v>
      </c>
      <c r="U3643" s="3">
        <v>17396.3868547405</v>
      </c>
      <c r="V3643" s="3">
        <v>1</v>
      </c>
    </row>
    <row r="3644" spans="1:22" ht="21.75" customHeight="1" x14ac:dyDescent="0.3">
      <c r="A3644" s="3" t="s">
        <v>3670</v>
      </c>
      <c r="B3644" s="3">
        <v>58</v>
      </c>
      <c r="C3644" s="3" t="s">
        <v>28</v>
      </c>
      <c r="D3644" s="3" t="s">
        <v>26</v>
      </c>
      <c r="E3644" s="3">
        <v>58498.527243660203</v>
      </c>
      <c r="F3644" s="3">
        <v>206</v>
      </c>
      <c r="G3644" s="3">
        <v>2909.4990696599698</v>
      </c>
      <c r="H3644" s="3">
        <v>7</v>
      </c>
      <c r="I3644" s="3">
        <v>1113.33232583224</v>
      </c>
      <c r="J3644" s="3">
        <v>15</v>
      </c>
      <c r="K3644" s="3">
        <v>809.62117047732897</v>
      </c>
      <c r="L3644" s="3">
        <v>17</v>
      </c>
      <c r="M3644" s="3">
        <v>8</v>
      </c>
      <c r="N3644" s="3">
        <v>6</v>
      </c>
      <c r="O3644" s="3">
        <v>887</v>
      </c>
      <c r="P3644" s="3">
        <v>2</v>
      </c>
      <c r="Q3644" s="3">
        <v>13757.8916683886</v>
      </c>
      <c r="R3644" s="3">
        <v>1</v>
      </c>
      <c r="S3644" s="3">
        <v>0</v>
      </c>
      <c r="T3644" s="3">
        <v>0</v>
      </c>
      <c r="U3644" s="3">
        <v>10675.108260309</v>
      </c>
      <c r="V3644" s="3">
        <v>0</v>
      </c>
    </row>
    <row r="3645" spans="1:22" ht="21.75" customHeight="1" x14ac:dyDescent="0.3">
      <c r="A3645" s="3" t="s">
        <v>3671</v>
      </c>
      <c r="B3645" s="3">
        <v>21</v>
      </c>
      <c r="C3645" s="3" t="s">
        <v>31</v>
      </c>
      <c r="D3645" s="3" t="s">
        <v>26</v>
      </c>
      <c r="E3645" s="3">
        <v>66370.093037418803</v>
      </c>
      <c r="F3645" s="3">
        <v>101</v>
      </c>
      <c r="G3645" s="3">
        <v>1594.7173294972199</v>
      </c>
      <c r="H3645" s="3">
        <v>5</v>
      </c>
      <c r="I3645" s="3">
        <v>1238.7369202228399</v>
      </c>
      <c r="J3645" s="3">
        <v>10</v>
      </c>
      <c r="K3645" s="3">
        <v>73.399923755825895</v>
      </c>
      <c r="L3645" s="3">
        <v>5</v>
      </c>
      <c r="M3645" s="3">
        <v>12</v>
      </c>
      <c r="N3645" s="3">
        <v>5</v>
      </c>
      <c r="O3645" s="3">
        <v>526</v>
      </c>
      <c r="P3645" s="3">
        <v>1</v>
      </c>
      <c r="Q3645" s="3">
        <v>7861.6652232768502</v>
      </c>
      <c r="R3645" s="3">
        <v>4</v>
      </c>
      <c r="S3645" s="3">
        <v>0</v>
      </c>
      <c r="T3645" s="3">
        <v>0</v>
      </c>
      <c r="U3645" s="3">
        <v>13805.544085678601</v>
      </c>
      <c r="V3645" s="3">
        <v>1</v>
      </c>
    </row>
    <row r="3646" spans="1:22" ht="21.75" customHeight="1" x14ac:dyDescent="0.3">
      <c r="A3646" s="3" t="s">
        <v>3672</v>
      </c>
      <c r="B3646" s="3">
        <v>48</v>
      </c>
      <c r="C3646" s="3" t="s">
        <v>23</v>
      </c>
      <c r="D3646" s="3" t="s">
        <v>24</v>
      </c>
      <c r="E3646" s="3">
        <v>56142.218690301699</v>
      </c>
      <c r="F3646" s="3">
        <v>40</v>
      </c>
      <c r="G3646" s="3">
        <v>702.61655131804196</v>
      </c>
      <c r="H3646" s="3">
        <v>1</v>
      </c>
      <c r="I3646" s="3">
        <v>645.71666402799804</v>
      </c>
      <c r="J3646" s="3">
        <v>27</v>
      </c>
      <c r="K3646" s="3">
        <v>253.966350261602</v>
      </c>
      <c r="L3646" s="3">
        <v>29</v>
      </c>
      <c r="M3646" s="3">
        <v>10</v>
      </c>
      <c r="N3646" s="3">
        <v>4</v>
      </c>
      <c r="O3646" s="3">
        <v>639</v>
      </c>
      <c r="P3646" s="3">
        <v>0</v>
      </c>
      <c r="Q3646" s="3">
        <v>13338.3686120602</v>
      </c>
      <c r="R3646" s="3">
        <v>7</v>
      </c>
      <c r="S3646" s="3">
        <v>0</v>
      </c>
      <c r="T3646" s="3">
        <v>0</v>
      </c>
      <c r="U3646" s="3">
        <v>5012.2838490593404</v>
      </c>
      <c r="V3646" s="3">
        <v>1</v>
      </c>
    </row>
    <row r="3647" spans="1:22" ht="21.75" customHeight="1" x14ac:dyDescent="0.3">
      <c r="A3647" s="3" t="s">
        <v>3673</v>
      </c>
      <c r="B3647" s="3">
        <v>60</v>
      </c>
      <c r="C3647" s="3" t="s">
        <v>23</v>
      </c>
      <c r="D3647" s="3" t="s">
        <v>26</v>
      </c>
      <c r="E3647" s="3">
        <v>83808.992331395406</v>
      </c>
      <c r="F3647" s="3">
        <v>147</v>
      </c>
      <c r="G3647" s="3">
        <v>1833.1035755999501</v>
      </c>
      <c r="H3647" s="3">
        <v>3</v>
      </c>
      <c r="I3647" s="3">
        <v>372.04336105178902</v>
      </c>
      <c r="J3647" s="3">
        <v>6</v>
      </c>
      <c r="K3647" s="3">
        <v>0</v>
      </c>
      <c r="L3647" s="3">
        <v>33</v>
      </c>
      <c r="M3647" s="3">
        <v>17</v>
      </c>
      <c r="N3647" s="3">
        <v>9</v>
      </c>
      <c r="O3647" s="3">
        <v>439</v>
      </c>
      <c r="P3647" s="3">
        <v>0</v>
      </c>
      <c r="Q3647" s="3">
        <v>2623.9769932535601</v>
      </c>
      <c r="R3647" s="3">
        <v>2</v>
      </c>
      <c r="S3647" s="3">
        <v>0</v>
      </c>
      <c r="T3647" s="3">
        <v>0</v>
      </c>
      <c r="U3647" s="3">
        <v>6364.0599530638801</v>
      </c>
      <c r="V3647" s="3">
        <v>1</v>
      </c>
    </row>
    <row r="3648" spans="1:22" ht="21.75" customHeight="1" x14ac:dyDescent="0.3">
      <c r="A3648" s="3" t="s">
        <v>3674</v>
      </c>
      <c r="B3648" s="3">
        <v>29</v>
      </c>
      <c r="C3648" s="3" t="s">
        <v>23</v>
      </c>
      <c r="D3648" s="3" t="s">
        <v>24</v>
      </c>
      <c r="E3648" s="3">
        <v>44238.597381101703</v>
      </c>
      <c r="F3648" s="3">
        <v>29</v>
      </c>
      <c r="G3648" s="3">
        <v>2361.9067334266301</v>
      </c>
      <c r="H3648" s="3">
        <v>5</v>
      </c>
      <c r="I3648" s="3">
        <v>586.44587627910801</v>
      </c>
      <c r="J3648" s="3">
        <v>49</v>
      </c>
      <c r="K3648" s="3">
        <v>531.62640930062298</v>
      </c>
      <c r="L3648" s="3">
        <v>57</v>
      </c>
      <c r="M3648" s="3">
        <v>9</v>
      </c>
      <c r="N3648" s="3">
        <v>8</v>
      </c>
      <c r="O3648" s="3">
        <v>712</v>
      </c>
      <c r="P3648" s="3">
        <v>4</v>
      </c>
      <c r="Q3648" s="3">
        <v>8667.78196538886</v>
      </c>
      <c r="R3648" s="3">
        <v>7</v>
      </c>
      <c r="S3648" s="3">
        <v>0</v>
      </c>
      <c r="T3648" s="3">
        <v>0</v>
      </c>
      <c r="U3648" s="3">
        <v>2592.6796907123198</v>
      </c>
      <c r="V3648" s="3">
        <v>1</v>
      </c>
    </row>
    <row r="3649" spans="1:22" ht="21.75" customHeight="1" x14ac:dyDescent="0.3">
      <c r="A3649" s="3" t="s">
        <v>3675</v>
      </c>
      <c r="B3649" s="3">
        <v>21</v>
      </c>
      <c r="C3649" s="3" t="s">
        <v>23</v>
      </c>
      <c r="D3649" s="3" t="s">
        <v>24</v>
      </c>
      <c r="E3649" s="3">
        <v>58949.964291980599</v>
      </c>
      <c r="F3649" s="3">
        <v>19</v>
      </c>
      <c r="G3649" s="3">
        <v>3036.9864772728201</v>
      </c>
      <c r="H3649" s="3">
        <v>8</v>
      </c>
      <c r="I3649" s="3">
        <v>701.42931940953895</v>
      </c>
      <c r="J3649" s="3">
        <v>37</v>
      </c>
      <c r="K3649" s="3">
        <v>551.21684887385697</v>
      </c>
      <c r="L3649" s="3">
        <v>27</v>
      </c>
      <c r="M3649" s="3">
        <v>5</v>
      </c>
      <c r="N3649" s="3">
        <v>9</v>
      </c>
      <c r="O3649" s="3">
        <v>485</v>
      </c>
      <c r="P3649" s="3">
        <v>3</v>
      </c>
      <c r="Q3649" s="3">
        <v>10154.347714993901</v>
      </c>
      <c r="R3649" s="3">
        <v>3</v>
      </c>
      <c r="S3649" s="3">
        <v>0</v>
      </c>
      <c r="T3649" s="3">
        <v>0</v>
      </c>
      <c r="U3649" s="3">
        <v>10622.322523954699</v>
      </c>
      <c r="V3649" s="3">
        <v>1</v>
      </c>
    </row>
    <row r="3650" spans="1:22" ht="21.75" customHeight="1" x14ac:dyDescent="0.3">
      <c r="A3650" s="3" t="s">
        <v>3676</v>
      </c>
      <c r="B3650" s="3">
        <v>30</v>
      </c>
      <c r="C3650" s="3" t="s">
        <v>23</v>
      </c>
      <c r="D3650" s="3" t="s">
        <v>24</v>
      </c>
      <c r="E3650" s="3">
        <v>73498.512930272205</v>
      </c>
      <c r="F3650" s="3">
        <v>65</v>
      </c>
      <c r="G3650" s="3">
        <v>2511.2921004525901</v>
      </c>
      <c r="H3650" s="3">
        <v>10</v>
      </c>
      <c r="I3650" s="3">
        <v>1383.52406029811</v>
      </c>
      <c r="J3650" s="3">
        <v>23</v>
      </c>
      <c r="K3650" s="3">
        <v>262.57086374636702</v>
      </c>
      <c r="L3650" s="3">
        <v>71</v>
      </c>
      <c r="M3650" s="3">
        <v>8</v>
      </c>
      <c r="N3650" s="3">
        <v>4</v>
      </c>
      <c r="O3650" s="3">
        <v>622</v>
      </c>
      <c r="P3650" s="3">
        <v>4</v>
      </c>
      <c r="Q3650" s="3">
        <v>9661.7200589289205</v>
      </c>
      <c r="R3650" s="3">
        <v>3</v>
      </c>
      <c r="S3650" s="3">
        <v>0</v>
      </c>
      <c r="T3650" s="3">
        <v>0</v>
      </c>
      <c r="U3650" s="3">
        <v>12644.9551347294</v>
      </c>
      <c r="V3650" s="3">
        <v>0</v>
      </c>
    </row>
    <row r="3651" spans="1:22" ht="21.75" customHeight="1" x14ac:dyDescent="0.3">
      <c r="A3651" s="3" t="s">
        <v>3677</v>
      </c>
      <c r="B3651" s="3">
        <v>32</v>
      </c>
      <c r="C3651" s="3" t="s">
        <v>28</v>
      </c>
      <c r="D3651" s="3" t="s">
        <v>33</v>
      </c>
      <c r="E3651" s="3">
        <v>39940.831452717401</v>
      </c>
      <c r="F3651" s="3">
        <v>13</v>
      </c>
      <c r="G3651" s="3">
        <v>1679.4157932641299</v>
      </c>
      <c r="H3651" s="3">
        <v>1</v>
      </c>
      <c r="I3651" s="3">
        <v>1568.2542101947099</v>
      </c>
      <c r="J3651" s="3">
        <v>30</v>
      </c>
      <c r="K3651" s="3">
        <v>390.82146913699302</v>
      </c>
      <c r="L3651" s="3">
        <v>74</v>
      </c>
      <c r="M3651" s="3">
        <v>12</v>
      </c>
      <c r="N3651" s="3">
        <v>4</v>
      </c>
      <c r="O3651" s="3">
        <v>514</v>
      </c>
      <c r="P3651" s="3">
        <v>2</v>
      </c>
      <c r="Q3651" s="3">
        <v>2480.1997258100901</v>
      </c>
      <c r="R3651" s="3">
        <v>5</v>
      </c>
      <c r="S3651" s="3">
        <v>1</v>
      </c>
      <c r="T3651" s="3">
        <v>0</v>
      </c>
      <c r="U3651" s="3">
        <v>5146.7308370095298</v>
      </c>
      <c r="V3651" s="3">
        <v>1</v>
      </c>
    </row>
    <row r="3652" spans="1:22" ht="21.75" customHeight="1" x14ac:dyDescent="0.3">
      <c r="A3652" s="3" t="s">
        <v>3678</v>
      </c>
      <c r="B3652" s="3">
        <v>29</v>
      </c>
      <c r="C3652" s="3" t="s">
        <v>28</v>
      </c>
      <c r="D3652" s="3" t="s">
        <v>24</v>
      </c>
      <c r="E3652" s="3">
        <v>68007.8601913405</v>
      </c>
      <c r="F3652" s="3">
        <v>66</v>
      </c>
      <c r="G3652" s="3">
        <v>1960.0621783566</v>
      </c>
      <c r="H3652" s="3">
        <v>5</v>
      </c>
      <c r="I3652" s="3">
        <v>920.63180662539401</v>
      </c>
      <c r="J3652" s="3">
        <v>3</v>
      </c>
      <c r="K3652" s="3">
        <v>614.49795444061101</v>
      </c>
      <c r="L3652" s="3">
        <v>52</v>
      </c>
      <c r="M3652" s="3">
        <v>17</v>
      </c>
      <c r="N3652" s="3">
        <v>7</v>
      </c>
      <c r="O3652" s="3">
        <v>888</v>
      </c>
      <c r="P3652" s="3">
        <v>0</v>
      </c>
      <c r="Q3652" s="3">
        <v>4879.3733293888299</v>
      </c>
      <c r="R3652" s="3">
        <v>6</v>
      </c>
      <c r="S3652" s="3">
        <v>0</v>
      </c>
      <c r="T3652" s="3">
        <v>0</v>
      </c>
      <c r="U3652" s="3">
        <v>8909.9924879512891</v>
      </c>
      <c r="V3652" s="3">
        <v>1</v>
      </c>
    </row>
    <row r="3653" spans="1:22" ht="21.75" customHeight="1" x14ac:dyDescent="0.3">
      <c r="A3653" s="3" t="s">
        <v>3679</v>
      </c>
      <c r="B3653" s="3">
        <v>33</v>
      </c>
      <c r="C3653" s="3" t="s">
        <v>23</v>
      </c>
      <c r="D3653" s="3" t="s">
        <v>26</v>
      </c>
      <c r="E3653" s="3">
        <v>49664.511399301897</v>
      </c>
      <c r="F3653" s="3">
        <v>41</v>
      </c>
      <c r="G3653" s="3">
        <v>921.91118054759102</v>
      </c>
      <c r="H3653" s="3">
        <v>9</v>
      </c>
      <c r="I3653" s="3">
        <v>803.28671280650997</v>
      </c>
      <c r="J3653" s="3">
        <v>36</v>
      </c>
      <c r="K3653" s="3">
        <v>888.03413441469797</v>
      </c>
      <c r="L3653" s="3">
        <v>15</v>
      </c>
      <c r="M3653" s="3">
        <v>9</v>
      </c>
      <c r="N3653" s="3">
        <v>6</v>
      </c>
      <c r="O3653" s="3">
        <v>808</v>
      </c>
      <c r="P3653" s="3">
        <v>4</v>
      </c>
      <c r="Q3653" s="3">
        <v>11881.0698826342</v>
      </c>
      <c r="R3653" s="3">
        <v>1</v>
      </c>
      <c r="S3653" s="3">
        <v>0</v>
      </c>
      <c r="T3653" s="3">
        <v>0</v>
      </c>
      <c r="U3653" s="3">
        <v>1263.53594938673</v>
      </c>
      <c r="V3653" s="3">
        <v>0</v>
      </c>
    </row>
    <row r="3654" spans="1:22" ht="21.75" customHeight="1" x14ac:dyDescent="0.3">
      <c r="A3654" s="3" t="s">
        <v>3680</v>
      </c>
      <c r="B3654" s="3">
        <v>37</v>
      </c>
      <c r="C3654" s="3" t="s">
        <v>31</v>
      </c>
      <c r="D3654" s="3" t="s">
        <v>33</v>
      </c>
      <c r="E3654" s="3">
        <v>27772.094707981199</v>
      </c>
      <c r="F3654" s="3">
        <v>132</v>
      </c>
      <c r="G3654" s="3">
        <v>2137.5599910721999</v>
      </c>
      <c r="H3654" s="3">
        <v>10</v>
      </c>
      <c r="I3654" s="3">
        <v>677.53225933402598</v>
      </c>
      <c r="J3654" s="3">
        <v>34</v>
      </c>
      <c r="K3654" s="3">
        <v>315.07527578971002</v>
      </c>
      <c r="L3654" s="3">
        <v>25</v>
      </c>
      <c r="M3654" s="3">
        <v>14</v>
      </c>
      <c r="N3654" s="3">
        <v>0</v>
      </c>
      <c r="O3654" s="3">
        <v>374</v>
      </c>
      <c r="P3654" s="3">
        <v>0</v>
      </c>
      <c r="Q3654" s="3">
        <v>17030.901707304401</v>
      </c>
      <c r="R3654" s="3">
        <v>5</v>
      </c>
      <c r="S3654" s="3">
        <v>0</v>
      </c>
      <c r="T3654" s="3">
        <v>0</v>
      </c>
      <c r="U3654" s="3">
        <v>7209.5520831616004</v>
      </c>
      <c r="V3654" s="3">
        <v>1</v>
      </c>
    </row>
    <row r="3655" spans="1:22" ht="21.75" customHeight="1" x14ac:dyDescent="0.3">
      <c r="A3655" s="3" t="s">
        <v>3681</v>
      </c>
      <c r="B3655" s="3">
        <v>28</v>
      </c>
      <c r="C3655" s="3" t="s">
        <v>23</v>
      </c>
      <c r="D3655" s="3" t="s">
        <v>33</v>
      </c>
      <c r="E3655" s="3">
        <v>23871.387586101999</v>
      </c>
      <c r="F3655" s="3">
        <v>117</v>
      </c>
      <c r="G3655" s="3">
        <v>2247.1789669298901</v>
      </c>
      <c r="H3655" s="3">
        <v>9</v>
      </c>
      <c r="I3655" s="3">
        <v>1088.6416225738001</v>
      </c>
      <c r="J3655" s="3">
        <v>5</v>
      </c>
      <c r="K3655" s="3">
        <v>527.36431842090701</v>
      </c>
      <c r="L3655" s="3">
        <v>64</v>
      </c>
      <c r="M3655" s="3">
        <v>11</v>
      </c>
      <c r="N3655" s="3">
        <v>9</v>
      </c>
      <c r="O3655" s="3">
        <v>708</v>
      </c>
      <c r="P3655" s="3">
        <v>3</v>
      </c>
      <c r="Q3655" s="3">
        <v>9493.9833268847706</v>
      </c>
      <c r="R3655" s="3">
        <v>7</v>
      </c>
      <c r="S3655" s="3">
        <v>0</v>
      </c>
      <c r="T3655" s="3">
        <v>0</v>
      </c>
      <c r="U3655" s="3">
        <v>4162.6144275381903</v>
      </c>
      <c r="V3655" s="3">
        <v>1</v>
      </c>
    </row>
    <row r="3656" spans="1:22" ht="21.75" customHeight="1" x14ac:dyDescent="0.3">
      <c r="A3656" s="3" t="s">
        <v>3682</v>
      </c>
      <c r="B3656" s="3">
        <v>58</v>
      </c>
      <c r="C3656" s="3" t="s">
        <v>28</v>
      </c>
      <c r="D3656" s="3" t="s">
        <v>33</v>
      </c>
      <c r="E3656" s="3">
        <v>48365.242999243099</v>
      </c>
      <c r="F3656" s="3">
        <v>196</v>
      </c>
      <c r="G3656" s="3">
        <v>10</v>
      </c>
      <c r="H3656" s="3">
        <v>9</v>
      </c>
      <c r="I3656" s="3">
        <v>1566.0034871970299</v>
      </c>
      <c r="J3656" s="3">
        <v>45</v>
      </c>
      <c r="K3656" s="3">
        <v>636.48042064928904</v>
      </c>
      <c r="L3656" s="3">
        <v>56</v>
      </c>
      <c r="M3656" s="3">
        <v>19</v>
      </c>
      <c r="N3656" s="3">
        <v>1</v>
      </c>
      <c r="O3656" s="3">
        <v>639</v>
      </c>
      <c r="P3656" s="3">
        <v>4</v>
      </c>
      <c r="Q3656" s="3">
        <v>12451.300792632301</v>
      </c>
      <c r="R3656" s="3">
        <v>1</v>
      </c>
      <c r="S3656" s="3">
        <v>0</v>
      </c>
      <c r="T3656" s="3">
        <v>0</v>
      </c>
      <c r="U3656" s="3">
        <v>8565.0482929416594</v>
      </c>
      <c r="V3656" s="3">
        <v>0</v>
      </c>
    </row>
    <row r="3657" spans="1:22" ht="21.75" customHeight="1" x14ac:dyDescent="0.3">
      <c r="A3657" s="3" t="s">
        <v>3683</v>
      </c>
      <c r="B3657" s="3">
        <v>47</v>
      </c>
      <c r="C3657" s="3" t="s">
        <v>23</v>
      </c>
      <c r="D3657" s="3" t="s">
        <v>33</v>
      </c>
      <c r="E3657" s="3">
        <v>67835.932188878302</v>
      </c>
      <c r="F3657" s="3">
        <v>184</v>
      </c>
      <c r="G3657" s="3">
        <v>1614.14308754166</v>
      </c>
      <c r="H3657" s="3">
        <v>6</v>
      </c>
      <c r="I3657" s="3">
        <v>1425.0478119159</v>
      </c>
      <c r="J3657" s="3">
        <v>32</v>
      </c>
      <c r="K3657" s="3">
        <v>949.30263862154504</v>
      </c>
      <c r="L3657" s="3">
        <v>30</v>
      </c>
      <c r="M3657" s="3">
        <v>14</v>
      </c>
      <c r="N3657" s="3">
        <v>3</v>
      </c>
      <c r="O3657" s="3">
        <v>860</v>
      </c>
      <c r="P3657" s="3">
        <v>0</v>
      </c>
      <c r="Q3657" s="3">
        <v>17264.2068633901</v>
      </c>
      <c r="R3657" s="3">
        <v>3</v>
      </c>
      <c r="S3657" s="3">
        <v>0</v>
      </c>
      <c r="T3657" s="3">
        <v>0</v>
      </c>
      <c r="U3657" s="3">
        <v>10651.7789430743</v>
      </c>
      <c r="V3657" s="3">
        <v>0</v>
      </c>
    </row>
    <row r="3658" spans="1:22" ht="21.75" customHeight="1" x14ac:dyDescent="0.3">
      <c r="A3658" s="3" t="s">
        <v>3684</v>
      </c>
      <c r="B3658" s="3">
        <v>22</v>
      </c>
      <c r="C3658" s="3" t="s">
        <v>28</v>
      </c>
      <c r="D3658" s="3" t="s">
        <v>33</v>
      </c>
      <c r="E3658" s="3">
        <v>12578.547830584699</v>
      </c>
      <c r="F3658" s="3">
        <v>159</v>
      </c>
      <c r="G3658" s="3">
        <v>2692.0702038783802</v>
      </c>
      <c r="H3658" s="3">
        <v>7</v>
      </c>
      <c r="I3658" s="3">
        <v>1198.2918144120399</v>
      </c>
      <c r="J3658" s="3">
        <v>31</v>
      </c>
      <c r="K3658" s="3">
        <v>600.51113298255405</v>
      </c>
      <c r="L3658" s="3">
        <v>26</v>
      </c>
      <c r="M3658" s="3">
        <v>13</v>
      </c>
      <c r="N3658" s="3">
        <v>8</v>
      </c>
      <c r="O3658" s="3">
        <v>618</v>
      </c>
      <c r="P3658" s="3">
        <v>1</v>
      </c>
      <c r="Q3658" s="3">
        <v>28024.227239011201</v>
      </c>
      <c r="R3658" s="3">
        <v>4</v>
      </c>
      <c r="S3658" s="3">
        <v>0</v>
      </c>
      <c r="T3658" s="3">
        <v>0</v>
      </c>
      <c r="U3658" s="3">
        <v>3693.5616771140399</v>
      </c>
      <c r="V3658" s="3">
        <v>1</v>
      </c>
    </row>
    <row r="3659" spans="1:22" ht="21.75" customHeight="1" x14ac:dyDescent="0.3">
      <c r="A3659" s="3" t="s">
        <v>3685</v>
      </c>
      <c r="B3659" s="3">
        <v>39</v>
      </c>
      <c r="C3659" s="3" t="s">
        <v>28</v>
      </c>
      <c r="D3659" s="3" t="s">
        <v>33</v>
      </c>
      <c r="E3659" s="3">
        <v>53608.1007043192</v>
      </c>
      <c r="F3659" s="3">
        <v>47</v>
      </c>
      <c r="G3659" s="3">
        <v>963.01308814354604</v>
      </c>
      <c r="H3659" s="3">
        <v>8</v>
      </c>
      <c r="I3659" s="3">
        <v>1193.15588588985</v>
      </c>
      <c r="J3659" s="3">
        <v>45</v>
      </c>
      <c r="K3659" s="3">
        <v>977.27067787691306</v>
      </c>
      <c r="L3659" s="3">
        <v>48</v>
      </c>
      <c r="M3659" s="3">
        <v>18</v>
      </c>
      <c r="N3659" s="3">
        <v>6</v>
      </c>
      <c r="O3659" s="3">
        <v>538</v>
      </c>
      <c r="P3659" s="3">
        <v>5</v>
      </c>
      <c r="Q3659" s="3">
        <v>10102.8197640212</v>
      </c>
      <c r="R3659" s="3">
        <v>2</v>
      </c>
      <c r="S3659" s="3">
        <v>0</v>
      </c>
      <c r="T3659" s="3">
        <v>0</v>
      </c>
      <c r="U3659" s="3">
        <v>1904.5138265645901</v>
      </c>
      <c r="V3659" s="3">
        <v>1</v>
      </c>
    </row>
    <row r="3660" spans="1:22" ht="21.75" customHeight="1" x14ac:dyDescent="0.3">
      <c r="A3660" s="3" t="s">
        <v>3686</v>
      </c>
      <c r="B3660" s="3">
        <v>25</v>
      </c>
      <c r="C3660" s="3" t="s">
        <v>23</v>
      </c>
      <c r="D3660" s="3" t="s">
        <v>33</v>
      </c>
      <c r="E3660" s="3">
        <v>66062.788427928404</v>
      </c>
      <c r="F3660" s="3">
        <v>218</v>
      </c>
      <c r="G3660" s="3">
        <v>10</v>
      </c>
      <c r="H3660" s="3">
        <v>4</v>
      </c>
      <c r="I3660" s="3">
        <v>1091.30846018894</v>
      </c>
      <c r="J3660" s="3">
        <v>37</v>
      </c>
      <c r="K3660" s="3">
        <v>139.653754297418</v>
      </c>
      <c r="L3660" s="3">
        <v>8</v>
      </c>
      <c r="M3660" s="3">
        <v>18</v>
      </c>
      <c r="N3660" s="3">
        <v>1</v>
      </c>
      <c r="O3660" s="3">
        <v>809</v>
      </c>
      <c r="P3660" s="3">
        <v>3</v>
      </c>
      <c r="Q3660" s="3">
        <v>6950.6824813030298</v>
      </c>
      <c r="R3660" s="3">
        <v>3</v>
      </c>
      <c r="S3660" s="3">
        <v>0</v>
      </c>
      <c r="T3660" s="3">
        <v>0</v>
      </c>
      <c r="U3660" s="3">
        <v>7580.2114241400404</v>
      </c>
      <c r="V3660" s="3">
        <v>0</v>
      </c>
    </row>
    <row r="3661" spans="1:22" ht="21.75" customHeight="1" x14ac:dyDescent="0.3">
      <c r="A3661" s="3" t="s">
        <v>3687</v>
      </c>
      <c r="B3661" s="3">
        <v>46</v>
      </c>
      <c r="C3661" s="3" t="s">
        <v>23</v>
      </c>
      <c r="D3661" s="3" t="s">
        <v>24</v>
      </c>
      <c r="E3661" s="3">
        <v>26996.9020642184</v>
      </c>
      <c r="F3661" s="3">
        <v>90</v>
      </c>
      <c r="G3661" s="3">
        <v>1477.8641080324701</v>
      </c>
      <c r="H3661" s="3">
        <v>8</v>
      </c>
      <c r="I3661" s="3">
        <v>783.44827400201302</v>
      </c>
      <c r="J3661" s="3">
        <v>34</v>
      </c>
      <c r="K3661" s="3">
        <v>602.98275128672606</v>
      </c>
      <c r="L3661" s="3">
        <v>25</v>
      </c>
      <c r="M3661" s="3">
        <v>9</v>
      </c>
      <c r="N3661" s="3">
        <v>7</v>
      </c>
      <c r="O3661" s="3">
        <v>753</v>
      </c>
      <c r="P3661" s="3">
        <v>5</v>
      </c>
      <c r="Q3661" s="3">
        <v>16740.4413917274</v>
      </c>
      <c r="R3661" s="3">
        <v>3</v>
      </c>
      <c r="S3661" s="3">
        <v>0</v>
      </c>
      <c r="T3661" s="3">
        <v>0</v>
      </c>
      <c r="U3661" s="3">
        <v>7693.3435281429302</v>
      </c>
      <c r="V3661" s="3">
        <v>0</v>
      </c>
    </row>
    <row r="3662" spans="1:22" ht="21.75" customHeight="1" x14ac:dyDescent="0.3">
      <c r="A3662" s="3" t="s">
        <v>3688</v>
      </c>
      <c r="B3662" s="3">
        <v>21</v>
      </c>
      <c r="C3662" s="3" t="s">
        <v>31</v>
      </c>
      <c r="D3662" s="3" t="s">
        <v>26</v>
      </c>
      <c r="E3662" s="3">
        <v>38588.600738660003</v>
      </c>
      <c r="F3662" s="3">
        <v>82</v>
      </c>
      <c r="G3662" s="3">
        <v>2360.8328510116298</v>
      </c>
      <c r="H3662" s="3">
        <v>8</v>
      </c>
      <c r="I3662" s="3">
        <v>542.20812211072098</v>
      </c>
      <c r="J3662" s="3">
        <v>16</v>
      </c>
      <c r="K3662" s="3">
        <v>432.69125446688003</v>
      </c>
      <c r="L3662" s="3">
        <v>5</v>
      </c>
      <c r="M3662" s="3">
        <v>0</v>
      </c>
      <c r="N3662" s="3">
        <v>0</v>
      </c>
      <c r="O3662" s="3">
        <v>786</v>
      </c>
      <c r="P3662" s="3">
        <v>1</v>
      </c>
      <c r="Q3662" s="3">
        <v>17111.3841095116</v>
      </c>
      <c r="R3662" s="3">
        <v>1</v>
      </c>
      <c r="S3662" s="3">
        <v>0</v>
      </c>
      <c r="T3662" s="3">
        <v>0</v>
      </c>
      <c r="U3662" s="3">
        <v>7434.9837648237399</v>
      </c>
      <c r="V3662" s="3">
        <v>0</v>
      </c>
    </row>
    <row r="3663" spans="1:22" ht="21.75" customHeight="1" x14ac:dyDescent="0.3">
      <c r="A3663" s="3" t="s">
        <v>3689</v>
      </c>
      <c r="B3663" s="3">
        <v>48</v>
      </c>
      <c r="C3663" s="3" t="s">
        <v>28</v>
      </c>
      <c r="D3663" s="3" t="s">
        <v>26</v>
      </c>
      <c r="E3663" s="3">
        <v>60302.604948397697</v>
      </c>
      <c r="F3663" s="3">
        <v>161</v>
      </c>
      <c r="G3663" s="3">
        <v>1820.4890720296701</v>
      </c>
      <c r="H3663" s="3">
        <v>10</v>
      </c>
      <c r="I3663" s="3">
        <v>792.71506873522105</v>
      </c>
      <c r="J3663" s="3">
        <v>31</v>
      </c>
      <c r="K3663" s="3">
        <v>493.87445274449101</v>
      </c>
      <c r="L3663" s="3">
        <v>6</v>
      </c>
      <c r="M3663" s="3">
        <v>19</v>
      </c>
      <c r="N3663" s="3">
        <v>7</v>
      </c>
      <c r="O3663" s="3">
        <v>357</v>
      </c>
      <c r="P3663" s="3">
        <v>5</v>
      </c>
      <c r="Q3663" s="3">
        <v>4152.6278761471303</v>
      </c>
      <c r="R3663" s="3">
        <v>7</v>
      </c>
      <c r="S3663" s="3">
        <v>0</v>
      </c>
      <c r="T3663" s="3">
        <v>0</v>
      </c>
      <c r="U3663" s="3">
        <v>2284.9114869953801</v>
      </c>
      <c r="V3663" s="3">
        <v>1</v>
      </c>
    </row>
    <row r="3664" spans="1:22" ht="21.75" customHeight="1" x14ac:dyDescent="0.3">
      <c r="A3664" s="3" t="s">
        <v>3690</v>
      </c>
      <c r="B3664" s="3">
        <v>57</v>
      </c>
      <c r="C3664" s="3" t="s">
        <v>31</v>
      </c>
      <c r="D3664" s="3" t="s">
        <v>24</v>
      </c>
      <c r="E3664" s="3">
        <v>65273.6830521558</v>
      </c>
      <c r="F3664" s="3">
        <v>179</v>
      </c>
      <c r="G3664" s="3">
        <v>1521.55023010586</v>
      </c>
      <c r="H3664" s="3">
        <v>6</v>
      </c>
      <c r="I3664" s="3">
        <v>947.81886074597401</v>
      </c>
      <c r="J3664" s="3">
        <v>13</v>
      </c>
      <c r="K3664" s="3">
        <v>196.230330870318</v>
      </c>
      <c r="L3664" s="3">
        <v>12</v>
      </c>
      <c r="M3664" s="3">
        <v>6</v>
      </c>
      <c r="N3664" s="3">
        <v>4</v>
      </c>
      <c r="O3664" s="3">
        <v>564</v>
      </c>
      <c r="P3664" s="3">
        <v>2</v>
      </c>
      <c r="Q3664" s="3">
        <v>5287.2021438253296</v>
      </c>
      <c r="R3664" s="3">
        <v>2</v>
      </c>
      <c r="S3664" s="3">
        <v>0</v>
      </c>
      <c r="T3664" s="3">
        <v>0</v>
      </c>
      <c r="U3664" s="3">
        <v>2345.9080689893399</v>
      </c>
      <c r="V3664" s="3">
        <v>1</v>
      </c>
    </row>
    <row r="3665" spans="1:22" ht="21.75" customHeight="1" x14ac:dyDescent="0.3">
      <c r="A3665" s="3" t="s">
        <v>3691</v>
      </c>
      <c r="B3665" s="3">
        <v>22</v>
      </c>
      <c r="C3665" s="3" t="s">
        <v>23</v>
      </c>
      <c r="D3665" s="3" t="s">
        <v>24</v>
      </c>
      <c r="E3665" s="3">
        <v>78873.767999582604</v>
      </c>
      <c r="F3665" s="3">
        <v>237</v>
      </c>
      <c r="G3665" s="3">
        <v>759.48593179830095</v>
      </c>
      <c r="H3665" s="3">
        <v>1</v>
      </c>
      <c r="I3665" s="3">
        <v>291.22813544859702</v>
      </c>
      <c r="J3665" s="3">
        <v>18</v>
      </c>
      <c r="K3665" s="3">
        <v>805.64667131057399</v>
      </c>
      <c r="L3665" s="3">
        <v>48</v>
      </c>
      <c r="M3665" s="3">
        <v>10</v>
      </c>
      <c r="N3665" s="3">
        <v>0</v>
      </c>
      <c r="O3665" s="3">
        <v>541</v>
      </c>
      <c r="P3665" s="3">
        <v>3</v>
      </c>
      <c r="Q3665" s="3">
        <v>3780.6959705102599</v>
      </c>
      <c r="R3665" s="3">
        <v>3</v>
      </c>
      <c r="S3665" s="3">
        <v>0</v>
      </c>
      <c r="T3665" s="3">
        <v>1</v>
      </c>
      <c r="U3665" s="3">
        <v>9067.2093275633597</v>
      </c>
      <c r="V3665" s="3">
        <v>1</v>
      </c>
    </row>
    <row r="3666" spans="1:22" ht="21.75" customHeight="1" x14ac:dyDescent="0.3">
      <c r="A3666" s="3" t="s">
        <v>3692</v>
      </c>
      <c r="B3666" s="3">
        <v>35</v>
      </c>
      <c r="C3666" s="3" t="s">
        <v>28</v>
      </c>
      <c r="D3666" s="3" t="s">
        <v>33</v>
      </c>
      <c r="E3666" s="3">
        <v>39445.865576598902</v>
      </c>
      <c r="F3666" s="3">
        <v>11</v>
      </c>
      <c r="G3666" s="3">
        <v>621.40477275054297</v>
      </c>
      <c r="H3666" s="3">
        <v>7</v>
      </c>
      <c r="I3666" s="3">
        <v>746.467244721827</v>
      </c>
      <c r="J3666" s="3">
        <v>23</v>
      </c>
      <c r="K3666" s="3">
        <v>645.49163684886105</v>
      </c>
      <c r="L3666" s="3">
        <v>9</v>
      </c>
      <c r="M3666" s="3">
        <v>3</v>
      </c>
      <c r="N3666" s="3">
        <v>2</v>
      </c>
      <c r="O3666" s="3">
        <v>375</v>
      </c>
      <c r="P3666" s="3">
        <v>0</v>
      </c>
      <c r="Q3666" s="3">
        <v>7702.4293439288103</v>
      </c>
      <c r="R3666" s="3">
        <v>1</v>
      </c>
      <c r="S3666" s="3">
        <v>0</v>
      </c>
      <c r="T3666" s="3">
        <v>0</v>
      </c>
      <c r="U3666" s="3">
        <v>500</v>
      </c>
      <c r="V3666" s="3">
        <v>1</v>
      </c>
    </row>
    <row r="3667" spans="1:22" ht="21.75" customHeight="1" x14ac:dyDescent="0.3">
      <c r="A3667" s="3" t="s">
        <v>3693</v>
      </c>
      <c r="B3667" s="3">
        <v>49</v>
      </c>
      <c r="C3667" s="3" t="s">
        <v>31</v>
      </c>
      <c r="D3667" s="3" t="s">
        <v>33</v>
      </c>
      <c r="E3667" s="3">
        <v>35319.6166201128</v>
      </c>
      <c r="F3667" s="3">
        <v>157</v>
      </c>
      <c r="G3667" s="3">
        <v>1646.21720103495</v>
      </c>
      <c r="H3667" s="3">
        <v>11</v>
      </c>
      <c r="I3667" s="3">
        <v>510.923675893054</v>
      </c>
      <c r="J3667" s="3">
        <v>38</v>
      </c>
      <c r="K3667" s="3">
        <v>553.33153819154199</v>
      </c>
      <c r="L3667" s="3">
        <v>42</v>
      </c>
      <c r="M3667" s="3">
        <v>3</v>
      </c>
      <c r="N3667" s="3">
        <v>6</v>
      </c>
      <c r="O3667" s="3">
        <v>647</v>
      </c>
      <c r="P3667" s="3">
        <v>1</v>
      </c>
      <c r="Q3667" s="3">
        <v>17180.227794296399</v>
      </c>
      <c r="R3667" s="3">
        <v>0</v>
      </c>
      <c r="S3667" s="3">
        <v>0</v>
      </c>
      <c r="T3667" s="3">
        <v>0</v>
      </c>
      <c r="U3667" s="3">
        <v>2458.03504129765</v>
      </c>
      <c r="V3667" s="3">
        <v>0</v>
      </c>
    </row>
    <row r="3668" spans="1:22" ht="21.75" customHeight="1" x14ac:dyDescent="0.3">
      <c r="A3668" s="3" t="s">
        <v>3694</v>
      </c>
      <c r="B3668" s="3">
        <v>59</v>
      </c>
      <c r="C3668" s="3" t="s">
        <v>31</v>
      </c>
      <c r="D3668" s="3" t="s">
        <v>24</v>
      </c>
      <c r="E3668" s="3">
        <v>79748.338364274998</v>
      </c>
      <c r="F3668" s="3">
        <v>186</v>
      </c>
      <c r="G3668" s="3">
        <v>1453.17634209877</v>
      </c>
      <c r="H3668" s="3">
        <v>4</v>
      </c>
      <c r="I3668" s="3">
        <v>1154.84440637385</v>
      </c>
      <c r="J3668" s="3">
        <v>10</v>
      </c>
      <c r="K3668" s="3">
        <v>71.636922144636401</v>
      </c>
      <c r="L3668" s="3">
        <v>48</v>
      </c>
      <c r="M3668" s="3">
        <v>9</v>
      </c>
      <c r="N3668" s="3">
        <v>6</v>
      </c>
      <c r="O3668" s="3">
        <v>830</v>
      </c>
      <c r="P3668" s="3">
        <v>2</v>
      </c>
      <c r="Q3668" s="3">
        <v>14142.6712699974</v>
      </c>
      <c r="R3668" s="3">
        <v>6</v>
      </c>
      <c r="S3668" s="3">
        <v>0</v>
      </c>
      <c r="T3668" s="3">
        <v>0</v>
      </c>
      <c r="U3668" s="3">
        <v>15683.110233543001</v>
      </c>
      <c r="V3668" s="3">
        <v>1</v>
      </c>
    </row>
    <row r="3669" spans="1:22" ht="21.75" customHeight="1" x14ac:dyDescent="0.3">
      <c r="A3669" s="3" t="s">
        <v>3695</v>
      </c>
      <c r="B3669" s="3">
        <v>21</v>
      </c>
      <c r="C3669" s="3" t="s">
        <v>31</v>
      </c>
      <c r="D3669" s="3" t="s">
        <v>33</v>
      </c>
      <c r="E3669" s="3">
        <v>36411.046408764501</v>
      </c>
      <c r="F3669" s="3">
        <v>107</v>
      </c>
      <c r="G3669" s="3">
        <v>2182.0058329344301</v>
      </c>
      <c r="H3669" s="3">
        <v>10</v>
      </c>
      <c r="I3669" s="3">
        <v>607.60205924515105</v>
      </c>
      <c r="J3669" s="3">
        <v>6</v>
      </c>
      <c r="K3669" s="3">
        <v>728.34896822740802</v>
      </c>
      <c r="L3669" s="3">
        <v>17</v>
      </c>
      <c r="M3669" s="3">
        <v>4</v>
      </c>
      <c r="N3669" s="3">
        <v>7</v>
      </c>
      <c r="O3669" s="3">
        <v>441</v>
      </c>
      <c r="P3669" s="3">
        <v>1</v>
      </c>
      <c r="Q3669" s="3">
        <v>13011.220330259801</v>
      </c>
      <c r="R3669" s="3">
        <v>3</v>
      </c>
      <c r="S3669" s="3">
        <v>0</v>
      </c>
      <c r="T3669" s="3">
        <v>0</v>
      </c>
      <c r="U3669" s="3">
        <v>5450.1378031099302</v>
      </c>
      <c r="V3669" s="3">
        <v>1</v>
      </c>
    </row>
    <row r="3670" spans="1:22" ht="21.75" customHeight="1" x14ac:dyDescent="0.3">
      <c r="A3670" s="3" t="s">
        <v>3696</v>
      </c>
      <c r="B3670" s="3">
        <v>36</v>
      </c>
      <c r="C3670" s="3" t="s">
        <v>23</v>
      </c>
      <c r="D3670" s="3" t="s">
        <v>26</v>
      </c>
      <c r="E3670" s="3">
        <v>59131.1391368115</v>
      </c>
      <c r="F3670" s="3">
        <v>127</v>
      </c>
      <c r="G3670" s="3">
        <v>1852.4809740662299</v>
      </c>
      <c r="H3670" s="3">
        <v>7</v>
      </c>
      <c r="I3670" s="3">
        <v>914.87711619334596</v>
      </c>
      <c r="J3670" s="3">
        <v>44</v>
      </c>
      <c r="K3670" s="3">
        <v>333.81466316494198</v>
      </c>
      <c r="L3670" s="3">
        <v>10</v>
      </c>
      <c r="M3670" s="3">
        <v>15</v>
      </c>
      <c r="N3670" s="3">
        <v>3</v>
      </c>
      <c r="O3670" s="3">
        <v>807</v>
      </c>
      <c r="P3670" s="3">
        <v>3</v>
      </c>
      <c r="Q3670" s="3">
        <v>6109.7474716295001</v>
      </c>
      <c r="R3670" s="3">
        <v>0</v>
      </c>
      <c r="S3670" s="3">
        <v>0</v>
      </c>
      <c r="T3670" s="3">
        <v>0</v>
      </c>
      <c r="U3670" s="3">
        <v>1400.78361067932</v>
      </c>
      <c r="V3670" s="3">
        <v>0</v>
      </c>
    </row>
    <row r="3671" spans="1:22" ht="21.75" customHeight="1" x14ac:dyDescent="0.3">
      <c r="A3671" s="3" t="s">
        <v>3697</v>
      </c>
      <c r="B3671" s="3">
        <v>60</v>
      </c>
      <c r="C3671" s="3" t="s">
        <v>23</v>
      </c>
      <c r="D3671" s="3" t="s">
        <v>26</v>
      </c>
      <c r="E3671" s="3">
        <v>89296.067415778205</v>
      </c>
      <c r="F3671" s="3">
        <v>80</v>
      </c>
      <c r="G3671" s="3">
        <v>905.54888563053896</v>
      </c>
      <c r="H3671" s="3">
        <v>1</v>
      </c>
      <c r="I3671" s="3">
        <v>554.99289747254795</v>
      </c>
      <c r="J3671" s="3">
        <v>23</v>
      </c>
      <c r="K3671" s="3">
        <v>303.996751576333</v>
      </c>
      <c r="L3671" s="3">
        <v>9</v>
      </c>
      <c r="M3671" s="3">
        <v>11</v>
      </c>
      <c r="N3671" s="3">
        <v>5</v>
      </c>
      <c r="O3671" s="3">
        <v>412</v>
      </c>
      <c r="P3671" s="3">
        <v>5</v>
      </c>
      <c r="Q3671" s="3">
        <v>5640.8827483486502</v>
      </c>
      <c r="R3671" s="3">
        <v>2</v>
      </c>
      <c r="S3671" s="3">
        <v>0</v>
      </c>
      <c r="T3671" s="3">
        <v>0</v>
      </c>
      <c r="U3671" s="3">
        <v>2123.5204804381901</v>
      </c>
      <c r="V3671" s="3">
        <v>1</v>
      </c>
    </row>
    <row r="3672" spans="1:22" ht="21.75" customHeight="1" x14ac:dyDescent="0.3">
      <c r="A3672" s="3" t="s">
        <v>3698</v>
      </c>
      <c r="B3672" s="3">
        <v>31</v>
      </c>
      <c r="C3672" s="3" t="s">
        <v>23</v>
      </c>
      <c r="D3672" s="3" t="s">
        <v>33</v>
      </c>
      <c r="E3672" s="3">
        <v>63548.756484911297</v>
      </c>
      <c r="F3672" s="3">
        <v>47</v>
      </c>
      <c r="G3672" s="3">
        <v>1704.9062805383401</v>
      </c>
      <c r="H3672" s="3">
        <v>6</v>
      </c>
      <c r="I3672" s="3">
        <v>1359.19476408632</v>
      </c>
      <c r="J3672" s="3">
        <v>23</v>
      </c>
      <c r="K3672" s="3">
        <v>123.101755638664</v>
      </c>
      <c r="L3672" s="3">
        <v>27</v>
      </c>
      <c r="M3672" s="3">
        <v>0</v>
      </c>
      <c r="N3672" s="3">
        <v>6</v>
      </c>
      <c r="O3672" s="3">
        <v>792</v>
      </c>
      <c r="P3672" s="3">
        <v>1</v>
      </c>
      <c r="Q3672" s="3">
        <v>12445.616200738699</v>
      </c>
      <c r="R3672" s="3">
        <v>2</v>
      </c>
      <c r="S3672" s="3">
        <v>0</v>
      </c>
      <c r="T3672" s="3">
        <v>0</v>
      </c>
      <c r="U3672" s="3">
        <v>13372.5153963627</v>
      </c>
      <c r="V3672" s="3">
        <v>0</v>
      </c>
    </row>
    <row r="3673" spans="1:22" ht="21.75" customHeight="1" x14ac:dyDescent="0.3">
      <c r="A3673" s="3" t="s">
        <v>3699</v>
      </c>
      <c r="B3673" s="3">
        <v>54</v>
      </c>
      <c r="C3673" s="3" t="s">
        <v>28</v>
      </c>
      <c r="D3673" s="3" t="s">
        <v>33</v>
      </c>
      <c r="E3673" s="3">
        <v>64098.8639048611</v>
      </c>
      <c r="F3673" s="3">
        <v>219</v>
      </c>
      <c r="G3673" s="3">
        <v>1572.33758307682</v>
      </c>
      <c r="H3673" s="3">
        <v>4</v>
      </c>
      <c r="I3673" s="3">
        <v>204.73507221289501</v>
      </c>
      <c r="J3673" s="3">
        <v>13</v>
      </c>
      <c r="K3673" s="3">
        <v>416.70552703556098</v>
      </c>
      <c r="L3673" s="3">
        <v>52</v>
      </c>
      <c r="M3673" s="3">
        <v>4</v>
      </c>
      <c r="N3673" s="3">
        <v>7</v>
      </c>
      <c r="O3673" s="3">
        <v>649</v>
      </c>
      <c r="P3673" s="3">
        <v>1</v>
      </c>
      <c r="Q3673" s="3">
        <v>11708.647341023599</v>
      </c>
      <c r="R3673" s="3">
        <v>3</v>
      </c>
      <c r="S3673" s="3">
        <v>0</v>
      </c>
      <c r="T3673" s="3">
        <v>0</v>
      </c>
      <c r="U3673" s="3">
        <v>4728.1909178400201</v>
      </c>
      <c r="V3673" s="3">
        <v>0</v>
      </c>
    </row>
    <row r="3674" spans="1:22" ht="21.75" customHeight="1" x14ac:dyDescent="0.3">
      <c r="A3674" s="3" t="s">
        <v>3700</v>
      </c>
      <c r="B3674" s="3">
        <v>62</v>
      </c>
      <c r="C3674" s="3" t="s">
        <v>23</v>
      </c>
      <c r="D3674" s="3" t="s">
        <v>33</v>
      </c>
      <c r="E3674" s="3">
        <v>73005.189885777698</v>
      </c>
      <c r="F3674" s="3">
        <v>173</v>
      </c>
      <c r="G3674" s="3">
        <v>168.70579529247101</v>
      </c>
      <c r="H3674" s="3">
        <v>3</v>
      </c>
      <c r="I3674" s="3">
        <v>966.54413189538798</v>
      </c>
      <c r="J3674" s="3">
        <v>23</v>
      </c>
      <c r="K3674" s="3">
        <v>361.73561946319597</v>
      </c>
      <c r="L3674" s="3">
        <v>53</v>
      </c>
      <c r="M3674" s="3">
        <v>17</v>
      </c>
      <c r="N3674" s="3">
        <v>2</v>
      </c>
      <c r="O3674" s="3">
        <v>318</v>
      </c>
      <c r="P3674" s="3">
        <v>4</v>
      </c>
      <c r="Q3674" s="3">
        <v>14936.806854148999</v>
      </c>
      <c r="R3674" s="3">
        <v>6</v>
      </c>
      <c r="S3674" s="3">
        <v>0</v>
      </c>
      <c r="T3674" s="3">
        <v>0</v>
      </c>
      <c r="U3674" s="3">
        <v>7067.9182175914602</v>
      </c>
      <c r="V3674" s="3">
        <v>1</v>
      </c>
    </row>
    <row r="3675" spans="1:22" ht="21.75" customHeight="1" x14ac:dyDescent="0.3">
      <c r="A3675" s="3" t="s">
        <v>3701</v>
      </c>
      <c r="B3675" s="3">
        <v>20</v>
      </c>
      <c r="C3675" s="3" t="s">
        <v>28</v>
      </c>
      <c r="D3675" s="3" t="s">
        <v>26</v>
      </c>
      <c r="E3675" s="3">
        <v>59447.6164019356</v>
      </c>
      <c r="F3675" s="3">
        <v>110</v>
      </c>
      <c r="G3675" s="3">
        <v>1164.6958320475601</v>
      </c>
      <c r="H3675" s="3">
        <v>9</v>
      </c>
      <c r="I3675" s="3">
        <v>352.959816046024</v>
      </c>
      <c r="J3675" s="3">
        <v>10</v>
      </c>
      <c r="K3675" s="3">
        <v>835.41497698261901</v>
      </c>
      <c r="L3675" s="3">
        <v>24</v>
      </c>
      <c r="M3675" s="3">
        <v>3</v>
      </c>
      <c r="N3675" s="3">
        <v>4</v>
      </c>
      <c r="O3675" s="3">
        <v>516</v>
      </c>
      <c r="P3675" s="3">
        <v>0</v>
      </c>
      <c r="Q3675" s="3">
        <v>20326.212567831699</v>
      </c>
      <c r="R3675" s="3">
        <v>5</v>
      </c>
      <c r="S3675" s="3">
        <v>0</v>
      </c>
      <c r="T3675" s="3">
        <v>0</v>
      </c>
      <c r="U3675" s="3">
        <v>5790.1688152001898</v>
      </c>
      <c r="V3675" s="3">
        <v>1</v>
      </c>
    </row>
    <row r="3676" spans="1:22" ht="21.75" customHeight="1" x14ac:dyDescent="0.3">
      <c r="A3676" s="3" t="s">
        <v>3702</v>
      </c>
      <c r="B3676" s="3">
        <v>64</v>
      </c>
      <c r="C3676" s="3" t="s">
        <v>31</v>
      </c>
      <c r="D3676" s="3" t="s">
        <v>33</v>
      </c>
      <c r="E3676" s="3">
        <v>64185.267228853299</v>
      </c>
      <c r="F3676" s="3">
        <v>152</v>
      </c>
      <c r="G3676" s="3">
        <v>1548.05149616827</v>
      </c>
      <c r="H3676" s="3">
        <v>5</v>
      </c>
      <c r="I3676" s="3">
        <v>621.73357233030197</v>
      </c>
      <c r="J3676" s="3">
        <v>7</v>
      </c>
      <c r="K3676" s="3">
        <v>249.05797203364099</v>
      </c>
      <c r="L3676" s="3">
        <v>5</v>
      </c>
      <c r="M3676" s="3">
        <v>14</v>
      </c>
      <c r="N3676" s="3">
        <v>7</v>
      </c>
      <c r="O3676" s="3">
        <v>799</v>
      </c>
      <c r="P3676" s="3">
        <v>1</v>
      </c>
      <c r="Q3676" s="3">
        <v>5166.7449187458096</v>
      </c>
      <c r="R3676" s="3">
        <v>4</v>
      </c>
      <c r="S3676" s="3">
        <v>0</v>
      </c>
      <c r="T3676" s="3">
        <v>0</v>
      </c>
      <c r="U3676" s="3">
        <v>1234.68135251333</v>
      </c>
      <c r="V3676" s="3">
        <v>1</v>
      </c>
    </row>
    <row r="3677" spans="1:22" ht="21.75" customHeight="1" x14ac:dyDescent="0.3">
      <c r="A3677" s="3" t="s">
        <v>3703</v>
      </c>
      <c r="B3677" s="3">
        <v>34</v>
      </c>
      <c r="C3677" s="3" t="s">
        <v>31</v>
      </c>
      <c r="D3677" s="3" t="s">
        <v>24</v>
      </c>
      <c r="E3677" s="3">
        <v>43833.386945528699</v>
      </c>
      <c r="F3677" s="3">
        <v>101</v>
      </c>
      <c r="G3677" s="3">
        <v>1409.3050445975</v>
      </c>
      <c r="H3677" s="3">
        <v>4</v>
      </c>
      <c r="I3677" s="3">
        <v>872.16534628957697</v>
      </c>
      <c r="J3677" s="3">
        <v>43</v>
      </c>
      <c r="K3677" s="3">
        <v>320.28613145464499</v>
      </c>
      <c r="L3677" s="3">
        <v>10</v>
      </c>
      <c r="M3677" s="3">
        <v>5</v>
      </c>
      <c r="N3677" s="3">
        <v>5</v>
      </c>
      <c r="O3677" s="3">
        <v>724</v>
      </c>
      <c r="P3677" s="3">
        <v>4</v>
      </c>
      <c r="Q3677" s="3">
        <v>11103.9976482607</v>
      </c>
      <c r="R3677" s="3">
        <v>7</v>
      </c>
      <c r="S3677" s="3">
        <v>0</v>
      </c>
      <c r="T3677" s="3">
        <v>0</v>
      </c>
      <c r="U3677" s="3">
        <v>945.879807703903</v>
      </c>
      <c r="V3677" s="3">
        <v>1</v>
      </c>
    </row>
    <row r="3678" spans="1:22" ht="21.75" customHeight="1" x14ac:dyDescent="0.3">
      <c r="A3678" s="3" t="s">
        <v>3704</v>
      </c>
      <c r="B3678" s="3">
        <v>45</v>
      </c>
      <c r="C3678" s="3" t="s">
        <v>23</v>
      </c>
      <c r="D3678" s="3" t="s">
        <v>33</v>
      </c>
      <c r="E3678" s="3">
        <v>70879.324403145394</v>
      </c>
      <c r="F3678" s="3">
        <v>163</v>
      </c>
      <c r="G3678" s="3">
        <v>1752.59236087507</v>
      </c>
      <c r="H3678" s="3">
        <v>5</v>
      </c>
      <c r="I3678" s="3">
        <v>889.37496096089296</v>
      </c>
      <c r="J3678" s="3">
        <v>14</v>
      </c>
      <c r="K3678" s="3">
        <v>352.410849674833</v>
      </c>
      <c r="L3678" s="3">
        <v>32</v>
      </c>
      <c r="M3678" s="3">
        <v>6</v>
      </c>
      <c r="N3678" s="3">
        <v>0</v>
      </c>
      <c r="O3678" s="3">
        <v>710</v>
      </c>
      <c r="P3678" s="3">
        <v>5</v>
      </c>
      <c r="Q3678" s="3">
        <v>12680.101054977</v>
      </c>
      <c r="R3678" s="3">
        <v>1</v>
      </c>
      <c r="S3678" s="3">
        <v>0</v>
      </c>
      <c r="T3678" s="3">
        <v>0</v>
      </c>
      <c r="U3678" s="3">
        <v>9826.6513889657999</v>
      </c>
      <c r="V3678" s="3">
        <v>0</v>
      </c>
    </row>
    <row r="3679" spans="1:22" ht="21.75" customHeight="1" x14ac:dyDescent="0.3">
      <c r="A3679" s="3" t="s">
        <v>3705</v>
      </c>
      <c r="B3679" s="3">
        <v>56</v>
      </c>
      <c r="C3679" s="3" t="s">
        <v>31</v>
      </c>
      <c r="D3679" s="3" t="s">
        <v>24</v>
      </c>
      <c r="E3679" s="3">
        <v>57442.669085832102</v>
      </c>
      <c r="F3679" s="3">
        <v>29</v>
      </c>
      <c r="G3679" s="3">
        <v>1562.6804258664699</v>
      </c>
      <c r="H3679" s="3">
        <v>8</v>
      </c>
      <c r="I3679" s="3">
        <v>880.24339438339496</v>
      </c>
      <c r="J3679" s="3">
        <v>41</v>
      </c>
      <c r="K3679" s="3">
        <v>295.26608284752302</v>
      </c>
      <c r="L3679" s="3">
        <v>68</v>
      </c>
      <c r="M3679" s="3">
        <v>18</v>
      </c>
      <c r="N3679" s="3">
        <v>1</v>
      </c>
      <c r="O3679" s="3">
        <v>810</v>
      </c>
      <c r="P3679" s="3">
        <v>0</v>
      </c>
      <c r="Q3679" s="3">
        <v>13160.4176793554</v>
      </c>
      <c r="R3679" s="3">
        <v>1</v>
      </c>
      <c r="S3679" s="3">
        <v>0</v>
      </c>
      <c r="T3679" s="3">
        <v>1</v>
      </c>
      <c r="U3679" s="3">
        <v>2469.59625736508</v>
      </c>
      <c r="V3679" s="3">
        <v>1</v>
      </c>
    </row>
    <row r="3680" spans="1:22" ht="21.75" customHeight="1" x14ac:dyDescent="0.3">
      <c r="A3680" s="3" t="s">
        <v>3706</v>
      </c>
      <c r="B3680" s="3">
        <v>40</v>
      </c>
      <c r="C3680" s="3" t="s">
        <v>23</v>
      </c>
      <c r="D3680" s="3" t="s">
        <v>33</v>
      </c>
      <c r="E3680" s="3">
        <v>23394.7563693343</v>
      </c>
      <c r="F3680" s="3">
        <v>42</v>
      </c>
      <c r="G3680" s="3">
        <v>1772.5492198469501</v>
      </c>
      <c r="H3680" s="3">
        <v>0</v>
      </c>
      <c r="I3680" s="3">
        <v>853.11219934142503</v>
      </c>
      <c r="J3680" s="3">
        <v>1</v>
      </c>
      <c r="K3680" s="3">
        <v>168.04466927645501</v>
      </c>
      <c r="L3680" s="3">
        <v>45</v>
      </c>
      <c r="M3680" s="3">
        <v>13</v>
      </c>
      <c r="N3680" s="3">
        <v>2</v>
      </c>
      <c r="O3680" s="3">
        <v>407</v>
      </c>
      <c r="P3680" s="3">
        <v>3</v>
      </c>
      <c r="Q3680" s="3">
        <v>12445.203464275301</v>
      </c>
      <c r="R3680" s="3">
        <v>4</v>
      </c>
      <c r="S3680" s="3">
        <v>0</v>
      </c>
      <c r="T3680" s="3">
        <v>0</v>
      </c>
      <c r="U3680" s="3">
        <v>17974.348461001398</v>
      </c>
      <c r="V3680" s="3">
        <v>1</v>
      </c>
    </row>
    <row r="3681" spans="1:22" ht="21.75" customHeight="1" x14ac:dyDescent="0.3">
      <c r="A3681" s="3" t="s">
        <v>3707</v>
      </c>
      <c r="B3681" s="3">
        <v>68</v>
      </c>
      <c r="C3681" s="3" t="s">
        <v>28</v>
      </c>
      <c r="D3681" s="3" t="s">
        <v>33</v>
      </c>
      <c r="E3681" s="3">
        <v>54372.990422314702</v>
      </c>
      <c r="F3681" s="3">
        <v>28</v>
      </c>
      <c r="G3681" s="3">
        <v>1633.4961726803899</v>
      </c>
      <c r="H3681" s="3">
        <v>10</v>
      </c>
      <c r="I3681" s="3">
        <v>575.35450834429503</v>
      </c>
      <c r="J3681" s="3">
        <v>23</v>
      </c>
      <c r="K3681" s="3">
        <v>662.31149384968501</v>
      </c>
      <c r="L3681" s="3">
        <v>76</v>
      </c>
      <c r="M3681" s="3">
        <v>14</v>
      </c>
      <c r="N3681" s="3">
        <v>6</v>
      </c>
      <c r="O3681" s="3">
        <v>404</v>
      </c>
      <c r="P3681" s="3">
        <v>3</v>
      </c>
      <c r="Q3681" s="3">
        <v>11780.0163565537</v>
      </c>
      <c r="R3681" s="3">
        <v>6</v>
      </c>
      <c r="S3681" s="3">
        <v>0</v>
      </c>
      <c r="T3681" s="3">
        <v>0</v>
      </c>
      <c r="U3681" s="3">
        <v>1146.8746119970899</v>
      </c>
      <c r="V3681" s="3">
        <v>1</v>
      </c>
    </row>
    <row r="3682" spans="1:22" ht="21.75" customHeight="1" x14ac:dyDescent="0.3">
      <c r="A3682" s="3" t="s">
        <v>3708</v>
      </c>
      <c r="B3682" s="3">
        <v>50</v>
      </c>
      <c r="C3682" s="3" t="s">
        <v>31</v>
      </c>
      <c r="D3682" s="3" t="s">
        <v>26</v>
      </c>
      <c r="E3682" s="3">
        <v>10946.334520678</v>
      </c>
      <c r="F3682" s="3">
        <v>85</v>
      </c>
      <c r="G3682" s="3">
        <v>1481.4176671760399</v>
      </c>
      <c r="H3682" s="3">
        <v>0</v>
      </c>
      <c r="I3682" s="3">
        <v>742.58133691891601</v>
      </c>
      <c r="J3682" s="3">
        <v>44</v>
      </c>
      <c r="K3682" s="3">
        <v>456.74038599986602</v>
      </c>
      <c r="L3682" s="3">
        <v>54</v>
      </c>
      <c r="M3682" s="3">
        <v>15</v>
      </c>
      <c r="N3682" s="3">
        <v>9</v>
      </c>
      <c r="O3682" s="3">
        <v>854</v>
      </c>
      <c r="P3682" s="3">
        <v>4</v>
      </c>
      <c r="Q3682" s="3">
        <v>13136.955153418699</v>
      </c>
      <c r="R3682" s="3">
        <v>0</v>
      </c>
      <c r="S3682" s="3">
        <v>0</v>
      </c>
      <c r="T3682" s="3">
        <v>0</v>
      </c>
      <c r="U3682" s="3">
        <v>2550.4610093513102</v>
      </c>
      <c r="V3682" s="3">
        <v>0</v>
      </c>
    </row>
    <row r="3683" spans="1:22" ht="21.75" customHeight="1" x14ac:dyDescent="0.3">
      <c r="A3683" s="3" t="s">
        <v>3709</v>
      </c>
      <c r="B3683" s="3">
        <v>44</v>
      </c>
      <c r="C3683" s="3" t="s">
        <v>23</v>
      </c>
      <c r="D3683" s="3" t="s">
        <v>24</v>
      </c>
      <c r="E3683" s="3">
        <v>62850.433381859497</v>
      </c>
      <c r="F3683" s="3">
        <v>175</v>
      </c>
      <c r="G3683" s="3">
        <v>1627.63485842916</v>
      </c>
      <c r="H3683" s="3">
        <v>5</v>
      </c>
      <c r="I3683" s="3">
        <v>811.07190566262</v>
      </c>
      <c r="J3683" s="3">
        <v>9</v>
      </c>
      <c r="K3683" s="3">
        <v>365.16560410439502</v>
      </c>
      <c r="L3683" s="3">
        <v>69</v>
      </c>
      <c r="M3683" s="3">
        <v>14</v>
      </c>
      <c r="N3683" s="3">
        <v>2</v>
      </c>
      <c r="O3683" s="3">
        <v>588</v>
      </c>
      <c r="P3683" s="3">
        <v>4</v>
      </c>
      <c r="Q3683" s="3">
        <v>15101.7817245362</v>
      </c>
      <c r="R3683" s="3">
        <v>5</v>
      </c>
      <c r="S3683" s="3">
        <v>1</v>
      </c>
      <c r="T3683" s="3">
        <v>0</v>
      </c>
      <c r="U3683" s="3">
        <v>10028.8502456673</v>
      </c>
      <c r="V3683" s="3">
        <v>1</v>
      </c>
    </row>
    <row r="3684" spans="1:22" ht="21.75" customHeight="1" x14ac:dyDescent="0.3">
      <c r="A3684" s="3" t="s">
        <v>3710</v>
      </c>
      <c r="B3684" s="3">
        <v>42</v>
      </c>
      <c r="C3684" s="3" t="s">
        <v>31</v>
      </c>
      <c r="D3684" s="3" t="s">
        <v>24</v>
      </c>
      <c r="E3684" s="3">
        <v>45796.072215625099</v>
      </c>
      <c r="F3684" s="3">
        <v>233</v>
      </c>
      <c r="G3684" s="3">
        <v>1210.77123608646</v>
      </c>
      <c r="H3684" s="3">
        <v>1</v>
      </c>
      <c r="I3684" s="3">
        <v>868.37613886560905</v>
      </c>
      <c r="J3684" s="3">
        <v>31</v>
      </c>
      <c r="K3684" s="3">
        <v>337.13179360670802</v>
      </c>
      <c r="L3684" s="3">
        <v>50</v>
      </c>
      <c r="M3684" s="3">
        <v>5</v>
      </c>
      <c r="N3684" s="3">
        <v>8</v>
      </c>
      <c r="O3684" s="3">
        <v>726</v>
      </c>
      <c r="P3684" s="3">
        <v>3</v>
      </c>
      <c r="Q3684" s="3">
        <v>7764.6313891147802</v>
      </c>
      <c r="R3684" s="3">
        <v>7</v>
      </c>
      <c r="S3684" s="3">
        <v>0</v>
      </c>
      <c r="T3684" s="3">
        <v>0</v>
      </c>
      <c r="U3684" s="3">
        <v>8556.7512079961398</v>
      </c>
      <c r="V3684" s="3">
        <v>1</v>
      </c>
    </row>
    <row r="3685" spans="1:22" ht="21.75" customHeight="1" x14ac:dyDescent="0.3">
      <c r="A3685" s="3" t="s">
        <v>3711</v>
      </c>
      <c r="B3685" s="3">
        <v>43</v>
      </c>
      <c r="C3685" s="3" t="s">
        <v>31</v>
      </c>
      <c r="D3685" s="3" t="s">
        <v>24</v>
      </c>
      <c r="E3685" s="3">
        <v>84299.948008587206</v>
      </c>
      <c r="F3685" s="3">
        <v>175</v>
      </c>
      <c r="G3685" s="3">
        <v>1167.4502732974699</v>
      </c>
      <c r="H3685" s="3">
        <v>7</v>
      </c>
      <c r="I3685" s="3">
        <v>777.01183451755401</v>
      </c>
      <c r="J3685" s="3">
        <v>16</v>
      </c>
      <c r="K3685" s="3">
        <v>531.42393221756902</v>
      </c>
      <c r="L3685" s="3">
        <v>24</v>
      </c>
      <c r="M3685" s="3">
        <v>5</v>
      </c>
      <c r="N3685" s="3">
        <v>8</v>
      </c>
      <c r="O3685" s="3">
        <v>589</v>
      </c>
      <c r="P3685" s="3">
        <v>2</v>
      </c>
      <c r="Q3685" s="3">
        <v>14817.5852903374</v>
      </c>
      <c r="R3685" s="3">
        <v>5</v>
      </c>
      <c r="S3685" s="3">
        <v>1</v>
      </c>
      <c r="T3685" s="3">
        <v>0</v>
      </c>
      <c r="U3685" s="3">
        <v>13776.2305887412</v>
      </c>
      <c r="V3685" s="3">
        <v>1</v>
      </c>
    </row>
    <row r="3686" spans="1:22" ht="21.75" customHeight="1" x14ac:dyDescent="0.3">
      <c r="A3686" s="3" t="s">
        <v>3712</v>
      </c>
      <c r="B3686" s="3">
        <v>57</v>
      </c>
      <c r="C3686" s="3" t="s">
        <v>23</v>
      </c>
      <c r="D3686" s="3" t="s">
        <v>26</v>
      </c>
      <c r="E3686" s="3">
        <v>58813.362764422702</v>
      </c>
      <c r="F3686" s="3">
        <v>28</v>
      </c>
      <c r="G3686" s="3">
        <v>1578.7197838176601</v>
      </c>
      <c r="H3686" s="3">
        <v>6</v>
      </c>
      <c r="I3686" s="3">
        <v>1055.3566473445601</v>
      </c>
      <c r="J3686" s="3">
        <v>9</v>
      </c>
      <c r="K3686" s="3">
        <v>338.96370769090299</v>
      </c>
      <c r="L3686" s="3">
        <v>22</v>
      </c>
      <c r="M3686" s="3">
        <v>5</v>
      </c>
      <c r="N3686" s="3">
        <v>7</v>
      </c>
      <c r="O3686" s="3">
        <v>633</v>
      </c>
      <c r="P3686" s="3">
        <v>5</v>
      </c>
      <c r="Q3686" s="3">
        <v>15088.2024288173</v>
      </c>
      <c r="R3686" s="3">
        <v>2</v>
      </c>
      <c r="S3686" s="3">
        <v>0</v>
      </c>
      <c r="T3686" s="3">
        <v>0</v>
      </c>
      <c r="U3686" s="3">
        <v>10032.615142975699</v>
      </c>
      <c r="V3686" s="3">
        <v>0</v>
      </c>
    </row>
    <row r="3687" spans="1:22" ht="21.75" customHeight="1" x14ac:dyDescent="0.3">
      <c r="A3687" s="3" t="s">
        <v>3713</v>
      </c>
      <c r="B3687" s="3">
        <v>47</v>
      </c>
      <c r="C3687" s="3" t="s">
        <v>31</v>
      </c>
      <c r="D3687" s="3" t="s">
        <v>24</v>
      </c>
      <c r="E3687" s="3">
        <v>66635.268638430804</v>
      </c>
      <c r="F3687" s="3">
        <v>72</v>
      </c>
      <c r="G3687" s="3">
        <v>10</v>
      </c>
      <c r="H3687" s="3">
        <v>5</v>
      </c>
      <c r="I3687" s="3">
        <v>832.68543955282996</v>
      </c>
      <c r="J3687" s="3">
        <v>21</v>
      </c>
      <c r="K3687" s="3">
        <v>482.959854811681</v>
      </c>
      <c r="L3687" s="3">
        <v>49</v>
      </c>
      <c r="M3687" s="3">
        <v>11</v>
      </c>
      <c r="N3687" s="3">
        <v>8</v>
      </c>
      <c r="O3687" s="3">
        <v>319</v>
      </c>
      <c r="P3687" s="3">
        <v>0</v>
      </c>
      <c r="Q3687" s="3">
        <v>13409.9766307636</v>
      </c>
      <c r="R3687" s="3">
        <v>3</v>
      </c>
      <c r="S3687" s="3">
        <v>0</v>
      </c>
      <c r="T3687" s="3">
        <v>0</v>
      </c>
      <c r="U3687" s="3">
        <v>13102.9250835404</v>
      </c>
      <c r="V3687" s="3">
        <v>1</v>
      </c>
    </row>
    <row r="3688" spans="1:22" ht="21.75" customHeight="1" x14ac:dyDescent="0.3">
      <c r="A3688" s="3" t="s">
        <v>3714</v>
      </c>
      <c r="B3688" s="3">
        <v>40</v>
      </c>
      <c r="C3688" s="3" t="s">
        <v>31</v>
      </c>
      <c r="D3688" s="3" t="s">
        <v>26</v>
      </c>
      <c r="E3688" s="3">
        <v>31113.981499153699</v>
      </c>
      <c r="F3688" s="3">
        <v>69</v>
      </c>
      <c r="G3688" s="3">
        <v>1203.3289525002201</v>
      </c>
      <c r="H3688" s="3">
        <v>3</v>
      </c>
      <c r="I3688" s="3">
        <v>870.46408866756497</v>
      </c>
      <c r="J3688" s="3">
        <v>5</v>
      </c>
      <c r="K3688" s="3">
        <v>619.38584027804404</v>
      </c>
      <c r="L3688" s="3">
        <v>45</v>
      </c>
      <c r="M3688" s="3">
        <v>1</v>
      </c>
      <c r="N3688" s="3">
        <v>7</v>
      </c>
      <c r="O3688" s="3">
        <v>617</v>
      </c>
      <c r="P3688" s="3">
        <v>0</v>
      </c>
      <c r="Q3688" s="3">
        <v>21457.779667357099</v>
      </c>
      <c r="R3688" s="3">
        <v>1</v>
      </c>
      <c r="S3688" s="3">
        <v>0</v>
      </c>
      <c r="T3688" s="3">
        <v>0</v>
      </c>
      <c r="U3688" s="3">
        <v>15199.909020519801</v>
      </c>
      <c r="V3688" s="3">
        <v>0</v>
      </c>
    </row>
    <row r="3689" spans="1:22" ht="21.75" customHeight="1" x14ac:dyDescent="0.3">
      <c r="A3689" s="3" t="s">
        <v>3715</v>
      </c>
      <c r="B3689" s="3">
        <v>62</v>
      </c>
      <c r="C3689" s="3" t="s">
        <v>31</v>
      </c>
      <c r="D3689" s="3" t="s">
        <v>33</v>
      </c>
      <c r="E3689" s="3">
        <v>62322.345050645301</v>
      </c>
      <c r="F3689" s="3">
        <v>8</v>
      </c>
      <c r="G3689" s="3">
        <v>935.06227544487103</v>
      </c>
      <c r="H3689" s="3">
        <v>8</v>
      </c>
      <c r="I3689" s="3">
        <v>666.07167809096904</v>
      </c>
      <c r="J3689" s="3">
        <v>26</v>
      </c>
      <c r="K3689" s="3">
        <v>586.09397701658997</v>
      </c>
      <c r="L3689" s="3">
        <v>76</v>
      </c>
      <c r="M3689" s="3">
        <v>3</v>
      </c>
      <c r="N3689" s="3">
        <v>8</v>
      </c>
      <c r="O3689" s="3">
        <v>762</v>
      </c>
      <c r="P3689" s="3">
        <v>4</v>
      </c>
      <c r="Q3689" s="3">
        <v>13297.7806183389</v>
      </c>
      <c r="R3689" s="3">
        <v>1</v>
      </c>
      <c r="S3689" s="3">
        <v>0</v>
      </c>
      <c r="T3689" s="3">
        <v>0</v>
      </c>
      <c r="U3689" s="3">
        <v>6589.8784611004603</v>
      </c>
      <c r="V3689" s="3">
        <v>0</v>
      </c>
    </row>
    <row r="3690" spans="1:22" ht="21.75" customHeight="1" x14ac:dyDescent="0.3">
      <c r="A3690" s="3" t="s">
        <v>3716</v>
      </c>
      <c r="B3690" s="3">
        <v>37</v>
      </c>
      <c r="C3690" s="3" t="s">
        <v>31</v>
      </c>
      <c r="D3690" s="3" t="s">
        <v>33</v>
      </c>
      <c r="E3690" s="3">
        <v>38468.155593150303</v>
      </c>
      <c r="F3690" s="3">
        <v>30</v>
      </c>
      <c r="G3690" s="3">
        <v>836.22793348144705</v>
      </c>
      <c r="H3690" s="3">
        <v>6</v>
      </c>
      <c r="I3690" s="3">
        <v>431.64532568495201</v>
      </c>
      <c r="J3690" s="3">
        <v>19</v>
      </c>
      <c r="K3690" s="3">
        <v>859.441939614224</v>
      </c>
      <c r="L3690" s="3">
        <v>43</v>
      </c>
      <c r="M3690" s="3">
        <v>5</v>
      </c>
      <c r="N3690" s="3">
        <v>3</v>
      </c>
      <c r="O3690" s="3">
        <v>301</v>
      </c>
      <c r="P3690" s="3">
        <v>5</v>
      </c>
      <c r="Q3690" s="3">
        <v>14188.3727184457</v>
      </c>
      <c r="R3690" s="3">
        <v>3</v>
      </c>
      <c r="S3690" s="3">
        <v>0</v>
      </c>
      <c r="T3690" s="3">
        <v>0</v>
      </c>
      <c r="U3690" s="3">
        <v>500</v>
      </c>
      <c r="V3690" s="3">
        <v>1</v>
      </c>
    </row>
    <row r="3691" spans="1:22" ht="21.75" customHeight="1" x14ac:dyDescent="0.3">
      <c r="A3691" s="3" t="s">
        <v>3717</v>
      </c>
      <c r="B3691" s="3">
        <v>55</v>
      </c>
      <c r="C3691" s="3" t="s">
        <v>28</v>
      </c>
      <c r="D3691" s="3" t="s">
        <v>24</v>
      </c>
      <c r="E3691" s="3">
        <v>69629.318145368001</v>
      </c>
      <c r="F3691" s="3">
        <v>197</v>
      </c>
      <c r="G3691" s="3">
        <v>1247.8200550947599</v>
      </c>
      <c r="H3691" s="3">
        <v>6</v>
      </c>
      <c r="I3691" s="3">
        <v>853.91012575636501</v>
      </c>
      <c r="J3691" s="3">
        <v>0</v>
      </c>
      <c r="K3691" s="3">
        <v>744.59087049861796</v>
      </c>
      <c r="L3691" s="3">
        <v>12</v>
      </c>
      <c r="M3691" s="3">
        <v>9</v>
      </c>
      <c r="N3691" s="3">
        <v>3</v>
      </c>
      <c r="O3691" s="3">
        <v>515</v>
      </c>
      <c r="P3691" s="3">
        <v>0</v>
      </c>
      <c r="Q3691" s="3">
        <v>6136.5277080772903</v>
      </c>
      <c r="R3691" s="3">
        <v>3</v>
      </c>
      <c r="S3691" s="3">
        <v>0</v>
      </c>
      <c r="T3691" s="3">
        <v>0</v>
      </c>
      <c r="U3691" s="3">
        <v>14552.040816815001</v>
      </c>
      <c r="V3691" s="3">
        <v>1</v>
      </c>
    </row>
    <row r="3692" spans="1:22" ht="21.75" customHeight="1" x14ac:dyDescent="0.3">
      <c r="A3692" s="3" t="s">
        <v>3718</v>
      </c>
      <c r="B3692" s="3">
        <v>54</v>
      </c>
      <c r="C3692" s="3" t="s">
        <v>31</v>
      </c>
      <c r="D3692" s="3" t="s">
        <v>33</v>
      </c>
      <c r="E3692" s="3">
        <v>29869.6599319913</v>
      </c>
      <c r="F3692" s="3">
        <v>15</v>
      </c>
      <c r="G3692" s="3">
        <v>427.73343530628603</v>
      </c>
      <c r="H3692" s="3">
        <v>4</v>
      </c>
      <c r="I3692" s="3">
        <v>1222.6061153870301</v>
      </c>
      <c r="J3692" s="3">
        <v>16</v>
      </c>
      <c r="K3692" s="3">
        <v>582.62785845906899</v>
      </c>
      <c r="L3692" s="3">
        <v>70</v>
      </c>
      <c r="M3692" s="3">
        <v>18</v>
      </c>
      <c r="N3692" s="3">
        <v>4</v>
      </c>
      <c r="O3692" s="3">
        <v>899</v>
      </c>
      <c r="P3692" s="3">
        <v>2</v>
      </c>
      <c r="Q3692" s="3">
        <v>18239.744178843601</v>
      </c>
      <c r="R3692" s="3">
        <v>1</v>
      </c>
      <c r="S3692" s="3">
        <v>1</v>
      </c>
      <c r="T3692" s="3">
        <v>0</v>
      </c>
      <c r="U3692" s="3">
        <v>12203.244126932899</v>
      </c>
      <c r="V3692" s="3">
        <v>1</v>
      </c>
    </row>
    <row r="3693" spans="1:22" ht="21.75" customHeight="1" x14ac:dyDescent="0.3">
      <c r="A3693" s="3" t="s">
        <v>3719</v>
      </c>
      <c r="B3693" s="3">
        <v>64</v>
      </c>
      <c r="C3693" s="3" t="s">
        <v>31</v>
      </c>
      <c r="D3693" s="3" t="s">
        <v>33</v>
      </c>
      <c r="E3693" s="3">
        <v>51976.532351424801</v>
      </c>
      <c r="F3693" s="3">
        <v>65</v>
      </c>
      <c r="G3693" s="3">
        <v>1251.6399948327701</v>
      </c>
      <c r="H3693" s="3">
        <v>0</v>
      </c>
      <c r="I3693" s="3">
        <v>955.35143075564497</v>
      </c>
      <c r="J3693" s="3">
        <v>0</v>
      </c>
      <c r="K3693" s="3">
        <v>595.42334147292195</v>
      </c>
      <c r="L3693" s="3">
        <v>47</v>
      </c>
      <c r="M3693" s="3">
        <v>4</v>
      </c>
      <c r="N3693" s="3">
        <v>6</v>
      </c>
      <c r="O3693" s="3">
        <v>552</v>
      </c>
      <c r="P3693" s="3">
        <v>0</v>
      </c>
      <c r="Q3693" s="3">
        <v>23489.253295361799</v>
      </c>
      <c r="R3693" s="3">
        <v>1</v>
      </c>
      <c r="S3693" s="3">
        <v>0</v>
      </c>
      <c r="T3693" s="3">
        <v>0</v>
      </c>
      <c r="U3693" s="3">
        <v>10335.7311073569</v>
      </c>
      <c r="V3693" s="3">
        <v>1</v>
      </c>
    </row>
    <row r="3694" spans="1:22" ht="21.75" customHeight="1" x14ac:dyDescent="0.3">
      <c r="A3694" s="3" t="s">
        <v>3720</v>
      </c>
      <c r="B3694" s="3">
        <v>28</v>
      </c>
      <c r="C3694" s="3" t="s">
        <v>23</v>
      </c>
      <c r="D3694" s="3" t="s">
        <v>24</v>
      </c>
      <c r="E3694" s="3">
        <v>29158.116225501399</v>
      </c>
      <c r="F3694" s="3">
        <v>15</v>
      </c>
      <c r="G3694" s="3">
        <v>1685.0608754745699</v>
      </c>
      <c r="H3694" s="3">
        <v>1</v>
      </c>
      <c r="I3694" s="3">
        <v>513.87712057482304</v>
      </c>
      <c r="J3694" s="3">
        <v>36</v>
      </c>
      <c r="K3694" s="3">
        <v>990.12905357482805</v>
      </c>
      <c r="L3694" s="3">
        <v>16</v>
      </c>
      <c r="M3694" s="3">
        <v>5</v>
      </c>
      <c r="N3694" s="3">
        <v>8</v>
      </c>
      <c r="O3694" s="3">
        <v>522</v>
      </c>
      <c r="P3694" s="3">
        <v>4</v>
      </c>
      <c r="Q3694" s="3">
        <v>12937.939105535501</v>
      </c>
      <c r="R3694" s="3">
        <v>1</v>
      </c>
      <c r="S3694" s="3">
        <v>0</v>
      </c>
      <c r="T3694" s="3">
        <v>0</v>
      </c>
      <c r="U3694" s="3">
        <v>14587.379129422199</v>
      </c>
      <c r="V3694" s="3">
        <v>1</v>
      </c>
    </row>
    <row r="3695" spans="1:22" ht="21.75" customHeight="1" x14ac:dyDescent="0.3">
      <c r="A3695" s="3" t="s">
        <v>3721</v>
      </c>
      <c r="B3695" s="3">
        <v>57</v>
      </c>
      <c r="C3695" s="3" t="s">
        <v>28</v>
      </c>
      <c r="D3695" s="3" t="s">
        <v>33</v>
      </c>
      <c r="E3695" s="3">
        <v>52264.579162735303</v>
      </c>
      <c r="F3695" s="3">
        <v>207</v>
      </c>
      <c r="G3695" s="3">
        <v>2340.3363176736202</v>
      </c>
      <c r="H3695" s="3">
        <v>7</v>
      </c>
      <c r="I3695" s="3">
        <v>1085.15900903651</v>
      </c>
      <c r="J3695" s="3">
        <v>14</v>
      </c>
      <c r="K3695" s="3">
        <v>300.46302191661198</v>
      </c>
      <c r="L3695" s="3">
        <v>72</v>
      </c>
      <c r="M3695" s="3">
        <v>13</v>
      </c>
      <c r="N3695" s="3">
        <v>3</v>
      </c>
      <c r="O3695" s="3">
        <v>507</v>
      </c>
      <c r="P3695" s="3">
        <v>1</v>
      </c>
      <c r="Q3695" s="3">
        <v>0</v>
      </c>
      <c r="R3695" s="3">
        <v>3</v>
      </c>
      <c r="S3695" s="3">
        <v>0</v>
      </c>
      <c r="T3695" s="3">
        <v>0</v>
      </c>
      <c r="U3695" s="3">
        <v>7637.4691009314902</v>
      </c>
      <c r="V3695" s="3">
        <v>1</v>
      </c>
    </row>
    <row r="3696" spans="1:22" ht="21.75" customHeight="1" x14ac:dyDescent="0.3">
      <c r="A3696" s="3" t="s">
        <v>3722</v>
      </c>
      <c r="B3696" s="3">
        <v>49</v>
      </c>
      <c r="C3696" s="3" t="s">
        <v>23</v>
      </c>
      <c r="D3696" s="3" t="s">
        <v>24</v>
      </c>
      <c r="E3696" s="3">
        <v>86404.764308010504</v>
      </c>
      <c r="F3696" s="3">
        <v>131</v>
      </c>
      <c r="G3696" s="3">
        <v>3259.3385021300001</v>
      </c>
      <c r="H3696" s="3">
        <v>10</v>
      </c>
      <c r="I3696" s="3">
        <v>682.70902627211501</v>
      </c>
      <c r="J3696" s="3">
        <v>0</v>
      </c>
      <c r="K3696" s="3">
        <v>624.32821427864906</v>
      </c>
      <c r="L3696" s="3">
        <v>13</v>
      </c>
      <c r="M3696" s="3">
        <v>14</v>
      </c>
      <c r="N3696" s="3">
        <v>6</v>
      </c>
      <c r="O3696" s="3">
        <v>367</v>
      </c>
      <c r="P3696" s="3">
        <v>1</v>
      </c>
      <c r="Q3696" s="3">
        <v>18450.511232599001</v>
      </c>
      <c r="R3696" s="3">
        <v>5</v>
      </c>
      <c r="S3696" s="3">
        <v>0</v>
      </c>
      <c r="T3696" s="3">
        <v>0</v>
      </c>
      <c r="U3696" s="3">
        <v>5304.5292167816697</v>
      </c>
      <c r="V3696" s="3">
        <v>1</v>
      </c>
    </row>
    <row r="3697" spans="1:22" ht="21.75" customHeight="1" x14ac:dyDescent="0.3">
      <c r="A3697" s="3" t="s">
        <v>3723</v>
      </c>
      <c r="B3697" s="3">
        <v>63</v>
      </c>
      <c r="C3697" s="3" t="s">
        <v>23</v>
      </c>
      <c r="D3697" s="3" t="s">
        <v>24</v>
      </c>
      <c r="E3697" s="3">
        <v>62982.825444617498</v>
      </c>
      <c r="F3697" s="3">
        <v>42</v>
      </c>
      <c r="G3697" s="3">
        <v>37.159541384364097</v>
      </c>
      <c r="H3697" s="3">
        <v>4</v>
      </c>
      <c r="I3697" s="3">
        <v>1050.1288931680999</v>
      </c>
      <c r="J3697" s="3">
        <v>16</v>
      </c>
      <c r="K3697" s="3">
        <v>284.36468882597597</v>
      </c>
      <c r="L3697" s="3">
        <v>29</v>
      </c>
      <c r="M3697" s="3">
        <v>18</v>
      </c>
      <c r="N3697" s="3">
        <v>5</v>
      </c>
      <c r="O3697" s="3">
        <v>525</v>
      </c>
      <c r="P3697" s="3">
        <v>4</v>
      </c>
      <c r="Q3697" s="3">
        <v>20216.030806603801</v>
      </c>
      <c r="R3697" s="3">
        <v>0</v>
      </c>
      <c r="S3697" s="3">
        <v>0</v>
      </c>
      <c r="T3697" s="3">
        <v>0</v>
      </c>
      <c r="U3697" s="3">
        <v>12902.110816340701</v>
      </c>
      <c r="V3697" s="3">
        <v>1</v>
      </c>
    </row>
    <row r="3698" spans="1:22" ht="21.75" customHeight="1" x14ac:dyDescent="0.3">
      <c r="A3698" s="3" t="s">
        <v>3724</v>
      </c>
      <c r="B3698" s="3">
        <v>53</v>
      </c>
      <c r="C3698" s="3" t="s">
        <v>23</v>
      </c>
      <c r="D3698" s="3" t="s">
        <v>33</v>
      </c>
      <c r="E3698" s="3">
        <v>49412.686965631598</v>
      </c>
      <c r="F3698" s="3">
        <v>167</v>
      </c>
      <c r="G3698" s="3">
        <v>752.86915388460295</v>
      </c>
      <c r="H3698" s="3">
        <v>1</v>
      </c>
      <c r="I3698" s="3">
        <v>670.92144728634401</v>
      </c>
      <c r="J3698" s="3">
        <v>45</v>
      </c>
      <c r="K3698" s="3">
        <v>708.41882721248498</v>
      </c>
      <c r="L3698" s="3">
        <v>29</v>
      </c>
      <c r="M3698" s="3">
        <v>18</v>
      </c>
      <c r="N3698" s="3">
        <v>8</v>
      </c>
      <c r="O3698" s="3">
        <v>890</v>
      </c>
      <c r="P3698" s="3">
        <v>1</v>
      </c>
      <c r="Q3698" s="3">
        <v>13299.1150303004</v>
      </c>
      <c r="R3698" s="3">
        <v>1</v>
      </c>
      <c r="S3698" s="3">
        <v>0</v>
      </c>
      <c r="T3698" s="3">
        <v>0</v>
      </c>
      <c r="U3698" s="3">
        <v>9186.1193912121107</v>
      </c>
      <c r="V3698" s="3">
        <v>0</v>
      </c>
    </row>
    <row r="3699" spans="1:22" ht="21.75" customHeight="1" x14ac:dyDescent="0.3">
      <c r="A3699" s="3" t="s">
        <v>3725</v>
      </c>
      <c r="B3699" s="3">
        <v>51</v>
      </c>
      <c r="C3699" s="3" t="s">
        <v>28</v>
      </c>
      <c r="D3699" s="3" t="s">
        <v>33</v>
      </c>
      <c r="E3699" s="3">
        <v>10000</v>
      </c>
      <c r="F3699" s="3">
        <v>33</v>
      </c>
      <c r="G3699" s="3">
        <v>1251.43488101718</v>
      </c>
      <c r="H3699" s="3">
        <v>11</v>
      </c>
      <c r="I3699" s="3">
        <v>923.65725393957905</v>
      </c>
      <c r="J3699" s="3">
        <v>44</v>
      </c>
      <c r="K3699" s="3">
        <v>659.62609531325802</v>
      </c>
      <c r="L3699" s="3">
        <v>32</v>
      </c>
      <c r="M3699" s="3">
        <v>6</v>
      </c>
      <c r="N3699" s="3">
        <v>8</v>
      </c>
      <c r="O3699" s="3">
        <v>638</v>
      </c>
      <c r="P3699" s="3">
        <v>5</v>
      </c>
      <c r="Q3699" s="3">
        <v>8890.2845113633593</v>
      </c>
      <c r="R3699" s="3">
        <v>6</v>
      </c>
      <c r="S3699" s="3">
        <v>0</v>
      </c>
      <c r="T3699" s="3">
        <v>0</v>
      </c>
      <c r="U3699" s="3">
        <v>6985.4917205127304</v>
      </c>
      <c r="V3699" s="3">
        <v>1</v>
      </c>
    </row>
    <row r="3700" spans="1:22" ht="21.75" customHeight="1" x14ac:dyDescent="0.3">
      <c r="A3700" s="3" t="s">
        <v>3726</v>
      </c>
      <c r="B3700" s="3">
        <v>22</v>
      </c>
      <c r="C3700" s="3" t="s">
        <v>23</v>
      </c>
      <c r="D3700" s="3" t="s">
        <v>33</v>
      </c>
      <c r="E3700" s="3">
        <v>40357.631873415798</v>
      </c>
      <c r="F3700" s="3">
        <v>19</v>
      </c>
      <c r="G3700" s="3">
        <v>1610.6159999992999</v>
      </c>
      <c r="H3700" s="3">
        <v>4</v>
      </c>
      <c r="I3700" s="3">
        <v>618.52593218147899</v>
      </c>
      <c r="J3700" s="3">
        <v>42</v>
      </c>
      <c r="K3700" s="3">
        <v>438.625567736584</v>
      </c>
      <c r="L3700" s="3">
        <v>53</v>
      </c>
      <c r="M3700" s="3">
        <v>17</v>
      </c>
      <c r="N3700" s="3">
        <v>8</v>
      </c>
      <c r="O3700" s="3">
        <v>667</v>
      </c>
      <c r="P3700" s="3">
        <v>0</v>
      </c>
      <c r="Q3700" s="3">
        <v>19641.3515179389</v>
      </c>
      <c r="R3700" s="3">
        <v>7</v>
      </c>
      <c r="S3700" s="3">
        <v>0</v>
      </c>
      <c r="T3700" s="3">
        <v>0</v>
      </c>
      <c r="U3700" s="3">
        <v>14849.011707256301</v>
      </c>
      <c r="V3700" s="3">
        <v>1</v>
      </c>
    </row>
    <row r="3701" spans="1:22" ht="21.75" customHeight="1" x14ac:dyDescent="0.3">
      <c r="A3701" s="3" t="s">
        <v>3727</v>
      </c>
      <c r="B3701" s="3">
        <v>22</v>
      </c>
      <c r="C3701" s="3" t="s">
        <v>23</v>
      </c>
      <c r="D3701" s="3" t="s">
        <v>33</v>
      </c>
      <c r="E3701" s="3">
        <v>58543.7656236322</v>
      </c>
      <c r="F3701" s="3">
        <v>139</v>
      </c>
      <c r="G3701" s="3">
        <v>1791.6304899433901</v>
      </c>
      <c r="H3701" s="3">
        <v>7</v>
      </c>
      <c r="I3701" s="3">
        <v>627.43162623538296</v>
      </c>
      <c r="J3701" s="3">
        <v>43</v>
      </c>
      <c r="K3701" s="3">
        <v>824.42787160432204</v>
      </c>
      <c r="L3701" s="3">
        <v>56</v>
      </c>
      <c r="M3701" s="3">
        <v>11</v>
      </c>
      <c r="N3701" s="3">
        <v>4</v>
      </c>
      <c r="O3701" s="3">
        <v>791</v>
      </c>
      <c r="P3701" s="3">
        <v>4</v>
      </c>
      <c r="Q3701" s="3">
        <v>19187.192079366101</v>
      </c>
      <c r="R3701" s="3">
        <v>6</v>
      </c>
      <c r="S3701" s="3">
        <v>0</v>
      </c>
      <c r="T3701" s="3">
        <v>0</v>
      </c>
      <c r="U3701" s="3">
        <v>14013.175915965199</v>
      </c>
      <c r="V3701" s="3">
        <v>1</v>
      </c>
    </row>
    <row r="3702" spans="1:22" ht="21.75" customHeight="1" x14ac:dyDescent="0.3">
      <c r="A3702" s="3" t="s">
        <v>3728</v>
      </c>
      <c r="B3702" s="3">
        <v>47</v>
      </c>
      <c r="C3702" s="3" t="s">
        <v>23</v>
      </c>
      <c r="D3702" s="3" t="s">
        <v>33</v>
      </c>
      <c r="E3702" s="3">
        <v>40804.561839157097</v>
      </c>
      <c r="F3702" s="3">
        <v>111</v>
      </c>
      <c r="G3702" s="3">
        <v>1011.90196781807</v>
      </c>
      <c r="H3702" s="3">
        <v>3</v>
      </c>
      <c r="I3702" s="3">
        <v>251.80712151649101</v>
      </c>
      <c r="J3702" s="3">
        <v>37</v>
      </c>
      <c r="K3702" s="3">
        <v>515.05420776200003</v>
      </c>
      <c r="L3702" s="3">
        <v>30</v>
      </c>
      <c r="M3702" s="3">
        <v>7</v>
      </c>
      <c r="N3702" s="3">
        <v>2</v>
      </c>
      <c r="O3702" s="3">
        <v>846</v>
      </c>
      <c r="P3702" s="3">
        <v>4</v>
      </c>
      <c r="Q3702" s="3">
        <v>13509.785836327899</v>
      </c>
      <c r="R3702" s="3">
        <v>0</v>
      </c>
      <c r="S3702" s="3">
        <v>0</v>
      </c>
      <c r="T3702" s="3">
        <v>0</v>
      </c>
      <c r="U3702" s="3">
        <v>5466.8965407053902</v>
      </c>
      <c r="V3702" s="3">
        <v>0</v>
      </c>
    </row>
    <row r="3703" spans="1:22" ht="21.75" customHeight="1" x14ac:dyDescent="0.3">
      <c r="A3703" s="3" t="s">
        <v>3729</v>
      </c>
      <c r="B3703" s="3">
        <v>63</v>
      </c>
      <c r="C3703" s="3" t="s">
        <v>31</v>
      </c>
      <c r="D3703" s="3" t="s">
        <v>26</v>
      </c>
      <c r="E3703" s="3">
        <v>75688.704463341899</v>
      </c>
      <c r="F3703" s="3">
        <v>66</v>
      </c>
      <c r="G3703" s="3">
        <v>10</v>
      </c>
      <c r="H3703" s="3">
        <v>2</v>
      </c>
      <c r="I3703" s="3">
        <v>979.226186706406</v>
      </c>
      <c r="J3703" s="3">
        <v>42</v>
      </c>
      <c r="K3703" s="3">
        <v>583.91382188764896</v>
      </c>
      <c r="L3703" s="3">
        <v>22</v>
      </c>
      <c r="M3703" s="3">
        <v>2</v>
      </c>
      <c r="N3703" s="3">
        <v>5</v>
      </c>
      <c r="O3703" s="3">
        <v>658</v>
      </c>
      <c r="P3703" s="3">
        <v>4</v>
      </c>
      <c r="Q3703" s="3">
        <v>18837.1703479889</v>
      </c>
      <c r="R3703" s="3">
        <v>1</v>
      </c>
      <c r="S3703" s="3">
        <v>0</v>
      </c>
      <c r="T3703" s="3">
        <v>0</v>
      </c>
      <c r="U3703" s="3">
        <v>1425.3053392653601</v>
      </c>
      <c r="V3703" s="3">
        <v>0</v>
      </c>
    </row>
    <row r="3704" spans="1:22" ht="21.75" customHeight="1" x14ac:dyDescent="0.3">
      <c r="A3704" s="3" t="s">
        <v>3730</v>
      </c>
      <c r="B3704" s="3">
        <v>34</v>
      </c>
      <c r="C3704" s="3" t="s">
        <v>23</v>
      </c>
      <c r="D3704" s="3" t="s">
        <v>33</v>
      </c>
      <c r="E3704" s="3">
        <v>51287.686924110902</v>
      </c>
      <c r="F3704" s="3">
        <v>59</v>
      </c>
      <c r="G3704" s="3">
        <v>2327.6834833565599</v>
      </c>
      <c r="H3704" s="3">
        <v>4</v>
      </c>
      <c r="I3704" s="3">
        <v>929.55937218711802</v>
      </c>
      <c r="J3704" s="3">
        <v>1</v>
      </c>
      <c r="K3704" s="3">
        <v>96.045556213019495</v>
      </c>
      <c r="L3704" s="3">
        <v>51</v>
      </c>
      <c r="M3704" s="3">
        <v>14</v>
      </c>
      <c r="N3704" s="3">
        <v>1</v>
      </c>
      <c r="O3704" s="3">
        <v>596</v>
      </c>
      <c r="P3704" s="3">
        <v>1</v>
      </c>
      <c r="Q3704" s="3">
        <v>7649.2446459574603</v>
      </c>
      <c r="R3704" s="3">
        <v>3</v>
      </c>
      <c r="S3704" s="3">
        <v>0</v>
      </c>
      <c r="T3704" s="3">
        <v>0</v>
      </c>
      <c r="U3704" s="3">
        <v>3631.2935517435299</v>
      </c>
      <c r="V3704" s="3">
        <v>0</v>
      </c>
    </row>
    <row r="3705" spans="1:22" ht="21.75" customHeight="1" x14ac:dyDescent="0.3">
      <c r="A3705" s="3" t="s">
        <v>3731</v>
      </c>
      <c r="B3705" s="3">
        <v>60</v>
      </c>
      <c r="C3705" s="3" t="s">
        <v>28</v>
      </c>
      <c r="D3705" s="3" t="s">
        <v>26</v>
      </c>
      <c r="E3705" s="3">
        <v>69414.712090013694</v>
      </c>
      <c r="F3705" s="3">
        <v>143</v>
      </c>
      <c r="G3705" s="3">
        <v>1902.1323641382801</v>
      </c>
      <c r="H3705" s="3">
        <v>6</v>
      </c>
      <c r="I3705" s="3">
        <v>949.25495069133001</v>
      </c>
      <c r="J3705" s="3">
        <v>17</v>
      </c>
      <c r="K3705" s="3">
        <v>1063.17517639172</v>
      </c>
      <c r="L3705" s="3">
        <v>53</v>
      </c>
      <c r="M3705" s="3">
        <v>9</v>
      </c>
      <c r="N3705" s="3">
        <v>6</v>
      </c>
      <c r="O3705" s="3">
        <v>712</v>
      </c>
      <c r="P3705" s="3">
        <v>3</v>
      </c>
      <c r="Q3705" s="3">
        <v>19753.499135036898</v>
      </c>
      <c r="R3705" s="3">
        <v>4</v>
      </c>
      <c r="S3705" s="3">
        <v>1</v>
      </c>
      <c r="T3705" s="3">
        <v>0</v>
      </c>
      <c r="U3705" s="3">
        <v>5348.9061023817003</v>
      </c>
      <c r="V3705" s="3">
        <v>1</v>
      </c>
    </row>
    <row r="3706" spans="1:22" ht="21.75" customHeight="1" x14ac:dyDescent="0.3">
      <c r="A3706" s="3" t="s">
        <v>3732</v>
      </c>
      <c r="B3706" s="3">
        <v>42</v>
      </c>
      <c r="C3706" s="3" t="s">
        <v>28</v>
      </c>
      <c r="D3706" s="3" t="s">
        <v>24</v>
      </c>
      <c r="E3706" s="3">
        <v>53688.215443588197</v>
      </c>
      <c r="F3706" s="3">
        <v>167</v>
      </c>
      <c r="G3706" s="3">
        <v>2070.5866513435399</v>
      </c>
      <c r="H3706" s="3">
        <v>1</v>
      </c>
      <c r="I3706" s="3">
        <v>896.36569639613401</v>
      </c>
      <c r="J3706" s="3">
        <v>11</v>
      </c>
      <c r="K3706" s="3">
        <v>241.87564766103</v>
      </c>
      <c r="L3706" s="3">
        <v>46</v>
      </c>
      <c r="M3706" s="3">
        <v>18</v>
      </c>
      <c r="N3706" s="3">
        <v>6</v>
      </c>
      <c r="O3706" s="3">
        <v>698</v>
      </c>
      <c r="P3706" s="3">
        <v>1</v>
      </c>
      <c r="Q3706" s="3">
        <v>13641.678514995299</v>
      </c>
      <c r="R3706" s="3">
        <v>0</v>
      </c>
      <c r="S3706" s="3">
        <v>1</v>
      </c>
      <c r="T3706" s="3">
        <v>0</v>
      </c>
      <c r="U3706" s="3">
        <v>5797.9499657102197</v>
      </c>
      <c r="V3706" s="3">
        <v>1</v>
      </c>
    </row>
    <row r="3707" spans="1:22" ht="21.75" customHeight="1" x14ac:dyDescent="0.3">
      <c r="A3707" s="3" t="s">
        <v>3733</v>
      </c>
      <c r="B3707" s="3">
        <v>59</v>
      </c>
      <c r="C3707" s="3" t="s">
        <v>31</v>
      </c>
      <c r="D3707" s="3" t="s">
        <v>33</v>
      </c>
      <c r="E3707" s="3">
        <v>45032.321424078502</v>
      </c>
      <c r="F3707" s="3">
        <v>144</v>
      </c>
      <c r="G3707" s="3">
        <v>1328.2784523334999</v>
      </c>
      <c r="H3707" s="3">
        <v>0</v>
      </c>
      <c r="I3707" s="3">
        <v>533.21248833684399</v>
      </c>
      <c r="J3707" s="3">
        <v>28</v>
      </c>
      <c r="K3707" s="3">
        <v>189.14020977666101</v>
      </c>
      <c r="L3707" s="3">
        <v>48</v>
      </c>
      <c r="M3707" s="3">
        <v>11</v>
      </c>
      <c r="N3707" s="3">
        <v>1</v>
      </c>
      <c r="O3707" s="3">
        <v>843</v>
      </c>
      <c r="P3707" s="3">
        <v>4</v>
      </c>
      <c r="Q3707" s="3">
        <v>10169.807549023901</v>
      </c>
      <c r="R3707" s="3">
        <v>6</v>
      </c>
      <c r="S3707" s="3">
        <v>0</v>
      </c>
      <c r="T3707" s="3">
        <v>0</v>
      </c>
      <c r="U3707" s="3">
        <v>9223.2240466220992</v>
      </c>
      <c r="V3707" s="3">
        <v>1</v>
      </c>
    </row>
    <row r="3708" spans="1:22" ht="21.75" customHeight="1" x14ac:dyDescent="0.3">
      <c r="A3708" s="3" t="s">
        <v>3734</v>
      </c>
      <c r="B3708" s="3">
        <v>30</v>
      </c>
      <c r="C3708" s="3" t="s">
        <v>28</v>
      </c>
      <c r="D3708" s="3" t="s">
        <v>33</v>
      </c>
      <c r="E3708" s="3">
        <v>41516.122935732899</v>
      </c>
      <c r="F3708" s="3">
        <v>205</v>
      </c>
      <c r="G3708" s="3">
        <v>1780.92960625197</v>
      </c>
      <c r="H3708" s="3">
        <v>10</v>
      </c>
      <c r="I3708" s="3">
        <v>1138.06474257275</v>
      </c>
      <c r="J3708" s="3">
        <v>22</v>
      </c>
      <c r="K3708" s="3">
        <v>655.32199623701604</v>
      </c>
      <c r="L3708" s="3">
        <v>55</v>
      </c>
      <c r="M3708" s="3">
        <v>2</v>
      </c>
      <c r="N3708" s="3">
        <v>5</v>
      </c>
      <c r="O3708" s="3">
        <v>690</v>
      </c>
      <c r="P3708" s="3">
        <v>0</v>
      </c>
      <c r="Q3708" s="3">
        <v>12692.6456677965</v>
      </c>
      <c r="R3708" s="3">
        <v>6</v>
      </c>
      <c r="S3708" s="3">
        <v>0</v>
      </c>
      <c r="T3708" s="3">
        <v>0</v>
      </c>
      <c r="U3708" s="3">
        <v>21714.336061718401</v>
      </c>
      <c r="V3708" s="3">
        <v>1</v>
      </c>
    </row>
    <row r="3709" spans="1:22" ht="21.75" customHeight="1" x14ac:dyDescent="0.3">
      <c r="A3709" s="3" t="s">
        <v>3735</v>
      </c>
      <c r="B3709" s="3">
        <v>67</v>
      </c>
      <c r="C3709" s="3" t="s">
        <v>28</v>
      </c>
      <c r="D3709" s="3" t="s">
        <v>33</v>
      </c>
      <c r="E3709" s="3">
        <v>31781.227310198999</v>
      </c>
      <c r="F3709" s="3">
        <v>27</v>
      </c>
      <c r="G3709" s="3">
        <v>10</v>
      </c>
      <c r="H3709" s="3">
        <v>4</v>
      </c>
      <c r="I3709" s="3">
        <v>1147.4727550323</v>
      </c>
      <c r="J3709" s="3">
        <v>46</v>
      </c>
      <c r="K3709" s="3">
        <v>542.83839699341502</v>
      </c>
      <c r="L3709" s="3">
        <v>7</v>
      </c>
      <c r="M3709" s="3">
        <v>13</v>
      </c>
      <c r="N3709" s="3">
        <v>3</v>
      </c>
      <c r="O3709" s="3">
        <v>827</v>
      </c>
      <c r="P3709" s="3">
        <v>5</v>
      </c>
      <c r="Q3709" s="3">
        <v>16847.754246844801</v>
      </c>
      <c r="R3709" s="3">
        <v>7</v>
      </c>
      <c r="S3709" s="3">
        <v>1</v>
      </c>
      <c r="T3709" s="3">
        <v>0</v>
      </c>
      <c r="U3709" s="3">
        <v>12557.779073081399</v>
      </c>
      <c r="V3709" s="3">
        <v>1</v>
      </c>
    </row>
    <row r="3710" spans="1:22" ht="21.75" customHeight="1" x14ac:dyDescent="0.3">
      <c r="A3710" s="3" t="s">
        <v>3736</v>
      </c>
      <c r="B3710" s="3">
        <v>51</v>
      </c>
      <c r="C3710" s="3" t="s">
        <v>31</v>
      </c>
      <c r="D3710" s="3" t="s">
        <v>24</v>
      </c>
      <c r="E3710" s="3">
        <v>69739.037302316996</v>
      </c>
      <c r="F3710" s="3">
        <v>225</v>
      </c>
      <c r="G3710" s="3">
        <v>643.70148531391601</v>
      </c>
      <c r="H3710" s="3">
        <v>6</v>
      </c>
      <c r="I3710" s="3">
        <v>524.11688719029598</v>
      </c>
      <c r="J3710" s="3">
        <v>8</v>
      </c>
      <c r="K3710" s="3">
        <v>116.778861221512</v>
      </c>
      <c r="L3710" s="3">
        <v>21</v>
      </c>
      <c r="M3710" s="3">
        <v>16</v>
      </c>
      <c r="N3710" s="3">
        <v>6</v>
      </c>
      <c r="O3710" s="3">
        <v>565</v>
      </c>
      <c r="P3710" s="3">
        <v>3</v>
      </c>
      <c r="Q3710" s="3">
        <v>13851.204925272599</v>
      </c>
      <c r="R3710" s="3">
        <v>4</v>
      </c>
      <c r="S3710" s="3">
        <v>0</v>
      </c>
      <c r="T3710" s="3">
        <v>0</v>
      </c>
      <c r="U3710" s="3">
        <v>13496.098902608301</v>
      </c>
      <c r="V3710" s="3">
        <v>1</v>
      </c>
    </row>
    <row r="3711" spans="1:22" ht="21.75" customHeight="1" x14ac:dyDescent="0.3">
      <c r="A3711" s="3" t="s">
        <v>3737</v>
      </c>
      <c r="B3711" s="3">
        <v>55</v>
      </c>
      <c r="C3711" s="3" t="s">
        <v>23</v>
      </c>
      <c r="D3711" s="3" t="s">
        <v>26</v>
      </c>
      <c r="E3711" s="3">
        <v>42295.785223024403</v>
      </c>
      <c r="F3711" s="3">
        <v>124</v>
      </c>
      <c r="G3711" s="3">
        <v>2455.40592351962</v>
      </c>
      <c r="H3711" s="3">
        <v>7</v>
      </c>
      <c r="I3711" s="3">
        <v>986.24339697248502</v>
      </c>
      <c r="J3711" s="3">
        <v>7</v>
      </c>
      <c r="K3711" s="3">
        <v>285.655431184208</v>
      </c>
      <c r="L3711" s="3">
        <v>61</v>
      </c>
      <c r="M3711" s="3">
        <v>2</v>
      </c>
      <c r="N3711" s="3">
        <v>7</v>
      </c>
      <c r="O3711" s="3">
        <v>548</v>
      </c>
      <c r="P3711" s="3">
        <v>4</v>
      </c>
      <c r="Q3711" s="3">
        <v>23014.980379516099</v>
      </c>
      <c r="R3711" s="3">
        <v>1</v>
      </c>
      <c r="S3711" s="3">
        <v>1</v>
      </c>
      <c r="T3711" s="3">
        <v>0</v>
      </c>
      <c r="U3711" s="3">
        <v>7867.2812720952597</v>
      </c>
      <c r="V3711" s="3">
        <v>1</v>
      </c>
    </row>
    <row r="3712" spans="1:22" ht="21.75" customHeight="1" x14ac:dyDescent="0.3">
      <c r="A3712" s="3" t="s">
        <v>3738</v>
      </c>
      <c r="B3712" s="3">
        <v>52</v>
      </c>
      <c r="C3712" s="3" t="s">
        <v>31</v>
      </c>
      <c r="D3712" s="3" t="s">
        <v>26</v>
      </c>
      <c r="E3712" s="3">
        <v>59401.343149098699</v>
      </c>
      <c r="F3712" s="3">
        <v>80</v>
      </c>
      <c r="G3712" s="3">
        <v>1524.7311058999501</v>
      </c>
      <c r="H3712" s="3">
        <v>10</v>
      </c>
      <c r="I3712" s="3">
        <v>1106.24691487879</v>
      </c>
      <c r="J3712" s="3">
        <v>49</v>
      </c>
      <c r="K3712" s="3">
        <v>398.931663106874</v>
      </c>
      <c r="L3712" s="3">
        <v>53</v>
      </c>
      <c r="M3712" s="3">
        <v>6</v>
      </c>
      <c r="N3712" s="3">
        <v>9</v>
      </c>
      <c r="O3712" s="3">
        <v>483</v>
      </c>
      <c r="P3712" s="3">
        <v>5</v>
      </c>
      <c r="Q3712" s="3">
        <v>19280.984314912301</v>
      </c>
      <c r="R3712" s="3">
        <v>6</v>
      </c>
      <c r="S3712" s="3">
        <v>0</v>
      </c>
      <c r="T3712" s="3">
        <v>0</v>
      </c>
      <c r="U3712" s="3">
        <v>9028.0019746747803</v>
      </c>
      <c r="V3712" s="3">
        <v>1</v>
      </c>
    </row>
    <row r="3713" spans="1:22" ht="21.75" customHeight="1" x14ac:dyDescent="0.3">
      <c r="A3713" s="3" t="s">
        <v>3739</v>
      </c>
      <c r="B3713" s="3">
        <v>43</v>
      </c>
      <c r="C3713" s="3" t="s">
        <v>23</v>
      </c>
      <c r="D3713" s="3" t="s">
        <v>33</v>
      </c>
      <c r="E3713" s="3">
        <v>40536.590301175202</v>
      </c>
      <c r="F3713" s="3">
        <v>59</v>
      </c>
      <c r="G3713" s="3">
        <v>2995.4250295899301</v>
      </c>
      <c r="H3713" s="3">
        <v>7</v>
      </c>
      <c r="I3713" s="3">
        <v>635.46560432969795</v>
      </c>
      <c r="J3713" s="3">
        <v>15</v>
      </c>
      <c r="K3713" s="3">
        <v>314.182232930748</v>
      </c>
      <c r="L3713" s="3">
        <v>34</v>
      </c>
      <c r="M3713" s="3">
        <v>16</v>
      </c>
      <c r="N3713" s="3">
        <v>0</v>
      </c>
      <c r="O3713" s="3">
        <v>493</v>
      </c>
      <c r="P3713" s="3">
        <v>1</v>
      </c>
      <c r="Q3713" s="3">
        <v>4970.3545833408898</v>
      </c>
      <c r="R3713" s="3">
        <v>1</v>
      </c>
      <c r="S3713" s="3">
        <v>0</v>
      </c>
      <c r="T3713" s="3">
        <v>0</v>
      </c>
      <c r="U3713" s="3">
        <v>10309.455806791801</v>
      </c>
      <c r="V3713" s="3">
        <v>1</v>
      </c>
    </row>
    <row r="3714" spans="1:22" ht="21.75" customHeight="1" x14ac:dyDescent="0.3">
      <c r="A3714" s="3" t="s">
        <v>3740</v>
      </c>
      <c r="B3714" s="3">
        <v>58</v>
      </c>
      <c r="C3714" s="3" t="s">
        <v>23</v>
      </c>
      <c r="D3714" s="3" t="s">
        <v>33</v>
      </c>
      <c r="E3714" s="3">
        <v>30505.479717338301</v>
      </c>
      <c r="F3714" s="3">
        <v>73</v>
      </c>
      <c r="G3714" s="3">
        <v>720.23537424576898</v>
      </c>
      <c r="H3714" s="3">
        <v>9</v>
      </c>
      <c r="I3714" s="3">
        <v>696.38750876447705</v>
      </c>
      <c r="J3714" s="3">
        <v>22</v>
      </c>
      <c r="K3714" s="3">
        <v>549.07841425398101</v>
      </c>
      <c r="L3714" s="3">
        <v>14</v>
      </c>
      <c r="M3714" s="3">
        <v>14</v>
      </c>
      <c r="N3714" s="3">
        <v>4</v>
      </c>
      <c r="O3714" s="3">
        <v>798</v>
      </c>
      <c r="P3714" s="3">
        <v>2</v>
      </c>
      <c r="Q3714" s="3">
        <v>17545.980667684598</v>
      </c>
      <c r="R3714" s="3">
        <v>5</v>
      </c>
      <c r="S3714" s="3">
        <v>0</v>
      </c>
      <c r="T3714" s="3">
        <v>0</v>
      </c>
      <c r="U3714" s="3">
        <v>13433.9232708951</v>
      </c>
      <c r="V3714" s="3">
        <v>1</v>
      </c>
    </row>
    <row r="3715" spans="1:22" ht="21.75" customHeight="1" x14ac:dyDescent="0.3">
      <c r="A3715" s="3" t="s">
        <v>3741</v>
      </c>
      <c r="B3715" s="3">
        <v>53</v>
      </c>
      <c r="C3715" s="3" t="s">
        <v>28</v>
      </c>
      <c r="D3715" s="3" t="s">
        <v>33</v>
      </c>
      <c r="E3715" s="3">
        <v>59992.534591260301</v>
      </c>
      <c r="F3715" s="3">
        <v>90</v>
      </c>
      <c r="G3715" s="3">
        <v>3541.7176804670498</v>
      </c>
      <c r="H3715" s="3">
        <v>8</v>
      </c>
      <c r="I3715" s="3">
        <v>986.93969287412494</v>
      </c>
      <c r="J3715" s="3">
        <v>28</v>
      </c>
      <c r="K3715" s="3">
        <v>732.73394038579897</v>
      </c>
      <c r="L3715" s="3">
        <v>4</v>
      </c>
      <c r="M3715" s="3">
        <v>19</v>
      </c>
      <c r="N3715" s="3">
        <v>8</v>
      </c>
      <c r="O3715" s="3">
        <v>352</v>
      </c>
      <c r="P3715" s="3">
        <v>4</v>
      </c>
      <c r="Q3715" s="3">
        <v>18037.146041727501</v>
      </c>
      <c r="R3715" s="3">
        <v>3</v>
      </c>
      <c r="S3715" s="3">
        <v>0</v>
      </c>
      <c r="T3715" s="3">
        <v>0</v>
      </c>
      <c r="U3715" s="3">
        <v>12376.8473630553</v>
      </c>
      <c r="V3715" s="3">
        <v>1</v>
      </c>
    </row>
    <row r="3716" spans="1:22" ht="21.75" customHeight="1" x14ac:dyDescent="0.3">
      <c r="A3716" s="3" t="s">
        <v>3742</v>
      </c>
      <c r="B3716" s="3">
        <v>47</v>
      </c>
      <c r="C3716" s="3" t="s">
        <v>31</v>
      </c>
      <c r="D3716" s="3" t="s">
        <v>33</v>
      </c>
      <c r="E3716" s="3">
        <v>36559.329866943903</v>
      </c>
      <c r="F3716" s="3">
        <v>115</v>
      </c>
      <c r="G3716" s="3">
        <v>3656.3025114091101</v>
      </c>
      <c r="H3716" s="3">
        <v>10</v>
      </c>
      <c r="I3716" s="3">
        <v>271.38458070499502</v>
      </c>
      <c r="J3716" s="3">
        <v>9</v>
      </c>
      <c r="K3716" s="3">
        <v>1049.56253446338</v>
      </c>
      <c r="L3716" s="3">
        <v>16</v>
      </c>
      <c r="M3716" s="3">
        <v>9</v>
      </c>
      <c r="N3716" s="3">
        <v>1</v>
      </c>
      <c r="O3716" s="3">
        <v>381</v>
      </c>
      <c r="P3716" s="3">
        <v>0</v>
      </c>
      <c r="Q3716" s="3">
        <v>15691.3165272733</v>
      </c>
      <c r="R3716" s="3">
        <v>4</v>
      </c>
      <c r="S3716" s="3">
        <v>0</v>
      </c>
      <c r="T3716" s="3">
        <v>0</v>
      </c>
      <c r="U3716" s="3">
        <v>11172.850190212501</v>
      </c>
      <c r="V3716" s="3">
        <v>1</v>
      </c>
    </row>
    <row r="3717" spans="1:22" ht="21.75" customHeight="1" x14ac:dyDescent="0.3">
      <c r="A3717" s="3" t="s">
        <v>3743</v>
      </c>
      <c r="B3717" s="3">
        <v>56</v>
      </c>
      <c r="C3717" s="3" t="s">
        <v>28</v>
      </c>
      <c r="D3717" s="3" t="s">
        <v>24</v>
      </c>
      <c r="E3717" s="3">
        <v>42791.229592391501</v>
      </c>
      <c r="F3717" s="3">
        <v>102</v>
      </c>
      <c r="G3717" s="3">
        <v>984.06368970378503</v>
      </c>
      <c r="H3717" s="3">
        <v>10</v>
      </c>
      <c r="I3717" s="3">
        <v>419.0189724631</v>
      </c>
      <c r="J3717" s="3">
        <v>11</v>
      </c>
      <c r="K3717" s="3">
        <v>117.341082233455</v>
      </c>
      <c r="L3717" s="3">
        <v>2</v>
      </c>
      <c r="M3717" s="3">
        <v>6</v>
      </c>
      <c r="N3717" s="3">
        <v>3</v>
      </c>
      <c r="O3717" s="3">
        <v>845</v>
      </c>
      <c r="P3717" s="3">
        <v>2</v>
      </c>
      <c r="Q3717" s="3">
        <v>6298.4130260578904</v>
      </c>
      <c r="R3717" s="3">
        <v>4</v>
      </c>
      <c r="S3717" s="3">
        <v>0</v>
      </c>
      <c r="T3717" s="3">
        <v>0</v>
      </c>
      <c r="U3717" s="3">
        <v>5111.7296119734701</v>
      </c>
      <c r="V3717" s="3">
        <v>1</v>
      </c>
    </row>
    <row r="3718" spans="1:22" ht="21.75" customHeight="1" x14ac:dyDescent="0.3">
      <c r="A3718" s="3" t="s">
        <v>3744</v>
      </c>
      <c r="B3718" s="3">
        <v>26</v>
      </c>
      <c r="C3718" s="3" t="s">
        <v>28</v>
      </c>
      <c r="D3718" s="3" t="s">
        <v>33</v>
      </c>
      <c r="E3718" s="3">
        <v>27523.607262285401</v>
      </c>
      <c r="F3718" s="3">
        <v>172</v>
      </c>
      <c r="G3718" s="3">
        <v>1136.45321658444</v>
      </c>
      <c r="H3718" s="3">
        <v>11</v>
      </c>
      <c r="I3718" s="3">
        <v>453.57874724565397</v>
      </c>
      <c r="J3718" s="3">
        <v>11</v>
      </c>
      <c r="K3718" s="3">
        <v>483.45964471921201</v>
      </c>
      <c r="L3718" s="3">
        <v>18</v>
      </c>
      <c r="M3718" s="3">
        <v>19</v>
      </c>
      <c r="N3718" s="3">
        <v>7</v>
      </c>
      <c r="O3718" s="3">
        <v>384</v>
      </c>
      <c r="P3718" s="3">
        <v>2</v>
      </c>
      <c r="Q3718" s="3">
        <v>18715.175322877501</v>
      </c>
      <c r="R3718" s="3">
        <v>1</v>
      </c>
      <c r="S3718" s="3">
        <v>0</v>
      </c>
      <c r="T3718" s="3">
        <v>0</v>
      </c>
      <c r="U3718" s="3">
        <v>500</v>
      </c>
      <c r="V3718" s="3">
        <v>1</v>
      </c>
    </row>
    <row r="3719" spans="1:22" ht="21.75" customHeight="1" x14ac:dyDescent="0.3">
      <c r="A3719" s="3" t="s">
        <v>3745</v>
      </c>
      <c r="B3719" s="3">
        <v>23</v>
      </c>
      <c r="C3719" s="3" t="s">
        <v>23</v>
      </c>
      <c r="D3719" s="3" t="s">
        <v>24</v>
      </c>
      <c r="E3719" s="3">
        <v>41123.7814715696</v>
      </c>
      <c r="F3719" s="3">
        <v>172</v>
      </c>
      <c r="G3719" s="3">
        <v>2501.60153035337</v>
      </c>
      <c r="H3719" s="3">
        <v>0</v>
      </c>
      <c r="I3719" s="3">
        <v>171.28927231107701</v>
      </c>
      <c r="J3719" s="3">
        <v>29</v>
      </c>
      <c r="K3719" s="3">
        <v>521.144854564713</v>
      </c>
      <c r="L3719" s="3">
        <v>36</v>
      </c>
      <c r="M3719" s="3">
        <v>2</v>
      </c>
      <c r="N3719" s="3">
        <v>4</v>
      </c>
      <c r="O3719" s="3">
        <v>684</v>
      </c>
      <c r="P3719" s="3">
        <v>1</v>
      </c>
      <c r="Q3719" s="3">
        <v>13562.316958118099</v>
      </c>
      <c r="R3719" s="3">
        <v>7</v>
      </c>
      <c r="S3719" s="3">
        <v>0</v>
      </c>
      <c r="T3719" s="3">
        <v>0</v>
      </c>
      <c r="U3719" s="3">
        <v>13376.4909740741</v>
      </c>
      <c r="V3719" s="3">
        <v>1</v>
      </c>
    </row>
    <row r="3720" spans="1:22" ht="21.75" customHeight="1" x14ac:dyDescent="0.3">
      <c r="A3720" s="3" t="s">
        <v>3746</v>
      </c>
      <c r="B3720" s="3">
        <v>56</v>
      </c>
      <c r="C3720" s="3" t="s">
        <v>28</v>
      </c>
      <c r="D3720" s="3" t="s">
        <v>33</v>
      </c>
      <c r="E3720" s="3">
        <v>50433.929029182102</v>
      </c>
      <c r="F3720" s="3">
        <v>49</v>
      </c>
      <c r="G3720" s="3">
        <v>1049.7782479784801</v>
      </c>
      <c r="H3720" s="3">
        <v>6</v>
      </c>
      <c r="I3720" s="3">
        <v>1179.7289209656201</v>
      </c>
      <c r="J3720" s="3">
        <v>9</v>
      </c>
      <c r="K3720" s="3">
        <v>517.79151404741003</v>
      </c>
      <c r="L3720" s="3">
        <v>20</v>
      </c>
      <c r="M3720" s="3">
        <v>14</v>
      </c>
      <c r="N3720" s="3">
        <v>7</v>
      </c>
      <c r="O3720" s="3">
        <v>870</v>
      </c>
      <c r="P3720" s="3">
        <v>1</v>
      </c>
      <c r="Q3720" s="3">
        <v>5932.5518965644196</v>
      </c>
      <c r="R3720" s="3">
        <v>6</v>
      </c>
      <c r="S3720" s="3">
        <v>0</v>
      </c>
      <c r="T3720" s="3">
        <v>0</v>
      </c>
      <c r="U3720" s="3">
        <v>11294.1184463469</v>
      </c>
      <c r="V3720" s="3">
        <v>1</v>
      </c>
    </row>
    <row r="3721" spans="1:22" ht="21.75" customHeight="1" x14ac:dyDescent="0.3">
      <c r="A3721" s="3" t="s">
        <v>3747</v>
      </c>
      <c r="B3721" s="3">
        <v>20</v>
      </c>
      <c r="C3721" s="3" t="s">
        <v>31</v>
      </c>
      <c r="D3721" s="3" t="s">
        <v>26</v>
      </c>
      <c r="E3721" s="3">
        <v>44825.162357758498</v>
      </c>
      <c r="F3721" s="3">
        <v>118</v>
      </c>
      <c r="G3721" s="3">
        <v>1287.5142053694201</v>
      </c>
      <c r="H3721" s="3">
        <v>9</v>
      </c>
      <c r="I3721" s="3">
        <v>104.153865032917</v>
      </c>
      <c r="J3721" s="3">
        <v>13</v>
      </c>
      <c r="K3721" s="3">
        <v>549.849970768861</v>
      </c>
      <c r="L3721" s="3">
        <v>50</v>
      </c>
      <c r="M3721" s="3">
        <v>19</v>
      </c>
      <c r="N3721" s="3">
        <v>9</v>
      </c>
      <c r="O3721" s="3">
        <v>324</v>
      </c>
      <c r="P3721" s="3">
        <v>5</v>
      </c>
      <c r="Q3721" s="3">
        <v>14140.1705393292</v>
      </c>
      <c r="R3721" s="3">
        <v>2</v>
      </c>
      <c r="S3721" s="3">
        <v>0</v>
      </c>
      <c r="T3721" s="3">
        <v>0</v>
      </c>
      <c r="U3721" s="3">
        <v>5160.18503998509</v>
      </c>
      <c r="V3721" s="3">
        <v>1</v>
      </c>
    </row>
    <row r="3722" spans="1:22" ht="21.75" customHeight="1" x14ac:dyDescent="0.3">
      <c r="A3722" s="3" t="s">
        <v>3748</v>
      </c>
      <c r="B3722" s="3">
        <v>20</v>
      </c>
      <c r="C3722" s="3" t="s">
        <v>28</v>
      </c>
      <c r="D3722" s="3" t="s">
        <v>26</v>
      </c>
      <c r="E3722" s="3">
        <v>64728.079096273097</v>
      </c>
      <c r="F3722" s="3">
        <v>174</v>
      </c>
      <c r="G3722" s="3">
        <v>913.436444325916</v>
      </c>
      <c r="H3722" s="3">
        <v>7</v>
      </c>
      <c r="I3722" s="3">
        <v>920.08873220097803</v>
      </c>
      <c r="J3722" s="3">
        <v>3</v>
      </c>
      <c r="K3722" s="3">
        <v>520.76004313234</v>
      </c>
      <c r="L3722" s="3">
        <v>53</v>
      </c>
      <c r="M3722" s="3">
        <v>4</v>
      </c>
      <c r="N3722" s="3">
        <v>9</v>
      </c>
      <c r="O3722" s="3">
        <v>842</v>
      </c>
      <c r="P3722" s="3">
        <v>3</v>
      </c>
      <c r="Q3722" s="3">
        <v>18791.820190333499</v>
      </c>
      <c r="R3722" s="3">
        <v>6</v>
      </c>
      <c r="S3722" s="3">
        <v>0</v>
      </c>
      <c r="T3722" s="3">
        <v>0</v>
      </c>
      <c r="U3722" s="3">
        <v>18077.2748134699</v>
      </c>
      <c r="V3722" s="3">
        <v>1</v>
      </c>
    </row>
    <row r="3723" spans="1:22" ht="21.75" customHeight="1" x14ac:dyDescent="0.3">
      <c r="A3723" s="3" t="s">
        <v>3749</v>
      </c>
      <c r="B3723" s="3">
        <v>66</v>
      </c>
      <c r="C3723" s="3" t="s">
        <v>28</v>
      </c>
      <c r="D3723" s="3" t="s">
        <v>33</v>
      </c>
      <c r="E3723" s="3">
        <v>52619.373375179202</v>
      </c>
      <c r="F3723" s="3">
        <v>171</v>
      </c>
      <c r="G3723" s="3">
        <v>934.97686049894696</v>
      </c>
      <c r="H3723" s="3">
        <v>5</v>
      </c>
      <c r="I3723" s="3">
        <v>1084.0891881643299</v>
      </c>
      <c r="J3723" s="3">
        <v>46</v>
      </c>
      <c r="K3723" s="3">
        <v>790.35791699488595</v>
      </c>
      <c r="L3723" s="3">
        <v>10</v>
      </c>
      <c r="M3723" s="3">
        <v>1</v>
      </c>
      <c r="N3723" s="3">
        <v>0</v>
      </c>
      <c r="O3723" s="3">
        <v>885</v>
      </c>
      <c r="P3723" s="3">
        <v>4</v>
      </c>
      <c r="Q3723" s="3">
        <v>6945.0210628249797</v>
      </c>
      <c r="R3723" s="3">
        <v>6</v>
      </c>
      <c r="S3723" s="3">
        <v>0</v>
      </c>
      <c r="T3723" s="3">
        <v>0</v>
      </c>
      <c r="U3723" s="3">
        <v>4200.5780483306899</v>
      </c>
      <c r="V3723" s="3">
        <v>1</v>
      </c>
    </row>
    <row r="3724" spans="1:22" ht="21.75" customHeight="1" x14ac:dyDescent="0.3">
      <c r="A3724" s="3" t="s">
        <v>3750</v>
      </c>
      <c r="B3724" s="3">
        <v>39</v>
      </c>
      <c r="C3724" s="3" t="s">
        <v>23</v>
      </c>
      <c r="D3724" s="3" t="s">
        <v>33</v>
      </c>
      <c r="E3724" s="3">
        <v>105571.648600022</v>
      </c>
      <c r="F3724" s="3">
        <v>133</v>
      </c>
      <c r="G3724" s="3">
        <v>1594.37284658515</v>
      </c>
      <c r="H3724" s="3">
        <v>9</v>
      </c>
      <c r="I3724" s="3">
        <v>697.24141595535696</v>
      </c>
      <c r="J3724" s="3">
        <v>19</v>
      </c>
      <c r="K3724" s="3">
        <v>596.81297473102995</v>
      </c>
      <c r="L3724" s="3">
        <v>64</v>
      </c>
      <c r="M3724" s="3">
        <v>8</v>
      </c>
      <c r="N3724" s="3">
        <v>6</v>
      </c>
      <c r="O3724" s="3">
        <v>302</v>
      </c>
      <c r="P3724" s="3">
        <v>5</v>
      </c>
      <c r="Q3724" s="3">
        <v>6947.3019552654096</v>
      </c>
      <c r="R3724" s="3">
        <v>5</v>
      </c>
      <c r="S3724" s="3">
        <v>0</v>
      </c>
      <c r="T3724" s="3">
        <v>0</v>
      </c>
      <c r="U3724" s="3">
        <v>7841.9290957414296</v>
      </c>
      <c r="V3724" s="3">
        <v>1</v>
      </c>
    </row>
    <row r="3725" spans="1:22" ht="21.75" customHeight="1" x14ac:dyDescent="0.3">
      <c r="A3725" s="3" t="s">
        <v>3751</v>
      </c>
      <c r="B3725" s="3">
        <v>38</v>
      </c>
      <c r="C3725" s="3" t="s">
        <v>31</v>
      </c>
      <c r="D3725" s="3" t="s">
        <v>24</v>
      </c>
      <c r="E3725" s="3">
        <v>57636.510578039401</v>
      </c>
      <c r="F3725" s="3">
        <v>238</v>
      </c>
      <c r="G3725" s="3">
        <v>1281.1064302811401</v>
      </c>
      <c r="H3725" s="3">
        <v>11</v>
      </c>
      <c r="I3725" s="3">
        <v>566.07133134406399</v>
      </c>
      <c r="J3725" s="3">
        <v>40</v>
      </c>
      <c r="K3725" s="3">
        <v>121.90092190459301</v>
      </c>
      <c r="L3725" s="3">
        <v>29</v>
      </c>
      <c r="M3725" s="3">
        <v>17</v>
      </c>
      <c r="N3725" s="3">
        <v>5</v>
      </c>
      <c r="O3725" s="3">
        <v>493</v>
      </c>
      <c r="P3725" s="3">
        <v>3</v>
      </c>
      <c r="Q3725" s="3">
        <v>16372.5895864908</v>
      </c>
      <c r="R3725" s="3">
        <v>6</v>
      </c>
      <c r="S3725" s="3">
        <v>0</v>
      </c>
      <c r="T3725" s="3">
        <v>0</v>
      </c>
      <c r="U3725" s="3">
        <v>6900.3771927600801</v>
      </c>
      <c r="V3725" s="3">
        <v>1</v>
      </c>
    </row>
    <row r="3726" spans="1:22" ht="21.75" customHeight="1" x14ac:dyDescent="0.3">
      <c r="A3726" s="3" t="s">
        <v>3752</v>
      </c>
      <c r="B3726" s="3">
        <v>48</v>
      </c>
      <c r="C3726" s="3" t="s">
        <v>28</v>
      </c>
      <c r="D3726" s="3" t="s">
        <v>33</v>
      </c>
      <c r="E3726" s="3">
        <v>18761.224366982398</v>
      </c>
      <c r="F3726" s="3">
        <v>92</v>
      </c>
      <c r="G3726" s="3">
        <v>10</v>
      </c>
      <c r="H3726" s="3">
        <v>3</v>
      </c>
      <c r="I3726" s="3">
        <v>881.49485775782398</v>
      </c>
      <c r="J3726" s="3">
        <v>38</v>
      </c>
      <c r="K3726" s="3">
        <v>170.62004152762</v>
      </c>
      <c r="L3726" s="3">
        <v>42</v>
      </c>
      <c r="M3726" s="3">
        <v>12</v>
      </c>
      <c r="N3726" s="3">
        <v>1</v>
      </c>
      <c r="O3726" s="3">
        <v>676</v>
      </c>
      <c r="P3726" s="3">
        <v>3</v>
      </c>
      <c r="Q3726" s="3">
        <v>14202.4037118864</v>
      </c>
      <c r="R3726" s="3">
        <v>2</v>
      </c>
      <c r="S3726" s="3">
        <v>0</v>
      </c>
      <c r="T3726" s="3">
        <v>0</v>
      </c>
      <c r="U3726" s="3">
        <v>4932.22174848954</v>
      </c>
      <c r="V3726" s="3">
        <v>0</v>
      </c>
    </row>
    <row r="3727" spans="1:22" ht="21.75" customHeight="1" x14ac:dyDescent="0.3">
      <c r="A3727" s="3" t="s">
        <v>3753</v>
      </c>
      <c r="B3727" s="3">
        <v>29</v>
      </c>
      <c r="C3727" s="3" t="s">
        <v>23</v>
      </c>
      <c r="D3727" s="3" t="s">
        <v>33</v>
      </c>
      <c r="E3727" s="3">
        <v>46168.116513608402</v>
      </c>
      <c r="F3727" s="3">
        <v>113</v>
      </c>
      <c r="G3727" s="3">
        <v>2652.8707709885898</v>
      </c>
      <c r="H3727" s="3">
        <v>6</v>
      </c>
      <c r="I3727" s="3">
        <v>800.64155020806902</v>
      </c>
      <c r="J3727" s="3">
        <v>6</v>
      </c>
      <c r="K3727" s="3">
        <v>726.89371635679595</v>
      </c>
      <c r="L3727" s="3">
        <v>35</v>
      </c>
      <c r="M3727" s="3">
        <v>19</v>
      </c>
      <c r="N3727" s="3">
        <v>6</v>
      </c>
      <c r="O3727" s="3">
        <v>844</v>
      </c>
      <c r="P3727" s="3">
        <v>2</v>
      </c>
      <c r="Q3727" s="3">
        <v>16927.845246224701</v>
      </c>
      <c r="R3727" s="3">
        <v>4</v>
      </c>
      <c r="S3727" s="3">
        <v>0</v>
      </c>
      <c r="T3727" s="3">
        <v>0</v>
      </c>
      <c r="U3727" s="3">
        <v>5689.1182414320101</v>
      </c>
      <c r="V3727" s="3">
        <v>1</v>
      </c>
    </row>
    <row r="3728" spans="1:22" ht="21.75" customHeight="1" x14ac:dyDescent="0.3">
      <c r="A3728" s="3" t="s">
        <v>3754</v>
      </c>
      <c r="B3728" s="3">
        <v>37</v>
      </c>
      <c r="C3728" s="3" t="s">
        <v>28</v>
      </c>
      <c r="D3728" s="3" t="s">
        <v>33</v>
      </c>
      <c r="E3728" s="3">
        <v>47727.533340507398</v>
      </c>
      <c r="F3728" s="3">
        <v>92</v>
      </c>
      <c r="G3728" s="3">
        <v>2779.4759302011998</v>
      </c>
      <c r="H3728" s="3">
        <v>2</v>
      </c>
      <c r="I3728" s="3">
        <v>1151.2267018457501</v>
      </c>
      <c r="J3728" s="3">
        <v>29</v>
      </c>
      <c r="K3728" s="3">
        <v>623.24996176792297</v>
      </c>
      <c r="L3728" s="3">
        <v>56</v>
      </c>
      <c r="M3728" s="3">
        <v>6</v>
      </c>
      <c r="N3728" s="3">
        <v>2</v>
      </c>
      <c r="O3728" s="3">
        <v>390</v>
      </c>
      <c r="P3728" s="3">
        <v>1</v>
      </c>
      <c r="Q3728" s="3">
        <v>12426.0526242005</v>
      </c>
      <c r="R3728" s="3">
        <v>6</v>
      </c>
      <c r="S3728" s="3">
        <v>0</v>
      </c>
      <c r="T3728" s="3">
        <v>0</v>
      </c>
      <c r="U3728" s="3">
        <v>5204.1339702180603</v>
      </c>
      <c r="V3728" s="3">
        <v>1</v>
      </c>
    </row>
    <row r="3729" spans="1:22" ht="21.75" customHeight="1" x14ac:dyDescent="0.3">
      <c r="A3729" s="3" t="s">
        <v>3755</v>
      </c>
      <c r="B3729" s="3">
        <v>47</v>
      </c>
      <c r="C3729" s="3" t="s">
        <v>31</v>
      </c>
      <c r="D3729" s="3" t="s">
        <v>26</v>
      </c>
      <c r="E3729" s="3">
        <v>38954.6377091549</v>
      </c>
      <c r="F3729" s="3">
        <v>131</v>
      </c>
      <c r="G3729" s="3">
        <v>1909.9167736591601</v>
      </c>
      <c r="H3729" s="3">
        <v>1</v>
      </c>
      <c r="I3729" s="3">
        <v>20</v>
      </c>
      <c r="J3729" s="3">
        <v>40</v>
      </c>
      <c r="K3729" s="3">
        <v>430.99248221036299</v>
      </c>
      <c r="L3729" s="3">
        <v>25</v>
      </c>
      <c r="M3729" s="3">
        <v>3</v>
      </c>
      <c r="N3729" s="3">
        <v>3</v>
      </c>
      <c r="O3729" s="3">
        <v>784</v>
      </c>
      <c r="P3729" s="3">
        <v>2</v>
      </c>
      <c r="Q3729" s="3">
        <v>27053.254607216499</v>
      </c>
      <c r="R3729" s="3">
        <v>4</v>
      </c>
      <c r="S3729" s="3">
        <v>0</v>
      </c>
      <c r="T3729" s="3">
        <v>0</v>
      </c>
      <c r="U3729" s="3">
        <v>4744.5028389156496</v>
      </c>
      <c r="V3729" s="3">
        <v>1</v>
      </c>
    </row>
    <row r="3730" spans="1:22" ht="21.75" customHeight="1" x14ac:dyDescent="0.3">
      <c r="A3730" s="3" t="s">
        <v>3756</v>
      </c>
      <c r="B3730" s="3">
        <v>54</v>
      </c>
      <c r="C3730" s="3" t="s">
        <v>28</v>
      </c>
      <c r="D3730" s="3" t="s">
        <v>24</v>
      </c>
      <c r="E3730" s="3">
        <v>51306.995016251902</v>
      </c>
      <c r="F3730" s="3">
        <v>209</v>
      </c>
      <c r="G3730" s="3">
        <v>1600.61006498085</v>
      </c>
      <c r="H3730" s="3">
        <v>5</v>
      </c>
      <c r="I3730" s="3">
        <v>478.45238334815502</v>
      </c>
      <c r="J3730" s="3">
        <v>23</v>
      </c>
      <c r="K3730" s="3">
        <v>618.06144030442101</v>
      </c>
      <c r="L3730" s="3">
        <v>59</v>
      </c>
      <c r="M3730" s="3">
        <v>7</v>
      </c>
      <c r="N3730" s="3">
        <v>5</v>
      </c>
      <c r="O3730" s="3">
        <v>850</v>
      </c>
      <c r="P3730" s="3">
        <v>4</v>
      </c>
      <c r="Q3730" s="3">
        <v>9890.8776357420702</v>
      </c>
      <c r="R3730" s="3">
        <v>6</v>
      </c>
      <c r="S3730" s="3">
        <v>0</v>
      </c>
      <c r="T3730" s="3">
        <v>0</v>
      </c>
      <c r="U3730" s="3">
        <v>10507.941293598</v>
      </c>
      <c r="V3730" s="3">
        <v>1</v>
      </c>
    </row>
    <row r="3731" spans="1:22" ht="21.75" customHeight="1" x14ac:dyDescent="0.3">
      <c r="A3731" s="3" t="s">
        <v>3757</v>
      </c>
      <c r="B3731" s="3">
        <v>62</v>
      </c>
      <c r="C3731" s="3" t="s">
        <v>28</v>
      </c>
      <c r="D3731" s="3" t="s">
        <v>26</v>
      </c>
      <c r="E3731" s="3">
        <v>38418.852880393199</v>
      </c>
      <c r="F3731" s="3">
        <v>141</v>
      </c>
      <c r="G3731" s="3">
        <v>751.31442555631702</v>
      </c>
      <c r="H3731" s="3">
        <v>1</v>
      </c>
      <c r="I3731" s="3">
        <v>996.551909370619</v>
      </c>
      <c r="J3731" s="3">
        <v>9</v>
      </c>
      <c r="K3731" s="3">
        <v>652.97094843368598</v>
      </c>
      <c r="L3731" s="3">
        <v>21</v>
      </c>
      <c r="M3731" s="3">
        <v>5</v>
      </c>
      <c r="N3731" s="3">
        <v>2</v>
      </c>
      <c r="O3731" s="3">
        <v>328</v>
      </c>
      <c r="P3731" s="3">
        <v>3</v>
      </c>
      <c r="Q3731" s="3">
        <v>16014.794031489801</v>
      </c>
      <c r="R3731" s="3">
        <v>0</v>
      </c>
      <c r="S3731" s="3">
        <v>0</v>
      </c>
      <c r="T3731" s="3">
        <v>0</v>
      </c>
      <c r="U3731" s="3">
        <v>11853.5719612475</v>
      </c>
      <c r="V3731" s="3">
        <v>1</v>
      </c>
    </row>
    <row r="3732" spans="1:22" ht="21.75" customHeight="1" x14ac:dyDescent="0.3">
      <c r="A3732" s="3" t="s">
        <v>3758</v>
      </c>
      <c r="B3732" s="3">
        <v>66</v>
      </c>
      <c r="C3732" s="3" t="s">
        <v>23</v>
      </c>
      <c r="D3732" s="3" t="s">
        <v>24</v>
      </c>
      <c r="E3732" s="3">
        <v>55990.756380977502</v>
      </c>
      <c r="F3732" s="3">
        <v>231</v>
      </c>
      <c r="G3732" s="3">
        <v>1130.5086254641801</v>
      </c>
      <c r="H3732" s="3">
        <v>5</v>
      </c>
      <c r="I3732" s="3">
        <v>817.65660497106103</v>
      </c>
      <c r="J3732" s="3">
        <v>44</v>
      </c>
      <c r="K3732" s="3">
        <v>752.72959675209904</v>
      </c>
      <c r="L3732" s="3">
        <v>23</v>
      </c>
      <c r="M3732" s="3">
        <v>3</v>
      </c>
      <c r="N3732" s="3">
        <v>0</v>
      </c>
      <c r="O3732" s="3">
        <v>404</v>
      </c>
      <c r="P3732" s="3">
        <v>3</v>
      </c>
      <c r="Q3732" s="3">
        <v>9265.7026551488598</v>
      </c>
      <c r="R3732" s="3">
        <v>1</v>
      </c>
      <c r="S3732" s="3">
        <v>0</v>
      </c>
      <c r="T3732" s="3">
        <v>0</v>
      </c>
      <c r="U3732" s="3">
        <v>5152.5967344435703</v>
      </c>
      <c r="V3732" s="3">
        <v>1</v>
      </c>
    </row>
    <row r="3733" spans="1:22" ht="21.75" customHeight="1" x14ac:dyDescent="0.3">
      <c r="A3733" s="3" t="s">
        <v>3759</v>
      </c>
      <c r="B3733" s="3">
        <v>50</v>
      </c>
      <c r="C3733" s="3" t="s">
        <v>28</v>
      </c>
      <c r="D3733" s="3" t="s">
        <v>26</v>
      </c>
      <c r="E3733" s="3">
        <v>15643.6211701252</v>
      </c>
      <c r="F3733" s="3">
        <v>137</v>
      </c>
      <c r="G3733" s="3">
        <v>2371.3273156814198</v>
      </c>
      <c r="H3733" s="3">
        <v>9</v>
      </c>
      <c r="I3733" s="3">
        <v>1063.2119557189001</v>
      </c>
      <c r="J3733" s="3">
        <v>37</v>
      </c>
      <c r="K3733" s="3">
        <v>442.18976077599802</v>
      </c>
      <c r="L3733" s="3">
        <v>11</v>
      </c>
      <c r="M3733" s="3">
        <v>4</v>
      </c>
      <c r="N3733" s="3">
        <v>9</v>
      </c>
      <c r="O3733" s="3">
        <v>324</v>
      </c>
      <c r="P3733" s="3">
        <v>4</v>
      </c>
      <c r="Q3733" s="3">
        <v>3598.2136640852</v>
      </c>
      <c r="R3733" s="3">
        <v>2</v>
      </c>
      <c r="S3733" s="3">
        <v>0</v>
      </c>
      <c r="T3733" s="3">
        <v>0</v>
      </c>
      <c r="U3733" s="3">
        <v>5746.4356729002802</v>
      </c>
      <c r="V3733" s="3">
        <v>1</v>
      </c>
    </row>
    <row r="3734" spans="1:22" ht="21.75" customHeight="1" x14ac:dyDescent="0.3">
      <c r="A3734" s="3" t="s">
        <v>3760</v>
      </c>
      <c r="B3734" s="3">
        <v>46</v>
      </c>
      <c r="C3734" s="3" t="s">
        <v>23</v>
      </c>
      <c r="D3734" s="3" t="s">
        <v>33</v>
      </c>
      <c r="E3734" s="3">
        <v>70594.852492254504</v>
      </c>
      <c r="F3734" s="3">
        <v>14</v>
      </c>
      <c r="G3734" s="3">
        <v>1978.3358854349899</v>
      </c>
      <c r="H3734" s="3">
        <v>2</v>
      </c>
      <c r="I3734" s="3">
        <v>891.70699168388205</v>
      </c>
      <c r="J3734" s="3">
        <v>35</v>
      </c>
      <c r="K3734" s="3">
        <v>699.20442573379501</v>
      </c>
      <c r="L3734" s="3">
        <v>74</v>
      </c>
      <c r="M3734" s="3">
        <v>19</v>
      </c>
      <c r="N3734" s="3">
        <v>0</v>
      </c>
      <c r="O3734" s="3">
        <v>793</v>
      </c>
      <c r="P3734" s="3">
        <v>5</v>
      </c>
      <c r="Q3734" s="3">
        <v>11265.505317239</v>
      </c>
      <c r="R3734" s="3">
        <v>3</v>
      </c>
      <c r="S3734" s="3">
        <v>0</v>
      </c>
      <c r="T3734" s="3">
        <v>0</v>
      </c>
      <c r="U3734" s="3">
        <v>9706.7875629228092</v>
      </c>
      <c r="V3734" s="3">
        <v>0</v>
      </c>
    </row>
    <row r="3735" spans="1:22" ht="21.75" customHeight="1" x14ac:dyDescent="0.3">
      <c r="A3735" s="3" t="s">
        <v>3761</v>
      </c>
      <c r="B3735" s="3">
        <v>30</v>
      </c>
      <c r="C3735" s="3" t="s">
        <v>31</v>
      </c>
      <c r="D3735" s="3" t="s">
        <v>26</v>
      </c>
      <c r="E3735" s="3">
        <v>21590.773229292601</v>
      </c>
      <c r="F3735" s="3">
        <v>168</v>
      </c>
      <c r="G3735" s="3">
        <v>1864.2251067007701</v>
      </c>
      <c r="H3735" s="3">
        <v>1</v>
      </c>
      <c r="I3735" s="3">
        <v>752.84202786554101</v>
      </c>
      <c r="J3735" s="3">
        <v>16</v>
      </c>
      <c r="K3735" s="3">
        <v>468.07696207374698</v>
      </c>
      <c r="L3735" s="3">
        <v>59</v>
      </c>
      <c r="M3735" s="3">
        <v>19</v>
      </c>
      <c r="N3735" s="3">
        <v>5</v>
      </c>
      <c r="O3735" s="3">
        <v>574</v>
      </c>
      <c r="P3735" s="3">
        <v>3</v>
      </c>
      <c r="Q3735" s="3">
        <v>10342.7923492797</v>
      </c>
      <c r="R3735" s="3">
        <v>7</v>
      </c>
      <c r="S3735" s="3">
        <v>0</v>
      </c>
      <c r="T3735" s="3">
        <v>0</v>
      </c>
      <c r="U3735" s="3">
        <v>9087.3525396380501</v>
      </c>
      <c r="V3735" s="3">
        <v>1</v>
      </c>
    </row>
    <row r="3736" spans="1:22" ht="21.75" customHeight="1" x14ac:dyDescent="0.3">
      <c r="A3736" s="3" t="s">
        <v>3762</v>
      </c>
      <c r="B3736" s="3">
        <v>68</v>
      </c>
      <c r="C3736" s="3" t="s">
        <v>28</v>
      </c>
      <c r="D3736" s="3" t="s">
        <v>26</v>
      </c>
      <c r="E3736" s="3">
        <v>45256.000063702399</v>
      </c>
      <c r="F3736" s="3">
        <v>184</v>
      </c>
      <c r="G3736" s="3">
        <v>1898.2249645437601</v>
      </c>
      <c r="H3736" s="3">
        <v>7</v>
      </c>
      <c r="I3736" s="3">
        <v>694.19904491727402</v>
      </c>
      <c r="J3736" s="3">
        <v>20</v>
      </c>
      <c r="K3736" s="3">
        <v>131.56875223689801</v>
      </c>
      <c r="L3736" s="3">
        <v>20</v>
      </c>
      <c r="M3736" s="3">
        <v>8</v>
      </c>
      <c r="N3736" s="3">
        <v>3</v>
      </c>
      <c r="O3736" s="3">
        <v>748</v>
      </c>
      <c r="P3736" s="3">
        <v>1</v>
      </c>
      <c r="Q3736" s="3">
        <v>22721.046354625199</v>
      </c>
      <c r="R3736" s="3">
        <v>0</v>
      </c>
      <c r="S3736" s="3">
        <v>0</v>
      </c>
      <c r="T3736" s="3">
        <v>0</v>
      </c>
      <c r="U3736" s="3">
        <v>8591.2066805119193</v>
      </c>
      <c r="V3736" s="3">
        <v>0</v>
      </c>
    </row>
    <row r="3737" spans="1:22" ht="21.75" customHeight="1" x14ac:dyDescent="0.3">
      <c r="A3737" s="3" t="s">
        <v>3763</v>
      </c>
      <c r="B3737" s="3">
        <v>68</v>
      </c>
      <c r="C3737" s="3" t="s">
        <v>31</v>
      </c>
      <c r="D3737" s="3" t="s">
        <v>24</v>
      </c>
      <c r="E3737" s="3">
        <v>36811.277796250899</v>
      </c>
      <c r="F3737" s="3">
        <v>197</v>
      </c>
      <c r="G3737" s="3">
        <v>2349.9938435986801</v>
      </c>
      <c r="H3737" s="3">
        <v>3</v>
      </c>
      <c r="I3737" s="3">
        <v>1613.7692555564599</v>
      </c>
      <c r="J3737" s="3">
        <v>45</v>
      </c>
      <c r="K3737" s="3">
        <v>596.99085583726696</v>
      </c>
      <c r="L3737" s="3">
        <v>79</v>
      </c>
      <c r="M3737" s="3">
        <v>7</v>
      </c>
      <c r="N3737" s="3">
        <v>6</v>
      </c>
      <c r="O3737" s="3">
        <v>398</v>
      </c>
      <c r="P3737" s="3">
        <v>1</v>
      </c>
      <c r="Q3737" s="3">
        <v>14644.133161911301</v>
      </c>
      <c r="R3737" s="3">
        <v>2</v>
      </c>
      <c r="S3737" s="3">
        <v>0</v>
      </c>
      <c r="T3737" s="3">
        <v>0</v>
      </c>
      <c r="U3737" s="3">
        <v>8897.7747320506405</v>
      </c>
      <c r="V3737" s="3">
        <v>1</v>
      </c>
    </row>
    <row r="3738" spans="1:22" ht="21.75" customHeight="1" x14ac:dyDescent="0.3">
      <c r="A3738" s="3" t="s">
        <v>3764</v>
      </c>
      <c r="B3738" s="3">
        <v>57</v>
      </c>
      <c r="C3738" s="3" t="s">
        <v>31</v>
      </c>
      <c r="D3738" s="3" t="s">
        <v>24</v>
      </c>
      <c r="E3738" s="3">
        <v>55506.561278853398</v>
      </c>
      <c r="F3738" s="3">
        <v>108</v>
      </c>
      <c r="G3738" s="3">
        <v>2229.99274123738</v>
      </c>
      <c r="H3738" s="3">
        <v>11</v>
      </c>
      <c r="I3738" s="3">
        <v>1337.23119591103</v>
      </c>
      <c r="J3738" s="3">
        <v>2</v>
      </c>
      <c r="K3738" s="3">
        <v>816.55032335927604</v>
      </c>
      <c r="L3738" s="3">
        <v>35</v>
      </c>
      <c r="M3738" s="3">
        <v>1</v>
      </c>
      <c r="N3738" s="3">
        <v>8</v>
      </c>
      <c r="O3738" s="3">
        <v>827</v>
      </c>
      <c r="P3738" s="3">
        <v>3</v>
      </c>
      <c r="Q3738" s="3">
        <v>7391.9799427952403</v>
      </c>
      <c r="R3738" s="3">
        <v>1</v>
      </c>
      <c r="S3738" s="3">
        <v>0</v>
      </c>
      <c r="T3738" s="3">
        <v>0</v>
      </c>
      <c r="U3738" s="3">
        <v>10738.77441722</v>
      </c>
      <c r="V3738" s="3">
        <v>0</v>
      </c>
    </row>
    <row r="3739" spans="1:22" ht="21.75" customHeight="1" x14ac:dyDescent="0.3">
      <c r="A3739" s="3" t="s">
        <v>3765</v>
      </c>
      <c r="B3739" s="3">
        <v>24</v>
      </c>
      <c r="C3739" s="3" t="s">
        <v>28</v>
      </c>
      <c r="D3739" s="3" t="s">
        <v>26</v>
      </c>
      <c r="E3739" s="3">
        <v>46701.660006764097</v>
      </c>
      <c r="F3739" s="3">
        <v>124</v>
      </c>
      <c r="G3739" s="3">
        <v>2051.5245367463699</v>
      </c>
      <c r="H3739" s="3">
        <v>3</v>
      </c>
      <c r="I3739" s="3">
        <v>973.42678433332799</v>
      </c>
      <c r="J3739" s="3">
        <v>0</v>
      </c>
      <c r="K3739" s="3">
        <v>694.878864671467</v>
      </c>
      <c r="L3739" s="3">
        <v>6</v>
      </c>
      <c r="M3739" s="3">
        <v>6</v>
      </c>
      <c r="N3739" s="3">
        <v>7</v>
      </c>
      <c r="O3739" s="3">
        <v>883</v>
      </c>
      <c r="P3739" s="3">
        <v>4</v>
      </c>
      <c r="Q3739" s="3">
        <v>12393.5445328187</v>
      </c>
      <c r="R3739" s="3">
        <v>1</v>
      </c>
      <c r="S3739" s="3">
        <v>0</v>
      </c>
      <c r="T3739" s="3">
        <v>0</v>
      </c>
      <c r="U3739" s="3">
        <v>12965.244672512999</v>
      </c>
      <c r="V3739" s="3">
        <v>0</v>
      </c>
    </row>
    <row r="3740" spans="1:22" ht="21.75" customHeight="1" x14ac:dyDescent="0.3">
      <c r="A3740" s="3" t="s">
        <v>3766</v>
      </c>
      <c r="B3740" s="3">
        <v>27</v>
      </c>
      <c r="C3740" s="3" t="s">
        <v>23</v>
      </c>
      <c r="D3740" s="3" t="s">
        <v>24</v>
      </c>
      <c r="E3740" s="3">
        <v>54529.711982233501</v>
      </c>
      <c r="F3740" s="3">
        <v>55</v>
      </c>
      <c r="G3740" s="3">
        <v>1221.40144417999</v>
      </c>
      <c r="H3740" s="3">
        <v>6</v>
      </c>
      <c r="I3740" s="3">
        <v>827.46236270694499</v>
      </c>
      <c r="J3740" s="3">
        <v>17</v>
      </c>
      <c r="K3740" s="3">
        <v>799.83647365580396</v>
      </c>
      <c r="L3740" s="3">
        <v>60</v>
      </c>
      <c r="M3740" s="3">
        <v>17</v>
      </c>
      <c r="N3740" s="3">
        <v>2</v>
      </c>
      <c r="O3740" s="3">
        <v>498</v>
      </c>
      <c r="P3740" s="3">
        <v>2</v>
      </c>
      <c r="Q3740" s="3">
        <v>6619.0402963387896</v>
      </c>
      <c r="R3740" s="3">
        <v>5</v>
      </c>
      <c r="S3740" s="3">
        <v>0</v>
      </c>
      <c r="T3740" s="3">
        <v>0</v>
      </c>
      <c r="U3740" s="3">
        <v>5526.2789677947903</v>
      </c>
      <c r="V3740" s="3">
        <v>1</v>
      </c>
    </row>
    <row r="3741" spans="1:22" ht="21.75" customHeight="1" x14ac:dyDescent="0.3">
      <c r="A3741" s="3" t="s">
        <v>3767</v>
      </c>
      <c r="B3741" s="3">
        <v>53</v>
      </c>
      <c r="C3741" s="3" t="s">
        <v>31</v>
      </c>
      <c r="D3741" s="3" t="s">
        <v>24</v>
      </c>
      <c r="E3741" s="3">
        <v>70001.463406177005</v>
      </c>
      <c r="F3741" s="3">
        <v>220</v>
      </c>
      <c r="G3741" s="3">
        <v>2847.50196169733</v>
      </c>
      <c r="H3741" s="3">
        <v>7</v>
      </c>
      <c r="I3741" s="3">
        <v>988.34639227370201</v>
      </c>
      <c r="J3741" s="3">
        <v>1</v>
      </c>
      <c r="K3741" s="3">
        <v>544.05488564941004</v>
      </c>
      <c r="L3741" s="3">
        <v>52</v>
      </c>
      <c r="M3741" s="3">
        <v>9</v>
      </c>
      <c r="N3741" s="3">
        <v>6</v>
      </c>
      <c r="O3741" s="3">
        <v>896</v>
      </c>
      <c r="P3741" s="3">
        <v>3</v>
      </c>
      <c r="Q3741" s="3">
        <v>10547.313260037001</v>
      </c>
      <c r="R3741" s="3">
        <v>1</v>
      </c>
      <c r="S3741" s="3">
        <v>0</v>
      </c>
      <c r="T3741" s="3">
        <v>0</v>
      </c>
      <c r="U3741" s="3">
        <v>9519.3892347165001</v>
      </c>
      <c r="V3741" s="3">
        <v>0</v>
      </c>
    </row>
    <row r="3742" spans="1:22" ht="21.75" customHeight="1" x14ac:dyDescent="0.3">
      <c r="A3742" s="3" t="s">
        <v>3768</v>
      </c>
      <c r="B3742" s="3">
        <v>67</v>
      </c>
      <c r="C3742" s="3" t="s">
        <v>31</v>
      </c>
      <c r="D3742" s="3" t="s">
        <v>24</v>
      </c>
      <c r="E3742" s="3">
        <v>63835.077878005301</v>
      </c>
      <c r="F3742" s="3">
        <v>224</v>
      </c>
      <c r="G3742" s="3">
        <v>1112.0650471085</v>
      </c>
      <c r="H3742" s="3">
        <v>11</v>
      </c>
      <c r="I3742" s="3">
        <v>1089.39215125552</v>
      </c>
      <c r="J3742" s="3">
        <v>39</v>
      </c>
      <c r="K3742" s="3">
        <v>288.793036892418</v>
      </c>
      <c r="L3742" s="3">
        <v>27</v>
      </c>
      <c r="M3742" s="3">
        <v>2</v>
      </c>
      <c r="N3742" s="3">
        <v>0</v>
      </c>
      <c r="O3742" s="3">
        <v>762</v>
      </c>
      <c r="P3742" s="3">
        <v>0</v>
      </c>
      <c r="Q3742" s="3">
        <v>18268.866116212801</v>
      </c>
      <c r="R3742" s="3">
        <v>2</v>
      </c>
      <c r="S3742" s="3">
        <v>0</v>
      </c>
      <c r="T3742" s="3">
        <v>0</v>
      </c>
      <c r="U3742" s="3">
        <v>5807.9338716572602</v>
      </c>
      <c r="V3742" s="3">
        <v>0</v>
      </c>
    </row>
    <row r="3743" spans="1:22" ht="21.75" customHeight="1" x14ac:dyDescent="0.3">
      <c r="A3743" s="3" t="s">
        <v>3769</v>
      </c>
      <c r="B3743" s="3">
        <v>31</v>
      </c>
      <c r="C3743" s="3" t="s">
        <v>28</v>
      </c>
      <c r="D3743" s="3" t="s">
        <v>24</v>
      </c>
      <c r="E3743" s="3">
        <v>50653.532151348103</v>
      </c>
      <c r="F3743" s="3">
        <v>162</v>
      </c>
      <c r="G3743" s="3">
        <v>804.99123406545402</v>
      </c>
      <c r="H3743" s="3">
        <v>8</v>
      </c>
      <c r="I3743" s="3">
        <v>946.58933999657802</v>
      </c>
      <c r="J3743" s="3">
        <v>47</v>
      </c>
      <c r="K3743" s="3">
        <v>548.293883470786</v>
      </c>
      <c r="L3743" s="3">
        <v>23</v>
      </c>
      <c r="M3743" s="3">
        <v>16</v>
      </c>
      <c r="N3743" s="3">
        <v>1</v>
      </c>
      <c r="O3743" s="3">
        <v>472</v>
      </c>
      <c r="P3743" s="3">
        <v>1</v>
      </c>
      <c r="Q3743" s="3">
        <v>14882.077987925401</v>
      </c>
      <c r="R3743" s="3">
        <v>1</v>
      </c>
      <c r="S3743" s="3">
        <v>0</v>
      </c>
      <c r="T3743" s="3">
        <v>0</v>
      </c>
      <c r="U3743" s="3">
        <v>500</v>
      </c>
      <c r="V3743" s="3">
        <v>1</v>
      </c>
    </row>
    <row r="3744" spans="1:22" ht="21.75" customHeight="1" x14ac:dyDescent="0.3">
      <c r="A3744" s="3" t="s">
        <v>3770</v>
      </c>
      <c r="B3744" s="3">
        <v>57</v>
      </c>
      <c r="C3744" s="3" t="s">
        <v>28</v>
      </c>
      <c r="D3744" s="3" t="s">
        <v>24</v>
      </c>
      <c r="E3744" s="3">
        <v>58271.139799495897</v>
      </c>
      <c r="F3744" s="3">
        <v>102</v>
      </c>
      <c r="G3744" s="3">
        <v>1048.9703199560199</v>
      </c>
      <c r="H3744" s="3">
        <v>9</v>
      </c>
      <c r="I3744" s="3">
        <v>537.01695681470505</v>
      </c>
      <c r="J3744" s="3">
        <v>3</v>
      </c>
      <c r="K3744" s="3">
        <v>406.38250952206602</v>
      </c>
      <c r="L3744" s="3">
        <v>52</v>
      </c>
      <c r="M3744" s="3">
        <v>1</v>
      </c>
      <c r="N3744" s="3">
        <v>8</v>
      </c>
      <c r="O3744" s="3">
        <v>735</v>
      </c>
      <c r="P3744" s="3">
        <v>0</v>
      </c>
      <c r="Q3744" s="3">
        <v>2134.32120808935</v>
      </c>
      <c r="R3744" s="3">
        <v>6</v>
      </c>
      <c r="S3744" s="3">
        <v>0</v>
      </c>
      <c r="T3744" s="3">
        <v>0</v>
      </c>
      <c r="U3744" s="3">
        <v>3967.2847151054302</v>
      </c>
      <c r="V3744" s="3">
        <v>1</v>
      </c>
    </row>
    <row r="3745" spans="1:22" ht="21.75" customHeight="1" x14ac:dyDescent="0.3">
      <c r="A3745" s="3" t="s">
        <v>3771</v>
      </c>
      <c r="B3745" s="3">
        <v>20</v>
      </c>
      <c r="C3745" s="3" t="s">
        <v>28</v>
      </c>
      <c r="D3745" s="3" t="s">
        <v>26</v>
      </c>
      <c r="E3745" s="3">
        <v>85280.135338680702</v>
      </c>
      <c r="F3745" s="3">
        <v>175</v>
      </c>
      <c r="G3745" s="3">
        <v>547.02332319157802</v>
      </c>
      <c r="H3745" s="3">
        <v>7</v>
      </c>
      <c r="I3745" s="3">
        <v>1424.57876870358</v>
      </c>
      <c r="J3745" s="3">
        <v>31</v>
      </c>
      <c r="K3745" s="3">
        <v>581.94356566069303</v>
      </c>
      <c r="L3745" s="3">
        <v>12</v>
      </c>
      <c r="M3745" s="3">
        <v>2</v>
      </c>
      <c r="N3745" s="3">
        <v>9</v>
      </c>
      <c r="O3745" s="3">
        <v>561</v>
      </c>
      <c r="P3745" s="3">
        <v>0</v>
      </c>
      <c r="Q3745" s="3">
        <v>7278.7600187060198</v>
      </c>
      <c r="R3745" s="3">
        <v>5</v>
      </c>
      <c r="S3745" s="3">
        <v>0</v>
      </c>
      <c r="T3745" s="3">
        <v>0</v>
      </c>
      <c r="U3745" s="3">
        <v>16050.0703377066</v>
      </c>
      <c r="V3745" s="3">
        <v>1</v>
      </c>
    </row>
    <row r="3746" spans="1:22" ht="21.75" customHeight="1" x14ac:dyDescent="0.3">
      <c r="A3746" s="3" t="s">
        <v>3772</v>
      </c>
      <c r="B3746" s="3">
        <v>50</v>
      </c>
      <c r="C3746" s="3" t="s">
        <v>28</v>
      </c>
      <c r="D3746" s="3" t="s">
        <v>24</v>
      </c>
      <c r="E3746" s="3">
        <v>64476.289304288199</v>
      </c>
      <c r="F3746" s="3">
        <v>181</v>
      </c>
      <c r="G3746" s="3">
        <v>1966.8607323885601</v>
      </c>
      <c r="H3746" s="3">
        <v>3</v>
      </c>
      <c r="I3746" s="3">
        <v>886.17287971390704</v>
      </c>
      <c r="J3746" s="3">
        <v>18</v>
      </c>
      <c r="K3746" s="3">
        <v>514.68243902203801</v>
      </c>
      <c r="L3746" s="3">
        <v>77</v>
      </c>
      <c r="M3746" s="3">
        <v>4</v>
      </c>
      <c r="N3746" s="3">
        <v>7</v>
      </c>
      <c r="O3746" s="3">
        <v>743</v>
      </c>
      <c r="P3746" s="3">
        <v>0</v>
      </c>
      <c r="Q3746" s="3">
        <v>7043.4804015786704</v>
      </c>
      <c r="R3746" s="3">
        <v>3</v>
      </c>
      <c r="S3746" s="3">
        <v>1</v>
      </c>
      <c r="T3746" s="3">
        <v>0</v>
      </c>
      <c r="U3746" s="3">
        <v>12601.2919674846</v>
      </c>
      <c r="V3746" s="3">
        <v>1</v>
      </c>
    </row>
    <row r="3747" spans="1:22" ht="21.75" customHeight="1" x14ac:dyDescent="0.3">
      <c r="A3747" s="3" t="s">
        <v>3773</v>
      </c>
      <c r="B3747" s="3">
        <v>23</v>
      </c>
      <c r="C3747" s="3" t="s">
        <v>28</v>
      </c>
      <c r="D3747" s="3" t="s">
        <v>33</v>
      </c>
      <c r="E3747" s="3">
        <v>44716.317182830098</v>
      </c>
      <c r="F3747" s="3">
        <v>39</v>
      </c>
      <c r="G3747" s="3">
        <v>1489.14946991989</v>
      </c>
      <c r="H3747" s="3">
        <v>1</v>
      </c>
      <c r="I3747" s="3">
        <v>1504.8755106364399</v>
      </c>
      <c r="J3747" s="3">
        <v>19</v>
      </c>
      <c r="K3747" s="3">
        <v>757.25680521168601</v>
      </c>
      <c r="L3747" s="3">
        <v>71</v>
      </c>
      <c r="M3747" s="3">
        <v>12</v>
      </c>
      <c r="N3747" s="3">
        <v>6</v>
      </c>
      <c r="O3747" s="3">
        <v>592</v>
      </c>
      <c r="P3747" s="3">
        <v>3</v>
      </c>
      <c r="Q3747" s="3">
        <v>7890.0569521494399</v>
      </c>
      <c r="R3747" s="3">
        <v>6</v>
      </c>
      <c r="S3747" s="3">
        <v>0</v>
      </c>
      <c r="T3747" s="3">
        <v>0</v>
      </c>
      <c r="U3747" s="3">
        <v>500</v>
      </c>
      <c r="V3747" s="3">
        <v>1</v>
      </c>
    </row>
    <row r="3748" spans="1:22" ht="21.75" customHeight="1" x14ac:dyDescent="0.3">
      <c r="A3748" s="3" t="s">
        <v>3774</v>
      </c>
      <c r="B3748" s="3">
        <v>68</v>
      </c>
      <c r="C3748" s="3" t="s">
        <v>28</v>
      </c>
      <c r="D3748" s="3" t="s">
        <v>26</v>
      </c>
      <c r="E3748" s="3">
        <v>73001.558073022301</v>
      </c>
      <c r="F3748" s="3">
        <v>121</v>
      </c>
      <c r="G3748" s="3">
        <v>2402.9201830828702</v>
      </c>
      <c r="H3748" s="3">
        <v>9</v>
      </c>
      <c r="I3748" s="3">
        <v>865.50162040706698</v>
      </c>
      <c r="J3748" s="3">
        <v>41</v>
      </c>
      <c r="K3748" s="3">
        <v>154.178236411412</v>
      </c>
      <c r="L3748" s="3">
        <v>0</v>
      </c>
      <c r="M3748" s="3">
        <v>12</v>
      </c>
      <c r="N3748" s="3">
        <v>9</v>
      </c>
      <c r="O3748" s="3">
        <v>810</v>
      </c>
      <c r="P3748" s="3">
        <v>3</v>
      </c>
      <c r="Q3748" s="3">
        <v>13781.1397253922</v>
      </c>
      <c r="R3748" s="3">
        <v>5</v>
      </c>
      <c r="S3748" s="3">
        <v>0</v>
      </c>
      <c r="T3748" s="3">
        <v>0</v>
      </c>
      <c r="U3748" s="3">
        <v>4884.4400396242299</v>
      </c>
      <c r="V3748" s="3">
        <v>1</v>
      </c>
    </row>
    <row r="3749" spans="1:22" ht="21.75" customHeight="1" x14ac:dyDescent="0.3">
      <c r="A3749" s="3" t="s">
        <v>3775</v>
      </c>
      <c r="B3749" s="3">
        <v>64</v>
      </c>
      <c r="C3749" s="3" t="s">
        <v>23</v>
      </c>
      <c r="D3749" s="3" t="s">
        <v>26</v>
      </c>
      <c r="E3749" s="3">
        <v>57043.585774749998</v>
      </c>
      <c r="F3749" s="3">
        <v>61</v>
      </c>
      <c r="G3749" s="3">
        <v>10</v>
      </c>
      <c r="H3749" s="3">
        <v>4</v>
      </c>
      <c r="I3749" s="3">
        <v>714.02132675606299</v>
      </c>
      <c r="J3749" s="3">
        <v>48</v>
      </c>
      <c r="K3749" s="3">
        <v>0</v>
      </c>
      <c r="L3749" s="3">
        <v>40</v>
      </c>
      <c r="M3749" s="3">
        <v>5</v>
      </c>
      <c r="N3749" s="3">
        <v>1</v>
      </c>
      <c r="O3749" s="3">
        <v>303</v>
      </c>
      <c r="P3749" s="3">
        <v>0</v>
      </c>
      <c r="Q3749" s="3">
        <v>18285.321844790498</v>
      </c>
      <c r="R3749" s="3">
        <v>1</v>
      </c>
      <c r="S3749" s="3">
        <v>1</v>
      </c>
      <c r="T3749" s="3">
        <v>0</v>
      </c>
      <c r="U3749" s="3">
        <v>7230.53877863858</v>
      </c>
      <c r="V3749" s="3">
        <v>1</v>
      </c>
    </row>
    <row r="3750" spans="1:22" ht="21.75" customHeight="1" x14ac:dyDescent="0.3">
      <c r="A3750" s="3" t="s">
        <v>3776</v>
      </c>
      <c r="B3750" s="3">
        <v>69</v>
      </c>
      <c r="C3750" s="3" t="s">
        <v>31</v>
      </c>
      <c r="D3750" s="3" t="s">
        <v>26</v>
      </c>
      <c r="E3750" s="3">
        <v>32670.052677192802</v>
      </c>
      <c r="F3750" s="3">
        <v>56</v>
      </c>
      <c r="G3750" s="3">
        <v>1668.7160452277001</v>
      </c>
      <c r="H3750" s="3">
        <v>6</v>
      </c>
      <c r="I3750" s="3">
        <v>1284.4490434162601</v>
      </c>
      <c r="J3750" s="3">
        <v>48</v>
      </c>
      <c r="K3750" s="3">
        <v>519.64149382158303</v>
      </c>
      <c r="L3750" s="3">
        <v>58</v>
      </c>
      <c r="M3750" s="3">
        <v>13</v>
      </c>
      <c r="N3750" s="3">
        <v>1</v>
      </c>
      <c r="O3750" s="3">
        <v>766</v>
      </c>
      <c r="P3750" s="3">
        <v>3</v>
      </c>
      <c r="Q3750" s="3">
        <v>9987.5545239418898</v>
      </c>
      <c r="R3750" s="3">
        <v>0</v>
      </c>
      <c r="S3750" s="3">
        <v>0</v>
      </c>
      <c r="T3750" s="3">
        <v>0</v>
      </c>
      <c r="U3750" s="3">
        <v>8160.0694475182299</v>
      </c>
      <c r="V3750" s="3">
        <v>0</v>
      </c>
    </row>
    <row r="3751" spans="1:22" ht="21.75" customHeight="1" x14ac:dyDescent="0.3">
      <c r="A3751" s="3" t="s">
        <v>3777</v>
      </c>
      <c r="B3751" s="3">
        <v>24</v>
      </c>
      <c r="C3751" s="3" t="s">
        <v>23</v>
      </c>
      <c r="D3751" s="3" t="s">
        <v>24</v>
      </c>
      <c r="E3751" s="3">
        <v>46746.998776728004</v>
      </c>
      <c r="F3751" s="3">
        <v>148</v>
      </c>
      <c r="G3751" s="3">
        <v>1294.5009539277301</v>
      </c>
      <c r="H3751" s="3">
        <v>1</v>
      </c>
      <c r="I3751" s="3">
        <v>905.41543532721903</v>
      </c>
      <c r="J3751" s="3">
        <v>6</v>
      </c>
      <c r="K3751" s="3">
        <v>411.07163759881098</v>
      </c>
      <c r="L3751" s="3">
        <v>12</v>
      </c>
      <c r="M3751" s="3">
        <v>4</v>
      </c>
      <c r="N3751" s="3">
        <v>6</v>
      </c>
      <c r="O3751" s="3">
        <v>474</v>
      </c>
      <c r="P3751" s="3">
        <v>0</v>
      </c>
      <c r="Q3751" s="3">
        <v>8232.3850291049403</v>
      </c>
      <c r="R3751" s="3">
        <v>5</v>
      </c>
      <c r="S3751" s="3">
        <v>1</v>
      </c>
      <c r="T3751" s="3">
        <v>0</v>
      </c>
      <c r="U3751" s="3">
        <v>5471.7769485521903</v>
      </c>
      <c r="V3751" s="3">
        <v>1</v>
      </c>
    </row>
    <row r="3752" spans="1:22" ht="21.75" customHeight="1" x14ac:dyDescent="0.3">
      <c r="A3752" s="3" t="s">
        <v>3778</v>
      </c>
      <c r="B3752" s="3">
        <v>49</v>
      </c>
      <c r="C3752" s="3" t="s">
        <v>23</v>
      </c>
      <c r="D3752" s="3" t="s">
        <v>33</v>
      </c>
      <c r="E3752" s="3">
        <v>23499.3674573065</v>
      </c>
      <c r="F3752" s="3">
        <v>3</v>
      </c>
      <c r="G3752" s="3">
        <v>1223.5165386642</v>
      </c>
      <c r="H3752" s="3">
        <v>3</v>
      </c>
      <c r="I3752" s="3">
        <v>846.69792207825105</v>
      </c>
      <c r="J3752" s="3">
        <v>8</v>
      </c>
      <c r="K3752" s="3">
        <v>370.21047364885101</v>
      </c>
      <c r="L3752" s="3">
        <v>53</v>
      </c>
      <c r="M3752" s="3">
        <v>0</v>
      </c>
      <c r="N3752" s="3">
        <v>6</v>
      </c>
      <c r="O3752" s="3">
        <v>640</v>
      </c>
      <c r="P3752" s="3">
        <v>0</v>
      </c>
      <c r="Q3752" s="3">
        <v>17019.365503103501</v>
      </c>
      <c r="R3752" s="3">
        <v>3</v>
      </c>
      <c r="S3752" s="3">
        <v>0</v>
      </c>
      <c r="T3752" s="3">
        <v>0</v>
      </c>
      <c r="U3752" s="3">
        <v>11542.868373699999</v>
      </c>
      <c r="V3752" s="3">
        <v>0</v>
      </c>
    </row>
    <row r="3753" spans="1:22" ht="21.75" customHeight="1" x14ac:dyDescent="0.3">
      <c r="A3753" s="3" t="s">
        <v>3779</v>
      </c>
      <c r="B3753" s="3">
        <v>43</v>
      </c>
      <c r="C3753" s="3" t="s">
        <v>28</v>
      </c>
      <c r="D3753" s="3" t="s">
        <v>24</v>
      </c>
      <c r="E3753" s="3">
        <v>10000</v>
      </c>
      <c r="F3753" s="3">
        <v>151</v>
      </c>
      <c r="G3753" s="3">
        <v>667.46202170407798</v>
      </c>
      <c r="H3753" s="3">
        <v>5</v>
      </c>
      <c r="I3753" s="3">
        <v>379.87252802509198</v>
      </c>
      <c r="J3753" s="3">
        <v>6</v>
      </c>
      <c r="K3753" s="3">
        <v>323.335228059641</v>
      </c>
      <c r="L3753" s="3">
        <v>46</v>
      </c>
      <c r="M3753" s="3">
        <v>8</v>
      </c>
      <c r="N3753" s="3">
        <v>5</v>
      </c>
      <c r="O3753" s="3">
        <v>765</v>
      </c>
      <c r="P3753" s="3">
        <v>5</v>
      </c>
      <c r="Q3753" s="3">
        <v>13883.8167071104</v>
      </c>
      <c r="R3753" s="3">
        <v>6</v>
      </c>
      <c r="S3753" s="3">
        <v>0</v>
      </c>
      <c r="T3753" s="3">
        <v>0</v>
      </c>
      <c r="U3753" s="3">
        <v>14861.557708419999</v>
      </c>
      <c r="V3753" s="3">
        <v>1</v>
      </c>
    </row>
    <row r="3754" spans="1:22" ht="21.75" customHeight="1" x14ac:dyDescent="0.3">
      <c r="A3754" s="3" t="s">
        <v>3780</v>
      </c>
      <c r="B3754" s="3">
        <v>22</v>
      </c>
      <c r="C3754" s="3" t="s">
        <v>31</v>
      </c>
      <c r="D3754" s="3" t="s">
        <v>26</v>
      </c>
      <c r="E3754" s="3">
        <v>32917.274758119798</v>
      </c>
      <c r="F3754" s="3">
        <v>30</v>
      </c>
      <c r="G3754" s="3">
        <v>1534.90075067711</v>
      </c>
      <c r="H3754" s="3">
        <v>7</v>
      </c>
      <c r="I3754" s="3">
        <v>1031.07623179754</v>
      </c>
      <c r="J3754" s="3">
        <v>26</v>
      </c>
      <c r="K3754" s="3">
        <v>490.99304564085901</v>
      </c>
      <c r="L3754" s="3">
        <v>26</v>
      </c>
      <c r="M3754" s="3">
        <v>2</v>
      </c>
      <c r="N3754" s="3">
        <v>9</v>
      </c>
      <c r="O3754" s="3">
        <v>469</v>
      </c>
      <c r="P3754" s="3">
        <v>2</v>
      </c>
      <c r="Q3754" s="3">
        <v>8875.2544464351704</v>
      </c>
      <c r="R3754" s="3">
        <v>0</v>
      </c>
      <c r="S3754" s="3">
        <v>0</v>
      </c>
      <c r="T3754" s="3">
        <v>0</v>
      </c>
      <c r="U3754" s="3">
        <v>13092.2567916261</v>
      </c>
      <c r="V3754" s="3">
        <v>1</v>
      </c>
    </row>
    <row r="3755" spans="1:22" ht="21.75" customHeight="1" x14ac:dyDescent="0.3">
      <c r="A3755" s="3" t="s">
        <v>3781</v>
      </c>
      <c r="B3755" s="3">
        <v>30</v>
      </c>
      <c r="C3755" s="3" t="s">
        <v>23</v>
      </c>
      <c r="D3755" s="3" t="s">
        <v>26</v>
      </c>
      <c r="E3755" s="3">
        <v>52206.459236248498</v>
      </c>
      <c r="F3755" s="3">
        <v>114</v>
      </c>
      <c r="G3755" s="3">
        <v>888.23101216177497</v>
      </c>
      <c r="H3755" s="3">
        <v>9</v>
      </c>
      <c r="I3755" s="3">
        <v>627.34136596543203</v>
      </c>
      <c r="J3755" s="3">
        <v>20</v>
      </c>
      <c r="K3755" s="3">
        <v>603.11594956051601</v>
      </c>
      <c r="L3755" s="3">
        <v>76</v>
      </c>
      <c r="M3755" s="3">
        <v>5</v>
      </c>
      <c r="N3755" s="3">
        <v>4</v>
      </c>
      <c r="O3755" s="3">
        <v>745</v>
      </c>
      <c r="P3755" s="3">
        <v>5</v>
      </c>
      <c r="Q3755" s="3">
        <v>9671.4958024744701</v>
      </c>
      <c r="R3755" s="3">
        <v>5</v>
      </c>
      <c r="S3755" s="3">
        <v>0</v>
      </c>
      <c r="T3755" s="3">
        <v>0</v>
      </c>
      <c r="U3755" s="3">
        <v>5538.2334066291596</v>
      </c>
      <c r="V3755" s="3">
        <v>1</v>
      </c>
    </row>
    <row r="3756" spans="1:22" ht="21.75" customHeight="1" x14ac:dyDescent="0.3">
      <c r="A3756" s="3" t="s">
        <v>3782</v>
      </c>
      <c r="B3756" s="3">
        <v>64</v>
      </c>
      <c r="C3756" s="3" t="s">
        <v>28</v>
      </c>
      <c r="D3756" s="3" t="s">
        <v>26</v>
      </c>
      <c r="E3756" s="3">
        <v>52259.159740679403</v>
      </c>
      <c r="F3756" s="3">
        <v>18</v>
      </c>
      <c r="G3756" s="3">
        <v>2715.7392467374202</v>
      </c>
      <c r="H3756" s="3">
        <v>5</v>
      </c>
      <c r="I3756" s="3">
        <v>643.27307682410901</v>
      </c>
      <c r="J3756" s="3">
        <v>34</v>
      </c>
      <c r="K3756" s="3">
        <v>637.48354714439699</v>
      </c>
      <c r="L3756" s="3">
        <v>39</v>
      </c>
      <c r="M3756" s="3">
        <v>3</v>
      </c>
      <c r="N3756" s="3">
        <v>5</v>
      </c>
      <c r="O3756" s="3">
        <v>826</v>
      </c>
      <c r="P3756" s="3">
        <v>2</v>
      </c>
      <c r="Q3756" s="3">
        <v>10259.024202885899</v>
      </c>
      <c r="R3756" s="3">
        <v>5</v>
      </c>
      <c r="S3756" s="3">
        <v>0</v>
      </c>
      <c r="T3756" s="3">
        <v>0</v>
      </c>
      <c r="U3756" s="3">
        <v>1825.9975018615601</v>
      </c>
      <c r="V3756" s="3">
        <v>1</v>
      </c>
    </row>
    <row r="3757" spans="1:22" ht="21.75" customHeight="1" x14ac:dyDescent="0.3">
      <c r="A3757" s="3" t="s">
        <v>3783</v>
      </c>
      <c r="B3757" s="3">
        <v>23</v>
      </c>
      <c r="C3757" s="3" t="s">
        <v>28</v>
      </c>
      <c r="D3757" s="3" t="s">
        <v>26</v>
      </c>
      <c r="E3757" s="3">
        <v>24591.637667748899</v>
      </c>
      <c r="F3757" s="3">
        <v>178</v>
      </c>
      <c r="G3757" s="3">
        <v>2001.65267285663</v>
      </c>
      <c r="H3757" s="3">
        <v>5</v>
      </c>
      <c r="I3757" s="3">
        <v>628.30790410818997</v>
      </c>
      <c r="J3757" s="3">
        <v>23</v>
      </c>
      <c r="K3757" s="3">
        <v>0</v>
      </c>
      <c r="L3757" s="3">
        <v>31</v>
      </c>
      <c r="M3757" s="3">
        <v>1</v>
      </c>
      <c r="N3757" s="3">
        <v>8</v>
      </c>
      <c r="O3757" s="3">
        <v>870</v>
      </c>
      <c r="P3757" s="3">
        <v>2</v>
      </c>
      <c r="Q3757" s="3">
        <v>18666.191252720699</v>
      </c>
      <c r="R3757" s="3">
        <v>0</v>
      </c>
      <c r="S3757" s="3">
        <v>0</v>
      </c>
      <c r="T3757" s="3">
        <v>0</v>
      </c>
      <c r="U3757" s="3">
        <v>10713.640451363101</v>
      </c>
      <c r="V3757" s="3">
        <v>0</v>
      </c>
    </row>
    <row r="3758" spans="1:22" ht="21.75" customHeight="1" x14ac:dyDescent="0.3">
      <c r="A3758" s="3" t="s">
        <v>3784</v>
      </c>
      <c r="B3758" s="3">
        <v>45</v>
      </c>
      <c r="C3758" s="3" t="s">
        <v>31</v>
      </c>
      <c r="D3758" s="3" t="s">
        <v>24</v>
      </c>
      <c r="E3758" s="3">
        <v>10000</v>
      </c>
      <c r="F3758" s="3">
        <v>30</v>
      </c>
      <c r="G3758" s="3">
        <v>2285.1436424948602</v>
      </c>
      <c r="H3758" s="3">
        <v>5</v>
      </c>
      <c r="I3758" s="3">
        <v>953.66184214335601</v>
      </c>
      <c r="J3758" s="3">
        <v>31</v>
      </c>
      <c r="K3758" s="3">
        <v>474.07882398231698</v>
      </c>
      <c r="L3758" s="3">
        <v>57</v>
      </c>
      <c r="M3758" s="3">
        <v>15</v>
      </c>
      <c r="N3758" s="3">
        <v>3</v>
      </c>
      <c r="O3758" s="3">
        <v>597</v>
      </c>
      <c r="P3758" s="3">
        <v>4</v>
      </c>
      <c r="Q3758" s="3">
        <v>14650.4827221539</v>
      </c>
      <c r="R3758" s="3">
        <v>6</v>
      </c>
      <c r="S3758" s="3">
        <v>0</v>
      </c>
      <c r="T3758" s="3">
        <v>0</v>
      </c>
      <c r="U3758" s="3">
        <v>1306.03179844691</v>
      </c>
      <c r="V3758" s="3">
        <v>1</v>
      </c>
    </row>
    <row r="3759" spans="1:22" ht="21.75" customHeight="1" x14ac:dyDescent="0.3">
      <c r="A3759" s="3" t="s">
        <v>3785</v>
      </c>
      <c r="B3759" s="3">
        <v>46</v>
      </c>
      <c r="C3759" s="3" t="s">
        <v>23</v>
      </c>
      <c r="D3759" s="3" t="s">
        <v>33</v>
      </c>
      <c r="E3759" s="3">
        <v>76473.724537772898</v>
      </c>
      <c r="F3759" s="3">
        <v>152</v>
      </c>
      <c r="G3759" s="3">
        <v>107.713424734445</v>
      </c>
      <c r="H3759" s="3">
        <v>3</v>
      </c>
      <c r="I3759" s="3">
        <v>262.61830424850899</v>
      </c>
      <c r="J3759" s="3">
        <v>11</v>
      </c>
      <c r="K3759" s="3">
        <v>54.308082003406099</v>
      </c>
      <c r="L3759" s="3">
        <v>75</v>
      </c>
      <c r="M3759" s="3">
        <v>5</v>
      </c>
      <c r="N3759" s="3">
        <v>9</v>
      </c>
      <c r="O3759" s="3">
        <v>809</v>
      </c>
      <c r="P3759" s="3">
        <v>1</v>
      </c>
      <c r="Q3759" s="3">
        <v>23009.947684939401</v>
      </c>
      <c r="R3759" s="3">
        <v>7</v>
      </c>
      <c r="S3759" s="3">
        <v>0</v>
      </c>
      <c r="T3759" s="3">
        <v>0</v>
      </c>
      <c r="U3759" s="3">
        <v>11304.453501910501</v>
      </c>
      <c r="V3759" s="3">
        <v>1</v>
      </c>
    </row>
    <row r="3760" spans="1:22" ht="21.75" customHeight="1" x14ac:dyDescent="0.3">
      <c r="A3760" s="3" t="s">
        <v>3786</v>
      </c>
      <c r="B3760" s="3">
        <v>65</v>
      </c>
      <c r="C3760" s="3" t="s">
        <v>23</v>
      </c>
      <c r="D3760" s="3" t="s">
        <v>33</v>
      </c>
      <c r="E3760" s="3">
        <v>51715.276144884199</v>
      </c>
      <c r="F3760" s="3">
        <v>213</v>
      </c>
      <c r="G3760" s="3">
        <v>2208.51146175861</v>
      </c>
      <c r="H3760" s="3">
        <v>2</v>
      </c>
      <c r="I3760" s="3">
        <v>726.20413004596799</v>
      </c>
      <c r="J3760" s="3">
        <v>22</v>
      </c>
      <c r="K3760" s="3">
        <v>722.58745908834806</v>
      </c>
      <c r="L3760" s="3">
        <v>42</v>
      </c>
      <c r="M3760" s="3">
        <v>13</v>
      </c>
      <c r="N3760" s="3">
        <v>0</v>
      </c>
      <c r="O3760" s="3">
        <v>458</v>
      </c>
      <c r="P3760" s="3">
        <v>3</v>
      </c>
      <c r="Q3760" s="3">
        <v>15290.246514595799</v>
      </c>
      <c r="R3760" s="3">
        <v>4</v>
      </c>
      <c r="S3760" s="3">
        <v>0</v>
      </c>
      <c r="T3760" s="3">
        <v>0</v>
      </c>
      <c r="U3760" s="3">
        <v>14419.572809207701</v>
      </c>
      <c r="V3760" s="3">
        <v>1</v>
      </c>
    </row>
    <row r="3761" spans="1:22" ht="21.75" customHeight="1" x14ac:dyDescent="0.3">
      <c r="A3761" s="3" t="s">
        <v>3787</v>
      </c>
      <c r="B3761" s="3">
        <v>62</v>
      </c>
      <c r="C3761" s="3" t="s">
        <v>23</v>
      </c>
      <c r="D3761" s="3" t="s">
        <v>26</v>
      </c>
      <c r="E3761" s="3">
        <v>78002.815602492497</v>
      </c>
      <c r="F3761" s="3">
        <v>114</v>
      </c>
      <c r="G3761" s="3">
        <v>2133.1061866310702</v>
      </c>
      <c r="H3761" s="3">
        <v>0</v>
      </c>
      <c r="I3761" s="3">
        <v>1143.09764688828</v>
      </c>
      <c r="J3761" s="3">
        <v>35</v>
      </c>
      <c r="K3761" s="3">
        <v>655.49571952299402</v>
      </c>
      <c r="L3761" s="3">
        <v>51</v>
      </c>
      <c r="M3761" s="3">
        <v>9</v>
      </c>
      <c r="N3761" s="3">
        <v>8</v>
      </c>
      <c r="O3761" s="3">
        <v>716</v>
      </c>
      <c r="P3761" s="3">
        <v>2</v>
      </c>
      <c r="Q3761" s="3">
        <v>6683.6361026397499</v>
      </c>
      <c r="R3761" s="3">
        <v>4</v>
      </c>
      <c r="S3761" s="3">
        <v>1</v>
      </c>
      <c r="T3761" s="3">
        <v>0</v>
      </c>
      <c r="U3761" s="3">
        <v>10327.9312111534</v>
      </c>
      <c r="V3761" s="3">
        <v>1</v>
      </c>
    </row>
    <row r="3762" spans="1:22" ht="21.75" customHeight="1" x14ac:dyDescent="0.3">
      <c r="A3762" s="3" t="s">
        <v>3788</v>
      </c>
      <c r="B3762" s="3">
        <v>46</v>
      </c>
      <c r="C3762" s="3" t="s">
        <v>28</v>
      </c>
      <c r="D3762" s="3" t="s">
        <v>33</v>
      </c>
      <c r="E3762" s="3">
        <v>76974.639743042702</v>
      </c>
      <c r="F3762" s="3">
        <v>131</v>
      </c>
      <c r="G3762" s="3">
        <v>1174.9450612513299</v>
      </c>
      <c r="H3762" s="3">
        <v>1</v>
      </c>
      <c r="I3762" s="3">
        <v>364.01589573099699</v>
      </c>
      <c r="J3762" s="3">
        <v>48</v>
      </c>
      <c r="K3762" s="3">
        <v>233.556922886351</v>
      </c>
      <c r="L3762" s="3">
        <v>76</v>
      </c>
      <c r="M3762" s="3">
        <v>3</v>
      </c>
      <c r="N3762" s="3">
        <v>7</v>
      </c>
      <c r="O3762" s="3">
        <v>659</v>
      </c>
      <c r="P3762" s="3">
        <v>1</v>
      </c>
      <c r="Q3762" s="3">
        <v>1997.2492254737999</v>
      </c>
      <c r="R3762" s="3">
        <v>1</v>
      </c>
      <c r="S3762" s="3">
        <v>0</v>
      </c>
      <c r="T3762" s="3">
        <v>1</v>
      </c>
      <c r="U3762" s="3">
        <v>3140.3655605589101</v>
      </c>
      <c r="V3762" s="3">
        <v>1</v>
      </c>
    </row>
    <row r="3763" spans="1:22" ht="21.75" customHeight="1" x14ac:dyDescent="0.3">
      <c r="A3763" s="3" t="s">
        <v>3789</v>
      </c>
      <c r="B3763" s="3">
        <v>61</v>
      </c>
      <c r="C3763" s="3" t="s">
        <v>31</v>
      </c>
      <c r="D3763" s="3" t="s">
        <v>26</v>
      </c>
      <c r="E3763" s="3">
        <v>63224.774016313902</v>
      </c>
      <c r="F3763" s="3">
        <v>225</v>
      </c>
      <c r="G3763" s="3">
        <v>1350.8492166513299</v>
      </c>
      <c r="H3763" s="3">
        <v>1</v>
      </c>
      <c r="I3763" s="3">
        <v>860.50763632710505</v>
      </c>
      <c r="J3763" s="3">
        <v>28</v>
      </c>
      <c r="K3763" s="3">
        <v>522.150236387635</v>
      </c>
      <c r="L3763" s="3">
        <v>79</v>
      </c>
      <c r="M3763" s="3">
        <v>6</v>
      </c>
      <c r="N3763" s="3">
        <v>1</v>
      </c>
      <c r="O3763" s="3">
        <v>645</v>
      </c>
      <c r="P3763" s="3">
        <v>1</v>
      </c>
      <c r="Q3763" s="3">
        <v>8266.5224866932203</v>
      </c>
      <c r="R3763" s="3">
        <v>3</v>
      </c>
      <c r="S3763" s="3">
        <v>0</v>
      </c>
      <c r="T3763" s="3">
        <v>0</v>
      </c>
      <c r="U3763" s="3">
        <v>3587.77128875064</v>
      </c>
      <c r="V3763" s="3">
        <v>0</v>
      </c>
    </row>
    <row r="3764" spans="1:22" ht="21.75" customHeight="1" x14ac:dyDescent="0.3">
      <c r="A3764" s="3" t="s">
        <v>3790</v>
      </c>
      <c r="B3764" s="3">
        <v>69</v>
      </c>
      <c r="C3764" s="3" t="s">
        <v>31</v>
      </c>
      <c r="D3764" s="3" t="s">
        <v>26</v>
      </c>
      <c r="E3764" s="3">
        <v>51064.584470452297</v>
      </c>
      <c r="F3764" s="3">
        <v>118</v>
      </c>
      <c r="G3764" s="3">
        <v>713.79877048073297</v>
      </c>
      <c r="H3764" s="3">
        <v>9</v>
      </c>
      <c r="I3764" s="3">
        <v>579.01020290520796</v>
      </c>
      <c r="J3764" s="3">
        <v>2</v>
      </c>
      <c r="K3764" s="3">
        <v>0</v>
      </c>
      <c r="L3764" s="3">
        <v>33</v>
      </c>
      <c r="M3764" s="3">
        <v>16</v>
      </c>
      <c r="N3764" s="3">
        <v>3</v>
      </c>
      <c r="O3764" s="3">
        <v>713</v>
      </c>
      <c r="P3764" s="3">
        <v>5</v>
      </c>
      <c r="Q3764" s="3">
        <v>2213.2387452952999</v>
      </c>
      <c r="R3764" s="3">
        <v>6</v>
      </c>
      <c r="S3764" s="3">
        <v>0</v>
      </c>
      <c r="T3764" s="3">
        <v>1</v>
      </c>
      <c r="U3764" s="3">
        <v>8295.1965531646001</v>
      </c>
      <c r="V3764" s="3">
        <v>1</v>
      </c>
    </row>
    <row r="3765" spans="1:22" ht="21.75" customHeight="1" x14ac:dyDescent="0.3">
      <c r="A3765" s="3" t="s">
        <v>3791</v>
      </c>
      <c r="B3765" s="3">
        <v>25</v>
      </c>
      <c r="C3765" s="3" t="s">
        <v>23</v>
      </c>
      <c r="D3765" s="3" t="s">
        <v>33</v>
      </c>
      <c r="E3765" s="3">
        <v>42842.285344482101</v>
      </c>
      <c r="F3765" s="3">
        <v>172</v>
      </c>
      <c r="G3765" s="3">
        <v>1253.9509387875501</v>
      </c>
      <c r="H3765" s="3">
        <v>6</v>
      </c>
      <c r="I3765" s="3">
        <v>658.70740818702802</v>
      </c>
      <c r="J3765" s="3">
        <v>42</v>
      </c>
      <c r="K3765" s="3">
        <v>609.20919567982298</v>
      </c>
      <c r="L3765" s="3">
        <v>5</v>
      </c>
      <c r="M3765" s="3">
        <v>4</v>
      </c>
      <c r="N3765" s="3">
        <v>2</v>
      </c>
      <c r="O3765" s="3">
        <v>425</v>
      </c>
      <c r="P3765" s="3">
        <v>3</v>
      </c>
      <c r="Q3765" s="3">
        <v>7332.96642071119</v>
      </c>
      <c r="R3765" s="3">
        <v>2</v>
      </c>
      <c r="S3765" s="3">
        <v>0</v>
      </c>
      <c r="T3765" s="3">
        <v>0</v>
      </c>
      <c r="U3765" s="3">
        <v>15995.3881750447</v>
      </c>
      <c r="V3765" s="3">
        <v>1</v>
      </c>
    </row>
    <row r="3766" spans="1:22" ht="21.75" customHeight="1" x14ac:dyDescent="0.3">
      <c r="A3766" s="3" t="s">
        <v>3792</v>
      </c>
      <c r="B3766" s="3">
        <v>34</v>
      </c>
      <c r="C3766" s="3" t="s">
        <v>28</v>
      </c>
      <c r="D3766" s="3" t="s">
        <v>26</v>
      </c>
      <c r="E3766" s="3">
        <v>62934.737418500699</v>
      </c>
      <c r="F3766" s="3">
        <v>100</v>
      </c>
      <c r="G3766" s="3">
        <v>1951.70050920632</v>
      </c>
      <c r="H3766" s="3">
        <v>10</v>
      </c>
      <c r="I3766" s="3">
        <v>1379.3032911364701</v>
      </c>
      <c r="J3766" s="3">
        <v>7</v>
      </c>
      <c r="K3766" s="3">
        <v>612.83489548997795</v>
      </c>
      <c r="L3766" s="3">
        <v>47</v>
      </c>
      <c r="M3766" s="3">
        <v>13</v>
      </c>
      <c r="N3766" s="3">
        <v>2</v>
      </c>
      <c r="O3766" s="3">
        <v>409</v>
      </c>
      <c r="P3766" s="3">
        <v>5</v>
      </c>
      <c r="Q3766" s="3">
        <v>12118.9655036323</v>
      </c>
      <c r="R3766" s="3">
        <v>7</v>
      </c>
      <c r="S3766" s="3">
        <v>0</v>
      </c>
      <c r="T3766" s="3">
        <v>0</v>
      </c>
      <c r="U3766" s="3">
        <v>8636.2289663329702</v>
      </c>
      <c r="V3766" s="3">
        <v>1</v>
      </c>
    </row>
    <row r="3767" spans="1:22" ht="21.75" customHeight="1" x14ac:dyDescent="0.3">
      <c r="A3767" s="3" t="s">
        <v>3793</v>
      </c>
      <c r="B3767" s="3">
        <v>49</v>
      </c>
      <c r="C3767" s="3" t="s">
        <v>23</v>
      </c>
      <c r="D3767" s="3" t="s">
        <v>33</v>
      </c>
      <c r="E3767" s="3">
        <v>47122.5584149567</v>
      </c>
      <c r="F3767" s="3">
        <v>234</v>
      </c>
      <c r="G3767" s="3">
        <v>964.52656682017403</v>
      </c>
      <c r="H3767" s="3">
        <v>5</v>
      </c>
      <c r="I3767" s="3">
        <v>222.32878575924701</v>
      </c>
      <c r="J3767" s="3">
        <v>33</v>
      </c>
      <c r="K3767" s="3">
        <v>689.52069883060699</v>
      </c>
      <c r="L3767" s="3">
        <v>17</v>
      </c>
      <c r="M3767" s="3">
        <v>15</v>
      </c>
      <c r="N3767" s="3">
        <v>5</v>
      </c>
      <c r="O3767" s="3">
        <v>748</v>
      </c>
      <c r="P3767" s="3">
        <v>4</v>
      </c>
      <c r="Q3767" s="3">
        <v>4202.2627846772102</v>
      </c>
      <c r="R3767" s="3">
        <v>4</v>
      </c>
      <c r="S3767" s="3">
        <v>0</v>
      </c>
      <c r="T3767" s="3">
        <v>0</v>
      </c>
      <c r="U3767" s="3">
        <v>2970.9287374259502</v>
      </c>
      <c r="V3767" s="3">
        <v>1</v>
      </c>
    </row>
    <row r="3768" spans="1:22" ht="21.75" customHeight="1" x14ac:dyDescent="0.3">
      <c r="A3768" s="3" t="s">
        <v>3794</v>
      </c>
      <c r="B3768" s="3">
        <v>61</v>
      </c>
      <c r="C3768" s="3" t="s">
        <v>31</v>
      </c>
      <c r="D3768" s="3" t="s">
        <v>26</v>
      </c>
      <c r="E3768" s="3">
        <v>39386.853273911198</v>
      </c>
      <c r="F3768" s="3">
        <v>72</v>
      </c>
      <c r="G3768" s="3">
        <v>1528.89272301796</v>
      </c>
      <c r="H3768" s="3">
        <v>7</v>
      </c>
      <c r="I3768" s="3">
        <v>1067.9706183600699</v>
      </c>
      <c r="J3768" s="3">
        <v>13</v>
      </c>
      <c r="K3768" s="3">
        <v>655.38182095116599</v>
      </c>
      <c r="L3768" s="3">
        <v>38</v>
      </c>
      <c r="M3768" s="3">
        <v>7</v>
      </c>
      <c r="N3768" s="3">
        <v>6</v>
      </c>
      <c r="O3768" s="3">
        <v>441</v>
      </c>
      <c r="P3768" s="3">
        <v>0</v>
      </c>
      <c r="Q3768" s="3">
        <v>16720.731598987801</v>
      </c>
      <c r="R3768" s="3">
        <v>3</v>
      </c>
      <c r="S3768" s="3">
        <v>0</v>
      </c>
      <c r="T3768" s="3">
        <v>0</v>
      </c>
      <c r="U3768" s="3">
        <v>7494.3264641649703</v>
      </c>
      <c r="V3768" s="3">
        <v>1</v>
      </c>
    </row>
    <row r="3769" spans="1:22" ht="21.75" customHeight="1" x14ac:dyDescent="0.3">
      <c r="A3769" s="3" t="s">
        <v>3795</v>
      </c>
      <c r="B3769" s="3">
        <v>56</v>
      </c>
      <c r="C3769" s="3" t="s">
        <v>28</v>
      </c>
      <c r="D3769" s="3" t="s">
        <v>33</v>
      </c>
      <c r="E3769" s="3">
        <v>12237.715682800401</v>
      </c>
      <c r="F3769" s="3">
        <v>94</v>
      </c>
      <c r="G3769" s="3">
        <v>3536.5001566232299</v>
      </c>
      <c r="H3769" s="3">
        <v>8</v>
      </c>
      <c r="I3769" s="3">
        <v>632.72510592797596</v>
      </c>
      <c r="J3769" s="3">
        <v>35</v>
      </c>
      <c r="K3769" s="3">
        <v>365.39150021638397</v>
      </c>
      <c r="L3769" s="3">
        <v>77</v>
      </c>
      <c r="M3769" s="3">
        <v>15</v>
      </c>
      <c r="N3769" s="3">
        <v>7</v>
      </c>
      <c r="O3769" s="3">
        <v>309</v>
      </c>
      <c r="P3769" s="3">
        <v>2</v>
      </c>
      <c r="Q3769" s="3">
        <v>8962.9892669114597</v>
      </c>
      <c r="R3769" s="3">
        <v>4</v>
      </c>
      <c r="S3769" s="3">
        <v>0</v>
      </c>
      <c r="T3769" s="3">
        <v>0</v>
      </c>
      <c r="U3769" s="3">
        <v>17503.444669279801</v>
      </c>
      <c r="V3769" s="3">
        <v>1</v>
      </c>
    </row>
    <row r="3770" spans="1:22" ht="21.75" customHeight="1" x14ac:dyDescent="0.3">
      <c r="A3770" s="3" t="s">
        <v>3796</v>
      </c>
      <c r="B3770" s="3">
        <v>56</v>
      </c>
      <c r="C3770" s="3" t="s">
        <v>23</v>
      </c>
      <c r="D3770" s="3" t="s">
        <v>26</v>
      </c>
      <c r="E3770" s="3">
        <v>48504.104448501101</v>
      </c>
      <c r="F3770" s="3">
        <v>5</v>
      </c>
      <c r="G3770" s="3">
        <v>716.96165871727703</v>
      </c>
      <c r="H3770" s="3">
        <v>4</v>
      </c>
      <c r="I3770" s="3">
        <v>615.31760519901604</v>
      </c>
      <c r="J3770" s="3">
        <v>47</v>
      </c>
      <c r="K3770" s="3">
        <v>242.75281124099101</v>
      </c>
      <c r="L3770" s="3">
        <v>6</v>
      </c>
      <c r="M3770" s="3">
        <v>5</v>
      </c>
      <c r="N3770" s="3">
        <v>6</v>
      </c>
      <c r="O3770" s="3">
        <v>316</v>
      </c>
      <c r="P3770" s="3">
        <v>4</v>
      </c>
      <c r="Q3770" s="3">
        <v>16802.493708556602</v>
      </c>
      <c r="R3770" s="3">
        <v>5</v>
      </c>
      <c r="S3770" s="3">
        <v>0</v>
      </c>
      <c r="T3770" s="3">
        <v>0</v>
      </c>
      <c r="U3770" s="3">
        <v>1364.87332088162</v>
      </c>
      <c r="V3770" s="3">
        <v>1</v>
      </c>
    </row>
    <row r="3771" spans="1:22" ht="21.75" customHeight="1" x14ac:dyDescent="0.3">
      <c r="A3771" s="3" t="s">
        <v>3797</v>
      </c>
      <c r="B3771" s="3">
        <v>61</v>
      </c>
      <c r="C3771" s="3" t="s">
        <v>23</v>
      </c>
      <c r="D3771" s="3" t="s">
        <v>33</v>
      </c>
      <c r="E3771" s="3">
        <v>69740.075974930296</v>
      </c>
      <c r="F3771" s="3">
        <v>225</v>
      </c>
      <c r="G3771" s="3">
        <v>1765.7090685467899</v>
      </c>
      <c r="H3771" s="3">
        <v>10</v>
      </c>
      <c r="I3771" s="3">
        <v>410.95318012910599</v>
      </c>
      <c r="J3771" s="3">
        <v>45</v>
      </c>
      <c r="K3771" s="3">
        <v>325.92117620890502</v>
      </c>
      <c r="L3771" s="3">
        <v>5</v>
      </c>
      <c r="M3771" s="3">
        <v>10</v>
      </c>
      <c r="N3771" s="3">
        <v>8</v>
      </c>
      <c r="O3771" s="3">
        <v>789</v>
      </c>
      <c r="P3771" s="3">
        <v>3</v>
      </c>
      <c r="Q3771" s="3">
        <v>6329.50092817737</v>
      </c>
      <c r="R3771" s="3">
        <v>3</v>
      </c>
      <c r="S3771" s="3">
        <v>0</v>
      </c>
      <c r="T3771" s="3">
        <v>0</v>
      </c>
      <c r="U3771" s="3">
        <v>14095.835121596499</v>
      </c>
      <c r="V3771" s="3">
        <v>0</v>
      </c>
    </row>
    <row r="3772" spans="1:22" ht="21.75" customHeight="1" x14ac:dyDescent="0.3">
      <c r="A3772" s="3" t="s">
        <v>3798</v>
      </c>
      <c r="B3772" s="3">
        <v>56</v>
      </c>
      <c r="C3772" s="3" t="s">
        <v>28</v>
      </c>
      <c r="D3772" s="3" t="s">
        <v>26</v>
      </c>
      <c r="E3772" s="3">
        <v>72667.698438110907</v>
      </c>
      <c r="F3772" s="3">
        <v>210</v>
      </c>
      <c r="G3772" s="3">
        <v>672.94816400234595</v>
      </c>
      <c r="H3772" s="3">
        <v>2</v>
      </c>
      <c r="I3772" s="3">
        <v>1063.8648730457701</v>
      </c>
      <c r="J3772" s="3">
        <v>31</v>
      </c>
      <c r="K3772" s="3">
        <v>468.63540986407799</v>
      </c>
      <c r="L3772" s="3">
        <v>75</v>
      </c>
      <c r="M3772" s="3">
        <v>1</v>
      </c>
      <c r="N3772" s="3">
        <v>1</v>
      </c>
      <c r="O3772" s="3">
        <v>826</v>
      </c>
      <c r="P3772" s="3">
        <v>4</v>
      </c>
      <c r="Q3772" s="3">
        <v>16343.708967405601</v>
      </c>
      <c r="R3772" s="3">
        <v>7</v>
      </c>
      <c r="S3772" s="3">
        <v>0</v>
      </c>
      <c r="T3772" s="3">
        <v>0</v>
      </c>
      <c r="U3772" s="3">
        <v>6500.8780070151997</v>
      </c>
      <c r="V3772" s="3">
        <v>1</v>
      </c>
    </row>
    <row r="3773" spans="1:22" ht="21.75" customHeight="1" x14ac:dyDescent="0.3">
      <c r="A3773" s="3" t="s">
        <v>3799</v>
      </c>
      <c r="B3773" s="3">
        <v>54</v>
      </c>
      <c r="C3773" s="3" t="s">
        <v>31</v>
      </c>
      <c r="D3773" s="3" t="s">
        <v>26</v>
      </c>
      <c r="E3773" s="3">
        <v>50959.016790167698</v>
      </c>
      <c r="F3773" s="3">
        <v>83</v>
      </c>
      <c r="G3773" s="3">
        <v>311.611678112471</v>
      </c>
      <c r="H3773" s="3">
        <v>3</v>
      </c>
      <c r="I3773" s="3">
        <v>733.008384300594</v>
      </c>
      <c r="J3773" s="3">
        <v>6</v>
      </c>
      <c r="K3773" s="3">
        <v>184.03381457248901</v>
      </c>
      <c r="L3773" s="3">
        <v>52</v>
      </c>
      <c r="M3773" s="3">
        <v>0</v>
      </c>
      <c r="N3773" s="3">
        <v>9</v>
      </c>
      <c r="O3773" s="3">
        <v>302</v>
      </c>
      <c r="P3773" s="3">
        <v>5</v>
      </c>
      <c r="Q3773" s="3">
        <v>8971.2380006159492</v>
      </c>
      <c r="R3773" s="3">
        <v>1</v>
      </c>
      <c r="S3773" s="3">
        <v>0</v>
      </c>
      <c r="T3773" s="3">
        <v>0</v>
      </c>
      <c r="U3773" s="3">
        <v>10178.1221060237</v>
      </c>
      <c r="V3773" s="3">
        <v>1</v>
      </c>
    </row>
    <row r="3774" spans="1:22" ht="21.75" customHeight="1" x14ac:dyDescent="0.3">
      <c r="A3774" s="3" t="s">
        <v>3800</v>
      </c>
      <c r="B3774" s="3">
        <v>42</v>
      </c>
      <c r="C3774" s="3" t="s">
        <v>28</v>
      </c>
      <c r="D3774" s="3" t="s">
        <v>26</v>
      </c>
      <c r="E3774" s="3">
        <v>34003.213689078897</v>
      </c>
      <c r="F3774" s="3">
        <v>46</v>
      </c>
      <c r="G3774" s="3">
        <v>2139.4356526415399</v>
      </c>
      <c r="H3774" s="3">
        <v>10</v>
      </c>
      <c r="I3774" s="3">
        <v>688.81570517187197</v>
      </c>
      <c r="J3774" s="3">
        <v>9</v>
      </c>
      <c r="K3774" s="3">
        <v>413.516036641472</v>
      </c>
      <c r="L3774" s="3">
        <v>0</v>
      </c>
      <c r="M3774" s="3">
        <v>8</v>
      </c>
      <c r="N3774" s="3">
        <v>3</v>
      </c>
      <c r="O3774" s="3">
        <v>541</v>
      </c>
      <c r="P3774" s="3">
        <v>1</v>
      </c>
      <c r="Q3774" s="3">
        <v>10581.327555378801</v>
      </c>
      <c r="R3774" s="3">
        <v>0</v>
      </c>
      <c r="S3774" s="3">
        <v>0</v>
      </c>
      <c r="T3774" s="3">
        <v>0</v>
      </c>
      <c r="U3774" s="3">
        <v>12194.4225102129</v>
      </c>
      <c r="V3774" s="3">
        <v>1</v>
      </c>
    </row>
    <row r="3775" spans="1:22" ht="21.75" customHeight="1" x14ac:dyDescent="0.3">
      <c r="A3775" s="3" t="s">
        <v>3801</v>
      </c>
      <c r="B3775" s="3">
        <v>25</v>
      </c>
      <c r="C3775" s="3" t="s">
        <v>23</v>
      </c>
      <c r="D3775" s="3" t="s">
        <v>33</v>
      </c>
      <c r="E3775" s="3">
        <v>66249.389399338397</v>
      </c>
      <c r="F3775" s="3">
        <v>157</v>
      </c>
      <c r="G3775" s="3">
        <v>1174.5021121360401</v>
      </c>
      <c r="H3775" s="3">
        <v>7</v>
      </c>
      <c r="I3775" s="3">
        <v>838.44292522142598</v>
      </c>
      <c r="J3775" s="3">
        <v>11</v>
      </c>
      <c r="K3775" s="3">
        <v>413.56788162304599</v>
      </c>
      <c r="L3775" s="3">
        <v>28</v>
      </c>
      <c r="M3775" s="3">
        <v>4</v>
      </c>
      <c r="N3775" s="3">
        <v>1</v>
      </c>
      <c r="O3775" s="3">
        <v>486</v>
      </c>
      <c r="P3775" s="3">
        <v>4</v>
      </c>
      <c r="Q3775" s="3">
        <v>8188.8600496685904</v>
      </c>
      <c r="R3775" s="3">
        <v>4</v>
      </c>
      <c r="S3775" s="3">
        <v>0</v>
      </c>
      <c r="T3775" s="3">
        <v>0</v>
      </c>
      <c r="U3775" s="3">
        <v>4648.6485527679297</v>
      </c>
      <c r="V3775" s="3">
        <v>1</v>
      </c>
    </row>
    <row r="3776" spans="1:22" ht="21.75" customHeight="1" x14ac:dyDescent="0.3">
      <c r="A3776" s="3" t="s">
        <v>3802</v>
      </c>
      <c r="B3776" s="3">
        <v>23</v>
      </c>
      <c r="C3776" s="3" t="s">
        <v>23</v>
      </c>
      <c r="D3776" s="3" t="s">
        <v>24</v>
      </c>
      <c r="E3776" s="3">
        <v>49723.421942358698</v>
      </c>
      <c r="F3776" s="3">
        <v>181</v>
      </c>
      <c r="G3776" s="3">
        <v>2779.50282402527</v>
      </c>
      <c r="H3776" s="3">
        <v>2</v>
      </c>
      <c r="I3776" s="3">
        <v>740.39950599037002</v>
      </c>
      <c r="J3776" s="3">
        <v>39</v>
      </c>
      <c r="K3776" s="3">
        <v>779.42366343021695</v>
      </c>
      <c r="L3776" s="3">
        <v>68</v>
      </c>
      <c r="M3776" s="3">
        <v>1</v>
      </c>
      <c r="N3776" s="3">
        <v>2</v>
      </c>
      <c r="O3776" s="3">
        <v>534</v>
      </c>
      <c r="P3776" s="3">
        <v>2</v>
      </c>
      <c r="Q3776" s="3">
        <v>11097.470234328201</v>
      </c>
      <c r="R3776" s="3">
        <v>7</v>
      </c>
      <c r="S3776" s="3">
        <v>0</v>
      </c>
      <c r="T3776" s="3">
        <v>0</v>
      </c>
      <c r="U3776" s="3">
        <v>13282.7817340618</v>
      </c>
      <c r="V3776" s="3">
        <v>1</v>
      </c>
    </row>
    <row r="3777" spans="1:22" ht="21.75" customHeight="1" x14ac:dyDescent="0.3">
      <c r="A3777" s="3" t="s">
        <v>3803</v>
      </c>
      <c r="B3777" s="3">
        <v>37</v>
      </c>
      <c r="C3777" s="3" t="s">
        <v>23</v>
      </c>
      <c r="D3777" s="3" t="s">
        <v>26</v>
      </c>
      <c r="E3777" s="3">
        <v>43417.843974921001</v>
      </c>
      <c r="F3777" s="3">
        <v>26</v>
      </c>
      <c r="G3777" s="3">
        <v>1954.2907077949601</v>
      </c>
      <c r="H3777" s="3">
        <v>1</v>
      </c>
      <c r="I3777" s="3">
        <v>99.759242086266497</v>
      </c>
      <c r="J3777" s="3">
        <v>22</v>
      </c>
      <c r="K3777" s="3">
        <v>617.66944490335402</v>
      </c>
      <c r="L3777" s="3">
        <v>48</v>
      </c>
      <c r="M3777" s="3">
        <v>13</v>
      </c>
      <c r="N3777" s="3">
        <v>9</v>
      </c>
      <c r="O3777" s="3">
        <v>477</v>
      </c>
      <c r="P3777" s="3">
        <v>4</v>
      </c>
      <c r="Q3777" s="3">
        <v>15455.769878250099</v>
      </c>
      <c r="R3777" s="3">
        <v>7</v>
      </c>
      <c r="S3777" s="3">
        <v>0</v>
      </c>
      <c r="T3777" s="3">
        <v>0</v>
      </c>
      <c r="U3777" s="3">
        <v>10216.8503227526</v>
      </c>
      <c r="V3777" s="3">
        <v>1</v>
      </c>
    </row>
    <row r="3778" spans="1:22" ht="21.75" customHeight="1" x14ac:dyDescent="0.3">
      <c r="A3778" s="3" t="s">
        <v>3804</v>
      </c>
      <c r="B3778" s="3">
        <v>28</v>
      </c>
      <c r="C3778" s="3" t="s">
        <v>23</v>
      </c>
      <c r="D3778" s="3" t="s">
        <v>26</v>
      </c>
      <c r="E3778" s="3">
        <v>23793.531449615501</v>
      </c>
      <c r="F3778" s="3">
        <v>150</v>
      </c>
      <c r="G3778" s="3">
        <v>871.35829862916205</v>
      </c>
      <c r="H3778" s="3">
        <v>6</v>
      </c>
      <c r="I3778" s="3">
        <v>628.21153595792498</v>
      </c>
      <c r="J3778" s="3">
        <v>10</v>
      </c>
      <c r="K3778" s="3">
        <v>320.15072752163798</v>
      </c>
      <c r="L3778" s="3">
        <v>58</v>
      </c>
      <c r="M3778" s="3">
        <v>19</v>
      </c>
      <c r="N3778" s="3">
        <v>0</v>
      </c>
      <c r="O3778" s="3">
        <v>898</v>
      </c>
      <c r="P3778" s="3">
        <v>4</v>
      </c>
      <c r="Q3778" s="3">
        <v>3730.1616345409602</v>
      </c>
      <c r="R3778" s="3">
        <v>6</v>
      </c>
      <c r="S3778" s="3">
        <v>0</v>
      </c>
      <c r="T3778" s="3">
        <v>0</v>
      </c>
      <c r="U3778" s="3">
        <v>14205.2848077419</v>
      </c>
      <c r="V3778" s="3">
        <v>1</v>
      </c>
    </row>
    <row r="3779" spans="1:22" ht="21.75" customHeight="1" x14ac:dyDescent="0.3">
      <c r="A3779" s="3" t="s">
        <v>3805</v>
      </c>
      <c r="B3779" s="3">
        <v>68</v>
      </c>
      <c r="C3779" s="3" t="s">
        <v>31</v>
      </c>
      <c r="D3779" s="3" t="s">
        <v>33</v>
      </c>
      <c r="E3779" s="3">
        <v>87867.706585024294</v>
      </c>
      <c r="F3779" s="3">
        <v>162</v>
      </c>
      <c r="G3779" s="3">
        <v>798.43443373542198</v>
      </c>
      <c r="H3779" s="3">
        <v>3</v>
      </c>
      <c r="I3779" s="3">
        <v>1113.40431183191</v>
      </c>
      <c r="J3779" s="3">
        <v>12</v>
      </c>
      <c r="K3779" s="3">
        <v>572.93173144948503</v>
      </c>
      <c r="L3779" s="3">
        <v>12</v>
      </c>
      <c r="M3779" s="3">
        <v>12</v>
      </c>
      <c r="N3779" s="3">
        <v>7</v>
      </c>
      <c r="O3779" s="3">
        <v>616</v>
      </c>
      <c r="P3779" s="3">
        <v>1</v>
      </c>
      <c r="Q3779" s="3">
        <v>25331.076056141799</v>
      </c>
      <c r="R3779" s="3">
        <v>0</v>
      </c>
      <c r="S3779" s="3">
        <v>0</v>
      </c>
      <c r="T3779" s="3">
        <v>0</v>
      </c>
      <c r="U3779" s="3">
        <v>9819.2142132360495</v>
      </c>
      <c r="V3779" s="3">
        <v>0</v>
      </c>
    </row>
    <row r="3780" spans="1:22" ht="21.75" customHeight="1" x14ac:dyDescent="0.3">
      <c r="A3780" s="3" t="s">
        <v>3806</v>
      </c>
      <c r="B3780" s="3">
        <v>48</v>
      </c>
      <c r="C3780" s="3" t="s">
        <v>31</v>
      </c>
      <c r="D3780" s="3" t="s">
        <v>26</v>
      </c>
      <c r="E3780" s="3">
        <v>63291.172083089703</v>
      </c>
      <c r="F3780" s="3">
        <v>101</v>
      </c>
      <c r="G3780" s="3">
        <v>2076.4864081256601</v>
      </c>
      <c r="H3780" s="3">
        <v>7</v>
      </c>
      <c r="I3780" s="3">
        <v>272.684237560692</v>
      </c>
      <c r="J3780" s="3">
        <v>11</v>
      </c>
      <c r="K3780" s="3">
        <v>605.20550268474403</v>
      </c>
      <c r="L3780" s="3">
        <v>44</v>
      </c>
      <c r="M3780" s="3">
        <v>11</v>
      </c>
      <c r="N3780" s="3">
        <v>4</v>
      </c>
      <c r="O3780" s="3">
        <v>552</v>
      </c>
      <c r="P3780" s="3">
        <v>5</v>
      </c>
      <c r="Q3780" s="3">
        <v>25398.441735252702</v>
      </c>
      <c r="R3780" s="3">
        <v>5</v>
      </c>
      <c r="S3780" s="3">
        <v>1</v>
      </c>
      <c r="T3780" s="3">
        <v>0</v>
      </c>
      <c r="U3780" s="3">
        <v>16638.574954212101</v>
      </c>
      <c r="V3780" s="3">
        <v>1</v>
      </c>
    </row>
    <row r="3781" spans="1:22" ht="21.75" customHeight="1" x14ac:dyDescent="0.3">
      <c r="A3781" s="3" t="s">
        <v>3807</v>
      </c>
      <c r="B3781" s="3">
        <v>32</v>
      </c>
      <c r="C3781" s="3" t="s">
        <v>23</v>
      </c>
      <c r="D3781" s="3" t="s">
        <v>26</v>
      </c>
      <c r="E3781" s="3">
        <v>65232.473154305</v>
      </c>
      <c r="F3781" s="3">
        <v>143</v>
      </c>
      <c r="G3781" s="3">
        <v>657.67407002476602</v>
      </c>
      <c r="H3781" s="3">
        <v>0</v>
      </c>
      <c r="I3781" s="3">
        <v>418.52173505027599</v>
      </c>
      <c r="J3781" s="3">
        <v>6</v>
      </c>
      <c r="K3781" s="3">
        <v>66.209081607490802</v>
      </c>
      <c r="L3781" s="3">
        <v>45</v>
      </c>
      <c r="M3781" s="3">
        <v>8</v>
      </c>
      <c r="N3781" s="3">
        <v>4</v>
      </c>
      <c r="O3781" s="3">
        <v>610</v>
      </c>
      <c r="P3781" s="3">
        <v>4</v>
      </c>
      <c r="Q3781" s="3">
        <v>8997.9273449145403</v>
      </c>
      <c r="R3781" s="3">
        <v>0</v>
      </c>
      <c r="S3781" s="3">
        <v>0</v>
      </c>
      <c r="T3781" s="3">
        <v>0</v>
      </c>
      <c r="U3781" s="3">
        <v>593.13013201266006</v>
      </c>
      <c r="V3781" s="3">
        <v>0</v>
      </c>
    </row>
    <row r="3782" spans="1:22" ht="21.75" customHeight="1" x14ac:dyDescent="0.3">
      <c r="A3782" s="3" t="s">
        <v>3808</v>
      </c>
      <c r="B3782" s="3">
        <v>66</v>
      </c>
      <c r="C3782" s="3" t="s">
        <v>31</v>
      </c>
      <c r="D3782" s="3" t="s">
        <v>26</v>
      </c>
      <c r="E3782" s="3">
        <v>34469.4332550541</v>
      </c>
      <c r="F3782" s="3">
        <v>114</v>
      </c>
      <c r="G3782" s="3">
        <v>635.23537920918704</v>
      </c>
      <c r="H3782" s="3">
        <v>7</v>
      </c>
      <c r="I3782" s="3">
        <v>650.62301161051596</v>
      </c>
      <c r="J3782" s="3">
        <v>43</v>
      </c>
      <c r="K3782" s="3">
        <v>1018.93521429462</v>
      </c>
      <c r="L3782" s="3">
        <v>22</v>
      </c>
      <c r="M3782" s="3">
        <v>5</v>
      </c>
      <c r="N3782" s="3">
        <v>7</v>
      </c>
      <c r="O3782" s="3">
        <v>491</v>
      </c>
      <c r="P3782" s="3">
        <v>1</v>
      </c>
      <c r="Q3782" s="3">
        <v>17978.645849808199</v>
      </c>
      <c r="R3782" s="3">
        <v>6</v>
      </c>
      <c r="S3782" s="3">
        <v>0</v>
      </c>
      <c r="T3782" s="3">
        <v>0</v>
      </c>
      <c r="U3782" s="3">
        <v>11158.2843108137</v>
      </c>
      <c r="V3782" s="3">
        <v>1</v>
      </c>
    </row>
    <row r="3783" spans="1:22" ht="21.75" customHeight="1" x14ac:dyDescent="0.3">
      <c r="A3783" s="3" t="s">
        <v>3809</v>
      </c>
      <c r="B3783" s="3">
        <v>36</v>
      </c>
      <c r="C3783" s="3" t="s">
        <v>31</v>
      </c>
      <c r="D3783" s="3" t="s">
        <v>26</v>
      </c>
      <c r="E3783" s="3">
        <v>51435.494014793003</v>
      </c>
      <c r="F3783" s="3">
        <v>173</v>
      </c>
      <c r="G3783" s="3">
        <v>124.634537688477</v>
      </c>
      <c r="H3783" s="3">
        <v>4</v>
      </c>
      <c r="I3783" s="3">
        <v>546.03180347700004</v>
      </c>
      <c r="J3783" s="3">
        <v>9</v>
      </c>
      <c r="K3783" s="3">
        <v>454.458304085593</v>
      </c>
      <c r="L3783" s="3">
        <v>31</v>
      </c>
      <c r="M3783" s="3">
        <v>3</v>
      </c>
      <c r="N3783" s="3">
        <v>8</v>
      </c>
      <c r="O3783" s="3">
        <v>302</v>
      </c>
      <c r="P3783" s="3">
        <v>2</v>
      </c>
      <c r="Q3783" s="3">
        <v>4824.5822515903001</v>
      </c>
      <c r="R3783" s="3">
        <v>6</v>
      </c>
      <c r="S3783" s="3">
        <v>0</v>
      </c>
      <c r="T3783" s="3">
        <v>0</v>
      </c>
      <c r="U3783" s="3">
        <v>9272.3742143827203</v>
      </c>
      <c r="V3783" s="3">
        <v>1</v>
      </c>
    </row>
    <row r="3784" spans="1:22" ht="21.75" customHeight="1" x14ac:dyDescent="0.3">
      <c r="A3784" s="3" t="s">
        <v>3810</v>
      </c>
      <c r="B3784" s="3">
        <v>64</v>
      </c>
      <c r="C3784" s="3" t="s">
        <v>31</v>
      </c>
      <c r="D3784" s="3" t="s">
        <v>24</v>
      </c>
      <c r="E3784" s="3">
        <v>48533.110412729096</v>
      </c>
      <c r="F3784" s="3">
        <v>150</v>
      </c>
      <c r="G3784" s="3">
        <v>1998.7109718204299</v>
      </c>
      <c r="H3784" s="3">
        <v>11</v>
      </c>
      <c r="I3784" s="3">
        <v>790.24008125043702</v>
      </c>
      <c r="J3784" s="3">
        <v>6</v>
      </c>
      <c r="K3784" s="3">
        <v>274.79751311069498</v>
      </c>
      <c r="L3784" s="3">
        <v>71</v>
      </c>
      <c r="M3784" s="3">
        <v>9</v>
      </c>
      <c r="N3784" s="3">
        <v>8</v>
      </c>
      <c r="O3784" s="3">
        <v>457</v>
      </c>
      <c r="P3784" s="3">
        <v>2</v>
      </c>
      <c r="Q3784" s="3">
        <v>2163.2400788559198</v>
      </c>
      <c r="R3784" s="3">
        <v>7</v>
      </c>
      <c r="S3784" s="3">
        <v>0</v>
      </c>
      <c r="T3784" s="3">
        <v>0</v>
      </c>
      <c r="U3784" s="3">
        <v>3208.1244878641</v>
      </c>
      <c r="V3784" s="3">
        <v>1</v>
      </c>
    </row>
    <row r="3785" spans="1:22" ht="21.75" customHeight="1" x14ac:dyDescent="0.3">
      <c r="A3785" s="3" t="s">
        <v>3811</v>
      </c>
      <c r="B3785" s="3">
        <v>51</v>
      </c>
      <c r="C3785" s="3" t="s">
        <v>23</v>
      </c>
      <c r="D3785" s="3" t="s">
        <v>24</v>
      </c>
      <c r="E3785" s="3">
        <v>64077.702998352099</v>
      </c>
      <c r="F3785" s="3">
        <v>125</v>
      </c>
      <c r="G3785" s="3">
        <v>852.30150589980303</v>
      </c>
      <c r="H3785" s="3">
        <v>1</v>
      </c>
      <c r="I3785" s="3">
        <v>417.42313691244101</v>
      </c>
      <c r="J3785" s="3">
        <v>26</v>
      </c>
      <c r="K3785" s="3">
        <v>505.04674241661297</v>
      </c>
      <c r="L3785" s="3">
        <v>74</v>
      </c>
      <c r="M3785" s="3">
        <v>4</v>
      </c>
      <c r="N3785" s="3">
        <v>9</v>
      </c>
      <c r="O3785" s="3">
        <v>485</v>
      </c>
      <c r="P3785" s="3">
        <v>0</v>
      </c>
      <c r="Q3785" s="3">
        <v>23597.4710748865</v>
      </c>
      <c r="R3785" s="3">
        <v>6</v>
      </c>
      <c r="S3785" s="3">
        <v>0</v>
      </c>
      <c r="T3785" s="3">
        <v>0</v>
      </c>
      <c r="U3785" s="3">
        <v>13869.7426848908</v>
      </c>
      <c r="V3785" s="3">
        <v>1</v>
      </c>
    </row>
    <row r="3786" spans="1:22" ht="21.75" customHeight="1" x14ac:dyDescent="0.3">
      <c r="A3786" s="3" t="s">
        <v>3812</v>
      </c>
      <c r="B3786" s="3">
        <v>67</v>
      </c>
      <c r="C3786" s="3" t="s">
        <v>28</v>
      </c>
      <c r="D3786" s="3" t="s">
        <v>26</v>
      </c>
      <c r="E3786" s="3">
        <v>74474.932210606494</v>
      </c>
      <c r="F3786" s="3">
        <v>114</v>
      </c>
      <c r="G3786" s="3">
        <v>1787.7729836901301</v>
      </c>
      <c r="H3786" s="3">
        <v>0</v>
      </c>
      <c r="I3786" s="3">
        <v>664.25091666671995</v>
      </c>
      <c r="J3786" s="3">
        <v>6</v>
      </c>
      <c r="K3786" s="3">
        <v>270.31898621770699</v>
      </c>
      <c r="L3786" s="3">
        <v>12</v>
      </c>
      <c r="M3786" s="3">
        <v>3</v>
      </c>
      <c r="N3786" s="3">
        <v>8</v>
      </c>
      <c r="O3786" s="3">
        <v>440</v>
      </c>
      <c r="P3786" s="3">
        <v>5</v>
      </c>
      <c r="Q3786" s="3">
        <v>16762.436721567501</v>
      </c>
      <c r="R3786" s="3">
        <v>2</v>
      </c>
      <c r="S3786" s="3">
        <v>0</v>
      </c>
      <c r="T3786" s="3">
        <v>0</v>
      </c>
      <c r="U3786" s="3">
        <v>3056.0312825684</v>
      </c>
      <c r="V3786" s="3">
        <v>1</v>
      </c>
    </row>
    <row r="3787" spans="1:22" ht="21.75" customHeight="1" x14ac:dyDescent="0.3">
      <c r="A3787" s="3" t="s">
        <v>3813</v>
      </c>
      <c r="B3787" s="3">
        <v>41</v>
      </c>
      <c r="C3787" s="3" t="s">
        <v>28</v>
      </c>
      <c r="D3787" s="3" t="s">
        <v>26</v>
      </c>
      <c r="E3787" s="3">
        <v>24184.119247574599</v>
      </c>
      <c r="F3787" s="3">
        <v>132</v>
      </c>
      <c r="G3787" s="3">
        <v>458.20376352344698</v>
      </c>
      <c r="H3787" s="3">
        <v>5</v>
      </c>
      <c r="I3787" s="3">
        <v>783.201913940233</v>
      </c>
      <c r="J3787" s="3">
        <v>49</v>
      </c>
      <c r="K3787" s="3">
        <v>60.141448125038799</v>
      </c>
      <c r="L3787" s="3">
        <v>52</v>
      </c>
      <c r="M3787" s="3">
        <v>19</v>
      </c>
      <c r="N3787" s="3">
        <v>1</v>
      </c>
      <c r="O3787" s="3">
        <v>350</v>
      </c>
      <c r="P3787" s="3">
        <v>0</v>
      </c>
      <c r="Q3787" s="3">
        <v>12941.101321088199</v>
      </c>
      <c r="R3787" s="3">
        <v>2</v>
      </c>
      <c r="S3787" s="3">
        <v>1</v>
      </c>
      <c r="T3787" s="3">
        <v>0</v>
      </c>
      <c r="U3787" s="3">
        <v>11227.386630876799</v>
      </c>
      <c r="V3787" s="3">
        <v>1</v>
      </c>
    </row>
    <row r="3788" spans="1:22" ht="21.75" customHeight="1" x14ac:dyDescent="0.3">
      <c r="A3788" s="3" t="s">
        <v>3814</v>
      </c>
      <c r="B3788" s="3">
        <v>23</v>
      </c>
      <c r="C3788" s="3" t="s">
        <v>28</v>
      </c>
      <c r="D3788" s="3" t="s">
        <v>26</v>
      </c>
      <c r="E3788" s="3">
        <v>30655.803236304098</v>
      </c>
      <c r="F3788" s="3">
        <v>70</v>
      </c>
      <c r="G3788" s="3">
        <v>189.33751127185499</v>
      </c>
      <c r="H3788" s="3">
        <v>8</v>
      </c>
      <c r="I3788" s="3">
        <v>1027.1291456727899</v>
      </c>
      <c r="J3788" s="3">
        <v>23</v>
      </c>
      <c r="K3788" s="3">
        <v>640.80678184334602</v>
      </c>
      <c r="L3788" s="3">
        <v>19</v>
      </c>
      <c r="M3788" s="3">
        <v>3</v>
      </c>
      <c r="N3788" s="3">
        <v>6</v>
      </c>
      <c r="O3788" s="3">
        <v>724</v>
      </c>
      <c r="P3788" s="3">
        <v>1</v>
      </c>
      <c r="Q3788" s="3">
        <v>16526.462525283201</v>
      </c>
      <c r="R3788" s="3">
        <v>1</v>
      </c>
      <c r="S3788" s="3">
        <v>0</v>
      </c>
      <c r="T3788" s="3">
        <v>0</v>
      </c>
      <c r="U3788" s="3">
        <v>6243.6078550378797</v>
      </c>
      <c r="V3788" s="3">
        <v>0</v>
      </c>
    </row>
    <row r="3789" spans="1:22" ht="21.75" customHeight="1" x14ac:dyDescent="0.3">
      <c r="A3789" s="3" t="s">
        <v>3815</v>
      </c>
      <c r="B3789" s="3">
        <v>24</v>
      </c>
      <c r="C3789" s="3" t="s">
        <v>23</v>
      </c>
      <c r="D3789" s="3" t="s">
        <v>24</v>
      </c>
      <c r="E3789" s="3">
        <v>61623.281306802302</v>
      </c>
      <c r="F3789" s="3">
        <v>93</v>
      </c>
      <c r="G3789" s="3">
        <v>2075.8161382535</v>
      </c>
      <c r="H3789" s="3">
        <v>8</v>
      </c>
      <c r="I3789" s="3">
        <v>1235.6762851348601</v>
      </c>
      <c r="J3789" s="3">
        <v>22</v>
      </c>
      <c r="K3789" s="3">
        <v>510.59280240348301</v>
      </c>
      <c r="L3789" s="3">
        <v>0</v>
      </c>
      <c r="M3789" s="3">
        <v>12</v>
      </c>
      <c r="N3789" s="3">
        <v>6</v>
      </c>
      <c r="O3789" s="3">
        <v>674</v>
      </c>
      <c r="P3789" s="3">
        <v>0</v>
      </c>
      <c r="Q3789" s="3">
        <v>8008.4848579911204</v>
      </c>
      <c r="R3789" s="3">
        <v>3</v>
      </c>
      <c r="S3789" s="3">
        <v>0</v>
      </c>
      <c r="T3789" s="3">
        <v>0</v>
      </c>
      <c r="U3789" s="3">
        <v>18293.582123123</v>
      </c>
      <c r="V3789" s="3">
        <v>0</v>
      </c>
    </row>
    <row r="3790" spans="1:22" ht="21.75" customHeight="1" x14ac:dyDescent="0.3">
      <c r="A3790" s="3" t="s">
        <v>3816</v>
      </c>
      <c r="B3790" s="3">
        <v>56</v>
      </c>
      <c r="C3790" s="3" t="s">
        <v>31</v>
      </c>
      <c r="D3790" s="3" t="s">
        <v>24</v>
      </c>
      <c r="E3790" s="3">
        <v>40855.471530035997</v>
      </c>
      <c r="F3790" s="3">
        <v>62</v>
      </c>
      <c r="G3790" s="3">
        <v>1373.18959642405</v>
      </c>
      <c r="H3790" s="3">
        <v>8</v>
      </c>
      <c r="I3790" s="3">
        <v>708.458496151296</v>
      </c>
      <c r="J3790" s="3">
        <v>24</v>
      </c>
      <c r="K3790" s="3">
        <v>565.299010926346</v>
      </c>
      <c r="L3790" s="3">
        <v>56</v>
      </c>
      <c r="M3790" s="3">
        <v>15</v>
      </c>
      <c r="N3790" s="3">
        <v>3</v>
      </c>
      <c r="O3790" s="3">
        <v>419</v>
      </c>
      <c r="P3790" s="3">
        <v>0</v>
      </c>
      <c r="Q3790" s="3">
        <v>12642.274270170699</v>
      </c>
      <c r="R3790" s="3">
        <v>6</v>
      </c>
      <c r="S3790" s="3">
        <v>0</v>
      </c>
      <c r="T3790" s="3">
        <v>0</v>
      </c>
      <c r="U3790" s="3">
        <v>10856.7004919308</v>
      </c>
      <c r="V3790" s="3">
        <v>1</v>
      </c>
    </row>
    <row r="3791" spans="1:22" ht="21.75" customHeight="1" x14ac:dyDescent="0.3">
      <c r="A3791" s="3" t="s">
        <v>3817</v>
      </c>
      <c r="B3791" s="3">
        <v>60</v>
      </c>
      <c r="C3791" s="3" t="s">
        <v>31</v>
      </c>
      <c r="D3791" s="3" t="s">
        <v>33</v>
      </c>
      <c r="E3791" s="3">
        <v>64667.734121745903</v>
      </c>
      <c r="F3791" s="3">
        <v>219</v>
      </c>
      <c r="G3791" s="3">
        <v>957.43774553316598</v>
      </c>
      <c r="H3791" s="3">
        <v>10</v>
      </c>
      <c r="I3791" s="3">
        <v>1460.8210844360401</v>
      </c>
      <c r="J3791" s="3">
        <v>43</v>
      </c>
      <c r="K3791" s="3">
        <v>77.136408866648395</v>
      </c>
      <c r="L3791" s="3">
        <v>65</v>
      </c>
      <c r="M3791" s="3">
        <v>10</v>
      </c>
      <c r="N3791" s="3">
        <v>4</v>
      </c>
      <c r="O3791" s="3">
        <v>669</v>
      </c>
      <c r="P3791" s="3">
        <v>3</v>
      </c>
      <c r="Q3791" s="3">
        <v>13460.6958703609</v>
      </c>
      <c r="R3791" s="3">
        <v>1</v>
      </c>
      <c r="S3791" s="3">
        <v>1</v>
      </c>
      <c r="T3791" s="3">
        <v>0</v>
      </c>
      <c r="U3791" s="3">
        <v>10969.7500281965</v>
      </c>
      <c r="V3791" s="3">
        <v>1</v>
      </c>
    </row>
    <row r="3792" spans="1:22" ht="21.75" customHeight="1" x14ac:dyDescent="0.3">
      <c r="A3792" s="3" t="s">
        <v>3818</v>
      </c>
      <c r="B3792" s="3">
        <v>68</v>
      </c>
      <c r="C3792" s="3" t="s">
        <v>23</v>
      </c>
      <c r="D3792" s="3" t="s">
        <v>33</v>
      </c>
      <c r="E3792" s="3">
        <v>43284.931801123799</v>
      </c>
      <c r="F3792" s="3">
        <v>134</v>
      </c>
      <c r="G3792" s="3">
        <v>1110.8366961777001</v>
      </c>
      <c r="H3792" s="3">
        <v>3</v>
      </c>
      <c r="I3792" s="3">
        <v>735.63339680941704</v>
      </c>
      <c r="J3792" s="3">
        <v>35</v>
      </c>
      <c r="K3792" s="3">
        <v>613.93124189358196</v>
      </c>
      <c r="L3792" s="3">
        <v>10</v>
      </c>
      <c r="M3792" s="3">
        <v>18</v>
      </c>
      <c r="N3792" s="3">
        <v>5</v>
      </c>
      <c r="O3792" s="3">
        <v>716</v>
      </c>
      <c r="P3792" s="3">
        <v>0</v>
      </c>
      <c r="Q3792" s="3">
        <v>3355.1090505434599</v>
      </c>
      <c r="R3792" s="3">
        <v>3</v>
      </c>
      <c r="S3792" s="3">
        <v>0</v>
      </c>
      <c r="T3792" s="3">
        <v>0</v>
      </c>
      <c r="U3792" s="3">
        <v>15470.047218633499</v>
      </c>
      <c r="V3792" s="3">
        <v>0</v>
      </c>
    </row>
    <row r="3793" spans="1:22" ht="21.75" customHeight="1" x14ac:dyDescent="0.3">
      <c r="A3793" s="3" t="s">
        <v>3819</v>
      </c>
      <c r="B3793" s="3">
        <v>32</v>
      </c>
      <c r="C3793" s="3" t="s">
        <v>23</v>
      </c>
      <c r="D3793" s="3" t="s">
        <v>26</v>
      </c>
      <c r="E3793" s="3">
        <v>27522.056647850099</v>
      </c>
      <c r="F3793" s="3">
        <v>126</v>
      </c>
      <c r="G3793" s="3">
        <v>1113.68852393512</v>
      </c>
      <c r="H3793" s="3">
        <v>5</v>
      </c>
      <c r="I3793" s="3">
        <v>1090.1063018897901</v>
      </c>
      <c r="J3793" s="3">
        <v>32</v>
      </c>
      <c r="K3793" s="3">
        <v>443.245877511603</v>
      </c>
      <c r="L3793" s="3">
        <v>45</v>
      </c>
      <c r="M3793" s="3">
        <v>17</v>
      </c>
      <c r="N3793" s="3">
        <v>6</v>
      </c>
      <c r="O3793" s="3">
        <v>506</v>
      </c>
      <c r="P3793" s="3">
        <v>5</v>
      </c>
      <c r="Q3793" s="3">
        <v>18945.160089412599</v>
      </c>
      <c r="R3793" s="3">
        <v>7</v>
      </c>
      <c r="S3793" s="3">
        <v>0</v>
      </c>
      <c r="T3793" s="3">
        <v>0</v>
      </c>
      <c r="U3793" s="3">
        <v>8137.5864580445996</v>
      </c>
      <c r="V3793" s="3">
        <v>1</v>
      </c>
    </row>
    <row r="3794" spans="1:22" ht="21.75" customHeight="1" x14ac:dyDescent="0.3">
      <c r="A3794" s="3" t="s">
        <v>3820</v>
      </c>
      <c r="B3794" s="3">
        <v>53</v>
      </c>
      <c r="C3794" s="3" t="s">
        <v>28</v>
      </c>
      <c r="D3794" s="3" t="s">
        <v>26</v>
      </c>
      <c r="E3794" s="3">
        <v>18331.709201894701</v>
      </c>
      <c r="F3794" s="3">
        <v>98</v>
      </c>
      <c r="G3794" s="3">
        <v>3127.4148569075801</v>
      </c>
      <c r="H3794" s="3">
        <v>11</v>
      </c>
      <c r="I3794" s="3">
        <v>1476.0277071543701</v>
      </c>
      <c r="J3794" s="3">
        <v>36</v>
      </c>
      <c r="K3794" s="3">
        <v>186.658740653671</v>
      </c>
      <c r="L3794" s="3">
        <v>29</v>
      </c>
      <c r="M3794" s="3">
        <v>0</v>
      </c>
      <c r="N3794" s="3">
        <v>1</v>
      </c>
      <c r="O3794" s="3">
        <v>842</v>
      </c>
      <c r="P3794" s="3">
        <v>4</v>
      </c>
      <c r="Q3794" s="3">
        <v>9327.4083288079</v>
      </c>
      <c r="R3794" s="3">
        <v>5</v>
      </c>
      <c r="S3794" s="3">
        <v>1</v>
      </c>
      <c r="T3794" s="3">
        <v>0</v>
      </c>
      <c r="U3794" s="3">
        <v>10378.593096127201</v>
      </c>
      <c r="V3794" s="3">
        <v>1</v>
      </c>
    </row>
    <row r="3795" spans="1:22" ht="21.75" customHeight="1" x14ac:dyDescent="0.3">
      <c r="A3795" s="3" t="s">
        <v>3821</v>
      </c>
      <c r="B3795" s="3">
        <v>64</v>
      </c>
      <c r="C3795" s="3" t="s">
        <v>28</v>
      </c>
      <c r="D3795" s="3" t="s">
        <v>24</v>
      </c>
      <c r="E3795" s="3">
        <v>58714.302560706099</v>
      </c>
      <c r="F3795" s="3">
        <v>147</v>
      </c>
      <c r="G3795" s="3">
        <v>1712.3453248798801</v>
      </c>
      <c r="H3795" s="3">
        <v>9</v>
      </c>
      <c r="I3795" s="3">
        <v>848.75794323257696</v>
      </c>
      <c r="J3795" s="3">
        <v>41</v>
      </c>
      <c r="K3795" s="3">
        <v>272.51395191851202</v>
      </c>
      <c r="L3795" s="3">
        <v>68</v>
      </c>
      <c r="M3795" s="3">
        <v>3</v>
      </c>
      <c r="N3795" s="3">
        <v>9</v>
      </c>
      <c r="O3795" s="3">
        <v>463</v>
      </c>
      <c r="P3795" s="3">
        <v>2</v>
      </c>
      <c r="Q3795" s="3">
        <v>4974.5983365961201</v>
      </c>
      <c r="R3795" s="3">
        <v>6</v>
      </c>
      <c r="S3795" s="3">
        <v>0</v>
      </c>
      <c r="T3795" s="3">
        <v>0</v>
      </c>
      <c r="U3795" s="3">
        <v>2154.7612727693299</v>
      </c>
      <c r="V3795" s="3">
        <v>1</v>
      </c>
    </row>
    <row r="3796" spans="1:22" ht="21.75" customHeight="1" x14ac:dyDescent="0.3">
      <c r="A3796" s="3" t="s">
        <v>3822</v>
      </c>
      <c r="B3796" s="3">
        <v>41</v>
      </c>
      <c r="C3796" s="3" t="s">
        <v>23</v>
      </c>
      <c r="D3796" s="3" t="s">
        <v>26</v>
      </c>
      <c r="E3796" s="3">
        <v>59155.709783853497</v>
      </c>
      <c r="F3796" s="3">
        <v>131</v>
      </c>
      <c r="G3796" s="3">
        <v>1611.19400548315</v>
      </c>
      <c r="H3796" s="3">
        <v>5</v>
      </c>
      <c r="I3796" s="3">
        <v>319.26568244786301</v>
      </c>
      <c r="J3796" s="3">
        <v>38</v>
      </c>
      <c r="K3796" s="3">
        <v>893.03515802554296</v>
      </c>
      <c r="L3796" s="3">
        <v>6</v>
      </c>
      <c r="M3796" s="3">
        <v>8</v>
      </c>
      <c r="N3796" s="3">
        <v>1</v>
      </c>
      <c r="O3796" s="3">
        <v>433</v>
      </c>
      <c r="P3796" s="3">
        <v>0</v>
      </c>
      <c r="Q3796" s="3">
        <v>22151.621865180699</v>
      </c>
      <c r="R3796" s="3">
        <v>2</v>
      </c>
      <c r="S3796" s="3">
        <v>0</v>
      </c>
      <c r="T3796" s="3">
        <v>0</v>
      </c>
      <c r="U3796" s="3">
        <v>8256.3230851158805</v>
      </c>
      <c r="V3796" s="3">
        <v>1</v>
      </c>
    </row>
    <row r="3797" spans="1:22" ht="21.75" customHeight="1" x14ac:dyDescent="0.3">
      <c r="A3797" s="3" t="s">
        <v>3823</v>
      </c>
      <c r="B3797" s="3">
        <v>42</v>
      </c>
      <c r="C3797" s="3" t="s">
        <v>28</v>
      </c>
      <c r="D3797" s="3" t="s">
        <v>26</v>
      </c>
      <c r="E3797" s="3">
        <v>67463.883360881897</v>
      </c>
      <c r="F3797" s="3">
        <v>35</v>
      </c>
      <c r="G3797" s="3">
        <v>897.21070072007399</v>
      </c>
      <c r="H3797" s="3">
        <v>4</v>
      </c>
      <c r="I3797" s="3">
        <v>831.81635002267103</v>
      </c>
      <c r="J3797" s="3">
        <v>6</v>
      </c>
      <c r="K3797" s="3">
        <v>390.731075936813</v>
      </c>
      <c r="L3797" s="3">
        <v>23</v>
      </c>
      <c r="M3797" s="3">
        <v>8</v>
      </c>
      <c r="N3797" s="3">
        <v>1</v>
      </c>
      <c r="O3797" s="3">
        <v>600</v>
      </c>
      <c r="P3797" s="3">
        <v>1</v>
      </c>
      <c r="Q3797" s="3">
        <v>19432.7003498181</v>
      </c>
      <c r="R3797" s="3">
        <v>7</v>
      </c>
      <c r="S3797" s="3">
        <v>0</v>
      </c>
      <c r="T3797" s="3">
        <v>0</v>
      </c>
      <c r="U3797" s="3">
        <v>8435.2413175347192</v>
      </c>
      <c r="V3797" s="3">
        <v>1</v>
      </c>
    </row>
    <row r="3798" spans="1:22" ht="21.75" customHeight="1" x14ac:dyDescent="0.3">
      <c r="A3798" s="3" t="s">
        <v>3824</v>
      </c>
      <c r="B3798" s="3">
        <v>22</v>
      </c>
      <c r="C3798" s="3" t="s">
        <v>31</v>
      </c>
      <c r="D3798" s="3" t="s">
        <v>24</v>
      </c>
      <c r="E3798" s="3">
        <v>55901.724913588303</v>
      </c>
      <c r="F3798" s="3">
        <v>32</v>
      </c>
      <c r="G3798" s="3">
        <v>2129.4491991797299</v>
      </c>
      <c r="H3798" s="3">
        <v>1</v>
      </c>
      <c r="I3798" s="3">
        <v>585.92498912828103</v>
      </c>
      <c r="J3798" s="3">
        <v>29</v>
      </c>
      <c r="K3798" s="3">
        <v>881.836598716862</v>
      </c>
      <c r="L3798" s="3">
        <v>47</v>
      </c>
      <c r="M3798" s="3">
        <v>10</v>
      </c>
      <c r="N3798" s="3">
        <v>4</v>
      </c>
      <c r="O3798" s="3">
        <v>389</v>
      </c>
      <c r="P3798" s="3">
        <v>3</v>
      </c>
      <c r="Q3798" s="3">
        <v>10763.881943537001</v>
      </c>
      <c r="R3798" s="3">
        <v>1</v>
      </c>
      <c r="S3798" s="3">
        <v>0</v>
      </c>
      <c r="T3798" s="3">
        <v>0</v>
      </c>
      <c r="U3798" s="3">
        <v>500</v>
      </c>
      <c r="V3798" s="3">
        <v>1</v>
      </c>
    </row>
    <row r="3799" spans="1:22" ht="21.75" customHeight="1" x14ac:dyDescent="0.3">
      <c r="A3799" s="3" t="s">
        <v>3825</v>
      </c>
      <c r="B3799" s="3">
        <v>61</v>
      </c>
      <c r="C3799" s="3" t="s">
        <v>23</v>
      </c>
      <c r="D3799" s="3" t="s">
        <v>24</v>
      </c>
      <c r="E3799" s="3">
        <v>10000</v>
      </c>
      <c r="F3799" s="3">
        <v>7</v>
      </c>
      <c r="G3799" s="3">
        <v>578.15949385403496</v>
      </c>
      <c r="H3799" s="3">
        <v>6</v>
      </c>
      <c r="I3799" s="3">
        <v>703.94879055964202</v>
      </c>
      <c r="J3799" s="3">
        <v>30</v>
      </c>
      <c r="K3799" s="3">
        <v>260.328466156704</v>
      </c>
      <c r="L3799" s="3">
        <v>42</v>
      </c>
      <c r="M3799" s="3">
        <v>4</v>
      </c>
      <c r="N3799" s="3">
        <v>5</v>
      </c>
      <c r="O3799" s="3">
        <v>371</v>
      </c>
      <c r="P3799" s="3">
        <v>3</v>
      </c>
      <c r="Q3799" s="3">
        <v>4504.79298038254</v>
      </c>
      <c r="R3799" s="3">
        <v>3</v>
      </c>
      <c r="S3799" s="3">
        <v>0</v>
      </c>
      <c r="T3799" s="3">
        <v>0</v>
      </c>
      <c r="U3799" s="3">
        <v>10117.6597059265</v>
      </c>
      <c r="V3799" s="3">
        <v>1</v>
      </c>
    </row>
    <row r="3800" spans="1:22" ht="21.75" customHeight="1" x14ac:dyDescent="0.3">
      <c r="A3800" s="3" t="s">
        <v>3826</v>
      </c>
      <c r="B3800" s="3">
        <v>53</v>
      </c>
      <c r="C3800" s="3" t="s">
        <v>23</v>
      </c>
      <c r="D3800" s="3" t="s">
        <v>24</v>
      </c>
      <c r="E3800" s="3">
        <v>59061.8139412444</v>
      </c>
      <c r="F3800" s="3">
        <v>120</v>
      </c>
      <c r="G3800" s="3">
        <v>1914.9479162395201</v>
      </c>
      <c r="H3800" s="3">
        <v>0</v>
      </c>
      <c r="I3800" s="3">
        <v>1494.74190887333</v>
      </c>
      <c r="J3800" s="3">
        <v>44</v>
      </c>
      <c r="K3800" s="3">
        <v>356.42387280416801</v>
      </c>
      <c r="L3800" s="3">
        <v>78</v>
      </c>
      <c r="M3800" s="3">
        <v>5</v>
      </c>
      <c r="N3800" s="3">
        <v>5</v>
      </c>
      <c r="O3800" s="3">
        <v>658</v>
      </c>
      <c r="P3800" s="3">
        <v>2</v>
      </c>
      <c r="Q3800" s="3">
        <v>15209.557661724601</v>
      </c>
      <c r="R3800" s="3">
        <v>5</v>
      </c>
      <c r="S3800" s="3">
        <v>0</v>
      </c>
      <c r="T3800" s="3">
        <v>0</v>
      </c>
      <c r="U3800" s="3">
        <v>14244.0106339862</v>
      </c>
      <c r="V3800" s="3">
        <v>1</v>
      </c>
    </row>
    <row r="3801" spans="1:22" ht="21.75" customHeight="1" x14ac:dyDescent="0.3">
      <c r="A3801" s="3" t="s">
        <v>3827</v>
      </c>
      <c r="B3801" s="3">
        <v>51</v>
      </c>
      <c r="C3801" s="3" t="s">
        <v>31</v>
      </c>
      <c r="D3801" s="3" t="s">
        <v>24</v>
      </c>
      <c r="E3801" s="3">
        <v>23765.7656388459</v>
      </c>
      <c r="F3801" s="3">
        <v>142</v>
      </c>
      <c r="G3801" s="3">
        <v>1919.2758883086201</v>
      </c>
      <c r="H3801" s="3">
        <v>5</v>
      </c>
      <c r="I3801" s="3">
        <v>372.03280187164398</v>
      </c>
      <c r="J3801" s="3">
        <v>45</v>
      </c>
      <c r="K3801" s="3">
        <v>396.04711945840302</v>
      </c>
      <c r="L3801" s="3">
        <v>35</v>
      </c>
      <c r="M3801" s="3">
        <v>19</v>
      </c>
      <c r="N3801" s="3">
        <v>2</v>
      </c>
      <c r="O3801" s="3">
        <v>848</v>
      </c>
      <c r="P3801" s="3">
        <v>2</v>
      </c>
      <c r="Q3801" s="3">
        <v>12465.833507569399</v>
      </c>
      <c r="R3801" s="3">
        <v>2</v>
      </c>
      <c r="S3801" s="3">
        <v>0</v>
      </c>
      <c r="T3801" s="3">
        <v>0</v>
      </c>
      <c r="U3801" s="3">
        <v>11976.363489515001</v>
      </c>
      <c r="V3801" s="3">
        <v>0</v>
      </c>
    </row>
    <row r="3802" spans="1:22" ht="21.75" customHeight="1" x14ac:dyDescent="0.3">
      <c r="A3802" s="3" t="s">
        <v>3828</v>
      </c>
      <c r="B3802" s="3">
        <v>64</v>
      </c>
      <c r="C3802" s="3" t="s">
        <v>31</v>
      </c>
      <c r="D3802" s="3" t="s">
        <v>33</v>
      </c>
      <c r="E3802" s="3">
        <v>16381.076033125701</v>
      </c>
      <c r="F3802" s="3">
        <v>232</v>
      </c>
      <c r="G3802" s="3">
        <v>2314.0309849933801</v>
      </c>
      <c r="H3802" s="3">
        <v>4</v>
      </c>
      <c r="I3802" s="3">
        <v>905.16338780705098</v>
      </c>
      <c r="J3802" s="3">
        <v>36</v>
      </c>
      <c r="K3802" s="3">
        <v>693.696856331258</v>
      </c>
      <c r="L3802" s="3">
        <v>73</v>
      </c>
      <c r="M3802" s="3">
        <v>5</v>
      </c>
      <c r="N3802" s="3">
        <v>3</v>
      </c>
      <c r="O3802" s="3">
        <v>400</v>
      </c>
      <c r="P3802" s="3">
        <v>1</v>
      </c>
      <c r="Q3802" s="3">
        <v>25202.199281825298</v>
      </c>
      <c r="R3802" s="3">
        <v>3</v>
      </c>
      <c r="S3802" s="3">
        <v>0</v>
      </c>
      <c r="T3802" s="3">
        <v>0</v>
      </c>
      <c r="U3802" s="3">
        <v>13842.464628441699</v>
      </c>
      <c r="V3802" s="3">
        <v>1</v>
      </c>
    </row>
    <row r="3803" spans="1:22" ht="21.75" customHeight="1" x14ac:dyDescent="0.3">
      <c r="A3803" s="3" t="s">
        <v>3829</v>
      </c>
      <c r="B3803" s="3">
        <v>68</v>
      </c>
      <c r="C3803" s="3" t="s">
        <v>31</v>
      </c>
      <c r="D3803" s="3" t="s">
        <v>24</v>
      </c>
      <c r="E3803" s="3">
        <v>14213.2168594131</v>
      </c>
      <c r="F3803" s="3">
        <v>162</v>
      </c>
      <c r="G3803" s="3">
        <v>10</v>
      </c>
      <c r="H3803" s="3">
        <v>4</v>
      </c>
      <c r="I3803" s="3">
        <v>492.79755188739603</v>
      </c>
      <c r="J3803" s="3">
        <v>20</v>
      </c>
      <c r="K3803" s="3">
        <v>562.07432398491505</v>
      </c>
      <c r="L3803" s="3">
        <v>0</v>
      </c>
      <c r="M3803" s="3">
        <v>7</v>
      </c>
      <c r="N3803" s="3">
        <v>6</v>
      </c>
      <c r="O3803" s="3">
        <v>329</v>
      </c>
      <c r="P3803" s="3">
        <v>1</v>
      </c>
      <c r="Q3803" s="3">
        <v>20095.5142846852</v>
      </c>
      <c r="R3803" s="3">
        <v>1</v>
      </c>
      <c r="S3803" s="3">
        <v>0</v>
      </c>
      <c r="T3803" s="3">
        <v>1</v>
      </c>
      <c r="U3803" s="3">
        <v>11151.362728259701</v>
      </c>
      <c r="V3803" s="3">
        <v>1</v>
      </c>
    </row>
    <row r="3804" spans="1:22" ht="21.75" customHeight="1" x14ac:dyDescent="0.3">
      <c r="A3804" s="3" t="s">
        <v>3830</v>
      </c>
      <c r="B3804" s="3">
        <v>40</v>
      </c>
      <c r="C3804" s="3" t="s">
        <v>28</v>
      </c>
      <c r="D3804" s="3" t="s">
        <v>24</v>
      </c>
      <c r="E3804" s="3">
        <v>12556.616492446299</v>
      </c>
      <c r="F3804" s="3">
        <v>40</v>
      </c>
      <c r="G3804" s="3">
        <v>2401.7954739939701</v>
      </c>
      <c r="H3804" s="3">
        <v>7</v>
      </c>
      <c r="I3804" s="3">
        <v>692.31972057968005</v>
      </c>
      <c r="J3804" s="3">
        <v>33</v>
      </c>
      <c r="K3804" s="3">
        <v>542.08779527703598</v>
      </c>
      <c r="L3804" s="3">
        <v>6</v>
      </c>
      <c r="M3804" s="3">
        <v>18</v>
      </c>
      <c r="N3804" s="3">
        <v>6</v>
      </c>
      <c r="O3804" s="3">
        <v>849</v>
      </c>
      <c r="P3804" s="3">
        <v>5</v>
      </c>
      <c r="Q3804" s="3">
        <v>9305.9419070978602</v>
      </c>
      <c r="R3804" s="3">
        <v>4</v>
      </c>
      <c r="S3804" s="3">
        <v>0</v>
      </c>
      <c r="T3804" s="3">
        <v>0</v>
      </c>
      <c r="U3804" s="3">
        <v>8287.6556112459602</v>
      </c>
      <c r="V3804" s="3">
        <v>1</v>
      </c>
    </row>
    <row r="3805" spans="1:22" ht="21.75" customHeight="1" x14ac:dyDescent="0.3">
      <c r="A3805" s="3" t="s">
        <v>3831</v>
      </c>
      <c r="B3805" s="3">
        <v>65</v>
      </c>
      <c r="C3805" s="3" t="s">
        <v>23</v>
      </c>
      <c r="D3805" s="3" t="s">
        <v>26</v>
      </c>
      <c r="E3805" s="3">
        <v>55021.605834481699</v>
      </c>
      <c r="F3805" s="3">
        <v>19</v>
      </c>
      <c r="G3805" s="3">
        <v>1783.0470307507301</v>
      </c>
      <c r="H3805" s="3">
        <v>8</v>
      </c>
      <c r="I3805" s="3">
        <v>1060.6948173215701</v>
      </c>
      <c r="J3805" s="3">
        <v>45</v>
      </c>
      <c r="K3805" s="3">
        <v>759.34881729746303</v>
      </c>
      <c r="L3805" s="3">
        <v>43</v>
      </c>
      <c r="M3805" s="3">
        <v>0</v>
      </c>
      <c r="N3805" s="3">
        <v>5</v>
      </c>
      <c r="O3805" s="3">
        <v>465</v>
      </c>
      <c r="P3805" s="3">
        <v>5</v>
      </c>
      <c r="Q3805" s="3">
        <v>20810.591508999802</v>
      </c>
      <c r="R3805" s="3">
        <v>4</v>
      </c>
      <c r="S3805" s="3">
        <v>0</v>
      </c>
      <c r="T3805" s="3">
        <v>0</v>
      </c>
      <c r="U3805" s="3">
        <v>500</v>
      </c>
      <c r="V3805" s="3">
        <v>1</v>
      </c>
    </row>
    <row r="3806" spans="1:22" ht="21.75" customHeight="1" x14ac:dyDescent="0.3">
      <c r="A3806" s="3" t="s">
        <v>3832</v>
      </c>
      <c r="B3806" s="3">
        <v>63</v>
      </c>
      <c r="C3806" s="3" t="s">
        <v>28</v>
      </c>
      <c r="D3806" s="3" t="s">
        <v>26</v>
      </c>
      <c r="E3806" s="3">
        <v>36838.683663547301</v>
      </c>
      <c r="F3806" s="3">
        <v>188</v>
      </c>
      <c r="G3806" s="3">
        <v>896.54682709851102</v>
      </c>
      <c r="H3806" s="3">
        <v>6</v>
      </c>
      <c r="I3806" s="3">
        <v>911.35738021555801</v>
      </c>
      <c r="J3806" s="3">
        <v>20</v>
      </c>
      <c r="K3806" s="3">
        <v>651.61090265484097</v>
      </c>
      <c r="L3806" s="3">
        <v>60</v>
      </c>
      <c r="M3806" s="3">
        <v>4</v>
      </c>
      <c r="N3806" s="3">
        <v>0</v>
      </c>
      <c r="O3806" s="3">
        <v>691</v>
      </c>
      <c r="P3806" s="3">
        <v>1</v>
      </c>
      <c r="Q3806" s="3">
        <v>20173.110555714698</v>
      </c>
      <c r="R3806" s="3">
        <v>5</v>
      </c>
      <c r="S3806" s="3">
        <v>0</v>
      </c>
      <c r="T3806" s="3">
        <v>0</v>
      </c>
      <c r="U3806" s="3">
        <v>4092.27733639691</v>
      </c>
      <c r="V3806" s="3">
        <v>1</v>
      </c>
    </row>
    <row r="3807" spans="1:22" ht="21.75" customHeight="1" x14ac:dyDescent="0.3">
      <c r="A3807" s="3" t="s">
        <v>3833</v>
      </c>
      <c r="B3807" s="3">
        <v>40</v>
      </c>
      <c r="C3807" s="3" t="s">
        <v>31</v>
      </c>
      <c r="D3807" s="3" t="s">
        <v>26</v>
      </c>
      <c r="E3807" s="3">
        <v>22656.104757633901</v>
      </c>
      <c r="F3807" s="3">
        <v>111</v>
      </c>
      <c r="G3807" s="3">
        <v>10</v>
      </c>
      <c r="H3807" s="3">
        <v>9</v>
      </c>
      <c r="I3807" s="3">
        <v>721.23870586344401</v>
      </c>
      <c r="J3807" s="3">
        <v>39</v>
      </c>
      <c r="K3807" s="3">
        <v>159.94845911173499</v>
      </c>
      <c r="L3807" s="3">
        <v>25</v>
      </c>
      <c r="M3807" s="3">
        <v>18</v>
      </c>
      <c r="N3807" s="3">
        <v>9</v>
      </c>
      <c r="O3807" s="3">
        <v>820</v>
      </c>
      <c r="P3807" s="3">
        <v>3</v>
      </c>
      <c r="Q3807" s="3">
        <v>1559.24278654044</v>
      </c>
      <c r="R3807" s="3">
        <v>1</v>
      </c>
      <c r="S3807" s="3">
        <v>0</v>
      </c>
      <c r="T3807" s="3">
        <v>0</v>
      </c>
      <c r="U3807" s="3">
        <v>8463.7603836734306</v>
      </c>
      <c r="V3807" s="3">
        <v>0</v>
      </c>
    </row>
    <row r="3808" spans="1:22" ht="21.75" customHeight="1" x14ac:dyDescent="0.3">
      <c r="A3808" s="3" t="s">
        <v>3834</v>
      </c>
      <c r="B3808" s="3">
        <v>63</v>
      </c>
      <c r="C3808" s="3" t="s">
        <v>28</v>
      </c>
      <c r="D3808" s="3" t="s">
        <v>33</v>
      </c>
      <c r="E3808" s="3">
        <v>50415.486002643302</v>
      </c>
      <c r="F3808" s="3">
        <v>42</v>
      </c>
      <c r="G3808" s="3">
        <v>1175.0068414632101</v>
      </c>
      <c r="H3808" s="3">
        <v>7</v>
      </c>
      <c r="I3808" s="3">
        <v>572.56988615737998</v>
      </c>
      <c r="J3808" s="3">
        <v>19</v>
      </c>
      <c r="K3808" s="3">
        <v>738.66483619989197</v>
      </c>
      <c r="L3808" s="3">
        <v>29</v>
      </c>
      <c r="M3808" s="3">
        <v>1</v>
      </c>
      <c r="N3808" s="3">
        <v>5</v>
      </c>
      <c r="O3808" s="3">
        <v>576</v>
      </c>
      <c r="P3808" s="3">
        <v>3</v>
      </c>
      <c r="Q3808" s="3">
        <v>15563.8486250654</v>
      </c>
      <c r="R3808" s="3">
        <v>5</v>
      </c>
      <c r="S3808" s="3">
        <v>0</v>
      </c>
      <c r="T3808" s="3">
        <v>0</v>
      </c>
      <c r="U3808" s="3">
        <v>5544.2780876102097</v>
      </c>
      <c r="V3808" s="3">
        <v>1</v>
      </c>
    </row>
    <row r="3809" spans="1:22" ht="21.75" customHeight="1" x14ac:dyDescent="0.3">
      <c r="A3809" s="3" t="s">
        <v>3835</v>
      </c>
      <c r="B3809" s="3">
        <v>30</v>
      </c>
      <c r="C3809" s="3" t="s">
        <v>31</v>
      </c>
      <c r="D3809" s="3" t="s">
        <v>24</v>
      </c>
      <c r="E3809" s="3">
        <v>30093.201957560799</v>
      </c>
      <c r="F3809" s="3">
        <v>226</v>
      </c>
      <c r="G3809" s="3">
        <v>1649.46303559375</v>
      </c>
      <c r="H3809" s="3">
        <v>1</v>
      </c>
      <c r="I3809" s="3">
        <v>910.62736725376499</v>
      </c>
      <c r="J3809" s="3">
        <v>33</v>
      </c>
      <c r="K3809" s="3">
        <v>232.34007255127699</v>
      </c>
      <c r="L3809" s="3">
        <v>0</v>
      </c>
      <c r="M3809" s="3">
        <v>15</v>
      </c>
      <c r="N3809" s="3">
        <v>0</v>
      </c>
      <c r="O3809" s="3">
        <v>468</v>
      </c>
      <c r="P3809" s="3">
        <v>1</v>
      </c>
      <c r="Q3809" s="3">
        <v>19338.665180304299</v>
      </c>
      <c r="R3809" s="3">
        <v>0</v>
      </c>
      <c r="S3809" s="3">
        <v>0</v>
      </c>
      <c r="T3809" s="3">
        <v>0</v>
      </c>
      <c r="U3809" s="3">
        <v>3892.3997744328899</v>
      </c>
      <c r="V3809" s="3">
        <v>1</v>
      </c>
    </row>
    <row r="3810" spans="1:22" ht="21.75" customHeight="1" x14ac:dyDescent="0.3">
      <c r="A3810" s="3" t="s">
        <v>3836</v>
      </c>
      <c r="B3810" s="3">
        <v>58</v>
      </c>
      <c r="C3810" s="3" t="s">
        <v>28</v>
      </c>
      <c r="D3810" s="3" t="s">
        <v>24</v>
      </c>
      <c r="E3810" s="3">
        <v>67659.276629816799</v>
      </c>
      <c r="F3810" s="3">
        <v>154</v>
      </c>
      <c r="G3810" s="3">
        <v>283.88022180440998</v>
      </c>
      <c r="H3810" s="3">
        <v>1</v>
      </c>
      <c r="I3810" s="3">
        <v>1397.69035100368</v>
      </c>
      <c r="J3810" s="3">
        <v>7</v>
      </c>
      <c r="K3810" s="3">
        <v>746.26443803967004</v>
      </c>
      <c r="L3810" s="3">
        <v>62</v>
      </c>
      <c r="M3810" s="3">
        <v>1</v>
      </c>
      <c r="N3810" s="3">
        <v>4</v>
      </c>
      <c r="O3810" s="3">
        <v>574</v>
      </c>
      <c r="P3810" s="3">
        <v>0</v>
      </c>
      <c r="Q3810" s="3">
        <v>9603.9891125288195</v>
      </c>
      <c r="R3810" s="3">
        <v>5</v>
      </c>
      <c r="S3810" s="3">
        <v>0</v>
      </c>
      <c r="T3810" s="3">
        <v>0</v>
      </c>
      <c r="U3810" s="3">
        <v>20209.714070022299</v>
      </c>
      <c r="V3810" s="3">
        <v>1</v>
      </c>
    </row>
    <row r="3811" spans="1:22" ht="21.75" customHeight="1" x14ac:dyDescent="0.3">
      <c r="A3811" s="3" t="s">
        <v>3837</v>
      </c>
      <c r="B3811" s="3">
        <v>23</v>
      </c>
      <c r="C3811" s="3" t="s">
        <v>28</v>
      </c>
      <c r="D3811" s="3" t="s">
        <v>33</v>
      </c>
      <c r="E3811" s="3">
        <v>76103.948729006806</v>
      </c>
      <c r="F3811" s="3">
        <v>142</v>
      </c>
      <c r="G3811" s="3">
        <v>819.19871351408403</v>
      </c>
      <c r="H3811" s="3">
        <v>11</v>
      </c>
      <c r="I3811" s="3">
        <v>484.52682008173201</v>
      </c>
      <c r="J3811" s="3">
        <v>31</v>
      </c>
      <c r="K3811" s="3">
        <v>610.09205798890798</v>
      </c>
      <c r="L3811" s="3">
        <v>14</v>
      </c>
      <c r="M3811" s="3">
        <v>8</v>
      </c>
      <c r="N3811" s="3">
        <v>5</v>
      </c>
      <c r="O3811" s="3">
        <v>548</v>
      </c>
      <c r="P3811" s="3">
        <v>5</v>
      </c>
      <c r="Q3811" s="3">
        <v>4648.7268188806001</v>
      </c>
      <c r="R3811" s="3">
        <v>6</v>
      </c>
      <c r="S3811" s="3">
        <v>0</v>
      </c>
      <c r="T3811" s="3">
        <v>0</v>
      </c>
      <c r="U3811" s="3">
        <v>14480.4656142117</v>
      </c>
      <c r="V3811" s="3">
        <v>1</v>
      </c>
    </row>
    <row r="3812" spans="1:22" ht="21.75" customHeight="1" x14ac:dyDescent="0.3">
      <c r="A3812" s="3" t="s">
        <v>3838</v>
      </c>
      <c r="B3812" s="3">
        <v>20</v>
      </c>
      <c r="C3812" s="3" t="s">
        <v>31</v>
      </c>
      <c r="D3812" s="3" t="s">
        <v>24</v>
      </c>
      <c r="E3812" s="3">
        <v>46083.159755972403</v>
      </c>
      <c r="F3812" s="3">
        <v>113</v>
      </c>
      <c r="G3812" s="3">
        <v>489.23179514067198</v>
      </c>
      <c r="H3812" s="3">
        <v>7</v>
      </c>
      <c r="I3812" s="3">
        <v>1469.08235991022</v>
      </c>
      <c r="J3812" s="3">
        <v>29</v>
      </c>
      <c r="K3812" s="3">
        <v>642.05997274495303</v>
      </c>
      <c r="L3812" s="3">
        <v>62</v>
      </c>
      <c r="M3812" s="3">
        <v>17</v>
      </c>
      <c r="N3812" s="3">
        <v>6</v>
      </c>
      <c r="O3812" s="3">
        <v>811</v>
      </c>
      <c r="P3812" s="3">
        <v>0</v>
      </c>
      <c r="Q3812" s="3">
        <v>30124.453749961202</v>
      </c>
      <c r="R3812" s="3">
        <v>4</v>
      </c>
      <c r="S3812" s="3">
        <v>0</v>
      </c>
      <c r="T3812" s="3">
        <v>0</v>
      </c>
      <c r="U3812" s="3">
        <v>17844.036904495199</v>
      </c>
      <c r="V3812" s="3">
        <v>1</v>
      </c>
    </row>
    <row r="3813" spans="1:22" ht="21.75" customHeight="1" x14ac:dyDescent="0.3">
      <c r="A3813" s="3" t="s">
        <v>3839</v>
      </c>
      <c r="B3813" s="3">
        <v>47</v>
      </c>
      <c r="C3813" s="3" t="s">
        <v>28</v>
      </c>
      <c r="D3813" s="3" t="s">
        <v>26</v>
      </c>
      <c r="E3813" s="3">
        <v>74790.938957152393</v>
      </c>
      <c r="F3813" s="3">
        <v>130</v>
      </c>
      <c r="G3813" s="3">
        <v>1152.1891387982901</v>
      </c>
      <c r="H3813" s="3">
        <v>5</v>
      </c>
      <c r="I3813" s="3">
        <v>1219.8241077538</v>
      </c>
      <c r="J3813" s="3">
        <v>28</v>
      </c>
      <c r="K3813" s="3">
        <v>389.826802090748</v>
      </c>
      <c r="L3813" s="3">
        <v>54</v>
      </c>
      <c r="M3813" s="3">
        <v>15</v>
      </c>
      <c r="N3813" s="3">
        <v>7</v>
      </c>
      <c r="O3813" s="3">
        <v>411</v>
      </c>
      <c r="P3813" s="3">
        <v>1</v>
      </c>
      <c r="Q3813" s="3">
        <v>21615.329761621801</v>
      </c>
      <c r="R3813" s="3">
        <v>5</v>
      </c>
      <c r="S3813" s="3">
        <v>0</v>
      </c>
      <c r="T3813" s="3">
        <v>0</v>
      </c>
      <c r="U3813" s="3">
        <v>5645.5244080332204</v>
      </c>
      <c r="V3813" s="3">
        <v>1</v>
      </c>
    </row>
    <row r="3814" spans="1:22" ht="21.75" customHeight="1" x14ac:dyDescent="0.3">
      <c r="A3814" s="3" t="s">
        <v>3840</v>
      </c>
      <c r="B3814" s="3">
        <v>43</v>
      </c>
      <c r="C3814" s="3" t="s">
        <v>23</v>
      </c>
      <c r="D3814" s="3" t="s">
        <v>33</v>
      </c>
      <c r="E3814" s="3">
        <v>74760.633691743293</v>
      </c>
      <c r="F3814" s="3">
        <v>97</v>
      </c>
      <c r="G3814" s="3">
        <v>629.38395242130002</v>
      </c>
      <c r="H3814" s="3">
        <v>7</v>
      </c>
      <c r="I3814" s="3">
        <v>1279.27367865222</v>
      </c>
      <c r="J3814" s="3">
        <v>4</v>
      </c>
      <c r="K3814" s="3">
        <v>229.32498345708501</v>
      </c>
      <c r="L3814" s="3">
        <v>56</v>
      </c>
      <c r="M3814" s="3">
        <v>6</v>
      </c>
      <c r="N3814" s="3">
        <v>8</v>
      </c>
      <c r="O3814" s="3">
        <v>891</v>
      </c>
      <c r="P3814" s="3">
        <v>1</v>
      </c>
      <c r="Q3814" s="3">
        <v>13763.2098971057</v>
      </c>
      <c r="R3814" s="3">
        <v>4</v>
      </c>
      <c r="S3814" s="3">
        <v>0</v>
      </c>
      <c r="T3814" s="3">
        <v>0</v>
      </c>
      <c r="U3814" s="3">
        <v>7621.6323000126104</v>
      </c>
      <c r="V3814" s="3">
        <v>1</v>
      </c>
    </row>
    <row r="3815" spans="1:22" ht="21.75" customHeight="1" x14ac:dyDescent="0.3">
      <c r="A3815" s="3" t="s">
        <v>3841</v>
      </c>
      <c r="B3815" s="3">
        <v>54</v>
      </c>
      <c r="C3815" s="3" t="s">
        <v>28</v>
      </c>
      <c r="D3815" s="3" t="s">
        <v>24</v>
      </c>
      <c r="E3815" s="3">
        <v>51522.939386833001</v>
      </c>
      <c r="F3815" s="3">
        <v>149</v>
      </c>
      <c r="G3815" s="3">
        <v>3236.2053736428702</v>
      </c>
      <c r="H3815" s="3">
        <v>8</v>
      </c>
      <c r="I3815" s="3">
        <v>907.95133332536102</v>
      </c>
      <c r="J3815" s="3">
        <v>29</v>
      </c>
      <c r="K3815" s="3">
        <v>462.12937996451302</v>
      </c>
      <c r="L3815" s="3">
        <v>19</v>
      </c>
      <c r="M3815" s="3">
        <v>8</v>
      </c>
      <c r="N3815" s="3">
        <v>5</v>
      </c>
      <c r="O3815" s="3">
        <v>317</v>
      </c>
      <c r="P3815" s="3">
        <v>3</v>
      </c>
      <c r="Q3815" s="3">
        <v>0</v>
      </c>
      <c r="R3815" s="3">
        <v>4</v>
      </c>
      <c r="S3815" s="3">
        <v>0</v>
      </c>
      <c r="T3815" s="3">
        <v>0</v>
      </c>
      <c r="U3815" s="3">
        <v>6237.4580373070103</v>
      </c>
      <c r="V3815" s="3">
        <v>1</v>
      </c>
    </row>
    <row r="3816" spans="1:22" ht="21.75" customHeight="1" x14ac:dyDescent="0.3">
      <c r="A3816" s="3" t="s">
        <v>3842</v>
      </c>
      <c r="B3816" s="3">
        <v>32</v>
      </c>
      <c r="C3816" s="3" t="s">
        <v>28</v>
      </c>
      <c r="D3816" s="3" t="s">
        <v>33</v>
      </c>
      <c r="E3816" s="3">
        <v>81202.162398886401</v>
      </c>
      <c r="F3816" s="3">
        <v>31</v>
      </c>
      <c r="G3816" s="3">
        <v>2190.9488555335802</v>
      </c>
      <c r="H3816" s="3">
        <v>8</v>
      </c>
      <c r="I3816" s="3">
        <v>1209.8954214284599</v>
      </c>
      <c r="J3816" s="3">
        <v>11</v>
      </c>
      <c r="K3816" s="3">
        <v>573.236391068731</v>
      </c>
      <c r="L3816" s="3">
        <v>21</v>
      </c>
      <c r="M3816" s="3">
        <v>11</v>
      </c>
      <c r="N3816" s="3">
        <v>6</v>
      </c>
      <c r="O3816" s="3">
        <v>759</v>
      </c>
      <c r="P3816" s="3">
        <v>0</v>
      </c>
      <c r="Q3816" s="3">
        <v>9767.0782249976291</v>
      </c>
      <c r="R3816" s="3">
        <v>0</v>
      </c>
      <c r="S3816" s="3">
        <v>0</v>
      </c>
      <c r="T3816" s="3">
        <v>0</v>
      </c>
      <c r="U3816" s="3">
        <v>500</v>
      </c>
      <c r="V3816" s="3">
        <v>0</v>
      </c>
    </row>
    <row r="3817" spans="1:22" ht="21.75" customHeight="1" x14ac:dyDescent="0.3">
      <c r="A3817" s="3" t="s">
        <v>3843</v>
      </c>
      <c r="B3817" s="3">
        <v>66</v>
      </c>
      <c r="C3817" s="3" t="s">
        <v>23</v>
      </c>
      <c r="D3817" s="3" t="s">
        <v>33</v>
      </c>
      <c r="E3817" s="3">
        <v>38810.083909144698</v>
      </c>
      <c r="F3817" s="3">
        <v>215</v>
      </c>
      <c r="G3817" s="3">
        <v>615.54544038580104</v>
      </c>
      <c r="H3817" s="3">
        <v>10</v>
      </c>
      <c r="I3817" s="3">
        <v>446.90905114228099</v>
      </c>
      <c r="J3817" s="3">
        <v>38</v>
      </c>
      <c r="K3817" s="3">
        <v>643.399301816719</v>
      </c>
      <c r="L3817" s="3">
        <v>49</v>
      </c>
      <c r="M3817" s="3">
        <v>18</v>
      </c>
      <c r="N3817" s="3">
        <v>3</v>
      </c>
      <c r="O3817" s="3">
        <v>379</v>
      </c>
      <c r="P3817" s="3">
        <v>5</v>
      </c>
      <c r="Q3817" s="3">
        <v>24059.732732121702</v>
      </c>
      <c r="R3817" s="3">
        <v>2</v>
      </c>
      <c r="S3817" s="3">
        <v>0</v>
      </c>
      <c r="T3817" s="3">
        <v>0</v>
      </c>
      <c r="U3817" s="3">
        <v>9924.7782265466794</v>
      </c>
      <c r="V3817" s="3">
        <v>1</v>
      </c>
    </row>
    <row r="3818" spans="1:22" ht="21.75" customHeight="1" x14ac:dyDescent="0.3">
      <c r="A3818" s="3" t="s">
        <v>3844</v>
      </c>
      <c r="B3818" s="3">
        <v>53</v>
      </c>
      <c r="C3818" s="3" t="s">
        <v>31</v>
      </c>
      <c r="D3818" s="3" t="s">
        <v>24</v>
      </c>
      <c r="E3818" s="3">
        <v>14805.4071363517</v>
      </c>
      <c r="F3818" s="3">
        <v>220</v>
      </c>
      <c r="G3818" s="3">
        <v>732.04910836140903</v>
      </c>
      <c r="H3818" s="3">
        <v>5</v>
      </c>
      <c r="I3818" s="3">
        <v>566.18463225302105</v>
      </c>
      <c r="J3818" s="3">
        <v>26</v>
      </c>
      <c r="K3818" s="3">
        <v>371.06688835352998</v>
      </c>
      <c r="L3818" s="3">
        <v>35</v>
      </c>
      <c r="M3818" s="3">
        <v>0</v>
      </c>
      <c r="N3818" s="3">
        <v>9</v>
      </c>
      <c r="O3818" s="3">
        <v>498</v>
      </c>
      <c r="P3818" s="3">
        <v>2</v>
      </c>
      <c r="Q3818" s="3">
        <v>20315.741476174499</v>
      </c>
      <c r="R3818" s="3">
        <v>2</v>
      </c>
      <c r="S3818" s="3">
        <v>0</v>
      </c>
      <c r="T3818" s="3">
        <v>0</v>
      </c>
      <c r="U3818" s="3">
        <v>5916.9592725653401</v>
      </c>
      <c r="V3818" s="3">
        <v>1</v>
      </c>
    </row>
    <row r="3819" spans="1:22" ht="21.75" customHeight="1" x14ac:dyDescent="0.3">
      <c r="A3819" s="3" t="s">
        <v>3845</v>
      </c>
      <c r="B3819" s="3">
        <v>30</v>
      </c>
      <c r="C3819" s="3" t="s">
        <v>23</v>
      </c>
      <c r="D3819" s="3" t="s">
        <v>26</v>
      </c>
      <c r="E3819" s="3">
        <v>22021.1945757752</v>
      </c>
      <c r="F3819" s="3">
        <v>182</v>
      </c>
      <c r="G3819" s="3">
        <v>315.28002949385098</v>
      </c>
      <c r="H3819" s="3">
        <v>7</v>
      </c>
      <c r="I3819" s="3">
        <v>1068.03483487214</v>
      </c>
      <c r="J3819" s="3">
        <v>12</v>
      </c>
      <c r="K3819" s="3">
        <v>331.28262080891301</v>
      </c>
      <c r="L3819" s="3">
        <v>36</v>
      </c>
      <c r="M3819" s="3">
        <v>5</v>
      </c>
      <c r="N3819" s="3">
        <v>6</v>
      </c>
      <c r="O3819" s="3">
        <v>415</v>
      </c>
      <c r="P3819" s="3">
        <v>2</v>
      </c>
      <c r="Q3819" s="3">
        <v>10658.468874824601</v>
      </c>
      <c r="R3819" s="3">
        <v>7</v>
      </c>
      <c r="S3819" s="3">
        <v>0</v>
      </c>
      <c r="T3819" s="3">
        <v>0</v>
      </c>
      <c r="U3819" s="3">
        <v>5709.4277570455897</v>
      </c>
      <c r="V3819" s="3">
        <v>1</v>
      </c>
    </row>
    <row r="3820" spans="1:22" ht="21.75" customHeight="1" x14ac:dyDescent="0.3">
      <c r="A3820" s="3" t="s">
        <v>3846</v>
      </c>
      <c r="B3820" s="3">
        <v>55</v>
      </c>
      <c r="C3820" s="3" t="s">
        <v>28</v>
      </c>
      <c r="D3820" s="3" t="s">
        <v>24</v>
      </c>
      <c r="E3820" s="3">
        <v>37981.676215521999</v>
      </c>
      <c r="F3820" s="3">
        <v>222</v>
      </c>
      <c r="G3820" s="3">
        <v>1379.7366788269401</v>
      </c>
      <c r="H3820" s="3">
        <v>1</v>
      </c>
      <c r="I3820" s="3">
        <v>903.54576932833595</v>
      </c>
      <c r="J3820" s="3">
        <v>46</v>
      </c>
      <c r="K3820" s="3">
        <v>420.53027005484699</v>
      </c>
      <c r="L3820" s="3">
        <v>45</v>
      </c>
      <c r="M3820" s="3">
        <v>1</v>
      </c>
      <c r="N3820" s="3">
        <v>9</v>
      </c>
      <c r="O3820" s="3">
        <v>843</v>
      </c>
      <c r="P3820" s="3">
        <v>4</v>
      </c>
      <c r="Q3820" s="3">
        <v>9261.8648922141892</v>
      </c>
      <c r="R3820" s="3">
        <v>6</v>
      </c>
      <c r="S3820" s="3">
        <v>1</v>
      </c>
      <c r="T3820" s="3">
        <v>0</v>
      </c>
      <c r="U3820" s="3">
        <v>4523.0371679008804</v>
      </c>
      <c r="V3820" s="3">
        <v>1</v>
      </c>
    </row>
    <row r="3821" spans="1:22" ht="21.75" customHeight="1" x14ac:dyDescent="0.3">
      <c r="A3821" s="3" t="s">
        <v>3847</v>
      </c>
      <c r="B3821" s="3">
        <v>36</v>
      </c>
      <c r="C3821" s="3" t="s">
        <v>31</v>
      </c>
      <c r="D3821" s="3" t="s">
        <v>24</v>
      </c>
      <c r="E3821" s="3">
        <v>59617.436895143001</v>
      </c>
      <c r="F3821" s="3">
        <v>147</v>
      </c>
      <c r="G3821" s="3">
        <v>2920.13136812524</v>
      </c>
      <c r="H3821" s="3">
        <v>7</v>
      </c>
      <c r="I3821" s="3">
        <v>748.06725952578097</v>
      </c>
      <c r="J3821" s="3">
        <v>9</v>
      </c>
      <c r="K3821" s="3">
        <v>699.72940205480904</v>
      </c>
      <c r="L3821" s="3">
        <v>26</v>
      </c>
      <c r="M3821" s="3">
        <v>16</v>
      </c>
      <c r="N3821" s="3">
        <v>0</v>
      </c>
      <c r="O3821" s="3">
        <v>522</v>
      </c>
      <c r="P3821" s="3">
        <v>5</v>
      </c>
      <c r="Q3821" s="3">
        <v>21063.171566232901</v>
      </c>
      <c r="R3821" s="3">
        <v>0</v>
      </c>
      <c r="S3821" s="3">
        <v>0</v>
      </c>
      <c r="T3821" s="3">
        <v>0</v>
      </c>
      <c r="U3821" s="3">
        <v>7728.8848187542299</v>
      </c>
      <c r="V3821" s="3">
        <v>1</v>
      </c>
    </row>
    <row r="3822" spans="1:22" ht="21.75" customHeight="1" x14ac:dyDescent="0.3">
      <c r="A3822" s="3" t="s">
        <v>3848</v>
      </c>
      <c r="B3822" s="3">
        <v>54</v>
      </c>
      <c r="C3822" s="3" t="s">
        <v>28</v>
      </c>
      <c r="D3822" s="3" t="s">
        <v>26</v>
      </c>
      <c r="E3822" s="3">
        <v>29213.188380926898</v>
      </c>
      <c r="F3822" s="3">
        <v>75</v>
      </c>
      <c r="G3822" s="3">
        <v>2457.8818143518902</v>
      </c>
      <c r="H3822" s="3">
        <v>2</v>
      </c>
      <c r="I3822" s="3">
        <v>20</v>
      </c>
      <c r="J3822" s="3">
        <v>35</v>
      </c>
      <c r="K3822" s="3">
        <v>48.973399988133202</v>
      </c>
      <c r="L3822" s="3">
        <v>18</v>
      </c>
      <c r="M3822" s="3">
        <v>13</v>
      </c>
      <c r="N3822" s="3">
        <v>2</v>
      </c>
      <c r="O3822" s="3">
        <v>761</v>
      </c>
      <c r="P3822" s="3">
        <v>2</v>
      </c>
      <c r="Q3822" s="3">
        <v>10848.773038052101</v>
      </c>
      <c r="R3822" s="3">
        <v>5</v>
      </c>
      <c r="S3822" s="3">
        <v>0</v>
      </c>
      <c r="T3822" s="3">
        <v>0</v>
      </c>
      <c r="U3822" s="3">
        <v>11499.5793738793</v>
      </c>
      <c r="V3822" s="3">
        <v>1</v>
      </c>
    </row>
    <row r="3823" spans="1:22" ht="21.75" customHeight="1" x14ac:dyDescent="0.3">
      <c r="A3823" s="3" t="s">
        <v>3849</v>
      </c>
      <c r="B3823" s="3">
        <v>37</v>
      </c>
      <c r="C3823" s="3" t="s">
        <v>28</v>
      </c>
      <c r="D3823" s="3" t="s">
        <v>24</v>
      </c>
      <c r="E3823" s="3">
        <v>37835.584638287102</v>
      </c>
      <c r="F3823" s="3">
        <v>23</v>
      </c>
      <c r="G3823" s="3">
        <v>1658.42141828432</v>
      </c>
      <c r="H3823" s="3">
        <v>0</v>
      </c>
      <c r="I3823" s="3">
        <v>647.58408318663999</v>
      </c>
      <c r="J3823" s="3">
        <v>30</v>
      </c>
      <c r="K3823" s="3">
        <v>429.91981690989502</v>
      </c>
      <c r="L3823" s="3">
        <v>15</v>
      </c>
      <c r="M3823" s="3">
        <v>12</v>
      </c>
      <c r="N3823" s="3">
        <v>0</v>
      </c>
      <c r="O3823" s="3">
        <v>387</v>
      </c>
      <c r="P3823" s="3">
        <v>0</v>
      </c>
      <c r="Q3823" s="3">
        <v>11567.5051982398</v>
      </c>
      <c r="R3823" s="3">
        <v>7</v>
      </c>
      <c r="S3823" s="3">
        <v>0</v>
      </c>
      <c r="T3823" s="3">
        <v>0</v>
      </c>
      <c r="U3823" s="3">
        <v>3767.1512630145799</v>
      </c>
      <c r="V3823" s="3">
        <v>1</v>
      </c>
    </row>
    <row r="3824" spans="1:22" ht="21.75" customHeight="1" x14ac:dyDescent="0.3">
      <c r="A3824" s="3" t="s">
        <v>3850</v>
      </c>
      <c r="B3824" s="3">
        <v>59</v>
      </c>
      <c r="C3824" s="3" t="s">
        <v>23</v>
      </c>
      <c r="D3824" s="3" t="s">
        <v>24</v>
      </c>
      <c r="E3824" s="3">
        <v>27509.4232062458</v>
      </c>
      <c r="F3824" s="3">
        <v>62</v>
      </c>
      <c r="G3824" s="3">
        <v>1264.65448650996</v>
      </c>
      <c r="H3824" s="3">
        <v>6</v>
      </c>
      <c r="I3824" s="3">
        <v>389.08117689560697</v>
      </c>
      <c r="J3824" s="3">
        <v>15</v>
      </c>
      <c r="K3824" s="3">
        <v>326.49410402099397</v>
      </c>
      <c r="L3824" s="3">
        <v>53</v>
      </c>
      <c r="M3824" s="3">
        <v>10</v>
      </c>
      <c r="N3824" s="3">
        <v>7</v>
      </c>
      <c r="O3824" s="3">
        <v>731</v>
      </c>
      <c r="P3824" s="3">
        <v>3</v>
      </c>
      <c r="Q3824" s="3">
        <v>14911.0271723238</v>
      </c>
      <c r="R3824" s="3">
        <v>0</v>
      </c>
      <c r="S3824" s="3">
        <v>0</v>
      </c>
      <c r="T3824" s="3">
        <v>0</v>
      </c>
      <c r="U3824" s="3">
        <v>6454.9924844943798</v>
      </c>
      <c r="V3824" s="3">
        <v>0</v>
      </c>
    </row>
    <row r="3825" spans="1:22" ht="21.75" customHeight="1" x14ac:dyDescent="0.3">
      <c r="A3825" s="3" t="s">
        <v>3851</v>
      </c>
      <c r="B3825" s="3">
        <v>41</v>
      </c>
      <c r="C3825" s="3" t="s">
        <v>23</v>
      </c>
      <c r="D3825" s="3" t="s">
        <v>24</v>
      </c>
      <c r="E3825" s="3">
        <v>38247.764266787897</v>
      </c>
      <c r="F3825" s="3">
        <v>100</v>
      </c>
      <c r="G3825" s="3">
        <v>1941.15336676524</v>
      </c>
      <c r="H3825" s="3">
        <v>0</v>
      </c>
      <c r="I3825" s="3">
        <v>972.73700895902596</v>
      </c>
      <c r="J3825" s="3">
        <v>38</v>
      </c>
      <c r="K3825" s="3">
        <v>624.26832898092596</v>
      </c>
      <c r="L3825" s="3">
        <v>33</v>
      </c>
      <c r="M3825" s="3">
        <v>15</v>
      </c>
      <c r="N3825" s="3">
        <v>2</v>
      </c>
      <c r="O3825" s="3">
        <v>627</v>
      </c>
      <c r="P3825" s="3">
        <v>0</v>
      </c>
      <c r="Q3825" s="3">
        <v>15865.7580154113</v>
      </c>
      <c r="R3825" s="3">
        <v>1</v>
      </c>
      <c r="S3825" s="3">
        <v>0</v>
      </c>
      <c r="T3825" s="3">
        <v>0</v>
      </c>
      <c r="U3825" s="3">
        <v>6849.4680667073299</v>
      </c>
      <c r="V3825" s="3">
        <v>0</v>
      </c>
    </row>
    <row r="3826" spans="1:22" ht="21.75" customHeight="1" x14ac:dyDescent="0.3">
      <c r="A3826" s="3" t="s">
        <v>3852</v>
      </c>
      <c r="B3826" s="3">
        <v>43</v>
      </c>
      <c r="C3826" s="3" t="s">
        <v>31</v>
      </c>
      <c r="D3826" s="3" t="s">
        <v>33</v>
      </c>
      <c r="E3826" s="3">
        <v>74168.769900993706</v>
      </c>
      <c r="F3826" s="3">
        <v>77</v>
      </c>
      <c r="G3826" s="3">
        <v>1723.8529950352599</v>
      </c>
      <c r="H3826" s="3">
        <v>10</v>
      </c>
      <c r="I3826" s="3">
        <v>733.09101500146801</v>
      </c>
      <c r="J3826" s="3">
        <v>44</v>
      </c>
      <c r="K3826" s="3">
        <v>767.89322493332304</v>
      </c>
      <c r="L3826" s="3">
        <v>78</v>
      </c>
      <c r="M3826" s="3">
        <v>17</v>
      </c>
      <c r="N3826" s="3">
        <v>6</v>
      </c>
      <c r="O3826" s="3">
        <v>402</v>
      </c>
      <c r="P3826" s="3">
        <v>0</v>
      </c>
      <c r="Q3826" s="3">
        <v>5720.7494190695397</v>
      </c>
      <c r="R3826" s="3">
        <v>7</v>
      </c>
      <c r="S3826" s="3">
        <v>0</v>
      </c>
      <c r="T3826" s="3">
        <v>0</v>
      </c>
      <c r="U3826" s="3">
        <v>7396.49408697939</v>
      </c>
      <c r="V3826" s="3">
        <v>1</v>
      </c>
    </row>
    <row r="3827" spans="1:22" ht="21.75" customHeight="1" x14ac:dyDescent="0.3">
      <c r="A3827" s="3" t="s">
        <v>3853</v>
      </c>
      <c r="B3827" s="3">
        <v>38</v>
      </c>
      <c r="C3827" s="3" t="s">
        <v>31</v>
      </c>
      <c r="D3827" s="3" t="s">
        <v>33</v>
      </c>
      <c r="E3827" s="3">
        <v>56436.3660349274</v>
      </c>
      <c r="F3827" s="3">
        <v>121</v>
      </c>
      <c r="G3827" s="3">
        <v>1846.3607350130601</v>
      </c>
      <c r="H3827" s="3">
        <v>0</v>
      </c>
      <c r="I3827" s="3">
        <v>580.09480954172295</v>
      </c>
      <c r="J3827" s="3">
        <v>35</v>
      </c>
      <c r="K3827" s="3">
        <v>92.532323935642495</v>
      </c>
      <c r="L3827" s="3">
        <v>50</v>
      </c>
      <c r="M3827" s="3">
        <v>19</v>
      </c>
      <c r="N3827" s="3">
        <v>1</v>
      </c>
      <c r="O3827" s="3">
        <v>597</v>
      </c>
      <c r="P3827" s="3">
        <v>2</v>
      </c>
      <c r="Q3827" s="3">
        <v>16039.366757043001</v>
      </c>
      <c r="R3827" s="3">
        <v>7</v>
      </c>
      <c r="S3827" s="3">
        <v>0</v>
      </c>
      <c r="T3827" s="3">
        <v>0</v>
      </c>
      <c r="U3827" s="3">
        <v>4250.7513954486203</v>
      </c>
      <c r="V3827" s="3">
        <v>1</v>
      </c>
    </row>
    <row r="3828" spans="1:22" ht="21.75" customHeight="1" x14ac:dyDescent="0.3">
      <c r="A3828" s="3" t="s">
        <v>3854</v>
      </c>
      <c r="B3828" s="3">
        <v>56</v>
      </c>
      <c r="C3828" s="3" t="s">
        <v>31</v>
      </c>
      <c r="D3828" s="3" t="s">
        <v>33</v>
      </c>
      <c r="E3828" s="3">
        <v>39614.193201340997</v>
      </c>
      <c r="F3828" s="3">
        <v>150</v>
      </c>
      <c r="G3828" s="3">
        <v>1657.89715395282</v>
      </c>
      <c r="H3828" s="3">
        <v>0</v>
      </c>
      <c r="I3828" s="3">
        <v>1725.01866891851</v>
      </c>
      <c r="J3828" s="3">
        <v>25</v>
      </c>
      <c r="K3828" s="3">
        <v>579.42248267651405</v>
      </c>
      <c r="L3828" s="3">
        <v>35</v>
      </c>
      <c r="M3828" s="3">
        <v>2</v>
      </c>
      <c r="N3828" s="3">
        <v>4</v>
      </c>
      <c r="O3828" s="3">
        <v>488</v>
      </c>
      <c r="P3828" s="3">
        <v>1</v>
      </c>
      <c r="Q3828" s="3">
        <v>6341.39862531572</v>
      </c>
      <c r="R3828" s="3">
        <v>1</v>
      </c>
      <c r="S3828" s="3">
        <v>0</v>
      </c>
      <c r="T3828" s="3">
        <v>0</v>
      </c>
      <c r="U3828" s="3">
        <v>10434.289381082501</v>
      </c>
      <c r="V3828" s="3">
        <v>1</v>
      </c>
    </row>
    <row r="3829" spans="1:22" ht="21.75" customHeight="1" x14ac:dyDescent="0.3">
      <c r="A3829" s="3" t="s">
        <v>3855</v>
      </c>
      <c r="B3829" s="3">
        <v>58</v>
      </c>
      <c r="C3829" s="3" t="s">
        <v>28</v>
      </c>
      <c r="D3829" s="3" t="s">
        <v>24</v>
      </c>
      <c r="E3829" s="3">
        <v>71968.480217360993</v>
      </c>
      <c r="F3829" s="3">
        <v>115</v>
      </c>
      <c r="G3829" s="3">
        <v>1855.8487667108</v>
      </c>
      <c r="H3829" s="3">
        <v>3</v>
      </c>
      <c r="I3829" s="3">
        <v>1163.3610668429801</v>
      </c>
      <c r="J3829" s="3">
        <v>43</v>
      </c>
      <c r="K3829" s="3">
        <v>721.09611458562097</v>
      </c>
      <c r="L3829" s="3">
        <v>52</v>
      </c>
      <c r="M3829" s="3">
        <v>0</v>
      </c>
      <c r="N3829" s="3">
        <v>2</v>
      </c>
      <c r="O3829" s="3">
        <v>670</v>
      </c>
      <c r="P3829" s="3">
        <v>4</v>
      </c>
      <c r="Q3829" s="3">
        <v>20123.6605001471</v>
      </c>
      <c r="R3829" s="3">
        <v>7</v>
      </c>
      <c r="S3829" s="3">
        <v>1</v>
      </c>
      <c r="T3829" s="3">
        <v>0</v>
      </c>
      <c r="U3829" s="3">
        <v>8058.0161150082404</v>
      </c>
      <c r="V3829" s="3">
        <v>1</v>
      </c>
    </row>
    <row r="3830" spans="1:22" ht="21.75" customHeight="1" x14ac:dyDescent="0.3">
      <c r="A3830" s="3" t="s">
        <v>3856</v>
      </c>
      <c r="B3830" s="3">
        <v>40</v>
      </c>
      <c r="C3830" s="3" t="s">
        <v>23</v>
      </c>
      <c r="D3830" s="3" t="s">
        <v>26</v>
      </c>
      <c r="E3830" s="3">
        <v>50461.974283956399</v>
      </c>
      <c r="F3830" s="3">
        <v>183</v>
      </c>
      <c r="G3830" s="3">
        <v>363.519057985355</v>
      </c>
      <c r="H3830" s="3">
        <v>11</v>
      </c>
      <c r="I3830" s="3">
        <v>1169.55524947462</v>
      </c>
      <c r="J3830" s="3">
        <v>19</v>
      </c>
      <c r="K3830" s="3">
        <v>254.59656156561201</v>
      </c>
      <c r="L3830" s="3">
        <v>61</v>
      </c>
      <c r="M3830" s="3">
        <v>13</v>
      </c>
      <c r="N3830" s="3">
        <v>9</v>
      </c>
      <c r="O3830" s="3">
        <v>549</v>
      </c>
      <c r="P3830" s="3">
        <v>2</v>
      </c>
      <c r="Q3830" s="3">
        <v>10301.9297823873</v>
      </c>
      <c r="R3830" s="3">
        <v>6</v>
      </c>
      <c r="S3830" s="3">
        <v>0</v>
      </c>
      <c r="T3830" s="3">
        <v>0</v>
      </c>
      <c r="U3830" s="3">
        <v>6772.9427419703698</v>
      </c>
      <c r="V3830" s="3">
        <v>1</v>
      </c>
    </row>
    <row r="3831" spans="1:22" ht="21.75" customHeight="1" x14ac:dyDescent="0.3">
      <c r="A3831" s="3" t="s">
        <v>3857</v>
      </c>
      <c r="B3831" s="3">
        <v>27</v>
      </c>
      <c r="C3831" s="3" t="s">
        <v>23</v>
      </c>
      <c r="D3831" s="3" t="s">
        <v>33</v>
      </c>
      <c r="E3831" s="3">
        <v>52405.799019012498</v>
      </c>
      <c r="F3831" s="3">
        <v>116</v>
      </c>
      <c r="G3831" s="3">
        <v>1403.73542977997</v>
      </c>
      <c r="H3831" s="3">
        <v>11</v>
      </c>
      <c r="I3831" s="3">
        <v>1570.77530063876</v>
      </c>
      <c r="J3831" s="3">
        <v>33</v>
      </c>
      <c r="K3831" s="3">
        <v>742.07819928311699</v>
      </c>
      <c r="L3831" s="3">
        <v>30</v>
      </c>
      <c r="M3831" s="3">
        <v>16</v>
      </c>
      <c r="N3831" s="3">
        <v>2</v>
      </c>
      <c r="O3831" s="3">
        <v>525</v>
      </c>
      <c r="P3831" s="3">
        <v>2</v>
      </c>
      <c r="Q3831" s="3">
        <v>14082.729850309401</v>
      </c>
      <c r="R3831" s="3">
        <v>5</v>
      </c>
      <c r="S3831" s="3">
        <v>0</v>
      </c>
      <c r="T3831" s="3">
        <v>0</v>
      </c>
      <c r="U3831" s="3">
        <v>9829.4408129184194</v>
      </c>
      <c r="V3831" s="3">
        <v>1</v>
      </c>
    </row>
    <row r="3832" spans="1:22" ht="21.75" customHeight="1" x14ac:dyDescent="0.3">
      <c r="A3832" s="3" t="s">
        <v>3858</v>
      </c>
      <c r="B3832" s="3">
        <v>47</v>
      </c>
      <c r="C3832" s="3" t="s">
        <v>23</v>
      </c>
      <c r="D3832" s="3" t="s">
        <v>26</v>
      </c>
      <c r="E3832" s="3">
        <v>70569.954800015897</v>
      </c>
      <c r="F3832" s="3">
        <v>105</v>
      </c>
      <c r="G3832" s="3">
        <v>1686.8159653426701</v>
      </c>
      <c r="H3832" s="3">
        <v>3</v>
      </c>
      <c r="I3832" s="3">
        <v>1080.76712393909</v>
      </c>
      <c r="J3832" s="3">
        <v>36</v>
      </c>
      <c r="K3832" s="3">
        <v>251.39123685963801</v>
      </c>
      <c r="L3832" s="3">
        <v>3</v>
      </c>
      <c r="M3832" s="3">
        <v>2</v>
      </c>
      <c r="N3832" s="3">
        <v>4</v>
      </c>
      <c r="O3832" s="3">
        <v>423</v>
      </c>
      <c r="P3832" s="3">
        <v>2</v>
      </c>
      <c r="Q3832" s="3">
        <v>0</v>
      </c>
      <c r="R3832" s="3">
        <v>1</v>
      </c>
      <c r="S3832" s="3">
        <v>0</v>
      </c>
      <c r="T3832" s="3">
        <v>0</v>
      </c>
      <c r="U3832" s="3">
        <v>7444.1443212780196</v>
      </c>
      <c r="V3832" s="3">
        <v>1</v>
      </c>
    </row>
    <row r="3833" spans="1:22" ht="21.75" customHeight="1" x14ac:dyDescent="0.3">
      <c r="A3833" s="3" t="s">
        <v>3859</v>
      </c>
      <c r="B3833" s="3">
        <v>24</v>
      </c>
      <c r="C3833" s="3" t="s">
        <v>31</v>
      </c>
      <c r="D3833" s="3" t="s">
        <v>24</v>
      </c>
      <c r="E3833" s="3">
        <v>43832.819662741204</v>
      </c>
      <c r="F3833" s="3">
        <v>82</v>
      </c>
      <c r="G3833" s="3">
        <v>1151.9570303605001</v>
      </c>
      <c r="H3833" s="3">
        <v>9</v>
      </c>
      <c r="I3833" s="3">
        <v>530.16609668449701</v>
      </c>
      <c r="J3833" s="3">
        <v>7</v>
      </c>
      <c r="K3833" s="3">
        <v>648.13096831066503</v>
      </c>
      <c r="L3833" s="3">
        <v>11</v>
      </c>
      <c r="M3833" s="3">
        <v>11</v>
      </c>
      <c r="N3833" s="3">
        <v>7</v>
      </c>
      <c r="O3833" s="3">
        <v>604</v>
      </c>
      <c r="P3833" s="3">
        <v>4</v>
      </c>
      <c r="Q3833" s="3">
        <v>17366.840184097899</v>
      </c>
      <c r="R3833" s="3">
        <v>2</v>
      </c>
      <c r="S3833" s="3">
        <v>0</v>
      </c>
      <c r="T3833" s="3">
        <v>0</v>
      </c>
      <c r="U3833" s="3">
        <v>4281.04753423088</v>
      </c>
      <c r="V3833" s="3">
        <v>0</v>
      </c>
    </row>
    <row r="3834" spans="1:22" ht="21.75" customHeight="1" x14ac:dyDescent="0.3">
      <c r="A3834" s="3" t="s">
        <v>3860</v>
      </c>
      <c r="B3834" s="3">
        <v>36</v>
      </c>
      <c r="C3834" s="3" t="s">
        <v>23</v>
      </c>
      <c r="D3834" s="3" t="s">
        <v>33</v>
      </c>
      <c r="E3834" s="3">
        <v>66492.328333458805</v>
      </c>
      <c r="F3834" s="3">
        <v>65</v>
      </c>
      <c r="G3834" s="3">
        <v>501.79014802243103</v>
      </c>
      <c r="H3834" s="3">
        <v>10</v>
      </c>
      <c r="I3834" s="3">
        <v>489.23627690789198</v>
      </c>
      <c r="J3834" s="3">
        <v>3</v>
      </c>
      <c r="K3834" s="3">
        <v>793.08556113564703</v>
      </c>
      <c r="L3834" s="3">
        <v>52</v>
      </c>
      <c r="M3834" s="3">
        <v>1</v>
      </c>
      <c r="N3834" s="3">
        <v>1</v>
      </c>
      <c r="O3834" s="3">
        <v>697</v>
      </c>
      <c r="P3834" s="3">
        <v>3</v>
      </c>
      <c r="Q3834" s="3">
        <v>18201.125632413099</v>
      </c>
      <c r="R3834" s="3">
        <v>5</v>
      </c>
      <c r="S3834" s="3">
        <v>1</v>
      </c>
      <c r="T3834" s="3">
        <v>0</v>
      </c>
      <c r="U3834" s="3">
        <v>9256.6743566528003</v>
      </c>
      <c r="V3834" s="3">
        <v>1</v>
      </c>
    </row>
    <row r="3835" spans="1:22" ht="21.75" customHeight="1" x14ac:dyDescent="0.3">
      <c r="A3835" s="3" t="s">
        <v>3861</v>
      </c>
      <c r="B3835" s="3">
        <v>56</v>
      </c>
      <c r="C3835" s="3" t="s">
        <v>23</v>
      </c>
      <c r="D3835" s="3" t="s">
        <v>24</v>
      </c>
      <c r="E3835" s="3">
        <v>65208.7155517805</v>
      </c>
      <c r="F3835" s="3">
        <v>59</v>
      </c>
      <c r="G3835" s="3">
        <v>1504.18014492354</v>
      </c>
      <c r="H3835" s="3">
        <v>5</v>
      </c>
      <c r="I3835" s="3">
        <v>1137.71596556398</v>
      </c>
      <c r="J3835" s="3">
        <v>28</v>
      </c>
      <c r="K3835" s="3">
        <v>310.44821745326499</v>
      </c>
      <c r="L3835" s="3">
        <v>60</v>
      </c>
      <c r="M3835" s="3">
        <v>1</v>
      </c>
      <c r="N3835" s="3">
        <v>3</v>
      </c>
      <c r="O3835" s="3">
        <v>577</v>
      </c>
      <c r="P3835" s="3">
        <v>5</v>
      </c>
      <c r="Q3835" s="3">
        <v>9224.3654612124101</v>
      </c>
      <c r="R3835" s="3">
        <v>6</v>
      </c>
      <c r="S3835" s="3">
        <v>0</v>
      </c>
      <c r="T3835" s="3">
        <v>0</v>
      </c>
      <c r="U3835" s="3">
        <v>8577.0314193937102</v>
      </c>
      <c r="V3835" s="3">
        <v>1</v>
      </c>
    </row>
    <row r="3836" spans="1:22" ht="21.75" customHeight="1" x14ac:dyDescent="0.3">
      <c r="A3836" s="3" t="s">
        <v>3862</v>
      </c>
      <c r="B3836" s="3">
        <v>55</v>
      </c>
      <c r="C3836" s="3" t="s">
        <v>23</v>
      </c>
      <c r="D3836" s="3" t="s">
        <v>26</v>
      </c>
      <c r="E3836" s="3">
        <v>47380.190474484101</v>
      </c>
      <c r="F3836" s="3">
        <v>31</v>
      </c>
      <c r="G3836" s="3">
        <v>4818.3160402670801</v>
      </c>
      <c r="H3836" s="3">
        <v>11</v>
      </c>
      <c r="I3836" s="3">
        <v>79.226002078688097</v>
      </c>
      <c r="J3836" s="3">
        <v>30</v>
      </c>
      <c r="K3836" s="3">
        <v>433.91817923418</v>
      </c>
      <c r="L3836" s="3">
        <v>18</v>
      </c>
      <c r="M3836" s="3">
        <v>11</v>
      </c>
      <c r="N3836" s="3">
        <v>3</v>
      </c>
      <c r="O3836" s="3">
        <v>457</v>
      </c>
      <c r="P3836" s="3">
        <v>2</v>
      </c>
      <c r="Q3836" s="3">
        <v>4102.3067806681502</v>
      </c>
      <c r="R3836" s="3">
        <v>3</v>
      </c>
      <c r="S3836" s="3">
        <v>0</v>
      </c>
      <c r="T3836" s="3">
        <v>0</v>
      </c>
      <c r="U3836" s="3">
        <v>500</v>
      </c>
      <c r="V3836" s="3">
        <v>1</v>
      </c>
    </row>
    <row r="3837" spans="1:22" ht="21.75" customHeight="1" x14ac:dyDescent="0.3">
      <c r="A3837" s="3" t="s">
        <v>3863</v>
      </c>
      <c r="B3837" s="3">
        <v>38</v>
      </c>
      <c r="C3837" s="3" t="s">
        <v>31</v>
      </c>
      <c r="D3837" s="3" t="s">
        <v>33</v>
      </c>
      <c r="E3837" s="3">
        <v>24868.520311174099</v>
      </c>
      <c r="F3837" s="3">
        <v>131</v>
      </c>
      <c r="G3837" s="3">
        <v>841.51999244160095</v>
      </c>
      <c r="H3837" s="3">
        <v>9</v>
      </c>
      <c r="I3837" s="3">
        <v>772.77712914665199</v>
      </c>
      <c r="J3837" s="3">
        <v>1</v>
      </c>
      <c r="K3837" s="3">
        <v>778.38624281538</v>
      </c>
      <c r="L3837" s="3">
        <v>55</v>
      </c>
      <c r="M3837" s="3">
        <v>4</v>
      </c>
      <c r="N3837" s="3">
        <v>4</v>
      </c>
      <c r="O3837" s="3">
        <v>302</v>
      </c>
      <c r="P3837" s="3">
        <v>3</v>
      </c>
      <c r="Q3837" s="3">
        <v>3912.91640886406</v>
      </c>
      <c r="R3837" s="3">
        <v>4</v>
      </c>
      <c r="S3837" s="3">
        <v>0</v>
      </c>
      <c r="T3837" s="3">
        <v>0</v>
      </c>
      <c r="U3837" s="3">
        <v>12473.585420937199</v>
      </c>
      <c r="V3837" s="3">
        <v>1</v>
      </c>
    </row>
    <row r="3838" spans="1:22" ht="21.75" customHeight="1" x14ac:dyDescent="0.3">
      <c r="A3838" s="3" t="s">
        <v>3864</v>
      </c>
      <c r="B3838" s="3">
        <v>46</v>
      </c>
      <c r="C3838" s="3" t="s">
        <v>23</v>
      </c>
      <c r="D3838" s="3" t="s">
        <v>33</v>
      </c>
      <c r="E3838" s="3">
        <v>50228.4517540288</v>
      </c>
      <c r="F3838" s="3">
        <v>126</v>
      </c>
      <c r="G3838" s="3">
        <v>1386.19197546691</v>
      </c>
      <c r="H3838" s="3">
        <v>11</v>
      </c>
      <c r="I3838" s="3">
        <v>40.106467855243203</v>
      </c>
      <c r="J3838" s="3">
        <v>24</v>
      </c>
      <c r="K3838" s="3">
        <v>0</v>
      </c>
      <c r="L3838" s="3">
        <v>8</v>
      </c>
      <c r="M3838" s="3">
        <v>15</v>
      </c>
      <c r="N3838" s="3">
        <v>5</v>
      </c>
      <c r="O3838" s="3">
        <v>630</v>
      </c>
      <c r="P3838" s="3">
        <v>3</v>
      </c>
      <c r="Q3838" s="3">
        <v>12349.957069113099</v>
      </c>
      <c r="R3838" s="3">
        <v>1</v>
      </c>
      <c r="S3838" s="3">
        <v>0</v>
      </c>
      <c r="T3838" s="3">
        <v>0</v>
      </c>
      <c r="U3838" s="3">
        <v>2394.3115651891699</v>
      </c>
      <c r="V3838" s="3">
        <v>0</v>
      </c>
    </row>
    <row r="3839" spans="1:22" ht="21.75" customHeight="1" x14ac:dyDescent="0.3">
      <c r="A3839" s="3" t="s">
        <v>3865</v>
      </c>
      <c r="B3839" s="3">
        <v>53</v>
      </c>
      <c r="C3839" s="3" t="s">
        <v>31</v>
      </c>
      <c r="D3839" s="3" t="s">
        <v>33</v>
      </c>
      <c r="E3839" s="3">
        <v>70470.558439550296</v>
      </c>
      <c r="F3839" s="3">
        <v>212</v>
      </c>
      <c r="G3839" s="3">
        <v>2509.1083664663001</v>
      </c>
      <c r="H3839" s="3">
        <v>2</v>
      </c>
      <c r="I3839" s="3">
        <v>834.59522793632698</v>
      </c>
      <c r="J3839" s="3">
        <v>37</v>
      </c>
      <c r="K3839" s="3">
        <v>621.74856902579302</v>
      </c>
      <c r="L3839" s="3">
        <v>24</v>
      </c>
      <c r="M3839" s="3">
        <v>4</v>
      </c>
      <c r="N3839" s="3">
        <v>8</v>
      </c>
      <c r="O3839" s="3">
        <v>309</v>
      </c>
      <c r="P3839" s="3">
        <v>0</v>
      </c>
      <c r="Q3839" s="3">
        <v>5640.1412712621204</v>
      </c>
      <c r="R3839" s="3">
        <v>6</v>
      </c>
      <c r="S3839" s="3">
        <v>0</v>
      </c>
      <c r="T3839" s="3">
        <v>0</v>
      </c>
      <c r="U3839" s="3">
        <v>8010.70153700833</v>
      </c>
      <c r="V3839" s="3">
        <v>1</v>
      </c>
    </row>
    <row r="3840" spans="1:22" ht="21.75" customHeight="1" x14ac:dyDescent="0.3">
      <c r="A3840" s="3" t="s">
        <v>3866</v>
      </c>
      <c r="B3840" s="3">
        <v>30</v>
      </c>
      <c r="C3840" s="3" t="s">
        <v>23</v>
      </c>
      <c r="D3840" s="3" t="s">
        <v>33</v>
      </c>
      <c r="E3840" s="3">
        <v>64755.825250558803</v>
      </c>
      <c r="F3840" s="3">
        <v>61</v>
      </c>
      <c r="G3840" s="3">
        <v>2918.4994692559799</v>
      </c>
      <c r="H3840" s="3">
        <v>9</v>
      </c>
      <c r="I3840" s="3">
        <v>1098.9245877491801</v>
      </c>
      <c r="J3840" s="3">
        <v>2</v>
      </c>
      <c r="K3840" s="3">
        <v>949.528852145006</v>
      </c>
      <c r="L3840" s="3">
        <v>53</v>
      </c>
      <c r="M3840" s="3">
        <v>2</v>
      </c>
      <c r="N3840" s="3">
        <v>4</v>
      </c>
      <c r="O3840" s="3">
        <v>878</v>
      </c>
      <c r="P3840" s="3">
        <v>1</v>
      </c>
      <c r="Q3840" s="3">
        <v>11943.4741791877</v>
      </c>
      <c r="R3840" s="3">
        <v>4</v>
      </c>
      <c r="S3840" s="3">
        <v>0</v>
      </c>
      <c r="T3840" s="3">
        <v>0</v>
      </c>
      <c r="U3840" s="3">
        <v>6221.6280105536798</v>
      </c>
      <c r="V3840" s="3">
        <v>1</v>
      </c>
    </row>
    <row r="3841" spans="1:22" ht="21.75" customHeight="1" x14ac:dyDescent="0.3">
      <c r="A3841" s="3" t="s">
        <v>3867</v>
      </c>
      <c r="B3841" s="3">
        <v>64</v>
      </c>
      <c r="C3841" s="3" t="s">
        <v>23</v>
      </c>
      <c r="D3841" s="3" t="s">
        <v>26</v>
      </c>
      <c r="E3841" s="3">
        <v>80784.507040111697</v>
      </c>
      <c r="F3841" s="3">
        <v>194</v>
      </c>
      <c r="G3841" s="3">
        <v>1033.36831792458</v>
      </c>
      <c r="H3841" s="3">
        <v>5</v>
      </c>
      <c r="I3841" s="3">
        <v>897.79543711127099</v>
      </c>
      <c r="J3841" s="3">
        <v>45</v>
      </c>
      <c r="K3841" s="3">
        <v>0</v>
      </c>
      <c r="L3841" s="3">
        <v>46</v>
      </c>
      <c r="M3841" s="3">
        <v>5</v>
      </c>
      <c r="N3841" s="3">
        <v>9</v>
      </c>
      <c r="O3841" s="3">
        <v>861</v>
      </c>
      <c r="P3841" s="3">
        <v>4</v>
      </c>
      <c r="Q3841" s="3">
        <v>13040.103341187099</v>
      </c>
      <c r="R3841" s="3">
        <v>0</v>
      </c>
      <c r="S3841" s="3">
        <v>0</v>
      </c>
      <c r="T3841" s="3">
        <v>0</v>
      </c>
      <c r="U3841" s="3">
        <v>8774.1251828142904</v>
      </c>
      <c r="V3841" s="3">
        <v>0</v>
      </c>
    </row>
    <row r="3842" spans="1:22" ht="21.75" customHeight="1" x14ac:dyDescent="0.3">
      <c r="A3842" s="3" t="s">
        <v>3868</v>
      </c>
      <c r="B3842" s="3">
        <v>66</v>
      </c>
      <c r="C3842" s="3" t="s">
        <v>23</v>
      </c>
      <c r="D3842" s="3" t="s">
        <v>33</v>
      </c>
      <c r="E3842" s="3">
        <v>41172.796281683099</v>
      </c>
      <c r="F3842" s="3">
        <v>88</v>
      </c>
      <c r="G3842" s="3">
        <v>2271.6922511621901</v>
      </c>
      <c r="H3842" s="3">
        <v>6</v>
      </c>
      <c r="I3842" s="3">
        <v>1128.33827563971</v>
      </c>
      <c r="J3842" s="3">
        <v>41</v>
      </c>
      <c r="K3842" s="3">
        <v>769.34466099996996</v>
      </c>
      <c r="L3842" s="3">
        <v>40</v>
      </c>
      <c r="M3842" s="3">
        <v>18</v>
      </c>
      <c r="N3842" s="3">
        <v>7</v>
      </c>
      <c r="O3842" s="3">
        <v>496</v>
      </c>
      <c r="P3842" s="3">
        <v>1</v>
      </c>
      <c r="Q3842" s="3">
        <v>13715.303525191801</v>
      </c>
      <c r="R3842" s="3">
        <v>2</v>
      </c>
      <c r="S3842" s="3">
        <v>0</v>
      </c>
      <c r="T3842" s="3">
        <v>0</v>
      </c>
      <c r="U3842" s="3">
        <v>5699.1122452915297</v>
      </c>
      <c r="V3842" s="3">
        <v>1</v>
      </c>
    </row>
    <row r="3843" spans="1:22" ht="21.75" customHeight="1" x14ac:dyDescent="0.3">
      <c r="A3843" s="3" t="s">
        <v>3869</v>
      </c>
      <c r="B3843" s="3">
        <v>31</v>
      </c>
      <c r="C3843" s="3" t="s">
        <v>31</v>
      </c>
      <c r="D3843" s="3" t="s">
        <v>24</v>
      </c>
      <c r="E3843" s="3">
        <v>64027.408509180197</v>
      </c>
      <c r="F3843" s="3">
        <v>202</v>
      </c>
      <c r="G3843" s="3">
        <v>2133.0015437381999</v>
      </c>
      <c r="H3843" s="3">
        <v>10</v>
      </c>
      <c r="I3843" s="3">
        <v>1487.68942958097</v>
      </c>
      <c r="J3843" s="3">
        <v>42</v>
      </c>
      <c r="K3843" s="3">
        <v>706.24568112221095</v>
      </c>
      <c r="L3843" s="3">
        <v>50</v>
      </c>
      <c r="M3843" s="3">
        <v>11</v>
      </c>
      <c r="N3843" s="3">
        <v>4</v>
      </c>
      <c r="O3843" s="3">
        <v>741</v>
      </c>
      <c r="P3843" s="3">
        <v>3</v>
      </c>
      <c r="Q3843" s="3">
        <v>20977.287903755601</v>
      </c>
      <c r="R3843" s="3">
        <v>1</v>
      </c>
      <c r="S3843" s="3">
        <v>0</v>
      </c>
      <c r="T3843" s="3">
        <v>0</v>
      </c>
      <c r="U3843" s="3">
        <v>9300.2361366660098</v>
      </c>
      <c r="V3843" s="3">
        <v>0</v>
      </c>
    </row>
    <row r="3844" spans="1:22" ht="21.75" customHeight="1" x14ac:dyDescent="0.3">
      <c r="A3844" s="3" t="s">
        <v>3870</v>
      </c>
      <c r="B3844" s="3">
        <v>40</v>
      </c>
      <c r="C3844" s="3" t="s">
        <v>31</v>
      </c>
      <c r="D3844" s="3" t="s">
        <v>33</v>
      </c>
      <c r="E3844" s="3">
        <v>31886.820430917</v>
      </c>
      <c r="F3844" s="3">
        <v>73</v>
      </c>
      <c r="G3844" s="3">
        <v>1094.93782764965</v>
      </c>
      <c r="H3844" s="3">
        <v>0</v>
      </c>
      <c r="I3844" s="3">
        <v>749.761546958297</v>
      </c>
      <c r="J3844" s="3">
        <v>4</v>
      </c>
      <c r="K3844" s="3">
        <v>486.55111986518301</v>
      </c>
      <c r="L3844" s="3">
        <v>49</v>
      </c>
      <c r="M3844" s="3">
        <v>7</v>
      </c>
      <c r="N3844" s="3">
        <v>2</v>
      </c>
      <c r="O3844" s="3">
        <v>314</v>
      </c>
      <c r="P3844" s="3">
        <v>3</v>
      </c>
      <c r="Q3844" s="3">
        <v>20197.652936772101</v>
      </c>
      <c r="R3844" s="3">
        <v>5</v>
      </c>
      <c r="S3844" s="3">
        <v>0</v>
      </c>
      <c r="T3844" s="3">
        <v>0</v>
      </c>
      <c r="U3844" s="3">
        <v>13882.924511077999</v>
      </c>
      <c r="V3844" s="3">
        <v>1</v>
      </c>
    </row>
    <row r="3845" spans="1:22" ht="21.75" customHeight="1" x14ac:dyDescent="0.3">
      <c r="A3845" s="3" t="s">
        <v>3871</v>
      </c>
      <c r="B3845" s="3">
        <v>30</v>
      </c>
      <c r="C3845" s="3" t="s">
        <v>23</v>
      </c>
      <c r="D3845" s="3" t="s">
        <v>26</v>
      </c>
      <c r="E3845" s="3">
        <v>53628.511291526498</v>
      </c>
      <c r="F3845" s="3">
        <v>91</v>
      </c>
      <c r="G3845" s="3">
        <v>1999.9671772279301</v>
      </c>
      <c r="H3845" s="3">
        <v>5</v>
      </c>
      <c r="I3845" s="3">
        <v>1782.6777741476101</v>
      </c>
      <c r="J3845" s="3">
        <v>21</v>
      </c>
      <c r="K3845" s="3">
        <v>602.46336864809803</v>
      </c>
      <c r="L3845" s="3">
        <v>6</v>
      </c>
      <c r="M3845" s="3">
        <v>5</v>
      </c>
      <c r="N3845" s="3">
        <v>5</v>
      </c>
      <c r="O3845" s="3">
        <v>421</v>
      </c>
      <c r="P3845" s="3">
        <v>4</v>
      </c>
      <c r="Q3845" s="3">
        <v>13283.7636830135</v>
      </c>
      <c r="R3845" s="3">
        <v>5</v>
      </c>
      <c r="S3845" s="3">
        <v>0</v>
      </c>
      <c r="T3845" s="3">
        <v>0</v>
      </c>
      <c r="U3845" s="3">
        <v>5752.5619594440504</v>
      </c>
      <c r="V3845" s="3">
        <v>1</v>
      </c>
    </row>
    <row r="3846" spans="1:22" ht="21.75" customHeight="1" x14ac:dyDescent="0.3">
      <c r="A3846" s="3" t="s">
        <v>3872</v>
      </c>
      <c r="B3846" s="3">
        <v>58</v>
      </c>
      <c r="C3846" s="3" t="s">
        <v>28</v>
      </c>
      <c r="D3846" s="3" t="s">
        <v>33</v>
      </c>
      <c r="E3846" s="3">
        <v>69897.423293869695</v>
      </c>
      <c r="F3846" s="3">
        <v>224</v>
      </c>
      <c r="G3846" s="3">
        <v>1361.5427600979499</v>
      </c>
      <c r="H3846" s="3">
        <v>9</v>
      </c>
      <c r="I3846" s="3">
        <v>874.43448465955396</v>
      </c>
      <c r="J3846" s="3">
        <v>15</v>
      </c>
      <c r="K3846" s="3">
        <v>561.41548822014397</v>
      </c>
      <c r="L3846" s="3">
        <v>26</v>
      </c>
      <c r="M3846" s="3">
        <v>13</v>
      </c>
      <c r="N3846" s="3">
        <v>3</v>
      </c>
      <c r="O3846" s="3">
        <v>859</v>
      </c>
      <c r="P3846" s="3">
        <v>1</v>
      </c>
      <c r="Q3846" s="3">
        <v>16366.243801577901</v>
      </c>
      <c r="R3846" s="3">
        <v>3</v>
      </c>
      <c r="S3846" s="3">
        <v>0</v>
      </c>
      <c r="T3846" s="3">
        <v>0</v>
      </c>
      <c r="U3846" s="3">
        <v>6243.5597497662902</v>
      </c>
      <c r="V3846" s="3">
        <v>0</v>
      </c>
    </row>
    <row r="3847" spans="1:22" ht="21.75" customHeight="1" x14ac:dyDescent="0.3">
      <c r="A3847" s="3" t="s">
        <v>3873</v>
      </c>
      <c r="B3847" s="3">
        <v>47</v>
      </c>
      <c r="C3847" s="3" t="s">
        <v>31</v>
      </c>
      <c r="D3847" s="3" t="s">
        <v>26</v>
      </c>
      <c r="E3847" s="3">
        <v>66315.642573218807</v>
      </c>
      <c r="F3847" s="3">
        <v>100</v>
      </c>
      <c r="G3847" s="3">
        <v>998.57866606897096</v>
      </c>
      <c r="H3847" s="3">
        <v>0</v>
      </c>
      <c r="I3847" s="3">
        <v>1132.20777194163</v>
      </c>
      <c r="J3847" s="3">
        <v>8</v>
      </c>
      <c r="K3847" s="3">
        <v>363.941279500056</v>
      </c>
      <c r="L3847" s="3">
        <v>47</v>
      </c>
      <c r="M3847" s="3">
        <v>2</v>
      </c>
      <c r="N3847" s="3">
        <v>4</v>
      </c>
      <c r="O3847" s="3">
        <v>305</v>
      </c>
      <c r="P3847" s="3">
        <v>0</v>
      </c>
      <c r="Q3847" s="3">
        <v>14742.403387833499</v>
      </c>
      <c r="R3847" s="3">
        <v>5</v>
      </c>
      <c r="S3847" s="3">
        <v>0</v>
      </c>
      <c r="T3847" s="3">
        <v>0</v>
      </c>
      <c r="U3847" s="3">
        <v>4848.1686085369302</v>
      </c>
      <c r="V3847" s="3">
        <v>1</v>
      </c>
    </row>
    <row r="3848" spans="1:22" ht="21.75" customHeight="1" x14ac:dyDescent="0.3">
      <c r="A3848" s="3" t="s">
        <v>3874</v>
      </c>
      <c r="B3848" s="3">
        <v>24</v>
      </c>
      <c r="C3848" s="3" t="s">
        <v>31</v>
      </c>
      <c r="D3848" s="3" t="s">
        <v>26</v>
      </c>
      <c r="E3848" s="3">
        <v>51855.314754633597</v>
      </c>
      <c r="F3848" s="3">
        <v>46</v>
      </c>
      <c r="G3848" s="3">
        <v>2875.2524023282899</v>
      </c>
      <c r="H3848" s="3">
        <v>6</v>
      </c>
      <c r="I3848" s="3">
        <v>586.12804990222605</v>
      </c>
      <c r="J3848" s="3">
        <v>47</v>
      </c>
      <c r="K3848" s="3">
        <v>809.28917435486005</v>
      </c>
      <c r="L3848" s="3">
        <v>54</v>
      </c>
      <c r="M3848" s="3">
        <v>10</v>
      </c>
      <c r="N3848" s="3">
        <v>7</v>
      </c>
      <c r="O3848" s="3">
        <v>815</v>
      </c>
      <c r="P3848" s="3">
        <v>1</v>
      </c>
      <c r="Q3848" s="3">
        <v>21171.156331540002</v>
      </c>
      <c r="R3848" s="3">
        <v>2</v>
      </c>
      <c r="S3848" s="3">
        <v>0</v>
      </c>
      <c r="T3848" s="3">
        <v>0</v>
      </c>
      <c r="U3848" s="3">
        <v>9424.6798314724492</v>
      </c>
      <c r="V3848" s="3">
        <v>0</v>
      </c>
    </row>
    <row r="3849" spans="1:22" ht="21.75" customHeight="1" x14ac:dyDescent="0.3">
      <c r="A3849" s="3" t="s">
        <v>3875</v>
      </c>
      <c r="B3849" s="3">
        <v>36</v>
      </c>
      <c r="C3849" s="3" t="s">
        <v>23</v>
      </c>
      <c r="D3849" s="3" t="s">
        <v>24</v>
      </c>
      <c r="E3849" s="3">
        <v>45175.061073896803</v>
      </c>
      <c r="F3849" s="3">
        <v>178</v>
      </c>
      <c r="G3849" s="3">
        <v>2019.4654480438701</v>
      </c>
      <c r="H3849" s="3">
        <v>9</v>
      </c>
      <c r="I3849" s="3">
        <v>1366.75989287074</v>
      </c>
      <c r="J3849" s="3">
        <v>8</v>
      </c>
      <c r="K3849" s="3">
        <v>498.43504264473802</v>
      </c>
      <c r="L3849" s="3">
        <v>62</v>
      </c>
      <c r="M3849" s="3">
        <v>6</v>
      </c>
      <c r="N3849" s="3">
        <v>3</v>
      </c>
      <c r="O3849" s="3">
        <v>578</v>
      </c>
      <c r="P3849" s="3">
        <v>2</v>
      </c>
      <c r="Q3849" s="3">
        <v>13250.613922427099</v>
      </c>
      <c r="R3849" s="3">
        <v>0</v>
      </c>
      <c r="S3849" s="3">
        <v>0</v>
      </c>
      <c r="T3849" s="3">
        <v>0</v>
      </c>
      <c r="U3849" s="3">
        <v>6826.9152309512801</v>
      </c>
      <c r="V3849" s="3">
        <v>1</v>
      </c>
    </row>
    <row r="3850" spans="1:22" ht="21.75" customHeight="1" x14ac:dyDescent="0.3">
      <c r="A3850" s="3" t="s">
        <v>3876</v>
      </c>
      <c r="B3850" s="3">
        <v>39</v>
      </c>
      <c r="C3850" s="3" t="s">
        <v>28</v>
      </c>
      <c r="D3850" s="3" t="s">
        <v>33</v>
      </c>
      <c r="E3850" s="3">
        <v>32093.042155353101</v>
      </c>
      <c r="F3850" s="3">
        <v>235</v>
      </c>
      <c r="G3850" s="3">
        <v>154.56016172706401</v>
      </c>
      <c r="H3850" s="3">
        <v>4</v>
      </c>
      <c r="I3850" s="3">
        <v>1164.59856948992</v>
      </c>
      <c r="J3850" s="3">
        <v>48</v>
      </c>
      <c r="K3850" s="3">
        <v>598.404455697348</v>
      </c>
      <c r="L3850" s="3">
        <v>5</v>
      </c>
      <c r="M3850" s="3">
        <v>8</v>
      </c>
      <c r="N3850" s="3">
        <v>6</v>
      </c>
      <c r="O3850" s="3">
        <v>355</v>
      </c>
      <c r="P3850" s="3">
        <v>1</v>
      </c>
      <c r="Q3850" s="3">
        <v>17935.209370928202</v>
      </c>
      <c r="R3850" s="3">
        <v>5</v>
      </c>
      <c r="S3850" s="3">
        <v>0</v>
      </c>
      <c r="T3850" s="3">
        <v>1</v>
      </c>
      <c r="U3850" s="3">
        <v>8535.0034258812502</v>
      </c>
      <c r="V3850" s="3">
        <v>1</v>
      </c>
    </row>
    <row r="3851" spans="1:22" ht="21.75" customHeight="1" x14ac:dyDescent="0.3">
      <c r="A3851" s="3" t="s">
        <v>3877</v>
      </c>
      <c r="B3851" s="3">
        <v>60</v>
      </c>
      <c r="C3851" s="3" t="s">
        <v>23</v>
      </c>
      <c r="D3851" s="3" t="s">
        <v>33</v>
      </c>
      <c r="E3851" s="3">
        <v>45936.0810911156</v>
      </c>
      <c r="F3851" s="3">
        <v>118</v>
      </c>
      <c r="G3851" s="3">
        <v>1397.8228478261201</v>
      </c>
      <c r="H3851" s="3">
        <v>9</v>
      </c>
      <c r="I3851" s="3">
        <v>1315.0079558988</v>
      </c>
      <c r="J3851" s="3">
        <v>11</v>
      </c>
      <c r="K3851" s="3">
        <v>259.98445222407702</v>
      </c>
      <c r="L3851" s="3">
        <v>34</v>
      </c>
      <c r="M3851" s="3">
        <v>10</v>
      </c>
      <c r="N3851" s="3">
        <v>2</v>
      </c>
      <c r="O3851" s="3">
        <v>314</v>
      </c>
      <c r="P3851" s="3">
        <v>3</v>
      </c>
      <c r="Q3851" s="3">
        <v>25638.309354209799</v>
      </c>
      <c r="R3851" s="3">
        <v>7</v>
      </c>
      <c r="S3851" s="3">
        <v>0</v>
      </c>
      <c r="T3851" s="3">
        <v>0</v>
      </c>
      <c r="U3851" s="3">
        <v>2736.2122347845602</v>
      </c>
      <c r="V3851" s="3">
        <v>1</v>
      </c>
    </row>
    <row r="3852" spans="1:22" ht="21.75" customHeight="1" x14ac:dyDescent="0.3">
      <c r="A3852" s="3" t="s">
        <v>3878</v>
      </c>
      <c r="B3852" s="3">
        <v>65</v>
      </c>
      <c r="C3852" s="3" t="s">
        <v>31</v>
      </c>
      <c r="D3852" s="3" t="s">
        <v>33</v>
      </c>
      <c r="E3852" s="3">
        <v>26416.330852302901</v>
      </c>
      <c r="F3852" s="3">
        <v>77</v>
      </c>
      <c r="G3852" s="3">
        <v>1084.40918803513</v>
      </c>
      <c r="H3852" s="3">
        <v>3</v>
      </c>
      <c r="I3852" s="3">
        <v>819.07654762088396</v>
      </c>
      <c r="J3852" s="3">
        <v>46</v>
      </c>
      <c r="K3852" s="3">
        <v>0</v>
      </c>
      <c r="L3852" s="3">
        <v>31</v>
      </c>
      <c r="M3852" s="3">
        <v>12</v>
      </c>
      <c r="N3852" s="3">
        <v>3</v>
      </c>
      <c r="O3852" s="3">
        <v>687</v>
      </c>
      <c r="P3852" s="3">
        <v>4</v>
      </c>
      <c r="Q3852" s="3">
        <v>14948.812648204401</v>
      </c>
      <c r="R3852" s="3">
        <v>6</v>
      </c>
      <c r="S3852" s="3">
        <v>0</v>
      </c>
      <c r="T3852" s="3">
        <v>0</v>
      </c>
      <c r="U3852" s="3">
        <v>8259.7888712952008</v>
      </c>
      <c r="V3852" s="3">
        <v>1</v>
      </c>
    </row>
    <row r="3853" spans="1:22" ht="21.75" customHeight="1" x14ac:dyDescent="0.3">
      <c r="A3853" s="3" t="s">
        <v>3879</v>
      </c>
      <c r="B3853" s="3">
        <v>31</v>
      </c>
      <c r="C3853" s="3" t="s">
        <v>31</v>
      </c>
      <c r="D3853" s="3" t="s">
        <v>24</v>
      </c>
      <c r="E3853" s="3">
        <v>43822.507131240403</v>
      </c>
      <c r="F3853" s="3">
        <v>145</v>
      </c>
      <c r="G3853" s="3">
        <v>1331.48234614941</v>
      </c>
      <c r="H3853" s="3">
        <v>0</v>
      </c>
      <c r="I3853" s="3">
        <v>360.603852465849</v>
      </c>
      <c r="J3853" s="3">
        <v>41</v>
      </c>
      <c r="K3853" s="3">
        <v>205.290820878847</v>
      </c>
      <c r="L3853" s="3">
        <v>77</v>
      </c>
      <c r="M3853" s="3">
        <v>17</v>
      </c>
      <c r="N3853" s="3">
        <v>7</v>
      </c>
      <c r="O3853" s="3">
        <v>390</v>
      </c>
      <c r="P3853" s="3">
        <v>2</v>
      </c>
      <c r="Q3853" s="3">
        <v>9552.1646344452092</v>
      </c>
      <c r="R3853" s="3">
        <v>6</v>
      </c>
      <c r="S3853" s="3">
        <v>0</v>
      </c>
      <c r="T3853" s="3">
        <v>0</v>
      </c>
      <c r="U3853" s="3">
        <v>500</v>
      </c>
      <c r="V3853" s="3">
        <v>1</v>
      </c>
    </row>
    <row r="3854" spans="1:22" ht="21.75" customHeight="1" x14ac:dyDescent="0.3">
      <c r="A3854" s="3" t="s">
        <v>3880</v>
      </c>
      <c r="B3854" s="3">
        <v>25</v>
      </c>
      <c r="C3854" s="3" t="s">
        <v>23</v>
      </c>
      <c r="D3854" s="3" t="s">
        <v>24</v>
      </c>
      <c r="E3854" s="3">
        <v>17487.982123881899</v>
      </c>
      <c r="F3854" s="3">
        <v>165</v>
      </c>
      <c r="G3854" s="3">
        <v>1912.7654629926899</v>
      </c>
      <c r="H3854" s="3">
        <v>8</v>
      </c>
      <c r="I3854" s="3">
        <v>961.13910386889199</v>
      </c>
      <c r="J3854" s="3">
        <v>3</v>
      </c>
      <c r="K3854" s="3">
        <v>957.29339339001001</v>
      </c>
      <c r="L3854" s="3">
        <v>5</v>
      </c>
      <c r="M3854" s="3">
        <v>9</v>
      </c>
      <c r="N3854" s="3">
        <v>7</v>
      </c>
      <c r="O3854" s="3">
        <v>793</v>
      </c>
      <c r="P3854" s="3">
        <v>3</v>
      </c>
      <c r="Q3854" s="3">
        <v>9809.5598467452292</v>
      </c>
      <c r="R3854" s="3">
        <v>7</v>
      </c>
      <c r="S3854" s="3">
        <v>1</v>
      </c>
      <c r="T3854" s="3">
        <v>0</v>
      </c>
      <c r="U3854" s="3">
        <v>10289.7561361073</v>
      </c>
      <c r="V3854" s="3">
        <v>1</v>
      </c>
    </row>
    <row r="3855" spans="1:22" ht="21.75" customHeight="1" x14ac:dyDescent="0.3">
      <c r="A3855" s="3" t="s">
        <v>3881</v>
      </c>
      <c r="B3855" s="3">
        <v>36</v>
      </c>
      <c r="C3855" s="3" t="s">
        <v>23</v>
      </c>
      <c r="D3855" s="3" t="s">
        <v>26</v>
      </c>
      <c r="E3855" s="3">
        <v>26263.989895484101</v>
      </c>
      <c r="F3855" s="3">
        <v>25</v>
      </c>
      <c r="G3855" s="3">
        <v>1734.72424846579</v>
      </c>
      <c r="H3855" s="3">
        <v>6</v>
      </c>
      <c r="I3855" s="3">
        <v>206.04306533677001</v>
      </c>
      <c r="J3855" s="3">
        <v>48</v>
      </c>
      <c r="K3855" s="3">
        <v>661.05074469431895</v>
      </c>
      <c r="L3855" s="3">
        <v>62</v>
      </c>
      <c r="M3855" s="3">
        <v>1</v>
      </c>
      <c r="N3855" s="3">
        <v>8</v>
      </c>
      <c r="O3855" s="3">
        <v>538</v>
      </c>
      <c r="P3855" s="3">
        <v>1</v>
      </c>
      <c r="Q3855" s="3">
        <v>8011.01991848327</v>
      </c>
      <c r="R3855" s="3">
        <v>5</v>
      </c>
      <c r="S3855" s="3">
        <v>0</v>
      </c>
      <c r="T3855" s="3">
        <v>0</v>
      </c>
      <c r="U3855" s="3">
        <v>5042.9940200411302</v>
      </c>
      <c r="V3855" s="3">
        <v>1</v>
      </c>
    </row>
    <row r="3856" spans="1:22" ht="21.75" customHeight="1" x14ac:dyDescent="0.3">
      <c r="A3856" s="3" t="s">
        <v>3882</v>
      </c>
      <c r="B3856" s="3">
        <v>38</v>
      </c>
      <c r="C3856" s="3" t="s">
        <v>28</v>
      </c>
      <c r="D3856" s="3" t="s">
        <v>26</v>
      </c>
      <c r="E3856" s="3">
        <v>65350.506210022002</v>
      </c>
      <c r="F3856" s="3">
        <v>183</v>
      </c>
      <c r="G3856" s="3">
        <v>2647.2603182964099</v>
      </c>
      <c r="H3856" s="3">
        <v>1</v>
      </c>
      <c r="I3856" s="3">
        <v>682.33496873231695</v>
      </c>
      <c r="J3856" s="3">
        <v>17</v>
      </c>
      <c r="K3856" s="3">
        <v>391.98979887225602</v>
      </c>
      <c r="L3856" s="3">
        <v>17</v>
      </c>
      <c r="M3856" s="3">
        <v>6</v>
      </c>
      <c r="N3856" s="3">
        <v>3</v>
      </c>
      <c r="O3856" s="3">
        <v>820</v>
      </c>
      <c r="P3856" s="3">
        <v>4</v>
      </c>
      <c r="Q3856" s="3">
        <v>17005.448250822799</v>
      </c>
      <c r="R3856" s="3">
        <v>5</v>
      </c>
      <c r="S3856" s="3">
        <v>1</v>
      </c>
      <c r="T3856" s="3">
        <v>0</v>
      </c>
      <c r="U3856" s="3">
        <v>6198.5770718915601</v>
      </c>
      <c r="V3856" s="3">
        <v>1</v>
      </c>
    </row>
    <row r="3857" spans="1:22" ht="21.75" customHeight="1" x14ac:dyDescent="0.3">
      <c r="A3857" s="3" t="s">
        <v>3883</v>
      </c>
      <c r="B3857" s="3">
        <v>45</v>
      </c>
      <c r="C3857" s="3" t="s">
        <v>28</v>
      </c>
      <c r="D3857" s="3" t="s">
        <v>26</v>
      </c>
      <c r="E3857" s="3">
        <v>63345.093647035799</v>
      </c>
      <c r="F3857" s="3">
        <v>47</v>
      </c>
      <c r="G3857" s="3">
        <v>2477.4803056330702</v>
      </c>
      <c r="H3857" s="3">
        <v>3</v>
      </c>
      <c r="I3857" s="3">
        <v>866.87815282128804</v>
      </c>
      <c r="J3857" s="3">
        <v>17</v>
      </c>
      <c r="K3857" s="3">
        <v>643.093250880033</v>
      </c>
      <c r="L3857" s="3">
        <v>30</v>
      </c>
      <c r="M3857" s="3">
        <v>14</v>
      </c>
      <c r="N3857" s="3">
        <v>9</v>
      </c>
      <c r="O3857" s="3">
        <v>516</v>
      </c>
      <c r="P3857" s="3">
        <v>2</v>
      </c>
      <c r="Q3857" s="3">
        <v>14612.5052327717</v>
      </c>
      <c r="R3857" s="3">
        <v>4</v>
      </c>
      <c r="S3857" s="3">
        <v>0</v>
      </c>
      <c r="T3857" s="3">
        <v>0</v>
      </c>
      <c r="U3857" s="3">
        <v>8564.6496779591398</v>
      </c>
      <c r="V3857" s="3">
        <v>1</v>
      </c>
    </row>
    <row r="3858" spans="1:22" ht="21.75" customHeight="1" x14ac:dyDescent="0.3">
      <c r="A3858" s="3" t="s">
        <v>3884</v>
      </c>
      <c r="B3858" s="3">
        <v>67</v>
      </c>
      <c r="C3858" s="3" t="s">
        <v>31</v>
      </c>
      <c r="D3858" s="3" t="s">
        <v>24</v>
      </c>
      <c r="E3858" s="3">
        <v>44800.738902824603</v>
      </c>
      <c r="F3858" s="3">
        <v>215</v>
      </c>
      <c r="G3858" s="3">
        <v>528.88170309975305</v>
      </c>
      <c r="H3858" s="3">
        <v>3</v>
      </c>
      <c r="I3858" s="3">
        <v>1632.0285023787701</v>
      </c>
      <c r="J3858" s="3">
        <v>41</v>
      </c>
      <c r="K3858" s="3">
        <v>605.713373275241</v>
      </c>
      <c r="L3858" s="3">
        <v>51</v>
      </c>
      <c r="M3858" s="3">
        <v>9</v>
      </c>
      <c r="N3858" s="3">
        <v>3</v>
      </c>
      <c r="O3858" s="3">
        <v>484</v>
      </c>
      <c r="P3858" s="3">
        <v>1</v>
      </c>
      <c r="Q3858" s="3">
        <v>10287.4887753288</v>
      </c>
      <c r="R3858" s="3">
        <v>2</v>
      </c>
      <c r="S3858" s="3">
        <v>0</v>
      </c>
      <c r="T3858" s="3">
        <v>0</v>
      </c>
      <c r="U3858" s="3">
        <v>3238.82382859483</v>
      </c>
      <c r="V3858" s="3">
        <v>1</v>
      </c>
    </row>
    <row r="3859" spans="1:22" ht="21.75" customHeight="1" x14ac:dyDescent="0.3">
      <c r="A3859" s="3" t="s">
        <v>3885</v>
      </c>
      <c r="B3859" s="3">
        <v>63</v>
      </c>
      <c r="C3859" s="3" t="s">
        <v>28</v>
      </c>
      <c r="D3859" s="3" t="s">
        <v>24</v>
      </c>
      <c r="E3859" s="3">
        <v>51165.838213153402</v>
      </c>
      <c r="F3859" s="3">
        <v>94</v>
      </c>
      <c r="G3859" s="3">
        <v>1421.34897418831</v>
      </c>
      <c r="H3859" s="3">
        <v>7</v>
      </c>
      <c r="I3859" s="3">
        <v>911.49201417967902</v>
      </c>
      <c r="J3859" s="3">
        <v>42</v>
      </c>
      <c r="K3859" s="3">
        <v>49.774196038304602</v>
      </c>
      <c r="L3859" s="3">
        <v>15</v>
      </c>
      <c r="M3859" s="3">
        <v>11</v>
      </c>
      <c r="N3859" s="3">
        <v>4</v>
      </c>
      <c r="O3859" s="3">
        <v>494</v>
      </c>
      <c r="P3859" s="3">
        <v>2</v>
      </c>
      <c r="Q3859" s="3">
        <v>21691.095886544299</v>
      </c>
      <c r="R3859" s="3">
        <v>6</v>
      </c>
      <c r="S3859" s="3">
        <v>0</v>
      </c>
      <c r="T3859" s="3">
        <v>0</v>
      </c>
      <c r="U3859" s="3">
        <v>3373.7369026449101</v>
      </c>
      <c r="V3859" s="3">
        <v>1</v>
      </c>
    </row>
    <row r="3860" spans="1:22" ht="21.75" customHeight="1" x14ac:dyDescent="0.3">
      <c r="A3860" s="3" t="s">
        <v>3886</v>
      </c>
      <c r="B3860" s="3">
        <v>63</v>
      </c>
      <c r="C3860" s="3" t="s">
        <v>28</v>
      </c>
      <c r="D3860" s="3" t="s">
        <v>24</v>
      </c>
      <c r="E3860" s="3">
        <v>53580.122102285197</v>
      </c>
      <c r="F3860" s="3">
        <v>15</v>
      </c>
      <c r="G3860" s="3">
        <v>10</v>
      </c>
      <c r="H3860" s="3">
        <v>1</v>
      </c>
      <c r="I3860" s="3">
        <v>848.83811417906395</v>
      </c>
      <c r="J3860" s="3">
        <v>32</v>
      </c>
      <c r="K3860" s="3">
        <v>712.47081571165904</v>
      </c>
      <c r="L3860" s="3">
        <v>55</v>
      </c>
      <c r="M3860" s="3">
        <v>19</v>
      </c>
      <c r="N3860" s="3">
        <v>4</v>
      </c>
      <c r="O3860" s="3">
        <v>338</v>
      </c>
      <c r="P3860" s="3">
        <v>0</v>
      </c>
      <c r="Q3860" s="3">
        <v>10079.294256187801</v>
      </c>
      <c r="R3860" s="3">
        <v>4</v>
      </c>
      <c r="S3860" s="3">
        <v>0</v>
      </c>
      <c r="T3860" s="3">
        <v>0</v>
      </c>
      <c r="U3860" s="3">
        <v>18778.949867801599</v>
      </c>
      <c r="V3860" s="3">
        <v>1</v>
      </c>
    </row>
    <row r="3861" spans="1:22" ht="21.75" customHeight="1" x14ac:dyDescent="0.3">
      <c r="A3861" s="3" t="s">
        <v>3887</v>
      </c>
      <c r="B3861" s="3">
        <v>51</v>
      </c>
      <c r="C3861" s="3" t="s">
        <v>31</v>
      </c>
      <c r="D3861" s="3" t="s">
        <v>26</v>
      </c>
      <c r="E3861" s="3">
        <v>58285.911020201303</v>
      </c>
      <c r="F3861" s="3">
        <v>36</v>
      </c>
      <c r="G3861" s="3">
        <v>702.65031177173205</v>
      </c>
      <c r="H3861" s="3">
        <v>10</v>
      </c>
      <c r="I3861" s="3">
        <v>777.938651587648</v>
      </c>
      <c r="J3861" s="3">
        <v>41</v>
      </c>
      <c r="K3861" s="3">
        <v>22.973777399013802</v>
      </c>
      <c r="L3861" s="3">
        <v>66</v>
      </c>
      <c r="M3861" s="3">
        <v>8</v>
      </c>
      <c r="N3861" s="3">
        <v>2</v>
      </c>
      <c r="O3861" s="3">
        <v>339</v>
      </c>
      <c r="P3861" s="3">
        <v>0</v>
      </c>
      <c r="Q3861" s="3">
        <v>13014.399049080301</v>
      </c>
      <c r="R3861" s="3">
        <v>5</v>
      </c>
      <c r="S3861" s="3">
        <v>0</v>
      </c>
      <c r="T3861" s="3">
        <v>0</v>
      </c>
      <c r="U3861" s="3">
        <v>7925.59806373838</v>
      </c>
      <c r="V3861" s="3">
        <v>1</v>
      </c>
    </row>
    <row r="3862" spans="1:22" ht="21.75" customHeight="1" x14ac:dyDescent="0.3">
      <c r="A3862" s="3" t="s">
        <v>3888</v>
      </c>
      <c r="B3862" s="3">
        <v>25</v>
      </c>
      <c r="C3862" s="3" t="s">
        <v>31</v>
      </c>
      <c r="D3862" s="3" t="s">
        <v>24</v>
      </c>
      <c r="E3862" s="3">
        <v>56359.700730530501</v>
      </c>
      <c r="F3862" s="3">
        <v>168</v>
      </c>
      <c r="G3862" s="3">
        <v>10</v>
      </c>
      <c r="H3862" s="3">
        <v>4</v>
      </c>
      <c r="I3862" s="3">
        <v>330.26818333224401</v>
      </c>
      <c r="J3862" s="3">
        <v>2</v>
      </c>
      <c r="K3862" s="3">
        <v>342.81244376804398</v>
      </c>
      <c r="L3862" s="3">
        <v>61</v>
      </c>
      <c r="M3862" s="3">
        <v>18</v>
      </c>
      <c r="N3862" s="3">
        <v>0</v>
      </c>
      <c r="O3862" s="3">
        <v>315</v>
      </c>
      <c r="P3862" s="3">
        <v>4</v>
      </c>
      <c r="Q3862" s="3">
        <v>7753.9341828113402</v>
      </c>
      <c r="R3862" s="3">
        <v>1</v>
      </c>
      <c r="S3862" s="3">
        <v>0</v>
      </c>
      <c r="T3862" s="3">
        <v>0</v>
      </c>
      <c r="U3862" s="3">
        <v>12178.9120959272</v>
      </c>
      <c r="V3862" s="3">
        <v>1</v>
      </c>
    </row>
    <row r="3863" spans="1:22" ht="21.75" customHeight="1" x14ac:dyDescent="0.3">
      <c r="A3863" s="3" t="s">
        <v>3889</v>
      </c>
      <c r="B3863" s="3">
        <v>55</v>
      </c>
      <c r="C3863" s="3" t="s">
        <v>31</v>
      </c>
      <c r="D3863" s="3" t="s">
        <v>26</v>
      </c>
      <c r="E3863" s="3">
        <v>25938.034191045601</v>
      </c>
      <c r="F3863" s="3">
        <v>72</v>
      </c>
      <c r="G3863" s="3">
        <v>245.60382147180101</v>
      </c>
      <c r="H3863" s="3">
        <v>9</v>
      </c>
      <c r="I3863" s="3">
        <v>830.03904400455303</v>
      </c>
      <c r="J3863" s="3">
        <v>37</v>
      </c>
      <c r="K3863" s="3">
        <v>254.967371489226</v>
      </c>
      <c r="L3863" s="3">
        <v>51</v>
      </c>
      <c r="M3863" s="3">
        <v>5</v>
      </c>
      <c r="N3863" s="3">
        <v>9</v>
      </c>
      <c r="O3863" s="3">
        <v>380</v>
      </c>
      <c r="P3863" s="3">
        <v>0</v>
      </c>
      <c r="Q3863" s="3">
        <v>11784.3177442492</v>
      </c>
      <c r="R3863" s="3">
        <v>5</v>
      </c>
      <c r="S3863" s="3">
        <v>0</v>
      </c>
      <c r="T3863" s="3">
        <v>0</v>
      </c>
      <c r="U3863" s="3">
        <v>5043.3916624849799</v>
      </c>
      <c r="V3863" s="3">
        <v>1</v>
      </c>
    </row>
    <row r="3864" spans="1:22" ht="21.75" customHeight="1" x14ac:dyDescent="0.3">
      <c r="A3864" s="3" t="s">
        <v>3890</v>
      </c>
      <c r="B3864" s="3">
        <v>57</v>
      </c>
      <c r="C3864" s="3" t="s">
        <v>31</v>
      </c>
      <c r="D3864" s="3" t="s">
        <v>26</v>
      </c>
      <c r="E3864" s="3">
        <v>10000</v>
      </c>
      <c r="F3864" s="3">
        <v>110</v>
      </c>
      <c r="G3864" s="3">
        <v>2620.0824509726299</v>
      </c>
      <c r="H3864" s="3">
        <v>7</v>
      </c>
      <c r="I3864" s="3">
        <v>836.00893664786997</v>
      </c>
      <c r="J3864" s="3">
        <v>16</v>
      </c>
      <c r="K3864" s="3">
        <v>550.26757805837804</v>
      </c>
      <c r="L3864" s="3">
        <v>4</v>
      </c>
      <c r="M3864" s="3">
        <v>18</v>
      </c>
      <c r="N3864" s="3">
        <v>0</v>
      </c>
      <c r="O3864" s="3">
        <v>364</v>
      </c>
      <c r="P3864" s="3">
        <v>3</v>
      </c>
      <c r="Q3864" s="3">
        <v>7623.3015772303697</v>
      </c>
      <c r="R3864" s="3">
        <v>5</v>
      </c>
      <c r="S3864" s="3">
        <v>0</v>
      </c>
      <c r="T3864" s="3">
        <v>0</v>
      </c>
      <c r="U3864" s="3">
        <v>7200.4548355619499</v>
      </c>
      <c r="V3864" s="3">
        <v>1</v>
      </c>
    </row>
    <row r="3865" spans="1:22" ht="21.75" customHeight="1" x14ac:dyDescent="0.3">
      <c r="A3865" s="3" t="s">
        <v>3891</v>
      </c>
      <c r="B3865" s="3">
        <v>30</v>
      </c>
      <c r="C3865" s="3" t="s">
        <v>23</v>
      </c>
      <c r="D3865" s="3" t="s">
        <v>33</v>
      </c>
      <c r="E3865" s="3">
        <v>31696.006115675998</v>
      </c>
      <c r="F3865" s="3">
        <v>198</v>
      </c>
      <c r="G3865" s="3">
        <v>2102.1668129587601</v>
      </c>
      <c r="H3865" s="3">
        <v>5</v>
      </c>
      <c r="I3865" s="3">
        <v>460.98702659119903</v>
      </c>
      <c r="J3865" s="3">
        <v>11</v>
      </c>
      <c r="K3865" s="3">
        <v>552.74562890128095</v>
      </c>
      <c r="L3865" s="3">
        <v>52</v>
      </c>
      <c r="M3865" s="3">
        <v>0</v>
      </c>
      <c r="N3865" s="3">
        <v>7</v>
      </c>
      <c r="O3865" s="3">
        <v>414</v>
      </c>
      <c r="P3865" s="3">
        <v>1</v>
      </c>
      <c r="Q3865" s="3">
        <v>11818.435977815599</v>
      </c>
      <c r="R3865" s="3">
        <v>0</v>
      </c>
      <c r="S3865" s="3">
        <v>0</v>
      </c>
      <c r="T3865" s="3">
        <v>0</v>
      </c>
      <c r="U3865" s="3">
        <v>4701.2633885359901</v>
      </c>
      <c r="V3865" s="3">
        <v>1</v>
      </c>
    </row>
    <row r="3866" spans="1:22" ht="21.75" customHeight="1" x14ac:dyDescent="0.3">
      <c r="A3866" s="3" t="s">
        <v>3892</v>
      </c>
      <c r="B3866" s="3">
        <v>52</v>
      </c>
      <c r="C3866" s="3" t="s">
        <v>31</v>
      </c>
      <c r="D3866" s="3" t="s">
        <v>33</v>
      </c>
      <c r="E3866" s="3">
        <v>47222.0532341652</v>
      </c>
      <c r="F3866" s="3">
        <v>135</v>
      </c>
      <c r="G3866" s="3">
        <v>1993.6479346968599</v>
      </c>
      <c r="H3866" s="3">
        <v>3</v>
      </c>
      <c r="I3866" s="3">
        <v>384.63903495007202</v>
      </c>
      <c r="J3866" s="3">
        <v>10</v>
      </c>
      <c r="K3866" s="3">
        <v>0</v>
      </c>
      <c r="L3866" s="3">
        <v>79</v>
      </c>
      <c r="M3866" s="3">
        <v>1</v>
      </c>
      <c r="N3866" s="3">
        <v>3</v>
      </c>
      <c r="O3866" s="3">
        <v>861</v>
      </c>
      <c r="P3866" s="3">
        <v>2</v>
      </c>
      <c r="Q3866" s="3">
        <v>6146.4206507656099</v>
      </c>
      <c r="R3866" s="3">
        <v>3</v>
      </c>
      <c r="S3866" s="3">
        <v>0</v>
      </c>
      <c r="T3866" s="3">
        <v>0</v>
      </c>
      <c r="U3866" s="3">
        <v>14224.028975044799</v>
      </c>
      <c r="V3866" s="3">
        <v>0</v>
      </c>
    </row>
    <row r="3867" spans="1:22" ht="21.75" customHeight="1" x14ac:dyDescent="0.3">
      <c r="A3867" s="3" t="s">
        <v>3893</v>
      </c>
      <c r="B3867" s="3">
        <v>43</v>
      </c>
      <c r="C3867" s="3" t="s">
        <v>31</v>
      </c>
      <c r="D3867" s="3" t="s">
        <v>33</v>
      </c>
      <c r="E3867" s="3">
        <v>67283.306048738305</v>
      </c>
      <c r="F3867" s="3">
        <v>128</v>
      </c>
      <c r="G3867" s="3">
        <v>2440.27017036694</v>
      </c>
      <c r="H3867" s="3">
        <v>4</v>
      </c>
      <c r="I3867" s="3">
        <v>631.45026103129305</v>
      </c>
      <c r="J3867" s="3">
        <v>16</v>
      </c>
      <c r="K3867" s="3">
        <v>807.52301363218896</v>
      </c>
      <c r="L3867" s="3">
        <v>16</v>
      </c>
      <c r="M3867" s="3">
        <v>14</v>
      </c>
      <c r="N3867" s="3">
        <v>9</v>
      </c>
      <c r="O3867" s="3">
        <v>584</v>
      </c>
      <c r="P3867" s="3">
        <v>2</v>
      </c>
      <c r="Q3867" s="3">
        <v>9369.5551023261705</v>
      </c>
      <c r="R3867" s="3">
        <v>7</v>
      </c>
      <c r="S3867" s="3">
        <v>1</v>
      </c>
      <c r="T3867" s="3">
        <v>0</v>
      </c>
      <c r="U3867" s="3">
        <v>9159.0874704338294</v>
      </c>
      <c r="V3867" s="3">
        <v>1</v>
      </c>
    </row>
    <row r="3868" spans="1:22" ht="21.75" customHeight="1" x14ac:dyDescent="0.3">
      <c r="A3868" s="3" t="s">
        <v>3894</v>
      </c>
      <c r="B3868" s="3">
        <v>42</v>
      </c>
      <c r="C3868" s="3" t="s">
        <v>31</v>
      </c>
      <c r="D3868" s="3" t="s">
        <v>26</v>
      </c>
      <c r="E3868" s="3">
        <v>54218.474433121701</v>
      </c>
      <c r="F3868" s="3">
        <v>170</v>
      </c>
      <c r="G3868" s="3">
        <v>1990.1647733918401</v>
      </c>
      <c r="H3868" s="3">
        <v>1</v>
      </c>
      <c r="I3868" s="3">
        <v>822.72654250044297</v>
      </c>
      <c r="J3868" s="3">
        <v>34</v>
      </c>
      <c r="K3868" s="3">
        <v>515.61217385592897</v>
      </c>
      <c r="L3868" s="3">
        <v>30</v>
      </c>
      <c r="M3868" s="3">
        <v>10</v>
      </c>
      <c r="N3868" s="3">
        <v>1</v>
      </c>
      <c r="O3868" s="3">
        <v>445</v>
      </c>
      <c r="P3868" s="3">
        <v>5</v>
      </c>
      <c r="Q3868" s="3">
        <v>8167.3637738269399</v>
      </c>
      <c r="R3868" s="3">
        <v>2</v>
      </c>
      <c r="S3868" s="3">
        <v>0</v>
      </c>
      <c r="T3868" s="3">
        <v>0</v>
      </c>
      <c r="U3868" s="3">
        <v>6366.0568919104298</v>
      </c>
      <c r="V3868" s="3">
        <v>1</v>
      </c>
    </row>
    <row r="3869" spans="1:22" ht="21.75" customHeight="1" x14ac:dyDescent="0.3">
      <c r="A3869" s="3" t="s">
        <v>3895</v>
      </c>
      <c r="B3869" s="3">
        <v>34</v>
      </c>
      <c r="C3869" s="3" t="s">
        <v>28</v>
      </c>
      <c r="D3869" s="3" t="s">
        <v>33</v>
      </c>
      <c r="E3869" s="3">
        <v>59618.778131120896</v>
      </c>
      <c r="F3869" s="3">
        <v>200</v>
      </c>
      <c r="G3869" s="3">
        <v>1432.1811443423101</v>
      </c>
      <c r="H3869" s="3">
        <v>4</v>
      </c>
      <c r="I3869" s="3">
        <v>639.85603651649001</v>
      </c>
      <c r="J3869" s="3">
        <v>40</v>
      </c>
      <c r="K3869" s="3">
        <v>740.71297345307596</v>
      </c>
      <c r="L3869" s="3">
        <v>15</v>
      </c>
      <c r="M3869" s="3">
        <v>17</v>
      </c>
      <c r="N3869" s="3">
        <v>5</v>
      </c>
      <c r="O3869" s="3">
        <v>715</v>
      </c>
      <c r="P3869" s="3">
        <v>0</v>
      </c>
      <c r="Q3869" s="3">
        <v>8466.6128221109393</v>
      </c>
      <c r="R3869" s="3">
        <v>5</v>
      </c>
      <c r="S3869" s="3">
        <v>0</v>
      </c>
      <c r="T3869" s="3">
        <v>0</v>
      </c>
      <c r="U3869" s="3">
        <v>10376.936670355301</v>
      </c>
      <c r="V3869" s="3">
        <v>1</v>
      </c>
    </row>
    <row r="3870" spans="1:22" ht="21.75" customHeight="1" x14ac:dyDescent="0.3">
      <c r="A3870" s="3" t="s">
        <v>3896</v>
      </c>
      <c r="B3870" s="3">
        <v>46</v>
      </c>
      <c r="C3870" s="3" t="s">
        <v>31</v>
      </c>
      <c r="D3870" s="3" t="s">
        <v>33</v>
      </c>
      <c r="E3870" s="3">
        <v>33856.130814181299</v>
      </c>
      <c r="F3870" s="3">
        <v>23</v>
      </c>
      <c r="G3870" s="3">
        <v>1028.52859352934</v>
      </c>
      <c r="H3870" s="3">
        <v>2</v>
      </c>
      <c r="I3870" s="3">
        <v>432.19359262196798</v>
      </c>
      <c r="J3870" s="3">
        <v>49</v>
      </c>
      <c r="K3870" s="3">
        <v>508.28716906848899</v>
      </c>
      <c r="L3870" s="3">
        <v>56</v>
      </c>
      <c r="M3870" s="3">
        <v>0</v>
      </c>
      <c r="N3870" s="3">
        <v>8</v>
      </c>
      <c r="O3870" s="3">
        <v>678</v>
      </c>
      <c r="P3870" s="3">
        <v>2</v>
      </c>
      <c r="Q3870" s="3">
        <v>6998.3924543309804</v>
      </c>
      <c r="R3870" s="3">
        <v>4</v>
      </c>
      <c r="S3870" s="3">
        <v>0</v>
      </c>
      <c r="T3870" s="3">
        <v>0</v>
      </c>
      <c r="U3870" s="3">
        <v>4992.9331957929699</v>
      </c>
      <c r="V3870" s="3">
        <v>1</v>
      </c>
    </row>
    <row r="3871" spans="1:22" ht="21.75" customHeight="1" x14ac:dyDescent="0.3">
      <c r="A3871" s="3" t="s">
        <v>3897</v>
      </c>
      <c r="B3871" s="3">
        <v>30</v>
      </c>
      <c r="C3871" s="3" t="s">
        <v>23</v>
      </c>
      <c r="D3871" s="3" t="s">
        <v>33</v>
      </c>
      <c r="E3871" s="3">
        <v>48726.879808621903</v>
      </c>
      <c r="F3871" s="3">
        <v>158</v>
      </c>
      <c r="G3871" s="3">
        <v>2856.51889026458</v>
      </c>
      <c r="H3871" s="3">
        <v>11</v>
      </c>
      <c r="I3871" s="3">
        <v>901.24528820150704</v>
      </c>
      <c r="J3871" s="3">
        <v>5</v>
      </c>
      <c r="K3871" s="3">
        <v>544.00883956884195</v>
      </c>
      <c r="L3871" s="3">
        <v>20</v>
      </c>
      <c r="M3871" s="3">
        <v>3</v>
      </c>
      <c r="N3871" s="3">
        <v>4</v>
      </c>
      <c r="O3871" s="3">
        <v>769</v>
      </c>
      <c r="P3871" s="3">
        <v>2</v>
      </c>
      <c r="Q3871" s="3">
        <v>10364.2435136735</v>
      </c>
      <c r="R3871" s="3">
        <v>7</v>
      </c>
      <c r="S3871" s="3">
        <v>0</v>
      </c>
      <c r="T3871" s="3">
        <v>0</v>
      </c>
      <c r="U3871" s="3">
        <v>2089.3922910900001</v>
      </c>
      <c r="V3871" s="3">
        <v>1</v>
      </c>
    </row>
    <row r="3872" spans="1:22" ht="21.75" customHeight="1" x14ac:dyDescent="0.3">
      <c r="A3872" s="3" t="s">
        <v>3898</v>
      </c>
      <c r="B3872" s="3">
        <v>69</v>
      </c>
      <c r="C3872" s="3" t="s">
        <v>23</v>
      </c>
      <c r="D3872" s="3" t="s">
        <v>24</v>
      </c>
      <c r="E3872" s="3">
        <v>51178.727470229802</v>
      </c>
      <c r="F3872" s="3">
        <v>133</v>
      </c>
      <c r="G3872" s="3">
        <v>2545.10845233602</v>
      </c>
      <c r="H3872" s="3">
        <v>2</v>
      </c>
      <c r="I3872" s="3">
        <v>988.60338845923002</v>
      </c>
      <c r="J3872" s="3">
        <v>34</v>
      </c>
      <c r="K3872" s="3">
        <v>141.41274684001399</v>
      </c>
      <c r="L3872" s="3">
        <v>40</v>
      </c>
      <c r="M3872" s="3">
        <v>3</v>
      </c>
      <c r="N3872" s="3">
        <v>2</v>
      </c>
      <c r="O3872" s="3">
        <v>566</v>
      </c>
      <c r="P3872" s="3">
        <v>1</v>
      </c>
      <c r="Q3872" s="3">
        <v>0</v>
      </c>
      <c r="R3872" s="3">
        <v>7</v>
      </c>
      <c r="S3872" s="3">
        <v>1</v>
      </c>
      <c r="T3872" s="3">
        <v>0</v>
      </c>
      <c r="U3872" s="3">
        <v>13138.593411609399</v>
      </c>
      <c r="V3872" s="3">
        <v>1</v>
      </c>
    </row>
    <row r="3873" spans="1:22" ht="21.75" customHeight="1" x14ac:dyDescent="0.3">
      <c r="A3873" s="3" t="s">
        <v>3899</v>
      </c>
      <c r="B3873" s="3">
        <v>36</v>
      </c>
      <c r="C3873" s="3" t="s">
        <v>31</v>
      </c>
      <c r="D3873" s="3" t="s">
        <v>26</v>
      </c>
      <c r="E3873" s="3">
        <v>36397.8169028798</v>
      </c>
      <c r="F3873" s="3">
        <v>25</v>
      </c>
      <c r="G3873" s="3">
        <v>1324.43019358329</v>
      </c>
      <c r="H3873" s="3">
        <v>6</v>
      </c>
      <c r="I3873" s="3">
        <v>842.45419822778194</v>
      </c>
      <c r="J3873" s="3">
        <v>5</v>
      </c>
      <c r="K3873" s="3">
        <v>305.517946161834</v>
      </c>
      <c r="L3873" s="3">
        <v>38</v>
      </c>
      <c r="M3873" s="3">
        <v>3</v>
      </c>
      <c r="N3873" s="3">
        <v>3</v>
      </c>
      <c r="O3873" s="3">
        <v>712</v>
      </c>
      <c r="P3873" s="3">
        <v>4</v>
      </c>
      <c r="Q3873" s="3">
        <v>16396.974460429799</v>
      </c>
      <c r="R3873" s="3">
        <v>0</v>
      </c>
      <c r="S3873" s="3">
        <v>0</v>
      </c>
      <c r="T3873" s="3">
        <v>0</v>
      </c>
      <c r="U3873" s="3">
        <v>6931.5183734539896</v>
      </c>
      <c r="V3873" s="3">
        <v>0</v>
      </c>
    </row>
    <row r="3874" spans="1:22" ht="21.75" customHeight="1" x14ac:dyDescent="0.3">
      <c r="A3874" s="3" t="s">
        <v>3900</v>
      </c>
      <c r="B3874" s="3">
        <v>33</v>
      </c>
      <c r="C3874" s="3" t="s">
        <v>23</v>
      </c>
      <c r="D3874" s="3" t="s">
        <v>33</v>
      </c>
      <c r="E3874" s="3">
        <v>30747.921694208198</v>
      </c>
      <c r="F3874" s="3">
        <v>202</v>
      </c>
      <c r="G3874" s="3">
        <v>2111.0905205180302</v>
      </c>
      <c r="H3874" s="3">
        <v>2</v>
      </c>
      <c r="I3874" s="3">
        <v>602.95605014307296</v>
      </c>
      <c r="J3874" s="3">
        <v>31</v>
      </c>
      <c r="K3874" s="3">
        <v>446.23477305905902</v>
      </c>
      <c r="L3874" s="3">
        <v>36</v>
      </c>
      <c r="M3874" s="3">
        <v>17</v>
      </c>
      <c r="N3874" s="3">
        <v>1</v>
      </c>
      <c r="O3874" s="3">
        <v>698</v>
      </c>
      <c r="P3874" s="3">
        <v>5</v>
      </c>
      <c r="Q3874" s="3">
        <v>14034.294595854801</v>
      </c>
      <c r="R3874" s="3">
        <v>6</v>
      </c>
      <c r="S3874" s="3">
        <v>0</v>
      </c>
      <c r="T3874" s="3">
        <v>0</v>
      </c>
      <c r="U3874" s="3">
        <v>9680.8716008512292</v>
      </c>
      <c r="V3874" s="3">
        <v>1</v>
      </c>
    </row>
    <row r="3875" spans="1:22" ht="21.75" customHeight="1" x14ac:dyDescent="0.3">
      <c r="A3875" s="3" t="s">
        <v>3901</v>
      </c>
      <c r="B3875" s="3">
        <v>46</v>
      </c>
      <c r="C3875" s="3" t="s">
        <v>28</v>
      </c>
      <c r="D3875" s="3" t="s">
        <v>24</v>
      </c>
      <c r="E3875" s="3">
        <v>45919.800012271298</v>
      </c>
      <c r="F3875" s="3">
        <v>21</v>
      </c>
      <c r="G3875" s="3">
        <v>10</v>
      </c>
      <c r="H3875" s="3">
        <v>3</v>
      </c>
      <c r="I3875" s="3">
        <v>1008.19435743129</v>
      </c>
      <c r="J3875" s="3">
        <v>10</v>
      </c>
      <c r="K3875" s="3">
        <v>674.00480286248603</v>
      </c>
      <c r="L3875" s="3">
        <v>40</v>
      </c>
      <c r="M3875" s="3">
        <v>0</v>
      </c>
      <c r="N3875" s="3">
        <v>6</v>
      </c>
      <c r="O3875" s="3">
        <v>590</v>
      </c>
      <c r="P3875" s="3">
        <v>2</v>
      </c>
      <c r="Q3875" s="3">
        <v>14121.3022180435</v>
      </c>
      <c r="R3875" s="3">
        <v>0</v>
      </c>
      <c r="S3875" s="3">
        <v>0</v>
      </c>
      <c r="T3875" s="3">
        <v>0</v>
      </c>
      <c r="U3875" s="3">
        <v>6769.5011860901204</v>
      </c>
      <c r="V3875" s="3">
        <v>0</v>
      </c>
    </row>
    <row r="3876" spans="1:22" ht="21.75" customHeight="1" x14ac:dyDescent="0.3">
      <c r="A3876" s="3" t="s">
        <v>3902</v>
      </c>
      <c r="B3876" s="3">
        <v>37</v>
      </c>
      <c r="C3876" s="3" t="s">
        <v>31</v>
      </c>
      <c r="D3876" s="3" t="s">
        <v>24</v>
      </c>
      <c r="E3876" s="3">
        <v>61902.254266067503</v>
      </c>
      <c r="F3876" s="3">
        <v>205</v>
      </c>
      <c r="G3876" s="3">
        <v>2151.3860916590402</v>
      </c>
      <c r="H3876" s="3">
        <v>6</v>
      </c>
      <c r="I3876" s="3">
        <v>733.31194859555706</v>
      </c>
      <c r="J3876" s="3">
        <v>42</v>
      </c>
      <c r="K3876" s="3">
        <v>387.327933022004</v>
      </c>
      <c r="L3876" s="3">
        <v>52</v>
      </c>
      <c r="M3876" s="3">
        <v>6</v>
      </c>
      <c r="N3876" s="3">
        <v>3</v>
      </c>
      <c r="O3876" s="3">
        <v>379</v>
      </c>
      <c r="P3876" s="3">
        <v>0</v>
      </c>
      <c r="Q3876" s="3">
        <v>11267.6321253074</v>
      </c>
      <c r="R3876" s="3">
        <v>6</v>
      </c>
      <c r="S3876" s="3">
        <v>0</v>
      </c>
      <c r="T3876" s="3">
        <v>0</v>
      </c>
      <c r="U3876" s="3">
        <v>9800.1720196803108</v>
      </c>
      <c r="V3876" s="3">
        <v>1</v>
      </c>
    </row>
    <row r="3877" spans="1:22" ht="21.75" customHeight="1" x14ac:dyDescent="0.3">
      <c r="A3877" s="3" t="s">
        <v>3903</v>
      </c>
      <c r="B3877" s="3">
        <v>47</v>
      </c>
      <c r="C3877" s="3" t="s">
        <v>23</v>
      </c>
      <c r="D3877" s="3" t="s">
        <v>24</v>
      </c>
      <c r="E3877" s="3">
        <v>33710.873199563401</v>
      </c>
      <c r="F3877" s="3">
        <v>52</v>
      </c>
      <c r="G3877" s="3">
        <v>1099.36856016248</v>
      </c>
      <c r="H3877" s="3">
        <v>2</v>
      </c>
      <c r="I3877" s="3">
        <v>383.82070242919798</v>
      </c>
      <c r="J3877" s="3">
        <v>38</v>
      </c>
      <c r="K3877" s="3">
        <v>320.19606332752102</v>
      </c>
      <c r="L3877" s="3">
        <v>73</v>
      </c>
      <c r="M3877" s="3">
        <v>13</v>
      </c>
      <c r="N3877" s="3">
        <v>3</v>
      </c>
      <c r="O3877" s="3">
        <v>671</v>
      </c>
      <c r="P3877" s="3">
        <v>0</v>
      </c>
      <c r="Q3877" s="3">
        <v>19822.298020414899</v>
      </c>
      <c r="R3877" s="3">
        <v>1</v>
      </c>
      <c r="S3877" s="3">
        <v>0</v>
      </c>
      <c r="T3877" s="3">
        <v>0</v>
      </c>
      <c r="U3877" s="3">
        <v>500</v>
      </c>
      <c r="V3877" s="3">
        <v>0</v>
      </c>
    </row>
    <row r="3878" spans="1:22" ht="21.75" customHeight="1" x14ac:dyDescent="0.3">
      <c r="A3878" s="3" t="s">
        <v>3904</v>
      </c>
      <c r="B3878" s="3">
        <v>66</v>
      </c>
      <c r="C3878" s="3" t="s">
        <v>23</v>
      </c>
      <c r="D3878" s="3" t="s">
        <v>33</v>
      </c>
      <c r="E3878" s="3">
        <v>46252.5308099467</v>
      </c>
      <c r="F3878" s="3">
        <v>204</v>
      </c>
      <c r="G3878" s="3">
        <v>3669.9887573562501</v>
      </c>
      <c r="H3878" s="3">
        <v>9</v>
      </c>
      <c r="I3878" s="3">
        <v>1162.6855242504901</v>
      </c>
      <c r="J3878" s="3">
        <v>12</v>
      </c>
      <c r="K3878" s="3">
        <v>274.14776170745301</v>
      </c>
      <c r="L3878" s="3">
        <v>31</v>
      </c>
      <c r="M3878" s="3">
        <v>15</v>
      </c>
      <c r="N3878" s="3">
        <v>7</v>
      </c>
      <c r="O3878" s="3">
        <v>776</v>
      </c>
      <c r="P3878" s="3">
        <v>5</v>
      </c>
      <c r="Q3878" s="3">
        <v>7987.5941014887103</v>
      </c>
      <c r="R3878" s="3">
        <v>2</v>
      </c>
      <c r="S3878" s="3">
        <v>0</v>
      </c>
      <c r="T3878" s="3">
        <v>0</v>
      </c>
      <c r="U3878" s="3">
        <v>4421.5685890771201</v>
      </c>
      <c r="V3878" s="3">
        <v>0</v>
      </c>
    </row>
    <row r="3879" spans="1:22" ht="21.75" customHeight="1" x14ac:dyDescent="0.3">
      <c r="A3879" s="3" t="s">
        <v>3905</v>
      </c>
      <c r="B3879" s="3">
        <v>66</v>
      </c>
      <c r="C3879" s="3" t="s">
        <v>31</v>
      </c>
      <c r="D3879" s="3" t="s">
        <v>24</v>
      </c>
      <c r="E3879" s="3">
        <v>74389.8134181489</v>
      </c>
      <c r="F3879" s="3">
        <v>188</v>
      </c>
      <c r="G3879" s="3">
        <v>2420.4982949390001</v>
      </c>
      <c r="H3879" s="3">
        <v>9</v>
      </c>
      <c r="I3879" s="3">
        <v>923.72780674327203</v>
      </c>
      <c r="J3879" s="3">
        <v>12</v>
      </c>
      <c r="K3879" s="3">
        <v>589.61921893427598</v>
      </c>
      <c r="L3879" s="3">
        <v>24</v>
      </c>
      <c r="M3879" s="3">
        <v>14</v>
      </c>
      <c r="N3879" s="3">
        <v>9</v>
      </c>
      <c r="O3879" s="3">
        <v>461</v>
      </c>
      <c r="P3879" s="3">
        <v>4</v>
      </c>
      <c r="Q3879" s="3">
        <v>2077.37987483589</v>
      </c>
      <c r="R3879" s="3">
        <v>1</v>
      </c>
      <c r="S3879" s="3">
        <v>0</v>
      </c>
      <c r="T3879" s="3">
        <v>0</v>
      </c>
      <c r="U3879" s="3">
        <v>500</v>
      </c>
      <c r="V3879" s="3">
        <v>1</v>
      </c>
    </row>
    <row r="3880" spans="1:22" ht="21.75" customHeight="1" x14ac:dyDescent="0.3">
      <c r="A3880" s="3" t="s">
        <v>3906</v>
      </c>
      <c r="B3880" s="3">
        <v>23</v>
      </c>
      <c r="C3880" s="3" t="s">
        <v>23</v>
      </c>
      <c r="D3880" s="3" t="s">
        <v>26</v>
      </c>
      <c r="E3880" s="3">
        <v>40651.856404139697</v>
      </c>
      <c r="F3880" s="3">
        <v>222</v>
      </c>
      <c r="G3880" s="3">
        <v>10</v>
      </c>
      <c r="H3880" s="3">
        <v>1</v>
      </c>
      <c r="I3880" s="3">
        <v>758.24839300649103</v>
      </c>
      <c r="J3880" s="3">
        <v>38</v>
      </c>
      <c r="K3880" s="3">
        <v>477.103541150821</v>
      </c>
      <c r="L3880" s="3">
        <v>52</v>
      </c>
      <c r="M3880" s="3">
        <v>4</v>
      </c>
      <c r="N3880" s="3">
        <v>4</v>
      </c>
      <c r="O3880" s="3">
        <v>447</v>
      </c>
      <c r="P3880" s="3">
        <v>2</v>
      </c>
      <c r="Q3880" s="3">
        <v>13854.577017161</v>
      </c>
      <c r="R3880" s="3">
        <v>1</v>
      </c>
      <c r="S3880" s="3">
        <v>0</v>
      </c>
      <c r="T3880" s="3">
        <v>1</v>
      </c>
      <c r="U3880" s="3">
        <v>15494.5578159014</v>
      </c>
      <c r="V3880" s="3">
        <v>1</v>
      </c>
    </row>
    <row r="3881" spans="1:22" ht="21.75" customHeight="1" x14ac:dyDescent="0.3">
      <c r="A3881" s="3" t="s">
        <v>3907</v>
      </c>
      <c r="B3881" s="3">
        <v>26</v>
      </c>
      <c r="C3881" s="3" t="s">
        <v>31</v>
      </c>
      <c r="D3881" s="3" t="s">
        <v>24</v>
      </c>
      <c r="E3881" s="3">
        <v>50131.093766907499</v>
      </c>
      <c r="F3881" s="3">
        <v>22</v>
      </c>
      <c r="G3881" s="3">
        <v>930.96008276024099</v>
      </c>
      <c r="H3881" s="3">
        <v>9</v>
      </c>
      <c r="I3881" s="3">
        <v>250.131728307846</v>
      </c>
      <c r="J3881" s="3">
        <v>45</v>
      </c>
      <c r="K3881" s="3">
        <v>279.30294164292098</v>
      </c>
      <c r="L3881" s="3">
        <v>63</v>
      </c>
      <c r="M3881" s="3">
        <v>12</v>
      </c>
      <c r="N3881" s="3">
        <v>2</v>
      </c>
      <c r="O3881" s="3">
        <v>804</v>
      </c>
      <c r="P3881" s="3">
        <v>2</v>
      </c>
      <c r="Q3881" s="3">
        <v>23666.258021027301</v>
      </c>
      <c r="R3881" s="3">
        <v>1</v>
      </c>
      <c r="S3881" s="3">
        <v>0</v>
      </c>
      <c r="T3881" s="3">
        <v>0</v>
      </c>
      <c r="U3881" s="3">
        <v>8673.0742604015504</v>
      </c>
      <c r="V3881" s="3">
        <v>0</v>
      </c>
    </row>
    <row r="3882" spans="1:22" ht="21.75" customHeight="1" x14ac:dyDescent="0.3">
      <c r="A3882" s="3" t="s">
        <v>3908</v>
      </c>
      <c r="B3882" s="3">
        <v>64</v>
      </c>
      <c r="C3882" s="3" t="s">
        <v>23</v>
      </c>
      <c r="D3882" s="3" t="s">
        <v>24</v>
      </c>
      <c r="E3882" s="3">
        <v>48097.2545424376</v>
      </c>
      <c r="F3882" s="3">
        <v>238</v>
      </c>
      <c r="G3882" s="3">
        <v>1548.46449907128</v>
      </c>
      <c r="H3882" s="3">
        <v>6</v>
      </c>
      <c r="I3882" s="3">
        <v>539.29890230267597</v>
      </c>
      <c r="J3882" s="3">
        <v>33</v>
      </c>
      <c r="K3882" s="3">
        <v>451.60111200884802</v>
      </c>
      <c r="L3882" s="3">
        <v>32</v>
      </c>
      <c r="M3882" s="3">
        <v>4</v>
      </c>
      <c r="N3882" s="3">
        <v>5</v>
      </c>
      <c r="O3882" s="3">
        <v>504</v>
      </c>
      <c r="P3882" s="3">
        <v>2</v>
      </c>
      <c r="Q3882" s="3">
        <v>20895.5957934689</v>
      </c>
      <c r="R3882" s="3">
        <v>0</v>
      </c>
      <c r="S3882" s="3">
        <v>0</v>
      </c>
      <c r="T3882" s="3">
        <v>0</v>
      </c>
      <c r="U3882" s="3">
        <v>6517.8226293404396</v>
      </c>
      <c r="V3882" s="3">
        <v>1</v>
      </c>
    </row>
    <row r="3883" spans="1:22" ht="21.75" customHeight="1" x14ac:dyDescent="0.3">
      <c r="A3883" s="3" t="s">
        <v>3909</v>
      </c>
      <c r="B3883" s="3">
        <v>54</v>
      </c>
      <c r="C3883" s="3" t="s">
        <v>28</v>
      </c>
      <c r="D3883" s="3" t="s">
        <v>24</v>
      </c>
      <c r="E3883" s="3">
        <v>46619.750693189497</v>
      </c>
      <c r="F3883" s="3">
        <v>118</v>
      </c>
      <c r="G3883" s="3">
        <v>1466.04907439624</v>
      </c>
      <c r="H3883" s="3">
        <v>4</v>
      </c>
      <c r="I3883" s="3">
        <v>1506.4979993340201</v>
      </c>
      <c r="J3883" s="3">
        <v>2</v>
      </c>
      <c r="K3883" s="3">
        <v>311.78367893738999</v>
      </c>
      <c r="L3883" s="3">
        <v>37</v>
      </c>
      <c r="M3883" s="3">
        <v>17</v>
      </c>
      <c r="N3883" s="3">
        <v>7</v>
      </c>
      <c r="O3883" s="3">
        <v>896</v>
      </c>
      <c r="P3883" s="3">
        <v>4</v>
      </c>
      <c r="Q3883" s="3">
        <v>17708.094065389199</v>
      </c>
      <c r="R3883" s="3">
        <v>7</v>
      </c>
      <c r="S3883" s="3">
        <v>0</v>
      </c>
      <c r="T3883" s="3">
        <v>0</v>
      </c>
      <c r="U3883" s="3">
        <v>4196.1530515090199</v>
      </c>
      <c r="V3883" s="3">
        <v>1</v>
      </c>
    </row>
    <row r="3884" spans="1:22" ht="21.75" customHeight="1" x14ac:dyDescent="0.3">
      <c r="A3884" s="3" t="s">
        <v>3910</v>
      </c>
      <c r="B3884" s="3">
        <v>67</v>
      </c>
      <c r="C3884" s="3" t="s">
        <v>23</v>
      </c>
      <c r="D3884" s="3" t="s">
        <v>24</v>
      </c>
      <c r="E3884" s="3">
        <v>80032.606958012198</v>
      </c>
      <c r="F3884" s="3">
        <v>94</v>
      </c>
      <c r="G3884" s="3">
        <v>1429.91541695965</v>
      </c>
      <c r="H3884" s="3">
        <v>0</v>
      </c>
      <c r="I3884" s="3">
        <v>272.08027834175601</v>
      </c>
      <c r="J3884" s="3">
        <v>31</v>
      </c>
      <c r="K3884" s="3">
        <v>255.41964900202899</v>
      </c>
      <c r="L3884" s="3">
        <v>78</v>
      </c>
      <c r="M3884" s="3">
        <v>4</v>
      </c>
      <c r="N3884" s="3">
        <v>9</v>
      </c>
      <c r="O3884" s="3">
        <v>349</v>
      </c>
      <c r="P3884" s="3">
        <v>0</v>
      </c>
      <c r="Q3884" s="3">
        <v>25818.8433272685</v>
      </c>
      <c r="R3884" s="3">
        <v>4</v>
      </c>
      <c r="S3884" s="3">
        <v>0</v>
      </c>
      <c r="T3884" s="3">
        <v>0</v>
      </c>
      <c r="U3884" s="3">
        <v>13078.511189163301</v>
      </c>
      <c r="V3884" s="3">
        <v>1</v>
      </c>
    </row>
    <row r="3885" spans="1:22" ht="21.75" customHeight="1" x14ac:dyDescent="0.3">
      <c r="A3885" s="3" t="s">
        <v>3911</v>
      </c>
      <c r="B3885" s="3">
        <v>28</v>
      </c>
      <c r="C3885" s="3" t="s">
        <v>23</v>
      </c>
      <c r="D3885" s="3" t="s">
        <v>26</v>
      </c>
      <c r="E3885" s="3">
        <v>55503.559562613103</v>
      </c>
      <c r="F3885" s="3">
        <v>95</v>
      </c>
      <c r="G3885" s="3">
        <v>2287.7853827649001</v>
      </c>
      <c r="H3885" s="3">
        <v>11</v>
      </c>
      <c r="I3885" s="3">
        <v>712.02775212540803</v>
      </c>
      <c r="J3885" s="3">
        <v>3</v>
      </c>
      <c r="K3885" s="3">
        <v>100.471829731157</v>
      </c>
      <c r="L3885" s="3">
        <v>7</v>
      </c>
      <c r="M3885" s="3">
        <v>4</v>
      </c>
      <c r="N3885" s="3">
        <v>0</v>
      </c>
      <c r="O3885" s="3">
        <v>713</v>
      </c>
      <c r="P3885" s="3">
        <v>2</v>
      </c>
      <c r="Q3885" s="3">
        <v>9749.6445940734793</v>
      </c>
      <c r="R3885" s="3">
        <v>4</v>
      </c>
      <c r="S3885" s="3">
        <v>1</v>
      </c>
      <c r="T3885" s="3">
        <v>0</v>
      </c>
      <c r="U3885" s="3">
        <v>15985.9013604309</v>
      </c>
      <c r="V3885" s="3">
        <v>1</v>
      </c>
    </row>
    <row r="3886" spans="1:22" ht="21.75" customHeight="1" x14ac:dyDescent="0.3">
      <c r="A3886" s="3" t="s">
        <v>3912</v>
      </c>
      <c r="B3886" s="3">
        <v>27</v>
      </c>
      <c r="C3886" s="3" t="s">
        <v>31</v>
      </c>
      <c r="D3886" s="3" t="s">
        <v>33</v>
      </c>
      <c r="E3886" s="3">
        <v>21736.722204727601</v>
      </c>
      <c r="F3886" s="3">
        <v>202</v>
      </c>
      <c r="G3886" s="3">
        <v>1067.3778098856401</v>
      </c>
      <c r="H3886" s="3">
        <v>9</v>
      </c>
      <c r="I3886" s="3">
        <v>794.28248317623297</v>
      </c>
      <c r="J3886" s="3">
        <v>39</v>
      </c>
      <c r="K3886" s="3">
        <v>160.28221210070501</v>
      </c>
      <c r="L3886" s="3">
        <v>0</v>
      </c>
      <c r="M3886" s="3">
        <v>5</v>
      </c>
      <c r="N3886" s="3">
        <v>8</v>
      </c>
      <c r="O3886" s="3">
        <v>420</v>
      </c>
      <c r="P3886" s="3">
        <v>5</v>
      </c>
      <c r="Q3886" s="3">
        <v>9454.3692857062906</v>
      </c>
      <c r="R3886" s="3">
        <v>7</v>
      </c>
      <c r="S3886" s="3">
        <v>0</v>
      </c>
      <c r="T3886" s="3">
        <v>0</v>
      </c>
      <c r="U3886" s="3">
        <v>9480.52171547734</v>
      </c>
      <c r="V3886" s="3">
        <v>1</v>
      </c>
    </row>
    <row r="3887" spans="1:22" ht="21.75" customHeight="1" x14ac:dyDescent="0.3">
      <c r="A3887" s="3" t="s">
        <v>3913</v>
      </c>
      <c r="B3887" s="3">
        <v>64</v>
      </c>
      <c r="C3887" s="3" t="s">
        <v>23</v>
      </c>
      <c r="D3887" s="3" t="s">
        <v>26</v>
      </c>
      <c r="E3887" s="3">
        <v>77511.557238315596</v>
      </c>
      <c r="F3887" s="3">
        <v>85</v>
      </c>
      <c r="G3887" s="3">
        <v>1442.1349759971499</v>
      </c>
      <c r="H3887" s="3">
        <v>7</v>
      </c>
      <c r="I3887" s="3">
        <v>912.16687629404396</v>
      </c>
      <c r="J3887" s="3">
        <v>0</v>
      </c>
      <c r="K3887" s="3">
        <v>486.81629735836799</v>
      </c>
      <c r="L3887" s="3">
        <v>73</v>
      </c>
      <c r="M3887" s="3">
        <v>13</v>
      </c>
      <c r="N3887" s="3">
        <v>3</v>
      </c>
      <c r="O3887" s="3">
        <v>757</v>
      </c>
      <c r="P3887" s="3">
        <v>2</v>
      </c>
      <c r="Q3887" s="3">
        <v>10647.103107675801</v>
      </c>
      <c r="R3887" s="3">
        <v>7</v>
      </c>
      <c r="S3887" s="3">
        <v>0</v>
      </c>
      <c r="T3887" s="3">
        <v>0</v>
      </c>
      <c r="U3887" s="3">
        <v>9068.6276569072597</v>
      </c>
      <c r="V3887" s="3">
        <v>1</v>
      </c>
    </row>
    <row r="3888" spans="1:22" ht="21.75" customHeight="1" x14ac:dyDescent="0.3">
      <c r="A3888" s="3" t="s">
        <v>3914</v>
      </c>
      <c r="B3888" s="3">
        <v>36</v>
      </c>
      <c r="C3888" s="3" t="s">
        <v>31</v>
      </c>
      <c r="D3888" s="3" t="s">
        <v>26</v>
      </c>
      <c r="E3888" s="3">
        <v>54946.642301554799</v>
      </c>
      <c r="F3888" s="3">
        <v>55</v>
      </c>
      <c r="G3888" s="3">
        <v>2720.8576797053402</v>
      </c>
      <c r="H3888" s="3">
        <v>2</v>
      </c>
      <c r="I3888" s="3">
        <v>275.99017246075499</v>
      </c>
      <c r="J3888" s="3">
        <v>8</v>
      </c>
      <c r="K3888" s="3">
        <v>0</v>
      </c>
      <c r="L3888" s="3">
        <v>58</v>
      </c>
      <c r="M3888" s="3">
        <v>1</v>
      </c>
      <c r="N3888" s="3">
        <v>4</v>
      </c>
      <c r="O3888" s="3">
        <v>498</v>
      </c>
      <c r="P3888" s="3">
        <v>5</v>
      </c>
      <c r="Q3888" s="3">
        <v>0</v>
      </c>
      <c r="R3888" s="3">
        <v>7</v>
      </c>
      <c r="S3888" s="3">
        <v>0</v>
      </c>
      <c r="T3888" s="3">
        <v>0</v>
      </c>
      <c r="U3888" s="3">
        <v>9229.9709411925996</v>
      </c>
      <c r="V3888" s="3">
        <v>1</v>
      </c>
    </row>
    <row r="3889" spans="1:22" ht="21.75" customHeight="1" x14ac:dyDescent="0.3">
      <c r="A3889" s="3" t="s">
        <v>3915</v>
      </c>
      <c r="B3889" s="3">
        <v>36</v>
      </c>
      <c r="C3889" s="3" t="s">
        <v>28</v>
      </c>
      <c r="D3889" s="3" t="s">
        <v>33</v>
      </c>
      <c r="E3889" s="3">
        <v>43275.661454246598</v>
      </c>
      <c r="F3889" s="3">
        <v>125</v>
      </c>
      <c r="G3889" s="3">
        <v>2733.7755385171299</v>
      </c>
      <c r="H3889" s="3">
        <v>10</v>
      </c>
      <c r="I3889" s="3">
        <v>860.96168974161003</v>
      </c>
      <c r="J3889" s="3">
        <v>48</v>
      </c>
      <c r="K3889" s="3">
        <v>289.36236266218202</v>
      </c>
      <c r="L3889" s="3">
        <v>34</v>
      </c>
      <c r="M3889" s="3">
        <v>14</v>
      </c>
      <c r="N3889" s="3">
        <v>9</v>
      </c>
      <c r="O3889" s="3">
        <v>525</v>
      </c>
      <c r="P3889" s="3">
        <v>5</v>
      </c>
      <c r="Q3889" s="3">
        <v>20939.472385200399</v>
      </c>
      <c r="R3889" s="3">
        <v>3</v>
      </c>
      <c r="S3889" s="3">
        <v>0</v>
      </c>
      <c r="T3889" s="3">
        <v>0</v>
      </c>
      <c r="U3889" s="3">
        <v>5665.1988366775204</v>
      </c>
      <c r="V3889" s="3">
        <v>1</v>
      </c>
    </row>
    <row r="3890" spans="1:22" ht="21.75" customHeight="1" x14ac:dyDescent="0.3">
      <c r="A3890" s="3" t="s">
        <v>3916</v>
      </c>
      <c r="B3890" s="3">
        <v>68</v>
      </c>
      <c r="C3890" s="3" t="s">
        <v>31</v>
      </c>
      <c r="D3890" s="3" t="s">
        <v>24</v>
      </c>
      <c r="E3890" s="3">
        <v>74289.965101498907</v>
      </c>
      <c r="F3890" s="3">
        <v>87</v>
      </c>
      <c r="G3890" s="3">
        <v>2282.1905884545299</v>
      </c>
      <c r="H3890" s="3">
        <v>6</v>
      </c>
      <c r="I3890" s="3">
        <v>209.863088134912</v>
      </c>
      <c r="J3890" s="3">
        <v>49</v>
      </c>
      <c r="K3890" s="3">
        <v>661.75955783394397</v>
      </c>
      <c r="L3890" s="3">
        <v>15</v>
      </c>
      <c r="M3890" s="3">
        <v>15</v>
      </c>
      <c r="N3890" s="3">
        <v>2</v>
      </c>
      <c r="O3890" s="3">
        <v>559</v>
      </c>
      <c r="P3890" s="3">
        <v>3</v>
      </c>
      <c r="Q3890" s="3">
        <v>12154.363329051999</v>
      </c>
      <c r="R3890" s="3">
        <v>5</v>
      </c>
      <c r="S3890" s="3">
        <v>0</v>
      </c>
      <c r="T3890" s="3">
        <v>0</v>
      </c>
      <c r="U3890" s="3">
        <v>7293.6355547304702</v>
      </c>
      <c r="V3890" s="3">
        <v>1</v>
      </c>
    </row>
    <row r="3891" spans="1:22" ht="21.75" customHeight="1" x14ac:dyDescent="0.3">
      <c r="A3891" s="3" t="s">
        <v>3917</v>
      </c>
      <c r="B3891" s="3">
        <v>52</v>
      </c>
      <c r="C3891" s="3" t="s">
        <v>31</v>
      </c>
      <c r="D3891" s="3" t="s">
        <v>33</v>
      </c>
      <c r="E3891" s="3">
        <v>35983.5806637489</v>
      </c>
      <c r="F3891" s="3">
        <v>84</v>
      </c>
      <c r="G3891" s="3">
        <v>1220.2183191798799</v>
      </c>
      <c r="H3891" s="3">
        <v>5</v>
      </c>
      <c r="I3891" s="3">
        <v>834.10007866842898</v>
      </c>
      <c r="J3891" s="3">
        <v>6</v>
      </c>
      <c r="K3891" s="3">
        <v>745.497341830972</v>
      </c>
      <c r="L3891" s="3">
        <v>13</v>
      </c>
      <c r="M3891" s="3">
        <v>4</v>
      </c>
      <c r="N3891" s="3">
        <v>8</v>
      </c>
      <c r="O3891" s="3">
        <v>874</v>
      </c>
      <c r="P3891" s="3">
        <v>1</v>
      </c>
      <c r="Q3891" s="3">
        <v>8375.6860197620899</v>
      </c>
      <c r="R3891" s="3">
        <v>3</v>
      </c>
      <c r="S3891" s="3">
        <v>1</v>
      </c>
      <c r="T3891" s="3">
        <v>0</v>
      </c>
      <c r="U3891" s="3">
        <v>500</v>
      </c>
      <c r="V3891" s="3">
        <v>1</v>
      </c>
    </row>
    <row r="3892" spans="1:22" ht="21.75" customHeight="1" x14ac:dyDescent="0.3">
      <c r="A3892" s="3" t="s">
        <v>3918</v>
      </c>
      <c r="B3892" s="3">
        <v>51</v>
      </c>
      <c r="C3892" s="3" t="s">
        <v>23</v>
      </c>
      <c r="D3892" s="3" t="s">
        <v>33</v>
      </c>
      <c r="E3892" s="3">
        <v>80882.601671850905</v>
      </c>
      <c r="F3892" s="3">
        <v>11</v>
      </c>
      <c r="G3892" s="3">
        <v>934.14002911344699</v>
      </c>
      <c r="H3892" s="3">
        <v>9</v>
      </c>
      <c r="I3892" s="3">
        <v>571.66072834664601</v>
      </c>
      <c r="J3892" s="3">
        <v>26</v>
      </c>
      <c r="K3892" s="3">
        <v>592.53809981570896</v>
      </c>
      <c r="L3892" s="3">
        <v>4</v>
      </c>
      <c r="M3892" s="3">
        <v>15</v>
      </c>
      <c r="N3892" s="3">
        <v>5</v>
      </c>
      <c r="O3892" s="3">
        <v>577</v>
      </c>
      <c r="P3892" s="3">
        <v>4</v>
      </c>
      <c r="Q3892" s="3">
        <v>10926.2084427093</v>
      </c>
      <c r="R3892" s="3">
        <v>4</v>
      </c>
      <c r="S3892" s="3">
        <v>0</v>
      </c>
      <c r="T3892" s="3">
        <v>0</v>
      </c>
      <c r="U3892" s="3">
        <v>3403.9889205110399</v>
      </c>
      <c r="V3892" s="3">
        <v>1</v>
      </c>
    </row>
    <row r="3893" spans="1:22" ht="21.75" customHeight="1" x14ac:dyDescent="0.3">
      <c r="A3893" s="3" t="s">
        <v>3919</v>
      </c>
      <c r="B3893" s="3">
        <v>27</v>
      </c>
      <c r="C3893" s="3" t="s">
        <v>28</v>
      </c>
      <c r="D3893" s="3" t="s">
        <v>26</v>
      </c>
      <c r="E3893" s="3">
        <v>51679.447566216098</v>
      </c>
      <c r="F3893" s="3">
        <v>6</v>
      </c>
      <c r="G3893" s="3">
        <v>1466.96491095642</v>
      </c>
      <c r="H3893" s="3">
        <v>11</v>
      </c>
      <c r="I3893" s="3">
        <v>496.94575657876601</v>
      </c>
      <c r="J3893" s="3">
        <v>2</v>
      </c>
      <c r="K3893" s="3">
        <v>703.97832187362906</v>
      </c>
      <c r="L3893" s="3">
        <v>79</v>
      </c>
      <c r="M3893" s="3">
        <v>0</v>
      </c>
      <c r="N3893" s="3">
        <v>0</v>
      </c>
      <c r="O3893" s="3">
        <v>303</v>
      </c>
      <c r="P3893" s="3">
        <v>1</v>
      </c>
      <c r="Q3893" s="3">
        <v>6417.0354080096104</v>
      </c>
      <c r="R3893" s="3">
        <v>1</v>
      </c>
      <c r="S3893" s="3">
        <v>0</v>
      </c>
      <c r="T3893" s="3">
        <v>0</v>
      </c>
      <c r="U3893" s="3">
        <v>9680.7864752097503</v>
      </c>
      <c r="V3893" s="3">
        <v>1</v>
      </c>
    </row>
    <row r="3894" spans="1:22" ht="21.75" customHeight="1" x14ac:dyDescent="0.3">
      <c r="A3894" s="3" t="s">
        <v>3920</v>
      </c>
      <c r="B3894" s="3">
        <v>38</v>
      </c>
      <c r="C3894" s="3" t="s">
        <v>31</v>
      </c>
      <c r="D3894" s="3" t="s">
        <v>33</v>
      </c>
      <c r="E3894" s="3">
        <v>68100.059246111196</v>
      </c>
      <c r="F3894" s="3">
        <v>171</v>
      </c>
      <c r="G3894" s="3">
        <v>1522.7613887801799</v>
      </c>
      <c r="H3894" s="3">
        <v>5</v>
      </c>
      <c r="I3894" s="3">
        <v>1092.1860055336599</v>
      </c>
      <c r="J3894" s="3">
        <v>21</v>
      </c>
      <c r="K3894" s="3">
        <v>504.91516252164303</v>
      </c>
      <c r="L3894" s="3">
        <v>20</v>
      </c>
      <c r="M3894" s="3">
        <v>7</v>
      </c>
      <c r="N3894" s="3">
        <v>8</v>
      </c>
      <c r="O3894" s="3">
        <v>492</v>
      </c>
      <c r="P3894" s="3">
        <v>4</v>
      </c>
      <c r="Q3894" s="3">
        <v>12387.6451595008</v>
      </c>
      <c r="R3894" s="3">
        <v>0</v>
      </c>
      <c r="S3894" s="3">
        <v>0</v>
      </c>
      <c r="T3894" s="3">
        <v>0</v>
      </c>
      <c r="U3894" s="3">
        <v>6889.2113953081098</v>
      </c>
      <c r="V3894" s="3">
        <v>1</v>
      </c>
    </row>
    <row r="3895" spans="1:22" ht="21.75" customHeight="1" x14ac:dyDescent="0.3">
      <c r="A3895" s="3" t="s">
        <v>3921</v>
      </c>
      <c r="B3895" s="3">
        <v>57</v>
      </c>
      <c r="C3895" s="3" t="s">
        <v>23</v>
      </c>
      <c r="D3895" s="3" t="s">
        <v>24</v>
      </c>
      <c r="E3895" s="3">
        <v>105215.03800856</v>
      </c>
      <c r="F3895" s="3">
        <v>27</v>
      </c>
      <c r="G3895" s="3">
        <v>1471.73721645512</v>
      </c>
      <c r="H3895" s="3">
        <v>7</v>
      </c>
      <c r="I3895" s="3">
        <v>717.53781482264105</v>
      </c>
      <c r="J3895" s="3">
        <v>15</v>
      </c>
      <c r="K3895" s="3">
        <v>236.834157292181</v>
      </c>
      <c r="L3895" s="3">
        <v>57</v>
      </c>
      <c r="M3895" s="3">
        <v>0</v>
      </c>
      <c r="N3895" s="3">
        <v>4</v>
      </c>
      <c r="O3895" s="3">
        <v>603</v>
      </c>
      <c r="P3895" s="3">
        <v>1</v>
      </c>
      <c r="Q3895" s="3">
        <v>8995.1901905519007</v>
      </c>
      <c r="R3895" s="3">
        <v>1</v>
      </c>
      <c r="S3895" s="3">
        <v>0</v>
      </c>
      <c r="T3895" s="3">
        <v>0</v>
      </c>
      <c r="U3895" s="3">
        <v>13393.3976331881</v>
      </c>
      <c r="V3895" s="3">
        <v>0</v>
      </c>
    </row>
    <row r="3896" spans="1:22" ht="21.75" customHeight="1" x14ac:dyDescent="0.3">
      <c r="A3896" s="3" t="s">
        <v>3922</v>
      </c>
      <c r="B3896" s="3">
        <v>22</v>
      </c>
      <c r="C3896" s="3" t="s">
        <v>23</v>
      </c>
      <c r="D3896" s="3" t="s">
        <v>26</v>
      </c>
      <c r="E3896" s="3">
        <v>53241.647698599503</v>
      </c>
      <c r="F3896" s="3">
        <v>36</v>
      </c>
      <c r="G3896" s="3">
        <v>1945.03645895972</v>
      </c>
      <c r="H3896" s="3">
        <v>11</v>
      </c>
      <c r="I3896" s="3">
        <v>965.79878171764994</v>
      </c>
      <c r="J3896" s="3">
        <v>7</v>
      </c>
      <c r="K3896" s="3">
        <v>671.45787394982005</v>
      </c>
      <c r="L3896" s="3">
        <v>56</v>
      </c>
      <c r="M3896" s="3">
        <v>6</v>
      </c>
      <c r="N3896" s="3">
        <v>2</v>
      </c>
      <c r="O3896" s="3">
        <v>450</v>
      </c>
      <c r="P3896" s="3">
        <v>3</v>
      </c>
      <c r="Q3896" s="3">
        <v>9275.2174308948397</v>
      </c>
      <c r="R3896" s="3">
        <v>1</v>
      </c>
      <c r="S3896" s="3">
        <v>0</v>
      </c>
      <c r="T3896" s="3">
        <v>0</v>
      </c>
      <c r="U3896" s="3">
        <v>2610.7947486950202</v>
      </c>
      <c r="V3896" s="3">
        <v>1</v>
      </c>
    </row>
    <row r="3897" spans="1:22" ht="21.75" customHeight="1" x14ac:dyDescent="0.3">
      <c r="A3897" s="3" t="s">
        <v>3923</v>
      </c>
      <c r="B3897" s="3">
        <v>24</v>
      </c>
      <c r="C3897" s="3" t="s">
        <v>31</v>
      </c>
      <c r="D3897" s="3" t="s">
        <v>24</v>
      </c>
      <c r="E3897" s="3">
        <v>48257.025799276897</v>
      </c>
      <c r="F3897" s="3">
        <v>75</v>
      </c>
      <c r="G3897" s="3">
        <v>1788.5330519439899</v>
      </c>
      <c r="H3897" s="3">
        <v>3</v>
      </c>
      <c r="I3897" s="3">
        <v>977.38941898223595</v>
      </c>
      <c r="J3897" s="3">
        <v>4</v>
      </c>
      <c r="K3897" s="3">
        <v>621.67380945146499</v>
      </c>
      <c r="L3897" s="3">
        <v>10</v>
      </c>
      <c r="M3897" s="3">
        <v>5</v>
      </c>
      <c r="N3897" s="3">
        <v>3</v>
      </c>
      <c r="O3897" s="3">
        <v>305</v>
      </c>
      <c r="P3897" s="3">
        <v>1</v>
      </c>
      <c r="Q3897" s="3">
        <v>6751.4635675004802</v>
      </c>
      <c r="R3897" s="3">
        <v>6</v>
      </c>
      <c r="S3897" s="3">
        <v>1</v>
      </c>
      <c r="T3897" s="3">
        <v>0</v>
      </c>
      <c r="U3897" s="3">
        <v>12848.968863105199</v>
      </c>
      <c r="V3897" s="3">
        <v>1</v>
      </c>
    </row>
    <row r="3898" spans="1:22" ht="21.75" customHeight="1" x14ac:dyDescent="0.3">
      <c r="A3898" s="3" t="s">
        <v>3924</v>
      </c>
      <c r="B3898" s="3">
        <v>32</v>
      </c>
      <c r="C3898" s="3" t="s">
        <v>23</v>
      </c>
      <c r="D3898" s="3" t="s">
        <v>26</v>
      </c>
      <c r="E3898" s="3">
        <v>30793.467117306602</v>
      </c>
      <c r="F3898" s="3">
        <v>139</v>
      </c>
      <c r="G3898" s="3">
        <v>1755.1258334297499</v>
      </c>
      <c r="H3898" s="3">
        <v>3</v>
      </c>
      <c r="I3898" s="3">
        <v>1244.4837211342899</v>
      </c>
      <c r="J3898" s="3">
        <v>48</v>
      </c>
      <c r="K3898" s="3">
        <v>365.01166754600501</v>
      </c>
      <c r="L3898" s="3">
        <v>70</v>
      </c>
      <c r="M3898" s="3">
        <v>7</v>
      </c>
      <c r="N3898" s="3">
        <v>4</v>
      </c>
      <c r="O3898" s="3">
        <v>752</v>
      </c>
      <c r="P3898" s="3">
        <v>2</v>
      </c>
      <c r="Q3898" s="3">
        <v>12265.373095262799</v>
      </c>
      <c r="R3898" s="3">
        <v>1</v>
      </c>
      <c r="S3898" s="3">
        <v>0</v>
      </c>
      <c r="T3898" s="3">
        <v>0</v>
      </c>
      <c r="U3898" s="3">
        <v>5348.2173691836297</v>
      </c>
      <c r="V3898" s="3">
        <v>0</v>
      </c>
    </row>
    <row r="3899" spans="1:22" ht="21.75" customHeight="1" x14ac:dyDescent="0.3">
      <c r="A3899" s="3" t="s">
        <v>3925</v>
      </c>
      <c r="B3899" s="3">
        <v>66</v>
      </c>
      <c r="C3899" s="3" t="s">
        <v>31</v>
      </c>
      <c r="D3899" s="3" t="s">
        <v>24</v>
      </c>
      <c r="E3899" s="3">
        <v>47829.731778154099</v>
      </c>
      <c r="F3899" s="3">
        <v>84</v>
      </c>
      <c r="G3899" s="3">
        <v>1126.60479782418</v>
      </c>
      <c r="H3899" s="3">
        <v>11</v>
      </c>
      <c r="I3899" s="3">
        <v>377.10979043264098</v>
      </c>
      <c r="J3899" s="3">
        <v>29</v>
      </c>
      <c r="K3899" s="3">
        <v>344.39611713538602</v>
      </c>
      <c r="L3899" s="3">
        <v>7</v>
      </c>
      <c r="M3899" s="3">
        <v>4</v>
      </c>
      <c r="N3899" s="3">
        <v>0</v>
      </c>
      <c r="O3899" s="3">
        <v>514</v>
      </c>
      <c r="P3899" s="3">
        <v>1</v>
      </c>
      <c r="Q3899" s="3">
        <v>8999.2951937602793</v>
      </c>
      <c r="R3899" s="3">
        <v>2</v>
      </c>
      <c r="S3899" s="3">
        <v>0</v>
      </c>
      <c r="T3899" s="3">
        <v>0</v>
      </c>
      <c r="U3899" s="3">
        <v>5218.7052963572196</v>
      </c>
      <c r="V3899" s="3">
        <v>1</v>
      </c>
    </row>
    <row r="3900" spans="1:22" ht="21.75" customHeight="1" x14ac:dyDescent="0.3">
      <c r="A3900" s="3" t="s">
        <v>3926</v>
      </c>
      <c r="B3900" s="3">
        <v>65</v>
      </c>
      <c r="C3900" s="3" t="s">
        <v>31</v>
      </c>
      <c r="D3900" s="3" t="s">
        <v>33</v>
      </c>
      <c r="E3900" s="3">
        <v>31348.908045188</v>
      </c>
      <c r="F3900" s="3">
        <v>205</v>
      </c>
      <c r="G3900" s="3">
        <v>540.85025554696495</v>
      </c>
      <c r="H3900" s="3">
        <v>2</v>
      </c>
      <c r="I3900" s="3">
        <v>1121.65548188192</v>
      </c>
      <c r="J3900" s="3">
        <v>27</v>
      </c>
      <c r="K3900" s="3">
        <v>488.58624414033898</v>
      </c>
      <c r="L3900" s="3">
        <v>13</v>
      </c>
      <c r="M3900" s="3">
        <v>14</v>
      </c>
      <c r="N3900" s="3">
        <v>9</v>
      </c>
      <c r="O3900" s="3">
        <v>626</v>
      </c>
      <c r="P3900" s="3">
        <v>1</v>
      </c>
      <c r="Q3900" s="3">
        <v>20158.116578741501</v>
      </c>
      <c r="R3900" s="3">
        <v>2</v>
      </c>
      <c r="S3900" s="3">
        <v>0</v>
      </c>
      <c r="T3900" s="3">
        <v>0</v>
      </c>
      <c r="U3900" s="3">
        <v>5219.47858554716</v>
      </c>
      <c r="V3900" s="3">
        <v>0</v>
      </c>
    </row>
    <row r="3901" spans="1:22" ht="21.75" customHeight="1" x14ac:dyDescent="0.3">
      <c r="A3901" s="3" t="s">
        <v>3927</v>
      </c>
      <c r="B3901" s="3">
        <v>50</v>
      </c>
      <c r="C3901" s="3" t="s">
        <v>31</v>
      </c>
      <c r="D3901" s="3" t="s">
        <v>33</v>
      </c>
      <c r="E3901" s="3">
        <v>46634.568269577001</v>
      </c>
      <c r="F3901" s="3">
        <v>143</v>
      </c>
      <c r="G3901" s="3">
        <v>2055.71369451892</v>
      </c>
      <c r="H3901" s="3">
        <v>0</v>
      </c>
      <c r="I3901" s="3">
        <v>805.76156785331705</v>
      </c>
      <c r="J3901" s="3">
        <v>26</v>
      </c>
      <c r="K3901" s="3">
        <v>783.26975049582097</v>
      </c>
      <c r="L3901" s="3">
        <v>48</v>
      </c>
      <c r="M3901" s="3">
        <v>19</v>
      </c>
      <c r="N3901" s="3">
        <v>2</v>
      </c>
      <c r="O3901" s="3">
        <v>384</v>
      </c>
      <c r="P3901" s="3">
        <v>0</v>
      </c>
      <c r="Q3901" s="3">
        <v>15238.5342856631</v>
      </c>
      <c r="R3901" s="3">
        <v>1</v>
      </c>
      <c r="S3901" s="3">
        <v>0</v>
      </c>
      <c r="T3901" s="3">
        <v>0</v>
      </c>
      <c r="U3901" s="3">
        <v>4654.8341702632697</v>
      </c>
      <c r="V3901" s="3">
        <v>1</v>
      </c>
    </row>
    <row r="3902" spans="1:22" ht="21.75" customHeight="1" x14ac:dyDescent="0.3">
      <c r="A3902" s="3" t="s">
        <v>3928</v>
      </c>
      <c r="B3902" s="3">
        <v>35</v>
      </c>
      <c r="C3902" s="3" t="s">
        <v>28</v>
      </c>
      <c r="D3902" s="3" t="s">
        <v>33</v>
      </c>
      <c r="E3902" s="3">
        <v>102104.31434852</v>
      </c>
      <c r="F3902" s="3">
        <v>232</v>
      </c>
      <c r="G3902" s="3">
        <v>1548.5528825065701</v>
      </c>
      <c r="H3902" s="3">
        <v>9</v>
      </c>
      <c r="I3902" s="3">
        <v>667.65639687064197</v>
      </c>
      <c r="J3902" s="3">
        <v>49</v>
      </c>
      <c r="K3902" s="3">
        <v>406.01715869427102</v>
      </c>
      <c r="L3902" s="3">
        <v>32</v>
      </c>
      <c r="M3902" s="3">
        <v>15</v>
      </c>
      <c r="N3902" s="3">
        <v>6</v>
      </c>
      <c r="O3902" s="3">
        <v>717</v>
      </c>
      <c r="P3902" s="3">
        <v>4</v>
      </c>
      <c r="Q3902" s="3">
        <v>4151.8186421218297</v>
      </c>
      <c r="R3902" s="3">
        <v>3</v>
      </c>
      <c r="S3902" s="3">
        <v>1</v>
      </c>
      <c r="T3902" s="3">
        <v>0</v>
      </c>
      <c r="U3902" s="3">
        <v>10815.3421728592</v>
      </c>
      <c r="V3902" s="3">
        <v>1</v>
      </c>
    </row>
    <row r="3903" spans="1:22" ht="21.75" customHeight="1" x14ac:dyDescent="0.3">
      <c r="A3903" s="3" t="s">
        <v>3929</v>
      </c>
      <c r="B3903" s="3">
        <v>69</v>
      </c>
      <c r="C3903" s="3" t="s">
        <v>31</v>
      </c>
      <c r="D3903" s="3" t="s">
        <v>24</v>
      </c>
      <c r="E3903" s="3">
        <v>52152.763182347502</v>
      </c>
      <c r="F3903" s="3">
        <v>139</v>
      </c>
      <c r="G3903" s="3">
        <v>1827.0482993037101</v>
      </c>
      <c r="H3903" s="3">
        <v>2</v>
      </c>
      <c r="I3903" s="3">
        <v>397.76231828340099</v>
      </c>
      <c r="J3903" s="3">
        <v>21</v>
      </c>
      <c r="K3903" s="3">
        <v>0</v>
      </c>
      <c r="L3903" s="3">
        <v>23</v>
      </c>
      <c r="M3903" s="3">
        <v>16</v>
      </c>
      <c r="N3903" s="3">
        <v>8</v>
      </c>
      <c r="O3903" s="3">
        <v>453</v>
      </c>
      <c r="P3903" s="3">
        <v>1</v>
      </c>
      <c r="Q3903" s="3">
        <v>15680.365159537299</v>
      </c>
      <c r="R3903" s="3">
        <v>3</v>
      </c>
      <c r="S3903" s="3">
        <v>0</v>
      </c>
      <c r="T3903" s="3">
        <v>0</v>
      </c>
      <c r="U3903" s="3">
        <v>5498.03741577445</v>
      </c>
      <c r="V3903" s="3">
        <v>1</v>
      </c>
    </row>
    <row r="3904" spans="1:22" ht="21.75" customHeight="1" x14ac:dyDescent="0.3">
      <c r="A3904" s="3" t="s">
        <v>3930</v>
      </c>
      <c r="B3904" s="3">
        <v>51</v>
      </c>
      <c r="C3904" s="3" t="s">
        <v>23</v>
      </c>
      <c r="D3904" s="3" t="s">
        <v>26</v>
      </c>
      <c r="E3904" s="3">
        <v>40033.624713366196</v>
      </c>
      <c r="F3904" s="3">
        <v>210</v>
      </c>
      <c r="G3904" s="3">
        <v>1849.37786790774</v>
      </c>
      <c r="H3904" s="3">
        <v>0</v>
      </c>
      <c r="I3904" s="3">
        <v>1012.30680154</v>
      </c>
      <c r="J3904" s="3">
        <v>29</v>
      </c>
      <c r="K3904" s="3">
        <v>608.36131951853099</v>
      </c>
      <c r="L3904" s="3">
        <v>70</v>
      </c>
      <c r="M3904" s="3">
        <v>10</v>
      </c>
      <c r="N3904" s="3">
        <v>5</v>
      </c>
      <c r="O3904" s="3">
        <v>831</v>
      </c>
      <c r="P3904" s="3">
        <v>5</v>
      </c>
      <c r="Q3904" s="3">
        <v>14052.489572357999</v>
      </c>
      <c r="R3904" s="3">
        <v>4</v>
      </c>
      <c r="S3904" s="3">
        <v>0</v>
      </c>
      <c r="T3904" s="3">
        <v>0</v>
      </c>
      <c r="U3904" s="3">
        <v>500</v>
      </c>
      <c r="V3904" s="3">
        <v>1</v>
      </c>
    </row>
    <row r="3905" spans="1:22" ht="21.75" customHeight="1" x14ac:dyDescent="0.3">
      <c r="A3905" s="3" t="s">
        <v>3931</v>
      </c>
      <c r="B3905" s="3">
        <v>41</v>
      </c>
      <c r="C3905" s="3" t="s">
        <v>28</v>
      </c>
      <c r="D3905" s="3" t="s">
        <v>26</v>
      </c>
      <c r="E3905" s="3">
        <v>46225.074617188999</v>
      </c>
      <c r="F3905" s="3">
        <v>6</v>
      </c>
      <c r="G3905" s="3">
        <v>10</v>
      </c>
      <c r="H3905" s="3">
        <v>5</v>
      </c>
      <c r="I3905" s="3">
        <v>477.22141753314003</v>
      </c>
      <c r="J3905" s="3">
        <v>36</v>
      </c>
      <c r="K3905" s="3">
        <v>222.66475029858699</v>
      </c>
      <c r="L3905" s="3">
        <v>37</v>
      </c>
      <c r="M3905" s="3">
        <v>1</v>
      </c>
      <c r="N3905" s="3">
        <v>3</v>
      </c>
      <c r="O3905" s="3">
        <v>569</v>
      </c>
      <c r="P3905" s="3">
        <v>2</v>
      </c>
      <c r="Q3905" s="3">
        <v>12423.658564246</v>
      </c>
      <c r="R3905" s="3">
        <v>0</v>
      </c>
      <c r="S3905" s="3">
        <v>0</v>
      </c>
      <c r="T3905" s="3">
        <v>0</v>
      </c>
      <c r="U3905" s="3">
        <v>9367.6134724966905</v>
      </c>
      <c r="V3905" s="3">
        <v>1</v>
      </c>
    </row>
    <row r="3906" spans="1:22" ht="21.75" customHeight="1" x14ac:dyDescent="0.3">
      <c r="A3906" s="3" t="s">
        <v>3932</v>
      </c>
      <c r="B3906" s="3">
        <v>48</v>
      </c>
      <c r="C3906" s="3" t="s">
        <v>23</v>
      </c>
      <c r="D3906" s="3" t="s">
        <v>26</v>
      </c>
      <c r="E3906" s="3">
        <v>42586.314813623598</v>
      </c>
      <c r="F3906" s="3">
        <v>164</v>
      </c>
      <c r="G3906" s="3">
        <v>2877.2089325299198</v>
      </c>
      <c r="H3906" s="3">
        <v>7</v>
      </c>
      <c r="I3906" s="3">
        <v>981.23230544199998</v>
      </c>
      <c r="J3906" s="3">
        <v>6</v>
      </c>
      <c r="K3906" s="3">
        <v>611.26524780693205</v>
      </c>
      <c r="L3906" s="3">
        <v>78</v>
      </c>
      <c r="M3906" s="3">
        <v>0</v>
      </c>
      <c r="N3906" s="3">
        <v>3</v>
      </c>
      <c r="O3906" s="3">
        <v>545</v>
      </c>
      <c r="P3906" s="3">
        <v>2</v>
      </c>
      <c r="Q3906" s="3">
        <v>11057.828618917099</v>
      </c>
      <c r="R3906" s="3">
        <v>2</v>
      </c>
      <c r="S3906" s="3">
        <v>0</v>
      </c>
      <c r="T3906" s="3">
        <v>0</v>
      </c>
      <c r="U3906" s="3">
        <v>9570.8529071946396</v>
      </c>
      <c r="V3906" s="3">
        <v>1</v>
      </c>
    </row>
    <row r="3907" spans="1:22" ht="21.75" customHeight="1" x14ac:dyDescent="0.3">
      <c r="A3907" s="3" t="s">
        <v>3933</v>
      </c>
      <c r="B3907" s="3">
        <v>41</v>
      </c>
      <c r="C3907" s="3" t="s">
        <v>28</v>
      </c>
      <c r="D3907" s="3" t="s">
        <v>33</v>
      </c>
      <c r="E3907" s="3">
        <v>68871.233716549294</v>
      </c>
      <c r="F3907" s="3">
        <v>9</v>
      </c>
      <c r="G3907" s="3">
        <v>1047.9180717614499</v>
      </c>
      <c r="H3907" s="3">
        <v>2</v>
      </c>
      <c r="I3907" s="3">
        <v>1474.7407705385001</v>
      </c>
      <c r="J3907" s="3">
        <v>49</v>
      </c>
      <c r="K3907" s="3">
        <v>601.663343359225</v>
      </c>
      <c r="L3907" s="3">
        <v>49</v>
      </c>
      <c r="M3907" s="3">
        <v>16</v>
      </c>
      <c r="N3907" s="3">
        <v>8</v>
      </c>
      <c r="O3907" s="3">
        <v>672</v>
      </c>
      <c r="P3907" s="3">
        <v>4</v>
      </c>
      <c r="Q3907" s="3">
        <v>19059.804482777599</v>
      </c>
      <c r="R3907" s="3">
        <v>5</v>
      </c>
      <c r="S3907" s="3">
        <v>0</v>
      </c>
      <c r="T3907" s="3">
        <v>0</v>
      </c>
      <c r="U3907" s="3">
        <v>7468.3374108942298</v>
      </c>
      <c r="V3907" s="3">
        <v>1</v>
      </c>
    </row>
    <row r="3908" spans="1:22" ht="21.75" customHeight="1" x14ac:dyDescent="0.3">
      <c r="A3908" s="3" t="s">
        <v>3934</v>
      </c>
      <c r="B3908" s="3">
        <v>62</v>
      </c>
      <c r="C3908" s="3" t="s">
        <v>28</v>
      </c>
      <c r="D3908" s="3" t="s">
        <v>24</v>
      </c>
      <c r="E3908" s="3">
        <v>48375.957237797098</v>
      </c>
      <c r="F3908" s="3">
        <v>17</v>
      </c>
      <c r="G3908" s="3">
        <v>2599.1556561769398</v>
      </c>
      <c r="H3908" s="3">
        <v>11</v>
      </c>
      <c r="I3908" s="3">
        <v>1142.99196412577</v>
      </c>
      <c r="J3908" s="3">
        <v>29</v>
      </c>
      <c r="K3908" s="3">
        <v>884.64052391172197</v>
      </c>
      <c r="L3908" s="3">
        <v>63</v>
      </c>
      <c r="M3908" s="3">
        <v>0</v>
      </c>
      <c r="N3908" s="3">
        <v>0</v>
      </c>
      <c r="O3908" s="3">
        <v>370</v>
      </c>
      <c r="P3908" s="3">
        <v>3</v>
      </c>
      <c r="Q3908" s="3">
        <v>5362.4948776114697</v>
      </c>
      <c r="R3908" s="3">
        <v>1</v>
      </c>
      <c r="S3908" s="3">
        <v>1</v>
      </c>
      <c r="T3908" s="3">
        <v>0</v>
      </c>
      <c r="U3908" s="3">
        <v>8216.6694729438404</v>
      </c>
      <c r="V3908" s="3">
        <v>1</v>
      </c>
    </row>
    <row r="3909" spans="1:22" ht="21.75" customHeight="1" x14ac:dyDescent="0.3">
      <c r="A3909" s="3" t="s">
        <v>3935</v>
      </c>
      <c r="B3909" s="3">
        <v>22</v>
      </c>
      <c r="C3909" s="3" t="s">
        <v>28</v>
      </c>
      <c r="D3909" s="3" t="s">
        <v>26</v>
      </c>
      <c r="E3909" s="3">
        <v>78959.985681436505</v>
      </c>
      <c r="F3909" s="3">
        <v>40</v>
      </c>
      <c r="G3909" s="3">
        <v>1839.72500268204</v>
      </c>
      <c r="H3909" s="3">
        <v>3</v>
      </c>
      <c r="I3909" s="3">
        <v>1287.0020138027301</v>
      </c>
      <c r="J3909" s="3">
        <v>12</v>
      </c>
      <c r="K3909" s="3">
        <v>475.19787615227</v>
      </c>
      <c r="L3909" s="3">
        <v>1</v>
      </c>
      <c r="M3909" s="3">
        <v>1</v>
      </c>
      <c r="N3909" s="3">
        <v>5</v>
      </c>
      <c r="O3909" s="3">
        <v>501</v>
      </c>
      <c r="P3909" s="3">
        <v>4</v>
      </c>
      <c r="Q3909" s="3">
        <v>11591.510485995301</v>
      </c>
      <c r="R3909" s="3">
        <v>5</v>
      </c>
      <c r="S3909" s="3">
        <v>0</v>
      </c>
      <c r="T3909" s="3">
        <v>0</v>
      </c>
      <c r="U3909" s="3">
        <v>7822.8958630917004</v>
      </c>
      <c r="V3909" s="3">
        <v>1</v>
      </c>
    </row>
    <row r="3910" spans="1:22" ht="21.75" customHeight="1" x14ac:dyDescent="0.3">
      <c r="A3910" s="3" t="s">
        <v>3936</v>
      </c>
      <c r="B3910" s="3">
        <v>29</v>
      </c>
      <c r="C3910" s="3" t="s">
        <v>28</v>
      </c>
      <c r="D3910" s="3" t="s">
        <v>24</v>
      </c>
      <c r="E3910" s="3">
        <v>44310.212887081099</v>
      </c>
      <c r="F3910" s="3">
        <v>205</v>
      </c>
      <c r="G3910" s="3">
        <v>637.14331357450203</v>
      </c>
      <c r="H3910" s="3">
        <v>4</v>
      </c>
      <c r="I3910" s="3">
        <v>548.34832797123897</v>
      </c>
      <c r="J3910" s="3">
        <v>21</v>
      </c>
      <c r="K3910" s="3">
        <v>624.00018290017294</v>
      </c>
      <c r="L3910" s="3">
        <v>38</v>
      </c>
      <c r="M3910" s="3">
        <v>16</v>
      </c>
      <c r="N3910" s="3">
        <v>3</v>
      </c>
      <c r="O3910" s="3">
        <v>650</v>
      </c>
      <c r="P3910" s="3">
        <v>2</v>
      </c>
      <c r="Q3910" s="3">
        <v>1940.60870203845</v>
      </c>
      <c r="R3910" s="3">
        <v>2</v>
      </c>
      <c r="S3910" s="3">
        <v>0</v>
      </c>
      <c r="T3910" s="3">
        <v>0</v>
      </c>
      <c r="U3910" s="3">
        <v>11120.752181022701</v>
      </c>
      <c r="V3910" s="3">
        <v>0</v>
      </c>
    </row>
    <row r="3911" spans="1:22" ht="21.75" customHeight="1" x14ac:dyDescent="0.3">
      <c r="A3911" s="3" t="s">
        <v>3937</v>
      </c>
      <c r="B3911" s="3">
        <v>61</v>
      </c>
      <c r="C3911" s="3" t="s">
        <v>23</v>
      </c>
      <c r="D3911" s="3" t="s">
        <v>26</v>
      </c>
      <c r="E3911" s="3">
        <v>45471.573013515903</v>
      </c>
      <c r="F3911" s="3">
        <v>226</v>
      </c>
      <c r="G3911" s="3">
        <v>933.88914337257302</v>
      </c>
      <c r="H3911" s="3">
        <v>6</v>
      </c>
      <c r="I3911" s="3">
        <v>1066.9565661462</v>
      </c>
      <c r="J3911" s="3">
        <v>10</v>
      </c>
      <c r="K3911" s="3">
        <v>533.43473433770896</v>
      </c>
      <c r="L3911" s="3">
        <v>73</v>
      </c>
      <c r="M3911" s="3">
        <v>3</v>
      </c>
      <c r="N3911" s="3">
        <v>2</v>
      </c>
      <c r="O3911" s="3">
        <v>357</v>
      </c>
      <c r="P3911" s="3">
        <v>3</v>
      </c>
      <c r="Q3911" s="3">
        <v>15200.8328748615</v>
      </c>
      <c r="R3911" s="3">
        <v>5</v>
      </c>
      <c r="S3911" s="3">
        <v>0</v>
      </c>
      <c r="T3911" s="3">
        <v>0</v>
      </c>
      <c r="U3911" s="3">
        <v>14513.7970084479</v>
      </c>
      <c r="V3911" s="3">
        <v>1</v>
      </c>
    </row>
    <row r="3912" spans="1:22" ht="21.75" customHeight="1" x14ac:dyDescent="0.3">
      <c r="A3912" s="3" t="s">
        <v>3938</v>
      </c>
      <c r="B3912" s="3">
        <v>40</v>
      </c>
      <c r="C3912" s="3" t="s">
        <v>31</v>
      </c>
      <c r="D3912" s="3" t="s">
        <v>33</v>
      </c>
      <c r="E3912" s="3">
        <v>33857.881056996601</v>
      </c>
      <c r="F3912" s="3">
        <v>93</v>
      </c>
      <c r="G3912" s="3">
        <v>948.70182762990305</v>
      </c>
      <c r="H3912" s="3">
        <v>11</v>
      </c>
      <c r="I3912" s="3">
        <v>399.52476570226298</v>
      </c>
      <c r="J3912" s="3">
        <v>4</v>
      </c>
      <c r="K3912" s="3">
        <v>719.69353752922996</v>
      </c>
      <c r="L3912" s="3">
        <v>13</v>
      </c>
      <c r="M3912" s="3">
        <v>11</v>
      </c>
      <c r="N3912" s="3">
        <v>0</v>
      </c>
      <c r="O3912" s="3">
        <v>520</v>
      </c>
      <c r="P3912" s="3">
        <v>3</v>
      </c>
      <c r="Q3912" s="3">
        <v>11612.758018127301</v>
      </c>
      <c r="R3912" s="3">
        <v>4</v>
      </c>
      <c r="S3912" s="3">
        <v>0</v>
      </c>
      <c r="T3912" s="3">
        <v>0</v>
      </c>
      <c r="U3912" s="3">
        <v>2733.2247444661698</v>
      </c>
      <c r="V3912" s="3">
        <v>1</v>
      </c>
    </row>
    <row r="3913" spans="1:22" ht="21.75" customHeight="1" x14ac:dyDescent="0.3">
      <c r="A3913" s="3" t="s">
        <v>3939</v>
      </c>
      <c r="B3913" s="3">
        <v>35</v>
      </c>
      <c r="C3913" s="3" t="s">
        <v>23</v>
      </c>
      <c r="D3913" s="3" t="s">
        <v>24</v>
      </c>
      <c r="E3913" s="3">
        <v>43099.125759297203</v>
      </c>
      <c r="F3913" s="3">
        <v>224</v>
      </c>
      <c r="G3913" s="3">
        <v>994.71200469873304</v>
      </c>
      <c r="H3913" s="3">
        <v>10</v>
      </c>
      <c r="I3913" s="3">
        <v>718.28098409888503</v>
      </c>
      <c r="J3913" s="3">
        <v>21</v>
      </c>
      <c r="K3913" s="3">
        <v>0</v>
      </c>
      <c r="L3913" s="3">
        <v>11</v>
      </c>
      <c r="M3913" s="3">
        <v>9</v>
      </c>
      <c r="N3913" s="3">
        <v>4</v>
      </c>
      <c r="O3913" s="3">
        <v>458</v>
      </c>
      <c r="P3913" s="3">
        <v>0</v>
      </c>
      <c r="Q3913" s="3">
        <v>6115.8932225283297</v>
      </c>
      <c r="R3913" s="3">
        <v>3</v>
      </c>
      <c r="S3913" s="3">
        <v>0</v>
      </c>
      <c r="T3913" s="3">
        <v>0</v>
      </c>
      <c r="U3913" s="3">
        <v>16481.2688717245</v>
      </c>
      <c r="V3913" s="3">
        <v>1</v>
      </c>
    </row>
    <row r="3914" spans="1:22" ht="21.75" customHeight="1" x14ac:dyDescent="0.3">
      <c r="A3914" s="3" t="s">
        <v>3940</v>
      </c>
      <c r="B3914" s="3">
        <v>31</v>
      </c>
      <c r="C3914" s="3" t="s">
        <v>31</v>
      </c>
      <c r="D3914" s="3" t="s">
        <v>26</v>
      </c>
      <c r="E3914" s="3">
        <v>18795.735888413801</v>
      </c>
      <c r="F3914" s="3">
        <v>54</v>
      </c>
      <c r="G3914" s="3">
        <v>84.515383357356797</v>
      </c>
      <c r="H3914" s="3">
        <v>5</v>
      </c>
      <c r="I3914" s="3">
        <v>1409.4452196766899</v>
      </c>
      <c r="J3914" s="3">
        <v>14</v>
      </c>
      <c r="K3914" s="3">
        <v>330.70597074282398</v>
      </c>
      <c r="L3914" s="3">
        <v>77</v>
      </c>
      <c r="M3914" s="3">
        <v>9</v>
      </c>
      <c r="N3914" s="3">
        <v>3</v>
      </c>
      <c r="O3914" s="3">
        <v>507</v>
      </c>
      <c r="P3914" s="3">
        <v>5</v>
      </c>
      <c r="Q3914" s="3">
        <v>13108.103162916301</v>
      </c>
      <c r="R3914" s="3">
        <v>6</v>
      </c>
      <c r="S3914" s="3">
        <v>0</v>
      </c>
      <c r="T3914" s="3">
        <v>0</v>
      </c>
      <c r="U3914" s="3">
        <v>14251.650872930501</v>
      </c>
      <c r="V3914" s="3">
        <v>1</v>
      </c>
    </row>
    <row r="3915" spans="1:22" ht="21.75" customHeight="1" x14ac:dyDescent="0.3">
      <c r="A3915" s="3" t="s">
        <v>3941</v>
      </c>
      <c r="B3915" s="3">
        <v>21</v>
      </c>
      <c r="C3915" s="3" t="s">
        <v>23</v>
      </c>
      <c r="D3915" s="3" t="s">
        <v>26</v>
      </c>
      <c r="E3915" s="3">
        <v>11663.416690522399</v>
      </c>
      <c r="F3915" s="3">
        <v>83</v>
      </c>
      <c r="G3915" s="3">
        <v>861.23046697452696</v>
      </c>
      <c r="H3915" s="3">
        <v>1</v>
      </c>
      <c r="I3915" s="3">
        <v>587.25522775073102</v>
      </c>
      <c r="J3915" s="3">
        <v>38</v>
      </c>
      <c r="K3915" s="3">
        <v>438.28350940608198</v>
      </c>
      <c r="L3915" s="3">
        <v>50</v>
      </c>
      <c r="M3915" s="3">
        <v>14</v>
      </c>
      <c r="N3915" s="3">
        <v>9</v>
      </c>
      <c r="O3915" s="3">
        <v>537</v>
      </c>
      <c r="P3915" s="3">
        <v>1</v>
      </c>
      <c r="Q3915" s="3">
        <v>20185.89691811</v>
      </c>
      <c r="R3915" s="3">
        <v>3</v>
      </c>
      <c r="S3915" s="3">
        <v>0</v>
      </c>
      <c r="T3915" s="3">
        <v>0</v>
      </c>
      <c r="U3915" s="3">
        <v>6708.8544057005502</v>
      </c>
      <c r="V3915" s="3">
        <v>1</v>
      </c>
    </row>
    <row r="3916" spans="1:22" ht="21.75" customHeight="1" x14ac:dyDescent="0.3">
      <c r="A3916" s="3" t="s">
        <v>3942</v>
      </c>
      <c r="B3916" s="3">
        <v>60</v>
      </c>
      <c r="C3916" s="3" t="s">
        <v>28</v>
      </c>
      <c r="D3916" s="3" t="s">
        <v>26</v>
      </c>
      <c r="E3916" s="3">
        <v>61244.120366581003</v>
      </c>
      <c r="F3916" s="3">
        <v>102</v>
      </c>
      <c r="G3916" s="3">
        <v>2273.9054727979701</v>
      </c>
      <c r="H3916" s="3">
        <v>6</v>
      </c>
      <c r="I3916" s="3">
        <v>1188.97466446058</v>
      </c>
      <c r="J3916" s="3">
        <v>36</v>
      </c>
      <c r="K3916" s="3">
        <v>511.68734711994398</v>
      </c>
      <c r="L3916" s="3">
        <v>9</v>
      </c>
      <c r="M3916" s="3">
        <v>10</v>
      </c>
      <c r="N3916" s="3">
        <v>3</v>
      </c>
      <c r="O3916" s="3">
        <v>487</v>
      </c>
      <c r="P3916" s="3">
        <v>5</v>
      </c>
      <c r="Q3916" s="3">
        <v>12668.535733627799</v>
      </c>
      <c r="R3916" s="3">
        <v>6</v>
      </c>
      <c r="S3916" s="3">
        <v>0</v>
      </c>
      <c r="T3916" s="3">
        <v>0</v>
      </c>
      <c r="U3916" s="3">
        <v>9346.71905759324</v>
      </c>
      <c r="V3916" s="3">
        <v>1</v>
      </c>
    </row>
    <row r="3917" spans="1:22" ht="21.75" customHeight="1" x14ac:dyDescent="0.3">
      <c r="A3917" s="3" t="s">
        <v>3943</v>
      </c>
      <c r="B3917" s="3">
        <v>43</v>
      </c>
      <c r="C3917" s="3" t="s">
        <v>28</v>
      </c>
      <c r="D3917" s="3" t="s">
        <v>26</v>
      </c>
      <c r="E3917" s="3">
        <v>18582.068661423102</v>
      </c>
      <c r="F3917" s="3">
        <v>213</v>
      </c>
      <c r="G3917" s="3">
        <v>2355.8044809726798</v>
      </c>
      <c r="H3917" s="3">
        <v>7</v>
      </c>
      <c r="I3917" s="3">
        <v>1155.4763565498999</v>
      </c>
      <c r="J3917" s="3">
        <v>30</v>
      </c>
      <c r="K3917" s="3">
        <v>196.51060288997601</v>
      </c>
      <c r="L3917" s="3">
        <v>43</v>
      </c>
      <c r="M3917" s="3">
        <v>6</v>
      </c>
      <c r="N3917" s="3">
        <v>7</v>
      </c>
      <c r="O3917" s="3">
        <v>693</v>
      </c>
      <c r="P3917" s="3">
        <v>5</v>
      </c>
      <c r="Q3917" s="3">
        <v>2550.17719873332</v>
      </c>
      <c r="R3917" s="3">
        <v>7</v>
      </c>
      <c r="S3917" s="3">
        <v>0</v>
      </c>
      <c r="T3917" s="3">
        <v>0</v>
      </c>
      <c r="U3917" s="3">
        <v>13883.3441126747</v>
      </c>
      <c r="V3917" s="3">
        <v>1</v>
      </c>
    </row>
    <row r="3918" spans="1:22" ht="21.75" customHeight="1" x14ac:dyDescent="0.3">
      <c r="A3918" s="3" t="s">
        <v>3944</v>
      </c>
      <c r="B3918" s="3">
        <v>54</v>
      </c>
      <c r="C3918" s="3" t="s">
        <v>31</v>
      </c>
      <c r="D3918" s="3" t="s">
        <v>33</v>
      </c>
      <c r="E3918" s="3">
        <v>57307.378985294403</v>
      </c>
      <c r="F3918" s="3">
        <v>9</v>
      </c>
      <c r="G3918" s="3">
        <v>958.99371463310194</v>
      </c>
      <c r="H3918" s="3">
        <v>11</v>
      </c>
      <c r="I3918" s="3">
        <v>1176.15943757729</v>
      </c>
      <c r="J3918" s="3">
        <v>28</v>
      </c>
      <c r="K3918" s="3">
        <v>574.09309135762896</v>
      </c>
      <c r="L3918" s="3">
        <v>39</v>
      </c>
      <c r="M3918" s="3">
        <v>9</v>
      </c>
      <c r="N3918" s="3">
        <v>1</v>
      </c>
      <c r="O3918" s="3">
        <v>553</v>
      </c>
      <c r="P3918" s="3">
        <v>0</v>
      </c>
      <c r="Q3918" s="3">
        <v>11888.008099294801</v>
      </c>
      <c r="R3918" s="3">
        <v>6</v>
      </c>
      <c r="S3918" s="3">
        <v>1</v>
      </c>
      <c r="T3918" s="3">
        <v>0</v>
      </c>
      <c r="U3918" s="3">
        <v>11026.383412466401</v>
      </c>
      <c r="V3918" s="3">
        <v>1</v>
      </c>
    </row>
    <row r="3919" spans="1:22" ht="21.75" customHeight="1" x14ac:dyDescent="0.3">
      <c r="A3919" s="3" t="s">
        <v>3945</v>
      </c>
      <c r="B3919" s="3">
        <v>49</v>
      </c>
      <c r="C3919" s="3" t="s">
        <v>31</v>
      </c>
      <c r="D3919" s="3" t="s">
        <v>26</v>
      </c>
      <c r="E3919" s="3">
        <v>40991.056702793903</v>
      </c>
      <c r="F3919" s="3">
        <v>109</v>
      </c>
      <c r="G3919" s="3">
        <v>10</v>
      </c>
      <c r="H3919" s="3">
        <v>0</v>
      </c>
      <c r="I3919" s="3">
        <v>356.54930835755499</v>
      </c>
      <c r="J3919" s="3">
        <v>38</v>
      </c>
      <c r="K3919" s="3">
        <v>720.56262030903099</v>
      </c>
      <c r="L3919" s="3">
        <v>59</v>
      </c>
      <c r="M3919" s="3">
        <v>18</v>
      </c>
      <c r="N3919" s="3">
        <v>9</v>
      </c>
      <c r="O3919" s="3">
        <v>648</v>
      </c>
      <c r="P3919" s="3">
        <v>1</v>
      </c>
      <c r="Q3919" s="3">
        <v>13767.611203770401</v>
      </c>
      <c r="R3919" s="3">
        <v>7</v>
      </c>
      <c r="S3919" s="3">
        <v>0</v>
      </c>
      <c r="T3919" s="3">
        <v>0</v>
      </c>
      <c r="U3919" s="3">
        <v>10621.6843762301</v>
      </c>
      <c r="V3919" s="3">
        <v>1</v>
      </c>
    </row>
    <row r="3920" spans="1:22" ht="21.75" customHeight="1" x14ac:dyDescent="0.3">
      <c r="A3920" s="3" t="s">
        <v>3946</v>
      </c>
      <c r="B3920" s="3">
        <v>49</v>
      </c>
      <c r="C3920" s="3" t="s">
        <v>23</v>
      </c>
      <c r="D3920" s="3" t="s">
        <v>26</v>
      </c>
      <c r="E3920" s="3">
        <v>66911.521498941496</v>
      </c>
      <c r="F3920" s="3">
        <v>47</v>
      </c>
      <c r="G3920" s="3">
        <v>2004.73474784779</v>
      </c>
      <c r="H3920" s="3">
        <v>5</v>
      </c>
      <c r="I3920" s="3">
        <v>983.82033810548796</v>
      </c>
      <c r="J3920" s="3">
        <v>16</v>
      </c>
      <c r="K3920" s="3">
        <v>326.82432594445999</v>
      </c>
      <c r="L3920" s="3">
        <v>69</v>
      </c>
      <c r="M3920" s="3">
        <v>17</v>
      </c>
      <c r="N3920" s="3">
        <v>9</v>
      </c>
      <c r="O3920" s="3">
        <v>621</v>
      </c>
      <c r="P3920" s="3">
        <v>0</v>
      </c>
      <c r="Q3920" s="3">
        <v>7843.9609315261096</v>
      </c>
      <c r="R3920" s="3">
        <v>0</v>
      </c>
      <c r="S3920" s="3">
        <v>0</v>
      </c>
      <c r="T3920" s="3">
        <v>0</v>
      </c>
      <c r="U3920" s="3">
        <v>12986.131082428299</v>
      </c>
      <c r="V3920" s="3">
        <v>0</v>
      </c>
    </row>
    <row r="3921" spans="1:22" ht="21.75" customHeight="1" x14ac:dyDescent="0.3">
      <c r="A3921" s="3" t="s">
        <v>3947</v>
      </c>
      <c r="B3921" s="3">
        <v>66</v>
      </c>
      <c r="C3921" s="3" t="s">
        <v>31</v>
      </c>
      <c r="D3921" s="3" t="s">
        <v>33</v>
      </c>
      <c r="E3921" s="3">
        <v>18978.7204271505</v>
      </c>
      <c r="F3921" s="3">
        <v>61</v>
      </c>
      <c r="G3921" s="3">
        <v>637.00954208918995</v>
      </c>
      <c r="H3921" s="3">
        <v>10</v>
      </c>
      <c r="I3921" s="3">
        <v>745.19050192909799</v>
      </c>
      <c r="J3921" s="3">
        <v>40</v>
      </c>
      <c r="K3921" s="3">
        <v>256.96379253399601</v>
      </c>
      <c r="L3921" s="3">
        <v>30</v>
      </c>
      <c r="M3921" s="3">
        <v>1</v>
      </c>
      <c r="N3921" s="3">
        <v>3</v>
      </c>
      <c r="O3921" s="3">
        <v>479</v>
      </c>
      <c r="P3921" s="3">
        <v>3</v>
      </c>
      <c r="Q3921" s="3">
        <v>25318.922151793598</v>
      </c>
      <c r="R3921" s="3">
        <v>0</v>
      </c>
      <c r="S3921" s="3">
        <v>0</v>
      </c>
      <c r="T3921" s="3">
        <v>0</v>
      </c>
      <c r="U3921" s="3">
        <v>1213.9655487487501</v>
      </c>
      <c r="V3921" s="3">
        <v>1</v>
      </c>
    </row>
    <row r="3922" spans="1:22" ht="21.75" customHeight="1" x14ac:dyDescent="0.3">
      <c r="A3922" s="3" t="s">
        <v>3948</v>
      </c>
      <c r="B3922" s="3">
        <v>54</v>
      </c>
      <c r="C3922" s="3" t="s">
        <v>23</v>
      </c>
      <c r="D3922" s="3" t="s">
        <v>26</v>
      </c>
      <c r="E3922" s="3">
        <v>60768.514646264601</v>
      </c>
      <c r="F3922" s="3">
        <v>124</v>
      </c>
      <c r="G3922" s="3">
        <v>699.44518854741705</v>
      </c>
      <c r="H3922" s="3">
        <v>8</v>
      </c>
      <c r="I3922" s="3">
        <v>1180.97390013519</v>
      </c>
      <c r="J3922" s="3">
        <v>5</v>
      </c>
      <c r="K3922" s="3">
        <v>598.86072022176302</v>
      </c>
      <c r="L3922" s="3">
        <v>36</v>
      </c>
      <c r="M3922" s="3">
        <v>6</v>
      </c>
      <c r="N3922" s="3">
        <v>0</v>
      </c>
      <c r="O3922" s="3">
        <v>899</v>
      </c>
      <c r="P3922" s="3">
        <v>1</v>
      </c>
      <c r="Q3922" s="3">
        <v>3303.7088656977498</v>
      </c>
      <c r="R3922" s="3">
        <v>6</v>
      </c>
      <c r="S3922" s="3">
        <v>0</v>
      </c>
      <c r="T3922" s="3">
        <v>0</v>
      </c>
      <c r="U3922" s="3">
        <v>3968.02908105191</v>
      </c>
      <c r="V3922" s="3">
        <v>1</v>
      </c>
    </row>
    <row r="3923" spans="1:22" ht="21.75" customHeight="1" x14ac:dyDescent="0.3">
      <c r="A3923" s="3" t="s">
        <v>3949</v>
      </c>
      <c r="B3923" s="3">
        <v>38</v>
      </c>
      <c r="C3923" s="3" t="s">
        <v>31</v>
      </c>
      <c r="D3923" s="3" t="s">
        <v>24</v>
      </c>
      <c r="E3923" s="3">
        <v>55968.799177023102</v>
      </c>
      <c r="F3923" s="3">
        <v>23</v>
      </c>
      <c r="G3923" s="3">
        <v>1273.7328668749101</v>
      </c>
      <c r="H3923" s="3">
        <v>6</v>
      </c>
      <c r="I3923" s="3">
        <v>220.74986009560399</v>
      </c>
      <c r="J3923" s="3">
        <v>40</v>
      </c>
      <c r="K3923" s="3">
        <v>539.81247996748402</v>
      </c>
      <c r="L3923" s="3">
        <v>72</v>
      </c>
      <c r="M3923" s="3">
        <v>13</v>
      </c>
      <c r="N3923" s="3">
        <v>1</v>
      </c>
      <c r="O3923" s="3">
        <v>662</v>
      </c>
      <c r="P3923" s="3">
        <v>2</v>
      </c>
      <c r="Q3923" s="3">
        <v>0</v>
      </c>
      <c r="R3923" s="3">
        <v>4</v>
      </c>
      <c r="S3923" s="3">
        <v>0</v>
      </c>
      <c r="T3923" s="3">
        <v>0</v>
      </c>
      <c r="U3923" s="3">
        <v>7355.8577846809403</v>
      </c>
      <c r="V3923" s="3">
        <v>1</v>
      </c>
    </row>
    <row r="3924" spans="1:22" ht="21.75" customHeight="1" x14ac:dyDescent="0.3">
      <c r="A3924" s="3" t="s">
        <v>3950</v>
      </c>
      <c r="B3924" s="3">
        <v>69</v>
      </c>
      <c r="C3924" s="3" t="s">
        <v>31</v>
      </c>
      <c r="D3924" s="3" t="s">
        <v>24</v>
      </c>
      <c r="E3924" s="3">
        <v>56525.292055071797</v>
      </c>
      <c r="F3924" s="3">
        <v>158</v>
      </c>
      <c r="G3924" s="3">
        <v>1198.82490551295</v>
      </c>
      <c r="H3924" s="3">
        <v>4</v>
      </c>
      <c r="I3924" s="3">
        <v>928.72576117296103</v>
      </c>
      <c r="J3924" s="3">
        <v>16</v>
      </c>
      <c r="K3924" s="3">
        <v>558.37399823052294</v>
      </c>
      <c r="L3924" s="3">
        <v>57</v>
      </c>
      <c r="M3924" s="3">
        <v>10</v>
      </c>
      <c r="N3924" s="3">
        <v>9</v>
      </c>
      <c r="O3924" s="3">
        <v>603</v>
      </c>
      <c r="P3924" s="3">
        <v>3</v>
      </c>
      <c r="Q3924" s="3">
        <v>6377.7384368270004</v>
      </c>
      <c r="R3924" s="3">
        <v>7</v>
      </c>
      <c r="S3924" s="3">
        <v>0</v>
      </c>
      <c r="T3924" s="3">
        <v>0</v>
      </c>
      <c r="U3924" s="3">
        <v>12715.7216975911</v>
      </c>
      <c r="V3924" s="3">
        <v>1</v>
      </c>
    </row>
    <row r="3925" spans="1:22" ht="21.75" customHeight="1" x14ac:dyDescent="0.3">
      <c r="A3925" s="3" t="s">
        <v>3951</v>
      </c>
      <c r="B3925" s="3">
        <v>27</v>
      </c>
      <c r="C3925" s="3" t="s">
        <v>31</v>
      </c>
      <c r="D3925" s="3" t="s">
        <v>26</v>
      </c>
      <c r="E3925" s="3">
        <v>70230.179604044097</v>
      </c>
      <c r="F3925" s="3">
        <v>5</v>
      </c>
      <c r="G3925" s="3">
        <v>868.1968746018</v>
      </c>
      <c r="H3925" s="3">
        <v>9</v>
      </c>
      <c r="I3925" s="3">
        <v>879.23132099402403</v>
      </c>
      <c r="J3925" s="3">
        <v>33</v>
      </c>
      <c r="K3925" s="3">
        <v>136.93834560371101</v>
      </c>
      <c r="L3925" s="3">
        <v>42</v>
      </c>
      <c r="M3925" s="3">
        <v>0</v>
      </c>
      <c r="N3925" s="3">
        <v>9</v>
      </c>
      <c r="O3925" s="3">
        <v>681</v>
      </c>
      <c r="P3925" s="3">
        <v>4</v>
      </c>
      <c r="Q3925" s="3">
        <v>308.92577192965302</v>
      </c>
      <c r="R3925" s="3">
        <v>0</v>
      </c>
      <c r="S3925" s="3">
        <v>0</v>
      </c>
      <c r="T3925" s="3">
        <v>0</v>
      </c>
      <c r="U3925" s="3">
        <v>16002.862592105301</v>
      </c>
      <c r="V3925" s="3">
        <v>0</v>
      </c>
    </row>
    <row r="3926" spans="1:22" ht="21.75" customHeight="1" x14ac:dyDescent="0.3">
      <c r="A3926" s="3" t="s">
        <v>3952</v>
      </c>
      <c r="B3926" s="3">
        <v>45</v>
      </c>
      <c r="C3926" s="3" t="s">
        <v>28</v>
      </c>
      <c r="D3926" s="3" t="s">
        <v>33</v>
      </c>
      <c r="E3926" s="3">
        <v>51265.167207604398</v>
      </c>
      <c r="F3926" s="3">
        <v>144</v>
      </c>
      <c r="G3926" s="3">
        <v>940.48258241435303</v>
      </c>
      <c r="H3926" s="3">
        <v>10</v>
      </c>
      <c r="I3926" s="3">
        <v>103.45914196287301</v>
      </c>
      <c r="J3926" s="3">
        <v>22</v>
      </c>
      <c r="K3926" s="3">
        <v>1184.0222907841101</v>
      </c>
      <c r="L3926" s="3">
        <v>70</v>
      </c>
      <c r="M3926" s="3">
        <v>19</v>
      </c>
      <c r="N3926" s="3">
        <v>2</v>
      </c>
      <c r="O3926" s="3">
        <v>425</v>
      </c>
      <c r="P3926" s="3">
        <v>3</v>
      </c>
      <c r="Q3926" s="3">
        <v>17665.447668877401</v>
      </c>
      <c r="R3926" s="3">
        <v>4</v>
      </c>
      <c r="S3926" s="3">
        <v>0</v>
      </c>
      <c r="T3926" s="3">
        <v>0</v>
      </c>
      <c r="U3926" s="3">
        <v>11067.2206932187</v>
      </c>
      <c r="V3926" s="3">
        <v>1</v>
      </c>
    </row>
    <row r="3927" spans="1:22" ht="21.75" customHeight="1" x14ac:dyDescent="0.3">
      <c r="A3927" s="3" t="s">
        <v>3953</v>
      </c>
      <c r="B3927" s="3">
        <v>68</v>
      </c>
      <c r="C3927" s="3" t="s">
        <v>28</v>
      </c>
      <c r="D3927" s="3" t="s">
        <v>33</v>
      </c>
      <c r="E3927" s="3">
        <v>10000</v>
      </c>
      <c r="F3927" s="3">
        <v>4</v>
      </c>
      <c r="G3927" s="3">
        <v>1098.44823638052</v>
      </c>
      <c r="H3927" s="3">
        <v>9</v>
      </c>
      <c r="I3927" s="3">
        <v>490.10287536675798</v>
      </c>
      <c r="J3927" s="3">
        <v>29</v>
      </c>
      <c r="K3927" s="3">
        <v>0</v>
      </c>
      <c r="L3927" s="3">
        <v>37</v>
      </c>
      <c r="M3927" s="3">
        <v>4</v>
      </c>
      <c r="N3927" s="3">
        <v>0</v>
      </c>
      <c r="O3927" s="3">
        <v>673</v>
      </c>
      <c r="P3927" s="3">
        <v>2</v>
      </c>
      <c r="Q3927" s="3">
        <v>18369.341234512402</v>
      </c>
      <c r="R3927" s="3">
        <v>7</v>
      </c>
      <c r="S3927" s="3">
        <v>0</v>
      </c>
      <c r="T3927" s="3">
        <v>0</v>
      </c>
      <c r="U3927" s="3">
        <v>5696.7870823147396</v>
      </c>
      <c r="V3927" s="3">
        <v>1</v>
      </c>
    </row>
    <row r="3928" spans="1:22" ht="21.75" customHeight="1" x14ac:dyDescent="0.3">
      <c r="A3928" s="3" t="s">
        <v>3954</v>
      </c>
      <c r="B3928" s="3">
        <v>59</v>
      </c>
      <c r="C3928" s="3" t="s">
        <v>23</v>
      </c>
      <c r="D3928" s="3" t="s">
        <v>33</v>
      </c>
      <c r="E3928" s="3">
        <v>58083.945632427</v>
      </c>
      <c r="F3928" s="3">
        <v>31</v>
      </c>
      <c r="G3928" s="3">
        <v>928.809828962079</v>
      </c>
      <c r="H3928" s="3">
        <v>8</v>
      </c>
      <c r="I3928" s="3">
        <v>159.44672540910199</v>
      </c>
      <c r="J3928" s="3">
        <v>12</v>
      </c>
      <c r="K3928" s="3">
        <v>716.41003075296999</v>
      </c>
      <c r="L3928" s="3">
        <v>7</v>
      </c>
      <c r="M3928" s="3">
        <v>3</v>
      </c>
      <c r="N3928" s="3">
        <v>1</v>
      </c>
      <c r="O3928" s="3">
        <v>479</v>
      </c>
      <c r="P3928" s="3">
        <v>0</v>
      </c>
      <c r="Q3928" s="3">
        <v>2335.6423132087598</v>
      </c>
      <c r="R3928" s="3">
        <v>7</v>
      </c>
      <c r="S3928" s="3">
        <v>0</v>
      </c>
      <c r="T3928" s="3">
        <v>0</v>
      </c>
      <c r="U3928" s="3">
        <v>7704.0820641800101</v>
      </c>
      <c r="V3928" s="3">
        <v>1</v>
      </c>
    </row>
    <row r="3929" spans="1:22" ht="21.75" customHeight="1" x14ac:dyDescent="0.3">
      <c r="A3929" s="3" t="s">
        <v>3955</v>
      </c>
      <c r="B3929" s="3">
        <v>26</v>
      </c>
      <c r="C3929" s="3" t="s">
        <v>31</v>
      </c>
      <c r="D3929" s="3" t="s">
        <v>26</v>
      </c>
      <c r="E3929" s="3">
        <v>55754.107026368903</v>
      </c>
      <c r="F3929" s="3">
        <v>148</v>
      </c>
      <c r="G3929" s="3">
        <v>979.13046516269696</v>
      </c>
      <c r="H3929" s="3">
        <v>1</v>
      </c>
      <c r="I3929" s="3">
        <v>545.77564432698296</v>
      </c>
      <c r="J3929" s="3">
        <v>29</v>
      </c>
      <c r="K3929" s="3">
        <v>320.618631382758</v>
      </c>
      <c r="L3929" s="3">
        <v>33</v>
      </c>
      <c r="M3929" s="3">
        <v>13</v>
      </c>
      <c r="N3929" s="3">
        <v>6</v>
      </c>
      <c r="O3929" s="3">
        <v>854</v>
      </c>
      <c r="P3929" s="3">
        <v>1</v>
      </c>
      <c r="Q3929" s="3">
        <v>5468.6104531222099</v>
      </c>
      <c r="R3929" s="3">
        <v>5</v>
      </c>
      <c r="S3929" s="3">
        <v>0</v>
      </c>
      <c r="T3929" s="3">
        <v>0</v>
      </c>
      <c r="U3929" s="3">
        <v>4742.10483695322</v>
      </c>
      <c r="V3929" s="3">
        <v>1</v>
      </c>
    </row>
    <row r="3930" spans="1:22" ht="21.75" customHeight="1" x14ac:dyDescent="0.3">
      <c r="A3930" s="3" t="s">
        <v>3956</v>
      </c>
      <c r="B3930" s="3">
        <v>49</v>
      </c>
      <c r="C3930" s="3" t="s">
        <v>23</v>
      </c>
      <c r="D3930" s="3" t="s">
        <v>26</v>
      </c>
      <c r="E3930" s="3">
        <v>45596.748505257099</v>
      </c>
      <c r="F3930" s="3">
        <v>39</v>
      </c>
      <c r="G3930" s="3">
        <v>1255.41603574377</v>
      </c>
      <c r="H3930" s="3">
        <v>6</v>
      </c>
      <c r="I3930" s="3">
        <v>992.22597963280202</v>
      </c>
      <c r="J3930" s="3">
        <v>48</v>
      </c>
      <c r="K3930" s="3">
        <v>1255.4461693271001</v>
      </c>
      <c r="L3930" s="3">
        <v>16</v>
      </c>
      <c r="M3930" s="3">
        <v>2</v>
      </c>
      <c r="N3930" s="3">
        <v>9</v>
      </c>
      <c r="O3930" s="3">
        <v>387</v>
      </c>
      <c r="P3930" s="3">
        <v>0</v>
      </c>
      <c r="Q3930" s="3">
        <v>4710.6456308515699</v>
      </c>
      <c r="R3930" s="3">
        <v>5</v>
      </c>
      <c r="S3930" s="3">
        <v>0</v>
      </c>
      <c r="T3930" s="3">
        <v>0</v>
      </c>
      <c r="U3930" s="3">
        <v>5478.98259050255</v>
      </c>
      <c r="V3930" s="3">
        <v>1</v>
      </c>
    </row>
    <row r="3931" spans="1:22" ht="21.75" customHeight="1" x14ac:dyDescent="0.3">
      <c r="A3931" s="3" t="s">
        <v>3957</v>
      </c>
      <c r="B3931" s="3">
        <v>26</v>
      </c>
      <c r="C3931" s="3" t="s">
        <v>31</v>
      </c>
      <c r="D3931" s="3" t="s">
        <v>24</v>
      </c>
      <c r="E3931" s="3">
        <v>34848.087661780199</v>
      </c>
      <c r="F3931" s="3">
        <v>175</v>
      </c>
      <c r="G3931" s="3">
        <v>1782.6858515650399</v>
      </c>
      <c r="H3931" s="3">
        <v>8</v>
      </c>
      <c r="I3931" s="3">
        <v>868.37795147701297</v>
      </c>
      <c r="J3931" s="3">
        <v>19</v>
      </c>
      <c r="K3931" s="3">
        <v>609.81739093339399</v>
      </c>
      <c r="L3931" s="3">
        <v>16</v>
      </c>
      <c r="M3931" s="3">
        <v>17</v>
      </c>
      <c r="N3931" s="3">
        <v>9</v>
      </c>
      <c r="O3931" s="3">
        <v>825</v>
      </c>
      <c r="P3931" s="3">
        <v>5</v>
      </c>
      <c r="Q3931" s="3">
        <v>11863.4355556559</v>
      </c>
      <c r="R3931" s="3">
        <v>6</v>
      </c>
      <c r="S3931" s="3">
        <v>0</v>
      </c>
      <c r="T3931" s="3">
        <v>0</v>
      </c>
      <c r="U3931" s="3">
        <v>4716.7190372701798</v>
      </c>
      <c r="V3931" s="3">
        <v>1</v>
      </c>
    </row>
    <row r="3932" spans="1:22" ht="21.75" customHeight="1" x14ac:dyDescent="0.3">
      <c r="A3932" s="3" t="s">
        <v>3958</v>
      </c>
      <c r="B3932" s="3">
        <v>22</v>
      </c>
      <c r="C3932" s="3" t="s">
        <v>28</v>
      </c>
      <c r="D3932" s="3" t="s">
        <v>33</v>
      </c>
      <c r="E3932" s="3">
        <v>43503.4521861209</v>
      </c>
      <c r="F3932" s="3">
        <v>47</v>
      </c>
      <c r="G3932" s="3">
        <v>1699.24218427255</v>
      </c>
      <c r="H3932" s="3">
        <v>1</v>
      </c>
      <c r="I3932" s="3">
        <v>859.29002820774201</v>
      </c>
      <c r="J3932" s="3">
        <v>5</v>
      </c>
      <c r="K3932" s="3">
        <v>766.70931535698503</v>
      </c>
      <c r="L3932" s="3">
        <v>52</v>
      </c>
      <c r="M3932" s="3">
        <v>17</v>
      </c>
      <c r="N3932" s="3">
        <v>5</v>
      </c>
      <c r="O3932" s="3">
        <v>542</v>
      </c>
      <c r="P3932" s="3">
        <v>0</v>
      </c>
      <c r="Q3932" s="3">
        <v>14821.5113669333</v>
      </c>
      <c r="R3932" s="3">
        <v>2</v>
      </c>
      <c r="S3932" s="3">
        <v>0</v>
      </c>
      <c r="T3932" s="3">
        <v>0</v>
      </c>
      <c r="U3932" s="3">
        <v>10493.2127645255</v>
      </c>
      <c r="V3932" s="3">
        <v>1</v>
      </c>
    </row>
    <row r="3933" spans="1:22" ht="21.75" customHeight="1" x14ac:dyDescent="0.3">
      <c r="A3933" s="3" t="s">
        <v>3959</v>
      </c>
      <c r="B3933" s="3">
        <v>20</v>
      </c>
      <c r="C3933" s="3" t="s">
        <v>28</v>
      </c>
      <c r="D3933" s="3" t="s">
        <v>26</v>
      </c>
      <c r="E3933" s="3">
        <v>76245.075979683897</v>
      </c>
      <c r="F3933" s="3">
        <v>154</v>
      </c>
      <c r="G3933" s="3">
        <v>1066.2635575788099</v>
      </c>
      <c r="H3933" s="3">
        <v>10</v>
      </c>
      <c r="I3933" s="3">
        <v>436.08816187401601</v>
      </c>
      <c r="J3933" s="3">
        <v>30</v>
      </c>
      <c r="K3933" s="3">
        <v>624.480145496501</v>
      </c>
      <c r="L3933" s="3">
        <v>14</v>
      </c>
      <c r="M3933" s="3">
        <v>3</v>
      </c>
      <c r="N3933" s="3">
        <v>1</v>
      </c>
      <c r="O3933" s="3">
        <v>829</v>
      </c>
      <c r="P3933" s="3">
        <v>1</v>
      </c>
      <c r="Q3933" s="3">
        <v>20972.789019543201</v>
      </c>
      <c r="R3933" s="3">
        <v>1</v>
      </c>
      <c r="S3933" s="3">
        <v>0</v>
      </c>
      <c r="T3933" s="3">
        <v>0</v>
      </c>
      <c r="U3933" s="3">
        <v>9919.4782561152206</v>
      </c>
      <c r="V3933" s="3">
        <v>0</v>
      </c>
    </row>
    <row r="3934" spans="1:22" ht="21.75" customHeight="1" x14ac:dyDescent="0.3">
      <c r="A3934" s="3" t="s">
        <v>3960</v>
      </c>
      <c r="B3934" s="3">
        <v>55</v>
      </c>
      <c r="C3934" s="3" t="s">
        <v>31</v>
      </c>
      <c r="D3934" s="3" t="s">
        <v>26</v>
      </c>
      <c r="E3934" s="3">
        <v>33441.658797669799</v>
      </c>
      <c r="F3934" s="3">
        <v>122</v>
      </c>
      <c r="G3934" s="3">
        <v>1246.64533302058</v>
      </c>
      <c r="H3934" s="3">
        <v>9</v>
      </c>
      <c r="I3934" s="3">
        <v>1192.1576720286901</v>
      </c>
      <c r="J3934" s="3">
        <v>18</v>
      </c>
      <c r="K3934" s="3">
        <v>0</v>
      </c>
      <c r="L3934" s="3">
        <v>63</v>
      </c>
      <c r="M3934" s="3">
        <v>2</v>
      </c>
      <c r="N3934" s="3">
        <v>0</v>
      </c>
      <c r="O3934" s="3">
        <v>527</v>
      </c>
      <c r="P3934" s="3">
        <v>0</v>
      </c>
      <c r="Q3934" s="3">
        <v>14548.2640269528</v>
      </c>
      <c r="R3934" s="3">
        <v>3</v>
      </c>
      <c r="S3934" s="3">
        <v>0</v>
      </c>
      <c r="T3934" s="3">
        <v>0</v>
      </c>
      <c r="U3934" s="3">
        <v>12778.580500561</v>
      </c>
      <c r="V3934" s="3">
        <v>1</v>
      </c>
    </row>
    <row r="3935" spans="1:22" ht="21.75" customHeight="1" x14ac:dyDescent="0.3">
      <c r="A3935" s="3" t="s">
        <v>3961</v>
      </c>
      <c r="B3935" s="3">
        <v>44</v>
      </c>
      <c r="C3935" s="3" t="s">
        <v>31</v>
      </c>
      <c r="D3935" s="3" t="s">
        <v>26</v>
      </c>
      <c r="E3935" s="3">
        <v>18672.5934669911</v>
      </c>
      <c r="F3935" s="3">
        <v>48</v>
      </c>
      <c r="G3935" s="3">
        <v>2575.47926674072</v>
      </c>
      <c r="H3935" s="3">
        <v>5</v>
      </c>
      <c r="I3935" s="3">
        <v>793.41311257353095</v>
      </c>
      <c r="J3935" s="3">
        <v>5</v>
      </c>
      <c r="K3935" s="3">
        <v>528.09136931916498</v>
      </c>
      <c r="L3935" s="3">
        <v>56</v>
      </c>
      <c r="M3935" s="3">
        <v>9</v>
      </c>
      <c r="N3935" s="3">
        <v>9</v>
      </c>
      <c r="O3935" s="3">
        <v>376</v>
      </c>
      <c r="P3935" s="3">
        <v>5</v>
      </c>
      <c r="Q3935" s="3">
        <v>9979.3702857204607</v>
      </c>
      <c r="R3935" s="3">
        <v>6</v>
      </c>
      <c r="S3935" s="3">
        <v>0</v>
      </c>
      <c r="T3935" s="3">
        <v>0</v>
      </c>
      <c r="U3935" s="3">
        <v>9056.2190240032996</v>
      </c>
      <c r="V3935" s="3">
        <v>1</v>
      </c>
    </row>
    <row r="3936" spans="1:22" ht="21.75" customHeight="1" x14ac:dyDescent="0.3">
      <c r="A3936" s="3" t="s">
        <v>3962</v>
      </c>
      <c r="B3936" s="3">
        <v>56</v>
      </c>
      <c r="C3936" s="3" t="s">
        <v>28</v>
      </c>
      <c r="D3936" s="3" t="s">
        <v>33</v>
      </c>
      <c r="E3936" s="3">
        <v>23571.271634683198</v>
      </c>
      <c r="F3936" s="3">
        <v>142</v>
      </c>
      <c r="G3936" s="3">
        <v>2289.307016061</v>
      </c>
      <c r="H3936" s="3">
        <v>8</v>
      </c>
      <c r="I3936" s="3">
        <v>811.79633429012802</v>
      </c>
      <c r="J3936" s="3">
        <v>33</v>
      </c>
      <c r="K3936" s="3">
        <v>590.14606720484903</v>
      </c>
      <c r="L3936" s="3">
        <v>19</v>
      </c>
      <c r="M3936" s="3">
        <v>15</v>
      </c>
      <c r="N3936" s="3">
        <v>8</v>
      </c>
      <c r="O3936" s="3">
        <v>589</v>
      </c>
      <c r="P3936" s="3">
        <v>2</v>
      </c>
      <c r="Q3936" s="3">
        <v>9707.4074541628397</v>
      </c>
      <c r="R3936" s="3">
        <v>7</v>
      </c>
      <c r="S3936" s="3">
        <v>1</v>
      </c>
      <c r="T3936" s="3">
        <v>0</v>
      </c>
      <c r="U3936" s="3">
        <v>6253.9878863336598</v>
      </c>
      <c r="V3936" s="3">
        <v>1</v>
      </c>
    </row>
    <row r="3937" spans="1:22" ht="21.75" customHeight="1" x14ac:dyDescent="0.3">
      <c r="A3937" s="3" t="s">
        <v>3963</v>
      </c>
      <c r="B3937" s="3">
        <v>20</v>
      </c>
      <c r="C3937" s="3" t="s">
        <v>28</v>
      </c>
      <c r="D3937" s="3" t="s">
        <v>33</v>
      </c>
      <c r="E3937" s="3">
        <v>49364.673490603796</v>
      </c>
      <c r="F3937" s="3">
        <v>55</v>
      </c>
      <c r="G3937" s="3">
        <v>1938.5744684204401</v>
      </c>
      <c r="H3937" s="3">
        <v>2</v>
      </c>
      <c r="I3937" s="3">
        <v>1129.13984913115</v>
      </c>
      <c r="J3937" s="3">
        <v>27</v>
      </c>
      <c r="K3937" s="3">
        <v>618.36511956966297</v>
      </c>
      <c r="L3937" s="3">
        <v>60</v>
      </c>
      <c r="M3937" s="3">
        <v>2</v>
      </c>
      <c r="N3937" s="3">
        <v>0</v>
      </c>
      <c r="O3937" s="3">
        <v>852</v>
      </c>
      <c r="P3937" s="3">
        <v>5</v>
      </c>
      <c r="Q3937" s="3">
        <v>12585.8044503816</v>
      </c>
      <c r="R3937" s="3">
        <v>1</v>
      </c>
      <c r="S3937" s="3">
        <v>0</v>
      </c>
      <c r="T3937" s="3">
        <v>0</v>
      </c>
      <c r="U3937" s="3">
        <v>10237.5136971376</v>
      </c>
      <c r="V3937" s="3">
        <v>0</v>
      </c>
    </row>
    <row r="3938" spans="1:22" ht="21.75" customHeight="1" x14ac:dyDescent="0.3">
      <c r="A3938" s="3" t="s">
        <v>3964</v>
      </c>
      <c r="B3938" s="3">
        <v>34</v>
      </c>
      <c r="C3938" s="3" t="s">
        <v>23</v>
      </c>
      <c r="D3938" s="3" t="s">
        <v>24</v>
      </c>
      <c r="E3938" s="3">
        <v>80075.309529985898</v>
      </c>
      <c r="F3938" s="3">
        <v>47</v>
      </c>
      <c r="G3938" s="3">
        <v>82.934529554090005</v>
      </c>
      <c r="H3938" s="3">
        <v>7</v>
      </c>
      <c r="I3938" s="3">
        <v>453.028988307612</v>
      </c>
      <c r="J3938" s="3">
        <v>12</v>
      </c>
      <c r="K3938" s="3">
        <v>795.76634467063002</v>
      </c>
      <c r="L3938" s="3">
        <v>24</v>
      </c>
      <c r="M3938" s="3">
        <v>18</v>
      </c>
      <c r="N3938" s="3">
        <v>9</v>
      </c>
      <c r="O3938" s="3">
        <v>418</v>
      </c>
      <c r="P3938" s="3">
        <v>4</v>
      </c>
      <c r="Q3938" s="3">
        <v>12947.4215569098</v>
      </c>
      <c r="R3938" s="3">
        <v>5</v>
      </c>
      <c r="S3938" s="3">
        <v>0</v>
      </c>
      <c r="T3938" s="3">
        <v>0</v>
      </c>
      <c r="U3938" s="3">
        <v>13446.9156165971</v>
      </c>
      <c r="V3938" s="3">
        <v>1</v>
      </c>
    </row>
    <row r="3939" spans="1:22" ht="21.75" customHeight="1" x14ac:dyDescent="0.3">
      <c r="A3939" s="3" t="s">
        <v>3965</v>
      </c>
      <c r="B3939" s="3">
        <v>56</v>
      </c>
      <c r="C3939" s="3" t="s">
        <v>28</v>
      </c>
      <c r="D3939" s="3" t="s">
        <v>33</v>
      </c>
      <c r="E3939" s="3">
        <v>89687.312997406698</v>
      </c>
      <c r="F3939" s="3">
        <v>34</v>
      </c>
      <c r="G3939" s="3">
        <v>1585.6404238826599</v>
      </c>
      <c r="H3939" s="3">
        <v>4</v>
      </c>
      <c r="I3939" s="3">
        <v>879.99171945517298</v>
      </c>
      <c r="J3939" s="3">
        <v>9</v>
      </c>
      <c r="K3939" s="3">
        <v>556.79532699114895</v>
      </c>
      <c r="L3939" s="3">
        <v>77</v>
      </c>
      <c r="M3939" s="3">
        <v>19</v>
      </c>
      <c r="N3939" s="3">
        <v>4</v>
      </c>
      <c r="O3939" s="3">
        <v>886</v>
      </c>
      <c r="P3939" s="3">
        <v>1</v>
      </c>
      <c r="Q3939" s="3">
        <v>11264.8140375526</v>
      </c>
      <c r="R3939" s="3">
        <v>2</v>
      </c>
      <c r="S3939" s="3">
        <v>0</v>
      </c>
      <c r="T3939" s="3">
        <v>0</v>
      </c>
      <c r="U3939" s="3">
        <v>10838.00816657</v>
      </c>
      <c r="V3939" s="3">
        <v>0</v>
      </c>
    </row>
    <row r="3940" spans="1:22" ht="21.75" customHeight="1" x14ac:dyDescent="0.3">
      <c r="A3940" s="3" t="s">
        <v>3966</v>
      </c>
      <c r="B3940" s="3">
        <v>32</v>
      </c>
      <c r="C3940" s="3" t="s">
        <v>31</v>
      </c>
      <c r="D3940" s="3" t="s">
        <v>26</v>
      </c>
      <c r="E3940" s="3">
        <v>61704.167170091801</v>
      </c>
      <c r="F3940" s="3">
        <v>20</v>
      </c>
      <c r="G3940" s="3">
        <v>959.62212380080803</v>
      </c>
      <c r="H3940" s="3">
        <v>6</v>
      </c>
      <c r="I3940" s="3">
        <v>948.21187206049694</v>
      </c>
      <c r="J3940" s="3">
        <v>40</v>
      </c>
      <c r="K3940" s="3">
        <v>701.17741795060203</v>
      </c>
      <c r="L3940" s="3">
        <v>26</v>
      </c>
      <c r="M3940" s="3">
        <v>14</v>
      </c>
      <c r="N3940" s="3">
        <v>8</v>
      </c>
      <c r="O3940" s="3">
        <v>476</v>
      </c>
      <c r="P3940" s="3">
        <v>0</v>
      </c>
      <c r="Q3940" s="3">
        <v>12584.205361824599</v>
      </c>
      <c r="R3940" s="3">
        <v>5</v>
      </c>
      <c r="S3940" s="3">
        <v>0</v>
      </c>
      <c r="T3940" s="3">
        <v>0</v>
      </c>
      <c r="U3940" s="3">
        <v>14064.803698297001</v>
      </c>
      <c r="V3940" s="3">
        <v>1</v>
      </c>
    </row>
    <row r="3941" spans="1:22" ht="21.75" customHeight="1" x14ac:dyDescent="0.3">
      <c r="A3941" s="3" t="s">
        <v>3967</v>
      </c>
      <c r="B3941" s="3">
        <v>59</v>
      </c>
      <c r="C3941" s="3" t="s">
        <v>23</v>
      </c>
      <c r="D3941" s="3" t="s">
        <v>24</v>
      </c>
      <c r="E3941" s="3">
        <v>32337.572925187898</v>
      </c>
      <c r="F3941" s="3">
        <v>15</v>
      </c>
      <c r="G3941" s="3">
        <v>734.79095030695999</v>
      </c>
      <c r="H3941" s="3">
        <v>11</v>
      </c>
      <c r="I3941" s="3">
        <v>609.05114739715304</v>
      </c>
      <c r="J3941" s="3">
        <v>44</v>
      </c>
      <c r="K3941" s="3">
        <v>309.80465811576499</v>
      </c>
      <c r="L3941" s="3">
        <v>46</v>
      </c>
      <c r="M3941" s="3">
        <v>4</v>
      </c>
      <c r="N3941" s="3">
        <v>8</v>
      </c>
      <c r="O3941" s="3">
        <v>517</v>
      </c>
      <c r="P3941" s="3">
        <v>1</v>
      </c>
      <c r="Q3941" s="3">
        <v>11856.521944378899</v>
      </c>
      <c r="R3941" s="3">
        <v>6</v>
      </c>
      <c r="S3941" s="3">
        <v>0</v>
      </c>
      <c r="T3941" s="3">
        <v>0</v>
      </c>
      <c r="U3941" s="3">
        <v>9210.9487407251399</v>
      </c>
      <c r="V3941" s="3">
        <v>1</v>
      </c>
    </row>
    <row r="3942" spans="1:22" ht="21.75" customHeight="1" x14ac:dyDescent="0.3">
      <c r="A3942" s="3" t="s">
        <v>3968</v>
      </c>
      <c r="B3942" s="3">
        <v>27</v>
      </c>
      <c r="C3942" s="3" t="s">
        <v>31</v>
      </c>
      <c r="D3942" s="3" t="s">
        <v>33</v>
      </c>
      <c r="E3942" s="3">
        <v>34248.348403249598</v>
      </c>
      <c r="F3942" s="3">
        <v>134</v>
      </c>
      <c r="G3942" s="3">
        <v>1212.2493310401101</v>
      </c>
      <c r="H3942" s="3">
        <v>2</v>
      </c>
      <c r="I3942" s="3">
        <v>1028.33068326592</v>
      </c>
      <c r="J3942" s="3">
        <v>6</v>
      </c>
      <c r="K3942" s="3">
        <v>58.810483361238298</v>
      </c>
      <c r="L3942" s="3">
        <v>27</v>
      </c>
      <c r="M3942" s="3">
        <v>10</v>
      </c>
      <c r="N3942" s="3">
        <v>5</v>
      </c>
      <c r="O3942" s="3">
        <v>880</v>
      </c>
      <c r="P3942" s="3">
        <v>5</v>
      </c>
      <c r="Q3942" s="3">
        <v>3289.1639148377699</v>
      </c>
      <c r="R3942" s="3">
        <v>0</v>
      </c>
      <c r="S3942" s="3">
        <v>1</v>
      </c>
      <c r="T3942" s="3">
        <v>0</v>
      </c>
      <c r="U3942" s="3">
        <v>1588.90717406305</v>
      </c>
      <c r="V3942" s="3">
        <v>1</v>
      </c>
    </row>
    <row r="3943" spans="1:22" ht="21.75" customHeight="1" x14ac:dyDescent="0.3">
      <c r="A3943" s="3" t="s">
        <v>3969</v>
      </c>
      <c r="B3943" s="3">
        <v>24</v>
      </c>
      <c r="C3943" s="3" t="s">
        <v>23</v>
      </c>
      <c r="D3943" s="3" t="s">
        <v>33</v>
      </c>
      <c r="E3943" s="3">
        <v>65765.071917782698</v>
      </c>
      <c r="F3943" s="3">
        <v>25</v>
      </c>
      <c r="G3943" s="3">
        <v>2337.6600494151699</v>
      </c>
      <c r="H3943" s="3">
        <v>7</v>
      </c>
      <c r="I3943" s="3">
        <v>966.99310972034903</v>
      </c>
      <c r="J3943" s="3">
        <v>17</v>
      </c>
      <c r="K3943" s="3">
        <v>269.07437781340599</v>
      </c>
      <c r="L3943" s="3">
        <v>5</v>
      </c>
      <c r="M3943" s="3">
        <v>8</v>
      </c>
      <c r="N3943" s="3">
        <v>2</v>
      </c>
      <c r="O3943" s="3">
        <v>311</v>
      </c>
      <c r="P3943" s="3">
        <v>0</v>
      </c>
      <c r="Q3943" s="3">
        <v>12887.301385692401</v>
      </c>
      <c r="R3943" s="3">
        <v>7</v>
      </c>
      <c r="S3943" s="3">
        <v>0</v>
      </c>
      <c r="T3943" s="3">
        <v>0</v>
      </c>
      <c r="U3943" s="3">
        <v>11831.955392550901</v>
      </c>
      <c r="V3943" s="3">
        <v>1</v>
      </c>
    </row>
    <row r="3944" spans="1:22" ht="21.75" customHeight="1" x14ac:dyDescent="0.3">
      <c r="A3944" s="3" t="s">
        <v>3970</v>
      </c>
      <c r="B3944" s="3">
        <v>28</v>
      </c>
      <c r="C3944" s="3" t="s">
        <v>31</v>
      </c>
      <c r="D3944" s="3" t="s">
        <v>33</v>
      </c>
      <c r="E3944" s="3">
        <v>73969.437739421104</v>
      </c>
      <c r="F3944" s="3">
        <v>64</v>
      </c>
      <c r="G3944" s="3">
        <v>2210.6221533242401</v>
      </c>
      <c r="H3944" s="3">
        <v>1</v>
      </c>
      <c r="I3944" s="3">
        <v>764.58815070290098</v>
      </c>
      <c r="J3944" s="3">
        <v>21</v>
      </c>
      <c r="K3944" s="3">
        <v>314.35492788721501</v>
      </c>
      <c r="L3944" s="3">
        <v>40</v>
      </c>
      <c r="M3944" s="3">
        <v>12</v>
      </c>
      <c r="N3944" s="3">
        <v>1</v>
      </c>
      <c r="O3944" s="3">
        <v>412</v>
      </c>
      <c r="P3944" s="3">
        <v>2</v>
      </c>
      <c r="Q3944" s="3">
        <v>6752.1788489476103</v>
      </c>
      <c r="R3944" s="3">
        <v>3</v>
      </c>
      <c r="S3944" s="3">
        <v>0</v>
      </c>
      <c r="T3944" s="3">
        <v>0</v>
      </c>
      <c r="U3944" s="3">
        <v>11636.8638859069</v>
      </c>
      <c r="V3944" s="3">
        <v>1</v>
      </c>
    </row>
    <row r="3945" spans="1:22" ht="21.75" customHeight="1" x14ac:dyDescent="0.3">
      <c r="A3945" s="3" t="s">
        <v>3971</v>
      </c>
      <c r="B3945" s="3">
        <v>20</v>
      </c>
      <c r="C3945" s="3" t="s">
        <v>28</v>
      </c>
      <c r="D3945" s="3" t="s">
        <v>33</v>
      </c>
      <c r="E3945" s="3">
        <v>38444.054099840003</v>
      </c>
      <c r="F3945" s="3">
        <v>56</v>
      </c>
      <c r="G3945" s="3">
        <v>1004.38867253914</v>
      </c>
      <c r="H3945" s="3">
        <v>7</v>
      </c>
      <c r="I3945" s="3">
        <v>753.74718845279904</v>
      </c>
      <c r="J3945" s="3">
        <v>13</v>
      </c>
      <c r="K3945" s="3">
        <v>269.383204604507</v>
      </c>
      <c r="L3945" s="3">
        <v>58</v>
      </c>
      <c r="M3945" s="3">
        <v>10</v>
      </c>
      <c r="N3945" s="3">
        <v>2</v>
      </c>
      <c r="O3945" s="3">
        <v>619</v>
      </c>
      <c r="P3945" s="3">
        <v>3</v>
      </c>
      <c r="Q3945" s="3">
        <v>13239.137483041501</v>
      </c>
      <c r="R3945" s="3">
        <v>7</v>
      </c>
      <c r="S3945" s="3">
        <v>0</v>
      </c>
      <c r="T3945" s="3">
        <v>0</v>
      </c>
      <c r="U3945" s="3">
        <v>15670.3325290418</v>
      </c>
      <c r="V3945" s="3">
        <v>1</v>
      </c>
    </row>
    <row r="3946" spans="1:22" ht="21.75" customHeight="1" x14ac:dyDescent="0.3">
      <c r="A3946" s="3" t="s">
        <v>3972</v>
      </c>
      <c r="B3946" s="3">
        <v>55</v>
      </c>
      <c r="C3946" s="3" t="s">
        <v>31</v>
      </c>
      <c r="D3946" s="3" t="s">
        <v>26</v>
      </c>
      <c r="E3946" s="3">
        <v>75640.108908330905</v>
      </c>
      <c r="F3946" s="3">
        <v>204</v>
      </c>
      <c r="G3946" s="3">
        <v>1567.69625832933</v>
      </c>
      <c r="H3946" s="3">
        <v>1</v>
      </c>
      <c r="I3946" s="3">
        <v>983.24168025495703</v>
      </c>
      <c r="J3946" s="3">
        <v>35</v>
      </c>
      <c r="K3946" s="3">
        <v>194.09221671176999</v>
      </c>
      <c r="L3946" s="3">
        <v>77</v>
      </c>
      <c r="M3946" s="3">
        <v>13</v>
      </c>
      <c r="N3946" s="3">
        <v>0</v>
      </c>
      <c r="O3946" s="3">
        <v>325</v>
      </c>
      <c r="P3946" s="3">
        <v>4</v>
      </c>
      <c r="Q3946" s="3">
        <v>14936.5106374151</v>
      </c>
      <c r="R3946" s="3">
        <v>0</v>
      </c>
      <c r="S3946" s="3">
        <v>0</v>
      </c>
      <c r="T3946" s="3">
        <v>0</v>
      </c>
      <c r="U3946" s="3">
        <v>4496.5231287972101</v>
      </c>
      <c r="V3946" s="3">
        <v>1</v>
      </c>
    </row>
    <row r="3947" spans="1:22" ht="21.75" customHeight="1" x14ac:dyDescent="0.3">
      <c r="A3947" s="3" t="s">
        <v>3973</v>
      </c>
      <c r="B3947" s="3">
        <v>54</v>
      </c>
      <c r="C3947" s="3" t="s">
        <v>23</v>
      </c>
      <c r="D3947" s="3" t="s">
        <v>33</v>
      </c>
      <c r="E3947" s="3">
        <v>45867.916885933002</v>
      </c>
      <c r="F3947" s="3">
        <v>185</v>
      </c>
      <c r="G3947" s="3">
        <v>1162.75197331564</v>
      </c>
      <c r="H3947" s="3">
        <v>6</v>
      </c>
      <c r="I3947" s="3">
        <v>1075.96486400462</v>
      </c>
      <c r="J3947" s="3">
        <v>7</v>
      </c>
      <c r="K3947" s="3">
        <v>260.61279774464998</v>
      </c>
      <c r="L3947" s="3">
        <v>60</v>
      </c>
      <c r="M3947" s="3">
        <v>0</v>
      </c>
      <c r="N3947" s="3">
        <v>2</v>
      </c>
      <c r="O3947" s="3">
        <v>690</v>
      </c>
      <c r="P3947" s="3">
        <v>4</v>
      </c>
      <c r="Q3947" s="3">
        <v>19063.663658319001</v>
      </c>
      <c r="R3947" s="3">
        <v>1</v>
      </c>
      <c r="S3947" s="3">
        <v>0</v>
      </c>
      <c r="T3947" s="3">
        <v>0</v>
      </c>
      <c r="U3947" s="3">
        <v>9081.7475703619002</v>
      </c>
      <c r="V3947" s="3">
        <v>0</v>
      </c>
    </row>
    <row r="3948" spans="1:22" ht="21.75" customHeight="1" x14ac:dyDescent="0.3">
      <c r="A3948" s="3" t="s">
        <v>3974</v>
      </c>
      <c r="B3948" s="3">
        <v>21</v>
      </c>
      <c r="C3948" s="3" t="s">
        <v>31</v>
      </c>
      <c r="D3948" s="3" t="s">
        <v>26</v>
      </c>
      <c r="E3948" s="3">
        <v>62857.111569824701</v>
      </c>
      <c r="F3948" s="3">
        <v>71</v>
      </c>
      <c r="G3948" s="3">
        <v>1307.9467858123601</v>
      </c>
      <c r="H3948" s="3">
        <v>1</v>
      </c>
      <c r="I3948" s="3">
        <v>822.014971092324</v>
      </c>
      <c r="J3948" s="3">
        <v>11</v>
      </c>
      <c r="K3948" s="3">
        <v>389.86472819563301</v>
      </c>
      <c r="L3948" s="3">
        <v>79</v>
      </c>
      <c r="M3948" s="3">
        <v>8</v>
      </c>
      <c r="N3948" s="3">
        <v>1</v>
      </c>
      <c r="O3948" s="3">
        <v>354</v>
      </c>
      <c r="P3948" s="3">
        <v>1</v>
      </c>
      <c r="Q3948" s="3">
        <v>11799.792005007501</v>
      </c>
      <c r="R3948" s="3">
        <v>5</v>
      </c>
      <c r="S3948" s="3">
        <v>0</v>
      </c>
      <c r="T3948" s="3">
        <v>0</v>
      </c>
      <c r="U3948" s="3">
        <v>8865.4593578245895</v>
      </c>
      <c r="V3948" s="3">
        <v>1</v>
      </c>
    </row>
    <row r="3949" spans="1:22" ht="21.75" customHeight="1" x14ac:dyDescent="0.3">
      <c r="A3949" s="3" t="s">
        <v>3975</v>
      </c>
      <c r="B3949" s="3">
        <v>59</v>
      </c>
      <c r="C3949" s="3" t="s">
        <v>23</v>
      </c>
      <c r="D3949" s="3" t="s">
        <v>26</v>
      </c>
      <c r="E3949" s="3">
        <v>70618.405758068096</v>
      </c>
      <c r="F3949" s="3">
        <v>170</v>
      </c>
      <c r="G3949" s="3">
        <v>2298.0447135081599</v>
      </c>
      <c r="H3949" s="3">
        <v>6</v>
      </c>
      <c r="I3949" s="3">
        <v>1192.0663111424001</v>
      </c>
      <c r="J3949" s="3">
        <v>39</v>
      </c>
      <c r="K3949" s="3">
        <v>244.926153215261</v>
      </c>
      <c r="L3949" s="3">
        <v>48</v>
      </c>
      <c r="M3949" s="3">
        <v>12</v>
      </c>
      <c r="N3949" s="3">
        <v>7</v>
      </c>
      <c r="O3949" s="3">
        <v>507</v>
      </c>
      <c r="P3949" s="3">
        <v>4</v>
      </c>
      <c r="Q3949" s="3">
        <v>8170.6845231389198</v>
      </c>
      <c r="R3949" s="3">
        <v>0</v>
      </c>
      <c r="S3949" s="3">
        <v>0</v>
      </c>
      <c r="T3949" s="3">
        <v>0</v>
      </c>
      <c r="U3949" s="3">
        <v>6970.5791243666399</v>
      </c>
      <c r="V3949" s="3">
        <v>1</v>
      </c>
    </row>
    <row r="3950" spans="1:22" ht="21.75" customHeight="1" x14ac:dyDescent="0.3">
      <c r="A3950" s="3" t="s">
        <v>3976</v>
      </c>
      <c r="B3950" s="3">
        <v>42</v>
      </c>
      <c r="C3950" s="3" t="s">
        <v>31</v>
      </c>
      <c r="D3950" s="3" t="s">
        <v>26</v>
      </c>
      <c r="E3950" s="3">
        <v>23328.178718475501</v>
      </c>
      <c r="F3950" s="3">
        <v>16</v>
      </c>
      <c r="G3950" s="3">
        <v>1449.47600215387</v>
      </c>
      <c r="H3950" s="3">
        <v>0</v>
      </c>
      <c r="I3950" s="3">
        <v>1030.4840868506999</v>
      </c>
      <c r="J3950" s="3">
        <v>47</v>
      </c>
      <c r="K3950" s="3">
        <v>1141.83264032332</v>
      </c>
      <c r="L3950" s="3">
        <v>4</v>
      </c>
      <c r="M3950" s="3">
        <v>1</v>
      </c>
      <c r="N3950" s="3">
        <v>9</v>
      </c>
      <c r="O3950" s="3">
        <v>890</v>
      </c>
      <c r="P3950" s="3">
        <v>0</v>
      </c>
      <c r="Q3950" s="3">
        <v>17066.208924702602</v>
      </c>
      <c r="R3950" s="3">
        <v>4</v>
      </c>
      <c r="S3950" s="3">
        <v>0</v>
      </c>
      <c r="T3950" s="3">
        <v>0</v>
      </c>
      <c r="U3950" s="3">
        <v>1602.20993550615</v>
      </c>
      <c r="V3950" s="3">
        <v>1</v>
      </c>
    </row>
    <row r="3951" spans="1:22" ht="21.75" customHeight="1" x14ac:dyDescent="0.3">
      <c r="A3951" s="3" t="s">
        <v>3977</v>
      </c>
      <c r="B3951" s="3">
        <v>28</v>
      </c>
      <c r="C3951" s="3" t="s">
        <v>28</v>
      </c>
      <c r="D3951" s="3" t="s">
        <v>24</v>
      </c>
      <c r="E3951" s="3">
        <v>58125.8977976026</v>
      </c>
      <c r="F3951" s="3">
        <v>100</v>
      </c>
      <c r="G3951" s="3">
        <v>94.250834861550402</v>
      </c>
      <c r="H3951" s="3">
        <v>5</v>
      </c>
      <c r="I3951" s="3">
        <v>174.03761759561499</v>
      </c>
      <c r="J3951" s="3">
        <v>32</v>
      </c>
      <c r="K3951" s="3">
        <v>150.06257466135199</v>
      </c>
      <c r="L3951" s="3">
        <v>10</v>
      </c>
      <c r="M3951" s="3">
        <v>3</v>
      </c>
      <c r="N3951" s="3">
        <v>6</v>
      </c>
      <c r="O3951" s="3">
        <v>739</v>
      </c>
      <c r="P3951" s="3">
        <v>5</v>
      </c>
      <c r="Q3951" s="3">
        <v>12380.598312857501</v>
      </c>
      <c r="R3951" s="3">
        <v>1</v>
      </c>
      <c r="S3951" s="3">
        <v>0</v>
      </c>
      <c r="T3951" s="3">
        <v>0</v>
      </c>
      <c r="U3951" s="3">
        <v>6455.6377969760197</v>
      </c>
      <c r="V3951" s="3">
        <v>0</v>
      </c>
    </row>
    <row r="3952" spans="1:22" ht="21.75" customHeight="1" x14ac:dyDescent="0.3">
      <c r="A3952" s="3" t="s">
        <v>3978</v>
      </c>
      <c r="B3952" s="3">
        <v>53</v>
      </c>
      <c r="C3952" s="3" t="s">
        <v>28</v>
      </c>
      <c r="D3952" s="3" t="s">
        <v>26</v>
      </c>
      <c r="E3952" s="3">
        <v>75715.565792262001</v>
      </c>
      <c r="F3952" s="3">
        <v>30</v>
      </c>
      <c r="G3952" s="3">
        <v>1610.9516998896299</v>
      </c>
      <c r="H3952" s="3">
        <v>9</v>
      </c>
      <c r="I3952" s="3">
        <v>308.28615586025001</v>
      </c>
      <c r="J3952" s="3">
        <v>23</v>
      </c>
      <c r="K3952" s="3">
        <v>609.98195244611804</v>
      </c>
      <c r="L3952" s="3">
        <v>39</v>
      </c>
      <c r="M3952" s="3">
        <v>15</v>
      </c>
      <c r="N3952" s="3">
        <v>0</v>
      </c>
      <c r="O3952" s="3">
        <v>450</v>
      </c>
      <c r="P3952" s="3">
        <v>2</v>
      </c>
      <c r="Q3952" s="3">
        <v>23781.533436051901</v>
      </c>
      <c r="R3952" s="3">
        <v>0</v>
      </c>
      <c r="S3952" s="3">
        <v>0</v>
      </c>
      <c r="T3952" s="3">
        <v>0</v>
      </c>
      <c r="U3952" s="3">
        <v>6899.2825209819503</v>
      </c>
      <c r="V3952" s="3">
        <v>1</v>
      </c>
    </row>
    <row r="3953" spans="1:22" ht="21.75" customHeight="1" x14ac:dyDescent="0.3">
      <c r="A3953" s="3" t="s">
        <v>3979</v>
      </c>
      <c r="B3953" s="3">
        <v>65</v>
      </c>
      <c r="C3953" s="3" t="s">
        <v>31</v>
      </c>
      <c r="D3953" s="3" t="s">
        <v>33</v>
      </c>
      <c r="E3953" s="3">
        <v>39908.0296335081</v>
      </c>
      <c r="F3953" s="3">
        <v>202</v>
      </c>
      <c r="G3953" s="3">
        <v>2953.0950496209798</v>
      </c>
      <c r="H3953" s="3">
        <v>6</v>
      </c>
      <c r="I3953" s="3">
        <v>1213.7823266575799</v>
      </c>
      <c r="J3953" s="3">
        <v>41</v>
      </c>
      <c r="K3953" s="3">
        <v>364.79247262914902</v>
      </c>
      <c r="L3953" s="3">
        <v>69</v>
      </c>
      <c r="M3953" s="3">
        <v>9</v>
      </c>
      <c r="N3953" s="3">
        <v>0</v>
      </c>
      <c r="O3953" s="3">
        <v>762</v>
      </c>
      <c r="P3953" s="3">
        <v>5</v>
      </c>
      <c r="Q3953" s="3">
        <v>3491.6655433901301</v>
      </c>
      <c r="R3953" s="3">
        <v>1</v>
      </c>
      <c r="S3953" s="3">
        <v>0</v>
      </c>
      <c r="T3953" s="3">
        <v>0</v>
      </c>
      <c r="U3953" s="3">
        <v>6109.0003943521097</v>
      </c>
      <c r="V3953" s="3">
        <v>0</v>
      </c>
    </row>
    <row r="3954" spans="1:22" ht="21.75" customHeight="1" x14ac:dyDescent="0.3">
      <c r="A3954" s="3" t="s">
        <v>3980</v>
      </c>
      <c r="B3954" s="3">
        <v>33</v>
      </c>
      <c r="C3954" s="3" t="s">
        <v>31</v>
      </c>
      <c r="D3954" s="3" t="s">
        <v>24</v>
      </c>
      <c r="E3954" s="3">
        <v>30981.534159609801</v>
      </c>
      <c r="F3954" s="3">
        <v>210</v>
      </c>
      <c r="G3954" s="3">
        <v>940.00100819693398</v>
      </c>
      <c r="H3954" s="3">
        <v>3</v>
      </c>
      <c r="I3954" s="3">
        <v>713.62940398518595</v>
      </c>
      <c r="J3954" s="3">
        <v>38</v>
      </c>
      <c r="K3954" s="3">
        <v>634.20608641353294</v>
      </c>
      <c r="L3954" s="3">
        <v>38</v>
      </c>
      <c r="M3954" s="3">
        <v>5</v>
      </c>
      <c r="N3954" s="3">
        <v>4</v>
      </c>
      <c r="O3954" s="3">
        <v>627</v>
      </c>
      <c r="P3954" s="3">
        <v>2</v>
      </c>
      <c r="Q3954" s="3">
        <v>8519.9528478537395</v>
      </c>
      <c r="R3954" s="3">
        <v>0</v>
      </c>
      <c r="S3954" s="3">
        <v>0</v>
      </c>
      <c r="T3954" s="3">
        <v>0</v>
      </c>
      <c r="U3954" s="3">
        <v>9832.1133535630906</v>
      </c>
      <c r="V3954" s="3">
        <v>0</v>
      </c>
    </row>
    <row r="3955" spans="1:22" ht="21.75" customHeight="1" x14ac:dyDescent="0.3">
      <c r="A3955" s="3" t="s">
        <v>3981</v>
      </c>
      <c r="B3955" s="3">
        <v>23</v>
      </c>
      <c r="C3955" s="3" t="s">
        <v>31</v>
      </c>
      <c r="D3955" s="3" t="s">
        <v>33</v>
      </c>
      <c r="E3955" s="3">
        <v>58906.137835941801</v>
      </c>
      <c r="F3955" s="3">
        <v>97</v>
      </c>
      <c r="G3955" s="3">
        <v>2738.8340577393901</v>
      </c>
      <c r="H3955" s="3">
        <v>10</v>
      </c>
      <c r="I3955" s="3">
        <v>857.46153797911597</v>
      </c>
      <c r="J3955" s="3">
        <v>13</v>
      </c>
      <c r="K3955" s="3">
        <v>439.48084214276003</v>
      </c>
      <c r="L3955" s="3">
        <v>69</v>
      </c>
      <c r="M3955" s="3">
        <v>8</v>
      </c>
      <c r="N3955" s="3">
        <v>3</v>
      </c>
      <c r="O3955" s="3">
        <v>497</v>
      </c>
      <c r="P3955" s="3">
        <v>5</v>
      </c>
      <c r="Q3955" s="3">
        <v>7720.4407416002596</v>
      </c>
      <c r="R3955" s="3">
        <v>0</v>
      </c>
      <c r="S3955" s="3">
        <v>0</v>
      </c>
      <c r="T3955" s="3">
        <v>0</v>
      </c>
      <c r="U3955" s="3">
        <v>15120.081704624799</v>
      </c>
      <c r="V3955" s="3">
        <v>1</v>
      </c>
    </row>
    <row r="3956" spans="1:22" ht="21.75" customHeight="1" x14ac:dyDescent="0.3">
      <c r="A3956" s="3" t="s">
        <v>3982</v>
      </c>
      <c r="B3956" s="3">
        <v>49</v>
      </c>
      <c r="C3956" s="3" t="s">
        <v>23</v>
      </c>
      <c r="D3956" s="3" t="s">
        <v>26</v>
      </c>
      <c r="E3956" s="3">
        <v>52401.979022791696</v>
      </c>
      <c r="F3956" s="3">
        <v>73</v>
      </c>
      <c r="G3956" s="3">
        <v>1993.97185640572</v>
      </c>
      <c r="H3956" s="3">
        <v>10</v>
      </c>
      <c r="I3956" s="3">
        <v>1198.7516811807</v>
      </c>
      <c r="J3956" s="3">
        <v>48</v>
      </c>
      <c r="K3956" s="3">
        <v>712.68354742496604</v>
      </c>
      <c r="L3956" s="3">
        <v>19</v>
      </c>
      <c r="M3956" s="3">
        <v>1</v>
      </c>
      <c r="N3956" s="3">
        <v>7</v>
      </c>
      <c r="O3956" s="3">
        <v>803</v>
      </c>
      <c r="P3956" s="3">
        <v>1</v>
      </c>
      <c r="Q3956" s="3">
        <v>23064.9345952439</v>
      </c>
      <c r="R3956" s="3">
        <v>5</v>
      </c>
      <c r="S3956" s="3">
        <v>0</v>
      </c>
      <c r="T3956" s="3">
        <v>0</v>
      </c>
      <c r="U3956" s="3">
        <v>11367.9838157306</v>
      </c>
      <c r="V3956" s="3">
        <v>1</v>
      </c>
    </row>
    <row r="3957" spans="1:22" ht="21.75" customHeight="1" x14ac:dyDescent="0.3">
      <c r="A3957" s="3" t="s">
        <v>3983</v>
      </c>
      <c r="B3957" s="3">
        <v>50</v>
      </c>
      <c r="C3957" s="3" t="s">
        <v>31</v>
      </c>
      <c r="D3957" s="3" t="s">
        <v>33</v>
      </c>
      <c r="E3957" s="3">
        <v>44108.527437061202</v>
      </c>
      <c r="F3957" s="3">
        <v>69</v>
      </c>
      <c r="G3957" s="3">
        <v>2441.0082738583801</v>
      </c>
      <c r="H3957" s="3">
        <v>0</v>
      </c>
      <c r="I3957" s="3">
        <v>797.75607391985602</v>
      </c>
      <c r="J3957" s="3">
        <v>4</v>
      </c>
      <c r="K3957" s="3">
        <v>400.10057087872002</v>
      </c>
      <c r="L3957" s="3">
        <v>3</v>
      </c>
      <c r="M3957" s="3">
        <v>0</v>
      </c>
      <c r="N3957" s="3">
        <v>7</v>
      </c>
      <c r="O3957" s="3">
        <v>519</v>
      </c>
      <c r="P3957" s="3">
        <v>0</v>
      </c>
      <c r="Q3957" s="3">
        <v>14729.1954318969</v>
      </c>
      <c r="R3957" s="3">
        <v>5</v>
      </c>
      <c r="S3957" s="3">
        <v>0</v>
      </c>
      <c r="T3957" s="3">
        <v>0</v>
      </c>
      <c r="U3957" s="3">
        <v>4291.2627724802396</v>
      </c>
      <c r="V3957" s="3">
        <v>1</v>
      </c>
    </row>
    <row r="3958" spans="1:22" ht="21.75" customHeight="1" x14ac:dyDescent="0.3">
      <c r="A3958" s="3" t="s">
        <v>3984</v>
      </c>
      <c r="B3958" s="3">
        <v>57</v>
      </c>
      <c r="C3958" s="3" t="s">
        <v>31</v>
      </c>
      <c r="D3958" s="3" t="s">
        <v>24</v>
      </c>
      <c r="E3958" s="3">
        <v>49960.171220724398</v>
      </c>
      <c r="F3958" s="3">
        <v>159</v>
      </c>
      <c r="G3958" s="3">
        <v>2200.3536434954799</v>
      </c>
      <c r="H3958" s="3">
        <v>11</v>
      </c>
      <c r="I3958" s="3">
        <v>813.04366335627196</v>
      </c>
      <c r="J3958" s="3">
        <v>18</v>
      </c>
      <c r="K3958" s="3">
        <v>521.82878380123304</v>
      </c>
      <c r="L3958" s="3">
        <v>12</v>
      </c>
      <c r="M3958" s="3">
        <v>11</v>
      </c>
      <c r="N3958" s="3">
        <v>2</v>
      </c>
      <c r="O3958" s="3">
        <v>603</v>
      </c>
      <c r="P3958" s="3">
        <v>4</v>
      </c>
      <c r="Q3958" s="3">
        <v>774.35699369764905</v>
      </c>
      <c r="R3958" s="3">
        <v>5</v>
      </c>
      <c r="S3958" s="3">
        <v>0</v>
      </c>
      <c r="T3958" s="3">
        <v>0</v>
      </c>
      <c r="U3958" s="3">
        <v>12600.152914730101</v>
      </c>
      <c r="V3958" s="3">
        <v>1</v>
      </c>
    </row>
    <row r="3959" spans="1:22" ht="21.75" customHeight="1" x14ac:dyDescent="0.3">
      <c r="A3959" s="3" t="s">
        <v>3985</v>
      </c>
      <c r="B3959" s="3">
        <v>30</v>
      </c>
      <c r="C3959" s="3" t="s">
        <v>23</v>
      </c>
      <c r="D3959" s="3" t="s">
        <v>24</v>
      </c>
      <c r="E3959" s="3">
        <v>19934.707896394699</v>
      </c>
      <c r="F3959" s="3">
        <v>102</v>
      </c>
      <c r="G3959" s="3">
        <v>1642.2357835452301</v>
      </c>
      <c r="H3959" s="3">
        <v>5</v>
      </c>
      <c r="I3959" s="3">
        <v>495.944768522895</v>
      </c>
      <c r="J3959" s="3">
        <v>2</v>
      </c>
      <c r="K3959" s="3">
        <v>0</v>
      </c>
      <c r="L3959" s="3">
        <v>48</v>
      </c>
      <c r="M3959" s="3">
        <v>15</v>
      </c>
      <c r="N3959" s="3">
        <v>4</v>
      </c>
      <c r="O3959" s="3">
        <v>810</v>
      </c>
      <c r="P3959" s="3">
        <v>0</v>
      </c>
      <c r="Q3959" s="3">
        <v>1239.8680010816199</v>
      </c>
      <c r="R3959" s="3">
        <v>1</v>
      </c>
      <c r="S3959" s="3">
        <v>0</v>
      </c>
      <c r="T3959" s="3">
        <v>0</v>
      </c>
      <c r="U3959" s="3">
        <v>13107.6339170141</v>
      </c>
      <c r="V3959" s="3">
        <v>0</v>
      </c>
    </row>
    <row r="3960" spans="1:22" ht="21.75" customHeight="1" x14ac:dyDescent="0.3">
      <c r="A3960" s="3" t="s">
        <v>3986</v>
      </c>
      <c r="B3960" s="3">
        <v>54</v>
      </c>
      <c r="C3960" s="3" t="s">
        <v>28</v>
      </c>
      <c r="D3960" s="3" t="s">
        <v>33</v>
      </c>
      <c r="E3960" s="3">
        <v>57280.555811309699</v>
      </c>
      <c r="F3960" s="3">
        <v>63</v>
      </c>
      <c r="G3960" s="3">
        <v>1009.40441752853</v>
      </c>
      <c r="H3960" s="3">
        <v>3</v>
      </c>
      <c r="I3960" s="3">
        <v>929.49807752963204</v>
      </c>
      <c r="J3960" s="3">
        <v>0</v>
      </c>
      <c r="K3960" s="3">
        <v>156.31507259780901</v>
      </c>
      <c r="L3960" s="3">
        <v>75</v>
      </c>
      <c r="M3960" s="3">
        <v>1</v>
      </c>
      <c r="N3960" s="3">
        <v>6</v>
      </c>
      <c r="O3960" s="3">
        <v>832</v>
      </c>
      <c r="P3960" s="3">
        <v>4</v>
      </c>
      <c r="Q3960" s="3">
        <v>17153.750442308999</v>
      </c>
      <c r="R3960" s="3">
        <v>2</v>
      </c>
      <c r="S3960" s="3">
        <v>0</v>
      </c>
      <c r="T3960" s="3">
        <v>0</v>
      </c>
      <c r="U3960" s="3">
        <v>10675.961327953901</v>
      </c>
      <c r="V3960" s="3">
        <v>0</v>
      </c>
    </row>
    <row r="3961" spans="1:22" ht="21.75" customHeight="1" x14ac:dyDescent="0.3">
      <c r="A3961" s="3" t="s">
        <v>3987</v>
      </c>
      <c r="B3961" s="3">
        <v>27</v>
      </c>
      <c r="C3961" s="3" t="s">
        <v>31</v>
      </c>
      <c r="D3961" s="3" t="s">
        <v>33</v>
      </c>
      <c r="E3961" s="3">
        <v>78666.7613961264</v>
      </c>
      <c r="F3961" s="3">
        <v>105</v>
      </c>
      <c r="G3961" s="3">
        <v>1640.53946563149</v>
      </c>
      <c r="H3961" s="3">
        <v>2</v>
      </c>
      <c r="I3961" s="3">
        <v>1005.27927663839</v>
      </c>
      <c r="J3961" s="3">
        <v>39</v>
      </c>
      <c r="K3961" s="3">
        <v>111.44421419345301</v>
      </c>
      <c r="L3961" s="3">
        <v>8</v>
      </c>
      <c r="M3961" s="3">
        <v>12</v>
      </c>
      <c r="N3961" s="3">
        <v>7</v>
      </c>
      <c r="O3961" s="3">
        <v>703</v>
      </c>
      <c r="P3961" s="3">
        <v>0</v>
      </c>
      <c r="Q3961" s="3">
        <v>5652.9566867141702</v>
      </c>
      <c r="R3961" s="3">
        <v>6</v>
      </c>
      <c r="S3961" s="3">
        <v>0</v>
      </c>
      <c r="T3961" s="3">
        <v>0</v>
      </c>
      <c r="U3961" s="3">
        <v>15372.322590516</v>
      </c>
      <c r="V3961" s="3">
        <v>1</v>
      </c>
    </row>
    <row r="3962" spans="1:22" ht="21.75" customHeight="1" x14ac:dyDescent="0.3">
      <c r="A3962" s="3" t="s">
        <v>3988</v>
      </c>
      <c r="B3962" s="3">
        <v>22</v>
      </c>
      <c r="C3962" s="3" t="s">
        <v>31</v>
      </c>
      <c r="D3962" s="3" t="s">
        <v>33</v>
      </c>
      <c r="E3962" s="3">
        <v>37135.835783886701</v>
      </c>
      <c r="F3962" s="3">
        <v>198</v>
      </c>
      <c r="G3962" s="3">
        <v>1686.54556078477</v>
      </c>
      <c r="H3962" s="3">
        <v>3</v>
      </c>
      <c r="I3962" s="3">
        <v>597.74135704900004</v>
      </c>
      <c r="J3962" s="3">
        <v>40</v>
      </c>
      <c r="K3962" s="3">
        <v>879.10119888886595</v>
      </c>
      <c r="L3962" s="3">
        <v>58</v>
      </c>
      <c r="M3962" s="3">
        <v>7</v>
      </c>
      <c r="N3962" s="3">
        <v>2</v>
      </c>
      <c r="O3962" s="3">
        <v>662</v>
      </c>
      <c r="P3962" s="3">
        <v>4</v>
      </c>
      <c r="Q3962" s="3">
        <v>12031.9986579714</v>
      </c>
      <c r="R3962" s="3">
        <v>1</v>
      </c>
      <c r="S3962" s="3">
        <v>0</v>
      </c>
      <c r="T3962" s="3">
        <v>0</v>
      </c>
      <c r="U3962" s="3">
        <v>7279.2410797432703</v>
      </c>
      <c r="V3962" s="3">
        <v>0</v>
      </c>
    </row>
    <row r="3963" spans="1:22" ht="21.75" customHeight="1" x14ac:dyDescent="0.3">
      <c r="A3963" s="3" t="s">
        <v>3989</v>
      </c>
      <c r="B3963" s="3">
        <v>33</v>
      </c>
      <c r="C3963" s="3" t="s">
        <v>28</v>
      </c>
      <c r="D3963" s="3" t="s">
        <v>24</v>
      </c>
      <c r="E3963" s="3">
        <v>35088.495251894397</v>
      </c>
      <c r="F3963" s="3">
        <v>139</v>
      </c>
      <c r="G3963" s="3">
        <v>2277.2476908367798</v>
      </c>
      <c r="H3963" s="3">
        <v>5</v>
      </c>
      <c r="I3963" s="3">
        <v>477.29251759294698</v>
      </c>
      <c r="J3963" s="3">
        <v>36</v>
      </c>
      <c r="K3963" s="3">
        <v>733.01188526107205</v>
      </c>
      <c r="L3963" s="3">
        <v>2</v>
      </c>
      <c r="M3963" s="3">
        <v>0</v>
      </c>
      <c r="N3963" s="3">
        <v>7</v>
      </c>
      <c r="O3963" s="3">
        <v>370</v>
      </c>
      <c r="P3963" s="3">
        <v>4</v>
      </c>
      <c r="Q3963" s="3">
        <v>10760.697777847499</v>
      </c>
      <c r="R3963" s="3">
        <v>3</v>
      </c>
      <c r="S3963" s="3">
        <v>0</v>
      </c>
      <c r="T3963" s="3">
        <v>0</v>
      </c>
      <c r="U3963" s="3">
        <v>17845.315235106598</v>
      </c>
      <c r="V3963" s="3">
        <v>1</v>
      </c>
    </row>
    <row r="3964" spans="1:22" ht="21.75" customHeight="1" x14ac:dyDescent="0.3">
      <c r="A3964" s="3" t="s">
        <v>3990</v>
      </c>
      <c r="B3964" s="3">
        <v>32</v>
      </c>
      <c r="C3964" s="3" t="s">
        <v>28</v>
      </c>
      <c r="D3964" s="3" t="s">
        <v>26</v>
      </c>
      <c r="E3964" s="3">
        <v>53106.111391835897</v>
      </c>
      <c r="F3964" s="3">
        <v>121</v>
      </c>
      <c r="G3964" s="3">
        <v>10</v>
      </c>
      <c r="H3964" s="3">
        <v>4</v>
      </c>
      <c r="I3964" s="3">
        <v>1719.20123931833</v>
      </c>
      <c r="J3964" s="3">
        <v>32</v>
      </c>
      <c r="K3964" s="3">
        <v>548.71674639887499</v>
      </c>
      <c r="L3964" s="3">
        <v>10</v>
      </c>
      <c r="M3964" s="3">
        <v>4</v>
      </c>
      <c r="N3964" s="3">
        <v>9</v>
      </c>
      <c r="O3964" s="3">
        <v>393</v>
      </c>
      <c r="P3964" s="3">
        <v>2</v>
      </c>
      <c r="Q3964" s="3">
        <v>23869.579819282</v>
      </c>
      <c r="R3964" s="3">
        <v>3</v>
      </c>
      <c r="S3964" s="3">
        <v>0</v>
      </c>
      <c r="T3964" s="3">
        <v>0</v>
      </c>
      <c r="U3964" s="3">
        <v>9271.33249548206</v>
      </c>
      <c r="V3964" s="3">
        <v>1</v>
      </c>
    </row>
    <row r="3965" spans="1:22" ht="21.75" customHeight="1" x14ac:dyDescent="0.3">
      <c r="A3965" s="3" t="s">
        <v>3991</v>
      </c>
      <c r="B3965" s="3">
        <v>64</v>
      </c>
      <c r="C3965" s="3" t="s">
        <v>23</v>
      </c>
      <c r="D3965" s="3" t="s">
        <v>33</v>
      </c>
      <c r="E3965" s="3">
        <v>101225.794105202</v>
      </c>
      <c r="F3965" s="3">
        <v>19</v>
      </c>
      <c r="G3965" s="3">
        <v>356.10380798766801</v>
      </c>
      <c r="H3965" s="3">
        <v>1</v>
      </c>
      <c r="I3965" s="3">
        <v>767.48203555310101</v>
      </c>
      <c r="J3965" s="3">
        <v>48</v>
      </c>
      <c r="K3965" s="3">
        <v>761.37002365920398</v>
      </c>
      <c r="L3965" s="3">
        <v>4</v>
      </c>
      <c r="M3965" s="3">
        <v>9</v>
      </c>
      <c r="N3965" s="3">
        <v>8</v>
      </c>
      <c r="O3965" s="3">
        <v>774</v>
      </c>
      <c r="P3965" s="3">
        <v>3</v>
      </c>
      <c r="Q3965" s="3">
        <v>10578.0040483591</v>
      </c>
      <c r="R3965" s="3">
        <v>2</v>
      </c>
      <c r="S3965" s="3">
        <v>0</v>
      </c>
      <c r="T3965" s="3">
        <v>0</v>
      </c>
      <c r="U3965" s="3">
        <v>500</v>
      </c>
      <c r="V3965" s="3">
        <v>0</v>
      </c>
    </row>
    <row r="3966" spans="1:22" ht="21.75" customHeight="1" x14ac:dyDescent="0.3">
      <c r="A3966" s="3" t="s">
        <v>3992</v>
      </c>
      <c r="B3966" s="3">
        <v>51</v>
      </c>
      <c r="C3966" s="3" t="s">
        <v>31</v>
      </c>
      <c r="D3966" s="3" t="s">
        <v>26</v>
      </c>
      <c r="E3966" s="3">
        <v>69797.898923962493</v>
      </c>
      <c r="F3966" s="3">
        <v>51</v>
      </c>
      <c r="G3966" s="3">
        <v>1689.0426589891299</v>
      </c>
      <c r="H3966" s="3">
        <v>1</v>
      </c>
      <c r="I3966" s="3">
        <v>560.70768113674796</v>
      </c>
      <c r="J3966" s="3">
        <v>45</v>
      </c>
      <c r="K3966" s="3">
        <v>246.54694725143699</v>
      </c>
      <c r="L3966" s="3">
        <v>34</v>
      </c>
      <c r="M3966" s="3">
        <v>2</v>
      </c>
      <c r="N3966" s="3">
        <v>2</v>
      </c>
      <c r="O3966" s="3">
        <v>884</v>
      </c>
      <c r="P3966" s="3">
        <v>3</v>
      </c>
      <c r="Q3966" s="3">
        <v>9466.9408524549108</v>
      </c>
      <c r="R3966" s="3">
        <v>0</v>
      </c>
      <c r="S3966" s="3">
        <v>0</v>
      </c>
      <c r="T3966" s="3">
        <v>0</v>
      </c>
      <c r="U3966" s="3">
        <v>18023.464806139498</v>
      </c>
      <c r="V3966" s="3">
        <v>0</v>
      </c>
    </row>
    <row r="3967" spans="1:22" ht="21.75" customHeight="1" x14ac:dyDescent="0.3">
      <c r="A3967" s="3" t="s">
        <v>3993</v>
      </c>
      <c r="B3967" s="3">
        <v>53</v>
      </c>
      <c r="C3967" s="3" t="s">
        <v>31</v>
      </c>
      <c r="D3967" s="3" t="s">
        <v>24</v>
      </c>
      <c r="E3967" s="3">
        <v>48304.853874872599</v>
      </c>
      <c r="F3967" s="3">
        <v>193</v>
      </c>
      <c r="G3967" s="3">
        <v>1766.18439287243</v>
      </c>
      <c r="H3967" s="3">
        <v>2</v>
      </c>
      <c r="I3967" s="3">
        <v>1047.30525585229</v>
      </c>
      <c r="J3967" s="3">
        <v>16</v>
      </c>
      <c r="K3967" s="3">
        <v>871.88630657173996</v>
      </c>
      <c r="L3967" s="3">
        <v>23</v>
      </c>
      <c r="M3967" s="3">
        <v>10</v>
      </c>
      <c r="N3967" s="3">
        <v>1</v>
      </c>
      <c r="O3967" s="3">
        <v>527</v>
      </c>
      <c r="P3967" s="3">
        <v>5</v>
      </c>
      <c r="Q3967" s="3">
        <v>15385.339056813</v>
      </c>
      <c r="R3967" s="3">
        <v>1</v>
      </c>
      <c r="S3967" s="3">
        <v>0</v>
      </c>
      <c r="T3967" s="3">
        <v>0</v>
      </c>
      <c r="U3967" s="3">
        <v>2807.4329421173002</v>
      </c>
      <c r="V3967" s="3">
        <v>1</v>
      </c>
    </row>
    <row r="3968" spans="1:22" ht="21.75" customHeight="1" x14ac:dyDescent="0.3">
      <c r="A3968" s="3" t="s">
        <v>3994</v>
      </c>
      <c r="B3968" s="3">
        <v>64</v>
      </c>
      <c r="C3968" s="3" t="s">
        <v>23</v>
      </c>
      <c r="D3968" s="3" t="s">
        <v>33</v>
      </c>
      <c r="E3968" s="3">
        <v>50712.7787249385</v>
      </c>
      <c r="F3968" s="3">
        <v>214</v>
      </c>
      <c r="G3968" s="3">
        <v>806.21951327371596</v>
      </c>
      <c r="H3968" s="3">
        <v>10</v>
      </c>
      <c r="I3968" s="3">
        <v>782.22208767023801</v>
      </c>
      <c r="J3968" s="3">
        <v>8</v>
      </c>
      <c r="K3968" s="3">
        <v>524.23673535255796</v>
      </c>
      <c r="L3968" s="3">
        <v>69</v>
      </c>
      <c r="M3968" s="3">
        <v>4</v>
      </c>
      <c r="N3968" s="3">
        <v>1</v>
      </c>
      <c r="O3968" s="3">
        <v>646</v>
      </c>
      <c r="P3968" s="3">
        <v>1</v>
      </c>
      <c r="Q3968" s="3">
        <v>18672.437590612401</v>
      </c>
      <c r="R3968" s="3">
        <v>6</v>
      </c>
      <c r="S3968" s="3">
        <v>0</v>
      </c>
      <c r="T3968" s="3">
        <v>0</v>
      </c>
      <c r="U3968" s="3">
        <v>7559.59070617011</v>
      </c>
      <c r="V3968" s="3">
        <v>1</v>
      </c>
    </row>
    <row r="3969" spans="1:22" ht="21.75" customHeight="1" x14ac:dyDescent="0.3">
      <c r="A3969" s="3" t="s">
        <v>3995</v>
      </c>
      <c r="B3969" s="3">
        <v>38</v>
      </c>
      <c r="C3969" s="3" t="s">
        <v>28</v>
      </c>
      <c r="D3969" s="3" t="s">
        <v>33</v>
      </c>
      <c r="E3969" s="3">
        <v>71579.243761101505</v>
      </c>
      <c r="F3969" s="3">
        <v>80</v>
      </c>
      <c r="G3969" s="3">
        <v>1785.8223310107201</v>
      </c>
      <c r="H3969" s="3">
        <v>5</v>
      </c>
      <c r="I3969" s="3">
        <v>419.981786858264</v>
      </c>
      <c r="J3969" s="3">
        <v>30</v>
      </c>
      <c r="K3969" s="3">
        <v>440.42080107304599</v>
      </c>
      <c r="L3969" s="3">
        <v>5</v>
      </c>
      <c r="M3969" s="3">
        <v>11</v>
      </c>
      <c r="N3969" s="3">
        <v>4</v>
      </c>
      <c r="O3969" s="3">
        <v>474</v>
      </c>
      <c r="P3969" s="3">
        <v>5</v>
      </c>
      <c r="Q3969" s="3">
        <v>12735.3348960688</v>
      </c>
      <c r="R3969" s="3">
        <v>7</v>
      </c>
      <c r="S3969" s="3">
        <v>0</v>
      </c>
      <c r="T3969" s="3">
        <v>0</v>
      </c>
      <c r="U3969" s="3">
        <v>6063.5272245986898</v>
      </c>
      <c r="V3969" s="3">
        <v>1</v>
      </c>
    </row>
    <row r="3970" spans="1:22" ht="21.75" customHeight="1" x14ac:dyDescent="0.3">
      <c r="A3970" s="3" t="s">
        <v>3996</v>
      </c>
      <c r="B3970" s="3">
        <v>57</v>
      </c>
      <c r="C3970" s="3" t="s">
        <v>23</v>
      </c>
      <c r="D3970" s="3" t="s">
        <v>24</v>
      </c>
      <c r="E3970" s="3">
        <v>33631.245544476602</v>
      </c>
      <c r="F3970" s="3">
        <v>48</v>
      </c>
      <c r="G3970" s="3">
        <v>2042.68456792451</v>
      </c>
      <c r="H3970" s="3">
        <v>11</v>
      </c>
      <c r="I3970" s="3">
        <v>969.06875007800602</v>
      </c>
      <c r="J3970" s="3">
        <v>34</v>
      </c>
      <c r="K3970" s="3">
        <v>753.704641722205</v>
      </c>
      <c r="L3970" s="3">
        <v>41</v>
      </c>
      <c r="M3970" s="3">
        <v>11</v>
      </c>
      <c r="N3970" s="3">
        <v>9</v>
      </c>
      <c r="O3970" s="3">
        <v>516</v>
      </c>
      <c r="P3970" s="3">
        <v>3</v>
      </c>
      <c r="Q3970" s="3">
        <v>0</v>
      </c>
      <c r="R3970" s="3">
        <v>5</v>
      </c>
      <c r="S3970" s="3">
        <v>0</v>
      </c>
      <c r="T3970" s="3">
        <v>0</v>
      </c>
      <c r="U3970" s="3">
        <v>6761.2919794018899</v>
      </c>
      <c r="V3970" s="3">
        <v>1</v>
      </c>
    </row>
    <row r="3971" spans="1:22" ht="21.75" customHeight="1" x14ac:dyDescent="0.3">
      <c r="A3971" s="3" t="s">
        <v>3997</v>
      </c>
      <c r="B3971" s="3">
        <v>35</v>
      </c>
      <c r="C3971" s="3" t="s">
        <v>28</v>
      </c>
      <c r="D3971" s="3" t="s">
        <v>33</v>
      </c>
      <c r="E3971" s="3">
        <v>61011.366919959299</v>
      </c>
      <c r="F3971" s="3">
        <v>95</v>
      </c>
      <c r="G3971" s="3">
        <v>1344.2328798118999</v>
      </c>
      <c r="H3971" s="3">
        <v>0</v>
      </c>
      <c r="I3971" s="3">
        <v>501.40766082346403</v>
      </c>
      <c r="J3971" s="3">
        <v>2</v>
      </c>
      <c r="K3971" s="3">
        <v>738.81415023047305</v>
      </c>
      <c r="L3971" s="3">
        <v>42</v>
      </c>
      <c r="M3971" s="3">
        <v>12</v>
      </c>
      <c r="N3971" s="3">
        <v>0</v>
      </c>
      <c r="O3971" s="3">
        <v>847</v>
      </c>
      <c r="P3971" s="3">
        <v>1</v>
      </c>
      <c r="Q3971" s="3">
        <v>16852.4732236247</v>
      </c>
      <c r="R3971" s="3">
        <v>0</v>
      </c>
      <c r="S3971" s="3">
        <v>0</v>
      </c>
      <c r="T3971" s="3">
        <v>0</v>
      </c>
      <c r="U3971" s="3">
        <v>7983.3181223472102</v>
      </c>
      <c r="V3971" s="3">
        <v>0</v>
      </c>
    </row>
    <row r="3972" spans="1:22" ht="21.75" customHeight="1" x14ac:dyDescent="0.3">
      <c r="A3972" s="3" t="s">
        <v>3998</v>
      </c>
      <c r="B3972" s="3">
        <v>21</v>
      </c>
      <c r="C3972" s="3" t="s">
        <v>23</v>
      </c>
      <c r="D3972" s="3" t="s">
        <v>26</v>
      </c>
      <c r="E3972" s="3">
        <v>29885.809839904599</v>
      </c>
      <c r="F3972" s="3">
        <v>123</v>
      </c>
      <c r="G3972" s="3">
        <v>2643.6445704052098</v>
      </c>
      <c r="H3972" s="3">
        <v>10</v>
      </c>
      <c r="I3972" s="3">
        <v>1351.7603007544701</v>
      </c>
      <c r="J3972" s="3">
        <v>12</v>
      </c>
      <c r="K3972" s="3">
        <v>145.14841868041901</v>
      </c>
      <c r="L3972" s="3">
        <v>13</v>
      </c>
      <c r="M3972" s="3">
        <v>13</v>
      </c>
      <c r="N3972" s="3">
        <v>5</v>
      </c>
      <c r="O3972" s="3">
        <v>696</v>
      </c>
      <c r="P3972" s="3">
        <v>2</v>
      </c>
      <c r="Q3972" s="3">
        <v>3857.7824222757499</v>
      </c>
      <c r="R3972" s="3">
        <v>0</v>
      </c>
      <c r="S3972" s="3">
        <v>0</v>
      </c>
      <c r="T3972" s="3">
        <v>0</v>
      </c>
      <c r="U3972" s="3">
        <v>12358.2362569735</v>
      </c>
      <c r="V3972" s="3">
        <v>0</v>
      </c>
    </row>
    <row r="3973" spans="1:22" ht="21.75" customHeight="1" x14ac:dyDescent="0.3">
      <c r="A3973" s="3" t="s">
        <v>3999</v>
      </c>
      <c r="B3973" s="3">
        <v>59</v>
      </c>
      <c r="C3973" s="3" t="s">
        <v>28</v>
      </c>
      <c r="D3973" s="3" t="s">
        <v>24</v>
      </c>
      <c r="E3973" s="3">
        <v>66648.464045933797</v>
      </c>
      <c r="F3973" s="3">
        <v>15</v>
      </c>
      <c r="G3973" s="3">
        <v>2793.1555376250999</v>
      </c>
      <c r="H3973" s="3">
        <v>6</v>
      </c>
      <c r="I3973" s="3">
        <v>973.07662041334095</v>
      </c>
      <c r="J3973" s="3">
        <v>36</v>
      </c>
      <c r="K3973" s="3">
        <v>715.44886545825</v>
      </c>
      <c r="L3973" s="3">
        <v>75</v>
      </c>
      <c r="M3973" s="3">
        <v>3</v>
      </c>
      <c r="N3973" s="3">
        <v>6</v>
      </c>
      <c r="O3973" s="3">
        <v>573</v>
      </c>
      <c r="P3973" s="3">
        <v>1</v>
      </c>
      <c r="Q3973" s="3">
        <v>2787.1649907791202</v>
      </c>
      <c r="R3973" s="3">
        <v>7</v>
      </c>
      <c r="S3973" s="3">
        <v>0</v>
      </c>
      <c r="T3973" s="3">
        <v>0</v>
      </c>
      <c r="U3973" s="3">
        <v>10068.6360147297</v>
      </c>
      <c r="V3973" s="3">
        <v>1</v>
      </c>
    </row>
    <row r="3974" spans="1:22" ht="21.75" customHeight="1" x14ac:dyDescent="0.3">
      <c r="A3974" s="3" t="s">
        <v>4000</v>
      </c>
      <c r="B3974" s="3">
        <v>36</v>
      </c>
      <c r="C3974" s="3" t="s">
        <v>23</v>
      </c>
      <c r="D3974" s="3" t="s">
        <v>24</v>
      </c>
      <c r="E3974" s="3">
        <v>44708.820940144098</v>
      </c>
      <c r="F3974" s="3">
        <v>230</v>
      </c>
      <c r="G3974" s="3">
        <v>1597.4278228743799</v>
      </c>
      <c r="H3974" s="3">
        <v>7</v>
      </c>
      <c r="I3974" s="3">
        <v>703.09185141587102</v>
      </c>
      <c r="J3974" s="3">
        <v>37</v>
      </c>
      <c r="K3974" s="3">
        <v>456.77970796160201</v>
      </c>
      <c r="L3974" s="3">
        <v>24</v>
      </c>
      <c r="M3974" s="3">
        <v>2</v>
      </c>
      <c r="N3974" s="3">
        <v>4</v>
      </c>
      <c r="O3974" s="3">
        <v>414</v>
      </c>
      <c r="P3974" s="3">
        <v>3</v>
      </c>
      <c r="Q3974" s="3">
        <v>9046.4627983467199</v>
      </c>
      <c r="R3974" s="3">
        <v>3</v>
      </c>
      <c r="S3974" s="3">
        <v>0</v>
      </c>
      <c r="T3974" s="3">
        <v>0</v>
      </c>
      <c r="U3974" s="3">
        <v>7968.1710367858204</v>
      </c>
      <c r="V3974" s="3">
        <v>1</v>
      </c>
    </row>
    <row r="3975" spans="1:22" ht="21.75" customHeight="1" x14ac:dyDescent="0.3">
      <c r="A3975" s="3" t="s">
        <v>4001</v>
      </c>
      <c r="B3975" s="3">
        <v>53</v>
      </c>
      <c r="C3975" s="3" t="s">
        <v>28</v>
      </c>
      <c r="D3975" s="3" t="s">
        <v>33</v>
      </c>
      <c r="E3975" s="3">
        <v>53612.494254372701</v>
      </c>
      <c r="F3975" s="3">
        <v>47</v>
      </c>
      <c r="G3975" s="3">
        <v>2172.6979277596502</v>
      </c>
      <c r="H3975" s="3">
        <v>6</v>
      </c>
      <c r="I3975" s="3">
        <v>838.27145630773998</v>
      </c>
      <c r="J3975" s="3">
        <v>13</v>
      </c>
      <c r="K3975" s="3">
        <v>569.34009705477695</v>
      </c>
      <c r="L3975" s="3">
        <v>17</v>
      </c>
      <c r="M3975" s="3">
        <v>16</v>
      </c>
      <c r="N3975" s="3">
        <v>7</v>
      </c>
      <c r="O3975" s="3">
        <v>502</v>
      </c>
      <c r="P3975" s="3">
        <v>4</v>
      </c>
      <c r="Q3975" s="3">
        <v>12750.388396165799</v>
      </c>
      <c r="R3975" s="3">
        <v>5</v>
      </c>
      <c r="S3975" s="3">
        <v>0</v>
      </c>
      <c r="T3975" s="3">
        <v>0</v>
      </c>
      <c r="U3975" s="3">
        <v>5973.61228009772</v>
      </c>
      <c r="V3975" s="3">
        <v>1</v>
      </c>
    </row>
    <row r="3976" spans="1:22" ht="21.75" customHeight="1" x14ac:dyDescent="0.3">
      <c r="A3976" s="3" t="s">
        <v>4002</v>
      </c>
      <c r="B3976" s="3">
        <v>61</v>
      </c>
      <c r="C3976" s="3" t="s">
        <v>28</v>
      </c>
      <c r="D3976" s="3" t="s">
        <v>24</v>
      </c>
      <c r="E3976" s="3">
        <v>43540.230472373602</v>
      </c>
      <c r="F3976" s="3">
        <v>183</v>
      </c>
      <c r="G3976" s="3">
        <v>142.91056918358601</v>
      </c>
      <c r="H3976" s="3">
        <v>10</v>
      </c>
      <c r="I3976" s="3">
        <v>1116.15084238437</v>
      </c>
      <c r="J3976" s="3">
        <v>5</v>
      </c>
      <c r="K3976" s="3">
        <v>397.02793026001098</v>
      </c>
      <c r="L3976" s="3">
        <v>23</v>
      </c>
      <c r="M3976" s="3">
        <v>7</v>
      </c>
      <c r="N3976" s="3">
        <v>5</v>
      </c>
      <c r="O3976" s="3">
        <v>817</v>
      </c>
      <c r="P3976" s="3">
        <v>1</v>
      </c>
      <c r="Q3976" s="3">
        <v>20752.3169680094</v>
      </c>
      <c r="R3976" s="3">
        <v>6</v>
      </c>
      <c r="S3976" s="3">
        <v>0</v>
      </c>
      <c r="T3976" s="3">
        <v>0</v>
      </c>
      <c r="U3976" s="3">
        <v>7215.8220865992098</v>
      </c>
      <c r="V3976" s="3">
        <v>1</v>
      </c>
    </row>
    <row r="3977" spans="1:22" ht="21.75" customHeight="1" x14ac:dyDescent="0.3">
      <c r="A3977" s="3" t="s">
        <v>4003</v>
      </c>
      <c r="B3977" s="3">
        <v>35</v>
      </c>
      <c r="C3977" s="3" t="s">
        <v>28</v>
      </c>
      <c r="D3977" s="3" t="s">
        <v>33</v>
      </c>
      <c r="E3977" s="3">
        <v>62576.3607683597</v>
      </c>
      <c r="F3977" s="3">
        <v>19</v>
      </c>
      <c r="G3977" s="3">
        <v>2358.6970552116099</v>
      </c>
      <c r="H3977" s="3">
        <v>2</v>
      </c>
      <c r="I3977" s="3">
        <v>865.08643874627899</v>
      </c>
      <c r="J3977" s="3">
        <v>28</v>
      </c>
      <c r="K3977" s="3">
        <v>225.706140453248</v>
      </c>
      <c r="L3977" s="3">
        <v>62</v>
      </c>
      <c r="M3977" s="3">
        <v>15</v>
      </c>
      <c r="N3977" s="3">
        <v>0</v>
      </c>
      <c r="O3977" s="3">
        <v>424</v>
      </c>
      <c r="P3977" s="3">
        <v>3</v>
      </c>
      <c r="Q3977" s="3">
        <v>0</v>
      </c>
      <c r="R3977" s="3">
        <v>5</v>
      </c>
      <c r="S3977" s="3">
        <v>0</v>
      </c>
      <c r="T3977" s="3">
        <v>0</v>
      </c>
      <c r="U3977" s="3">
        <v>13054.734191248201</v>
      </c>
      <c r="V3977" s="3">
        <v>1</v>
      </c>
    </row>
    <row r="3978" spans="1:22" ht="21.75" customHeight="1" x14ac:dyDescent="0.3">
      <c r="A3978" s="3" t="s">
        <v>4004</v>
      </c>
      <c r="B3978" s="3">
        <v>57</v>
      </c>
      <c r="C3978" s="3" t="s">
        <v>28</v>
      </c>
      <c r="D3978" s="3" t="s">
        <v>33</v>
      </c>
      <c r="E3978" s="3">
        <v>46855.725501389097</v>
      </c>
      <c r="F3978" s="3">
        <v>49</v>
      </c>
      <c r="G3978" s="3">
        <v>2672.78893810926</v>
      </c>
      <c r="H3978" s="3">
        <v>5</v>
      </c>
      <c r="I3978" s="3">
        <v>1542.73831003174</v>
      </c>
      <c r="J3978" s="3">
        <v>48</v>
      </c>
      <c r="K3978" s="3">
        <v>161.718353394286</v>
      </c>
      <c r="L3978" s="3">
        <v>78</v>
      </c>
      <c r="M3978" s="3">
        <v>10</v>
      </c>
      <c r="N3978" s="3">
        <v>8</v>
      </c>
      <c r="O3978" s="3">
        <v>607</v>
      </c>
      <c r="P3978" s="3">
        <v>3</v>
      </c>
      <c r="Q3978" s="3">
        <v>12928.5433273504</v>
      </c>
      <c r="R3978" s="3">
        <v>1</v>
      </c>
      <c r="S3978" s="3">
        <v>0</v>
      </c>
      <c r="T3978" s="3">
        <v>0</v>
      </c>
      <c r="U3978" s="3">
        <v>9192.9073542674705</v>
      </c>
      <c r="V3978" s="3">
        <v>0</v>
      </c>
    </row>
    <row r="3979" spans="1:22" ht="21.75" customHeight="1" x14ac:dyDescent="0.3">
      <c r="A3979" s="3" t="s">
        <v>4005</v>
      </c>
      <c r="B3979" s="3">
        <v>21</v>
      </c>
      <c r="C3979" s="3" t="s">
        <v>28</v>
      </c>
      <c r="D3979" s="3" t="s">
        <v>24</v>
      </c>
      <c r="E3979" s="3">
        <v>88843.490348508698</v>
      </c>
      <c r="F3979" s="3">
        <v>64</v>
      </c>
      <c r="G3979" s="3">
        <v>687.67736209314205</v>
      </c>
      <c r="H3979" s="3">
        <v>3</v>
      </c>
      <c r="I3979" s="3">
        <v>1197.55363073843</v>
      </c>
      <c r="J3979" s="3">
        <v>8</v>
      </c>
      <c r="K3979" s="3">
        <v>345.00778742234098</v>
      </c>
      <c r="L3979" s="3">
        <v>0</v>
      </c>
      <c r="M3979" s="3">
        <v>4</v>
      </c>
      <c r="N3979" s="3">
        <v>4</v>
      </c>
      <c r="O3979" s="3">
        <v>497</v>
      </c>
      <c r="P3979" s="3">
        <v>4</v>
      </c>
      <c r="Q3979" s="3">
        <v>20865.747303741002</v>
      </c>
      <c r="R3979" s="3">
        <v>4</v>
      </c>
      <c r="S3979" s="3">
        <v>0</v>
      </c>
      <c r="T3979" s="3">
        <v>0</v>
      </c>
      <c r="U3979" s="3">
        <v>4737.1350867395104</v>
      </c>
      <c r="V3979" s="3">
        <v>1</v>
      </c>
    </row>
    <row r="3980" spans="1:22" ht="21.75" customHeight="1" x14ac:dyDescent="0.3">
      <c r="A3980" s="3" t="s">
        <v>4006</v>
      </c>
      <c r="B3980" s="3">
        <v>21</v>
      </c>
      <c r="C3980" s="3" t="s">
        <v>31</v>
      </c>
      <c r="D3980" s="3" t="s">
        <v>33</v>
      </c>
      <c r="E3980" s="3">
        <v>75539.616616439802</v>
      </c>
      <c r="F3980" s="3">
        <v>180</v>
      </c>
      <c r="G3980" s="3">
        <v>1993.3778855304099</v>
      </c>
      <c r="H3980" s="3">
        <v>4</v>
      </c>
      <c r="I3980" s="3">
        <v>970.66257864639294</v>
      </c>
      <c r="J3980" s="3">
        <v>35</v>
      </c>
      <c r="K3980" s="3">
        <v>608.97171356484296</v>
      </c>
      <c r="L3980" s="3">
        <v>14</v>
      </c>
      <c r="M3980" s="3">
        <v>15</v>
      </c>
      <c r="N3980" s="3">
        <v>4</v>
      </c>
      <c r="O3980" s="3">
        <v>814</v>
      </c>
      <c r="P3980" s="3">
        <v>0</v>
      </c>
      <c r="Q3980" s="3">
        <v>11389.7953168491</v>
      </c>
      <c r="R3980" s="3">
        <v>5</v>
      </c>
      <c r="S3980" s="3">
        <v>0</v>
      </c>
      <c r="T3980" s="3">
        <v>0</v>
      </c>
      <c r="U3980" s="3">
        <v>10595.8873718375</v>
      </c>
      <c r="V3980" s="3">
        <v>1</v>
      </c>
    </row>
    <row r="3981" spans="1:22" ht="21.75" customHeight="1" x14ac:dyDescent="0.3">
      <c r="A3981" s="3" t="s">
        <v>4007</v>
      </c>
      <c r="B3981" s="3">
        <v>45</v>
      </c>
      <c r="C3981" s="3" t="s">
        <v>28</v>
      </c>
      <c r="D3981" s="3" t="s">
        <v>26</v>
      </c>
      <c r="E3981" s="3">
        <v>26522.804078550598</v>
      </c>
      <c r="F3981" s="3">
        <v>45</v>
      </c>
      <c r="G3981" s="3">
        <v>10</v>
      </c>
      <c r="H3981" s="3">
        <v>2</v>
      </c>
      <c r="I3981" s="3">
        <v>472.05494427203098</v>
      </c>
      <c r="J3981" s="3">
        <v>22</v>
      </c>
      <c r="K3981" s="3">
        <v>563.72662362064796</v>
      </c>
      <c r="L3981" s="3">
        <v>53</v>
      </c>
      <c r="M3981" s="3">
        <v>8</v>
      </c>
      <c r="N3981" s="3">
        <v>0</v>
      </c>
      <c r="O3981" s="3">
        <v>777</v>
      </c>
      <c r="P3981" s="3">
        <v>3</v>
      </c>
      <c r="Q3981" s="3">
        <v>16625.0478152982</v>
      </c>
      <c r="R3981" s="3">
        <v>6</v>
      </c>
      <c r="S3981" s="3">
        <v>0</v>
      </c>
      <c r="T3981" s="3">
        <v>0</v>
      </c>
      <c r="U3981" s="3">
        <v>15810.2870166008</v>
      </c>
      <c r="V3981" s="3">
        <v>1</v>
      </c>
    </row>
    <row r="3982" spans="1:22" ht="21.75" customHeight="1" x14ac:dyDescent="0.3">
      <c r="A3982" s="3" t="s">
        <v>4008</v>
      </c>
      <c r="B3982" s="3">
        <v>32</v>
      </c>
      <c r="C3982" s="3" t="s">
        <v>31</v>
      </c>
      <c r="D3982" s="3" t="s">
        <v>26</v>
      </c>
      <c r="E3982" s="3">
        <v>53446.210450698803</v>
      </c>
      <c r="F3982" s="3">
        <v>70</v>
      </c>
      <c r="G3982" s="3">
        <v>870.58171059664005</v>
      </c>
      <c r="H3982" s="3">
        <v>4</v>
      </c>
      <c r="I3982" s="3">
        <v>748.58916363430296</v>
      </c>
      <c r="J3982" s="3">
        <v>14</v>
      </c>
      <c r="K3982" s="3">
        <v>550.77759709168697</v>
      </c>
      <c r="L3982" s="3">
        <v>33</v>
      </c>
      <c r="M3982" s="3">
        <v>12</v>
      </c>
      <c r="N3982" s="3">
        <v>4</v>
      </c>
      <c r="O3982" s="3">
        <v>365</v>
      </c>
      <c r="P3982" s="3">
        <v>2</v>
      </c>
      <c r="Q3982" s="3">
        <v>16120.6916913597</v>
      </c>
      <c r="R3982" s="3">
        <v>5</v>
      </c>
      <c r="S3982" s="3">
        <v>0</v>
      </c>
      <c r="T3982" s="3">
        <v>0</v>
      </c>
      <c r="U3982" s="3">
        <v>4309.2051324548602</v>
      </c>
      <c r="V3982" s="3">
        <v>1</v>
      </c>
    </row>
    <row r="3983" spans="1:22" ht="21.75" customHeight="1" x14ac:dyDescent="0.3">
      <c r="A3983" s="3" t="s">
        <v>4009</v>
      </c>
      <c r="B3983" s="3">
        <v>66</v>
      </c>
      <c r="C3983" s="3" t="s">
        <v>28</v>
      </c>
      <c r="D3983" s="3" t="s">
        <v>33</v>
      </c>
      <c r="E3983" s="3">
        <v>63232.794175806499</v>
      </c>
      <c r="F3983" s="3">
        <v>126</v>
      </c>
      <c r="G3983" s="3">
        <v>1083.7431973134101</v>
      </c>
      <c r="H3983" s="3">
        <v>5</v>
      </c>
      <c r="I3983" s="3">
        <v>967.60623951835805</v>
      </c>
      <c r="J3983" s="3">
        <v>49</v>
      </c>
      <c r="K3983" s="3">
        <v>699.22894673300095</v>
      </c>
      <c r="L3983" s="3">
        <v>51</v>
      </c>
      <c r="M3983" s="3">
        <v>7</v>
      </c>
      <c r="N3983" s="3">
        <v>2</v>
      </c>
      <c r="O3983" s="3">
        <v>507</v>
      </c>
      <c r="P3983" s="3">
        <v>5</v>
      </c>
      <c r="Q3983" s="3">
        <v>8583.4529204426908</v>
      </c>
      <c r="R3983" s="3">
        <v>3</v>
      </c>
      <c r="S3983" s="3">
        <v>0</v>
      </c>
      <c r="T3983" s="3">
        <v>0</v>
      </c>
      <c r="U3983" s="3">
        <v>500</v>
      </c>
      <c r="V3983" s="3">
        <v>1</v>
      </c>
    </row>
    <row r="3984" spans="1:22" ht="21.75" customHeight="1" x14ac:dyDescent="0.3">
      <c r="A3984" s="3" t="s">
        <v>4010</v>
      </c>
      <c r="B3984" s="3">
        <v>50</v>
      </c>
      <c r="C3984" s="3" t="s">
        <v>31</v>
      </c>
      <c r="D3984" s="3" t="s">
        <v>26</v>
      </c>
      <c r="E3984" s="3">
        <v>41753.132085322199</v>
      </c>
      <c r="F3984" s="3">
        <v>214</v>
      </c>
      <c r="G3984" s="3">
        <v>320.19759483917602</v>
      </c>
      <c r="H3984" s="3">
        <v>7</v>
      </c>
      <c r="I3984" s="3">
        <v>511.99850448465202</v>
      </c>
      <c r="J3984" s="3">
        <v>46</v>
      </c>
      <c r="K3984" s="3">
        <v>486.10416412912099</v>
      </c>
      <c r="L3984" s="3">
        <v>1</v>
      </c>
      <c r="M3984" s="3">
        <v>4</v>
      </c>
      <c r="N3984" s="3">
        <v>9</v>
      </c>
      <c r="O3984" s="3">
        <v>577</v>
      </c>
      <c r="P3984" s="3">
        <v>4</v>
      </c>
      <c r="Q3984" s="3">
        <v>15642.387395989401</v>
      </c>
      <c r="R3984" s="3">
        <v>5</v>
      </c>
      <c r="S3984" s="3">
        <v>0</v>
      </c>
      <c r="T3984" s="3">
        <v>0</v>
      </c>
      <c r="U3984" s="3">
        <v>8205.43692834178</v>
      </c>
      <c r="V3984" s="3">
        <v>1</v>
      </c>
    </row>
    <row r="3985" spans="1:22" ht="21.75" customHeight="1" x14ac:dyDescent="0.3">
      <c r="A3985" s="3" t="s">
        <v>4011</v>
      </c>
      <c r="B3985" s="3">
        <v>53</v>
      </c>
      <c r="C3985" s="3" t="s">
        <v>31</v>
      </c>
      <c r="D3985" s="3" t="s">
        <v>33</v>
      </c>
      <c r="E3985" s="3">
        <v>71824.580671316202</v>
      </c>
      <c r="F3985" s="3">
        <v>205</v>
      </c>
      <c r="G3985" s="3">
        <v>1309.60775293541</v>
      </c>
      <c r="H3985" s="3">
        <v>11</v>
      </c>
      <c r="I3985" s="3">
        <v>1252.69940623703</v>
      </c>
      <c r="J3985" s="3">
        <v>49</v>
      </c>
      <c r="K3985" s="3">
        <v>973.758952985983</v>
      </c>
      <c r="L3985" s="3">
        <v>35</v>
      </c>
      <c r="M3985" s="3">
        <v>8</v>
      </c>
      <c r="N3985" s="3">
        <v>2</v>
      </c>
      <c r="O3985" s="3">
        <v>438</v>
      </c>
      <c r="P3985" s="3">
        <v>0</v>
      </c>
      <c r="Q3985" s="3">
        <v>12703.826962381099</v>
      </c>
      <c r="R3985" s="3">
        <v>7</v>
      </c>
      <c r="S3985" s="3">
        <v>0</v>
      </c>
      <c r="T3985" s="3">
        <v>0</v>
      </c>
      <c r="U3985" s="3">
        <v>10719.340819703801</v>
      </c>
      <c r="V3985" s="3">
        <v>1</v>
      </c>
    </row>
    <row r="3986" spans="1:22" ht="21.75" customHeight="1" x14ac:dyDescent="0.3">
      <c r="A3986" s="3" t="s">
        <v>4012</v>
      </c>
      <c r="B3986" s="3">
        <v>58</v>
      </c>
      <c r="C3986" s="3" t="s">
        <v>23</v>
      </c>
      <c r="D3986" s="3" t="s">
        <v>26</v>
      </c>
      <c r="E3986" s="3">
        <v>69703.714686384905</v>
      </c>
      <c r="F3986" s="3">
        <v>236</v>
      </c>
      <c r="G3986" s="3">
        <v>1256.8306977690199</v>
      </c>
      <c r="H3986" s="3">
        <v>5</v>
      </c>
      <c r="I3986" s="3">
        <v>459.044930377686</v>
      </c>
      <c r="J3986" s="3">
        <v>6</v>
      </c>
      <c r="K3986" s="3">
        <v>594.30193088011094</v>
      </c>
      <c r="L3986" s="3">
        <v>22</v>
      </c>
      <c r="M3986" s="3">
        <v>5</v>
      </c>
      <c r="N3986" s="3">
        <v>9</v>
      </c>
      <c r="O3986" s="3">
        <v>608</v>
      </c>
      <c r="P3986" s="3">
        <v>4</v>
      </c>
      <c r="Q3986" s="3">
        <v>10093.507122923</v>
      </c>
      <c r="R3986" s="3">
        <v>0</v>
      </c>
      <c r="S3986" s="3">
        <v>0</v>
      </c>
      <c r="T3986" s="3">
        <v>0</v>
      </c>
      <c r="U3986" s="3">
        <v>15064.5707022638</v>
      </c>
      <c r="V3986" s="3">
        <v>0</v>
      </c>
    </row>
    <row r="3987" spans="1:22" ht="21.75" customHeight="1" x14ac:dyDescent="0.3">
      <c r="A3987" s="3" t="s">
        <v>4013</v>
      </c>
      <c r="B3987" s="3">
        <v>22</v>
      </c>
      <c r="C3987" s="3" t="s">
        <v>28</v>
      </c>
      <c r="D3987" s="3" t="s">
        <v>24</v>
      </c>
      <c r="E3987" s="3">
        <v>48495.8740425285</v>
      </c>
      <c r="F3987" s="3">
        <v>216</v>
      </c>
      <c r="G3987" s="3">
        <v>1993.4214853733799</v>
      </c>
      <c r="H3987" s="3">
        <v>8</v>
      </c>
      <c r="I3987" s="3">
        <v>576.97100568393398</v>
      </c>
      <c r="J3987" s="3">
        <v>46</v>
      </c>
      <c r="K3987" s="3">
        <v>253.26525597618101</v>
      </c>
      <c r="L3987" s="3">
        <v>23</v>
      </c>
      <c r="M3987" s="3">
        <v>1</v>
      </c>
      <c r="N3987" s="3">
        <v>7</v>
      </c>
      <c r="O3987" s="3">
        <v>631</v>
      </c>
      <c r="P3987" s="3">
        <v>5</v>
      </c>
      <c r="Q3987" s="3">
        <v>21577.752878266299</v>
      </c>
      <c r="R3987" s="3">
        <v>0</v>
      </c>
      <c r="S3987" s="3">
        <v>0</v>
      </c>
      <c r="T3987" s="3">
        <v>0</v>
      </c>
      <c r="U3987" s="3">
        <v>4506.9129332087696</v>
      </c>
      <c r="V3987" s="3">
        <v>0</v>
      </c>
    </row>
    <row r="3988" spans="1:22" ht="21.75" customHeight="1" x14ac:dyDescent="0.3">
      <c r="A3988" s="3" t="s">
        <v>4014</v>
      </c>
      <c r="B3988" s="3">
        <v>27</v>
      </c>
      <c r="C3988" s="3" t="s">
        <v>23</v>
      </c>
      <c r="D3988" s="3" t="s">
        <v>33</v>
      </c>
      <c r="E3988" s="3">
        <v>67661.885913320904</v>
      </c>
      <c r="F3988" s="3">
        <v>111</v>
      </c>
      <c r="G3988" s="3">
        <v>288.88178766200599</v>
      </c>
      <c r="H3988" s="3">
        <v>9</v>
      </c>
      <c r="I3988" s="3">
        <v>603.19528528679098</v>
      </c>
      <c r="J3988" s="3">
        <v>24</v>
      </c>
      <c r="K3988" s="3">
        <v>165.41332972424399</v>
      </c>
      <c r="L3988" s="3">
        <v>31</v>
      </c>
      <c r="M3988" s="3">
        <v>6</v>
      </c>
      <c r="N3988" s="3">
        <v>8</v>
      </c>
      <c r="O3988" s="3">
        <v>467</v>
      </c>
      <c r="P3988" s="3">
        <v>1</v>
      </c>
      <c r="Q3988" s="3">
        <v>10952.710403056501</v>
      </c>
      <c r="R3988" s="3">
        <v>4</v>
      </c>
      <c r="S3988" s="3">
        <v>0</v>
      </c>
      <c r="T3988" s="3">
        <v>0</v>
      </c>
      <c r="U3988" s="3">
        <v>7057.8474785625704</v>
      </c>
      <c r="V3988" s="3">
        <v>1</v>
      </c>
    </row>
    <row r="3989" spans="1:22" ht="21.75" customHeight="1" x14ac:dyDescent="0.3">
      <c r="A3989" s="3" t="s">
        <v>4015</v>
      </c>
      <c r="B3989" s="3">
        <v>42</v>
      </c>
      <c r="C3989" s="3" t="s">
        <v>23</v>
      </c>
      <c r="D3989" s="3" t="s">
        <v>33</v>
      </c>
      <c r="E3989" s="3">
        <v>10000</v>
      </c>
      <c r="F3989" s="3">
        <v>202</v>
      </c>
      <c r="G3989" s="3">
        <v>1998.6742038382299</v>
      </c>
      <c r="H3989" s="3">
        <v>9</v>
      </c>
      <c r="I3989" s="3">
        <v>1060.3385612216</v>
      </c>
      <c r="J3989" s="3">
        <v>36</v>
      </c>
      <c r="K3989" s="3">
        <v>583.14295779114298</v>
      </c>
      <c r="L3989" s="3">
        <v>50</v>
      </c>
      <c r="M3989" s="3">
        <v>16</v>
      </c>
      <c r="N3989" s="3">
        <v>5</v>
      </c>
      <c r="O3989" s="3">
        <v>846</v>
      </c>
      <c r="P3989" s="3">
        <v>3</v>
      </c>
      <c r="Q3989" s="3">
        <v>21061.2309581263</v>
      </c>
      <c r="R3989" s="3">
        <v>0</v>
      </c>
      <c r="S3989" s="3">
        <v>0</v>
      </c>
      <c r="T3989" s="3">
        <v>0</v>
      </c>
      <c r="U3989" s="3">
        <v>6096.3895678118897</v>
      </c>
      <c r="V3989" s="3">
        <v>0</v>
      </c>
    </row>
    <row r="3990" spans="1:22" ht="21.75" customHeight="1" x14ac:dyDescent="0.3">
      <c r="A3990" s="3" t="s">
        <v>4016</v>
      </c>
      <c r="B3990" s="3">
        <v>33</v>
      </c>
      <c r="C3990" s="3" t="s">
        <v>28</v>
      </c>
      <c r="D3990" s="3" t="s">
        <v>33</v>
      </c>
      <c r="E3990" s="3">
        <v>74436.587766983197</v>
      </c>
      <c r="F3990" s="3">
        <v>30</v>
      </c>
      <c r="G3990" s="3">
        <v>868.66549013697704</v>
      </c>
      <c r="H3990" s="3">
        <v>9</v>
      </c>
      <c r="I3990" s="3">
        <v>518.27227149022997</v>
      </c>
      <c r="J3990" s="3">
        <v>22</v>
      </c>
      <c r="K3990" s="3">
        <v>446.30410553612302</v>
      </c>
      <c r="L3990" s="3">
        <v>45</v>
      </c>
      <c r="M3990" s="3">
        <v>11</v>
      </c>
      <c r="N3990" s="3">
        <v>2</v>
      </c>
      <c r="O3990" s="3">
        <v>342</v>
      </c>
      <c r="P3990" s="3">
        <v>3</v>
      </c>
      <c r="Q3990" s="3">
        <v>9954.3790899467294</v>
      </c>
      <c r="R3990" s="3">
        <v>2</v>
      </c>
      <c r="S3990" s="3">
        <v>0</v>
      </c>
      <c r="T3990" s="3">
        <v>0</v>
      </c>
      <c r="U3990" s="3">
        <v>11219.534868869099</v>
      </c>
      <c r="V3990" s="3">
        <v>1</v>
      </c>
    </row>
    <row r="3991" spans="1:22" ht="21.75" customHeight="1" x14ac:dyDescent="0.3">
      <c r="A3991" s="3" t="s">
        <v>4017</v>
      </c>
      <c r="B3991" s="3">
        <v>46</v>
      </c>
      <c r="C3991" s="3" t="s">
        <v>23</v>
      </c>
      <c r="D3991" s="3" t="s">
        <v>33</v>
      </c>
      <c r="E3991" s="3">
        <v>65957.158437359496</v>
      </c>
      <c r="F3991" s="3">
        <v>175</v>
      </c>
      <c r="G3991" s="3">
        <v>477.19079898223299</v>
      </c>
      <c r="H3991" s="3">
        <v>9</v>
      </c>
      <c r="I3991" s="3">
        <v>170.00820035333101</v>
      </c>
      <c r="J3991" s="3">
        <v>10</v>
      </c>
      <c r="K3991" s="3">
        <v>211.057999890057</v>
      </c>
      <c r="L3991" s="3">
        <v>12</v>
      </c>
      <c r="M3991" s="3">
        <v>0</v>
      </c>
      <c r="N3991" s="3">
        <v>7</v>
      </c>
      <c r="O3991" s="3">
        <v>570</v>
      </c>
      <c r="P3991" s="3">
        <v>4</v>
      </c>
      <c r="Q3991" s="3">
        <v>11232.927589480199</v>
      </c>
      <c r="R3991" s="3">
        <v>4</v>
      </c>
      <c r="S3991" s="3">
        <v>0</v>
      </c>
      <c r="T3991" s="3">
        <v>1</v>
      </c>
      <c r="U3991" s="3">
        <v>3110.42011326586</v>
      </c>
      <c r="V3991" s="3">
        <v>1</v>
      </c>
    </row>
    <row r="3992" spans="1:22" ht="21.75" customHeight="1" x14ac:dyDescent="0.3">
      <c r="A3992" s="3" t="s">
        <v>4018</v>
      </c>
      <c r="B3992" s="3">
        <v>48</v>
      </c>
      <c r="C3992" s="3" t="s">
        <v>28</v>
      </c>
      <c r="D3992" s="3" t="s">
        <v>33</v>
      </c>
      <c r="E3992" s="3">
        <v>30421.8014948374</v>
      </c>
      <c r="F3992" s="3">
        <v>171</v>
      </c>
      <c r="G3992" s="3">
        <v>1342.8866081092699</v>
      </c>
      <c r="H3992" s="3">
        <v>3</v>
      </c>
      <c r="I3992" s="3">
        <v>1180.8135925166</v>
      </c>
      <c r="J3992" s="3">
        <v>45</v>
      </c>
      <c r="K3992" s="3">
        <v>460.60730795987899</v>
      </c>
      <c r="L3992" s="3">
        <v>13</v>
      </c>
      <c r="M3992" s="3">
        <v>14</v>
      </c>
      <c r="N3992" s="3">
        <v>2</v>
      </c>
      <c r="O3992" s="3">
        <v>599</v>
      </c>
      <c r="P3992" s="3">
        <v>1</v>
      </c>
      <c r="Q3992" s="3">
        <v>10603.679229592601</v>
      </c>
      <c r="R3992" s="3">
        <v>5</v>
      </c>
      <c r="S3992" s="3">
        <v>0</v>
      </c>
      <c r="T3992" s="3">
        <v>0</v>
      </c>
      <c r="U3992" s="3">
        <v>14372.1236392912</v>
      </c>
      <c r="V3992" s="3">
        <v>1</v>
      </c>
    </row>
    <row r="3993" spans="1:22" ht="21.75" customHeight="1" x14ac:dyDescent="0.3">
      <c r="A3993" s="3" t="s">
        <v>4019</v>
      </c>
      <c r="B3993" s="3">
        <v>58</v>
      </c>
      <c r="C3993" s="3" t="s">
        <v>23</v>
      </c>
      <c r="D3993" s="3" t="s">
        <v>33</v>
      </c>
      <c r="E3993" s="3">
        <v>54533.846481671397</v>
      </c>
      <c r="F3993" s="3">
        <v>96</v>
      </c>
      <c r="G3993" s="3">
        <v>2102.1944873800699</v>
      </c>
      <c r="H3993" s="3">
        <v>1</v>
      </c>
      <c r="I3993" s="3">
        <v>644.46480021305297</v>
      </c>
      <c r="J3993" s="3">
        <v>7</v>
      </c>
      <c r="K3993" s="3">
        <v>362.26579793572699</v>
      </c>
      <c r="L3993" s="3">
        <v>16</v>
      </c>
      <c r="M3993" s="3">
        <v>10</v>
      </c>
      <c r="N3993" s="3">
        <v>6</v>
      </c>
      <c r="O3993" s="3">
        <v>341</v>
      </c>
      <c r="P3993" s="3">
        <v>5</v>
      </c>
      <c r="Q3993" s="3">
        <v>18298.278191001002</v>
      </c>
      <c r="R3993" s="3">
        <v>0</v>
      </c>
      <c r="S3993" s="3">
        <v>0</v>
      </c>
      <c r="T3993" s="3">
        <v>0</v>
      </c>
      <c r="U3993" s="3">
        <v>10552.2438153614</v>
      </c>
      <c r="V3993" s="3">
        <v>1</v>
      </c>
    </row>
    <row r="3994" spans="1:22" ht="21.75" customHeight="1" x14ac:dyDescent="0.3">
      <c r="A3994" s="3" t="s">
        <v>4020</v>
      </c>
      <c r="B3994" s="3">
        <v>58</v>
      </c>
      <c r="C3994" s="3" t="s">
        <v>28</v>
      </c>
      <c r="D3994" s="3" t="s">
        <v>24</v>
      </c>
      <c r="E3994" s="3">
        <v>13526.896795389701</v>
      </c>
      <c r="F3994" s="3">
        <v>227</v>
      </c>
      <c r="G3994" s="3">
        <v>1112.6323057469899</v>
      </c>
      <c r="H3994" s="3">
        <v>11</v>
      </c>
      <c r="I3994" s="3">
        <v>426.02232874682198</v>
      </c>
      <c r="J3994" s="3">
        <v>35</v>
      </c>
      <c r="K3994" s="3">
        <v>389.04097307078803</v>
      </c>
      <c r="L3994" s="3">
        <v>15</v>
      </c>
      <c r="M3994" s="3">
        <v>9</v>
      </c>
      <c r="N3994" s="3">
        <v>1</v>
      </c>
      <c r="O3994" s="3">
        <v>896</v>
      </c>
      <c r="P3994" s="3">
        <v>4</v>
      </c>
      <c r="Q3994" s="3">
        <v>6812.28543626996</v>
      </c>
      <c r="R3994" s="3">
        <v>3</v>
      </c>
      <c r="S3994" s="3">
        <v>0</v>
      </c>
      <c r="T3994" s="3">
        <v>0</v>
      </c>
      <c r="U3994" s="3">
        <v>2425.9120411563099</v>
      </c>
      <c r="V3994" s="3">
        <v>0</v>
      </c>
    </row>
    <row r="3995" spans="1:22" ht="21.75" customHeight="1" x14ac:dyDescent="0.3">
      <c r="A3995" s="3" t="s">
        <v>4021</v>
      </c>
      <c r="B3995" s="3">
        <v>20</v>
      </c>
      <c r="C3995" s="3" t="s">
        <v>28</v>
      </c>
      <c r="D3995" s="3" t="s">
        <v>24</v>
      </c>
      <c r="E3995" s="3">
        <v>36258.374608587903</v>
      </c>
      <c r="F3995" s="3">
        <v>227</v>
      </c>
      <c r="G3995" s="3">
        <v>1911.1247436298099</v>
      </c>
      <c r="H3995" s="3">
        <v>8</v>
      </c>
      <c r="I3995" s="3">
        <v>535.79950637911099</v>
      </c>
      <c r="J3995" s="3">
        <v>41</v>
      </c>
      <c r="K3995" s="3">
        <v>839.33371333500702</v>
      </c>
      <c r="L3995" s="3">
        <v>31</v>
      </c>
      <c r="M3995" s="3">
        <v>15</v>
      </c>
      <c r="N3995" s="3">
        <v>5</v>
      </c>
      <c r="O3995" s="3">
        <v>815</v>
      </c>
      <c r="P3995" s="3">
        <v>2</v>
      </c>
      <c r="Q3995" s="3">
        <v>14768.8048633218</v>
      </c>
      <c r="R3995" s="3">
        <v>3</v>
      </c>
      <c r="S3995" s="3">
        <v>0</v>
      </c>
      <c r="T3995" s="3">
        <v>0</v>
      </c>
      <c r="U3995" s="3">
        <v>6748.1401365780202</v>
      </c>
      <c r="V3995" s="3">
        <v>0</v>
      </c>
    </row>
    <row r="3996" spans="1:22" ht="21.75" customHeight="1" x14ac:dyDescent="0.3">
      <c r="A3996" s="3" t="s">
        <v>4022</v>
      </c>
      <c r="B3996" s="3">
        <v>36</v>
      </c>
      <c r="C3996" s="3" t="s">
        <v>28</v>
      </c>
      <c r="D3996" s="3" t="s">
        <v>26</v>
      </c>
      <c r="E3996" s="3">
        <v>69721.508085483394</v>
      </c>
      <c r="F3996" s="3">
        <v>120</v>
      </c>
      <c r="G3996" s="3">
        <v>1723.1251205106901</v>
      </c>
      <c r="H3996" s="3">
        <v>10</v>
      </c>
      <c r="I3996" s="3">
        <v>1400.8669622145201</v>
      </c>
      <c r="J3996" s="3">
        <v>38</v>
      </c>
      <c r="K3996" s="3">
        <v>679.476483929182</v>
      </c>
      <c r="L3996" s="3">
        <v>78</v>
      </c>
      <c r="M3996" s="3">
        <v>8</v>
      </c>
      <c r="N3996" s="3">
        <v>7</v>
      </c>
      <c r="O3996" s="3">
        <v>626</v>
      </c>
      <c r="P3996" s="3">
        <v>3</v>
      </c>
      <c r="Q3996" s="3">
        <v>14372.4225003262</v>
      </c>
      <c r="R3996" s="3">
        <v>6</v>
      </c>
      <c r="S3996" s="3">
        <v>1</v>
      </c>
      <c r="T3996" s="3">
        <v>0</v>
      </c>
      <c r="U3996" s="3">
        <v>8723.6226319443904</v>
      </c>
      <c r="V3996" s="3">
        <v>1</v>
      </c>
    </row>
    <row r="3997" spans="1:22" ht="21.75" customHeight="1" x14ac:dyDescent="0.3">
      <c r="A3997" s="3" t="s">
        <v>4023</v>
      </c>
      <c r="B3997" s="3">
        <v>60</v>
      </c>
      <c r="C3997" s="3" t="s">
        <v>31</v>
      </c>
      <c r="D3997" s="3" t="s">
        <v>33</v>
      </c>
      <c r="E3997" s="3">
        <v>49768.949148707303</v>
      </c>
      <c r="F3997" s="3">
        <v>166</v>
      </c>
      <c r="G3997" s="3">
        <v>4007.7322651396998</v>
      </c>
      <c r="H3997" s="3">
        <v>2</v>
      </c>
      <c r="I3997" s="3">
        <v>570.03470595448096</v>
      </c>
      <c r="J3997" s="3">
        <v>0</v>
      </c>
      <c r="K3997" s="3">
        <v>761.91680139154698</v>
      </c>
      <c r="L3997" s="3">
        <v>11</v>
      </c>
      <c r="M3997" s="3">
        <v>11</v>
      </c>
      <c r="N3997" s="3">
        <v>2</v>
      </c>
      <c r="O3997" s="3">
        <v>584</v>
      </c>
      <c r="P3997" s="3">
        <v>3</v>
      </c>
      <c r="Q3997" s="3">
        <v>14407.269042743799</v>
      </c>
      <c r="R3997" s="3">
        <v>2</v>
      </c>
      <c r="S3997" s="3">
        <v>0</v>
      </c>
      <c r="T3997" s="3">
        <v>0</v>
      </c>
      <c r="U3997" s="3">
        <v>4731.6552813697099</v>
      </c>
      <c r="V3997" s="3">
        <v>0</v>
      </c>
    </row>
    <row r="3998" spans="1:22" ht="21.75" customHeight="1" x14ac:dyDescent="0.3">
      <c r="A3998" s="3" t="s">
        <v>4024</v>
      </c>
      <c r="B3998" s="3">
        <v>49</v>
      </c>
      <c r="C3998" s="3" t="s">
        <v>23</v>
      </c>
      <c r="D3998" s="3" t="s">
        <v>26</v>
      </c>
      <c r="E3998" s="3">
        <v>48772.346494576101</v>
      </c>
      <c r="F3998" s="3">
        <v>93</v>
      </c>
      <c r="G3998" s="3">
        <v>1249.9315120799399</v>
      </c>
      <c r="H3998" s="3">
        <v>10</v>
      </c>
      <c r="I3998" s="3">
        <v>756.82116311808397</v>
      </c>
      <c r="J3998" s="3">
        <v>43</v>
      </c>
      <c r="K3998" s="3">
        <v>929.24537887637996</v>
      </c>
      <c r="L3998" s="3">
        <v>2</v>
      </c>
      <c r="M3998" s="3">
        <v>14</v>
      </c>
      <c r="N3998" s="3">
        <v>8</v>
      </c>
      <c r="O3998" s="3">
        <v>561</v>
      </c>
      <c r="P3998" s="3">
        <v>2</v>
      </c>
      <c r="Q3998" s="3">
        <v>24294.204691577099</v>
      </c>
      <c r="R3998" s="3">
        <v>4</v>
      </c>
      <c r="S3998" s="3">
        <v>0</v>
      </c>
      <c r="T3998" s="3">
        <v>0</v>
      </c>
      <c r="U3998" s="3">
        <v>4763.0827444575898</v>
      </c>
      <c r="V3998" s="3">
        <v>1</v>
      </c>
    </row>
    <row r="3999" spans="1:22" ht="21.75" customHeight="1" x14ac:dyDescent="0.3">
      <c r="A3999" s="3" t="s">
        <v>4025</v>
      </c>
      <c r="B3999" s="3">
        <v>32</v>
      </c>
      <c r="C3999" s="3" t="s">
        <v>31</v>
      </c>
      <c r="D3999" s="3" t="s">
        <v>26</v>
      </c>
      <c r="E3999" s="3">
        <v>50814.071431638004</v>
      </c>
      <c r="F3999" s="3">
        <v>86</v>
      </c>
      <c r="G3999" s="3">
        <v>1366.80756351226</v>
      </c>
      <c r="H3999" s="3">
        <v>6</v>
      </c>
      <c r="I3999" s="3">
        <v>643.57857319989398</v>
      </c>
      <c r="J3999" s="3">
        <v>12</v>
      </c>
      <c r="K3999" s="3">
        <v>531.25415321699904</v>
      </c>
      <c r="L3999" s="3">
        <v>74</v>
      </c>
      <c r="M3999" s="3">
        <v>15</v>
      </c>
      <c r="N3999" s="3">
        <v>8</v>
      </c>
      <c r="O3999" s="3">
        <v>554</v>
      </c>
      <c r="P3999" s="3">
        <v>0</v>
      </c>
      <c r="Q3999" s="3">
        <v>10725.019732791199</v>
      </c>
      <c r="R3999" s="3">
        <v>4</v>
      </c>
      <c r="S3999" s="3">
        <v>0</v>
      </c>
      <c r="T3999" s="3">
        <v>0</v>
      </c>
      <c r="U3999" s="3">
        <v>4960.1531834357502</v>
      </c>
      <c r="V3999" s="3">
        <v>1</v>
      </c>
    </row>
    <row r="4000" spans="1:22" ht="21.75" customHeight="1" x14ac:dyDescent="0.3">
      <c r="A4000" s="3" t="s">
        <v>4026</v>
      </c>
      <c r="B4000" s="3">
        <v>40</v>
      </c>
      <c r="C4000" s="3" t="s">
        <v>23</v>
      </c>
      <c r="D4000" s="3" t="s">
        <v>24</v>
      </c>
      <c r="E4000" s="3">
        <v>48714.2663677249</v>
      </c>
      <c r="F4000" s="3">
        <v>35</v>
      </c>
      <c r="G4000" s="3">
        <v>2386.33803801354</v>
      </c>
      <c r="H4000" s="3">
        <v>3</v>
      </c>
      <c r="I4000" s="3">
        <v>368.56810979818499</v>
      </c>
      <c r="J4000" s="3">
        <v>15</v>
      </c>
      <c r="K4000" s="3">
        <v>563.10714586410904</v>
      </c>
      <c r="L4000" s="3">
        <v>52</v>
      </c>
      <c r="M4000" s="3">
        <v>0</v>
      </c>
      <c r="N4000" s="3">
        <v>2</v>
      </c>
      <c r="O4000" s="3">
        <v>493</v>
      </c>
      <c r="P4000" s="3">
        <v>5</v>
      </c>
      <c r="Q4000" s="3">
        <v>28392.215399581899</v>
      </c>
      <c r="R4000" s="3">
        <v>7</v>
      </c>
      <c r="S4000" s="3">
        <v>0</v>
      </c>
      <c r="T4000" s="3">
        <v>0</v>
      </c>
      <c r="U4000" s="3">
        <v>4853.4502091501199</v>
      </c>
      <c r="V4000" s="3">
        <v>1</v>
      </c>
    </row>
    <row r="4001" spans="1:22" ht="21.75" customHeight="1" x14ac:dyDescent="0.3">
      <c r="A4001" s="3" t="s">
        <v>4027</v>
      </c>
      <c r="B4001" s="3">
        <v>38</v>
      </c>
      <c r="C4001" s="3" t="s">
        <v>23</v>
      </c>
      <c r="D4001" s="3" t="s">
        <v>26</v>
      </c>
      <c r="E4001" s="3">
        <v>67774.814905437102</v>
      </c>
      <c r="F4001" s="3">
        <v>27</v>
      </c>
      <c r="G4001" s="3">
        <v>1458.6309604298599</v>
      </c>
      <c r="H4001" s="3">
        <v>11</v>
      </c>
      <c r="I4001" s="3">
        <v>540.04850321356298</v>
      </c>
      <c r="J4001" s="3">
        <v>45</v>
      </c>
      <c r="K4001" s="3">
        <v>581.65142467512305</v>
      </c>
      <c r="L4001" s="3">
        <v>42</v>
      </c>
      <c r="M4001" s="3">
        <v>5</v>
      </c>
      <c r="N4001" s="3">
        <v>2</v>
      </c>
      <c r="O4001" s="3">
        <v>380</v>
      </c>
      <c r="P4001" s="3">
        <v>3</v>
      </c>
      <c r="Q4001" s="3">
        <v>18728.584265630601</v>
      </c>
      <c r="R4001" s="3">
        <v>0</v>
      </c>
      <c r="S4001" s="3">
        <v>1</v>
      </c>
      <c r="T4001" s="3">
        <v>0</v>
      </c>
      <c r="U4001" s="3">
        <v>500</v>
      </c>
      <c r="V4001" s="3">
        <v>1</v>
      </c>
    </row>
    <row r="4002" spans="1:22" ht="21.75" customHeight="1" x14ac:dyDescent="0.3">
      <c r="A4002" s="3" t="s">
        <v>4028</v>
      </c>
      <c r="B4002" s="3">
        <v>38</v>
      </c>
      <c r="C4002" s="3" t="s">
        <v>23</v>
      </c>
      <c r="D4002" s="3" t="s">
        <v>24</v>
      </c>
      <c r="E4002" s="3">
        <v>38858.186939938503</v>
      </c>
      <c r="F4002" s="3">
        <v>238</v>
      </c>
      <c r="G4002" s="3">
        <v>1700.78909486459</v>
      </c>
      <c r="H4002" s="3">
        <v>11</v>
      </c>
      <c r="I4002" s="3">
        <v>344.61205754772698</v>
      </c>
      <c r="J4002" s="3">
        <v>12</v>
      </c>
      <c r="K4002" s="3">
        <v>777.41125988735303</v>
      </c>
      <c r="L4002" s="3">
        <v>4</v>
      </c>
      <c r="M4002" s="3">
        <v>12</v>
      </c>
      <c r="N4002" s="3">
        <v>4</v>
      </c>
      <c r="O4002" s="3">
        <v>710</v>
      </c>
      <c r="P4002" s="3">
        <v>5</v>
      </c>
      <c r="Q4002" s="3">
        <v>3319.0646351914002</v>
      </c>
      <c r="R4002" s="3">
        <v>0</v>
      </c>
      <c r="S4002" s="3">
        <v>1</v>
      </c>
      <c r="T4002" s="3">
        <v>0</v>
      </c>
      <c r="U4002" s="3">
        <v>12072.357933138501</v>
      </c>
      <c r="V4002" s="3">
        <v>1</v>
      </c>
    </row>
    <row r="4003" spans="1:22" ht="21.75" customHeight="1" x14ac:dyDescent="0.3">
      <c r="A4003" s="3" t="s">
        <v>4029</v>
      </c>
      <c r="B4003" s="3">
        <v>44</v>
      </c>
      <c r="C4003" s="3" t="s">
        <v>31</v>
      </c>
      <c r="D4003" s="3" t="s">
        <v>26</v>
      </c>
      <c r="E4003" s="3">
        <v>57548.229325904198</v>
      </c>
      <c r="F4003" s="3">
        <v>237</v>
      </c>
      <c r="G4003" s="3">
        <v>94.683012474151795</v>
      </c>
      <c r="H4003" s="3">
        <v>0</v>
      </c>
      <c r="I4003" s="3">
        <v>1134.55844648825</v>
      </c>
      <c r="J4003" s="3">
        <v>36</v>
      </c>
      <c r="K4003" s="3">
        <v>763.53910520426405</v>
      </c>
      <c r="L4003" s="3">
        <v>46</v>
      </c>
      <c r="M4003" s="3">
        <v>0</v>
      </c>
      <c r="N4003" s="3">
        <v>8</v>
      </c>
      <c r="O4003" s="3">
        <v>438</v>
      </c>
      <c r="P4003" s="3">
        <v>4</v>
      </c>
      <c r="Q4003" s="3">
        <v>5164.2331909302002</v>
      </c>
      <c r="R4003" s="3">
        <v>1</v>
      </c>
      <c r="S4003" s="3">
        <v>0</v>
      </c>
      <c r="T4003" s="3">
        <v>0</v>
      </c>
      <c r="U4003" s="3">
        <v>13754.2670410887</v>
      </c>
      <c r="V4003" s="3">
        <v>1</v>
      </c>
    </row>
    <row r="4004" spans="1:22" ht="21.75" customHeight="1" x14ac:dyDescent="0.3">
      <c r="A4004" s="3" t="s">
        <v>4030</v>
      </c>
      <c r="B4004" s="3">
        <v>41</v>
      </c>
      <c r="C4004" s="3" t="s">
        <v>23</v>
      </c>
      <c r="D4004" s="3" t="s">
        <v>33</v>
      </c>
      <c r="E4004" s="3">
        <v>29396.8820322213</v>
      </c>
      <c r="F4004" s="3">
        <v>21</v>
      </c>
      <c r="G4004" s="3">
        <v>1402.4673923022001</v>
      </c>
      <c r="H4004" s="3">
        <v>7</v>
      </c>
      <c r="I4004" s="3">
        <v>835.30767261475899</v>
      </c>
      <c r="J4004" s="3">
        <v>13</v>
      </c>
      <c r="K4004" s="3">
        <v>353.29180867828302</v>
      </c>
      <c r="L4004" s="3">
        <v>26</v>
      </c>
      <c r="M4004" s="3">
        <v>12</v>
      </c>
      <c r="N4004" s="3">
        <v>0</v>
      </c>
      <c r="O4004" s="3">
        <v>800</v>
      </c>
      <c r="P4004" s="3">
        <v>0</v>
      </c>
      <c r="Q4004" s="3">
        <v>18163.823483471399</v>
      </c>
      <c r="R4004" s="3">
        <v>5</v>
      </c>
      <c r="S4004" s="3">
        <v>0</v>
      </c>
      <c r="T4004" s="3">
        <v>0</v>
      </c>
      <c r="U4004" s="3">
        <v>500</v>
      </c>
      <c r="V4004" s="3">
        <v>1</v>
      </c>
    </row>
    <row r="4005" spans="1:22" ht="21.75" customHeight="1" x14ac:dyDescent="0.3">
      <c r="A4005" s="3" t="s">
        <v>4031</v>
      </c>
      <c r="B4005" s="3">
        <v>50</v>
      </c>
      <c r="C4005" s="3" t="s">
        <v>31</v>
      </c>
      <c r="D4005" s="3" t="s">
        <v>26</v>
      </c>
      <c r="E4005" s="3">
        <v>63339.786108800799</v>
      </c>
      <c r="F4005" s="3">
        <v>177</v>
      </c>
      <c r="G4005" s="3">
        <v>935.92201141699798</v>
      </c>
      <c r="H4005" s="3">
        <v>11</v>
      </c>
      <c r="I4005" s="3">
        <v>1668.9372167610099</v>
      </c>
      <c r="J4005" s="3">
        <v>12</v>
      </c>
      <c r="K4005" s="3">
        <v>214.12061694903201</v>
      </c>
      <c r="L4005" s="3">
        <v>51</v>
      </c>
      <c r="M4005" s="3">
        <v>4</v>
      </c>
      <c r="N4005" s="3">
        <v>0</v>
      </c>
      <c r="O4005" s="3">
        <v>402</v>
      </c>
      <c r="P4005" s="3">
        <v>0</v>
      </c>
      <c r="Q4005" s="3">
        <v>7533.6766139239999</v>
      </c>
      <c r="R4005" s="3">
        <v>2</v>
      </c>
      <c r="S4005" s="3">
        <v>0</v>
      </c>
      <c r="T4005" s="3">
        <v>0</v>
      </c>
      <c r="U4005" s="3">
        <v>8583.8688945003596</v>
      </c>
      <c r="V4005" s="3">
        <v>1</v>
      </c>
    </row>
    <row r="4006" spans="1:22" ht="21.75" customHeight="1" x14ac:dyDescent="0.3">
      <c r="A4006" s="3" t="s">
        <v>4032</v>
      </c>
      <c r="B4006" s="3">
        <v>36</v>
      </c>
      <c r="C4006" s="3" t="s">
        <v>28</v>
      </c>
      <c r="D4006" s="3" t="s">
        <v>24</v>
      </c>
      <c r="E4006" s="3">
        <v>44215.320166660596</v>
      </c>
      <c r="F4006" s="3">
        <v>215</v>
      </c>
      <c r="G4006" s="3">
        <v>1116.3938763359899</v>
      </c>
      <c r="H4006" s="3">
        <v>3</v>
      </c>
      <c r="I4006" s="3">
        <v>551.88124625329397</v>
      </c>
      <c r="J4006" s="3">
        <v>45</v>
      </c>
      <c r="K4006" s="3">
        <v>231.20152295298101</v>
      </c>
      <c r="L4006" s="3">
        <v>55</v>
      </c>
      <c r="M4006" s="3">
        <v>2</v>
      </c>
      <c r="N4006" s="3">
        <v>0</v>
      </c>
      <c r="O4006" s="3">
        <v>843</v>
      </c>
      <c r="P4006" s="3">
        <v>4</v>
      </c>
      <c r="Q4006" s="3">
        <v>13477.2061660896</v>
      </c>
      <c r="R4006" s="3">
        <v>4</v>
      </c>
      <c r="S4006" s="3">
        <v>0</v>
      </c>
      <c r="T4006" s="3">
        <v>0</v>
      </c>
      <c r="U4006" s="3">
        <v>6511.3683290510598</v>
      </c>
      <c r="V4006" s="3">
        <v>1</v>
      </c>
    </row>
    <row r="4007" spans="1:22" ht="21.75" customHeight="1" x14ac:dyDescent="0.3">
      <c r="A4007" s="3" t="s">
        <v>4033</v>
      </c>
      <c r="B4007" s="3">
        <v>42</v>
      </c>
      <c r="C4007" s="3" t="s">
        <v>23</v>
      </c>
      <c r="D4007" s="3" t="s">
        <v>24</v>
      </c>
      <c r="E4007" s="3">
        <v>49262.224408796901</v>
      </c>
      <c r="F4007" s="3">
        <v>108</v>
      </c>
      <c r="G4007" s="3">
        <v>1705.2309671246101</v>
      </c>
      <c r="H4007" s="3">
        <v>10</v>
      </c>
      <c r="I4007" s="3">
        <v>499.39891384903302</v>
      </c>
      <c r="J4007" s="3">
        <v>11</v>
      </c>
      <c r="K4007" s="3">
        <v>512.93338438463502</v>
      </c>
      <c r="L4007" s="3">
        <v>79</v>
      </c>
      <c r="M4007" s="3">
        <v>11</v>
      </c>
      <c r="N4007" s="3">
        <v>3</v>
      </c>
      <c r="O4007" s="3">
        <v>669</v>
      </c>
      <c r="P4007" s="3">
        <v>5</v>
      </c>
      <c r="Q4007" s="3">
        <v>7841.7422898589903</v>
      </c>
      <c r="R4007" s="3">
        <v>0</v>
      </c>
      <c r="S4007" s="3">
        <v>0</v>
      </c>
      <c r="T4007" s="3">
        <v>0</v>
      </c>
      <c r="U4007" s="3">
        <v>6419.8638700254696</v>
      </c>
      <c r="V4007" s="3">
        <v>0</v>
      </c>
    </row>
    <row r="4008" spans="1:22" ht="21.75" customHeight="1" x14ac:dyDescent="0.3">
      <c r="A4008" s="3" t="s">
        <v>4034</v>
      </c>
      <c r="B4008" s="3">
        <v>51</v>
      </c>
      <c r="C4008" s="3" t="s">
        <v>23</v>
      </c>
      <c r="D4008" s="3" t="s">
        <v>24</v>
      </c>
      <c r="E4008" s="3">
        <v>43480.923100547901</v>
      </c>
      <c r="F4008" s="3">
        <v>35</v>
      </c>
      <c r="G4008" s="3">
        <v>1456.07269603499</v>
      </c>
      <c r="H4008" s="3">
        <v>5</v>
      </c>
      <c r="I4008" s="3">
        <v>1336.81591892437</v>
      </c>
      <c r="J4008" s="3">
        <v>27</v>
      </c>
      <c r="K4008" s="3">
        <v>191.79646452699299</v>
      </c>
      <c r="L4008" s="3">
        <v>79</v>
      </c>
      <c r="M4008" s="3">
        <v>9</v>
      </c>
      <c r="N4008" s="3">
        <v>6</v>
      </c>
      <c r="O4008" s="3">
        <v>350</v>
      </c>
      <c r="P4008" s="3">
        <v>2</v>
      </c>
      <c r="Q4008" s="3">
        <v>9224.3435486161197</v>
      </c>
      <c r="R4008" s="3">
        <v>7</v>
      </c>
      <c r="S4008" s="3">
        <v>0</v>
      </c>
      <c r="T4008" s="3">
        <v>0</v>
      </c>
      <c r="U4008" s="3">
        <v>3960.4921003432601</v>
      </c>
      <c r="V4008" s="3">
        <v>1</v>
      </c>
    </row>
    <row r="4009" spans="1:22" ht="21.75" customHeight="1" x14ac:dyDescent="0.3">
      <c r="A4009" s="3" t="s">
        <v>4035</v>
      </c>
      <c r="B4009" s="3">
        <v>29</v>
      </c>
      <c r="C4009" s="3" t="s">
        <v>28</v>
      </c>
      <c r="D4009" s="3" t="s">
        <v>26</v>
      </c>
      <c r="E4009" s="3">
        <v>45758.238790726398</v>
      </c>
      <c r="F4009" s="3">
        <v>69</v>
      </c>
      <c r="G4009" s="3">
        <v>2117.7298943309502</v>
      </c>
      <c r="H4009" s="3">
        <v>6</v>
      </c>
      <c r="I4009" s="3">
        <v>1170.29196122385</v>
      </c>
      <c r="J4009" s="3">
        <v>21</v>
      </c>
      <c r="K4009" s="3">
        <v>590.88701988178798</v>
      </c>
      <c r="L4009" s="3">
        <v>79</v>
      </c>
      <c r="M4009" s="3">
        <v>8</v>
      </c>
      <c r="N4009" s="3">
        <v>1</v>
      </c>
      <c r="O4009" s="3">
        <v>537</v>
      </c>
      <c r="P4009" s="3">
        <v>0</v>
      </c>
      <c r="Q4009" s="3">
        <v>10470.5988201086</v>
      </c>
      <c r="R4009" s="3">
        <v>5</v>
      </c>
      <c r="S4009" s="3">
        <v>0</v>
      </c>
      <c r="T4009" s="3">
        <v>0</v>
      </c>
      <c r="U4009" s="3">
        <v>6285.6293951787302</v>
      </c>
      <c r="V4009" s="3">
        <v>1</v>
      </c>
    </row>
    <row r="4010" spans="1:22" ht="21.75" customHeight="1" x14ac:dyDescent="0.3">
      <c r="A4010" s="3" t="s">
        <v>4036</v>
      </c>
      <c r="B4010" s="3">
        <v>29</v>
      </c>
      <c r="C4010" s="3" t="s">
        <v>28</v>
      </c>
      <c r="D4010" s="3" t="s">
        <v>26</v>
      </c>
      <c r="E4010" s="3">
        <v>31914.927902381802</v>
      </c>
      <c r="F4010" s="3">
        <v>144</v>
      </c>
      <c r="G4010" s="3">
        <v>2263.1870478450301</v>
      </c>
      <c r="H4010" s="3">
        <v>7</v>
      </c>
      <c r="I4010" s="3">
        <v>934.66775761985798</v>
      </c>
      <c r="J4010" s="3">
        <v>19</v>
      </c>
      <c r="K4010" s="3">
        <v>0</v>
      </c>
      <c r="L4010" s="3">
        <v>67</v>
      </c>
      <c r="M4010" s="3">
        <v>16</v>
      </c>
      <c r="N4010" s="3">
        <v>2</v>
      </c>
      <c r="O4010" s="3">
        <v>339</v>
      </c>
      <c r="P4010" s="3">
        <v>3</v>
      </c>
      <c r="Q4010" s="3">
        <v>17913.982532012102</v>
      </c>
      <c r="R4010" s="3">
        <v>4</v>
      </c>
      <c r="S4010" s="3">
        <v>0</v>
      </c>
      <c r="T4010" s="3">
        <v>0</v>
      </c>
      <c r="U4010" s="3">
        <v>18112.294496546201</v>
      </c>
      <c r="V4010" s="3">
        <v>1</v>
      </c>
    </row>
    <row r="4011" spans="1:22" ht="21.75" customHeight="1" x14ac:dyDescent="0.3">
      <c r="A4011" s="3" t="s">
        <v>4037</v>
      </c>
      <c r="B4011" s="3">
        <v>55</v>
      </c>
      <c r="C4011" s="3" t="s">
        <v>23</v>
      </c>
      <c r="D4011" s="3" t="s">
        <v>24</v>
      </c>
      <c r="E4011" s="3">
        <v>55926.501118868</v>
      </c>
      <c r="F4011" s="3">
        <v>209</v>
      </c>
      <c r="G4011" s="3">
        <v>1358.2394154533199</v>
      </c>
      <c r="H4011" s="3">
        <v>9</v>
      </c>
      <c r="I4011" s="3">
        <v>410.20796971910499</v>
      </c>
      <c r="J4011" s="3">
        <v>46</v>
      </c>
      <c r="K4011" s="3">
        <v>967.59917996920501</v>
      </c>
      <c r="L4011" s="3">
        <v>14</v>
      </c>
      <c r="M4011" s="3">
        <v>5</v>
      </c>
      <c r="N4011" s="3">
        <v>3</v>
      </c>
      <c r="O4011" s="3">
        <v>522</v>
      </c>
      <c r="P4011" s="3">
        <v>1</v>
      </c>
      <c r="Q4011" s="3">
        <v>10647.378739648</v>
      </c>
      <c r="R4011" s="3">
        <v>5</v>
      </c>
      <c r="S4011" s="3">
        <v>0</v>
      </c>
      <c r="T4011" s="3">
        <v>0</v>
      </c>
      <c r="U4011" s="3">
        <v>11385.6266888917</v>
      </c>
      <c r="V4011" s="3">
        <v>1</v>
      </c>
    </row>
    <row r="4012" spans="1:22" ht="21.75" customHeight="1" x14ac:dyDescent="0.3">
      <c r="A4012" s="3" t="s">
        <v>4038</v>
      </c>
      <c r="B4012" s="3">
        <v>27</v>
      </c>
      <c r="C4012" s="3" t="s">
        <v>28</v>
      </c>
      <c r="D4012" s="3" t="s">
        <v>33</v>
      </c>
      <c r="E4012" s="3">
        <v>59983.953752638903</v>
      </c>
      <c r="F4012" s="3">
        <v>163</v>
      </c>
      <c r="G4012" s="3">
        <v>1739.58436393994</v>
      </c>
      <c r="H4012" s="3">
        <v>1</v>
      </c>
      <c r="I4012" s="3">
        <v>1410.74869370478</v>
      </c>
      <c r="J4012" s="3">
        <v>18</v>
      </c>
      <c r="K4012" s="3">
        <v>157.11587330838699</v>
      </c>
      <c r="L4012" s="3">
        <v>18</v>
      </c>
      <c r="M4012" s="3">
        <v>13</v>
      </c>
      <c r="N4012" s="3">
        <v>0</v>
      </c>
      <c r="O4012" s="3">
        <v>817</v>
      </c>
      <c r="P4012" s="3">
        <v>0</v>
      </c>
      <c r="Q4012" s="3">
        <v>20561.718693766001</v>
      </c>
      <c r="R4012" s="3">
        <v>2</v>
      </c>
      <c r="S4012" s="3">
        <v>1</v>
      </c>
      <c r="T4012" s="3">
        <v>0</v>
      </c>
      <c r="U4012" s="3">
        <v>7620.8678883918101</v>
      </c>
      <c r="V4012" s="3">
        <v>1</v>
      </c>
    </row>
    <row r="4013" spans="1:22" ht="21.75" customHeight="1" x14ac:dyDescent="0.3">
      <c r="A4013" s="3" t="s">
        <v>4039</v>
      </c>
      <c r="B4013" s="3">
        <v>39</v>
      </c>
      <c r="C4013" s="3" t="s">
        <v>31</v>
      </c>
      <c r="D4013" s="3" t="s">
        <v>33</v>
      </c>
      <c r="E4013" s="3">
        <v>26048.477230771601</v>
      </c>
      <c r="F4013" s="3">
        <v>44</v>
      </c>
      <c r="G4013" s="3">
        <v>10</v>
      </c>
      <c r="H4013" s="3">
        <v>8</v>
      </c>
      <c r="I4013" s="3">
        <v>774.76389408037801</v>
      </c>
      <c r="J4013" s="3">
        <v>10</v>
      </c>
      <c r="K4013" s="3">
        <v>336.949163735779</v>
      </c>
      <c r="L4013" s="3">
        <v>25</v>
      </c>
      <c r="M4013" s="3">
        <v>2</v>
      </c>
      <c r="N4013" s="3">
        <v>1</v>
      </c>
      <c r="O4013" s="3">
        <v>680</v>
      </c>
      <c r="P4013" s="3">
        <v>2</v>
      </c>
      <c r="Q4013" s="3">
        <v>6149.1556749301999</v>
      </c>
      <c r="R4013" s="3">
        <v>3</v>
      </c>
      <c r="S4013" s="3">
        <v>0</v>
      </c>
      <c r="T4013" s="3">
        <v>0</v>
      </c>
      <c r="U4013" s="3">
        <v>1678.8196728565699</v>
      </c>
      <c r="V4013" s="3">
        <v>0</v>
      </c>
    </row>
    <row r="4014" spans="1:22" ht="21.75" customHeight="1" x14ac:dyDescent="0.3">
      <c r="A4014" s="3" t="s">
        <v>4040</v>
      </c>
      <c r="B4014" s="3">
        <v>51</v>
      </c>
      <c r="C4014" s="3" t="s">
        <v>31</v>
      </c>
      <c r="D4014" s="3" t="s">
        <v>26</v>
      </c>
      <c r="E4014" s="3">
        <v>39264.8016923635</v>
      </c>
      <c r="F4014" s="3">
        <v>216</v>
      </c>
      <c r="G4014" s="3">
        <v>1751.6642913232799</v>
      </c>
      <c r="H4014" s="3">
        <v>9</v>
      </c>
      <c r="I4014" s="3">
        <v>649.26370502673797</v>
      </c>
      <c r="J4014" s="3">
        <v>29</v>
      </c>
      <c r="K4014" s="3">
        <v>355.59503621667699</v>
      </c>
      <c r="L4014" s="3">
        <v>78</v>
      </c>
      <c r="M4014" s="3">
        <v>17</v>
      </c>
      <c r="N4014" s="3">
        <v>1</v>
      </c>
      <c r="O4014" s="3">
        <v>571</v>
      </c>
      <c r="P4014" s="3">
        <v>4</v>
      </c>
      <c r="Q4014" s="3">
        <v>16766.7790068824</v>
      </c>
      <c r="R4014" s="3">
        <v>2</v>
      </c>
      <c r="S4014" s="3">
        <v>0</v>
      </c>
      <c r="T4014" s="3">
        <v>0</v>
      </c>
      <c r="U4014" s="3">
        <v>5808.4911745997397</v>
      </c>
      <c r="V4014" s="3">
        <v>1</v>
      </c>
    </row>
    <row r="4015" spans="1:22" ht="21.75" customHeight="1" x14ac:dyDescent="0.3">
      <c r="A4015" s="3" t="s">
        <v>4041</v>
      </c>
      <c r="B4015" s="3">
        <v>69</v>
      </c>
      <c r="C4015" s="3" t="s">
        <v>23</v>
      </c>
      <c r="D4015" s="3" t="s">
        <v>26</v>
      </c>
      <c r="E4015" s="3">
        <v>50540.249167099202</v>
      </c>
      <c r="F4015" s="3">
        <v>195</v>
      </c>
      <c r="G4015" s="3">
        <v>2342.4099251379398</v>
      </c>
      <c r="H4015" s="3">
        <v>2</v>
      </c>
      <c r="I4015" s="3">
        <v>1200.0359079213999</v>
      </c>
      <c r="J4015" s="3">
        <v>25</v>
      </c>
      <c r="K4015" s="3">
        <v>865.98610884843299</v>
      </c>
      <c r="L4015" s="3">
        <v>44</v>
      </c>
      <c r="M4015" s="3">
        <v>6</v>
      </c>
      <c r="N4015" s="3">
        <v>5</v>
      </c>
      <c r="O4015" s="3">
        <v>698</v>
      </c>
      <c r="P4015" s="3">
        <v>3</v>
      </c>
      <c r="Q4015" s="3">
        <v>13282.7475950191</v>
      </c>
      <c r="R4015" s="3">
        <v>4</v>
      </c>
      <c r="S4015" s="3">
        <v>0</v>
      </c>
      <c r="T4015" s="3">
        <v>0</v>
      </c>
      <c r="U4015" s="3">
        <v>7873.3832048933</v>
      </c>
      <c r="V4015" s="3">
        <v>1</v>
      </c>
    </row>
    <row r="4016" spans="1:22" ht="21.75" customHeight="1" x14ac:dyDescent="0.3">
      <c r="A4016" s="3" t="s">
        <v>4042</v>
      </c>
      <c r="B4016" s="3">
        <v>33</v>
      </c>
      <c r="C4016" s="3" t="s">
        <v>31</v>
      </c>
      <c r="D4016" s="3" t="s">
        <v>24</v>
      </c>
      <c r="E4016" s="3">
        <v>39224.333512411999</v>
      </c>
      <c r="F4016" s="3">
        <v>97</v>
      </c>
      <c r="G4016" s="3">
        <v>772.19866102870401</v>
      </c>
      <c r="H4016" s="3">
        <v>0</v>
      </c>
      <c r="I4016" s="3">
        <v>792.19670756119501</v>
      </c>
      <c r="J4016" s="3">
        <v>14</v>
      </c>
      <c r="K4016" s="3">
        <v>498.19028352147399</v>
      </c>
      <c r="L4016" s="3">
        <v>9</v>
      </c>
      <c r="M4016" s="3">
        <v>8</v>
      </c>
      <c r="N4016" s="3">
        <v>3</v>
      </c>
      <c r="O4016" s="3">
        <v>705</v>
      </c>
      <c r="P4016" s="3">
        <v>1</v>
      </c>
      <c r="Q4016" s="3">
        <v>4590.1181228253799</v>
      </c>
      <c r="R4016" s="3">
        <v>0</v>
      </c>
      <c r="S4016" s="3">
        <v>1</v>
      </c>
      <c r="T4016" s="3">
        <v>0</v>
      </c>
      <c r="U4016" s="3">
        <v>4155.7882381122799</v>
      </c>
      <c r="V4016" s="3">
        <v>1</v>
      </c>
    </row>
    <row r="4017" spans="1:22" ht="21.75" customHeight="1" x14ac:dyDescent="0.3">
      <c r="A4017" s="3" t="s">
        <v>4043</v>
      </c>
      <c r="B4017" s="3">
        <v>69</v>
      </c>
      <c r="C4017" s="3" t="s">
        <v>31</v>
      </c>
      <c r="D4017" s="3" t="s">
        <v>26</v>
      </c>
      <c r="E4017" s="3">
        <v>45989.210944639002</v>
      </c>
      <c r="F4017" s="3">
        <v>49</v>
      </c>
      <c r="G4017" s="3">
        <v>2104.4076599835998</v>
      </c>
      <c r="H4017" s="3">
        <v>1</v>
      </c>
      <c r="I4017" s="3">
        <v>392.01547002884098</v>
      </c>
      <c r="J4017" s="3">
        <v>29</v>
      </c>
      <c r="K4017" s="3">
        <v>233.46824607928201</v>
      </c>
      <c r="L4017" s="3">
        <v>25</v>
      </c>
      <c r="M4017" s="3">
        <v>14</v>
      </c>
      <c r="N4017" s="3">
        <v>6</v>
      </c>
      <c r="O4017" s="3">
        <v>445</v>
      </c>
      <c r="P4017" s="3">
        <v>0</v>
      </c>
      <c r="Q4017" s="3">
        <v>8460.8621133026008</v>
      </c>
      <c r="R4017" s="3">
        <v>4</v>
      </c>
      <c r="S4017" s="3">
        <v>0</v>
      </c>
      <c r="T4017" s="3">
        <v>0</v>
      </c>
      <c r="U4017" s="3">
        <v>8952.4265572434397</v>
      </c>
      <c r="V4017" s="3">
        <v>1</v>
      </c>
    </row>
    <row r="4018" spans="1:22" ht="21.75" customHeight="1" x14ac:dyDescent="0.3">
      <c r="A4018" s="3" t="s">
        <v>4044</v>
      </c>
      <c r="B4018" s="3">
        <v>47</v>
      </c>
      <c r="C4018" s="3" t="s">
        <v>23</v>
      </c>
      <c r="D4018" s="3" t="s">
        <v>26</v>
      </c>
      <c r="E4018" s="3">
        <v>79089.831328820306</v>
      </c>
      <c r="F4018" s="3">
        <v>37</v>
      </c>
      <c r="G4018" s="3">
        <v>1138.4210891098101</v>
      </c>
      <c r="H4018" s="3">
        <v>7</v>
      </c>
      <c r="I4018" s="3">
        <v>814.10590982450401</v>
      </c>
      <c r="J4018" s="3">
        <v>28</v>
      </c>
      <c r="K4018" s="3">
        <v>481.96655098605402</v>
      </c>
      <c r="L4018" s="3">
        <v>7</v>
      </c>
      <c r="M4018" s="3">
        <v>18</v>
      </c>
      <c r="N4018" s="3">
        <v>7</v>
      </c>
      <c r="O4018" s="3">
        <v>733</v>
      </c>
      <c r="P4018" s="3">
        <v>2</v>
      </c>
      <c r="Q4018" s="3">
        <v>11293.480984796901</v>
      </c>
      <c r="R4018" s="3">
        <v>1</v>
      </c>
      <c r="S4018" s="3">
        <v>1</v>
      </c>
      <c r="T4018" s="3">
        <v>0</v>
      </c>
      <c r="U4018" s="3">
        <v>7370.3064950193502</v>
      </c>
      <c r="V4018" s="3">
        <v>1</v>
      </c>
    </row>
    <row r="4019" spans="1:22" ht="21.75" customHeight="1" x14ac:dyDescent="0.3">
      <c r="A4019" s="3" t="s">
        <v>4045</v>
      </c>
      <c r="B4019" s="3">
        <v>65</v>
      </c>
      <c r="C4019" s="3" t="s">
        <v>28</v>
      </c>
      <c r="D4019" s="3" t="s">
        <v>24</v>
      </c>
      <c r="E4019" s="3">
        <v>31673.0698617364</v>
      </c>
      <c r="F4019" s="3">
        <v>119</v>
      </c>
      <c r="G4019" s="3">
        <v>1038.65134034008</v>
      </c>
      <c r="H4019" s="3">
        <v>9</v>
      </c>
      <c r="I4019" s="3">
        <v>526.52791945023296</v>
      </c>
      <c r="J4019" s="3">
        <v>31</v>
      </c>
      <c r="K4019" s="3">
        <v>511.19979591696602</v>
      </c>
      <c r="L4019" s="3">
        <v>79</v>
      </c>
      <c r="M4019" s="3">
        <v>15</v>
      </c>
      <c r="N4019" s="3">
        <v>1</v>
      </c>
      <c r="O4019" s="3">
        <v>528</v>
      </c>
      <c r="P4019" s="3">
        <v>1</v>
      </c>
      <c r="Q4019" s="3">
        <v>19437.467109350499</v>
      </c>
      <c r="R4019" s="3">
        <v>5</v>
      </c>
      <c r="S4019" s="3">
        <v>0</v>
      </c>
      <c r="T4019" s="3">
        <v>0</v>
      </c>
      <c r="U4019" s="3">
        <v>11632.2130477468</v>
      </c>
      <c r="V4019" s="3">
        <v>1</v>
      </c>
    </row>
    <row r="4020" spans="1:22" ht="21.75" customHeight="1" x14ac:dyDescent="0.3">
      <c r="A4020" s="3" t="s">
        <v>4046</v>
      </c>
      <c r="B4020" s="3">
        <v>43</v>
      </c>
      <c r="C4020" s="3" t="s">
        <v>23</v>
      </c>
      <c r="D4020" s="3" t="s">
        <v>24</v>
      </c>
      <c r="E4020" s="3">
        <v>10000</v>
      </c>
      <c r="F4020" s="3">
        <v>214</v>
      </c>
      <c r="G4020" s="3">
        <v>2639.35024806619</v>
      </c>
      <c r="H4020" s="3">
        <v>5</v>
      </c>
      <c r="I4020" s="3">
        <v>20</v>
      </c>
      <c r="J4020" s="3">
        <v>29</v>
      </c>
      <c r="K4020" s="3">
        <v>596.70643667719798</v>
      </c>
      <c r="L4020" s="3">
        <v>31</v>
      </c>
      <c r="M4020" s="3">
        <v>18</v>
      </c>
      <c r="N4020" s="3">
        <v>1</v>
      </c>
      <c r="O4020" s="3">
        <v>860</v>
      </c>
      <c r="P4020" s="3">
        <v>1</v>
      </c>
      <c r="Q4020" s="3">
        <v>11244.5130373555</v>
      </c>
      <c r="R4020" s="3">
        <v>2</v>
      </c>
      <c r="S4020" s="3">
        <v>0</v>
      </c>
      <c r="T4020" s="3">
        <v>0</v>
      </c>
      <c r="U4020" s="3">
        <v>4475.7733737810404</v>
      </c>
      <c r="V4020" s="3">
        <v>0</v>
      </c>
    </row>
    <row r="4021" spans="1:22" ht="21.75" customHeight="1" x14ac:dyDescent="0.3">
      <c r="A4021" s="3" t="s">
        <v>4047</v>
      </c>
      <c r="B4021" s="3">
        <v>34</v>
      </c>
      <c r="C4021" s="3" t="s">
        <v>31</v>
      </c>
      <c r="D4021" s="3" t="s">
        <v>26</v>
      </c>
      <c r="E4021" s="3">
        <v>39222.683378486297</v>
      </c>
      <c r="F4021" s="3">
        <v>162</v>
      </c>
      <c r="G4021" s="3">
        <v>1473.6845388417901</v>
      </c>
      <c r="H4021" s="3">
        <v>10</v>
      </c>
      <c r="I4021" s="3">
        <v>491.40143274745401</v>
      </c>
      <c r="J4021" s="3">
        <v>43</v>
      </c>
      <c r="K4021" s="3">
        <v>226.32283034498499</v>
      </c>
      <c r="L4021" s="3">
        <v>20</v>
      </c>
      <c r="M4021" s="3">
        <v>18</v>
      </c>
      <c r="N4021" s="3">
        <v>4</v>
      </c>
      <c r="O4021" s="3">
        <v>753</v>
      </c>
      <c r="P4021" s="3">
        <v>3</v>
      </c>
      <c r="Q4021" s="3">
        <v>24407.177471331499</v>
      </c>
      <c r="R4021" s="3">
        <v>1</v>
      </c>
      <c r="S4021" s="3">
        <v>0</v>
      </c>
      <c r="T4021" s="3">
        <v>0</v>
      </c>
      <c r="U4021" s="3">
        <v>10176.649323489501</v>
      </c>
      <c r="V4021" s="3">
        <v>0</v>
      </c>
    </row>
    <row r="4022" spans="1:22" ht="21.75" customHeight="1" x14ac:dyDescent="0.3">
      <c r="A4022" s="3" t="s">
        <v>4048</v>
      </c>
      <c r="B4022" s="3">
        <v>41</v>
      </c>
      <c r="C4022" s="3" t="s">
        <v>23</v>
      </c>
      <c r="D4022" s="3" t="s">
        <v>33</v>
      </c>
      <c r="E4022" s="3">
        <v>44093.125670365502</v>
      </c>
      <c r="F4022" s="3">
        <v>185</v>
      </c>
      <c r="G4022" s="3">
        <v>2193.4525969045098</v>
      </c>
      <c r="H4022" s="3">
        <v>0</v>
      </c>
      <c r="I4022" s="3">
        <v>615.29255019625202</v>
      </c>
      <c r="J4022" s="3">
        <v>15</v>
      </c>
      <c r="K4022" s="3">
        <v>721.12791001954395</v>
      </c>
      <c r="L4022" s="3">
        <v>44</v>
      </c>
      <c r="M4022" s="3">
        <v>16</v>
      </c>
      <c r="N4022" s="3">
        <v>3</v>
      </c>
      <c r="O4022" s="3">
        <v>662</v>
      </c>
      <c r="P4022" s="3">
        <v>3</v>
      </c>
      <c r="Q4022" s="3">
        <v>10088.5501845363</v>
      </c>
      <c r="R4022" s="3">
        <v>4</v>
      </c>
      <c r="S4022" s="3">
        <v>0</v>
      </c>
      <c r="T4022" s="3">
        <v>0</v>
      </c>
      <c r="U4022" s="3">
        <v>10594.2406178316</v>
      </c>
      <c r="V4022" s="3">
        <v>1</v>
      </c>
    </row>
    <row r="4023" spans="1:22" ht="21.75" customHeight="1" x14ac:dyDescent="0.3">
      <c r="A4023" s="3" t="s">
        <v>4049</v>
      </c>
      <c r="B4023" s="3">
        <v>49</v>
      </c>
      <c r="C4023" s="3" t="s">
        <v>23</v>
      </c>
      <c r="D4023" s="3" t="s">
        <v>26</v>
      </c>
      <c r="E4023" s="3">
        <v>41180.180920136903</v>
      </c>
      <c r="F4023" s="3">
        <v>184</v>
      </c>
      <c r="G4023" s="3">
        <v>10</v>
      </c>
      <c r="H4023" s="3">
        <v>10</v>
      </c>
      <c r="I4023" s="3">
        <v>395.52421174743301</v>
      </c>
      <c r="J4023" s="3">
        <v>35</v>
      </c>
      <c r="K4023" s="3">
        <v>532.50408289561904</v>
      </c>
      <c r="L4023" s="3">
        <v>54</v>
      </c>
      <c r="M4023" s="3">
        <v>5</v>
      </c>
      <c r="N4023" s="3">
        <v>9</v>
      </c>
      <c r="O4023" s="3">
        <v>550</v>
      </c>
      <c r="P4023" s="3">
        <v>0</v>
      </c>
      <c r="Q4023" s="3">
        <v>12590.4601148975</v>
      </c>
      <c r="R4023" s="3">
        <v>6</v>
      </c>
      <c r="S4023" s="3">
        <v>0</v>
      </c>
      <c r="T4023" s="3">
        <v>0</v>
      </c>
      <c r="U4023" s="3">
        <v>9243.8257059457301</v>
      </c>
      <c r="V4023" s="3">
        <v>1</v>
      </c>
    </row>
    <row r="4024" spans="1:22" ht="21.75" customHeight="1" x14ac:dyDescent="0.3">
      <c r="A4024" s="3" t="s">
        <v>4050</v>
      </c>
      <c r="B4024" s="3">
        <v>23</v>
      </c>
      <c r="C4024" s="3" t="s">
        <v>31</v>
      </c>
      <c r="D4024" s="3" t="s">
        <v>33</v>
      </c>
      <c r="E4024" s="3">
        <v>54838.601549276798</v>
      </c>
      <c r="F4024" s="3">
        <v>78</v>
      </c>
      <c r="G4024" s="3">
        <v>1012.13062346222</v>
      </c>
      <c r="H4024" s="3">
        <v>8</v>
      </c>
      <c r="I4024" s="3">
        <v>1001.33628623991</v>
      </c>
      <c r="J4024" s="3">
        <v>17</v>
      </c>
      <c r="K4024" s="3">
        <v>866.69741116288401</v>
      </c>
      <c r="L4024" s="3">
        <v>11</v>
      </c>
      <c r="M4024" s="3">
        <v>0</v>
      </c>
      <c r="N4024" s="3">
        <v>1</v>
      </c>
      <c r="O4024" s="3">
        <v>693</v>
      </c>
      <c r="P4024" s="3">
        <v>0</v>
      </c>
      <c r="Q4024" s="3">
        <v>19933.866242448399</v>
      </c>
      <c r="R4024" s="3">
        <v>7</v>
      </c>
      <c r="S4024" s="3">
        <v>0</v>
      </c>
      <c r="T4024" s="3">
        <v>0</v>
      </c>
      <c r="U4024" s="3">
        <v>6905.8487013712202</v>
      </c>
      <c r="V4024" s="3">
        <v>1</v>
      </c>
    </row>
    <row r="4025" spans="1:22" ht="21.75" customHeight="1" x14ac:dyDescent="0.3">
      <c r="A4025" s="3" t="s">
        <v>4051</v>
      </c>
      <c r="B4025" s="3">
        <v>32</v>
      </c>
      <c r="C4025" s="3" t="s">
        <v>31</v>
      </c>
      <c r="D4025" s="3" t="s">
        <v>33</v>
      </c>
      <c r="E4025" s="3">
        <v>31494.528322822898</v>
      </c>
      <c r="F4025" s="3">
        <v>181</v>
      </c>
      <c r="G4025" s="3">
        <v>2069.27744248012</v>
      </c>
      <c r="H4025" s="3">
        <v>6</v>
      </c>
      <c r="I4025" s="3">
        <v>527.89328493492599</v>
      </c>
      <c r="J4025" s="3">
        <v>40</v>
      </c>
      <c r="K4025" s="3">
        <v>456.626880018066</v>
      </c>
      <c r="L4025" s="3">
        <v>47</v>
      </c>
      <c r="M4025" s="3">
        <v>18</v>
      </c>
      <c r="N4025" s="3">
        <v>8</v>
      </c>
      <c r="O4025" s="3">
        <v>594</v>
      </c>
      <c r="P4025" s="3">
        <v>1</v>
      </c>
      <c r="Q4025" s="3">
        <v>4443.9896112157503</v>
      </c>
      <c r="R4025" s="3">
        <v>4</v>
      </c>
      <c r="S4025" s="3">
        <v>0</v>
      </c>
      <c r="T4025" s="3">
        <v>0</v>
      </c>
      <c r="U4025" s="3">
        <v>10970.292876242</v>
      </c>
      <c r="V4025" s="3">
        <v>1</v>
      </c>
    </row>
    <row r="4026" spans="1:22" ht="21.75" customHeight="1" x14ac:dyDescent="0.3">
      <c r="A4026" s="3" t="s">
        <v>4052</v>
      </c>
      <c r="B4026" s="3">
        <v>42</v>
      </c>
      <c r="C4026" s="3" t="s">
        <v>23</v>
      </c>
      <c r="D4026" s="3" t="s">
        <v>33</v>
      </c>
      <c r="E4026" s="3">
        <v>28844.9579012674</v>
      </c>
      <c r="F4026" s="3">
        <v>210</v>
      </c>
      <c r="G4026" s="3">
        <v>1599.52756660613</v>
      </c>
      <c r="H4026" s="3">
        <v>9</v>
      </c>
      <c r="I4026" s="3">
        <v>967.44917029205999</v>
      </c>
      <c r="J4026" s="3">
        <v>47</v>
      </c>
      <c r="K4026" s="3">
        <v>481.13519342678001</v>
      </c>
      <c r="L4026" s="3">
        <v>58</v>
      </c>
      <c r="M4026" s="3">
        <v>14</v>
      </c>
      <c r="N4026" s="3">
        <v>8</v>
      </c>
      <c r="O4026" s="3">
        <v>869</v>
      </c>
      <c r="P4026" s="3">
        <v>2</v>
      </c>
      <c r="Q4026" s="3">
        <v>19209.7886170149</v>
      </c>
      <c r="R4026" s="3">
        <v>5</v>
      </c>
      <c r="S4026" s="3">
        <v>0</v>
      </c>
      <c r="T4026" s="3">
        <v>0</v>
      </c>
      <c r="U4026" s="3">
        <v>5302.2023194831199</v>
      </c>
      <c r="V4026" s="3">
        <v>1</v>
      </c>
    </row>
    <row r="4027" spans="1:22" ht="21.75" customHeight="1" x14ac:dyDescent="0.3">
      <c r="A4027" s="3" t="s">
        <v>4053</v>
      </c>
      <c r="B4027" s="3">
        <v>27</v>
      </c>
      <c r="C4027" s="3" t="s">
        <v>31</v>
      </c>
      <c r="D4027" s="3" t="s">
        <v>24</v>
      </c>
      <c r="E4027" s="3">
        <v>37859.230861146098</v>
      </c>
      <c r="F4027" s="3">
        <v>189</v>
      </c>
      <c r="G4027" s="3">
        <v>1352.9066808733901</v>
      </c>
      <c r="H4027" s="3">
        <v>10</v>
      </c>
      <c r="I4027" s="3">
        <v>368.33809227108998</v>
      </c>
      <c r="J4027" s="3">
        <v>38</v>
      </c>
      <c r="K4027" s="3">
        <v>458.57405341377398</v>
      </c>
      <c r="L4027" s="3">
        <v>73</v>
      </c>
      <c r="M4027" s="3">
        <v>2</v>
      </c>
      <c r="N4027" s="3">
        <v>9</v>
      </c>
      <c r="O4027" s="3">
        <v>600</v>
      </c>
      <c r="P4027" s="3">
        <v>1</v>
      </c>
      <c r="Q4027" s="3">
        <v>8098.5587090454601</v>
      </c>
      <c r="R4027" s="3">
        <v>1</v>
      </c>
      <c r="S4027" s="3">
        <v>0</v>
      </c>
      <c r="T4027" s="3">
        <v>0</v>
      </c>
      <c r="U4027" s="3">
        <v>500</v>
      </c>
      <c r="V4027" s="3">
        <v>0</v>
      </c>
    </row>
    <row r="4028" spans="1:22" ht="21.75" customHeight="1" x14ac:dyDescent="0.3">
      <c r="A4028" s="3" t="s">
        <v>4054</v>
      </c>
      <c r="B4028" s="3">
        <v>37</v>
      </c>
      <c r="C4028" s="3" t="s">
        <v>31</v>
      </c>
      <c r="D4028" s="3" t="s">
        <v>24</v>
      </c>
      <c r="E4028" s="3">
        <v>38230.722743375103</v>
      </c>
      <c r="F4028" s="3">
        <v>202</v>
      </c>
      <c r="G4028" s="3">
        <v>1983.18215382738</v>
      </c>
      <c r="H4028" s="3">
        <v>2</v>
      </c>
      <c r="I4028" s="3">
        <v>1118.2266223788899</v>
      </c>
      <c r="J4028" s="3">
        <v>27</v>
      </c>
      <c r="K4028" s="3">
        <v>812.91703659801897</v>
      </c>
      <c r="L4028" s="3">
        <v>69</v>
      </c>
      <c r="M4028" s="3">
        <v>16</v>
      </c>
      <c r="N4028" s="3">
        <v>3</v>
      </c>
      <c r="O4028" s="3">
        <v>327</v>
      </c>
      <c r="P4028" s="3">
        <v>5</v>
      </c>
      <c r="Q4028" s="3">
        <v>10599.9724090207</v>
      </c>
      <c r="R4028" s="3">
        <v>0</v>
      </c>
      <c r="S4028" s="3">
        <v>0</v>
      </c>
      <c r="T4028" s="3">
        <v>0</v>
      </c>
      <c r="U4028" s="3">
        <v>6257.6966369936899</v>
      </c>
      <c r="V4028" s="3">
        <v>1</v>
      </c>
    </row>
    <row r="4029" spans="1:22" ht="21.75" customHeight="1" x14ac:dyDescent="0.3">
      <c r="A4029" s="3" t="s">
        <v>4055</v>
      </c>
      <c r="B4029" s="3">
        <v>31</v>
      </c>
      <c r="C4029" s="3" t="s">
        <v>31</v>
      </c>
      <c r="D4029" s="3" t="s">
        <v>24</v>
      </c>
      <c r="E4029" s="3">
        <v>88175.137063084097</v>
      </c>
      <c r="F4029" s="3">
        <v>144</v>
      </c>
      <c r="G4029" s="3">
        <v>834.91575861191404</v>
      </c>
      <c r="H4029" s="3">
        <v>6</v>
      </c>
      <c r="I4029" s="3">
        <v>353.23111566672799</v>
      </c>
      <c r="J4029" s="3">
        <v>18</v>
      </c>
      <c r="K4029" s="3">
        <v>671.209963625554</v>
      </c>
      <c r="L4029" s="3">
        <v>36</v>
      </c>
      <c r="M4029" s="3">
        <v>5</v>
      </c>
      <c r="N4029" s="3">
        <v>1</v>
      </c>
      <c r="O4029" s="3">
        <v>372</v>
      </c>
      <c r="P4029" s="3">
        <v>2</v>
      </c>
      <c r="Q4029" s="3">
        <v>13503.176587677601</v>
      </c>
      <c r="R4029" s="3">
        <v>0</v>
      </c>
      <c r="S4029" s="3">
        <v>0</v>
      </c>
      <c r="T4029" s="3">
        <v>0</v>
      </c>
      <c r="U4029" s="3">
        <v>8125.5620147455502</v>
      </c>
      <c r="V4029" s="3">
        <v>1</v>
      </c>
    </row>
    <row r="4030" spans="1:22" ht="21.75" customHeight="1" x14ac:dyDescent="0.3">
      <c r="A4030" s="3" t="s">
        <v>4056</v>
      </c>
      <c r="B4030" s="3">
        <v>50</v>
      </c>
      <c r="C4030" s="3" t="s">
        <v>31</v>
      </c>
      <c r="D4030" s="3" t="s">
        <v>26</v>
      </c>
      <c r="E4030" s="3">
        <v>77944.055862709603</v>
      </c>
      <c r="F4030" s="3">
        <v>148</v>
      </c>
      <c r="G4030" s="3">
        <v>2473.7927340259698</v>
      </c>
      <c r="H4030" s="3">
        <v>5</v>
      </c>
      <c r="I4030" s="3">
        <v>20</v>
      </c>
      <c r="J4030" s="3">
        <v>10</v>
      </c>
      <c r="K4030" s="3">
        <v>317.215121724683</v>
      </c>
      <c r="L4030" s="3">
        <v>30</v>
      </c>
      <c r="M4030" s="3">
        <v>3</v>
      </c>
      <c r="N4030" s="3">
        <v>2</v>
      </c>
      <c r="O4030" s="3">
        <v>612</v>
      </c>
      <c r="P4030" s="3">
        <v>3</v>
      </c>
      <c r="Q4030" s="3">
        <v>7155.3012745829301</v>
      </c>
      <c r="R4030" s="3">
        <v>2</v>
      </c>
      <c r="S4030" s="3">
        <v>0</v>
      </c>
      <c r="T4030" s="3">
        <v>0</v>
      </c>
      <c r="U4030" s="3">
        <v>4283.8322971734897</v>
      </c>
      <c r="V4030" s="3">
        <v>0</v>
      </c>
    </row>
    <row r="4031" spans="1:22" ht="21.75" customHeight="1" x14ac:dyDescent="0.3">
      <c r="A4031" s="3" t="s">
        <v>4057</v>
      </c>
      <c r="B4031" s="3">
        <v>33</v>
      </c>
      <c r="C4031" s="3" t="s">
        <v>31</v>
      </c>
      <c r="D4031" s="3" t="s">
        <v>24</v>
      </c>
      <c r="E4031" s="3">
        <v>19948.514912694201</v>
      </c>
      <c r="F4031" s="3">
        <v>130</v>
      </c>
      <c r="G4031" s="3">
        <v>1329.9358080074201</v>
      </c>
      <c r="H4031" s="3">
        <v>2</v>
      </c>
      <c r="I4031" s="3">
        <v>1233.0419048071301</v>
      </c>
      <c r="J4031" s="3">
        <v>16</v>
      </c>
      <c r="K4031" s="3">
        <v>1168.8514644413401</v>
      </c>
      <c r="L4031" s="3">
        <v>2</v>
      </c>
      <c r="M4031" s="3">
        <v>7</v>
      </c>
      <c r="N4031" s="3">
        <v>7</v>
      </c>
      <c r="O4031" s="3">
        <v>379</v>
      </c>
      <c r="P4031" s="3">
        <v>2</v>
      </c>
      <c r="Q4031" s="3">
        <v>27968.948082293198</v>
      </c>
      <c r="R4031" s="3">
        <v>7</v>
      </c>
      <c r="S4031" s="3">
        <v>0</v>
      </c>
      <c r="T4031" s="3">
        <v>0</v>
      </c>
      <c r="U4031" s="3">
        <v>7561.1824632932303</v>
      </c>
      <c r="V4031" s="3">
        <v>1</v>
      </c>
    </row>
    <row r="4032" spans="1:22" ht="21.75" customHeight="1" x14ac:dyDescent="0.3">
      <c r="A4032" s="3" t="s">
        <v>4058</v>
      </c>
      <c r="B4032" s="3">
        <v>53</v>
      </c>
      <c r="C4032" s="3" t="s">
        <v>31</v>
      </c>
      <c r="D4032" s="3" t="s">
        <v>24</v>
      </c>
      <c r="E4032" s="3">
        <v>15263.439567960801</v>
      </c>
      <c r="F4032" s="3">
        <v>57</v>
      </c>
      <c r="G4032" s="3">
        <v>847.40866250917099</v>
      </c>
      <c r="H4032" s="3">
        <v>7</v>
      </c>
      <c r="I4032" s="3">
        <v>500.43716869409002</v>
      </c>
      <c r="J4032" s="3">
        <v>20</v>
      </c>
      <c r="K4032" s="3">
        <v>339.63824508170302</v>
      </c>
      <c r="L4032" s="3">
        <v>68</v>
      </c>
      <c r="M4032" s="3">
        <v>3</v>
      </c>
      <c r="N4032" s="3">
        <v>7</v>
      </c>
      <c r="O4032" s="3">
        <v>328</v>
      </c>
      <c r="P4032" s="3">
        <v>2</v>
      </c>
      <c r="Q4032" s="3">
        <v>13337.083287512</v>
      </c>
      <c r="R4032" s="3">
        <v>5</v>
      </c>
      <c r="S4032" s="3">
        <v>0</v>
      </c>
      <c r="T4032" s="3">
        <v>0</v>
      </c>
      <c r="U4032" s="3">
        <v>500</v>
      </c>
      <c r="V4032" s="3">
        <v>1</v>
      </c>
    </row>
    <row r="4033" spans="1:22" ht="21.75" customHeight="1" x14ac:dyDescent="0.3">
      <c r="A4033" s="3" t="s">
        <v>4059</v>
      </c>
      <c r="B4033" s="3">
        <v>37</v>
      </c>
      <c r="C4033" s="3" t="s">
        <v>28</v>
      </c>
      <c r="D4033" s="3" t="s">
        <v>26</v>
      </c>
      <c r="E4033" s="3">
        <v>48456.446942831601</v>
      </c>
      <c r="F4033" s="3">
        <v>224</v>
      </c>
      <c r="G4033" s="3">
        <v>899.94814683853997</v>
      </c>
      <c r="H4033" s="3">
        <v>0</v>
      </c>
      <c r="I4033" s="3">
        <v>1414.9251703697901</v>
      </c>
      <c r="J4033" s="3">
        <v>36</v>
      </c>
      <c r="K4033" s="3">
        <v>368.71638259447502</v>
      </c>
      <c r="L4033" s="3">
        <v>58</v>
      </c>
      <c r="M4033" s="3">
        <v>1</v>
      </c>
      <c r="N4033" s="3">
        <v>6</v>
      </c>
      <c r="O4033" s="3">
        <v>610</v>
      </c>
      <c r="P4033" s="3">
        <v>3</v>
      </c>
      <c r="Q4033" s="3">
        <v>12826.837567049201</v>
      </c>
      <c r="R4033" s="3">
        <v>1</v>
      </c>
      <c r="S4033" s="3">
        <v>0</v>
      </c>
      <c r="T4033" s="3">
        <v>0</v>
      </c>
      <c r="U4033" s="3">
        <v>10767.515097781899</v>
      </c>
      <c r="V4033" s="3">
        <v>0</v>
      </c>
    </row>
    <row r="4034" spans="1:22" ht="21.75" customHeight="1" x14ac:dyDescent="0.3">
      <c r="A4034" s="3" t="s">
        <v>4060</v>
      </c>
      <c r="B4034" s="3">
        <v>53</v>
      </c>
      <c r="C4034" s="3" t="s">
        <v>23</v>
      </c>
      <c r="D4034" s="3" t="s">
        <v>26</v>
      </c>
      <c r="E4034" s="3">
        <v>84408.7102160785</v>
      </c>
      <c r="F4034" s="3">
        <v>227</v>
      </c>
      <c r="G4034" s="3">
        <v>1434.7600910674901</v>
      </c>
      <c r="H4034" s="3">
        <v>4</v>
      </c>
      <c r="I4034" s="3">
        <v>997.60716542282398</v>
      </c>
      <c r="J4034" s="3">
        <v>43</v>
      </c>
      <c r="K4034" s="3">
        <v>740.95313509783205</v>
      </c>
      <c r="L4034" s="3">
        <v>32</v>
      </c>
      <c r="M4034" s="3">
        <v>9</v>
      </c>
      <c r="N4034" s="3">
        <v>3</v>
      </c>
      <c r="O4034" s="3">
        <v>356</v>
      </c>
      <c r="P4034" s="3">
        <v>4</v>
      </c>
      <c r="Q4034" s="3">
        <v>8462.5379929794199</v>
      </c>
      <c r="R4034" s="3">
        <v>2</v>
      </c>
      <c r="S4034" s="3">
        <v>0</v>
      </c>
      <c r="T4034" s="3">
        <v>0</v>
      </c>
      <c r="U4034" s="3">
        <v>10657.086695313101</v>
      </c>
      <c r="V4034" s="3">
        <v>1</v>
      </c>
    </row>
    <row r="4035" spans="1:22" ht="21.75" customHeight="1" x14ac:dyDescent="0.3">
      <c r="A4035" s="3" t="s">
        <v>4061</v>
      </c>
      <c r="B4035" s="3">
        <v>30</v>
      </c>
      <c r="C4035" s="3" t="s">
        <v>31</v>
      </c>
      <c r="D4035" s="3" t="s">
        <v>33</v>
      </c>
      <c r="E4035" s="3">
        <v>61989.615352876797</v>
      </c>
      <c r="F4035" s="3">
        <v>100</v>
      </c>
      <c r="G4035" s="3">
        <v>1158.8184320241201</v>
      </c>
      <c r="H4035" s="3">
        <v>7</v>
      </c>
      <c r="I4035" s="3">
        <v>1076.59216143344</v>
      </c>
      <c r="J4035" s="3">
        <v>33</v>
      </c>
      <c r="K4035" s="3">
        <v>459.86217919481101</v>
      </c>
      <c r="L4035" s="3">
        <v>35</v>
      </c>
      <c r="M4035" s="3">
        <v>11</v>
      </c>
      <c r="N4035" s="3">
        <v>0</v>
      </c>
      <c r="O4035" s="3">
        <v>709</v>
      </c>
      <c r="P4035" s="3">
        <v>5</v>
      </c>
      <c r="Q4035" s="3">
        <v>3949.0178390343899</v>
      </c>
      <c r="R4035" s="3">
        <v>2</v>
      </c>
      <c r="S4035" s="3">
        <v>0</v>
      </c>
      <c r="T4035" s="3">
        <v>0</v>
      </c>
      <c r="U4035" s="3">
        <v>7877.5894639567396</v>
      </c>
      <c r="V4035" s="3">
        <v>0</v>
      </c>
    </row>
    <row r="4036" spans="1:22" ht="21.75" customHeight="1" x14ac:dyDescent="0.3">
      <c r="A4036" s="3" t="s">
        <v>4062</v>
      </c>
      <c r="B4036" s="3">
        <v>60</v>
      </c>
      <c r="C4036" s="3" t="s">
        <v>23</v>
      </c>
      <c r="D4036" s="3" t="s">
        <v>26</v>
      </c>
      <c r="E4036" s="3">
        <v>49408.0574143497</v>
      </c>
      <c r="F4036" s="3">
        <v>186</v>
      </c>
      <c r="G4036" s="3">
        <v>1920.9275123607999</v>
      </c>
      <c r="H4036" s="3">
        <v>2</v>
      </c>
      <c r="I4036" s="3">
        <v>1165.91537516313</v>
      </c>
      <c r="J4036" s="3">
        <v>32</v>
      </c>
      <c r="K4036" s="3">
        <v>230.46071321744901</v>
      </c>
      <c r="L4036" s="3">
        <v>73</v>
      </c>
      <c r="M4036" s="3">
        <v>0</v>
      </c>
      <c r="N4036" s="3">
        <v>9</v>
      </c>
      <c r="O4036" s="3">
        <v>794</v>
      </c>
      <c r="P4036" s="3">
        <v>1</v>
      </c>
      <c r="Q4036" s="3">
        <v>18816.645811159899</v>
      </c>
      <c r="R4036" s="3">
        <v>7</v>
      </c>
      <c r="S4036" s="3">
        <v>0</v>
      </c>
      <c r="T4036" s="3">
        <v>0</v>
      </c>
      <c r="U4036" s="3">
        <v>13703.964211897301</v>
      </c>
      <c r="V4036" s="3">
        <v>1</v>
      </c>
    </row>
    <row r="4037" spans="1:22" ht="21.75" customHeight="1" x14ac:dyDescent="0.3">
      <c r="A4037" s="3" t="s">
        <v>4063</v>
      </c>
      <c r="B4037" s="3">
        <v>31</v>
      </c>
      <c r="C4037" s="3" t="s">
        <v>28</v>
      </c>
      <c r="D4037" s="3" t="s">
        <v>26</v>
      </c>
      <c r="E4037" s="3">
        <v>41790.663091190698</v>
      </c>
      <c r="F4037" s="3">
        <v>110</v>
      </c>
      <c r="G4037" s="3">
        <v>1462.9043587087599</v>
      </c>
      <c r="H4037" s="3">
        <v>10</v>
      </c>
      <c r="I4037" s="3">
        <v>839.43777118717401</v>
      </c>
      <c r="J4037" s="3">
        <v>28</v>
      </c>
      <c r="K4037" s="3">
        <v>808.08283844286404</v>
      </c>
      <c r="L4037" s="3">
        <v>2</v>
      </c>
      <c r="M4037" s="3">
        <v>11</v>
      </c>
      <c r="N4037" s="3">
        <v>8</v>
      </c>
      <c r="O4037" s="3">
        <v>432</v>
      </c>
      <c r="P4037" s="3">
        <v>0</v>
      </c>
      <c r="Q4037" s="3">
        <v>10374.513077404699</v>
      </c>
      <c r="R4037" s="3">
        <v>7</v>
      </c>
      <c r="S4037" s="3">
        <v>0</v>
      </c>
      <c r="T4037" s="3">
        <v>0</v>
      </c>
      <c r="U4037" s="3">
        <v>3863.31193164461</v>
      </c>
      <c r="V4037" s="3">
        <v>1</v>
      </c>
    </row>
    <row r="4038" spans="1:22" ht="21.75" customHeight="1" x14ac:dyDescent="0.3">
      <c r="A4038" s="3" t="s">
        <v>4064</v>
      </c>
      <c r="B4038" s="3">
        <v>68</v>
      </c>
      <c r="C4038" s="3" t="s">
        <v>31</v>
      </c>
      <c r="D4038" s="3" t="s">
        <v>24</v>
      </c>
      <c r="E4038" s="3">
        <v>69388.924575934507</v>
      </c>
      <c r="F4038" s="3">
        <v>51</v>
      </c>
      <c r="G4038" s="3">
        <v>1215.2143221380099</v>
      </c>
      <c r="H4038" s="3">
        <v>9</v>
      </c>
      <c r="I4038" s="3">
        <v>843.41939624348902</v>
      </c>
      <c r="J4038" s="3">
        <v>3</v>
      </c>
      <c r="K4038" s="3">
        <v>1000.61784223145</v>
      </c>
      <c r="L4038" s="3">
        <v>74</v>
      </c>
      <c r="M4038" s="3">
        <v>9</v>
      </c>
      <c r="N4038" s="3">
        <v>6</v>
      </c>
      <c r="O4038" s="3">
        <v>446</v>
      </c>
      <c r="P4038" s="3">
        <v>2</v>
      </c>
      <c r="Q4038" s="3">
        <v>13984.9931961983</v>
      </c>
      <c r="R4038" s="3">
        <v>3</v>
      </c>
      <c r="S4038" s="3">
        <v>0</v>
      </c>
      <c r="T4038" s="3">
        <v>0</v>
      </c>
      <c r="U4038" s="3">
        <v>11547.346072451801</v>
      </c>
      <c r="V4038" s="3">
        <v>1</v>
      </c>
    </row>
    <row r="4039" spans="1:22" ht="21.75" customHeight="1" x14ac:dyDescent="0.3">
      <c r="A4039" s="3" t="s">
        <v>4065</v>
      </c>
      <c r="B4039" s="3">
        <v>34</v>
      </c>
      <c r="C4039" s="3" t="s">
        <v>23</v>
      </c>
      <c r="D4039" s="3" t="s">
        <v>33</v>
      </c>
      <c r="E4039" s="3">
        <v>53203.808832859497</v>
      </c>
      <c r="F4039" s="3">
        <v>228</v>
      </c>
      <c r="G4039" s="3">
        <v>1782.7148043146799</v>
      </c>
      <c r="H4039" s="3">
        <v>10</v>
      </c>
      <c r="I4039" s="3">
        <v>1248.4690084680101</v>
      </c>
      <c r="J4039" s="3">
        <v>31</v>
      </c>
      <c r="K4039" s="3">
        <v>243.72323766669501</v>
      </c>
      <c r="L4039" s="3">
        <v>2</v>
      </c>
      <c r="M4039" s="3">
        <v>11</v>
      </c>
      <c r="N4039" s="3">
        <v>0</v>
      </c>
      <c r="O4039" s="3">
        <v>528</v>
      </c>
      <c r="P4039" s="3">
        <v>0</v>
      </c>
      <c r="Q4039" s="3">
        <v>6142.6142240415002</v>
      </c>
      <c r="R4039" s="3">
        <v>5</v>
      </c>
      <c r="S4039" s="3">
        <v>0</v>
      </c>
      <c r="T4039" s="3">
        <v>1</v>
      </c>
      <c r="U4039" s="3">
        <v>9762.4326536634908</v>
      </c>
      <c r="V4039" s="3">
        <v>1</v>
      </c>
    </row>
    <row r="4040" spans="1:22" ht="21.75" customHeight="1" x14ac:dyDescent="0.3">
      <c r="A4040" s="3" t="s">
        <v>4066</v>
      </c>
      <c r="B4040" s="3">
        <v>50</v>
      </c>
      <c r="C4040" s="3" t="s">
        <v>31</v>
      </c>
      <c r="D4040" s="3" t="s">
        <v>33</v>
      </c>
      <c r="E4040" s="3">
        <v>81171.650897246305</v>
      </c>
      <c r="F4040" s="3">
        <v>190</v>
      </c>
      <c r="G4040" s="3">
        <v>1076.36683844861</v>
      </c>
      <c r="H4040" s="3">
        <v>11</v>
      </c>
      <c r="I4040" s="3">
        <v>838.97547349433398</v>
      </c>
      <c r="J4040" s="3">
        <v>10</v>
      </c>
      <c r="K4040" s="3">
        <v>806.11470987651398</v>
      </c>
      <c r="L4040" s="3">
        <v>58</v>
      </c>
      <c r="M4040" s="3">
        <v>18</v>
      </c>
      <c r="N4040" s="3">
        <v>4</v>
      </c>
      <c r="O4040" s="3">
        <v>895</v>
      </c>
      <c r="P4040" s="3">
        <v>5</v>
      </c>
      <c r="Q4040" s="3">
        <v>16883.418795239999</v>
      </c>
      <c r="R4040" s="3">
        <v>2</v>
      </c>
      <c r="S4040" s="3">
        <v>0</v>
      </c>
      <c r="T4040" s="3">
        <v>0</v>
      </c>
      <c r="U4040" s="3">
        <v>6043.7159308899199</v>
      </c>
      <c r="V4040" s="3">
        <v>0</v>
      </c>
    </row>
    <row r="4041" spans="1:22" ht="21.75" customHeight="1" x14ac:dyDescent="0.3">
      <c r="A4041" s="3" t="s">
        <v>4067</v>
      </c>
      <c r="B4041" s="3">
        <v>68</v>
      </c>
      <c r="C4041" s="3" t="s">
        <v>31</v>
      </c>
      <c r="D4041" s="3" t="s">
        <v>26</v>
      </c>
      <c r="E4041" s="3">
        <v>19621.312476335301</v>
      </c>
      <c r="F4041" s="3">
        <v>115</v>
      </c>
      <c r="G4041" s="3">
        <v>1893.06717342653</v>
      </c>
      <c r="H4041" s="3">
        <v>5</v>
      </c>
      <c r="I4041" s="3">
        <v>545.13810362118704</v>
      </c>
      <c r="J4041" s="3">
        <v>25</v>
      </c>
      <c r="K4041" s="3">
        <v>376.443763226638</v>
      </c>
      <c r="L4041" s="3">
        <v>53</v>
      </c>
      <c r="M4041" s="3">
        <v>2</v>
      </c>
      <c r="N4041" s="3">
        <v>2</v>
      </c>
      <c r="O4041" s="3">
        <v>861</v>
      </c>
      <c r="P4041" s="3">
        <v>0</v>
      </c>
      <c r="Q4041" s="3">
        <v>10111.830431042499</v>
      </c>
      <c r="R4041" s="3">
        <v>5</v>
      </c>
      <c r="S4041" s="3">
        <v>0</v>
      </c>
      <c r="T4041" s="3">
        <v>0</v>
      </c>
      <c r="U4041" s="3">
        <v>7270.2822012146999</v>
      </c>
      <c r="V4041" s="3">
        <v>1</v>
      </c>
    </row>
    <row r="4042" spans="1:22" ht="21.75" customHeight="1" x14ac:dyDescent="0.3">
      <c r="A4042" s="3" t="s">
        <v>4068</v>
      </c>
      <c r="B4042" s="3">
        <v>48</v>
      </c>
      <c r="C4042" s="3" t="s">
        <v>31</v>
      </c>
      <c r="D4042" s="3" t="s">
        <v>24</v>
      </c>
      <c r="E4042" s="3">
        <v>57625.624193597403</v>
      </c>
      <c r="F4042" s="3">
        <v>183</v>
      </c>
      <c r="G4042" s="3">
        <v>1761.1142556551299</v>
      </c>
      <c r="H4042" s="3">
        <v>9</v>
      </c>
      <c r="I4042" s="3">
        <v>1005.01549605678</v>
      </c>
      <c r="J4042" s="3">
        <v>17</v>
      </c>
      <c r="K4042" s="3">
        <v>0</v>
      </c>
      <c r="L4042" s="3">
        <v>27</v>
      </c>
      <c r="M4042" s="3">
        <v>18</v>
      </c>
      <c r="N4042" s="3">
        <v>1</v>
      </c>
      <c r="O4042" s="3">
        <v>631</v>
      </c>
      <c r="P4042" s="3">
        <v>1</v>
      </c>
      <c r="Q4042" s="3">
        <v>2084.7768679340902</v>
      </c>
      <c r="R4042" s="3">
        <v>5</v>
      </c>
      <c r="S4042" s="3">
        <v>0</v>
      </c>
      <c r="T4042" s="3">
        <v>0</v>
      </c>
      <c r="U4042" s="3">
        <v>7647.2344835166696</v>
      </c>
      <c r="V4042" s="3">
        <v>1</v>
      </c>
    </row>
    <row r="4043" spans="1:22" ht="21.75" customHeight="1" x14ac:dyDescent="0.3">
      <c r="A4043" s="3" t="s">
        <v>4069</v>
      </c>
      <c r="B4043" s="3">
        <v>45</v>
      </c>
      <c r="C4043" s="3" t="s">
        <v>31</v>
      </c>
      <c r="D4043" s="3" t="s">
        <v>24</v>
      </c>
      <c r="E4043" s="3">
        <v>39860.641984174101</v>
      </c>
      <c r="F4043" s="3">
        <v>201</v>
      </c>
      <c r="G4043" s="3">
        <v>1728.1942484348399</v>
      </c>
      <c r="H4043" s="3">
        <v>10</v>
      </c>
      <c r="I4043" s="3">
        <v>60.224804965266699</v>
      </c>
      <c r="J4043" s="3">
        <v>31</v>
      </c>
      <c r="K4043" s="3">
        <v>662.94858115324996</v>
      </c>
      <c r="L4043" s="3">
        <v>8</v>
      </c>
      <c r="M4043" s="3">
        <v>6</v>
      </c>
      <c r="N4043" s="3">
        <v>2</v>
      </c>
      <c r="O4043" s="3">
        <v>748</v>
      </c>
      <c r="P4043" s="3">
        <v>4</v>
      </c>
      <c r="Q4043" s="3">
        <v>10263.375627107</v>
      </c>
      <c r="R4043" s="3">
        <v>2</v>
      </c>
      <c r="S4043" s="3">
        <v>0</v>
      </c>
      <c r="T4043" s="3">
        <v>0</v>
      </c>
      <c r="U4043" s="3">
        <v>9206.1830181756704</v>
      </c>
      <c r="V4043" s="3">
        <v>0</v>
      </c>
    </row>
    <row r="4044" spans="1:22" ht="21.75" customHeight="1" x14ac:dyDescent="0.3">
      <c r="A4044" s="3" t="s">
        <v>4070</v>
      </c>
      <c r="B4044" s="3">
        <v>37</v>
      </c>
      <c r="C4044" s="3" t="s">
        <v>31</v>
      </c>
      <c r="D4044" s="3" t="s">
        <v>24</v>
      </c>
      <c r="E4044" s="3">
        <v>57456.953915244798</v>
      </c>
      <c r="F4044" s="3">
        <v>136</v>
      </c>
      <c r="G4044" s="3">
        <v>1213.64174645139</v>
      </c>
      <c r="H4044" s="3">
        <v>1</v>
      </c>
      <c r="I4044" s="3">
        <v>1261.8455805460801</v>
      </c>
      <c r="J4044" s="3">
        <v>26</v>
      </c>
      <c r="K4044" s="3">
        <v>32.135798587634703</v>
      </c>
      <c r="L4044" s="3">
        <v>25</v>
      </c>
      <c r="M4044" s="3">
        <v>0</v>
      </c>
      <c r="N4044" s="3">
        <v>5</v>
      </c>
      <c r="O4044" s="3">
        <v>743</v>
      </c>
      <c r="P4044" s="3">
        <v>4</v>
      </c>
      <c r="Q4044" s="3">
        <v>16673.364671084099</v>
      </c>
      <c r="R4044" s="3">
        <v>3</v>
      </c>
      <c r="S4044" s="3">
        <v>0</v>
      </c>
      <c r="T4044" s="3">
        <v>0</v>
      </c>
      <c r="U4044" s="3">
        <v>8574.4687446096104</v>
      </c>
      <c r="V4044" s="3">
        <v>0</v>
      </c>
    </row>
    <row r="4045" spans="1:22" ht="21.75" customHeight="1" x14ac:dyDescent="0.3">
      <c r="A4045" s="3" t="s">
        <v>4071</v>
      </c>
      <c r="B4045" s="3">
        <v>51</v>
      </c>
      <c r="C4045" s="3" t="s">
        <v>31</v>
      </c>
      <c r="D4045" s="3" t="s">
        <v>24</v>
      </c>
      <c r="E4045" s="3">
        <v>54515.4125287352</v>
      </c>
      <c r="F4045" s="3">
        <v>72</v>
      </c>
      <c r="G4045" s="3">
        <v>996.31264704847695</v>
      </c>
      <c r="H4045" s="3">
        <v>8</v>
      </c>
      <c r="I4045" s="3">
        <v>1269.15369758778</v>
      </c>
      <c r="J4045" s="3">
        <v>15</v>
      </c>
      <c r="K4045" s="3">
        <v>317.45387494140698</v>
      </c>
      <c r="L4045" s="3">
        <v>28</v>
      </c>
      <c r="M4045" s="3">
        <v>12</v>
      </c>
      <c r="N4045" s="3">
        <v>6</v>
      </c>
      <c r="O4045" s="3">
        <v>741</v>
      </c>
      <c r="P4045" s="3">
        <v>5</v>
      </c>
      <c r="Q4045" s="3">
        <v>15527.010862138</v>
      </c>
      <c r="R4045" s="3">
        <v>2</v>
      </c>
      <c r="S4045" s="3">
        <v>0</v>
      </c>
      <c r="T4045" s="3">
        <v>0</v>
      </c>
      <c r="U4045" s="3">
        <v>1819.2043801739001</v>
      </c>
      <c r="V4045" s="3">
        <v>0</v>
      </c>
    </row>
    <row r="4046" spans="1:22" ht="21.75" customHeight="1" x14ac:dyDescent="0.3">
      <c r="A4046" s="3" t="s">
        <v>4072</v>
      </c>
      <c r="B4046" s="3">
        <v>41</v>
      </c>
      <c r="C4046" s="3" t="s">
        <v>31</v>
      </c>
      <c r="D4046" s="3" t="s">
        <v>26</v>
      </c>
      <c r="E4046" s="3">
        <v>59173.991762000398</v>
      </c>
      <c r="F4046" s="3">
        <v>88</v>
      </c>
      <c r="G4046" s="3">
        <v>2146.9659772662699</v>
      </c>
      <c r="H4046" s="3">
        <v>1</v>
      </c>
      <c r="I4046" s="3">
        <v>1219.3583338430799</v>
      </c>
      <c r="J4046" s="3">
        <v>9</v>
      </c>
      <c r="K4046" s="3">
        <v>431.24365654009699</v>
      </c>
      <c r="L4046" s="3">
        <v>9</v>
      </c>
      <c r="M4046" s="3">
        <v>8</v>
      </c>
      <c r="N4046" s="3">
        <v>9</v>
      </c>
      <c r="O4046" s="3">
        <v>710</v>
      </c>
      <c r="P4046" s="3">
        <v>5</v>
      </c>
      <c r="Q4046" s="3">
        <v>14302.373900196701</v>
      </c>
      <c r="R4046" s="3">
        <v>2</v>
      </c>
      <c r="S4046" s="3">
        <v>1</v>
      </c>
      <c r="T4046" s="3">
        <v>1</v>
      </c>
      <c r="U4046" s="3">
        <v>11684.6810113224</v>
      </c>
      <c r="V4046" s="3">
        <v>1</v>
      </c>
    </row>
    <row r="4047" spans="1:22" ht="21.75" customHeight="1" x14ac:dyDescent="0.3">
      <c r="A4047" s="3" t="s">
        <v>4073</v>
      </c>
      <c r="B4047" s="3">
        <v>57</v>
      </c>
      <c r="C4047" s="3" t="s">
        <v>28</v>
      </c>
      <c r="D4047" s="3" t="s">
        <v>24</v>
      </c>
      <c r="E4047" s="3">
        <v>67596.478641971393</v>
      </c>
      <c r="F4047" s="3">
        <v>138</v>
      </c>
      <c r="G4047" s="3">
        <v>1991.2434482327401</v>
      </c>
      <c r="H4047" s="3">
        <v>4</v>
      </c>
      <c r="I4047" s="3">
        <v>1205.92018683219</v>
      </c>
      <c r="J4047" s="3">
        <v>43</v>
      </c>
      <c r="K4047" s="3">
        <v>491.77287863794197</v>
      </c>
      <c r="L4047" s="3">
        <v>26</v>
      </c>
      <c r="M4047" s="3">
        <v>15</v>
      </c>
      <c r="N4047" s="3">
        <v>8</v>
      </c>
      <c r="O4047" s="3">
        <v>512</v>
      </c>
      <c r="P4047" s="3">
        <v>4</v>
      </c>
      <c r="Q4047" s="3">
        <v>11789.0301581315</v>
      </c>
      <c r="R4047" s="3">
        <v>5</v>
      </c>
      <c r="S4047" s="3">
        <v>0</v>
      </c>
      <c r="T4047" s="3">
        <v>0</v>
      </c>
      <c r="U4047" s="3">
        <v>12075.2340881739</v>
      </c>
      <c r="V4047" s="3">
        <v>1</v>
      </c>
    </row>
    <row r="4048" spans="1:22" ht="21.75" customHeight="1" x14ac:dyDescent="0.3">
      <c r="A4048" s="3" t="s">
        <v>4074</v>
      </c>
      <c r="B4048" s="3">
        <v>36</v>
      </c>
      <c r="C4048" s="3" t="s">
        <v>28</v>
      </c>
      <c r="D4048" s="3" t="s">
        <v>33</v>
      </c>
      <c r="E4048" s="3">
        <v>75016.266435712896</v>
      </c>
      <c r="F4048" s="3">
        <v>231</v>
      </c>
      <c r="G4048" s="3">
        <v>693.61143416937796</v>
      </c>
      <c r="H4048" s="3">
        <v>2</v>
      </c>
      <c r="I4048" s="3">
        <v>770.53863613060696</v>
      </c>
      <c r="J4048" s="3">
        <v>33</v>
      </c>
      <c r="K4048" s="3">
        <v>773.28930857599505</v>
      </c>
      <c r="L4048" s="3">
        <v>62</v>
      </c>
      <c r="M4048" s="3">
        <v>17</v>
      </c>
      <c r="N4048" s="3">
        <v>9</v>
      </c>
      <c r="O4048" s="3">
        <v>408</v>
      </c>
      <c r="P4048" s="3">
        <v>4</v>
      </c>
      <c r="Q4048" s="3">
        <v>12230.6236353204</v>
      </c>
      <c r="R4048" s="3">
        <v>2</v>
      </c>
      <c r="S4048" s="3">
        <v>0</v>
      </c>
      <c r="T4048" s="3">
        <v>0</v>
      </c>
      <c r="U4048" s="3">
        <v>8601.7702287279299</v>
      </c>
      <c r="V4048" s="3">
        <v>1</v>
      </c>
    </row>
    <row r="4049" spans="1:22" ht="21.75" customHeight="1" x14ac:dyDescent="0.3">
      <c r="A4049" s="3" t="s">
        <v>4075</v>
      </c>
      <c r="B4049" s="3">
        <v>42</v>
      </c>
      <c r="C4049" s="3" t="s">
        <v>31</v>
      </c>
      <c r="D4049" s="3" t="s">
        <v>33</v>
      </c>
      <c r="E4049" s="3">
        <v>85131.0170672651</v>
      </c>
      <c r="F4049" s="3">
        <v>145</v>
      </c>
      <c r="G4049" s="3">
        <v>1153.73778802532</v>
      </c>
      <c r="H4049" s="3">
        <v>9</v>
      </c>
      <c r="I4049" s="3">
        <v>762.66116542744203</v>
      </c>
      <c r="J4049" s="3">
        <v>32</v>
      </c>
      <c r="K4049" s="3">
        <v>346.66143903975399</v>
      </c>
      <c r="L4049" s="3">
        <v>61</v>
      </c>
      <c r="M4049" s="3">
        <v>14</v>
      </c>
      <c r="N4049" s="3">
        <v>6</v>
      </c>
      <c r="O4049" s="3">
        <v>801</v>
      </c>
      <c r="P4049" s="3">
        <v>3</v>
      </c>
      <c r="Q4049" s="3">
        <v>8664.8559106030698</v>
      </c>
      <c r="R4049" s="3">
        <v>1</v>
      </c>
      <c r="S4049" s="3">
        <v>0</v>
      </c>
      <c r="T4049" s="3">
        <v>1</v>
      </c>
      <c r="U4049" s="3">
        <v>12396.0071393981</v>
      </c>
      <c r="V4049" s="3">
        <v>1</v>
      </c>
    </row>
    <row r="4050" spans="1:22" ht="21.75" customHeight="1" x14ac:dyDescent="0.3">
      <c r="A4050" s="3" t="s">
        <v>4076</v>
      </c>
      <c r="B4050" s="3">
        <v>43</v>
      </c>
      <c r="C4050" s="3" t="s">
        <v>31</v>
      </c>
      <c r="D4050" s="3" t="s">
        <v>26</v>
      </c>
      <c r="E4050" s="3">
        <v>50284.2974190327</v>
      </c>
      <c r="F4050" s="3">
        <v>156</v>
      </c>
      <c r="G4050" s="3">
        <v>2571.7682431694998</v>
      </c>
      <c r="H4050" s="3">
        <v>11</v>
      </c>
      <c r="I4050" s="3">
        <v>369.62596858019998</v>
      </c>
      <c r="J4050" s="3">
        <v>9</v>
      </c>
      <c r="K4050" s="3">
        <v>848.94667985353396</v>
      </c>
      <c r="L4050" s="3">
        <v>17</v>
      </c>
      <c r="M4050" s="3">
        <v>19</v>
      </c>
      <c r="N4050" s="3">
        <v>0</v>
      </c>
      <c r="O4050" s="3">
        <v>844</v>
      </c>
      <c r="P4050" s="3">
        <v>0</v>
      </c>
      <c r="Q4050" s="3">
        <v>18968.753621745102</v>
      </c>
      <c r="R4050" s="3">
        <v>3</v>
      </c>
      <c r="S4050" s="3">
        <v>0</v>
      </c>
      <c r="T4050" s="3">
        <v>1</v>
      </c>
      <c r="U4050" s="3">
        <v>4134.2203320404396</v>
      </c>
      <c r="V4050" s="3">
        <v>1</v>
      </c>
    </row>
    <row r="4051" spans="1:22" ht="21.75" customHeight="1" x14ac:dyDescent="0.3">
      <c r="A4051" s="3" t="s">
        <v>4077</v>
      </c>
      <c r="B4051" s="3">
        <v>69</v>
      </c>
      <c r="C4051" s="3" t="s">
        <v>28</v>
      </c>
      <c r="D4051" s="3" t="s">
        <v>24</v>
      </c>
      <c r="E4051" s="3">
        <v>40237.700475014397</v>
      </c>
      <c r="F4051" s="3">
        <v>41</v>
      </c>
      <c r="G4051" s="3">
        <v>2287.20601065233</v>
      </c>
      <c r="H4051" s="3">
        <v>8</v>
      </c>
      <c r="I4051" s="3">
        <v>1411.8144380988699</v>
      </c>
      <c r="J4051" s="3">
        <v>41</v>
      </c>
      <c r="K4051" s="3">
        <v>477.12328438876699</v>
      </c>
      <c r="L4051" s="3">
        <v>52</v>
      </c>
      <c r="M4051" s="3">
        <v>14</v>
      </c>
      <c r="N4051" s="3">
        <v>6</v>
      </c>
      <c r="O4051" s="3">
        <v>401</v>
      </c>
      <c r="P4051" s="3">
        <v>0</v>
      </c>
      <c r="Q4051" s="3">
        <v>11696.2850956863</v>
      </c>
      <c r="R4051" s="3">
        <v>7</v>
      </c>
      <c r="S4051" s="3">
        <v>0</v>
      </c>
      <c r="T4051" s="3">
        <v>0</v>
      </c>
      <c r="U4051" s="3">
        <v>15407.2910639932</v>
      </c>
      <c r="V4051" s="3">
        <v>1</v>
      </c>
    </row>
    <row r="4052" spans="1:22" ht="21.75" customHeight="1" x14ac:dyDescent="0.3">
      <c r="A4052" s="3" t="s">
        <v>4078</v>
      </c>
      <c r="B4052" s="3">
        <v>27</v>
      </c>
      <c r="C4052" s="3" t="s">
        <v>28</v>
      </c>
      <c r="D4052" s="3" t="s">
        <v>24</v>
      </c>
      <c r="E4052" s="3">
        <v>27935.208163728999</v>
      </c>
      <c r="F4052" s="3">
        <v>133</v>
      </c>
      <c r="G4052" s="3">
        <v>563.98310258627305</v>
      </c>
      <c r="H4052" s="3">
        <v>8</v>
      </c>
      <c r="I4052" s="3">
        <v>630.24363944080301</v>
      </c>
      <c r="J4052" s="3">
        <v>25</v>
      </c>
      <c r="K4052" s="3">
        <v>228.45033250808399</v>
      </c>
      <c r="L4052" s="3">
        <v>16</v>
      </c>
      <c r="M4052" s="3">
        <v>14</v>
      </c>
      <c r="N4052" s="3">
        <v>0</v>
      </c>
      <c r="O4052" s="3">
        <v>780</v>
      </c>
      <c r="P4052" s="3">
        <v>5</v>
      </c>
      <c r="Q4052" s="3">
        <v>8844.1345103657295</v>
      </c>
      <c r="R4052" s="3">
        <v>0</v>
      </c>
      <c r="S4052" s="3">
        <v>0</v>
      </c>
      <c r="T4052" s="3">
        <v>0</v>
      </c>
      <c r="U4052" s="3">
        <v>4126.4214936047301</v>
      </c>
      <c r="V4052" s="3">
        <v>0</v>
      </c>
    </row>
    <row r="4053" spans="1:22" ht="21.75" customHeight="1" x14ac:dyDescent="0.3">
      <c r="A4053" s="3" t="s">
        <v>4079</v>
      </c>
      <c r="B4053" s="3">
        <v>60</v>
      </c>
      <c r="C4053" s="3" t="s">
        <v>28</v>
      </c>
      <c r="D4053" s="3" t="s">
        <v>24</v>
      </c>
      <c r="E4053" s="3">
        <v>57827.9541265445</v>
      </c>
      <c r="F4053" s="3">
        <v>187</v>
      </c>
      <c r="G4053" s="3">
        <v>1509.5111315372401</v>
      </c>
      <c r="H4053" s="3">
        <v>6</v>
      </c>
      <c r="I4053" s="3">
        <v>918.95985841315803</v>
      </c>
      <c r="J4053" s="3">
        <v>41</v>
      </c>
      <c r="K4053" s="3">
        <v>648.56693936779504</v>
      </c>
      <c r="L4053" s="3">
        <v>48</v>
      </c>
      <c r="M4053" s="3">
        <v>9</v>
      </c>
      <c r="N4053" s="3">
        <v>7</v>
      </c>
      <c r="O4053" s="3">
        <v>720</v>
      </c>
      <c r="P4053" s="3">
        <v>5</v>
      </c>
      <c r="Q4053" s="3">
        <v>22747.3224081716</v>
      </c>
      <c r="R4053" s="3">
        <v>2</v>
      </c>
      <c r="S4053" s="3">
        <v>0</v>
      </c>
      <c r="T4053" s="3">
        <v>0</v>
      </c>
      <c r="U4053" s="3">
        <v>12503.517726923499</v>
      </c>
      <c r="V4053" s="3">
        <v>0</v>
      </c>
    </row>
    <row r="4054" spans="1:22" ht="21.75" customHeight="1" x14ac:dyDescent="0.3">
      <c r="A4054" s="3" t="s">
        <v>4080</v>
      </c>
      <c r="B4054" s="3">
        <v>25</v>
      </c>
      <c r="C4054" s="3" t="s">
        <v>31</v>
      </c>
      <c r="D4054" s="3" t="s">
        <v>24</v>
      </c>
      <c r="E4054" s="3">
        <v>65028.512253681598</v>
      </c>
      <c r="F4054" s="3">
        <v>12</v>
      </c>
      <c r="G4054" s="3">
        <v>1835.2036803343201</v>
      </c>
      <c r="H4054" s="3">
        <v>9</v>
      </c>
      <c r="I4054" s="3">
        <v>888.91584903417197</v>
      </c>
      <c r="J4054" s="3">
        <v>24</v>
      </c>
      <c r="K4054" s="3">
        <v>950.03601686595698</v>
      </c>
      <c r="L4054" s="3">
        <v>25</v>
      </c>
      <c r="M4054" s="3">
        <v>17</v>
      </c>
      <c r="N4054" s="3">
        <v>1</v>
      </c>
      <c r="O4054" s="3">
        <v>752</v>
      </c>
      <c r="P4054" s="3">
        <v>5</v>
      </c>
      <c r="Q4054" s="3">
        <v>19429.340238004999</v>
      </c>
      <c r="R4054" s="3">
        <v>7</v>
      </c>
      <c r="S4054" s="3">
        <v>0</v>
      </c>
      <c r="T4054" s="3">
        <v>0</v>
      </c>
      <c r="U4054" s="3">
        <v>8868.4582416222293</v>
      </c>
      <c r="V4054" s="3">
        <v>1</v>
      </c>
    </row>
    <row r="4055" spans="1:22" ht="21.75" customHeight="1" x14ac:dyDescent="0.3">
      <c r="A4055" s="3" t="s">
        <v>4081</v>
      </c>
      <c r="B4055" s="3">
        <v>24</v>
      </c>
      <c r="C4055" s="3" t="s">
        <v>23</v>
      </c>
      <c r="D4055" s="3" t="s">
        <v>26</v>
      </c>
      <c r="E4055" s="3">
        <v>25727.9405174401</v>
      </c>
      <c r="F4055" s="3">
        <v>5</v>
      </c>
      <c r="G4055" s="3">
        <v>2294.9090431465302</v>
      </c>
      <c r="H4055" s="3">
        <v>4</v>
      </c>
      <c r="I4055" s="3">
        <v>330.85328643854501</v>
      </c>
      <c r="J4055" s="3">
        <v>1</v>
      </c>
      <c r="K4055" s="3">
        <v>384.86049288581</v>
      </c>
      <c r="L4055" s="3">
        <v>4</v>
      </c>
      <c r="M4055" s="3">
        <v>14</v>
      </c>
      <c r="N4055" s="3">
        <v>1</v>
      </c>
      <c r="O4055" s="3">
        <v>711</v>
      </c>
      <c r="P4055" s="3">
        <v>3</v>
      </c>
      <c r="Q4055" s="3">
        <v>12582.6975888455</v>
      </c>
      <c r="R4055" s="3">
        <v>1</v>
      </c>
      <c r="S4055" s="3">
        <v>0</v>
      </c>
      <c r="T4055" s="3">
        <v>0</v>
      </c>
      <c r="U4055" s="3">
        <v>9725.4214126196403</v>
      </c>
      <c r="V4055" s="3">
        <v>0</v>
      </c>
    </row>
    <row r="4056" spans="1:22" ht="21.75" customHeight="1" x14ac:dyDescent="0.3">
      <c r="A4056" s="3" t="s">
        <v>4082</v>
      </c>
      <c r="B4056" s="3">
        <v>63</v>
      </c>
      <c r="C4056" s="3" t="s">
        <v>23</v>
      </c>
      <c r="D4056" s="3" t="s">
        <v>24</v>
      </c>
      <c r="E4056" s="3">
        <v>70603.969716477295</v>
      </c>
      <c r="F4056" s="3">
        <v>224</v>
      </c>
      <c r="G4056" s="3">
        <v>1601.6975560552</v>
      </c>
      <c r="H4056" s="3">
        <v>8</v>
      </c>
      <c r="I4056" s="3">
        <v>189.36374155687801</v>
      </c>
      <c r="J4056" s="3">
        <v>25</v>
      </c>
      <c r="K4056" s="3">
        <v>238.98396867286101</v>
      </c>
      <c r="L4056" s="3">
        <v>72</v>
      </c>
      <c r="M4056" s="3">
        <v>11</v>
      </c>
      <c r="N4056" s="3">
        <v>0</v>
      </c>
      <c r="O4056" s="3">
        <v>393</v>
      </c>
      <c r="P4056" s="3">
        <v>1</v>
      </c>
      <c r="Q4056" s="3">
        <v>9893.9581974700905</v>
      </c>
      <c r="R4056" s="3">
        <v>1</v>
      </c>
      <c r="S4056" s="3">
        <v>1</v>
      </c>
      <c r="T4056" s="3">
        <v>0</v>
      </c>
      <c r="U4056" s="3">
        <v>13683.058158563001</v>
      </c>
      <c r="V4056" s="3">
        <v>1</v>
      </c>
    </row>
    <row r="4057" spans="1:22" ht="21.75" customHeight="1" x14ac:dyDescent="0.3">
      <c r="A4057" s="3" t="s">
        <v>4083</v>
      </c>
      <c r="B4057" s="3">
        <v>48</v>
      </c>
      <c r="C4057" s="3" t="s">
        <v>23</v>
      </c>
      <c r="D4057" s="3" t="s">
        <v>26</v>
      </c>
      <c r="E4057" s="3">
        <v>48175.694413091398</v>
      </c>
      <c r="F4057" s="3">
        <v>48</v>
      </c>
      <c r="G4057" s="3">
        <v>1887.0884801606701</v>
      </c>
      <c r="H4057" s="3">
        <v>6</v>
      </c>
      <c r="I4057" s="3">
        <v>801.95531730357197</v>
      </c>
      <c r="J4057" s="3">
        <v>19</v>
      </c>
      <c r="K4057" s="3">
        <v>355.84617830818001</v>
      </c>
      <c r="L4057" s="3">
        <v>43</v>
      </c>
      <c r="M4057" s="3">
        <v>0</v>
      </c>
      <c r="N4057" s="3">
        <v>8</v>
      </c>
      <c r="O4057" s="3">
        <v>783</v>
      </c>
      <c r="P4057" s="3">
        <v>2</v>
      </c>
      <c r="Q4057" s="3">
        <v>10076.4195776087</v>
      </c>
      <c r="R4057" s="3">
        <v>1</v>
      </c>
      <c r="S4057" s="3">
        <v>0</v>
      </c>
      <c r="T4057" s="3">
        <v>0</v>
      </c>
      <c r="U4057" s="3">
        <v>10822.3408879402</v>
      </c>
      <c r="V4057" s="3">
        <v>0</v>
      </c>
    </row>
    <row r="4058" spans="1:22" ht="21.75" customHeight="1" x14ac:dyDescent="0.3">
      <c r="A4058" s="3" t="s">
        <v>4084</v>
      </c>
      <c r="B4058" s="3">
        <v>47</v>
      </c>
      <c r="C4058" s="3" t="s">
        <v>23</v>
      </c>
      <c r="D4058" s="3" t="s">
        <v>24</v>
      </c>
      <c r="E4058" s="3">
        <v>27395.297883638101</v>
      </c>
      <c r="F4058" s="3">
        <v>152</v>
      </c>
      <c r="G4058" s="3">
        <v>2245.0749469454299</v>
      </c>
      <c r="H4058" s="3">
        <v>1</v>
      </c>
      <c r="I4058" s="3">
        <v>641.18535883597201</v>
      </c>
      <c r="J4058" s="3">
        <v>2</v>
      </c>
      <c r="K4058" s="3">
        <v>65.872035176973597</v>
      </c>
      <c r="L4058" s="3">
        <v>23</v>
      </c>
      <c r="M4058" s="3">
        <v>12</v>
      </c>
      <c r="N4058" s="3">
        <v>7</v>
      </c>
      <c r="O4058" s="3">
        <v>343</v>
      </c>
      <c r="P4058" s="3">
        <v>4</v>
      </c>
      <c r="Q4058" s="3">
        <v>6220.25655578031</v>
      </c>
      <c r="R4058" s="3">
        <v>3</v>
      </c>
      <c r="S4058" s="3">
        <v>0</v>
      </c>
      <c r="T4058" s="3">
        <v>0</v>
      </c>
      <c r="U4058" s="3">
        <v>4576.7258966066602</v>
      </c>
      <c r="V4058" s="3">
        <v>1</v>
      </c>
    </row>
    <row r="4059" spans="1:22" ht="21.75" customHeight="1" x14ac:dyDescent="0.3">
      <c r="A4059" s="3" t="s">
        <v>4085</v>
      </c>
      <c r="B4059" s="3">
        <v>30</v>
      </c>
      <c r="C4059" s="3" t="s">
        <v>31</v>
      </c>
      <c r="D4059" s="3" t="s">
        <v>24</v>
      </c>
      <c r="E4059" s="3">
        <v>34730.830499096301</v>
      </c>
      <c r="F4059" s="3">
        <v>69</v>
      </c>
      <c r="G4059" s="3">
        <v>2352.55531616283</v>
      </c>
      <c r="H4059" s="3">
        <v>9</v>
      </c>
      <c r="I4059" s="3">
        <v>768.69709926483301</v>
      </c>
      <c r="J4059" s="3">
        <v>31</v>
      </c>
      <c r="K4059" s="3">
        <v>576.45063049678095</v>
      </c>
      <c r="L4059" s="3">
        <v>56</v>
      </c>
      <c r="M4059" s="3">
        <v>16</v>
      </c>
      <c r="N4059" s="3">
        <v>8</v>
      </c>
      <c r="O4059" s="3">
        <v>615</v>
      </c>
      <c r="P4059" s="3">
        <v>4</v>
      </c>
      <c r="Q4059" s="3">
        <v>17716.987170997902</v>
      </c>
      <c r="R4059" s="3">
        <v>6</v>
      </c>
      <c r="S4059" s="3">
        <v>0</v>
      </c>
      <c r="T4059" s="3">
        <v>0</v>
      </c>
      <c r="U4059" s="3">
        <v>10430.9565616442</v>
      </c>
      <c r="V4059" s="3">
        <v>1</v>
      </c>
    </row>
    <row r="4060" spans="1:22" ht="21.75" customHeight="1" x14ac:dyDescent="0.3">
      <c r="A4060" s="3" t="s">
        <v>4086</v>
      </c>
      <c r="B4060" s="3">
        <v>20</v>
      </c>
      <c r="C4060" s="3" t="s">
        <v>23</v>
      </c>
      <c r="D4060" s="3" t="s">
        <v>33</v>
      </c>
      <c r="E4060" s="3">
        <v>33021.630272412003</v>
      </c>
      <c r="F4060" s="3">
        <v>195</v>
      </c>
      <c r="G4060" s="3">
        <v>1355.3853167929999</v>
      </c>
      <c r="H4060" s="3">
        <v>0</v>
      </c>
      <c r="I4060" s="3">
        <v>1172.8954705711301</v>
      </c>
      <c r="J4060" s="3">
        <v>0</v>
      </c>
      <c r="K4060" s="3">
        <v>111.94233463293</v>
      </c>
      <c r="L4060" s="3">
        <v>6</v>
      </c>
      <c r="M4060" s="3">
        <v>16</v>
      </c>
      <c r="N4060" s="3">
        <v>7</v>
      </c>
      <c r="O4060" s="3">
        <v>357</v>
      </c>
      <c r="P4060" s="3">
        <v>3</v>
      </c>
      <c r="Q4060" s="3">
        <v>23033.4581223614</v>
      </c>
      <c r="R4060" s="3">
        <v>6</v>
      </c>
      <c r="S4060" s="3">
        <v>0</v>
      </c>
      <c r="T4060" s="3">
        <v>0</v>
      </c>
      <c r="U4060" s="3">
        <v>17540.976068989501</v>
      </c>
      <c r="V4060" s="3">
        <v>1</v>
      </c>
    </row>
    <row r="4061" spans="1:22" ht="21.75" customHeight="1" x14ac:dyDescent="0.3">
      <c r="A4061" s="3" t="s">
        <v>4087</v>
      </c>
      <c r="B4061" s="3">
        <v>62</v>
      </c>
      <c r="C4061" s="3" t="s">
        <v>28</v>
      </c>
      <c r="D4061" s="3" t="s">
        <v>26</v>
      </c>
      <c r="E4061" s="3">
        <v>33341.805534216997</v>
      </c>
      <c r="F4061" s="3">
        <v>99</v>
      </c>
      <c r="G4061" s="3">
        <v>1536.44702197368</v>
      </c>
      <c r="H4061" s="3">
        <v>9</v>
      </c>
      <c r="I4061" s="3">
        <v>878.73045268795795</v>
      </c>
      <c r="J4061" s="3">
        <v>23</v>
      </c>
      <c r="K4061" s="3">
        <v>660.38422150958502</v>
      </c>
      <c r="L4061" s="3">
        <v>19</v>
      </c>
      <c r="M4061" s="3">
        <v>6</v>
      </c>
      <c r="N4061" s="3">
        <v>3</v>
      </c>
      <c r="O4061" s="3">
        <v>441</v>
      </c>
      <c r="P4061" s="3">
        <v>4</v>
      </c>
      <c r="Q4061" s="3">
        <v>15438.354518251799</v>
      </c>
      <c r="R4061" s="3">
        <v>3</v>
      </c>
      <c r="S4061" s="3">
        <v>0</v>
      </c>
      <c r="T4061" s="3">
        <v>0</v>
      </c>
      <c r="U4061" s="3">
        <v>16464.394228971501</v>
      </c>
      <c r="V4061" s="3">
        <v>1</v>
      </c>
    </row>
    <row r="4062" spans="1:22" ht="21.75" customHeight="1" x14ac:dyDescent="0.3">
      <c r="A4062" s="3" t="s">
        <v>4088</v>
      </c>
      <c r="B4062" s="3">
        <v>38</v>
      </c>
      <c r="C4062" s="3" t="s">
        <v>28</v>
      </c>
      <c r="D4062" s="3" t="s">
        <v>33</v>
      </c>
      <c r="E4062" s="3">
        <v>60258.225135967601</v>
      </c>
      <c r="F4062" s="3">
        <v>21</v>
      </c>
      <c r="G4062" s="3">
        <v>893.55817529295996</v>
      </c>
      <c r="H4062" s="3">
        <v>9</v>
      </c>
      <c r="I4062" s="3">
        <v>1065.4828892676601</v>
      </c>
      <c r="J4062" s="3">
        <v>49</v>
      </c>
      <c r="K4062" s="3">
        <v>433.40707699139199</v>
      </c>
      <c r="L4062" s="3">
        <v>55</v>
      </c>
      <c r="M4062" s="3">
        <v>10</v>
      </c>
      <c r="N4062" s="3">
        <v>8</v>
      </c>
      <c r="O4062" s="3">
        <v>689</v>
      </c>
      <c r="P4062" s="3">
        <v>3</v>
      </c>
      <c r="Q4062" s="3">
        <v>21309.972081230899</v>
      </c>
      <c r="R4062" s="3">
        <v>7</v>
      </c>
      <c r="S4062" s="3">
        <v>0</v>
      </c>
      <c r="T4062" s="3">
        <v>0</v>
      </c>
      <c r="U4062" s="3">
        <v>12592.430892133099</v>
      </c>
      <c r="V4062" s="3">
        <v>1</v>
      </c>
    </row>
    <row r="4063" spans="1:22" ht="21.75" customHeight="1" x14ac:dyDescent="0.3">
      <c r="A4063" s="3" t="s">
        <v>4089</v>
      </c>
      <c r="B4063" s="3">
        <v>28</v>
      </c>
      <c r="C4063" s="3" t="s">
        <v>23</v>
      </c>
      <c r="D4063" s="3" t="s">
        <v>26</v>
      </c>
      <c r="E4063" s="3">
        <v>65548.899116393906</v>
      </c>
      <c r="F4063" s="3">
        <v>230</v>
      </c>
      <c r="G4063" s="3">
        <v>1281.49668387566</v>
      </c>
      <c r="H4063" s="3">
        <v>3</v>
      </c>
      <c r="I4063" s="3">
        <v>955.86485676145196</v>
      </c>
      <c r="J4063" s="3">
        <v>42</v>
      </c>
      <c r="K4063" s="3">
        <v>673.45066700311895</v>
      </c>
      <c r="L4063" s="3">
        <v>71</v>
      </c>
      <c r="M4063" s="3">
        <v>11</v>
      </c>
      <c r="N4063" s="3">
        <v>7</v>
      </c>
      <c r="O4063" s="3">
        <v>745</v>
      </c>
      <c r="P4063" s="3">
        <v>2</v>
      </c>
      <c r="Q4063" s="3">
        <v>17166.176867151</v>
      </c>
      <c r="R4063" s="3">
        <v>4</v>
      </c>
      <c r="S4063" s="3">
        <v>0</v>
      </c>
      <c r="T4063" s="3">
        <v>0</v>
      </c>
      <c r="U4063" s="3">
        <v>10121.5062802664</v>
      </c>
      <c r="V4063" s="3">
        <v>1</v>
      </c>
    </row>
    <row r="4064" spans="1:22" ht="21.75" customHeight="1" x14ac:dyDescent="0.3">
      <c r="A4064" s="3" t="s">
        <v>4090</v>
      </c>
      <c r="B4064" s="3">
        <v>46</v>
      </c>
      <c r="C4064" s="3" t="s">
        <v>28</v>
      </c>
      <c r="D4064" s="3" t="s">
        <v>24</v>
      </c>
      <c r="E4064" s="3">
        <v>80584.620467417597</v>
      </c>
      <c r="F4064" s="3">
        <v>64</v>
      </c>
      <c r="G4064" s="3">
        <v>1174.07006507101</v>
      </c>
      <c r="H4064" s="3">
        <v>9</v>
      </c>
      <c r="I4064" s="3">
        <v>689.28303236605905</v>
      </c>
      <c r="J4064" s="3">
        <v>43</v>
      </c>
      <c r="K4064" s="3">
        <v>434.28782966366902</v>
      </c>
      <c r="L4064" s="3">
        <v>18</v>
      </c>
      <c r="M4064" s="3">
        <v>8</v>
      </c>
      <c r="N4064" s="3">
        <v>0</v>
      </c>
      <c r="O4064" s="3">
        <v>304</v>
      </c>
      <c r="P4064" s="3">
        <v>0</v>
      </c>
      <c r="Q4064" s="3">
        <v>3181.7522763230099</v>
      </c>
      <c r="R4064" s="3">
        <v>2</v>
      </c>
      <c r="S4064" s="3">
        <v>0</v>
      </c>
      <c r="T4064" s="3">
        <v>0</v>
      </c>
      <c r="U4064" s="3">
        <v>4487.1522803080898</v>
      </c>
      <c r="V4064" s="3">
        <v>1</v>
      </c>
    </row>
    <row r="4065" spans="1:22" ht="21.75" customHeight="1" x14ac:dyDescent="0.3">
      <c r="A4065" s="3" t="s">
        <v>4091</v>
      </c>
      <c r="B4065" s="3">
        <v>53</v>
      </c>
      <c r="C4065" s="3" t="s">
        <v>31</v>
      </c>
      <c r="D4065" s="3" t="s">
        <v>24</v>
      </c>
      <c r="E4065" s="3">
        <v>37431.999817907097</v>
      </c>
      <c r="F4065" s="3">
        <v>100</v>
      </c>
      <c r="G4065" s="3">
        <v>1349.1047177365399</v>
      </c>
      <c r="H4065" s="3">
        <v>7</v>
      </c>
      <c r="I4065" s="3">
        <v>449.36889148242801</v>
      </c>
      <c r="J4065" s="3">
        <v>32</v>
      </c>
      <c r="K4065" s="3">
        <v>621.41606103498498</v>
      </c>
      <c r="L4065" s="3">
        <v>63</v>
      </c>
      <c r="M4065" s="3">
        <v>14</v>
      </c>
      <c r="N4065" s="3">
        <v>9</v>
      </c>
      <c r="O4065" s="3">
        <v>732</v>
      </c>
      <c r="P4065" s="3">
        <v>4</v>
      </c>
      <c r="Q4065" s="3">
        <v>20780.698660627801</v>
      </c>
      <c r="R4065" s="3">
        <v>0</v>
      </c>
      <c r="S4065" s="3">
        <v>1</v>
      </c>
      <c r="T4065" s="3">
        <v>0</v>
      </c>
      <c r="U4065" s="3">
        <v>9941.3600905128806</v>
      </c>
      <c r="V4065" s="3">
        <v>1</v>
      </c>
    </row>
    <row r="4066" spans="1:22" ht="21.75" customHeight="1" x14ac:dyDescent="0.3">
      <c r="A4066" s="3" t="s">
        <v>4092</v>
      </c>
      <c r="B4066" s="3">
        <v>63</v>
      </c>
      <c r="C4066" s="3" t="s">
        <v>23</v>
      </c>
      <c r="D4066" s="3" t="s">
        <v>26</v>
      </c>
      <c r="E4066" s="3">
        <v>56173.212814195504</v>
      </c>
      <c r="F4066" s="3">
        <v>59</v>
      </c>
      <c r="G4066" s="3">
        <v>1424.6030319095</v>
      </c>
      <c r="H4066" s="3">
        <v>5</v>
      </c>
      <c r="I4066" s="3">
        <v>892.65125383971395</v>
      </c>
      <c r="J4066" s="3">
        <v>37</v>
      </c>
      <c r="K4066" s="3">
        <v>253.09257376014099</v>
      </c>
      <c r="L4066" s="3">
        <v>42</v>
      </c>
      <c r="M4066" s="3">
        <v>0</v>
      </c>
      <c r="N4066" s="3">
        <v>4</v>
      </c>
      <c r="O4066" s="3">
        <v>734</v>
      </c>
      <c r="P4066" s="3">
        <v>1</v>
      </c>
      <c r="Q4066" s="3">
        <v>10653.5396502443</v>
      </c>
      <c r="R4066" s="3">
        <v>0</v>
      </c>
      <c r="S4066" s="3">
        <v>0</v>
      </c>
      <c r="T4066" s="3">
        <v>0</v>
      </c>
      <c r="U4066" s="3">
        <v>7665.0150735115703</v>
      </c>
      <c r="V4066" s="3">
        <v>0</v>
      </c>
    </row>
    <row r="4067" spans="1:22" ht="21.75" customHeight="1" x14ac:dyDescent="0.3">
      <c r="A4067" s="3" t="s">
        <v>4093</v>
      </c>
      <c r="B4067" s="3">
        <v>23</v>
      </c>
      <c r="C4067" s="3" t="s">
        <v>23</v>
      </c>
      <c r="D4067" s="3" t="s">
        <v>33</v>
      </c>
      <c r="E4067" s="3">
        <v>38353.535594624198</v>
      </c>
      <c r="F4067" s="3">
        <v>97</v>
      </c>
      <c r="G4067" s="3">
        <v>2150.68926378177</v>
      </c>
      <c r="H4067" s="3">
        <v>1</v>
      </c>
      <c r="I4067" s="3">
        <v>829.36241677113196</v>
      </c>
      <c r="J4067" s="3">
        <v>47</v>
      </c>
      <c r="K4067" s="3">
        <v>569.745483187128</v>
      </c>
      <c r="L4067" s="3">
        <v>43</v>
      </c>
      <c r="M4067" s="3">
        <v>10</v>
      </c>
      <c r="N4067" s="3">
        <v>8</v>
      </c>
      <c r="O4067" s="3">
        <v>422</v>
      </c>
      <c r="P4067" s="3">
        <v>3</v>
      </c>
      <c r="Q4067" s="3">
        <v>13315.034833075601</v>
      </c>
      <c r="R4067" s="3">
        <v>4</v>
      </c>
      <c r="S4067" s="3">
        <v>1</v>
      </c>
      <c r="T4067" s="3">
        <v>0</v>
      </c>
      <c r="U4067" s="3">
        <v>5564.3404482696096</v>
      </c>
      <c r="V4067" s="3">
        <v>1</v>
      </c>
    </row>
    <row r="4068" spans="1:22" ht="21.75" customHeight="1" x14ac:dyDescent="0.3">
      <c r="A4068" s="3" t="s">
        <v>4094</v>
      </c>
      <c r="B4068" s="3">
        <v>55</v>
      </c>
      <c r="C4068" s="3" t="s">
        <v>31</v>
      </c>
      <c r="D4068" s="3" t="s">
        <v>26</v>
      </c>
      <c r="E4068" s="3">
        <v>50362.230253922702</v>
      </c>
      <c r="F4068" s="3">
        <v>109</v>
      </c>
      <c r="G4068" s="3">
        <v>1779.45825162031</v>
      </c>
      <c r="H4068" s="3">
        <v>4</v>
      </c>
      <c r="I4068" s="3">
        <v>1120.30471812666</v>
      </c>
      <c r="J4068" s="3">
        <v>34</v>
      </c>
      <c r="K4068" s="3">
        <v>335.87460718859398</v>
      </c>
      <c r="L4068" s="3">
        <v>24</v>
      </c>
      <c r="M4068" s="3">
        <v>4</v>
      </c>
      <c r="N4068" s="3">
        <v>7</v>
      </c>
      <c r="O4068" s="3">
        <v>317</v>
      </c>
      <c r="P4068" s="3">
        <v>5</v>
      </c>
      <c r="Q4068" s="3">
        <v>6541.3707570308698</v>
      </c>
      <c r="R4068" s="3">
        <v>0</v>
      </c>
      <c r="S4068" s="3">
        <v>0</v>
      </c>
      <c r="T4068" s="3">
        <v>0</v>
      </c>
      <c r="U4068" s="3">
        <v>7184.2741766630897</v>
      </c>
      <c r="V4068" s="3">
        <v>1</v>
      </c>
    </row>
    <row r="4069" spans="1:22" ht="21.75" customHeight="1" x14ac:dyDescent="0.3">
      <c r="A4069" s="3" t="s">
        <v>4095</v>
      </c>
      <c r="B4069" s="3">
        <v>37</v>
      </c>
      <c r="C4069" s="3" t="s">
        <v>28</v>
      </c>
      <c r="D4069" s="3" t="s">
        <v>26</v>
      </c>
      <c r="E4069" s="3">
        <v>23353.1530281382</v>
      </c>
      <c r="F4069" s="3">
        <v>90</v>
      </c>
      <c r="G4069" s="3">
        <v>476.05029847152201</v>
      </c>
      <c r="H4069" s="3">
        <v>8</v>
      </c>
      <c r="I4069" s="3">
        <v>747.18497559712796</v>
      </c>
      <c r="J4069" s="3">
        <v>16</v>
      </c>
      <c r="K4069" s="3">
        <v>652.40356636164404</v>
      </c>
      <c r="L4069" s="3">
        <v>16</v>
      </c>
      <c r="M4069" s="3">
        <v>18</v>
      </c>
      <c r="N4069" s="3">
        <v>0</v>
      </c>
      <c r="O4069" s="3">
        <v>784</v>
      </c>
      <c r="P4069" s="3">
        <v>2</v>
      </c>
      <c r="Q4069" s="3">
        <v>1471.1277417782401</v>
      </c>
      <c r="R4069" s="3">
        <v>2</v>
      </c>
      <c r="S4069" s="3">
        <v>0</v>
      </c>
      <c r="T4069" s="3">
        <v>0</v>
      </c>
      <c r="U4069" s="3">
        <v>4658.3367653496498</v>
      </c>
      <c r="V4069" s="3">
        <v>0</v>
      </c>
    </row>
    <row r="4070" spans="1:22" ht="21.75" customHeight="1" x14ac:dyDescent="0.3">
      <c r="A4070" s="3" t="s">
        <v>4096</v>
      </c>
      <c r="B4070" s="3">
        <v>34</v>
      </c>
      <c r="C4070" s="3" t="s">
        <v>31</v>
      </c>
      <c r="D4070" s="3" t="s">
        <v>24</v>
      </c>
      <c r="E4070" s="3">
        <v>29782.451473884001</v>
      </c>
      <c r="F4070" s="3">
        <v>206</v>
      </c>
      <c r="G4070" s="3">
        <v>1940.3140061832901</v>
      </c>
      <c r="H4070" s="3">
        <v>5</v>
      </c>
      <c r="I4070" s="3">
        <v>695.93045920956695</v>
      </c>
      <c r="J4070" s="3">
        <v>47</v>
      </c>
      <c r="K4070" s="3">
        <v>464.00083443529098</v>
      </c>
      <c r="L4070" s="3">
        <v>38</v>
      </c>
      <c r="M4070" s="3">
        <v>17</v>
      </c>
      <c r="N4070" s="3">
        <v>5</v>
      </c>
      <c r="O4070" s="3">
        <v>810</v>
      </c>
      <c r="P4070" s="3">
        <v>1</v>
      </c>
      <c r="Q4070" s="3">
        <v>8266.39280060292</v>
      </c>
      <c r="R4070" s="3">
        <v>0</v>
      </c>
      <c r="S4070" s="3">
        <v>0</v>
      </c>
      <c r="T4070" s="3">
        <v>0</v>
      </c>
      <c r="U4070" s="3">
        <v>18530.104765238299</v>
      </c>
      <c r="V4070" s="3">
        <v>0</v>
      </c>
    </row>
    <row r="4071" spans="1:22" ht="21.75" customHeight="1" x14ac:dyDescent="0.3">
      <c r="A4071" s="3" t="s">
        <v>4097</v>
      </c>
      <c r="B4071" s="3">
        <v>32</v>
      </c>
      <c r="C4071" s="3" t="s">
        <v>31</v>
      </c>
      <c r="D4071" s="3" t="s">
        <v>33</v>
      </c>
      <c r="E4071" s="3">
        <v>64455.088795857999</v>
      </c>
      <c r="F4071" s="3">
        <v>143</v>
      </c>
      <c r="G4071" s="3">
        <v>1060.9750219226601</v>
      </c>
      <c r="H4071" s="3">
        <v>5</v>
      </c>
      <c r="I4071" s="3">
        <v>719.67521567643996</v>
      </c>
      <c r="J4071" s="3">
        <v>42</v>
      </c>
      <c r="K4071" s="3">
        <v>775.56898672244995</v>
      </c>
      <c r="L4071" s="3">
        <v>24</v>
      </c>
      <c r="M4071" s="3">
        <v>17</v>
      </c>
      <c r="N4071" s="3">
        <v>5</v>
      </c>
      <c r="O4071" s="3">
        <v>522</v>
      </c>
      <c r="P4071" s="3">
        <v>0</v>
      </c>
      <c r="Q4071" s="3">
        <v>13645.4772111614</v>
      </c>
      <c r="R4071" s="3">
        <v>2</v>
      </c>
      <c r="S4071" s="3">
        <v>0</v>
      </c>
      <c r="T4071" s="3">
        <v>0</v>
      </c>
      <c r="U4071" s="3">
        <v>6282.5144950123204</v>
      </c>
      <c r="V4071" s="3">
        <v>1</v>
      </c>
    </row>
    <row r="4072" spans="1:22" ht="21.75" customHeight="1" x14ac:dyDescent="0.3">
      <c r="A4072" s="3" t="s">
        <v>4098</v>
      </c>
      <c r="B4072" s="3">
        <v>38</v>
      </c>
      <c r="C4072" s="3" t="s">
        <v>28</v>
      </c>
      <c r="D4072" s="3" t="s">
        <v>26</v>
      </c>
      <c r="E4072" s="3">
        <v>23297.612862096499</v>
      </c>
      <c r="F4072" s="3">
        <v>146</v>
      </c>
      <c r="G4072" s="3">
        <v>628.47888111146494</v>
      </c>
      <c r="H4072" s="3">
        <v>6</v>
      </c>
      <c r="I4072" s="3">
        <v>478.445677748094</v>
      </c>
      <c r="J4072" s="3">
        <v>47</v>
      </c>
      <c r="K4072" s="3">
        <v>437.02038349895099</v>
      </c>
      <c r="L4072" s="3">
        <v>38</v>
      </c>
      <c r="M4072" s="3">
        <v>17</v>
      </c>
      <c r="N4072" s="3">
        <v>1</v>
      </c>
      <c r="O4072" s="3">
        <v>543</v>
      </c>
      <c r="P4072" s="3">
        <v>1</v>
      </c>
      <c r="Q4072" s="3">
        <v>12773.3330477045</v>
      </c>
      <c r="R4072" s="3">
        <v>3</v>
      </c>
      <c r="S4072" s="3">
        <v>0</v>
      </c>
      <c r="T4072" s="3">
        <v>1</v>
      </c>
      <c r="U4072" s="3">
        <v>11639.7030544554</v>
      </c>
      <c r="V4072" s="3">
        <v>1</v>
      </c>
    </row>
    <row r="4073" spans="1:22" ht="21.75" customHeight="1" x14ac:dyDescent="0.3">
      <c r="A4073" s="3" t="s">
        <v>4099</v>
      </c>
      <c r="B4073" s="3">
        <v>68</v>
      </c>
      <c r="C4073" s="3" t="s">
        <v>31</v>
      </c>
      <c r="D4073" s="3" t="s">
        <v>33</v>
      </c>
      <c r="E4073" s="3">
        <v>61066.957418198399</v>
      </c>
      <c r="F4073" s="3">
        <v>146</v>
      </c>
      <c r="G4073" s="3">
        <v>586.190313602576</v>
      </c>
      <c r="H4073" s="3">
        <v>10</v>
      </c>
      <c r="I4073" s="3">
        <v>1306.4184806871599</v>
      </c>
      <c r="J4073" s="3">
        <v>43</v>
      </c>
      <c r="K4073" s="3">
        <v>312.872219371467</v>
      </c>
      <c r="L4073" s="3">
        <v>38</v>
      </c>
      <c r="M4073" s="3">
        <v>19</v>
      </c>
      <c r="N4073" s="3">
        <v>1</v>
      </c>
      <c r="O4073" s="3">
        <v>308</v>
      </c>
      <c r="P4073" s="3">
        <v>3</v>
      </c>
      <c r="Q4073" s="3">
        <v>16781.451914839199</v>
      </c>
      <c r="R4073" s="3">
        <v>6</v>
      </c>
      <c r="S4073" s="3">
        <v>0</v>
      </c>
      <c r="T4073" s="3">
        <v>0</v>
      </c>
      <c r="U4073" s="3">
        <v>8051.1796762527702</v>
      </c>
      <c r="V4073" s="3">
        <v>1</v>
      </c>
    </row>
    <row r="4074" spans="1:22" ht="21.75" customHeight="1" x14ac:dyDescent="0.3">
      <c r="A4074" s="3" t="s">
        <v>4100</v>
      </c>
      <c r="B4074" s="3">
        <v>25</v>
      </c>
      <c r="C4074" s="3" t="s">
        <v>28</v>
      </c>
      <c r="D4074" s="3" t="s">
        <v>33</v>
      </c>
      <c r="E4074" s="3">
        <v>37829.317063069102</v>
      </c>
      <c r="F4074" s="3">
        <v>117</v>
      </c>
      <c r="G4074" s="3">
        <v>1635.8224562155101</v>
      </c>
      <c r="H4074" s="3">
        <v>4</v>
      </c>
      <c r="I4074" s="3">
        <v>1198.8700641155201</v>
      </c>
      <c r="J4074" s="3">
        <v>32</v>
      </c>
      <c r="K4074" s="3">
        <v>533.87435578386999</v>
      </c>
      <c r="L4074" s="3">
        <v>58</v>
      </c>
      <c r="M4074" s="3">
        <v>6</v>
      </c>
      <c r="N4074" s="3">
        <v>0</v>
      </c>
      <c r="O4074" s="3">
        <v>645</v>
      </c>
      <c r="P4074" s="3">
        <v>4</v>
      </c>
      <c r="Q4074" s="3">
        <v>13740.8298808284</v>
      </c>
      <c r="R4074" s="3">
        <v>3</v>
      </c>
      <c r="S4074" s="3">
        <v>0</v>
      </c>
      <c r="T4074" s="3">
        <v>0</v>
      </c>
      <c r="U4074" s="3">
        <v>2268.2393396900602</v>
      </c>
      <c r="V4074" s="3">
        <v>0</v>
      </c>
    </row>
    <row r="4075" spans="1:22" ht="21.75" customHeight="1" x14ac:dyDescent="0.3">
      <c r="A4075" s="3" t="s">
        <v>4101</v>
      </c>
      <c r="B4075" s="3">
        <v>67</v>
      </c>
      <c r="C4075" s="3" t="s">
        <v>28</v>
      </c>
      <c r="D4075" s="3" t="s">
        <v>26</v>
      </c>
      <c r="E4075" s="3">
        <v>15340.345075282199</v>
      </c>
      <c r="F4075" s="3">
        <v>121</v>
      </c>
      <c r="G4075" s="3">
        <v>2348.73644550992</v>
      </c>
      <c r="H4075" s="3">
        <v>2</v>
      </c>
      <c r="I4075" s="3">
        <v>375.43955986468399</v>
      </c>
      <c r="J4075" s="3">
        <v>10</v>
      </c>
      <c r="K4075" s="3">
        <v>1086.13587711185</v>
      </c>
      <c r="L4075" s="3">
        <v>65</v>
      </c>
      <c r="M4075" s="3">
        <v>13</v>
      </c>
      <c r="N4075" s="3">
        <v>5</v>
      </c>
      <c r="O4075" s="3">
        <v>421</v>
      </c>
      <c r="P4075" s="3">
        <v>0</v>
      </c>
      <c r="Q4075" s="3">
        <v>12917.4339157637</v>
      </c>
      <c r="R4075" s="3">
        <v>2</v>
      </c>
      <c r="S4075" s="3">
        <v>0</v>
      </c>
      <c r="T4075" s="3">
        <v>0</v>
      </c>
      <c r="U4075" s="3">
        <v>7628.5854886982297</v>
      </c>
      <c r="V4075" s="3">
        <v>1</v>
      </c>
    </row>
    <row r="4076" spans="1:22" ht="21.75" customHeight="1" x14ac:dyDescent="0.3">
      <c r="A4076" s="3" t="s">
        <v>4102</v>
      </c>
      <c r="B4076" s="3">
        <v>31</v>
      </c>
      <c r="C4076" s="3" t="s">
        <v>31</v>
      </c>
      <c r="D4076" s="3" t="s">
        <v>33</v>
      </c>
      <c r="E4076" s="3">
        <v>10000</v>
      </c>
      <c r="F4076" s="3">
        <v>54</v>
      </c>
      <c r="G4076" s="3">
        <v>1331.3519530486001</v>
      </c>
      <c r="H4076" s="3">
        <v>2</v>
      </c>
      <c r="I4076" s="3">
        <v>1081.38184969039</v>
      </c>
      <c r="J4076" s="3">
        <v>22</v>
      </c>
      <c r="K4076" s="3">
        <v>769.350403888703</v>
      </c>
      <c r="L4076" s="3">
        <v>15</v>
      </c>
      <c r="M4076" s="3">
        <v>0</v>
      </c>
      <c r="N4076" s="3">
        <v>8</v>
      </c>
      <c r="O4076" s="3">
        <v>779</v>
      </c>
      <c r="P4076" s="3">
        <v>3</v>
      </c>
      <c r="Q4076" s="3">
        <v>8736.4047986518308</v>
      </c>
      <c r="R4076" s="3">
        <v>6</v>
      </c>
      <c r="S4076" s="3">
        <v>0</v>
      </c>
      <c r="T4076" s="3">
        <v>0</v>
      </c>
      <c r="U4076" s="3">
        <v>8336.7074907553597</v>
      </c>
      <c r="V4076" s="3">
        <v>1</v>
      </c>
    </row>
    <row r="4077" spans="1:22" ht="21.75" customHeight="1" x14ac:dyDescent="0.3">
      <c r="A4077" s="3" t="s">
        <v>4103</v>
      </c>
      <c r="B4077" s="3">
        <v>56</v>
      </c>
      <c r="C4077" s="3" t="s">
        <v>28</v>
      </c>
      <c r="D4077" s="3" t="s">
        <v>24</v>
      </c>
      <c r="E4077" s="3">
        <v>76342.304237960197</v>
      </c>
      <c r="F4077" s="3">
        <v>214</v>
      </c>
      <c r="G4077" s="3">
        <v>2249.8136434622602</v>
      </c>
      <c r="H4077" s="3">
        <v>4</v>
      </c>
      <c r="I4077" s="3">
        <v>154.24822762367199</v>
      </c>
      <c r="J4077" s="3">
        <v>37</v>
      </c>
      <c r="K4077" s="3">
        <v>299.65486887274199</v>
      </c>
      <c r="L4077" s="3">
        <v>52</v>
      </c>
      <c r="M4077" s="3">
        <v>19</v>
      </c>
      <c r="N4077" s="3">
        <v>7</v>
      </c>
      <c r="O4077" s="3">
        <v>597</v>
      </c>
      <c r="P4077" s="3">
        <v>2</v>
      </c>
      <c r="Q4077" s="3">
        <v>24145.567892531999</v>
      </c>
      <c r="R4077" s="3">
        <v>6</v>
      </c>
      <c r="S4077" s="3">
        <v>0</v>
      </c>
      <c r="T4077" s="3">
        <v>0</v>
      </c>
      <c r="U4077" s="3">
        <v>14840.7891130552</v>
      </c>
      <c r="V4077" s="3">
        <v>1</v>
      </c>
    </row>
    <row r="4078" spans="1:22" ht="21.75" customHeight="1" x14ac:dyDescent="0.3">
      <c r="A4078" s="3" t="s">
        <v>4104</v>
      </c>
      <c r="B4078" s="3">
        <v>36</v>
      </c>
      <c r="C4078" s="3" t="s">
        <v>31</v>
      </c>
      <c r="D4078" s="3" t="s">
        <v>24</v>
      </c>
      <c r="E4078" s="3">
        <v>15702.5035757142</v>
      </c>
      <c r="F4078" s="3">
        <v>43</v>
      </c>
      <c r="G4078" s="3">
        <v>1568.5387374122599</v>
      </c>
      <c r="H4078" s="3">
        <v>3</v>
      </c>
      <c r="I4078" s="3">
        <v>1144.8512315888599</v>
      </c>
      <c r="J4078" s="3">
        <v>31</v>
      </c>
      <c r="K4078" s="3">
        <v>499.12314171451999</v>
      </c>
      <c r="L4078" s="3">
        <v>77</v>
      </c>
      <c r="M4078" s="3">
        <v>8</v>
      </c>
      <c r="N4078" s="3">
        <v>4</v>
      </c>
      <c r="O4078" s="3">
        <v>664</v>
      </c>
      <c r="P4078" s="3">
        <v>1</v>
      </c>
      <c r="Q4078" s="3">
        <v>23817.393753309301</v>
      </c>
      <c r="R4078" s="3">
        <v>5</v>
      </c>
      <c r="S4078" s="3">
        <v>0</v>
      </c>
      <c r="T4078" s="3">
        <v>1</v>
      </c>
      <c r="U4078" s="3">
        <v>7540.4753000400397</v>
      </c>
      <c r="V4078" s="3">
        <v>1</v>
      </c>
    </row>
    <row r="4079" spans="1:22" ht="21.75" customHeight="1" x14ac:dyDescent="0.3">
      <c r="A4079" s="3" t="s">
        <v>4105</v>
      </c>
      <c r="B4079" s="3">
        <v>42</v>
      </c>
      <c r="C4079" s="3" t="s">
        <v>28</v>
      </c>
      <c r="D4079" s="3" t="s">
        <v>24</v>
      </c>
      <c r="E4079" s="3">
        <v>48841.292911746903</v>
      </c>
      <c r="F4079" s="3">
        <v>50</v>
      </c>
      <c r="G4079" s="3">
        <v>10</v>
      </c>
      <c r="H4079" s="3">
        <v>4</v>
      </c>
      <c r="I4079" s="3">
        <v>556.27734211231405</v>
      </c>
      <c r="J4079" s="3">
        <v>18</v>
      </c>
      <c r="K4079" s="3">
        <v>333.58021199630002</v>
      </c>
      <c r="L4079" s="3">
        <v>28</v>
      </c>
      <c r="M4079" s="3">
        <v>15</v>
      </c>
      <c r="N4079" s="3">
        <v>7</v>
      </c>
      <c r="O4079" s="3">
        <v>625</v>
      </c>
      <c r="P4079" s="3">
        <v>1</v>
      </c>
      <c r="Q4079" s="3">
        <v>13608.4055668855</v>
      </c>
      <c r="R4079" s="3">
        <v>2</v>
      </c>
      <c r="S4079" s="3">
        <v>0</v>
      </c>
      <c r="T4079" s="3">
        <v>0</v>
      </c>
      <c r="U4079" s="3">
        <v>3418.46682181914</v>
      </c>
      <c r="V4079" s="3">
        <v>0</v>
      </c>
    </row>
    <row r="4080" spans="1:22" ht="21.75" customHeight="1" x14ac:dyDescent="0.3">
      <c r="A4080" s="3" t="s">
        <v>4106</v>
      </c>
      <c r="B4080" s="3">
        <v>45</v>
      </c>
      <c r="C4080" s="3" t="s">
        <v>23</v>
      </c>
      <c r="D4080" s="3" t="s">
        <v>24</v>
      </c>
      <c r="E4080" s="3">
        <v>56371.114298785702</v>
      </c>
      <c r="F4080" s="3">
        <v>93</v>
      </c>
      <c r="G4080" s="3">
        <v>1989.7190034928601</v>
      </c>
      <c r="H4080" s="3">
        <v>8</v>
      </c>
      <c r="I4080" s="3">
        <v>925.96519518738796</v>
      </c>
      <c r="J4080" s="3">
        <v>11</v>
      </c>
      <c r="K4080" s="3">
        <v>282.32263218146699</v>
      </c>
      <c r="L4080" s="3">
        <v>65</v>
      </c>
      <c r="M4080" s="3">
        <v>5</v>
      </c>
      <c r="N4080" s="3">
        <v>1</v>
      </c>
      <c r="O4080" s="3">
        <v>408</v>
      </c>
      <c r="P4080" s="3">
        <v>0</v>
      </c>
      <c r="Q4080" s="3">
        <v>3688.3432178241001</v>
      </c>
      <c r="R4080" s="3">
        <v>3</v>
      </c>
      <c r="S4080" s="3">
        <v>0</v>
      </c>
      <c r="T4080" s="3">
        <v>0</v>
      </c>
      <c r="U4080" s="3">
        <v>2906.5096514554002</v>
      </c>
      <c r="V4080" s="3">
        <v>1</v>
      </c>
    </row>
    <row r="4081" spans="1:22" ht="21.75" customHeight="1" x14ac:dyDescent="0.3">
      <c r="A4081" s="3" t="s">
        <v>4107</v>
      </c>
      <c r="B4081" s="3">
        <v>48</v>
      </c>
      <c r="C4081" s="3" t="s">
        <v>28</v>
      </c>
      <c r="D4081" s="3" t="s">
        <v>33</v>
      </c>
      <c r="E4081" s="3">
        <v>26362.359877163599</v>
      </c>
      <c r="F4081" s="3">
        <v>41</v>
      </c>
      <c r="G4081" s="3">
        <v>1066.2600617000701</v>
      </c>
      <c r="H4081" s="3">
        <v>4</v>
      </c>
      <c r="I4081" s="3">
        <v>124.671608660415</v>
      </c>
      <c r="J4081" s="3">
        <v>27</v>
      </c>
      <c r="K4081" s="3">
        <v>503.61212116233901</v>
      </c>
      <c r="L4081" s="3">
        <v>9</v>
      </c>
      <c r="M4081" s="3">
        <v>6</v>
      </c>
      <c r="N4081" s="3">
        <v>5</v>
      </c>
      <c r="O4081" s="3">
        <v>842</v>
      </c>
      <c r="P4081" s="3">
        <v>0</v>
      </c>
      <c r="Q4081" s="3">
        <v>14216.5374987099</v>
      </c>
      <c r="R4081" s="3">
        <v>2</v>
      </c>
      <c r="S4081" s="3">
        <v>0</v>
      </c>
      <c r="T4081" s="3">
        <v>1</v>
      </c>
      <c r="U4081" s="3">
        <v>12675.1766756858</v>
      </c>
      <c r="V4081" s="3">
        <v>1</v>
      </c>
    </row>
    <row r="4082" spans="1:22" ht="21.75" customHeight="1" x14ac:dyDescent="0.3">
      <c r="A4082" s="3" t="s">
        <v>4108</v>
      </c>
      <c r="B4082" s="3">
        <v>52</v>
      </c>
      <c r="C4082" s="3" t="s">
        <v>28</v>
      </c>
      <c r="D4082" s="3" t="s">
        <v>24</v>
      </c>
      <c r="E4082" s="3">
        <v>40036.543369635998</v>
      </c>
      <c r="F4082" s="3">
        <v>15</v>
      </c>
      <c r="G4082" s="3">
        <v>851.56995110984894</v>
      </c>
      <c r="H4082" s="3">
        <v>3</v>
      </c>
      <c r="I4082" s="3">
        <v>380.45351891271702</v>
      </c>
      <c r="J4082" s="3">
        <v>1</v>
      </c>
      <c r="K4082" s="3">
        <v>435.40020423710399</v>
      </c>
      <c r="L4082" s="3">
        <v>1</v>
      </c>
      <c r="M4082" s="3">
        <v>17</v>
      </c>
      <c r="N4082" s="3">
        <v>1</v>
      </c>
      <c r="O4082" s="3">
        <v>421</v>
      </c>
      <c r="P4082" s="3">
        <v>2</v>
      </c>
      <c r="Q4082" s="3">
        <v>4440.8835057838196</v>
      </c>
      <c r="R4082" s="3">
        <v>4</v>
      </c>
      <c r="S4082" s="3">
        <v>0</v>
      </c>
      <c r="T4082" s="3">
        <v>0</v>
      </c>
      <c r="U4082" s="3">
        <v>5135.5316928602497</v>
      </c>
      <c r="V4082" s="3">
        <v>1</v>
      </c>
    </row>
    <row r="4083" spans="1:22" ht="21.75" customHeight="1" x14ac:dyDescent="0.3">
      <c r="A4083" s="3" t="s">
        <v>4109</v>
      </c>
      <c r="B4083" s="3">
        <v>46</v>
      </c>
      <c r="C4083" s="3" t="s">
        <v>31</v>
      </c>
      <c r="D4083" s="3" t="s">
        <v>26</v>
      </c>
      <c r="E4083" s="3">
        <v>58618.8303801406</v>
      </c>
      <c r="F4083" s="3">
        <v>134</v>
      </c>
      <c r="G4083" s="3">
        <v>1994.3128052501199</v>
      </c>
      <c r="H4083" s="3">
        <v>3</v>
      </c>
      <c r="I4083" s="3">
        <v>964.04603853729304</v>
      </c>
      <c r="J4083" s="3">
        <v>9</v>
      </c>
      <c r="K4083" s="3">
        <v>239.745381514516</v>
      </c>
      <c r="L4083" s="3">
        <v>12</v>
      </c>
      <c r="M4083" s="3">
        <v>0</v>
      </c>
      <c r="N4083" s="3">
        <v>7</v>
      </c>
      <c r="O4083" s="3">
        <v>574</v>
      </c>
      <c r="P4083" s="3">
        <v>2</v>
      </c>
      <c r="Q4083" s="3">
        <v>3616.0979279570101</v>
      </c>
      <c r="R4083" s="3">
        <v>3</v>
      </c>
      <c r="S4083" s="3">
        <v>0</v>
      </c>
      <c r="T4083" s="3">
        <v>0</v>
      </c>
      <c r="U4083" s="3">
        <v>8436.4243561462499</v>
      </c>
      <c r="V4083" s="3">
        <v>1</v>
      </c>
    </row>
    <row r="4084" spans="1:22" ht="21.75" customHeight="1" x14ac:dyDescent="0.3">
      <c r="A4084" s="3" t="s">
        <v>4110</v>
      </c>
      <c r="B4084" s="3">
        <v>44</v>
      </c>
      <c r="C4084" s="3" t="s">
        <v>28</v>
      </c>
      <c r="D4084" s="3" t="s">
        <v>24</v>
      </c>
      <c r="E4084" s="3">
        <v>55279.691326768501</v>
      </c>
      <c r="F4084" s="3">
        <v>98</v>
      </c>
      <c r="G4084" s="3">
        <v>1607.0878995469</v>
      </c>
      <c r="H4084" s="3">
        <v>0</v>
      </c>
      <c r="I4084" s="3">
        <v>554.68213581602697</v>
      </c>
      <c r="J4084" s="3">
        <v>18</v>
      </c>
      <c r="K4084" s="3">
        <v>335.35442741940301</v>
      </c>
      <c r="L4084" s="3">
        <v>53</v>
      </c>
      <c r="M4084" s="3">
        <v>15</v>
      </c>
      <c r="N4084" s="3">
        <v>1</v>
      </c>
      <c r="O4084" s="3">
        <v>370</v>
      </c>
      <c r="P4084" s="3">
        <v>0</v>
      </c>
      <c r="Q4084" s="3">
        <v>17997.679711846198</v>
      </c>
      <c r="R4084" s="3">
        <v>0</v>
      </c>
      <c r="S4084" s="3">
        <v>0</v>
      </c>
      <c r="T4084" s="3">
        <v>0</v>
      </c>
      <c r="U4084" s="3">
        <v>500</v>
      </c>
      <c r="V4084" s="3">
        <v>1</v>
      </c>
    </row>
    <row r="4085" spans="1:22" ht="21.75" customHeight="1" x14ac:dyDescent="0.3">
      <c r="A4085" s="3" t="s">
        <v>4111</v>
      </c>
      <c r="B4085" s="3">
        <v>29</v>
      </c>
      <c r="C4085" s="3" t="s">
        <v>23</v>
      </c>
      <c r="D4085" s="3" t="s">
        <v>26</v>
      </c>
      <c r="E4085" s="3">
        <v>41709.639803463397</v>
      </c>
      <c r="F4085" s="3">
        <v>111</v>
      </c>
      <c r="G4085" s="3">
        <v>1446.18571530451</v>
      </c>
      <c r="H4085" s="3">
        <v>9</v>
      </c>
      <c r="I4085" s="3">
        <v>506.01299536973102</v>
      </c>
      <c r="J4085" s="3">
        <v>27</v>
      </c>
      <c r="K4085" s="3">
        <v>513.45839437750897</v>
      </c>
      <c r="L4085" s="3">
        <v>1</v>
      </c>
      <c r="M4085" s="3">
        <v>17</v>
      </c>
      <c r="N4085" s="3">
        <v>4</v>
      </c>
      <c r="O4085" s="3">
        <v>474</v>
      </c>
      <c r="P4085" s="3">
        <v>3</v>
      </c>
      <c r="Q4085" s="3">
        <v>6875.4235108190396</v>
      </c>
      <c r="R4085" s="3">
        <v>3</v>
      </c>
      <c r="S4085" s="3">
        <v>0</v>
      </c>
      <c r="T4085" s="3">
        <v>0</v>
      </c>
      <c r="U4085" s="3">
        <v>15583.027464291999</v>
      </c>
      <c r="V4085" s="3">
        <v>1</v>
      </c>
    </row>
    <row r="4086" spans="1:22" ht="21.75" customHeight="1" x14ac:dyDescent="0.3">
      <c r="A4086" s="3" t="s">
        <v>4112</v>
      </c>
      <c r="B4086" s="3">
        <v>66</v>
      </c>
      <c r="C4086" s="3" t="s">
        <v>23</v>
      </c>
      <c r="D4086" s="3" t="s">
        <v>26</v>
      </c>
      <c r="E4086" s="3">
        <v>54264.2833341558</v>
      </c>
      <c r="F4086" s="3">
        <v>106</v>
      </c>
      <c r="G4086" s="3">
        <v>1577.64189032834</v>
      </c>
      <c r="H4086" s="3">
        <v>3</v>
      </c>
      <c r="I4086" s="3">
        <v>1288.5515941082299</v>
      </c>
      <c r="J4086" s="3">
        <v>46</v>
      </c>
      <c r="K4086" s="3">
        <v>355.45116841045399</v>
      </c>
      <c r="L4086" s="3">
        <v>41</v>
      </c>
      <c r="M4086" s="3">
        <v>17</v>
      </c>
      <c r="N4086" s="3">
        <v>6</v>
      </c>
      <c r="O4086" s="3">
        <v>592</v>
      </c>
      <c r="P4086" s="3">
        <v>3</v>
      </c>
      <c r="Q4086" s="3">
        <v>9046.94570189572</v>
      </c>
      <c r="R4086" s="3">
        <v>0</v>
      </c>
      <c r="S4086" s="3">
        <v>0</v>
      </c>
      <c r="T4086" s="3">
        <v>0</v>
      </c>
      <c r="U4086" s="3">
        <v>3715.72598458116</v>
      </c>
      <c r="V4086" s="3">
        <v>0</v>
      </c>
    </row>
    <row r="4087" spans="1:22" ht="21.75" customHeight="1" x14ac:dyDescent="0.3">
      <c r="A4087" s="3" t="s">
        <v>4113</v>
      </c>
      <c r="B4087" s="3">
        <v>42</v>
      </c>
      <c r="C4087" s="3" t="s">
        <v>28</v>
      </c>
      <c r="D4087" s="3" t="s">
        <v>24</v>
      </c>
      <c r="E4087" s="3">
        <v>48159.7760446596</v>
      </c>
      <c r="F4087" s="3">
        <v>100</v>
      </c>
      <c r="G4087" s="3">
        <v>822.32695250502297</v>
      </c>
      <c r="H4087" s="3">
        <v>11</v>
      </c>
      <c r="I4087" s="3">
        <v>1573.8357239455099</v>
      </c>
      <c r="J4087" s="3">
        <v>7</v>
      </c>
      <c r="K4087" s="3">
        <v>496.16696656526398</v>
      </c>
      <c r="L4087" s="3">
        <v>13</v>
      </c>
      <c r="M4087" s="3">
        <v>18</v>
      </c>
      <c r="N4087" s="3">
        <v>6</v>
      </c>
      <c r="O4087" s="3">
        <v>774</v>
      </c>
      <c r="P4087" s="3">
        <v>0</v>
      </c>
      <c r="Q4087" s="3">
        <v>17506.990927008701</v>
      </c>
      <c r="R4087" s="3">
        <v>7</v>
      </c>
      <c r="S4087" s="3">
        <v>0</v>
      </c>
      <c r="T4087" s="3">
        <v>0</v>
      </c>
      <c r="U4087" s="3">
        <v>12120.599081430501</v>
      </c>
      <c r="V4087" s="3">
        <v>1</v>
      </c>
    </row>
    <row r="4088" spans="1:22" ht="21.75" customHeight="1" x14ac:dyDescent="0.3">
      <c r="A4088" s="3" t="s">
        <v>4114</v>
      </c>
      <c r="B4088" s="3">
        <v>40</v>
      </c>
      <c r="C4088" s="3" t="s">
        <v>28</v>
      </c>
      <c r="D4088" s="3" t="s">
        <v>24</v>
      </c>
      <c r="E4088" s="3">
        <v>32532.5015678745</v>
      </c>
      <c r="F4088" s="3">
        <v>233</v>
      </c>
      <c r="G4088" s="3">
        <v>2915.9686971277401</v>
      </c>
      <c r="H4088" s="3">
        <v>3</v>
      </c>
      <c r="I4088" s="3">
        <v>1127.95487788682</v>
      </c>
      <c r="J4088" s="3">
        <v>42</v>
      </c>
      <c r="K4088" s="3">
        <v>325.366319582735</v>
      </c>
      <c r="L4088" s="3">
        <v>50</v>
      </c>
      <c r="M4088" s="3">
        <v>12</v>
      </c>
      <c r="N4088" s="3">
        <v>3</v>
      </c>
      <c r="O4088" s="3">
        <v>318</v>
      </c>
      <c r="P4088" s="3">
        <v>1</v>
      </c>
      <c r="Q4088" s="3">
        <v>14847.2332260904</v>
      </c>
      <c r="R4088" s="3">
        <v>0</v>
      </c>
      <c r="S4088" s="3">
        <v>0</v>
      </c>
      <c r="T4088" s="3">
        <v>0</v>
      </c>
      <c r="U4088" s="3">
        <v>12935.5067585745</v>
      </c>
      <c r="V4088" s="3">
        <v>1</v>
      </c>
    </row>
    <row r="4089" spans="1:22" ht="21.75" customHeight="1" x14ac:dyDescent="0.3">
      <c r="A4089" s="3" t="s">
        <v>4115</v>
      </c>
      <c r="B4089" s="3">
        <v>40</v>
      </c>
      <c r="C4089" s="3" t="s">
        <v>23</v>
      </c>
      <c r="D4089" s="3" t="s">
        <v>33</v>
      </c>
      <c r="E4089" s="3">
        <v>71608.828221927193</v>
      </c>
      <c r="F4089" s="3">
        <v>45</v>
      </c>
      <c r="G4089" s="3">
        <v>1638.0599582366301</v>
      </c>
      <c r="H4089" s="3">
        <v>8</v>
      </c>
      <c r="I4089" s="3">
        <v>417.84179989272798</v>
      </c>
      <c r="J4089" s="3">
        <v>22</v>
      </c>
      <c r="K4089" s="3">
        <v>617.018232026428</v>
      </c>
      <c r="L4089" s="3">
        <v>48</v>
      </c>
      <c r="M4089" s="3">
        <v>18</v>
      </c>
      <c r="N4089" s="3">
        <v>7</v>
      </c>
      <c r="O4089" s="3">
        <v>392</v>
      </c>
      <c r="P4089" s="3">
        <v>5</v>
      </c>
      <c r="Q4089" s="3">
        <v>16203.6866822011</v>
      </c>
      <c r="R4089" s="3">
        <v>4</v>
      </c>
      <c r="S4089" s="3">
        <v>0</v>
      </c>
      <c r="T4089" s="3">
        <v>0</v>
      </c>
      <c r="U4089" s="3">
        <v>17588.973927548901</v>
      </c>
      <c r="V4089" s="3">
        <v>1</v>
      </c>
    </row>
    <row r="4090" spans="1:22" ht="21.75" customHeight="1" x14ac:dyDescent="0.3">
      <c r="A4090" s="3" t="s">
        <v>4116</v>
      </c>
      <c r="B4090" s="3">
        <v>62</v>
      </c>
      <c r="C4090" s="3" t="s">
        <v>31</v>
      </c>
      <c r="D4090" s="3" t="s">
        <v>26</v>
      </c>
      <c r="E4090" s="3">
        <v>53733.570529305798</v>
      </c>
      <c r="F4090" s="3">
        <v>211</v>
      </c>
      <c r="G4090" s="3">
        <v>1626.91191989865</v>
      </c>
      <c r="H4090" s="3">
        <v>10</v>
      </c>
      <c r="I4090" s="3">
        <v>1417.2317664862001</v>
      </c>
      <c r="J4090" s="3">
        <v>47</v>
      </c>
      <c r="K4090" s="3">
        <v>328.286167080376</v>
      </c>
      <c r="L4090" s="3">
        <v>37</v>
      </c>
      <c r="M4090" s="3">
        <v>2</v>
      </c>
      <c r="N4090" s="3">
        <v>6</v>
      </c>
      <c r="O4090" s="3">
        <v>708</v>
      </c>
      <c r="P4090" s="3">
        <v>4</v>
      </c>
      <c r="Q4090" s="3">
        <v>22798.375248165201</v>
      </c>
      <c r="R4090" s="3">
        <v>3</v>
      </c>
      <c r="S4090" s="3">
        <v>0</v>
      </c>
      <c r="T4090" s="3">
        <v>0</v>
      </c>
      <c r="U4090" s="3">
        <v>3410.6487119931598</v>
      </c>
      <c r="V4090" s="3">
        <v>0</v>
      </c>
    </row>
    <row r="4091" spans="1:22" ht="21.75" customHeight="1" x14ac:dyDescent="0.3">
      <c r="A4091" s="3" t="s">
        <v>4117</v>
      </c>
      <c r="B4091" s="3">
        <v>32</v>
      </c>
      <c r="C4091" s="3" t="s">
        <v>23</v>
      </c>
      <c r="D4091" s="3" t="s">
        <v>24</v>
      </c>
      <c r="E4091" s="3">
        <v>16843.4388096968</v>
      </c>
      <c r="F4091" s="3">
        <v>90</v>
      </c>
      <c r="G4091" s="3">
        <v>1430.36200793377</v>
      </c>
      <c r="H4091" s="3">
        <v>3</v>
      </c>
      <c r="I4091" s="3">
        <v>253.49870912306599</v>
      </c>
      <c r="J4091" s="3">
        <v>44</v>
      </c>
      <c r="K4091" s="3">
        <v>658.53844346255005</v>
      </c>
      <c r="L4091" s="3">
        <v>33</v>
      </c>
      <c r="M4091" s="3">
        <v>19</v>
      </c>
      <c r="N4091" s="3">
        <v>9</v>
      </c>
      <c r="O4091" s="3">
        <v>352</v>
      </c>
      <c r="P4091" s="3">
        <v>2</v>
      </c>
      <c r="Q4091" s="3">
        <v>8799.3725399011</v>
      </c>
      <c r="R4091" s="3">
        <v>3</v>
      </c>
      <c r="S4091" s="3">
        <v>0</v>
      </c>
      <c r="T4091" s="3">
        <v>0</v>
      </c>
      <c r="U4091" s="3">
        <v>8320.8287199913102</v>
      </c>
      <c r="V4091" s="3">
        <v>1</v>
      </c>
    </row>
    <row r="4092" spans="1:22" ht="21.75" customHeight="1" x14ac:dyDescent="0.3">
      <c r="A4092" s="3" t="s">
        <v>4118</v>
      </c>
      <c r="B4092" s="3">
        <v>56</v>
      </c>
      <c r="C4092" s="3" t="s">
        <v>23</v>
      </c>
      <c r="D4092" s="3" t="s">
        <v>33</v>
      </c>
      <c r="E4092" s="3">
        <v>59390.143685091403</v>
      </c>
      <c r="F4092" s="3">
        <v>95</v>
      </c>
      <c r="G4092" s="3">
        <v>206.76957005414599</v>
      </c>
      <c r="H4092" s="3">
        <v>6</v>
      </c>
      <c r="I4092" s="3">
        <v>693.42799107363601</v>
      </c>
      <c r="J4092" s="3">
        <v>29</v>
      </c>
      <c r="K4092" s="3">
        <v>426.87801556193602</v>
      </c>
      <c r="L4092" s="3">
        <v>28</v>
      </c>
      <c r="M4092" s="3">
        <v>16</v>
      </c>
      <c r="N4092" s="3">
        <v>4</v>
      </c>
      <c r="O4092" s="3">
        <v>784</v>
      </c>
      <c r="P4092" s="3">
        <v>3</v>
      </c>
      <c r="Q4092" s="3">
        <v>14043.195943541299</v>
      </c>
      <c r="R4092" s="3">
        <v>7</v>
      </c>
      <c r="S4092" s="3">
        <v>0</v>
      </c>
      <c r="T4092" s="3">
        <v>0</v>
      </c>
      <c r="U4092" s="3">
        <v>21298.925926701999</v>
      </c>
      <c r="V4092" s="3">
        <v>1</v>
      </c>
    </row>
    <row r="4093" spans="1:22" ht="21.75" customHeight="1" x14ac:dyDescent="0.3">
      <c r="A4093" s="3" t="s">
        <v>4119</v>
      </c>
      <c r="B4093" s="3">
        <v>52</v>
      </c>
      <c r="C4093" s="3" t="s">
        <v>28</v>
      </c>
      <c r="D4093" s="3" t="s">
        <v>24</v>
      </c>
      <c r="E4093" s="3">
        <v>38920.7147001146</v>
      </c>
      <c r="F4093" s="3">
        <v>176</v>
      </c>
      <c r="G4093" s="3">
        <v>960.34755236690603</v>
      </c>
      <c r="H4093" s="3">
        <v>0</v>
      </c>
      <c r="I4093" s="3">
        <v>819.17221844558105</v>
      </c>
      <c r="J4093" s="3">
        <v>27</v>
      </c>
      <c r="K4093" s="3">
        <v>0</v>
      </c>
      <c r="L4093" s="3">
        <v>63</v>
      </c>
      <c r="M4093" s="3">
        <v>10</v>
      </c>
      <c r="N4093" s="3">
        <v>3</v>
      </c>
      <c r="O4093" s="3">
        <v>886</v>
      </c>
      <c r="P4093" s="3">
        <v>4</v>
      </c>
      <c r="Q4093" s="3">
        <v>21016.8931340823</v>
      </c>
      <c r="R4093" s="3">
        <v>4</v>
      </c>
      <c r="S4093" s="3">
        <v>0</v>
      </c>
      <c r="T4093" s="3">
        <v>0</v>
      </c>
      <c r="U4093" s="3">
        <v>5342.8232357350898</v>
      </c>
      <c r="V4093" s="3">
        <v>1</v>
      </c>
    </row>
    <row r="4094" spans="1:22" ht="21.75" customHeight="1" x14ac:dyDescent="0.3">
      <c r="A4094" s="3" t="s">
        <v>4120</v>
      </c>
      <c r="B4094" s="3">
        <v>43</v>
      </c>
      <c r="C4094" s="3" t="s">
        <v>28</v>
      </c>
      <c r="D4094" s="3" t="s">
        <v>24</v>
      </c>
      <c r="E4094" s="3">
        <v>44790.148568334298</v>
      </c>
      <c r="F4094" s="3">
        <v>222</v>
      </c>
      <c r="G4094" s="3">
        <v>520.98174903087897</v>
      </c>
      <c r="H4094" s="3">
        <v>6</v>
      </c>
      <c r="I4094" s="3">
        <v>1473.41324534356</v>
      </c>
      <c r="J4094" s="3">
        <v>12</v>
      </c>
      <c r="K4094" s="3">
        <v>434.00984082560899</v>
      </c>
      <c r="L4094" s="3">
        <v>22</v>
      </c>
      <c r="M4094" s="3">
        <v>16</v>
      </c>
      <c r="N4094" s="3">
        <v>1</v>
      </c>
      <c r="O4094" s="3">
        <v>857</v>
      </c>
      <c r="P4094" s="3">
        <v>1</v>
      </c>
      <c r="Q4094" s="3">
        <v>6461.8163910473804</v>
      </c>
      <c r="R4094" s="3">
        <v>6</v>
      </c>
      <c r="S4094" s="3">
        <v>0</v>
      </c>
      <c r="T4094" s="3">
        <v>0</v>
      </c>
      <c r="U4094" s="3">
        <v>7680.1120545303502</v>
      </c>
      <c r="V4094" s="3">
        <v>1</v>
      </c>
    </row>
    <row r="4095" spans="1:22" ht="21.75" customHeight="1" x14ac:dyDescent="0.3">
      <c r="A4095" s="3" t="s">
        <v>4121</v>
      </c>
      <c r="B4095" s="3">
        <v>63</v>
      </c>
      <c r="C4095" s="3" t="s">
        <v>23</v>
      </c>
      <c r="D4095" s="3" t="s">
        <v>24</v>
      </c>
      <c r="E4095" s="3">
        <v>50147.507015541298</v>
      </c>
      <c r="F4095" s="3">
        <v>128</v>
      </c>
      <c r="G4095" s="3">
        <v>444.27354647190799</v>
      </c>
      <c r="H4095" s="3">
        <v>1</v>
      </c>
      <c r="I4095" s="3">
        <v>1119.4306981431</v>
      </c>
      <c r="J4095" s="3">
        <v>36</v>
      </c>
      <c r="K4095" s="3">
        <v>626.26529425588296</v>
      </c>
      <c r="L4095" s="3">
        <v>22</v>
      </c>
      <c r="M4095" s="3">
        <v>11</v>
      </c>
      <c r="N4095" s="3">
        <v>1</v>
      </c>
      <c r="O4095" s="3">
        <v>714</v>
      </c>
      <c r="P4095" s="3">
        <v>2</v>
      </c>
      <c r="Q4095" s="3">
        <v>11208.9883937714</v>
      </c>
      <c r="R4095" s="3">
        <v>7</v>
      </c>
      <c r="S4095" s="3">
        <v>0</v>
      </c>
      <c r="T4095" s="3">
        <v>0</v>
      </c>
      <c r="U4095" s="3">
        <v>11495.5680921762</v>
      </c>
      <c r="V4095" s="3">
        <v>1</v>
      </c>
    </row>
    <row r="4096" spans="1:22" ht="21.75" customHeight="1" x14ac:dyDescent="0.3">
      <c r="A4096" s="3" t="s">
        <v>4122</v>
      </c>
      <c r="B4096" s="3">
        <v>30</v>
      </c>
      <c r="C4096" s="3" t="s">
        <v>31</v>
      </c>
      <c r="D4096" s="3" t="s">
        <v>26</v>
      </c>
      <c r="E4096" s="3">
        <v>35726.944946250303</v>
      </c>
      <c r="F4096" s="3">
        <v>111</v>
      </c>
      <c r="G4096" s="3">
        <v>266.75003734401901</v>
      </c>
      <c r="H4096" s="3">
        <v>11</v>
      </c>
      <c r="I4096" s="3">
        <v>637.68480682016798</v>
      </c>
      <c r="J4096" s="3">
        <v>11</v>
      </c>
      <c r="K4096" s="3">
        <v>361.82352521632498</v>
      </c>
      <c r="L4096" s="3">
        <v>15</v>
      </c>
      <c r="M4096" s="3">
        <v>11</v>
      </c>
      <c r="N4096" s="3">
        <v>3</v>
      </c>
      <c r="O4096" s="3">
        <v>847</v>
      </c>
      <c r="P4096" s="3">
        <v>3</v>
      </c>
      <c r="Q4096" s="3">
        <v>17181.1019337051</v>
      </c>
      <c r="R4096" s="3">
        <v>3</v>
      </c>
      <c r="S4096" s="3">
        <v>0</v>
      </c>
      <c r="T4096" s="3">
        <v>0</v>
      </c>
      <c r="U4096" s="3">
        <v>12308.8178046269</v>
      </c>
      <c r="V4096" s="3">
        <v>0</v>
      </c>
    </row>
    <row r="4097" spans="1:22" ht="21.75" customHeight="1" x14ac:dyDescent="0.3">
      <c r="A4097" s="3" t="s">
        <v>4123</v>
      </c>
      <c r="B4097" s="3">
        <v>36</v>
      </c>
      <c r="C4097" s="3" t="s">
        <v>23</v>
      </c>
      <c r="D4097" s="3" t="s">
        <v>24</v>
      </c>
      <c r="E4097" s="3">
        <v>82454.681532098301</v>
      </c>
      <c r="F4097" s="3">
        <v>49</v>
      </c>
      <c r="G4097" s="3">
        <v>991.83317876655894</v>
      </c>
      <c r="H4097" s="3">
        <v>10</v>
      </c>
      <c r="I4097" s="3">
        <v>469.26530522708799</v>
      </c>
      <c r="J4097" s="3">
        <v>9</v>
      </c>
      <c r="K4097" s="3">
        <v>450.96068702159801</v>
      </c>
      <c r="L4097" s="3">
        <v>43</v>
      </c>
      <c r="M4097" s="3">
        <v>19</v>
      </c>
      <c r="N4097" s="3">
        <v>7</v>
      </c>
      <c r="O4097" s="3">
        <v>431</v>
      </c>
      <c r="P4097" s="3">
        <v>3</v>
      </c>
      <c r="Q4097" s="3">
        <v>4608.5695011787602</v>
      </c>
      <c r="R4097" s="3">
        <v>6</v>
      </c>
      <c r="S4097" s="3">
        <v>0</v>
      </c>
      <c r="T4097" s="3">
        <v>0</v>
      </c>
      <c r="U4097" s="3">
        <v>16703.090506009201</v>
      </c>
      <c r="V4097" s="3">
        <v>1</v>
      </c>
    </row>
    <row r="4098" spans="1:22" ht="21.75" customHeight="1" x14ac:dyDescent="0.3">
      <c r="A4098" s="3" t="s">
        <v>4124</v>
      </c>
      <c r="B4098" s="3">
        <v>23</v>
      </c>
      <c r="C4098" s="3" t="s">
        <v>23</v>
      </c>
      <c r="D4098" s="3" t="s">
        <v>33</v>
      </c>
      <c r="E4098" s="3">
        <v>23120.280945168401</v>
      </c>
      <c r="F4098" s="3">
        <v>216</v>
      </c>
      <c r="G4098" s="3">
        <v>1516.3869195964501</v>
      </c>
      <c r="H4098" s="3">
        <v>7</v>
      </c>
      <c r="I4098" s="3">
        <v>1150.76742883114</v>
      </c>
      <c r="J4098" s="3">
        <v>16</v>
      </c>
      <c r="K4098" s="3">
        <v>656.123819707086</v>
      </c>
      <c r="L4098" s="3">
        <v>59</v>
      </c>
      <c r="M4098" s="3">
        <v>15</v>
      </c>
      <c r="N4098" s="3">
        <v>5</v>
      </c>
      <c r="O4098" s="3">
        <v>542</v>
      </c>
      <c r="P4098" s="3">
        <v>1</v>
      </c>
      <c r="Q4098" s="3">
        <v>13380.9024208392</v>
      </c>
      <c r="R4098" s="3">
        <v>0</v>
      </c>
      <c r="S4098" s="3">
        <v>0</v>
      </c>
      <c r="T4098" s="3">
        <v>0</v>
      </c>
      <c r="U4098" s="3">
        <v>5658.9693938763503</v>
      </c>
      <c r="V4098" s="3">
        <v>1</v>
      </c>
    </row>
    <row r="4099" spans="1:22" ht="21.75" customHeight="1" x14ac:dyDescent="0.3">
      <c r="A4099" s="3" t="s">
        <v>4125</v>
      </c>
      <c r="B4099" s="3">
        <v>66</v>
      </c>
      <c r="C4099" s="3" t="s">
        <v>31</v>
      </c>
      <c r="D4099" s="3" t="s">
        <v>24</v>
      </c>
      <c r="E4099" s="3">
        <v>51020.374591371903</v>
      </c>
      <c r="F4099" s="3">
        <v>94</v>
      </c>
      <c r="G4099" s="3">
        <v>362.24454307961099</v>
      </c>
      <c r="H4099" s="3">
        <v>0</v>
      </c>
      <c r="I4099" s="3">
        <v>613.32436497287597</v>
      </c>
      <c r="J4099" s="3">
        <v>0</v>
      </c>
      <c r="K4099" s="3">
        <v>879.97198016544098</v>
      </c>
      <c r="L4099" s="3">
        <v>70</v>
      </c>
      <c r="M4099" s="3">
        <v>0</v>
      </c>
      <c r="N4099" s="3">
        <v>8</v>
      </c>
      <c r="O4099" s="3">
        <v>390</v>
      </c>
      <c r="P4099" s="3">
        <v>1</v>
      </c>
      <c r="Q4099" s="3">
        <v>10273.7501599897</v>
      </c>
      <c r="R4099" s="3">
        <v>5</v>
      </c>
      <c r="S4099" s="3">
        <v>0</v>
      </c>
      <c r="T4099" s="3">
        <v>0</v>
      </c>
      <c r="U4099" s="3">
        <v>5739.3501515205498</v>
      </c>
      <c r="V4099" s="3">
        <v>1</v>
      </c>
    </row>
    <row r="4100" spans="1:22" ht="21.75" customHeight="1" x14ac:dyDescent="0.3">
      <c r="A4100" s="3" t="s">
        <v>4126</v>
      </c>
      <c r="B4100" s="3">
        <v>44</v>
      </c>
      <c r="C4100" s="3" t="s">
        <v>23</v>
      </c>
      <c r="D4100" s="3" t="s">
        <v>24</v>
      </c>
      <c r="E4100" s="3">
        <v>56864.3284607885</v>
      </c>
      <c r="F4100" s="3">
        <v>183</v>
      </c>
      <c r="G4100" s="3">
        <v>2059.8747875029799</v>
      </c>
      <c r="H4100" s="3">
        <v>9</v>
      </c>
      <c r="I4100" s="3">
        <v>875.85903075274098</v>
      </c>
      <c r="J4100" s="3">
        <v>21</v>
      </c>
      <c r="K4100" s="3">
        <v>788.41581342124698</v>
      </c>
      <c r="L4100" s="3">
        <v>64</v>
      </c>
      <c r="M4100" s="3">
        <v>19</v>
      </c>
      <c r="N4100" s="3">
        <v>1</v>
      </c>
      <c r="O4100" s="3">
        <v>645</v>
      </c>
      <c r="P4100" s="3">
        <v>3</v>
      </c>
      <c r="Q4100" s="3">
        <v>6559.6840274692304</v>
      </c>
      <c r="R4100" s="3">
        <v>5</v>
      </c>
      <c r="S4100" s="3">
        <v>0</v>
      </c>
      <c r="T4100" s="3">
        <v>0</v>
      </c>
      <c r="U4100" s="3">
        <v>8738.3516594256707</v>
      </c>
      <c r="V4100" s="3">
        <v>1</v>
      </c>
    </row>
    <row r="4101" spans="1:22" ht="21.75" customHeight="1" x14ac:dyDescent="0.3">
      <c r="A4101" s="3" t="s">
        <v>4127</v>
      </c>
      <c r="B4101" s="3">
        <v>49</v>
      </c>
      <c r="C4101" s="3" t="s">
        <v>23</v>
      </c>
      <c r="D4101" s="3" t="s">
        <v>33</v>
      </c>
      <c r="E4101" s="3">
        <v>50741.829950503998</v>
      </c>
      <c r="F4101" s="3">
        <v>155</v>
      </c>
      <c r="G4101" s="3">
        <v>1737.9673185009001</v>
      </c>
      <c r="H4101" s="3">
        <v>2</v>
      </c>
      <c r="I4101" s="3">
        <v>320.57822875930998</v>
      </c>
      <c r="J4101" s="3">
        <v>14</v>
      </c>
      <c r="K4101" s="3">
        <v>527.20828406395106</v>
      </c>
      <c r="L4101" s="3">
        <v>18</v>
      </c>
      <c r="M4101" s="3">
        <v>12</v>
      </c>
      <c r="N4101" s="3">
        <v>6</v>
      </c>
      <c r="O4101" s="3">
        <v>663</v>
      </c>
      <c r="P4101" s="3">
        <v>3</v>
      </c>
      <c r="Q4101" s="3">
        <v>19219.396691557598</v>
      </c>
      <c r="R4101" s="3">
        <v>6</v>
      </c>
      <c r="S4101" s="3">
        <v>0</v>
      </c>
      <c r="T4101" s="3">
        <v>0</v>
      </c>
      <c r="U4101" s="3">
        <v>15663.9124212722</v>
      </c>
      <c r="V4101" s="3">
        <v>1</v>
      </c>
    </row>
    <row r="4102" spans="1:22" ht="21.75" customHeight="1" x14ac:dyDescent="0.3">
      <c r="A4102" s="3" t="s">
        <v>4128</v>
      </c>
      <c r="B4102" s="3">
        <v>28</v>
      </c>
      <c r="C4102" s="3" t="s">
        <v>28</v>
      </c>
      <c r="D4102" s="3" t="s">
        <v>33</v>
      </c>
      <c r="E4102" s="3">
        <v>46562.255447396499</v>
      </c>
      <c r="F4102" s="3">
        <v>43</v>
      </c>
      <c r="G4102" s="3">
        <v>1314.63294094766</v>
      </c>
      <c r="H4102" s="3">
        <v>7</v>
      </c>
      <c r="I4102" s="3">
        <v>999.24024932846999</v>
      </c>
      <c r="J4102" s="3">
        <v>15</v>
      </c>
      <c r="K4102" s="3">
        <v>639.92895121761501</v>
      </c>
      <c r="L4102" s="3">
        <v>44</v>
      </c>
      <c r="M4102" s="3">
        <v>1</v>
      </c>
      <c r="N4102" s="3">
        <v>0</v>
      </c>
      <c r="O4102" s="3">
        <v>421</v>
      </c>
      <c r="P4102" s="3">
        <v>4</v>
      </c>
      <c r="Q4102" s="3">
        <v>17510.824073608499</v>
      </c>
      <c r="R4102" s="3">
        <v>2</v>
      </c>
      <c r="S4102" s="3">
        <v>0</v>
      </c>
      <c r="T4102" s="3">
        <v>0</v>
      </c>
      <c r="U4102" s="3">
        <v>5319.92303452325</v>
      </c>
      <c r="V4102" s="3">
        <v>1</v>
      </c>
    </row>
    <row r="4103" spans="1:22" ht="21.75" customHeight="1" x14ac:dyDescent="0.3">
      <c r="A4103" s="3" t="s">
        <v>4129</v>
      </c>
      <c r="B4103" s="3">
        <v>40</v>
      </c>
      <c r="C4103" s="3" t="s">
        <v>31</v>
      </c>
      <c r="D4103" s="3" t="s">
        <v>26</v>
      </c>
      <c r="E4103" s="3">
        <v>43213.760906237803</v>
      </c>
      <c r="F4103" s="3">
        <v>5</v>
      </c>
      <c r="G4103" s="3">
        <v>3229.6745560815302</v>
      </c>
      <c r="H4103" s="3">
        <v>9</v>
      </c>
      <c r="I4103" s="3">
        <v>971.04330101161804</v>
      </c>
      <c r="J4103" s="3">
        <v>19</v>
      </c>
      <c r="K4103" s="3">
        <v>522.52742223486302</v>
      </c>
      <c r="L4103" s="3">
        <v>0</v>
      </c>
      <c r="M4103" s="3">
        <v>15</v>
      </c>
      <c r="N4103" s="3">
        <v>1</v>
      </c>
      <c r="O4103" s="3">
        <v>658</v>
      </c>
      <c r="P4103" s="3">
        <v>1</v>
      </c>
      <c r="Q4103" s="3">
        <v>15206.2077691656</v>
      </c>
      <c r="R4103" s="3">
        <v>5</v>
      </c>
      <c r="S4103" s="3">
        <v>0</v>
      </c>
      <c r="T4103" s="3">
        <v>0</v>
      </c>
      <c r="U4103" s="3">
        <v>6635.15876212696</v>
      </c>
      <c r="V4103" s="3">
        <v>1</v>
      </c>
    </row>
    <row r="4104" spans="1:22" ht="21.75" customHeight="1" x14ac:dyDescent="0.3">
      <c r="A4104" s="3" t="s">
        <v>4130</v>
      </c>
      <c r="B4104" s="3">
        <v>39</v>
      </c>
      <c r="C4104" s="3" t="s">
        <v>28</v>
      </c>
      <c r="D4104" s="3" t="s">
        <v>26</v>
      </c>
      <c r="E4104" s="3">
        <v>35542.760975636498</v>
      </c>
      <c r="F4104" s="3">
        <v>123</v>
      </c>
      <c r="G4104" s="3">
        <v>1307.52131399124</v>
      </c>
      <c r="H4104" s="3">
        <v>7</v>
      </c>
      <c r="I4104" s="3">
        <v>365.43297841963999</v>
      </c>
      <c r="J4104" s="3">
        <v>9</v>
      </c>
      <c r="K4104" s="3">
        <v>124.461056164206</v>
      </c>
      <c r="L4104" s="3">
        <v>11</v>
      </c>
      <c r="M4104" s="3">
        <v>6</v>
      </c>
      <c r="N4104" s="3">
        <v>8</v>
      </c>
      <c r="O4104" s="3">
        <v>413</v>
      </c>
      <c r="P4104" s="3">
        <v>5</v>
      </c>
      <c r="Q4104" s="3">
        <v>16245.065967340101</v>
      </c>
      <c r="R4104" s="3">
        <v>5</v>
      </c>
      <c r="S4104" s="3">
        <v>0</v>
      </c>
      <c r="T4104" s="3">
        <v>0</v>
      </c>
      <c r="U4104" s="3">
        <v>5560.6574650009197</v>
      </c>
      <c r="V4104" s="3">
        <v>1</v>
      </c>
    </row>
    <row r="4105" spans="1:22" ht="21.75" customHeight="1" x14ac:dyDescent="0.3">
      <c r="A4105" s="3" t="s">
        <v>4131</v>
      </c>
      <c r="B4105" s="3">
        <v>38</v>
      </c>
      <c r="C4105" s="3" t="s">
        <v>28</v>
      </c>
      <c r="D4105" s="3" t="s">
        <v>26</v>
      </c>
      <c r="E4105" s="3">
        <v>35223.563152888899</v>
      </c>
      <c r="F4105" s="3">
        <v>79</v>
      </c>
      <c r="G4105" s="3">
        <v>2138.5683262428702</v>
      </c>
      <c r="H4105" s="3">
        <v>10</v>
      </c>
      <c r="I4105" s="3">
        <v>1161.06808950507</v>
      </c>
      <c r="J4105" s="3">
        <v>41</v>
      </c>
      <c r="K4105" s="3">
        <v>816.55108869395099</v>
      </c>
      <c r="L4105" s="3">
        <v>24</v>
      </c>
      <c r="M4105" s="3">
        <v>1</v>
      </c>
      <c r="N4105" s="3">
        <v>7</v>
      </c>
      <c r="O4105" s="3">
        <v>718</v>
      </c>
      <c r="P4105" s="3">
        <v>1</v>
      </c>
      <c r="Q4105" s="3">
        <v>9600.6571376870907</v>
      </c>
      <c r="R4105" s="3">
        <v>4</v>
      </c>
      <c r="S4105" s="3">
        <v>0</v>
      </c>
      <c r="T4105" s="3">
        <v>0</v>
      </c>
      <c r="U4105" s="3">
        <v>7121.5359520793399</v>
      </c>
      <c r="V4105" s="3">
        <v>1</v>
      </c>
    </row>
    <row r="4106" spans="1:22" ht="21.75" customHeight="1" x14ac:dyDescent="0.3">
      <c r="A4106" s="3" t="s">
        <v>4132</v>
      </c>
      <c r="B4106" s="3">
        <v>38</v>
      </c>
      <c r="C4106" s="3" t="s">
        <v>31</v>
      </c>
      <c r="D4106" s="3" t="s">
        <v>26</v>
      </c>
      <c r="E4106" s="3">
        <v>70853.782122820106</v>
      </c>
      <c r="F4106" s="3">
        <v>97</v>
      </c>
      <c r="G4106" s="3">
        <v>1667.57266493974</v>
      </c>
      <c r="H4106" s="3">
        <v>4</v>
      </c>
      <c r="I4106" s="3">
        <v>994.16103288497402</v>
      </c>
      <c r="J4106" s="3">
        <v>25</v>
      </c>
      <c r="K4106" s="3">
        <v>829.00537707880005</v>
      </c>
      <c r="L4106" s="3">
        <v>9</v>
      </c>
      <c r="M4106" s="3">
        <v>17</v>
      </c>
      <c r="N4106" s="3">
        <v>8</v>
      </c>
      <c r="O4106" s="3">
        <v>822</v>
      </c>
      <c r="P4106" s="3">
        <v>4</v>
      </c>
      <c r="Q4106" s="3">
        <v>12321.273677418099</v>
      </c>
      <c r="R4106" s="3">
        <v>5</v>
      </c>
      <c r="S4106" s="3">
        <v>0</v>
      </c>
      <c r="T4106" s="3">
        <v>0</v>
      </c>
      <c r="U4106" s="3">
        <v>5761.46550482563</v>
      </c>
      <c r="V4106" s="3">
        <v>1</v>
      </c>
    </row>
    <row r="4107" spans="1:22" ht="21.75" customHeight="1" x14ac:dyDescent="0.3">
      <c r="A4107" s="3" t="s">
        <v>4133</v>
      </c>
      <c r="B4107" s="3">
        <v>31</v>
      </c>
      <c r="C4107" s="3" t="s">
        <v>31</v>
      </c>
      <c r="D4107" s="3" t="s">
        <v>33</v>
      </c>
      <c r="E4107" s="3">
        <v>42048.5589770554</v>
      </c>
      <c r="F4107" s="3">
        <v>15</v>
      </c>
      <c r="G4107" s="3">
        <v>2650.9899219843801</v>
      </c>
      <c r="H4107" s="3">
        <v>4</v>
      </c>
      <c r="I4107" s="3">
        <v>1059.00848847303</v>
      </c>
      <c r="J4107" s="3">
        <v>48</v>
      </c>
      <c r="K4107" s="3">
        <v>80.942472108667104</v>
      </c>
      <c r="L4107" s="3">
        <v>65</v>
      </c>
      <c r="M4107" s="3">
        <v>16</v>
      </c>
      <c r="N4107" s="3">
        <v>6</v>
      </c>
      <c r="O4107" s="3">
        <v>486</v>
      </c>
      <c r="P4107" s="3">
        <v>1</v>
      </c>
      <c r="Q4107" s="3">
        <v>7071.2605478318001</v>
      </c>
      <c r="R4107" s="3">
        <v>4</v>
      </c>
      <c r="S4107" s="3">
        <v>0</v>
      </c>
      <c r="T4107" s="3">
        <v>0</v>
      </c>
      <c r="U4107" s="3">
        <v>9779.4397400902708</v>
      </c>
      <c r="V4107" s="3">
        <v>1</v>
      </c>
    </row>
    <row r="4108" spans="1:22" ht="21.75" customHeight="1" x14ac:dyDescent="0.3">
      <c r="A4108" s="3" t="s">
        <v>4134</v>
      </c>
      <c r="B4108" s="3">
        <v>56</v>
      </c>
      <c r="C4108" s="3" t="s">
        <v>23</v>
      </c>
      <c r="D4108" s="3" t="s">
        <v>24</v>
      </c>
      <c r="E4108" s="3">
        <v>88379.342002514793</v>
      </c>
      <c r="F4108" s="3">
        <v>107</v>
      </c>
      <c r="G4108" s="3">
        <v>2367.6678298730199</v>
      </c>
      <c r="H4108" s="3">
        <v>7</v>
      </c>
      <c r="I4108" s="3">
        <v>667.46245753745404</v>
      </c>
      <c r="J4108" s="3">
        <v>22</v>
      </c>
      <c r="K4108" s="3">
        <v>404.36955575107999</v>
      </c>
      <c r="L4108" s="3">
        <v>32</v>
      </c>
      <c r="M4108" s="3">
        <v>15</v>
      </c>
      <c r="N4108" s="3">
        <v>9</v>
      </c>
      <c r="O4108" s="3">
        <v>377</v>
      </c>
      <c r="P4108" s="3">
        <v>0</v>
      </c>
      <c r="Q4108" s="3">
        <v>16638.6692731074</v>
      </c>
      <c r="R4108" s="3">
        <v>7</v>
      </c>
      <c r="S4108" s="3">
        <v>0</v>
      </c>
      <c r="T4108" s="3">
        <v>0</v>
      </c>
      <c r="U4108" s="3">
        <v>6918.1141322142303</v>
      </c>
      <c r="V4108" s="3">
        <v>1</v>
      </c>
    </row>
    <row r="4109" spans="1:22" ht="21.75" customHeight="1" x14ac:dyDescent="0.3">
      <c r="A4109" s="3" t="s">
        <v>4135</v>
      </c>
      <c r="B4109" s="3">
        <v>61</v>
      </c>
      <c r="C4109" s="3" t="s">
        <v>28</v>
      </c>
      <c r="D4109" s="3" t="s">
        <v>24</v>
      </c>
      <c r="E4109" s="3">
        <v>62040.9257383238</v>
      </c>
      <c r="F4109" s="3">
        <v>20</v>
      </c>
      <c r="G4109" s="3">
        <v>1259.9989471486699</v>
      </c>
      <c r="H4109" s="3">
        <v>9</v>
      </c>
      <c r="I4109" s="3">
        <v>862.63474395025503</v>
      </c>
      <c r="J4109" s="3">
        <v>16</v>
      </c>
      <c r="K4109" s="3">
        <v>883.63236322253795</v>
      </c>
      <c r="L4109" s="3">
        <v>1</v>
      </c>
      <c r="M4109" s="3">
        <v>19</v>
      </c>
      <c r="N4109" s="3">
        <v>8</v>
      </c>
      <c r="O4109" s="3">
        <v>881</v>
      </c>
      <c r="P4109" s="3">
        <v>2</v>
      </c>
      <c r="Q4109" s="3">
        <v>6572.5928766181996</v>
      </c>
      <c r="R4109" s="3">
        <v>6</v>
      </c>
      <c r="S4109" s="3">
        <v>0</v>
      </c>
      <c r="T4109" s="3">
        <v>0</v>
      </c>
      <c r="U4109" s="3">
        <v>12681.0685081883</v>
      </c>
      <c r="V4109" s="3">
        <v>1</v>
      </c>
    </row>
    <row r="4110" spans="1:22" ht="21.75" customHeight="1" x14ac:dyDescent="0.3">
      <c r="A4110" s="3" t="s">
        <v>4136</v>
      </c>
      <c r="B4110" s="3">
        <v>36</v>
      </c>
      <c r="C4110" s="3" t="s">
        <v>31</v>
      </c>
      <c r="D4110" s="3" t="s">
        <v>24</v>
      </c>
      <c r="E4110" s="3">
        <v>10000</v>
      </c>
      <c r="F4110" s="3">
        <v>39</v>
      </c>
      <c r="G4110" s="3">
        <v>1289.05524336294</v>
      </c>
      <c r="H4110" s="3">
        <v>4</v>
      </c>
      <c r="I4110" s="3">
        <v>822.18260410286405</v>
      </c>
      <c r="J4110" s="3">
        <v>33</v>
      </c>
      <c r="K4110" s="3">
        <v>554.79859627854603</v>
      </c>
      <c r="L4110" s="3">
        <v>3</v>
      </c>
      <c r="M4110" s="3">
        <v>17</v>
      </c>
      <c r="N4110" s="3">
        <v>3</v>
      </c>
      <c r="O4110" s="3">
        <v>786</v>
      </c>
      <c r="P4110" s="3">
        <v>0</v>
      </c>
      <c r="Q4110" s="3">
        <v>9007.53668997766</v>
      </c>
      <c r="R4110" s="3">
        <v>7</v>
      </c>
      <c r="S4110" s="3">
        <v>0</v>
      </c>
      <c r="T4110" s="3">
        <v>0</v>
      </c>
      <c r="U4110" s="3">
        <v>8055.72260413206</v>
      </c>
      <c r="V4110" s="3">
        <v>1</v>
      </c>
    </row>
    <row r="4111" spans="1:22" ht="21.75" customHeight="1" x14ac:dyDescent="0.3">
      <c r="A4111" s="3" t="s">
        <v>4137</v>
      </c>
      <c r="B4111" s="3">
        <v>56</v>
      </c>
      <c r="C4111" s="3" t="s">
        <v>28</v>
      </c>
      <c r="D4111" s="3" t="s">
        <v>26</v>
      </c>
      <c r="E4111" s="3">
        <v>65898.662292096196</v>
      </c>
      <c r="F4111" s="3">
        <v>173</v>
      </c>
      <c r="G4111" s="3">
        <v>426.86786166106901</v>
      </c>
      <c r="H4111" s="3">
        <v>8</v>
      </c>
      <c r="I4111" s="3">
        <v>748.14035833601895</v>
      </c>
      <c r="J4111" s="3">
        <v>40</v>
      </c>
      <c r="K4111" s="3">
        <v>250.16322885318601</v>
      </c>
      <c r="L4111" s="3">
        <v>22</v>
      </c>
      <c r="M4111" s="3">
        <v>19</v>
      </c>
      <c r="N4111" s="3">
        <v>2</v>
      </c>
      <c r="O4111" s="3">
        <v>304</v>
      </c>
      <c r="P4111" s="3">
        <v>5</v>
      </c>
      <c r="Q4111" s="3">
        <v>5863.2933173830697</v>
      </c>
      <c r="R4111" s="3">
        <v>2</v>
      </c>
      <c r="S4111" s="3">
        <v>0</v>
      </c>
      <c r="T4111" s="3">
        <v>0</v>
      </c>
      <c r="U4111" s="3">
        <v>500</v>
      </c>
      <c r="V4111" s="3">
        <v>1</v>
      </c>
    </row>
    <row r="4112" spans="1:22" ht="21.75" customHeight="1" x14ac:dyDescent="0.3">
      <c r="A4112" s="3" t="s">
        <v>4138</v>
      </c>
      <c r="B4112" s="3">
        <v>67</v>
      </c>
      <c r="C4112" s="3" t="s">
        <v>28</v>
      </c>
      <c r="D4112" s="3" t="s">
        <v>33</v>
      </c>
      <c r="E4112" s="3">
        <v>49043.123496993503</v>
      </c>
      <c r="F4112" s="3">
        <v>164</v>
      </c>
      <c r="G4112" s="3">
        <v>1592.763800384</v>
      </c>
      <c r="H4112" s="3">
        <v>0</v>
      </c>
      <c r="I4112" s="3">
        <v>859.67614735804602</v>
      </c>
      <c r="J4112" s="3">
        <v>21</v>
      </c>
      <c r="K4112" s="3">
        <v>804.55310112716199</v>
      </c>
      <c r="L4112" s="3">
        <v>40</v>
      </c>
      <c r="M4112" s="3">
        <v>15</v>
      </c>
      <c r="N4112" s="3">
        <v>3</v>
      </c>
      <c r="O4112" s="3">
        <v>602</v>
      </c>
      <c r="P4112" s="3">
        <v>1</v>
      </c>
      <c r="Q4112" s="3">
        <v>13301.1441554592</v>
      </c>
      <c r="R4112" s="3">
        <v>7</v>
      </c>
      <c r="S4112" s="3">
        <v>0</v>
      </c>
      <c r="T4112" s="3">
        <v>0</v>
      </c>
      <c r="U4112" s="3">
        <v>15076.680337477201</v>
      </c>
      <c r="V4112" s="3">
        <v>1</v>
      </c>
    </row>
    <row r="4113" spans="1:22" ht="21.75" customHeight="1" x14ac:dyDescent="0.3">
      <c r="A4113" s="3" t="s">
        <v>4139</v>
      </c>
      <c r="B4113" s="3">
        <v>58</v>
      </c>
      <c r="C4113" s="3" t="s">
        <v>31</v>
      </c>
      <c r="D4113" s="3" t="s">
        <v>33</v>
      </c>
      <c r="E4113" s="3">
        <v>24980.868547091199</v>
      </c>
      <c r="F4113" s="3">
        <v>211</v>
      </c>
      <c r="G4113" s="3">
        <v>2023.71258196446</v>
      </c>
      <c r="H4113" s="3">
        <v>4</v>
      </c>
      <c r="I4113" s="3">
        <v>1239.75504082873</v>
      </c>
      <c r="J4113" s="3">
        <v>3</v>
      </c>
      <c r="K4113" s="3">
        <v>529.01765372893897</v>
      </c>
      <c r="L4113" s="3">
        <v>37</v>
      </c>
      <c r="M4113" s="3">
        <v>0</v>
      </c>
      <c r="N4113" s="3">
        <v>4</v>
      </c>
      <c r="O4113" s="3">
        <v>389</v>
      </c>
      <c r="P4113" s="3">
        <v>4</v>
      </c>
      <c r="Q4113" s="3">
        <v>10445.6494540434</v>
      </c>
      <c r="R4113" s="3">
        <v>0</v>
      </c>
      <c r="S4113" s="3">
        <v>0</v>
      </c>
      <c r="T4113" s="3">
        <v>0</v>
      </c>
      <c r="U4113" s="3">
        <v>11703.311231010901</v>
      </c>
      <c r="V4113" s="3">
        <v>1</v>
      </c>
    </row>
    <row r="4114" spans="1:22" ht="21.75" customHeight="1" x14ac:dyDescent="0.3">
      <c r="A4114" s="3" t="s">
        <v>4140</v>
      </c>
      <c r="B4114" s="3">
        <v>47</v>
      </c>
      <c r="C4114" s="3" t="s">
        <v>23</v>
      </c>
      <c r="D4114" s="3" t="s">
        <v>33</v>
      </c>
      <c r="E4114" s="3">
        <v>73476.5935968673</v>
      </c>
      <c r="F4114" s="3">
        <v>57</v>
      </c>
      <c r="G4114" s="3">
        <v>1450.5024177471901</v>
      </c>
      <c r="H4114" s="3">
        <v>2</v>
      </c>
      <c r="I4114" s="3">
        <v>1176.2327235463699</v>
      </c>
      <c r="J4114" s="3">
        <v>6</v>
      </c>
      <c r="K4114" s="3">
        <v>823.87773878396797</v>
      </c>
      <c r="L4114" s="3">
        <v>55</v>
      </c>
      <c r="M4114" s="3">
        <v>4</v>
      </c>
      <c r="N4114" s="3">
        <v>9</v>
      </c>
      <c r="O4114" s="3">
        <v>861</v>
      </c>
      <c r="P4114" s="3">
        <v>3</v>
      </c>
      <c r="Q4114" s="3">
        <v>14415.1591015715</v>
      </c>
      <c r="R4114" s="3">
        <v>2</v>
      </c>
      <c r="S4114" s="3">
        <v>0</v>
      </c>
      <c r="T4114" s="3">
        <v>0</v>
      </c>
      <c r="U4114" s="3">
        <v>13373.9092284624</v>
      </c>
      <c r="V4114" s="3">
        <v>0</v>
      </c>
    </row>
    <row r="4115" spans="1:22" ht="21.75" customHeight="1" x14ac:dyDescent="0.3">
      <c r="A4115" s="3" t="s">
        <v>4141</v>
      </c>
      <c r="B4115" s="3">
        <v>60</v>
      </c>
      <c r="C4115" s="3" t="s">
        <v>28</v>
      </c>
      <c r="D4115" s="3" t="s">
        <v>24</v>
      </c>
      <c r="E4115" s="3">
        <v>42153.495197836499</v>
      </c>
      <c r="F4115" s="3">
        <v>54</v>
      </c>
      <c r="G4115" s="3">
        <v>2620.4848490702102</v>
      </c>
      <c r="H4115" s="3">
        <v>2</v>
      </c>
      <c r="I4115" s="3">
        <v>386.34876288589999</v>
      </c>
      <c r="J4115" s="3">
        <v>4</v>
      </c>
      <c r="K4115" s="3">
        <v>521.33390127285497</v>
      </c>
      <c r="L4115" s="3">
        <v>75</v>
      </c>
      <c r="M4115" s="3">
        <v>14</v>
      </c>
      <c r="N4115" s="3">
        <v>3</v>
      </c>
      <c r="O4115" s="3">
        <v>654</v>
      </c>
      <c r="P4115" s="3">
        <v>1</v>
      </c>
      <c r="Q4115" s="3">
        <v>8020.1276688561502</v>
      </c>
      <c r="R4115" s="3">
        <v>3</v>
      </c>
      <c r="S4115" s="3">
        <v>0</v>
      </c>
      <c r="T4115" s="3">
        <v>0</v>
      </c>
      <c r="U4115" s="3">
        <v>6751.3879190903999</v>
      </c>
      <c r="V4115" s="3">
        <v>0</v>
      </c>
    </row>
    <row r="4116" spans="1:22" ht="21.75" customHeight="1" x14ac:dyDescent="0.3">
      <c r="A4116" s="3" t="s">
        <v>4142</v>
      </c>
      <c r="B4116" s="3">
        <v>54</v>
      </c>
      <c r="C4116" s="3" t="s">
        <v>31</v>
      </c>
      <c r="D4116" s="3" t="s">
        <v>26</v>
      </c>
      <c r="E4116" s="3">
        <v>40623.217514927899</v>
      </c>
      <c r="F4116" s="3">
        <v>215</v>
      </c>
      <c r="G4116" s="3">
        <v>1616.0892713051801</v>
      </c>
      <c r="H4116" s="3">
        <v>1</v>
      </c>
      <c r="I4116" s="3">
        <v>1144.89063591743</v>
      </c>
      <c r="J4116" s="3">
        <v>30</v>
      </c>
      <c r="K4116" s="3">
        <v>0</v>
      </c>
      <c r="L4116" s="3">
        <v>43</v>
      </c>
      <c r="M4116" s="3">
        <v>12</v>
      </c>
      <c r="N4116" s="3">
        <v>3</v>
      </c>
      <c r="O4116" s="3">
        <v>501</v>
      </c>
      <c r="P4116" s="3">
        <v>3</v>
      </c>
      <c r="Q4116" s="3">
        <v>7470.0221624913602</v>
      </c>
      <c r="R4116" s="3">
        <v>2</v>
      </c>
      <c r="S4116" s="3">
        <v>0</v>
      </c>
      <c r="T4116" s="3">
        <v>0</v>
      </c>
      <c r="U4116" s="3">
        <v>17300.422552849399</v>
      </c>
      <c r="V4116" s="3">
        <v>1</v>
      </c>
    </row>
    <row r="4117" spans="1:22" ht="21.75" customHeight="1" x14ac:dyDescent="0.3">
      <c r="A4117" s="3" t="s">
        <v>4143</v>
      </c>
      <c r="B4117" s="3">
        <v>66</v>
      </c>
      <c r="C4117" s="3" t="s">
        <v>23</v>
      </c>
      <c r="D4117" s="3" t="s">
        <v>33</v>
      </c>
      <c r="E4117" s="3">
        <v>56753.420304961299</v>
      </c>
      <c r="F4117" s="3">
        <v>38</v>
      </c>
      <c r="G4117" s="3">
        <v>2497.9287301107101</v>
      </c>
      <c r="H4117" s="3">
        <v>2</v>
      </c>
      <c r="I4117" s="3">
        <v>1216.9001804618099</v>
      </c>
      <c r="J4117" s="3">
        <v>18</v>
      </c>
      <c r="K4117" s="3">
        <v>951.73213999526297</v>
      </c>
      <c r="L4117" s="3">
        <v>63</v>
      </c>
      <c r="M4117" s="3">
        <v>4</v>
      </c>
      <c r="N4117" s="3">
        <v>6</v>
      </c>
      <c r="O4117" s="3">
        <v>394</v>
      </c>
      <c r="P4117" s="3">
        <v>2</v>
      </c>
      <c r="Q4117" s="3">
        <v>14624.9030032827</v>
      </c>
      <c r="R4117" s="3">
        <v>4</v>
      </c>
      <c r="S4117" s="3">
        <v>0</v>
      </c>
      <c r="T4117" s="3">
        <v>0</v>
      </c>
      <c r="U4117" s="3">
        <v>11419.6195524176</v>
      </c>
      <c r="V4117" s="3">
        <v>1</v>
      </c>
    </row>
    <row r="4118" spans="1:22" ht="21.75" customHeight="1" x14ac:dyDescent="0.3">
      <c r="A4118" s="3" t="s">
        <v>4144</v>
      </c>
      <c r="B4118" s="3">
        <v>67</v>
      </c>
      <c r="C4118" s="3" t="s">
        <v>28</v>
      </c>
      <c r="D4118" s="3" t="s">
        <v>26</v>
      </c>
      <c r="E4118" s="3">
        <v>70570.9461120122</v>
      </c>
      <c r="F4118" s="3">
        <v>184</v>
      </c>
      <c r="G4118" s="3">
        <v>1369.4864528026101</v>
      </c>
      <c r="H4118" s="3">
        <v>6</v>
      </c>
      <c r="I4118" s="3">
        <v>747.08781432667195</v>
      </c>
      <c r="J4118" s="3">
        <v>3</v>
      </c>
      <c r="K4118" s="3">
        <v>223.14911360754701</v>
      </c>
      <c r="L4118" s="3">
        <v>23</v>
      </c>
      <c r="M4118" s="3">
        <v>17</v>
      </c>
      <c r="N4118" s="3">
        <v>3</v>
      </c>
      <c r="O4118" s="3">
        <v>890</v>
      </c>
      <c r="P4118" s="3">
        <v>0</v>
      </c>
      <c r="Q4118" s="3">
        <v>11194.488872326099</v>
      </c>
      <c r="R4118" s="3">
        <v>1</v>
      </c>
      <c r="S4118" s="3">
        <v>0</v>
      </c>
      <c r="T4118" s="3">
        <v>0</v>
      </c>
      <c r="U4118" s="3">
        <v>11427.7100331973</v>
      </c>
      <c r="V4118" s="3">
        <v>0</v>
      </c>
    </row>
    <row r="4119" spans="1:22" ht="21.75" customHeight="1" x14ac:dyDescent="0.3">
      <c r="A4119" s="3" t="s">
        <v>4145</v>
      </c>
      <c r="B4119" s="3">
        <v>37</v>
      </c>
      <c r="C4119" s="3" t="s">
        <v>31</v>
      </c>
      <c r="D4119" s="3" t="s">
        <v>33</v>
      </c>
      <c r="E4119" s="3">
        <v>52041.4735675669</v>
      </c>
      <c r="F4119" s="3">
        <v>189</v>
      </c>
      <c r="G4119" s="3">
        <v>572.37009025166503</v>
      </c>
      <c r="H4119" s="3">
        <v>7</v>
      </c>
      <c r="I4119" s="3">
        <v>977.956486329222</v>
      </c>
      <c r="J4119" s="3">
        <v>49</v>
      </c>
      <c r="K4119" s="3">
        <v>390.70618665311201</v>
      </c>
      <c r="L4119" s="3">
        <v>40</v>
      </c>
      <c r="M4119" s="3">
        <v>19</v>
      </c>
      <c r="N4119" s="3">
        <v>3</v>
      </c>
      <c r="O4119" s="3">
        <v>467</v>
      </c>
      <c r="P4119" s="3">
        <v>2</v>
      </c>
      <c r="Q4119" s="3">
        <v>29049.120135938701</v>
      </c>
      <c r="R4119" s="3">
        <v>3</v>
      </c>
      <c r="S4119" s="3">
        <v>0</v>
      </c>
      <c r="T4119" s="3">
        <v>0</v>
      </c>
      <c r="U4119" s="3">
        <v>500</v>
      </c>
      <c r="V4119" s="3">
        <v>1</v>
      </c>
    </row>
    <row r="4120" spans="1:22" ht="21.75" customHeight="1" x14ac:dyDescent="0.3">
      <c r="A4120" s="3" t="s">
        <v>4146</v>
      </c>
      <c r="B4120" s="3">
        <v>33</v>
      </c>
      <c r="C4120" s="3" t="s">
        <v>28</v>
      </c>
      <c r="D4120" s="3" t="s">
        <v>26</v>
      </c>
      <c r="E4120" s="3">
        <v>50752.748262116103</v>
      </c>
      <c r="F4120" s="3">
        <v>116</v>
      </c>
      <c r="G4120" s="3">
        <v>1000.00785202919</v>
      </c>
      <c r="H4120" s="3">
        <v>11</v>
      </c>
      <c r="I4120" s="3">
        <v>972.90058355605595</v>
      </c>
      <c r="J4120" s="3">
        <v>21</v>
      </c>
      <c r="K4120" s="3">
        <v>800.25577568354095</v>
      </c>
      <c r="L4120" s="3">
        <v>27</v>
      </c>
      <c r="M4120" s="3">
        <v>4</v>
      </c>
      <c r="N4120" s="3">
        <v>8</v>
      </c>
      <c r="O4120" s="3">
        <v>729</v>
      </c>
      <c r="P4120" s="3">
        <v>3</v>
      </c>
      <c r="Q4120" s="3">
        <v>15913.458693930699</v>
      </c>
      <c r="R4120" s="3">
        <v>6</v>
      </c>
      <c r="S4120" s="3">
        <v>0</v>
      </c>
      <c r="T4120" s="3">
        <v>1</v>
      </c>
      <c r="U4120" s="3">
        <v>7231.8510527296503</v>
      </c>
      <c r="V4120" s="3">
        <v>1</v>
      </c>
    </row>
    <row r="4121" spans="1:22" ht="21.75" customHeight="1" x14ac:dyDescent="0.3">
      <c r="A4121" s="3" t="s">
        <v>4147</v>
      </c>
      <c r="B4121" s="3">
        <v>54</v>
      </c>
      <c r="C4121" s="3" t="s">
        <v>31</v>
      </c>
      <c r="D4121" s="3" t="s">
        <v>33</v>
      </c>
      <c r="E4121" s="3">
        <v>37456.411739841496</v>
      </c>
      <c r="F4121" s="3">
        <v>54</v>
      </c>
      <c r="G4121" s="3">
        <v>1474.24119525469</v>
      </c>
      <c r="H4121" s="3">
        <v>7</v>
      </c>
      <c r="I4121" s="3">
        <v>502.51168416399503</v>
      </c>
      <c r="J4121" s="3">
        <v>2</v>
      </c>
      <c r="K4121" s="3">
        <v>1070.1829241461301</v>
      </c>
      <c r="L4121" s="3">
        <v>61</v>
      </c>
      <c r="M4121" s="3">
        <v>15</v>
      </c>
      <c r="N4121" s="3">
        <v>8</v>
      </c>
      <c r="O4121" s="3">
        <v>657</v>
      </c>
      <c r="P4121" s="3">
        <v>2</v>
      </c>
      <c r="Q4121" s="3">
        <v>12845.874550459001</v>
      </c>
      <c r="R4121" s="3">
        <v>5</v>
      </c>
      <c r="S4121" s="3">
        <v>0</v>
      </c>
      <c r="T4121" s="3">
        <v>0</v>
      </c>
      <c r="U4121" s="3">
        <v>10913.3053410516</v>
      </c>
      <c r="V4121" s="3">
        <v>1</v>
      </c>
    </row>
    <row r="4122" spans="1:22" ht="21.75" customHeight="1" x14ac:dyDescent="0.3">
      <c r="A4122" s="3" t="s">
        <v>4148</v>
      </c>
      <c r="B4122" s="3">
        <v>63</v>
      </c>
      <c r="C4122" s="3" t="s">
        <v>31</v>
      </c>
      <c r="D4122" s="3" t="s">
        <v>26</v>
      </c>
      <c r="E4122" s="3">
        <v>70263.623282577799</v>
      </c>
      <c r="F4122" s="3">
        <v>234</v>
      </c>
      <c r="G4122" s="3">
        <v>900.36300900220294</v>
      </c>
      <c r="H4122" s="3">
        <v>10</v>
      </c>
      <c r="I4122" s="3">
        <v>666.31529936508502</v>
      </c>
      <c r="J4122" s="3">
        <v>22</v>
      </c>
      <c r="K4122" s="3">
        <v>483.53610829552201</v>
      </c>
      <c r="L4122" s="3">
        <v>14</v>
      </c>
      <c r="M4122" s="3">
        <v>10</v>
      </c>
      <c r="N4122" s="3">
        <v>4</v>
      </c>
      <c r="O4122" s="3">
        <v>413</v>
      </c>
      <c r="P4122" s="3">
        <v>3</v>
      </c>
      <c r="Q4122" s="3">
        <v>19784.404801329802</v>
      </c>
      <c r="R4122" s="3">
        <v>5</v>
      </c>
      <c r="S4122" s="3">
        <v>0</v>
      </c>
      <c r="T4122" s="3">
        <v>0</v>
      </c>
      <c r="U4122" s="3">
        <v>9400.1253374135104</v>
      </c>
      <c r="V4122" s="3">
        <v>1</v>
      </c>
    </row>
    <row r="4123" spans="1:22" ht="21.75" customHeight="1" x14ac:dyDescent="0.3">
      <c r="A4123" s="3" t="s">
        <v>4149</v>
      </c>
      <c r="B4123" s="3">
        <v>60</v>
      </c>
      <c r="C4123" s="3" t="s">
        <v>28</v>
      </c>
      <c r="D4123" s="3" t="s">
        <v>33</v>
      </c>
      <c r="E4123" s="3">
        <v>52214.914158058004</v>
      </c>
      <c r="F4123" s="3">
        <v>21</v>
      </c>
      <c r="G4123" s="3">
        <v>175.94710839211101</v>
      </c>
      <c r="H4123" s="3">
        <v>7</v>
      </c>
      <c r="I4123" s="3">
        <v>1062.78358359806</v>
      </c>
      <c r="J4123" s="3">
        <v>3</v>
      </c>
      <c r="K4123" s="3">
        <v>589.42138218840705</v>
      </c>
      <c r="L4123" s="3">
        <v>61</v>
      </c>
      <c r="M4123" s="3">
        <v>10</v>
      </c>
      <c r="N4123" s="3">
        <v>8</v>
      </c>
      <c r="O4123" s="3">
        <v>831</v>
      </c>
      <c r="P4123" s="3">
        <v>0</v>
      </c>
      <c r="Q4123" s="3">
        <v>18012.143515727799</v>
      </c>
      <c r="R4123" s="3">
        <v>6</v>
      </c>
      <c r="S4123" s="3">
        <v>0</v>
      </c>
      <c r="T4123" s="3">
        <v>0</v>
      </c>
      <c r="U4123" s="3">
        <v>5496.8467188193299</v>
      </c>
      <c r="V4123" s="3">
        <v>1</v>
      </c>
    </row>
    <row r="4124" spans="1:22" ht="21.75" customHeight="1" x14ac:dyDescent="0.3">
      <c r="A4124" s="3" t="s">
        <v>4150</v>
      </c>
      <c r="B4124" s="3">
        <v>26</v>
      </c>
      <c r="C4124" s="3" t="s">
        <v>28</v>
      </c>
      <c r="D4124" s="3" t="s">
        <v>33</v>
      </c>
      <c r="E4124" s="3">
        <v>45942.023706494001</v>
      </c>
      <c r="F4124" s="3">
        <v>142</v>
      </c>
      <c r="G4124" s="3">
        <v>10</v>
      </c>
      <c r="H4124" s="3">
        <v>0</v>
      </c>
      <c r="I4124" s="3">
        <v>626.46221710899204</v>
      </c>
      <c r="J4124" s="3">
        <v>45</v>
      </c>
      <c r="K4124" s="3">
        <v>203.59625084244499</v>
      </c>
      <c r="L4124" s="3">
        <v>9</v>
      </c>
      <c r="M4124" s="3">
        <v>2</v>
      </c>
      <c r="N4124" s="3">
        <v>1</v>
      </c>
      <c r="O4124" s="3">
        <v>899</v>
      </c>
      <c r="P4124" s="3">
        <v>3</v>
      </c>
      <c r="Q4124" s="3">
        <v>13100.279088244401</v>
      </c>
      <c r="R4124" s="3">
        <v>5</v>
      </c>
      <c r="S4124" s="3">
        <v>0</v>
      </c>
      <c r="T4124" s="3">
        <v>0</v>
      </c>
      <c r="U4124" s="3">
        <v>500</v>
      </c>
      <c r="V4124" s="3">
        <v>1</v>
      </c>
    </row>
    <row r="4125" spans="1:22" ht="21.75" customHeight="1" x14ac:dyDescent="0.3">
      <c r="A4125" s="3" t="s">
        <v>4151</v>
      </c>
      <c r="B4125" s="3">
        <v>60</v>
      </c>
      <c r="C4125" s="3" t="s">
        <v>31</v>
      </c>
      <c r="D4125" s="3" t="s">
        <v>26</v>
      </c>
      <c r="E4125" s="3">
        <v>43708.8762147421</v>
      </c>
      <c r="F4125" s="3">
        <v>94</v>
      </c>
      <c r="G4125" s="3">
        <v>2311.1260913801102</v>
      </c>
      <c r="H4125" s="3">
        <v>10</v>
      </c>
      <c r="I4125" s="3">
        <v>1141.42484574181</v>
      </c>
      <c r="J4125" s="3">
        <v>23</v>
      </c>
      <c r="K4125" s="3">
        <v>430.79792079513999</v>
      </c>
      <c r="L4125" s="3">
        <v>28</v>
      </c>
      <c r="M4125" s="3">
        <v>18</v>
      </c>
      <c r="N4125" s="3">
        <v>4</v>
      </c>
      <c r="O4125" s="3">
        <v>804</v>
      </c>
      <c r="P4125" s="3">
        <v>0</v>
      </c>
      <c r="Q4125" s="3">
        <v>30275.513715507499</v>
      </c>
      <c r="R4125" s="3">
        <v>2</v>
      </c>
      <c r="S4125" s="3">
        <v>0</v>
      </c>
      <c r="T4125" s="3">
        <v>0</v>
      </c>
      <c r="U4125" s="3">
        <v>8850.1395957554305</v>
      </c>
      <c r="V4125" s="3">
        <v>0</v>
      </c>
    </row>
    <row r="4126" spans="1:22" ht="21.75" customHeight="1" x14ac:dyDescent="0.3">
      <c r="A4126" s="3" t="s">
        <v>4152</v>
      </c>
      <c r="B4126" s="3">
        <v>32</v>
      </c>
      <c r="C4126" s="3" t="s">
        <v>23</v>
      </c>
      <c r="D4126" s="3" t="s">
        <v>26</v>
      </c>
      <c r="E4126" s="3">
        <v>68482.860720566998</v>
      </c>
      <c r="F4126" s="3">
        <v>141</v>
      </c>
      <c r="G4126" s="3">
        <v>1808.2662727776401</v>
      </c>
      <c r="H4126" s="3">
        <v>6</v>
      </c>
      <c r="I4126" s="3">
        <v>1256.74035429742</v>
      </c>
      <c r="J4126" s="3">
        <v>13</v>
      </c>
      <c r="K4126" s="3">
        <v>774.435405323297</v>
      </c>
      <c r="L4126" s="3">
        <v>30</v>
      </c>
      <c r="M4126" s="3">
        <v>9</v>
      </c>
      <c r="N4126" s="3">
        <v>6</v>
      </c>
      <c r="O4126" s="3">
        <v>625</v>
      </c>
      <c r="P4126" s="3">
        <v>1</v>
      </c>
      <c r="Q4126" s="3">
        <v>18935.289031015302</v>
      </c>
      <c r="R4126" s="3">
        <v>2</v>
      </c>
      <c r="S4126" s="3">
        <v>0</v>
      </c>
      <c r="T4126" s="3">
        <v>0</v>
      </c>
      <c r="U4126" s="3">
        <v>9475.1294870493693</v>
      </c>
      <c r="V4126" s="3">
        <v>0</v>
      </c>
    </row>
    <row r="4127" spans="1:22" ht="21.75" customHeight="1" x14ac:dyDescent="0.3">
      <c r="A4127" s="3" t="s">
        <v>4153</v>
      </c>
      <c r="B4127" s="3">
        <v>37</v>
      </c>
      <c r="C4127" s="3" t="s">
        <v>28</v>
      </c>
      <c r="D4127" s="3" t="s">
        <v>24</v>
      </c>
      <c r="E4127" s="3">
        <v>45278.175266615697</v>
      </c>
      <c r="F4127" s="3">
        <v>50</v>
      </c>
      <c r="G4127" s="3">
        <v>1720.52680670824</v>
      </c>
      <c r="H4127" s="3">
        <v>1</v>
      </c>
      <c r="I4127" s="3">
        <v>1200.28514469317</v>
      </c>
      <c r="J4127" s="3">
        <v>48</v>
      </c>
      <c r="K4127" s="3">
        <v>576.97833683646195</v>
      </c>
      <c r="L4127" s="3">
        <v>62</v>
      </c>
      <c r="M4127" s="3">
        <v>1</v>
      </c>
      <c r="N4127" s="3">
        <v>7</v>
      </c>
      <c r="O4127" s="3">
        <v>596</v>
      </c>
      <c r="P4127" s="3">
        <v>3</v>
      </c>
      <c r="Q4127" s="3">
        <v>5317.7952654261799</v>
      </c>
      <c r="R4127" s="3">
        <v>0</v>
      </c>
      <c r="S4127" s="3">
        <v>0</v>
      </c>
      <c r="T4127" s="3">
        <v>0</v>
      </c>
      <c r="U4127" s="3">
        <v>14591.168285337</v>
      </c>
      <c r="V4127" s="3">
        <v>0</v>
      </c>
    </row>
    <row r="4128" spans="1:22" ht="21.75" customHeight="1" x14ac:dyDescent="0.3">
      <c r="A4128" s="3" t="s">
        <v>4154</v>
      </c>
      <c r="B4128" s="3">
        <v>56</v>
      </c>
      <c r="C4128" s="3" t="s">
        <v>31</v>
      </c>
      <c r="D4128" s="3" t="s">
        <v>26</v>
      </c>
      <c r="E4128" s="3">
        <v>68529.157126435806</v>
      </c>
      <c r="F4128" s="3">
        <v>103</v>
      </c>
      <c r="G4128" s="3">
        <v>1634.68554742332</v>
      </c>
      <c r="H4128" s="3">
        <v>10</v>
      </c>
      <c r="I4128" s="3">
        <v>1492.9316111093101</v>
      </c>
      <c r="J4128" s="3">
        <v>40</v>
      </c>
      <c r="K4128" s="3">
        <v>933.73061106963803</v>
      </c>
      <c r="L4128" s="3">
        <v>17</v>
      </c>
      <c r="M4128" s="3">
        <v>16</v>
      </c>
      <c r="N4128" s="3">
        <v>4</v>
      </c>
      <c r="O4128" s="3">
        <v>667</v>
      </c>
      <c r="P4128" s="3">
        <v>2</v>
      </c>
      <c r="Q4128" s="3">
        <v>9997.2330144421394</v>
      </c>
      <c r="R4128" s="3">
        <v>6</v>
      </c>
      <c r="S4128" s="3">
        <v>0</v>
      </c>
      <c r="T4128" s="3">
        <v>0</v>
      </c>
      <c r="U4128" s="3">
        <v>10911.1711625442</v>
      </c>
      <c r="V4128" s="3">
        <v>1</v>
      </c>
    </row>
    <row r="4129" spans="1:22" ht="21.75" customHeight="1" x14ac:dyDescent="0.3">
      <c r="A4129" s="3" t="s">
        <v>4155</v>
      </c>
      <c r="B4129" s="3">
        <v>32</v>
      </c>
      <c r="C4129" s="3" t="s">
        <v>31</v>
      </c>
      <c r="D4129" s="3" t="s">
        <v>33</v>
      </c>
      <c r="E4129" s="3">
        <v>41511.655339582401</v>
      </c>
      <c r="F4129" s="3">
        <v>222</v>
      </c>
      <c r="G4129" s="3">
        <v>1062.0520249347001</v>
      </c>
      <c r="H4129" s="3">
        <v>9</v>
      </c>
      <c r="I4129" s="3">
        <v>768.24370119811101</v>
      </c>
      <c r="J4129" s="3">
        <v>2</v>
      </c>
      <c r="K4129" s="3">
        <v>150.87810995274401</v>
      </c>
      <c r="L4129" s="3">
        <v>6</v>
      </c>
      <c r="M4129" s="3">
        <v>2</v>
      </c>
      <c r="N4129" s="3">
        <v>8</v>
      </c>
      <c r="O4129" s="3">
        <v>694</v>
      </c>
      <c r="P4129" s="3">
        <v>4</v>
      </c>
      <c r="Q4129" s="3">
        <v>1256.2702887952901</v>
      </c>
      <c r="R4129" s="3">
        <v>3</v>
      </c>
      <c r="S4129" s="3">
        <v>0</v>
      </c>
      <c r="T4129" s="3">
        <v>0</v>
      </c>
      <c r="U4129" s="3">
        <v>8897.6607491356008</v>
      </c>
      <c r="V4129" s="3">
        <v>0</v>
      </c>
    </row>
    <row r="4130" spans="1:22" ht="21.75" customHeight="1" x14ac:dyDescent="0.3">
      <c r="A4130" s="3" t="s">
        <v>4156</v>
      </c>
      <c r="B4130" s="3">
        <v>55</v>
      </c>
      <c r="C4130" s="3" t="s">
        <v>23</v>
      </c>
      <c r="D4130" s="3" t="s">
        <v>33</v>
      </c>
      <c r="E4130" s="3">
        <v>63001.498708089297</v>
      </c>
      <c r="F4130" s="3">
        <v>101</v>
      </c>
      <c r="G4130" s="3">
        <v>2135.4669544531298</v>
      </c>
      <c r="H4130" s="3">
        <v>3</v>
      </c>
      <c r="I4130" s="3">
        <v>862.02037588917199</v>
      </c>
      <c r="J4130" s="3">
        <v>46</v>
      </c>
      <c r="K4130" s="3">
        <v>140.47459419718101</v>
      </c>
      <c r="L4130" s="3">
        <v>26</v>
      </c>
      <c r="M4130" s="3">
        <v>2</v>
      </c>
      <c r="N4130" s="3">
        <v>2</v>
      </c>
      <c r="O4130" s="3">
        <v>329</v>
      </c>
      <c r="P4130" s="3">
        <v>2</v>
      </c>
      <c r="Q4130" s="3">
        <v>3213.3189359159901</v>
      </c>
      <c r="R4130" s="3">
        <v>0</v>
      </c>
      <c r="S4130" s="3">
        <v>0</v>
      </c>
      <c r="T4130" s="3">
        <v>1</v>
      </c>
      <c r="U4130" s="3">
        <v>8573.95401948156</v>
      </c>
      <c r="V4130" s="3">
        <v>1</v>
      </c>
    </row>
    <row r="4131" spans="1:22" ht="21.75" customHeight="1" x14ac:dyDescent="0.3">
      <c r="A4131" s="3" t="s">
        <v>4157</v>
      </c>
      <c r="B4131" s="3">
        <v>50</v>
      </c>
      <c r="C4131" s="3" t="s">
        <v>23</v>
      </c>
      <c r="D4131" s="3" t="s">
        <v>26</v>
      </c>
      <c r="E4131" s="3">
        <v>53727.731246162497</v>
      </c>
      <c r="F4131" s="3">
        <v>238</v>
      </c>
      <c r="G4131" s="3">
        <v>108.578176631506</v>
      </c>
      <c r="H4131" s="3">
        <v>4</v>
      </c>
      <c r="I4131" s="3">
        <v>912.23206671692401</v>
      </c>
      <c r="J4131" s="3">
        <v>20</v>
      </c>
      <c r="K4131" s="3">
        <v>328.83059762967002</v>
      </c>
      <c r="L4131" s="3">
        <v>8</v>
      </c>
      <c r="M4131" s="3">
        <v>7</v>
      </c>
      <c r="N4131" s="3">
        <v>7</v>
      </c>
      <c r="O4131" s="3">
        <v>686</v>
      </c>
      <c r="P4131" s="3">
        <v>5</v>
      </c>
      <c r="Q4131" s="3">
        <v>29900.436812031101</v>
      </c>
      <c r="R4131" s="3">
        <v>4</v>
      </c>
      <c r="S4131" s="3">
        <v>0</v>
      </c>
      <c r="T4131" s="3">
        <v>0</v>
      </c>
      <c r="U4131" s="3">
        <v>8780.7959697772203</v>
      </c>
      <c r="V4131" s="3">
        <v>1</v>
      </c>
    </row>
    <row r="4132" spans="1:22" ht="21.75" customHeight="1" x14ac:dyDescent="0.3">
      <c r="A4132" s="3" t="s">
        <v>4158</v>
      </c>
      <c r="B4132" s="3">
        <v>21</v>
      </c>
      <c r="C4132" s="3" t="s">
        <v>23</v>
      </c>
      <c r="D4132" s="3" t="s">
        <v>24</v>
      </c>
      <c r="E4132" s="3">
        <v>32886.410205488799</v>
      </c>
      <c r="F4132" s="3">
        <v>209</v>
      </c>
      <c r="G4132" s="3">
        <v>10</v>
      </c>
      <c r="H4132" s="3">
        <v>11</v>
      </c>
      <c r="I4132" s="3">
        <v>778.86072625324198</v>
      </c>
      <c r="J4132" s="3">
        <v>25</v>
      </c>
      <c r="K4132" s="3">
        <v>340.89720435650401</v>
      </c>
      <c r="L4132" s="3">
        <v>19</v>
      </c>
      <c r="M4132" s="3">
        <v>15</v>
      </c>
      <c r="N4132" s="3">
        <v>8</v>
      </c>
      <c r="O4132" s="3">
        <v>353</v>
      </c>
      <c r="P4132" s="3">
        <v>4</v>
      </c>
      <c r="Q4132" s="3">
        <v>20110.3638800347</v>
      </c>
      <c r="R4132" s="3">
        <v>4</v>
      </c>
      <c r="S4132" s="3">
        <v>0</v>
      </c>
      <c r="T4132" s="3">
        <v>0</v>
      </c>
      <c r="U4132" s="3">
        <v>5972.5824690185</v>
      </c>
      <c r="V4132" s="3">
        <v>1</v>
      </c>
    </row>
    <row r="4133" spans="1:22" ht="21.75" customHeight="1" x14ac:dyDescent="0.3">
      <c r="A4133" s="3" t="s">
        <v>4159</v>
      </c>
      <c r="B4133" s="3">
        <v>35</v>
      </c>
      <c r="C4133" s="3" t="s">
        <v>28</v>
      </c>
      <c r="D4133" s="3" t="s">
        <v>26</v>
      </c>
      <c r="E4133" s="3">
        <v>48434.430242718998</v>
      </c>
      <c r="F4133" s="3">
        <v>146</v>
      </c>
      <c r="G4133" s="3">
        <v>1338.68039589058</v>
      </c>
      <c r="H4133" s="3">
        <v>0</v>
      </c>
      <c r="I4133" s="3">
        <v>989.76264093557597</v>
      </c>
      <c r="J4133" s="3">
        <v>0</v>
      </c>
      <c r="K4133" s="3">
        <v>739.18673331376499</v>
      </c>
      <c r="L4133" s="3">
        <v>49</v>
      </c>
      <c r="M4133" s="3">
        <v>11</v>
      </c>
      <c r="N4133" s="3">
        <v>6</v>
      </c>
      <c r="O4133" s="3">
        <v>309</v>
      </c>
      <c r="P4133" s="3">
        <v>2</v>
      </c>
      <c r="Q4133" s="3">
        <v>1894.7689567524001</v>
      </c>
      <c r="R4133" s="3">
        <v>0</v>
      </c>
      <c r="S4133" s="3">
        <v>0</v>
      </c>
      <c r="T4133" s="3">
        <v>0</v>
      </c>
      <c r="U4133" s="3">
        <v>6091.9446642532403</v>
      </c>
      <c r="V4133" s="3">
        <v>1</v>
      </c>
    </row>
    <row r="4134" spans="1:22" ht="21.75" customHeight="1" x14ac:dyDescent="0.3">
      <c r="A4134" s="3" t="s">
        <v>4160</v>
      </c>
      <c r="B4134" s="3">
        <v>28</v>
      </c>
      <c r="C4134" s="3" t="s">
        <v>31</v>
      </c>
      <c r="D4134" s="3" t="s">
        <v>33</v>
      </c>
      <c r="E4134" s="3">
        <v>10569.147504779499</v>
      </c>
      <c r="F4134" s="3">
        <v>239</v>
      </c>
      <c r="G4134" s="3">
        <v>1603.75853431362</v>
      </c>
      <c r="H4134" s="3">
        <v>3</v>
      </c>
      <c r="I4134" s="3">
        <v>201.078589845804</v>
      </c>
      <c r="J4134" s="3">
        <v>29</v>
      </c>
      <c r="K4134" s="3">
        <v>397.28910614390003</v>
      </c>
      <c r="L4134" s="3">
        <v>60</v>
      </c>
      <c r="M4134" s="3">
        <v>18</v>
      </c>
      <c r="N4134" s="3">
        <v>4</v>
      </c>
      <c r="O4134" s="3">
        <v>564</v>
      </c>
      <c r="P4134" s="3">
        <v>3</v>
      </c>
      <c r="Q4134" s="3">
        <v>11966.823994816499</v>
      </c>
      <c r="R4134" s="3">
        <v>3</v>
      </c>
      <c r="S4134" s="3">
        <v>0</v>
      </c>
      <c r="T4134" s="3">
        <v>0</v>
      </c>
      <c r="U4134" s="3">
        <v>8933.0442824430993</v>
      </c>
      <c r="V4134" s="3">
        <v>1</v>
      </c>
    </row>
    <row r="4135" spans="1:22" ht="21.75" customHeight="1" x14ac:dyDescent="0.3">
      <c r="A4135" s="3" t="s">
        <v>4161</v>
      </c>
      <c r="B4135" s="3">
        <v>28</v>
      </c>
      <c r="C4135" s="3" t="s">
        <v>31</v>
      </c>
      <c r="D4135" s="3" t="s">
        <v>33</v>
      </c>
      <c r="E4135" s="3">
        <v>36607.282861426698</v>
      </c>
      <c r="F4135" s="3">
        <v>201</v>
      </c>
      <c r="G4135" s="3">
        <v>792.70865987925595</v>
      </c>
      <c r="H4135" s="3">
        <v>3</v>
      </c>
      <c r="I4135" s="3">
        <v>871.71688604238204</v>
      </c>
      <c r="J4135" s="3">
        <v>3</v>
      </c>
      <c r="K4135" s="3">
        <v>205.540236505693</v>
      </c>
      <c r="L4135" s="3">
        <v>66</v>
      </c>
      <c r="M4135" s="3">
        <v>0</v>
      </c>
      <c r="N4135" s="3">
        <v>8</v>
      </c>
      <c r="O4135" s="3">
        <v>434</v>
      </c>
      <c r="P4135" s="3">
        <v>1</v>
      </c>
      <c r="Q4135" s="3">
        <v>9866.0463939499896</v>
      </c>
      <c r="R4135" s="3">
        <v>7</v>
      </c>
      <c r="S4135" s="3">
        <v>0</v>
      </c>
      <c r="T4135" s="3">
        <v>0</v>
      </c>
      <c r="U4135" s="3">
        <v>13738.6463237105</v>
      </c>
      <c r="V4135" s="3">
        <v>1</v>
      </c>
    </row>
    <row r="4136" spans="1:22" ht="21.75" customHeight="1" x14ac:dyDescent="0.3">
      <c r="A4136" s="3" t="s">
        <v>4162</v>
      </c>
      <c r="B4136" s="3">
        <v>57</v>
      </c>
      <c r="C4136" s="3" t="s">
        <v>31</v>
      </c>
      <c r="D4136" s="3" t="s">
        <v>24</v>
      </c>
      <c r="E4136" s="3">
        <v>21599.484705326398</v>
      </c>
      <c r="F4136" s="3">
        <v>49</v>
      </c>
      <c r="G4136" s="3">
        <v>225.336474256836</v>
      </c>
      <c r="H4136" s="3">
        <v>8</v>
      </c>
      <c r="I4136" s="3">
        <v>317.89717254098599</v>
      </c>
      <c r="J4136" s="3">
        <v>13</v>
      </c>
      <c r="K4136" s="3">
        <v>599.34133775992302</v>
      </c>
      <c r="L4136" s="3">
        <v>73</v>
      </c>
      <c r="M4136" s="3">
        <v>18</v>
      </c>
      <c r="N4136" s="3">
        <v>7</v>
      </c>
      <c r="O4136" s="3">
        <v>872</v>
      </c>
      <c r="P4136" s="3">
        <v>5</v>
      </c>
      <c r="Q4136" s="3">
        <v>27909.922599689002</v>
      </c>
      <c r="R4136" s="3">
        <v>0</v>
      </c>
      <c r="S4136" s="3">
        <v>0</v>
      </c>
      <c r="T4136" s="3">
        <v>0</v>
      </c>
      <c r="U4136" s="3">
        <v>11600.8775973916</v>
      </c>
      <c r="V4136" s="3">
        <v>0</v>
      </c>
    </row>
    <row r="4137" spans="1:22" ht="21.75" customHeight="1" x14ac:dyDescent="0.3">
      <c r="A4137" s="3" t="s">
        <v>4163</v>
      </c>
      <c r="B4137" s="3">
        <v>30</v>
      </c>
      <c r="C4137" s="3" t="s">
        <v>23</v>
      </c>
      <c r="D4137" s="3" t="s">
        <v>26</v>
      </c>
      <c r="E4137" s="3">
        <v>85955.001677234104</v>
      </c>
      <c r="F4137" s="3">
        <v>69</v>
      </c>
      <c r="G4137" s="3">
        <v>1972.53215449653</v>
      </c>
      <c r="H4137" s="3">
        <v>8</v>
      </c>
      <c r="I4137" s="3">
        <v>463.08185283734798</v>
      </c>
      <c r="J4137" s="3">
        <v>17</v>
      </c>
      <c r="K4137" s="3">
        <v>307.81784484515299</v>
      </c>
      <c r="L4137" s="3">
        <v>16</v>
      </c>
      <c r="M4137" s="3">
        <v>3</v>
      </c>
      <c r="N4137" s="3">
        <v>7</v>
      </c>
      <c r="O4137" s="3">
        <v>825</v>
      </c>
      <c r="P4137" s="3">
        <v>3</v>
      </c>
      <c r="Q4137" s="3">
        <v>0</v>
      </c>
      <c r="R4137" s="3">
        <v>5</v>
      </c>
      <c r="S4137" s="3">
        <v>0</v>
      </c>
      <c r="T4137" s="3">
        <v>0</v>
      </c>
      <c r="U4137" s="3">
        <v>10330.5677942726</v>
      </c>
      <c r="V4137" s="3">
        <v>1</v>
      </c>
    </row>
    <row r="4138" spans="1:22" ht="21.75" customHeight="1" x14ac:dyDescent="0.3">
      <c r="A4138" s="3" t="s">
        <v>4164</v>
      </c>
      <c r="B4138" s="3">
        <v>41</v>
      </c>
      <c r="C4138" s="3" t="s">
        <v>31</v>
      </c>
      <c r="D4138" s="3" t="s">
        <v>33</v>
      </c>
      <c r="E4138" s="3">
        <v>21811.448911701002</v>
      </c>
      <c r="F4138" s="3">
        <v>33</v>
      </c>
      <c r="G4138" s="3">
        <v>1170.8570375141301</v>
      </c>
      <c r="H4138" s="3">
        <v>10</v>
      </c>
      <c r="I4138" s="3">
        <v>1056.5114338604701</v>
      </c>
      <c r="J4138" s="3">
        <v>11</v>
      </c>
      <c r="K4138" s="3">
        <v>226.60564487661901</v>
      </c>
      <c r="L4138" s="3">
        <v>20</v>
      </c>
      <c r="M4138" s="3">
        <v>16</v>
      </c>
      <c r="N4138" s="3">
        <v>5</v>
      </c>
      <c r="O4138" s="3">
        <v>557</v>
      </c>
      <c r="P4138" s="3">
        <v>0</v>
      </c>
      <c r="Q4138" s="3">
        <v>8191.1366548005199</v>
      </c>
      <c r="R4138" s="3">
        <v>7</v>
      </c>
      <c r="S4138" s="3">
        <v>0</v>
      </c>
      <c r="T4138" s="3">
        <v>0</v>
      </c>
      <c r="U4138" s="3">
        <v>1489.16640132012</v>
      </c>
      <c r="V4138" s="3">
        <v>1</v>
      </c>
    </row>
    <row r="4139" spans="1:22" ht="21.75" customHeight="1" x14ac:dyDescent="0.3">
      <c r="A4139" s="3" t="s">
        <v>4165</v>
      </c>
      <c r="B4139" s="3">
        <v>52</v>
      </c>
      <c r="C4139" s="3" t="s">
        <v>28</v>
      </c>
      <c r="D4139" s="3" t="s">
        <v>33</v>
      </c>
      <c r="E4139" s="3">
        <v>96544.231289923599</v>
      </c>
      <c r="F4139" s="3">
        <v>78</v>
      </c>
      <c r="G4139" s="3">
        <v>2055.2707718349802</v>
      </c>
      <c r="H4139" s="3">
        <v>9</v>
      </c>
      <c r="I4139" s="3">
        <v>730.30931654284302</v>
      </c>
      <c r="J4139" s="3">
        <v>37</v>
      </c>
      <c r="K4139" s="3">
        <v>765.03504279760602</v>
      </c>
      <c r="L4139" s="3">
        <v>72</v>
      </c>
      <c r="M4139" s="3">
        <v>18</v>
      </c>
      <c r="N4139" s="3">
        <v>1</v>
      </c>
      <c r="O4139" s="3">
        <v>705</v>
      </c>
      <c r="P4139" s="3">
        <v>1</v>
      </c>
      <c r="Q4139" s="3">
        <v>8254.2316716207606</v>
      </c>
      <c r="R4139" s="3">
        <v>7</v>
      </c>
      <c r="S4139" s="3">
        <v>0</v>
      </c>
      <c r="T4139" s="3">
        <v>0</v>
      </c>
      <c r="U4139" s="3">
        <v>12355.324172828799</v>
      </c>
      <c r="V4139" s="3">
        <v>1</v>
      </c>
    </row>
    <row r="4140" spans="1:22" ht="21.75" customHeight="1" x14ac:dyDescent="0.3">
      <c r="A4140" s="3" t="s">
        <v>4166</v>
      </c>
      <c r="B4140" s="3">
        <v>55</v>
      </c>
      <c r="C4140" s="3" t="s">
        <v>23</v>
      </c>
      <c r="D4140" s="3" t="s">
        <v>33</v>
      </c>
      <c r="E4140" s="3">
        <v>59257.031588032703</v>
      </c>
      <c r="F4140" s="3">
        <v>10</v>
      </c>
      <c r="G4140" s="3">
        <v>2544.5639281734102</v>
      </c>
      <c r="H4140" s="3">
        <v>0</v>
      </c>
      <c r="I4140" s="3">
        <v>1044.16506615053</v>
      </c>
      <c r="J4140" s="3">
        <v>41</v>
      </c>
      <c r="K4140" s="3">
        <v>823.48784498849398</v>
      </c>
      <c r="L4140" s="3">
        <v>31</v>
      </c>
      <c r="M4140" s="3">
        <v>3</v>
      </c>
      <c r="N4140" s="3">
        <v>3</v>
      </c>
      <c r="O4140" s="3">
        <v>743</v>
      </c>
      <c r="P4140" s="3">
        <v>5</v>
      </c>
      <c r="Q4140" s="3">
        <v>7721.3928682719397</v>
      </c>
      <c r="R4140" s="3">
        <v>0</v>
      </c>
      <c r="S4140" s="3">
        <v>1</v>
      </c>
      <c r="T4140" s="3">
        <v>0</v>
      </c>
      <c r="U4140" s="3">
        <v>9795.7862485574205</v>
      </c>
      <c r="V4140" s="3">
        <v>1</v>
      </c>
    </row>
    <row r="4141" spans="1:22" ht="21.75" customHeight="1" x14ac:dyDescent="0.3">
      <c r="A4141" s="3" t="s">
        <v>4167</v>
      </c>
      <c r="B4141" s="3">
        <v>64</v>
      </c>
      <c r="C4141" s="3" t="s">
        <v>23</v>
      </c>
      <c r="D4141" s="3" t="s">
        <v>26</v>
      </c>
      <c r="E4141" s="3">
        <v>40660.3909768456</v>
      </c>
      <c r="F4141" s="3">
        <v>219</v>
      </c>
      <c r="G4141" s="3">
        <v>217.131873290366</v>
      </c>
      <c r="H4141" s="3">
        <v>7</v>
      </c>
      <c r="I4141" s="3">
        <v>722.728188739605</v>
      </c>
      <c r="J4141" s="3">
        <v>35</v>
      </c>
      <c r="K4141" s="3">
        <v>744.71608055760396</v>
      </c>
      <c r="L4141" s="3">
        <v>47</v>
      </c>
      <c r="M4141" s="3">
        <v>14</v>
      </c>
      <c r="N4141" s="3">
        <v>0</v>
      </c>
      <c r="O4141" s="3">
        <v>600</v>
      </c>
      <c r="P4141" s="3">
        <v>3</v>
      </c>
      <c r="Q4141" s="3">
        <v>13546.438624504601</v>
      </c>
      <c r="R4141" s="3">
        <v>3</v>
      </c>
      <c r="S4141" s="3">
        <v>0</v>
      </c>
      <c r="T4141" s="3">
        <v>0</v>
      </c>
      <c r="U4141" s="3">
        <v>19250.916622808501</v>
      </c>
      <c r="V4141" s="3">
        <v>0</v>
      </c>
    </row>
    <row r="4142" spans="1:22" ht="21.75" customHeight="1" x14ac:dyDescent="0.3">
      <c r="A4142" s="3" t="s">
        <v>4168</v>
      </c>
      <c r="B4142" s="3">
        <v>42</v>
      </c>
      <c r="C4142" s="3" t="s">
        <v>23</v>
      </c>
      <c r="D4142" s="3" t="s">
        <v>26</v>
      </c>
      <c r="E4142" s="3">
        <v>64514.481811174897</v>
      </c>
      <c r="F4142" s="3">
        <v>191</v>
      </c>
      <c r="G4142" s="3">
        <v>1670.6544989369399</v>
      </c>
      <c r="H4142" s="3">
        <v>3</v>
      </c>
      <c r="I4142" s="3">
        <v>1187.24221073691</v>
      </c>
      <c r="J4142" s="3">
        <v>15</v>
      </c>
      <c r="K4142" s="3">
        <v>291.39675392445798</v>
      </c>
      <c r="L4142" s="3">
        <v>37</v>
      </c>
      <c r="M4142" s="3">
        <v>6</v>
      </c>
      <c r="N4142" s="3">
        <v>9</v>
      </c>
      <c r="O4142" s="3">
        <v>325</v>
      </c>
      <c r="P4142" s="3">
        <v>1</v>
      </c>
      <c r="Q4142" s="3">
        <v>17329.701853994098</v>
      </c>
      <c r="R4142" s="3">
        <v>4</v>
      </c>
      <c r="S4142" s="3">
        <v>0</v>
      </c>
      <c r="T4142" s="3">
        <v>0</v>
      </c>
      <c r="U4142" s="3">
        <v>8422.3521511392191</v>
      </c>
      <c r="V4142" s="3">
        <v>1</v>
      </c>
    </row>
    <row r="4143" spans="1:22" ht="21.75" customHeight="1" x14ac:dyDescent="0.3">
      <c r="A4143" s="3" t="s">
        <v>4169</v>
      </c>
      <c r="B4143" s="3">
        <v>64</v>
      </c>
      <c r="C4143" s="3" t="s">
        <v>23</v>
      </c>
      <c r="D4143" s="3" t="s">
        <v>24</v>
      </c>
      <c r="E4143" s="3">
        <v>38398.735055128098</v>
      </c>
      <c r="F4143" s="3">
        <v>46</v>
      </c>
      <c r="G4143" s="3">
        <v>1699.6744778868599</v>
      </c>
      <c r="H4143" s="3">
        <v>3</v>
      </c>
      <c r="I4143" s="3">
        <v>716.32175303254405</v>
      </c>
      <c r="J4143" s="3">
        <v>0</v>
      </c>
      <c r="K4143" s="3">
        <v>352.659265858889</v>
      </c>
      <c r="L4143" s="3">
        <v>27</v>
      </c>
      <c r="M4143" s="3">
        <v>19</v>
      </c>
      <c r="N4143" s="3">
        <v>4</v>
      </c>
      <c r="O4143" s="3">
        <v>742</v>
      </c>
      <c r="P4143" s="3">
        <v>0</v>
      </c>
      <c r="Q4143" s="3">
        <v>8873.2447927460798</v>
      </c>
      <c r="R4143" s="3">
        <v>1</v>
      </c>
      <c r="S4143" s="3">
        <v>0</v>
      </c>
      <c r="T4143" s="3">
        <v>0</v>
      </c>
      <c r="U4143" s="3">
        <v>11316.1270683402</v>
      </c>
      <c r="V4143" s="3">
        <v>0</v>
      </c>
    </row>
    <row r="4144" spans="1:22" ht="21.75" customHeight="1" x14ac:dyDescent="0.3">
      <c r="A4144" s="3" t="s">
        <v>4170</v>
      </c>
      <c r="B4144" s="3">
        <v>64</v>
      </c>
      <c r="C4144" s="3" t="s">
        <v>28</v>
      </c>
      <c r="D4144" s="3" t="s">
        <v>33</v>
      </c>
      <c r="E4144" s="3">
        <v>24628.120152663101</v>
      </c>
      <c r="F4144" s="3">
        <v>180</v>
      </c>
      <c r="G4144" s="3">
        <v>2095.5405525336801</v>
      </c>
      <c r="H4144" s="3">
        <v>4</v>
      </c>
      <c r="I4144" s="3">
        <v>115.778528652907</v>
      </c>
      <c r="J4144" s="3">
        <v>2</v>
      </c>
      <c r="K4144" s="3">
        <v>635.97712555097496</v>
      </c>
      <c r="L4144" s="3">
        <v>59</v>
      </c>
      <c r="M4144" s="3">
        <v>16</v>
      </c>
      <c r="N4144" s="3">
        <v>9</v>
      </c>
      <c r="O4144" s="3">
        <v>338</v>
      </c>
      <c r="P4144" s="3">
        <v>5</v>
      </c>
      <c r="Q4144" s="3">
        <v>11538.327656277101</v>
      </c>
      <c r="R4144" s="3">
        <v>0</v>
      </c>
      <c r="S4144" s="3">
        <v>1</v>
      </c>
      <c r="T4144" s="3">
        <v>0</v>
      </c>
      <c r="U4144" s="3">
        <v>10306.1661400802</v>
      </c>
      <c r="V4144" s="3">
        <v>1</v>
      </c>
    </row>
    <row r="4145" spans="1:22" ht="21.75" customHeight="1" x14ac:dyDescent="0.3">
      <c r="A4145" s="3" t="s">
        <v>4171</v>
      </c>
      <c r="B4145" s="3">
        <v>53</v>
      </c>
      <c r="C4145" s="3" t="s">
        <v>31</v>
      </c>
      <c r="D4145" s="3" t="s">
        <v>33</v>
      </c>
      <c r="E4145" s="3">
        <v>51423.264827758903</v>
      </c>
      <c r="F4145" s="3">
        <v>37</v>
      </c>
      <c r="G4145" s="3">
        <v>1073.2699174076999</v>
      </c>
      <c r="H4145" s="3">
        <v>1</v>
      </c>
      <c r="I4145" s="3">
        <v>878.88740370394498</v>
      </c>
      <c r="J4145" s="3">
        <v>38</v>
      </c>
      <c r="K4145" s="3">
        <v>685.53622422936201</v>
      </c>
      <c r="L4145" s="3">
        <v>69</v>
      </c>
      <c r="M4145" s="3">
        <v>8</v>
      </c>
      <c r="N4145" s="3">
        <v>0</v>
      </c>
      <c r="O4145" s="3">
        <v>545</v>
      </c>
      <c r="P4145" s="3">
        <v>4</v>
      </c>
      <c r="Q4145" s="3">
        <v>6271.5836536510997</v>
      </c>
      <c r="R4145" s="3">
        <v>5</v>
      </c>
      <c r="S4145" s="3">
        <v>0</v>
      </c>
      <c r="T4145" s="3">
        <v>0</v>
      </c>
      <c r="U4145" s="3">
        <v>7933.9336368315198</v>
      </c>
      <c r="V4145" s="3">
        <v>1</v>
      </c>
    </row>
    <row r="4146" spans="1:22" ht="21.75" customHeight="1" x14ac:dyDescent="0.3">
      <c r="A4146" s="3" t="s">
        <v>4172</v>
      </c>
      <c r="B4146" s="3">
        <v>28</v>
      </c>
      <c r="C4146" s="3" t="s">
        <v>28</v>
      </c>
      <c r="D4146" s="3" t="s">
        <v>24</v>
      </c>
      <c r="E4146" s="3">
        <v>62601.308533872303</v>
      </c>
      <c r="F4146" s="3">
        <v>206</v>
      </c>
      <c r="G4146" s="3">
        <v>1544.66455473716</v>
      </c>
      <c r="H4146" s="3">
        <v>0</v>
      </c>
      <c r="I4146" s="3">
        <v>40.8990540041071</v>
      </c>
      <c r="J4146" s="3">
        <v>34</v>
      </c>
      <c r="K4146" s="3">
        <v>442.55955612664798</v>
      </c>
      <c r="L4146" s="3">
        <v>57</v>
      </c>
      <c r="M4146" s="3">
        <v>6</v>
      </c>
      <c r="N4146" s="3">
        <v>5</v>
      </c>
      <c r="O4146" s="3">
        <v>507</v>
      </c>
      <c r="P4146" s="3">
        <v>5</v>
      </c>
      <c r="Q4146" s="3">
        <v>6758.1007233530599</v>
      </c>
      <c r="R4146" s="3">
        <v>7</v>
      </c>
      <c r="S4146" s="3">
        <v>0</v>
      </c>
      <c r="T4146" s="3">
        <v>0</v>
      </c>
      <c r="U4146" s="3">
        <v>8140.09681545683</v>
      </c>
      <c r="V4146" s="3">
        <v>1</v>
      </c>
    </row>
    <row r="4147" spans="1:22" ht="21.75" customHeight="1" x14ac:dyDescent="0.3">
      <c r="A4147" s="3" t="s">
        <v>4173</v>
      </c>
      <c r="B4147" s="3">
        <v>43</v>
      </c>
      <c r="C4147" s="3" t="s">
        <v>31</v>
      </c>
      <c r="D4147" s="3" t="s">
        <v>33</v>
      </c>
      <c r="E4147" s="3">
        <v>73011.396114714007</v>
      </c>
      <c r="F4147" s="3">
        <v>191</v>
      </c>
      <c r="G4147" s="3">
        <v>2086.9342228632299</v>
      </c>
      <c r="H4147" s="3">
        <v>4</v>
      </c>
      <c r="I4147" s="3">
        <v>291.547684113657</v>
      </c>
      <c r="J4147" s="3">
        <v>14</v>
      </c>
      <c r="K4147" s="3">
        <v>801.26893998680703</v>
      </c>
      <c r="L4147" s="3">
        <v>69</v>
      </c>
      <c r="M4147" s="3">
        <v>3</v>
      </c>
      <c r="N4147" s="3">
        <v>9</v>
      </c>
      <c r="O4147" s="3">
        <v>500</v>
      </c>
      <c r="P4147" s="3">
        <v>1</v>
      </c>
      <c r="Q4147" s="3">
        <v>14466.670811903199</v>
      </c>
      <c r="R4147" s="3">
        <v>5</v>
      </c>
      <c r="S4147" s="3">
        <v>0</v>
      </c>
      <c r="T4147" s="3">
        <v>0</v>
      </c>
      <c r="U4147" s="3">
        <v>5977.9294426549604</v>
      </c>
      <c r="V4147" s="3">
        <v>1</v>
      </c>
    </row>
    <row r="4148" spans="1:22" ht="21.75" customHeight="1" x14ac:dyDescent="0.3">
      <c r="A4148" s="3" t="s">
        <v>4174</v>
      </c>
      <c r="B4148" s="3">
        <v>27</v>
      </c>
      <c r="C4148" s="3" t="s">
        <v>28</v>
      </c>
      <c r="D4148" s="3" t="s">
        <v>24</v>
      </c>
      <c r="E4148" s="3">
        <v>58959.141972061901</v>
      </c>
      <c r="F4148" s="3">
        <v>215</v>
      </c>
      <c r="G4148" s="3">
        <v>1850.20070466894</v>
      </c>
      <c r="H4148" s="3">
        <v>6</v>
      </c>
      <c r="I4148" s="3">
        <v>490.96871485050099</v>
      </c>
      <c r="J4148" s="3">
        <v>37</v>
      </c>
      <c r="K4148" s="3">
        <v>0</v>
      </c>
      <c r="L4148" s="3">
        <v>52</v>
      </c>
      <c r="M4148" s="3">
        <v>16</v>
      </c>
      <c r="N4148" s="3">
        <v>7</v>
      </c>
      <c r="O4148" s="3">
        <v>480</v>
      </c>
      <c r="P4148" s="3">
        <v>1</v>
      </c>
      <c r="Q4148" s="3">
        <v>15466.9282455872</v>
      </c>
      <c r="R4148" s="3">
        <v>0</v>
      </c>
      <c r="S4148" s="3">
        <v>0</v>
      </c>
      <c r="T4148" s="3">
        <v>0</v>
      </c>
      <c r="U4148" s="3">
        <v>10865.469446720699</v>
      </c>
      <c r="V4148" s="3">
        <v>1</v>
      </c>
    </row>
    <row r="4149" spans="1:22" ht="21.75" customHeight="1" x14ac:dyDescent="0.3">
      <c r="A4149" s="3" t="s">
        <v>4175</v>
      </c>
      <c r="B4149" s="3">
        <v>26</v>
      </c>
      <c r="C4149" s="3" t="s">
        <v>23</v>
      </c>
      <c r="D4149" s="3" t="s">
        <v>24</v>
      </c>
      <c r="E4149" s="3">
        <v>40471.780573951997</v>
      </c>
      <c r="F4149" s="3">
        <v>220</v>
      </c>
      <c r="G4149" s="3">
        <v>2747.1580254657201</v>
      </c>
      <c r="H4149" s="3">
        <v>9</v>
      </c>
      <c r="I4149" s="3">
        <v>447.30168278043402</v>
      </c>
      <c r="J4149" s="3">
        <v>15</v>
      </c>
      <c r="K4149" s="3">
        <v>356.81702124320998</v>
      </c>
      <c r="L4149" s="3">
        <v>9</v>
      </c>
      <c r="M4149" s="3">
        <v>14</v>
      </c>
      <c r="N4149" s="3">
        <v>9</v>
      </c>
      <c r="O4149" s="3">
        <v>680</v>
      </c>
      <c r="P4149" s="3">
        <v>0</v>
      </c>
      <c r="Q4149" s="3">
        <v>934.30810340625601</v>
      </c>
      <c r="R4149" s="3">
        <v>2</v>
      </c>
      <c r="S4149" s="3">
        <v>0</v>
      </c>
      <c r="T4149" s="3">
        <v>0</v>
      </c>
      <c r="U4149" s="3">
        <v>2425.60469799052</v>
      </c>
      <c r="V4149" s="3">
        <v>0</v>
      </c>
    </row>
    <row r="4150" spans="1:22" ht="21.75" customHeight="1" x14ac:dyDescent="0.3">
      <c r="A4150" s="3" t="s">
        <v>4176</v>
      </c>
      <c r="B4150" s="3">
        <v>55</v>
      </c>
      <c r="C4150" s="3" t="s">
        <v>23</v>
      </c>
      <c r="D4150" s="3" t="s">
        <v>33</v>
      </c>
      <c r="E4150" s="3">
        <v>74952.969477454797</v>
      </c>
      <c r="F4150" s="3">
        <v>185</v>
      </c>
      <c r="G4150" s="3">
        <v>805.237624378536</v>
      </c>
      <c r="H4150" s="3">
        <v>8</v>
      </c>
      <c r="I4150" s="3">
        <v>609.23221845429998</v>
      </c>
      <c r="J4150" s="3">
        <v>16</v>
      </c>
      <c r="K4150" s="3">
        <v>1053.85781810309</v>
      </c>
      <c r="L4150" s="3">
        <v>1</v>
      </c>
      <c r="M4150" s="3">
        <v>8</v>
      </c>
      <c r="N4150" s="3">
        <v>0</v>
      </c>
      <c r="O4150" s="3">
        <v>473</v>
      </c>
      <c r="P4150" s="3">
        <v>5</v>
      </c>
      <c r="Q4150" s="3">
        <v>7628.6942143218303</v>
      </c>
      <c r="R4150" s="3">
        <v>3</v>
      </c>
      <c r="S4150" s="3">
        <v>1</v>
      </c>
      <c r="T4150" s="3">
        <v>0</v>
      </c>
      <c r="U4150" s="3">
        <v>20795.257332041099</v>
      </c>
      <c r="V4150" s="3">
        <v>1</v>
      </c>
    </row>
    <row r="4151" spans="1:22" ht="21.75" customHeight="1" x14ac:dyDescent="0.3">
      <c r="A4151" s="3" t="s">
        <v>4177</v>
      </c>
      <c r="B4151" s="3">
        <v>37</v>
      </c>
      <c r="C4151" s="3" t="s">
        <v>28</v>
      </c>
      <c r="D4151" s="3" t="s">
        <v>26</v>
      </c>
      <c r="E4151" s="3">
        <v>70933.564872248695</v>
      </c>
      <c r="F4151" s="3">
        <v>196</v>
      </c>
      <c r="G4151" s="3">
        <v>1665.6195646112101</v>
      </c>
      <c r="H4151" s="3">
        <v>11</v>
      </c>
      <c r="I4151" s="3">
        <v>435.27626176411297</v>
      </c>
      <c r="J4151" s="3">
        <v>33</v>
      </c>
      <c r="K4151" s="3">
        <v>496.45724549445799</v>
      </c>
      <c r="L4151" s="3">
        <v>24</v>
      </c>
      <c r="M4151" s="3">
        <v>15</v>
      </c>
      <c r="N4151" s="3">
        <v>5</v>
      </c>
      <c r="O4151" s="3">
        <v>618</v>
      </c>
      <c r="P4151" s="3">
        <v>3</v>
      </c>
      <c r="Q4151" s="3">
        <v>10063.796402886001</v>
      </c>
      <c r="R4151" s="3">
        <v>2</v>
      </c>
      <c r="S4151" s="3">
        <v>0</v>
      </c>
      <c r="T4151" s="3">
        <v>0</v>
      </c>
      <c r="U4151" s="3">
        <v>7653.6931022593599</v>
      </c>
      <c r="V4151" s="3">
        <v>0</v>
      </c>
    </row>
    <row r="4152" spans="1:22" ht="21.75" customHeight="1" x14ac:dyDescent="0.3">
      <c r="A4152" s="3" t="s">
        <v>4178</v>
      </c>
      <c r="B4152" s="3">
        <v>22</v>
      </c>
      <c r="C4152" s="3" t="s">
        <v>28</v>
      </c>
      <c r="D4152" s="3" t="s">
        <v>26</v>
      </c>
      <c r="E4152" s="3">
        <v>54842.3154998877</v>
      </c>
      <c r="F4152" s="3">
        <v>16</v>
      </c>
      <c r="G4152" s="3">
        <v>1430.9734784827101</v>
      </c>
      <c r="H4152" s="3">
        <v>11</v>
      </c>
      <c r="I4152" s="3">
        <v>307.91656774501502</v>
      </c>
      <c r="J4152" s="3">
        <v>9</v>
      </c>
      <c r="K4152" s="3">
        <v>380.576399264158</v>
      </c>
      <c r="L4152" s="3">
        <v>37</v>
      </c>
      <c r="M4152" s="3">
        <v>5</v>
      </c>
      <c r="N4152" s="3">
        <v>3</v>
      </c>
      <c r="O4152" s="3">
        <v>414</v>
      </c>
      <c r="P4152" s="3">
        <v>4</v>
      </c>
      <c r="Q4152" s="3">
        <v>9687.9908929671692</v>
      </c>
      <c r="R4152" s="3">
        <v>4</v>
      </c>
      <c r="S4152" s="3">
        <v>0</v>
      </c>
      <c r="T4152" s="3">
        <v>0</v>
      </c>
      <c r="U4152" s="3">
        <v>5860.0804515167301</v>
      </c>
      <c r="V4152" s="3">
        <v>1</v>
      </c>
    </row>
    <row r="4153" spans="1:22" ht="21.75" customHeight="1" x14ac:dyDescent="0.3">
      <c r="A4153" s="3" t="s">
        <v>4179</v>
      </c>
      <c r="B4153" s="3">
        <v>47</v>
      </c>
      <c r="C4153" s="3" t="s">
        <v>31</v>
      </c>
      <c r="D4153" s="3" t="s">
        <v>26</v>
      </c>
      <c r="E4153" s="3">
        <v>71793.999442822897</v>
      </c>
      <c r="F4153" s="3">
        <v>112</v>
      </c>
      <c r="G4153" s="3">
        <v>1334.7873009805901</v>
      </c>
      <c r="H4153" s="3">
        <v>1</v>
      </c>
      <c r="I4153" s="3">
        <v>1339.64251069427</v>
      </c>
      <c r="J4153" s="3">
        <v>10</v>
      </c>
      <c r="K4153" s="3">
        <v>618.56252252245304</v>
      </c>
      <c r="L4153" s="3">
        <v>0</v>
      </c>
      <c r="M4153" s="3">
        <v>16</v>
      </c>
      <c r="N4153" s="3">
        <v>8</v>
      </c>
      <c r="O4153" s="3">
        <v>602</v>
      </c>
      <c r="P4153" s="3">
        <v>1</v>
      </c>
      <c r="Q4153" s="3">
        <v>10416.018346003701</v>
      </c>
      <c r="R4153" s="3">
        <v>2</v>
      </c>
      <c r="S4153" s="3">
        <v>0</v>
      </c>
      <c r="T4153" s="3">
        <v>0</v>
      </c>
      <c r="U4153" s="3">
        <v>7330.23945407869</v>
      </c>
      <c r="V4153" s="3">
        <v>0</v>
      </c>
    </row>
    <row r="4154" spans="1:22" ht="21.75" customHeight="1" x14ac:dyDescent="0.3">
      <c r="A4154" s="3" t="s">
        <v>4180</v>
      </c>
      <c r="B4154" s="3">
        <v>25</v>
      </c>
      <c r="C4154" s="3" t="s">
        <v>28</v>
      </c>
      <c r="D4154" s="3" t="s">
        <v>26</v>
      </c>
      <c r="E4154" s="3">
        <v>89326.585597726604</v>
      </c>
      <c r="F4154" s="3">
        <v>6</v>
      </c>
      <c r="G4154" s="3">
        <v>1970.5109996803601</v>
      </c>
      <c r="H4154" s="3">
        <v>11</v>
      </c>
      <c r="I4154" s="3">
        <v>562.64940876283595</v>
      </c>
      <c r="J4154" s="3">
        <v>27</v>
      </c>
      <c r="K4154" s="3">
        <v>260.921015102963</v>
      </c>
      <c r="L4154" s="3">
        <v>79</v>
      </c>
      <c r="M4154" s="3">
        <v>6</v>
      </c>
      <c r="N4154" s="3">
        <v>7</v>
      </c>
      <c r="O4154" s="3">
        <v>441</v>
      </c>
      <c r="P4154" s="3">
        <v>1</v>
      </c>
      <c r="Q4154" s="3">
        <v>0</v>
      </c>
      <c r="R4154" s="3">
        <v>3</v>
      </c>
      <c r="S4154" s="3">
        <v>0</v>
      </c>
      <c r="T4154" s="3">
        <v>0</v>
      </c>
      <c r="U4154" s="3">
        <v>12513.484003604301</v>
      </c>
      <c r="V4154" s="3">
        <v>1</v>
      </c>
    </row>
    <row r="4155" spans="1:22" ht="21.75" customHeight="1" x14ac:dyDescent="0.3">
      <c r="A4155" s="3" t="s">
        <v>4181</v>
      </c>
      <c r="B4155" s="3">
        <v>63</v>
      </c>
      <c r="C4155" s="3" t="s">
        <v>28</v>
      </c>
      <c r="D4155" s="3" t="s">
        <v>33</v>
      </c>
      <c r="E4155" s="3">
        <v>40215.489078312799</v>
      </c>
      <c r="F4155" s="3">
        <v>147</v>
      </c>
      <c r="G4155" s="3">
        <v>1592.5156582340701</v>
      </c>
      <c r="H4155" s="3">
        <v>7</v>
      </c>
      <c r="I4155" s="3">
        <v>20</v>
      </c>
      <c r="J4155" s="3">
        <v>26</v>
      </c>
      <c r="K4155" s="3">
        <v>0</v>
      </c>
      <c r="L4155" s="3">
        <v>75</v>
      </c>
      <c r="M4155" s="3">
        <v>16</v>
      </c>
      <c r="N4155" s="3">
        <v>3</v>
      </c>
      <c r="O4155" s="3">
        <v>827</v>
      </c>
      <c r="P4155" s="3">
        <v>1</v>
      </c>
      <c r="Q4155" s="3">
        <v>18434.930607934999</v>
      </c>
      <c r="R4155" s="3">
        <v>0</v>
      </c>
      <c r="S4155" s="3">
        <v>0</v>
      </c>
      <c r="T4155" s="3">
        <v>0</v>
      </c>
      <c r="U4155" s="3">
        <v>11397.2436091293</v>
      </c>
      <c r="V4155" s="3">
        <v>0</v>
      </c>
    </row>
    <row r="4156" spans="1:22" ht="21.75" customHeight="1" x14ac:dyDescent="0.3">
      <c r="A4156" s="3" t="s">
        <v>4182</v>
      </c>
      <c r="B4156" s="3">
        <v>63</v>
      </c>
      <c r="C4156" s="3" t="s">
        <v>31</v>
      </c>
      <c r="D4156" s="3" t="s">
        <v>24</v>
      </c>
      <c r="E4156" s="3">
        <v>33805.801718905903</v>
      </c>
      <c r="F4156" s="3">
        <v>114</v>
      </c>
      <c r="G4156" s="3">
        <v>647.23977445032699</v>
      </c>
      <c r="H4156" s="3">
        <v>6</v>
      </c>
      <c r="I4156" s="3">
        <v>673.67856944675998</v>
      </c>
      <c r="J4156" s="3">
        <v>37</v>
      </c>
      <c r="K4156" s="3">
        <v>1250.64480012593</v>
      </c>
      <c r="L4156" s="3">
        <v>72</v>
      </c>
      <c r="M4156" s="3">
        <v>13</v>
      </c>
      <c r="N4156" s="3">
        <v>1</v>
      </c>
      <c r="O4156" s="3">
        <v>447</v>
      </c>
      <c r="P4156" s="3">
        <v>1</v>
      </c>
      <c r="Q4156" s="3">
        <v>11537.3423505971</v>
      </c>
      <c r="R4156" s="3">
        <v>0</v>
      </c>
      <c r="S4156" s="3">
        <v>0</v>
      </c>
      <c r="T4156" s="3">
        <v>0</v>
      </c>
      <c r="U4156" s="3">
        <v>8075.0755174170199</v>
      </c>
      <c r="V4156" s="3">
        <v>1</v>
      </c>
    </row>
    <row r="4157" spans="1:22" ht="21.75" customHeight="1" x14ac:dyDescent="0.3">
      <c r="A4157" s="3" t="s">
        <v>4183</v>
      </c>
      <c r="B4157" s="3">
        <v>40</v>
      </c>
      <c r="C4157" s="3" t="s">
        <v>31</v>
      </c>
      <c r="D4157" s="3" t="s">
        <v>24</v>
      </c>
      <c r="E4157" s="3">
        <v>39691.594572296599</v>
      </c>
      <c r="F4157" s="3">
        <v>71</v>
      </c>
      <c r="G4157" s="3">
        <v>2262.1660602060701</v>
      </c>
      <c r="H4157" s="3">
        <v>1</v>
      </c>
      <c r="I4157" s="3">
        <v>406.344129690356</v>
      </c>
      <c r="J4157" s="3">
        <v>17</v>
      </c>
      <c r="K4157" s="3">
        <v>285.29416645536401</v>
      </c>
      <c r="L4157" s="3">
        <v>12</v>
      </c>
      <c r="M4157" s="3">
        <v>14</v>
      </c>
      <c r="N4157" s="3">
        <v>5</v>
      </c>
      <c r="O4157" s="3">
        <v>800</v>
      </c>
      <c r="P4157" s="3">
        <v>5</v>
      </c>
      <c r="Q4157" s="3">
        <v>28848.027174462401</v>
      </c>
      <c r="R4157" s="3">
        <v>1</v>
      </c>
      <c r="S4157" s="3">
        <v>0</v>
      </c>
      <c r="T4157" s="3">
        <v>0</v>
      </c>
      <c r="U4157" s="3">
        <v>6338.6734303122703</v>
      </c>
      <c r="V4157" s="3">
        <v>0</v>
      </c>
    </row>
    <row r="4158" spans="1:22" ht="21.75" customHeight="1" x14ac:dyDescent="0.3">
      <c r="A4158" s="3" t="s">
        <v>4184</v>
      </c>
      <c r="B4158" s="3">
        <v>47</v>
      </c>
      <c r="C4158" s="3" t="s">
        <v>31</v>
      </c>
      <c r="D4158" s="3" t="s">
        <v>33</v>
      </c>
      <c r="E4158" s="3">
        <v>25706.299460614799</v>
      </c>
      <c r="F4158" s="3">
        <v>154</v>
      </c>
      <c r="G4158" s="3">
        <v>1972.20761229812</v>
      </c>
      <c r="H4158" s="3">
        <v>4</v>
      </c>
      <c r="I4158" s="3">
        <v>490.26133044751498</v>
      </c>
      <c r="J4158" s="3">
        <v>46</v>
      </c>
      <c r="K4158" s="3">
        <v>555.596073595093</v>
      </c>
      <c r="L4158" s="3">
        <v>70</v>
      </c>
      <c r="M4158" s="3">
        <v>19</v>
      </c>
      <c r="N4158" s="3">
        <v>2</v>
      </c>
      <c r="O4158" s="3">
        <v>686</v>
      </c>
      <c r="P4158" s="3">
        <v>0</v>
      </c>
      <c r="Q4158" s="3">
        <v>15769.5011905478</v>
      </c>
      <c r="R4158" s="3">
        <v>4</v>
      </c>
      <c r="S4158" s="3">
        <v>0</v>
      </c>
      <c r="T4158" s="3">
        <v>0</v>
      </c>
      <c r="U4158" s="3">
        <v>3498.9164736100802</v>
      </c>
      <c r="V4158" s="3">
        <v>1</v>
      </c>
    </row>
    <row r="4159" spans="1:22" ht="21.75" customHeight="1" x14ac:dyDescent="0.3">
      <c r="A4159" s="3" t="s">
        <v>4185</v>
      </c>
      <c r="B4159" s="3">
        <v>59</v>
      </c>
      <c r="C4159" s="3" t="s">
        <v>28</v>
      </c>
      <c r="D4159" s="3" t="s">
        <v>26</v>
      </c>
      <c r="E4159" s="3">
        <v>60641.866123100503</v>
      </c>
      <c r="F4159" s="3">
        <v>51</v>
      </c>
      <c r="G4159" s="3">
        <v>2679.75274902304</v>
      </c>
      <c r="H4159" s="3">
        <v>6</v>
      </c>
      <c r="I4159" s="3">
        <v>1048.6198684733699</v>
      </c>
      <c r="J4159" s="3">
        <v>47</v>
      </c>
      <c r="K4159" s="3">
        <v>543.43284769501304</v>
      </c>
      <c r="L4159" s="3">
        <v>0</v>
      </c>
      <c r="M4159" s="3">
        <v>17</v>
      </c>
      <c r="N4159" s="3">
        <v>0</v>
      </c>
      <c r="O4159" s="3">
        <v>328</v>
      </c>
      <c r="P4159" s="3">
        <v>1</v>
      </c>
      <c r="Q4159" s="3">
        <v>14295.5896164269</v>
      </c>
      <c r="R4159" s="3">
        <v>0</v>
      </c>
      <c r="S4159" s="3">
        <v>0</v>
      </c>
      <c r="T4159" s="3">
        <v>0</v>
      </c>
      <c r="U4159" s="3">
        <v>8010.37129972395</v>
      </c>
      <c r="V4159" s="3">
        <v>1</v>
      </c>
    </row>
    <row r="4160" spans="1:22" ht="21.75" customHeight="1" x14ac:dyDescent="0.3">
      <c r="A4160" s="3" t="s">
        <v>4186</v>
      </c>
      <c r="B4160" s="3">
        <v>20</v>
      </c>
      <c r="C4160" s="3" t="s">
        <v>31</v>
      </c>
      <c r="D4160" s="3" t="s">
        <v>24</v>
      </c>
      <c r="E4160" s="3">
        <v>21021.742375813599</v>
      </c>
      <c r="F4160" s="3">
        <v>57</v>
      </c>
      <c r="G4160" s="3">
        <v>2081.6956766112799</v>
      </c>
      <c r="H4160" s="3">
        <v>2</v>
      </c>
      <c r="I4160" s="3">
        <v>643.14483342517406</v>
      </c>
      <c r="J4160" s="3">
        <v>29</v>
      </c>
      <c r="K4160" s="3">
        <v>623.80231860926904</v>
      </c>
      <c r="L4160" s="3">
        <v>30</v>
      </c>
      <c r="M4160" s="3">
        <v>18</v>
      </c>
      <c r="N4160" s="3">
        <v>6</v>
      </c>
      <c r="O4160" s="3">
        <v>559</v>
      </c>
      <c r="P4160" s="3">
        <v>4</v>
      </c>
      <c r="Q4160" s="3">
        <v>6857.2631492318797</v>
      </c>
      <c r="R4160" s="3">
        <v>2</v>
      </c>
      <c r="S4160" s="3">
        <v>0</v>
      </c>
      <c r="T4160" s="3">
        <v>0</v>
      </c>
      <c r="U4160" s="3">
        <v>9875.6870585205197</v>
      </c>
      <c r="V4160" s="3">
        <v>1</v>
      </c>
    </row>
    <row r="4161" spans="1:22" ht="21.75" customHeight="1" x14ac:dyDescent="0.3">
      <c r="A4161" s="3" t="s">
        <v>4187</v>
      </c>
      <c r="B4161" s="3">
        <v>55</v>
      </c>
      <c r="C4161" s="3" t="s">
        <v>23</v>
      </c>
      <c r="D4161" s="3" t="s">
        <v>33</v>
      </c>
      <c r="E4161" s="3">
        <v>72770.256213290602</v>
      </c>
      <c r="F4161" s="3">
        <v>201</v>
      </c>
      <c r="G4161" s="3">
        <v>1329.1821932077401</v>
      </c>
      <c r="H4161" s="3">
        <v>1</v>
      </c>
      <c r="I4161" s="3">
        <v>396.59118957374</v>
      </c>
      <c r="J4161" s="3">
        <v>12</v>
      </c>
      <c r="K4161" s="3">
        <v>301.59532898029403</v>
      </c>
      <c r="L4161" s="3">
        <v>66</v>
      </c>
      <c r="M4161" s="3">
        <v>17</v>
      </c>
      <c r="N4161" s="3">
        <v>3</v>
      </c>
      <c r="O4161" s="3">
        <v>413</v>
      </c>
      <c r="P4161" s="3">
        <v>0</v>
      </c>
      <c r="Q4161" s="3">
        <v>8510.2011277274305</v>
      </c>
      <c r="R4161" s="3">
        <v>1</v>
      </c>
      <c r="S4161" s="3">
        <v>0</v>
      </c>
      <c r="T4161" s="3">
        <v>0</v>
      </c>
      <c r="U4161" s="3">
        <v>500</v>
      </c>
      <c r="V4161" s="3">
        <v>1</v>
      </c>
    </row>
    <row r="4162" spans="1:22" ht="21.75" customHeight="1" x14ac:dyDescent="0.3">
      <c r="A4162" s="3" t="s">
        <v>4188</v>
      </c>
      <c r="B4162" s="3">
        <v>40</v>
      </c>
      <c r="C4162" s="3" t="s">
        <v>23</v>
      </c>
      <c r="D4162" s="3" t="s">
        <v>33</v>
      </c>
      <c r="E4162" s="3">
        <v>37900.730548877204</v>
      </c>
      <c r="F4162" s="3">
        <v>153</v>
      </c>
      <c r="G4162" s="3">
        <v>1335.3065749037</v>
      </c>
      <c r="H4162" s="3">
        <v>5</v>
      </c>
      <c r="I4162" s="3">
        <v>956.18872848503599</v>
      </c>
      <c r="J4162" s="3">
        <v>15</v>
      </c>
      <c r="K4162" s="3">
        <v>0</v>
      </c>
      <c r="L4162" s="3">
        <v>55</v>
      </c>
      <c r="M4162" s="3">
        <v>13</v>
      </c>
      <c r="N4162" s="3">
        <v>8</v>
      </c>
      <c r="O4162" s="3">
        <v>307</v>
      </c>
      <c r="P4162" s="3">
        <v>5</v>
      </c>
      <c r="Q4162" s="3">
        <v>16814.942549899399</v>
      </c>
      <c r="R4162" s="3">
        <v>1</v>
      </c>
      <c r="S4162" s="3">
        <v>0</v>
      </c>
      <c r="T4162" s="3">
        <v>0</v>
      </c>
      <c r="U4162" s="3">
        <v>12555.3874049476</v>
      </c>
      <c r="V4162" s="3">
        <v>1</v>
      </c>
    </row>
    <row r="4163" spans="1:22" ht="21.75" customHeight="1" x14ac:dyDescent="0.3">
      <c r="A4163" s="3" t="s">
        <v>4189</v>
      </c>
      <c r="B4163" s="3">
        <v>62</v>
      </c>
      <c r="C4163" s="3" t="s">
        <v>23</v>
      </c>
      <c r="D4163" s="3" t="s">
        <v>26</v>
      </c>
      <c r="E4163" s="3">
        <v>74456.740379194904</v>
      </c>
      <c r="F4163" s="3">
        <v>83</v>
      </c>
      <c r="G4163" s="3">
        <v>2328.6406649359401</v>
      </c>
      <c r="H4163" s="3">
        <v>9</v>
      </c>
      <c r="I4163" s="3">
        <v>1202.47929071318</v>
      </c>
      <c r="J4163" s="3">
        <v>1</v>
      </c>
      <c r="K4163" s="3">
        <v>336.14985687641399</v>
      </c>
      <c r="L4163" s="3">
        <v>18</v>
      </c>
      <c r="M4163" s="3">
        <v>19</v>
      </c>
      <c r="N4163" s="3">
        <v>9</v>
      </c>
      <c r="O4163" s="3">
        <v>603</v>
      </c>
      <c r="P4163" s="3">
        <v>1</v>
      </c>
      <c r="Q4163" s="3">
        <v>10340.305140227299</v>
      </c>
      <c r="R4163" s="3">
        <v>6</v>
      </c>
      <c r="S4163" s="3">
        <v>0</v>
      </c>
      <c r="T4163" s="3">
        <v>0</v>
      </c>
      <c r="U4163" s="3">
        <v>10583.5758012602</v>
      </c>
      <c r="V4163" s="3">
        <v>1</v>
      </c>
    </row>
    <row r="4164" spans="1:22" ht="21.75" customHeight="1" x14ac:dyDescent="0.3">
      <c r="A4164" s="3" t="s">
        <v>4190</v>
      </c>
      <c r="B4164" s="3">
        <v>54</v>
      </c>
      <c r="C4164" s="3" t="s">
        <v>28</v>
      </c>
      <c r="D4164" s="3" t="s">
        <v>33</v>
      </c>
      <c r="E4164" s="3">
        <v>10000</v>
      </c>
      <c r="F4164" s="3">
        <v>142</v>
      </c>
      <c r="G4164" s="3">
        <v>886.31040954519403</v>
      </c>
      <c r="H4164" s="3">
        <v>5</v>
      </c>
      <c r="I4164" s="3">
        <v>987.90525692394601</v>
      </c>
      <c r="J4164" s="3">
        <v>19</v>
      </c>
      <c r="K4164" s="3">
        <v>507.64080765753999</v>
      </c>
      <c r="L4164" s="3">
        <v>3</v>
      </c>
      <c r="M4164" s="3">
        <v>4</v>
      </c>
      <c r="N4164" s="3">
        <v>9</v>
      </c>
      <c r="O4164" s="3">
        <v>554</v>
      </c>
      <c r="P4164" s="3">
        <v>5</v>
      </c>
      <c r="Q4164" s="3">
        <v>7840.6441278985203</v>
      </c>
      <c r="R4164" s="3">
        <v>4</v>
      </c>
      <c r="S4164" s="3">
        <v>0</v>
      </c>
      <c r="T4164" s="3">
        <v>0</v>
      </c>
      <c r="U4164" s="3">
        <v>6825.50764378042</v>
      </c>
      <c r="V4164" s="3">
        <v>1</v>
      </c>
    </row>
    <row r="4165" spans="1:22" ht="21.75" customHeight="1" x14ac:dyDescent="0.3">
      <c r="A4165" s="3" t="s">
        <v>4191</v>
      </c>
      <c r="B4165" s="3">
        <v>32</v>
      </c>
      <c r="C4165" s="3" t="s">
        <v>23</v>
      </c>
      <c r="D4165" s="3" t="s">
        <v>24</v>
      </c>
      <c r="E4165" s="3">
        <v>43066.6227013311</v>
      </c>
      <c r="F4165" s="3">
        <v>141</v>
      </c>
      <c r="G4165" s="3">
        <v>776.09018072861295</v>
      </c>
      <c r="H4165" s="3">
        <v>10</v>
      </c>
      <c r="I4165" s="3">
        <v>20</v>
      </c>
      <c r="J4165" s="3">
        <v>11</v>
      </c>
      <c r="K4165" s="3">
        <v>525.64374278112496</v>
      </c>
      <c r="L4165" s="3">
        <v>27</v>
      </c>
      <c r="M4165" s="3">
        <v>6</v>
      </c>
      <c r="N4165" s="3">
        <v>2</v>
      </c>
      <c r="O4165" s="3">
        <v>383</v>
      </c>
      <c r="P4165" s="3">
        <v>4</v>
      </c>
      <c r="Q4165" s="3">
        <v>23335.411575208302</v>
      </c>
      <c r="R4165" s="3">
        <v>7</v>
      </c>
      <c r="S4165" s="3">
        <v>1</v>
      </c>
      <c r="T4165" s="3">
        <v>0</v>
      </c>
      <c r="U4165" s="3">
        <v>8353.32411600675</v>
      </c>
      <c r="V4165" s="3">
        <v>1</v>
      </c>
    </row>
    <row r="4166" spans="1:22" ht="21.75" customHeight="1" x14ac:dyDescent="0.3">
      <c r="A4166" s="3" t="s">
        <v>4192</v>
      </c>
      <c r="B4166" s="3">
        <v>68</v>
      </c>
      <c r="C4166" s="3" t="s">
        <v>28</v>
      </c>
      <c r="D4166" s="3" t="s">
        <v>24</v>
      </c>
      <c r="E4166" s="3">
        <v>26725.812516387399</v>
      </c>
      <c r="F4166" s="3">
        <v>117</v>
      </c>
      <c r="G4166" s="3">
        <v>1676.3006446700899</v>
      </c>
      <c r="H4166" s="3">
        <v>3</v>
      </c>
      <c r="I4166" s="3">
        <v>409.75367416104501</v>
      </c>
      <c r="J4166" s="3">
        <v>28</v>
      </c>
      <c r="K4166" s="3">
        <v>890.75069589369798</v>
      </c>
      <c r="L4166" s="3">
        <v>43</v>
      </c>
      <c r="M4166" s="3">
        <v>11</v>
      </c>
      <c r="N4166" s="3">
        <v>9</v>
      </c>
      <c r="O4166" s="3">
        <v>315</v>
      </c>
      <c r="P4166" s="3">
        <v>2</v>
      </c>
      <c r="Q4166" s="3">
        <v>14236.2136708217</v>
      </c>
      <c r="R4166" s="3">
        <v>1</v>
      </c>
      <c r="S4166" s="3">
        <v>1</v>
      </c>
      <c r="T4166" s="3">
        <v>0</v>
      </c>
      <c r="U4166" s="3">
        <v>4345.9736419701303</v>
      </c>
      <c r="V4166" s="3">
        <v>1</v>
      </c>
    </row>
    <row r="4167" spans="1:22" ht="21.75" customHeight="1" x14ac:dyDescent="0.3">
      <c r="A4167" s="3" t="s">
        <v>4193</v>
      </c>
      <c r="B4167" s="3">
        <v>29</v>
      </c>
      <c r="C4167" s="3" t="s">
        <v>28</v>
      </c>
      <c r="D4167" s="3" t="s">
        <v>33</v>
      </c>
      <c r="E4167" s="3">
        <v>74360.388606587599</v>
      </c>
      <c r="F4167" s="3">
        <v>77</v>
      </c>
      <c r="G4167" s="3">
        <v>304.732422158443</v>
      </c>
      <c r="H4167" s="3">
        <v>0</v>
      </c>
      <c r="I4167" s="3">
        <v>816.60698572267199</v>
      </c>
      <c r="J4167" s="3">
        <v>45</v>
      </c>
      <c r="K4167" s="3">
        <v>428.98315086129202</v>
      </c>
      <c r="L4167" s="3">
        <v>29</v>
      </c>
      <c r="M4167" s="3">
        <v>16</v>
      </c>
      <c r="N4167" s="3">
        <v>9</v>
      </c>
      <c r="O4167" s="3">
        <v>602</v>
      </c>
      <c r="P4167" s="3">
        <v>2</v>
      </c>
      <c r="Q4167" s="3">
        <v>16764.025115756798</v>
      </c>
      <c r="R4167" s="3">
        <v>5</v>
      </c>
      <c r="S4167" s="3">
        <v>0</v>
      </c>
      <c r="T4167" s="3">
        <v>0</v>
      </c>
      <c r="U4167" s="3">
        <v>8763.3965242664308</v>
      </c>
      <c r="V4167" s="3">
        <v>1</v>
      </c>
    </row>
    <row r="4168" spans="1:22" ht="21.75" customHeight="1" x14ac:dyDescent="0.3">
      <c r="A4168" s="3" t="s">
        <v>4194</v>
      </c>
      <c r="B4168" s="3">
        <v>63</v>
      </c>
      <c r="C4168" s="3" t="s">
        <v>23</v>
      </c>
      <c r="D4168" s="3" t="s">
        <v>24</v>
      </c>
      <c r="E4168" s="3">
        <v>80222.446373068902</v>
      </c>
      <c r="F4168" s="3">
        <v>100</v>
      </c>
      <c r="G4168" s="3">
        <v>1778.9642775418999</v>
      </c>
      <c r="H4168" s="3">
        <v>4</v>
      </c>
      <c r="I4168" s="3">
        <v>714.49520815759502</v>
      </c>
      <c r="J4168" s="3">
        <v>7</v>
      </c>
      <c r="K4168" s="3">
        <v>552.06084143969599</v>
      </c>
      <c r="L4168" s="3">
        <v>35</v>
      </c>
      <c r="M4168" s="3">
        <v>18</v>
      </c>
      <c r="N4168" s="3">
        <v>9</v>
      </c>
      <c r="O4168" s="3">
        <v>395</v>
      </c>
      <c r="P4168" s="3">
        <v>4</v>
      </c>
      <c r="Q4168" s="3">
        <v>10156.288975343499</v>
      </c>
      <c r="R4168" s="3">
        <v>3</v>
      </c>
      <c r="S4168" s="3">
        <v>0</v>
      </c>
      <c r="T4168" s="3">
        <v>0</v>
      </c>
      <c r="U4168" s="3">
        <v>500</v>
      </c>
      <c r="V4168" s="3">
        <v>1</v>
      </c>
    </row>
    <row r="4169" spans="1:22" ht="21.75" customHeight="1" x14ac:dyDescent="0.3">
      <c r="A4169" s="3" t="s">
        <v>4195</v>
      </c>
      <c r="B4169" s="3">
        <v>66</v>
      </c>
      <c r="C4169" s="3" t="s">
        <v>31</v>
      </c>
      <c r="D4169" s="3" t="s">
        <v>33</v>
      </c>
      <c r="E4169" s="3">
        <v>10000</v>
      </c>
      <c r="F4169" s="3">
        <v>129</v>
      </c>
      <c r="G4169" s="3">
        <v>1875.7480680067899</v>
      </c>
      <c r="H4169" s="3">
        <v>0</v>
      </c>
      <c r="I4169" s="3">
        <v>685.45369612128104</v>
      </c>
      <c r="J4169" s="3">
        <v>37</v>
      </c>
      <c r="K4169" s="3">
        <v>301.89214733771598</v>
      </c>
      <c r="L4169" s="3">
        <v>52</v>
      </c>
      <c r="M4169" s="3">
        <v>15</v>
      </c>
      <c r="N4169" s="3">
        <v>0</v>
      </c>
      <c r="O4169" s="3">
        <v>421</v>
      </c>
      <c r="P4169" s="3">
        <v>1</v>
      </c>
      <c r="Q4169" s="3">
        <v>19318.577797943399</v>
      </c>
      <c r="R4169" s="3">
        <v>7</v>
      </c>
      <c r="S4169" s="3">
        <v>0</v>
      </c>
      <c r="T4169" s="3">
        <v>0</v>
      </c>
      <c r="U4169" s="3">
        <v>12709.2505460796</v>
      </c>
      <c r="V4169" s="3">
        <v>1</v>
      </c>
    </row>
    <row r="4170" spans="1:22" ht="21.75" customHeight="1" x14ac:dyDescent="0.3">
      <c r="A4170" s="3" t="s">
        <v>4196</v>
      </c>
      <c r="B4170" s="3">
        <v>29</v>
      </c>
      <c r="C4170" s="3" t="s">
        <v>28</v>
      </c>
      <c r="D4170" s="3" t="s">
        <v>24</v>
      </c>
      <c r="E4170" s="3">
        <v>65585.508050008197</v>
      </c>
      <c r="F4170" s="3">
        <v>113</v>
      </c>
      <c r="G4170" s="3">
        <v>1302.88493134788</v>
      </c>
      <c r="H4170" s="3">
        <v>10</v>
      </c>
      <c r="I4170" s="3">
        <v>456.03515750570801</v>
      </c>
      <c r="J4170" s="3">
        <v>45</v>
      </c>
      <c r="K4170" s="3">
        <v>350.48014862787602</v>
      </c>
      <c r="L4170" s="3">
        <v>58</v>
      </c>
      <c r="M4170" s="3">
        <v>1</v>
      </c>
      <c r="N4170" s="3">
        <v>1</v>
      </c>
      <c r="O4170" s="3">
        <v>525</v>
      </c>
      <c r="P4170" s="3">
        <v>1</v>
      </c>
      <c r="Q4170" s="3">
        <v>8818.0574901719192</v>
      </c>
      <c r="R4170" s="3">
        <v>2</v>
      </c>
      <c r="S4170" s="3">
        <v>0</v>
      </c>
      <c r="T4170" s="3">
        <v>0</v>
      </c>
      <c r="U4170" s="3">
        <v>7293.9616345171899</v>
      </c>
      <c r="V4170" s="3">
        <v>1</v>
      </c>
    </row>
    <row r="4171" spans="1:22" ht="21.75" customHeight="1" x14ac:dyDescent="0.3">
      <c r="A4171" s="3" t="s">
        <v>4197</v>
      </c>
      <c r="B4171" s="3">
        <v>65</v>
      </c>
      <c r="C4171" s="3" t="s">
        <v>23</v>
      </c>
      <c r="D4171" s="3" t="s">
        <v>26</v>
      </c>
      <c r="E4171" s="3">
        <v>69236.372365860298</v>
      </c>
      <c r="F4171" s="3">
        <v>103</v>
      </c>
      <c r="G4171" s="3">
        <v>2626.4332933635601</v>
      </c>
      <c r="H4171" s="3">
        <v>10</v>
      </c>
      <c r="I4171" s="3">
        <v>308.04557092289599</v>
      </c>
      <c r="J4171" s="3">
        <v>46</v>
      </c>
      <c r="K4171" s="3">
        <v>1000.87752729564</v>
      </c>
      <c r="L4171" s="3">
        <v>67</v>
      </c>
      <c r="M4171" s="3">
        <v>11</v>
      </c>
      <c r="N4171" s="3">
        <v>3</v>
      </c>
      <c r="O4171" s="3">
        <v>328</v>
      </c>
      <c r="P4171" s="3">
        <v>0</v>
      </c>
      <c r="Q4171" s="3">
        <v>19142.658264556499</v>
      </c>
      <c r="R4171" s="3">
        <v>1</v>
      </c>
      <c r="S4171" s="3">
        <v>0</v>
      </c>
      <c r="T4171" s="3">
        <v>0</v>
      </c>
      <c r="U4171" s="3">
        <v>500</v>
      </c>
      <c r="V4171" s="3">
        <v>1</v>
      </c>
    </row>
    <row r="4172" spans="1:22" ht="21.75" customHeight="1" x14ac:dyDescent="0.3">
      <c r="A4172" s="3" t="s">
        <v>4198</v>
      </c>
      <c r="B4172" s="3">
        <v>32</v>
      </c>
      <c r="C4172" s="3" t="s">
        <v>28</v>
      </c>
      <c r="D4172" s="3" t="s">
        <v>24</v>
      </c>
      <c r="E4172" s="3">
        <v>55862.321453794902</v>
      </c>
      <c r="F4172" s="3">
        <v>116</v>
      </c>
      <c r="G4172" s="3">
        <v>2402.3778474334399</v>
      </c>
      <c r="H4172" s="3">
        <v>7</v>
      </c>
      <c r="I4172" s="3">
        <v>1502.72360123456</v>
      </c>
      <c r="J4172" s="3">
        <v>19</v>
      </c>
      <c r="K4172" s="3">
        <v>321.44595613982301</v>
      </c>
      <c r="L4172" s="3">
        <v>74</v>
      </c>
      <c r="M4172" s="3">
        <v>16</v>
      </c>
      <c r="N4172" s="3">
        <v>6</v>
      </c>
      <c r="O4172" s="3">
        <v>887</v>
      </c>
      <c r="P4172" s="3">
        <v>1</v>
      </c>
      <c r="Q4172" s="3">
        <v>9309.9149123201096</v>
      </c>
      <c r="R4172" s="3">
        <v>0</v>
      </c>
      <c r="S4172" s="3">
        <v>0</v>
      </c>
      <c r="T4172" s="3">
        <v>0</v>
      </c>
      <c r="U4172" s="3">
        <v>13040.997079626201</v>
      </c>
      <c r="V4172" s="3">
        <v>0</v>
      </c>
    </row>
    <row r="4173" spans="1:22" ht="21.75" customHeight="1" x14ac:dyDescent="0.3">
      <c r="A4173" s="3" t="s">
        <v>4199</v>
      </c>
      <c r="B4173" s="3">
        <v>56</v>
      </c>
      <c r="C4173" s="3" t="s">
        <v>31</v>
      </c>
      <c r="D4173" s="3" t="s">
        <v>26</v>
      </c>
      <c r="E4173" s="3">
        <v>60586.939569416398</v>
      </c>
      <c r="F4173" s="3">
        <v>31</v>
      </c>
      <c r="G4173" s="3">
        <v>877.43051168615602</v>
      </c>
      <c r="H4173" s="3">
        <v>1</v>
      </c>
      <c r="I4173" s="3">
        <v>809.48883359861895</v>
      </c>
      <c r="J4173" s="3">
        <v>34</v>
      </c>
      <c r="K4173" s="3">
        <v>405.36279991456701</v>
      </c>
      <c r="L4173" s="3">
        <v>3</v>
      </c>
      <c r="M4173" s="3">
        <v>2</v>
      </c>
      <c r="N4173" s="3">
        <v>7</v>
      </c>
      <c r="O4173" s="3">
        <v>623</v>
      </c>
      <c r="P4173" s="3">
        <v>0</v>
      </c>
      <c r="Q4173" s="3">
        <v>21809.028385391899</v>
      </c>
      <c r="R4173" s="3">
        <v>2</v>
      </c>
      <c r="S4173" s="3">
        <v>0</v>
      </c>
      <c r="T4173" s="3">
        <v>0</v>
      </c>
      <c r="U4173" s="3">
        <v>6190.9738751945797</v>
      </c>
      <c r="V4173" s="3">
        <v>0</v>
      </c>
    </row>
    <row r="4174" spans="1:22" ht="21.75" customHeight="1" x14ac:dyDescent="0.3">
      <c r="A4174" s="3" t="s">
        <v>4200</v>
      </c>
      <c r="B4174" s="3">
        <v>57</v>
      </c>
      <c r="C4174" s="3" t="s">
        <v>31</v>
      </c>
      <c r="D4174" s="3" t="s">
        <v>26</v>
      </c>
      <c r="E4174" s="3">
        <v>59288.990265960201</v>
      </c>
      <c r="F4174" s="3">
        <v>64</v>
      </c>
      <c r="G4174" s="3">
        <v>2024.6095191351201</v>
      </c>
      <c r="H4174" s="3">
        <v>8</v>
      </c>
      <c r="I4174" s="3">
        <v>1024.7426261036001</v>
      </c>
      <c r="J4174" s="3">
        <v>38</v>
      </c>
      <c r="K4174" s="3">
        <v>771.43462214912495</v>
      </c>
      <c r="L4174" s="3">
        <v>10</v>
      </c>
      <c r="M4174" s="3">
        <v>7</v>
      </c>
      <c r="N4174" s="3">
        <v>3</v>
      </c>
      <c r="O4174" s="3">
        <v>418</v>
      </c>
      <c r="P4174" s="3">
        <v>1</v>
      </c>
      <c r="Q4174" s="3">
        <v>19865.2640147768</v>
      </c>
      <c r="R4174" s="3">
        <v>7</v>
      </c>
      <c r="S4174" s="3">
        <v>0</v>
      </c>
      <c r="T4174" s="3">
        <v>0</v>
      </c>
      <c r="U4174" s="3">
        <v>5785.18310339448</v>
      </c>
      <c r="V4174" s="3">
        <v>1</v>
      </c>
    </row>
    <row r="4175" spans="1:22" ht="21.75" customHeight="1" x14ac:dyDescent="0.3">
      <c r="A4175" s="3" t="s">
        <v>4201</v>
      </c>
      <c r="B4175" s="3">
        <v>43</v>
      </c>
      <c r="C4175" s="3" t="s">
        <v>23</v>
      </c>
      <c r="D4175" s="3" t="s">
        <v>33</v>
      </c>
      <c r="E4175" s="3">
        <v>65651.152676002195</v>
      </c>
      <c r="F4175" s="3">
        <v>55</v>
      </c>
      <c r="G4175" s="3">
        <v>2287.6332127559499</v>
      </c>
      <c r="H4175" s="3">
        <v>8</v>
      </c>
      <c r="I4175" s="3">
        <v>802.18791075433296</v>
      </c>
      <c r="J4175" s="3">
        <v>30</v>
      </c>
      <c r="K4175" s="3">
        <v>976.50201925861597</v>
      </c>
      <c r="L4175" s="3">
        <v>52</v>
      </c>
      <c r="M4175" s="3">
        <v>4</v>
      </c>
      <c r="N4175" s="3">
        <v>2</v>
      </c>
      <c r="O4175" s="3">
        <v>470</v>
      </c>
      <c r="P4175" s="3">
        <v>5</v>
      </c>
      <c r="Q4175" s="3">
        <v>9486.22172293935</v>
      </c>
      <c r="R4175" s="3">
        <v>4</v>
      </c>
      <c r="S4175" s="3">
        <v>0</v>
      </c>
      <c r="T4175" s="3">
        <v>0</v>
      </c>
      <c r="U4175" s="3">
        <v>6332.5512776160103</v>
      </c>
      <c r="V4175" s="3">
        <v>1</v>
      </c>
    </row>
    <row r="4176" spans="1:22" ht="21.75" customHeight="1" x14ac:dyDescent="0.3">
      <c r="A4176" s="3" t="s">
        <v>4202</v>
      </c>
      <c r="B4176" s="3">
        <v>21</v>
      </c>
      <c r="C4176" s="3" t="s">
        <v>28</v>
      </c>
      <c r="D4176" s="3" t="s">
        <v>26</v>
      </c>
      <c r="E4176" s="3">
        <v>30335.5932714259</v>
      </c>
      <c r="F4176" s="3">
        <v>119</v>
      </c>
      <c r="G4176" s="3">
        <v>1566.21494501179</v>
      </c>
      <c r="H4176" s="3">
        <v>2</v>
      </c>
      <c r="I4176" s="3">
        <v>816.22204452329595</v>
      </c>
      <c r="J4176" s="3">
        <v>15</v>
      </c>
      <c r="K4176" s="3">
        <v>702.58411951116102</v>
      </c>
      <c r="L4176" s="3">
        <v>53</v>
      </c>
      <c r="M4176" s="3">
        <v>16</v>
      </c>
      <c r="N4176" s="3">
        <v>9</v>
      </c>
      <c r="O4176" s="3">
        <v>333</v>
      </c>
      <c r="P4176" s="3">
        <v>3</v>
      </c>
      <c r="Q4176" s="3">
        <v>25651.0694032826</v>
      </c>
      <c r="R4176" s="3">
        <v>7</v>
      </c>
      <c r="S4176" s="3">
        <v>0</v>
      </c>
      <c r="T4176" s="3">
        <v>0</v>
      </c>
      <c r="U4176" s="3">
        <v>5778.9747174602098</v>
      </c>
      <c r="V4176" s="3">
        <v>1</v>
      </c>
    </row>
    <row r="4177" spans="1:22" ht="21.75" customHeight="1" x14ac:dyDescent="0.3">
      <c r="A4177" s="3" t="s">
        <v>4203</v>
      </c>
      <c r="B4177" s="3">
        <v>41</v>
      </c>
      <c r="C4177" s="3" t="s">
        <v>28</v>
      </c>
      <c r="D4177" s="3" t="s">
        <v>24</v>
      </c>
      <c r="E4177" s="3">
        <v>71608.898199920295</v>
      </c>
      <c r="F4177" s="3">
        <v>178</v>
      </c>
      <c r="G4177" s="3">
        <v>1154.55082891503</v>
      </c>
      <c r="H4177" s="3">
        <v>5</v>
      </c>
      <c r="I4177" s="3">
        <v>778.26381006674899</v>
      </c>
      <c r="J4177" s="3">
        <v>22</v>
      </c>
      <c r="K4177" s="3">
        <v>703.37391962168601</v>
      </c>
      <c r="L4177" s="3">
        <v>44</v>
      </c>
      <c r="M4177" s="3">
        <v>13</v>
      </c>
      <c r="N4177" s="3">
        <v>8</v>
      </c>
      <c r="O4177" s="3">
        <v>604</v>
      </c>
      <c r="P4177" s="3">
        <v>3</v>
      </c>
      <c r="Q4177" s="3">
        <v>12870.856533480101</v>
      </c>
      <c r="R4177" s="3">
        <v>7</v>
      </c>
      <c r="S4177" s="3">
        <v>0</v>
      </c>
      <c r="T4177" s="3">
        <v>0</v>
      </c>
      <c r="U4177" s="3">
        <v>10916.856364154601</v>
      </c>
      <c r="V4177" s="3">
        <v>1</v>
      </c>
    </row>
    <row r="4178" spans="1:22" ht="21.75" customHeight="1" x14ac:dyDescent="0.3">
      <c r="A4178" s="3" t="s">
        <v>4204</v>
      </c>
      <c r="B4178" s="3">
        <v>36</v>
      </c>
      <c r="C4178" s="3" t="s">
        <v>28</v>
      </c>
      <c r="D4178" s="3" t="s">
        <v>24</v>
      </c>
      <c r="E4178" s="3">
        <v>53768.234046117701</v>
      </c>
      <c r="F4178" s="3">
        <v>230</v>
      </c>
      <c r="G4178" s="3">
        <v>612.97021304913596</v>
      </c>
      <c r="H4178" s="3">
        <v>8</v>
      </c>
      <c r="I4178" s="3">
        <v>407.843949323949</v>
      </c>
      <c r="J4178" s="3">
        <v>33</v>
      </c>
      <c r="K4178" s="3">
        <v>186.97418883867701</v>
      </c>
      <c r="L4178" s="3">
        <v>16</v>
      </c>
      <c r="M4178" s="3">
        <v>13</v>
      </c>
      <c r="N4178" s="3">
        <v>7</v>
      </c>
      <c r="O4178" s="3">
        <v>487</v>
      </c>
      <c r="P4178" s="3">
        <v>4</v>
      </c>
      <c r="Q4178" s="3">
        <v>22341.319770038801</v>
      </c>
      <c r="R4178" s="3">
        <v>1</v>
      </c>
      <c r="S4178" s="3">
        <v>0</v>
      </c>
      <c r="T4178" s="3">
        <v>0</v>
      </c>
      <c r="U4178" s="3">
        <v>7586.4707743628096</v>
      </c>
      <c r="V4178" s="3">
        <v>1</v>
      </c>
    </row>
    <row r="4179" spans="1:22" ht="21.75" customHeight="1" x14ac:dyDescent="0.3">
      <c r="A4179" s="3" t="s">
        <v>4205</v>
      </c>
      <c r="B4179" s="3">
        <v>55</v>
      </c>
      <c r="C4179" s="3" t="s">
        <v>28</v>
      </c>
      <c r="D4179" s="3" t="s">
        <v>26</v>
      </c>
      <c r="E4179" s="3">
        <v>52688.009115856403</v>
      </c>
      <c r="F4179" s="3">
        <v>93</v>
      </c>
      <c r="G4179" s="3">
        <v>1053.4178165241999</v>
      </c>
      <c r="H4179" s="3">
        <v>6</v>
      </c>
      <c r="I4179" s="3">
        <v>269.92868968801298</v>
      </c>
      <c r="J4179" s="3">
        <v>31</v>
      </c>
      <c r="K4179" s="3">
        <v>628.68887386462404</v>
      </c>
      <c r="L4179" s="3">
        <v>63</v>
      </c>
      <c r="M4179" s="3">
        <v>3</v>
      </c>
      <c r="N4179" s="3">
        <v>5</v>
      </c>
      <c r="O4179" s="3">
        <v>350</v>
      </c>
      <c r="P4179" s="3">
        <v>5</v>
      </c>
      <c r="Q4179" s="3">
        <v>5283.8145601812002</v>
      </c>
      <c r="R4179" s="3">
        <v>2</v>
      </c>
      <c r="S4179" s="3">
        <v>0</v>
      </c>
      <c r="T4179" s="3">
        <v>0</v>
      </c>
      <c r="U4179" s="3">
        <v>6288.4478727742098</v>
      </c>
      <c r="V4179" s="3">
        <v>1</v>
      </c>
    </row>
    <row r="4180" spans="1:22" ht="21.75" customHeight="1" x14ac:dyDescent="0.3">
      <c r="A4180" s="3" t="s">
        <v>4206</v>
      </c>
      <c r="B4180" s="3">
        <v>33</v>
      </c>
      <c r="C4180" s="3" t="s">
        <v>23</v>
      </c>
      <c r="D4180" s="3" t="s">
        <v>33</v>
      </c>
      <c r="E4180" s="3">
        <v>60199.249086339303</v>
      </c>
      <c r="F4180" s="3">
        <v>108</v>
      </c>
      <c r="G4180" s="3">
        <v>630.79337472489499</v>
      </c>
      <c r="H4180" s="3">
        <v>3</v>
      </c>
      <c r="I4180" s="3">
        <v>935.178880810745</v>
      </c>
      <c r="J4180" s="3">
        <v>16</v>
      </c>
      <c r="K4180" s="3">
        <v>423.14593403009599</v>
      </c>
      <c r="L4180" s="3">
        <v>57</v>
      </c>
      <c r="M4180" s="3">
        <v>14</v>
      </c>
      <c r="N4180" s="3">
        <v>8</v>
      </c>
      <c r="O4180" s="3">
        <v>820</v>
      </c>
      <c r="P4180" s="3">
        <v>3</v>
      </c>
      <c r="Q4180" s="3">
        <v>16232.7438866948</v>
      </c>
      <c r="R4180" s="3">
        <v>0</v>
      </c>
      <c r="S4180" s="3">
        <v>0</v>
      </c>
      <c r="T4180" s="3">
        <v>0</v>
      </c>
      <c r="U4180" s="3">
        <v>6771.8560238971004</v>
      </c>
      <c r="V4180" s="3">
        <v>0</v>
      </c>
    </row>
    <row r="4181" spans="1:22" ht="21.75" customHeight="1" x14ac:dyDescent="0.3">
      <c r="A4181" s="3" t="s">
        <v>4207</v>
      </c>
      <c r="B4181" s="3">
        <v>29</v>
      </c>
      <c r="C4181" s="3" t="s">
        <v>31</v>
      </c>
      <c r="D4181" s="3" t="s">
        <v>26</v>
      </c>
      <c r="E4181" s="3">
        <v>27126.161801068301</v>
      </c>
      <c r="F4181" s="3">
        <v>88</v>
      </c>
      <c r="G4181" s="3">
        <v>2229.9729121473101</v>
      </c>
      <c r="H4181" s="3">
        <v>2</v>
      </c>
      <c r="I4181" s="3">
        <v>865.74484254490801</v>
      </c>
      <c r="J4181" s="3">
        <v>42</v>
      </c>
      <c r="K4181" s="3">
        <v>618.20302020167605</v>
      </c>
      <c r="L4181" s="3">
        <v>12</v>
      </c>
      <c r="M4181" s="3">
        <v>1</v>
      </c>
      <c r="N4181" s="3">
        <v>7</v>
      </c>
      <c r="O4181" s="3">
        <v>432</v>
      </c>
      <c r="P4181" s="3">
        <v>2</v>
      </c>
      <c r="Q4181" s="3">
        <v>14410.589080326199</v>
      </c>
      <c r="R4181" s="3">
        <v>1</v>
      </c>
      <c r="S4181" s="3">
        <v>1</v>
      </c>
      <c r="T4181" s="3">
        <v>0</v>
      </c>
      <c r="U4181" s="3">
        <v>13751.267809229699</v>
      </c>
      <c r="V4181" s="3">
        <v>1</v>
      </c>
    </row>
    <row r="4182" spans="1:22" ht="21.75" customHeight="1" x14ac:dyDescent="0.3">
      <c r="A4182" s="3" t="s">
        <v>4208</v>
      </c>
      <c r="B4182" s="3">
        <v>54</v>
      </c>
      <c r="C4182" s="3" t="s">
        <v>23</v>
      </c>
      <c r="D4182" s="3" t="s">
        <v>24</v>
      </c>
      <c r="E4182" s="3">
        <v>22038.040674510699</v>
      </c>
      <c r="F4182" s="3">
        <v>130</v>
      </c>
      <c r="G4182" s="3">
        <v>1295.88777232452</v>
      </c>
      <c r="H4182" s="3">
        <v>1</v>
      </c>
      <c r="I4182" s="3">
        <v>1128.3983144609001</v>
      </c>
      <c r="J4182" s="3">
        <v>23</v>
      </c>
      <c r="K4182" s="3">
        <v>430.18827429819999</v>
      </c>
      <c r="L4182" s="3">
        <v>50</v>
      </c>
      <c r="M4182" s="3">
        <v>3</v>
      </c>
      <c r="N4182" s="3">
        <v>6</v>
      </c>
      <c r="O4182" s="3">
        <v>665</v>
      </c>
      <c r="P4182" s="3">
        <v>2</v>
      </c>
      <c r="Q4182" s="3">
        <v>9679.8115106826008</v>
      </c>
      <c r="R4182" s="3">
        <v>4</v>
      </c>
      <c r="S4182" s="3">
        <v>0</v>
      </c>
      <c r="T4182" s="3">
        <v>0</v>
      </c>
      <c r="U4182" s="3">
        <v>5203.4373393083597</v>
      </c>
      <c r="V4182" s="3">
        <v>1</v>
      </c>
    </row>
    <row r="4183" spans="1:22" ht="21.75" customHeight="1" x14ac:dyDescent="0.3">
      <c r="A4183" s="3" t="s">
        <v>4209</v>
      </c>
      <c r="B4183" s="3">
        <v>44</v>
      </c>
      <c r="C4183" s="3" t="s">
        <v>28</v>
      </c>
      <c r="D4183" s="3" t="s">
        <v>24</v>
      </c>
      <c r="E4183" s="3">
        <v>47821.421078548199</v>
      </c>
      <c r="F4183" s="3">
        <v>196</v>
      </c>
      <c r="G4183" s="3">
        <v>1917.3214247828</v>
      </c>
      <c r="H4183" s="3">
        <v>9</v>
      </c>
      <c r="I4183" s="3">
        <v>1057.3762893247099</v>
      </c>
      <c r="J4183" s="3">
        <v>34</v>
      </c>
      <c r="K4183" s="3">
        <v>357.20638590500801</v>
      </c>
      <c r="L4183" s="3">
        <v>51</v>
      </c>
      <c r="M4183" s="3">
        <v>16</v>
      </c>
      <c r="N4183" s="3">
        <v>5</v>
      </c>
      <c r="O4183" s="3">
        <v>491</v>
      </c>
      <c r="P4183" s="3">
        <v>0</v>
      </c>
      <c r="Q4183" s="3">
        <v>17782.773709225901</v>
      </c>
      <c r="R4183" s="3">
        <v>4</v>
      </c>
      <c r="S4183" s="3">
        <v>0</v>
      </c>
      <c r="T4183" s="3">
        <v>0</v>
      </c>
      <c r="U4183" s="3">
        <v>7815.24396096294</v>
      </c>
      <c r="V4183" s="3">
        <v>1</v>
      </c>
    </row>
    <row r="4184" spans="1:22" ht="21.75" customHeight="1" x14ac:dyDescent="0.3">
      <c r="A4184" s="3" t="s">
        <v>4210</v>
      </c>
      <c r="B4184" s="3">
        <v>22</v>
      </c>
      <c r="C4184" s="3" t="s">
        <v>28</v>
      </c>
      <c r="D4184" s="3" t="s">
        <v>26</v>
      </c>
      <c r="E4184" s="3">
        <v>77783.700764854395</v>
      </c>
      <c r="F4184" s="3">
        <v>102</v>
      </c>
      <c r="G4184" s="3">
        <v>2508.2415087008899</v>
      </c>
      <c r="H4184" s="3">
        <v>9</v>
      </c>
      <c r="I4184" s="3">
        <v>517.020732537615</v>
      </c>
      <c r="J4184" s="3">
        <v>22</v>
      </c>
      <c r="K4184" s="3">
        <v>135.41848409055299</v>
      </c>
      <c r="L4184" s="3">
        <v>14</v>
      </c>
      <c r="M4184" s="3">
        <v>2</v>
      </c>
      <c r="N4184" s="3">
        <v>9</v>
      </c>
      <c r="O4184" s="3">
        <v>827</v>
      </c>
      <c r="P4184" s="3">
        <v>2</v>
      </c>
      <c r="Q4184" s="3">
        <v>19835.504709226301</v>
      </c>
      <c r="R4184" s="3">
        <v>6</v>
      </c>
      <c r="S4184" s="3">
        <v>0</v>
      </c>
      <c r="T4184" s="3">
        <v>0</v>
      </c>
      <c r="U4184" s="3">
        <v>3702.05821250392</v>
      </c>
      <c r="V4184" s="3">
        <v>1</v>
      </c>
    </row>
    <row r="4185" spans="1:22" ht="21.75" customHeight="1" x14ac:dyDescent="0.3">
      <c r="A4185" s="3" t="s">
        <v>4211</v>
      </c>
      <c r="B4185" s="3">
        <v>66</v>
      </c>
      <c r="C4185" s="3" t="s">
        <v>31</v>
      </c>
      <c r="D4185" s="3" t="s">
        <v>26</v>
      </c>
      <c r="E4185" s="3">
        <v>28663.1126833913</v>
      </c>
      <c r="F4185" s="3">
        <v>178</v>
      </c>
      <c r="G4185" s="3">
        <v>1669.74311621539</v>
      </c>
      <c r="H4185" s="3">
        <v>0</v>
      </c>
      <c r="I4185" s="3">
        <v>1196.4069581226599</v>
      </c>
      <c r="J4185" s="3">
        <v>7</v>
      </c>
      <c r="K4185" s="3">
        <v>479.12271867350802</v>
      </c>
      <c r="L4185" s="3">
        <v>3</v>
      </c>
      <c r="M4185" s="3">
        <v>15</v>
      </c>
      <c r="N4185" s="3">
        <v>2</v>
      </c>
      <c r="O4185" s="3">
        <v>486</v>
      </c>
      <c r="P4185" s="3">
        <v>1</v>
      </c>
      <c r="Q4185" s="3">
        <v>15235.349835095099</v>
      </c>
      <c r="R4185" s="3">
        <v>4</v>
      </c>
      <c r="S4185" s="3">
        <v>0</v>
      </c>
      <c r="T4185" s="3">
        <v>0</v>
      </c>
      <c r="U4185" s="3">
        <v>13803.7467860654</v>
      </c>
      <c r="V4185" s="3">
        <v>1</v>
      </c>
    </row>
    <row r="4186" spans="1:22" ht="21.75" customHeight="1" x14ac:dyDescent="0.3">
      <c r="A4186" s="3" t="s">
        <v>4212</v>
      </c>
      <c r="B4186" s="3">
        <v>57</v>
      </c>
      <c r="C4186" s="3" t="s">
        <v>28</v>
      </c>
      <c r="D4186" s="3" t="s">
        <v>26</v>
      </c>
      <c r="E4186" s="3">
        <v>53152.779931996498</v>
      </c>
      <c r="F4186" s="3">
        <v>96</v>
      </c>
      <c r="G4186" s="3">
        <v>2441.6598912539598</v>
      </c>
      <c r="H4186" s="3">
        <v>10</v>
      </c>
      <c r="I4186" s="3">
        <v>1067.7595183040801</v>
      </c>
      <c r="J4186" s="3">
        <v>22</v>
      </c>
      <c r="K4186" s="3">
        <v>542.97321605405898</v>
      </c>
      <c r="L4186" s="3">
        <v>8</v>
      </c>
      <c r="M4186" s="3">
        <v>11</v>
      </c>
      <c r="N4186" s="3">
        <v>5</v>
      </c>
      <c r="O4186" s="3">
        <v>483</v>
      </c>
      <c r="P4186" s="3">
        <v>0</v>
      </c>
      <c r="Q4186" s="3">
        <v>14375.77939634</v>
      </c>
      <c r="R4186" s="3">
        <v>5</v>
      </c>
      <c r="S4186" s="3">
        <v>1</v>
      </c>
      <c r="T4186" s="3">
        <v>0</v>
      </c>
      <c r="U4186" s="3">
        <v>5244.3090627501397</v>
      </c>
      <c r="V4186" s="3">
        <v>1</v>
      </c>
    </row>
    <row r="4187" spans="1:22" ht="21.75" customHeight="1" x14ac:dyDescent="0.3">
      <c r="A4187" s="3" t="s">
        <v>4213</v>
      </c>
      <c r="B4187" s="3">
        <v>36</v>
      </c>
      <c r="C4187" s="3" t="s">
        <v>23</v>
      </c>
      <c r="D4187" s="3" t="s">
        <v>24</v>
      </c>
      <c r="E4187" s="3">
        <v>37099.6896571506</v>
      </c>
      <c r="F4187" s="3">
        <v>189</v>
      </c>
      <c r="G4187" s="3">
        <v>1219.55270646193</v>
      </c>
      <c r="H4187" s="3">
        <v>9</v>
      </c>
      <c r="I4187" s="3">
        <v>1041.79454945007</v>
      </c>
      <c r="J4187" s="3">
        <v>20</v>
      </c>
      <c r="K4187" s="3">
        <v>0</v>
      </c>
      <c r="L4187" s="3">
        <v>66</v>
      </c>
      <c r="M4187" s="3">
        <v>19</v>
      </c>
      <c r="N4187" s="3">
        <v>3</v>
      </c>
      <c r="O4187" s="3">
        <v>492</v>
      </c>
      <c r="P4187" s="3">
        <v>5</v>
      </c>
      <c r="Q4187" s="3">
        <v>13609.6357159408</v>
      </c>
      <c r="R4187" s="3">
        <v>1</v>
      </c>
      <c r="S4187" s="3">
        <v>0</v>
      </c>
      <c r="T4187" s="3">
        <v>0</v>
      </c>
      <c r="U4187" s="3">
        <v>15076.3441850117</v>
      </c>
      <c r="V4187" s="3">
        <v>1</v>
      </c>
    </row>
    <row r="4188" spans="1:22" ht="21.75" customHeight="1" x14ac:dyDescent="0.3">
      <c r="A4188" s="3" t="s">
        <v>4214</v>
      </c>
      <c r="B4188" s="3">
        <v>31</v>
      </c>
      <c r="C4188" s="3" t="s">
        <v>23</v>
      </c>
      <c r="D4188" s="3" t="s">
        <v>24</v>
      </c>
      <c r="E4188" s="3">
        <v>34682.388273446799</v>
      </c>
      <c r="F4188" s="3">
        <v>201</v>
      </c>
      <c r="G4188" s="3">
        <v>1809.16470379212</v>
      </c>
      <c r="H4188" s="3">
        <v>10</v>
      </c>
      <c r="I4188" s="3">
        <v>1587.26437719258</v>
      </c>
      <c r="J4188" s="3">
        <v>18</v>
      </c>
      <c r="K4188" s="3">
        <v>346.65311954677497</v>
      </c>
      <c r="L4188" s="3">
        <v>73</v>
      </c>
      <c r="M4188" s="3">
        <v>2</v>
      </c>
      <c r="N4188" s="3">
        <v>4</v>
      </c>
      <c r="O4188" s="3">
        <v>383</v>
      </c>
      <c r="P4188" s="3">
        <v>3</v>
      </c>
      <c r="Q4188" s="3">
        <v>15161.465193095</v>
      </c>
      <c r="R4188" s="3">
        <v>1</v>
      </c>
      <c r="S4188" s="3">
        <v>0</v>
      </c>
      <c r="T4188" s="3">
        <v>0</v>
      </c>
      <c r="U4188" s="3">
        <v>19162.743579669601</v>
      </c>
      <c r="V4188" s="3">
        <v>1</v>
      </c>
    </row>
    <row r="4189" spans="1:22" ht="21.75" customHeight="1" x14ac:dyDescent="0.3">
      <c r="A4189" s="3" t="s">
        <v>4215</v>
      </c>
      <c r="B4189" s="3">
        <v>43</v>
      </c>
      <c r="C4189" s="3" t="s">
        <v>31</v>
      </c>
      <c r="D4189" s="3" t="s">
        <v>24</v>
      </c>
      <c r="E4189" s="3">
        <v>59013.470587583201</v>
      </c>
      <c r="F4189" s="3">
        <v>187</v>
      </c>
      <c r="G4189" s="3">
        <v>1664.3255529608</v>
      </c>
      <c r="H4189" s="3">
        <v>0</v>
      </c>
      <c r="I4189" s="3">
        <v>1515.3855668778699</v>
      </c>
      <c r="J4189" s="3">
        <v>30</v>
      </c>
      <c r="K4189" s="3">
        <v>433.88645373487202</v>
      </c>
      <c r="L4189" s="3">
        <v>56</v>
      </c>
      <c r="M4189" s="3">
        <v>4</v>
      </c>
      <c r="N4189" s="3">
        <v>6</v>
      </c>
      <c r="O4189" s="3">
        <v>693</v>
      </c>
      <c r="P4189" s="3">
        <v>3</v>
      </c>
      <c r="Q4189" s="3">
        <v>16817.073212105599</v>
      </c>
      <c r="R4189" s="3">
        <v>1</v>
      </c>
      <c r="S4189" s="3">
        <v>0</v>
      </c>
      <c r="T4189" s="3">
        <v>0</v>
      </c>
      <c r="U4189" s="3">
        <v>11354.7020784049</v>
      </c>
      <c r="V4189" s="3">
        <v>0</v>
      </c>
    </row>
    <row r="4190" spans="1:22" ht="21.75" customHeight="1" x14ac:dyDescent="0.3">
      <c r="A4190" s="3" t="s">
        <v>4216</v>
      </c>
      <c r="B4190" s="3">
        <v>48</v>
      </c>
      <c r="C4190" s="3" t="s">
        <v>23</v>
      </c>
      <c r="D4190" s="3" t="s">
        <v>33</v>
      </c>
      <c r="E4190" s="3">
        <v>63668.758989010101</v>
      </c>
      <c r="F4190" s="3">
        <v>78</v>
      </c>
      <c r="G4190" s="3">
        <v>938.78742836377</v>
      </c>
      <c r="H4190" s="3">
        <v>11</v>
      </c>
      <c r="I4190" s="3">
        <v>1041.46981829421</v>
      </c>
      <c r="J4190" s="3">
        <v>49</v>
      </c>
      <c r="K4190" s="3">
        <v>643.31388907516498</v>
      </c>
      <c r="L4190" s="3">
        <v>28</v>
      </c>
      <c r="M4190" s="3">
        <v>15</v>
      </c>
      <c r="N4190" s="3">
        <v>6</v>
      </c>
      <c r="O4190" s="3">
        <v>802</v>
      </c>
      <c r="P4190" s="3">
        <v>2</v>
      </c>
      <c r="Q4190" s="3">
        <v>16515.4430960762</v>
      </c>
      <c r="R4190" s="3">
        <v>0</v>
      </c>
      <c r="S4190" s="3">
        <v>0</v>
      </c>
      <c r="T4190" s="3">
        <v>0</v>
      </c>
      <c r="U4190" s="3">
        <v>5180.4215420676301</v>
      </c>
      <c r="V4190" s="3">
        <v>0</v>
      </c>
    </row>
    <row r="4191" spans="1:22" ht="21.75" customHeight="1" x14ac:dyDescent="0.3">
      <c r="A4191" s="3" t="s">
        <v>4217</v>
      </c>
      <c r="B4191" s="3">
        <v>62</v>
      </c>
      <c r="C4191" s="3" t="s">
        <v>23</v>
      </c>
      <c r="D4191" s="3" t="s">
        <v>24</v>
      </c>
      <c r="E4191" s="3">
        <v>35824.073558661999</v>
      </c>
      <c r="F4191" s="3">
        <v>5</v>
      </c>
      <c r="G4191" s="3">
        <v>1252.5296753939299</v>
      </c>
      <c r="H4191" s="3">
        <v>3</v>
      </c>
      <c r="I4191" s="3">
        <v>997.81902204313496</v>
      </c>
      <c r="J4191" s="3">
        <v>6</v>
      </c>
      <c r="K4191" s="3">
        <v>352.50681886820797</v>
      </c>
      <c r="L4191" s="3">
        <v>46</v>
      </c>
      <c r="M4191" s="3">
        <v>6</v>
      </c>
      <c r="N4191" s="3">
        <v>8</v>
      </c>
      <c r="O4191" s="3">
        <v>361</v>
      </c>
      <c r="P4191" s="3">
        <v>2</v>
      </c>
      <c r="Q4191" s="3">
        <v>15654.9503086237</v>
      </c>
      <c r="R4191" s="3">
        <v>5</v>
      </c>
      <c r="S4191" s="3">
        <v>0</v>
      </c>
      <c r="T4191" s="3">
        <v>0</v>
      </c>
      <c r="U4191" s="3">
        <v>3850.96949928704</v>
      </c>
      <c r="V4191" s="3">
        <v>1</v>
      </c>
    </row>
    <row r="4192" spans="1:22" ht="21.75" customHeight="1" x14ac:dyDescent="0.3">
      <c r="A4192" s="3" t="s">
        <v>4218</v>
      </c>
      <c r="B4192" s="3">
        <v>44</v>
      </c>
      <c r="C4192" s="3" t="s">
        <v>23</v>
      </c>
      <c r="D4192" s="3" t="s">
        <v>24</v>
      </c>
      <c r="E4192" s="3">
        <v>74970.504607402094</v>
      </c>
      <c r="F4192" s="3">
        <v>83</v>
      </c>
      <c r="G4192" s="3">
        <v>2632.1513430406999</v>
      </c>
      <c r="H4192" s="3">
        <v>3</v>
      </c>
      <c r="I4192" s="3">
        <v>1178.5793136193899</v>
      </c>
      <c r="J4192" s="3">
        <v>47</v>
      </c>
      <c r="K4192" s="3">
        <v>657.14949670470799</v>
      </c>
      <c r="L4192" s="3">
        <v>4</v>
      </c>
      <c r="M4192" s="3">
        <v>19</v>
      </c>
      <c r="N4192" s="3">
        <v>8</v>
      </c>
      <c r="O4192" s="3">
        <v>332</v>
      </c>
      <c r="P4192" s="3">
        <v>1</v>
      </c>
      <c r="Q4192" s="3">
        <v>9351.7592110467194</v>
      </c>
      <c r="R4192" s="3">
        <v>6</v>
      </c>
      <c r="S4192" s="3">
        <v>0</v>
      </c>
      <c r="T4192" s="3">
        <v>0</v>
      </c>
      <c r="U4192" s="3">
        <v>13524.282316177399</v>
      </c>
      <c r="V4192" s="3">
        <v>1</v>
      </c>
    </row>
    <row r="4193" spans="1:22" ht="21.75" customHeight="1" x14ac:dyDescent="0.3">
      <c r="A4193" s="3" t="s">
        <v>4219</v>
      </c>
      <c r="B4193" s="3">
        <v>55</v>
      </c>
      <c r="C4193" s="3" t="s">
        <v>23</v>
      </c>
      <c r="D4193" s="3" t="s">
        <v>33</v>
      </c>
      <c r="E4193" s="3">
        <v>57605.065276865702</v>
      </c>
      <c r="F4193" s="3">
        <v>107</v>
      </c>
      <c r="G4193" s="3">
        <v>1224.1035921601599</v>
      </c>
      <c r="H4193" s="3">
        <v>8</v>
      </c>
      <c r="I4193" s="3">
        <v>595.61618061537001</v>
      </c>
      <c r="J4193" s="3">
        <v>23</v>
      </c>
      <c r="K4193" s="3">
        <v>570.13922960501804</v>
      </c>
      <c r="L4193" s="3">
        <v>69</v>
      </c>
      <c r="M4193" s="3">
        <v>15</v>
      </c>
      <c r="N4193" s="3">
        <v>5</v>
      </c>
      <c r="O4193" s="3">
        <v>792</v>
      </c>
      <c r="P4193" s="3">
        <v>3</v>
      </c>
      <c r="Q4193" s="3">
        <v>18073.469334765399</v>
      </c>
      <c r="R4193" s="3">
        <v>4</v>
      </c>
      <c r="S4193" s="3">
        <v>0</v>
      </c>
      <c r="T4193" s="3">
        <v>0</v>
      </c>
      <c r="U4193" s="3">
        <v>9463.7565745102693</v>
      </c>
      <c r="V4193" s="3">
        <v>1</v>
      </c>
    </row>
    <row r="4194" spans="1:22" ht="21.75" customHeight="1" x14ac:dyDescent="0.3">
      <c r="A4194" s="3" t="s">
        <v>4220</v>
      </c>
      <c r="B4194" s="3">
        <v>45</v>
      </c>
      <c r="C4194" s="3" t="s">
        <v>28</v>
      </c>
      <c r="D4194" s="3" t="s">
        <v>33</v>
      </c>
      <c r="E4194" s="3">
        <v>45649.796638761101</v>
      </c>
      <c r="F4194" s="3">
        <v>34</v>
      </c>
      <c r="G4194" s="3">
        <v>169.89010746376599</v>
      </c>
      <c r="H4194" s="3">
        <v>9</v>
      </c>
      <c r="I4194" s="3">
        <v>600.55975984313295</v>
      </c>
      <c r="J4194" s="3">
        <v>45</v>
      </c>
      <c r="K4194" s="3">
        <v>717.32218625046903</v>
      </c>
      <c r="L4194" s="3">
        <v>63</v>
      </c>
      <c r="M4194" s="3">
        <v>16</v>
      </c>
      <c r="N4194" s="3">
        <v>5</v>
      </c>
      <c r="O4194" s="3">
        <v>442</v>
      </c>
      <c r="P4194" s="3">
        <v>2</v>
      </c>
      <c r="Q4194" s="3">
        <v>15469.025196949</v>
      </c>
      <c r="R4194" s="3">
        <v>2</v>
      </c>
      <c r="S4194" s="3">
        <v>0</v>
      </c>
      <c r="T4194" s="3">
        <v>0</v>
      </c>
      <c r="U4194" s="3">
        <v>8132.2165264162004</v>
      </c>
      <c r="V4194" s="3">
        <v>1</v>
      </c>
    </row>
    <row r="4195" spans="1:22" ht="21.75" customHeight="1" x14ac:dyDescent="0.3">
      <c r="A4195" s="3" t="s">
        <v>4221</v>
      </c>
      <c r="B4195" s="3">
        <v>57</v>
      </c>
      <c r="C4195" s="3" t="s">
        <v>23</v>
      </c>
      <c r="D4195" s="3" t="s">
        <v>33</v>
      </c>
      <c r="E4195" s="3">
        <v>56255.324646294801</v>
      </c>
      <c r="F4195" s="3">
        <v>10</v>
      </c>
      <c r="G4195" s="3">
        <v>1223.01091261547</v>
      </c>
      <c r="H4195" s="3">
        <v>0</v>
      </c>
      <c r="I4195" s="3">
        <v>1035.69749248217</v>
      </c>
      <c r="J4195" s="3">
        <v>7</v>
      </c>
      <c r="K4195" s="3">
        <v>367.50900534836097</v>
      </c>
      <c r="L4195" s="3">
        <v>58</v>
      </c>
      <c r="M4195" s="3">
        <v>1</v>
      </c>
      <c r="N4195" s="3">
        <v>1</v>
      </c>
      <c r="O4195" s="3">
        <v>640</v>
      </c>
      <c r="P4195" s="3">
        <v>3</v>
      </c>
      <c r="Q4195" s="3">
        <v>14340.1597490229</v>
      </c>
      <c r="R4195" s="3">
        <v>5</v>
      </c>
      <c r="S4195" s="3">
        <v>1</v>
      </c>
      <c r="T4195" s="3">
        <v>0</v>
      </c>
      <c r="U4195" s="3">
        <v>10524.223892874699</v>
      </c>
      <c r="V4195" s="3">
        <v>1</v>
      </c>
    </row>
    <row r="4196" spans="1:22" ht="21.75" customHeight="1" x14ac:dyDescent="0.3">
      <c r="A4196" s="3" t="s">
        <v>4222</v>
      </c>
      <c r="B4196" s="3">
        <v>20</v>
      </c>
      <c r="C4196" s="3" t="s">
        <v>31</v>
      </c>
      <c r="D4196" s="3" t="s">
        <v>33</v>
      </c>
      <c r="E4196" s="3">
        <v>86654.255263811894</v>
      </c>
      <c r="F4196" s="3">
        <v>89</v>
      </c>
      <c r="G4196" s="3">
        <v>897.65644031047498</v>
      </c>
      <c r="H4196" s="3">
        <v>10</v>
      </c>
      <c r="I4196" s="3">
        <v>500.23336880534998</v>
      </c>
      <c r="J4196" s="3">
        <v>12</v>
      </c>
      <c r="K4196" s="3">
        <v>429.405107992816</v>
      </c>
      <c r="L4196" s="3">
        <v>34</v>
      </c>
      <c r="M4196" s="3">
        <v>11</v>
      </c>
      <c r="N4196" s="3">
        <v>7</v>
      </c>
      <c r="O4196" s="3">
        <v>661</v>
      </c>
      <c r="P4196" s="3">
        <v>3</v>
      </c>
      <c r="Q4196" s="3">
        <v>10689.3410324979</v>
      </c>
      <c r="R4196" s="3">
        <v>2</v>
      </c>
      <c r="S4196" s="3">
        <v>0</v>
      </c>
      <c r="T4196" s="3">
        <v>0</v>
      </c>
      <c r="U4196" s="3">
        <v>3956.3586247063499</v>
      </c>
      <c r="V4196" s="3">
        <v>0</v>
      </c>
    </row>
    <row r="4197" spans="1:22" ht="21.75" customHeight="1" x14ac:dyDescent="0.3">
      <c r="A4197" s="3" t="s">
        <v>4223</v>
      </c>
      <c r="B4197" s="3">
        <v>39</v>
      </c>
      <c r="C4197" s="3" t="s">
        <v>31</v>
      </c>
      <c r="D4197" s="3" t="s">
        <v>33</v>
      </c>
      <c r="E4197" s="3">
        <v>63563.553519812303</v>
      </c>
      <c r="F4197" s="3">
        <v>232</v>
      </c>
      <c r="G4197" s="3">
        <v>1864.7382391896399</v>
      </c>
      <c r="H4197" s="3">
        <v>3</v>
      </c>
      <c r="I4197" s="3">
        <v>1007.46931993314</v>
      </c>
      <c r="J4197" s="3">
        <v>2</v>
      </c>
      <c r="K4197" s="3">
        <v>642.57404627013102</v>
      </c>
      <c r="L4197" s="3">
        <v>4</v>
      </c>
      <c r="M4197" s="3">
        <v>12</v>
      </c>
      <c r="N4197" s="3">
        <v>2</v>
      </c>
      <c r="O4197" s="3">
        <v>422</v>
      </c>
      <c r="P4197" s="3">
        <v>2</v>
      </c>
      <c r="Q4197" s="3">
        <v>17943.458285061999</v>
      </c>
      <c r="R4197" s="3">
        <v>7</v>
      </c>
      <c r="S4197" s="3">
        <v>0</v>
      </c>
      <c r="T4197" s="3">
        <v>0</v>
      </c>
      <c r="U4197" s="3">
        <v>7194.0485708439401</v>
      </c>
      <c r="V4197" s="3">
        <v>1</v>
      </c>
    </row>
    <row r="4198" spans="1:22" ht="21.75" customHeight="1" x14ac:dyDescent="0.3">
      <c r="A4198" s="3" t="s">
        <v>4224</v>
      </c>
      <c r="B4198" s="3">
        <v>47</v>
      </c>
      <c r="C4198" s="3" t="s">
        <v>23</v>
      </c>
      <c r="D4198" s="3" t="s">
        <v>33</v>
      </c>
      <c r="E4198" s="3">
        <v>37423.455165341496</v>
      </c>
      <c r="F4198" s="3">
        <v>32</v>
      </c>
      <c r="G4198" s="3">
        <v>1991.8350660894801</v>
      </c>
      <c r="H4198" s="3">
        <v>2</v>
      </c>
      <c r="I4198" s="3">
        <v>854.89125828766703</v>
      </c>
      <c r="J4198" s="3">
        <v>33</v>
      </c>
      <c r="K4198" s="3">
        <v>244.849522735965</v>
      </c>
      <c r="L4198" s="3">
        <v>49</v>
      </c>
      <c r="M4198" s="3">
        <v>4</v>
      </c>
      <c r="N4198" s="3">
        <v>0</v>
      </c>
      <c r="O4198" s="3">
        <v>797</v>
      </c>
      <c r="P4198" s="3">
        <v>3</v>
      </c>
      <c r="Q4198" s="3">
        <v>0</v>
      </c>
      <c r="R4198" s="3">
        <v>1</v>
      </c>
      <c r="S4198" s="3">
        <v>0</v>
      </c>
      <c r="T4198" s="3">
        <v>0</v>
      </c>
      <c r="U4198" s="3">
        <v>3871.7379637047502</v>
      </c>
      <c r="V4198" s="3">
        <v>0</v>
      </c>
    </row>
    <row r="4199" spans="1:22" ht="21.75" customHeight="1" x14ac:dyDescent="0.3">
      <c r="A4199" s="3" t="s">
        <v>4225</v>
      </c>
      <c r="B4199" s="3">
        <v>35</v>
      </c>
      <c r="C4199" s="3" t="s">
        <v>31</v>
      </c>
      <c r="D4199" s="3" t="s">
        <v>26</v>
      </c>
      <c r="E4199" s="3">
        <v>49663.265085013598</v>
      </c>
      <c r="F4199" s="3">
        <v>145</v>
      </c>
      <c r="G4199" s="3">
        <v>1786.50313564572</v>
      </c>
      <c r="H4199" s="3">
        <v>8</v>
      </c>
      <c r="I4199" s="3">
        <v>500.33346339275897</v>
      </c>
      <c r="J4199" s="3">
        <v>12</v>
      </c>
      <c r="K4199" s="3">
        <v>483.34068945457199</v>
      </c>
      <c r="L4199" s="3">
        <v>59</v>
      </c>
      <c r="M4199" s="3">
        <v>15</v>
      </c>
      <c r="N4199" s="3">
        <v>3</v>
      </c>
      <c r="O4199" s="3">
        <v>414</v>
      </c>
      <c r="P4199" s="3">
        <v>2</v>
      </c>
      <c r="Q4199" s="3">
        <v>11672.134371296899</v>
      </c>
      <c r="R4199" s="3">
        <v>4</v>
      </c>
      <c r="S4199" s="3">
        <v>0</v>
      </c>
      <c r="T4199" s="3">
        <v>0</v>
      </c>
      <c r="U4199" s="3">
        <v>9819.3409669235607</v>
      </c>
      <c r="V4199" s="3">
        <v>1</v>
      </c>
    </row>
    <row r="4200" spans="1:22" ht="21.75" customHeight="1" x14ac:dyDescent="0.3">
      <c r="A4200" s="3" t="s">
        <v>4226</v>
      </c>
      <c r="B4200" s="3">
        <v>66</v>
      </c>
      <c r="C4200" s="3" t="s">
        <v>23</v>
      </c>
      <c r="D4200" s="3" t="s">
        <v>26</v>
      </c>
      <c r="E4200" s="3">
        <v>52362.839681087098</v>
      </c>
      <c r="F4200" s="3">
        <v>76</v>
      </c>
      <c r="G4200" s="3">
        <v>1172.4191435760899</v>
      </c>
      <c r="H4200" s="3">
        <v>4</v>
      </c>
      <c r="I4200" s="3">
        <v>809.05327860090495</v>
      </c>
      <c r="J4200" s="3">
        <v>31</v>
      </c>
      <c r="K4200" s="3">
        <v>747.52982276442106</v>
      </c>
      <c r="L4200" s="3">
        <v>14</v>
      </c>
      <c r="M4200" s="3">
        <v>7</v>
      </c>
      <c r="N4200" s="3">
        <v>4</v>
      </c>
      <c r="O4200" s="3">
        <v>656</v>
      </c>
      <c r="P4200" s="3">
        <v>4</v>
      </c>
      <c r="Q4200" s="3">
        <v>9675.3865689973409</v>
      </c>
      <c r="R4200" s="3">
        <v>6</v>
      </c>
      <c r="S4200" s="3">
        <v>0</v>
      </c>
      <c r="T4200" s="3">
        <v>0</v>
      </c>
      <c r="U4200" s="3">
        <v>11191.6831448345</v>
      </c>
      <c r="V4200" s="3">
        <v>1</v>
      </c>
    </row>
    <row r="4201" spans="1:22" ht="21.75" customHeight="1" x14ac:dyDescent="0.3">
      <c r="A4201" s="3" t="s">
        <v>4227</v>
      </c>
      <c r="B4201" s="3">
        <v>36</v>
      </c>
      <c r="C4201" s="3" t="s">
        <v>31</v>
      </c>
      <c r="D4201" s="3" t="s">
        <v>26</v>
      </c>
      <c r="E4201" s="3">
        <v>61976.422177609202</v>
      </c>
      <c r="F4201" s="3">
        <v>185</v>
      </c>
      <c r="G4201" s="3">
        <v>1547.3470666386299</v>
      </c>
      <c r="H4201" s="3">
        <v>8</v>
      </c>
      <c r="I4201" s="3">
        <v>1256.7785572484499</v>
      </c>
      <c r="J4201" s="3">
        <v>34</v>
      </c>
      <c r="K4201" s="3">
        <v>333.32019250309003</v>
      </c>
      <c r="L4201" s="3">
        <v>23</v>
      </c>
      <c r="M4201" s="3">
        <v>13</v>
      </c>
      <c r="N4201" s="3">
        <v>2</v>
      </c>
      <c r="O4201" s="3">
        <v>693</v>
      </c>
      <c r="P4201" s="3">
        <v>2</v>
      </c>
      <c r="Q4201" s="3">
        <v>9151.8201755218506</v>
      </c>
      <c r="R4201" s="3">
        <v>4</v>
      </c>
      <c r="S4201" s="3">
        <v>1</v>
      </c>
      <c r="T4201" s="3">
        <v>0</v>
      </c>
      <c r="U4201" s="3">
        <v>13220.1962522375</v>
      </c>
      <c r="V4201" s="3">
        <v>1</v>
      </c>
    </row>
    <row r="4202" spans="1:22" ht="21.75" customHeight="1" x14ac:dyDescent="0.3">
      <c r="A4202" s="3" t="s">
        <v>4228</v>
      </c>
      <c r="B4202" s="3">
        <v>59</v>
      </c>
      <c r="C4202" s="3" t="s">
        <v>31</v>
      </c>
      <c r="D4202" s="3" t="s">
        <v>26</v>
      </c>
      <c r="E4202" s="3">
        <v>54311.858975646202</v>
      </c>
      <c r="F4202" s="3">
        <v>125</v>
      </c>
      <c r="G4202" s="3">
        <v>1247.78276068729</v>
      </c>
      <c r="H4202" s="3">
        <v>9</v>
      </c>
      <c r="I4202" s="3">
        <v>828.82965772884302</v>
      </c>
      <c r="J4202" s="3">
        <v>20</v>
      </c>
      <c r="K4202" s="3">
        <v>582.01023893941203</v>
      </c>
      <c r="L4202" s="3">
        <v>20</v>
      </c>
      <c r="M4202" s="3">
        <v>7</v>
      </c>
      <c r="N4202" s="3">
        <v>6</v>
      </c>
      <c r="O4202" s="3">
        <v>803</v>
      </c>
      <c r="P4202" s="3">
        <v>3</v>
      </c>
      <c r="Q4202" s="3">
        <v>10432.865764088599</v>
      </c>
      <c r="R4202" s="3">
        <v>1</v>
      </c>
      <c r="S4202" s="3">
        <v>0</v>
      </c>
      <c r="T4202" s="3">
        <v>0</v>
      </c>
      <c r="U4202" s="3">
        <v>5341.1338409647096</v>
      </c>
      <c r="V4202" s="3">
        <v>0</v>
      </c>
    </row>
    <row r="4203" spans="1:22" ht="21.75" customHeight="1" x14ac:dyDescent="0.3">
      <c r="A4203" s="3" t="s">
        <v>4229</v>
      </c>
      <c r="B4203" s="3">
        <v>47</v>
      </c>
      <c r="C4203" s="3" t="s">
        <v>23</v>
      </c>
      <c r="D4203" s="3" t="s">
        <v>24</v>
      </c>
      <c r="E4203" s="3">
        <v>84115.830361139102</v>
      </c>
      <c r="F4203" s="3">
        <v>123</v>
      </c>
      <c r="G4203" s="3">
        <v>342.53594579053299</v>
      </c>
      <c r="H4203" s="3">
        <v>5</v>
      </c>
      <c r="I4203" s="3">
        <v>830.29167666629201</v>
      </c>
      <c r="J4203" s="3">
        <v>0</v>
      </c>
      <c r="K4203" s="3">
        <v>499.56126414389797</v>
      </c>
      <c r="L4203" s="3">
        <v>1</v>
      </c>
      <c r="M4203" s="3">
        <v>17</v>
      </c>
      <c r="N4203" s="3">
        <v>4</v>
      </c>
      <c r="O4203" s="3">
        <v>891</v>
      </c>
      <c r="P4203" s="3">
        <v>4</v>
      </c>
      <c r="Q4203" s="3">
        <v>5811.0429832152504</v>
      </c>
      <c r="R4203" s="3">
        <v>0</v>
      </c>
      <c r="S4203" s="3">
        <v>0</v>
      </c>
      <c r="T4203" s="3">
        <v>0</v>
      </c>
      <c r="U4203" s="3">
        <v>12805.8286052437</v>
      </c>
      <c r="V4203" s="3">
        <v>0</v>
      </c>
    </row>
    <row r="4204" spans="1:22" ht="21.75" customHeight="1" x14ac:dyDescent="0.3">
      <c r="A4204" s="3" t="s">
        <v>4230</v>
      </c>
      <c r="B4204" s="3">
        <v>31</v>
      </c>
      <c r="C4204" s="3" t="s">
        <v>23</v>
      </c>
      <c r="D4204" s="3" t="s">
        <v>33</v>
      </c>
      <c r="E4204" s="3">
        <v>45919.644283378999</v>
      </c>
      <c r="F4204" s="3">
        <v>40</v>
      </c>
      <c r="G4204" s="3">
        <v>1410.3184298071899</v>
      </c>
      <c r="H4204" s="3">
        <v>10</v>
      </c>
      <c r="I4204" s="3">
        <v>915.14484761660901</v>
      </c>
      <c r="J4204" s="3">
        <v>1</v>
      </c>
      <c r="K4204" s="3">
        <v>867.10677795854099</v>
      </c>
      <c r="L4204" s="3">
        <v>44</v>
      </c>
      <c r="M4204" s="3">
        <v>19</v>
      </c>
      <c r="N4204" s="3">
        <v>9</v>
      </c>
      <c r="O4204" s="3">
        <v>435</v>
      </c>
      <c r="P4204" s="3">
        <v>3</v>
      </c>
      <c r="Q4204" s="3">
        <v>9932.5290056954891</v>
      </c>
      <c r="R4204" s="3">
        <v>2</v>
      </c>
      <c r="S4204" s="3">
        <v>0</v>
      </c>
      <c r="T4204" s="3">
        <v>0</v>
      </c>
      <c r="U4204" s="3">
        <v>500</v>
      </c>
      <c r="V4204" s="3">
        <v>1</v>
      </c>
    </row>
    <row r="4205" spans="1:22" ht="21.75" customHeight="1" x14ac:dyDescent="0.3">
      <c r="A4205" s="3" t="s">
        <v>4231</v>
      </c>
      <c r="B4205" s="3">
        <v>46</v>
      </c>
      <c r="C4205" s="3" t="s">
        <v>28</v>
      </c>
      <c r="D4205" s="3" t="s">
        <v>24</v>
      </c>
      <c r="E4205" s="3">
        <v>18861.697446317699</v>
      </c>
      <c r="F4205" s="3">
        <v>145</v>
      </c>
      <c r="G4205" s="3">
        <v>3609.3296891754098</v>
      </c>
      <c r="H4205" s="3">
        <v>8</v>
      </c>
      <c r="I4205" s="3">
        <v>960.71598301206302</v>
      </c>
      <c r="J4205" s="3">
        <v>41</v>
      </c>
      <c r="K4205" s="3">
        <v>520.44353101169099</v>
      </c>
      <c r="L4205" s="3">
        <v>9</v>
      </c>
      <c r="M4205" s="3">
        <v>11</v>
      </c>
      <c r="N4205" s="3">
        <v>4</v>
      </c>
      <c r="O4205" s="3">
        <v>664</v>
      </c>
      <c r="P4205" s="3">
        <v>3</v>
      </c>
      <c r="Q4205" s="3">
        <v>4944.5514980789403</v>
      </c>
      <c r="R4205" s="3">
        <v>2</v>
      </c>
      <c r="S4205" s="3">
        <v>0</v>
      </c>
      <c r="T4205" s="3">
        <v>0</v>
      </c>
      <c r="U4205" s="3">
        <v>3280.6854518648202</v>
      </c>
      <c r="V4205" s="3">
        <v>0</v>
      </c>
    </row>
    <row r="4206" spans="1:22" ht="21.75" customHeight="1" x14ac:dyDescent="0.3">
      <c r="A4206" s="3" t="s">
        <v>4232</v>
      </c>
      <c r="B4206" s="3">
        <v>61</v>
      </c>
      <c r="C4206" s="3" t="s">
        <v>23</v>
      </c>
      <c r="D4206" s="3" t="s">
        <v>33</v>
      </c>
      <c r="E4206" s="3">
        <v>53861.514250950502</v>
      </c>
      <c r="F4206" s="3">
        <v>160</v>
      </c>
      <c r="G4206" s="3">
        <v>676.59943750160596</v>
      </c>
      <c r="H4206" s="3">
        <v>0</v>
      </c>
      <c r="I4206" s="3">
        <v>684.20583687158205</v>
      </c>
      <c r="J4206" s="3">
        <v>42</v>
      </c>
      <c r="K4206" s="3">
        <v>633.43053171690701</v>
      </c>
      <c r="L4206" s="3">
        <v>44</v>
      </c>
      <c r="M4206" s="3">
        <v>10</v>
      </c>
      <c r="N4206" s="3">
        <v>5</v>
      </c>
      <c r="O4206" s="3">
        <v>563</v>
      </c>
      <c r="P4206" s="3">
        <v>4</v>
      </c>
      <c r="Q4206" s="3">
        <v>14486.847007876</v>
      </c>
      <c r="R4206" s="3">
        <v>3</v>
      </c>
      <c r="S4206" s="3">
        <v>0</v>
      </c>
      <c r="T4206" s="3">
        <v>0</v>
      </c>
      <c r="U4206" s="3">
        <v>11071.078382138699</v>
      </c>
      <c r="V4206" s="3">
        <v>1</v>
      </c>
    </row>
    <row r="4207" spans="1:22" ht="21.75" customHeight="1" x14ac:dyDescent="0.3">
      <c r="A4207" s="3" t="s">
        <v>4233</v>
      </c>
      <c r="B4207" s="3">
        <v>66</v>
      </c>
      <c r="C4207" s="3" t="s">
        <v>23</v>
      </c>
      <c r="D4207" s="3" t="s">
        <v>33</v>
      </c>
      <c r="E4207" s="3">
        <v>42059.746414470101</v>
      </c>
      <c r="F4207" s="3">
        <v>176</v>
      </c>
      <c r="G4207" s="3">
        <v>16.124041555780899</v>
      </c>
      <c r="H4207" s="3">
        <v>3</v>
      </c>
      <c r="I4207" s="3">
        <v>922.59136678846698</v>
      </c>
      <c r="J4207" s="3">
        <v>25</v>
      </c>
      <c r="K4207" s="3">
        <v>458.24428581159498</v>
      </c>
      <c r="L4207" s="3">
        <v>36</v>
      </c>
      <c r="M4207" s="3">
        <v>15</v>
      </c>
      <c r="N4207" s="3">
        <v>5</v>
      </c>
      <c r="O4207" s="3">
        <v>440</v>
      </c>
      <c r="P4207" s="3">
        <v>5</v>
      </c>
      <c r="Q4207" s="3">
        <v>17652.202591474601</v>
      </c>
      <c r="R4207" s="3">
        <v>7</v>
      </c>
      <c r="S4207" s="3">
        <v>1</v>
      </c>
      <c r="T4207" s="3">
        <v>0</v>
      </c>
      <c r="U4207" s="3">
        <v>10647.9486358224</v>
      </c>
      <c r="V4207" s="3">
        <v>1</v>
      </c>
    </row>
    <row r="4208" spans="1:22" ht="21.75" customHeight="1" x14ac:dyDescent="0.3">
      <c r="A4208" s="3" t="s">
        <v>4234</v>
      </c>
      <c r="B4208" s="3">
        <v>49</v>
      </c>
      <c r="C4208" s="3" t="s">
        <v>28</v>
      </c>
      <c r="D4208" s="3" t="s">
        <v>24</v>
      </c>
      <c r="E4208" s="3">
        <v>22927.442177320801</v>
      </c>
      <c r="F4208" s="3">
        <v>194</v>
      </c>
      <c r="G4208" s="3">
        <v>2639.15470461121</v>
      </c>
      <c r="H4208" s="3">
        <v>3</v>
      </c>
      <c r="I4208" s="3">
        <v>432.82537414324298</v>
      </c>
      <c r="J4208" s="3">
        <v>2</v>
      </c>
      <c r="K4208" s="3">
        <v>370.51325309273699</v>
      </c>
      <c r="L4208" s="3">
        <v>22</v>
      </c>
      <c r="M4208" s="3">
        <v>14</v>
      </c>
      <c r="N4208" s="3">
        <v>8</v>
      </c>
      <c r="O4208" s="3">
        <v>387</v>
      </c>
      <c r="P4208" s="3">
        <v>1</v>
      </c>
      <c r="Q4208" s="3">
        <v>18308.214174380799</v>
      </c>
      <c r="R4208" s="3">
        <v>6</v>
      </c>
      <c r="S4208" s="3">
        <v>0</v>
      </c>
      <c r="T4208" s="3">
        <v>0</v>
      </c>
      <c r="U4208" s="3">
        <v>10023.013304082901</v>
      </c>
      <c r="V4208" s="3">
        <v>1</v>
      </c>
    </row>
    <row r="4209" spans="1:22" ht="21.75" customHeight="1" x14ac:dyDescent="0.3">
      <c r="A4209" s="3" t="s">
        <v>4235</v>
      </c>
      <c r="B4209" s="3">
        <v>60</v>
      </c>
      <c r="C4209" s="3" t="s">
        <v>23</v>
      </c>
      <c r="D4209" s="3" t="s">
        <v>26</v>
      </c>
      <c r="E4209" s="3">
        <v>37336.568329991998</v>
      </c>
      <c r="F4209" s="3">
        <v>156</v>
      </c>
      <c r="G4209" s="3">
        <v>1858.92285716129</v>
      </c>
      <c r="H4209" s="3">
        <v>9</v>
      </c>
      <c r="I4209" s="3">
        <v>520.32513010813898</v>
      </c>
      <c r="J4209" s="3">
        <v>23</v>
      </c>
      <c r="K4209" s="3">
        <v>556.64944495631801</v>
      </c>
      <c r="L4209" s="3">
        <v>44</v>
      </c>
      <c r="M4209" s="3">
        <v>12</v>
      </c>
      <c r="N4209" s="3">
        <v>2</v>
      </c>
      <c r="O4209" s="3">
        <v>759</v>
      </c>
      <c r="P4209" s="3">
        <v>4</v>
      </c>
      <c r="Q4209" s="3">
        <v>15292.031935741799</v>
      </c>
      <c r="R4209" s="3">
        <v>7</v>
      </c>
      <c r="S4209" s="3">
        <v>0</v>
      </c>
      <c r="T4209" s="3">
        <v>0</v>
      </c>
      <c r="U4209" s="3">
        <v>1032.3279315739201</v>
      </c>
      <c r="V4209" s="3">
        <v>1</v>
      </c>
    </row>
    <row r="4210" spans="1:22" ht="21.75" customHeight="1" x14ac:dyDescent="0.3">
      <c r="A4210" s="3" t="s">
        <v>4236</v>
      </c>
      <c r="B4210" s="3">
        <v>53</v>
      </c>
      <c r="C4210" s="3" t="s">
        <v>23</v>
      </c>
      <c r="D4210" s="3" t="s">
        <v>24</v>
      </c>
      <c r="E4210" s="3">
        <v>43549.016572808199</v>
      </c>
      <c r="F4210" s="3">
        <v>117</v>
      </c>
      <c r="G4210" s="3">
        <v>1738.35237693249</v>
      </c>
      <c r="H4210" s="3">
        <v>9</v>
      </c>
      <c r="I4210" s="3">
        <v>565.09781217353202</v>
      </c>
      <c r="J4210" s="3">
        <v>25</v>
      </c>
      <c r="K4210" s="3">
        <v>358.12114264079298</v>
      </c>
      <c r="L4210" s="3">
        <v>40</v>
      </c>
      <c r="M4210" s="3">
        <v>17</v>
      </c>
      <c r="N4210" s="3">
        <v>7</v>
      </c>
      <c r="O4210" s="3">
        <v>536</v>
      </c>
      <c r="P4210" s="3">
        <v>5</v>
      </c>
      <c r="Q4210" s="3">
        <v>8634.4522519183301</v>
      </c>
      <c r="R4210" s="3">
        <v>1</v>
      </c>
      <c r="S4210" s="3">
        <v>0</v>
      </c>
      <c r="T4210" s="3">
        <v>1</v>
      </c>
      <c r="U4210" s="3">
        <v>12958.271034829</v>
      </c>
      <c r="V4210" s="3">
        <v>1</v>
      </c>
    </row>
    <row r="4211" spans="1:22" ht="21.75" customHeight="1" x14ac:dyDescent="0.3">
      <c r="A4211" s="3" t="s">
        <v>4237</v>
      </c>
      <c r="B4211" s="3">
        <v>56</v>
      </c>
      <c r="C4211" s="3" t="s">
        <v>28</v>
      </c>
      <c r="D4211" s="3" t="s">
        <v>24</v>
      </c>
      <c r="E4211" s="3">
        <v>70516.475892508694</v>
      </c>
      <c r="F4211" s="3">
        <v>111</v>
      </c>
      <c r="G4211" s="3">
        <v>1213.13864552425</v>
      </c>
      <c r="H4211" s="3">
        <v>5</v>
      </c>
      <c r="I4211" s="3">
        <v>964.41694137193804</v>
      </c>
      <c r="J4211" s="3">
        <v>7</v>
      </c>
      <c r="K4211" s="3">
        <v>758.49510922664399</v>
      </c>
      <c r="L4211" s="3">
        <v>64</v>
      </c>
      <c r="M4211" s="3">
        <v>0</v>
      </c>
      <c r="N4211" s="3">
        <v>6</v>
      </c>
      <c r="O4211" s="3">
        <v>809</v>
      </c>
      <c r="P4211" s="3">
        <v>5</v>
      </c>
      <c r="Q4211" s="3">
        <v>5367.0932754406103</v>
      </c>
      <c r="R4211" s="3">
        <v>2</v>
      </c>
      <c r="S4211" s="3">
        <v>0</v>
      </c>
      <c r="T4211" s="3">
        <v>0</v>
      </c>
      <c r="U4211" s="3">
        <v>9604.2690019010497</v>
      </c>
      <c r="V4211" s="3">
        <v>0</v>
      </c>
    </row>
    <row r="4212" spans="1:22" ht="21.75" customHeight="1" x14ac:dyDescent="0.3">
      <c r="A4212" s="3" t="s">
        <v>4238</v>
      </c>
      <c r="B4212" s="3">
        <v>25</v>
      </c>
      <c r="C4212" s="3" t="s">
        <v>23</v>
      </c>
      <c r="D4212" s="3" t="s">
        <v>33</v>
      </c>
      <c r="E4212" s="3">
        <v>23301.530277838301</v>
      </c>
      <c r="F4212" s="3">
        <v>80</v>
      </c>
      <c r="G4212" s="3">
        <v>1681.0023521195601</v>
      </c>
      <c r="H4212" s="3">
        <v>9</v>
      </c>
      <c r="I4212" s="3">
        <v>856.08148964469694</v>
      </c>
      <c r="J4212" s="3">
        <v>46</v>
      </c>
      <c r="K4212" s="3">
        <v>793.97563400983302</v>
      </c>
      <c r="L4212" s="3">
        <v>60</v>
      </c>
      <c r="M4212" s="3">
        <v>0</v>
      </c>
      <c r="N4212" s="3">
        <v>8</v>
      </c>
      <c r="O4212" s="3">
        <v>870</v>
      </c>
      <c r="P4212" s="3">
        <v>3</v>
      </c>
      <c r="Q4212" s="3">
        <v>8093.9451038760899</v>
      </c>
      <c r="R4212" s="3">
        <v>6</v>
      </c>
      <c r="S4212" s="3">
        <v>0</v>
      </c>
      <c r="T4212" s="3">
        <v>0</v>
      </c>
      <c r="U4212" s="3">
        <v>9037.4289286513595</v>
      </c>
      <c r="V4212" s="3">
        <v>1</v>
      </c>
    </row>
    <row r="4213" spans="1:22" ht="21.75" customHeight="1" x14ac:dyDescent="0.3">
      <c r="A4213" s="3" t="s">
        <v>4239</v>
      </c>
      <c r="B4213" s="3">
        <v>26</v>
      </c>
      <c r="C4213" s="3" t="s">
        <v>23</v>
      </c>
      <c r="D4213" s="3" t="s">
        <v>33</v>
      </c>
      <c r="E4213" s="3">
        <v>56296.134816355101</v>
      </c>
      <c r="F4213" s="3">
        <v>197</v>
      </c>
      <c r="G4213" s="3">
        <v>1541.4140717</v>
      </c>
      <c r="H4213" s="3">
        <v>0</v>
      </c>
      <c r="I4213" s="3">
        <v>752.97414796461703</v>
      </c>
      <c r="J4213" s="3">
        <v>36</v>
      </c>
      <c r="K4213" s="3">
        <v>517.99777528428604</v>
      </c>
      <c r="L4213" s="3">
        <v>5</v>
      </c>
      <c r="M4213" s="3">
        <v>0</v>
      </c>
      <c r="N4213" s="3">
        <v>4</v>
      </c>
      <c r="O4213" s="3">
        <v>474</v>
      </c>
      <c r="P4213" s="3">
        <v>3</v>
      </c>
      <c r="Q4213" s="3">
        <v>10098.6285849338</v>
      </c>
      <c r="R4213" s="3">
        <v>2</v>
      </c>
      <c r="S4213" s="3">
        <v>0</v>
      </c>
      <c r="T4213" s="3">
        <v>1</v>
      </c>
      <c r="U4213" s="3">
        <v>11504.199060880101</v>
      </c>
      <c r="V4213" s="3">
        <v>1</v>
      </c>
    </row>
    <row r="4214" spans="1:22" ht="21.75" customHeight="1" x14ac:dyDescent="0.3">
      <c r="A4214" s="3" t="s">
        <v>4240</v>
      </c>
      <c r="B4214" s="3">
        <v>51</v>
      </c>
      <c r="C4214" s="3" t="s">
        <v>28</v>
      </c>
      <c r="D4214" s="3" t="s">
        <v>33</v>
      </c>
      <c r="E4214" s="3">
        <v>89968.651187381402</v>
      </c>
      <c r="F4214" s="3">
        <v>38</v>
      </c>
      <c r="G4214" s="3">
        <v>2548.6133342150201</v>
      </c>
      <c r="H4214" s="3">
        <v>9</v>
      </c>
      <c r="I4214" s="3">
        <v>1041.7694963548499</v>
      </c>
      <c r="J4214" s="3">
        <v>7</v>
      </c>
      <c r="K4214" s="3">
        <v>389.67774789813802</v>
      </c>
      <c r="L4214" s="3">
        <v>64</v>
      </c>
      <c r="M4214" s="3">
        <v>8</v>
      </c>
      <c r="N4214" s="3">
        <v>6</v>
      </c>
      <c r="O4214" s="3">
        <v>871</v>
      </c>
      <c r="P4214" s="3">
        <v>1</v>
      </c>
      <c r="Q4214" s="3">
        <v>8217.2805441120399</v>
      </c>
      <c r="R4214" s="3">
        <v>0</v>
      </c>
      <c r="S4214" s="3">
        <v>1</v>
      </c>
      <c r="T4214" s="3">
        <v>0</v>
      </c>
      <c r="U4214" s="3">
        <v>6238.5839773929501</v>
      </c>
      <c r="V4214" s="3">
        <v>1</v>
      </c>
    </row>
    <row r="4215" spans="1:22" ht="21.75" customHeight="1" x14ac:dyDescent="0.3">
      <c r="A4215" s="3" t="s">
        <v>4241</v>
      </c>
      <c r="B4215" s="3">
        <v>51</v>
      </c>
      <c r="C4215" s="3" t="s">
        <v>28</v>
      </c>
      <c r="D4215" s="3" t="s">
        <v>26</v>
      </c>
      <c r="E4215" s="3">
        <v>46852.490557819699</v>
      </c>
      <c r="F4215" s="3">
        <v>92</v>
      </c>
      <c r="G4215" s="3">
        <v>2233.5616600470598</v>
      </c>
      <c r="H4215" s="3">
        <v>4</v>
      </c>
      <c r="I4215" s="3">
        <v>932.60172895981805</v>
      </c>
      <c r="J4215" s="3">
        <v>17</v>
      </c>
      <c r="K4215" s="3">
        <v>556.91175031310695</v>
      </c>
      <c r="L4215" s="3">
        <v>17</v>
      </c>
      <c r="M4215" s="3">
        <v>13</v>
      </c>
      <c r="N4215" s="3">
        <v>7</v>
      </c>
      <c r="O4215" s="3">
        <v>468</v>
      </c>
      <c r="P4215" s="3">
        <v>4</v>
      </c>
      <c r="Q4215" s="3">
        <v>26572.703937823899</v>
      </c>
      <c r="R4215" s="3">
        <v>5</v>
      </c>
      <c r="S4215" s="3">
        <v>0</v>
      </c>
      <c r="T4215" s="3">
        <v>0</v>
      </c>
      <c r="U4215" s="3">
        <v>13678.0068652889</v>
      </c>
      <c r="V4215" s="3">
        <v>1</v>
      </c>
    </row>
    <row r="4216" spans="1:22" ht="21.75" customHeight="1" x14ac:dyDescent="0.3">
      <c r="A4216" s="3" t="s">
        <v>4242</v>
      </c>
      <c r="B4216" s="3">
        <v>44</v>
      </c>
      <c r="C4216" s="3" t="s">
        <v>31</v>
      </c>
      <c r="D4216" s="3" t="s">
        <v>24</v>
      </c>
      <c r="E4216" s="3">
        <v>46323.671186026899</v>
      </c>
      <c r="F4216" s="3">
        <v>208</v>
      </c>
      <c r="G4216" s="3">
        <v>1981.79131610633</v>
      </c>
      <c r="H4216" s="3">
        <v>2</v>
      </c>
      <c r="I4216" s="3">
        <v>698.50812700599499</v>
      </c>
      <c r="J4216" s="3">
        <v>17</v>
      </c>
      <c r="K4216" s="3">
        <v>181.40199147241401</v>
      </c>
      <c r="L4216" s="3">
        <v>39</v>
      </c>
      <c r="M4216" s="3">
        <v>17</v>
      </c>
      <c r="N4216" s="3">
        <v>8</v>
      </c>
      <c r="O4216" s="3">
        <v>351</v>
      </c>
      <c r="P4216" s="3">
        <v>2</v>
      </c>
      <c r="Q4216" s="3">
        <v>16229.3876395473</v>
      </c>
      <c r="R4216" s="3">
        <v>1</v>
      </c>
      <c r="S4216" s="3">
        <v>0</v>
      </c>
      <c r="T4216" s="3">
        <v>0</v>
      </c>
      <c r="U4216" s="3">
        <v>9429.1642387002503</v>
      </c>
      <c r="V4216" s="3">
        <v>1</v>
      </c>
    </row>
    <row r="4217" spans="1:22" ht="21.75" customHeight="1" x14ac:dyDescent="0.3">
      <c r="A4217" s="3" t="s">
        <v>4243</v>
      </c>
      <c r="B4217" s="3">
        <v>52</v>
      </c>
      <c r="C4217" s="3" t="s">
        <v>23</v>
      </c>
      <c r="D4217" s="3" t="s">
        <v>24</v>
      </c>
      <c r="E4217" s="3">
        <v>62955.977350598601</v>
      </c>
      <c r="F4217" s="3">
        <v>161</v>
      </c>
      <c r="G4217" s="3">
        <v>953.82484034402398</v>
      </c>
      <c r="H4217" s="3">
        <v>0</v>
      </c>
      <c r="I4217" s="3">
        <v>437.669205013066</v>
      </c>
      <c r="J4217" s="3">
        <v>11</v>
      </c>
      <c r="K4217" s="3">
        <v>310.74296664862101</v>
      </c>
      <c r="L4217" s="3">
        <v>37</v>
      </c>
      <c r="M4217" s="3">
        <v>0</v>
      </c>
      <c r="N4217" s="3">
        <v>7</v>
      </c>
      <c r="O4217" s="3">
        <v>527</v>
      </c>
      <c r="P4217" s="3">
        <v>3</v>
      </c>
      <c r="Q4217" s="3">
        <v>15475.2222741489</v>
      </c>
      <c r="R4217" s="3">
        <v>1</v>
      </c>
      <c r="S4217" s="3">
        <v>0</v>
      </c>
      <c r="T4217" s="3">
        <v>0</v>
      </c>
      <c r="U4217" s="3">
        <v>9952.6183857221804</v>
      </c>
      <c r="V4217" s="3">
        <v>1</v>
      </c>
    </row>
    <row r="4218" spans="1:22" ht="21.75" customHeight="1" x14ac:dyDescent="0.3">
      <c r="A4218" s="3" t="s">
        <v>4244</v>
      </c>
      <c r="B4218" s="3">
        <v>26</v>
      </c>
      <c r="C4218" s="3" t="s">
        <v>31</v>
      </c>
      <c r="D4218" s="3" t="s">
        <v>26</v>
      </c>
      <c r="E4218" s="3">
        <v>59399.268726444898</v>
      </c>
      <c r="F4218" s="3">
        <v>208</v>
      </c>
      <c r="G4218" s="3">
        <v>1683.1677046248799</v>
      </c>
      <c r="H4218" s="3">
        <v>5</v>
      </c>
      <c r="I4218" s="3">
        <v>513.10191957063705</v>
      </c>
      <c r="J4218" s="3">
        <v>35</v>
      </c>
      <c r="K4218" s="3">
        <v>227.194720303564</v>
      </c>
      <c r="L4218" s="3">
        <v>44</v>
      </c>
      <c r="M4218" s="3">
        <v>19</v>
      </c>
      <c r="N4218" s="3">
        <v>1</v>
      </c>
      <c r="O4218" s="3">
        <v>547</v>
      </c>
      <c r="P4218" s="3">
        <v>4</v>
      </c>
      <c r="Q4218" s="3">
        <v>13864.671606395699</v>
      </c>
      <c r="R4218" s="3">
        <v>5</v>
      </c>
      <c r="S4218" s="3">
        <v>0</v>
      </c>
      <c r="T4218" s="3">
        <v>0</v>
      </c>
      <c r="U4218" s="3">
        <v>11745.843659579999</v>
      </c>
      <c r="V4218" s="3">
        <v>1</v>
      </c>
    </row>
    <row r="4219" spans="1:22" ht="21.75" customHeight="1" x14ac:dyDescent="0.3">
      <c r="A4219" s="3" t="s">
        <v>4245</v>
      </c>
      <c r="B4219" s="3">
        <v>31</v>
      </c>
      <c r="C4219" s="3" t="s">
        <v>31</v>
      </c>
      <c r="D4219" s="3" t="s">
        <v>24</v>
      </c>
      <c r="E4219" s="3">
        <v>75516.120030272403</v>
      </c>
      <c r="F4219" s="3">
        <v>42</v>
      </c>
      <c r="G4219" s="3">
        <v>1007.66860191219</v>
      </c>
      <c r="H4219" s="3">
        <v>2</v>
      </c>
      <c r="I4219" s="3">
        <v>286.61668711248802</v>
      </c>
      <c r="J4219" s="3">
        <v>39</v>
      </c>
      <c r="K4219" s="3">
        <v>314.483224456958</v>
      </c>
      <c r="L4219" s="3">
        <v>16</v>
      </c>
      <c r="M4219" s="3">
        <v>10</v>
      </c>
      <c r="N4219" s="3">
        <v>5</v>
      </c>
      <c r="O4219" s="3">
        <v>631</v>
      </c>
      <c r="P4219" s="3">
        <v>0</v>
      </c>
      <c r="Q4219" s="3">
        <v>8983.3314503122292</v>
      </c>
      <c r="R4219" s="3">
        <v>6</v>
      </c>
      <c r="S4219" s="3">
        <v>0</v>
      </c>
      <c r="T4219" s="3">
        <v>0</v>
      </c>
      <c r="U4219" s="3">
        <v>622.41307311093101</v>
      </c>
      <c r="V4219" s="3">
        <v>1</v>
      </c>
    </row>
    <row r="4220" spans="1:22" ht="21.75" customHeight="1" x14ac:dyDescent="0.3">
      <c r="A4220" s="3" t="s">
        <v>4246</v>
      </c>
      <c r="B4220" s="3">
        <v>35</v>
      </c>
      <c r="C4220" s="3" t="s">
        <v>28</v>
      </c>
      <c r="D4220" s="3" t="s">
        <v>24</v>
      </c>
      <c r="E4220" s="3">
        <v>46991.999697823798</v>
      </c>
      <c r="F4220" s="3">
        <v>76</v>
      </c>
      <c r="G4220" s="3">
        <v>2482.77400722841</v>
      </c>
      <c r="H4220" s="3">
        <v>3</v>
      </c>
      <c r="I4220" s="3">
        <v>849.19934255278895</v>
      </c>
      <c r="J4220" s="3">
        <v>1</v>
      </c>
      <c r="K4220" s="3">
        <v>346.67286937082503</v>
      </c>
      <c r="L4220" s="3">
        <v>12</v>
      </c>
      <c r="M4220" s="3">
        <v>1</v>
      </c>
      <c r="N4220" s="3">
        <v>3</v>
      </c>
      <c r="O4220" s="3">
        <v>737</v>
      </c>
      <c r="P4220" s="3">
        <v>3</v>
      </c>
      <c r="Q4220" s="3">
        <v>12826.0555370153</v>
      </c>
      <c r="R4220" s="3">
        <v>7</v>
      </c>
      <c r="S4220" s="3">
        <v>1</v>
      </c>
      <c r="T4220" s="3">
        <v>0</v>
      </c>
      <c r="U4220" s="3">
        <v>6196.4028007399902</v>
      </c>
      <c r="V4220" s="3">
        <v>1</v>
      </c>
    </row>
    <row r="4221" spans="1:22" ht="21.75" customHeight="1" x14ac:dyDescent="0.3">
      <c r="A4221" s="3" t="s">
        <v>4247</v>
      </c>
      <c r="B4221" s="3">
        <v>35</v>
      </c>
      <c r="C4221" s="3" t="s">
        <v>23</v>
      </c>
      <c r="D4221" s="3" t="s">
        <v>33</v>
      </c>
      <c r="E4221" s="3">
        <v>62639.472409693299</v>
      </c>
      <c r="F4221" s="3">
        <v>203</v>
      </c>
      <c r="G4221" s="3">
        <v>928.01403349309601</v>
      </c>
      <c r="H4221" s="3">
        <v>11</v>
      </c>
      <c r="I4221" s="3">
        <v>498.25142614121501</v>
      </c>
      <c r="J4221" s="3">
        <v>19</v>
      </c>
      <c r="K4221" s="3">
        <v>178.553589714362</v>
      </c>
      <c r="L4221" s="3">
        <v>9</v>
      </c>
      <c r="M4221" s="3">
        <v>18</v>
      </c>
      <c r="N4221" s="3">
        <v>3</v>
      </c>
      <c r="O4221" s="3">
        <v>335</v>
      </c>
      <c r="P4221" s="3">
        <v>2</v>
      </c>
      <c r="Q4221" s="3">
        <v>16180.7108590183</v>
      </c>
      <c r="R4221" s="3">
        <v>5</v>
      </c>
      <c r="S4221" s="3">
        <v>1</v>
      </c>
      <c r="T4221" s="3">
        <v>0</v>
      </c>
      <c r="U4221" s="3">
        <v>6518.1120483158402</v>
      </c>
      <c r="V4221" s="3">
        <v>1</v>
      </c>
    </row>
    <row r="4222" spans="1:22" ht="21.75" customHeight="1" x14ac:dyDescent="0.3">
      <c r="A4222" s="3" t="s">
        <v>4248</v>
      </c>
      <c r="B4222" s="3">
        <v>62</v>
      </c>
      <c r="C4222" s="3" t="s">
        <v>23</v>
      </c>
      <c r="D4222" s="3" t="s">
        <v>26</v>
      </c>
      <c r="E4222" s="3">
        <v>62925.814199732398</v>
      </c>
      <c r="F4222" s="3">
        <v>48</v>
      </c>
      <c r="G4222" s="3">
        <v>1392.3914536485399</v>
      </c>
      <c r="H4222" s="3">
        <v>8</v>
      </c>
      <c r="I4222" s="3">
        <v>626.63695630564496</v>
      </c>
      <c r="J4222" s="3">
        <v>2</v>
      </c>
      <c r="K4222" s="3">
        <v>433.46117940666699</v>
      </c>
      <c r="L4222" s="3">
        <v>30</v>
      </c>
      <c r="M4222" s="3">
        <v>1</v>
      </c>
      <c r="N4222" s="3">
        <v>8</v>
      </c>
      <c r="O4222" s="3">
        <v>632</v>
      </c>
      <c r="P4222" s="3">
        <v>3</v>
      </c>
      <c r="Q4222" s="3">
        <v>17786.781117830498</v>
      </c>
      <c r="R4222" s="3">
        <v>5</v>
      </c>
      <c r="S4222" s="3">
        <v>0</v>
      </c>
      <c r="T4222" s="3">
        <v>0</v>
      </c>
      <c r="U4222" s="3">
        <v>5166.9683230258797</v>
      </c>
      <c r="V4222" s="3">
        <v>1</v>
      </c>
    </row>
    <row r="4223" spans="1:22" ht="21.75" customHeight="1" x14ac:dyDescent="0.3">
      <c r="A4223" s="3" t="s">
        <v>4249</v>
      </c>
      <c r="B4223" s="3">
        <v>55</v>
      </c>
      <c r="C4223" s="3" t="s">
        <v>28</v>
      </c>
      <c r="D4223" s="3" t="s">
        <v>33</v>
      </c>
      <c r="E4223" s="3">
        <v>43959.993923276597</v>
      </c>
      <c r="F4223" s="3">
        <v>234</v>
      </c>
      <c r="G4223" s="3">
        <v>630.59172415931005</v>
      </c>
      <c r="H4223" s="3">
        <v>1</v>
      </c>
      <c r="I4223" s="3">
        <v>755.34326177989794</v>
      </c>
      <c r="J4223" s="3">
        <v>39</v>
      </c>
      <c r="K4223" s="3">
        <v>451.68225152137597</v>
      </c>
      <c r="L4223" s="3">
        <v>49</v>
      </c>
      <c r="M4223" s="3">
        <v>18</v>
      </c>
      <c r="N4223" s="3">
        <v>6</v>
      </c>
      <c r="O4223" s="3">
        <v>398</v>
      </c>
      <c r="P4223" s="3">
        <v>5</v>
      </c>
      <c r="Q4223" s="3">
        <v>13783.445706906499</v>
      </c>
      <c r="R4223" s="3">
        <v>7</v>
      </c>
      <c r="S4223" s="3">
        <v>0</v>
      </c>
      <c r="T4223" s="3">
        <v>0</v>
      </c>
      <c r="U4223" s="3">
        <v>9428.1254556410204</v>
      </c>
      <c r="V4223" s="3">
        <v>1</v>
      </c>
    </row>
    <row r="4224" spans="1:22" ht="21.75" customHeight="1" x14ac:dyDescent="0.3">
      <c r="A4224" s="3" t="s">
        <v>4250</v>
      </c>
      <c r="B4224" s="3">
        <v>32</v>
      </c>
      <c r="C4224" s="3" t="s">
        <v>31</v>
      </c>
      <c r="D4224" s="3" t="s">
        <v>26</v>
      </c>
      <c r="E4224" s="3">
        <v>47948.356580323503</v>
      </c>
      <c r="F4224" s="3">
        <v>109</v>
      </c>
      <c r="G4224" s="3">
        <v>1101.4919214531999</v>
      </c>
      <c r="H4224" s="3">
        <v>0</v>
      </c>
      <c r="I4224" s="3">
        <v>1165.3983169657399</v>
      </c>
      <c r="J4224" s="3">
        <v>43</v>
      </c>
      <c r="K4224" s="3">
        <v>643.19662516074698</v>
      </c>
      <c r="L4224" s="3">
        <v>22</v>
      </c>
      <c r="M4224" s="3">
        <v>1</v>
      </c>
      <c r="N4224" s="3">
        <v>5</v>
      </c>
      <c r="O4224" s="3">
        <v>368</v>
      </c>
      <c r="P4224" s="3">
        <v>4</v>
      </c>
      <c r="Q4224" s="3">
        <v>16576.554219923601</v>
      </c>
      <c r="R4224" s="3">
        <v>6</v>
      </c>
      <c r="S4224" s="3">
        <v>0</v>
      </c>
      <c r="T4224" s="3">
        <v>0</v>
      </c>
      <c r="U4224" s="3">
        <v>6480.0159998379604</v>
      </c>
      <c r="V4224" s="3">
        <v>1</v>
      </c>
    </row>
    <row r="4225" spans="1:22" ht="21.75" customHeight="1" x14ac:dyDescent="0.3">
      <c r="A4225" s="3" t="s">
        <v>4251</v>
      </c>
      <c r="B4225" s="3">
        <v>26</v>
      </c>
      <c r="C4225" s="3" t="s">
        <v>28</v>
      </c>
      <c r="D4225" s="3" t="s">
        <v>33</v>
      </c>
      <c r="E4225" s="3">
        <v>49798.414913724097</v>
      </c>
      <c r="F4225" s="3">
        <v>172</v>
      </c>
      <c r="G4225" s="3">
        <v>1092.45621947731</v>
      </c>
      <c r="H4225" s="3">
        <v>9</v>
      </c>
      <c r="I4225" s="3">
        <v>1125.0767094108901</v>
      </c>
      <c r="J4225" s="3">
        <v>33</v>
      </c>
      <c r="K4225" s="3">
        <v>526.38987220237095</v>
      </c>
      <c r="L4225" s="3">
        <v>44</v>
      </c>
      <c r="M4225" s="3">
        <v>5</v>
      </c>
      <c r="N4225" s="3">
        <v>1</v>
      </c>
      <c r="O4225" s="3">
        <v>440</v>
      </c>
      <c r="P4225" s="3">
        <v>1</v>
      </c>
      <c r="Q4225" s="3">
        <v>9121.3595767929801</v>
      </c>
      <c r="R4225" s="3">
        <v>2</v>
      </c>
      <c r="S4225" s="3">
        <v>0</v>
      </c>
      <c r="T4225" s="3">
        <v>0</v>
      </c>
      <c r="U4225" s="3">
        <v>12002.7088149172</v>
      </c>
      <c r="V4225" s="3">
        <v>1</v>
      </c>
    </row>
    <row r="4226" spans="1:22" ht="21.75" customHeight="1" x14ac:dyDescent="0.3">
      <c r="A4226" s="3" t="s">
        <v>4252</v>
      </c>
      <c r="B4226" s="3">
        <v>55</v>
      </c>
      <c r="C4226" s="3" t="s">
        <v>23</v>
      </c>
      <c r="D4226" s="3" t="s">
        <v>24</v>
      </c>
      <c r="E4226" s="3">
        <v>27721.4033364725</v>
      </c>
      <c r="F4226" s="3">
        <v>148</v>
      </c>
      <c r="G4226" s="3">
        <v>1377.82461035338</v>
      </c>
      <c r="H4226" s="3">
        <v>5</v>
      </c>
      <c r="I4226" s="3">
        <v>780.85203506110895</v>
      </c>
      <c r="J4226" s="3">
        <v>48</v>
      </c>
      <c r="K4226" s="3">
        <v>853.06636999126897</v>
      </c>
      <c r="L4226" s="3">
        <v>78</v>
      </c>
      <c r="M4226" s="3">
        <v>14</v>
      </c>
      <c r="N4226" s="3">
        <v>0</v>
      </c>
      <c r="O4226" s="3">
        <v>793</v>
      </c>
      <c r="P4226" s="3">
        <v>0</v>
      </c>
      <c r="Q4226" s="3">
        <v>2575.3140120287899</v>
      </c>
      <c r="R4226" s="3">
        <v>2</v>
      </c>
      <c r="S4226" s="3">
        <v>0</v>
      </c>
      <c r="T4226" s="3">
        <v>0</v>
      </c>
      <c r="U4226" s="3">
        <v>9340.7283889523605</v>
      </c>
      <c r="V4226" s="3">
        <v>0</v>
      </c>
    </row>
    <row r="4227" spans="1:22" ht="21.75" customHeight="1" x14ac:dyDescent="0.3">
      <c r="A4227" s="3" t="s">
        <v>4253</v>
      </c>
      <c r="B4227" s="3">
        <v>66</v>
      </c>
      <c r="C4227" s="3" t="s">
        <v>28</v>
      </c>
      <c r="D4227" s="3" t="s">
        <v>26</v>
      </c>
      <c r="E4227" s="3">
        <v>43003.788917834499</v>
      </c>
      <c r="F4227" s="3">
        <v>102</v>
      </c>
      <c r="G4227" s="3">
        <v>780.29701725159305</v>
      </c>
      <c r="H4227" s="3">
        <v>11</v>
      </c>
      <c r="I4227" s="3">
        <v>1242.9262212901101</v>
      </c>
      <c r="J4227" s="3">
        <v>45</v>
      </c>
      <c r="K4227" s="3">
        <v>647.21124058634098</v>
      </c>
      <c r="L4227" s="3">
        <v>37</v>
      </c>
      <c r="M4227" s="3">
        <v>10</v>
      </c>
      <c r="N4227" s="3">
        <v>9</v>
      </c>
      <c r="O4227" s="3">
        <v>566</v>
      </c>
      <c r="P4227" s="3">
        <v>2</v>
      </c>
      <c r="Q4227" s="3">
        <v>19890.558778872601</v>
      </c>
      <c r="R4227" s="3">
        <v>6</v>
      </c>
      <c r="S4227" s="3">
        <v>0</v>
      </c>
      <c r="T4227" s="3">
        <v>0</v>
      </c>
      <c r="U4227" s="3">
        <v>4994.4867322364798</v>
      </c>
      <c r="V4227" s="3">
        <v>1</v>
      </c>
    </row>
    <row r="4228" spans="1:22" ht="21.75" customHeight="1" x14ac:dyDescent="0.3">
      <c r="A4228" s="3" t="s">
        <v>4254</v>
      </c>
      <c r="B4228" s="3">
        <v>28</v>
      </c>
      <c r="C4228" s="3" t="s">
        <v>23</v>
      </c>
      <c r="D4228" s="3" t="s">
        <v>26</v>
      </c>
      <c r="E4228" s="3">
        <v>76930.961481803795</v>
      </c>
      <c r="F4228" s="3">
        <v>166</v>
      </c>
      <c r="G4228" s="3">
        <v>2472.5029539592601</v>
      </c>
      <c r="H4228" s="3">
        <v>0</v>
      </c>
      <c r="I4228" s="3">
        <v>95.6780217376987</v>
      </c>
      <c r="J4228" s="3">
        <v>45</v>
      </c>
      <c r="K4228" s="3">
        <v>1085.47870496981</v>
      </c>
      <c r="L4228" s="3">
        <v>10</v>
      </c>
      <c r="M4228" s="3">
        <v>15</v>
      </c>
      <c r="N4228" s="3">
        <v>3</v>
      </c>
      <c r="O4228" s="3">
        <v>307</v>
      </c>
      <c r="P4228" s="3">
        <v>3</v>
      </c>
      <c r="Q4228" s="3">
        <v>8430.8998822899994</v>
      </c>
      <c r="R4228" s="3">
        <v>7</v>
      </c>
      <c r="S4228" s="3">
        <v>0</v>
      </c>
      <c r="T4228" s="3">
        <v>0</v>
      </c>
      <c r="U4228" s="3">
        <v>9213.8874104270908</v>
      </c>
      <c r="V4228" s="3">
        <v>1</v>
      </c>
    </row>
    <row r="4229" spans="1:22" ht="21.75" customHeight="1" x14ac:dyDescent="0.3">
      <c r="A4229" s="3" t="s">
        <v>4255</v>
      </c>
      <c r="B4229" s="3">
        <v>51</v>
      </c>
      <c r="C4229" s="3" t="s">
        <v>31</v>
      </c>
      <c r="D4229" s="3" t="s">
        <v>33</v>
      </c>
      <c r="E4229" s="3">
        <v>68678.899082080097</v>
      </c>
      <c r="F4229" s="3">
        <v>206</v>
      </c>
      <c r="G4229" s="3">
        <v>1350.34802666203</v>
      </c>
      <c r="H4229" s="3">
        <v>0</v>
      </c>
      <c r="I4229" s="3">
        <v>1457.02719241828</v>
      </c>
      <c r="J4229" s="3">
        <v>5</v>
      </c>
      <c r="K4229" s="3">
        <v>212.508672204048</v>
      </c>
      <c r="L4229" s="3">
        <v>7</v>
      </c>
      <c r="M4229" s="3">
        <v>19</v>
      </c>
      <c r="N4229" s="3">
        <v>8</v>
      </c>
      <c r="O4229" s="3">
        <v>714</v>
      </c>
      <c r="P4229" s="3">
        <v>2</v>
      </c>
      <c r="Q4229" s="3">
        <v>8405.7547379122607</v>
      </c>
      <c r="R4229" s="3">
        <v>4</v>
      </c>
      <c r="S4229" s="3">
        <v>0</v>
      </c>
      <c r="T4229" s="3">
        <v>0</v>
      </c>
      <c r="U4229" s="3">
        <v>3519.56047559938</v>
      </c>
      <c r="V4229" s="3">
        <v>1</v>
      </c>
    </row>
    <row r="4230" spans="1:22" ht="21.75" customHeight="1" x14ac:dyDescent="0.3">
      <c r="A4230" s="3" t="s">
        <v>4256</v>
      </c>
      <c r="B4230" s="3">
        <v>30</v>
      </c>
      <c r="C4230" s="3" t="s">
        <v>23</v>
      </c>
      <c r="D4230" s="3" t="s">
        <v>26</v>
      </c>
      <c r="E4230" s="3">
        <v>39561.153517121202</v>
      </c>
      <c r="F4230" s="3">
        <v>180</v>
      </c>
      <c r="G4230" s="3">
        <v>1073.1045418772601</v>
      </c>
      <c r="H4230" s="3">
        <v>6</v>
      </c>
      <c r="I4230" s="3">
        <v>1042.37490000661</v>
      </c>
      <c r="J4230" s="3">
        <v>39</v>
      </c>
      <c r="K4230" s="3">
        <v>749.35259375331498</v>
      </c>
      <c r="L4230" s="3">
        <v>77</v>
      </c>
      <c r="M4230" s="3">
        <v>2</v>
      </c>
      <c r="N4230" s="3">
        <v>3</v>
      </c>
      <c r="O4230" s="3">
        <v>873</v>
      </c>
      <c r="P4230" s="3">
        <v>1</v>
      </c>
      <c r="Q4230" s="3">
        <v>6732.0460777584203</v>
      </c>
      <c r="R4230" s="3">
        <v>3</v>
      </c>
      <c r="S4230" s="3">
        <v>1</v>
      </c>
      <c r="T4230" s="3">
        <v>0</v>
      </c>
      <c r="U4230" s="3">
        <v>2736.0706155204598</v>
      </c>
      <c r="V4230" s="3">
        <v>1</v>
      </c>
    </row>
    <row r="4231" spans="1:22" ht="21.75" customHeight="1" x14ac:dyDescent="0.3">
      <c r="A4231" s="3" t="s">
        <v>4257</v>
      </c>
      <c r="B4231" s="3">
        <v>27</v>
      </c>
      <c r="C4231" s="3" t="s">
        <v>31</v>
      </c>
      <c r="D4231" s="3" t="s">
        <v>24</v>
      </c>
      <c r="E4231" s="3">
        <v>49716.641326412602</v>
      </c>
      <c r="F4231" s="3">
        <v>63</v>
      </c>
      <c r="G4231" s="3">
        <v>2115.7493948496099</v>
      </c>
      <c r="H4231" s="3">
        <v>1</v>
      </c>
      <c r="I4231" s="3">
        <v>835.98114975697501</v>
      </c>
      <c r="J4231" s="3">
        <v>9</v>
      </c>
      <c r="K4231" s="3">
        <v>107.91273282519499</v>
      </c>
      <c r="L4231" s="3">
        <v>12</v>
      </c>
      <c r="M4231" s="3">
        <v>2</v>
      </c>
      <c r="N4231" s="3">
        <v>1</v>
      </c>
      <c r="O4231" s="3">
        <v>439</v>
      </c>
      <c r="P4231" s="3">
        <v>0</v>
      </c>
      <c r="Q4231" s="3">
        <v>13851.8586656026</v>
      </c>
      <c r="R4231" s="3">
        <v>5</v>
      </c>
      <c r="S4231" s="3">
        <v>0</v>
      </c>
      <c r="T4231" s="3">
        <v>0</v>
      </c>
      <c r="U4231" s="3">
        <v>6934.9603415885804</v>
      </c>
      <c r="V4231" s="3">
        <v>1</v>
      </c>
    </row>
    <row r="4232" spans="1:22" ht="21.75" customHeight="1" x14ac:dyDescent="0.3">
      <c r="A4232" s="3" t="s">
        <v>4258</v>
      </c>
      <c r="B4232" s="3">
        <v>52</v>
      </c>
      <c r="C4232" s="3" t="s">
        <v>31</v>
      </c>
      <c r="D4232" s="3" t="s">
        <v>24</v>
      </c>
      <c r="E4232" s="3">
        <v>67485.018009695807</v>
      </c>
      <c r="F4232" s="3">
        <v>170</v>
      </c>
      <c r="G4232" s="3">
        <v>3229.9191917521198</v>
      </c>
      <c r="H4232" s="3">
        <v>3</v>
      </c>
      <c r="I4232" s="3">
        <v>488.02411173677802</v>
      </c>
      <c r="J4232" s="3">
        <v>23</v>
      </c>
      <c r="K4232" s="3">
        <v>764.97838136178802</v>
      </c>
      <c r="L4232" s="3">
        <v>33</v>
      </c>
      <c r="M4232" s="3">
        <v>18</v>
      </c>
      <c r="N4232" s="3">
        <v>7</v>
      </c>
      <c r="O4232" s="3">
        <v>700</v>
      </c>
      <c r="P4232" s="3">
        <v>2</v>
      </c>
      <c r="Q4232" s="3">
        <v>8770.0856827676507</v>
      </c>
      <c r="R4232" s="3">
        <v>2</v>
      </c>
      <c r="S4232" s="3">
        <v>0</v>
      </c>
      <c r="T4232" s="3">
        <v>0</v>
      </c>
      <c r="U4232" s="3">
        <v>10579.6826264379</v>
      </c>
      <c r="V4232" s="3">
        <v>0</v>
      </c>
    </row>
    <row r="4233" spans="1:22" ht="21.75" customHeight="1" x14ac:dyDescent="0.3">
      <c r="A4233" s="3" t="s">
        <v>4259</v>
      </c>
      <c r="B4233" s="3">
        <v>42</v>
      </c>
      <c r="C4233" s="3" t="s">
        <v>23</v>
      </c>
      <c r="D4233" s="3" t="s">
        <v>24</v>
      </c>
      <c r="E4233" s="3">
        <v>57981.302375760002</v>
      </c>
      <c r="F4233" s="3">
        <v>5</v>
      </c>
      <c r="G4233" s="3">
        <v>1176.6112579389501</v>
      </c>
      <c r="H4233" s="3">
        <v>3</v>
      </c>
      <c r="I4233" s="3">
        <v>646.67642185433795</v>
      </c>
      <c r="J4233" s="3">
        <v>17</v>
      </c>
      <c r="K4233" s="3">
        <v>595.87069012621498</v>
      </c>
      <c r="L4233" s="3">
        <v>64</v>
      </c>
      <c r="M4233" s="3">
        <v>10</v>
      </c>
      <c r="N4233" s="3">
        <v>5</v>
      </c>
      <c r="O4233" s="3">
        <v>710</v>
      </c>
      <c r="P4233" s="3">
        <v>4</v>
      </c>
      <c r="Q4233" s="3">
        <v>20928.5501507072</v>
      </c>
      <c r="R4233" s="3">
        <v>1</v>
      </c>
      <c r="S4233" s="3">
        <v>0</v>
      </c>
      <c r="T4233" s="3">
        <v>0</v>
      </c>
      <c r="U4233" s="3">
        <v>10814.6674007742</v>
      </c>
      <c r="V4233" s="3">
        <v>0</v>
      </c>
    </row>
    <row r="4234" spans="1:22" ht="21.75" customHeight="1" x14ac:dyDescent="0.3">
      <c r="A4234" s="3" t="s">
        <v>4260</v>
      </c>
      <c r="B4234" s="3">
        <v>44</v>
      </c>
      <c r="C4234" s="3" t="s">
        <v>23</v>
      </c>
      <c r="D4234" s="3" t="s">
        <v>33</v>
      </c>
      <c r="E4234" s="3">
        <v>64398.397144834496</v>
      </c>
      <c r="F4234" s="3">
        <v>84</v>
      </c>
      <c r="G4234" s="3">
        <v>1303.8766527018199</v>
      </c>
      <c r="H4234" s="3">
        <v>1</v>
      </c>
      <c r="I4234" s="3">
        <v>1013.2728134523099</v>
      </c>
      <c r="J4234" s="3">
        <v>32</v>
      </c>
      <c r="K4234" s="3">
        <v>443.46603358821199</v>
      </c>
      <c r="L4234" s="3">
        <v>74</v>
      </c>
      <c r="M4234" s="3">
        <v>5</v>
      </c>
      <c r="N4234" s="3">
        <v>0</v>
      </c>
      <c r="O4234" s="3">
        <v>409</v>
      </c>
      <c r="P4234" s="3">
        <v>4</v>
      </c>
      <c r="Q4234" s="3">
        <v>20768.912497870901</v>
      </c>
      <c r="R4234" s="3">
        <v>4</v>
      </c>
      <c r="S4234" s="3">
        <v>0</v>
      </c>
      <c r="T4234" s="3">
        <v>0</v>
      </c>
      <c r="U4234" s="3">
        <v>10960.265674210499</v>
      </c>
      <c r="V4234" s="3">
        <v>1</v>
      </c>
    </row>
    <row r="4235" spans="1:22" ht="21.75" customHeight="1" x14ac:dyDescent="0.3">
      <c r="A4235" s="3" t="s">
        <v>4261</v>
      </c>
      <c r="B4235" s="3">
        <v>27</v>
      </c>
      <c r="C4235" s="3" t="s">
        <v>31</v>
      </c>
      <c r="D4235" s="3" t="s">
        <v>26</v>
      </c>
      <c r="E4235" s="3">
        <v>59614.306138304099</v>
      </c>
      <c r="F4235" s="3">
        <v>9</v>
      </c>
      <c r="G4235" s="3">
        <v>909.36516028897302</v>
      </c>
      <c r="H4235" s="3">
        <v>5</v>
      </c>
      <c r="I4235" s="3">
        <v>1021.227784236</v>
      </c>
      <c r="J4235" s="3">
        <v>38</v>
      </c>
      <c r="K4235" s="3">
        <v>552.58620183349001</v>
      </c>
      <c r="L4235" s="3">
        <v>9</v>
      </c>
      <c r="M4235" s="3">
        <v>8</v>
      </c>
      <c r="N4235" s="3">
        <v>3</v>
      </c>
      <c r="O4235" s="3">
        <v>471</v>
      </c>
      <c r="P4235" s="3">
        <v>2</v>
      </c>
      <c r="Q4235" s="3">
        <v>14327.0784932469</v>
      </c>
      <c r="R4235" s="3">
        <v>6</v>
      </c>
      <c r="S4235" s="3">
        <v>1</v>
      </c>
      <c r="T4235" s="3">
        <v>0</v>
      </c>
      <c r="U4235" s="3">
        <v>5640.2411484211798</v>
      </c>
      <c r="V4235" s="3">
        <v>1</v>
      </c>
    </row>
    <row r="4236" spans="1:22" ht="21.75" customHeight="1" x14ac:dyDescent="0.3">
      <c r="A4236" s="3" t="s">
        <v>4262</v>
      </c>
      <c r="B4236" s="3">
        <v>64</v>
      </c>
      <c r="C4236" s="3" t="s">
        <v>28</v>
      </c>
      <c r="D4236" s="3" t="s">
        <v>33</v>
      </c>
      <c r="E4236" s="3">
        <v>53877.405249142197</v>
      </c>
      <c r="F4236" s="3">
        <v>33</v>
      </c>
      <c r="G4236" s="3">
        <v>2029.6227484769699</v>
      </c>
      <c r="H4236" s="3">
        <v>9</v>
      </c>
      <c r="I4236" s="3">
        <v>1033.93767970678</v>
      </c>
      <c r="J4236" s="3">
        <v>6</v>
      </c>
      <c r="K4236" s="3">
        <v>377.26870969681801</v>
      </c>
      <c r="L4236" s="3">
        <v>75</v>
      </c>
      <c r="M4236" s="3">
        <v>4</v>
      </c>
      <c r="N4236" s="3">
        <v>9</v>
      </c>
      <c r="O4236" s="3">
        <v>869</v>
      </c>
      <c r="P4236" s="3">
        <v>0</v>
      </c>
      <c r="Q4236" s="3">
        <v>7806.5406756346401</v>
      </c>
      <c r="R4236" s="3">
        <v>0</v>
      </c>
      <c r="S4236" s="3">
        <v>0</v>
      </c>
      <c r="T4236" s="3">
        <v>0</v>
      </c>
      <c r="U4236" s="3">
        <v>5496.0945952810798</v>
      </c>
      <c r="V4236" s="3">
        <v>0</v>
      </c>
    </row>
    <row r="4237" spans="1:22" ht="21.75" customHeight="1" x14ac:dyDescent="0.3">
      <c r="A4237" s="3" t="s">
        <v>4263</v>
      </c>
      <c r="B4237" s="3">
        <v>41</v>
      </c>
      <c r="C4237" s="3" t="s">
        <v>23</v>
      </c>
      <c r="D4237" s="3" t="s">
        <v>24</v>
      </c>
      <c r="E4237" s="3">
        <v>47013.9317087651</v>
      </c>
      <c r="F4237" s="3">
        <v>67</v>
      </c>
      <c r="G4237" s="3">
        <v>2264.29728441013</v>
      </c>
      <c r="H4237" s="3">
        <v>1</v>
      </c>
      <c r="I4237" s="3">
        <v>545.02614297173898</v>
      </c>
      <c r="J4237" s="3">
        <v>44</v>
      </c>
      <c r="K4237" s="3">
        <v>353.62670999962597</v>
      </c>
      <c r="L4237" s="3">
        <v>35</v>
      </c>
      <c r="M4237" s="3">
        <v>6</v>
      </c>
      <c r="N4237" s="3">
        <v>4</v>
      </c>
      <c r="O4237" s="3">
        <v>713</v>
      </c>
      <c r="P4237" s="3">
        <v>3</v>
      </c>
      <c r="Q4237" s="3">
        <v>23156.1791024536</v>
      </c>
      <c r="R4237" s="3">
        <v>1</v>
      </c>
      <c r="S4237" s="3">
        <v>0</v>
      </c>
      <c r="T4237" s="3">
        <v>0</v>
      </c>
      <c r="U4237" s="3">
        <v>500</v>
      </c>
      <c r="V4237" s="3">
        <v>0</v>
      </c>
    </row>
    <row r="4238" spans="1:22" ht="21.75" customHeight="1" x14ac:dyDescent="0.3">
      <c r="A4238" s="3" t="s">
        <v>4264</v>
      </c>
      <c r="B4238" s="3">
        <v>23</v>
      </c>
      <c r="C4238" s="3" t="s">
        <v>31</v>
      </c>
      <c r="D4238" s="3" t="s">
        <v>26</v>
      </c>
      <c r="E4238" s="3">
        <v>28488.045915316299</v>
      </c>
      <c r="F4238" s="3">
        <v>97</v>
      </c>
      <c r="G4238" s="3">
        <v>1462.89757843704</v>
      </c>
      <c r="H4238" s="3">
        <v>11</v>
      </c>
      <c r="I4238" s="3">
        <v>474.55330044467701</v>
      </c>
      <c r="J4238" s="3">
        <v>47</v>
      </c>
      <c r="K4238" s="3">
        <v>609.38801728764099</v>
      </c>
      <c r="L4238" s="3">
        <v>3</v>
      </c>
      <c r="M4238" s="3">
        <v>19</v>
      </c>
      <c r="N4238" s="3">
        <v>0</v>
      </c>
      <c r="O4238" s="3">
        <v>307</v>
      </c>
      <c r="P4238" s="3">
        <v>4</v>
      </c>
      <c r="Q4238" s="3">
        <v>18925.7768793744</v>
      </c>
      <c r="R4238" s="3">
        <v>7</v>
      </c>
      <c r="S4238" s="3">
        <v>0</v>
      </c>
      <c r="T4238" s="3">
        <v>0</v>
      </c>
      <c r="U4238" s="3">
        <v>1634.12775680819</v>
      </c>
      <c r="V4238" s="3">
        <v>1</v>
      </c>
    </row>
    <row r="4239" spans="1:22" ht="21.75" customHeight="1" x14ac:dyDescent="0.3">
      <c r="A4239" s="3" t="s">
        <v>4265</v>
      </c>
      <c r="B4239" s="3">
        <v>59</v>
      </c>
      <c r="C4239" s="3" t="s">
        <v>31</v>
      </c>
      <c r="D4239" s="3" t="s">
        <v>24</v>
      </c>
      <c r="E4239" s="3">
        <v>62460.227938428601</v>
      </c>
      <c r="F4239" s="3">
        <v>66</v>
      </c>
      <c r="G4239" s="3">
        <v>1149.3062739112199</v>
      </c>
      <c r="H4239" s="3">
        <v>7</v>
      </c>
      <c r="I4239" s="3">
        <v>868.32183552337699</v>
      </c>
      <c r="J4239" s="3">
        <v>43</v>
      </c>
      <c r="K4239" s="3">
        <v>95.019820905099607</v>
      </c>
      <c r="L4239" s="3">
        <v>20</v>
      </c>
      <c r="M4239" s="3">
        <v>0</v>
      </c>
      <c r="N4239" s="3">
        <v>1</v>
      </c>
      <c r="O4239" s="3">
        <v>662</v>
      </c>
      <c r="P4239" s="3">
        <v>3</v>
      </c>
      <c r="Q4239" s="3">
        <v>8005.2965898360499</v>
      </c>
      <c r="R4239" s="3">
        <v>4</v>
      </c>
      <c r="S4239" s="3">
        <v>1</v>
      </c>
      <c r="T4239" s="3">
        <v>0</v>
      </c>
      <c r="U4239" s="3">
        <v>15755.2109247029</v>
      </c>
      <c r="V4239" s="3">
        <v>1</v>
      </c>
    </row>
    <row r="4240" spans="1:22" ht="21.75" customHeight="1" x14ac:dyDescent="0.3">
      <c r="A4240" s="3" t="s">
        <v>4266</v>
      </c>
      <c r="B4240" s="3">
        <v>22</v>
      </c>
      <c r="C4240" s="3" t="s">
        <v>28</v>
      </c>
      <c r="D4240" s="3" t="s">
        <v>26</v>
      </c>
      <c r="E4240" s="3">
        <v>46008.463675866602</v>
      </c>
      <c r="F4240" s="3">
        <v>79</v>
      </c>
      <c r="G4240" s="3">
        <v>1927.16817724719</v>
      </c>
      <c r="H4240" s="3">
        <v>3</v>
      </c>
      <c r="I4240" s="3">
        <v>1069.44888522002</v>
      </c>
      <c r="J4240" s="3">
        <v>28</v>
      </c>
      <c r="K4240" s="3">
        <v>582.37108115997103</v>
      </c>
      <c r="L4240" s="3">
        <v>60</v>
      </c>
      <c r="M4240" s="3">
        <v>2</v>
      </c>
      <c r="N4240" s="3">
        <v>8</v>
      </c>
      <c r="O4240" s="3">
        <v>675</v>
      </c>
      <c r="P4240" s="3">
        <v>3</v>
      </c>
      <c r="Q4240" s="3">
        <v>14541.513304534799</v>
      </c>
      <c r="R4240" s="3">
        <v>7</v>
      </c>
      <c r="S4240" s="3">
        <v>0</v>
      </c>
      <c r="T4240" s="3">
        <v>1</v>
      </c>
      <c r="U4240" s="3">
        <v>8435.0628892145505</v>
      </c>
      <c r="V4240" s="3">
        <v>1</v>
      </c>
    </row>
    <row r="4241" spans="1:22" ht="21.75" customHeight="1" x14ac:dyDescent="0.3">
      <c r="A4241" s="3" t="s">
        <v>4267</v>
      </c>
      <c r="B4241" s="3">
        <v>48</v>
      </c>
      <c r="C4241" s="3" t="s">
        <v>23</v>
      </c>
      <c r="D4241" s="3" t="s">
        <v>26</v>
      </c>
      <c r="E4241" s="3">
        <v>20338.0359105768</v>
      </c>
      <c r="F4241" s="3">
        <v>223</v>
      </c>
      <c r="G4241" s="3">
        <v>2091.7360264502599</v>
      </c>
      <c r="H4241" s="3">
        <v>0</v>
      </c>
      <c r="I4241" s="3">
        <v>801.11469732670105</v>
      </c>
      <c r="J4241" s="3">
        <v>18</v>
      </c>
      <c r="K4241" s="3">
        <v>468.62918833487601</v>
      </c>
      <c r="L4241" s="3">
        <v>37</v>
      </c>
      <c r="M4241" s="3">
        <v>10</v>
      </c>
      <c r="N4241" s="3">
        <v>0</v>
      </c>
      <c r="O4241" s="3">
        <v>875</v>
      </c>
      <c r="P4241" s="3">
        <v>2</v>
      </c>
      <c r="Q4241" s="3">
        <v>13725.7593457246</v>
      </c>
      <c r="R4241" s="3">
        <v>5</v>
      </c>
      <c r="S4241" s="3">
        <v>0</v>
      </c>
      <c r="T4241" s="3">
        <v>0</v>
      </c>
      <c r="U4241" s="3">
        <v>6056.1464205554703</v>
      </c>
      <c r="V4241" s="3">
        <v>1</v>
      </c>
    </row>
    <row r="4242" spans="1:22" ht="21.75" customHeight="1" x14ac:dyDescent="0.3">
      <c r="A4242" s="3" t="s">
        <v>4268</v>
      </c>
      <c r="B4242" s="3">
        <v>60</v>
      </c>
      <c r="C4242" s="3" t="s">
        <v>31</v>
      </c>
      <c r="D4242" s="3" t="s">
        <v>33</v>
      </c>
      <c r="E4242" s="3">
        <v>40178.138122194199</v>
      </c>
      <c r="F4242" s="3">
        <v>5</v>
      </c>
      <c r="G4242" s="3">
        <v>2743.23397349487</v>
      </c>
      <c r="H4242" s="3">
        <v>6</v>
      </c>
      <c r="I4242" s="3">
        <v>1318.51948640981</v>
      </c>
      <c r="J4242" s="3">
        <v>37</v>
      </c>
      <c r="K4242" s="3">
        <v>418.28210277348899</v>
      </c>
      <c r="L4242" s="3">
        <v>75</v>
      </c>
      <c r="M4242" s="3">
        <v>9</v>
      </c>
      <c r="N4242" s="3">
        <v>7</v>
      </c>
      <c r="O4242" s="3">
        <v>626</v>
      </c>
      <c r="P4242" s="3">
        <v>4</v>
      </c>
      <c r="Q4242" s="3">
        <v>15535.4650902422</v>
      </c>
      <c r="R4242" s="3">
        <v>1</v>
      </c>
      <c r="S4242" s="3">
        <v>1</v>
      </c>
      <c r="T4242" s="3">
        <v>0</v>
      </c>
      <c r="U4242" s="3">
        <v>11911.952824780899</v>
      </c>
      <c r="V4242" s="3">
        <v>1</v>
      </c>
    </row>
    <row r="4243" spans="1:22" ht="21.75" customHeight="1" x14ac:dyDescent="0.3">
      <c r="A4243" s="3" t="s">
        <v>4269</v>
      </c>
      <c r="B4243" s="3">
        <v>48</v>
      </c>
      <c r="C4243" s="3" t="s">
        <v>28</v>
      </c>
      <c r="D4243" s="3" t="s">
        <v>26</v>
      </c>
      <c r="E4243" s="3">
        <v>65341.214410150598</v>
      </c>
      <c r="F4243" s="3">
        <v>95</v>
      </c>
      <c r="G4243" s="3">
        <v>1033.9734227773999</v>
      </c>
      <c r="H4243" s="3">
        <v>5</v>
      </c>
      <c r="I4243" s="3">
        <v>811.59811176653898</v>
      </c>
      <c r="J4243" s="3">
        <v>38</v>
      </c>
      <c r="K4243" s="3">
        <v>376.96348406124002</v>
      </c>
      <c r="L4243" s="3">
        <v>38</v>
      </c>
      <c r="M4243" s="3">
        <v>12</v>
      </c>
      <c r="N4243" s="3">
        <v>8</v>
      </c>
      <c r="O4243" s="3">
        <v>577</v>
      </c>
      <c r="P4243" s="3">
        <v>2</v>
      </c>
      <c r="Q4243" s="3">
        <v>12887.8344637386</v>
      </c>
      <c r="R4243" s="3">
        <v>5</v>
      </c>
      <c r="S4243" s="3">
        <v>0</v>
      </c>
      <c r="T4243" s="3">
        <v>0</v>
      </c>
      <c r="U4243" s="3">
        <v>10185.6329142379</v>
      </c>
      <c r="V4243" s="3">
        <v>1</v>
      </c>
    </row>
    <row r="4244" spans="1:22" ht="21.75" customHeight="1" x14ac:dyDescent="0.3">
      <c r="A4244" s="3" t="s">
        <v>4270</v>
      </c>
      <c r="B4244" s="3">
        <v>53</v>
      </c>
      <c r="C4244" s="3" t="s">
        <v>31</v>
      </c>
      <c r="D4244" s="3" t="s">
        <v>24</v>
      </c>
      <c r="E4244" s="3">
        <v>15509.041137213</v>
      </c>
      <c r="F4244" s="3">
        <v>37</v>
      </c>
      <c r="G4244" s="3">
        <v>2181.86854645941</v>
      </c>
      <c r="H4244" s="3">
        <v>11</v>
      </c>
      <c r="I4244" s="3">
        <v>799.75197465845497</v>
      </c>
      <c r="J4244" s="3">
        <v>24</v>
      </c>
      <c r="K4244" s="3">
        <v>559.06197829127996</v>
      </c>
      <c r="L4244" s="3">
        <v>53</v>
      </c>
      <c r="M4244" s="3">
        <v>2</v>
      </c>
      <c r="N4244" s="3">
        <v>1</v>
      </c>
      <c r="O4244" s="3">
        <v>490</v>
      </c>
      <c r="P4244" s="3">
        <v>1</v>
      </c>
      <c r="Q4244" s="3">
        <v>12138.707398480899</v>
      </c>
      <c r="R4244" s="3">
        <v>1</v>
      </c>
      <c r="S4244" s="3">
        <v>1</v>
      </c>
      <c r="T4244" s="3">
        <v>0</v>
      </c>
      <c r="U4244" s="3">
        <v>9545.0340858519194</v>
      </c>
      <c r="V4244" s="3">
        <v>1</v>
      </c>
    </row>
    <row r="4245" spans="1:22" ht="21.75" customHeight="1" x14ac:dyDescent="0.3">
      <c r="A4245" s="3" t="s">
        <v>4271</v>
      </c>
      <c r="B4245" s="3">
        <v>53</v>
      </c>
      <c r="C4245" s="3" t="s">
        <v>23</v>
      </c>
      <c r="D4245" s="3" t="s">
        <v>26</v>
      </c>
      <c r="E4245" s="3">
        <v>31468.558726475701</v>
      </c>
      <c r="F4245" s="3">
        <v>17</v>
      </c>
      <c r="G4245" s="3">
        <v>1584.62558852045</v>
      </c>
      <c r="H4245" s="3">
        <v>5</v>
      </c>
      <c r="I4245" s="3">
        <v>1034.69599691743</v>
      </c>
      <c r="J4245" s="3">
        <v>16</v>
      </c>
      <c r="K4245" s="3">
        <v>757.95410748154904</v>
      </c>
      <c r="L4245" s="3">
        <v>61</v>
      </c>
      <c r="M4245" s="3">
        <v>10</v>
      </c>
      <c r="N4245" s="3">
        <v>1</v>
      </c>
      <c r="O4245" s="3">
        <v>803</v>
      </c>
      <c r="P4245" s="3">
        <v>3</v>
      </c>
      <c r="Q4245" s="3">
        <v>29632.140465454901</v>
      </c>
      <c r="R4245" s="3">
        <v>1</v>
      </c>
      <c r="S4245" s="3">
        <v>0</v>
      </c>
      <c r="T4245" s="3">
        <v>0</v>
      </c>
      <c r="U4245" s="3">
        <v>6237.8541112402099</v>
      </c>
      <c r="V4245" s="3">
        <v>0</v>
      </c>
    </row>
    <row r="4246" spans="1:22" ht="21.75" customHeight="1" x14ac:dyDescent="0.3">
      <c r="A4246" s="3" t="s">
        <v>4272</v>
      </c>
      <c r="B4246" s="3">
        <v>47</v>
      </c>
      <c r="C4246" s="3" t="s">
        <v>28</v>
      </c>
      <c r="D4246" s="3" t="s">
        <v>24</v>
      </c>
      <c r="E4246" s="3">
        <v>52468.401223745903</v>
      </c>
      <c r="F4246" s="3">
        <v>23</v>
      </c>
      <c r="G4246" s="3">
        <v>112.576212735344</v>
      </c>
      <c r="H4246" s="3">
        <v>10</v>
      </c>
      <c r="I4246" s="3">
        <v>1226.73054815721</v>
      </c>
      <c r="J4246" s="3">
        <v>36</v>
      </c>
      <c r="K4246" s="3">
        <v>1057.0662571575899</v>
      </c>
      <c r="L4246" s="3">
        <v>18</v>
      </c>
      <c r="M4246" s="3">
        <v>19</v>
      </c>
      <c r="N4246" s="3">
        <v>6</v>
      </c>
      <c r="O4246" s="3">
        <v>378</v>
      </c>
      <c r="P4246" s="3">
        <v>0</v>
      </c>
      <c r="Q4246" s="3">
        <v>15585.2417424654</v>
      </c>
      <c r="R4246" s="3">
        <v>2</v>
      </c>
      <c r="S4246" s="3">
        <v>1</v>
      </c>
      <c r="T4246" s="3">
        <v>0</v>
      </c>
      <c r="U4246" s="3">
        <v>7694.6143599023499</v>
      </c>
      <c r="V4246" s="3">
        <v>1</v>
      </c>
    </row>
    <row r="4247" spans="1:22" ht="21.75" customHeight="1" x14ac:dyDescent="0.3">
      <c r="A4247" s="3" t="s">
        <v>4273</v>
      </c>
      <c r="B4247" s="3">
        <v>32</v>
      </c>
      <c r="C4247" s="3" t="s">
        <v>31</v>
      </c>
      <c r="D4247" s="3" t="s">
        <v>33</v>
      </c>
      <c r="E4247" s="3">
        <v>75302.935581096797</v>
      </c>
      <c r="F4247" s="3">
        <v>64</v>
      </c>
      <c r="G4247" s="3">
        <v>2717.76370569745</v>
      </c>
      <c r="H4247" s="3">
        <v>2</v>
      </c>
      <c r="I4247" s="3">
        <v>327.76065906840898</v>
      </c>
      <c r="J4247" s="3">
        <v>2</v>
      </c>
      <c r="K4247" s="3">
        <v>780.04363285658803</v>
      </c>
      <c r="L4247" s="3">
        <v>1</v>
      </c>
      <c r="M4247" s="3">
        <v>8</v>
      </c>
      <c r="N4247" s="3">
        <v>9</v>
      </c>
      <c r="O4247" s="3">
        <v>848</v>
      </c>
      <c r="P4247" s="3">
        <v>5</v>
      </c>
      <c r="Q4247" s="3">
        <v>8106.8512653677099</v>
      </c>
      <c r="R4247" s="3">
        <v>2</v>
      </c>
      <c r="S4247" s="3">
        <v>0</v>
      </c>
      <c r="T4247" s="3">
        <v>0</v>
      </c>
      <c r="U4247" s="3">
        <v>10980.278250142101</v>
      </c>
      <c r="V4247" s="3">
        <v>0</v>
      </c>
    </row>
    <row r="4248" spans="1:22" ht="21.75" customHeight="1" x14ac:dyDescent="0.3">
      <c r="A4248" s="3" t="s">
        <v>4274</v>
      </c>
      <c r="B4248" s="3">
        <v>34</v>
      </c>
      <c r="C4248" s="3" t="s">
        <v>28</v>
      </c>
      <c r="D4248" s="3" t="s">
        <v>24</v>
      </c>
      <c r="E4248" s="3">
        <v>67999.569240808807</v>
      </c>
      <c r="F4248" s="3">
        <v>85</v>
      </c>
      <c r="G4248" s="3">
        <v>1737.98427490173</v>
      </c>
      <c r="H4248" s="3">
        <v>9</v>
      </c>
      <c r="I4248" s="3">
        <v>408.69590218754098</v>
      </c>
      <c r="J4248" s="3">
        <v>23</v>
      </c>
      <c r="K4248" s="3">
        <v>707.86585494267104</v>
      </c>
      <c r="L4248" s="3">
        <v>21</v>
      </c>
      <c r="M4248" s="3">
        <v>10</v>
      </c>
      <c r="N4248" s="3">
        <v>8</v>
      </c>
      <c r="O4248" s="3">
        <v>394</v>
      </c>
      <c r="P4248" s="3">
        <v>3</v>
      </c>
      <c r="Q4248" s="3">
        <v>9675.5773920315605</v>
      </c>
      <c r="R4248" s="3">
        <v>3</v>
      </c>
      <c r="S4248" s="3">
        <v>0</v>
      </c>
      <c r="T4248" s="3">
        <v>0</v>
      </c>
      <c r="U4248" s="3">
        <v>12678.9137821155</v>
      </c>
      <c r="V4248" s="3">
        <v>1</v>
      </c>
    </row>
    <row r="4249" spans="1:22" ht="21.75" customHeight="1" x14ac:dyDescent="0.3">
      <c r="A4249" s="3" t="s">
        <v>4275</v>
      </c>
      <c r="B4249" s="3">
        <v>42</v>
      </c>
      <c r="C4249" s="3" t="s">
        <v>23</v>
      </c>
      <c r="D4249" s="3" t="s">
        <v>26</v>
      </c>
      <c r="E4249" s="3">
        <v>77029.423135339501</v>
      </c>
      <c r="F4249" s="3">
        <v>158</v>
      </c>
      <c r="G4249" s="3">
        <v>1985.44324673811</v>
      </c>
      <c r="H4249" s="3">
        <v>6</v>
      </c>
      <c r="I4249" s="3">
        <v>690.35849678958698</v>
      </c>
      <c r="J4249" s="3">
        <v>17</v>
      </c>
      <c r="K4249" s="3">
        <v>303.03581539507701</v>
      </c>
      <c r="L4249" s="3">
        <v>56</v>
      </c>
      <c r="M4249" s="3">
        <v>8</v>
      </c>
      <c r="N4249" s="3">
        <v>9</v>
      </c>
      <c r="O4249" s="3">
        <v>752</v>
      </c>
      <c r="P4249" s="3">
        <v>0</v>
      </c>
      <c r="Q4249" s="3">
        <v>23376.9057628175</v>
      </c>
      <c r="R4249" s="3">
        <v>0</v>
      </c>
      <c r="S4249" s="3">
        <v>0</v>
      </c>
      <c r="T4249" s="3">
        <v>0</v>
      </c>
      <c r="U4249" s="3">
        <v>7538.2973039697799</v>
      </c>
      <c r="V4249" s="3">
        <v>0</v>
      </c>
    </row>
    <row r="4250" spans="1:22" ht="21.75" customHeight="1" x14ac:dyDescent="0.3">
      <c r="A4250" s="3" t="s">
        <v>4276</v>
      </c>
      <c r="B4250" s="3">
        <v>63</v>
      </c>
      <c r="C4250" s="3" t="s">
        <v>28</v>
      </c>
      <c r="D4250" s="3" t="s">
        <v>24</v>
      </c>
      <c r="E4250" s="3">
        <v>53740.073277071897</v>
      </c>
      <c r="F4250" s="3">
        <v>6</v>
      </c>
      <c r="G4250" s="3">
        <v>2257.0540132501801</v>
      </c>
      <c r="H4250" s="3">
        <v>5</v>
      </c>
      <c r="I4250" s="3">
        <v>1905.6296246060299</v>
      </c>
      <c r="J4250" s="3">
        <v>48</v>
      </c>
      <c r="K4250" s="3">
        <v>350.82972225242702</v>
      </c>
      <c r="L4250" s="3">
        <v>2</v>
      </c>
      <c r="M4250" s="3">
        <v>12</v>
      </c>
      <c r="N4250" s="3">
        <v>8</v>
      </c>
      <c r="O4250" s="3">
        <v>613</v>
      </c>
      <c r="P4250" s="3">
        <v>2</v>
      </c>
      <c r="Q4250" s="3">
        <v>10309.5672828644</v>
      </c>
      <c r="R4250" s="3">
        <v>0</v>
      </c>
      <c r="S4250" s="3">
        <v>0</v>
      </c>
      <c r="T4250" s="3">
        <v>0</v>
      </c>
      <c r="U4250" s="3">
        <v>10953.8033678047</v>
      </c>
      <c r="V4250" s="3">
        <v>0</v>
      </c>
    </row>
    <row r="4251" spans="1:22" ht="21.75" customHeight="1" x14ac:dyDescent="0.3">
      <c r="A4251" s="3" t="s">
        <v>4277</v>
      </c>
      <c r="B4251" s="3">
        <v>45</v>
      </c>
      <c r="C4251" s="3" t="s">
        <v>23</v>
      </c>
      <c r="D4251" s="3" t="s">
        <v>24</v>
      </c>
      <c r="E4251" s="3">
        <v>46234.752179593401</v>
      </c>
      <c r="F4251" s="3">
        <v>239</v>
      </c>
      <c r="G4251" s="3">
        <v>1976.8449672368799</v>
      </c>
      <c r="H4251" s="3">
        <v>9</v>
      </c>
      <c r="I4251" s="3">
        <v>708.48600311067401</v>
      </c>
      <c r="J4251" s="3">
        <v>25</v>
      </c>
      <c r="K4251" s="3">
        <v>498.86904027116998</v>
      </c>
      <c r="L4251" s="3">
        <v>22</v>
      </c>
      <c r="M4251" s="3">
        <v>8</v>
      </c>
      <c r="N4251" s="3">
        <v>2</v>
      </c>
      <c r="O4251" s="3">
        <v>503</v>
      </c>
      <c r="P4251" s="3">
        <v>4</v>
      </c>
      <c r="Q4251" s="3">
        <v>6761.0628359557904</v>
      </c>
      <c r="R4251" s="3">
        <v>2</v>
      </c>
      <c r="S4251" s="3">
        <v>0</v>
      </c>
      <c r="T4251" s="3">
        <v>0</v>
      </c>
      <c r="U4251" s="3">
        <v>553.95181583186604</v>
      </c>
      <c r="V4251" s="3">
        <v>1</v>
      </c>
    </row>
    <row r="4252" spans="1:22" ht="21.75" customHeight="1" x14ac:dyDescent="0.3">
      <c r="A4252" s="3" t="s">
        <v>4278</v>
      </c>
      <c r="B4252" s="3">
        <v>23</v>
      </c>
      <c r="C4252" s="3" t="s">
        <v>31</v>
      </c>
      <c r="D4252" s="3" t="s">
        <v>26</v>
      </c>
      <c r="E4252" s="3">
        <v>65179.520139793203</v>
      </c>
      <c r="F4252" s="3">
        <v>143</v>
      </c>
      <c r="G4252" s="3">
        <v>726.40594411615598</v>
      </c>
      <c r="H4252" s="3">
        <v>9</v>
      </c>
      <c r="I4252" s="3">
        <v>757.37596994630098</v>
      </c>
      <c r="J4252" s="3">
        <v>20</v>
      </c>
      <c r="K4252" s="3">
        <v>610.98815143353295</v>
      </c>
      <c r="L4252" s="3">
        <v>3</v>
      </c>
      <c r="M4252" s="3">
        <v>13</v>
      </c>
      <c r="N4252" s="3">
        <v>6</v>
      </c>
      <c r="O4252" s="3">
        <v>521</v>
      </c>
      <c r="P4252" s="3">
        <v>3</v>
      </c>
      <c r="Q4252" s="3">
        <v>12731.910193292801</v>
      </c>
      <c r="R4252" s="3">
        <v>1</v>
      </c>
      <c r="S4252" s="3">
        <v>0</v>
      </c>
      <c r="T4252" s="3">
        <v>0</v>
      </c>
      <c r="U4252" s="3">
        <v>4558.6334398722702</v>
      </c>
      <c r="V4252" s="3">
        <v>1</v>
      </c>
    </row>
    <row r="4253" spans="1:22" ht="21.75" customHeight="1" x14ac:dyDescent="0.3">
      <c r="A4253" s="3" t="s">
        <v>4279</v>
      </c>
      <c r="B4253" s="3">
        <v>45</v>
      </c>
      <c r="C4253" s="3" t="s">
        <v>23</v>
      </c>
      <c r="D4253" s="3" t="s">
        <v>24</v>
      </c>
      <c r="E4253" s="3">
        <v>33811.388962929399</v>
      </c>
      <c r="F4253" s="3">
        <v>209</v>
      </c>
      <c r="G4253" s="3">
        <v>2039.7429926669399</v>
      </c>
      <c r="H4253" s="3">
        <v>8</v>
      </c>
      <c r="I4253" s="3">
        <v>1016.42317543277</v>
      </c>
      <c r="J4253" s="3">
        <v>10</v>
      </c>
      <c r="K4253" s="3">
        <v>386.83236239199101</v>
      </c>
      <c r="L4253" s="3">
        <v>27</v>
      </c>
      <c r="M4253" s="3">
        <v>15</v>
      </c>
      <c r="N4253" s="3">
        <v>5</v>
      </c>
      <c r="O4253" s="3">
        <v>888</v>
      </c>
      <c r="P4253" s="3">
        <v>1</v>
      </c>
      <c r="Q4253" s="3">
        <v>11308.290828020799</v>
      </c>
      <c r="R4253" s="3">
        <v>1</v>
      </c>
      <c r="S4253" s="3">
        <v>0</v>
      </c>
      <c r="T4253" s="3">
        <v>0</v>
      </c>
      <c r="U4253" s="3">
        <v>6523.4266362137696</v>
      </c>
      <c r="V4253" s="3">
        <v>0</v>
      </c>
    </row>
    <row r="4254" spans="1:22" ht="21.75" customHeight="1" x14ac:dyDescent="0.3">
      <c r="A4254" s="3" t="s">
        <v>4280</v>
      </c>
      <c r="B4254" s="3">
        <v>59</v>
      </c>
      <c r="C4254" s="3" t="s">
        <v>31</v>
      </c>
      <c r="D4254" s="3" t="s">
        <v>26</v>
      </c>
      <c r="E4254" s="3">
        <v>32407.101495776598</v>
      </c>
      <c r="F4254" s="3">
        <v>181</v>
      </c>
      <c r="G4254" s="3">
        <v>1897.30444696012</v>
      </c>
      <c r="H4254" s="3">
        <v>2</v>
      </c>
      <c r="I4254" s="3">
        <v>1141.9251159847199</v>
      </c>
      <c r="J4254" s="3">
        <v>40</v>
      </c>
      <c r="K4254" s="3">
        <v>796.40298672859001</v>
      </c>
      <c r="L4254" s="3">
        <v>77</v>
      </c>
      <c r="M4254" s="3">
        <v>16</v>
      </c>
      <c r="N4254" s="3">
        <v>7</v>
      </c>
      <c r="O4254" s="3">
        <v>886</v>
      </c>
      <c r="P4254" s="3">
        <v>3</v>
      </c>
      <c r="Q4254" s="3">
        <v>20840.0388475236</v>
      </c>
      <c r="R4254" s="3">
        <v>6</v>
      </c>
      <c r="S4254" s="3">
        <v>0</v>
      </c>
      <c r="T4254" s="3">
        <v>0</v>
      </c>
      <c r="U4254" s="3">
        <v>3190.4667005239999</v>
      </c>
      <c r="V4254" s="3">
        <v>1</v>
      </c>
    </row>
    <row r="4255" spans="1:22" ht="21.75" customHeight="1" x14ac:dyDescent="0.3">
      <c r="A4255" s="3" t="s">
        <v>4281</v>
      </c>
      <c r="B4255" s="3">
        <v>28</v>
      </c>
      <c r="C4255" s="3" t="s">
        <v>31</v>
      </c>
      <c r="D4255" s="3" t="s">
        <v>33</v>
      </c>
      <c r="E4255" s="3">
        <v>29208.384046975701</v>
      </c>
      <c r="F4255" s="3">
        <v>178</v>
      </c>
      <c r="G4255" s="3">
        <v>164.127579925925</v>
      </c>
      <c r="H4255" s="3">
        <v>2</v>
      </c>
      <c r="I4255" s="3">
        <v>859.42479075916503</v>
      </c>
      <c r="J4255" s="3">
        <v>16</v>
      </c>
      <c r="K4255" s="3">
        <v>332.03444603062502</v>
      </c>
      <c r="L4255" s="3">
        <v>69</v>
      </c>
      <c r="M4255" s="3">
        <v>14</v>
      </c>
      <c r="N4255" s="3">
        <v>7</v>
      </c>
      <c r="O4255" s="3">
        <v>500</v>
      </c>
      <c r="P4255" s="3">
        <v>0</v>
      </c>
      <c r="Q4255" s="3">
        <v>21986.7978310078</v>
      </c>
      <c r="R4255" s="3">
        <v>5</v>
      </c>
      <c r="S4255" s="3">
        <v>0</v>
      </c>
      <c r="T4255" s="3">
        <v>0</v>
      </c>
      <c r="U4255" s="3">
        <v>5919.7596126090802</v>
      </c>
      <c r="V4255" s="3">
        <v>1</v>
      </c>
    </row>
    <row r="4256" spans="1:22" ht="21.75" customHeight="1" x14ac:dyDescent="0.3">
      <c r="A4256" s="3" t="s">
        <v>4282</v>
      </c>
      <c r="B4256" s="3">
        <v>24</v>
      </c>
      <c r="C4256" s="3" t="s">
        <v>23</v>
      </c>
      <c r="D4256" s="3" t="s">
        <v>24</v>
      </c>
      <c r="E4256" s="3">
        <v>69599.923177371107</v>
      </c>
      <c r="F4256" s="3">
        <v>169</v>
      </c>
      <c r="G4256" s="3">
        <v>2832.8297975180399</v>
      </c>
      <c r="H4256" s="3">
        <v>3</v>
      </c>
      <c r="I4256" s="3">
        <v>1207.5216232640901</v>
      </c>
      <c r="J4256" s="3">
        <v>44</v>
      </c>
      <c r="K4256" s="3">
        <v>185.13982410971499</v>
      </c>
      <c r="L4256" s="3">
        <v>69</v>
      </c>
      <c r="M4256" s="3">
        <v>10</v>
      </c>
      <c r="N4256" s="3">
        <v>7</v>
      </c>
      <c r="O4256" s="3">
        <v>521</v>
      </c>
      <c r="P4256" s="3">
        <v>0</v>
      </c>
      <c r="Q4256" s="3">
        <v>10693.6513004714</v>
      </c>
      <c r="R4256" s="3">
        <v>4</v>
      </c>
      <c r="S4256" s="3">
        <v>0</v>
      </c>
      <c r="T4256" s="3">
        <v>0</v>
      </c>
      <c r="U4256" s="3">
        <v>19908.767229476201</v>
      </c>
      <c r="V4256" s="3">
        <v>1</v>
      </c>
    </row>
    <row r="4257" spans="1:22" ht="21.75" customHeight="1" x14ac:dyDescent="0.3">
      <c r="A4257" s="3" t="s">
        <v>4283</v>
      </c>
      <c r="B4257" s="3">
        <v>51</v>
      </c>
      <c r="C4257" s="3" t="s">
        <v>31</v>
      </c>
      <c r="D4257" s="3" t="s">
        <v>33</v>
      </c>
      <c r="E4257" s="3">
        <v>34977.549605411099</v>
      </c>
      <c r="F4257" s="3">
        <v>226</v>
      </c>
      <c r="G4257" s="3">
        <v>1198.1403873038601</v>
      </c>
      <c r="H4257" s="3">
        <v>2</v>
      </c>
      <c r="I4257" s="3">
        <v>382.110085940928</v>
      </c>
      <c r="J4257" s="3">
        <v>37</v>
      </c>
      <c r="K4257" s="3">
        <v>759.09524945813496</v>
      </c>
      <c r="L4257" s="3">
        <v>40</v>
      </c>
      <c r="M4257" s="3">
        <v>11</v>
      </c>
      <c r="N4257" s="3">
        <v>7</v>
      </c>
      <c r="O4257" s="3">
        <v>849</v>
      </c>
      <c r="P4257" s="3">
        <v>0</v>
      </c>
      <c r="Q4257" s="3">
        <v>17450.6686558861</v>
      </c>
      <c r="R4257" s="3">
        <v>5</v>
      </c>
      <c r="S4257" s="3">
        <v>0</v>
      </c>
      <c r="T4257" s="3">
        <v>0</v>
      </c>
      <c r="U4257" s="3">
        <v>16385.510772453901</v>
      </c>
      <c r="V4257" s="3">
        <v>1</v>
      </c>
    </row>
    <row r="4258" spans="1:22" ht="21.75" customHeight="1" x14ac:dyDescent="0.3">
      <c r="A4258" s="3" t="s">
        <v>4284</v>
      </c>
      <c r="B4258" s="3">
        <v>39</v>
      </c>
      <c r="C4258" s="3" t="s">
        <v>28</v>
      </c>
      <c r="D4258" s="3" t="s">
        <v>24</v>
      </c>
      <c r="E4258" s="3">
        <v>68010.861353292799</v>
      </c>
      <c r="F4258" s="3">
        <v>69</v>
      </c>
      <c r="G4258" s="3">
        <v>2296.4540908906702</v>
      </c>
      <c r="H4258" s="3">
        <v>3</v>
      </c>
      <c r="I4258" s="3">
        <v>531.86905134004598</v>
      </c>
      <c r="J4258" s="3">
        <v>20</v>
      </c>
      <c r="K4258" s="3">
        <v>559.04079835684104</v>
      </c>
      <c r="L4258" s="3">
        <v>36</v>
      </c>
      <c r="M4258" s="3">
        <v>10</v>
      </c>
      <c r="N4258" s="3">
        <v>9</v>
      </c>
      <c r="O4258" s="3">
        <v>729</v>
      </c>
      <c r="P4258" s="3">
        <v>4</v>
      </c>
      <c r="Q4258" s="3">
        <v>11706.9734667461</v>
      </c>
      <c r="R4258" s="3">
        <v>5</v>
      </c>
      <c r="S4258" s="3">
        <v>0</v>
      </c>
      <c r="T4258" s="3">
        <v>0</v>
      </c>
      <c r="U4258" s="3">
        <v>2347.6653934946798</v>
      </c>
      <c r="V4258" s="3">
        <v>1</v>
      </c>
    </row>
    <row r="4259" spans="1:22" ht="21.75" customHeight="1" x14ac:dyDescent="0.3">
      <c r="A4259" s="3" t="s">
        <v>4285</v>
      </c>
      <c r="B4259" s="3">
        <v>69</v>
      </c>
      <c r="C4259" s="3" t="s">
        <v>31</v>
      </c>
      <c r="D4259" s="3" t="s">
        <v>24</v>
      </c>
      <c r="E4259" s="3">
        <v>52672.105105718998</v>
      </c>
      <c r="F4259" s="3">
        <v>96</v>
      </c>
      <c r="G4259" s="3">
        <v>1231.1997743239399</v>
      </c>
      <c r="H4259" s="3">
        <v>5</v>
      </c>
      <c r="I4259" s="3">
        <v>1206.8704327028699</v>
      </c>
      <c r="J4259" s="3">
        <v>3</v>
      </c>
      <c r="K4259" s="3">
        <v>428.26044182738099</v>
      </c>
      <c r="L4259" s="3">
        <v>6</v>
      </c>
      <c r="M4259" s="3">
        <v>17</v>
      </c>
      <c r="N4259" s="3">
        <v>5</v>
      </c>
      <c r="O4259" s="3">
        <v>533</v>
      </c>
      <c r="P4259" s="3">
        <v>1</v>
      </c>
      <c r="Q4259" s="3">
        <v>7668.40924561866</v>
      </c>
      <c r="R4259" s="3">
        <v>4</v>
      </c>
      <c r="S4259" s="3">
        <v>0</v>
      </c>
      <c r="T4259" s="3">
        <v>0</v>
      </c>
      <c r="U4259" s="3">
        <v>6913.6269672895596</v>
      </c>
      <c r="V4259" s="3">
        <v>1</v>
      </c>
    </row>
    <row r="4260" spans="1:22" ht="21.75" customHeight="1" x14ac:dyDescent="0.3">
      <c r="A4260" s="3" t="s">
        <v>4286</v>
      </c>
      <c r="B4260" s="3">
        <v>30</v>
      </c>
      <c r="C4260" s="3" t="s">
        <v>23</v>
      </c>
      <c r="D4260" s="3" t="s">
        <v>33</v>
      </c>
      <c r="E4260" s="3">
        <v>69831.313691802701</v>
      </c>
      <c r="F4260" s="3">
        <v>60</v>
      </c>
      <c r="G4260" s="3">
        <v>1073.4308371729501</v>
      </c>
      <c r="H4260" s="3">
        <v>0</v>
      </c>
      <c r="I4260" s="3">
        <v>803.83009017421602</v>
      </c>
      <c r="J4260" s="3">
        <v>31</v>
      </c>
      <c r="K4260" s="3">
        <v>157.27417330781699</v>
      </c>
      <c r="L4260" s="3">
        <v>76</v>
      </c>
      <c r="M4260" s="3">
        <v>11</v>
      </c>
      <c r="N4260" s="3">
        <v>8</v>
      </c>
      <c r="O4260" s="3">
        <v>420</v>
      </c>
      <c r="P4260" s="3">
        <v>1</v>
      </c>
      <c r="Q4260" s="3">
        <v>23274.431204057</v>
      </c>
      <c r="R4260" s="3">
        <v>4</v>
      </c>
      <c r="S4260" s="3">
        <v>0</v>
      </c>
      <c r="T4260" s="3">
        <v>0</v>
      </c>
      <c r="U4260" s="3">
        <v>6478.7668942642404</v>
      </c>
      <c r="V4260" s="3">
        <v>1</v>
      </c>
    </row>
    <row r="4261" spans="1:22" ht="21.75" customHeight="1" x14ac:dyDescent="0.3">
      <c r="A4261" s="3" t="s">
        <v>4287</v>
      </c>
      <c r="B4261" s="3">
        <v>34</v>
      </c>
      <c r="C4261" s="3" t="s">
        <v>28</v>
      </c>
      <c r="D4261" s="3" t="s">
        <v>24</v>
      </c>
      <c r="E4261" s="3">
        <v>30103.1207354289</v>
      </c>
      <c r="F4261" s="3">
        <v>214</v>
      </c>
      <c r="G4261" s="3">
        <v>1436.86247349717</v>
      </c>
      <c r="H4261" s="3">
        <v>1</v>
      </c>
      <c r="I4261" s="3">
        <v>358.14228824696698</v>
      </c>
      <c r="J4261" s="3">
        <v>17</v>
      </c>
      <c r="K4261" s="3">
        <v>746.18032471996003</v>
      </c>
      <c r="L4261" s="3">
        <v>0</v>
      </c>
      <c r="M4261" s="3">
        <v>7</v>
      </c>
      <c r="N4261" s="3">
        <v>4</v>
      </c>
      <c r="O4261" s="3">
        <v>860</v>
      </c>
      <c r="P4261" s="3">
        <v>0</v>
      </c>
      <c r="Q4261" s="3">
        <v>24245.2709809568</v>
      </c>
      <c r="R4261" s="3">
        <v>6</v>
      </c>
      <c r="S4261" s="3">
        <v>0</v>
      </c>
      <c r="T4261" s="3">
        <v>0</v>
      </c>
      <c r="U4261" s="3">
        <v>5123.7187731819304</v>
      </c>
      <c r="V4261" s="3">
        <v>1</v>
      </c>
    </row>
    <row r="4262" spans="1:22" ht="21.75" customHeight="1" x14ac:dyDescent="0.3">
      <c r="A4262" s="3" t="s">
        <v>4288</v>
      </c>
      <c r="B4262" s="3">
        <v>51</v>
      </c>
      <c r="C4262" s="3" t="s">
        <v>28</v>
      </c>
      <c r="D4262" s="3" t="s">
        <v>24</v>
      </c>
      <c r="E4262" s="3">
        <v>38740.718179723801</v>
      </c>
      <c r="F4262" s="3">
        <v>132</v>
      </c>
      <c r="G4262" s="3">
        <v>3197.3796444751702</v>
      </c>
      <c r="H4262" s="3">
        <v>9</v>
      </c>
      <c r="I4262" s="3">
        <v>337.11172393397698</v>
      </c>
      <c r="J4262" s="3">
        <v>43</v>
      </c>
      <c r="K4262" s="3">
        <v>1094.68535056218</v>
      </c>
      <c r="L4262" s="3">
        <v>33</v>
      </c>
      <c r="M4262" s="3">
        <v>9</v>
      </c>
      <c r="N4262" s="3">
        <v>3</v>
      </c>
      <c r="O4262" s="3">
        <v>333</v>
      </c>
      <c r="P4262" s="3">
        <v>1</v>
      </c>
      <c r="Q4262" s="3">
        <v>14658.6144153732</v>
      </c>
      <c r="R4262" s="3">
        <v>5</v>
      </c>
      <c r="S4262" s="3">
        <v>0</v>
      </c>
      <c r="T4262" s="3">
        <v>0</v>
      </c>
      <c r="U4262" s="3">
        <v>1985.8873905390101</v>
      </c>
      <c r="V4262" s="3">
        <v>1</v>
      </c>
    </row>
    <row r="4263" spans="1:22" ht="21.75" customHeight="1" x14ac:dyDescent="0.3">
      <c r="A4263" s="3" t="s">
        <v>4289</v>
      </c>
      <c r="B4263" s="3">
        <v>47</v>
      </c>
      <c r="C4263" s="3" t="s">
        <v>31</v>
      </c>
      <c r="D4263" s="3" t="s">
        <v>33</v>
      </c>
      <c r="E4263" s="3">
        <v>58171.803158831797</v>
      </c>
      <c r="F4263" s="3">
        <v>27</v>
      </c>
      <c r="G4263" s="3">
        <v>3110.35470381198</v>
      </c>
      <c r="H4263" s="3">
        <v>5</v>
      </c>
      <c r="I4263" s="3">
        <v>516.17071812935296</v>
      </c>
      <c r="J4263" s="3">
        <v>27</v>
      </c>
      <c r="K4263" s="3">
        <v>623.68992602244805</v>
      </c>
      <c r="L4263" s="3">
        <v>51</v>
      </c>
      <c r="M4263" s="3">
        <v>2</v>
      </c>
      <c r="N4263" s="3">
        <v>6</v>
      </c>
      <c r="O4263" s="3">
        <v>429</v>
      </c>
      <c r="P4263" s="3">
        <v>1</v>
      </c>
      <c r="Q4263" s="3">
        <v>8801.2167574833493</v>
      </c>
      <c r="R4263" s="3">
        <v>7</v>
      </c>
      <c r="S4263" s="3">
        <v>0</v>
      </c>
      <c r="T4263" s="3">
        <v>0</v>
      </c>
      <c r="U4263" s="3">
        <v>7439.8185934175399</v>
      </c>
      <c r="V4263" s="3">
        <v>1</v>
      </c>
    </row>
    <row r="4264" spans="1:22" ht="21.75" customHeight="1" x14ac:dyDescent="0.3">
      <c r="A4264" s="3" t="s">
        <v>4290</v>
      </c>
      <c r="B4264" s="3">
        <v>41</v>
      </c>
      <c r="C4264" s="3" t="s">
        <v>31</v>
      </c>
      <c r="D4264" s="3" t="s">
        <v>24</v>
      </c>
      <c r="E4264" s="3">
        <v>42242.721679397197</v>
      </c>
      <c r="F4264" s="3">
        <v>13</v>
      </c>
      <c r="G4264" s="3">
        <v>1072.3736042609</v>
      </c>
      <c r="H4264" s="3">
        <v>11</v>
      </c>
      <c r="I4264" s="3">
        <v>800.74393975527096</v>
      </c>
      <c r="J4264" s="3">
        <v>35</v>
      </c>
      <c r="K4264" s="3">
        <v>341.12474376402099</v>
      </c>
      <c r="L4264" s="3">
        <v>9</v>
      </c>
      <c r="M4264" s="3">
        <v>19</v>
      </c>
      <c r="N4264" s="3">
        <v>2</v>
      </c>
      <c r="O4264" s="3">
        <v>678</v>
      </c>
      <c r="P4264" s="3">
        <v>2</v>
      </c>
      <c r="Q4264" s="3">
        <v>6695.5029334071996</v>
      </c>
      <c r="R4264" s="3">
        <v>0</v>
      </c>
      <c r="S4264" s="3">
        <v>0</v>
      </c>
      <c r="T4264" s="3">
        <v>0</v>
      </c>
      <c r="U4264" s="3">
        <v>4371.4538506264898</v>
      </c>
      <c r="V4264" s="3">
        <v>0</v>
      </c>
    </row>
    <row r="4265" spans="1:22" ht="21.75" customHeight="1" x14ac:dyDescent="0.3">
      <c r="A4265" s="3" t="s">
        <v>4291</v>
      </c>
      <c r="B4265" s="3">
        <v>60</v>
      </c>
      <c r="C4265" s="3" t="s">
        <v>23</v>
      </c>
      <c r="D4265" s="3" t="s">
        <v>26</v>
      </c>
      <c r="E4265" s="3">
        <v>10000</v>
      </c>
      <c r="F4265" s="3">
        <v>3</v>
      </c>
      <c r="G4265" s="3">
        <v>2497.87370773168</v>
      </c>
      <c r="H4265" s="3">
        <v>5</v>
      </c>
      <c r="I4265" s="3">
        <v>963.58284940437602</v>
      </c>
      <c r="J4265" s="3">
        <v>36</v>
      </c>
      <c r="K4265" s="3">
        <v>559.40503362519996</v>
      </c>
      <c r="L4265" s="3">
        <v>59</v>
      </c>
      <c r="M4265" s="3">
        <v>3</v>
      </c>
      <c r="N4265" s="3">
        <v>7</v>
      </c>
      <c r="O4265" s="3">
        <v>867</v>
      </c>
      <c r="P4265" s="3">
        <v>5</v>
      </c>
      <c r="Q4265" s="3">
        <v>16554.807152892801</v>
      </c>
      <c r="R4265" s="3">
        <v>0</v>
      </c>
      <c r="S4265" s="3">
        <v>0</v>
      </c>
      <c r="T4265" s="3">
        <v>0</v>
      </c>
      <c r="U4265" s="3">
        <v>2146.4044708071001</v>
      </c>
      <c r="V4265" s="3">
        <v>0</v>
      </c>
    </row>
    <row r="4266" spans="1:22" ht="21.75" customHeight="1" x14ac:dyDescent="0.3">
      <c r="A4266" s="3" t="s">
        <v>4292</v>
      </c>
      <c r="B4266" s="3">
        <v>36</v>
      </c>
      <c r="C4266" s="3" t="s">
        <v>28</v>
      </c>
      <c r="D4266" s="3" t="s">
        <v>24</v>
      </c>
      <c r="E4266" s="3">
        <v>25299.329856623699</v>
      </c>
      <c r="F4266" s="3">
        <v>50</v>
      </c>
      <c r="G4266" s="3">
        <v>1518.6938404684799</v>
      </c>
      <c r="H4266" s="3">
        <v>11</v>
      </c>
      <c r="I4266" s="3">
        <v>684.82900001955102</v>
      </c>
      <c r="J4266" s="3">
        <v>43</v>
      </c>
      <c r="K4266" s="3">
        <v>640.69706946309202</v>
      </c>
      <c r="L4266" s="3">
        <v>5</v>
      </c>
      <c r="M4266" s="3">
        <v>12</v>
      </c>
      <c r="N4266" s="3">
        <v>7</v>
      </c>
      <c r="O4266" s="3">
        <v>434</v>
      </c>
      <c r="P4266" s="3">
        <v>1</v>
      </c>
      <c r="Q4266" s="3">
        <v>20589.137188094399</v>
      </c>
      <c r="R4266" s="3">
        <v>4</v>
      </c>
      <c r="S4266" s="3">
        <v>0</v>
      </c>
      <c r="T4266" s="3">
        <v>0</v>
      </c>
      <c r="U4266" s="3">
        <v>4994.1669616589197</v>
      </c>
      <c r="V4266" s="3">
        <v>1</v>
      </c>
    </row>
    <row r="4267" spans="1:22" ht="21.75" customHeight="1" x14ac:dyDescent="0.3">
      <c r="A4267" s="3" t="s">
        <v>4293</v>
      </c>
      <c r="B4267" s="3">
        <v>45</v>
      </c>
      <c r="C4267" s="3" t="s">
        <v>23</v>
      </c>
      <c r="D4267" s="3" t="s">
        <v>24</v>
      </c>
      <c r="E4267" s="3">
        <v>29961.379507622099</v>
      </c>
      <c r="F4267" s="3">
        <v>115</v>
      </c>
      <c r="G4267" s="3">
        <v>3114.6519234447101</v>
      </c>
      <c r="H4267" s="3">
        <v>0</v>
      </c>
      <c r="I4267" s="3">
        <v>934.74971623383203</v>
      </c>
      <c r="J4267" s="3">
        <v>49</v>
      </c>
      <c r="K4267" s="3">
        <v>624.53841706061405</v>
      </c>
      <c r="L4267" s="3">
        <v>67</v>
      </c>
      <c r="M4267" s="3">
        <v>19</v>
      </c>
      <c r="N4267" s="3">
        <v>4</v>
      </c>
      <c r="O4267" s="3">
        <v>335</v>
      </c>
      <c r="P4267" s="3">
        <v>5</v>
      </c>
      <c r="Q4267" s="3">
        <v>13515.578915373801</v>
      </c>
      <c r="R4267" s="3">
        <v>4</v>
      </c>
      <c r="S4267" s="3">
        <v>0</v>
      </c>
      <c r="T4267" s="3">
        <v>0</v>
      </c>
      <c r="U4267" s="3">
        <v>13227.282328977801</v>
      </c>
      <c r="V4267" s="3">
        <v>1</v>
      </c>
    </row>
    <row r="4268" spans="1:22" ht="21.75" customHeight="1" x14ac:dyDescent="0.3">
      <c r="A4268" s="3" t="s">
        <v>4294</v>
      </c>
      <c r="B4268" s="3">
        <v>63</v>
      </c>
      <c r="C4268" s="3" t="s">
        <v>31</v>
      </c>
      <c r="D4268" s="3" t="s">
        <v>24</v>
      </c>
      <c r="E4268" s="3">
        <v>31295.369653512498</v>
      </c>
      <c r="F4268" s="3">
        <v>178</v>
      </c>
      <c r="G4268" s="3">
        <v>2422.29676391166</v>
      </c>
      <c r="H4268" s="3">
        <v>5</v>
      </c>
      <c r="I4268" s="3">
        <v>647.02672965723502</v>
      </c>
      <c r="J4268" s="3">
        <v>25</v>
      </c>
      <c r="K4268" s="3">
        <v>296.74768808139601</v>
      </c>
      <c r="L4268" s="3">
        <v>71</v>
      </c>
      <c r="M4268" s="3">
        <v>7</v>
      </c>
      <c r="N4268" s="3">
        <v>9</v>
      </c>
      <c r="O4268" s="3">
        <v>467</v>
      </c>
      <c r="P4268" s="3">
        <v>0</v>
      </c>
      <c r="Q4268" s="3">
        <v>19252.8031235944</v>
      </c>
      <c r="R4268" s="3">
        <v>4</v>
      </c>
      <c r="S4268" s="3">
        <v>0</v>
      </c>
      <c r="T4268" s="3">
        <v>0</v>
      </c>
      <c r="U4268" s="3">
        <v>5684.1017675037001</v>
      </c>
      <c r="V4268" s="3">
        <v>1</v>
      </c>
    </row>
    <row r="4269" spans="1:22" ht="21.75" customHeight="1" x14ac:dyDescent="0.3">
      <c r="A4269" s="3" t="s">
        <v>4295</v>
      </c>
      <c r="B4269" s="3">
        <v>26</v>
      </c>
      <c r="C4269" s="3" t="s">
        <v>28</v>
      </c>
      <c r="D4269" s="3" t="s">
        <v>33</v>
      </c>
      <c r="E4269" s="3">
        <v>62272.097273023297</v>
      </c>
      <c r="F4269" s="3">
        <v>140</v>
      </c>
      <c r="G4269" s="3">
        <v>1723.2443579686501</v>
      </c>
      <c r="H4269" s="3">
        <v>10</v>
      </c>
      <c r="I4269" s="3">
        <v>1228.37207056592</v>
      </c>
      <c r="J4269" s="3">
        <v>48</v>
      </c>
      <c r="K4269" s="3">
        <v>373.73723777590499</v>
      </c>
      <c r="L4269" s="3">
        <v>47</v>
      </c>
      <c r="M4269" s="3">
        <v>1</v>
      </c>
      <c r="N4269" s="3">
        <v>7</v>
      </c>
      <c r="O4269" s="3">
        <v>505</v>
      </c>
      <c r="P4269" s="3">
        <v>4</v>
      </c>
      <c r="Q4269" s="3">
        <v>11412.216620248701</v>
      </c>
      <c r="R4269" s="3">
        <v>0</v>
      </c>
      <c r="S4269" s="3">
        <v>0</v>
      </c>
      <c r="T4269" s="3">
        <v>0</v>
      </c>
      <c r="U4269" s="3">
        <v>5595.3375213255604</v>
      </c>
      <c r="V4269" s="3">
        <v>1</v>
      </c>
    </row>
    <row r="4270" spans="1:22" ht="21.75" customHeight="1" x14ac:dyDescent="0.3">
      <c r="A4270" s="3" t="s">
        <v>4296</v>
      </c>
      <c r="B4270" s="3">
        <v>61</v>
      </c>
      <c r="C4270" s="3" t="s">
        <v>23</v>
      </c>
      <c r="D4270" s="3" t="s">
        <v>26</v>
      </c>
      <c r="E4270" s="3">
        <v>56066.876435205399</v>
      </c>
      <c r="F4270" s="3">
        <v>83</v>
      </c>
      <c r="G4270" s="3">
        <v>1565.1056441809901</v>
      </c>
      <c r="H4270" s="3">
        <v>11</v>
      </c>
      <c r="I4270" s="3">
        <v>1693.14403310033</v>
      </c>
      <c r="J4270" s="3">
        <v>23</v>
      </c>
      <c r="K4270" s="3">
        <v>313.26402996665598</v>
      </c>
      <c r="L4270" s="3">
        <v>78</v>
      </c>
      <c r="M4270" s="3">
        <v>1</v>
      </c>
      <c r="N4270" s="3">
        <v>2</v>
      </c>
      <c r="O4270" s="3">
        <v>774</v>
      </c>
      <c r="P4270" s="3">
        <v>5</v>
      </c>
      <c r="Q4270" s="3">
        <v>9353.0721622976798</v>
      </c>
      <c r="R4270" s="3">
        <v>2</v>
      </c>
      <c r="S4270" s="3">
        <v>0</v>
      </c>
      <c r="T4270" s="3">
        <v>0</v>
      </c>
      <c r="U4270" s="3">
        <v>8089.3601366087596</v>
      </c>
      <c r="V4270" s="3">
        <v>0</v>
      </c>
    </row>
    <row r="4271" spans="1:22" ht="21.75" customHeight="1" x14ac:dyDescent="0.3">
      <c r="A4271" s="3" t="s">
        <v>4297</v>
      </c>
      <c r="B4271" s="3">
        <v>45</v>
      </c>
      <c r="C4271" s="3" t="s">
        <v>23</v>
      </c>
      <c r="D4271" s="3" t="s">
        <v>26</v>
      </c>
      <c r="E4271" s="3">
        <v>52920.043040806901</v>
      </c>
      <c r="F4271" s="3">
        <v>32</v>
      </c>
      <c r="G4271" s="3">
        <v>1986.7116817347401</v>
      </c>
      <c r="H4271" s="3">
        <v>8</v>
      </c>
      <c r="I4271" s="3">
        <v>662.58554377045198</v>
      </c>
      <c r="J4271" s="3">
        <v>9</v>
      </c>
      <c r="K4271" s="3">
        <v>592.45405090786096</v>
      </c>
      <c r="L4271" s="3">
        <v>44</v>
      </c>
      <c r="M4271" s="3">
        <v>5</v>
      </c>
      <c r="N4271" s="3">
        <v>2</v>
      </c>
      <c r="O4271" s="3">
        <v>895</v>
      </c>
      <c r="P4271" s="3">
        <v>2</v>
      </c>
      <c r="Q4271" s="3">
        <v>14267.4150082219</v>
      </c>
      <c r="R4271" s="3">
        <v>5</v>
      </c>
      <c r="S4271" s="3">
        <v>1</v>
      </c>
      <c r="T4271" s="3">
        <v>0</v>
      </c>
      <c r="U4271" s="3">
        <v>12837.723121991399</v>
      </c>
      <c r="V4271" s="3">
        <v>1</v>
      </c>
    </row>
    <row r="4272" spans="1:22" ht="21.75" customHeight="1" x14ac:dyDescent="0.3">
      <c r="A4272" s="3" t="s">
        <v>4298</v>
      </c>
      <c r="B4272" s="3">
        <v>44</v>
      </c>
      <c r="C4272" s="3" t="s">
        <v>23</v>
      </c>
      <c r="D4272" s="3" t="s">
        <v>24</v>
      </c>
      <c r="E4272" s="3">
        <v>86156.042148305001</v>
      </c>
      <c r="F4272" s="3">
        <v>165</v>
      </c>
      <c r="G4272" s="3">
        <v>1886.8053813450499</v>
      </c>
      <c r="H4272" s="3">
        <v>7</v>
      </c>
      <c r="I4272" s="3">
        <v>967.97648377963105</v>
      </c>
      <c r="J4272" s="3">
        <v>37</v>
      </c>
      <c r="K4272" s="3">
        <v>484.025775363967</v>
      </c>
      <c r="L4272" s="3">
        <v>11</v>
      </c>
      <c r="M4272" s="3">
        <v>19</v>
      </c>
      <c r="N4272" s="3">
        <v>3</v>
      </c>
      <c r="O4272" s="3">
        <v>374</v>
      </c>
      <c r="P4272" s="3">
        <v>1</v>
      </c>
      <c r="Q4272" s="3">
        <v>682.20296627070297</v>
      </c>
      <c r="R4272" s="3">
        <v>7</v>
      </c>
      <c r="S4272" s="3">
        <v>0</v>
      </c>
      <c r="T4272" s="3">
        <v>0</v>
      </c>
      <c r="U4272" s="3">
        <v>1628.4058969254399</v>
      </c>
      <c r="V4272" s="3">
        <v>1</v>
      </c>
    </row>
    <row r="4273" spans="1:22" ht="21.75" customHeight="1" x14ac:dyDescent="0.3">
      <c r="A4273" s="3" t="s">
        <v>4299</v>
      </c>
      <c r="B4273" s="3">
        <v>29</v>
      </c>
      <c r="C4273" s="3" t="s">
        <v>23</v>
      </c>
      <c r="D4273" s="3" t="s">
        <v>33</v>
      </c>
      <c r="E4273" s="3">
        <v>71154.040200221003</v>
      </c>
      <c r="F4273" s="3">
        <v>116</v>
      </c>
      <c r="G4273" s="3">
        <v>617.89145513785297</v>
      </c>
      <c r="H4273" s="3">
        <v>9</v>
      </c>
      <c r="I4273" s="3">
        <v>939.44378845253902</v>
      </c>
      <c r="J4273" s="3">
        <v>48</v>
      </c>
      <c r="K4273" s="3">
        <v>787.83602289749695</v>
      </c>
      <c r="L4273" s="3">
        <v>69</v>
      </c>
      <c r="M4273" s="3">
        <v>6</v>
      </c>
      <c r="N4273" s="3">
        <v>8</v>
      </c>
      <c r="O4273" s="3">
        <v>389</v>
      </c>
      <c r="P4273" s="3">
        <v>2</v>
      </c>
      <c r="Q4273" s="3">
        <v>9841.5613155073497</v>
      </c>
      <c r="R4273" s="3">
        <v>7</v>
      </c>
      <c r="S4273" s="3">
        <v>0</v>
      </c>
      <c r="T4273" s="3">
        <v>0</v>
      </c>
      <c r="U4273" s="3">
        <v>10726.1428626451</v>
      </c>
      <c r="V4273" s="3">
        <v>1</v>
      </c>
    </row>
    <row r="4274" spans="1:22" ht="21.75" customHeight="1" x14ac:dyDescent="0.3">
      <c r="A4274" s="3" t="s">
        <v>4300</v>
      </c>
      <c r="B4274" s="3">
        <v>64</v>
      </c>
      <c r="C4274" s="3" t="s">
        <v>23</v>
      </c>
      <c r="D4274" s="3" t="s">
        <v>33</v>
      </c>
      <c r="E4274" s="3">
        <v>64432.747223618899</v>
      </c>
      <c r="F4274" s="3">
        <v>21</v>
      </c>
      <c r="G4274" s="3">
        <v>1666.2507127086201</v>
      </c>
      <c r="H4274" s="3">
        <v>4</v>
      </c>
      <c r="I4274" s="3">
        <v>848.54339919097401</v>
      </c>
      <c r="J4274" s="3">
        <v>7</v>
      </c>
      <c r="K4274" s="3">
        <v>561.77439191067697</v>
      </c>
      <c r="L4274" s="3">
        <v>20</v>
      </c>
      <c r="M4274" s="3">
        <v>3</v>
      </c>
      <c r="N4274" s="3">
        <v>4</v>
      </c>
      <c r="O4274" s="3">
        <v>624</v>
      </c>
      <c r="P4274" s="3">
        <v>3</v>
      </c>
      <c r="Q4274" s="3">
        <v>17684.591672727998</v>
      </c>
      <c r="R4274" s="3">
        <v>7</v>
      </c>
      <c r="S4274" s="3">
        <v>0</v>
      </c>
      <c r="T4274" s="3">
        <v>0</v>
      </c>
      <c r="U4274" s="3">
        <v>8866.6679539107899</v>
      </c>
      <c r="V4274" s="3">
        <v>1</v>
      </c>
    </row>
    <row r="4275" spans="1:22" ht="21.75" customHeight="1" x14ac:dyDescent="0.3">
      <c r="A4275" s="3" t="s">
        <v>4301</v>
      </c>
      <c r="B4275" s="3">
        <v>38</v>
      </c>
      <c r="C4275" s="3" t="s">
        <v>28</v>
      </c>
      <c r="D4275" s="3" t="s">
        <v>26</v>
      </c>
      <c r="E4275" s="3">
        <v>23085.210919974401</v>
      </c>
      <c r="F4275" s="3">
        <v>112</v>
      </c>
      <c r="G4275" s="3">
        <v>978.65504600738302</v>
      </c>
      <c r="H4275" s="3">
        <v>3</v>
      </c>
      <c r="I4275" s="3">
        <v>1028.63783086945</v>
      </c>
      <c r="J4275" s="3">
        <v>1</v>
      </c>
      <c r="K4275" s="3">
        <v>678.06719059357795</v>
      </c>
      <c r="L4275" s="3">
        <v>74</v>
      </c>
      <c r="M4275" s="3">
        <v>7</v>
      </c>
      <c r="N4275" s="3">
        <v>5</v>
      </c>
      <c r="O4275" s="3">
        <v>571</v>
      </c>
      <c r="P4275" s="3">
        <v>2</v>
      </c>
      <c r="Q4275" s="3">
        <v>0</v>
      </c>
      <c r="R4275" s="3">
        <v>5</v>
      </c>
      <c r="S4275" s="3">
        <v>0</v>
      </c>
      <c r="T4275" s="3">
        <v>0</v>
      </c>
      <c r="U4275" s="3">
        <v>11964.1934686924</v>
      </c>
      <c r="V4275" s="3">
        <v>1</v>
      </c>
    </row>
    <row r="4276" spans="1:22" ht="21.75" customHeight="1" x14ac:dyDescent="0.3">
      <c r="A4276" s="3" t="s">
        <v>4302</v>
      </c>
      <c r="B4276" s="3">
        <v>30</v>
      </c>
      <c r="C4276" s="3" t="s">
        <v>23</v>
      </c>
      <c r="D4276" s="3" t="s">
        <v>33</v>
      </c>
      <c r="E4276" s="3">
        <v>51071.718852157901</v>
      </c>
      <c r="F4276" s="3">
        <v>183</v>
      </c>
      <c r="G4276" s="3">
        <v>1076.2449313720299</v>
      </c>
      <c r="H4276" s="3">
        <v>5</v>
      </c>
      <c r="I4276" s="3">
        <v>967.58741614293899</v>
      </c>
      <c r="J4276" s="3">
        <v>43</v>
      </c>
      <c r="K4276" s="3">
        <v>432.84978534922499</v>
      </c>
      <c r="L4276" s="3">
        <v>35</v>
      </c>
      <c r="M4276" s="3">
        <v>17</v>
      </c>
      <c r="N4276" s="3">
        <v>3</v>
      </c>
      <c r="O4276" s="3">
        <v>374</v>
      </c>
      <c r="P4276" s="3">
        <v>5</v>
      </c>
      <c r="Q4276" s="3">
        <v>5076.4592172275698</v>
      </c>
      <c r="R4276" s="3">
        <v>7</v>
      </c>
      <c r="S4276" s="3">
        <v>0</v>
      </c>
      <c r="T4276" s="3">
        <v>0</v>
      </c>
      <c r="U4276" s="3">
        <v>10761.4447403179</v>
      </c>
      <c r="V4276" s="3">
        <v>1</v>
      </c>
    </row>
    <row r="4277" spans="1:22" ht="21.75" customHeight="1" x14ac:dyDescent="0.3">
      <c r="A4277" s="3" t="s">
        <v>4303</v>
      </c>
      <c r="B4277" s="3">
        <v>32</v>
      </c>
      <c r="C4277" s="3" t="s">
        <v>28</v>
      </c>
      <c r="D4277" s="3" t="s">
        <v>24</v>
      </c>
      <c r="E4277" s="3">
        <v>55376.539921782802</v>
      </c>
      <c r="F4277" s="3">
        <v>36</v>
      </c>
      <c r="G4277" s="3">
        <v>2391.6417562553802</v>
      </c>
      <c r="H4277" s="3">
        <v>10</v>
      </c>
      <c r="I4277" s="3">
        <v>635.13125036528697</v>
      </c>
      <c r="J4277" s="3">
        <v>34</v>
      </c>
      <c r="K4277" s="3">
        <v>48.495961023241897</v>
      </c>
      <c r="L4277" s="3">
        <v>22</v>
      </c>
      <c r="M4277" s="3">
        <v>9</v>
      </c>
      <c r="N4277" s="3">
        <v>8</v>
      </c>
      <c r="O4277" s="3">
        <v>436</v>
      </c>
      <c r="P4277" s="3">
        <v>2</v>
      </c>
      <c r="Q4277" s="3">
        <v>11987.2619756446</v>
      </c>
      <c r="R4277" s="3">
        <v>5</v>
      </c>
      <c r="S4277" s="3">
        <v>0</v>
      </c>
      <c r="T4277" s="3">
        <v>0</v>
      </c>
      <c r="U4277" s="3">
        <v>16547.874961822399</v>
      </c>
      <c r="V4277" s="3">
        <v>1</v>
      </c>
    </row>
    <row r="4278" spans="1:22" ht="21.75" customHeight="1" x14ac:dyDescent="0.3">
      <c r="A4278" s="3" t="s">
        <v>4304</v>
      </c>
      <c r="B4278" s="3">
        <v>27</v>
      </c>
      <c r="C4278" s="3" t="s">
        <v>23</v>
      </c>
      <c r="D4278" s="3" t="s">
        <v>24</v>
      </c>
      <c r="E4278" s="3">
        <v>42525.909873305201</v>
      </c>
      <c r="F4278" s="3">
        <v>34</v>
      </c>
      <c r="G4278" s="3">
        <v>1662.9990225223701</v>
      </c>
      <c r="H4278" s="3">
        <v>11</v>
      </c>
      <c r="I4278" s="3">
        <v>1260.79102041794</v>
      </c>
      <c r="J4278" s="3">
        <v>20</v>
      </c>
      <c r="K4278" s="3">
        <v>836.63205754278795</v>
      </c>
      <c r="L4278" s="3">
        <v>54</v>
      </c>
      <c r="M4278" s="3">
        <v>19</v>
      </c>
      <c r="N4278" s="3">
        <v>3</v>
      </c>
      <c r="O4278" s="3">
        <v>560</v>
      </c>
      <c r="P4278" s="3">
        <v>2</v>
      </c>
      <c r="Q4278" s="3">
        <v>5637.1861119560799</v>
      </c>
      <c r="R4278" s="3">
        <v>5</v>
      </c>
      <c r="S4278" s="3">
        <v>0</v>
      </c>
      <c r="T4278" s="3">
        <v>0</v>
      </c>
      <c r="U4278" s="3">
        <v>5393.3895774966404</v>
      </c>
      <c r="V4278" s="3">
        <v>1</v>
      </c>
    </row>
    <row r="4279" spans="1:22" ht="21.75" customHeight="1" x14ac:dyDescent="0.3">
      <c r="A4279" s="3" t="s">
        <v>4305</v>
      </c>
      <c r="B4279" s="3">
        <v>59</v>
      </c>
      <c r="C4279" s="3" t="s">
        <v>31</v>
      </c>
      <c r="D4279" s="3" t="s">
        <v>33</v>
      </c>
      <c r="E4279" s="3">
        <v>80714.836054083396</v>
      </c>
      <c r="F4279" s="3">
        <v>78</v>
      </c>
      <c r="G4279" s="3">
        <v>1136.38387629264</v>
      </c>
      <c r="H4279" s="3">
        <v>4</v>
      </c>
      <c r="I4279" s="3">
        <v>870.58318662037198</v>
      </c>
      <c r="J4279" s="3">
        <v>26</v>
      </c>
      <c r="K4279" s="3">
        <v>531.346720855429</v>
      </c>
      <c r="L4279" s="3">
        <v>26</v>
      </c>
      <c r="M4279" s="3">
        <v>10</v>
      </c>
      <c r="N4279" s="3">
        <v>2</v>
      </c>
      <c r="O4279" s="3">
        <v>511</v>
      </c>
      <c r="P4279" s="3">
        <v>1</v>
      </c>
      <c r="Q4279" s="3">
        <v>9944.6568403322199</v>
      </c>
      <c r="R4279" s="3">
        <v>1</v>
      </c>
      <c r="S4279" s="3">
        <v>0</v>
      </c>
      <c r="T4279" s="3">
        <v>0</v>
      </c>
      <c r="U4279" s="3">
        <v>4035.7488584985099</v>
      </c>
      <c r="V4279" s="3">
        <v>1</v>
      </c>
    </row>
    <row r="4280" spans="1:22" ht="21.75" customHeight="1" x14ac:dyDescent="0.3">
      <c r="A4280" s="3" t="s">
        <v>4306</v>
      </c>
      <c r="B4280" s="3">
        <v>23</v>
      </c>
      <c r="C4280" s="3" t="s">
        <v>31</v>
      </c>
      <c r="D4280" s="3" t="s">
        <v>24</v>
      </c>
      <c r="E4280" s="3">
        <v>50921.670390331397</v>
      </c>
      <c r="F4280" s="3">
        <v>237</v>
      </c>
      <c r="G4280" s="3">
        <v>530.504433391867</v>
      </c>
      <c r="H4280" s="3">
        <v>5</v>
      </c>
      <c r="I4280" s="3">
        <v>665.31985305937303</v>
      </c>
      <c r="J4280" s="3">
        <v>22</v>
      </c>
      <c r="K4280" s="3">
        <v>603.28256717149895</v>
      </c>
      <c r="L4280" s="3">
        <v>19</v>
      </c>
      <c r="M4280" s="3">
        <v>6</v>
      </c>
      <c r="N4280" s="3">
        <v>1</v>
      </c>
      <c r="O4280" s="3">
        <v>854</v>
      </c>
      <c r="P4280" s="3">
        <v>2</v>
      </c>
      <c r="Q4280" s="3">
        <v>591.74865196000098</v>
      </c>
      <c r="R4280" s="3">
        <v>5</v>
      </c>
      <c r="S4280" s="3">
        <v>0</v>
      </c>
      <c r="T4280" s="3">
        <v>0</v>
      </c>
      <c r="U4280" s="3">
        <v>5045.4233936213896</v>
      </c>
      <c r="V4280" s="3">
        <v>1</v>
      </c>
    </row>
    <row r="4281" spans="1:22" ht="21.75" customHeight="1" x14ac:dyDescent="0.3">
      <c r="A4281" s="3" t="s">
        <v>4307</v>
      </c>
      <c r="B4281" s="3">
        <v>66</v>
      </c>
      <c r="C4281" s="3" t="s">
        <v>23</v>
      </c>
      <c r="D4281" s="3" t="s">
        <v>26</v>
      </c>
      <c r="E4281" s="3">
        <v>27889.722225717702</v>
      </c>
      <c r="F4281" s="3">
        <v>128</v>
      </c>
      <c r="G4281" s="3">
        <v>879.16306992128204</v>
      </c>
      <c r="H4281" s="3">
        <v>9</v>
      </c>
      <c r="I4281" s="3">
        <v>1655.1208833465901</v>
      </c>
      <c r="J4281" s="3">
        <v>31</v>
      </c>
      <c r="K4281" s="3">
        <v>704.21270736161</v>
      </c>
      <c r="L4281" s="3">
        <v>14</v>
      </c>
      <c r="M4281" s="3">
        <v>4</v>
      </c>
      <c r="N4281" s="3">
        <v>2</v>
      </c>
      <c r="O4281" s="3">
        <v>885</v>
      </c>
      <c r="P4281" s="3">
        <v>5</v>
      </c>
      <c r="Q4281" s="3">
        <v>16647.8233458832</v>
      </c>
      <c r="R4281" s="3">
        <v>7</v>
      </c>
      <c r="S4281" s="3">
        <v>0</v>
      </c>
      <c r="T4281" s="3">
        <v>0</v>
      </c>
      <c r="U4281" s="3">
        <v>9231.6002955328695</v>
      </c>
      <c r="V4281" s="3">
        <v>1</v>
      </c>
    </row>
    <row r="4282" spans="1:22" ht="21.75" customHeight="1" x14ac:dyDescent="0.3">
      <c r="A4282" s="3" t="s">
        <v>4308</v>
      </c>
      <c r="B4282" s="3">
        <v>50</v>
      </c>
      <c r="C4282" s="3" t="s">
        <v>31</v>
      </c>
      <c r="D4282" s="3" t="s">
        <v>24</v>
      </c>
      <c r="E4282" s="3">
        <v>32047.207326516502</v>
      </c>
      <c r="F4282" s="3">
        <v>211</v>
      </c>
      <c r="G4282" s="3">
        <v>1452.44587427633</v>
      </c>
      <c r="H4282" s="3">
        <v>10</v>
      </c>
      <c r="I4282" s="3">
        <v>759.32531799553999</v>
      </c>
      <c r="J4282" s="3">
        <v>25</v>
      </c>
      <c r="K4282" s="3">
        <v>564.42407400824004</v>
      </c>
      <c r="L4282" s="3">
        <v>41</v>
      </c>
      <c r="M4282" s="3">
        <v>10</v>
      </c>
      <c r="N4282" s="3">
        <v>0</v>
      </c>
      <c r="O4282" s="3">
        <v>784</v>
      </c>
      <c r="P4282" s="3">
        <v>4</v>
      </c>
      <c r="Q4282" s="3">
        <v>19368.990797472001</v>
      </c>
      <c r="R4282" s="3">
        <v>5</v>
      </c>
      <c r="S4282" s="3">
        <v>0</v>
      </c>
      <c r="T4282" s="3">
        <v>0</v>
      </c>
      <c r="U4282" s="3">
        <v>13198.6165391391</v>
      </c>
      <c r="V4282" s="3">
        <v>1</v>
      </c>
    </row>
    <row r="4283" spans="1:22" ht="21.75" customHeight="1" x14ac:dyDescent="0.3">
      <c r="A4283" s="3" t="s">
        <v>4309</v>
      </c>
      <c r="B4283" s="3">
        <v>47</v>
      </c>
      <c r="C4283" s="3" t="s">
        <v>28</v>
      </c>
      <c r="D4283" s="3" t="s">
        <v>33</v>
      </c>
      <c r="E4283" s="3">
        <v>91082.162088078199</v>
      </c>
      <c r="F4283" s="3">
        <v>136</v>
      </c>
      <c r="G4283" s="3">
        <v>2848.6873850695501</v>
      </c>
      <c r="H4283" s="3">
        <v>2</v>
      </c>
      <c r="I4283" s="3">
        <v>889.23034449831198</v>
      </c>
      <c r="J4283" s="3">
        <v>6</v>
      </c>
      <c r="K4283" s="3">
        <v>35.901681646734197</v>
      </c>
      <c r="L4283" s="3">
        <v>3</v>
      </c>
      <c r="M4283" s="3">
        <v>17</v>
      </c>
      <c r="N4283" s="3">
        <v>7</v>
      </c>
      <c r="O4283" s="3">
        <v>843</v>
      </c>
      <c r="P4283" s="3">
        <v>1</v>
      </c>
      <c r="Q4283" s="3">
        <v>3696.10843599297</v>
      </c>
      <c r="R4283" s="3">
        <v>2</v>
      </c>
      <c r="S4283" s="3">
        <v>0</v>
      </c>
      <c r="T4283" s="3">
        <v>0</v>
      </c>
      <c r="U4283" s="3">
        <v>14431.0708673107</v>
      </c>
      <c r="V4283" s="3">
        <v>0</v>
      </c>
    </row>
    <row r="4284" spans="1:22" ht="21.75" customHeight="1" x14ac:dyDescent="0.3">
      <c r="A4284" s="3" t="s">
        <v>4310</v>
      </c>
      <c r="B4284" s="3">
        <v>30</v>
      </c>
      <c r="C4284" s="3" t="s">
        <v>23</v>
      </c>
      <c r="D4284" s="3" t="s">
        <v>26</v>
      </c>
      <c r="E4284" s="3">
        <v>42437.786409105902</v>
      </c>
      <c r="F4284" s="3">
        <v>143</v>
      </c>
      <c r="G4284" s="3">
        <v>660.73906016969704</v>
      </c>
      <c r="H4284" s="3">
        <v>6</v>
      </c>
      <c r="I4284" s="3">
        <v>861.40412060311803</v>
      </c>
      <c r="J4284" s="3">
        <v>32</v>
      </c>
      <c r="K4284" s="3">
        <v>412.052766824039</v>
      </c>
      <c r="L4284" s="3">
        <v>28</v>
      </c>
      <c r="M4284" s="3">
        <v>15</v>
      </c>
      <c r="N4284" s="3">
        <v>0</v>
      </c>
      <c r="O4284" s="3">
        <v>515</v>
      </c>
      <c r="P4284" s="3">
        <v>0</v>
      </c>
      <c r="Q4284" s="3">
        <v>14088.160389668899</v>
      </c>
      <c r="R4284" s="3">
        <v>0</v>
      </c>
      <c r="S4284" s="3">
        <v>0</v>
      </c>
      <c r="T4284" s="3">
        <v>0</v>
      </c>
      <c r="U4284" s="3">
        <v>5318.2518993937501</v>
      </c>
      <c r="V4284" s="3">
        <v>1</v>
      </c>
    </row>
    <row r="4285" spans="1:22" ht="21.75" customHeight="1" x14ac:dyDescent="0.3">
      <c r="A4285" s="3" t="s">
        <v>4311</v>
      </c>
      <c r="B4285" s="3">
        <v>62</v>
      </c>
      <c r="C4285" s="3" t="s">
        <v>28</v>
      </c>
      <c r="D4285" s="3" t="s">
        <v>24</v>
      </c>
      <c r="E4285" s="3">
        <v>12586.479022388799</v>
      </c>
      <c r="F4285" s="3">
        <v>233</v>
      </c>
      <c r="G4285" s="3">
        <v>1735.8114335803</v>
      </c>
      <c r="H4285" s="3">
        <v>7</v>
      </c>
      <c r="I4285" s="3">
        <v>754.536886167077</v>
      </c>
      <c r="J4285" s="3">
        <v>16</v>
      </c>
      <c r="K4285" s="3">
        <v>379.63346940937998</v>
      </c>
      <c r="L4285" s="3">
        <v>54</v>
      </c>
      <c r="M4285" s="3">
        <v>18</v>
      </c>
      <c r="N4285" s="3">
        <v>5</v>
      </c>
      <c r="O4285" s="3">
        <v>663</v>
      </c>
      <c r="P4285" s="3">
        <v>3</v>
      </c>
      <c r="Q4285" s="3">
        <v>11605.8676069757</v>
      </c>
      <c r="R4285" s="3">
        <v>0</v>
      </c>
      <c r="S4285" s="3">
        <v>0</v>
      </c>
      <c r="T4285" s="3">
        <v>0</v>
      </c>
      <c r="U4285" s="3">
        <v>15967.6270425653</v>
      </c>
      <c r="V4285" s="3">
        <v>0</v>
      </c>
    </row>
    <row r="4286" spans="1:22" ht="21.75" customHeight="1" x14ac:dyDescent="0.3">
      <c r="A4286" s="3" t="s">
        <v>4312</v>
      </c>
      <c r="B4286" s="3">
        <v>20</v>
      </c>
      <c r="C4286" s="3" t="s">
        <v>23</v>
      </c>
      <c r="D4286" s="3" t="s">
        <v>26</v>
      </c>
      <c r="E4286" s="3">
        <v>39211.799349802997</v>
      </c>
      <c r="F4286" s="3">
        <v>88</v>
      </c>
      <c r="G4286" s="3">
        <v>1825.6954403473301</v>
      </c>
      <c r="H4286" s="3">
        <v>4</v>
      </c>
      <c r="I4286" s="3">
        <v>957.03264676540505</v>
      </c>
      <c r="J4286" s="3">
        <v>7</v>
      </c>
      <c r="K4286" s="3">
        <v>387.91901551188801</v>
      </c>
      <c r="L4286" s="3">
        <v>74</v>
      </c>
      <c r="M4286" s="3">
        <v>19</v>
      </c>
      <c r="N4286" s="3">
        <v>1</v>
      </c>
      <c r="O4286" s="3">
        <v>366</v>
      </c>
      <c r="P4286" s="3">
        <v>0</v>
      </c>
      <c r="Q4286" s="3">
        <v>15579.503042366299</v>
      </c>
      <c r="R4286" s="3">
        <v>4</v>
      </c>
      <c r="S4286" s="3">
        <v>0</v>
      </c>
      <c r="T4286" s="3">
        <v>0</v>
      </c>
      <c r="U4286" s="3">
        <v>9113.3622766866902</v>
      </c>
      <c r="V4286" s="3">
        <v>1</v>
      </c>
    </row>
    <row r="4287" spans="1:22" ht="21.75" customHeight="1" x14ac:dyDescent="0.3">
      <c r="A4287" s="3" t="s">
        <v>4313</v>
      </c>
      <c r="B4287" s="3">
        <v>68</v>
      </c>
      <c r="C4287" s="3" t="s">
        <v>31</v>
      </c>
      <c r="D4287" s="3" t="s">
        <v>33</v>
      </c>
      <c r="E4287" s="3">
        <v>17120.849117291</v>
      </c>
      <c r="F4287" s="3">
        <v>77</v>
      </c>
      <c r="G4287" s="3">
        <v>2478.1114015431799</v>
      </c>
      <c r="H4287" s="3">
        <v>4</v>
      </c>
      <c r="I4287" s="3">
        <v>504.25003181793102</v>
      </c>
      <c r="J4287" s="3">
        <v>41</v>
      </c>
      <c r="K4287" s="3">
        <v>448.334943758446</v>
      </c>
      <c r="L4287" s="3">
        <v>48</v>
      </c>
      <c r="M4287" s="3">
        <v>4</v>
      </c>
      <c r="N4287" s="3">
        <v>2</v>
      </c>
      <c r="O4287" s="3">
        <v>530</v>
      </c>
      <c r="P4287" s="3">
        <v>1</v>
      </c>
      <c r="Q4287" s="3">
        <v>21652.656718324499</v>
      </c>
      <c r="R4287" s="3">
        <v>2</v>
      </c>
      <c r="S4287" s="3">
        <v>0</v>
      </c>
      <c r="T4287" s="3">
        <v>0</v>
      </c>
      <c r="U4287" s="3">
        <v>7725.6212398765301</v>
      </c>
      <c r="V4287" s="3">
        <v>1</v>
      </c>
    </row>
    <row r="4288" spans="1:22" ht="21.75" customHeight="1" x14ac:dyDescent="0.3">
      <c r="A4288" s="3" t="s">
        <v>4314</v>
      </c>
      <c r="B4288" s="3">
        <v>66</v>
      </c>
      <c r="C4288" s="3" t="s">
        <v>28</v>
      </c>
      <c r="D4288" s="3" t="s">
        <v>24</v>
      </c>
      <c r="E4288" s="3">
        <v>66511.594372474399</v>
      </c>
      <c r="F4288" s="3">
        <v>194</v>
      </c>
      <c r="G4288" s="3">
        <v>1599.9021267660501</v>
      </c>
      <c r="H4288" s="3">
        <v>11</v>
      </c>
      <c r="I4288" s="3">
        <v>1008.7901852830699</v>
      </c>
      <c r="J4288" s="3">
        <v>16</v>
      </c>
      <c r="K4288" s="3">
        <v>513.87724710652799</v>
      </c>
      <c r="L4288" s="3">
        <v>70</v>
      </c>
      <c r="M4288" s="3">
        <v>6</v>
      </c>
      <c r="N4288" s="3">
        <v>8</v>
      </c>
      <c r="O4288" s="3">
        <v>682</v>
      </c>
      <c r="P4288" s="3">
        <v>0</v>
      </c>
      <c r="Q4288" s="3">
        <v>5948.7036546532099</v>
      </c>
      <c r="R4288" s="3">
        <v>0</v>
      </c>
      <c r="S4288" s="3">
        <v>0</v>
      </c>
      <c r="T4288" s="3">
        <v>0</v>
      </c>
      <c r="U4288" s="3">
        <v>7721.9238676590203</v>
      </c>
      <c r="V4288" s="3">
        <v>0</v>
      </c>
    </row>
    <row r="4289" spans="1:22" ht="21.75" customHeight="1" x14ac:dyDescent="0.3">
      <c r="A4289" s="3" t="s">
        <v>4315</v>
      </c>
      <c r="B4289" s="3">
        <v>57</v>
      </c>
      <c r="C4289" s="3" t="s">
        <v>31</v>
      </c>
      <c r="D4289" s="3" t="s">
        <v>24</v>
      </c>
      <c r="E4289" s="3">
        <v>14812.662575639401</v>
      </c>
      <c r="F4289" s="3">
        <v>137</v>
      </c>
      <c r="G4289" s="3">
        <v>1826.3820359348499</v>
      </c>
      <c r="H4289" s="3">
        <v>3</v>
      </c>
      <c r="I4289" s="3">
        <v>184.57609006265</v>
      </c>
      <c r="J4289" s="3">
        <v>47</v>
      </c>
      <c r="K4289" s="3">
        <v>982.45194827040405</v>
      </c>
      <c r="L4289" s="3">
        <v>74</v>
      </c>
      <c r="M4289" s="3">
        <v>2</v>
      </c>
      <c r="N4289" s="3">
        <v>8</v>
      </c>
      <c r="O4289" s="3">
        <v>534</v>
      </c>
      <c r="P4289" s="3">
        <v>3</v>
      </c>
      <c r="Q4289" s="3">
        <v>20362.4474310849</v>
      </c>
      <c r="R4289" s="3">
        <v>7</v>
      </c>
      <c r="S4289" s="3">
        <v>0</v>
      </c>
      <c r="T4289" s="3">
        <v>0</v>
      </c>
      <c r="U4289" s="3">
        <v>14058.809983049199</v>
      </c>
      <c r="V4289" s="3">
        <v>1</v>
      </c>
    </row>
    <row r="4290" spans="1:22" ht="21.75" customHeight="1" x14ac:dyDescent="0.3">
      <c r="A4290" s="3" t="s">
        <v>4316</v>
      </c>
      <c r="B4290" s="3">
        <v>43</v>
      </c>
      <c r="C4290" s="3" t="s">
        <v>31</v>
      </c>
      <c r="D4290" s="3" t="s">
        <v>26</v>
      </c>
      <c r="E4290" s="3">
        <v>24760.308373937401</v>
      </c>
      <c r="F4290" s="3">
        <v>47</v>
      </c>
      <c r="G4290" s="3">
        <v>2445.6789957322299</v>
      </c>
      <c r="H4290" s="3">
        <v>9</v>
      </c>
      <c r="I4290" s="3">
        <v>345.675587060005</v>
      </c>
      <c r="J4290" s="3">
        <v>41</v>
      </c>
      <c r="K4290" s="3">
        <v>630.853219877637</v>
      </c>
      <c r="L4290" s="3">
        <v>53</v>
      </c>
      <c r="M4290" s="3">
        <v>9</v>
      </c>
      <c r="N4290" s="3">
        <v>5</v>
      </c>
      <c r="O4290" s="3">
        <v>453</v>
      </c>
      <c r="P4290" s="3">
        <v>5</v>
      </c>
      <c r="Q4290" s="3">
        <v>22950.9411913113</v>
      </c>
      <c r="R4290" s="3">
        <v>3</v>
      </c>
      <c r="S4290" s="3">
        <v>0</v>
      </c>
      <c r="T4290" s="3">
        <v>0</v>
      </c>
      <c r="U4290" s="3">
        <v>3920.7143335103201</v>
      </c>
      <c r="V4290" s="3">
        <v>1</v>
      </c>
    </row>
    <row r="4291" spans="1:22" ht="21.75" customHeight="1" x14ac:dyDescent="0.3">
      <c r="A4291" s="3" t="s">
        <v>4317</v>
      </c>
      <c r="B4291" s="3">
        <v>66</v>
      </c>
      <c r="C4291" s="3" t="s">
        <v>23</v>
      </c>
      <c r="D4291" s="3" t="s">
        <v>24</v>
      </c>
      <c r="E4291" s="3">
        <v>50071.794089200201</v>
      </c>
      <c r="F4291" s="3">
        <v>175</v>
      </c>
      <c r="G4291" s="3">
        <v>878.34903757648101</v>
      </c>
      <c r="H4291" s="3">
        <v>4</v>
      </c>
      <c r="I4291" s="3">
        <v>1439.00359150898</v>
      </c>
      <c r="J4291" s="3">
        <v>46</v>
      </c>
      <c r="K4291" s="3">
        <v>680.10975111430196</v>
      </c>
      <c r="L4291" s="3">
        <v>32</v>
      </c>
      <c r="M4291" s="3">
        <v>18</v>
      </c>
      <c r="N4291" s="3">
        <v>6</v>
      </c>
      <c r="O4291" s="3">
        <v>311</v>
      </c>
      <c r="P4291" s="3">
        <v>5</v>
      </c>
      <c r="Q4291" s="3">
        <v>2404.06540574776</v>
      </c>
      <c r="R4291" s="3">
        <v>2</v>
      </c>
      <c r="S4291" s="3">
        <v>0</v>
      </c>
      <c r="T4291" s="3">
        <v>0</v>
      </c>
      <c r="U4291" s="3">
        <v>9665.9723445404597</v>
      </c>
      <c r="V4291" s="3">
        <v>1</v>
      </c>
    </row>
    <row r="4292" spans="1:22" ht="21.75" customHeight="1" x14ac:dyDescent="0.3">
      <c r="A4292" s="3" t="s">
        <v>4318</v>
      </c>
      <c r="B4292" s="3">
        <v>50</v>
      </c>
      <c r="C4292" s="3" t="s">
        <v>28</v>
      </c>
      <c r="D4292" s="3" t="s">
        <v>24</v>
      </c>
      <c r="E4292" s="3">
        <v>69968.843006295894</v>
      </c>
      <c r="F4292" s="3">
        <v>215</v>
      </c>
      <c r="G4292" s="3">
        <v>2132.9644398822702</v>
      </c>
      <c r="H4292" s="3">
        <v>11</v>
      </c>
      <c r="I4292" s="3">
        <v>360.33699064737499</v>
      </c>
      <c r="J4292" s="3">
        <v>47</v>
      </c>
      <c r="K4292" s="3">
        <v>383.09572546094199</v>
      </c>
      <c r="L4292" s="3">
        <v>36</v>
      </c>
      <c r="M4292" s="3">
        <v>4</v>
      </c>
      <c r="N4292" s="3">
        <v>4</v>
      </c>
      <c r="O4292" s="3">
        <v>336</v>
      </c>
      <c r="P4292" s="3">
        <v>2</v>
      </c>
      <c r="Q4292" s="3">
        <v>18744.947221811901</v>
      </c>
      <c r="R4292" s="3">
        <v>6</v>
      </c>
      <c r="S4292" s="3">
        <v>0</v>
      </c>
      <c r="T4292" s="3">
        <v>0</v>
      </c>
      <c r="U4292" s="3">
        <v>8769.43162445706</v>
      </c>
      <c r="V4292" s="3">
        <v>1</v>
      </c>
    </row>
    <row r="4293" spans="1:22" ht="21.75" customHeight="1" x14ac:dyDescent="0.3">
      <c r="A4293" s="3" t="s">
        <v>4319</v>
      </c>
      <c r="B4293" s="3">
        <v>60</v>
      </c>
      <c r="C4293" s="3" t="s">
        <v>31</v>
      </c>
      <c r="D4293" s="3" t="s">
        <v>24</v>
      </c>
      <c r="E4293" s="3">
        <v>48750.186767372099</v>
      </c>
      <c r="F4293" s="3">
        <v>67</v>
      </c>
      <c r="G4293" s="3">
        <v>384.82476705486101</v>
      </c>
      <c r="H4293" s="3">
        <v>9</v>
      </c>
      <c r="I4293" s="3">
        <v>114.014401787099</v>
      </c>
      <c r="J4293" s="3">
        <v>17</v>
      </c>
      <c r="K4293" s="3">
        <v>871.868938898127</v>
      </c>
      <c r="L4293" s="3">
        <v>76</v>
      </c>
      <c r="M4293" s="3">
        <v>4</v>
      </c>
      <c r="N4293" s="3">
        <v>6</v>
      </c>
      <c r="O4293" s="3">
        <v>612</v>
      </c>
      <c r="P4293" s="3">
        <v>0</v>
      </c>
      <c r="Q4293" s="3">
        <v>7654.9715764824996</v>
      </c>
      <c r="R4293" s="3">
        <v>2</v>
      </c>
      <c r="S4293" s="3">
        <v>0</v>
      </c>
      <c r="T4293" s="3">
        <v>0</v>
      </c>
      <c r="U4293" s="3">
        <v>2026.6941063997499</v>
      </c>
      <c r="V4293" s="3">
        <v>0</v>
      </c>
    </row>
    <row r="4294" spans="1:22" ht="21.75" customHeight="1" x14ac:dyDescent="0.3">
      <c r="A4294" s="3" t="s">
        <v>4320</v>
      </c>
      <c r="B4294" s="3">
        <v>65</v>
      </c>
      <c r="C4294" s="3" t="s">
        <v>23</v>
      </c>
      <c r="D4294" s="3" t="s">
        <v>24</v>
      </c>
      <c r="E4294" s="3">
        <v>27362.382119617199</v>
      </c>
      <c r="F4294" s="3">
        <v>96</v>
      </c>
      <c r="G4294" s="3">
        <v>1551.3550707654699</v>
      </c>
      <c r="H4294" s="3">
        <v>10</v>
      </c>
      <c r="I4294" s="3">
        <v>369.00434082683398</v>
      </c>
      <c r="J4294" s="3">
        <v>35</v>
      </c>
      <c r="K4294" s="3">
        <v>533.53822586258798</v>
      </c>
      <c r="L4294" s="3">
        <v>6</v>
      </c>
      <c r="M4294" s="3">
        <v>10</v>
      </c>
      <c r="N4294" s="3">
        <v>5</v>
      </c>
      <c r="O4294" s="3">
        <v>311</v>
      </c>
      <c r="P4294" s="3">
        <v>5</v>
      </c>
      <c r="Q4294" s="3">
        <v>16645.252165679001</v>
      </c>
      <c r="R4294" s="3">
        <v>6</v>
      </c>
      <c r="S4294" s="3">
        <v>0</v>
      </c>
      <c r="T4294" s="3">
        <v>0</v>
      </c>
      <c r="U4294" s="3">
        <v>500</v>
      </c>
      <c r="V4294" s="3">
        <v>1</v>
      </c>
    </row>
    <row r="4295" spans="1:22" ht="21.75" customHeight="1" x14ac:dyDescent="0.3">
      <c r="A4295" s="3" t="s">
        <v>4321</v>
      </c>
      <c r="B4295" s="3">
        <v>69</v>
      </c>
      <c r="C4295" s="3" t="s">
        <v>23</v>
      </c>
      <c r="D4295" s="3" t="s">
        <v>33</v>
      </c>
      <c r="E4295" s="3">
        <v>53286.1338325162</v>
      </c>
      <c r="F4295" s="3">
        <v>21</v>
      </c>
      <c r="G4295" s="3">
        <v>1310.1212174356399</v>
      </c>
      <c r="H4295" s="3">
        <v>7</v>
      </c>
      <c r="I4295" s="3">
        <v>1409.02004421886</v>
      </c>
      <c r="J4295" s="3">
        <v>38</v>
      </c>
      <c r="K4295" s="3">
        <v>496.23122804734697</v>
      </c>
      <c r="L4295" s="3">
        <v>23</v>
      </c>
      <c r="M4295" s="3">
        <v>18</v>
      </c>
      <c r="N4295" s="3">
        <v>4</v>
      </c>
      <c r="O4295" s="3">
        <v>473</v>
      </c>
      <c r="P4295" s="3">
        <v>1</v>
      </c>
      <c r="Q4295" s="3">
        <v>8104.3021768900198</v>
      </c>
      <c r="R4295" s="3">
        <v>0</v>
      </c>
      <c r="S4295" s="3">
        <v>0</v>
      </c>
      <c r="T4295" s="3">
        <v>0</v>
      </c>
      <c r="U4295" s="3">
        <v>8476.9386356203795</v>
      </c>
      <c r="V4295" s="3">
        <v>1</v>
      </c>
    </row>
    <row r="4296" spans="1:22" ht="21.75" customHeight="1" x14ac:dyDescent="0.3">
      <c r="A4296" s="3" t="s">
        <v>4322</v>
      </c>
      <c r="B4296" s="3">
        <v>45</v>
      </c>
      <c r="C4296" s="3" t="s">
        <v>23</v>
      </c>
      <c r="D4296" s="3" t="s">
        <v>24</v>
      </c>
      <c r="E4296" s="3">
        <v>41579.6456484296</v>
      </c>
      <c r="F4296" s="3">
        <v>121</v>
      </c>
      <c r="G4296" s="3">
        <v>922.31962633715102</v>
      </c>
      <c r="H4296" s="3">
        <v>4</v>
      </c>
      <c r="I4296" s="3">
        <v>172.84839090455</v>
      </c>
      <c r="J4296" s="3">
        <v>43</v>
      </c>
      <c r="K4296" s="3">
        <v>52.888977366302598</v>
      </c>
      <c r="L4296" s="3">
        <v>54</v>
      </c>
      <c r="M4296" s="3">
        <v>11</v>
      </c>
      <c r="N4296" s="3">
        <v>2</v>
      </c>
      <c r="O4296" s="3">
        <v>524</v>
      </c>
      <c r="P4296" s="3">
        <v>4</v>
      </c>
      <c r="Q4296" s="3">
        <v>9496.9642788253404</v>
      </c>
      <c r="R4296" s="3">
        <v>1</v>
      </c>
      <c r="S4296" s="3">
        <v>0</v>
      </c>
      <c r="T4296" s="3">
        <v>0</v>
      </c>
      <c r="U4296" s="3">
        <v>2458.8671254014598</v>
      </c>
      <c r="V4296" s="3">
        <v>1</v>
      </c>
    </row>
    <row r="4297" spans="1:22" ht="21.75" customHeight="1" x14ac:dyDescent="0.3">
      <c r="A4297" s="3" t="s">
        <v>4323</v>
      </c>
      <c r="B4297" s="3">
        <v>68</v>
      </c>
      <c r="C4297" s="3" t="s">
        <v>31</v>
      </c>
      <c r="D4297" s="3" t="s">
        <v>26</v>
      </c>
      <c r="E4297" s="3">
        <v>70388.639117889994</v>
      </c>
      <c r="F4297" s="3">
        <v>49</v>
      </c>
      <c r="G4297" s="3">
        <v>2277.9145675397899</v>
      </c>
      <c r="H4297" s="3">
        <v>8</v>
      </c>
      <c r="I4297" s="3">
        <v>465.46503609295701</v>
      </c>
      <c r="J4297" s="3">
        <v>22</v>
      </c>
      <c r="K4297" s="3">
        <v>677.01529536065198</v>
      </c>
      <c r="L4297" s="3">
        <v>10</v>
      </c>
      <c r="M4297" s="3">
        <v>16</v>
      </c>
      <c r="N4297" s="3">
        <v>1</v>
      </c>
      <c r="O4297" s="3">
        <v>454</v>
      </c>
      <c r="P4297" s="3">
        <v>3</v>
      </c>
      <c r="Q4297" s="3">
        <v>8919.1986047684295</v>
      </c>
      <c r="R4297" s="3">
        <v>0</v>
      </c>
      <c r="S4297" s="3">
        <v>0</v>
      </c>
      <c r="T4297" s="3">
        <v>0</v>
      </c>
      <c r="U4297" s="3">
        <v>6763.8686806474698</v>
      </c>
      <c r="V4297" s="3">
        <v>1</v>
      </c>
    </row>
    <row r="4298" spans="1:22" ht="21.75" customHeight="1" x14ac:dyDescent="0.3">
      <c r="A4298" s="3" t="s">
        <v>4324</v>
      </c>
      <c r="B4298" s="3">
        <v>69</v>
      </c>
      <c r="C4298" s="3" t="s">
        <v>23</v>
      </c>
      <c r="D4298" s="3" t="s">
        <v>33</v>
      </c>
      <c r="E4298" s="3">
        <v>65386.184025434799</v>
      </c>
      <c r="F4298" s="3">
        <v>48</v>
      </c>
      <c r="G4298" s="3">
        <v>2322.8095266679302</v>
      </c>
      <c r="H4298" s="3">
        <v>11</v>
      </c>
      <c r="I4298" s="3">
        <v>289.63263048905497</v>
      </c>
      <c r="J4298" s="3">
        <v>11</v>
      </c>
      <c r="K4298" s="3">
        <v>732.87979812399897</v>
      </c>
      <c r="L4298" s="3">
        <v>77</v>
      </c>
      <c r="M4298" s="3">
        <v>19</v>
      </c>
      <c r="N4298" s="3">
        <v>4</v>
      </c>
      <c r="O4298" s="3">
        <v>818</v>
      </c>
      <c r="P4298" s="3">
        <v>0</v>
      </c>
      <c r="Q4298" s="3">
        <v>7037.2076089191796</v>
      </c>
      <c r="R4298" s="3">
        <v>2</v>
      </c>
      <c r="S4298" s="3">
        <v>1</v>
      </c>
      <c r="T4298" s="3">
        <v>0</v>
      </c>
      <c r="U4298" s="3">
        <v>7773.2087292598299</v>
      </c>
      <c r="V4298" s="3">
        <v>1</v>
      </c>
    </row>
    <row r="4299" spans="1:22" ht="21.75" customHeight="1" x14ac:dyDescent="0.3">
      <c r="A4299" s="3" t="s">
        <v>4325</v>
      </c>
      <c r="B4299" s="3">
        <v>24</v>
      </c>
      <c r="C4299" s="3" t="s">
        <v>28</v>
      </c>
      <c r="D4299" s="3" t="s">
        <v>26</v>
      </c>
      <c r="E4299" s="3">
        <v>40331.1296753481</v>
      </c>
      <c r="F4299" s="3">
        <v>31</v>
      </c>
      <c r="G4299" s="3">
        <v>2355.22191629586</v>
      </c>
      <c r="H4299" s="3">
        <v>0</v>
      </c>
      <c r="I4299" s="3">
        <v>704.05478101849701</v>
      </c>
      <c r="J4299" s="3">
        <v>22</v>
      </c>
      <c r="K4299" s="3">
        <v>725.65510386478297</v>
      </c>
      <c r="L4299" s="3">
        <v>43</v>
      </c>
      <c r="M4299" s="3">
        <v>14</v>
      </c>
      <c r="N4299" s="3">
        <v>7</v>
      </c>
      <c r="O4299" s="3">
        <v>535</v>
      </c>
      <c r="P4299" s="3">
        <v>4</v>
      </c>
      <c r="Q4299" s="3">
        <v>17302.967411871701</v>
      </c>
      <c r="R4299" s="3">
        <v>3</v>
      </c>
      <c r="S4299" s="3">
        <v>0</v>
      </c>
      <c r="T4299" s="3">
        <v>1</v>
      </c>
      <c r="U4299" s="3">
        <v>500</v>
      </c>
      <c r="V4299" s="3">
        <v>1</v>
      </c>
    </row>
    <row r="4300" spans="1:22" ht="21.75" customHeight="1" x14ac:dyDescent="0.3">
      <c r="A4300" s="3" t="s">
        <v>4326</v>
      </c>
      <c r="B4300" s="3">
        <v>39</v>
      </c>
      <c r="C4300" s="3" t="s">
        <v>28</v>
      </c>
      <c r="D4300" s="3" t="s">
        <v>26</v>
      </c>
      <c r="E4300" s="3">
        <v>64035.910587256301</v>
      </c>
      <c r="F4300" s="3">
        <v>229</v>
      </c>
      <c r="G4300" s="3">
        <v>1803.7925202735901</v>
      </c>
      <c r="H4300" s="3">
        <v>6</v>
      </c>
      <c r="I4300" s="3">
        <v>647.39268563674204</v>
      </c>
      <c r="J4300" s="3">
        <v>32</v>
      </c>
      <c r="K4300" s="3">
        <v>149.15064935429601</v>
      </c>
      <c r="L4300" s="3">
        <v>64</v>
      </c>
      <c r="M4300" s="3">
        <v>17</v>
      </c>
      <c r="N4300" s="3">
        <v>4</v>
      </c>
      <c r="O4300" s="3">
        <v>337</v>
      </c>
      <c r="P4300" s="3">
        <v>3</v>
      </c>
      <c r="Q4300" s="3">
        <v>15711.2915613758</v>
      </c>
      <c r="R4300" s="3">
        <v>2</v>
      </c>
      <c r="S4300" s="3">
        <v>0</v>
      </c>
      <c r="T4300" s="3">
        <v>0</v>
      </c>
      <c r="U4300" s="3">
        <v>7173.9907469206501</v>
      </c>
      <c r="V4300" s="3">
        <v>1</v>
      </c>
    </row>
    <row r="4301" spans="1:22" ht="21.75" customHeight="1" x14ac:dyDescent="0.3">
      <c r="A4301" s="3" t="s">
        <v>4327</v>
      </c>
      <c r="B4301" s="3">
        <v>60</v>
      </c>
      <c r="C4301" s="3" t="s">
        <v>31</v>
      </c>
      <c r="D4301" s="3" t="s">
        <v>26</v>
      </c>
      <c r="E4301" s="3">
        <v>54882.061055584803</v>
      </c>
      <c r="F4301" s="3">
        <v>214</v>
      </c>
      <c r="G4301" s="3">
        <v>513.93620449735602</v>
      </c>
      <c r="H4301" s="3">
        <v>4</v>
      </c>
      <c r="I4301" s="3">
        <v>631.73522264553799</v>
      </c>
      <c r="J4301" s="3">
        <v>27</v>
      </c>
      <c r="K4301" s="3">
        <v>734.88093161979305</v>
      </c>
      <c r="L4301" s="3">
        <v>5</v>
      </c>
      <c r="M4301" s="3">
        <v>8</v>
      </c>
      <c r="N4301" s="3">
        <v>2</v>
      </c>
      <c r="O4301" s="3">
        <v>597</v>
      </c>
      <c r="P4301" s="3">
        <v>0</v>
      </c>
      <c r="Q4301" s="3">
        <v>15861.958668753099</v>
      </c>
      <c r="R4301" s="3">
        <v>6</v>
      </c>
      <c r="S4301" s="3">
        <v>1</v>
      </c>
      <c r="T4301" s="3">
        <v>0</v>
      </c>
      <c r="U4301" s="3">
        <v>5553.69525324188</v>
      </c>
      <c r="V4301" s="3">
        <v>1</v>
      </c>
    </row>
    <row r="4302" spans="1:22" ht="21.75" customHeight="1" x14ac:dyDescent="0.3">
      <c r="A4302" s="3" t="s">
        <v>4328</v>
      </c>
      <c r="B4302" s="3">
        <v>30</v>
      </c>
      <c r="C4302" s="3" t="s">
        <v>28</v>
      </c>
      <c r="D4302" s="3" t="s">
        <v>33</v>
      </c>
      <c r="E4302" s="3">
        <v>74602.570400965094</v>
      </c>
      <c r="F4302" s="3">
        <v>102</v>
      </c>
      <c r="G4302" s="3">
        <v>1236.81980228101</v>
      </c>
      <c r="H4302" s="3">
        <v>3</v>
      </c>
      <c r="I4302" s="3">
        <v>1449.6468297918</v>
      </c>
      <c r="J4302" s="3">
        <v>43</v>
      </c>
      <c r="K4302" s="3">
        <v>422.19713844768899</v>
      </c>
      <c r="L4302" s="3">
        <v>30</v>
      </c>
      <c r="M4302" s="3">
        <v>16</v>
      </c>
      <c r="N4302" s="3">
        <v>9</v>
      </c>
      <c r="O4302" s="3">
        <v>543</v>
      </c>
      <c r="P4302" s="3">
        <v>1</v>
      </c>
      <c r="Q4302" s="3">
        <v>10600.5828699057</v>
      </c>
      <c r="R4302" s="3">
        <v>0</v>
      </c>
      <c r="S4302" s="3">
        <v>0</v>
      </c>
      <c r="T4302" s="3">
        <v>0</v>
      </c>
      <c r="U4302" s="3">
        <v>5503.5746059114199</v>
      </c>
      <c r="V4302" s="3">
        <v>1</v>
      </c>
    </row>
    <row r="4303" spans="1:22" ht="21.75" customHeight="1" x14ac:dyDescent="0.3">
      <c r="A4303" s="3" t="s">
        <v>4329</v>
      </c>
      <c r="B4303" s="3">
        <v>52</v>
      </c>
      <c r="C4303" s="3" t="s">
        <v>23</v>
      </c>
      <c r="D4303" s="3" t="s">
        <v>33</v>
      </c>
      <c r="E4303" s="3">
        <v>63269.263520574401</v>
      </c>
      <c r="F4303" s="3">
        <v>191</v>
      </c>
      <c r="G4303" s="3">
        <v>2304.7044018589299</v>
      </c>
      <c r="H4303" s="3">
        <v>2</v>
      </c>
      <c r="I4303" s="3">
        <v>380.32363882685797</v>
      </c>
      <c r="J4303" s="3">
        <v>22</v>
      </c>
      <c r="K4303" s="3">
        <v>185.79213898371799</v>
      </c>
      <c r="L4303" s="3">
        <v>42</v>
      </c>
      <c r="M4303" s="3">
        <v>10</v>
      </c>
      <c r="N4303" s="3">
        <v>2</v>
      </c>
      <c r="O4303" s="3">
        <v>422</v>
      </c>
      <c r="P4303" s="3">
        <v>4</v>
      </c>
      <c r="Q4303" s="3">
        <v>11204.4467074194</v>
      </c>
      <c r="R4303" s="3">
        <v>5</v>
      </c>
      <c r="S4303" s="3">
        <v>0</v>
      </c>
      <c r="T4303" s="3">
        <v>0</v>
      </c>
      <c r="U4303" s="3">
        <v>5777.6975696617801</v>
      </c>
      <c r="V4303" s="3">
        <v>1</v>
      </c>
    </row>
    <row r="4304" spans="1:22" ht="21.75" customHeight="1" x14ac:dyDescent="0.3">
      <c r="A4304" s="3" t="s">
        <v>4330</v>
      </c>
      <c r="B4304" s="3">
        <v>69</v>
      </c>
      <c r="C4304" s="3" t="s">
        <v>31</v>
      </c>
      <c r="D4304" s="3" t="s">
        <v>33</v>
      </c>
      <c r="E4304" s="3">
        <v>59845.923047797398</v>
      </c>
      <c r="F4304" s="3">
        <v>233</v>
      </c>
      <c r="G4304" s="3">
        <v>2294.1508065007702</v>
      </c>
      <c r="H4304" s="3">
        <v>11</v>
      </c>
      <c r="I4304" s="3">
        <v>764.23427709901102</v>
      </c>
      <c r="J4304" s="3">
        <v>6</v>
      </c>
      <c r="K4304" s="3">
        <v>1039.4070425192299</v>
      </c>
      <c r="L4304" s="3">
        <v>11</v>
      </c>
      <c r="M4304" s="3">
        <v>5</v>
      </c>
      <c r="N4304" s="3">
        <v>4</v>
      </c>
      <c r="O4304" s="3">
        <v>791</v>
      </c>
      <c r="P4304" s="3">
        <v>5</v>
      </c>
      <c r="Q4304" s="3">
        <v>15056.2547059975</v>
      </c>
      <c r="R4304" s="3">
        <v>4</v>
      </c>
      <c r="S4304" s="3">
        <v>0</v>
      </c>
      <c r="T4304" s="3">
        <v>0</v>
      </c>
      <c r="U4304" s="3">
        <v>6223.3585250443002</v>
      </c>
      <c r="V4304" s="3">
        <v>1</v>
      </c>
    </row>
    <row r="4305" spans="1:22" ht="21.75" customHeight="1" x14ac:dyDescent="0.3">
      <c r="A4305" s="3" t="s">
        <v>4331</v>
      </c>
      <c r="B4305" s="3">
        <v>57</v>
      </c>
      <c r="C4305" s="3" t="s">
        <v>23</v>
      </c>
      <c r="D4305" s="3" t="s">
        <v>24</v>
      </c>
      <c r="E4305" s="3">
        <v>73903.270616077294</v>
      </c>
      <c r="F4305" s="3">
        <v>67</v>
      </c>
      <c r="G4305" s="3">
        <v>2457.35582623554</v>
      </c>
      <c r="H4305" s="3">
        <v>9</v>
      </c>
      <c r="I4305" s="3">
        <v>918.51043621225699</v>
      </c>
      <c r="J4305" s="3">
        <v>46</v>
      </c>
      <c r="K4305" s="3">
        <v>878.20875502701301</v>
      </c>
      <c r="L4305" s="3">
        <v>64</v>
      </c>
      <c r="M4305" s="3">
        <v>11</v>
      </c>
      <c r="N4305" s="3">
        <v>8</v>
      </c>
      <c r="O4305" s="3">
        <v>597</v>
      </c>
      <c r="P4305" s="3">
        <v>4</v>
      </c>
      <c r="Q4305" s="3">
        <v>7962.0629081935303</v>
      </c>
      <c r="R4305" s="3">
        <v>6</v>
      </c>
      <c r="S4305" s="3">
        <v>0</v>
      </c>
      <c r="T4305" s="3">
        <v>0</v>
      </c>
      <c r="U4305" s="3">
        <v>3207.0204239336399</v>
      </c>
      <c r="V4305" s="3">
        <v>1</v>
      </c>
    </row>
    <row r="4306" spans="1:22" ht="21.75" customHeight="1" x14ac:dyDescent="0.3">
      <c r="A4306" s="3" t="s">
        <v>4332</v>
      </c>
      <c r="B4306" s="3">
        <v>46</v>
      </c>
      <c r="C4306" s="3" t="s">
        <v>31</v>
      </c>
      <c r="D4306" s="3" t="s">
        <v>26</v>
      </c>
      <c r="E4306" s="3">
        <v>50277.284268036798</v>
      </c>
      <c r="F4306" s="3">
        <v>153</v>
      </c>
      <c r="G4306" s="3">
        <v>1751.2728249604299</v>
      </c>
      <c r="H4306" s="3">
        <v>6</v>
      </c>
      <c r="I4306" s="3">
        <v>456.92675827475</v>
      </c>
      <c r="J4306" s="3">
        <v>1</v>
      </c>
      <c r="K4306" s="3">
        <v>662.93715755068195</v>
      </c>
      <c r="L4306" s="3">
        <v>51</v>
      </c>
      <c r="M4306" s="3">
        <v>10</v>
      </c>
      <c r="N4306" s="3">
        <v>7</v>
      </c>
      <c r="O4306" s="3">
        <v>340</v>
      </c>
      <c r="P4306" s="3">
        <v>0</v>
      </c>
      <c r="Q4306" s="3">
        <v>9860.9925084392598</v>
      </c>
      <c r="R4306" s="3">
        <v>7</v>
      </c>
      <c r="S4306" s="3">
        <v>0</v>
      </c>
      <c r="T4306" s="3">
        <v>0</v>
      </c>
      <c r="U4306" s="3">
        <v>25622.344659316499</v>
      </c>
      <c r="V4306" s="3">
        <v>1</v>
      </c>
    </row>
    <row r="4307" spans="1:22" ht="21.75" customHeight="1" x14ac:dyDescent="0.3">
      <c r="A4307" s="3" t="s">
        <v>4333</v>
      </c>
      <c r="B4307" s="3">
        <v>53</v>
      </c>
      <c r="C4307" s="3" t="s">
        <v>31</v>
      </c>
      <c r="D4307" s="3" t="s">
        <v>33</v>
      </c>
      <c r="E4307" s="3">
        <v>36084.191793096703</v>
      </c>
      <c r="F4307" s="3">
        <v>225</v>
      </c>
      <c r="G4307" s="3">
        <v>1354.45818917625</v>
      </c>
      <c r="H4307" s="3">
        <v>11</v>
      </c>
      <c r="I4307" s="3">
        <v>970.30649343631103</v>
      </c>
      <c r="J4307" s="3">
        <v>0</v>
      </c>
      <c r="K4307" s="3">
        <v>631.02811763253203</v>
      </c>
      <c r="L4307" s="3">
        <v>69</v>
      </c>
      <c r="M4307" s="3">
        <v>16</v>
      </c>
      <c r="N4307" s="3">
        <v>6</v>
      </c>
      <c r="O4307" s="3">
        <v>564</v>
      </c>
      <c r="P4307" s="3">
        <v>0</v>
      </c>
      <c r="Q4307" s="3">
        <v>18346.799394204099</v>
      </c>
      <c r="R4307" s="3">
        <v>1</v>
      </c>
      <c r="S4307" s="3">
        <v>0</v>
      </c>
      <c r="T4307" s="3">
        <v>0</v>
      </c>
      <c r="U4307" s="3">
        <v>500</v>
      </c>
      <c r="V4307" s="3">
        <v>1</v>
      </c>
    </row>
    <row r="4308" spans="1:22" ht="21.75" customHeight="1" x14ac:dyDescent="0.3">
      <c r="A4308" s="3" t="s">
        <v>4334</v>
      </c>
      <c r="B4308" s="3">
        <v>34</v>
      </c>
      <c r="C4308" s="3" t="s">
        <v>23</v>
      </c>
      <c r="D4308" s="3" t="s">
        <v>26</v>
      </c>
      <c r="E4308" s="3">
        <v>53615.115296493903</v>
      </c>
      <c r="F4308" s="3">
        <v>130</v>
      </c>
      <c r="G4308" s="3">
        <v>10</v>
      </c>
      <c r="H4308" s="3">
        <v>1</v>
      </c>
      <c r="I4308" s="3">
        <v>660.06632690634206</v>
      </c>
      <c r="J4308" s="3">
        <v>3</v>
      </c>
      <c r="K4308" s="3">
        <v>891.49898931114899</v>
      </c>
      <c r="L4308" s="3">
        <v>29</v>
      </c>
      <c r="M4308" s="3">
        <v>9</v>
      </c>
      <c r="N4308" s="3">
        <v>4</v>
      </c>
      <c r="O4308" s="3">
        <v>407</v>
      </c>
      <c r="P4308" s="3">
        <v>1</v>
      </c>
      <c r="Q4308" s="3">
        <v>15131.5432102253</v>
      </c>
      <c r="R4308" s="3">
        <v>2</v>
      </c>
      <c r="S4308" s="3">
        <v>0</v>
      </c>
      <c r="T4308" s="3">
        <v>0</v>
      </c>
      <c r="U4308" s="3">
        <v>9842.5104366520409</v>
      </c>
      <c r="V4308" s="3">
        <v>1</v>
      </c>
    </row>
    <row r="4309" spans="1:22" ht="21.75" customHeight="1" x14ac:dyDescent="0.3">
      <c r="A4309" s="3" t="s">
        <v>4335</v>
      </c>
      <c r="B4309" s="3">
        <v>51</v>
      </c>
      <c r="C4309" s="3" t="s">
        <v>28</v>
      </c>
      <c r="D4309" s="3" t="s">
        <v>33</v>
      </c>
      <c r="E4309" s="3">
        <v>43602.5425256862</v>
      </c>
      <c r="F4309" s="3">
        <v>53</v>
      </c>
      <c r="G4309" s="3">
        <v>2190.1178275562102</v>
      </c>
      <c r="H4309" s="3">
        <v>4</v>
      </c>
      <c r="I4309" s="3">
        <v>931.00817316644998</v>
      </c>
      <c r="J4309" s="3">
        <v>7</v>
      </c>
      <c r="K4309" s="3">
        <v>378.13010048146998</v>
      </c>
      <c r="L4309" s="3">
        <v>76</v>
      </c>
      <c r="M4309" s="3">
        <v>12</v>
      </c>
      <c r="N4309" s="3">
        <v>8</v>
      </c>
      <c r="O4309" s="3">
        <v>525</v>
      </c>
      <c r="P4309" s="3">
        <v>1</v>
      </c>
      <c r="Q4309" s="3">
        <v>19745.9586604988</v>
      </c>
      <c r="R4309" s="3">
        <v>3</v>
      </c>
      <c r="S4309" s="3">
        <v>1</v>
      </c>
      <c r="T4309" s="3">
        <v>0</v>
      </c>
      <c r="U4309" s="3">
        <v>6550.1622477702704</v>
      </c>
      <c r="V4309" s="3">
        <v>1</v>
      </c>
    </row>
    <row r="4310" spans="1:22" ht="21.75" customHeight="1" x14ac:dyDescent="0.3">
      <c r="A4310" s="3" t="s">
        <v>4336</v>
      </c>
      <c r="B4310" s="3">
        <v>40</v>
      </c>
      <c r="C4310" s="3" t="s">
        <v>28</v>
      </c>
      <c r="D4310" s="3" t="s">
        <v>33</v>
      </c>
      <c r="E4310" s="3">
        <v>60875.537884694597</v>
      </c>
      <c r="F4310" s="3">
        <v>193</v>
      </c>
      <c r="G4310" s="3">
        <v>1420.6836592915599</v>
      </c>
      <c r="H4310" s="3">
        <v>1</v>
      </c>
      <c r="I4310" s="3">
        <v>762.20026196602203</v>
      </c>
      <c r="J4310" s="3">
        <v>48</v>
      </c>
      <c r="K4310" s="3">
        <v>1120.6677082784699</v>
      </c>
      <c r="L4310" s="3">
        <v>75</v>
      </c>
      <c r="M4310" s="3">
        <v>4</v>
      </c>
      <c r="N4310" s="3">
        <v>1</v>
      </c>
      <c r="O4310" s="3">
        <v>473</v>
      </c>
      <c r="P4310" s="3">
        <v>2</v>
      </c>
      <c r="Q4310" s="3">
        <v>0</v>
      </c>
      <c r="R4310" s="3">
        <v>3</v>
      </c>
      <c r="S4310" s="3">
        <v>0</v>
      </c>
      <c r="T4310" s="3">
        <v>0</v>
      </c>
      <c r="U4310" s="3">
        <v>4425.2958476579897</v>
      </c>
      <c r="V4310" s="3">
        <v>1</v>
      </c>
    </row>
    <row r="4311" spans="1:22" ht="21.75" customHeight="1" x14ac:dyDescent="0.3">
      <c r="A4311" s="3" t="s">
        <v>4337</v>
      </c>
      <c r="B4311" s="3">
        <v>65</v>
      </c>
      <c r="C4311" s="3" t="s">
        <v>31</v>
      </c>
      <c r="D4311" s="3" t="s">
        <v>33</v>
      </c>
      <c r="E4311" s="3">
        <v>51114.992629607397</v>
      </c>
      <c r="F4311" s="3">
        <v>229</v>
      </c>
      <c r="G4311" s="3">
        <v>496.97766130583898</v>
      </c>
      <c r="H4311" s="3">
        <v>6</v>
      </c>
      <c r="I4311" s="3">
        <v>82.314071051793604</v>
      </c>
      <c r="J4311" s="3">
        <v>28</v>
      </c>
      <c r="K4311" s="3">
        <v>510.54883585108303</v>
      </c>
      <c r="L4311" s="3">
        <v>73</v>
      </c>
      <c r="M4311" s="3">
        <v>3</v>
      </c>
      <c r="N4311" s="3">
        <v>5</v>
      </c>
      <c r="O4311" s="3">
        <v>404</v>
      </c>
      <c r="P4311" s="3">
        <v>0</v>
      </c>
      <c r="Q4311" s="3">
        <v>21601.921810992699</v>
      </c>
      <c r="R4311" s="3">
        <v>3</v>
      </c>
      <c r="S4311" s="3">
        <v>0</v>
      </c>
      <c r="T4311" s="3">
        <v>0</v>
      </c>
      <c r="U4311" s="3">
        <v>10631.2816763721</v>
      </c>
      <c r="V4311" s="3">
        <v>1</v>
      </c>
    </row>
    <row r="4312" spans="1:22" ht="21.75" customHeight="1" x14ac:dyDescent="0.3">
      <c r="A4312" s="3" t="s">
        <v>4338</v>
      </c>
      <c r="B4312" s="3">
        <v>24</v>
      </c>
      <c r="C4312" s="3" t="s">
        <v>23</v>
      </c>
      <c r="D4312" s="3" t="s">
        <v>26</v>
      </c>
      <c r="E4312" s="3">
        <v>57252.863703569601</v>
      </c>
      <c r="F4312" s="3">
        <v>239</v>
      </c>
      <c r="G4312" s="3">
        <v>2110.1824362997199</v>
      </c>
      <c r="H4312" s="3">
        <v>5</v>
      </c>
      <c r="I4312" s="3">
        <v>1257.1345494680099</v>
      </c>
      <c r="J4312" s="3">
        <v>17</v>
      </c>
      <c r="K4312" s="3">
        <v>748.90626057050201</v>
      </c>
      <c r="L4312" s="3">
        <v>54</v>
      </c>
      <c r="M4312" s="3">
        <v>6</v>
      </c>
      <c r="N4312" s="3">
        <v>6</v>
      </c>
      <c r="O4312" s="3">
        <v>637</v>
      </c>
      <c r="P4312" s="3">
        <v>1</v>
      </c>
      <c r="Q4312" s="3">
        <v>18345.676931850099</v>
      </c>
      <c r="R4312" s="3">
        <v>1</v>
      </c>
      <c r="S4312" s="3">
        <v>0</v>
      </c>
      <c r="T4312" s="3">
        <v>0</v>
      </c>
      <c r="U4312" s="3">
        <v>12781.0756523039</v>
      </c>
      <c r="V4312" s="3">
        <v>0</v>
      </c>
    </row>
    <row r="4313" spans="1:22" ht="21.75" customHeight="1" x14ac:dyDescent="0.3">
      <c r="A4313" s="3" t="s">
        <v>4339</v>
      </c>
      <c r="B4313" s="3">
        <v>25</v>
      </c>
      <c r="C4313" s="3" t="s">
        <v>23</v>
      </c>
      <c r="D4313" s="3" t="s">
        <v>24</v>
      </c>
      <c r="E4313" s="3">
        <v>28325.9348078808</v>
      </c>
      <c r="F4313" s="3">
        <v>24</v>
      </c>
      <c r="G4313" s="3">
        <v>2635.6427677183101</v>
      </c>
      <c r="H4313" s="3">
        <v>9</v>
      </c>
      <c r="I4313" s="3">
        <v>1524.6604103739301</v>
      </c>
      <c r="J4313" s="3">
        <v>36</v>
      </c>
      <c r="K4313" s="3">
        <v>634.79166862176805</v>
      </c>
      <c r="L4313" s="3">
        <v>38</v>
      </c>
      <c r="M4313" s="3">
        <v>14</v>
      </c>
      <c r="N4313" s="3">
        <v>6</v>
      </c>
      <c r="O4313" s="3">
        <v>420</v>
      </c>
      <c r="P4313" s="3">
        <v>0</v>
      </c>
      <c r="Q4313" s="3">
        <v>18457.208758599201</v>
      </c>
      <c r="R4313" s="3">
        <v>5</v>
      </c>
      <c r="S4313" s="3">
        <v>0</v>
      </c>
      <c r="T4313" s="3">
        <v>0</v>
      </c>
      <c r="U4313" s="3">
        <v>8717.6659359941495</v>
      </c>
      <c r="V4313" s="3">
        <v>1</v>
      </c>
    </row>
    <row r="4314" spans="1:22" ht="21.75" customHeight="1" x14ac:dyDescent="0.3">
      <c r="A4314" s="3" t="s">
        <v>4340</v>
      </c>
      <c r="B4314" s="3">
        <v>57</v>
      </c>
      <c r="C4314" s="3" t="s">
        <v>31</v>
      </c>
      <c r="D4314" s="3" t="s">
        <v>33</v>
      </c>
      <c r="E4314" s="3">
        <v>59149.1576364012</v>
      </c>
      <c r="F4314" s="3">
        <v>112</v>
      </c>
      <c r="G4314" s="3">
        <v>2193.8161165200199</v>
      </c>
      <c r="H4314" s="3">
        <v>6</v>
      </c>
      <c r="I4314" s="3">
        <v>738.13603632281502</v>
      </c>
      <c r="J4314" s="3">
        <v>30</v>
      </c>
      <c r="K4314" s="3">
        <v>248.48152636958099</v>
      </c>
      <c r="L4314" s="3">
        <v>73</v>
      </c>
      <c r="M4314" s="3">
        <v>1</v>
      </c>
      <c r="N4314" s="3">
        <v>3</v>
      </c>
      <c r="O4314" s="3">
        <v>486</v>
      </c>
      <c r="P4314" s="3">
        <v>1</v>
      </c>
      <c r="Q4314" s="3">
        <v>3110.9086503652302</v>
      </c>
      <c r="R4314" s="3">
        <v>2</v>
      </c>
      <c r="S4314" s="3">
        <v>0</v>
      </c>
      <c r="T4314" s="3">
        <v>0</v>
      </c>
      <c r="U4314" s="3">
        <v>8647.3463900306706</v>
      </c>
      <c r="V4314" s="3">
        <v>1</v>
      </c>
    </row>
    <row r="4315" spans="1:22" ht="21.75" customHeight="1" x14ac:dyDescent="0.3">
      <c r="A4315" s="3" t="s">
        <v>4341</v>
      </c>
      <c r="B4315" s="3">
        <v>41</v>
      </c>
      <c r="C4315" s="3" t="s">
        <v>28</v>
      </c>
      <c r="D4315" s="3" t="s">
        <v>33</v>
      </c>
      <c r="E4315" s="3">
        <v>26865.989836624201</v>
      </c>
      <c r="F4315" s="3">
        <v>73</v>
      </c>
      <c r="G4315" s="3">
        <v>2039.9380275543001</v>
      </c>
      <c r="H4315" s="3">
        <v>11</v>
      </c>
      <c r="I4315" s="3">
        <v>485.716781846689</v>
      </c>
      <c r="J4315" s="3">
        <v>5</v>
      </c>
      <c r="K4315" s="3">
        <v>505.01163372654702</v>
      </c>
      <c r="L4315" s="3">
        <v>5</v>
      </c>
      <c r="M4315" s="3">
        <v>16</v>
      </c>
      <c r="N4315" s="3">
        <v>1</v>
      </c>
      <c r="O4315" s="3">
        <v>827</v>
      </c>
      <c r="P4315" s="3">
        <v>3</v>
      </c>
      <c r="Q4315" s="3">
        <v>9472.3273217723909</v>
      </c>
      <c r="R4315" s="3">
        <v>4</v>
      </c>
      <c r="S4315" s="3">
        <v>0</v>
      </c>
      <c r="T4315" s="3">
        <v>0</v>
      </c>
      <c r="U4315" s="3">
        <v>8973.0105152846609</v>
      </c>
      <c r="V4315" s="3">
        <v>1</v>
      </c>
    </row>
    <row r="4316" spans="1:22" ht="21.75" customHeight="1" x14ac:dyDescent="0.3">
      <c r="A4316" s="3" t="s">
        <v>4342</v>
      </c>
      <c r="B4316" s="3">
        <v>37</v>
      </c>
      <c r="C4316" s="3" t="s">
        <v>23</v>
      </c>
      <c r="D4316" s="3" t="s">
        <v>33</v>
      </c>
      <c r="E4316" s="3">
        <v>67311.683267636297</v>
      </c>
      <c r="F4316" s="3">
        <v>35</v>
      </c>
      <c r="G4316" s="3">
        <v>2246.7234436172398</v>
      </c>
      <c r="H4316" s="3">
        <v>8</v>
      </c>
      <c r="I4316" s="3">
        <v>1327.10445241149</v>
      </c>
      <c r="J4316" s="3">
        <v>43</v>
      </c>
      <c r="K4316" s="3">
        <v>871.02597213752097</v>
      </c>
      <c r="L4316" s="3">
        <v>55</v>
      </c>
      <c r="M4316" s="3">
        <v>7</v>
      </c>
      <c r="N4316" s="3">
        <v>0</v>
      </c>
      <c r="O4316" s="3">
        <v>843</v>
      </c>
      <c r="P4316" s="3">
        <v>1</v>
      </c>
      <c r="Q4316" s="3">
        <v>10235.605717275999</v>
      </c>
      <c r="R4316" s="3">
        <v>0</v>
      </c>
      <c r="S4316" s="3">
        <v>0</v>
      </c>
      <c r="T4316" s="3">
        <v>0</v>
      </c>
      <c r="U4316" s="3">
        <v>6965.8071579223397</v>
      </c>
      <c r="V4316" s="3">
        <v>0</v>
      </c>
    </row>
    <row r="4317" spans="1:22" ht="21.75" customHeight="1" x14ac:dyDescent="0.3">
      <c r="A4317" s="3" t="s">
        <v>4343</v>
      </c>
      <c r="B4317" s="3">
        <v>33</v>
      </c>
      <c r="C4317" s="3" t="s">
        <v>28</v>
      </c>
      <c r="D4317" s="3" t="s">
        <v>24</v>
      </c>
      <c r="E4317" s="3">
        <v>67338.578778602707</v>
      </c>
      <c r="F4317" s="3">
        <v>129</v>
      </c>
      <c r="G4317" s="3">
        <v>10</v>
      </c>
      <c r="H4317" s="3">
        <v>1</v>
      </c>
      <c r="I4317" s="3">
        <v>1461.63401600362</v>
      </c>
      <c r="J4317" s="3">
        <v>23</v>
      </c>
      <c r="K4317" s="3">
        <v>306.74099626795697</v>
      </c>
      <c r="L4317" s="3">
        <v>7</v>
      </c>
      <c r="M4317" s="3">
        <v>15</v>
      </c>
      <c r="N4317" s="3">
        <v>0</v>
      </c>
      <c r="O4317" s="3">
        <v>723</v>
      </c>
      <c r="P4317" s="3">
        <v>1</v>
      </c>
      <c r="Q4317" s="3">
        <v>13795.358771278399</v>
      </c>
      <c r="R4317" s="3">
        <v>5</v>
      </c>
      <c r="S4317" s="3">
        <v>0</v>
      </c>
      <c r="T4317" s="3">
        <v>0</v>
      </c>
      <c r="U4317" s="3">
        <v>11197.3297102946</v>
      </c>
      <c r="V4317" s="3">
        <v>1</v>
      </c>
    </row>
    <row r="4318" spans="1:22" ht="21.75" customHeight="1" x14ac:dyDescent="0.3">
      <c r="A4318" s="3" t="s">
        <v>4344</v>
      </c>
      <c r="B4318" s="3">
        <v>29</v>
      </c>
      <c r="C4318" s="3" t="s">
        <v>28</v>
      </c>
      <c r="D4318" s="3" t="s">
        <v>26</v>
      </c>
      <c r="E4318" s="3">
        <v>56263.174386922197</v>
      </c>
      <c r="F4318" s="3">
        <v>111</v>
      </c>
      <c r="G4318" s="3">
        <v>2876.9289957472902</v>
      </c>
      <c r="H4318" s="3">
        <v>8</v>
      </c>
      <c r="I4318" s="3">
        <v>740.92160594350105</v>
      </c>
      <c r="J4318" s="3">
        <v>47</v>
      </c>
      <c r="K4318" s="3">
        <v>839.89173110942897</v>
      </c>
      <c r="L4318" s="3">
        <v>54</v>
      </c>
      <c r="M4318" s="3">
        <v>19</v>
      </c>
      <c r="N4318" s="3">
        <v>2</v>
      </c>
      <c r="O4318" s="3">
        <v>645</v>
      </c>
      <c r="P4318" s="3">
        <v>3</v>
      </c>
      <c r="Q4318" s="3">
        <v>23446.798188776898</v>
      </c>
      <c r="R4318" s="3">
        <v>6</v>
      </c>
      <c r="S4318" s="3">
        <v>0</v>
      </c>
      <c r="T4318" s="3">
        <v>0</v>
      </c>
      <c r="U4318" s="3">
        <v>2655.3972186340802</v>
      </c>
      <c r="V4318" s="3">
        <v>1</v>
      </c>
    </row>
    <row r="4319" spans="1:22" ht="21.75" customHeight="1" x14ac:dyDescent="0.3">
      <c r="A4319" s="3" t="s">
        <v>4345</v>
      </c>
      <c r="B4319" s="3">
        <v>65</v>
      </c>
      <c r="C4319" s="3" t="s">
        <v>31</v>
      </c>
      <c r="D4319" s="3" t="s">
        <v>26</v>
      </c>
      <c r="E4319" s="3">
        <v>55581.564350345601</v>
      </c>
      <c r="F4319" s="3">
        <v>102</v>
      </c>
      <c r="G4319" s="3">
        <v>866.61047508762897</v>
      </c>
      <c r="H4319" s="3">
        <v>6</v>
      </c>
      <c r="I4319" s="3">
        <v>723.46178467282004</v>
      </c>
      <c r="J4319" s="3">
        <v>40</v>
      </c>
      <c r="K4319" s="3">
        <v>665.99447217502598</v>
      </c>
      <c r="L4319" s="3">
        <v>15</v>
      </c>
      <c r="M4319" s="3">
        <v>2</v>
      </c>
      <c r="N4319" s="3">
        <v>6</v>
      </c>
      <c r="O4319" s="3">
        <v>394</v>
      </c>
      <c r="P4319" s="3">
        <v>3</v>
      </c>
      <c r="Q4319" s="3">
        <v>14020.3202021577</v>
      </c>
      <c r="R4319" s="3">
        <v>2</v>
      </c>
      <c r="S4319" s="3">
        <v>0</v>
      </c>
      <c r="T4319" s="3">
        <v>0</v>
      </c>
      <c r="U4319" s="3">
        <v>2303.2739574683601</v>
      </c>
      <c r="V4319" s="3">
        <v>1</v>
      </c>
    </row>
    <row r="4320" spans="1:22" ht="21.75" customHeight="1" x14ac:dyDescent="0.3">
      <c r="A4320" s="3" t="s">
        <v>4346</v>
      </c>
      <c r="B4320" s="3">
        <v>32</v>
      </c>
      <c r="C4320" s="3" t="s">
        <v>31</v>
      </c>
      <c r="D4320" s="3" t="s">
        <v>26</v>
      </c>
      <c r="E4320" s="3">
        <v>45974.190728967398</v>
      </c>
      <c r="F4320" s="3">
        <v>46</v>
      </c>
      <c r="G4320" s="3">
        <v>936.80495010191805</v>
      </c>
      <c r="H4320" s="3">
        <v>1</v>
      </c>
      <c r="I4320" s="3">
        <v>772.03111581497501</v>
      </c>
      <c r="J4320" s="3">
        <v>14</v>
      </c>
      <c r="K4320" s="3">
        <v>172.52744262231801</v>
      </c>
      <c r="L4320" s="3">
        <v>1</v>
      </c>
      <c r="M4320" s="3">
        <v>16</v>
      </c>
      <c r="N4320" s="3">
        <v>4</v>
      </c>
      <c r="O4320" s="3">
        <v>405</v>
      </c>
      <c r="P4320" s="3">
        <v>5</v>
      </c>
      <c r="Q4320" s="3">
        <v>19825.4808403553</v>
      </c>
      <c r="R4320" s="3">
        <v>2</v>
      </c>
      <c r="S4320" s="3">
        <v>0</v>
      </c>
      <c r="T4320" s="3">
        <v>0</v>
      </c>
      <c r="U4320" s="3">
        <v>12961.367213117899</v>
      </c>
      <c r="V4320" s="3">
        <v>1</v>
      </c>
    </row>
    <row r="4321" spans="1:22" ht="21.75" customHeight="1" x14ac:dyDescent="0.3">
      <c r="A4321" s="3" t="s">
        <v>4347</v>
      </c>
      <c r="B4321" s="3">
        <v>50</v>
      </c>
      <c r="C4321" s="3" t="s">
        <v>28</v>
      </c>
      <c r="D4321" s="3" t="s">
        <v>26</v>
      </c>
      <c r="E4321" s="3">
        <v>39141.883910653203</v>
      </c>
      <c r="F4321" s="3">
        <v>9</v>
      </c>
      <c r="G4321" s="3">
        <v>1123.1179495894601</v>
      </c>
      <c r="H4321" s="3">
        <v>9</v>
      </c>
      <c r="I4321" s="3">
        <v>213.907888764143</v>
      </c>
      <c r="J4321" s="3">
        <v>39</v>
      </c>
      <c r="K4321" s="3">
        <v>499.95347158491001</v>
      </c>
      <c r="L4321" s="3">
        <v>63</v>
      </c>
      <c r="M4321" s="3">
        <v>4</v>
      </c>
      <c r="N4321" s="3">
        <v>6</v>
      </c>
      <c r="O4321" s="3">
        <v>807</v>
      </c>
      <c r="P4321" s="3">
        <v>2</v>
      </c>
      <c r="Q4321" s="3">
        <v>21148.4082096854</v>
      </c>
      <c r="R4321" s="3">
        <v>4</v>
      </c>
      <c r="S4321" s="3">
        <v>0</v>
      </c>
      <c r="T4321" s="3">
        <v>0</v>
      </c>
      <c r="U4321" s="3">
        <v>500</v>
      </c>
      <c r="V4321" s="3">
        <v>1</v>
      </c>
    </row>
    <row r="4322" spans="1:22" ht="21.75" customHeight="1" x14ac:dyDescent="0.3">
      <c r="A4322" s="3" t="s">
        <v>4348</v>
      </c>
      <c r="B4322" s="3">
        <v>49</v>
      </c>
      <c r="C4322" s="3" t="s">
        <v>23</v>
      </c>
      <c r="D4322" s="3" t="s">
        <v>33</v>
      </c>
      <c r="E4322" s="3">
        <v>49730.374302271201</v>
      </c>
      <c r="F4322" s="3">
        <v>130</v>
      </c>
      <c r="G4322" s="3">
        <v>1214.58828304747</v>
      </c>
      <c r="H4322" s="3">
        <v>1</v>
      </c>
      <c r="I4322" s="3">
        <v>698.10594245737002</v>
      </c>
      <c r="J4322" s="3">
        <v>11</v>
      </c>
      <c r="K4322" s="3">
        <v>487.58231335447999</v>
      </c>
      <c r="L4322" s="3">
        <v>10</v>
      </c>
      <c r="M4322" s="3">
        <v>13</v>
      </c>
      <c r="N4322" s="3">
        <v>8</v>
      </c>
      <c r="O4322" s="3">
        <v>625</v>
      </c>
      <c r="P4322" s="3">
        <v>1</v>
      </c>
      <c r="Q4322" s="3">
        <v>16927.472583517399</v>
      </c>
      <c r="R4322" s="3">
        <v>1</v>
      </c>
      <c r="S4322" s="3">
        <v>1</v>
      </c>
      <c r="T4322" s="3">
        <v>0</v>
      </c>
      <c r="U4322" s="3">
        <v>6791.1403139823497</v>
      </c>
      <c r="V4322" s="3">
        <v>1</v>
      </c>
    </row>
    <row r="4323" spans="1:22" ht="21.75" customHeight="1" x14ac:dyDescent="0.3">
      <c r="A4323" s="3" t="s">
        <v>4349</v>
      </c>
      <c r="B4323" s="3">
        <v>22</v>
      </c>
      <c r="C4323" s="3" t="s">
        <v>23</v>
      </c>
      <c r="D4323" s="3" t="s">
        <v>24</v>
      </c>
      <c r="E4323" s="3">
        <v>85688.328588965102</v>
      </c>
      <c r="F4323" s="3">
        <v>93</v>
      </c>
      <c r="G4323" s="3">
        <v>2700.3261841562398</v>
      </c>
      <c r="H4323" s="3">
        <v>3</v>
      </c>
      <c r="I4323" s="3">
        <v>1400.2296606422401</v>
      </c>
      <c r="J4323" s="3">
        <v>45</v>
      </c>
      <c r="K4323" s="3">
        <v>244.998577356612</v>
      </c>
      <c r="L4323" s="3">
        <v>3</v>
      </c>
      <c r="M4323" s="3">
        <v>13</v>
      </c>
      <c r="N4323" s="3">
        <v>7</v>
      </c>
      <c r="O4323" s="3">
        <v>590</v>
      </c>
      <c r="P4323" s="3">
        <v>3</v>
      </c>
      <c r="Q4323" s="3">
        <v>14131.596808972099</v>
      </c>
      <c r="R4323" s="3">
        <v>6</v>
      </c>
      <c r="S4323" s="3">
        <v>0</v>
      </c>
      <c r="T4323" s="3">
        <v>0</v>
      </c>
      <c r="U4323" s="3">
        <v>2217.4663456978001</v>
      </c>
      <c r="V4323" s="3">
        <v>1</v>
      </c>
    </row>
    <row r="4324" spans="1:22" ht="21.75" customHeight="1" x14ac:dyDescent="0.3">
      <c r="A4324" s="3" t="s">
        <v>4350</v>
      </c>
      <c r="B4324" s="3">
        <v>49</v>
      </c>
      <c r="C4324" s="3" t="s">
        <v>31</v>
      </c>
      <c r="D4324" s="3" t="s">
        <v>33</v>
      </c>
      <c r="E4324" s="3">
        <v>54127.740502184402</v>
      </c>
      <c r="F4324" s="3">
        <v>132</v>
      </c>
      <c r="G4324" s="3">
        <v>1935.0665333944301</v>
      </c>
      <c r="H4324" s="3">
        <v>1</v>
      </c>
      <c r="I4324" s="3">
        <v>740.95896873030404</v>
      </c>
      <c r="J4324" s="3">
        <v>48</v>
      </c>
      <c r="K4324" s="3">
        <v>575.18595190549104</v>
      </c>
      <c r="L4324" s="3">
        <v>2</v>
      </c>
      <c r="M4324" s="3">
        <v>13</v>
      </c>
      <c r="N4324" s="3">
        <v>0</v>
      </c>
      <c r="O4324" s="3">
        <v>630</v>
      </c>
      <c r="P4324" s="3">
        <v>2</v>
      </c>
      <c r="Q4324" s="3">
        <v>20218.146601597</v>
      </c>
      <c r="R4324" s="3">
        <v>0</v>
      </c>
      <c r="S4324" s="3">
        <v>0</v>
      </c>
      <c r="T4324" s="3">
        <v>0</v>
      </c>
      <c r="U4324" s="3">
        <v>7138.9021416652104</v>
      </c>
      <c r="V4324" s="3">
        <v>0</v>
      </c>
    </row>
    <row r="4325" spans="1:22" ht="21.75" customHeight="1" x14ac:dyDescent="0.3">
      <c r="A4325" s="3" t="s">
        <v>4351</v>
      </c>
      <c r="B4325" s="3">
        <v>25</v>
      </c>
      <c r="C4325" s="3" t="s">
        <v>28</v>
      </c>
      <c r="D4325" s="3" t="s">
        <v>24</v>
      </c>
      <c r="E4325" s="3">
        <v>25776.516127107701</v>
      </c>
      <c r="F4325" s="3">
        <v>19</v>
      </c>
      <c r="G4325" s="3">
        <v>957.19666097965899</v>
      </c>
      <c r="H4325" s="3">
        <v>0</v>
      </c>
      <c r="I4325" s="3">
        <v>435.98791524472801</v>
      </c>
      <c r="J4325" s="3">
        <v>13</v>
      </c>
      <c r="K4325" s="3">
        <v>160.85522548839799</v>
      </c>
      <c r="L4325" s="3">
        <v>14</v>
      </c>
      <c r="M4325" s="3">
        <v>10</v>
      </c>
      <c r="N4325" s="3">
        <v>3</v>
      </c>
      <c r="O4325" s="3">
        <v>743</v>
      </c>
      <c r="P4325" s="3">
        <v>2</v>
      </c>
      <c r="Q4325" s="3">
        <v>3319.4137666987599</v>
      </c>
      <c r="R4325" s="3">
        <v>0</v>
      </c>
      <c r="S4325" s="3">
        <v>1</v>
      </c>
      <c r="T4325" s="3">
        <v>0</v>
      </c>
      <c r="U4325" s="3">
        <v>5372.42581014807</v>
      </c>
      <c r="V4325" s="3">
        <v>1</v>
      </c>
    </row>
    <row r="4326" spans="1:22" ht="21.75" customHeight="1" x14ac:dyDescent="0.3">
      <c r="A4326" s="3" t="s">
        <v>4352</v>
      </c>
      <c r="B4326" s="3">
        <v>48</v>
      </c>
      <c r="C4326" s="3" t="s">
        <v>23</v>
      </c>
      <c r="D4326" s="3" t="s">
        <v>26</v>
      </c>
      <c r="E4326" s="3">
        <v>19249.5386076955</v>
      </c>
      <c r="F4326" s="3">
        <v>67</v>
      </c>
      <c r="G4326" s="3">
        <v>1078.2780339260901</v>
      </c>
      <c r="H4326" s="3">
        <v>5</v>
      </c>
      <c r="I4326" s="3">
        <v>973.83996675656795</v>
      </c>
      <c r="J4326" s="3">
        <v>26</v>
      </c>
      <c r="K4326" s="3">
        <v>719.40251325731799</v>
      </c>
      <c r="L4326" s="3">
        <v>67</v>
      </c>
      <c r="M4326" s="3">
        <v>19</v>
      </c>
      <c r="N4326" s="3">
        <v>4</v>
      </c>
      <c r="O4326" s="3">
        <v>848</v>
      </c>
      <c r="P4326" s="3">
        <v>0</v>
      </c>
      <c r="Q4326" s="3">
        <v>16573.9972592345</v>
      </c>
      <c r="R4326" s="3">
        <v>0</v>
      </c>
      <c r="S4326" s="3">
        <v>0</v>
      </c>
      <c r="T4326" s="3">
        <v>0</v>
      </c>
      <c r="U4326" s="3">
        <v>12194.797128652401</v>
      </c>
      <c r="V4326" s="3">
        <v>0</v>
      </c>
    </row>
    <row r="4327" spans="1:22" ht="21.75" customHeight="1" x14ac:dyDescent="0.3">
      <c r="A4327" s="3" t="s">
        <v>4353</v>
      </c>
      <c r="B4327" s="3">
        <v>27</v>
      </c>
      <c r="C4327" s="3" t="s">
        <v>23</v>
      </c>
      <c r="D4327" s="3" t="s">
        <v>24</v>
      </c>
      <c r="E4327" s="3">
        <v>24114.661673176299</v>
      </c>
      <c r="F4327" s="3">
        <v>188</v>
      </c>
      <c r="G4327" s="3">
        <v>3495.4957660425898</v>
      </c>
      <c r="H4327" s="3">
        <v>9</v>
      </c>
      <c r="I4327" s="3">
        <v>566.48042052706103</v>
      </c>
      <c r="J4327" s="3">
        <v>36</v>
      </c>
      <c r="K4327" s="3">
        <v>277.94785210277502</v>
      </c>
      <c r="L4327" s="3">
        <v>42</v>
      </c>
      <c r="M4327" s="3">
        <v>12</v>
      </c>
      <c r="N4327" s="3">
        <v>6</v>
      </c>
      <c r="O4327" s="3">
        <v>833</v>
      </c>
      <c r="P4327" s="3">
        <v>3</v>
      </c>
      <c r="Q4327" s="3">
        <v>21974.088711992801</v>
      </c>
      <c r="R4327" s="3">
        <v>6</v>
      </c>
      <c r="S4327" s="3">
        <v>0</v>
      </c>
      <c r="T4327" s="3">
        <v>0</v>
      </c>
      <c r="U4327" s="3">
        <v>15817.331673913999</v>
      </c>
      <c r="V4327" s="3">
        <v>1</v>
      </c>
    </row>
    <row r="4328" spans="1:22" ht="21.75" customHeight="1" x14ac:dyDescent="0.3">
      <c r="A4328" s="3" t="s">
        <v>4354</v>
      </c>
      <c r="B4328" s="3">
        <v>63</v>
      </c>
      <c r="C4328" s="3" t="s">
        <v>31</v>
      </c>
      <c r="D4328" s="3" t="s">
        <v>33</v>
      </c>
      <c r="E4328" s="3">
        <v>43203.261555167701</v>
      </c>
      <c r="F4328" s="3">
        <v>112</v>
      </c>
      <c r="G4328" s="3">
        <v>1782.4282608887199</v>
      </c>
      <c r="H4328" s="3">
        <v>10</v>
      </c>
      <c r="I4328" s="3">
        <v>776.74175671622595</v>
      </c>
      <c r="J4328" s="3">
        <v>12</v>
      </c>
      <c r="K4328" s="3">
        <v>421.83545252717198</v>
      </c>
      <c r="L4328" s="3">
        <v>8</v>
      </c>
      <c r="M4328" s="3">
        <v>8</v>
      </c>
      <c r="N4328" s="3">
        <v>7</v>
      </c>
      <c r="O4328" s="3">
        <v>897</v>
      </c>
      <c r="P4328" s="3">
        <v>4</v>
      </c>
      <c r="Q4328" s="3">
        <v>13648.8223740578</v>
      </c>
      <c r="R4328" s="3">
        <v>5</v>
      </c>
      <c r="S4328" s="3">
        <v>0</v>
      </c>
      <c r="T4328" s="3">
        <v>0</v>
      </c>
      <c r="U4328" s="3">
        <v>2940.2015913558798</v>
      </c>
      <c r="V4328" s="3">
        <v>1</v>
      </c>
    </row>
    <row r="4329" spans="1:22" ht="21.75" customHeight="1" x14ac:dyDescent="0.3">
      <c r="A4329" s="3" t="s">
        <v>4355</v>
      </c>
      <c r="B4329" s="3">
        <v>64</v>
      </c>
      <c r="C4329" s="3" t="s">
        <v>28</v>
      </c>
      <c r="D4329" s="3" t="s">
        <v>33</v>
      </c>
      <c r="E4329" s="3">
        <v>72784.383518594201</v>
      </c>
      <c r="F4329" s="3">
        <v>32</v>
      </c>
      <c r="G4329" s="3">
        <v>1154.5405756411201</v>
      </c>
      <c r="H4329" s="3">
        <v>4</v>
      </c>
      <c r="I4329" s="3">
        <v>355.90292680845198</v>
      </c>
      <c r="J4329" s="3">
        <v>37</v>
      </c>
      <c r="K4329" s="3">
        <v>499.29929249575099</v>
      </c>
      <c r="L4329" s="3">
        <v>24</v>
      </c>
      <c r="M4329" s="3">
        <v>19</v>
      </c>
      <c r="N4329" s="3">
        <v>7</v>
      </c>
      <c r="O4329" s="3">
        <v>615</v>
      </c>
      <c r="P4329" s="3">
        <v>3</v>
      </c>
      <c r="Q4329" s="3">
        <v>16293.093996695599</v>
      </c>
      <c r="R4329" s="3">
        <v>7</v>
      </c>
      <c r="S4329" s="3">
        <v>0</v>
      </c>
      <c r="T4329" s="3">
        <v>0</v>
      </c>
      <c r="U4329" s="3">
        <v>4176.6567684760803</v>
      </c>
      <c r="V4329" s="3">
        <v>1</v>
      </c>
    </row>
    <row r="4330" spans="1:22" ht="21.75" customHeight="1" x14ac:dyDescent="0.3">
      <c r="A4330" s="3" t="s">
        <v>4356</v>
      </c>
      <c r="B4330" s="3">
        <v>62</v>
      </c>
      <c r="C4330" s="3" t="s">
        <v>23</v>
      </c>
      <c r="D4330" s="3" t="s">
        <v>26</v>
      </c>
      <c r="E4330" s="3">
        <v>31577.291845363499</v>
      </c>
      <c r="F4330" s="3">
        <v>216</v>
      </c>
      <c r="G4330" s="3">
        <v>202.50701048843899</v>
      </c>
      <c r="H4330" s="3">
        <v>11</v>
      </c>
      <c r="I4330" s="3">
        <v>437.18154358464398</v>
      </c>
      <c r="J4330" s="3">
        <v>45</v>
      </c>
      <c r="K4330" s="3">
        <v>879.06930936174797</v>
      </c>
      <c r="L4330" s="3">
        <v>64</v>
      </c>
      <c r="M4330" s="3">
        <v>1</v>
      </c>
      <c r="N4330" s="3">
        <v>3</v>
      </c>
      <c r="O4330" s="3">
        <v>341</v>
      </c>
      <c r="P4330" s="3">
        <v>3</v>
      </c>
      <c r="Q4330" s="3">
        <v>18895.749762734398</v>
      </c>
      <c r="R4330" s="3">
        <v>2</v>
      </c>
      <c r="S4330" s="3">
        <v>0</v>
      </c>
      <c r="T4330" s="3">
        <v>0</v>
      </c>
      <c r="U4330" s="3">
        <v>5713.1430995081701</v>
      </c>
      <c r="V4330" s="3">
        <v>1</v>
      </c>
    </row>
    <row r="4331" spans="1:22" ht="21.75" customHeight="1" x14ac:dyDescent="0.3">
      <c r="A4331" s="3" t="s">
        <v>4357</v>
      </c>
      <c r="B4331" s="3">
        <v>63</v>
      </c>
      <c r="C4331" s="3" t="s">
        <v>31</v>
      </c>
      <c r="D4331" s="3" t="s">
        <v>33</v>
      </c>
      <c r="E4331" s="3">
        <v>75591.436722718907</v>
      </c>
      <c r="F4331" s="3">
        <v>94</v>
      </c>
      <c r="G4331" s="3">
        <v>159.444664770255</v>
      </c>
      <c r="H4331" s="3">
        <v>2</v>
      </c>
      <c r="I4331" s="3">
        <v>1058.1807392022599</v>
      </c>
      <c r="J4331" s="3">
        <v>37</v>
      </c>
      <c r="K4331" s="3">
        <v>183.642480372134</v>
      </c>
      <c r="L4331" s="3">
        <v>65</v>
      </c>
      <c r="M4331" s="3">
        <v>11</v>
      </c>
      <c r="N4331" s="3">
        <v>6</v>
      </c>
      <c r="O4331" s="3">
        <v>578</v>
      </c>
      <c r="P4331" s="3">
        <v>2</v>
      </c>
      <c r="Q4331" s="3">
        <v>10492.078648217999</v>
      </c>
      <c r="R4331" s="3">
        <v>7</v>
      </c>
      <c r="S4331" s="3">
        <v>0</v>
      </c>
      <c r="T4331" s="3">
        <v>0</v>
      </c>
      <c r="U4331" s="3">
        <v>7081.4187981701798</v>
      </c>
      <c r="V4331" s="3">
        <v>1</v>
      </c>
    </row>
    <row r="4332" spans="1:22" ht="21.75" customHeight="1" x14ac:dyDescent="0.3">
      <c r="A4332" s="3" t="s">
        <v>4358</v>
      </c>
      <c r="B4332" s="3">
        <v>52</v>
      </c>
      <c r="C4332" s="3" t="s">
        <v>23</v>
      </c>
      <c r="D4332" s="3" t="s">
        <v>33</v>
      </c>
      <c r="E4332" s="3">
        <v>53230.071051258397</v>
      </c>
      <c r="F4332" s="3">
        <v>227</v>
      </c>
      <c r="G4332" s="3">
        <v>606.49018097607404</v>
      </c>
      <c r="H4332" s="3">
        <v>10</v>
      </c>
      <c r="I4332" s="3">
        <v>840.55337279038099</v>
      </c>
      <c r="J4332" s="3">
        <v>2</v>
      </c>
      <c r="K4332" s="3">
        <v>374.27718261978902</v>
      </c>
      <c r="L4332" s="3">
        <v>54</v>
      </c>
      <c r="M4332" s="3">
        <v>7</v>
      </c>
      <c r="N4332" s="3">
        <v>1</v>
      </c>
      <c r="O4332" s="3">
        <v>459</v>
      </c>
      <c r="P4332" s="3">
        <v>5</v>
      </c>
      <c r="Q4332" s="3">
        <v>30811.843795267199</v>
      </c>
      <c r="R4332" s="3">
        <v>4</v>
      </c>
      <c r="S4332" s="3">
        <v>0</v>
      </c>
      <c r="T4332" s="3">
        <v>0</v>
      </c>
      <c r="U4332" s="3">
        <v>11923.076537434299</v>
      </c>
      <c r="V4332" s="3">
        <v>1</v>
      </c>
    </row>
    <row r="4333" spans="1:22" ht="21.75" customHeight="1" x14ac:dyDescent="0.3">
      <c r="A4333" s="3" t="s">
        <v>4359</v>
      </c>
      <c r="B4333" s="3">
        <v>36</v>
      </c>
      <c r="C4333" s="3" t="s">
        <v>23</v>
      </c>
      <c r="D4333" s="3" t="s">
        <v>24</v>
      </c>
      <c r="E4333" s="3">
        <v>58701.986029009699</v>
      </c>
      <c r="F4333" s="3">
        <v>156</v>
      </c>
      <c r="G4333" s="3">
        <v>1576.6703023723401</v>
      </c>
      <c r="H4333" s="3">
        <v>0</v>
      </c>
      <c r="I4333" s="3">
        <v>528.37991460501405</v>
      </c>
      <c r="J4333" s="3">
        <v>15</v>
      </c>
      <c r="K4333" s="3">
        <v>538.52667275942497</v>
      </c>
      <c r="L4333" s="3">
        <v>44</v>
      </c>
      <c r="M4333" s="3">
        <v>15</v>
      </c>
      <c r="N4333" s="3">
        <v>8</v>
      </c>
      <c r="O4333" s="3">
        <v>539</v>
      </c>
      <c r="P4333" s="3">
        <v>3</v>
      </c>
      <c r="Q4333" s="3">
        <v>5493.9025724717003</v>
      </c>
      <c r="R4333" s="3">
        <v>4</v>
      </c>
      <c r="S4333" s="3">
        <v>0</v>
      </c>
      <c r="T4333" s="3">
        <v>0</v>
      </c>
      <c r="U4333" s="3">
        <v>3428.8031139141099</v>
      </c>
      <c r="V4333" s="3">
        <v>1</v>
      </c>
    </row>
    <row r="4334" spans="1:22" ht="21.75" customHeight="1" x14ac:dyDescent="0.3">
      <c r="A4334" s="3" t="s">
        <v>4360</v>
      </c>
      <c r="B4334" s="3">
        <v>67</v>
      </c>
      <c r="C4334" s="3" t="s">
        <v>23</v>
      </c>
      <c r="D4334" s="3" t="s">
        <v>33</v>
      </c>
      <c r="E4334" s="3">
        <v>58208.7125909065</v>
      </c>
      <c r="F4334" s="3">
        <v>165</v>
      </c>
      <c r="G4334" s="3">
        <v>2387.5311857193401</v>
      </c>
      <c r="H4334" s="3">
        <v>8</v>
      </c>
      <c r="I4334" s="3">
        <v>841.837295606716</v>
      </c>
      <c r="J4334" s="3">
        <v>11</v>
      </c>
      <c r="K4334" s="3">
        <v>483.81965680798902</v>
      </c>
      <c r="L4334" s="3">
        <v>32</v>
      </c>
      <c r="M4334" s="3">
        <v>0</v>
      </c>
      <c r="N4334" s="3">
        <v>5</v>
      </c>
      <c r="O4334" s="3">
        <v>455</v>
      </c>
      <c r="P4334" s="3">
        <v>3</v>
      </c>
      <c r="Q4334" s="3">
        <v>1449.5223421282899</v>
      </c>
      <c r="R4334" s="3">
        <v>1</v>
      </c>
      <c r="S4334" s="3">
        <v>0</v>
      </c>
      <c r="T4334" s="3">
        <v>0</v>
      </c>
      <c r="U4334" s="3">
        <v>6779.3521935103299</v>
      </c>
      <c r="V4334" s="3">
        <v>1</v>
      </c>
    </row>
    <row r="4335" spans="1:22" ht="21.75" customHeight="1" x14ac:dyDescent="0.3">
      <c r="A4335" s="3" t="s">
        <v>4361</v>
      </c>
      <c r="B4335" s="3">
        <v>30</v>
      </c>
      <c r="C4335" s="3" t="s">
        <v>31</v>
      </c>
      <c r="D4335" s="3" t="s">
        <v>26</v>
      </c>
      <c r="E4335" s="3">
        <v>60631.9753406788</v>
      </c>
      <c r="F4335" s="3">
        <v>193</v>
      </c>
      <c r="G4335" s="3">
        <v>1992.85955607339</v>
      </c>
      <c r="H4335" s="3">
        <v>7</v>
      </c>
      <c r="I4335" s="3">
        <v>587.49865194545896</v>
      </c>
      <c r="J4335" s="3">
        <v>13</v>
      </c>
      <c r="K4335" s="3">
        <v>527.42969748512701</v>
      </c>
      <c r="L4335" s="3">
        <v>21</v>
      </c>
      <c r="M4335" s="3">
        <v>15</v>
      </c>
      <c r="N4335" s="3">
        <v>3</v>
      </c>
      <c r="O4335" s="3">
        <v>709</v>
      </c>
      <c r="P4335" s="3">
        <v>5</v>
      </c>
      <c r="Q4335" s="3">
        <v>16898.4935605596</v>
      </c>
      <c r="R4335" s="3">
        <v>4</v>
      </c>
      <c r="S4335" s="3">
        <v>0</v>
      </c>
      <c r="T4335" s="3">
        <v>0</v>
      </c>
      <c r="U4335" s="3">
        <v>6916.0646092651205</v>
      </c>
      <c r="V4335" s="3">
        <v>1</v>
      </c>
    </row>
    <row r="4336" spans="1:22" ht="21.75" customHeight="1" x14ac:dyDescent="0.3">
      <c r="A4336" s="3" t="s">
        <v>4362</v>
      </c>
      <c r="B4336" s="3">
        <v>32</v>
      </c>
      <c r="C4336" s="3" t="s">
        <v>28</v>
      </c>
      <c r="D4336" s="3" t="s">
        <v>26</v>
      </c>
      <c r="E4336" s="3">
        <v>42595.4212156012</v>
      </c>
      <c r="F4336" s="3">
        <v>77</v>
      </c>
      <c r="G4336" s="3">
        <v>2439.2488371372601</v>
      </c>
      <c r="H4336" s="3">
        <v>5</v>
      </c>
      <c r="I4336" s="3">
        <v>525.683940720441</v>
      </c>
      <c r="J4336" s="3">
        <v>33</v>
      </c>
      <c r="K4336" s="3">
        <v>448.81730624007997</v>
      </c>
      <c r="L4336" s="3">
        <v>41</v>
      </c>
      <c r="M4336" s="3">
        <v>5</v>
      </c>
      <c r="N4336" s="3">
        <v>5</v>
      </c>
      <c r="O4336" s="3">
        <v>521</v>
      </c>
      <c r="P4336" s="3">
        <v>2</v>
      </c>
      <c r="Q4336" s="3">
        <v>8944.0740692491509</v>
      </c>
      <c r="R4336" s="3">
        <v>4</v>
      </c>
      <c r="S4336" s="3">
        <v>1</v>
      </c>
      <c r="T4336" s="3">
        <v>0</v>
      </c>
      <c r="U4336" s="3">
        <v>5964.3405172633902</v>
      </c>
      <c r="V4336" s="3">
        <v>1</v>
      </c>
    </row>
    <row r="4337" spans="1:22" ht="21.75" customHeight="1" x14ac:dyDescent="0.3">
      <c r="A4337" s="3" t="s">
        <v>4363</v>
      </c>
      <c r="B4337" s="3">
        <v>69</v>
      </c>
      <c r="C4337" s="3" t="s">
        <v>31</v>
      </c>
      <c r="D4337" s="3" t="s">
        <v>33</v>
      </c>
      <c r="E4337" s="3">
        <v>10000</v>
      </c>
      <c r="F4337" s="3">
        <v>201</v>
      </c>
      <c r="G4337" s="3">
        <v>1952.61965455325</v>
      </c>
      <c r="H4337" s="3">
        <v>5</v>
      </c>
      <c r="I4337" s="3">
        <v>1207.4120390369101</v>
      </c>
      <c r="J4337" s="3">
        <v>49</v>
      </c>
      <c r="K4337" s="3">
        <v>569.92453357290196</v>
      </c>
      <c r="L4337" s="3">
        <v>75</v>
      </c>
      <c r="M4337" s="3">
        <v>19</v>
      </c>
      <c r="N4337" s="3">
        <v>6</v>
      </c>
      <c r="O4337" s="3">
        <v>636</v>
      </c>
      <c r="P4337" s="3">
        <v>2</v>
      </c>
      <c r="Q4337" s="3">
        <v>13692.235779602601</v>
      </c>
      <c r="R4337" s="3">
        <v>0</v>
      </c>
      <c r="S4337" s="3">
        <v>0</v>
      </c>
      <c r="T4337" s="3">
        <v>0</v>
      </c>
      <c r="U4337" s="3">
        <v>10673.9846093754</v>
      </c>
      <c r="V4337" s="3">
        <v>0</v>
      </c>
    </row>
    <row r="4338" spans="1:22" ht="21.75" customHeight="1" x14ac:dyDescent="0.3">
      <c r="A4338" s="3" t="s">
        <v>4364</v>
      </c>
      <c r="B4338" s="3">
        <v>30</v>
      </c>
      <c r="C4338" s="3" t="s">
        <v>28</v>
      </c>
      <c r="D4338" s="3" t="s">
        <v>26</v>
      </c>
      <c r="E4338" s="3">
        <v>39409.573595618502</v>
      </c>
      <c r="F4338" s="3">
        <v>158</v>
      </c>
      <c r="G4338" s="3">
        <v>519.324448105344</v>
      </c>
      <c r="H4338" s="3">
        <v>11</v>
      </c>
      <c r="I4338" s="3">
        <v>1074.0071436160699</v>
      </c>
      <c r="J4338" s="3">
        <v>30</v>
      </c>
      <c r="K4338" s="3">
        <v>9.9076062912274097</v>
      </c>
      <c r="L4338" s="3">
        <v>26</v>
      </c>
      <c r="M4338" s="3">
        <v>5</v>
      </c>
      <c r="N4338" s="3">
        <v>9</v>
      </c>
      <c r="O4338" s="3">
        <v>584</v>
      </c>
      <c r="P4338" s="3">
        <v>0</v>
      </c>
      <c r="Q4338" s="3">
        <v>14255.1371479382</v>
      </c>
      <c r="R4338" s="3">
        <v>1</v>
      </c>
      <c r="S4338" s="3">
        <v>0</v>
      </c>
      <c r="T4338" s="3">
        <v>0</v>
      </c>
      <c r="U4338" s="3">
        <v>6904.5099984479602</v>
      </c>
      <c r="V4338" s="3">
        <v>0</v>
      </c>
    </row>
    <row r="4339" spans="1:22" ht="21.75" customHeight="1" x14ac:dyDescent="0.3">
      <c r="A4339" s="3" t="s">
        <v>4365</v>
      </c>
      <c r="B4339" s="3">
        <v>50</v>
      </c>
      <c r="C4339" s="3" t="s">
        <v>23</v>
      </c>
      <c r="D4339" s="3" t="s">
        <v>24</v>
      </c>
      <c r="E4339" s="3">
        <v>34018.174660348799</v>
      </c>
      <c r="F4339" s="3">
        <v>155</v>
      </c>
      <c r="G4339" s="3">
        <v>1839.8848619058599</v>
      </c>
      <c r="H4339" s="3">
        <v>3</v>
      </c>
      <c r="I4339" s="3">
        <v>792.554502629117</v>
      </c>
      <c r="J4339" s="3">
        <v>38</v>
      </c>
      <c r="K4339" s="3">
        <v>854.05682886312604</v>
      </c>
      <c r="L4339" s="3">
        <v>10</v>
      </c>
      <c r="M4339" s="3">
        <v>2</v>
      </c>
      <c r="N4339" s="3">
        <v>7</v>
      </c>
      <c r="O4339" s="3">
        <v>685</v>
      </c>
      <c r="P4339" s="3">
        <v>0</v>
      </c>
      <c r="Q4339" s="3">
        <v>15267.9063483769</v>
      </c>
      <c r="R4339" s="3">
        <v>4</v>
      </c>
      <c r="S4339" s="3">
        <v>0</v>
      </c>
      <c r="T4339" s="3">
        <v>0</v>
      </c>
      <c r="U4339" s="3">
        <v>623.01177420222598</v>
      </c>
      <c r="V4339" s="3">
        <v>1</v>
      </c>
    </row>
    <row r="4340" spans="1:22" ht="21.75" customHeight="1" x14ac:dyDescent="0.3">
      <c r="A4340" s="3" t="s">
        <v>4366</v>
      </c>
      <c r="B4340" s="3">
        <v>47</v>
      </c>
      <c r="C4340" s="3" t="s">
        <v>28</v>
      </c>
      <c r="D4340" s="3" t="s">
        <v>24</v>
      </c>
      <c r="E4340" s="3">
        <v>55590.124706677001</v>
      </c>
      <c r="F4340" s="3">
        <v>191</v>
      </c>
      <c r="G4340" s="3">
        <v>1874.09840354518</v>
      </c>
      <c r="H4340" s="3">
        <v>1</v>
      </c>
      <c r="I4340" s="3">
        <v>850.51806803739601</v>
      </c>
      <c r="J4340" s="3">
        <v>4</v>
      </c>
      <c r="K4340" s="3">
        <v>482.306726520925</v>
      </c>
      <c r="L4340" s="3">
        <v>41</v>
      </c>
      <c r="M4340" s="3">
        <v>8</v>
      </c>
      <c r="N4340" s="3">
        <v>3</v>
      </c>
      <c r="O4340" s="3">
        <v>657</v>
      </c>
      <c r="P4340" s="3">
        <v>3</v>
      </c>
      <c r="Q4340" s="3">
        <v>4691.5584420176001</v>
      </c>
      <c r="R4340" s="3">
        <v>6</v>
      </c>
      <c r="S4340" s="3">
        <v>0</v>
      </c>
      <c r="T4340" s="3">
        <v>0</v>
      </c>
      <c r="U4340" s="3">
        <v>1907.8665762015401</v>
      </c>
      <c r="V4340" s="3">
        <v>1</v>
      </c>
    </row>
    <row r="4341" spans="1:22" ht="21.75" customHeight="1" x14ac:dyDescent="0.3">
      <c r="A4341" s="3" t="s">
        <v>4367</v>
      </c>
      <c r="B4341" s="3">
        <v>63</v>
      </c>
      <c r="C4341" s="3" t="s">
        <v>23</v>
      </c>
      <c r="D4341" s="3" t="s">
        <v>33</v>
      </c>
      <c r="E4341" s="3">
        <v>53946.3005148261</v>
      </c>
      <c r="F4341" s="3">
        <v>107</v>
      </c>
      <c r="G4341" s="3">
        <v>1403.9212376733601</v>
      </c>
      <c r="H4341" s="3">
        <v>11</v>
      </c>
      <c r="I4341" s="3">
        <v>797.06069393298003</v>
      </c>
      <c r="J4341" s="3">
        <v>11</v>
      </c>
      <c r="K4341" s="3">
        <v>1173.4721386931801</v>
      </c>
      <c r="L4341" s="3">
        <v>77</v>
      </c>
      <c r="M4341" s="3">
        <v>18</v>
      </c>
      <c r="N4341" s="3">
        <v>8</v>
      </c>
      <c r="O4341" s="3">
        <v>721</v>
      </c>
      <c r="P4341" s="3">
        <v>3</v>
      </c>
      <c r="Q4341" s="3">
        <v>8090.29070144056</v>
      </c>
      <c r="R4341" s="3">
        <v>4</v>
      </c>
      <c r="S4341" s="3">
        <v>1</v>
      </c>
      <c r="T4341" s="3">
        <v>0</v>
      </c>
      <c r="U4341" s="3">
        <v>7454.6934425484096</v>
      </c>
      <c r="V4341" s="3">
        <v>1</v>
      </c>
    </row>
    <row r="4342" spans="1:22" ht="21.75" customHeight="1" x14ac:dyDescent="0.3">
      <c r="A4342" s="3" t="s">
        <v>4368</v>
      </c>
      <c r="B4342" s="3">
        <v>25</v>
      </c>
      <c r="C4342" s="3" t="s">
        <v>23</v>
      </c>
      <c r="D4342" s="3" t="s">
        <v>33</v>
      </c>
      <c r="E4342" s="3">
        <v>45097.166784465902</v>
      </c>
      <c r="F4342" s="3">
        <v>33</v>
      </c>
      <c r="G4342" s="3">
        <v>1255.21950857468</v>
      </c>
      <c r="H4342" s="3">
        <v>3</v>
      </c>
      <c r="I4342" s="3">
        <v>970.45324071073901</v>
      </c>
      <c r="J4342" s="3">
        <v>25</v>
      </c>
      <c r="K4342" s="3">
        <v>415.62697346962199</v>
      </c>
      <c r="L4342" s="3">
        <v>77</v>
      </c>
      <c r="M4342" s="3">
        <v>2</v>
      </c>
      <c r="N4342" s="3">
        <v>5</v>
      </c>
      <c r="O4342" s="3">
        <v>567</v>
      </c>
      <c r="P4342" s="3">
        <v>5</v>
      </c>
      <c r="Q4342" s="3">
        <v>19392.7582268976</v>
      </c>
      <c r="R4342" s="3">
        <v>4</v>
      </c>
      <c r="S4342" s="3">
        <v>0</v>
      </c>
      <c r="T4342" s="3">
        <v>0</v>
      </c>
      <c r="U4342" s="3">
        <v>16199.4654785118</v>
      </c>
      <c r="V4342" s="3">
        <v>1</v>
      </c>
    </row>
    <row r="4343" spans="1:22" ht="21.75" customHeight="1" x14ac:dyDescent="0.3">
      <c r="A4343" s="3" t="s">
        <v>4369</v>
      </c>
      <c r="B4343" s="3">
        <v>60</v>
      </c>
      <c r="C4343" s="3" t="s">
        <v>31</v>
      </c>
      <c r="D4343" s="3" t="s">
        <v>24</v>
      </c>
      <c r="E4343" s="3">
        <v>81599.449641261599</v>
      </c>
      <c r="F4343" s="3">
        <v>184</v>
      </c>
      <c r="G4343" s="3">
        <v>1381.3859821716901</v>
      </c>
      <c r="H4343" s="3">
        <v>1</v>
      </c>
      <c r="I4343" s="3">
        <v>520.17441954050696</v>
      </c>
      <c r="J4343" s="3">
        <v>16</v>
      </c>
      <c r="K4343" s="3">
        <v>758.70990752098896</v>
      </c>
      <c r="L4343" s="3">
        <v>21</v>
      </c>
      <c r="M4343" s="3">
        <v>6</v>
      </c>
      <c r="N4343" s="3">
        <v>0</v>
      </c>
      <c r="O4343" s="3">
        <v>390</v>
      </c>
      <c r="P4343" s="3">
        <v>1</v>
      </c>
      <c r="Q4343" s="3">
        <v>9283.2768951960607</v>
      </c>
      <c r="R4343" s="3">
        <v>4</v>
      </c>
      <c r="S4343" s="3">
        <v>0</v>
      </c>
      <c r="T4343" s="3">
        <v>0</v>
      </c>
      <c r="U4343" s="3">
        <v>10351.646632829201</v>
      </c>
      <c r="V4343" s="3">
        <v>1</v>
      </c>
    </row>
    <row r="4344" spans="1:22" ht="21.75" customHeight="1" x14ac:dyDescent="0.3">
      <c r="A4344" s="3" t="s">
        <v>4370</v>
      </c>
      <c r="B4344" s="3">
        <v>35</v>
      </c>
      <c r="C4344" s="3" t="s">
        <v>23</v>
      </c>
      <c r="D4344" s="3" t="s">
        <v>26</v>
      </c>
      <c r="E4344" s="3">
        <v>38466.8849727204</v>
      </c>
      <c r="F4344" s="3">
        <v>197</v>
      </c>
      <c r="G4344" s="3">
        <v>262.86614194063202</v>
      </c>
      <c r="H4344" s="3">
        <v>6</v>
      </c>
      <c r="I4344" s="3">
        <v>1101.87665667903</v>
      </c>
      <c r="J4344" s="3">
        <v>43</v>
      </c>
      <c r="K4344" s="3">
        <v>313.51551036105502</v>
      </c>
      <c r="L4344" s="3">
        <v>8</v>
      </c>
      <c r="M4344" s="3">
        <v>13</v>
      </c>
      <c r="N4344" s="3">
        <v>2</v>
      </c>
      <c r="O4344" s="3">
        <v>595</v>
      </c>
      <c r="P4344" s="3">
        <v>4</v>
      </c>
      <c r="Q4344" s="3">
        <v>11794.425665282</v>
      </c>
      <c r="R4344" s="3">
        <v>0</v>
      </c>
      <c r="S4344" s="3">
        <v>0</v>
      </c>
      <c r="T4344" s="3">
        <v>0</v>
      </c>
      <c r="U4344" s="3">
        <v>12348.9161892131</v>
      </c>
      <c r="V4344" s="3">
        <v>0</v>
      </c>
    </row>
    <row r="4345" spans="1:22" ht="21.75" customHeight="1" x14ac:dyDescent="0.3">
      <c r="A4345" s="3" t="s">
        <v>4371</v>
      </c>
      <c r="B4345" s="3">
        <v>23</v>
      </c>
      <c r="C4345" s="3" t="s">
        <v>31</v>
      </c>
      <c r="D4345" s="3" t="s">
        <v>33</v>
      </c>
      <c r="E4345" s="3">
        <v>10000</v>
      </c>
      <c r="F4345" s="3">
        <v>99</v>
      </c>
      <c r="G4345" s="3">
        <v>434.26833008313201</v>
      </c>
      <c r="H4345" s="3">
        <v>8</v>
      </c>
      <c r="I4345" s="3">
        <v>923.74804326178503</v>
      </c>
      <c r="J4345" s="3">
        <v>10</v>
      </c>
      <c r="K4345" s="3">
        <v>510.65313952696101</v>
      </c>
      <c r="L4345" s="3">
        <v>78</v>
      </c>
      <c r="M4345" s="3">
        <v>13</v>
      </c>
      <c r="N4345" s="3">
        <v>0</v>
      </c>
      <c r="O4345" s="3">
        <v>656</v>
      </c>
      <c r="P4345" s="3">
        <v>1</v>
      </c>
      <c r="Q4345" s="3">
        <v>8997.8241115494293</v>
      </c>
      <c r="R4345" s="3">
        <v>6</v>
      </c>
      <c r="S4345" s="3">
        <v>0</v>
      </c>
      <c r="T4345" s="3">
        <v>0</v>
      </c>
      <c r="U4345" s="3">
        <v>7829.4527080935104</v>
      </c>
      <c r="V4345" s="3">
        <v>1</v>
      </c>
    </row>
    <row r="4346" spans="1:22" ht="21.75" customHeight="1" x14ac:dyDescent="0.3">
      <c r="A4346" s="3" t="s">
        <v>4372</v>
      </c>
      <c r="B4346" s="3">
        <v>54</v>
      </c>
      <c r="C4346" s="3" t="s">
        <v>28</v>
      </c>
      <c r="D4346" s="3" t="s">
        <v>33</v>
      </c>
      <c r="E4346" s="3">
        <v>52150.220121304199</v>
      </c>
      <c r="F4346" s="3">
        <v>53</v>
      </c>
      <c r="G4346" s="3">
        <v>3533.4122798967001</v>
      </c>
      <c r="H4346" s="3">
        <v>1</v>
      </c>
      <c r="I4346" s="3">
        <v>707.93028173865696</v>
      </c>
      <c r="J4346" s="3">
        <v>32</v>
      </c>
      <c r="K4346" s="3">
        <v>249.11779742619501</v>
      </c>
      <c r="L4346" s="3">
        <v>56</v>
      </c>
      <c r="M4346" s="3">
        <v>2</v>
      </c>
      <c r="N4346" s="3">
        <v>5</v>
      </c>
      <c r="O4346" s="3">
        <v>607</v>
      </c>
      <c r="P4346" s="3">
        <v>1</v>
      </c>
      <c r="Q4346" s="3">
        <v>15312.249266081701</v>
      </c>
      <c r="R4346" s="3">
        <v>6</v>
      </c>
      <c r="S4346" s="3">
        <v>0</v>
      </c>
      <c r="T4346" s="3">
        <v>0</v>
      </c>
      <c r="U4346" s="3">
        <v>8064.6124026390598</v>
      </c>
      <c r="V4346" s="3">
        <v>1</v>
      </c>
    </row>
    <row r="4347" spans="1:22" ht="21.75" customHeight="1" x14ac:dyDescent="0.3">
      <c r="A4347" s="3" t="s">
        <v>4373</v>
      </c>
      <c r="B4347" s="3">
        <v>67</v>
      </c>
      <c r="C4347" s="3" t="s">
        <v>28</v>
      </c>
      <c r="D4347" s="3" t="s">
        <v>26</v>
      </c>
      <c r="E4347" s="3">
        <v>71405.509497691106</v>
      </c>
      <c r="F4347" s="3">
        <v>60</v>
      </c>
      <c r="G4347" s="3">
        <v>498.82267687778398</v>
      </c>
      <c r="H4347" s="3">
        <v>8</v>
      </c>
      <c r="I4347" s="3">
        <v>629.27768897200997</v>
      </c>
      <c r="J4347" s="3">
        <v>40</v>
      </c>
      <c r="K4347" s="3">
        <v>420.247108179343</v>
      </c>
      <c r="L4347" s="3">
        <v>30</v>
      </c>
      <c r="M4347" s="3">
        <v>4</v>
      </c>
      <c r="N4347" s="3">
        <v>5</v>
      </c>
      <c r="O4347" s="3">
        <v>617</v>
      </c>
      <c r="P4347" s="3">
        <v>3</v>
      </c>
      <c r="Q4347" s="3">
        <v>9827.8564445175307</v>
      </c>
      <c r="R4347" s="3">
        <v>2</v>
      </c>
      <c r="S4347" s="3">
        <v>1</v>
      </c>
      <c r="T4347" s="3">
        <v>0</v>
      </c>
      <c r="U4347" s="3">
        <v>9110.1852571747604</v>
      </c>
      <c r="V4347" s="3">
        <v>1</v>
      </c>
    </row>
    <row r="4348" spans="1:22" ht="21.75" customHeight="1" x14ac:dyDescent="0.3">
      <c r="A4348" s="3" t="s">
        <v>4374</v>
      </c>
      <c r="B4348" s="3">
        <v>45</v>
      </c>
      <c r="C4348" s="3" t="s">
        <v>23</v>
      </c>
      <c r="D4348" s="3" t="s">
        <v>33</v>
      </c>
      <c r="E4348" s="3">
        <v>55168.895796850004</v>
      </c>
      <c r="F4348" s="3">
        <v>36</v>
      </c>
      <c r="G4348" s="3">
        <v>86.710168931141396</v>
      </c>
      <c r="H4348" s="3">
        <v>8</v>
      </c>
      <c r="I4348" s="3">
        <v>1094.39582961838</v>
      </c>
      <c r="J4348" s="3">
        <v>39</v>
      </c>
      <c r="K4348" s="3">
        <v>317.00570424121997</v>
      </c>
      <c r="L4348" s="3">
        <v>17</v>
      </c>
      <c r="M4348" s="3">
        <v>4</v>
      </c>
      <c r="N4348" s="3">
        <v>6</v>
      </c>
      <c r="O4348" s="3">
        <v>616</v>
      </c>
      <c r="P4348" s="3">
        <v>2</v>
      </c>
      <c r="Q4348" s="3">
        <v>22084.363436576201</v>
      </c>
      <c r="R4348" s="3">
        <v>7</v>
      </c>
      <c r="S4348" s="3">
        <v>0</v>
      </c>
      <c r="T4348" s="3">
        <v>0</v>
      </c>
      <c r="U4348" s="3">
        <v>8270.4492415261593</v>
      </c>
      <c r="V4348" s="3">
        <v>1</v>
      </c>
    </row>
    <row r="4349" spans="1:22" ht="21.75" customHeight="1" x14ac:dyDescent="0.3">
      <c r="A4349" s="3" t="s">
        <v>4375</v>
      </c>
      <c r="B4349" s="3">
        <v>31</v>
      </c>
      <c r="C4349" s="3" t="s">
        <v>31</v>
      </c>
      <c r="D4349" s="3" t="s">
        <v>26</v>
      </c>
      <c r="E4349" s="3">
        <v>43580.5071054972</v>
      </c>
      <c r="F4349" s="3">
        <v>189</v>
      </c>
      <c r="G4349" s="3">
        <v>923.73317573771499</v>
      </c>
      <c r="H4349" s="3">
        <v>7</v>
      </c>
      <c r="I4349" s="3">
        <v>747.32978934746302</v>
      </c>
      <c r="J4349" s="3">
        <v>45</v>
      </c>
      <c r="K4349" s="3">
        <v>624.116987114572</v>
      </c>
      <c r="L4349" s="3">
        <v>11</v>
      </c>
      <c r="M4349" s="3">
        <v>18</v>
      </c>
      <c r="N4349" s="3">
        <v>0</v>
      </c>
      <c r="O4349" s="3">
        <v>601</v>
      </c>
      <c r="P4349" s="3">
        <v>2</v>
      </c>
      <c r="Q4349" s="3">
        <v>7609.5996804543001</v>
      </c>
      <c r="R4349" s="3">
        <v>6</v>
      </c>
      <c r="S4349" s="3">
        <v>0</v>
      </c>
      <c r="T4349" s="3">
        <v>0</v>
      </c>
      <c r="U4349" s="3">
        <v>8872.6961356014308</v>
      </c>
      <c r="V4349" s="3">
        <v>1</v>
      </c>
    </row>
    <row r="4350" spans="1:22" ht="21.75" customHeight="1" x14ac:dyDescent="0.3">
      <c r="A4350" s="3" t="s">
        <v>4376</v>
      </c>
      <c r="B4350" s="3">
        <v>30</v>
      </c>
      <c r="C4350" s="3" t="s">
        <v>23</v>
      </c>
      <c r="D4350" s="3" t="s">
        <v>26</v>
      </c>
      <c r="E4350" s="3">
        <v>54328.055092520197</v>
      </c>
      <c r="F4350" s="3">
        <v>23</v>
      </c>
      <c r="G4350" s="3">
        <v>1867.30277069863</v>
      </c>
      <c r="H4350" s="3">
        <v>0</v>
      </c>
      <c r="I4350" s="3">
        <v>555.38741645955702</v>
      </c>
      <c r="J4350" s="3">
        <v>3</v>
      </c>
      <c r="K4350" s="3">
        <v>913.19608919313805</v>
      </c>
      <c r="L4350" s="3">
        <v>39</v>
      </c>
      <c r="M4350" s="3">
        <v>9</v>
      </c>
      <c r="N4350" s="3">
        <v>0</v>
      </c>
      <c r="O4350" s="3">
        <v>532</v>
      </c>
      <c r="P4350" s="3">
        <v>4</v>
      </c>
      <c r="Q4350" s="3">
        <v>3693.37021027933</v>
      </c>
      <c r="R4350" s="3">
        <v>6</v>
      </c>
      <c r="S4350" s="3">
        <v>0</v>
      </c>
      <c r="T4350" s="3">
        <v>0</v>
      </c>
      <c r="U4350" s="3">
        <v>12898.3716512435</v>
      </c>
      <c r="V4350" s="3">
        <v>1</v>
      </c>
    </row>
    <row r="4351" spans="1:22" ht="21.75" customHeight="1" x14ac:dyDescent="0.3">
      <c r="A4351" s="3" t="s">
        <v>4377</v>
      </c>
      <c r="B4351" s="3">
        <v>56</v>
      </c>
      <c r="C4351" s="3" t="s">
        <v>31</v>
      </c>
      <c r="D4351" s="3" t="s">
        <v>26</v>
      </c>
      <c r="E4351" s="3">
        <v>83100.318157571106</v>
      </c>
      <c r="F4351" s="3">
        <v>186</v>
      </c>
      <c r="G4351" s="3">
        <v>1948.94819355297</v>
      </c>
      <c r="H4351" s="3">
        <v>4</v>
      </c>
      <c r="I4351" s="3">
        <v>665.40058155898703</v>
      </c>
      <c r="J4351" s="3">
        <v>31</v>
      </c>
      <c r="K4351" s="3">
        <v>612.70391680498597</v>
      </c>
      <c r="L4351" s="3">
        <v>44</v>
      </c>
      <c r="M4351" s="3">
        <v>8</v>
      </c>
      <c r="N4351" s="3">
        <v>4</v>
      </c>
      <c r="O4351" s="3">
        <v>883</v>
      </c>
      <c r="P4351" s="3">
        <v>2</v>
      </c>
      <c r="Q4351" s="3">
        <v>5068.5133700884899</v>
      </c>
      <c r="R4351" s="3">
        <v>5</v>
      </c>
      <c r="S4351" s="3">
        <v>0</v>
      </c>
      <c r="T4351" s="3">
        <v>0</v>
      </c>
      <c r="U4351" s="3">
        <v>8381.3315433960597</v>
      </c>
      <c r="V4351" s="3">
        <v>1</v>
      </c>
    </row>
    <row r="4352" spans="1:22" ht="21.75" customHeight="1" x14ac:dyDescent="0.3">
      <c r="A4352" s="3" t="s">
        <v>4378</v>
      </c>
      <c r="B4352" s="3">
        <v>44</v>
      </c>
      <c r="C4352" s="3" t="s">
        <v>31</v>
      </c>
      <c r="D4352" s="3" t="s">
        <v>26</v>
      </c>
      <c r="E4352" s="3">
        <v>34247.695496707704</v>
      </c>
      <c r="F4352" s="3">
        <v>39</v>
      </c>
      <c r="G4352" s="3">
        <v>680.83764356276299</v>
      </c>
      <c r="H4352" s="3">
        <v>9</v>
      </c>
      <c r="I4352" s="3">
        <v>1069.22162711121</v>
      </c>
      <c r="J4352" s="3">
        <v>30</v>
      </c>
      <c r="K4352" s="3">
        <v>1217.46563354113</v>
      </c>
      <c r="L4352" s="3">
        <v>48</v>
      </c>
      <c r="M4352" s="3">
        <v>15</v>
      </c>
      <c r="N4352" s="3">
        <v>4</v>
      </c>
      <c r="O4352" s="3">
        <v>712</v>
      </c>
      <c r="P4352" s="3">
        <v>3</v>
      </c>
      <c r="Q4352" s="3">
        <v>19163.066513978902</v>
      </c>
      <c r="R4352" s="3">
        <v>7</v>
      </c>
      <c r="S4352" s="3">
        <v>0</v>
      </c>
      <c r="T4352" s="3">
        <v>0</v>
      </c>
      <c r="U4352" s="3">
        <v>7587.3892503235202</v>
      </c>
      <c r="V4352" s="3">
        <v>1</v>
      </c>
    </row>
    <row r="4353" spans="1:22" ht="21.75" customHeight="1" x14ac:dyDescent="0.3">
      <c r="A4353" s="3" t="s">
        <v>4379</v>
      </c>
      <c r="B4353" s="3">
        <v>37</v>
      </c>
      <c r="C4353" s="3" t="s">
        <v>31</v>
      </c>
      <c r="D4353" s="3" t="s">
        <v>26</v>
      </c>
      <c r="E4353" s="3">
        <v>50555.7173156766</v>
      </c>
      <c r="F4353" s="3">
        <v>66</v>
      </c>
      <c r="G4353" s="3">
        <v>1577.2658677536599</v>
      </c>
      <c r="H4353" s="3">
        <v>10</v>
      </c>
      <c r="I4353" s="3">
        <v>236.306379563886</v>
      </c>
      <c r="J4353" s="3">
        <v>10</v>
      </c>
      <c r="K4353" s="3">
        <v>676.688875737476</v>
      </c>
      <c r="L4353" s="3">
        <v>0</v>
      </c>
      <c r="M4353" s="3">
        <v>8</v>
      </c>
      <c r="N4353" s="3">
        <v>0</v>
      </c>
      <c r="O4353" s="3">
        <v>349</v>
      </c>
      <c r="P4353" s="3">
        <v>5</v>
      </c>
      <c r="Q4353" s="3">
        <v>4999.6525540190896</v>
      </c>
      <c r="R4353" s="3">
        <v>6</v>
      </c>
      <c r="S4353" s="3">
        <v>0</v>
      </c>
      <c r="T4353" s="3">
        <v>0</v>
      </c>
      <c r="U4353" s="3">
        <v>15274.939722549399</v>
      </c>
      <c r="V4353" s="3">
        <v>1</v>
      </c>
    </row>
    <row r="4354" spans="1:22" ht="21.75" customHeight="1" x14ac:dyDescent="0.3">
      <c r="A4354" s="3" t="s">
        <v>4380</v>
      </c>
      <c r="B4354" s="3">
        <v>38</v>
      </c>
      <c r="C4354" s="3" t="s">
        <v>28</v>
      </c>
      <c r="D4354" s="3" t="s">
        <v>24</v>
      </c>
      <c r="E4354" s="3">
        <v>62058.969970891201</v>
      </c>
      <c r="F4354" s="3">
        <v>149</v>
      </c>
      <c r="G4354" s="3">
        <v>1064.31534338746</v>
      </c>
      <c r="H4354" s="3">
        <v>3</v>
      </c>
      <c r="I4354" s="3">
        <v>675.60688304683504</v>
      </c>
      <c r="J4354" s="3">
        <v>16</v>
      </c>
      <c r="K4354" s="3">
        <v>266.70693817182803</v>
      </c>
      <c r="L4354" s="3">
        <v>6</v>
      </c>
      <c r="M4354" s="3">
        <v>5</v>
      </c>
      <c r="N4354" s="3">
        <v>6</v>
      </c>
      <c r="O4354" s="3">
        <v>660</v>
      </c>
      <c r="P4354" s="3">
        <v>2</v>
      </c>
      <c r="Q4354" s="3">
        <v>4095.7925777462001</v>
      </c>
      <c r="R4354" s="3">
        <v>1</v>
      </c>
      <c r="S4354" s="3">
        <v>0</v>
      </c>
      <c r="T4354" s="3">
        <v>0</v>
      </c>
      <c r="U4354" s="3">
        <v>10279.264757733799</v>
      </c>
      <c r="V4354" s="3">
        <v>0</v>
      </c>
    </row>
    <row r="4355" spans="1:22" ht="21.75" customHeight="1" x14ac:dyDescent="0.3">
      <c r="A4355" s="3" t="s">
        <v>4381</v>
      </c>
      <c r="B4355" s="3">
        <v>42</v>
      </c>
      <c r="C4355" s="3" t="s">
        <v>31</v>
      </c>
      <c r="D4355" s="3" t="s">
        <v>26</v>
      </c>
      <c r="E4355" s="3">
        <v>54569.969431980797</v>
      </c>
      <c r="F4355" s="3">
        <v>126</v>
      </c>
      <c r="G4355" s="3">
        <v>1652.2338231936999</v>
      </c>
      <c r="H4355" s="3">
        <v>6</v>
      </c>
      <c r="I4355" s="3">
        <v>1174.7039343865199</v>
      </c>
      <c r="J4355" s="3">
        <v>26</v>
      </c>
      <c r="K4355" s="3">
        <v>1106.4974859060401</v>
      </c>
      <c r="L4355" s="3">
        <v>1</v>
      </c>
      <c r="M4355" s="3">
        <v>4</v>
      </c>
      <c r="N4355" s="3">
        <v>6</v>
      </c>
      <c r="O4355" s="3">
        <v>813</v>
      </c>
      <c r="P4355" s="3">
        <v>5</v>
      </c>
      <c r="Q4355" s="3">
        <v>16849.0714964818</v>
      </c>
      <c r="R4355" s="3">
        <v>2</v>
      </c>
      <c r="S4355" s="3">
        <v>0</v>
      </c>
      <c r="T4355" s="3">
        <v>0</v>
      </c>
      <c r="U4355" s="3">
        <v>500</v>
      </c>
      <c r="V4355" s="3">
        <v>0</v>
      </c>
    </row>
    <row r="4356" spans="1:22" ht="21.75" customHeight="1" x14ac:dyDescent="0.3">
      <c r="A4356" s="3" t="s">
        <v>4382</v>
      </c>
      <c r="B4356" s="3">
        <v>57</v>
      </c>
      <c r="C4356" s="3" t="s">
        <v>28</v>
      </c>
      <c r="D4356" s="3" t="s">
        <v>24</v>
      </c>
      <c r="E4356" s="3">
        <v>45538.392933585201</v>
      </c>
      <c r="F4356" s="3">
        <v>103</v>
      </c>
      <c r="G4356" s="3">
        <v>1265.39316256346</v>
      </c>
      <c r="H4356" s="3">
        <v>10</v>
      </c>
      <c r="I4356" s="3">
        <v>741.12412976385997</v>
      </c>
      <c r="J4356" s="3">
        <v>7</v>
      </c>
      <c r="K4356" s="3">
        <v>727.75691174538804</v>
      </c>
      <c r="L4356" s="3">
        <v>3</v>
      </c>
      <c r="M4356" s="3">
        <v>3</v>
      </c>
      <c r="N4356" s="3">
        <v>5</v>
      </c>
      <c r="O4356" s="3">
        <v>801</v>
      </c>
      <c r="P4356" s="3">
        <v>0</v>
      </c>
      <c r="Q4356" s="3">
        <v>23066.1264623567</v>
      </c>
      <c r="R4356" s="3">
        <v>5</v>
      </c>
      <c r="S4356" s="3">
        <v>0</v>
      </c>
      <c r="T4356" s="3">
        <v>0</v>
      </c>
      <c r="U4356" s="3">
        <v>4298.3953494828402</v>
      </c>
      <c r="V4356" s="3">
        <v>1</v>
      </c>
    </row>
    <row r="4357" spans="1:22" ht="21.75" customHeight="1" x14ac:dyDescent="0.3">
      <c r="A4357" s="3" t="s">
        <v>4383</v>
      </c>
      <c r="B4357" s="3">
        <v>37</v>
      </c>
      <c r="C4357" s="3" t="s">
        <v>31</v>
      </c>
      <c r="D4357" s="3" t="s">
        <v>26</v>
      </c>
      <c r="E4357" s="3">
        <v>42326.1344040474</v>
      </c>
      <c r="F4357" s="3">
        <v>121</v>
      </c>
      <c r="G4357" s="3">
        <v>944.76600292721798</v>
      </c>
      <c r="H4357" s="3">
        <v>7</v>
      </c>
      <c r="I4357" s="3">
        <v>895.48585629724505</v>
      </c>
      <c r="J4357" s="3">
        <v>20</v>
      </c>
      <c r="K4357" s="3">
        <v>151.92573723841201</v>
      </c>
      <c r="L4357" s="3">
        <v>44</v>
      </c>
      <c r="M4357" s="3">
        <v>19</v>
      </c>
      <c r="N4357" s="3">
        <v>6</v>
      </c>
      <c r="O4357" s="3">
        <v>365</v>
      </c>
      <c r="P4357" s="3">
        <v>4</v>
      </c>
      <c r="Q4357" s="3">
        <v>25128.101170459799</v>
      </c>
      <c r="R4357" s="3">
        <v>7</v>
      </c>
      <c r="S4357" s="3">
        <v>0</v>
      </c>
      <c r="T4357" s="3">
        <v>0</v>
      </c>
      <c r="U4357" s="3">
        <v>2084.6921728113898</v>
      </c>
      <c r="V4357" s="3">
        <v>1</v>
      </c>
    </row>
    <row r="4358" spans="1:22" ht="21.75" customHeight="1" x14ac:dyDescent="0.3">
      <c r="A4358" s="3" t="s">
        <v>4384</v>
      </c>
      <c r="B4358" s="3">
        <v>45</v>
      </c>
      <c r="C4358" s="3" t="s">
        <v>28</v>
      </c>
      <c r="D4358" s="3" t="s">
        <v>33</v>
      </c>
      <c r="E4358" s="3">
        <v>44866.499455547899</v>
      </c>
      <c r="F4358" s="3">
        <v>87</v>
      </c>
      <c r="G4358" s="3">
        <v>980.69471693389596</v>
      </c>
      <c r="H4358" s="3">
        <v>9</v>
      </c>
      <c r="I4358" s="3">
        <v>1180.3691375880201</v>
      </c>
      <c r="J4358" s="3">
        <v>32</v>
      </c>
      <c r="K4358" s="3">
        <v>494.71657651244101</v>
      </c>
      <c r="L4358" s="3">
        <v>45</v>
      </c>
      <c r="M4358" s="3">
        <v>17</v>
      </c>
      <c r="N4358" s="3">
        <v>5</v>
      </c>
      <c r="O4358" s="3">
        <v>785</v>
      </c>
      <c r="P4358" s="3">
        <v>2</v>
      </c>
      <c r="Q4358" s="3">
        <v>11505.890014333199</v>
      </c>
      <c r="R4358" s="3">
        <v>0</v>
      </c>
      <c r="S4358" s="3">
        <v>0</v>
      </c>
      <c r="T4358" s="3">
        <v>0</v>
      </c>
      <c r="U4358" s="3">
        <v>10401.240203715101</v>
      </c>
      <c r="V4358" s="3">
        <v>0</v>
      </c>
    </row>
    <row r="4359" spans="1:22" ht="21.75" customHeight="1" x14ac:dyDescent="0.3">
      <c r="A4359" s="3" t="s">
        <v>4385</v>
      </c>
      <c r="B4359" s="3">
        <v>25</v>
      </c>
      <c r="C4359" s="3" t="s">
        <v>28</v>
      </c>
      <c r="D4359" s="3" t="s">
        <v>24</v>
      </c>
      <c r="E4359" s="3">
        <v>59576.581857607998</v>
      </c>
      <c r="F4359" s="3">
        <v>80</v>
      </c>
      <c r="G4359" s="3">
        <v>10</v>
      </c>
      <c r="H4359" s="3">
        <v>10</v>
      </c>
      <c r="I4359" s="3">
        <v>1112.31537868901</v>
      </c>
      <c r="J4359" s="3">
        <v>49</v>
      </c>
      <c r="K4359" s="3">
        <v>700.90196026936405</v>
      </c>
      <c r="L4359" s="3">
        <v>66</v>
      </c>
      <c r="M4359" s="3">
        <v>15</v>
      </c>
      <c r="N4359" s="3">
        <v>9</v>
      </c>
      <c r="O4359" s="3">
        <v>514</v>
      </c>
      <c r="P4359" s="3">
        <v>2</v>
      </c>
      <c r="Q4359" s="3">
        <v>0</v>
      </c>
      <c r="R4359" s="3">
        <v>2</v>
      </c>
      <c r="S4359" s="3">
        <v>0</v>
      </c>
      <c r="T4359" s="3">
        <v>0</v>
      </c>
      <c r="U4359" s="3">
        <v>13919.9421477292</v>
      </c>
      <c r="V4359" s="3">
        <v>1</v>
      </c>
    </row>
    <row r="4360" spans="1:22" ht="21.75" customHeight="1" x14ac:dyDescent="0.3">
      <c r="A4360" s="3" t="s">
        <v>4386</v>
      </c>
      <c r="B4360" s="3">
        <v>23</v>
      </c>
      <c r="C4360" s="3" t="s">
        <v>28</v>
      </c>
      <c r="D4360" s="3" t="s">
        <v>33</v>
      </c>
      <c r="E4360" s="3">
        <v>58527.902513459303</v>
      </c>
      <c r="F4360" s="3">
        <v>204</v>
      </c>
      <c r="G4360" s="3">
        <v>1322.7733583286299</v>
      </c>
      <c r="H4360" s="3">
        <v>7</v>
      </c>
      <c r="I4360" s="3">
        <v>645.97942943602698</v>
      </c>
      <c r="J4360" s="3">
        <v>4</v>
      </c>
      <c r="K4360" s="3">
        <v>640.93753055035097</v>
      </c>
      <c r="L4360" s="3">
        <v>8</v>
      </c>
      <c r="M4360" s="3">
        <v>6</v>
      </c>
      <c r="N4360" s="3">
        <v>1</v>
      </c>
      <c r="O4360" s="3">
        <v>437</v>
      </c>
      <c r="P4360" s="3">
        <v>0</v>
      </c>
      <c r="Q4360" s="3">
        <v>11130.829884095099</v>
      </c>
      <c r="R4360" s="3">
        <v>5</v>
      </c>
      <c r="S4360" s="3">
        <v>0</v>
      </c>
      <c r="T4360" s="3">
        <v>0</v>
      </c>
      <c r="U4360" s="3">
        <v>11551.888977742799</v>
      </c>
      <c r="V4360" s="3">
        <v>1</v>
      </c>
    </row>
    <row r="4361" spans="1:22" ht="21.75" customHeight="1" x14ac:dyDescent="0.3">
      <c r="A4361" s="3" t="s">
        <v>4387</v>
      </c>
      <c r="B4361" s="3">
        <v>63</v>
      </c>
      <c r="C4361" s="3" t="s">
        <v>23</v>
      </c>
      <c r="D4361" s="3" t="s">
        <v>26</v>
      </c>
      <c r="E4361" s="3">
        <v>87704.934509273793</v>
      </c>
      <c r="F4361" s="3">
        <v>183</v>
      </c>
      <c r="G4361" s="3">
        <v>1438.85150396935</v>
      </c>
      <c r="H4361" s="3">
        <v>1</v>
      </c>
      <c r="I4361" s="3">
        <v>754.36225672865703</v>
      </c>
      <c r="J4361" s="3">
        <v>31</v>
      </c>
      <c r="K4361" s="3">
        <v>700.12882301092804</v>
      </c>
      <c r="L4361" s="3">
        <v>56</v>
      </c>
      <c r="M4361" s="3">
        <v>13</v>
      </c>
      <c r="N4361" s="3">
        <v>4</v>
      </c>
      <c r="O4361" s="3">
        <v>683</v>
      </c>
      <c r="P4361" s="3">
        <v>1</v>
      </c>
      <c r="Q4361" s="3">
        <v>19617.341775217901</v>
      </c>
      <c r="R4361" s="3">
        <v>4</v>
      </c>
      <c r="S4361" s="3">
        <v>0</v>
      </c>
      <c r="T4361" s="3">
        <v>0</v>
      </c>
      <c r="U4361" s="3">
        <v>7370.6105303056002</v>
      </c>
      <c r="V4361" s="3">
        <v>1</v>
      </c>
    </row>
    <row r="4362" spans="1:22" ht="21.75" customHeight="1" x14ac:dyDescent="0.3">
      <c r="A4362" s="3" t="s">
        <v>4388</v>
      </c>
      <c r="B4362" s="3">
        <v>48</v>
      </c>
      <c r="C4362" s="3" t="s">
        <v>31</v>
      </c>
      <c r="D4362" s="3" t="s">
        <v>26</v>
      </c>
      <c r="E4362" s="3">
        <v>22337.788748246301</v>
      </c>
      <c r="F4362" s="3">
        <v>201</v>
      </c>
      <c r="G4362" s="3">
        <v>373.20208641754101</v>
      </c>
      <c r="H4362" s="3">
        <v>2</v>
      </c>
      <c r="I4362" s="3">
        <v>1116.6673656051601</v>
      </c>
      <c r="J4362" s="3">
        <v>24</v>
      </c>
      <c r="K4362" s="3">
        <v>754.42071850462901</v>
      </c>
      <c r="L4362" s="3">
        <v>15</v>
      </c>
      <c r="M4362" s="3">
        <v>16</v>
      </c>
      <c r="N4362" s="3">
        <v>6</v>
      </c>
      <c r="O4362" s="3">
        <v>778</v>
      </c>
      <c r="P4362" s="3">
        <v>3</v>
      </c>
      <c r="Q4362" s="3">
        <v>5969.7716440773902</v>
      </c>
      <c r="R4362" s="3">
        <v>6</v>
      </c>
      <c r="S4362" s="3">
        <v>1</v>
      </c>
      <c r="T4362" s="3">
        <v>0</v>
      </c>
      <c r="U4362" s="3">
        <v>15881.011427212001</v>
      </c>
      <c r="V4362" s="3">
        <v>1</v>
      </c>
    </row>
    <row r="4363" spans="1:22" ht="21.75" customHeight="1" x14ac:dyDescent="0.3">
      <c r="A4363" s="3" t="s">
        <v>4389</v>
      </c>
      <c r="B4363" s="3">
        <v>53</v>
      </c>
      <c r="C4363" s="3" t="s">
        <v>23</v>
      </c>
      <c r="D4363" s="3" t="s">
        <v>33</v>
      </c>
      <c r="E4363" s="3">
        <v>81642.320417382798</v>
      </c>
      <c r="F4363" s="3">
        <v>223</v>
      </c>
      <c r="G4363" s="3">
        <v>1230.6357432965699</v>
      </c>
      <c r="H4363" s="3">
        <v>9</v>
      </c>
      <c r="I4363" s="3">
        <v>1128.81432054937</v>
      </c>
      <c r="J4363" s="3">
        <v>7</v>
      </c>
      <c r="K4363" s="3">
        <v>349.77614998391903</v>
      </c>
      <c r="L4363" s="3">
        <v>50</v>
      </c>
      <c r="M4363" s="3">
        <v>7</v>
      </c>
      <c r="N4363" s="3">
        <v>1</v>
      </c>
      <c r="O4363" s="3">
        <v>301</v>
      </c>
      <c r="P4363" s="3">
        <v>2</v>
      </c>
      <c r="Q4363" s="3">
        <v>8891.8895690603094</v>
      </c>
      <c r="R4363" s="3">
        <v>1</v>
      </c>
      <c r="S4363" s="3">
        <v>0</v>
      </c>
      <c r="T4363" s="3">
        <v>0</v>
      </c>
      <c r="U4363" s="3">
        <v>9342.6293170469107</v>
      </c>
      <c r="V4363" s="3">
        <v>1</v>
      </c>
    </row>
    <row r="4364" spans="1:22" ht="21.75" customHeight="1" x14ac:dyDescent="0.3">
      <c r="A4364" s="3" t="s">
        <v>4390</v>
      </c>
      <c r="B4364" s="3">
        <v>36</v>
      </c>
      <c r="C4364" s="3" t="s">
        <v>31</v>
      </c>
      <c r="D4364" s="3" t="s">
        <v>26</v>
      </c>
      <c r="E4364" s="3">
        <v>46319.426070358997</v>
      </c>
      <c r="F4364" s="3">
        <v>193</v>
      </c>
      <c r="G4364" s="3">
        <v>1295.7942992380299</v>
      </c>
      <c r="H4364" s="3">
        <v>9</v>
      </c>
      <c r="I4364" s="3">
        <v>769.18245613977103</v>
      </c>
      <c r="J4364" s="3">
        <v>26</v>
      </c>
      <c r="K4364" s="3">
        <v>626.48157039169996</v>
      </c>
      <c r="L4364" s="3">
        <v>51</v>
      </c>
      <c r="M4364" s="3">
        <v>10</v>
      </c>
      <c r="N4364" s="3">
        <v>4</v>
      </c>
      <c r="O4364" s="3">
        <v>808</v>
      </c>
      <c r="P4364" s="3">
        <v>5</v>
      </c>
      <c r="Q4364" s="3">
        <v>14186.664981546701</v>
      </c>
      <c r="R4364" s="3">
        <v>4</v>
      </c>
      <c r="S4364" s="3">
        <v>0</v>
      </c>
      <c r="T4364" s="3">
        <v>0</v>
      </c>
      <c r="U4364" s="3">
        <v>12099.4467569958</v>
      </c>
      <c r="V4364" s="3">
        <v>1</v>
      </c>
    </row>
    <row r="4365" spans="1:22" ht="21.75" customHeight="1" x14ac:dyDescent="0.3">
      <c r="A4365" s="3" t="s">
        <v>4391</v>
      </c>
      <c r="B4365" s="3">
        <v>62</v>
      </c>
      <c r="C4365" s="3" t="s">
        <v>31</v>
      </c>
      <c r="D4365" s="3" t="s">
        <v>33</v>
      </c>
      <c r="E4365" s="3">
        <v>48369.433615014001</v>
      </c>
      <c r="F4365" s="3">
        <v>106</v>
      </c>
      <c r="G4365" s="3">
        <v>17.218893241954898</v>
      </c>
      <c r="H4365" s="3">
        <v>6</v>
      </c>
      <c r="I4365" s="3">
        <v>781.25902169765095</v>
      </c>
      <c r="J4365" s="3">
        <v>25</v>
      </c>
      <c r="K4365" s="3">
        <v>553.474579394383</v>
      </c>
      <c r="L4365" s="3">
        <v>8</v>
      </c>
      <c r="M4365" s="3">
        <v>16</v>
      </c>
      <c r="N4365" s="3">
        <v>2</v>
      </c>
      <c r="O4365" s="3">
        <v>441</v>
      </c>
      <c r="P4365" s="3">
        <v>0</v>
      </c>
      <c r="Q4365" s="3">
        <v>19478.917530299899</v>
      </c>
      <c r="R4365" s="3">
        <v>1</v>
      </c>
      <c r="S4365" s="3">
        <v>0</v>
      </c>
      <c r="T4365" s="3">
        <v>0</v>
      </c>
      <c r="U4365" s="3">
        <v>9777.7842552945804</v>
      </c>
      <c r="V4365" s="3">
        <v>1</v>
      </c>
    </row>
    <row r="4366" spans="1:22" ht="21.75" customHeight="1" x14ac:dyDescent="0.3">
      <c r="A4366" s="3" t="s">
        <v>4392</v>
      </c>
      <c r="B4366" s="3">
        <v>62</v>
      </c>
      <c r="C4366" s="3" t="s">
        <v>23</v>
      </c>
      <c r="D4366" s="3" t="s">
        <v>26</v>
      </c>
      <c r="E4366" s="3">
        <v>65457.196432867997</v>
      </c>
      <c r="F4366" s="3">
        <v>192</v>
      </c>
      <c r="G4366" s="3">
        <v>882.77329688663497</v>
      </c>
      <c r="H4366" s="3">
        <v>3</v>
      </c>
      <c r="I4366" s="3">
        <v>893.68929308684801</v>
      </c>
      <c r="J4366" s="3">
        <v>39</v>
      </c>
      <c r="K4366" s="3">
        <v>436.75222632874699</v>
      </c>
      <c r="L4366" s="3">
        <v>5</v>
      </c>
      <c r="M4366" s="3">
        <v>13</v>
      </c>
      <c r="N4366" s="3">
        <v>8</v>
      </c>
      <c r="O4366" s="3">
        <v>327</v>
      </c>
      <c r="P4366" s="3">
        <v>0</v>
      </c>
      <c r="Q4366" s="3">
        <v>6493.7578866066997</v>
      </c>
      <c r="R4366" s="3">
        <v>2</v>
      </c>
      <c r="S4366" s="3">
        <v>0</v>
      </c>
      <c r="T4366" s="3">
        <v>0</v>
      </c>
      <c r="U4366" s="3">
        <v>3070.32021532316</v>
      </c>
      <c r="V4366" s="3">
        <v>1</v>
      </c>
    </row>
    <row r="4367" spans="1:22" ht="21.75" customHeight="1" x14ac:dyDescent="0.3">
      <c r="A4367" s="3" t="s">
        <v>4393</v>
      </c>
      <c r="B4367" s="3">
        <v>35</v>
      </c>
      <c r="C4367" s="3" t="s">
        <v>28</v>
      </c>
      <c r="D4367" s="3" t="s">
        <v>26</v>
      </c>
      <c r="E4367" s="3">
        <v>65343.351382879497</v>
      </c>
      <c r="F4367" s="3">
        <v>74</v>
      </c>
      <c r="G4367" s="3">
        <v>857.58764870657706</v>
      </c>
      <c r="H4367" s="3">
        <v>5</v>
      </c>
      <c r="I4367" s="3">
        <v>1278.4152415060501</v>
      </c>
      <c r="J4367" s="3">
        <v>28</v>
      </c>
      <c r="K4367" s="3">
        <v>708.91579707728204</v>
      </c>
      <c r="L4367" s="3">
        <v>43</v>
      </c>
      <c r="M4367" s="3">
        <v>8</v>
      </c>
      <c r="N4367" s="3">
        <v>9</v>
      </c>
      <c r="O4367" s="3">
        <v>556</v>
      </c>
      <c r="P4367" s="3">
        <v>1</v>
      </c>
      <c r="Q4367" s="3">
        <v>18795.904363583701</v>
      </c>
      <c r="R4367" s="3">
        <v>4</v>
      </c>
      <c r="S4367" s="3">
        <v>0</v>
      </c>
      <c r="T4367" s="3">
        <v>0</v>
      </c>
      <c r="U4367" s="3">
        <v>6222.9209156647503</v>
      </c>
      <c r="V4367" s="3">
        <v>1</v>
      </c>
    </row>
    <row r="4368" spans="1:22" ht="21.75" customHeight="1" x14ac:dyDescent="0.3">
      <c r="A4368" s="3" t="s">
        <v>4394</v>
      </c>
      <c r="B4368" s="3">
        <v>21</v>
      </c>
      <c r="C4368" s="3" t="s">
        <v>31</v>
      </c>
      <c r="D4368" s="3" t="s">
        <v>24</v>
      </c>
      <c r="E4368" s="3">
        <v>70819.1246104702</v>
      </c>
      <c r="F4368" s="3">
        <v>105</v>
      </c>
      <c r="G4368" s="3">
        <v>1643.7910437885801</v>
      </c>
      <c r="H4368" s="3">
        <v>7</v>
      </c>
      <c r="I4368" s="3">
        <v>1173.64814223029</v>
      </c>
      <c r="J4368" s="3">
        <v>8</v>
      </c>
      <c r="K4368" s="3">
        <v>549.34087628299903</v>
      </c>
      <c r="L4368" s="3">
        <v>78</v>
      </c>
      <c r="M4368" s="3">
        <v>5</v>
      </c>
      <c r="N4368" s="3">
        <v>0</v>
      </c>
      <c r="O4368" s="3">
        <v>384</v>
      </c>
      <c r="P4368" s="3">
        <v>5</v>
      </c>
      <c r="Q4368" s="3">
        <v>16606.0053346247</v>
      </c>
      <c r="R4368" s="3">
        <v>0</v>
      </c>
      <c r="S4368" s="3">
        <v>0</v>
      </c>
      <c r="T4368" s="3">
        <v>1</v>
      </c>
      <c r="U4368" s="3">
        <v>10245.3243743322</v>
      </c>
      <c r="V4368" s="3">
        <v>1</v>
      </c>
    </row>
    <row r="4369" spans="1:22" ht="21.75" customHeight="1" x14ac:dyDescent="0.3">
      <c r="A4369" s="3" t="s">
        <v>4395</v>
      </c>
      <c r="B4369" s="3">
        <v>53</v>
      </c>
      <c r="C4369" s="3" t="s">
        <v>28</v>
      </c>
      <c r="D4369" s="3" t="s">
        <v>33</v>
      </c>
      <c r="E4369" s="3">
        <v>74745.991200577104</v>
      </c>
      <c r="F4369" s="3">
        <v>79</v>
      </c>
      <c r="G4369" s="3">
        <v>2496.1794338130799</v>
      </c>
      <c r="H4369" s="3">
        <v>7</v>
      </c>
      <c r="I4369" s="3">
        <v>1042.68534632966</v>
      </c>
      <c r="J4369" s="3">
        <v>17</v>
      </c>
      <c r="K4369" s="3">
        <v>779.39585491626599</v>
      </c>
      <c r="L4369" s="3">
        <v>5</v>
      </c>
      <c r="M4369" s="3">
        <v>7</v>
      </c>
      <c r="N4369" s="3">
        <v>6</v>
      </c>
      <c r="O4369" s="3">
        <v>542</v>
      </c>
      <c r="P4369" s="3">
        <v>5</v>
      </c>
      <c r="Q4369" s="3">
        <v>10808.080058879401</v>
      </c>
      <c r="R4369" s="3">
        <v>4</v>
      </c>
      <c r="S4369" s="3">
        <v>1</v>
      </c>
      <c r="T4369" s="3">
        <v>0</v>
      </c>
      <c r="U4369" s="3">
        <v>9556.8532861277508</v>
      </c>
      <c r="V4369" s="3">
        <v>1</v>
      </c>
    </row>
    <row r="4370" spans="1:22" ht="21.75" customHeight="1" x14ac:dyDescent="0.3">
      <c r="A4370" s="3" t="s">
        <v>4396</v>
      </c>
      <c r="B4370" s="3">
        <v>27</v>
      </c>
      <c r="C4370" s="3" t="s">
        <v>23</v>
      </c>
      <c r="D4370" s="3" t="s">
        <v>26</v>
      </c>
      <c r="E4370" s="3">
        <v>49283.042084888402</v>
      </c>
      <c r="F4370" s="3">
        <v>112</v>
      </c>
      <c r="G4370" s="3">
        <v>1537.7712673588801</v>
      </c>
      <c r="H4370" s="3">
        <v>6</v>
      </c>
      <c r="I4370" s="3">
        <v>422.46575337763801</v>
      </c>
      <c r="J4370" s="3">
        <v>6</v>
      </c>
      <c r="K4370" s="3">
        <v>577.53386427343196</v>
      </c>
      <c r="L4370" s="3">
        <v>4</v>
      </c>
      <c r="M4370" s="3">
        <v>16</v>
      </c>
      <c r="N4370" s="3">
        <v>9</v>
      </c>
      <c r="O4370" s="3">
        <v>505</v>
      </c>
      <c r="P4370" s="3">
        <v>2</v>
      </c>
      <c r="Q4370" s="3">
        <v>16992.958480192199</v>
      </c>
      <c r="R4370" s="3">
        <v>3</v>
      </c>
      <c r="S4370" s="3">
        <v>1</v>
      </c>
      <c r="T4370" s="3">
        <v>0</v>
      </c>
      <c r="U4370" s="3">
        <v>7298.11021701556</v>
      </c>
      <c r="V4370" s="3">
        <v>1</v>
      </c>
    </row>
    <row r="4371" spans="1:22" ht="21.75" customHeight="1" x14ac:dyDescent="0.3">
      <c r="A4371" s="3" t="s">
        <v>4397</v>
      </c>
      <c r="B4371" s="3">
        <v>32</v>
      </c>
      <c r="C4371" s="3" t="s">
        <v>28</v>
      </c>
      <c r="D4371" s="3" t="s">
        <v>33</v>
      </c>
      <c r="E4371" s="3">
        <v>74977.3558541128</v>
      </c>
      <c r="F4371" s="3">
        <v>21</v>
      </c>
      <c r="G4371" s="3">
        <v>2427.6700590001601</v>
      </c>
      <c r="H4371" s="3">
        <v>11</v>
      </c>
      <c r="I4371" s="3">
        <v>703.80830770810996</v>
      </c>
      <c r="J4371" s="3">
        <v>41</v>
      </c>
      <c r="K4371" s="3">
        <v>419.32883506190302</v>
      </c>
      <c r="L4371" s="3">
        <v>45</v>
      </c>
      <c r="M4371" s="3">
        <v>12</v>
      </c>
      <c r="N4371" s="3">
        <v>3</v>
      </c>
      <c r="O4371" s="3">
        <v>737</v>
      </c>
      <c r="P4371" s="3">
        <v>1</v>
      </c>
      <c r="Q4371" s="3">
        <v>18406.234378847399</v>
      </c>
      <c r="R4371" s="3">
        <v>6</v>
      </c>
      <c r="S4371" s="3">
        <v>0</v>
      </c>
      <c r="T4371" s="3">
        <v>0</v>
      </c>
      <c r="U4371" s="3">
        <v>6128.4376301277398</v>
      </c>
      <c r="V4371" s="3">
        <v>1</v>
      </c>
    </row>
    <row r="4372" spans="1:22" ht="21.75" customHeight="1" x14ac:dyDescent="0.3">
      <c r="A4372" s="3" t="s">
        <v>4398</v>
      </c>
      <c r="B4372" s="3">
        <v>61</v>
      </c>
      <c r="C4372" s="3" t="s">
        <v>31</v>
      </c>
      <c r="D4372" s="3" t="s">
        <v>24</v>
      </c>
      <c r="E4372" s="3">
        <v>38675.188649809403</v>
      </c>
      <c r="F4372" s="3">
        <v>205</v>
      </c>
      <c r="G4372" s="3">
        <v>1322.02188613626</v>
      </c>
      <c r="H4372" s="3">
        <v>1</v>
      </c>
      <c r="I4372" s="3">
        <v>722.19966420853405</v>
      </c>
      <c r="J4372" s="3">
        <v>20</v>
      </c>
      <c r="K4372" s="3">
        <v>540.08540831133905</v>
      </c>
      <c r="L4372" s="3">
        <v>26</v>
      </c>
      <c r="M4372" s="3">
        <v>12</v>
      </c>
      <c r="N4372" s="3">
        <v>4</v>
      </c>
      <c r="O4372" s="3">
        <v>570</v>
      </c>
      <c r="P4372" s="3">
        <v>4</v>
      </c>
      <c r="Q4372" s="3">
        <v>22292.723001472499</v>
      </c>
      <c r="R4372" s="3">
        <v>0</v>
      </c>
      <c r="S4372" s="3">
        <v>0</v>
      </c>
      <c r="T4372" s="3">
        <v>0</v>
      </c>
      <c r="U4372" s="3">
        <v>10669.245307938299</v>
      </c>
      <c r="V4372" s="3">
        <v>1</v>
      </c>
    </row>
    <row r="4373" spans="1:22" ht="21.75" customHeight="1" x14ac:dyDescent="0.3">
      <c r="A4373" s="3" t="s">
        <v>4399</v>
      </c>
      <c r="B4373" s="3">
        <v>27</v>
      </c>
      <c r="C4373" s="3" t="s">
        <v>31</v>
      </c>
      <c r="D4373" s="3" t="s">
        <v>33</v>
      </c>
      <c r="E4373" s="3">
        <v>44504.654437005702</v>
      </c>
      <c r="F4373" s="3">
        <v>132</v>
      </c>
      <c r="G4373" s="3">
        <v>1796.9937673452901</v>
      </c>
      <c r="H4373" s="3">
        <v>1</v>
      </c>
      <c r="I4373" s="3">
        <v>1296.4697614112199</v>
      </c>
      <c r="J4373" s="3">
        <v>15</v>
      </c>
      <c r="K4373" s="3">
        <v>670.43304162067102</v>
      </c>
      <c r="L4373" s="3">
        <v>44</v>
      </c>
      <c r="M4373" s="3">
        <v>16</v>
      </c>
      <c r="N4373" s="3">
        <v>0</v>
      </c>
      <c r="O4373" s="3">
        <v>859</v>
      </c>
      <c r="P4373" s="3">
        <v>0</v>
      </c>
      <c r="Q4373" s="3">
        <v>21440.928508564899</v>
      </c>
      <c r="R4373" s="3">
        <v>1</v>
      </c>
      <c r="S4373" s="3">
        <v>0</v>
      </c>
      <c r="T4373" s="3">
        <v>0</v>
      </c>
      <c r="U4373" s="3">
        <v>12470.0848084358</v>
      </c>
      <c r="V4373" s="3">
        <v>0</v>
      </c>
    </row>
    <row r="4374" spans="1:22" ht="21.75" customHeight="1" x14ac:dyDescent="0.3">
      <c r="A4374" s="3" t="s">
        <v>4400</v>
      </c>
      <c r="B4374" s="3">
        <v>49</v>
      </c>
      <c r="C4374" s="3" t="s">
        <v>31</v>
      </c>
      <c r="D4374" s="3" t="s">
        <v>24</v>
      </c>
      <c r="E4374" s="3">
        <v>46723.728758308898</v>
      </c>
      <c r="F4374" s="3">
        <v>136</v>
      </c>
      <c r="G4374" s="3">
        <v>1553.4377166260001</v>
      </c>
      <c r="H4374" s="3">
        <v>2</v>
      </c>
      <c r="I4374" s="3">
        <v>716.39746308712699</v>
      </c>
      <c r="J4374" s="3">
        <v>2</v>
      </c>
      <c r="K4374" s="3">
        <v>509.75036951883101</v>
      </c>
      <c r="L4374" s="3">
        <v>40</v>
      </c>
      <c r="M4374" s="3">
        <v>18</v>
      </c>
      <c r="N4374" s="3">
        <v>4</v>
      </c>
      <c r="O4374" s="3">
        <v>778</v>
      </c>
      <c r="P4374" s="3">
        <v>3</v>
      </c>
      <c r="Q4374" s="3">
        <v>5526.73675917945</v>
      </c>
      <c r="R4374" s="3">
        <v>3</v>
      </c>
      <c r="S4374" s="3">
        <v>0</v>
      </c>
      <c r="T4374" s="3">
        <v>0</v>
      </c>
      <c r="U4374" s="3">
        <v>9218.0592654005104</v>
      </c>
      <c r="V4374" s="3">
        <v>0</v>
      </c>
    </row>
    <row r="4375" spans="1:22" ht="21.75" customHeight="1" x14ac:dyDescent="0.3">
      <c r="A4375" s="3" t="s">
        <v>4401</v>
      </c>
      <c r="B4375" s="3">
        <v>51</v>
      </c>
      <c r="C4375" s="3" t="s">
        <v>23</v>
      </c>
      <c r="D4375" s="3" t="s">
        <v>33</v>
      </c>
      <c r="E4375" s="3">
        <v>40520.666967862402</v>
      </c>
      <c r="F4375" s="3">
        <v>159</v>
      </c>
      <c r="G4375" s="3">
        <v>3429.1511312324601</v>
      </c>
      <c r="H4375" s="3">
        <v>3</v>
      </c>
      <c r="I4375" s="3">
        <v>1238.7049880771699</v>
      </c>
      <c r="J4375" s="3">
        <v>31</v>
      </c>
      <c r="K4375" s="3">
        <v>389.395473792899</v>
      </c>
      <c r="L4375" s="3">
        <v>27</v>
      </c>
      <c r="M4375" s="3">
        <v>1</v>
      </c>
      <c r="N4375" s="3">
        <v>7</v>
      </c>
      <c r="O4375" s="3">
        <v>857</v>
      </c>
      <c r="P4375" s="3">
        <v>0</v>
      </c>
      <c r="Q4375" s="3">
        <v>15234.052093697301</v>
      </c>
      <c r="R4375" s="3">
        <v>6</v>
      </c>
      <c r="S4375" s="3">
        <v>0</v>
      </c>
      <c r="T4375" s="3">
        <v>0</v>
      </c>
      <c r="U4375" s="3">
        <v>15198.488706203199</v>
      </c>
      <c r="V4375" s="3">
        <v>1</v>
      </c>
    </row>
    <row r="4376" spans="1:22" ht="21.75" customHeight="1" x14ac:dyDescent="0.3">
      <c r="A4376" s="3" t="s">
        <v>4402</v>
      </c>
      <c r="B4376" s="3">
        <v>55</v>
      </c>
      <c r="C4376" s="3" t="s">
        <v>31</v>
      </c>
      <c r="D4376" s="3" t="s">
        <v>33</v>
      </c>
      <c r="E4376" s="3">
        <v>51077.413838225802</v>
      </c>
      <c r="F4376" s="3">
        <v>171</v>
      </c>
      <c r="G4376" s="3">
        <v>1378.1191920470601</v>
      </c>
      <c r="H4376" s="3">
        <v>0</v>
      </c>
      <c r="I4376" s="3">
        <v>600.25546531412101</v>
      </c>
      <c r="J4376" s="3">
        <v>9</v>
      </c>
      <c r="K4376" s="3">
        <v>539.89292022939196</v>
      </c>
      <c r="L4376" s="3">
        <v>53</v>
      </c>
      <c r="M4376" s="3">
        <v>17</v>
      </c>
      <c r="N4376" s="3">
        <v>5</v>
      </c>
      <c r="O4376" s="3">
        <v>476</v>
      </c>
      <c r="P4376" s="3">
        <v>1</v>
      </c>
      <c r="Q4376" s="3">
        <v>12109.418339146499</v>
      </c>
      <c r="R4376" s="3">
        <v>4</v>
      </c>
      <c r="S4376" s="3">
        <v>1</v>
      </c>
      <c r="T4376" s="3">
        <v>0</v>
      </c>
      <c r="U4376" s="3">
        <v>13363.557061445301</v>
      </c>
      <c r="V4376" s="3">
        <v>1</v>
      </c>
    </row>
    <row r="4377" spans="1:22" ht="21.75" customHeight="1" x14ac:dyDescent="0.3">
      <c r="A4377" s="3" t="s">
        <v>4403</v>
      </c>
      <c r="B4377" s="3">
        <v>66</v>
      </c>
      <c r="C4377" s="3" t="s">
        <v>23</v>
      </c>
      <c r="D4377" s="3" t="s">
        <v>24</v>
      </c>
      <c r="E4377" s="3">
        <v>66135.644994333401</v>
      </c>
      <c r="F4377" s="3">
        <v>181</v>
      </c>
      <c r="G4377" s="3">
        <v>2125.9828774856501</v>
      </c>
      <c r="H4377" s="3">
        <v>4</v>
      </c>
      <c r="I4377" s="3">
        <v>628.19061481873405</v>
      </c>
      <c r="J4377" s="3">
        <v>31</v>
      </c>
      <c r="K4377" s="3">
        <v>856.77122533484203</v>
      </c>
      <c r="L4377" s="3">
        <v>31</v>
      </c>
      <c r="M4377" s="3">
        <v>3</v>
      </c>
      <c r="N4377" s="3">
        <v>1</v>
      </c>
      <c r="O4377" s="3">
        <v>719</v>
      </c>
      <c r="P4377" s="3">
        <v>3</v>
      </c>
      <c r="Q4377" s="3">
        <v>14572.3003462788</v>
      </c>
      <c r="R4377" s="3">
        <v>6</v>
      </c>
      <c r="S4377" s="3">
        <v>0</v>
      </c>
      <c r="T4377" s="3">
        <v>0</v>
      </c>
      <c r="U4377" s="3">
        <v>5964.7375531228499</v>
      </c>
      <c r="V4377" s="3">
        <v>1</v>
      </c>
    </row>
    <row r="4378" spans="1:22" ht="21.75" customHeight="1" x14ac:dyDescent="0.3">
      <c r="A4378" s="3" t="s">
        <v>4404</v>
      </c>
      <c r="B4378" s="3">
        <v>49</v>
      </c>
      <c r="C4378" s="3" t="s">
        <v>28</v>
      </c>
      <c r="D4378" s="3" t="s">
        <v>26</v>
      </c>
      <c r="E4378" s="3">
        <v>61724.227594129698</v>
      </c>
      <c r="F4378" s="3">
        <v>135</v>
      </c>
      <c r="G4378" s="3">
        <v>1662.1792022907</v>
      </c>
      <c r="H4378" s="3">
        <v>6</v>
      </c>
      <c r="I4378" s="3">
        <v>968.50893703459894</v>
      </c>
      <c r="J4378" s="3">
        <v>7</v>
      </c>
      <c r="K4378" s="3">
        <v>667.15812491622</v>
      </c>
      <c r="L4378" s="3">
        <v>52</v>
      </c>
      <c r="M4378" s="3">
        <v>6</v>
      </c>
      <c r="N4378" s="3">
        <v>1</v>
      </c>
      <c r="O4378" s="3">
        <v>774</v>
      </c>
      <c r="P4378" s="3">
        <v>3</v>
      </c>
      <c r="Q4378" s="3">
        <v>12642.747216300801</v>
      </c>
      <c r="R4378" s="3">
        <v>6</v>
      </c>
      <c r="S4378" s="3">
        <v>1</v>
      </c>
      <c r="T4378" s="3">
        <v>0</v>
      </c>
      <c r="U4378" s="3">
        <v>11526.661799032199</v>
      </c>
      <c r="V4378" s="3">
        <v>1</v>
      </c>
    </row>
    <row r="4379" spans="1:22" ht="21.75" customHeight="1" x14ac:dyDescent="0.3">
      <c r="A4379" s="3" t="s">
        <v>4405</v>
      </c>
      <c r="B4379" s="3">
        <v>20</v>
      </c>
      <c r="C4379" s="3" t="s">
        <v>31</v>
      </c>
      <c r="D4379" s="3" t="s">
        <v>26</v>
      </c>
      <c r="E4379" s="3">
        <v>38962.682002251102</v>
      </c>
      <c r="F4379" s="3">
        <v>171</v>
      </c>
      <c r="G4379" s="3">
        <v>2400.4913216571099</v>
      </c>
      <c r="H4379" s="3">
        <v>11</v>
      </c>
      <c r="I4379" s="3">
        <v>1348.8513469501199</v>
      </c>
      <c r="J4379" s="3">
        <v>31</v>
      </c>
      <c r="K4379" s="3">
        <v>591.26573023008302</v>
      </c>
      <c r="L4379" s="3">
        <v>70</v>
      </c>
      <c r="M4379" s="3">
        <v>15</v>
      </c>
      <c r="N4379" s="3">
        <v>8</v>
      </c>
      <c r="O4379" s="3">
        <v>686</v>
      </c>
      <c r="P4379" s="3">
        <v>0</v>
      </c>
      <c r="Q4379" s="3">
        <v>13335.4501390975</v>
      </c>
      <c r="R4379" s="3">
        <v>4</v>
      </c>
      <c r="S4379" s="3">
        <v>0</v>
      </c>
      <c r="T4379" s="3">
        <v>0</v>
      </c>
      <c r="U4379" s="3">
        <v>20809.0927300371</v>
      </c>
      <c r="V4379" s="3">
        <v>1</v>
      </c>
    </row>
    <row r="4380" spans="1:22" ht="21.75" customHeight="1" x14ac:dyDescent="0.3">
      <c r="A4380" s="3" t="s">
        <v>4406</v>
      </c>
      <c r="B4380" s="3">
        <v>62</v>
      </c>
      <c r="C4380" s="3" t="s">
        <v>31</v>
      </c>
      <c r="D4380" s="3" t="s">
        <v>26</v>
      </c>
      <c r="E4380" s="3">
        <v>37480.627128084001</v>
      </c>
      <c r="F4380" s="3">
        <v>64</v>
      </c>
      <c r="G4380" s="3">
        <v>2005.7179480330301</v>
      </c>
      <c r="H4380" s="3">
        <v>9</v>
      </c>
      <c r="I4380" s="3">
        <v>725.87800475624294</v>
      </c>
      <c r="J4380" s="3">
        <v>49</v>
      </c>
      <c r="K4380" s="3">
        <v>452.79839038296598</v>
      </c>
      <c r="L4380" s="3">
        <v>29</v>
      </c>
      <c r="M4380" s="3">
        <v>18</v>
      </c>
      <c r="N4380" s="3">
        <v>0</v>
      </c>
      <c r="O4380" s="3">
        <v>553</v>
      </c>
      <c r="P4380" s="3">
        <v>3</v>
      </c>
      <c r="Q4380" s="3">
        <v>12286.706733597801</v>
      </c>
      <c r="R4380" s="3">
        <v>4</v>
      </c>
      <c r="S4380" s="3">
        <v>0</v>
      </c>
      <c r="T4380" s="3">
        <v>0</v>
      </c>
      <c r="U4380" s="3">
        <v>4395.0435895588498</v>
      </c>
      <c r="V4380" s="3">
        <v>1</v>
      </c>
    </row>
    <row r="4381" spans="1:22" ht="21.75" customHeight="1" x14ac:dyDescent="0.3">
      <c r="A4381" s="3" t="s">
        <v>4407</v>
      </c>
      <c r="B4381" s="3">
        <v>58</v>
      </c>
      <c r="C4381" s="3" t="s">
        <v>31</v>
      </c>
      <c r="D4381" s="3" t="s">
        <v>33</v>
      </c>
      <c r="E4381" s="3">
        <v>34603.7540766932</v>
      </c>
      <c r="F4381" s="3">
        <v>160</v>
      </c>
      <c r="G4381" s="3">
        <v>1772.59187503524</v>
      </c>
      <c r="H4381" s="3">
        <v>10</v>
      </c>
      <c r="I4381" s="3">
        <v>20</v>
      </c>
      <c r="J4381" s="3">
        <v>3</v>
      </c>
      <c r="K4381" s="3">
        <v>554.34974618869705</v>
      </c>
      <c r="L4381" s="3">
        <v>52</v>
      </c>
      <c r="M4381" s="3">
        <v>14</v>
      </c>
      <c r="N4381" s="3">
        <v>1</v>
      </c>
      <c r="O4381" s="3">
        <v>545</v>
      </c>
      <c r="P4381" s="3">
        <v>2</v>
      </c>
      <c r="Q4381" s="3">
        <v>8618.5349306078006</v>
      </c>
      <c r="R4381" s="3">
        <v>4</v>
      </c>
      <c r="S4381" s="3">
        <v>0</v>
      </c>
      <c r="T4381" s="3">
        <v>1</v>
      </c>
      <c r="U4381" s="3">
        <v>10738.638412853399</v>
      </c>
      <c r="V4381" s="3">
        <v>1</v>
      </c>
    </row>
    <row r="4382" spans="1:22" ht="21.75" customHeight="1" x14ac:dyDescent="0.3">
      <c r="A4382" s="3" t="s">
        <v>4408</v>
      </c>
      <c r="B4382" s="3">
        <v>36</v>
      </c>
      <c r="C4382" s="3" t="s">
        <v>28</v>
      </c>
      <c r="D4382" s="3" t="s">
        <v>33</v>
      </c>
      <c r="E4382" s="3">
        <v>51598.252801720497</v>
      </c>
      <c r="F4382" s="3">
        <v>105</v>
      </c>
      <c r="G4382" s="3">
        <v>586.68026959012002</v>
      </c>
      <c r="H4382" s="3">
        <v>4</v>
      </c>
      <c r="I4382" s="3">
        <v>252.53580918138999</v>
      </c>
      <c r="J4382" s="3">
        <v>28</v>
      </c>
      <c r="K4382" s="3">
        <v>262.17234686365202</v>
      </c>
      <c r="L4382" s="3">
        <v>30</v>
      </c>
      <c r="M4382" s="3">
        <v>13</v>
      </c>
      <c r="N4382" s="3">
        <v>7</v>
      </c>
      <c r="O4382" s="3">
        <v>689</v>
      </c>
      <c r="P4382" s="3">
        <v>0</v>
      </c>
      <c r="Q4382" s="3">
        <v>13822.507098863</v>
      </c>
      <c r="R4382" s="3">
        <v>5</v>
      </c>
      <c r="S4382" s="3">
        <v>0</v>
      </c>
      <c r="T4382" s="3">
        <v>0</v>
      </c>
      <c r="U4382" s="3">
        <v>500</v>
      </c>
      <c r="V4382" s="3">
        <v>1</v>
      </c>
    </row>
    <row r="4383" spans="1:22" ht="21.75" customHeight="1" x14ac:dyDescent="0.3">
      <c r="A4383" s="3" t="s">
        <v>4409</v>
      </c>
      <c r="B4383" s="3">
        <v>39</v>
      </c>
      <c r="C4383" s="3" t="s">
        <v>31</v>
      </c>
      <c r="D4383" s="3" t="s">
        <v>26</v>
      </c>
      <c r="E4383" s="3">
        <v>21544.817764236501</v>
      </c>
      <c r="F4383" s="3">
        <v>192</v>
      </c>
      <c r="G4383" s="3">
        <v>657.15985877563605</v>
      </c>
      <c r="H4383" s="3">
        <v>6</v>
      </c>
      <c r="I4383" s="3">
        <v>904.28654465755994</v>
      </c>
      <c r="J4383" s="3">
        <v>11</v>
      </c>
      <c r="K4383" s="3">
        <v>455.42968598012101</v>
      </c>
      <c r="L4383" s="3">
        <v>11</v>
      </c>
      <c r="M4383" s="3">
        <v>12</v>
      </c>
      <c r="N4383" s="3">
        <v>5</v>
      </c>
      <c r="O4383" s="3">
        <v>681</v>
      </c>
      <c r="P4383" s="3">
        <v>1</v>
      </c>
      <c r="Q4383" s="3">
        <v>17894.311200863998</v>
      </c>
      <c r="R4383" s="3">
        <v>7</v>
      </c>
      <c r="S4383" s="3">
        <v>0</v>
      </c>
      <c r="T4383" s="3">
        <v>0</v>
      </c>
      <c r="U4383" s="3">
        <v>11340.4702570466</v>
      </c>
      <c r="V4383" s="3">
        <v>1</v>
      </c>
    </row>
    <row r="4384" spans="1:22" ht="21.75" customHeight="1" x14ac:dyDescent="0.3">
      <c r="A4384" s="3" t="s">
        <v>4410</v>
      </c>
      <c r="B4384" s="3">
        <v>43</v>
      </c>
      <c r="C4384" s="3" t="s">
        <v>23</v>
      </c>
      <c r="D4384" s="3" t="s">
        <v>33</v>
      </c>
      <c r="E4384" s="3">
        <v>33969.192820661599</v>
      </c>
      <c r="F4384" s="3">
        <v>102</v>
      </c>
      <c r="G4384" s="3">
        <v>1007.09300265536</v>
      </c>
      <c r="H4384" s="3">
        <v>4</v>
      </c>
      <c r="I4384" s="3">
        <v>283.821390626381</v>
      </c>
      <c r="J4384" s="3">
        <v>36</v>
      </c>
      <c r="K4384" s="3">
        <v>632.69120787361101</v>
      </c>
      <c r="L4384" s="3">
        <v>8</v>
      </c>
      <c r="M4384" s="3">
        <v>19</v>
      </c>
      <c r="N4384" s="3">
        <v>2</v>
      </c>
      <c r="O4384" s="3">
        <v>774</v>
      </c>
      <c r="P4384" s="3">
        <v>4</v>
      </c>
      <c r="Q4384" s="3">
        <v>11239.4415672175</v>
      </c>
      <c r="R4384" s="3">
        <v>7</v>
      </c>
      <c r="S4384" s="3">
        <v>0</v>
      </c>
      <c r="T4384" s="3">
        <v>0</v>
      </c>
      <c r="U4384" s="3">
        <v>12146.3998070947</v>
      </c>
      <c r="V4384" s="3">
        <v>1</v>
      </c>
    </row>
    <row r="4385" spans="1:22" ht="21.75" customHeight="1" x14ac:dyDescent="0.3">
      <c r="A4385" s="3" t="s">
        <v>4411</v>
      </c>
      <c r="B4385" s="3">
        <v>69</v>
      </c>
      <c r="C4385" s="3" t="s">
        <v>28</v>
      </c>
      <c r="D4385" s="3" t="s">
        <v>33</v>
      </c>
      <c r="E4385" s="3">
        <v>41741.220691848102</v>
      </c>
      <c r="F4385" s="3">
        <v>157</v>
      </c>
      <c r="G4385" s="3">
        <v>1265.9885413516499</v>
      </c>
      <c r="H4385" s="3">
        <v>10</v>
      </c>
      <c r="I4385" s="3">
        <v>497.05301076125602</v>
      </c>
      <c r="J4385" s="3">
        <v>35</v>
      </c>
      <c r="K4385" s="3">
        <v>527.74994913560897</v>
      </c>
      <c r="L4385" s="3">
        <v>66</v>
      </c>
      <c r="M4385" s="3">
        <v>6</v>
      </c>
      <c r="N4385" s="3">
        <v>2</v>
      </c>
      <c r="O4385" s="3">
        <v>833</v>
      </c>
      <c r="P4385" s="3">
        <v>1</v>
      </c>
      <c r="Q4385" s="3">
        <v>9259.4220186697694</v>
      </c>
      <c r="R4385" s="3">
        <v>3</v>
      </c>
      <c r="S4385" s="3">
        <v>0</v>
      </c>
      <c r="T4385" s="3">
        <v>0</v>
      </c>
      <c r="U4385" s="3">
        <v>7739.7033068250103</v>
      </c>
      <c r="V4385" s="3">
        <v>0</v>
      </c>
    </row>
    <row r="4386" spans="1:22" ht="21.75" customHeight="1" x14ac:dyDescent="0.3">
      <c r="A4386" s="3" t="s">
        <v>4412</v>
      </c>
      <c r="B4386" s="3">
        <v>41</v>
      </c>
      <c r="C4386" s="3" t="s">
        <v>28</v>
      </c>
      <c r="D4386" s="3" t="s">
        <v>26</v>
      </c>
      <c r="E4386" s="3">
        <v>68996.677241522397</v>
      </c>
      <c r="F4386" s="3">
        <v>180</v>
      </c>
      <c r="G4386" s="3">
        <v>1588.91699914222</v>
      </c>
      <c r="H4386" s="3">
        <v>9</v>
      </c>
      <c r="I4386" s="3">
        <v>804.31968272338997</v>
      </c>
      <c r="J4386" s="3">
        <v>18</v>
      </c>
      <c r="K4386" s="3">
        <v>407.39366595613802</v>
      </c>
      <c r="L4386" s="3">
        <v>36</v>
      </c>
      <c r="M4386" s="3">
        <v>14</v>
      </c>
      <c r="N4386" s="3">
        <v>8</v>
      </c>
      <c r="O4386" s="3">
        <v>833</v>
      </c>
      <c r="P4386" s="3">
        <v>2</v>
      </c>
      <c r="Q4386" s="3">
        <v>13641.7529248968</v>
      </c>
      <c r="R4386" s="3">
        <v>7</v>
      </c>
      <c r="S4386" s="3">
        <v>0</v>
      </c>
      <c r="T4386" s="3">
        <v>0</v>
      </c>
      <c r="U4386" s="3">
        <v>6708.6042869145704</v>
      </c>
      <c r="V4386" s="3">
        <v>1</v>
      </c>
    </row>
    <row r="4387" spans="1:22" ht="21.75" customHeight="1" x14ac:dyDescent="0.3">
      <c r="A4387" s="3" t="s">
        <v>4413</v>
      </c>
      <c r="B4387" s="3">
        <v>48</v>
      </c>
      <c r="C4387" s="3" t="s">
        <v>28</v>
      </c>
      <c r="D4387" s="3" t="s">
        <v>24</v>
      </c>
      <c r="E4387" s="3">
        <v>47620.935118924703</v>
      </c>
      <c r="F4387" s="3">
        <v>212</v>
      </c>
      <c r="G4387" s="3">
        <v>1009.01490955718</v>
      </c>
      <c r="H4387" s="3">
        <v>7</v>
      </c>
      <c r="I4387" s="3">
        <v>20</v>
      </c>
      <c r="J4387" s="3">
        <v>36</v>
      </c>
      <c r="K4387" s="3">
        <v>194.271072761901</v>
      </c>
      <c r="L4387" s="3">
        <v>27</v>
      </c>
      <c r="M4387" s="3">
        <v>0</v>
      </c>
      <c r="N4387" s="3">
        <v>1</v>
      </c>
      <c r="O4387" s="3">
        <v>646</v>
      </c>
      <c r="P4387" s="3">
        <v>4</v>
      </c>
      <c r="Q4387" s="3">
        <v>14618.217734940201</v>
      </c>
      <c r="R4387" s="3">
        <v>0</v>
      </c>
      <c r="S4387" s="3">
        <v>0</v>
      </c>
      <c r="T4387" s="3">
        <v>0</v>
      </c>
      <c r="U4387" s="3">
        <v>8000.4383301043299</v>
      </c>
      <c r="V4387" s="3">
        <v>0</v>
      </c>
    </row>
    <row r="4388" spans="1:22" ht="21.75" customHeight="1" x14ac:dyDescent="0.3">
      <c r="A4388" s="3" t="s">
        <v>4414</v>
      </c>
      <c r="B4388" s="3">
        <v>41</v>
      </c>
      <c r="C4388" s="3" t="s">
        <v>28</v>
      </c>
      <c r="D4388" s="3" t="s">
        <v>33</v>
      </c>
      <c r="E4388" s="3">
        <v>68105.4617203854</v>
      </c>
      <c r="F4388" s="3">
        <v>54</v>
      </c>
      <c r="G4388" s="3">
        <v>10</v>
      </c>
      <c r="H4388" s="3">
        <v>6</v>
      </c>
      <c r="I4388" s="3">
        <v>667.09597373609097</v>
      </c>
      <c r="J4388" s="3">
        <v>46</v>
      </c>
      <c r="K4388" s="3">
        <v>469.21813962453501</v>
      </c>
      <c r="L4388" s="3">
        <v>25</v>
      </c>
      <c r="M4388" s="3">
        <v>1</v>
      </c>
      <c r="N4388" s="3">
        <v>9</v>
      </c>
      <c r="O4388" s="3">
        <v>498</v>
      </c>
      <c r="P4388" s="3">
        <v>4</v>
      </c>
      <c r="Q4388" s="3">
        <v>8230.4872113703095</v>
      </c>
      <c r="R4388" s="3">
        <v>5</v>
      </c>
      <c r="S4388" s="3">
        <v>0</v>
      </c>
      <c r="T4388" s="3">
        <v>0</v>
      </c>
      <c r="U4388" s="3">
        <v>2641.9928476401901</v>
      </c>
      <c r="V4388" s="3">
        <v>1</v>
      </c>
    </row>
    <row r="4389" spans="1:22" ht="21.75" customHeight="1" x14ac:dyDescent="0.3">
      <c r="A4389" s="3" t="s">
        <v>4415</v>
      </c>
      <c r="B4389" s="3">
        <v>63</v>
      </c>
      <c r="C4389" s="3" t="s">
        <v>28</v>
      </c>
      <c r="D4389" s="3" t="s">
        <v>33</v>
      </c>
      <c r="E4389" s="3">
        <v>53376.3462774375</v>
      </c>
      <c r="F4389" s="3">
        <v>51</v>
      </c>
      <c r="G4389" s="3">
        <v>2321.9002089427299</v>
      </c>
      <c r="H4389" s="3">
        <v>0</v>
      </c>
      <c r="I4389" s="3">
        <v>392.31700474890602</v>
      </c>
      <c r="J4389" s="3">
        <v>30</v>
      </c>
      <c r="K4389" s="3">
        <v>315.59955722111698</v>
      </c>
      <c r="L4389" s="3">
        <v>20</v>
      </c>
      <c r="M4389" s="3">
        <v>2</v>
      </c>
      <c r="N4389" s="3">
        <v>4</v>
      </c>
      <c r="O4389" s="3">
        <v>530</v>
      </c>
      <c r="P4389" s="3">
        <v>5</v>
      </c>
      <c r="Q4389" s="3">
        <v>9945.6132661532902</v>
      </c>
      <c r="R4389" s="3">
        <v>7</v>
      </c>
      <c r="S4389" s="3">
        <v>0</v>
      </c>
      <c r="T4389" s="3">
        <v>0</v>
      </c>
      <c r="U4389" s="3">
        <v>6513.5494370336301</v>
      </c>
      <c r="V4389" s="3">
        <v>1</v>
      </c>
    </row>
    <row r="4390" spans="1:22" ht="21.75" customHeight="1" x14ac:dyDescent="0.3">
      <c r="A4390" s="3" t="s">
        <v>4416</v>
      </c>
      <c r="B4390" s="3">
        <v>28</v>
      </c>
      <c r="C4390" s="3" t="s">
        <v>23</v>
      </c>
      <c r="D4390" s="3" t="s">
        <v>33</v>
      </c>
      <c r="E4390" s="3">
        <v>41462.615015247698</v>
      </c>
      <c r="F4390" s="3">
        <v>192</v>
      </c>
      <c r="G4390" s="3">
        <v>1857.8437946521601</v>
      </c>
      <c r="H4390" s="3">
        <v>10</v>
      </c>
      <c r="I4390" s="3">
        <v>275.28709873473701</v>
      </c>
      <c r="J4390" s="3">
        <v>43</v>
      </c>
      <c r="K4390" s="3">
        <v>493.261730293406</v>
      </c>
      <c r="L4390" s="3">
        <v>9</v>
      </c>
      <c r="M4390" s="3">
        <v>4</v>
      </c>
      <c r="N4390" s="3">
        <v>6</v>
      </c>
      <c r="O4390" s="3">
        <v>733</v>
      </c>
      <c r="P4390" s="3">
        <v>1</v>
      </c>
      <c r="Q4390" s="3">
        <v>5601.7072769379902</v>
      </c>
      <c r="R4390" s="3">
        <v>3</v>
      </c>
      <c r="S4390" s="3">
        <v>0</v>
      </c>
      <c r="T4390" s="3">
        <v>0</v>
      </c>
      <c r="U4390" s="3">
        <v>7535.3009382256296</v>
      </c>
      <c r="V4390" s="3">
        <v>0</v>
      </c>
    </row>
    <row r="4391" spans="1:22" ht="21.75" customHeight="1" x14ac:dyDescent="0.3">
      <c r="A4391" s="3" t="s">
        <v>4417</v>
      </c>
      <c r="B4391" s="3">
        <v>56</v>
      </c>
      <c r="C4391" s="3" t="s">
        <v>28</v>
      </c>
      <c r="D4391" s="3" t="s">
        <v>33</v>
      </c>
      <c r="E4391" s="3">
        <v>42203.445810140598</v>
      </c>
      <c r="F4391" s="3">
        <v>102</v>
      </c>
      <c r="G4391" s="3">
        <v>1548.2007884509101</v>
      </c>
      <c r="H4391" s="3">
        <v>0</v>
      </c>
      <c r="I4391" s="3">
        <v>519.23544627367903</v>
      </c>
      <c r="J4391" s="3">
        <v>25</v>
      </c>
      <c r="K4391" s="3">
        <v>570.30984337957295</v>
      </c>
      <c r="L4391" s="3">
        <v>79</v>
      </c>
      <c r="M4391" s="3">
        <v>15</v>
      </c>
      <c r="N4391" s="3">
        <v>5</v>
      </c>
      <c r="O4391" s="3">
        <v>631</v>
      </c>
      <c r="P4391" s="3">
        <v>0</v>
      </c>
      <c r="Q4391" s="3">
        <v>14366.6829518343</v>
      </c>
      <c r="R4391" s="3">
        <v>0</v>
      </c>
      <c r="S4391" s="3">
        <v>1</v>
      </c>
      <c r="T4391" s="3">
        <v>0</v>
      </c>
      <c r="U4391" s="3">
        <v>11610.173380084399</v>
      </c>
      <c r="V4391" s="3">
        <v>1</v>
      </c>
    </row>
    <row r="4392" spans="1:22" ht="21.75" customHeight="1" x14ac:dyDescent="0.3">
      <c r="A4392" s="3" t="s">
        <v>4418</v>
      </c>
      <c r="B4392" s="3">
        <v>29</v>
      </c>
      <c r="C4392" s="3" t="s">
        <v>31</v>
      </c>
      <c r="D4392" s="3" t="s">
        <v>24</v>
      </c>
      <c r="E4392" s="3">
        <v>29010.95386559</v>
      </c>
      <c r="F4392" s="3">
        <v>190</v>
      </c>
      <c r="G4392" s="3">
        <v>2503.0866556115302</v>
      </c>
      <c r="H4392" s="3">
        <v>11</v>
      </c>
      <c r="I4392" s="3">
        <v>425.77687622569903</v>
      </c>
      <c r="J4392" s="3">
        <v>44</v>
      </c>
      <c r="K4392" s="3">
        <v>861.15247394346898</v>
      </c>
      <c r="L4392" s="3">
        <v>23</v>
      </c>
      <c r="M4392" s="3">
        <v>16</v>
      </c>
      <c r="N4392" s="3">
        <v>0</v>
      </c>
      <c r="O4392" s="3">
        <v>635</v>
      </c>
      <c r="P4392" s="3">
        <v>0</v>
      </c>
      <c r="Q4392" s="3">
        <v>10398.593385893701</v>
      </c>
      <c r="R4392" s="3">
        <v>2</v>
      </c>
      <c r="S4392" s="3">
        <v>0</v>
      </c>
      <c r="T4392" s="3">
        <v>0</v>
      </c>
      <c r="U4392" s="3">
        <v>500</v>
      </c>
      <c r="V4392" s="3">
        <v>0</v>
      </c>
    </row>
    <row r="4393" spans="1:22" ht="21.75" customHeight="1" x14ac:dyDescent="0.3">
      <c r="A4393" s="3" t="s">
        <v>4419</v>
      </c>
      <c r="B4393" s="3">
        <v>55</v>
      </c>
      <c r="C4393" s="3" t="s">
        <v>28</v>
      </c>
      <c r="D4393" s="3" t="s">
        <v>26</v>
      </c>
      <c r="E4393" s="3">
        <v>93257.2746625492</v>
      </c>
      <c r="F4393" s="3">
        <v>128</v>
      </c>
      <c r="G4393" s="3">
        <v>857.07110092949802</v>
      </c>
      <c r="H4393" s="3">
        <v>4</v>
      </c>
      <c r="I4393" s="3">
        <v>964.31807629730599</v>
      </c>
      <c r="J4393" s="3">
        <v>5</v>
      </c>
      <c r="K4393" s="3">
        <v>732.53262235589102</v>
      </c>
      <c r="L4393" s="3">
        <v>24</v>
      </c>
      <c r="M4393" s="3">
        <v>17</v>
      </c>
      <c r="N4393" s="3">
        <v>9</v>
      </c>
      <c r="O4393" s="3">
        <v>529</v>
      </c>
      <c r="P4393" s="3">
        <v>4</v>
      </c>
      <c r="Q4393" s="3">
        <v>20626.686323587401</v>
      </c>
      <c r="R4393" s="3">
        <v>2</v>
      </c>
      <c r="S4393" s="3">
        <v>0</v>
      </c>
      <c r="T4393" s="3">
        <v>0</v>
      </c>
      <c r="U4393" s="3">
        <v>8816.3776973926306</v>
      </c>
      <c r="V4393" s="3">
        <v>1</v>
      </c>
    </row>
    <row r="4394" spans="1:22" ht="21.75" customHeight="1" x14ac:dyDescent="0.3">
      <c r="A4394" s="3" t="s">
        <v>4420</v>
      </c>
      <c r="B4394" s="3">
        <v>56</v>
      </c>
      <c r="C4394" s="3" t="s">
        <v>28</v>
      </c>
      <c r="D4394" s="3" t="s">
        <v>33</v>
      </c>
      <c r="E4394" s="3">
        <v>69989.225927223903</v>
      </c>
      <c r="F4394" s="3">
        <v>120</v>
      </c>
      <c r="G4394" s="3">
        <v>1395.28006830347</v>
      </c>
      <c r="H4394" s="3">
        <v>1</v>
      </c>
      <c r="I4394" s="3">
        <v>1218.78437533901</v>
      </c>
      <c r="J4394" s="3">
        <v>28</v>
      </c>
      <c r="K4394" s="3">
        <v>559.72673910172296</v>
      </c>
      <c r="L4394" s="3">
        <v>51</v>
      </c>
      <c r="M4394" s="3">
        <v>15</v>
      </c>
      <c r="N4394" s="3">
        <v>2</v>
      </c>
      <c r="O4394" s="3">
        <v>533</v>
      </c>
      <c r="P4394" s="3">
        <v>1</v>
      </c>
      <c r="Q4394" s="3">
        <v>15518.8344733501</v>
      </c>
      <c r="R4394" s="3">
        <v>7</v>
      </c>
      <c r="S4394" s="3">
        <v>1</v>
      </c>
      <c r="T4394" s="3">
        <v>0</v>
      </c>
      <c r="U4394" s="3">
        <v>4191.1960840337197</v>
      </c>
      <c r="V4394" s="3">
        <v>1</v>
      </c>
    </row>
    <row r="4395" spans="1:22" ht="21.75" customHeight="1" x14ac:dyDescent="0.3">
      <c r="A4395" s="3" t="s">
        <v>4421</v>
      </c>
      <c r="B4395" s="3">
        <v>47</v>
      </c>
      <c r="C4395" s="3" t="s">
        <v>28</v>
      </c>
      <c r="D4395" s="3" t="s">
        <v>26</v>
      </c>
      <c r="E4395" s="3">
        <v>60867.060358235598</v>
      </c>
      <c r="F4395" s="3">
        <v>210</v>
      </c>
      <c r="G4395" s="3">
        <v>1627.63418408387</v>
      </c>
      <c r="H4395" s="3">
        <v>8</v>
      </c>
      <c r="I4395" s="3">
        <v>672.45060193612801</v>
      </c>
      <c r="J4395" s="3">
        <v>16</v>
      </c>
      <c r="K4395" s="3">
        <v>1023.07122774767</v>
      </c>
      <c r="L4395" s="3">
        <v>0</v>
      </c>
      <c r="M4395" s="3">
        <v>10</v>
      </c>
      <c r="N4395" s="3">
        <v>4</v>
      </c>
      <c r="O4395" s="3">
        <v>668</v>
      </c>
      <c r="P4395" s="3">
        <v>1</v>
      </c>
      <c r="Q4395" s="3">
        <v>16525.1963255177</v>
      </c>
      <c r="R4395" s="3">
        <v>0</v>
      </c>
      <c r="S4395" s="3">
        <v>0</v>
      </c>
      <c r="T4395" s="3">
        <v>0</v>
      </c>
      <c r="U4395" s="3">
        <v>8202.8911635510995</v>
      </c>
      <c r="V4395" s="3">
        <v>0</v>
      </c>
    </row>
    <row r="4396" spans="1:22" ht="21.75" customHeight="1" x14ac:dyDescent="0.3">
      <c r="A4396" s="3" t="s">
        <v>4422</v>
      </c>
      <c r="B4396" s="3">
        <v>47</v>
      </c>
      <c r="C4396" s="3" t="s">
        <v>28</v>
      </c>
      <c r="D4396" s="3" t="s">
        <v>33</v>
      </c>
      <c r="E4396" s="3">
        <v>26540.425695055699</v>
      </c>
      <c r="F4396" s="3">
        <v>56</v>
      </c>
      <c r="G4396" s="3">
        <v>1167.8645214691701</v>
      </c>
      <c r="H4396" s="3">
        <v>1</v>
      </c>
      <c r="I4396" s="3">
        <v>591.35597733360703</v>
      </c>
      <c r="J4396" s="3">
        <v>19</v>
      </c>
      <c r="K4396" s="3">
        <v>601.47965243045496</v>
      </c>
      <c r="L4396" s="3">
        <v>52</v>
      </c>
      <c r="M4396" s="3">
        <v>2</v>
      </c>
      <c r="N4396" s="3">
        <v>2</v>
      </c>
      <c r="O4396" s="3">
        <v>456</v>
      </c>
      <c r="P4396" s="3">
        <v>0</v>
      </c>
      <c r="Q4396" s="3">
        <v>13339.5904973458</v>
      </c>
      <c r="R4396" s="3">
        <v>0</v>
      </c>
      <c r="S4396" s="3">
        <v>0</v>
      </c>
      <c r="T4396" s="3">
        <v>0</v>
      </c>
      <c r="U4396" s="3">
        <v>17098.844414334599</v>
      </c>
      <c r="V4396" s="3">
        <v>1</v>
      </c>
    </row>
    <row r="4397" spans="1:22" ht="21.75" customHeight="1" x14ac:dyDescent="0.3">
      <c r="A4397" s="3" t="s">
        <v>4423</v>
      </c>
      <c r="B4397" s="3">
        <v>61</v>
      </c>
      <c r="C4397" s="3" t="s">
        <v>28</v>
      </c>
      <c r="D4397" s="3" t="s">
        <v>24</v>
      </c>
      <c r="E4397" s="3">
        <v>41870.730403289701</v>
      </c>
      <c r="F4397" s="3">
        <v>121</v>
      </c>
      <c r="G4397" s="3">
        <v>863.46890549745501</v>
      </c>
      <c r="H4397" s="3">
        <v>11</v>
      </c>
      <c r="I4397" s="3">
        <v>655.02824959473503</v>
      </c>
      <c r="J4397" s="3">
        <v>41</v>
      </c>
      <c r="K4397" s="3">
        <v>321.20389117176097</v>
      </c>
      <c r="L4397" s="3">
        <v>67</v>
      </c>
      <c r="M4397" s="3">
        <v>9</v>
      </c>
      <c r="N4397" s="3">
        <v>2</v>
      </c>
      <c r="O4397" s="3">
        <v>838</v>
      </c>
      <c r="P4397" s="3">
        <v>5</v>
      </c>
      <c r="Q4397" s="3">
        <v>17681.799592761199</v>
      </c>
      <c r="R4397" s="3">
        <v>0</v>
      </c>
      <c r="S4397" s="3">
        <v>0</v>
      </c>
      <c r="T4397" s="3">
        <v>0</v>
      </c>
      <c r="U4397" s="3">
        <v>5702.6833260292296</v>
      </c>
      <c r="V4397" s="3">
        <v>0</v>
      </c>
    </row>
    <row r="4398" spans="1:22" ht="21.75" customHeight="1" x14ac:dyDescent="0.3">
      <c r="A4398" s="3" t="s">
        <v>4424</v>
      </c>
      <c r="B4398" s="3">
        <v>62</v>
      </c>
      <c r="C4398" s="3" t="s">
        <v>23</v>
      </c>
      <c r="D4398" s="3" t="s">
        <v>26</v>
      </c>
      <c r="E4398" s="3">
        <v>32443.993801576002</v>
      </c>
      <c r="F4398" s="3">
        <v>135</v>
      </c>
      <c r="G4398" s="3">
        <v>2199.8159921031402</v>
      </c>
      <c r="H4398" s="3">
        <v>8</v>
      </c>
      <c r="I4398" s="3">
        <v>412.13451222153799</v>
      </c>
      <c r="J4398" s="3">
        <v>45</v>
      </c>
      <c r="K4398" s="3">
        <v>446.13338433425002</v>
      </c>
      <c r="L4398" s="3">
        <v>77</v>
      </c>
      <c r="M4398" s="3">
        <v>17</v>
      </c>
      <c r="N4398" s="3">
        <v>4</v>
      </c>
      <c r="O4398" s="3">
        <v>501</v>
      </c>
      <c r="P4398" s="3">
        <v>2</v>
      </c>
      <c r="Q4398" s="3">
        <v>2651.8212816244099</v>
      </c>
      <c r="R4398" s="3">
        <v>6</v>
      </c>
      <c r="S4398" s="3">
        <v>1</v>
      </c>
      <c r="T4398" s="3">
        <v>0</v>
      </c>
      <c r="U4398" s="3">
        <v>1934.74103496008</v>
      </c>
      <c r="V4398" s="3">
        <v>1</v>
      </c>
    </row>
    <row r="4399" spans="1:22" ht="21.75" customHeight="1" x14ac:dyDescent="0.3">
      <c r="A4399" s="3" t="s">
        <v>4425</v>
      </c>
      <c r="B4399" s="3">
        <v>40</v>
      </c>
      <c r="C4399" s="3" t="s">
        <v>23</v>
      </c>
      <c r="D4399" s="3" t="s">
        <v>24</v>
      </c>
      <c r="E4399" s="3">
        <v>52296.228194970397</v>
      </c>
      <c r="F4399" s="3">
        <v>139</v>
      </c>
      <c r="G4399" s="3">
        <v>1727.2070553057199</v>
      </c>
      <c r="H4399" s="3">
        <v>9</v>
      </c>
      <c r="I4399" s="3">
        <v>348.940336533113</v>
      </c>
      <c r="J4399" s="3">
        <v>46</v>
      </c>
      <c r="K4399" s="3">
        <v>1144.7374880433699</v>
      </c>
      <c r="L4399" s="3">
        <v>23</v>
      </c>
      <c r="M4399" s="3">
        <v>15</v>
      </c>
      <c r="N4399" s="3">
        <v>7</v>
      </c>
      <c r="O4399" s="3">
        <v>388</v>
      </c>
      <c r="P4399" s="3">
        <v>0</v>
      </c>
      <c r="Q4399" s="3">
        <v>12279.8083317812</v>
      </c>
      <c r="R4399" s="3">
        <v>2</v>
      </c>
      <c r="S4399" s="3">
        <v>0</v>
      </c>
      <c r="T4399" s="3">
        <v>0</v>
      </c>
      <c r="U4399" s="3">
        <v>781.22240849406001</v>
      </c>
      <c r="V4399" s="3">
        <v>1</v>
      </c>
    </row>
    <row r="4400" spans="1:22" ht="21.75" customHeight="1" x14ac:dyDescent="0.3">
      <c r="A4400" s="3" t="s">
        <v>4426</v>
      </c>
      <c r="B4400" s="3">
        <v>43</v>
      </c>
      <c r="C4400" s="3" t="s">
        <v>28</v>
      </c>
      <c r="D4400" s="3" t="s">
        <v>33</v>
      </c>
      <c r="E4400" s="3">
        <v>33308.4694292485</v>
      </c>
      <c r="F4400" s="3">
        <v>164</v>
      </c>
      <c r="G4400" s="3">
        <v>1999.2128843467499</v>
      </c>
      <c r="H4400" s="3">
        <v>1</v>
      </c>
      <c r="I4400" s="3">
        <v>224.05594148733201</v>
      </c>
      <c r="J4400" s="3">
        <v>9</v>
      </c>
      <c r="K4400" s="3">
        <v>320.616869448042</v>
      </c>
      <c r="L4400" s="3">
        <v>26</v>
      </c>
      <c r="M4400" s="3">
        <v>8</v>
      </c>
      <c r="N4400" s="3">
        <v>9</v>
      </c>
      <c r="O4400" s="3">
        <v>614</v>
      </c>
      <c r="P4400" s="3">
        <v>0</v>
      </c>
      <c r="Q4400" s="3">
        <v>10520.364467571</v>
      </c>
      <c r="R4400" s="3">
        <v>6</v>
      </c>
      <c r="S4400" s="3">
        <v>0</v>
      </c>
      <c r="T4400" s="3">
        <v>0</v>
      </c>
      <c r="U4400" s="3">
        <v>8604.5248811334804</v>
      </c>
      <c r="V4400" s="3">
        <v>1</v>
      </c>
    </row>
    <row r="4401" spans="1:22" ht="21.75" customHeight="1" x14ac:dyDescent="0.3">
      <c r="A4401" s="3" t="s">
        <v>4427</v>
      </c>
      <c r="B4401" s="3">
        <v>61</v>
      </c>
      <c r="C4401" s="3" t="s">
        <v>23</v>
      </c>
      <c r="D4401" s="3" t="s">
        <v>24</v>
      </c>
      <c r="E4401" s="3">
        <v>37934.7695519099</v>
      </c>
      <c r="F4401" s="3">
        <v>100</v>
      </c>
      <c r="G4401" s="3">
        <v>841.09705617986197</v>
      </c>
      <c r="H4401" s="3">
        <v>3</v>
      </c>
      <c r="I4401" s="3">
        <v>334.66766458863901</v>
      </c>
      <c r="J4401" s="3">
        <v>5</v>
      </c>
      <c r="K4401" s="3">
        <v>424.86819454560703</v>
      </c>
      <c r="L4401" s="3">
        <v>26</v>
      </c>
      <c r="M4401" s="3">
        <v>0</v>
      </c>
      <c r="N4401" s="3">
        <v>7</v>
      </c>
      <c r="O4401" s="3">
        <v>469</v>
      </c>
      <c r="P4401" s="3">
        <v>2</v>
      </c>
      <c r="Q4401" s="3">
        <v>19265.4484151996</v>
      </c>
      <c r="R4401" s="3">
        <v>0</v>
      </c>
      <c r="S4401" s="3">
        <v>0</v>
      </c>
      <c r="T4401" s="3">
        <v>0</v>
      </c>
      <c r="U4401" s="3">
        <v>13569.191219395199</v>
      </c>
      <c r="V4401" s="3">
        <v>1</v>
      </c>
    </row>
    <row r="4402" spans="1:22" ht="21.75" customHeight="1" x14ac:dyDescent="0.3">
      <c r="A4402" s="3" t="s">
        <v>4428</v>
      </c>
      <c r="B4402" s="3">
        <v>59</v>
      </c>
      <c r="C4402" s="3" t="s">
        <v>31</v>
      </c>
      <c r="D4402" s="3" t="s">
        <v>24</v>
      </c>
      <c r="E4402" s="3">
        <v>33779.210875898803</v>
      </c>
      <c r="F4402" s="3">
        <v>38</v>
      </c>
      <c r="G4402" s="3">
        <v>2163.98307910319</v>
      </c>
      <c r="H4402" s="3">
        <v>2</v>
      </c>
      <c r="I4402" s="3">
        <v>1371.1968524894201</v>
      </c>
      <c r="J4402" s="3">
        <v>47</v>
      </c>
      <c r="K4402" s="3">
        <v>750.00481069272701</v>
      </c>
      <c r="L4402" s="3">
        <v>64</v>
      </c>
      <c r="M4402" s="3">
        <v>10</v>
      </c>
      <c r="N4402" s="3">
        <v>7</v>
      </c>
      <c r="O4402" s="3">
        <v>736</v>
      </c>
      <c r="P4402" s="3">
        <v>0</v>
      </c>
      <c r="Q4402" s="3">
        <v>4735.1684608747501</v>
      </c>
      <c r="R4402" s="3">
        <v>0</v>
      </c>
      <c r="S4402" s="3">
        <v>0</v>
      </c>
      <c r="T4402" s="3">
        <v>0</v>
      </c>
      <c r="U4402" s="3">
        <v>538.79757425810203</v>
      </c>
      <c r="V4402" s="3">
        <v>0</v>
      </c>
    </row>
    <row r="4403" spans="1:22" ht="21.75" customHeight="1" x14ac:dyDescent="0.3">
      <c r="A4403" s="3" t="s">
        <v>4429</v>
      </c>
      <c r="B4403" s="3">
        <v>21</v>
      </c>
      <c r="C4403" s="3" t="s">
        <v>28</v>
      </c>
      <c r="D4403" s="3" t="s">
        <v>33</v>
      </c>
      <c r="E4403" s="3">
        <v>45684.440154245502</v>
      </c>
      <c r="F4403" s="3">
        <v>225</v>
      </c>
      <c r="G4403" s="3">
        <v>1001.38298683988</v>
      </c>
      <c r="H4403" s="3">
        <v>5</v>
      </c>
      <c r="I4403" s="3">
        <v>558.35263762278998</v>
      </c>
      <c r="J4403" s="3">
        <v>31</v>
      </c>
      <c r="K4403" s="3">
        <v>279.47202576149903</v>
      </c>
      <c r="L4403" s="3">
        <v>38</v>
      </c>
      <c r="M4403" s="3">
        <v>10</v>
      </c>
      <c r="N4403" s="3">
        <v>5</v>
      </c>
      <c r="O4403" s="3">
        <v>593</v>
      </c>
      <c r="P4403" s="3">
        <v>4</v>
      </c>
      <c r="Q4403" s="3">
        <v>13746.3713115761</v>
      </c>
      <c r="R4403" s="3">
        <v>6</v>
      </c>
      <c r="S4403" s="3">
        <v>1</v>
      </c>
      <c r="T4403" s="3">
        <v>0</v>
      </c>
      <c r="U4403" s="3">
        <v>11218.5797089875</v>
      </c>
      <c r="V4403" s="3">
        <v>1</v>
      </c>
    </row>
    <row r="4404" spans="1:22" ht="21.75" customHeight="1" x14ac:dyDescent="0.3">
      <c r="A4404" s="3" t="s">
        <v>4430</v>
      </c>
      <c r="B4404" s="3">
        <v>27</v>
      </c>
      <c r="C4404" s="3" t="s">
        <v>31</v>
      </c>
      <c r="D4404" s="3" t="s">
        <v>33</v>
      </c>
      <c r="E4404" s="3">
        <v>51285.649647862498</v>
      </c>
      <c r="F4404" s="3">
        <v>150</v>
      </c>
      <c r="G4404" s="3">
        <v>1697.7756178084901</v>
      </c>
      <c r="H4404" s="3">
        <v>3</v>
      </c>
      <c r="I4404" s="3">
        <v>20</v>
      </c>
      <c r="J4404" s="3">
        <v>1</v>
      </c>
      <c r="K4404" s="3">
        <v>757.37534073868005</v>
      </c>
      <c r="L4404" s="3">
        <v>76</v>
      </c>
      <c r="M4404" s="3">
        <v>12</v>
      </c>
      <c r="N4404" s="3">
        <v>8</v>
      </c>
      <c r="O4404" s="3">
        <v>644</v>
      </c>
      <c r="P4404" s="3">
        <v>4</v>
      </c>
      <c r="Q4404" s="3">
        <v>20132.897634070701</v>
      </c>
      <c r="R4404" s="3">
        <v>3</v>
      </c>
      <c r="S4404" s="3">
        <v>0</v>
      </c>
      <c r="T4404" s="3">
        <v>0</v>
      </c>
      <c r="U4404" s="3">
        <v>4970.4811974411296</v>
      </c>
      <c r="V4404" s="3">
        <v>0</v>
      </c>
    </row>
    <row r="4405" spans="1:22" ht="21.75" customHeight="1" x14ac:dyDescent="0.3">
      <c r="A4405" s="3" t="s">
        <v>4431</v>
      </c>
      <c r="B4405" s="3">
        <v>67</v>
      </c>
      <c r="C4405" s="3" t="s">
        <v>31</v>
      </c>
      <c r="D4405" s="3" t="s">
        <v>26</v>
      </c>
      <c r="E4405" s="3">
        <v>46161.285007766397</v>
      </c>
      <c r="F4405" s="3">
        <v>83</v>
      </c>
      <c r="G4405" s="3">
        <v>3083.6704078184798</v>
      </c>
      <c r="H4405" s="3">
        <v>8</v>
      </c>
      <c r="I4405" s="3">
        <v>594.53007153164799</v>
      </c>
      <c r="J4405" s="3">
        <v>9</v>
      </c>
      <c r="K4405" s="3">
        <v>791.14590922268496</v>
      </c>
      <c r="L4405" s="3">
        <v>35</v>
      </c>
      <c r="M4405" s="3">
        <v>7</v>
      </c>
      <c r="N4405" s="3">
        <v>4</v>
      </c>
      <c r="O4405" s="3">
        <v>662</v>
      </c>
      <c r="P4405" s="3">
        <v>4</v>
      </c>
      <c r="Q4405" s="3">
        <v>11845.4513657684</v>
      </c>
      <c r="R4405" s="3">
        <v>1</v>
      </c>
      <c r="S4405" s="3">
        <v>0</v>
      </c>
      <c r="T4405" s="3">
        <v>0</v>
      </c>
      <c r="U4405" s="3">
        <v>7884.3979887792602</v>
      </c>
      <c r="V4405" s="3">
        <v>0</v>
      </c>
    </row>
    <row r="4406" spans="1:22" ht="21.75" customHeight="1" x14ac:dyDescent="0.3">
      <c r="A4406" s="3" t="s">
        <v>4432</v>
      </c>
      <c r="B4406" s="3">
        <v>46</v>
      </c>
      <c r="C4406" s="3" t="s">
        <v>28</v>
      </c>
      <c r="D4406" s="3" t="s">
        <v>33</v>
      </c>
      <c r="E4406" s="3">
        <v>77592.316377409297</v>
      </c>
      <c r="F4406" s="3">
        <v>214</v>
      </c>
      <c r="G4406" s="3">
        <v>2181.6624530752201</v>
      </c>
      <c r="H4406" s="3">
        <v>8</v>
      </c>
      <c r="I4406" s="3">
        <v>243.35491213371199</v>
      </c>
      <c r="J4406" s="3">
        <v>36</v>
      </c>
      <c r="K4406" s="3">
        <v>572.19234458558799</v>
      </c>
      <c r="L4406" s="3">
        <v>75</v>
      </c>
      <c r="M4406" s="3">
        <v>18</v>
      </c>
      <c r="N4406" s="3">
        <v>9</v>
      </c>
      <c r="O4406" s="3">
        <v>479</v>
      </c>
      <c r="P4406" s="3">
        <v>5</v>
      </c>
      <c r="Q4406" s="3">
        <v>11812.919004379301</v>
      </c>
      <c r="R4406" s="3">
        <v>4</v>
      </c>
      <c r="S4406" s="3">
        <v>0</v>
      </c>
      <c r="T4406" s="3">
        <v>0</v>
      </c>
      <c r="U4406" s="3">
        <v>14051.282699657901</v>
      </c>
      <c r="V4406" s="3">
        <v>1</v>
      </c>
    </row>
    <row r="4407" spans="1:22" ht="21.75" customHeight="1" x14ac:dyDescent="0.3">
      <c r="A4407" s="3" t="s">
        <v>4433</v>
      </c>
      <c r="B4407" s="3">
        <v>41</v>
      </c>
      <c r="C4407" s="3" t="s">
        <v>31</v>
      </c>
      <c r="D4407" s="3" t="s">
        <v>26</v>
      </c>
      <c r="E4407" s="3">
        <v>64599.924280156498</v>
      </c>
      <c r="F4407" s="3">
        <v>222</v>
      </c>
      <c r="G4407" s="3">
        <v>1771.37545441259</v>
      </c>
      <c r="H4407" s="3">
        <v>9</v>
      </c>
      <c r="I4407" s="3">
        <v>820.819728999007</v>
      </c>
      <c r="J4407" s="3">
        <v>26</v>
      </c>
      <c r="K4407" s="3">
        <v>915.68531891619602</v>
      </c>
      <c r="L4407" s="3">
        <v>68</v>
      </c>
      <c r="M4407" s="3">
        <v>8</v>
      </c>
      <c r="N4407" s="3">
        <v>6</v>
      </c>
      <c r="O4407" s="3">
        <v>807</v>
      </c>
      <c r="P4407" s="3">
        <v>4</v>
      </c>
      <c r="Q4407" s="3">
        <v>14098.804546592</v>
      </c>
      <c r="R4407" s="3">
        <v>4</v>
      </c>
      <c r="S4407" s="3">
        <v>0</v>
      </c>
      <c r="T4407" s="3">
        <v>0</v>
      </c>
      <c r="U4407" s="3">
        <v>6606.5443024626702</v>
      </c>
      <c r="V4407" s="3">
        <v>1</v>
      </c>
    </row>
    <row r="4408" spans="1:22" ht="21.75" customHeight="1" x14ac:dyDescent="0.3">
      <c r="A4408" s="3" t="s">
        <v>4434</v>
      </c>
      <c r="B4408" s="3">
        <v>56</v>
      </c>
      <c r="C4408" s="3" t="s">
        <v>31</v>
      </c>
      <c r="D4408" s="3" t="s">
        <v>24</v>
      </c>
      <c r="E4408" s="3">
        <v>35905.409625219698</v>
      </c>
      <c r="F4408" s="3">
        <v>87</v>
      </c>
      <c r="G4408" s="3">
        <v>2580.3966004911999</v>
      </c>
      <c r="H4408" s="3">
        <v>8</v>
      </c>
      <c r="I4408" s="3">
        <v>783.07622066704801</v>
      </c>
      <c r="J4408" s="3">
        <v>40</v>
      </c>
      <c r="K4408" s="3">
        <v>458.73197116216801</v>
      </c>
      <c r="L4408" s="3">
        <v>4</v>
      </c>
      <c r="M4408" s="3">
        <v>5</v>
      </c>
      <c r="N4408" s="3">
        <v>0</v>
      </c>
      <c r="O4408" s="3">
        <v>788</v>
      </c>
      <c r="P4408" s="3">
        <v>5</v>
      </c>
      <c r="Q4408" s="3">
        <v>11145.3415873878</v>
      </c>
      <c r="R4408" s="3">
        <v>5</v>
      </c>
      <c r="S4408" s="3">
        <v>0</v>
      </c>
      <c r="T4408" s="3">
        <v>0</v>
      </c>
      <c r="U4408" s="3">
        <v>10158.339050877201</v>
      </c>
      <c r="V4408" s="3">
        <v>1</v>
      </c>
    </row>
    <row r="4409" spans="1:22" ht="21.75" customHeight="1" x14ac:dyDescent="0.3">
      <c r="A4409" s="3" t="s">
        <v>4435</v>
      </c>
      <c r="B4409" s="3">
        <v>46</v>
      </c>
      <c r="C4409" s="3" t="s">
        <v>31</v>
      </c>
      <c r="D4409" s="3" t="s">
        <v>24</v>
      </c>
      <c r="E4409" s="3">
        <v>55860.902265981596</v>
      </c>
      <c r="F4409" s="3">
        <v>85</v>
      </c>
      <c r="G4409" s="3">
        <v>1044.27100158498</v>
      </c>
      <c r="H4409" s="3">
        <v>2</v>
      </c>
      <c r="I4409" s="3">
        <v>819.55997319221899</v>
      </c>
      <c r="J4409" s="3">
        <v>18</v>
      </c>
      <c r="K4409" s="3">
        <v>735.05237427224495</v>
      </c>
      <c r="L4409" s="3">
        <v>9</v>
      </c>
      <c r="M4409" s="3">
        <v>3</v>
      </c>
      <c r="N4409" s="3">
        <v>3</v>
      </c>
      <c r="O4409" s="3">
        <v>599</v>
      </c>
      <c r="P4409" s="3">
        <v>4</v>
      </c>
      <c r="Q4409" s="3">
        <v>14860.5183279745</v>
      </c>
      <c r="R4409" s="3">
        <v>3</v>
      </c>
      <c r="S4409" s="3">
        <v>0</v>
      </c>
      <c r="T4409" s="3">
        <v>0</v>
      </c>
      <c r="U4409" s="3">
        <v>5237.2349963403904</v>
      </c>
      <c r="V4409" s="3">
        <v>0</v>
      </c>
    </row>
    <row r="4410" spans="1:22" ht="21.75" customHeight="1" x14ac:dyDescent="0.3">
      <c r="A4410" s="3" t="s">
        <v>4436</v>
      </c>
      <c r="B4410" s="3">
        <v>48</v>
      </c>
      <c r="C4410" s="3" t="s">
        <v>28</v>
      </c>
      <c r="D4410" s="3" t="s">
        <v>26</v>
      </c>
      <c r="E4410" s="3">
        <v>37388.100162860697</v>
      </c>
      <c r="F4410" s="3">
        <v>65</v>
      </c>
      <c r="G4410" s="3">
        <v>1892.5164322983901</v>
      </c>
      <c r="H4410" s="3">
        <v>2</v>
      </c>
      <c r="I4410" s="3">
        <v>785.74587243918495</v>
      </c>
      <c r="J4410" s="3">
        <v>40</v>
      </c>
      <c r="K4410" s="3">
        <v>0</v>
      </c>
      <c r="L4410" s="3">
        <v>15</v>
      </c>
      <c r="M4410" s="3">
        <v>8</v>
      </c>
      <c r="N4410" s="3">
        <v>0</v>
      </c>
      <c r="O4410" s="3">
        <v>834</v>
      </c>
      <c r="P4410" s="3">
        <v>1</v>
      </c>
      <c r="Q4410" s="3">
        <v>19087.5559258217</v>
      </c>
      <c r="R4410" s="3">
        <v>6</v>
      </c>
      <c r="S4410" s="3">
        <v>0</v>
      </c>
      <c r="T4410" s="3">
        <v>0</v>
      </c>
      <c r="U4410" s="3">
        <v>6725.5735680644702</v>
      </c>
      <c r="V4410" s="3">
        <v>1</v>
      </c>
    </row>
    <row r="4411" spans="1:22" ht="21.75" customHeight="1" x14ac:dyDescent="0.3">
      <c r="A4411" s="3" t="s">
        <v>4437</v>
      </c>
      <c r="B4411" s="3">
        <v>22</v>
      </c>
      <c r="C4411" s="3" t="s">
        <v>28</v>
      </c>
      <c r="D4411" s="3" t="s">
        <v>33</v>
      </c>
      <c r="E4411" s="3">
        <v>42887.769290947603</v>
      </c>
      <c r="F4411" s="3">
        <v>69</v>
      </c>
      <c r="G4411" s="3">
        <v>834.51874897206199</v>
      </c>
      <c r="H4411" s="3">
        <v>3</v>
      </c>
      <c r="I4411" s="3">
        <v>669.551393383088</v>
      </c>
      <c r="J4411" s="3">
        <v>15</v>
      </c>
      <c r="K4411" s="3">
        <v>668.22452956260804</v>
      </c>
      <c r="L4411" s="3">
        <v>52</v>
      </c>
      <c r="M4411" s="3">
        <v>14</v>
      </c>
      <c r="N4411" s="3">
        <v>9</v>
      </c>
      <c r="O4411" s="3">
        <v>625</v>
      </c>
      <c r="P4411" s="3">
        <v>1</v>
      </c>
      <c r="Q4411" s="3">
        <v>14371.3672846149</v>
      </c>
      <c r="R4411" s="3">
        <v>0</v>
      </c>
      <c r="S4411" s="3">
        <v>0</v>
      </c>
      <c r="T4411" s="3">
        <v>0</v>
      </c>
      <c r="U4411" s="3">
        <v>7661.04896052612</v>
      </c>
      <c r="V4411" s="3">
        <v>0</v>
      </c>
    </row>
    <row r="4412" spans="1:22" ht="21.75" customHeight="1" x14ac:dyDescent="0.3">
      <c r="A4412" s="3" t="s">
        <v>4438</v>
      </c>
      <c r="B4412" s="3">
        <v>63</v>
      </c>
      <c r="C4412" s="3" t="s">
        <v>31</v>
      </c>
      <c r="D4412" s="3" t="s">
        <v>33</v>
      </c>
      <c r="E4412" s="3">
        <v>58625.549658968703</v>
      </c>
      <c r="F4412" s="3">
        <v>160</v>
      </c>
      <c r="G4412" s="3">
        <v>1210.6025974688</v>
      </c>
      <c r="H4412" s="3">
        <v>8</v>
      </c>
      <c r="I4412" s="3">
        <v>290.436357461005</v>
      </c>
      <c r="J4412" s="3">
        <v>19</v>
      </c>
      <c r="K4412" s="3">
        <v>837.828342880626</v>
      </c>
      <c r="L4412" s="3">
        <v>13</v>
      </c>
      <c r="M4412" s="3">
        <v>17</v>
      </c>
      <c r="N4412" s="3">
        <v>1</v>
      </c>
      <c r="O4412" s="3">
        <v>376</v>
      </c>
      <c r="P4412" s="3">
        <v>2</v>
      </c>
      <c r="Q4412" s="3">
        <v>12298.9475860242</v>
      </c>
      <c r="R4412" s="3">
        <v>1</v>
      </c>
      <c r="S4412" s="3">
        <v>0</v>
      </c>
      <c r="T4412" s="3">
        <v>0</v>
      </c>
      <c r="U4412" s="3">
        <v>6906.1898101982397</v>
      </c>
      <c r="V4412" s="3">
        <v>1</v>
      </c>
    </row>
    <row r="4413" spans="1:22" ht="21.75" customHeight="1" x14ac:dyDescent="0.3">
      <c r="A4413" s="3" t="s">
        <v>4439</v>
      </c>
      <c r="B4413" s="3">
        <v>32</v>
      </c>
      <c r="C4413" s="3" t="s">
        <v>28</v>
      </c>
      <c r="D4413" s="3" t="s">
        <v>24</v>
      </c>
      <c r="E4413" s="3">
        <v>61981.699830510399</v>
      </c>
      <c r="F4413" s="3">
        <v>199</v>
      </c>
      <c r="G4413" s="3">
        <v>2772.5729574849302</v>
      </c>
      <c r="H4413" s="3">
        <v>5</v>
      </c>
      <c r="I4413" s="3">
        <v>773.87107481000203</v>
      </c>
      <c r="J4413" s="3">
        <v>35</v>
      </c>
      <c r="K4413" s="3">
        <v>701.66535613799101</v>
      </c>
      <c r="L4413" s="3">
        <v>73</v>
      </c>
      <c r="M4413" s="3">
        <v>3</v>
      </c>
      <c r="N4413" s="3">
        <v>5</v>
      </c>
      <c r="O4413" s="3">
        <v>522</v>
      </c>
      <c r="P4413" s="3">
        <v>5</v>
      </c>
      <c r="Q4413" s="3">
        <v>17188.947647789901</v>
      </c>
      <c r="R4413" s="3">
        <v>3</v>
      </c>
      <c r="S4413" s="3">
        <v>0</v>
      </c>
      <c r="T4413" s="3">
        <v>0</v>
      </c>
      <c r="U4413" s="3">
        <v>500</v>
      </c>
      <c r="V4413" s="3">
        <v>1</v>
      </c>
    </row>
    <row r="4414" spans="1:22" ht="21.75" customHeight="1" x14ac:dyDescent="0.3">
      <c r="A4414" s="3" t="s">
        <v>4440</v>
      </c>
      <c r="B4414" s="3">
        <v>64</v>
      </c>
      <c r="C4414" s="3" t="s">
        <v>28</v>
      </c>
      <c r="D4414" s="3" t="s">
        <v>26</v>
      </c>
      <c r="E4414" s="3">
        <v>39426.223742798102</v>
      </c>
      <c r="F4414" s="3">
        <v>236</v>
      </c>
      <c r="G4414" s="3">
        <v>1718.93156119437</v>
      </c>
      <c r="H4414" s="3">
        <v>8</v>
      </c>
      <c r="I4414" s="3">
        <v>1156.6236061974901</v>
      </c>
      <c r="J4414" s="3">
        <v>4</v>
      </c>
      <c r="K4414" s="3">
        <v>406.60310245495799</v>
      </c>
      <c r="L4414" s="3">
        <v>28</v>
      </c>
      <c r="M4414" s="3">
        <v>18</v>
      </c>
      <c r="N4414" s="3">
        <v>0</v>
      </c>
      <c r="O4414" s="3">
        <v>487</v>
      </c>
      <c r="P4414" s="3">
        <v>3</v>
      </c>
      <c r="Q4414" s="3">
        <v>21596.9870673349</v>
      </c>
      <c r="R4414" s="3">
        <v>1</v>
      </c>
      <c r="S4414" s="3">
        <v>0</v>
      </c>
      <c r="T4414" s="3">
        <v>0</v>
      </c>
      <c r="U4414" s="3">
        <v>8481.3146544432402</v>
      </c>
      <c r="V4414" s="3">
        <v>1</v>
      </c>
    </row>
    <row r="4415" spans="1:22" ht="21.75" customHeight="1" x14ac:dyDescent="0.3">
      <c r="A4415" s="3" t="s">
        <v>4441</v>
      </c>
      <c r="B4415" s="3">
        <v>29</v>
      </c>
      <c r="C4415" s="3" t="s">
        <v>31</v>
      </c>
      <c r="D4415" s="3" t="s">
        <v>24</v>
      </c>
      <c r="E4415" s="3">
        <v>30112.347437860801</v>
      </c>
      <c r="F4415" s="3">
        <v>200</v>
      </c>
      <c r="G4415" s="3">
        <v>2625.7330443864298</v>
      </c>
      <c r="H4415" s="3">
        <v>7</v>
      </c>
      <c r="I4415" s="3">
        <v>1434.78557932832</v>
      </c>
      <c r="J4415" s="3">
        <v>17</v>
      </c>
      <c r="K4415" s="3">
        <v>126.936440461527</v>
      </c>
      <c r="L4415" s="3">
        <v>27</v>
      </c>
      <c r="M4415" s="3">
        <v>15</v>
      </c>
      <c r="N4415" s="3">
        <v>8</v>
      </c>
      <c r="O4415" s="3">
        <v>777</v>
      </c>
      <c r="P4415" s="3">
        <v>4</v>
      </c>
      <c r="Q4415" s="3">
        <v>8550.3744425346904</v>
      </c>
      <c r="R4415" s="3">
        <v>2</v>
      </c>
      <c r="S4415" s="3">
        <v>0</v>
      </c>
      <c r="T4415" s="3">
        <v>0</v>
      </c>
      <c r="U4415" s="3">
        <v>10665.1452650146</v>
      </c>
      <c r="V4415" s="3">
        <v>0</v>
      </c>
    </row>
    <row r="4416" spans="1:22" ht="21.75" customHeight="1" x14ac:dyDescent="0.3">
      <c r="A4416" s="3" t="s">
        <v>4442</v>
      </c>
      <c r="B4416" s="3">
        <v>55</v>
      </c>
      <c r="C4416" s="3" t="s">
        <v>28</v>
      </c>
      <c r="D4416" s="3" t="s">
        <v>24</v>
      </c>
      <c r="E4416" s="3">
        <v>51578.662959038003</v>
      </c>
      <c r="F4416" s="3">
        <v>5</v>
      </c>
      <c r="G4416" s="3">
        <v>1417.91385046086</v>
      </c>
      <c r="H4416" s="3">
        <v>6</v>
      </c>
      <c r="I4416" s="3">
        <v>716.703035442898</v>
      </c>
      <c r="J4416" s="3">
        <v>7</v>
      </c>
      <c r="K4416" s="3">
        <v>789.63012416631</v>
      </c>
      <c r="L4416" s="3">
        <v>16</v>
      </c>
      <c r="M4416" s="3">
        <v>5</v>
      </c>
      <c r="N4416" s="3">
        <v>5</v>
      </c>
      <c r="O4416" s="3">
        <v>322</v>
      </c>
      <c r="P4416" s="3">
        <v>3</v>
      </c>
      <c r="Q4416" s="3">
        <v>23833.298863914999</v>
      </c>
      <c r="R4416" s="3">
        <v>1</v>
      </c>
      <c r="S4416" s="3">
        <v>0</v>
      </c>
      <c r="T4416" s="3">
        <v>0</v>
      </c>
      <c r="U4416" s="3">
        <v>8628.0381148053493</v>
      </c>
      <c r="V4416" s="3">
        <v>1</v>
      </c>
    </row>
    <row r="4417" spans="1:22" ht="21.75" customHeight="1" x14ac:dyDescent="0.3">
      <c r="A4417" s="3" t="s">
        <v>4443</v>
      </c>
      <c r="B4417" s="3">
        <v>28</v>
      </c>
      <c r="C4417" s="3" t="s">
        <v>23</v>
      </c>
      <c r="D4417" s="3" t="s">
        <v>33</v>
      </c>
      <c r="E4417" s="3">
        <v>57823.203354475001</v>
      </c>
      <c r="F4417" s="3">
        <v>179</v>
      </c>
      <c r="G4417" s="3">
        <v>2476.6420781922102</v>
      </c>
      <c r="H4417" s="3">
        <v>4</v>
      </c>
      <c r="I4417" s="3">
        <v>754.63651915071</v>
      </c>
      <c r="J4417" s="3">
        <v>12</v>
      </c>
      <c r="K4417" s="3">
        <v>292.97292538392799</v>
      </c>
      <c r="L4417" s="3">
        <v>68</v>
      </c>
      <c r="M4417" s="3">
        <v>11</v>
      </c>
      <c r="N4417" s="3">
        <v>7</v>
      </c>
      <c r="O4417" s="3">
        <v>336</v>
      </c>
      <c r="P4417" s="3">
        <v>3</v>
      </c>
      <c r="Q4417" s="3">
        <v>8964.3893119386303</v>
      </c>
      <c r="R4417" s="3">
        <v>3</v>
      </c>
      <c r="S4417" s="3">
        <v>0</v>
      </c>
      <c r="T4417" s="3">
        <v>0</v>
      </c>
      <c r="U4417" s="3">
        <v>11948.945213663101</v>
      </c>
      <c r="V4417" s="3">
        <v>1</v>
      </c>
    </row>
    <row r="4418" spans="1:22" ht="21.75" customHeight="1" x14ac:dyDescent="0.3">
      <c r="A4418" s="3" t="s">
        <v>4444</v>
      </c>
      <c r="B4418" s="3">
        <v>46</v>
      </c>
      <c r="C4418" s="3" t="s">
        <v>28</v>
      </c>
      <c r="D4418" s="3" t="s">
        <v>26</v>
      </c>
      <c r="E4418" s="3">
        <v>38510.801048898997</v>
      </c>
      <c r="F4418" s="3">
        <v>44</v>
      </c>
      <c r="G4418" s="3">
        <v>1541.38160909002</v>
      </c>
      <c r="H4418" s="3">
        <v>8</v>
      </c>
      <c r="I4418" s="3">
        <v>975.14951268111304</v>
      </c>
      <c r="J4418" s="3">
        <v>40</v>
      </c>
      <c r="K4418" s="3">
        <v>326.13723987274699</v>
      </c>
      <c r="L4418" s="3">
        <v>65</v>
      </c>
      <c r="M4418" s="3">
        <v>14</v>
      </c>
      <c r="N4418" s="3">
        <v>9</v>
      </c>
      <c r="O4418" s="3">
        <v>317</v>
      </c>
      <c r="P4418" s="3">
        <v>4</v>
      </c>
      <c r="Q4418" s="3">
        <v>14683.225637916201</v>
      </c>
      <c r="R4418" s="3">
        <v>6</v>
      </c>
      <c r="S4418" s="3">
        <v>0</v>
      </c>
      <c r="T4418" s="3">
        <v>0</v>
      </c>
      <c r="U4418" s="3">
        <v>9366.1507785609592</v>
      </c>
      <c r="V4418" s="3">
        <v>1</v>
      </c>
    </row>
    <row r="4419" spans="1:22" ht="21.75" customHeight="1" x14ac:dyDescent="0.3">
      <c r="A4419" s="3" t="s">
        <v>4445</v>
      </c>
      <c r="B4419" s="3">
        <v>53</v>
      </c>
      <c r="C4419" s="3" t="s">
        <v>23</v>
      </c>
      <c r="D4419" s="3" t="s">
        <v>24</v>
      </c>
      <c r="E4419" s="3">
        <v>64697.981316180798</v>
      </c>
      <c r="F4419" s="3">
        <v>26</v>
      </c>
      <c r="G4419" s="3">
        <v>1607.0270122460799</v>
      </c>
      <c r="H4419" s="3">
        <v>3</v>
      </c>
      <c r="I4419" s="3">
        <v>1322.63454581524</v>
      </c>
      <c r="J4419" s="3">
        <v>9</v>
      </c>
      <c r="K4419" s="3">
        <v>434.607137699595</v>
      </c>
      <c r="L4419" s="3">
        <v>35</v>
      </c>
      <c r="M4419" s="3">
        <v>14</v>
      </c>
      <c r="N4419" s="3">
        <v>9</v>
      </c>
      <c r="O4419" s="3">
        <v>852</v>
      </c>
      <c r="P4419" s="3">
        <v>0</v>
      </c>
      <c r="Q4419" s="3">
        <v>14392.913292003201</v>
      </c>
      <c r="R4419" s="3">
        <v>5</v>
      </c>
      <c r="S4419" s="3">
        <v>0</v>
      </c>
      <c r="T4419" s="3">
        <v>0</v>
      </c>
      <c r="U4419" s="3">
        <v>1747.65816157674</v>
      </c>
      <c r="V4419" s="3">
        <v>1</v>
      </c>
    </row>
    <row r="4420" spans="1:22" ht="21.75" customHeight="1" x14ac:dyDescent="0.3">
      <c r="A4420" s="3" t="s">
        <v>4446</v>
      </c>
      <c r="B4420" s="3">
        <v>20</v>
      </c>
      <c r="C4420" s="3" t="s">
        <v>31</v>
      </c>
      <c r="D4420" s="3" t="s">
        <v>33</v>
      </c>
      <c r="E4420" s="3">
        <v>61507.274058777897</v>
      </c>
      <c r="F4420" s="3">
        <v>46</v>
      </c>
      <c r="G4420" s="3">
        <v>1519.3531964292099</v>
      </c>
      <c r="H4420" s="3">
        <v>3</v>
      </c>
      <c r="I4420" s="3">
        <v>629.79618632340896</v>
      </c>
      <c r="J4420" s="3">
        <v>35</v>
      </c>
      <c r="K4420" s="3">
        <v>667.97983774415297</v>
      </c>
      <c r="L4420" s="3">
        <v>45</v>
      </c>
      <c r="M4420" s="3">
        <v>14</v>
      </c>
      <c r="N4420" s="3">
        <v>7</v>
      </c>
      <c r="O4420" s="3">
        <v>637</v>
      </c>
      <c r="P4420" s="3">
        <v>2</v>
      </c>
      <c r="Q4420" s="3">
        <v>14743.091268230801</v>
      </c>
      <c r="R4420" s="3">
        <v>4</v>
      </c>
      <c r="S4420" s="3">
        <v>0</v>
      </c>
      <c r="T4420" s="3">
        <v>0</v>
      </c>
      <c r="U4420" s="3">
        <v>6154.6443992857103</v>
      </c>
      <c r="V4420" s="3">
        <v>1</v>
      </c>
    </row>
    <row r="4421" spans="1:22" ht="21.75" customHeight="1" x14ac:dyDescent="0.3">
      <c r="A4421" s="3" t="s">
        <v>4447</v>
      </c>
      <c r="B4421" s="3">
        <v>51</v>
      </c>
      <c r="C4421" s="3" t="s">
        <v>28</v>
      </c>
      <c r="D4421" s="3" t="s">
        <v>24</v>
      </c>
      <c r="E4421" s="3">
        <v>38248.321353735097</v>
      </c>
      <c r="F4421" s="3">
        <v>131</v>
      </c>
      <c r="G4421" s="3">
        <v>1788.4593218571899</v>
      </c>
      <c r="H4421" s="3">
        <v>7</v>
      </c>
      <c r="I4421" s="3">
        <v>1042.42796093262</v>
      </c>
      <c r="J4421" s="3">
        <v>18</v>
      </c>
      <c r="K4421" s="3">
        <v>803.93140698617697</v>
      </c>
      <c r="L4421" s="3">
        <v>44</v>
      </c>
      <c r="M4421" s="3">
        <v>15</v>
      </c>
      <c r="N4421" s="3">
        <v>1</v>
      </c>
      <c r="O4421" s="3">
        <v>371</v>
      </c>
      <c r="P4421" s="3">
        <v>5</v>
      </c>
      <c r="Q4421" s="3">
        <v>2568.7555566465298</v>
      </c>
      <c r="R4421" s="3">
        <v>6</v>
      </c>
      <c r="S4421" s="3">
        <v>0</v>
      </c>
      <c r="T4421" s="3">
        <v>0</v>
      </c>
      <c r="U4421" s="3">
        <v>3623.07775586554</v>
      </c>
      <c r="V4421" s="3">
        <v>1</v>
      </c>
    </row>
    <row r="4422" spans="1:22" ht="21.75" customHeight="1" x14ac:dyDescent="0.3">
      <c r="A4422" s="3" t="s">
        <v>4448</v>
      </c>
      <c r="B4422" s="3">
        <v>44</v>
      </c>
      <c r="C4422" s="3" t="s">
        <v>31</v>
      </c>
      <c r="D4422" s="3" t="s">
        <v>24</v>
      </c>
      <c r="E4422" s="3">
        <v>70342.919345464994</v>
      </c>
      <c r="F4422" s="3">
        <v>117</v>
      </c>
      <c r="G4422" s="3">
        <v>1292.9046757139999</v>
      </c>
      <c r="H4422" s="3">
        <v>3</v>
      </c>
      <c r="I4422" s="3">
        <v>512.01325706646401</v>
      </c>
      <c r="J4422" s="3">
        <v>30</v>
      </c>
      <c r="K4422" s="3">
        <v>1009.72961272167</v>
      </c>
      <c r="L4422" s="3">
        <v>8</v>
      </c>
      <c r="M4422" s="3">
        <v>13</v>
      </c>
      <c r="N4422" s="3">
        <v>1</v>
      </c>
      <c r="O4422" s="3">
        <v>817</v>
      </c>
      <c r="P4422" s="3">
        <v>3</v>
      </c>
      <c r="Q4422" s="3">
        <v>4975.7948750298701</v>
      </c>
      <c r="R4422" s="3">
        <v>2</v>
      </c>
      <c r="S4422" s="3">
        <v>0</v>
      </c>
      <c r="T4422" s="3">
        <v>0</v>
      </c>
      <c r="U4422" s="3">
        <v>500</v>
      </c>
      <c r="V4422" s="3">
        <v>0</v>
      </c>
    </row>
    <row r="4423" spans="1:22" ht="21.75" customHeight="1" x14ac:dyDescent="0.3">
      <c r="A4423" s="3" t="s">
        <v>4449</v>
      </c>
      <c r="B4423" s="3">
        <v>48</v>
      </c>
      <c r="C4423" s="3" t="s">
        <v>31</v>
      </c>
      <c r="D4423" s="3" t="s">
        <v>33</v>
      </c>
      <c r="E4423" s="3">
        <v>70893.091117714896</v>
      </c>
      <c r="F4423" s="3">
        <v>184</v>
      </c>
      <c r="G4423" s="3">
        <v>388.72583667951</v>
      </c>
      <c r="H4423" s="3">
        <v>6</v>
      </c>
      <c r="I4423" s="3">
        <v>915.44714659292595</v>
      </c>
      <c r="J4423" s="3">
        <v>35</v>
      </c>
      <c r="K4423" s="3">
        <v>541.75930827083596</v>
      </c>
      <c r="L4423" s="3">
        <v>35</v>
      </c>
      <c r="M4423" s="3">
        <v>7</v>
      </c>
      <c r="N4423" s="3">
        <v>2</v>
      </c>
      <c r="O4423" s="3">
        <v>744</v>
      </c>
      <c r="P4423" s="3">
        <v>0</v>
      </c>
      <c r="Q4423" s="3">
        <v>10032.6839690056</v>
      </c>
      <c r="R4423" s="3">
        <v>1</v>
      </c>
      <c r="S4423" s="3">
        <v>0</v>
      </c>
      <c r="T4423" s="3">
        <v>0</v>
      </c>
      <c r="U4423" s="3">
        <v>12634.3098333784</v>
      </c>
      <c r="V4423" s="3">
        <v>0</v>
      </c>
    </row>
    <row r="4424" spans="1:22" ht="21.75" customHeight="1" x14ac:dyDescent="0.3">
      <c r="A4424" s="3" t="s">
        <v>4450</v>
      </c>
      <c r="B4424" s="3">
        <v>26</v>
      </c>
      <c r="C4424" s="3" t="s">
        <v>31</v>
      </c>
      <c r="D4424" s="3" t="s">
        <v>33</v>
      </c>
      <c r="E4424" s="3">
        <v>87218.025901225294</v>
      </c>
      <c r="F4424" s="3">
        <v>182</v>
      </c>
      <c r="G4424" s="3">
        <v>1471.4320259804899</v>
      </c>
      <c r="H4424" s="3">
        <v>3</v>
      </c>
      <c r="I4424" s="3">
        <v>1139.7114618164301</v>
      </c>
      <c r="J4424" s="3">
        <v>28</v>
      </c>
      <c r="K4424" s="3">
        <v>583.07750131770501</v>
      </c>
      <c r="L4424" s="3">
        <v>4</v>
      </c>
      <c r="M4424" s="3">
        <v>1</v>
      </c>
      <c r="N4424" s="3">
        <v>7</v>
      </c>
      <c r="O4424" s="3">
        <v>777</v>
      </c>
      <c r="P4424" s="3">
        <v>0</v>
      </c>
      <c r="Q4424" s="3">
        <v>8460.9242851173494</v>
      </c>
      <c r="R4424" s="3">
        <v>4</v>
      </c>
      <c r="S4424" s="3">
        <v>0</v>
      </c>
      <c r="T4424" s="3">
        <v>0</v>
      </c>
      <c r="U4424" s="3">
        <v>20949.875907662899</v>
      </c>
      <c r="V4424" s="3">
        <v>1</v>
      </c>
    </row>
    <row r="4425" spans="1:22" ht="21.75" customHeight="1" x14ac:dyDescent="0.3">
      <c r="A4425" s="3" t="s">
        <v>4451</v>
      </c>
      <c r="B4425" s="3">
        <v>68</v>
      </c>
      <c r="C4425" s="3" t="s">
        <v>31</v>
      </c>
      <c r="D4425" s="3" t="s">
        <v>26</v>
      </c>
      <c r="E4425" s="3">
        <v>80811.674923707993</v>
      </c>
      <c r="F4425" s="3">
        <v>38</v>
      </c>
      <c r="G4425" s="3">
        <v>1605.9260309142301</v>
      </c>
      <c r="H4425" s="3">
        <v>10</v>
      </c>
      <c r="I4425" s="3">
        <v>348.19878770827103</v>
      </c>
      <c r="J4425" s="3">
        <v>44</v>
      </c>
      <c r="K4425" s="3">
        <v>622.84599782468194</v>
      </c>
      <c r="L4425" s="3">
        <v>78</v>
      </c>
      <c r="M4425" s="3">
        <v>14</v>
      </c>
      <c r="N4425" s="3">
        <v>7</v>
      </c>
      <c r="O4425" s="3">
        <v>755</v>
      </c>
      <c r="P4425" s="3">
        <v>4</v>
      </c>
      <c r="Q4425" s="3">
        <v>15493.039135893599</v>
      </c>
      <c r="R4425" s="3">
        <v>7</v>
      </c>
      <c r="S4425" s="3">
        <v>0</v>
      </c>
      <c r="T4425" s="3">
        <v>0</v>
      </c>
      <c r="U4425" s="3">
        <v>4965.5911195558801</v>
      </c>
      <c r="V4425" s="3">
        <v>1</v>
      </c>
    </row>
    <row r="4426" spans="1:22" ht="21.75" customHeight="1" x14ac:dyDescent="0.3">
      <c r="A4426" s="3" t="s">
        <v>4452</v>
      </c>
      <c r="B4426" s="3">
        <v>22</v>
      </c>
      <c r="C4426" s="3" t="s">
        <v>31</v>
      </c>
      <c r="D4426" s="3" t="s">
        <v>24</v>
      </c>
      <c r="E4426" s="3">
        <v>33752.961994564102</v>
      </c>
      <c r="F4426" s="3">
        <v>209</v>
      </c>
      <c r="G4426" s="3">
        <v>2807.8931483480701</v>
      </c>
      <c r="H4426" s="3">
        <v>0</v>
      </c>
      <c r="I4426" s="3">
        <v>616.19934729362399</v>
      </c>
      <c r="J4426" s="3">
        <v>22</v>
      </c>
      <c r="K4426" s="3">
        <v>390.67849755496502</v>
      </c>
      <c r="L4426" s="3">
        <v>72</v>
      </c>
      <c r="M4426" s="3">
        <v>7</v>
      </c>
      <c r="N4426" s="3">
        <v>4</v>
      </c>
      <c r="O4426" s="3">
        <v>418</v>
      </c>
      <c r="P4426" s="3">
        <v>2</v>
      </c>
      <c r="Q4426" s="3">
        <v>19560.527506316699</v>
      </c>
      <c r="R4426" s="3">
        <v>1</v>
      </c>
      <c r="S4426" s="3">
        <v>0</v>
      </c>
      <c r="T4426" s="3">
        <v>0</v>
      </c>
      <c r="U4426" s="3">
        <v>8891.9282280389798</v>
      </c>
      <c r="V4426" s="3">
        <v>1</v>
      </c>
    </row>
    <row r="4427" spans="1:22" ht="21.75" customHeight="1" x14ac:dyDescent="0.3">
      <c r="A4427" s="3" t="s">
        <v>4453</v>
      </c>
      <c r="B4427" s="3">
        <v>39</v>
      </c>
      <c r="C4427" s="3" t="s">
        <v>28</v>
      </c>
      <c r="D4427" s="3" t="s">
        <v>26</v>
      </c>
      <c r="E4427" s="3">
        <v>66649.685375584406</v>
      </c>
      <c r="F4427" s="3">
        <v>235</v>
      </c>
      <c r="G4427" s="3">
        <v>10</v>
      </c>
      <c r="H4427" s="3">
        <v>9</v>
      </c>
      <c r="I4427" s="3">
        <v>1134.1740838432499</v>
      </c>
      <c r="J4427" s="3">
        <v>31</v>
      </c>
      <c r="K4427" s="3">
        <v>686.28879667415197</v>
      </c>
      <c r="L4427" s="3">
        <v>49</v>
      </c>
      <c r="M4427" s="3">
        <v>10</v>
      </c>
      <c r="N4427" s="3">
        <v>1</v>
      </c>
      <c r="O4427" s="3">
        <v>747</v>
      </c>
      <c r="P4427" s="3">
        <v>4</v>
      </c>
      <c r="Q4427" s="3">
        <v>63.304896177525698</v>
      </c>
      <c r="R4427" s="3">
        <v>5</v>
      </c>
      <c r="S4427" s="3">
        <v>0</v>
      </c>
      <c r="T4427" s="3">
        <v>0</v>
      </c>
      <c r="U4427" s="3">
        <v>3873.0434581989198</v>
      </c>
      <c r="V4427" s="3">
        <v>1</v>
      </c>
    </row>
    <row r="4428" spans="1:22" ht="21.75" customHeight="1" x14ac:dyDescent="0.3">
      <c r="A4428" s="3" t="s">
        <v>4454</v>
      </c>
      <c r="B4428" s="3">
        <v>39</v>
      </c>
      <c r="C4428" s="3" t="s">
        <v>23</v>
      </c>
      <c r="D4428" s="3" t="s">
        <v>33</v>
      </c>
      <c r="E4428" s="3">
        <v>65833.327338607705</v>
      </c>
      <c r="F4428" s="3">
        <v>40</v>
      </c>
      <c r="G4428" s="3">
        <v>2793.88272067448</v>
      </c>
      <c r="H4428" s="3">
        <v>8</v>
      </c>
      <c r="I4428" s="3">
        <v>1015.6564306801801</v>
      </c>
      <c r="J4428" s="3">
        <v>48</v>
      </c>
      <c r="K4428" s="3">
        <v>364.63206070340402</v>
      </c>
      <c r="L4428" s="3">
        <v>27</v>
      </c>
      <c r="M4428" s="3">
        <v>15</v>
      </c>
      <c r="N4428" s="3">
        <v>3</v>
      </c>
      <c r="O4428" s="3">
        <v>666</v>
      </c>
      <c r="P4428" s="3">
        <v>2</v>
      </c>
      <c r="Q4428" s="3">
        <v>5435.0773026604502</v>
      </c>
      <c r="R4428" s="3">
        <v>1</v>
      </c>
      <c r="S4428" s="3">
        <v>0</v>
      </c>
      <c r="T4428" s="3">
        <v>0</v>
      </c>
      <c r="U4428" s="3">
        <v>8999.0801645533302</v>
      </c>
      <c r="V4428" s="3">
        <v>0</v>
      </c>
    </row>
    <row r="4429" spans="1:22" ht="21.75" customHeight="1" x14ac:dyDescent="0.3">
      <c r="A4429" s="3" t="s">
        <v>4455</v>
      </c>
      <c r="B4429" s="3">
        <v>49</v>
      </c>
      <c r="C4429" s="3" t="s">
        <v>28</v>
      </c>
      <c r="D4429" s="3" t="s">
        <v>33</v>
      </c>
      <c r="E4429" s="3">
        <v>43727.302410388402</v>
      </c>
      <c r="F4429" s="3">
        <v>174</v>
      </c>
      <c r="G4429" s="3">
        <v>2338.6128311285202</v>
      </c>
      <c r="H4429" s="3">
        <v>3</v>
      </c>
      <c r="I4429" s="3">
        <v>1162.5811491101999</v>
      </c>
      <c r="J4429" s="3">
        <v>10</v>
      </c>
      <c r="K4429" s="3">
        <v>790.56107458489305</v>
      </c>
      <c r="L4429" s="3">
        <v>26</v>
      </c>
      <c r="M4429" s="3">
        <v>7</v>
      </c>
      <c r="N4429" s="3">
        <v>3</v>
      </c>
      <c r="O4429" s="3">
        <v>667</v>
      </c>
      <c r="P4429" s="3">
        <v>4</v>
      </c>
      <c r="Q4429" s="3">
        <v>9137.1497855419093</v>
      </c>
      <c r="R4429" s="3">
        <v>0</v>
      </c>
      <c r="S4429" s="3">
        <v>0</v>
      </c>
      <c r="T4429" s="3">
        <v>0</v>
      </c>
      <c r="U4429" s="3">
        <v>13506.047106604099</v>
      </c>
      <c r="V4429" s="3">
        <v>0</v>
      </c>
    </row>
    <row r="4430" spans="1:22" ht="21.75" customHeight="1" x14ac:dyDescent="0.3">
      <c r="A4430" s="3" t="s">
        <v>4456</v>
      </c>
      <c r="B4430" s="3">
        <v>54</v>
      </c>
      <c r="C4430" s="3" t="s">
        <v>28</v>
      </c>
      <c r="D4430" s="3" t="s">
        <v>24</v>
      </c>
      <c r="E4430" s="3">
        <v>58188.645105188603</v>
      </c>
      <c r="F4430" s="3">
        <v>84</v>
      </c>
      <c r="G4430" s="3">
        <v>2048.49299377028</v>
      </c>
      <c r="H4430" s="3">
        <v>2</v>
      </c>
      <c r="I4430" s="3">
        <v>1096.95387625892</v>
      </c>
      <c r="J4430" s="3">
        <v>1</v>
      </c>
      <c r="K4430" s="3">
        <v>268.41604275839597</v>
      </c>
      <c r="L4430" s="3">
        <v>46</v>
      </c>
      <c r="M4430" s="3">
        <v>4</v>
      </c>
      <c r="N4430" s="3">
        <v>6</v>
      </c>
      <c r="O4430" s="3">
        <v>776</v>
      </c>
      <c r="P4430" s="3">
        <v>2</v>
      </c>
      <c r="Q4430" s="3">
        <v>5574.5723248854401</v>
      </c>
      <c r="R4430" s="3">
        <v>4</v>
      </c>
      <c r="S4430" s="3">
        <v>0</v>
      </c>
      <c r="T4430" s="3">
        <v>0</v>
      </c>
      <c r="U4430" s="3">
        <v>10262.092151594799</v>
      </c>
      <c r="V4430" s="3">
        <v>1</v>
      </c>
    </row>
    <row r="4431" spans="1:22" ht="21.75" customHeight="1" x14ac:dyDescent="0.3">
      <c r="A4431" s="3" t="s">
        <v>4457</v>
      </c>
      <c r="B4431" s="3">
        <v>54</v>
      </c>
      <c r="C4431" s="3" t="s">
        <v>28</v>
      </c>
      <c r="D4431" s="3" t="s">
        <v>26</v>
      </c>
      <c r="E4431" s="3">
        <v>16202.7742959713</v>
      </c>
      <c r="F4431" s="3">
        <v>217</v>
      </c>
      <c r="G4431" s="3">
        <v>1623.39965054867</v>
      </c>
      <c r="H4431" s="3">
        <v>2</v>
      </c>
      <c r="I4431" s="3">
        <v>680.61376522915305</v>
      </c>
      <c r="J4431" s="3">
        <v>31</v>
      </c>
      <c r="K4431" s="3">
        <v>733.88249623950901</v>
      </c>
      <c r="L4431" s="3">
        <v>32</v>
      </c>
      <c r="M4431" s="3">
        <v>19</v>
      </c>
      <c r="N4431" s="3">
        <v>3</v>
      </c>
      <c r="O4431" s="3">
        <v>880</v>
      </c>
      <c r="P4431" s="3">
        <v>1</v>
      </c>
      <c r="Q4431" s="3">
        <v>10303.926988334</v>
      </c>
      <c r="R4431" s="3">
        <v>5</v>
      </c>
      <c r="S4431" s="3">
        <v>1</v>
      </c>
      <c r="T4431" s="3">
        <v>0</v>
      </c>
      <c r="U4431" s="3">
        <v>12533.3338203072</v>
      </c>
      <c r="V4431" s="3">
        <v>1</v>
      </c>
    </row>
    <row r="4432" spans="1:22" ht="21.75" customHeight="1" x14ac:dyDescent="0.3">
      <c r="A4432" s="3" t="s">
        <v>4458</v>
      </c>
      <c r="B4432" s="3">
        <v>68</v>
      </c>
      <c r="C4432" s="3" t="s">
        <v>28</v>
      </c>
      <c r="D4432" s="3" t="s">
        <v>26</v>
      </c>
      <c r="E4432" s="3">
        <v>15703.057977926601</v>
      </c>
      <c r="F4432" s="3">
        <v>177</v>
      </c>
      <c r="G4432" s="3">
        <v>683.75931687758896</v>
      </c>
      <c r="H4432" s="3">
        <v>8</v>
      </c>
      <c r="I4432" s="3">
        <v>1569.7165519381399</v>
      </c>
      <c r="J4432" s="3">
        <v>4</v>
      </c>
      <c r="K4432" s="3">
        <v>737.96316453025395</v>
      </c>
      <c r="L4432" s="3">
        <v>37</v>
      </c>
      <c r="M4432" s="3">
        <v>3</v>
      </c>
      <c r="N4432" s="3">
        <v>9</v>
      </c>
      <c r="O4432" s="3">
        <v>376</v>
      </c>
      <c r="P4432" s="3">
        <v>0</v>
      </c>
      <c r="Q4432" s="3">
        <v>7150.5695271472996</v>
      </c>
      <c r="R4432" s="3">
        <v>6</v>
      </c>
      <c r="S4432" s="3">
        <v>0</v>
      </c>
      <c r="T4432" s="3">
        <v>0</v>
      </c>
      <c r="U4432" s="3">
        <v>14670.158530186</v>
      </c>
      <c r="V4432" s="3">
        <v>1</v>
      </c>
    </row>
    <row r="4433" spans="1:22" ht="21.75" customHeight="1" x14ac:dyDescent="0.3">
      <c r="A4433" s="3" t="s">
        <v>4459</v>
      </c>
      <c r="B4433" s="3">
        <v>58</v>
      </c>
      <c r="C4433" s="3" t="s">
        <v>23</v>
      </c>
      <c r="D4433" s="3" t="s">
        <v>24</v>
      </c>
      <c r="E4433" s="3">
        <v>19136.445071587699</v>
      </c>
      <c r="F4433" s="3">
        <v>31</v>
      </c>
      <c r="G4433" s="3">
        <v>3060.6532069558998</v>
      </c>
      <c r="H4433" s="3">
        <v>7</v>
      </c>
      <c r="I4433" s="3">
        <v>847.91849676368804</v>
      </c>
      <c r="J4433" s="3">
        <v>30</v>
      </c>
      <c r="K4433" s="3">
        <v>126.459538439239</v>
      </c>
      <c r="L4433" s="3">
        <v>7</v>
      </c>
      <c r="M4433" s="3">
        <v>11</v>
      </c>
      <c r="N4433" s="3">
        <v>5</v>
      </c>
      <c r="O4433" s="3">
        <v>575</v>
      </c>
      <c r="P4433" s="3">
        <v>5</v>
      </c>
      <c r="Q4433" s="3">
        <v>15235.2975331814</v>
      </c>
      <c r="R4433" s="3">
        <v>2</v>
      </c>
      <c r="S4433" s="3">
        <v>0</v>
      </c>
      <c r="T4433" s="3">
        <v>0</v>
      </c>
      <c r="U4433" s="3">
        <v>15789.601859701101</v>
      </c>
      <c r="V4433" s="3">
        <v>1</v>
      </c>
    </row>
    <row r="4434" spans="1:22" ht="21.75" customHeight="1" x14ac:dyDescent="0.3">
      <c r="A4434" s="3" t="s">
        <v>4460</v>
      </c>
      <c r="B4434" s="3">
        <v>46</v>
      </c>
      <c r="C4434" s="3" t="s">
        <v>28</v>
      </c>
      <c r="D4434" s="3" t="s">
        <v>24</v>
      </c>
      <c r="E4434" s="3">
        <v>57006.6245856811</v>
      </c>
      <c r="F4434" s="3">
        <v>181</v>
      </c>
      <c r="G4434" s="3">
        <v>2487.7135297734299</v>
      </c>
      <c r="H4434" s="3">
        <v>9</v>
      </c>
      <c r="I4434" s="3">
        <v>20</v>
      </c>
      <c r="J4434" s="3">
        <v>12</v>
      </c>
      <c r="K4434" s="3">
        <v>599.01032282087704</v>
      </c>
      <c r="L4434" s="3">
        <v>3</v>
      </c>
      <c r="M4434" s="3">
        <v>9</v>
      </c>
      <c r="N4434" s="3">
        <v>1</v>
      </c>
      <c r="O4434" s="3">
        <v>391</v>
      </c>
      <c r="P4434" s="3">
        <v>0</v>
      </c>
      <c r="Q4434" s="3">
        <v>28586.373837222502</v>
      </c>
      <c r="R4434" s="3">
        <v>7</v>
      </c>
      <c r="S4434" s="3">
        <v>0</v>
      </c>
      <c r="T4434" s="3">
        <v>0</v>
      </c>
      <c r="U4434" s="3">
        <v>9428.3090439097596</v>
      </c>
      <c r="V4434" s="3">
        <v>1</v>
      </c>
    </row>
    <row r="4435" spans="1:22" ht="21.75" customHeight="1" x14ac:dyDescent="0.3">
      <c r="A4435" s="3" t="s">
        <v>4461</v>
      </c>
      <c r="B4435" s="3">
        <v>45</v>
      </c>
      <c r="C4435" s="3" t="s">
        <v>31</v>
      </c>
      <c r="D4435" s="3" t="s">
        <v>26</v>
      </c>
      <c r="E4435" s="3">
        <v>57857.1643745611</v>
      </c>
      <c r="F4435" s="3">
        <v>43</v>
      </c>
      <c r="G4435" s="3">
        <v>1700.6222933833001</v>
      </c>
      <c r="H4435" s="3">
        <v>6</v>
      </c>
      <c r="I4435" s="3">
        <v>701.17876966794495</v>
      </c>
      <c r="J4435" s="3">
        <v>21</v>
      </c>
      <c r="K4435" s="3">
        <v>906.08327911217305</v>
      </c>
      <c r="L4435" s="3">
        <v>35</v>
      </c>
      <c r="M4435" s="3">
        <v>3</v>
      </c>
      <c r="N4435" s="3">
        <v>1</v>
      </c>
      <c r="O4435" s="3">
        <v>667</v>
      </c>
      <c r="P4435" s="3">
        <v>0</v>
      </c>
      <c r="Q4435" s="3">
        <v>7160.3463177137101</v>
      </c>
      <c r="R4435" s="3">
        <v>2</v>
      </c>
      <c r="S4435" s="3">
        <v>0</v>
      </c>
      <c r="T4435" s="3">
        <v>0</v>
      </c>
      <c r="U4435" s="3">
        <v>4165.6093717727999</v>
      </c>
      <c r="V4435" s="3">
        <v>0</v>
      </c>
    </row>
    <row r="4436" spans="1:22" ht="21.75" customHeight="1" x14ac:dyDescent="0.3">
      <c r="A4436" s="3" t="s">
        <v>4462</v>
      </c>
      <c r="B4436" s="3">
        <v>33</v>
      </c>
      <c r="C4436" s="3" t="s">
        <v>28</v>
      </c>
      <c r="D4436" s="3" t="s">
        <v>33</v>
      </c>
      <c r="E4436" s="3">
        <v>45070.085962860401</v>
      </c>
      <c r="F4436" s="3">
        <v>216</v>
      </c>
      <c r="G4436" s="3">
        <v>1728.53211448407</v>
      </c>
      <c r="H4436" s="3">
        <v>6</v>
      </c>
      <c r="I4436" s="3">
        <v>635.79006005023496</v>
      </c>
      <c r="J4436" s="3">
        <v>34</v>
      </c>
      <c r="K4436" s="3">
        <v>573.65798602648397</v>
      </c>
      <c r="L4436" s="3">
        <v>30</v>
      </c>
      <c r="M4436" s="3">
        <v>18</v>
      </c>
      <c r="N4436" s="3">
        <v>4</v>
      </c>
      <c r="O4436" s="3">
        <v>829</v>
      </c>
      <c r="P4436" s="3">
        <v>2</v>
      </c>
      <c r="Q4436" s="3">
        <v>19820.808881603101</v>
      </c>
      <c r="R4436" s="3">
        <v>2</v>
      </c>
      <c r="S4436" s="3">
        <v>0</v>
      </c>
      <c r="T4436" s="3">
        <v>0</v>
      </c>
      <c r="U4436" s="3">
        <v>5103.99926295775</v>
      </c>
      <c r="V4436" s="3">
        <v>0</v>
      </c>
    </row>
    <row r="4437" spans="1:22" ht="21.75" customHeight="1" x14ac:dyDescent="0.3">
      <c r="A4437" s="3" t="s">
        <v>4463</v>
      </c>
      <c r="B4437" s="3">
        <v>36</v>
      </c>
      <c r="C4437" s="3" t="s">
        <v>28</v>
      </c>
      <c r="D4437" s="3" t="s">
        <v>33</v>
      </c>
      <c r="E4437" s="3">
        <v>80981.044317666805</v>
      </c>
      <c r="F4437" s="3">
        <v>194</v>
      </c>
      <c r="G4437" s="3">
        <v>1412.9478455419401</v>
      </c>
      <c r="H4437" s="3">
        <v>3</v>
      </c>
      <c r="I4437" s="3">
        <v>1078.33720857855</v>
      </c>
      <c r="J4437" s="3">
        <v>18</v>
      </c>
      <c r="K4437" s="3">
        <v>534.465176074444</v>
      </c>
      <c r="L4437" s="3">
        <v>73</v>
      </c>
      <c r="M4437" s="3">
        <v>9</v>
      </c>
      <c r="N4437" s="3">
        <v>0</v>
      </c>
      <c r="O4437" s="3">
        <v>792</v>
      </c>
      <c r="P4437" s="3">
        <v>0</v>
      </c>
      <c r="Q4437" s="3">
        <v>28106.4370397516</v>
      </c>
      <c r="R4437" s="3">
        <v>1</v>
      </c>
      <c r="S4437" s="3">
        <v>0</v>
      </c>
      <c r="T4437" s="3">
        <v>0</v>
      </c>
      <c r="U4437" s="3">
        <v>7328.8216410260002</v>
      </c>
      <c r="V4437" s="3">
        <v>0</v>
      </c>
    </row>
    <row r="4438" spans="1:22" ht="21.75" customHeight="1" x14ac:dyDescent="0.3">
      <c r="A4438" s="3" t="s">
        <v>4464</v>
      </c>
      <c r="B4438" s="3">
        <v>37</v>
      </c>
      <c r="C4438" s="3" t="s">
        <v>23</v>
      </c>
      <c r="D4438" s="3" t="s">
        <v>24</v>
      </c>
      <c r="E4438" s="3">
        <v>67767.357252367103</v>
      </c>
      <c r="F4438" s="3">
        <v>90</v>
      </c>
      <c r="G4438" s="3">
        <v>1975.5189144168601</v>
      </c>
      <c r="H4438" s="3">
        <v>2</v>
      </c>
      <c r="I4438" s="3">
        <v>642.08513968065404</v>
      </c>
      <c r="J4438" s="3">
        <v>28</v>
      </c>
      <c r="K4438" s="3">
        <v>393.369394856979</v>
      </c>
      <c r="L4438" s="3">
        <v>48</v>
      </c>
      <c r="M4438" s="3">
        <v>18</v>
      </c>
      <c r="N4438" s="3">
        <v>1</v>
      </c>
      <c r="O4438" s="3">
        <v>779</v>
      </c>
      <c r="P4438" s="3">
        <v>1</v>
      </c>
      <c r="Q4438" s="3">
        <v>8262.2705882704104</v>
      </c>
      <c r="R4438" s="3">
        <v>5</v>
      </c>
      <c r="S4438" s="3">
        <v>0</v>
      </c>
      <c r="T4438" s="3">
        <v>0</v>
      </c>
      <c r="U4438" s="3">
        <v>6771.0933099629401</v>
      </c>
      <c r="V4438" s="3">
        <v>1</v>
      </c>
    </row>
    <row r="4439" spans="1:22" ht="21.75" customHeight="1" x14ac:dyDescent="0.3">
      <c r="A4439" s="3" t="s">
        <v>4465</v>
      </c>
      <c r="B4439" s="3">
        <v>64</v>
      </c>
      <c r="C4439" s="3" t="s">
        <v>23</v>
      </c>
      <c r="D4439" s="3" t="s">
        <v>26</v>
      </c>
      <c r="E4439" s="3">
        <v>21230.3626737831</v>
      </c>
      <c r="F4439" s="3">
        <v>239</v>
      </c>
      <c r="G4439" s="3">
        <v>1464.5163647259401</v>
      </c>
      <c r="H4439" s="3">
        <v>11</v>
      </c>
      <c r="I4439" s="3">
        <v>1184.6394985367001</v>
      </c>
      <c r="J4439" s="3">
        <v>22</v>
      </c>
      <c r="K4439" s="3">
        <v>645.69761277576299</v>
      </c>
      <c r="L4439" s="3">
        <v>40</v>
      </c>
      <c r="M4439" s="3">
        <v>18</v>
      </c>
      <c r="N4439" s="3">
        <v>2</v>
      </c>
      <c r="O4439" s="3">
        <v>622</v>
      </c>
      <c r="P4439" s="3">
        <v>1</v>
      </c>
      <c r="Q4439" s="3">
        <v>25240.046789293101</v>
      </c>
      <c r="R4439" s="3">
        <v>4</v>
      </c>
      <c r="S4439" s="3">
        <v>0</v>
      </c>
      <c r="T4439" s="3">
        <v>0</v>
      </c>
      <c r="U4439" s="3">
        <v>1692.09441487201</v>
      </c>
      <c r="V4439" s="3">
        <v>1</v>
      </c>
    </row>
    <row r="4440" spans="1:22" ht="21.75" customHeight="1" x14ac:dyDescent="0.3">
      <c r="A4440" s="3" t="s">
        <v>4466</v>
      </c>
      <c r="B4440" s="3">
        <v>48</v>
      </c>
      <c r="C4440" s="3" t="s">
        <v>31</v>
      </c>
      <c r="D4440" s="3" t="s">
        <v>26</v>
      </c>
      <c r="E4440" s="3">
        <v>46904.464294062403</v>
      </c>
      <c r="F4440" s="3">
        <v>50</v>
      </c>
      <c r="G4440" s="3">
        <v>1746.3212568880899</v>
      </c>
      <c r="H4440" s="3">
        <v>3</v>
      </c>
      <c r="I4440" s="3">
        <v>995.33478034234804</v>
      </c>
      <c r="J4440" s="3">
        <v>18</v>
      </c>
      <c r="K4440" s="3">
        <v>431.12021281419499</v>
      </c>
      <c r="L4440" s="3">
        <v>7</v>
      </c>
      <c r="M4440" s="3">
        <v>10</v>
      </c>
      <c r="N4440" s="3">
        <v>8</v>
      </c>
      <c r="O4440" s="3">
        <v>846</v>
      </c>
      <c r="P4440" s="3">
        <v>3</v>
      </c>
      <c r="Q4440" s="3">
        <v>7019.4253540583104</v>
      </c>
      <c r="R4440" s="3">
        <v>2</v>
      </c>
      <c r="S4440" s="3">
        <v>0</v>
      </c>
      <c r="T4440" s="3">
        <v>0</v>
      </c>
      <c r="U4440" s="3">
        <v>7917.3325251245797</v>
      </c>
      <c r="V4440" s="3">
        <v>0</v>
      </c>
    </row>
    <row r="4441" spans="1:22" ht="21.75" customHeight="1" x14ac:dyDescent="0.3">
      <c r="A4441" s="3" t="s">
        <v>4467</v>
      </c>
      <c r="B4441" s="3">
        <v>39</v>
      </c>
      <c r="C4441" s="3" t="s">
        <v>28</v>
      </c>
      <c r="D4441" s="3" t="s">
        <v>26</v>
      </c>
      <c r="E4441" s="3">
        <v>33085.664308736501</v>
      </c>
      <c r="F4441" s="3">
        <v>207</v>
      </c>
      <c r="G4441" s="3">
        <v>1850.3988731454799</v>
      </c>
      <c r="H4441" s="3">
        <v>5</v>
      </c>
      <c r="I4441" s="3">
        <v>449.96833848547902</v>
      </c>
      <c r="J4441" s="3">
        <v>15</v>
      </c>
      <c r="K4441" s="3">
        <v>638.20810020155704</v>
      </c>
      <c r="L4441" s="3">
        <v>29</v>
      </c>
      <c r="M4441" s="3">
        <v>12</v>
      </c>
      <c r="N4441" s="3">
        <v>8</v>
      </c>
      <c r="O4441" s="3">
        <v>401</v>
      </c>
      <c r="P4441" s="3">
        <v>0</v>
      </c>
      <c r="Q4441" s="3">
        <v>19697.4388788826</v>
      </c>
      <c r="R4441" s="3">
        <v>5</v>
      </c>
      <c r="S4441" s="3">
        <v>0</v>
      </c>
      <c r="T4441" s="3">
        <v>0</v>
      </c>
      <c r="U4441" s="3">
        <v>8587.7823006772996</v>
      </c>
      <c r="V4441" s="3">
        <v>1</v>
      </c>
    </row>
    <row r="4442" spans="1:22" ht="21.75" customHeight="1" x14ac:dyDescent="0.3">
      <c r="A4442" s="3" t="s">
        <v>4468</v>
      </c>
      <c r="B4442" s="3">
        <v>46</v>
      </c>
      <c r="C4442" s="3" t="s">
        <v>28</v>
      </c>
      <c r="D4442" s="3" t="s">
        <v>33</v>
      </c>
      <c r="E4442" s="3">
        <v>57451.925636987202</v>
      </c>
      <c r="F4442" s="3">
        <v>227</v>
      </c>
      <c r="G4442" s="3">
        <v>3444.2427308250399</v>
      </c>
      <c r="H4442" s="3">
        <v>11</v>
      </c>
      <c r="I4442" s="3">
        <v>750.86933253600102</v>
      </c>
      <c r="J4442" s="3">
        <v>30</v>
      </c>
      <c r="K4442" s="3">
        <v>707.64009556229905</v>
      </c>
      <c r="L4442" s="3">
        <v>13</v>
      </c>
      <c r="M4442" s="3">
        <v>1</v>
      </c>
      <c r="N4442" s="3">
        <v>6</v>
      </c>
      <c r="O4442" s="3">
        <v>570</v>
      </c>
      <c r="P4442" s="3">
        <v>4</v>
      </c>
      <c r="Q4442" s="3">
        <v>7452.8751906212101</v>
      </c>
      <c r="R4442" s="3">
        <v>7</v>
      </c>
      <c r="S4442" s="3">
        <v>0</v>
      </c>
      <c r="T4442" s="3">
        <v>0</v>
      </c>
      <c r="U4442" s="3">
        <v>3951.6839702976099</v>
      </c>
      <c r="V4442" s="3">
        <v>1</v>
      </c>
    </row>
    <row r="4443" spans="1:22" ht="21.75" customHeight="1" x14ac:dyDescent="0.3">
      <c r="A4443" s="3" t="s">
        <v>4469</v>
      </c>
      <c r="B4443" s="3">
        <v>37</v>
      </c>
      <c r="C4443" s="3" t="s">
        <v>28</v>
      </c>
      <c r="D4443" s="3" t="s">
        <v>33</v>
      </c>
      <c r="E4443" s="3">
        <v>49449.5793542233</v>
      </c>
      <c r="F4443" s="3">
        <v>116</v>
      </c>
      <c r="G4443" s="3">
        <v>771.85327894783904</v>
      </c>
      <c r="H4443" s="3">
        <v>3</v>
      </c>
      <c r="I4443" s="3">
        <v>528.56329450361</v>
      </c>
      <c r="J4443" s="3">
        <v>15</v>
      </c>
      <c r="K4443" s="3">
        <v>588.98614596867503</v>
      </c>
      <c r="L4443" s="3">
        <v>44</v>
      </c>
      <c r="M4443" s="3">
        <v>13</v>
      </c>
      <c r="N4443" s="3">
        <v>4</v>
      </c>
      <c r="O4443" s="3">
        <v>606</v>
      </c>
      <c r="P4443" s="3">
        <v>4</v>
      </c>
      <c r="Q4443" s="3">
        <v>1102.8458929712101</v>
      </c>
      <c r="R4443" s="3">
        <v>2</v>
      </c>
      <c r="S4443" s="3">
        <v>0</v>
      </c>
      <c r="T4443" s="3">
        <v>0</v>
      </c>
      <c r="U4443" s="3">
        <v>7738.7902650366996</v>
      </c>
      <c r="V4443" s="3">
        <v>0</v>
      </c>
    </row>
    <row r="4444" spans="1:22" ht="21.75" customHeight="1" x14ac:dyDescent="0.3">
      <c r="A4444" s="3" t="s">
        <v>4470</v>
      </c>
      <c r="B4444" s="3">
        <v>23</v>
      </c>
      <c r="C4444" s="3" t="s">
        <v>31</v>
      </c>
      <c r="D4444" s="3" t="s">
        <v>26</v>
      </c>
      <c r="E4444" s="3">
        <v>34106.389269683998</v>
      </c>
      <c r="F4444" s="3">
        <v>24</v>
      </c>
      <c r="G4444" s="3">
        <v>1627.9795922016101</v>
      </c>
      <c r="H4444" s="3">
        <v>3</v>
      </c>
      <c r="I4444" s="3">
        <v>864.66552639878398</v>
      </c>
      <c r="J4444" s="3">
        <v>25</v>
      </c>
      <c r="K4444" s="3">
        <v>798.76653661704404</v>
      </c>
      <c r="L4444" s="3">
        <v>45</v>
      </c>
      <c r="M4444" s="3">
        <v>19</v>
      </c>
      <c r="N4444" s="3">
        <v>1</v>
      </c>
      <c r="O4444" s="3">
        <v>686</v>
      </c>
      <c r="P4444" s="3">
        <v>4</v>
      </c>
      <c r="Q4444" s="3">
        <v>18480.777247127699</v>
      </c>
      <c r="R4444" s="3">
        <v>6</v>
      </c>
      <c r="S4444" s="3">
        <v>0</v>
      </c>
      <c r="T4444" s="3">
        <v>0</v>
      </c>
      <c r="U4444" s="3">
        <v>2731.2670816641398</v>
      </c>
      <c r="V4444" s="3">
        <v>1</v>
      </c>
    </row>
    <row r="4445" spans="1:22" ht="21.75" customHeight="1" x14ac:dyDescent="0.3">
      <c r="A4445" s="3" t="s">
        <v>4471</v>
      </c>
      <c r="B4445" s="3">
        <v>20</v>
      </c>
      <c r="C4445" s="3" t="s">
        <v>23</v>
      </c>
      <c r="D4445" s="3" t="s">
        <v>26</v>
      </c>
      <c r="E4445" s="3">
        <v>80500.505549502806</v>
      </c>
      <c r="F4445" s="3">
        <v>101</v>
      </c>
      <c r="G4445" s="3">
        <v>2481.9561672916898</v>
      </c>
      <c r="H4445" s="3">
        <v>1</v>
      </c>
      <c r="I4445" s="3">
        <v>526.47819646770802</v>
      </c>
      <c r="J4445" s="3">
        <v>2</v>
      </c>
      <c r="K4445" s="3">
        <v>620.45080767903698</v>
      </c>
      <c r="L4445" s="3">
        <v>66</v>
      </c>
      <c r="M4445" s="3">
        <v>17</v>
      </c>
      <c r="N4445" s="3">
        <v>1</v>
      </c>
      <c r="O4445" s="3">
        <v>576</v>
      </c>
      <c r="P4445" s="3">
        <v>5</v>
      </c>
      <c r="Q4445" s="3">
        <v>15363.901320115099</v>
      </c>
      <c r="R4445" s="3">
        <v>5</v>
      </c>
      <c r="S4445" s="3">
        <v>0</v>
      </c>
      <c r="T4445" s="3">
        <v>0</v>
      </c>
      <c r="U4445" s="3">
        <v>9102.0735190391606</v>
      </c>
      <c r="V4445" s="3">
        <v>1</v>
      </c>
    </row>
    <row r="4446" spans="1:22" ht="21.75" customHeight="1" x14ac:dyDescent="0.3">
      <c r="A4446" s="3" t="s">
        <v>4472</v>
      </c>
      <c r="B4446" s="3">
        <v>69</v>
      </c>
      <c r="C4446" s="3" t="s">
        <v>31</v>
      </c>
      <c r="D4446" s="3" t="s">
        <v>24</v>
      </c>
      <c r="E4446" s="3">
        <v>51033.144343257401</v>
      </c>
      <c r="F4446" s="3">
        <v>19</v>
      </c>
      <c r="G4446" s="3">
        <v>2161.3412809761799</v>
      </c>
      <c r="H4446" s="3">
        <v>6</v>
      </c>
      <c r="I4446" s="3">
        <v>826.05233067817198</v>
      </c>
      <c r="J4446" s="3">
        <v>22</v>
      </c>
      <c r="K4446" s="3">
        <v>428.29684541754301</v>
      </c>
      <c r="L4446" s="3">
        <v>15</v>
      </c>
      <c r="M4446" s="3">
        <v>15</v>
      </c>
      <c r="N4446" s="3">
        <v>7</v>
      </c>
      <c r="O4446" s="3">
        <v>558</v>
      </c>
      <c r="P4446" s="3">
        <v>1</v>
      </c>
      <c r="Q4446" s="3">
        <v>11746.3469936371</v>
      </c>
      <c r="R4446" s="3">
        <v>7</v>
      </c>
      <c r="S4446" s="3">
        <v>0</v>
      </c>
      <c r="T4446" s="3">
        <v>0</v>
      </c>
      <c r="U4446" s="3">
        <v>4293.9627397976401</v>
      </c>
      <c r="V4446" s="3">
        <v>1</v>
      </c>
    </row>
    <row r="4447" spans="1:22" ht="21.75" customHeight="1" x14ac:dyDescent="0.3">
      <c r="A4447" s="3" t="s">
        <v>4473</v>
      </c>
      <c r="B4447" s="3">
        <v>20</v>
      </c>
      <c r="C4447" s="3" t="s">
        <v>28</v>
      </c>
      <c r="D4447" s="3" t="s">
        <v>24</v>
      </c>
      <c r="E4447" s="3">
        <v>42511.288289535703</v>
      </c>
      <c r="F4447" s="3">
        <v>88</v>
      </c>
      <c r="G4447" s="3">
        <v>2041.95662965773</v>
      </c>
      <c r="H4447" s="3">
        <v>5</v>
      </c>
      <c r="I4447" s="3">
        <v>704.69298715335594</v>
      </c>
      <c r="J4447" s="3">
        <v>8</v>
      </c>
      <c r="K4447" s="3">
        <v>67.053717187547903</v>
      </c>
      <c r="L4447" s="3">
        <v>9</v>
      </c>
      <c r="M4447" s="3">
        <v>3</v>
      </c>
      <c r="N4447" s="3">
        <v>2</v>
      </c>
      <c r="O4447" s="3">
        <v>846</v>
      </c>
      <c r="P4447" s="3">
        <v>3</v>
      </c>
      <c r="Q4447" s="3">
        <v>2300.1732639585898</v>
      </c>
      <c r="R4447" s="3">
        <v>1</v>
      </c>
      <c r="S4447" s="3">
        <v>0</v>
      </c>
      <c r="T4447" s="3">
        <v>0</v>
      </c>
      <c r="U4447" s="3">
        <v>9462.2836820702105</v>
      </c>
      <c r="V4447" s="3">
        <v>0</v>
      </c>
    </row>
    <row r="4448" spans="1:22" ht="21.75" customHeight="1" x14ac:dyDescent="0.3">
      <c r="A4448" s="3" t="s">
        <v>4474</v>
      </c>
      <c r="B4448" s="3">
        <v>45</v>
      </c>
      <c r="C4448" s="3" t="s">
        <v>23</v>
      </c>
      <c r="D4448" s="3" t="s">
        <v>26</v>
      </c>
      <c r="E4448" s="3">
        <v>45443.480909714497</v>
      </c>
      <c r="F4448" s="3">
        <v>135</v>
      </c>
      <c r="G4448" s="3">
        <v>3909.0564828362099</v>
      </c>
      <c r="H4448" s="3">
        <v>1</v>
      </c>
      <c r="I4448" s="3">
        <v>746.72186086206204</v>
      </c>
      <c r="J4448" s="3">
        <v>23</v>
      </c>
      <c r="K4448" s="3">
        <v>403.68724297784598</v>
      </c>
      <c r="L4448" s="3">
        <v>67</v>
      </c>
      <c r="M4448" s="3">
        <v>0</v>
      </c>
      <c r="N4448" s="3">
        <v>6</v>
      </c>
      <c r="O4448" s="3">
        <v>819</v>
      </c>
      <c r="P4448" s="3">
        <v>5</v>
      </c>
      <c r="Q4448" s="3">
        <v>20113.7664049349</v>
      </c>
      <c r="R4448" s="3">
        <v>7</v>
      </c>
      <c r="S4448" s="3">
        <v>0</v>
      </c>
      <c r="T4448" s="3">
        <v>0</v>
      </c>
      <c r="U4448" s="3">
        <v>10723.4162433482</v>
      </c>
      <c r="V4448" s="3">
        <v>1</v>
      </c>
    </row>
    <row r="4449" spans="1:22" ht="21.75" customHeight="1" x14ac:dyDescent="0.3">
      <c r="A4449" s="3" t="s">
        <v>4475</v>
      </c>
      <c r="B4449" s="3">
        <v>64</v>
      </c>
      <c r="C4449" s="3" t="s">
        <v>23</v>
      </c>
      <c r="D4449" s="3" t="s">
        <v>26</v>
      </c>
      <c r="E4449" s="3">
        <v>79136.024831755305</v>
      </c>
      <c r="F4449" s="3">
        <v>63</v>
      </c>
      <c r="G4449" s="3">
        <v>2370.3267949179399</v>
      </c>
      <c r="H4449" s="3">
        <v>4</v>
      </c>
      <c r="I4449" s="3">
        <v>1517.8291329293399</v>
      </c>
      <c r="J4449" s="3">
        <v>32</v>
      </c>
      <c r="K4449" s="3">
        <v>478.84429629206397</v>
      </c>
      <c r="L4449" s="3">
        <v>51</v>
      </c>
      <c r="M4449" s="3">
        <v>2</v>
      </c>
      <c r="N4449" s="3">
        <v>5</v>
      </c>
      <c r="O4449" s="3">
        <v>731</v>
      </c>
      <c r="P4449" s="3">
        <v>3</v>
      </c>
      <c r="Q4449" s="3">
        <v>18729.307271261401</v>
      </c>
      <c r="R4449" s="3">
        <v>3</v>
      </c>
      <c r="S4449" s="3">
        <v>0</v>
      </c>
      <c r="T4449" s="3">
        <v>0</v>
      </c>
      <c r="U4449" s="3">
        <v>11611.7818968794</v>
      </c>
      <c r="V4449" s="3">
        <v>0</v>
      </c>
    </row>
    <row r="4450" spans="1:22" ht="21.75" customHeight="1" x14ac:dyDescent="0.3">
      <c r="A4450" s="3" t="s">
        <v>4476</v>
      </c>
      <c r="B4450" s="3">
        <v>39</v>
      </c>
      <c r="C4450" s="3" t="s">
        <v>31</v>
      </c>
      <c r="D4450" s="3" t="s">
        <v>33</v>
      </c>
      <c r="E4450" s="3">
        <v>66402.943517013002</v>
      </c>
      <c r="F4450" s="3">
        <v>91</v>
      </c>
      <c r="G4450" s="3">
        <v>1000.18623255283</v>
      </c>
      <c r="H4450" s="3">
        <v>5</v>
      </c>
      <c r="I4450" s="3">
        <v>673.83017065247805</v>
      </c>
      <c r="J4450" s="3">
        <v>13</v>
      </c>
      <c r="K4450" s="3">
        <v>660.55852658613605</v>
      </c>
      <c r="L4450" s="3">
        <v>49</v>
      </c>
      <c r="M4450" s="3">
        <v>11</v>
      </c>
      <c r="N4450" s="3">
        <v>5</v>
      </c>
      <c r="O4450" s="3">
        <v>609</v>
      </c>
      <c r="P4450" s="3">
        <v>1</v>
      </c>
      <c r="Q4450" s="3">
        <v>1248.4294019645999</v>
      </c>
      <c r="R4450" s="3">
        <v>5</v>
      </c>
      <c r="S4450" s="3">
        <v>0</v>
      </c>
      <c r="T4450" s="3">
        <v>0</v>
      </c>
      <c r="U4450" s="3">
        <v>15969.604658071201</v>
      </c>
      <c r="V4450" s="3">
        <v>1</v>
      </c>
    </row>
    <row r="4451" spans="1:22" ht="21.75" customHeight="1" x14ac:dyDescent="0.3">
      <c r="A4451" s="3" t="s">
        <v>4477</v>
      </c>
      <c r="B4451" s="3">
        <v>42</v>
      </c>
      <c r="C4451" s="3" t="s">
        <v>23</v>
      </c>
      <c r="D4451" s="3" t="s">
        <v>26</v>
      </c>
      <c r="E4451" s="3">
        <v>47077.6800530279</v>
      </c>
      <c r="F4451" s="3">
        <v>136</v>
      </c>
      <c r="G4451" s="3">
        <v>908.34489593641399</v>
      </c>
      <c r="H4451" s="3">
        <v>4</v>
      </c>
      <c r="I4451" s="3">
        <v>122.94841933398401</v>
      </c>
      <c r="J4451" s="3">
        <v>27</v>
      </c>
      <c r="K4451" s="3">
        <v>52.389220676642999</v>
      </c>
      <c r="L4451" s="3">
        <v>67</v>
      </c>
      <c r="M4451" s="3">
        <v>2</v>
      </c>
      <c r="N4451" s="3">
        <v>2</v>
      </c>
      <c r="O4451" s="3">
        <v>758</v>
      </c>
      <c r="P4451" s="3">
        <v>3</v>
      </c>
      <c r="Q4451" s="3">
        <v>13538.7463476668</v>
      </c>
      <c r="R4451" s="3">
        <v>2</v>
      </c>
      <c r="S4451" s="3">
        <v>0</v>
      </c>
      <c r="T4451" s="3">
        <v>0</v>
      </c>
      <c r="U4451" s="3">
        <v>10110.0667416412</v>
      </c>
      <c r="V4451" s="3">
        <v>0</v>
      </c>
    </row>
    <row r="4452" spans="1:22" ht="21.75" customHeight="1" x14ac:dyDescent="0.3">
      <c r="A4452" s="3" t="s">
        <v>4478</v>
      </c>
      <c r="B4452" s="3">
        <v>29</v>
      </c>
      <c r="C4452" s="3" t="s">
        <v>23</v>
      </c>
      <c r="D4452" s="3" t="s">
        <v>24</v>
      </c>
      <c r="E4452" s="3">
        <v>32142.385758206801</v>
      </c>
      <c r="F4452" s="3">
        <v>183</v>
      </c>
      <c r="G4452" s="3">
        <v>1469.3332222492199</v>
      </c>
      <c r="H4452" s="3">
        <v>3</v>
      </c>
      <c r="I4452" s="3">
        <v>1155.5391506570199</v>
      </c>
      <c r="J4452" s="3">
        <v>23</v>
      </c>
      <c r="K4452" s="3">
        <v>72.943002505446103</v>
      </c>
      <c r="L4452" s="3">
        <v>1</v>
      </c>
      <c r="M4452" s="3">
        <v>17</v>
      </c>
      <c r="N4452" s="3">
        <v>5</v>
      </c>
      <c r="O4452" s="3">
        <v>685</v>
      </c>
      <c r="P4452" s="3">
        <v>4</v>
      </c>
      <c r="Q4452" s="3">
        <v>15478.7784969036</v>
      </c>
      <c r="R4452" s="3">
        <v>4</v>
      </c>
      <c r="S4452" s="3">
        <v>0</v>
      </c>
      <c r="T4452" s="3">
        <v>0</v>
      </c>
      <c r="U4452" s="3">
        <v>7813.9741323531198</v>
      </c>
      <c r="V4452" s="3">
        <v>1</v>
      </c>
    </row>
    <row r="4453" spans="1:22" ht="21.75" customHeight="1" x14ac:dyDescent="0.3">
      <c r="A4453" s="3" t="s">
        <v>4479</v>
      </c>
      <c r="B4453" s="3">
        <v>30</v>
      </c>
      <c r="C4453" s="3" t="s">
        <v>28</v>
      </c>
      <c r="D4453" s="3" t="s">
        <v>33</v>
      </c>
      <c r="E4453" s="3">
        <v>34948.487513127599</v>
      </c>
      <c r="F4453" s="3">
        <v>83</v>
      </c>
      <c r="G4453" s="3">
        <v>1151.0149360405501</v>
      </c>
      <c r="H4453" s="3">
        <v>10</v>
      </c>
      <c r="I4453" s="3">
        <v>1152.7845656306999</v>
      </c>
      <c r="J4453" s="3">
        <v>42</v>
      </c>
      <c r="K4453" s="3">
        <v>44.247334871601304</v>
      </c>
      <c r="L4453" s="3">
        <v>74</v>
      </c>
      <c r="M4453" s="3">
        <v>3</v>
      </c>
      <c r="N4453" s="3">
        <v>3</v>
      </c>
      <c r="O4453" s="3">
        <v>499</v>
      </c>
      <c r="P4453" s="3">
        <v>4</v>
      </c>
      <c r="Q4453" s="3">
        <v>5347.1565106467897</v>
      </c>
      <c r="R4453" s="3">
        <v>2</v>
      </c>
      <c r="S4453" s="3">
        <v>0</v>
      </c>
      <c r="T4453" s="3">
        <v>0</v>
      </c>
      <c r="U4453" s="3">
        <v>12173.9531726066</v>
      </c>
      <c r="V4453" s="3">
        <v>1</v>
      </c>
    </row>
    <row r="4454" spans="1:22" ht="21.75" customHeight="1" x14ac:dyDescent="0.3">
      <c r="A4454" s="3" t="s">
        <v>4480</v>
      </c>
      <c r="B4454" s="3">
        <v>60</v>
      </c>
      <c r="C4454" s="3" t="s">
        <v>28</v>
      </c>
      <c r="D4454" s="3" t="s">
        <v>24</v>
      </c>
      <c r="E4454" s="3">
        <v>41321.4330019154</v>
      </c>
      <c r="F4454" s="3">
        <v>97</v>
      </c>
      <c r="G4454" s="3">
        <v>1563.4726102126799</v>
      </c>
      <c r="H4454" s="3">
        <v>10</v>
      </c>
      <c r="I4454" s="3">
        <v>107.370939171111</v>
      </c>
      <c r="J4454" s="3">
        <v>49</v>
      </c>
      <c r="K4454" s="3">
        <v>498.49780516780498</v>
      </c>
      <c r="L4454" s="3">
        <v>78</v>
      </c>
      <c r="M4454" s="3">
        <v>16</v>
      </c>
      <c r="N4454" s="3">
        <v>0</v>
      </c>
      <c r="O4454" s="3">
        <v>830</v>
      </c>
      <c r="P4454" s="3">
        <v>1</v>
      </c>
      <c r="Q4454" s="3">
        <v>18197.311111017101</v>
      </c>
      <c r="R4454" s="3">
        <v>1</v>
      </c>
      <c r="S4454" s="3">
        <v>0</v>
      </c>
      <c r="T4454" s="3">
        <v>0</v>
      </c>
      <c r="U4454" s="3">
        <v>885.57893143696401</v>
      </c>
      <c r="V4454" s="3">
        <v>0</v>
      </c>
    </row>
    <row r="4455" spans="1:22" ht="21.75" customHeight="1" x14ac:dyDescent="0.3">
      <c r="A4455" s="3" t="s">
        <v>4481</v>
      </c>
      <c r="B4455" s="3">
        <v>60</v>
      </c>
      <c r="C4455" s="3" t="s">
        <v>23</v>
      </c>
      <c r="D4455" s="3" t="s">
        <v>24</v>
      </c>
      <c r="E4455" s="3">
        <v>59128.983665879998</v>
      </c>
      <c r="F4455" s="3">
        <v>147</v>
      </c>
      <c r="G4455" s="3">
        <v>1770.3984965567499</v>
      </c>
      <c r="H4455" s="3">
        <v>8</v>
      </c>
      <c r="I4455" s="3">
        <v>554.68513257717598</v>
      </c>
      <c r="J4455" s="3">
        <v>6</v>
      </c>
      <c r="K4455" s="3">
        <v>189.093106318173</v>
      </c>
      <c r="L4455" s="3">
        <v>74</v>
      </c>
      <c r="M4455" s="3">
        <v>11</v>
      </c>
      <c r="N4455" s="3">
        <v>7</v>
      </c>
      <c r="O4455" s="3">
        <v>701</v>
      </c>
      <c r="P4455" s="3">
        <v>4</v>
      </c>
      <c r="Q4455" s="3">
        <v>27166.115414059899</v>
      </c>
      <c r="R4455" s="3">
        <v>3</v>
      </c>
      <c r="S4455" s="3">
        <v>0</v>
      </c>
      <c r="T4455" s="3">
        <v>0</v>
      </c>
      <c r="U4455" s="3">
        <v>6075.4393489013601</v>
      </c>
      <c r="V4455" s="3">
        <v>0</v>
      </c>
    </row>
    <row r="4456" spans="1:22" ht="21.75" customHeight="1" x14ac:dyDescent="0.3">
      <c r="A4456" s="3" t="s">
        <v>4482</v>
      </c>
      <c r="B4456" s="3">
        <v>24</v>
      </c>
      <c r="C4456" s="3" t="s">
        <v>23</v>
      </c>
      <c r="D4456" s="3" t="s">
        <v>33</v>
      </c>
      <c r="E4456" s="3">
        <v>63617.574217760797</v>
      </c>
      <c r="F4456" s="3">
        <v>61</v>
      </c>
      <c r="G4456" s="3">
        <v>1718.7067468564501</v>
      </c>
      <c r="H4456" s="3">
        <v>2</v>
      </c>
      <c r="I4456" s="3">
        <v>952.53369489628301</v>
      </c>
      <c r="J4456" s="3">
        <v>37</v>
      </c>
      <c r="K4456" s="3">
        <v>630.77341730102205</v>
      </c>
      <c r="L4456" s="3">
        <v>59</v>
      </c>
      <c r="M4456" s="3">
        <v>19</v>
      </c>
      <c r="N4456" s="3">
        <v>8</v>
      </c>
      <c r="O4456" s="3">
        <v>384</v>
      </c>
      <c r="P4456" s="3">
        <v>2</v>
      </c>
      <c r="Q4456" s="3">
        <v>18626.0933976294</v>
      </c>
      <c r="R4456" s="3">
        <v>3</v>
      </c>
      <c r="S4456" s="3">
        <v>0</v>
      </c>
      <c r="T4456" s="3">
        <v>0</v>
      </c>
      <c r="U4456" s="3">
        <v>5829.3110238824702</v>
      </c>
      <c r="V4456" s="3">
        <v>1</v>
      </c>
    </row>
    <row r="4457" spans="1:22" ht="21.75" customHeight="1" x14ac:dyDescent="0.3">
      <c r="A4457" s="3" t="s">
        <v>4483</v>
      </c>
      <c r="B4457" s="3">
        <v>20</v>
      </c>
      <c r="C4457" s="3" t="s">
        <v>31</v>
      </c>
      <c r="D4457" s="3" t="s">
        <v>24</v>
      </c>
      <c r="E4457" s="3">
        <v>36940.259138449197</v>
      </c>
      <c r="F4457" s="3">
        <v>227</v>
      </c>
      <c r="G4457" s="3">
        <v>10</v>
      </c>
      <c r="H4457" s="3">
        <v>10</v>
      </c>
      <c r="I4457" s="3">
        <v>983.47114142597297</v>
      </c>
      <c r="J4457" s="3">
        <v>43</v>
      </c>
      <c r="K4457" s="3">
        <v>421.95835129787503</v>
      </c>
      <c r="L4457" s="3">
        <v>49</v>
      </c>
      <c r="M4457" s="3">
        <v>7</v>
      </c>
      <c r="N4457" s="3">
        <v>2</v>
      </c>
      <c r="O4457" s="3">
        <v>321</v>
      </c>
      <c r="P4457" s="3">
        <v>4</v>
      </c>
      <c r="Q4457" s="3">
        <v>22691.505338915002</v>
      </c>
      <c r="R4457" s="3">
        <v>6</v>
      </c>
      <c r="S4457" s="3">
        <v>0</v>
      </c>
      <c r="T4457" s="3">
        <v>0</v>
      </c>
      <c r="U4457" s="3">
        <v>4491.6406096344099</v>
      </c>
      <c r="V4457" s="3">
        <v>1</v>
      </c>
    </row>
    <row r="4458" spans="1:22" ht="21.75" customHeight="1" x14ac:dyDescent="0.3">
      <c r="A4458" s="3" t="s">
        <v>4484</v>
      </c>
      <c r="B4458" s="3">
        <v>36</v>
      </c>
      <c r="C4458" s="3" t="s">
        <v>31</v>
      </c>
      <c r="D4458" s="3" t="s">
        <v>26</v>
      </c>
      <c r="E4458" s="3">
        <v>64413.683300687</v>
      </c>
      <c r="F4458" s="3">
        <v>169</v>
      </c>
      <c r="G4458" s="3">
        <v>895.50815188847105</v>
      </c>
      <c r="H4458" s="3">
        <v>1</v>
      </c>
      <c r="I4458" s="3">
        <v>798.34668279154801</v>
      </c>
      <c r="J4458" s="3">
        <v>24</v>
      </c>
      <c r="K4458" s="3">
        <v>128.20087083205399</v>
      </c>
      <c r="L4458" s="3">
        <v>0</v>
      </c>
      <c r="M4458" s="3">
        <v>16</v>
      </c>
      <c r="N4458" s="3">
        <v>0</v>
      </c>
      <c r="O4458" s="3">
        <v>534</v>
      </c>
      <c r="P4458" s="3">
        <v>0</v>
      </c>
      <c r="Q4458" s="3">
        <v>17578.578499472798</v>
      </c>
      <c r="R4458" s="3">
        <v>4</v>
      </c>
      <c r="S4458" s="3">
        <v>0</v>
      </c>
      <c r="T4458" s="3">
        <v>0</v>
      </c>
      <c r="U4458" s="3">
        <v>7040.1122135986898</v>
      </c>
      <c r="V4458" s="3">
        <v>1</v>
      </c>
    </row>
    <row r="4459" spans="1:22" ht="21.75" customHeight="1" x14ac:dyDescent="0.3">
      <c r="A4459" s="3" t="s">
        <v>4485</v>
      </c>
      <c r="B4459" s="3">
        <v>41</v>
      </c>
      <c r="C4459" s="3" t="s">
        <v>23</v>
      </c>
      <c r="D4459" s="3" t="s">
        <v>24</v>
      </c>
      <c r="E4459" s="3">
        <v>33644.914016574301</v>
      </c>
      <c r="F4459" s="3">
        <v>56</v>
      </c>
      <c r="G4459" s="3">
        <v>2072.809856412</v>
      </c>
      <c r="H4459" s="3">
        <v>8</v>
      </c>
      <c r="I4459" s="3">
        <v>806.23888262665002</v>
      </c>
      <c r="J4459" s="3">
        <v>1</v>
      </c>
      <c r="K4459" s="3">
        <v>777.33805004472504</v>
      </c>
      <c r="L4459" s="3">
        <v>36</v>
      </c>
      <c r="M4459" s="3">
        <v>13</v>
      </c>
      <c r="N4459" s="3">
        <v>0</v>
      </c>
      <c r="O4459" s="3">
        <v>689</v>
      </c>
      <c r="P4459" s="3">
        <v>1</v>
      </c>
      <c r="Q4459" s="3">
        <v>5379.2732895968002</v>
      </c>
      <c r="R4459" s="3">
        <v>5</v>
      </c>
      <c r="S4459" s="3">
        <v>0</v>
      </c>
      <c r="T4459" s="3">
        <v>0</v>
      </c>
      <c r="U4459" s="3">
        <v>17412.746836656101</v>
      </c>
      <c r="V4459" s="3">
        <v>1</v>
      </c>
    </row>
    <row r="4460" spans="1:22" ht="21.75" customHeight="1" x14ac:dyDescent="0.3">
      <c r="A4460" s="3" t="s">
        <v>4486</v>
      </c>
      <c r="B4460" s="3">
        <v>53</v>
      </c>
      <c r="C4460" s="3" t="s">
        <v>28</v>
      </c>
      <c r="D4460" s="3" t="s">
        <v>33</v>
      </c>
      <c r="E4460" s="3">
        <v>38988.0742286206</v>
      </c>
      <c r="F4460" s="3">
        <v>128</v>
      </c>
      <c r="G4460" s="3">
        <v>2814.9050842774</v>
      </c>
      <c r="H4460" s="3">
        <v>7</v>
      </c>
      <c r="I4460" s="3">
        <v>471.49424442088502</v>
      </c>
      <c r="J4460" s="3">
        <v>44</v>
      </c>
      <c r="K4460" s="3">
        <v>514.45062941331696</v>
      </c>
      <c r="L4460" s="3">
        <v>22</v>
      </c>
      <c r="M4460" s="3">
        <v>19</v>
      </c>
      <c r="N4460" s="3">
        <v>0</v>
      </c>
      <c r="O4460" s="3">
        <v>428</v>
      </c>
      <c r="P4460" s="3">
        <v>1</v>
      </c>
      <c r="Q4460" s="3">
        <v>17195.6190186393</v>
      </c>
      <c r="R4460" s="3">
        <v>3</v>
      </c>
      <c r="S4460" s="3">
        <v>0</v>
      </c>
      <c r="T4460" s="3">
        <v>0</v>
      </c>
      <c r="U4460" s="3">
        <v>6989.9745336037304</v>
      </c>
      <c r="V4460" s="3">
        <v>1</v>
      </c>
    </row>
    <row r="4461" spans="1:22" ht="21.75" customHeight="1" x14ac:dyDescent="0.3">
      <c r="A4461" s="3" t="s">
        <v>4487</v>
      </c>
      <c r="B4461" s="3">
        <v>64</v>
      </c>
      <c r="C4461" s="3" t="s">
        <v>23</v>
      </c>
      <c r="D4461" s="3" t="s">
        <v>33</v>
      </c>
      <c r="E4461" s="3">
        <v>23908.5766273017</v>
      </c>
      <c r="F4461" s="3">
        <v>178</v>
      </c>
      <c r="G4461" s="3">
        <v>1177.0353791048301</v>
      </c>
      <c r="H4461" s="3">
        <v>8</v>
      </c>
      <c r="I4461" s="3">
        <v>20</v>
      </c>
      <c r="J4461" s="3">
        <v>0</v>
      </c>
      <c r="K4461" s="3">
        <v>787.66241918351398</v>
      </c>
      <c r="L4461" s="3">
        <v>48</v>
      </c>
      <c r="M4461" s="3">
        <v>10</v>
      </c>
      <c r="N4461" s="3">
        <v>8</v>
      </c>
      <c r="O4461" s="3">
        <v>692</v>
      </c>
      <c r="P4461" s="3">
        <v>3</v>
      </c>
      <c r="Q4461" s="3">
        <v>4279.5961270705502</v>
      </c>
      <c r="R4461" s="3">
        <v>5</v>
      </c>
      <c r="S4461" s="3">
        <v>1</v>
      </c>
      <c r="T4461" s="3">
        <v>0</v>
      </c>
      <c r="U4461" s="3">
        <v>10301.3905377639</v>
      </c>
      <c r="V4461" s="3">
        <v>1</v>
      </c>
    </row>
    <row r="4462" spans="1:22" ht="21.75" customHeight="1" x14ac:dyDescent="0.3">
      <c r="A4462" s="3" t="s">
        <v>4488</v>
      </c>
      <c r="B4462" s="3">
        <v>60</v>
      </c>
      <c r="C4462" s="3" t="s">
        <v>23</v>
      </c>
      <c r="D4462" s="3" t="s">
        <v>33</v>
      </c>
      <c r="E4462" s="3">
        <v>23372.460568699</v>
      </c>
      <c r="F4462" s="3">
        <v>167</v>
      </c>
      <c r="G4462" s="3">
        <v>1180.92470073803</v>
      </c>
      <c r="H4462" s="3">
        <v>9</v>
      </c>
      <c r="I4462" s="3">
        <v>1517.32756136424</v>
      </c>
      <c r="J4462" s="3">
        <v>22</v>
      </c>
      <c r="K4462" s="3">
        <v>529.07300369956204</v>
      </c>
      <c r="L4462" s="3">
        <v>73</v>
      </c>
      <c r="M4462" s="3">
        <v>7</v>
      </c>
      <c r="N4462" s="3">
        <v>9</v>
      </c>
      <c r="O4462" s="3">
        <v>863</v>
      </c>
      <c r="P4462" s="3">
        <v>3</v>
      </c>
      <c r="Q4462" s="3">
        <v>9000.6262566625901</v>
      </c>
      <c r="R4462" s="3">
        <v>2</v>
      </c>
      <c r="S4462" s="3">
        <v>1</v>
      </c>
      <c r="T4462" s="3">
        <v>0</v>
      </c>
      <c r="U4462" s="3">
        <v>4277.7163304525602</v>
      </c>
      <c r="V4462" s="3">
        <v>1</v>
      </c>
    </row>
    <row r="4463" spans="1:22" ht="21.75" customHeight="1" x14ac:dyDescent="0.3">
      <c r="A4463" s="3" t="s">
        <v>4489</v>
      </c>
      <c r="B4463" s="3">
        <v>48</v>
      </c>
      <c r="C4463" s="3" t="s">
        <v>28</v>
      </c>
      <c r="D4463" s="3" t="s">
        <v>24</v>
      </c>
      <c r="E4463" s="3">
        <v>33450.3075056624</v>
      </c>
      <c r="F4463" s="3">
        <v>50</v>
      </c>
      <c r="G4463" s="3">
        <v>1428.6807085528101</v>
      </c>
      <c r="H4463" s="3">
        <v>10</v>
      </c>
      <c r="I4463" s="3">
        <v>460.96645280265</v>
      </c>
      <c r="J4463" s="3">
        <v>46</v>
      </c>
      <c r="K4463" s="3">
        <v>906.15602073260902</v>
      </c>
      <c r="L4463" s="3">
        <v>63</v>
      </c>
      <c r="M4463" s="3">
        <v>0</v>
      </c>
      <c r="N4463" s="3">
        <v>4</v>
      </c>
      <c r="O4463" s="3">
        <v>763</v>
      </c>
      <c r="P4463" s="3">
        <v>3</v>
      </c>
      <c r="Q4463" s="3">
        <v>10562.9613714509</v>
      </c>
      <c r="R4463" s="3">
        <v>7</v>
      </c>
      <c r="S4463" s="3">
        <v>0</v>
      </c>
      <c r="T4463" s="3">
        <v>0</v>
      </c>
      <c r="U4463" s="3">
        <v>4590.4163667252096</v>
      </c>
      <c r="V4463" s="3">
        <v>1</v>
      </c>
    </row>
    <row r="4464" spans="1:22" ht="21.75" customHeight="1" x14ac:dyDescent="0.3">
      <c r="A4464" s="3" t="s">
        <v>4490</v>
      </c>
      <c r="B4464" s="3">
        <v>23</v>
      </c>
      <c r="C4464" s="3" t="s">
        <v>28</v>
      </c>
      <c r="D4464" s="3" t="s">
        <v>26</v>
      </c>
      <c r="E4464" s="3">
        <v>49536.828393991702</v>
      </c>
      <c r="F4464" s="3">
        <v>70</v>
      </c>
      <c r="G4464" s="3">
        <v>2879.72374051207</v>
      </c>
      <c r="H4464" s="3">
        <v>2</v>
      </c>
      <c r="I4464" s="3">
        <v>861.77699152256901</v>
      </c>
      <c r="J4464" s="3">
        <v>39</v>
      </c>
      <c r="K4464" s="3">
        <v>678.99507612082095</v>
      </c>
      <c r="L4464" s="3">
        <v>16</v>
      </c>
      <c r="M4464" s="3">
        <v>16</v>
      </c>
      <c r="N4464" s="3">
        <v>2</v>
      </c>
      <c r="O4464" s="3">
        <v>840</v>
      </c>
      <c r="P4464" s="3">
        <v>0</v>
      </c>
      <c r="Q4464" s="3">
        <v>9881.6324953010098</v>
      </c>
      <c r="R4464" s="3">
        <v>7</v>
      </c>
      <c r="S4464" s="3">
        <v>0</v>
      </c>
      <c r="T4464" s="3">
        <v>0</v>
      </c>
      <c r="U4464" s="3">
        <v>3843.7623945886098</v>
      </c>
      <c r="V4464" s="3">
        <v>1</v>
      </c>
    </row>
    <row r="4465" spans="1:22" ht="21.75" customHeight="1" x14ac:dyDescent="0.3">
      <c r="A4465" s="3" t="s">
        <v>4491</v>
      </c>
      <c r="B4465" s="3">
        <v>24</v>
      </c>
      <c r="C4465" s="3" t="s">
        <v>31</v>
      </c>
      <c r="D4465" s="3" t="s">
        <v>33</v>
      </c>
      <c r="E4465" s="3">
        <v>32108.335149005801</v>
      </c>
      <c r="F4465" s="3">
        <v>109</v>
      </c>
      <c r="G4465" s="3">
        <v>1542.97293947139</v>
      </c>
      <c r="H4465" s="3">
        <v>0</v>
      </c>
      <c r="I4465" s="3">
        <v>744.40320151923197</v>
      </c>
      <c r="J4465" s="3">
        <v>17</v>
      </c>
      <c r="K4465" s="3">
        <v>177.555259250457</v>
      </c>
      <c r="L4465" s="3">
        <v>70</v>
      </c>
      <c r="M4465" s="3">
        <v>19</v>
      </c>
      <c r="N4465" s="3">
        <v>9</v>
      </c>
      <c r="O4465" s="3">
        <v>328</v>
      </c>
      <c r="P4465" s="3">
        <v>4</v>
      </c>
      <c r="Q4465" s="3">
        <v>7267.42608398422</v>
      </c>
      <c r="R4465" s="3">
        <v>7</v>
      </c>
      <c r="S4465" s="3">
        <v>0</v>
      </c>
      <c r="T4465" s="3">
        <v>1</v>
      </c>
      <c r="U4465" s="3">
        <v>4662.02083312785</v>
      </c>
      <c r="V4465" s="3">
        <v>1</v>
      </c>
    </row>
    <row r="4466" spans="1:22" ht="21.75" customHeight="1" x14ac:dyDescent="0.3">
      <c r="A4466" s="3" t="s">
        <v>4492</v>
      </c>
      <c r="B4466" s="3">
        <v>30</v>
      </c>
      <c r="C4466" s="3" t="s">
        <v>31</v>
      </c>
      <c r="D4466" s="3" t="s">
        <v>26</v>
      </c>
      <c r="E4466" s="3">
        <v>76965.518510702706</v>
      </c>
      <c r="F4466" s="3">
        <v>80</v>
      </c>
      <c r="G4466" s="3">
        <v>10</v>
      </c>
      <c r="H4466" s="3">
        <v>10</v>
      </c>
      <c r="I4466" s="3">
        <v>1114.0191432957399</v>
      </c>
      <c r="J4466" s="3">
        <v>46</v>
      </c>
      <c r="K4466" s="3">
        <v>388.21177498115799</v>
      </c>
      <c r="L4466" s="3">
        <v>14</v>
      </c>
      <c r="M4466" s="3">
        <v>17</v>
      </c>
      <c r="N4466" s="3">
        <v>8</v>
      </c>
      <c r="O4466" s="3">
        <v>432</v>
      </c>
      <c r="P4466" s="3">
        <v>1</v>
      </c>
      <c r="Q4466" s="3">
        <v>10501.317469232899</v>
      </c>
      <c r="R4466" s="3">
        <v>5</v>
      </c>
      <c r="S4466" s="3">
        <v>0</v>
      </c>
      <c r="T4466" s="3">
        <v>0</v>
      </c>
      <c r="U4466" s="3">
        <v>14743.0989335177</v>
      </c>
      <c r="V4466" s="3">
        <v>1</v>
      </c>
    </row>
    <row r="4467" spans="1:22" ht="21.75" customHeight="1" x14ac:dyDescent="0.3">
      <c r="A4467" s="3" t="s">
        <v>4493</v>
      </c>
      <c r="B4467" s="3">
        <v>40</v>
      </c>
      <c r="C4467" s="3" t="s">
        <v>31</v>
      </c>
      <c r="D4467" s="3" t="s">
        <v>33</v>
      </c>
      <c r="E4467" s="3">
        <v>33215.054246078798</v>
      </c>
      <c r="F4467" s="3">
        <v>79</v>
      </c>
      <c r="G4467" s="3">
        <v>2930.11112377359</v>
      </c>
      <c r="H4467" s="3">
        <v>0</v>
      </c>
      <c r="I4467" s="3">
        <v>840.21402471875604</v>
      </c>
      <c r="J4467" s="3">
        <v>7</v>
      </c>
      <c r="K4467" s="3">
        <v>357.141567965636</v>
      </c>
      <c r="L4467" s="3">
        <v>50</v>
      </c>
      <c r="M4467" s="3">
        <v>9</v>
      </c>
      <c r="N4467" s="3">
        <v>9</v>
      </c>
      <c r="O4467" s="3">
        <v>833</v>
      </c>
      <c r="P4467" s="3">
        <v>4</v>
      </c>
      <c r="Q4467" s="3">
        <v>11280.1886551521</v>
      </c>
      <c r="R4467" s="3">
        <v>0</v>
      </c>
      <c r="S4467" s="3">
        <v>0</v>
      </c>
      <c r="T4467" s="3">
        <v>0</v>
      </c>
      <c r="U4467" s="3">
        <v>6239.2707906632404</v>
      </c>
      <c r="V4467" s="3">
        <v>0</v>
      </c>
    </row>
    <row r="4468" spans="1:22" ht="21.75" customHeight="1" x14ac:dyDescent="0.3">
      <c r="A4468" s="3" t="s">
        <v>4494</v>
      </c>
      <c r="B4468" s="3">
        <v>54</v>
      </c>
      <c r="C4468" s="3" t="s">
        <v>31</v>
      </c>
      <c r="D4468" s="3" t="s">
        <v>26</v>
      </c>
      <c r="E4468" s="3">
        <v>53311.035245025603</v>
      </c>
      <c r="F4468" s="3">
        <v>29</v>
      </c>
      <c r="G4468" s="3">
        <v>2053.3109640303001</v>
      </c>
      <c r="H4468" s="3">
        <v>2</v>
      </c>
      <c r="I4468" s="3">
        <v>853.70433358219998</v>
      </c>
      <c r="J4468" s="3">
        <v>33</v>
      </c>
      <c r="K4468" s="3">
        <v>0</v>
      </c>
      <c r="L4468" s="3">
        <v>26</v>
      </c>
      <c r="M4468" s="3">
        <v>8</v>
      </c>
      <c r="N4468" s="3">
        <v>8</v>
      </c>
      <c r="O4468" s="3">
        <v>381</v>
      </c>
      <c r="P4468" s="3">
        <v>3</v>
      </c>
      <c r="Q4468" s="3">
        <v>19740.821323974498</v>
      </c>
      <c r="R4468" s="3">
        <v>7</v>
      </c>
      <c r="S4468" s="3">
        <v>0</v>
      </c>
      <c r="T4468" s="3">
        <v>0</v>
      </c>
      <c r="U4468" s="3">
        <v>4570.8966031776599</v>
      </c>
      <c r="V4468" s="3">
        <v>1</v>
      </c>
    </row>
    <row r="4469" spans="1:22" ht="21.75" customHeight="1" x14ac:dyDescent="0.3">
      <c r="A4469" s="3" t="s">
        <v>4495</v>
      </c>
      <c r="B4469" s="3">
        <v>31</v>
      </c>
      <c r="C4469" s="3" t="s">
        <v>28</v>
      </c>
      <c r="D4469" s="3" t="s">
        <v>26</v>
      </c>
      <c r="E4469" s="3">
        <v>73764.373410547996</v>
      </c>
      <c r="F4469" s="3">
        <v>90</v>
      </c>
      <c r="G4469" s="3">
        <v>465.56986798942802</v>
      </c>
      <c r="H4469" s="3">
        <v>3</v>
      </c>
      <c r="I4469" s="3">
        <v>20</v>
      </c>
      <c r="J4469" s="3">
        <v>42</v>
      </c>
      <c r="K4469" s="3">
        <v>743.961385217057</v>
      </c>
      <c r="L4469" s="3">
        <v>8</v>
      </c>
      <c r="M4469" s="3">
        <v>1</v>
      </c>
      <c r="N4469" s="3">
        <v>5</v>
      </c>
      <c r="O4469" s="3">
        <v>879</v>
      </c>
      <c r="P4469" s="3">
        <v>1</v>
      </c>
      <c r="Q4469" s="3">
        <v>14578.3145473028</v>
      </c>
      <c r="R4469" s="3">
        <v>1</v>
      </c>
      <c r="S4469" s="3">
        <v>0</v>
      </c>
      <c r="T4469" s="3">
        <v>0</v>
      </c>
      <c r="U4469" s="3">
        <v>10070.2965997845</v>
      </c>
      <c r="V4469" s="3">
        <v>0</v>
      </c>
    </row>
    <row r="4470" spans="1:22" ht="21.75" customHeight="1" x14ac:dyDescent="0.3">
      <c r="A4470" s="3" t="s">
        <v>4496</v>
      </c>
      <c r="B4470" s="3">
        <v>45</v>
      </c>
      <c r="C4470" s="3" t="s">
        <v>23</v>
      </c>
      <c r="D4470" s="3" t="s">
        <v>26</v>
      </c>
      <c r="E4470" s="3">
        <v>51665.226876927598</v>
      </c>
      <c r="F4470" s="3">
        <v>157</v>
      </c>
      <c r="G4470" s="3">
        <v>1091.0458921832401</v>
      </c>
      <c r="H4470" s="3">
        <v>1</v>
      </c>
      <c r="I4470" s="3">
        <v>508.33132461021103</v>
      </c>
      <c r="J4470" s="3">
        <v>7</v>
      </c>
      <c r="K4470" s="3">
        <v>630.80281308277495</v>
      </c>
      <c r="L4470" s="3">
        <v>63</v>
      </c>
      <c r="M4470" s="3">
        <v>19</v>
      </c>
      <c r="N4470" s="3">
        <v>4</v>
      </c>
      <c r="O4470" s="3">
        <v>851</v>
      </c>
      <c r="P4470" s="3">
        <v>3</v>
      </c>
      <c r="Q4470" s="3">
        <v>17967.8811894012</v>
      </c>
      <c r="R4470" s="3">
        <v>2</v>
      </c>
      <c r="S4470" s="3">
        <v>0</v>
      </c>
      <c r="T4470" s="3">
        <v>0</v>
      </c>
      <c r="U4470" s="3">
        <v>8469.8895225778997</v>
      </c>
      <c r="V4470" s="3">
        <v>0</v>
      </c>
    </row>
    <row r="4471" spans="1:22" ht="21.75" customHeight="1" x14ac:dyDescent="0.3">
      <c r="A4471" s="3" t="s">
        <v>4497</v>
      </c>
      <c r="B4471" s="3">
        <v>38</v>
      </c>
      <c r="C4471" s="3" t="s">
        <v>31</v>
      </c>
      <c r="D4471" s="3" t="s">
        <v>33</v>
      </c>
      <c r="E4471" s="3">
        <v>43449.5151649576</v>
      </c>
      <c r="F4471" s="3">
        <v>74</v>
      </c>
      <c r="G4471" s="3">
        <v>863.53290662154996</v>
      </c>
      <c r="H4471" s="3">
        <v>7</v>
      </c>
      <c r="I4471" s="3">
        <v>1060.62156630965</v>
      </c>
      <c r="J4471" s="3">
        <v>28</v>
      </c>
      <c r="K4471" s="3">
        <v>883.77644929721396</v>
      </c>
      <c r="L4471" s="3">
        <v>62</v>
      </c>
      <c r="M4471" s="3">
        <v>2</v>
      </c>
      <c r="N4471" s="3">
        <v>0</v>
      </c>
      <c r="O4471" s="3">
        <v>390</v>
      </c>
      <c r="P4471" s="3">
        <v>5</v>
      </c>
      <c r="Q4471" s="3">
        <v>10601.4727767229</v>
      </c>
      <c r="R4471" s="3">
        <v>5</v>
      </c>
      <c r="S4471" s="3">
        <v>0</v>
      </c>
      <c r="T4471" s="3">
        <v>0</v>
      </c>
      <c r="U4471" s="3">
        <v>15657.0899108761</v>
      </c>
      <c r="V4471" s="3">
        <v>1</v>
      </c>
    </row>
    <row r="4472" spans="1:22" ht="21.75" customHeight="1" x14ac:dyDescent="0.3">
      <c r="A4472" s="3" t="s">
        <v>4498</v>
      </c>
      <c r="B4472" s="3">
        <v>64</v>
      </c>
      <c r="C4472" s="3" t="s">
        <v>31</v>
      </c>
      <c r="D4472" s="3" t="s">
        <v>24</v>
      </c>
      <c r="E4472" s="3">
        <v>52646.154557964001</v>
      </c>
      <c r="F4472" s="3">
        <v>193</v>
      </c>
      <c r="G4472" s="3">
        <v>1332.84338168982</v>
      </c>
      <c r="H4472" s="3">
        <v>11</v>
      </c>
      <c r="I4472" s="3">
        <v>1029.1338787751799</v>
      </c>
      <c r="J4472" s="3">
        <v>12</v>
      </c>
      <c r="K4472" s="3">
        <v>115.780754982464</v>
      </c>
      <c r="L4472" s="3">
        <v>52</v>
      </c>
      <c r="M4472" s="3">
        <v>0</v>
      </c>
      <c r="N4472" s="3">
        <v>5</v>
      </c>
      <c r="O4472" s="3">
        <v>375</v>
      </c>
      <c r="P4472" s="3">
        <v>0</v>
      </c>
      <c r="Q4472" s="3">
        <v>17805.837271407199</v>
      </c>
      <c r="R4472" s="3">
        <v>2</v>
      </c>
      <c r="S4472" s="3">
        <v>0</v>
      </c>
      <c r="T4472" s="3">
        <v>0</v>
      </c>
      <c r="U4472" s="3">
        <v>9617.4434518611706</v>
      </c>
      <c r="V4472" s="3">
        <v>1</v>
      </c>
    </row>
    <row r="4473" spans="1:22" ht="21.75" customHeight="1" x14ac:dyDescent="0.3">
      <c r="A4473" s="3" t="s">
        <v>4499</v>
      </c>
      <c r="B4473" s="3">
        <v>26</v>
      </c>
      <c r="C4473" s="3" t="s">
        <v>28</v>
      </c>
      <c r="D4473" s="3" t="s">
        <v>24</v>
      </c>
      <c r="E4473" s="3">
        <v>39888.776046908402</v>
      </c>
      <c r="F4473" s="3">
        <v>182</v>
      </c>
      <c r="G4473" s="3">
        <v>2689.6863503467198</v>
      </c>
      <c r="H4473" s="3">
        <v>2</v>
      </c>
      <c r="I4473" s="3">
        <v>466.92151173397599</v>
      </c>
      <c r="J4473" s="3">
        <v>0</v>
      </c>
      <c r="K4473" s="3">
        <v>236.86552471303301</v>
      </c>
      <c r="L4473" s="3">
        <v>41</v>
      </c>
      <c r="M4473" s="3">
        <v>0</v>
      </c>
      <c r="N4473" s="3">
        <v>4</v>
      </c>
      <c r="O4473" s="3">
        <v>534</v>
      </c>
      <c r="P4473" s="3">
        <v>1</v>
      </c>
      <c r="Q4473" s="3">
        <v>446.90756378358998</v>
      </c>
      <c r="R4473" s="3">
        <v>1</v>
      </c>
      <c r="S4473" s="3">
        <v>0</v>
      </c>
      <c r="T4473" s="3">
        <v>0</v>
      </c>
      <c r="U4473" s="3">
        <v>14369.2689833075</v>
      </c>
      <c r="V4473" s="3">
        <v>1</v>
      </c>
    </row>
    <row r="4474" spans="1:22" ht="21.75" customHeight="1" x14ac:dyDescent="0.3">
      <c r="A4474" s="3" t="s">
        <v>4500</v>
      </c>
      <c r="B4474" s="3">
        <v>66</v>
      </c>
      <c r="C4474" s="3" t="s">
        <v>28</v>
      </c>
      <c r="D4474" s="3" t="s">
        <v>24</v>
      </c>
      <c r="E4474" s="3">
        <v>31985.434507231501</v>
      </c>
      <c r="F4474" s="3">
        <v>49</v>
      </c>
      <c r="G4474" s="3">
        <v>10</v>
      </c>
      <c r="H4474" s="3">
        <v>3</v>
      </c>
      <c r="I4474" s="3">
        <v>247.689996047607</v>
      </c>
      <c r="J4474" s="3">
        <v>28</v>
      </c>
      <c r="K4474" s="3">
        <v>276.56820011080703</v>
      </c>
      <c r="L4474" s="3">
        <v>69</v>
      </c>
      <c r="M4474" s="3">
        <v>17</v>
      </c>
      <c r="N4474" s="3">
        <v>8</v>
      </c>
      <c r="O4474" s="3">
        <v>787</v>
      </c>
      <c r="P4474" s="3">
        <v>3</v>
      </c>
      <c r="Q4474" s="3">
        <v>4328.44560968113</v>
      </c>
      <c r="R4474" s="3">
        <v>1</v>
      </c>
      <c r="S4474" s="3">
        <v>0</v>
      </c>
      <c r="T4474" s="3">
        <v>0</v>
      </c>
      <c r="U4474" s="3">
        <v>2767.0791956797898</v>
      </c>
      <c r="V4474" s="3">
        <v>0</v>
      </c>
    </row>
    <row r="4475" spans="1:22" ht="21.75" customHeight="1" x14ac:dyDescent="0.3">
      <c r="A4475" s="3" t="s">
        <v>4501</v>
      </c>
      <c r="B4475" s="3">
        <v>26</v>
      </c>
      <c r="C4475" s="3" t="s">
        <v>23</v>
      </c>
      <c r="D4475" s="3" t="s">
        <v>26</v>
      </c>
      <c r="E4475" s="3">
        <v>61028.713148620503</v>
      </c>
      <c r="F4475" s="3">
        <v>105</v>
      </c>
      <c r="G4475" s="3">
        <v>1225.2732452713601</v>
      </c>
      <c r="H4475" s="3">
        <v>5</v>
      </c>
      <c r="I4475" s="3">
        <v>844.30275735302598</v>
      </c>
      <c r="J4475" s="3">
        <v>49</v>
      </c>
      <c r="K4475" s="3">
        <v>894.83670504523002</v>
      </c>
      <c r="L4475" s="3">
        <v>34</v>
      </c>
      <c r="M4475" s="3">
        <v>7</v>
      </c>
      <c r="N4475" s="3">
        <v>6</v>
      </c>
      <c r="O4475" s="3">
        <v>733</v>
      </c>
      <c r="P4475" s="3">
        <v>3</v>
      </c>
      <c r="Q4475" s="3">
        <v>18059.783730345898</v>
      </c>
      <c r="R4475" s="3">
        <v>2</v>
      </c>
      <c r="S4475" s="3">
        <v>0</v>
      </c>
      <c r="T4475" s="3">
        <v>1</v>
      </c>
      <c r="U4475" s="3">
        <v>7540.3194427037497</v>
      </c>
      <c r="V4475" s="3">
        <v>1</v>
      </c>
    </row>
    <row r="4476" spans="1:22" ht="21.75" customHeight="1" x14ac:dyDescent="0.3">
      <c r="A4476" s="3" t="s">
        <v>4502</v>
      </c>
      <c r="B4476" s="3">
        <v>45</v>
      </c>
      <c r="C4476" s="3" t="s">
        <v>23</v>
      </c>
      <c r="D4476" s="3" t="s">
        <v>33</v>
      </c>
      <c r="E4476" s="3">
        <v>39503.993412443997</v>
      </c>
      <c r="F4476" s="3">
        <v>23</v>
      </c>
      <c r="G4476" s="3">
        <v>1588.9202226790501</v>
      </c>
      <c r="H4476" s="3">
        <v>9</v>
      </c>
      <c r="I4476" s="3">
        <v>20</v>
      </c>
      <c r="J4476" s="3">
        <v>36</v>
      </c>
      <c r="K4476" s="3">
        <v>877.25898416327698</v>
      </c>
      <c r="L4476" s="3">
        <v>16</v>
      </c>
      <c r="M4476" s="3">
        <v>17</v>
      </c>
      <c r="N4476" s="3">
        <v>2</v>
      </c>
      <c r="O4476" s="3">
        <v>728</v>
      </c>
      <c r="P4476" s="3">
        <v>5</v>
      </c>
      <c r="Q4476" s="3">
        <v>8439.6745930614507</v>
      </c>
      <c r="R4476" s="3">
        <v>3</v>
      </c>
      <c r="S4476" s="3">
        <v>0</v>
      </c>
      <c r="T4476" s="3">
        <v>0</v>
      </c>
      <c r="U4476" s="3">
        <v>11276.007988957999</v>
      </c>
      <c r="V4476" s="3">
        <v>0</v>
      </c>
    </row>
    <row r="4477" spans="1:22" ht="21.75" customHeight="1" x14ac:dyDescent="0.3">
      <c r="A4477" s="3" t="s">
        <v>4503</v>
      </c>
      <c r="B4477" s="3">
        <v>59</v>
      </c>
      <c r="C4477" s="3" t="s">
        <v>28</v>
      </c>
      <c r="D4477" s="3" t="s">
        <v>26</v>
      </c>
      <c r="E4477" s="3">
        <v>66861.558743547706</v>
      </c>
      <c r="F4477" s="3">
        <v>117</v>
      </c>
      <c r="G4477" s="3">
        <v>1444.47107867469</v>
      </c>
      <c r="H4477" s="3">
        <v>5</v>
      </c>
      <c r="I4477" s="3">
        <v>397.96401168178301</v>
      </c>
      <c r="J4477" s="3">
        <v>0</v>
      </c>
      <c r="K4477" s="3">
        <v>195.358822096663</v>
      </c>
      <c r="L4477" s="3">
        <v>43</v>
      </c>
      <c r="M4477" s="3">
        <v>0</v>
      </c>
      <c r="N4477" s="3">
        <v>4</v>
      </c>
      <c r="O4477" s="3">
        <v>389</v>
      </c>
      <c r="P4477" s="3">
        <v>3</v>
      </c>
      <c r="Q4477" s="3">
        <v>12649.578236569199</v>
      </c>
      <c r="R4477" s="3">
        <v>4</v>
      </c>
      <c r="S4477" s="3">
        <v>0</v>
      </c>
      <c r="T4477" s="3">
        <v>0</v>
      </c>
      <c r="U4477" s="3">
        <v>4954.1266961074398</v>
      </c>
      <c r="V4477" s="3">
        <v>1</v>
      </c>
    </row>
    <row r="4478" spans="1:22" ht="21.75" customHeight="1" x14ac:dyDescent="0.3">
      <c r="A4478" s="3" t="s">
        <v>4504</v>
      </c>
      <c r="B4478" s="3">
        <v>24</v>
      </c>
      <c r="C4478" s="3" t="s">
        <v>31</v>
      </c>
      <c r="D4478" s="3" t="s">
        <v>33</v>
      </c>
      <c r="E4478" s="3">
        <v>64332.730391484401</v>
      </c>
      <c r="F4478" s="3">
        <v>59</v>
      </c>
      <c r="G4478" s="3">
        <v>862.64220280821598</v>
      </c>
      <c r="H4478" s="3">
        <v>1</v>
      </c>
      <c r="I4478" s="3">
        <v>1416.0563763043599</v>
      </c>
      <c r="J4478" s="3">
        <v>43</v>
      </c>
      <c r="K4478" s="3">
        <v>615.51340708260398</v>
      </c>
      <c r="L4478" s="3">
        <v>42</v>
      </c>
      <c r="M4478" s="3">
        <v>16</v>
      </c>
      <c r="N4478" s="3">
        <v>5</v>
      </c>
      <c r="O4478" s="3">
        <v>746</v>
      </c>
      <c r="P4478" s="3">
        <v>0</v>
      </c>
      <c r="Q4478" s="3">
        <v>0</v>
      </c>
      <c r="R4478" s="3">
        <v>2</v>
      </c>
      <c r="S4478" s="3">
        <v>1</v>
      </c>
      <c r="T4478" s="3">
        <v>0</v>
      </c>
      <c r="U4478" s="3">
        <v>8414.0801753304204</v>
      </c>
      <c r="V4478" s="3">
        <v>1</v>
      </c>
    </row>
    <row r="4479" spans="1:22" ht="21.75" customHeight="1" x14ac:dyDescent="0.3">
      <c r="A4479" s="3" t="s">
        <v>4505</v>
      </c>
      <c r="B4479" s="3">
        <v>40</v>
      </c>
      <c r="C4479" s="3" t="s">
        <v>31</v>
      </c>
      <c r="D4479" s="3" t="s">
        <v>26</v>
      </c>
      <c r="E4479" s="3">
        <v>52993.697168752202</v>
      </c>
      <c r="F4479" s="3">
        <v>107</v>
      </c>
      <c r="G4479" s="3">
        <v>2451.9448364414202</v>
      </c>
      <c r="H4479" s="3">
        <v>5</v>
      </c>
      <c r="I4479" s="3">
        <v>1305.7735651058199</v>
      </c>
      <c r="J4479" s="3">
        <v>4</v>
      </c>
      <c r="K4479" s="3">
        <v>680.39736491125598</v>
      </c>
      <c r="L4479" s="3">
        <v>75</v>
      </c>
      <c r="M4479" s="3">
        <v>9</v>
      </c>
      <c r="N4479" s="3">
        <v>1</v>
      </c>
      <c r="O4479" s="3">
        <v>876</v>
      </c>
      <c r="P4479" s="3">
        <v>4</v>
      </c>
      <c r="Q4479" s="3">
        <v>9712.2351283999196</v>
      </c>
      <c r="R4479" s="3">
        <v>0</v>
      </c>
      <c r="S4479" s="3">
        <v>0</v>
      </c>
      <c r="T4479" s="3">
        <v>0</v>
      </c>
      <c r="U4479" s="3">
        <v>2685.39355244322</v>
      </c>
      <c r="V4479" s="3">
        <v>0</v>
      </c>
    </row>
    <row r="4480" spans="1:22" ht="21.75" customHeight="1" x14ac:dyDescent="0.3">
      <c r="A4480" s="3" t="s">
        <v>4506</v>
      </c>
      <c r="B4480" s="3">
        <v>33</v>
      </c>
      <c r="C4480" s="3" t="s">
        <v>31</v>
      </c>
      <c r="D4480" s="3" t="s">
        <v>33</v>
      </c>
      <c r="E4480" s="3">
        <v>67475.946003586796</v>
      </c>
      <c r="F4480" s="3">
        <v>205</v>
      </c>
      <c r="G4480" s="3">
        <v>1372.9693763438299</v>
      </c>
      <c r="H4480" s="3">
        <v>3</v>
      </c>
      <c r="I4480" s="3">
        <v>970.53727556780098</v>
      </c>
      <c r="J4480" s="3">
        <v>47</v>
      </c>
      <c r="K4480" s="3">
        <v>488.414288203848</v>
      </c>
      <c r="L4480" s="3">
        <v>43</v>
      </c>
      <c r="M4480" s="3">
        <v>8</v>
      </c>
      <c r="N4480" s="3">
        <v>6</v>
      </c>
      <c r="O4480" s="3">
        <v>454</v>
      </c>
      <c r="P4480" s="3">
        <v>4</v>
      </c>
      <c r="Q4480" s="3">
        <v>4510.7769407841597</v>
      </c>
      <c r="R4480" s="3">
        <v>2</v>
      </c>
      <c r="S4480" s="3">
        <v>0</v>
      </c>
      <c r="T4480" s="3">
        <v>0</v>
      </c>
      <c r="U4480" s="3">
        <v>7758.4035630482404</v>
      </c>
      <c r="V4480" s="3">
        <v>1</v>
      </c>
    </row>
    <row r="4481" spans="1:22" ht="21.75" customHeight="1" x14ac:dyDescent="0.3">
      <c r="A4481" s="3" t="s">
        <v>4507</v>
      </c>
      <c r="B4481" s="3">
        <v>23</v>
      </c>
      <c r="C4481" s="3" t="s">
        <v>23</v>
      </c>
      <c r="D4481" s="3" t="s">
        <v>33</v>
      </c>
      <c r="E4481" s="3">
        <v>40206.934075661004</v>
      </c>
      <c r="F4481" s="3">
        <v>97</v>
      </c>
      <c r="G4481" s="3">
        <v>1270.2336961711601</v>
      </c>
      <c r="H4481" s="3">
        <v>4</v>
      </c>
      <c r="I4481" s="3">
        <v>907.56771006843996</v>
      </c>
      <c r="J4481" s="3">
        <v>49</v>
      </c>
      <c r="K4481" s="3">
        <v>1018.9820143642399</v>
      </c>
      <c r="L4481" s="3">
        <v>37</v>
      </c>
      <c r="M4481" s="3">
        <v>9</v>
      </c>
      <c r="N4481" s="3">
        <v>8</v>
      </c>
      <c r="O4481" s="3">
        <v>746</v>
      </c>
      <c r="P4481" s="3">
        <v>4</v>
      </c>
      <c r="Q4481" s="3">
        <v>7925.0959605660601</v>
      </c>
      <c r="R4481" s="3">
        <v>5</v>
      </c>
      <c r="S4481" s="3">
        <v>1</v>
      </c>
      <c r="T4481" s="3">
        <v>0</v>
      </c>
      <c r="U4481" s="3">
        <v>1415.87687426918</v>
      </c>
      <c r="V4481" s="3">
        <v>1</v>
      </c>
    </row>
    <row r="4482" spans="1:22" ht="21.75" customHeight="1" x14ac:dyDescent="0.3">
      <c r="A4482" s="3" t="s">
        <v>4508</v>
      </c>
      <c r="B4482" s="3">
        <v>42</v>
      </c>
      <c r="C4482" s="3" t="s">
        <v>31</v>
      </c>
      <c r="D4482" s="3" t="s">
        <v>33</v>
      </c>
      <c r="E4482" s="3">
        <v>64107.984301790202</v>
      </c>
      <c r="F4482" s="3">
        <v>221</v>
      </c>
      <c r="G4482" s="3">
        <v>1776.91944924004</v>
      </c>
      <c r="H4482" s="3">
        <v>6</v>
      </c>
      <c r="I4482" s="3">
        <v>117.44022541646</v>
      </c>
      <c r="J4482" s="3">
        <v>1</v>
      </c>
      <c r="K4482" s="3">
        <v>0</v>
      </c>
      <c r="L4482" s="3">
        <v>40</v>
      </c>
      <c r="M4482" s="3">
        <v>0</v>
      </c>
      <c r="N4482" s="3">
        <v>9</v>
      </c>
      <c r="O4482" s="3">
        <v>438</v>
      </c>
      <c r="P4482" s="3">
        <v>0</v>
      </c>
      <c r="Q4482" s="3">
        <v>12738.020012258999</v>
      </c>
      <c r="R4482" s="3">
        <v>7</v>
      </c>
      <c r="S4482" s="3">
        <v>0</v>
      </c>
      <c r="T4482" s="3">
        <v>0</v>
      </c>
      <c r="U4482" s="3">
        <v>4519.3322319132603</v>
      </c>
      <c r="V4482" s="3">
        <v>1</v>
      </c>
    </row>
    <row r="4483" spans="1:22" ht="21.75" customHeight="1" x14ac:dyDescent="0.3">
      <c r="A4483" s="3" t="s">
        <v>4509</v>
      </c>
      <c r="B4483" s="3">
        <v>61</v>
      </c>
      <c r="C4483" s="3" t="s">
        <v>31</v>
      </c>
      <c r="D4483" s="3" t="s">
        <v>26</v>
      </c>
      <c r="E4483" s="3">
        <v>64014.312151001301</v>
      </c>
      <c r="F4483" s="3">
        <v>172</v>
      </c>
      <c r="G4483" s="3">
        <v>1275.77231361646</v>
      </c>
      <c r="H4483" s="3">
        <v>6</v>
      </c>
      <c r="I4483" s="3">
        <v>540.76646717280903</v>
      </c>
      <c r="J4483" s="3">
        <v>46</v>
      </c>
      <c r="K4483" s="3">
        <v>31.536288163344501</v>
      </c>
      <c r="L4483" s="3">
        <v>24</v>
      </c>
      <c r="M4483" s="3">
        <v>15</v>
      </c>
      <c r="N4483" s="3">
        <v>8</v>
      </c>
      <c r="O4483" s="3">
        <v>530</v>
      </c>
      <c r="P4483" s="3">
        <v>5</v>
      </c>
      <c r="Q4483" s="3">
        <v>12613.9829807939</v>
      </c>
      <c r="R4483" s="3">
        <v>7</v>
      </c>
      <c r="S4483" s="3">
        <v>0</v>
      </c>
      <c r="T4483" s="3">
        <v>0</v>
      </c>
      <c r="U4483" s="3">
        <v>2266.3949065892498</v>
      </c>
      <c r="V4483" s="3">
        <v>1</v>
      </c>
    </row>
    <row r="4484" spans="1:22" ht="21.75" customHeight="1" x14ac:dyDescent="0.3">
      <c r="A4484" s="3" t="s">
        <v>4510</v>
      </c>
      <c r="B4484" s="3">
        <v>39</v>
      </c>
      <c r="C4484" s="3" t="s">
        <v>28</v>
      </c>
      <c r="D4484" s="3" t="s">
        <v>24</v>
      </c>
      <c r="E4484" s="3">
        <v>44574.413193591499</v>
      </c>
      <c r="F4484" s="3">
        <v>112</v>
      </c>
      <c r="G4484" s="3">
        <v>1057.0474156687501</v>
      </c>
      <c r="H4484" s="3">
        <v>5</v>
      </c>
      <c r="I4484" s="3">
        <v>696.69099071197797</v>
      </c>
      <c r="J4484" s="3">
        <v>21</v>
      </c>
      <c r="K4484" s="3">
        <v>547.52956446829103</v>
      </c>
      <c r="L4484" s="3">
        <v>48</v>
      </c>
      <c r="M4484" s="3">
        <v>6</v>
      </c>
      <c r="N4484" s="3">
        <v>4</v>
      </c>
      <c r="O4484" s="3">
        <v>341</v>
      </c>
      <c r="P4484" s="3">
        <v>4</v>
      </c>
      <c r="Q4484" s="3">
        <v>10549.019676439901</v>
      </c>
      <c r="R4484" s="3">
        <v>0</v>
      </c>
      <c r="S4484" s="3">
        <v>0</v>
      </c>
      <c r="T4484" s="3">
        <v>0</v>
      </c>
      <c r="U4484" s="3">
        <v>6997.3475287106103</v>
      </c>
      <c r="V4484" s="3">
        <v>1</v>
      </c>
    </row>
    <row r="4485" spans="1:22" ht="21.75" customHeight="1" x14ac:dyDescent="0.3">
      <c r="A4485" s="3" t="s">
        <v>4511</v>
      </c>
      <c r="B4485" s="3">
        <v>34</v>
      </c>
      <c r="C4485" s="3" t="s">
        <v>31</v>
      </c>
      <c r="D4485" s="3" t="s">
        <v>26</v>
      </c>
      <c r="E4485" s="3">
        <v>42265.050996215003</v>
      </c>
      <c r="F4485" s="3">
        <v>178</v>
      </c>
      <c r="G4485" s="3">
        <v>759.58468125768604</v>
      </c>
      <c r="H4485" s="3">
        <v>9</v>
      </c>
      <c r="I4485" s="3">
        <v>548.20518767458395</v>
      </c>
      <c r="J4485" s="3">
        <v>29</v>
      </c>
      <c r="K4485" s="3">
        <v>216.791910586603</v>
      </c>
      <c r="L4485" s="3">
        <v>59</v>
      </c>
      <c r="M4485" s="3">
        <v>2</v>
      </c>
      <c r="N4485" s="3">
        <v>7</v>
      </c>
      <c r="O4485" s="3">
        <v>535</v>
      </c>
      <c r="P4485" s="3">
        <v>4</v>
      </c>
      <c r="Q4485" s="3">
        <v>17420.6413824757</v>
      </c>
      <c r="R4485" s="3">
        <v>6</v>
      </c>
      <c r="S4485" s="3">
        <v>0</v>
      </c>
      <c r="T4485" s="3">
        <v>0</v>
      </c>
      <c r="U4485" s="3">
        <v>10355.3756293356</v>
      </c>
      <c r="V4485" s="3">
        <v>1</v>
      </c>
    </row>
    <row r="4486" spans="1:22" ht="21.75" customHeight="1" x14ac:dyDescent="0.3">
      <c r="A4486" s="3" t="s">
        <v>4512</v>
      </c>
      <c r="B4486" s="3">
        <v>69</v>
      </c>
      <c r="C4486" s="3" t="s">
        <v>28</v>
      </c>
      <c r="D4486" s="3" t="s">
        <v>26</v>
      </c>
      <c r="E4486" s="3">
        <v>55922.513824894399</v>
      </c>
      <c r="F4486" s="3">
        <v>29</v>
      </c>
      <c r="G4486" s="3">
        <v>3252.0490072335701</v>
      </c>
      <c r="H4486" s="3">
        <v>5</v>
      </c>
      <c r="I4486" s="3">
        <v>677.41483278224803</v>
      </c>
      <c r="J4486" s="3">
        <v>10</v>
      </c>
      <c r="K4486" s="3">
        <v>744.96464638201996</v>
      </c>
      <c r="L4486" s="3">
        <v>1</v>
      </c>
      <c r="M4486" s="3">
        <v>16</v>
      </c>
      <c r="N4486" s="3">
        <v>8</v>
      </c>
      <c r="O4486" s="3">
        <v>768</v>
      </c>
      <c r="P4486" s="3">
        <v>0</v>
      </c>
      <c r="Q4486" s="3">
        <v>9364.8706646710307</v>
      </c>
      <c r="R4486" s="3">
        <v>2</v>
      </c>
      <c r="S4486" s="3">
        <v>0</v>
      </c>
      <c r="T4486" s="3">
        <v>0</v>
      </c>
      <c r="U4486" s="3">
        <v>1807.51129034479</v>
      </c>
      <c r="V4486" s="3">
        <v>0</v>
      </c>
    </row>
    <row r="4487" spans="1:22" ht="21.75" customHeight="1" x14ac:dyDescent="0.3">
      <c r="A4487" s="3" t="s">
        <v>4513</v>
      </c>
      <c r="B4487" s="3">
        <v>64</v>
      </c>
      <c r="C4487" s="3" t="s">
        <v>31</v>
      </c>
      <c r="D4487" s="3" t="s">
        <v>33</v>
      </c>
      <c r="E4487" s="3">
        <v>85428.400192911897</v>
      </c>
      <c r="F4487" s="3">
        <v>130</v>
      </c>
      <c r="G4487" s="3">
        <v>2134.5979049986399</v>
      </c>
      <c r="H4487" s="3">
        <v>5</v>
      </c>
      <c r="I4487" s="3">
        <v>1254.7285485212001</v>
      </c>
      <c r="J4487" s="3">
        <v>28</v>
      </c>
      <c r="K4487" s="3">
        <v>117.64753234491199</v>
      </c>
      <c r="L4487" s="3">
        <v>64</v>
      </c>
      <c r="M4487" s="3">
        <v>8</v>
      </c>
      <c r="N4487" s="3">
        <v>5</v>
      </c>
      <c r="O4487" s="3">
        <v>897</v>
      </c>
      <c r="P4487" s="3">
        <v>1</v>
      </c>
      <c r="Q4487" s="3">
        <v>10419.669932693399</v>
      </c>
      <c r="R4487" s="3">
        <v>6</v>
      </c>
      <c r="S4487" s="3">
        <v>0</v>
      </c>
      <c r="T4487" s="3">
        <v>0</v>
      </c>
      <c r="U4487" s="3">
        <v>10137.458940030299</v>
      </c>
      <c r="V4487" s="3">
        <v>1</v>
      </c>
    </row>
    <row r="4488" spans="1:22" ht="21.75" customHeight="1" x14ac:dyDescent="0.3">
      <c r="A4488" s="3" t="s">
        <v>4514</v>
      </c>
      <c r="B4488" s="3">
        <v>48</v>
      </c>
      <c r="C4488" s="3" t="s">
        <v>23</v>
      </c>
      <c r="D4488" s="3" t="s">
        <v>33</v>
      </c>
      <c r="E4488" s="3">
        <v>45819.761696176902</v>
      </c>
      <c r="F4488" s="3">
        <v>202</v>
      </c>
      <c r="G4488" s="3">
        <v>1194.1445237528301</v>
      </c>
      <c r="H4488" s="3">
        <v>3</v>
      </c>
      <c r="I4488" s="3">
        <v>610.36192855503703</v>
      </c>
      <c r="J4488" s="3">
        <v>41</v>
      </c>
      <c r="K4488" s="3">
        <v>676.21897918590105</v>
      </c>
      <c r="L4488" s="3">
        <v>2</v>
      </c>
      <c r="M4488" s="3">
        <v>14</v>
      </c>
      <c r="N4488" s="3">
        <v>3</v>
      </c>
      <c r="O4488" s="3">
        <v>647</v>
      </c>
      <c r="P4488" s="3">
        <v>3</v>
      </c>
      <c r="Q4488" s="3">
        <v>4826.4446171292302</v>
      </c>
      <c r="R4488" s="3">
        <v>2</v>
      </c>
      <c r="S4488" s="3">
        <v>1</v>
      </c>
      <c r="T4488" s="3">
        <v>0</v>
      </c>
      <c r="U4488" s="3">
        <v>5265.3694406719396</v>
      </c>
      <c r="V4488" s="3">
        <v>1</v>
      </c>
    </row>
    <row r="4489" spans="1:22" ht="21.75" customHeight="1" x14ac:dyDescent="0.3">
      <c r="A4489" s="3" t="s">
        <v>4515</v>
      </c>
      <c r="B4489" s="3">
        <v>27</v>
      </c>
      <c r="C4489" s="3" t="s">
        <v>31</v>
      </c>
      <c r="D4489" s="3" t="s">
        <v>24</v>
      </c>
      <c r="E4489" s="3">
        <v>41886.097280719303</v>
      </c>
      <c r="F4489" s="3">
        <v>163</v>
      </c>
      <c r="G4489" s="3">
        <v>2517.0802057270498</v>
      </c>
      <c r="H4489" s="3">
        <v>2</v>
      </c>
      <c r="I4489" s="3">
        <v>680.67128680513201</v>
      </c>
      <c r="J4489" s="3">
        <v>2</v>
      </c>
      <c r="K4489" s="3">
        <v>513.75355652237999</v>
      </c>
      <c r="L4489" s="3">
        <v>13</v>
      </c>
      <c r="M4489" s="3">
        <v>7</v>
      </c>
      <c r="N4489" s="3">
        <v>3</v>
      </c>
      <c r="O4489" s="3">
        <v>497</v>
      </c>
      <c r="P4489" s="3">
        <v>3</v>
      </c>
      <c r="Q4489" s="3">
        <v>19282.339331793199</v>
      </c>
      <c r="R4489" s="3">
        <v>0</v>
      </c>
      <c r="S4489" s="3">
        <v>0</v>
      </c>
      <c r="T4489" s="3">
        <v>0</v>
      </c>
      <c r="U4489" s="3">
        <v>500</v>
      </c>
      <c r="V4489" s="3">
        <v>1</v>
      </c>
    </row>
    <row r="4490" spans="1:22" ht="21.75" customHeight="1" x14ac:dyDescent="0.3">
      <c r="A4490" s="3" t="s">
        <v>4516</v>
      </c>
      <c r="B4490" s="3">
        <v>60</v>
      </c>
      <c r="C4490" s="3" t="s">
        <v>31</v>
      </c>
      <c r="D4490" s="3" t="s">
        <v>24</v>
      </c>
      <c r="E4490" s="3">
        <v>71211.106428382001</v>
      </c>
      <c r="F4490" s="3">
        <v>78</v>
      </c>
      <c r="G4490" s="3">
        <v>1918.7832432750299</v>
      </c>
      <c r="H4490" s="3">
        <v>0</v>
      </c>
      <c r="I4490" s="3">
        <v>1058.8359503393101</v>
      </c>
      <c r="J4490" s="3">
        <v>44</v>
      </c>
      <c r="K4490" s="3">
        <v>974.01212645914597</v>
      </c>
      <c r="L4490" s="3">
        <v>44</v>
      </c>
      <c r="M4490" s="3">
        <v>3</v>
      </c>
      <c r="N4490" s="3">
        <v>2</v>
      </c>
      <c r="O4490" s="3">
        <v>644</v>
      </c>
      <c r="P4490" s="3">
        <v>0</v>
      </c>
      <c r="Q4490" s="3">
        <v>7125.9224383671499</v>
      </c>
      <c r="R4490" s="3">
        <v>4</v>
      </c>
      <c r="S4490" s="3">
        <v>0</v>
      </c>
      <c r="T4490" s="3">
        <v>0</v>
      </c>
      <c r="U4490" s="3">
        <v>11396.2547606069</v>
      </c>
      <c r="V4490" s="3">
        <v>1</v>
      </c>
    </row>
    <row r="4491" spans="1:22" ht="21.75" customHeight="1" x14ac:dyDescent="0.3">
      <c r="A4491" s="3" t="s">
        <v>4517</v>
      </c>
      <c r="B4491" s="3">
        <v>67</v>
      </c>
      <c r="C4491" s="3" t="s">
        <v>28</v>
      </c>
      <c r="D4491" s="3" t="s">
        <v>33</v>
      </c>
      <c r="E4491" s="3">
        <v>51226.386002588297</v>
      </c>
      <c r="F4491" s="3">
        <v>37</v>
      </c>
      <c r="G4491" s="3">
        <v>1530.81049302822</v>
      </c>
      <c r="H4491" s="3">
        <v>2</v>
      </c>
      <c r="I4491" s="3">
        <v>303.18349848901897</v>
      </c>
      <c r="J4491" s="3">
        <v>12</v>
      </c>
      <c r="K4491" s="3">
        <v>312.38181082831397</v>
      </c>
      <c r="L4491" s="3">
        <v>33</v>
      </c>
      <c r="M4491" s="3">
        <v>18</v>
      </c>
      <c r="N4491" s="3">
        <v>8</v>
      </c>
      <c r="O4491" s="3">
        <v>361</v>
      </c>
      <c r="P4491" s="3">
        <v>4</v>
      </c>
      <c r="Q4491" s="3">
        <v>3532.9027106890098</v>
      </c>
      <c r="R4491" s="3">
        <v>0</v>
      </c>
      <c r="S4491" s="3">
        <v>0</v>
      </c>
      <c r="T4491" s="3">
        <v>0</v>
      </c>
      <c r="U4491" s="3">
        <v>9718.1682471263393</v>
      </c>
      <c r="V4491" s="3">
        <v>1</v>
      </c>
    </row>
    <row r="4492" spans="1:22" ht="21.75" customHeight="1" x14ac:dyDescent="0.3">
      <c r="A4492" s="3" t="s">
        <v>4518</v>
      </c>
      <c r="B4492" s="3">
        <v>38</v>
      </c>
      <c r="C4492" s="3" t="s">
        <v>28</v>
      </c>
      <c r="D4492" s="3" t="s">
        <v>24</v>
      </c>
      <c r="E4492" s="3">
        <v>65588.379169722801</v>
      </c>
      <c r="F4492" s="3">
        <v>100</v>
      </c>
      <c r="G4492" s="3">
        <v>676.75784898080406</v>
      </c>
      <c r="H4492" s="3">
        <v>2</v>
      </c>
      <c r="I4492" s="3">
        <v>505.92839740640397</v>
      </c>
      <c r="J4492" s="3">
        <v>2</v>
      </c>
      <c r="K4492" s="3">
        <v>920.07567636411602</v>
      </c>
      <c r="L4492" s="3">
        <v>35</v>
      </c>
      <c r="M4492" s="3">
        <v>1</v>
      </c>
      <c r="N4492" s="3">
        <v>9</v>
      </c>
      <c r="O4492" s="3">
        <v>687</v>
      </c>
      <c r="P4492" s="3">
        <v>5</v>
      </c>
      <c r="Q4492" s="3">
        <v>4713.0513127923195</v>
      </c>
      <c r="R4492" s="3">
        <v>4</v>
      </c>
      <c r="S4492" s="3">
        <v>0</v>
      </c>
      <c r="T4492" s="3">
        <v>0</v>
      </c>
      <c r="U4492" s="3">
        <v>6278.4387564835997</v>
      </c>
      <c r="V4492" s="3">
        <v>1</v>
      </c>
    </row>
    <row r="4493" spans="1:22" ht="21.75" customHeight="1" x14ac:dyDescent="0.3">
      <c r="A4493" s="3" t="s">
        <v>4519</v>
      </c>
      <c r="B4493" s="3">
        <v>67</v>
      </c>
      <c r="C4493" s="3" t="s">
        <v>28</v>
      </c>
      <c r="D4493" s="3" t="s">
        <v>24</v>
      </c>
      <c r="E4493" s="3">
        <v>76543.360295272199</v>
      </c>
      <c r="F4493" s="3">
        <v>146</v>
      </c>
      <c r="G4493" s="3">
        <v>837.766866826708</v>
      </c>
      <c r="H4493" s="3">
        <v>8</v>
      </c>
      <c r="I4493" s="3">
        <v>541.797094285105</v>
      </c>
      <c r="J4493" s="3">
        <v>9</v>
      </c>
      <c r="K4493" s="3">
        <v>711.41651776379399</v>
      </c>
      <c r="L4493" s="3">
        <v>14</v>
      </c>
      <c r="M4493" s="3">
        <v>1</v>
      </c>
      <c r="N4493" s="3">
        <v>5</v>
      </c>
      <c r="O4493" s="3">
        <v>333</v>
      </c>
      <c r="P4493" s="3">
        <v>2</v>
      </c>
      <c r="Q4493" s="3">
        <v>13179.528055206199</v>
      </c>
      <c r="R4493" s="3">
        <v>6</v>
      </c>
      <c r="S4493" s="3">
        <v>0</v>
      </c>
      <c r="T4493" s="3">
        <v>0</v>
      </c>
      <c r="U4493" s="3">
        <v>11867.1721045705</v>
      </c>
      <c r="V4493" s="3">
        <v>1</v>
      </c>
    </row>
    <row r="4494" spans="1:22" ht="21.75" customHeight="1" x14ac:dyDescent="0.3">
      <c r="A4494" s="3" t="s">
        <v>4520</v>
      </c>
      <c r="B4494" s="3">
        <v>58</v>
      </c>
      <c r="C4494" s="3" t="s">
        <v>31</v>
      </c>
      <c r="D4494" s="3" t="s">
        <v>33</v>
      </c>
      <c r="E4494" s="3">
        <v>15673.570050743199</v>
      </c>
      <c r="F4494" s="3">
        <v>38</v>
      </c>
      <c r="G4494" s="3">
        <v>2274.77953853382</v>
      </c>
      <c r="H4494" s="3">
        <v>2</v>
      </c>
      <c r="I4494" s="3">
        <v>819.45725129311199</v>
      </c>
      <c r="J4494" s="3">
        <v>3</v>
      </c>
      <c r="K4494" s="3">
        <v>273.00613566710098</v>
      </c>
      <c r="L4494" s="3">
        <v>36</v>
      </c>
      <c r="M4494" s="3">
        <v>12</v>
      </c>
      <c r="N4494" s="3">
        <v>7</v>
      </c>
      <c r="O4494" s="3">
        <v>581</v>
      </c>
      <c r="P4494" s="3">
        <v>4</v>
      </c>
      <c r="Q4494" s="3">
        <v>11428.519238037199</v>
      </c>
      <c r="R4494" s="3">
        <v>4</v>
      </c>
      <c r="S4494" s="3">
        <v>0</v>
      </c>
      <c r="T4494" s="3">
        <v>0</v>
      </c>
      <c r="U4494" s="3">
        <v>17411.981866544</v>
      </c>
      <c r="V4494" s="3">
        <v>1</v>
      </c>
    </row>
    <row r="4495" spans="1:22" ht="21.75" customHeight="1" x14ac:dyDescent="0.3">
      <c r="A4495" s="3" t="s">
        <v>4521</v>
      </c>
      <c r="B4495" s="3">
        <v>65</v>
      </c>
      <c r="C4495" s="3" t="s">
        <v>31</v>
      </c>
      <c r="D4495" s="3" t="s">
        <v>26</v>
      </c>
      <c r="E4495" s="3">
        <v>49323.567353919403</v>
      </c>
      <c r="F4495" s="3">
        <v>68</v>
      </c>
      <c r="G4495" s="3">
        <v>2101.7931262420998</v>
      </c>
      <c r="H4495" s="3">
        <v>7</v>
      </c>
      <c r="I4495" s="3">
        <v>679.26327637721704</v>
      </c>
      <c r="J4495" s="3">
        <v>13</v>
      </c>
      <c r="K4495" s="3">
        <v>282.10073209698601</v>
      </c>
      <c r="L4495" s="3">
        <v>9</v>
      </c>
      <c r="M4495" s="3">
        <v>18</v>
      </c>
      <c r="N4495" s="3">
        <v>1</v>
      </c>
      <c r="O4495" s="3">
        <v>530</v>
      </c>
      <c r="P4495" s="3">
        <v>2</v>
      </c>
      <c r="Q4495" s="3">
        <v>10659.4880911167</v>
      </c>
      <c r="R4495" s="3">
        <v>0</v>
      </c>
      <c r="S4495" s="3">
        <v>0</v>
      </c>
      <c r="T4495" s="3">
        <v>0</v>
      </c>
      <c r="U4495" s="3">
        <v>8491.6395108394099</v>
      </c>
      <c r="V4495" s="3">
        <v>1</v>
      </c>
    </row>
    <row r="4496" spans="1:22" ht="21.75" customHeight="1" x14ac:dyDescent="0.3">
      <c r="A4496" s="3" t="s">
        <v>4522</v>
      </c>
      <c r="B4496" s="3">
        <v>47</v>
      </c>
      <c r="C4496" s="3" t="s">
        <v>23</v>
      </c>
      <c r="D4496" s="3" t="s">
        <v>24</v>
      </c>
      <c r="E4496" s="3">
        <v>45863.533340316098</v>
      </c>
      <c r="F4496" s="3">
        <v>206</v>
      </c>
      <c r="G4496" s="3">
        <v>401.62273475312998</v>
      </c>
      <c r="H4496" s="3">
        <v>7</v>
      </c>
      <c r="I4496" s="3">
        <v>690.33068172850301</v>
      </c>
      <c r="J4496" s="3">
        <v>22</v>
      </c>
      <c r="K4496" s="3">
        <v>789.46410805074697</v>
      </c>
      <c r="L4496" s="3">
        <v>8</v>
      </c>
      <c r="M4496" s="3">
        <v>0</v>
      </c>
      <c r="N4496" s="3">
        <v>3</v>
      </c>
      <c r="O4496" s="3">
        <v>672</v>
      </c>
      <c r="P4496" s="3">
        <v>3</v>
      </c>
      <c r="Q4496" s="3">
        <v>18027.446993344201</v>
      </c>
      <c r="R4496" s="3">
        <v>5</v>
      </c>
      <c r="S4496" s="3">
        <v>1</v>
      </c>
      <c r="T4496" s="3">
        <v>0</v>
      </c>
      <c r="U4496" s="3">
        <v>13292.591347735401</v>
      </c>
      <c r="V4496" s="3">
        <v>1</v>
      </c>
    </row>
    <row r="4497" spans="1:22" ht="21.75" customHeight="1" x14ac:dyDescent="0.3">
      <c r="A4497" s="3" t="s">
        <v>4523</v>
      </c>
      <c r="B4497" s="3">
        <v>65</v>
      </c>
      <c r="C4497" s="3" t="s">
        <v>31</v>
      </c>
      <c r="D4497" s="3" t="s">
        <v>33</v>
      </c>
      <c r="E4497" s="3">
        <v>32678.0461859885</v>
      </c>
      <c r="F4497" s="3">
        <v>221</v>
      </c>
      <c r="G4497" s="3">
        <v>1173.87442522945</v>
      </c>
      <c r="H4497" s="3">
        <v>2</v>
      </c>
      <c r="I4497" s="3">
        <v>567.30110451412702</v>
      </c>
      <c r="J4497" s="3">
        <v>16</v>
      </c>
      <c r="K4497" s="3">
        <v>549.48876442566495</v>
      </c>
      <c r="L4497" s="3">
        <v>49</v>
      </c>
      <c r="M4497" s="3">
        <v>14</v>
      </c>
      <c r="N4497" s="3">
        <v>1</v>
      </c>
      <c r="O4497" s="3">
        <v>710</v>
      </c>
      <c r="P4497" s="3">
        <v>5</v>
      </c>
      <c r="Q4497" s="3">
        <v>6098.9370379606498</v>
      </c>
      <c r="R4497" s="3">
        <v>1</v>
      </c>
      <c r="S4497" s="3">
        <v>0</v>
      </c>
      <c r="T4497" s="3">
        <v>0</v>
      </c>
      <c r="U4497" s="3">
        <v>642.18818006408401</v>
      </c>
      <c r="V4497" s="3">
        <v>0</v>
      </c>
    </row>
    <row r="4498" spans="1:22" ht="21.75" customHeight="1" x14ac:dyDescent="0.3">
      <c r="A4498" s="3" t="s">
        <v>4524</v>
      </c>
      <c r="B4498" s="3">
        <v>46</v>
      </c>
      <c r="C4498" s="3" t="s">
        <v>23</v>
      </c>
      <c r="D4498" s="3" t="s">
        <v>24</v>
      </c>
      <c r="E4498" s="3">
        <v>15464.5863645067</v>
      </c>
      <c r="F4498" s="3">
        <v>58</v>
      </c>
      <c r="G4498" s="3">
        <v>2043.9676395169599</v>
      </c>
      <c r="H4498" s="3">
        <v>9</v>
      </c>
      <c r="I4498" s="3">
        <v>425.209408924836</v>
      </c>
      <c r="J4498" s="3">
        <v>0</v>
      </c>
      <c r="K4498" s="3">
        <v>477.26125964980997</v>
      </c>
      <c r="L4498" s="3">
        <v>34</v>
      </c>
      <c r="M4498" s="3">
        <v>1</v>
      </c>
      <c r="N4498" s="3">
        <v>2</v>
      </c>
      <c r="O4498" s="3">
        <v>512</v>
      </c>
      <c r="P4498" s="3">
        <v>0</v>
      </c>
      <c r="Q4498" s="3">
        <v>14968.949365381401</v>
      </c>
      <c r="R4498" s="3">
        <v>0</v>
      </c>
      <c r="S4498" s="3">
        <v>0</v>
      </c>
      <c r="T4498" s="3">
        <v>0</v>
      </c>
      <c r="U4498" s="3">
        <v>9796.5640515328905</v>
      </c>
      <c r="V4498" s="3">
        <v>1</v>
      </c>
    </row>
    <row r="4499" spans="1:22" ht="21.75" customHeight="1" x14ac:dyDescent="0.3">
      <c r="A4499" s="3" t="s">
        <v>4525</v>
      </c>
      <c r="B4499" s="3">
        <v>23</v>
      </c>
      <c r="C4499" s="3" t="s">
        <v>28</v>
      </c>
      <c r="D4499" s="3" t="s">
        <v>24</v>
      </c>
      <c r="E4499" s="3">
        <v>21353.0332275078</v>
      </c>
      <c r="F4499" s="3">
        <v>147</v>
      </c>
      <c r="G4499" s="3">
        <v>2389.9191866101201</v>
      </c>
      <c r="H4499" s="3">
        <v>9</v>
      </c>
      <c r="I4499" s="3">
        <v>1013.2000234737</v>
      </c>
      <c r="J4499" s="3">
        <v>14</v>
      </c>
      <c r="K4499" s="3">
        <v>952.10886190539998</v>
      </c>
      <c r="L4499" s="3">
        <v>45</v>
      </c>
      <c r="M4499" s="3">
        <v>15</v>
      </c>
      <c r="N4499" s="3">
        <v>1</v>
      </c>
      <c r="O4499" s="3">
        <v>576</v>
      </c>
      <c r="P4499" s="3">
        <v>5</v>
      </c>
      <c r="Q4499" s="3">
        <v>12567.6730008904</v>
      </c>
      <c r="R4499" s="3">
        <v>1</v>
      </c>
      <c r="S4499" s="3">
        <v>0</v>
      </c>
      <c r="T4499" s="3">
        <v>0</v>
      </c>
      <c r="U4499" s="3">
        <v>10102.1222547666</v>
      </c>
      <c r="V4499" s="3">
        <v>1</v>
      </c>
    </row>
    <row r="4500" spans="1:22" ht="21.75" customHeight="1" x14ac:dyDescent="0.3">
      <c r="A4500" s="3" t="s">
        <v>4526</v>
      </c>
      <c r="B4500" s="3">
        <v>34</v>
      </c>
      <c r="C4500" s="3" t="s">
        <v>28</v>
      </c>
      <c r="D4500" s="3" t="s">
        <v>33</v>
      </c>
      <c r="E4500" s="3">
        <v>51878.638073649498</v>
      </c>
      <c r="F4500" s="3">
        <v>150</v>
      </c>
      <c r="G4500" s="3">
        <v>1911.5419640181401</v>
      </c>
      <c r="H4500" s="3">
        <v>11</v>
      </c>
      <c r="I4500" s="3">
        <v>681.76855836321101</v>
      </c>
      <c r="J4500" s="3">
        <v>1</v>
      </c>
      <c r="K4500" s="3">
        <v>711.25254348214401</v>
      </c>
      <c r="L4500" s="3">
        <v>46</v>
      </c>
      <c r="M4500" s="3">
        <v>13</v>
      </c>
      <c r="N4500" s="3">
        <v>8</v>
      </c>
      <c r="O4500" s="3">
        <v>865</v>
      </c>
      <c r="P4500" s="3">
        <v>4</v>
      </c>
      <c r="Q4500" s="3">
        <v>14446.2313345534</v>
      </c>
      <c r="R4500" s="3">
        <v>5</v>
      </c>
      <c r="S4500" s="3">
        <v>0</v>
      </c>
      <c r="T4500" s="3">
        <v>0</v>
      </c>
      <c r="U4500" s="3">
        <v>10022.4782807963</v>
      </c>
      <c r="V4500" s="3">
        <v>1</v>
      </c>
    </row>
    <row r="4501" spans="1:22" ht="21.75" customHeight="1" x14ac:dyDescent="0.3">
      <c r="A4501" s="3" t="s">
        <v>4527</v>
      </c>
      <c r="B4501" s="3">
        <v>54</v>
      </c>
      <c r="C4501" s="3" t="s">
        <v>28</v>
      </c>
      <c r="D4501" s="3" t="s">
        <v>24</v>
      </c>
      <c r="E4501" s="3">
        <v>40387.351472260998</v>
      </c>
      <c r="F4501" s="3">
        <v>215</v>
      </c>
      <c r="G4501" s="3">
        <v>1134.9375576519101</v>
      </c>
      <c r="H4501" s="3">
        <v>5</v>
      </c>
      <c r="I4501" s="3">
        <v>1016.65664305158</v>
      </c>
      <c r="J4501" s="3">
        <v>17</v>
      </c>
      <c r="K4501" s="3">
        <v>300.51098028874998</v>
      </c>
      <c r="L4501" s="3">
        <v>17</v>
      </c>
      <c r="M4501" s="3">
        <v>5</v>
      </c>
      <c r="N4501" s="3">
        <v>8</v>
      </c>
      <c r="O4501" s="3">
        <v>520</v>
      </c>
      <c r="P4501" s="3">
        <v>0</v>
      </c>
      <c r="Q4501" s="3">
        <v>12681.8204742816</v>
      </c>
      <c r="R4501" s="3">
        <v>5</v>
      </c>
      <c r="S4501" s="3">
        <v>0</v>
      </c>
      <c r="T4501" s="3">
        <v>0</v>
      </c>
      <c r="U4501" s="3">
        <v>1650.71631750919</v>
      </c>
      <c r="V4501" s="3">
        <v>1</v>
      </c>
    </row>
    <row r="4502" spans="1:22" ht="21.75" customHeight="1" x14ac:dyDescent="0.3">
      <c r="A4502" s="3" t="s">
        <v>4528</v>
      </c>
      <c r="B4502" s="3">
        <v>56</v>
      </c>
      <c r="C4502" s="3" t="s">
        <v>23</v>
      </c>
      <c r="D4502" s="3" t="s">
        <v>24</v>
      </c>
      <c r="E4502" s="3">
        <v>35566.9954354441</v>
      </c>
      <c r="F4502" s="3">
        <v>96</v>
      </c>
      <c r="G4502" s="3">
        <v>1688.80242502432</v>
      </c>
      <c r="H4502" s="3">
        <v>11</v>
      </c>
      <c r="I4502" s="3">
        <v>410.93043433159801</v>
      </c>
      <c r="J4502" s="3">
        <v>38</v>
      </c>
      <c r="K4502" s="3">
        <v>372.21960517761698</v>
      </c>
      <c r="L4502" s="3">
        <v>24</v>
      </c>
      <c r="M4502" s="3">
        <v>10</v>
      </c>
      <c r="N4502" s="3">
        <v>5</v>
      </c>
      <c r="O4502" s="3">
        <v>874</v>
      </c>
      <c r="P4502" s="3">
        <v>4</v>
      </c>
      <c r="Q4502" s="3">
        <v>7504.2742408638496</v>
      </c>
      <c r="R4502" s="3">
        <v>5</v>
      </c>
      <c r="S4502" s="3">
        <v>0</v>
      </c>
      <c r="T4502" s="3">
        <v>0</v>
      </c>
      <c r="U4502" s="3">
        <v>5512.2565706081496</v>
      </c>
      <c r="V4502" s="3">
        <v>1</v>
      </c>
    </row>
    <row r="4503" spans="1:22" ht="21.75" customHeight="1" x14ac:dyDescent="0.3">
      <c r="A4503" s="3" t="s">
        <v>4529</v>
      </c>
      <c r="B4503" s="3">
        <v>20</v>
      </c>
      <c r="C4503" s="3" t="s">
        <v>31</v>
      </c>
      <c r="D4503" s="3" t="s">
        <v>24</v>
      </c>
      <c r="E4503" s="3">
        <v>51699.692834865702</v>
      </c>
      <c r="F4503" s="3">
        <v>108</v>
      </c>
      <c r="G4503" s="3">
        <v>1331.37935900249</v>
      </c>
      <c r="H4503" s="3">
        <v>7</v>
      </c>
      <c r="I4503" s="3">
        <v>567.16524478762506</v>
      </c>
      <c r="J4503" s="3">
        <v>21</v>
      </c>
      <c r="K4503" s="3">
        <v>616.67773487679904</v>
      </c>
      <c r="L4503" s="3">
        <v>34</v>
      </c>
      <c r="M4503" s="3">
        <v>13</v>
      </c>
      <c r="N4503" s="3">
        <v>6</v>
      </c>
      <c r="O4503" s="3">
        <v>853</v>
      </c>
      <c r="P4503" s="3">
        <v>4</v>
      </c>
      <c r="Q4503" s="3">
        <v>0</v>
      </c>
      <c r="R4503" s="3">
        <v>7</v>
      </c>
      <c r="S4503" s="3">
        <v>0</v>
      </c>
      <c r="T4503" s="3">
        <v>0</v>
      </c>
      <c r="U4503" s="3">
        <v>9417.1662415912797</v>
      </c>
      <c r="V4503" s="3">
        <v>1</v>
      </c>
    </row>
    <row r="4504" spans="1:22" ht="21.75" customHeight="1" x14ac:dyDescent="0.3">
      <c r="A4504" s="3" t="s">
        <v>4530</v>
      </c>
      <c r="B4504" s="3">
        <v>22</v>
      </c>
      <c r="C4504" s="3" t="s">
        <v>28</v>
      </c>
      <c r="D4504" s="3" t="s">
        <v>26</v>
      </c>
      <c r="E4504" s="3">
        <v>37541.353093230697</v>
      </c>
      <c r="F4504" s="3">
        <v>86</v>
      </c>
      <c r="G4504" s="3">
        <v>1805.59613832278</v>
      </c>
      <c r="H4504" s="3">
        <v>7</v>
      </c>
      <c r="I4504" s="3">
        <v>722.58594025363197</v>
      </c>
      <c r="J4504" s="3">
        <v>27</v>
      </c>
      <c r="K4504" s="3">
        <v>567.23422538935097</v>
      </c>
      <c r="L4504" s="3">
        <v>79</v>
      </c>
      <c r="M4504" s="3">
        <v>19</v>
      </c>
      <c r="N4504" s="3">
        <v>4</v>
      </c>
      <c r="O4504" s="3">
        <v>409</v>
      </c>
      <c r="P4504" s="3">
        <v>5</v>
      </c>
      <c r="Q4504" s="3">
        <v>16873.301282380198</v>
      </c>
      <c r="R4504" s="3">
        <v>6</v>
      </c>
      <c r="S4504" s="3">
        <v>0</v>
      </c>
      <c r="T4504" s="3">
        <v>0</v>
      </c>
      <c r="U4504" s="3">
        <v>7673.1811725494999</v>
      </c>
      <c r="V4504" s="3">
        <v>1</v>
      </c>
    </row>
    <row r="4505" spans="1:22" ht="21.75" customHeight="1" x14ac:dyDescent="0.3">
      <c r="A4505" s="3" t="s">
        <v>4531</v>
      </c>
      <c r="B4505" s="3">
        <v>66</v>
      </c>
      <c r="C4505" s="3" t="s">
        <v>31</v>
      </c>
      <c r="D4505" s="3" t="s">
        <v>26</v>
      </c>
      <c r="E4505" s="3">
        <v>73223.251498014899</v>
      </c>
      <c r="F4505" s="3">
        <v>138</v>
      </c>
      <c r="G4505" s="3">
        <v>2682.4758550700599</v>
      </c>
      <c r="H4505" s="3">
        <v>9</v>
      </c>
      <c r="I4505" s="3">
        <v>755.24653711432597</v>
      </c>
      <c r="J4505" s="3">
        <v>29</v>
      </c>
      <c r="K4505" s="3">
        <v>689.69625641070195</v>
      </c>
      <c r="L4505" s="3">
        <v>50</v>
      </c>
      <c r="M4505" s="3">
        <v>3</v>
      </c>
      <c r="N4505" s="3">
        <v>9</v>
      </c>
      <c r="O4505" s="3">
        <v>496</v>
      </c>
      <c r="P4505" s="3">
        <v>4</v>
      </c>
      <c r="Q4505" s="3">
        <v>11948.117142090599</v>
      </c>
      <c r="R4505" s="3">
        <v>5</v>
      </c>
      <c r="S4505" s="3">
        <v>0</v>
      </c>
      <c r="T4505" s="3">
        <v>0</v>
      </c>
      <c r="U4505" s="3">
        <v>6422.0559398771302</v>
      </c>
      <c r="V4505" s="3">
        <v>1</v>
      </c>
    </row>
    <row r="4506" spans="1:22" ht="21.75" customHeight="1" x14ac:dyDescent="0.3">
      <c r="A4506" s="3" t="s">
        <v>4532</v>
      </c>
      <c r="B4506" s="3">
        <v>43</v>
      </c>
      <c r="C4506" s="3" t="s">
        <v>31</v>
      </c>
      <c r="D4506" s="3" t="s">
        <v>24</v>
      </c>
      <c r="E4506" s="3">
        <v>38824.083694629298</v>
      </c>
      <c r="F4506" s="3">
        <v>148</v>
      </c>
      <c r="G4506" s="3">
        <v>874.21318588454994</v>
      </c>
      <c r="H4506" s="3">
        <v>9</v>
      </c>
      <c r="I4506" s="3">
        <v>1064.0290540762701</v>
      </c>
      <c r="J4506" s="3">
        <v>12</v>
      </c>
      <c r="K4506" s="3">
        <v>715.86137819343503</v>
      </c>
      <c r="L4506" s="3">
        <v>54</v>
      </c>
      <c r="M4506" s="3">
        <v>16</v>
      </c>
      <c r="N4506" s="3">
        <v>0</v>
      </c>
      <c r="O4506" s="3">
        <v>683</v>
      </c>
      <c r="P4506" s="3">
        <v>2</v>
      </c>
      <c r="Q4506" s="3">
        <v>12733.341607156101</v>
      </c>
      <c r="R4506" s="3">
        <v>6</v>
      </c>
      <c r="S4506" s="3">
        <v>0</v>
      </c>
      <c r="T4506" s="3">
        <v>0</v>
      </c>
      <c r="U4506" s="3">
        <v>10949.5301757544</v>
      </c>
      <c r="V4506" s="3">
        <v>1</v>
      </c>
    </row>
    <row r="4507" spans="1:22" ht="21.75" customHeight="1" x14ac:dyDescent="0.3">
      <c r="A4507" s="3" t="s">
        <v>4533</v>
      </c>
      <c r="B4507" s="3">
        <v>46</v>
      </c>
      <c r="C4507" s="3" t="s">
        <v>28</v>
      </c>
      <c r="D4507" s="3" t="s">
        <v>33</v>
      </c>
      <c r="E4507" s="3">
        <v>77095.787359506197</v>
      </c>
      <c r="F4507" s="3">
        <v>20</v>
      </c>
      <c r="G4507" s="3">
        <v>1724.79360855952</v>
      </c>
      <c r="H4507" s="3">
        <v>8</v>
      </c>
      <c r="I4507" s="3">
        <v>649.32174864267495</v>
      </c>
      <c r="J4507" s="3">
        <v>2</v>
      </c>
      <c r="K4507" s="3">
        <v>895.94174496418998</v>
      </c>
      <c r="L4507" s="3">
        <v>15</v>
      </c>
      <c r="M4507" s="3">
        <v>15</v>
      </c>
      <c r="N4507" s="3">
        <v>3</v>
      </c>
      <c r="O4507" s="3">
        <v>752</v>
      </c>
      <c r="P4507" s="3">
        <v>0</v>
      </c>
      <c r="Q4507" s="3">
        <v>11818.387377082399</v>
      </c>
      <c r="R4507" s="3">
        <v>2</v>
      </c>
      <c r="S4507" s="3">
        <v>0</v>
      </c>
      <c r="T4507" s="3">
        <v>0</v>
      </c>
      <c r="U4507" s="3">
        <v>4891.1046622001904</v>
      </c>
      <c r="V4507" s="3">
        <v>0</v>
      </c>
    </row>
    <row r="4508" spans="1:22" ht="21.75" customHeight="1" x14ac:dyDescent="0.3">
      <c r="A4508" s="3" t="s">
        <v>4534</v>
      </c>
      <c r="B4508" s="3">
        <v>59</v>
      </c>
      <c r="C4508" s="3" t="s">
        <v>23</v>
      </c>
      <c r="D4508" s="3" t="s">
        <v>24</v>
      </c>
      <c r="E4508" s="3">
        <v>49459.716823137802</v>
      </c>
      <c r="F4508" s="3">
        <v>148</v>
      </c>
      <c r="G4508" s="3">
        <v>1422.6134150641101</v>
      </c>
      <c r="H4508" s="3">
        <v>8</v>
      </c>
      <c r="I4508" s="3">
        <v>1061.35978498381</v>
      </c>
      <c r="J4508" s="3">
        <v>2</v>
      </c>
      <c r="K4508" s="3">
        <v>403.968460039474</v>
      </c>
      <c r="L4508" s="3">
        <v>11</v>
      </c>
      <c r="M4508" s="3">
        <v>5</v>
      </c>
      <c r="N4508" s="3">
        <v>3</v>
      </c>
      <c r="O4508" s="3">
        <v>751</v>
      </c>
      <c r="P4508" s="3">
        <v>3</v>
      </c>
      <c r="Q4508" s="3">
        <v>3110.95281299111</v>
      </c>
      <c r="R4508" s="3">
        <v>1</v>
      </c>
      <c r="S4508" s="3">
        <v>0</v>
      </c>
      <c r="T4508" s="3">
        <v>0</v>
      </c>
      <c r="U4508" s="3">
        <v>6210.7636375293696</v>
      </c>
      <c r="V4508" s="3">
        <v>0</v>
      </c>
    </row>
    <row r="4509" spans="1:22" ht="21.75" customHeight="1" x14ac:dyDescent="0.3">
      <c r="A4509" s="3" t="s">
        <v>4535</v>
      </c>
      <c r="B4509" s="3">
        <v>55</v>
      </c>
      <c r="C4509" s="3" t="s">
        <v>31</v>
      </c>
      <c r="D4509" s="3" t="s">
        <v>24</v>
      </c>
      <c r="E4509" s="3">
        <v>38265.807310249198</v>
      </c>
      <c r="F4509" s="3">
        <v>127</v>
      </c>
      <c r="G4509" s="3">
        <v>1289.7488666724</v>
      </c>
      <c r="H4509" s="3">
        <v>7</v>
      </c>
      <c r="I4509" s="3">
        <v>931.23040299589297</v>
      </c>
      <c r="J4509" s="3">
        <v>44</v>
      </c>
      <c r="K4509" s="3">
        <v>1102.6594044721301</v>
      </c>
      <c r="L4509" s="3">
        <v>58</v>
      </c>
      <c r="M4509" s="3">
        <v>7</v>
      </c>
      <c r="N4509" s="3">
        <v>7</v>
      </c>
      <c r="O4509" s="3">
        <v>406</v>
      </c>
      <c r="P4509" s="3">
        <v>1</v>
      </c>
      <c r="Q4509" s="3">
        <v>13359.977096664599</v>
      </c>
      <c r="R4509" s="3">
        <v>6</v>
      </c>
      <c r="S4509" s="3">
        <v>0</v>
      </c>
      <c r="T4509" s="3">
        <v>0</v>
      </c>
      <c r="U4509" s="3">
        <v>10571.208305923599</v>
      </c>
      <c r="V4509" s="3">
        <v>1</v>
      </c>
    </row>
    <row r="4510" spans="1:22" ht="21.75" customHeight="1" x14ac:dyDescent="0.3">
      <c r="A4510" s="3" t="s">
        <v>4536</v>
      </c>
      <c r="B4510" s="3">
        <v>53</v>
      </c>
      <c r="C4510" s="3" t="s">
        <v>28</v>
      </c>
      <c r="D4510" s="3" t="s">
        <v>26</v>
      </c>
      <c r="E4510" s="3">
        <v>36957.834364258699</v>
      </c>
      <c r="F4510" s="3">
        <v>4</v>
      </c>
      <c r="G4510" s="3">
        <v>1388.13197080495</v>
      </c>
      <c r="H4510" s="3">
        <v>6</v>
      </c>
      <c r="I4510" s="3">
        <v>762.60158647096796</v>
      </c>
      <c r="J4510" s="3">
        <v>25</v>
      </c>
      <c r="K4510" s="3">
        <v>737.81764056149905</v>
      </c>
      <c r="L4510" s="3">
        <v>72</v>
      </c>
      <c r="M4510" s="3">
        <v>12</v>
      </c>
      <c r="N4510" s="3">
        <v>4</v>
      </c>
      <c r="O4510" s="3">
        <v>304</v>
      </c>
      <c r="P4510" s="3">
        <v>2</v>
      </c>
      <c r="Q4510" s="3">
        <v>12179.922008678799</v>
      </c>
      <c r="R4510" s="3">
        <v>3</v>
      </c>
      <c r="S4510" s="3">
        <v>0</v>
      </c>
      <c r="T4510" s="3">
        <v>0</v>
      </c>
      <c r="U4510" s="3">
        <v>13099.736022834901</v>
      </c>
      <c r="V4510" s="3">
        <v>1</v>
      </c>
    </row>
    <row r="4511" spans="1:22" ht="21.75" customHeight="1" x14ac:dyDescent="0.3">
      <c r="A4511" s="3" t="s">
        <v>4537</v>
      </c>
      <c r="B4511" s="3">
        <v>48</v>
      </c>
      <c r="C4511" s="3" t="s">
        <v>31</v>
      </c>
      <c r="D4511" s="3" t="s">
        <v>26</v>
      </c>
      <c r="E4511" s="3">
        <v>77248.296592358805</v>
      </c>
      <c r="F4511" s="3">
        <v>78</v>
      </c>
      <c r="G4511" s="3">
        <v>2550.8735067871899</v>
      </c>
      <c r="H4511" s="3">
        <v>9</v>
      </c>
      <c r="I4511" s="3">
        <v>467.04542122621802</v>
      </c>
      <c r="J4511" s="3">
        <v>3</v>
      </c>
      <c r="K4511" s="3">
        <v>572.92313603216598</v>
      </c>
      <c r="L4511" s="3">
        <v>36</v>
      </c>
      <c r="M4511" s="3">
        <v>3</v>
      </c>
      <c r="N4511" s="3">
        <v>2</v>
      </c>
      <c r="O4511" s="3">
        <v>443</v>
      </c>
      <c r="P4511" s="3">
        <v>3</v>
      </c>
      <c r="Q4511" s="3">
        <v>11568.9612336347</v>
      </c>
      <c r="R4511" s="3">
        <v>2</v>
      </c>
      <c r="S4511" s="3">
        <v>0</v>
      </c>
      <c r="T4511" s="3">
        <v>0</v>
      </c>
      <c r="U4511" s="3">
        <v>9335.5688024040192</v>
      </c>
      <c r="V4511" s="3">
        <v>1</v>
      </c>
    </row>
    <row r="4512" spans="1:22" ht="21.75" customHeight="1" x14ac:dyDescent="0.3">
      <c r="A4512" s="3" t="s">
        <v>4538</v>
      </c>
      <c r="B4512" s="3">
        <v>43</v>
      </c>
      <c r="C4512" s="3" t="s">
        <v>31</v>
      </c>
      <c r="D4512" s="3" t="s">
        <v>26</v>
      </c>
      <c r="E4512" s="3">
        <v>62525.000839201697</v>
      </c>
      <c r="F4512" s="3">
        <v>226</v>
      </c>
      <c r="G4512" s="3">
        <v>1963.6164330946301</v>
      </c>
      <c r="H4512" s="3">
        <v>2</v>
      </c>
      <c r="I4512" s="3">
        <v>1064.90634291216</v>
      </c>
      <c r="J4512" s="3">
        <v>15</v>
      </c>
      <c r="K4512" s="3">
        <v>465.49730875158798</v>
      </c>
      <c r="L4512" s="3">
        <v>31</v>
      </c>
      <c r="M4512" s="3">
        <v>15</v>
      </c>
      <c r="N4512" s="3">
        <v>0</v>
      </c>
      <c r="O4512" s="3">
        <v>436</v>
      </c>
      <c r="P4512" s="3">
        <v>0</v>
      </c>
      <c r="Q4512" s="3">
        <v>22297.805775810401</v>
      </c>
      <c r="R4512" s="3">
        <v>6</v>
      </c>
      <c r="S4512" s="3">
        <v>1</v>
      </c>
      <c r="T4512" s="3">
        <v>0</v>
      </c>
      <c r="U4512" s="3">
        <v>15241.2615791885</v>
      </c>
      <c r="V4512" s="3">
        <v>1</v>
      </c>
    </row>
    <row r="4513" spans="1:22" ht="21.75" customHeight="1" x14ac:dyDescent="0.3">
      <c r="A4513" s="3" t="s">
        <v>4539</v>
      </c>
      <c r="B4513" s="3">
        <v>43</v>
      </c>
      <c r="C4513" s="3" t="s">
        <v>31</v>
      </c>
      <c r="D4513" s="3" t="s">
        <v>24</v>
      </c>
      <c r="E4513" s="3">
        <v>36330.472707558503</v>
      </c>
      <c r="F4513" s="3">
        <v>236</v>
      </c>
      <c r="G4513" s="3">
        <v>1116.6806311661301</v>
      </c>
      <c r="H4513" s="3">
        <v>6</v>
      </c>
      <c r="I4513" s="3">
        <v>475.78188644022202</v>
      </c>
      <c r="J4513" s="3">
        <v>27</v>
      </c>
      <c r="K4513" s="3">
        <v>600.29626396829099</v>
      </c>
      <c r="L4513" s="3">
        <v>56</v>
      </c>
      <c r="M4513" s="3">
        <v>16</v>
      </c>
      <c r="N4513" s="3">
        <v>0</v>
      </c>
      <c r="O4513" s="3">
        <v>740</v>
      </c>
      <c r="P4513" s="3">
        <v>1</v>
      </c>
      <c r="Q4513" s="3">
        <v>12731.6455752529</v>
      </c>
      <c r="R4513" s="3">
        <v>2</v>
      </c>
      <c r="S4513" s="3">
        <v>0</v>
      </c>
      <c r="T4513" s="3">
        <v>0</v>
      </c>
      <c r="U4513" s="3">
        <v>15083.2343616096</v>
      </c>
      <c r="V4513" s="3">
        <v>0</v>
      </c>
    </row>
    <row r="4514" spans="1:22" ht="21.75" customHeight="1" x14ac:dyDescent="0.3">
      <c r="A4514" s="3" t="s">
        <v>4540</v>
      </c>
      <c r="B4514" s="3">
        <v>61</v>
      </c>
      <c r="C4514" s="3" t="s">
        <v>31</v>
      </c>
      <c r="D4514" s="3" t="s">
        <v>24</v>
      </c>
      <c r="E4514" s="3">
        <v>52143.378228043002</v>
      </c>
      <c r="F4514" s="3">
        <v>202</v>
      </c>
      <c r="G4514" s="3">
        <v>2019.7074860248299</v>
      </c>
      <c r="H4514" s="3">
        <v>3</v>
      </c>
      <c r="I4514" s="3">
        <v>792.55186694495205</v>
      </c>
      <c r="J4514" s="3">
        <v>7</v>
      </c>
      <c r="K4514" s="3">
        <v>56.6855428338799</v>
      </c>
      <c r="L4514" s="3">
        <v>21</v>
      </c>
      <c r="M4514" s="3">
        <v>3</v>
      </c>
      <c r="N4514" s="3">
        <v>4</v>
      </c>
      <c r="O4514" s="3">
        <v>465</v>
      </c>
      <c r="P4514" s="3">
        <v>1</v>
      </c>
      <c r="Q4514" s="3">
        <v>11252.7881936414</v>
      </c>
      <c r="R4514" s="3">
        <v>1</v>
      </c>
      <c r="S4514" s="3">
        <v>0</v>
      </c>
      <c r="T4514" s="3">
        <v>0</v>
      </c>
      <c r="U4514" s="3">
        <v>15989.569027133901</v>
      </c>
      <c r="V4514" s="3">
        <v>1</v>
      </c>
    </row>
    <row r="4515" spans="1:22" ht="21.75" customHeight="1" x14ac:dyDescent="0.3">
      <c r="A4515" s="3" t="s">
        <v>4541</v>
      </c>
      <c r="B4515" s="3">
        <v>23</v>
      </c>
      <c r="C4515" s="3" t="s">
        <v>31</v>
      </c>
      <c r="D4515" s="3" t="s">
        <v>33</v>
      </c>
      <c r="E4515" s="3">
        <v>10000</v>
      </c>
      <c r="F4515" s="3">
        <v>181</v>
      </c>
      <c r="G4515" s="3">
        <v>1052.97226285703</v>
      </c>
      <c r="H4515" s="3">
        <v>1</v>
      </c>
      <c r="I4515" s="3">
        <v>781.12084497237197</v>
      </c>
      <c r="J4515" s="3">
        <v>39</v>
      </c>
      <c r="K4515" s="3">
        <v>476.311928622273</v>
      </c>
      <c r="L4515" s="3">
        <v>44</v>
      </c>
      <c r="M4515" s="3">
        <v>15</v>
      </c>
      <c r="N4515" s="3">
        <v>7</v>
      </c>
      <c r="O4515" s="3">
        <v>364</v>
      </c>
      <c r="P4515" s="3">
        <v>0</v>
      </c>
      <c r="Q4515" s="3">
        <v>11088.2882156502</v>
      </c>
      <c r="R4515" s="3">
        <v>1</v>
      </c>
      <c r="S4515" s="3">
        <v>0</v>
      </c>
      <c r="T4515" s="3">
        <v>0</v>
      </c>
      <c r="U4515" s="3">
        <v>3450.4848917909098</v>
      </c>
      <c r="V4515" s="3">
        <v>1</v>
      </c>
    </row>
    <row r="4516" spans="1:22" ht="21.75" customHeight="1" x14ac:dyDescent="0.3">
      <c r="A4516" s="3" t="s">
        <v>4542</v>
      </c>
      <c r="B4516" s="3">
        <v>22</v>
      </c>
      <c r="C4516" s="3" t="s">
        <v>23</v>
      </c>
      <c r="D4516" s="3" t="s">
        <v>24</v>
      </c>
      <c r="E4516" s="3">
        <v>26031.1222649841</v>
      </c>
      <c r="F4516" s="3">
        <v>140</v>
      </c>
      <c r="G4516" s="3">
        <v>68.6122159229228</v>
      </c>
      <c r="H4516" s="3">
        <v>7</v>
      </c>
      <c r="I4516" s="3">
        <v>727.51670008395104</v>
      </c>
      <c r="J4516" s="3">
        <v>15</v>
      </c>
      <c r="K4516" s="3">
        <v>832.55275726165496</v>
      </c>
      <c r="L4516" s="3">
        <v>11</v>
      </c>
      <c r="M4516" s="3">
        <v>1</v>
      </c>
      <c r="N4516" s="3">
        <v>8</v>
      </c>
      <c r="O4516" s="3">
        <v>714</v>
      </c>
      <c r="P4516" s="3">
        <v>2</v>
      </c>
      <c r="Q4516" s="3">
        <v>5576.5029137543997</v>
      </c>
      <c r="R4516" s="3">
        <v>3</v>
      </c>
      <c r="S4516" s="3">
        <v>0</v>
      </c>
      <c r="T4516" s="3">
        <v>0</v>
      </c>
      <c r="U4516" s="3">
        <v>7582.5960373069502</v>
      </c>
      <c r="V4516" s="3">
        <v>0</v>
      </c>
    </row>
    <row r="4517" spans="1:22" ht="21.75" customHeight="1" x14ac:dyDescent="0.3">
      <c r="A4517" s="3" t="s">
        <v>4543</v>
      </c>
      <c r="B4517" s="3">
        <v>53</v>
      </c>
      <c r="C4517" s="3" t="s">
        <v>23</v>
      </c>
      <c r="D4517" s="3" t="s">
        <v>24</v>
      </c>
      <c r="E4517" s="3">
        <v>36494.803954867297</v>
      </c>
      <c r="F4517" s="3">
        <v>205</v>
      </c>
      <c r="G4517" s="3">
        <v>10</v>
      </c>
      <c r="H4517" s="3">
        <v>1</v>
      </c>
      <c r="I4517" s="3">
        <v>663.73809695514001</v>
      </c>
      <c r="J4517" s="3">
        <v>30</v>
      </c>
      <c r="K4517" s="3">
        <v>400.62969497142302</v>
      </c>
      <c r="L4517" s="3">
        <v>4</v>
      </c>
      <c r="M4517" s="3">
        <v>19</v>
      </c>
      <c r="N4517" s="3">
        <v>9</v>
      </c>
      <c r="O4517" s="3">
        <v>738</v>
      </c>
      <c r="P4517" s="3">
        <v>5</v>
      </c>
      <c r="Q4517" s="3">
        <v>12837.0048954869</v>
      </c>
      <c r="R4517" s="3">
        <v>2</v>
      </c>
      <c r="S4517" s="3">
        <v>0</v>
      </c>
      <c r="T4517" s="3">
        <v>0</v>
      </c>
      <c r="U4517" s="3">
        <v>8609.6506187056002</v>
      </c>
      <c r="V4517" s="3">
        <v>0</v>
      </c>
    </row>
    <row r="4518" spans="1:22" ht="21.75" customHeight="1" x14ac:dyDescent="0.3">
      <c r="A4518" s="3" t="s">
        <v>4544</v>
      </c>
      <c r="B4518" s="3">
        <v>68</v>
      </c>
      <c r="C4518" s="3" t="s">
        <v>28</v>
      </c>
      <c r="D4518" s="3" t="s">
        <v>26</v>
      </c>
      <c r="E4518" s="3">
        <v>36053.289255190699</v>
      </c>
      <c r="F4518" s="3">
        <v>144</v>
      </c>
      <c r="G4518" s="3">
        <v>1900.62580521359</v>
      </c>
      <c r="H4518" s="3">
        <v>0</v>
      </c>
      <c r="I4518" s="3">
        <v>512.27315676341505</v>
      </c>
      <c r="J4518" s="3">
        <v>22</v>
      </c>
      <c r="K4518" s="3">
        <v>25.279652509934799</v>
      </c>
      <c r="L4518" s="3">
        <v>25</v>
      </c>
      <c r="M4518" s="3">
        <v>12</v>
      </c>
      <c r="N4518" s="3">
        <v>9</v>
      </c>
      <c r="O4518" s="3">
        <v>679</v>
      </c>
      <c r="P4518" s="3">
        <v>5</v>
      </c>
      <c r="Q4518" s="3">
        <v>13623.1201695977</v>
      </c>
      <c r="R4518" s="3">
        <v>1</v>
      </c>
      <c r="S4518" s="3">
        <v>0</v>
      </c>
      <c r="T4518" s="3">
        <v>0</v>
      </c>
      <c r="U4518" s="3">
        <v>3468.2489285360298</v>
      </c>
      <c r="V4518" s="3">
        <v>0</v>
      </c>
    </row>
    <row r="4519" spans="1:22" ht="21.75" customHeight="1" x14ac:dyDescent="0.3">
      <c r="A4519" s="3" t="s">
        <v>4545</v>
      </c>
      <c r="B4519" s="3">
        <v>42</v>
      </c>
      <c r="C4519" s="3" t="s">
        <v>23</v>
      </c>
      <c r="D4519" s="3" t="s">
        <v>26</v>
      </c>
      <c r="E4519" s="3">
        <v>71834.264961440102</v>
      </c>
      <c r="F4519" s="3">
        <v>28</v>
      </c>
      <c r="G4519" s="3">
        <v>1272.4630172014499</v>
      </c>
      <c r="H4519" s="3">
        <v>11</v>
      </c>
      <c r="I4519" s="3">
        <v>234.07224692047299</v>
      </c>
      <c r="J4519" s="3">
        <v>1</v>
      </c>
      <c r="K4519" s="3">
        <v>171.37949573399101</v>
      </c>
      <c r="L4519" s="3">
        <v>19</v>
      </c>
      <c r="M4519" s="3">
        <v>2</v>
      </c>
      <c r="N4519" s="3">
        <v>1</v>
      </c>
      <c r="O4519" s="3">
        <v>427</v>
      </c>
      <c r="P4519" s="3">
        <v>4</v>
      </c>
      <c r="Q4519" s="3">
        <v>8025.7837979528304</v>
      </c>
      <c r="R4519" s="3">
        <v>0</v>
      </c>
      <c r="S4519" s="3">
        <v>0</v>
      </c>
      <c r="T4519" s="3">
        <v>0</v>
      </c>
      <c r="U4519" s="3">
        <v>7106.9162318774297</v>
      </c>
      <c r="V4519" s="3">
        <v>1</v>
      </c>
    </row>
    <row r="4520" spans="1:22" ht="21.75" customHeight="1" x14ac:dyDescent="0.3">
      <c r="A4520" s="3" t="s">
        <v>4546</v>
      </c>
      <c r="B4520" s="3">
        <v>42</v>
      </c>
      <c r="C4520" s="3" t="s">
        <v>23</v>
      </c>
      <c r="D4520" s="3" t="s">
        <v>26</v>
      </c>
      <c r="E4520" s="3">
        <v>15544.639890665499</v>
      </c>
      <c r="F4520" s="3">
        <v>49</v>
      </c>
      <c r="G4520" s="3">
        <v>2297.9553277391201</v>
      </c>
      <c r="H4520" s="3">
        <v>11</v>
      </c>
      <c r="I4520" s="3">
        <v>1291.3316564941199</v>
      </c>
      <c r="J4520" s="3">
        <v>8</v>
      </c>
      <c r="K4520" s="3">
        <v>423.88905121554001</v>
      </c>
      <c r="L4520" s="3">
        <v>60</v>
      </c>
      <c r="M4520" s="3">
        <v>9</v>
      </c>
      <c r="N4520" s="3">
        <v>4</v>
      </c>
      <c r="O4520" s="3">
        <v>496</v>
      </c>
      <c r="P4520" s="3">
        <v>4</v>
      </c>
      <c r="Q4520" s="3">
        <v>16462.443373197399</v>
      </c>
      <c r="R4520" s="3">
        <v>4</v>
      </c>
      <c r="S4520" s="3">
        <v>0</v>
      </c>
      <c r="T4520" s="3">
        <v>0</v>
      </c>
      <c r="U4520" s="3">
        <v>4895.6493656263101</v>
      </c>
      <c r="V4520" s="3">
        <v>1</v>
      </c>
    </row>
    <row r="4521" spans="1:22" ht="21.75" customHeight="1" x14ac:dyDescent="0.3">
      <c r="A4521" s="3" t="s">
        <v>4547</v>
      </c>
      <c r="B4521" s="3">
        <v>64</v>
      </c>
      <c r="C4521" s="3" t="s">
        <v>23</v>
      </c>
      <c r="D4521" s="3" t="s">
        <v>26</v>
      </c>
      <c r="E4521" s="3">
        <v>24299.482476481298</v>
      </c>
      <c r="F4521" s="3">
        <v>32</v>
      </c>
      <c r="G4521" s="3">
        <v>1809.6979348970001</v>
      </c>
      <c r="H4521" s="3">
        <v>4</v>
      </c>
      <c r="I4521" s="3">
        <v>627.89678750996302</v>
      </c>
      <c r="J4521" s="3">
        <v>26</v>
      </c>
      <c r="K4521" s="3">
        <v>584.13697073481501</v>
      </c>
      <c r="L4521" s="3">
        <v>7</v>
      </c>
      <c r="M4521" s="3">
        <v>17</v>
      </c>
      <c r="N4521" s="3">
        <v>3</v>
      </c>
      <c r="O4521" s="3">
        <v>893</v>
      </c>
      <c r="P4521" s="3">
        <v>4</v>
      </c>
      <c r="Q4521" s="3">
        <v>14920.0960254006</v>
      </c>
      <c r="R4521" s="3">
        <v>5</v>
      </c>
      <c r="S4521" s="3">
        <v>1</v>
      </c>
      <c r="T4521" s="3">
        <v>0</v>
      </c>
      <c r="U4521" s="3">
        <v>500</v>
      </c>
      <c r="V4521" s="3">
        <v>1</v>
      </c>
    </row>
    <row r="4522" spans="1:22" ht="21.75" customHeight="1" x14ac:dyDescent="0.3">
      <c r="A4522" s="3" t="s">
        <v>4548</v>
      </c>
      <c r="B4522" s="3">
        <v>24</v>
      </c>
      <c r="C4522" s="3" t="s">
        <v>31</v>
      </c>
      <c r="D4522" s="3" t="s">
        <v>26</v>
      </c>
      <c r="E4522" s="3">
        <v>58143.100699226699</v>
      </c>
      <c r="F4522" s="3">
        <v>58</v>
      </c>
      <c r="G4522" s="3">
        <v>1708.42529163325</v>
      </c>
      <c r="H4522" s="3">
        <v>9</v>
      </c>
      <c r="I4522" s="3">
        <v>755.16076670888594</v>
      </c>
      <c r="J4522" s="3">
        <v>44</v>
      </c>
      <c r="K4522" s="3">
        <v>291.34002995488902</v>
      </c>
      <c r="L4522" s="3">
        <v>61</v>
      </c>
      <c r="M4522" s="3">
        <v>2</v>
      </c>
      <c r="N4522" s="3">
        <v>2</v>
      </c>
      <c r="O4522" s="3">
        <v>795</v>
      </c>
      <c r="P4522" s="3">
        <v>3</v>
      </c>
      <c r="Q4522" s="3">
        <v>11312.138728510999</v>
      </c>
      <c r="R4522" s="3">
        <v>4</v>
      </c>
      <c r="S4522" s="3">
        <v>0</v>
      </c>
      <c r="T4522" s="3">
        <v>0</v>
      </c>
      <c r="U4522" s="3">
        <v>3234.0014501754899</v>
      </c>
      <c r="V4522" s="3">
        <v>1</v>
      </c>
    </row>
    <row r="4523" spans="1:22" ht="21.75" customHeight="1" x14ac:dyDescent="0.3">
      <c r="A4523" s="3" t="s">
        <v>4549</v>
      </c>
      <c r="B4523" s="3">
        <v>50</v>
      </c>
      <c r="C4523" s="3" t="s">
        <v>31</v>
      </c>
      <c r="D4523" s="3" t="s">
        <v>33</v>
      </c>
      <c r="E4523" s="3">
        <v>54144.901638591298</v>
      </c>
      <c r="F4523" s="3">
        <v>121</v>
      </c>
      <c r="G4523" s="3">
        <v>1139.2839368585701</v>
      </c>
      <c r="H4523" s="3">
        <v>8</v>
      </c>
      <c r="I4523" s="3">
        <v>753.02041562312104</v>
      </c>
      <c r="J4523" s="3">
        <v>21</v>
      </c>
      <c r="K4523" s="3">
        <v>160.018730744696</v>
      </c>
      <c r="L4523" s="3">
        <v>53</v>
      </c>
      <c r="M4523" s="3">
        <v>0</v>
      </c>
      <c r="N4523" s="3">
        <v>7</v>
      </c>
      <c r="O4523" s="3">
        <v>895</v>
      </c>
      <c r="P4523" s="3">
        <v>0</v>
      </c>
      <c r="Q4523" s="3">
        <v>16973.448292684901</v>
      </c>
      <c r="R4523" s="3">
        <v>7</v>
      </c>
      <c r="S4523" s="3">
        <v>0</v>
      </c>
      <c r="T4523" s="3">
        <v>0</v>
      </c>
      <c r="U4523" s="3">
        <v>8120.7887100961598</v>
      </c>
      <c r="V4523" s="3">
        <v>1</v>
      </c>
    </row>
    <row r="4524" spans="1:22" ht="21.75" customHeight="1" x14ac:dyDescent="0.3">
      <c r="A4524" s="3" t="s">
        <v>4550</v>
      </c>
      <c r="B4524" s="3">
        <v>60</v>
      </c>
      <c r="C4524" s="3" t="s">
        <v>28</v>
      </c>
      <c r="D4524" s="3" t="s">
        <v>33</v>
      </c>
      <c r="E4524" s="3">
        <v>43704.124959535598</v>
      </c>
      <c r="F4524" s="3">
        <v>172</v>
      </c>
      <c r="G4524" s="3">
        <v>1917.3153465261501</v>
      </c>
      <c r="H4524" s="3">
        <v>4</v>
      </c>
      <c r="I4524" s="3">
        <v>1183.46151803006</v>
      </c>
      <c r="J4524" s="3">
        <v>43</v>
      </c>
      <c r="K4524" s="3">
        <v>318.42845516077398</v>
      </c>
      <c r="L4524" s="3">
        <v>79</v>
      </c>
      <c r="M4524" s="3">
        <v>10</v>
      </c>
      <c r="N4524" s="3">
        <v>1</v>
      </c>
      <c r="O4524" s="3">
        <v>801</v>
      </c>
      <c r="P4524" s="3">
        <v>2</v>
      </c>
      <c r="Q4524" s="3">
        <v>9690.9411734200094</v>
      </c>
      <c r="R4524" s="3">
        <v>1</v>
      </c>
      <c r="S4524" s="3">
        <v>0</v>
      </c>
      <c r="T4524" s="3">
        <v>0</v>
      </c>
      <c r="U4524" s="3">
        <v>15654.140040402401</v>
      </c>
      <c r="V4524" s="3">
        <v>0</v>
      </c>
    </row>
    <row r="4525" spans="1:22" ht="21.75" customHeight="1" x14ac:dyDescent="0.3">
      <c r="A4525" s="3" t="s">
        <v>4551</v>
      </c>
      <c r="B4525" s="3">
        <v>25</v>
      </c>
      <c r="C4525" s="3" t="s">
        <v>28</v>
      </c>
      <c r="D4525" s="3" t="s">
        <v>33</v>
      </c>
      <c r="E4525" s="3">
        <v>86944.800718344195</v>
      </c>
      <c r="F4525" s="3">
        <v>134</v>
      </c>
      <c r="G4525" s="3">
        <v>2741.4179981944699</v>
      </c>
      <c r="H4525" s="3">
        <v>10</v>
      </c>
      <c r="I4525" s="3">
        <v>1476.61797753117</v>
      </c>
      <c r="J4525" s="3">
        <v>33</v>
      </c>
      <c r="K4525" s="3">
        <v>983.26988111708204</v>
      </c>
      <c r="L4525" s="3">
        <v>57</v>
      </c>
      <c r="M4525" s="3">
        <v>4</v>
      </c>
      <c r="N4525" s="3">
        <v>1</v>
      </c>
      <c r="O4525" s="3">
        <v>451</v>
      </c>
      <c r="P4525" s="3">
        <v>5</v>
      </c>
      <c r="Q4525" s="3">
        <v>16787.2878331313</v>
      </c>
      <c r="R4525" s="3">
        <v>6</v>
      </c>
      <c r="S4525" s="3">
        <v>0</v>
      </c>
      <c r="T4525" s="3">
        <v>0</v>
      </c>
      <c r="U4525" s="3">
        <v>2105.1484525902401</v>
      </c>
      <c r="V4525" s="3">
        <v>1</v>
      </c>
    </row>
    <row r="4526" spans="1:22" ht="21.75" customHeight="1" x14ac:dyDescent="0.3">
      <c r="A4526" s="3" t="s">
        <v>4552</v>
      </c>
      <c r="B4526" s="3">
        <v>56</v>
      </c>
      <c r="C4526" s="3" t="s">
        <v>28</v>
      </c>
      <c r="D4526" s="3" t="s">
        <v>26</v>
      </c>
      <c r="E4526" s="3">
        <v>61113.327653623899</v>
      </c>
      <c r="F4526" s="3">
        <v>233</v>
      </c>
      <c r="G4526" s="3">
        <v>10</v>
      </c>
      <c r="H4526" s="3">
        <v>1</v>
      </c>
      <c r="I4526" s="3">
        <v>855.94659685603995</v>
      </c>
      <c r="J4526" s="3">
        <v>8</v>
      </c>
      <c r="K4526" s="3">
        <v>1159.15129903149</v>
      </c>
      <c r="L4526" s="3">
        <v>65</v>
      </c>
      <c r="M4526" s="3">
        <v>2</v>
      </c>
      <c r="N4526" s="3">
        <v>4</v>
      </c>
      <c r="O4526" s="3">
        <v>327</v>
      </c>
      <c r="P4526" s="3">
        <v>0</v>
      </c>
      <c r="Q4526" s="3">
        <v>9066.9545569692</v>
      </c>
      <c r="R4526" s="3">
        <v>3</v>
      </c>
      <c r="S4526" s="3">
        <v>0</v>
      </c>
      <c r="T4526" s="3">
        <v>0</v>
      </c>
      <c r="U4526" s="3">
        <v>13558.88250806</v>
      </c>
      <c r="V4526" s="3">
        <v>1</v>
      </c>
    </row>
    <row r="4527" spans="1:22" ht="21.75" customHeight="1" x14ac:dyDescent="0.3">
      <c r="A4527" s="3" t="s">
        <v>4553</v>
      </c>
      <c r="B4527" s="3">
        <v>29</v>
      </c>
      <c r="C4527" s="3" t="s">
        <v>31</v>
      </c>
      <c r="D4527" s="3" t="s">
        <v>26</v>
      </c>
      <c r="E4527" s="3">
        <v>72010.844701809896</v>
      </c>
      <c r="F4527" s="3">
        <v>141</v>
      </c>
      <c r="G4527" s="3">
        <v>1380.1664601678101</v>
      </c>
      <c r="H4527" s="3">
        <v>9</v>
      </c>
      <c r="I4527" s="3">
        <v>745.04906604007897</v>
      </c>
      <c r="J4527" s="3">
        <v>32</v>
      </c>
      <c r="K4527" s="3">
        <v>632.21958152656396</v>
      </c>
      <c r="L4527" s="3">
        <v>44</v>
      </c>
      <c r="M4527" s="3">
        <v>10</v>
      </c>
      <c r="N4527" s="3">
        <v>9</v>
      </c>
      <c r="O4527" s="3">
        <v>359</v>
      </c>
      <c r="P4527" s="3">
        <v>5</v>
      </c>
      <c r="Q4527" s="3">
        <v>21482.355368403099</v>
      </c>
      <c r="R4527" s="3">
        <v>1</v>
      </c>
      <c r="S4527" s="3">
        <v>0</v>
      </c>
      <c r="T4527" s="3">
        <v>0</v>
      </c>
      <c r="U4527" s="3">
        <v>8002.3230838748204</v>
      </c>
      <c r="V4527" s="3">
        <v>1</v>
      </c>
    </row>
    <row r="4528" spans="1:22" ht="21.75" customHeight="1" x14ac:dyDescent="0.3">
      <c r="A4528" s="3" t="s">
        <v>4554</v>
      </c>
      <c r="B4528" s="3">
        <v>59</v>
      </c>
      <c r="C4528" s="3" t="s">
        <v>23</v>
      </c>
      <c r="D4528" s="3" t="s">
        <v>26</v>
      </c>
      <c r="E4528" s="3">
        <v>49085.597868203899</v>
      </c>
      <c r="F4528" s="3">
        <v>154</v>
      </c>
      <c r="G4528" s="3">
        <v>2576.14591303204</v>
      </c>
      <c r="H4528" s="3">
        <v>3</v>
      </c>
      <c r="I4528" s="3">
        <v>406.79004749420602</v>
      </c>
      <c r="J4528" s="3">
        <v>37</v>
      </c>
      <c r="K4528" s="3">
        <v>567.92902122114299</v>
      </c>
      <c r="L4528" s="3">
        <v>64</v>
      </c>
      <c r="M4528" s="3">
        <v>0</v>
      </c>
      <c r="N4528" s="3">
        <v>9</v>
      </c>
      <c r="O4528" s="3">
        <v>393</v>
      </c>
      <c r="P4528" s="3">
        <v>1</v>
      </c>
      <c r="Q4528" s="3">
        <v>8493.37875391737</v>
      </c>
      <c r="R4528" s="3">
        <v>3</v>
      </c>
      <c r="S4528" s="3">
        <v>0</v>
      </c>
      <c r="T4528" s="3">
        <v>0</v>
      </c>
      <c r="U4528" s="3">
        <v>7395.21335092761</v>
      </c>
      <c r="V4528" s="3">
        <v>1</v>
      </c>
    </row>
    <row r="4529" spans="1:22" ht="21.75" customHeight="1" x14ac:dyDescent="0.3">
      <c r="A4529" s="3" t="s">
        <v>4555</v>
      </c>
      <c r="B4529" s="3">
        <v>26</v>
      </c>
      <c r="C4529" s="3" t="s">
        <v>23</v>
      </c>
      <c r="D4529" s="3" t="s">
        <v>33</v>
      </c>
      <c r="E4529" s="3">
        <v>40215.521416157397</v>
      </c>
      <c r="F4529" s="3">
        <v>216</v>
      </c>
      <c r="G4529" s="3">
        <v>583.61174728002698</v>
      </c>
      <c r="H4529" s="3">
        <v>7</v>
      </c>
      <c r="I4529" s="3">
        <v>294.74404270553202</v>
      </c>
      <c r="J4529" s="3">
        <v>33</v>
      </c>
      <c r="K4529" s="3">
        <v>781.79087880357201</v>
      </c>
      <c r="L4529" s="3">
        <v>4</v>
      </c>
      <c r="M4529" s="3">
        <v>14</v>
      </c>
      <c r="N4529" s="3">
        <v>9</v>
      </c>
      <c r="O4529" s="3">
        <v>413</v>
      </c>
      <c r="P4529" s="3">
        <v>3</v>
      </c>
      <c r="Q4529" s="3">
        <v>11056.567722775901</v>
      </c>
      <c r="R4529" s="3">
        <v>2</v>
      </c>
      <c r="S4529" s="3">
        <v>0</v>
      </c>
      <c r="T4529" s="3">
        <v>0</v>
      </c>
      <c r="U4529" s="3">
        <v>4230.6490073364903</v>
      </c>
      <c r="V4529" s="3">
        <v>1</v>
      </c>
    </row>
    <row r="4530" spans="1:22" ht="21.75" customHeight="1" x14ac:dyDescent="0.3">
      <c r="A4530" s="3" t="s">
        <v>4556</v>
      </c>
      <c r="B4530" s="3">
        <v>58</v>
      </c>
      <c r="C4530" s="3" t="s">
        <v>31</v>
      </c>
      <c r="D4530" s="3" t="s">
        <v>26</v>
      </c>
      <c r="E4530" s="3">
        <v>40421.671206840401</v>
      </c>
      <c r="F4530" s="3">
        <v>197</v>
      </c>
      <c r="G4530" s="3">
        <v>1606.8081374839101</v>
      </c>
      <c r="H4530" s="3">
        <v>6</v>
      </c>
      <c r="I4530" s="3">
        <v>179.108774624565</v>
      </c>
      <c r="J4530" s="3">
        <v>34</v>
      </c>
      <c r="K4530" s="3">
        <v>159.066797374944</v>
      </c>
      <c r="L4530" s="3">
        <v>30</v>
      </c>
      <c r="M4530" s="3">
        <v>6</v>
      </c>
      <c r="N4530" s="3">
        <v>0</v>
      </c>
      <c r="O4530" s="3">
        <v>423</v>
      </c>
      <c r="P4530" s="3">
        <v>2</v>
      </c>
      <c r="Q4530" s="3">
        <v>6804.9692788576103</v>
      </c>
      <c r="R4530" s="3">
        <v>0</v>
      </c>
      <c r="S4530" s="3">
        <v>0</v>
      </c>
      <c r="T4530" s="3">
        <v>0</v>
      </c>
      <c r="U4530" s="3">
        <v>5997.8234752061098</v>
      </c>
      <c r="V4530" s="3">
        <v>1</v>
      </c>
    </row>
    <row r="4531" spans="1:22" ht="21.75" customHeight="1" x14ac:dyDescent="0.3">
      <c r="A4531" s="3" t="s">
        <v>4557</v>
      </c>
      <c r="B4531" s="3">
        <v>57</v>
      </c>
      <c r="C4531" s="3" t="s">
        <v>28</v>
      </c>
      <c r="D4531" s="3" t="s">
        <v>33</v>
      </c>
      <c r="E4531" s="3">
        <v>66697.968404705694</v>
      </c>
      <c r="F4531" s="3">
        <v>167</v>
      </c>
      <c r="G4531" s="3">
        <v>953.33653293781504</v>
      </c>
      <c r="H4531" s="3">
        <v>4</v>
      </c>
      <c r="I4531" s="3">
        <v>521.45426416678595</v>
      </c>
      <c r="J4531" s="3">
        <v>46</v>
      </c>
      <c r="K4531" s="3">
        <v>361.88553268094</v>
      </c>
      <c r="L4531" s="3">
        <v>22</v>
      </c>
      <c r="M4531" s="3">
        <v>1</v>
      </c>
      <c r="N4531" s="3">
        <v>6</v>
      </c>
      <c r="O4531" s="3">
        <v>850</v>
      </c>
      <c r="P4531" s="3">
        <v>1</v>
      </c>
      <c r="Q4531" s="3">
        <v>15295.0156826156</v>
      </c>
      <c r="R4531" s="3">
        <v>2</v>
      </c>
      <c r="S4531" s="3">
        <v>0</v>
      </c>
      <c r="T4531" s="3">
        <v>0</v>
      </c>
      <c r="U4531" s="3">
        <v>6851.4958024707603</v>
      </c>
      <c r="V4531" s="3">
        <v>0</v>
      </c>
    </row>
    <row r="4532" spans="1:22" ht="21.75" customHeight="1" x14ac:dyDescent="0.3">
      <c r="A4532" s="3" t="s">
        <v>4558</v>
      </c>
      <c r="B4532" s="3">
        <v>40</v>
      </c>
      <c r="C4532" s="3" t="s">
        <v>28</v>
      </c>
      <c r="D4532" s="3" t="s">
        <v>26</v>
      </c>
      <c r="E4532" s="3">
        <v>63909.470078684797</v>
      </c>
      <c r="F4532" s="3">
        <v>132</v>
      </c>
      <c r="G4532" s="3">
        <v>1285.9074071320199</v>
      </c>
      <c r="H4532" s="3">
        <v>3</v>
      </c>
      <c r="I4532" s="3">
        <v>68.200820940409798</v>
      </c>
      <c r="J4532" s="3">
        <v>25</v>
      </c>
      <c r="K4532" s="3">
        <v>0</v>
      </c>
      <c r="L4532" s="3">
        <v>20</v>
      </c>
      <c r="M4532" s="3">
        <v>14</v>
      </c>
      <c r="N4532" s="3">
        <v>8</v>
      </c>
      <c r="O4532" s="3">
        <v>556</v>
      </c>
      <c r="P4532" s="3">
        <v>4</v>
      </c>
      <c r="Q4532" s="3">
        <v>5175.7255580009396</v>
      </c>
      <c r="R4532" s="3">
        <v>6</v>
      </c>
      <c r="S4532" s="3">
        <v>0</v>
      </c>
      <c r="T4532" s="3">
        <v>0</v>
      </c>
      <c r="U4532" s="3">
        <v>11293.4077069655</v>
      </c>
      <c r="V4532" s="3">
        <v>1</v>
      </c>
    </row>
    <row r="4533" spans="1:22" ht="21.75" customHeight="1" x14ac:dyDescent="0.3">
      <c r="A4533" s="3" t="s">
        <v>4559</v>
      </c>
      <c r="B4533" s="3">
        <v>39</v>
      </c>
      <c r="C4533" s="3" t="s">
        <v>28</v>
      </c>
      <c r="D4533" s="3" t="s">
        <v>24</v>
      </c>
      <c r="E4533" s="3">
        <v>46065.053615285797</v>
      </c>
      <c r="F4533" s="3">
        <v>142</v>
      </c>
      <c r="G4533" s="3">
        <v>81.431582845971207</v>
      </c>
      <c r="H4533" s="3">
        <v>4</v>
      </c>
      <c r="I4533" s="3">
        <v>1177.5904838090401</v>
      </c>
      <c r="J4533" s="3">
        <v>6</v>
      </c>
      <c r="K4533" s="3">
        <v>616.85407898956703</v>
      </c>
      <c r="L4533" s="3">
        <v>11</v>
      </c>
      <c r="M4533" s="3">
        <v>17</v>
      </c>
      <c r="N4533" s="3">
        <v>1</v>
      </c>
      <c r="O4533" s="3">
        <v>312</v>
      </c>
      <c r="P4533" s="3">
        <v>5</v>
      </c>
      <c r="Q4533" s="3">
        <v>11295.9283817921</v>
      </c>
      <c r="R4533" s="3">
        <v>0</v>
      </c>
      <c r="S4533" s="3">
        <v>0</v>
      </c>
      <c r="T4533" s="3">
        <v>0</v>
      </c>
      <c r="U4533" s="3">
        <v>7303.9530966192797</v>
      </c>
      <c r="V4533" s="3">
        <v>1</v>
      </c>
    </row>
    <row r="4534" spans="1:22" ht="21.75" customHeight="1" x14ac:dyDescent="0.3">
      <c r="A4534" s="3" t="s">
        <v>4560</v>
      </c>
      <c r="B4534" s="3">
        <v>22</v>
      </c>
      <c r="C4534" s="3" t="s">
        <v>31</v>
      </c>
      <c r="D4534" s="3" t="s">
        <v>33</v>
      </c>
      <c r="E4534" s="3">
        <v>58488.512983322398</v>
      </c>
      <c r="F4534" s="3">
        <v>23</v>
      </c>
      <c r="G4534" s="3">
        <v>2287.7857310618601</v>
      </c>
      <c r="H4534" s="3">
        <v>6</v>
      </c>
      <c r="I4534" s="3">
        <v>948.08368539769901</v>
      </c>
      <c r="J4534" s="3">
        <v>44</v>
      </c>
      <c r="K4534" s="3">
        <v>489.03712463159098</v>
      </c>
      <c r="L4534" s="3">
        <v>3</v>
      </c>
      <c r="M4534" s="3">
        <v>3</v>
      </c>
      <c r="N4534" s="3">
        <v>9</v>
      </c>
      <c r="O4534" s="3">
        <v>493</v>
      </c>
      <c r="P4534" s="3">
        <v>4</v>
      </c>
      <c r="Q4534" s="3">
        <v>3705.71541746196</v>
      </c>
      <c r="R4534" s="3">
        <v>3</v>
      </c>
      <c r="S4534" s="3">
        <v>0</v>
      </c>
      <c r="T4534" s="3">
        <v>0</v>
      </c>
      <c r="U4534" s="3">
        <v>16055.715774272399</v>
      </c>
      <c r="V4534" s="3">
        <v>1</v>
      </c>
    </row>
    <row r="4535" spans="1:22" ht="21.75" customHeight="1" x14ac:dyDescent="0.3">
      <c r="A4535" s="3" t="s">
        <v>4561</v>
      </c>
      <c r="B4535" s="3">
        <v>41</v>
      </c>
      <c r="C4535" s="3" t="s">
        <v>28</v>
      </c>
      <c r="D4535" s="3" t="s">
        <v>24</v>
      </c>
      <c r="E4535" s="3">
        <v>67327.124972309903</v>
      </c>
      <c r="F4535" s="3">
        <v>199</v>
      </c>
      <c r="G4535" s="3">
        <v>1620.4775732922301</v>
      </c>
      <c r="H4535" s="3">
        <v>4</v>
      </c>
      <c r="I4535" s="3">
        <v>711.92581986032701</v>
      </c>
      <c r="J4535" s="3">
        <v>47</v>
      </c>
      <c r="K4535" s="3">
        <v>303.02362461278602</v>
      </c>
      <c r="L4535" s="3">
        <v>36</v>
      </c>
      <c r="M4535" s="3">
        <v>0</v>
      </c>
      <c r="N4535" s="3">
        <v>0</v>
      </c>
      <c r="O4535" s="3">
        <v>853</v>
      </c>
      <c r="P4535" s="3">
        <v>4</v>
      </c>
      <c r="Q4535" s="3">
        <v>15222.178681625001</v>
      </c>
      <c r="R4535" s="3">
        <v>1</v>
      </c>
      <c r="S4535" s="3">
        <v>0</v>
      </c>
      <c r="T4535" s="3">
        <v>0</v>
      </c>
      <c r="U4535" s="3">
        <v>2788.3837449727298</v>
      </c>
      <c r="V4535" s="3">
        <v>0</v>
      </c>
    </row>
    <row r="4536" spans="1:22" ht="21.75" customHeight="1" x14ac:dyDescent="0.3">
      <c r="A4536" s="3" t="s">
        <v>4562</v>
      </c>
      <c r="B4536" s="3">
        <v>66</v>
      </c>
      <c r="C4536" s="3" t="s">
        <v>28</v>
      </c>
      <c r="D4536" s="3" t="s">
        <v>33</v>
      </c>
      <c r="E4536" s="3">
        <v>39849.2693639188</v>
      </c>
      <c r="F4536" s="3">
        <v>201</v>
      </c>
      <c r="G4536" s="3">
        <v>344.46897061469099</v>
      </c>
      <c r="H4536" s="3">
        <v>7</v>
      </c>
      <c r="I4536" s="3">
        <v>1188.2843932662799</v>
      </c>
      <c r="J4536" s="3">
        <v>44</v>
      </c>
      <c r="K4536" s="3">
        <v>986.20893418918502</v>
      </c>
      <c r="L4536" s="3">
        <v>74</v>
      </c>
      <c r="M4536" s="3">
        <v>8</v>
      </c>
      <c r="N4536" s="3">
        <v>8</v>
      </c>
      <c r="O4536" s="3">
        <v>484</v>
      </c>
      <c r="P4536" s="3">
        <v>0</v>
      </c>
      <c r="Q4536" s="3">
        <v>15542.8193275212</v>
      </c>
      <c r="R4536" s="3">
        <v>1</v>
      </c>
      <c r="S4536" s="3">
        <v>0</v>
      </c>
      <c r="T4536" s="3">
        <v>0</v>
      </c>
      <c r="U4536" s="3">
        <v>14587.4407373961</v>
      </c>
      <c r="V4536" s="3">
        <v>1</v>
      </c>
    </row>
    <row r="4537" spans="1:22" ht="21.75" customHeight="1" x14ac:dyDescent="0.3">
      <c r="A4537" s="3" t="s">
        <v>4563</v>
      </c>
      <c r="B4537" s="3">
        <v>23</v>
      </c>
      <c r="C4537" s="3" t="s">
        <v>31</v>
      </c>
      <c r="D4537" s="3" t="s">
        <v>26</v>
      </c>
      <c r="E4537" s="3">
        <v>43818.881454962699</v>
      </c>
      <c r="F4537" s="3">
        <v>194</v>
      </c>
      <c r="G4537" s="3">
        <v>1834.8971692432699</v>
      </c>
      <c r="H4537" s="3">
        <v>6</v>
      </c>
      <c r="I4537" s="3">
        <v>425.09537290885402</v>
      </c>
      <c r="J4537" s="3">
        <v>26</v>
      </c>
      <c r="K4537" s="3">
        <v>810.49447711401899</v>
      </c>
      <c r="L4537" s="3">
        <v>8</v>
      </c>
      <c r="M4537" s="3">
        <v>8</v>
      </c>
      <c r="N4537" s="3">
        <v>1</v>
      </c>
      <c r="O4537" s="3">
        <v>334</v>
      </c>
      <c r="P4537" s="3">
        <v>1</v>
      </c>
      <c r="Q4537" s="3">
        <v>12748.808861150001</v>
      </c>
      <c r="R4537" s="3">
        <v>7</v>
      </c>
      <c r="S4537" s="3">
        <v>0</v>
      </c>
      <c r="T4537" s="3">
        <v>0</v>
      </c>
      <c r="U4537" s="3">
        <v>4784.6407867692096</v>
      </c>
      <c r="V4537" s="3">
        <v>1</v>
      </c>
    </row>
    <row r="4538" spans="1:22" ht="21.75" customHeight="1" x14ac:dyDescent="0.3">
      <c r="A4538" s="3" t="s">
        <v>4564</v>
      </c>
      <c r="B4538" s="3">
        <v>47</v>
      </c>
      <c r="C4538" s="3" t="s">
        <v>23</v>
      </c>
      <c r="D4538" s="3" t="s">
        <v>26</v>
      </c>
      <c r="E4538" s="3">
        <v>58039.529029796999</v>
      </c>
      <c r="F4538" s="3">
        <v>70</v>
      </c>
      <c r="G4538" s="3">
        <v>1666.4007145564599</v>
      </c>
      <c r="H4538" s="3">
        <v>6</v>
      </c>
      <c r="I4538" s="3">
        <v>513.00663062240596</v>
      </c>
      <c r="J4538" s="3">
        <v>11</v>
      </c>
      <c r="K4538" s="3">
        <v>492.10628465939402</v>
      </c>
      <c r="L4538" s="3">
        <v>25</v>
      </c>
      <c r="M4538" s="3">
        <v>5</v>
      </c>
      <c r="N4538" s="3">
        <v>8</v>
      </c>
      <c r="O4538" s="3">
        <v>848</v>
      </c>
      <c r="P4538" s="3">
        <v>2</v>
      </c>
      <c r="Q4538" s="3">
        <v>8821.7885766230993</v>
      </c>
      <c r="R4538" s="3">
        <v>1</v>
      </c>
      <c r="S4538" s="3">
        <v>0</v>
      </c>
      <c r="T4538" s="3">
        <v>0</v>
      </c>
      <c r="U4538" s="3">
        <v>5234.0544053695603</v>
      </c>
      <c r="V4538" s="3">
        <v>0</v>
      </c>
    </row>
    <row r="4539" spans="1:22" ht="21.75" customHeight="1" x14ac:dyDescent="0.3">
      <c r="A4539" s="3" t="s">
        <v>4565</v>
      </c>
      <c r="B4539" s="3">
        <v>31</v>
      </c>
      <c r="C4539" s="3" t="s">
        <v>31</v>
      </c>
      <c r="D4539" s="3" t="s">
        <v>24</v>
      </c>
      <c r="E4539" s="3">
        <v>17804.115362611901</v>
      </c>
      <c r="F4539" s="3">
        <v>128</v>
      </c>
      <c r="G4539" s="3">
        <v>948.939842399138</v>
      </c>
      <c r="H4539" s="3">
        <v>8</v>
      </c>
      <c r="I4539" s="3">
        <v>123.172351894389</v>
      </c>
      <c r="J4539" s="3">
        <v>16</v>
      </c>
      <c r="K4539" s="3">
        <v>300.815382569701</v>
      </c>
      <c r="L4539" s="3">
        <v>26</v>
      </c>
      <c r="M4539" s="3">
        <v>13</v>
      </c>
      <c r="N4539" s="3">
        <v>7</v>
      </c>
      <c r="O4539" s="3">
        <v>374</v>
      </c>
      <c r="P4539" s="3">
        <v>1</v>
      </c>
      <c r="Q4539" s="3">
        <v>16164.6937083218</v>
      </c>
      <c r="R4539" s="3">
        <v>1</v>
      </c>
      <c r="S4539" s="3">
        <v>0</v>
      </c>
      <c r="T4539" s="3">
        <v>0</v>
      </c>
      <c r="U4539" s="3">
        <v>9857.1534911906892</v>
      </c>
      <c r="V4539" s="3">
        <v>1</v>
      </c>
    </row>
    <row r="4540" spans="1:22" ht="21.75" customHeight="1" x14ac:dyDescent="0.3">
      <c r="A4540" s="3" t="s">
        <v>4566</v>
      </c>
      <c r="B4540" s="3">
        <v>57</v>
      </c>
      <c r="C4540" s="3" t="s">
        <v>31</v>
      </c>
      <c r="D4540" s="3" t="s">
        <v>26</v>
      </c>
      <c r="E4540" s="3">
        <v>58380.659157113601</v>
      </c>
      <c r="F4540" s="3">
        <v>45</v>
      </c>
      <c r="G4540" s="3">
        <v>3074.5593058833601</v>
      </c>
      <c r="H4540" s="3">
        <v>7</v>
      </c>
      <c r="I4540" s="3">
        <v>1071.0237932570701</v>
      </c>
      <c r="J4540" s="3">
        <v>20</v>
      </c>
      <c r="K4540" s="3">
        <v>577.73472410435897</v>
      </c>
      <c r="L4540" s="3">
        <v>61</v>
      </c>
      <c r="M4540" s="3">
        <v>8</v>
      </c>
      <c r="N4540" s="3">
        <v>6</v>
      </c>
      <c r="O4540" s="3">
        <v>549</v>
      </c>
      <c r="P4540" s="3">
        <v>2</v>
      </c>
      <c r="Q4540" s="3">
        <v>6346.2030532976396</v>
      </c>
      <c r="R4540" s="3">
        <v>2</v>
      </c>
      <c r="S4540" s="3">
        <v>0</v>
      </c>
      <c r="T4540" s="3">
        <v>0</v>
      </c>
      <c r="U4540" s="3">
        <v>2736.4666960858299</v>
      </c>
      <c r="V4540" s="3">
        <v>1</v>
      </c>
    </row>
    <row r="4541" spans="1:22" ht="21.75" customHeight="1" x14ac:dyDescent="0.3">
      <c r="A4541" s="3" t="s">
        <v>4567</v>
      </c>
      <c r="B4541" s="3">
        <v>55</v>
      </c>
      <c r="C4541" s="3" t="s">
        <v>31</v>
      </c>
      <c r="D4541" s="3" t="s">
        <v>33</v>
      </c>
      <c r="E4541" s="3">
        <v>29749.1169281484</v>
      </c>
      <c r="F4541" s="3">
        <v>184</v>
      </c>
      <c r="G4541" s="3">
        <v>1912.87683437034</v>
      </c>
      <c r="H4541" s="3">
        <v>11</v>
      </c>
      <c r="I4541" s="3">
        <v>516.38054979175399</v>
      </c>
      <c r="J4541" s="3">
        <v>42</v>
      </c>
      <c r="K4541" s="3">
        <v>526.28671098087295</v>
      </c>
      <c r="L4541" s="3">
        <v>49</v>
      </c>
      <c r="M4541" s="3">
        <v>1</v>
      </c>
      <c r="N4541" s="3">
        <v>0</v>
      </c>
      <c r="O4541" s="3">
        <v>319</v>
      </c>
      <c r="P4541" s="3">
        <v>3</v>
      </c>
      <c r="Q4541" s="3">
        <v>7537.7052043763697</v>
      </c>
      <c r="R4541" s="3">
        <v>2</v>
      </c>
      <c r="S4541" s="3">
        <v>0</v>
      </c>
      <c r="T4541" s="3">
        <v>0</v>
      </c>
      <c r="U4541" s="3">
        <v>15095.656800533699</v>
      </c>
      <c r="V4541" s="3">
        <v>1</v>
      </c>
    </row>
    <row r="4542" spans="1:22" ht="21.75" customHeight="1" x14ac:dyDescent="0.3">
      <c r="A4542" s="3" t="s">
        <v>4568</v>
      </c>
      <c r="B4542" s="3">
        <v>66</v>
      </c>
      <c r="C4542" s="3" t="s">
        <v>31</v>
      </c>
      <c r="D4542" s="3" t="s">
        <v>26</v>
      </c>
      <c r="E4542" s="3">
        <v>66949.761036929107</v>
      </c>
      <c r="F4542" s="3">
        <v>235</v>
      </c>
      <c r="G4542" s="3">
        <v>2532.1762521640899</v>
      </c>
      <c r="H4542" s="3">
        <v>7</v>
      </c>
      <c r="I4542" s="3">
        <v>805.49346464653797</v>
      </c>
      <c r="J4542" s="3">
        <v>21</v>
      </c>
      <c r="K4542" s="3">
        <v>372.00500374752698</v>
      </c>
      <c r="L4542" s="3">
        <v>71</v>
      </c>
      <c r="M4542" s="3">
        <v>8</v>
      </c>
      <c r="N4542" s="3">
        <v>3</v>
      </c>
      <c r="O4542" s="3">
        <v>546</v>
      </c>
      <c r="P4542" s="3">
        <v>3</v>
      </c>
      <c r="Q4542" s="3">
        <v>16143.209422228099</v>
      </c>
      <c r="R4542" s="3">
        <v>3</v>
      </c>
      <c r="S4542" s="3">
        <v>0</v>
      </c>
      <c r="T4542" s="3">
        <v>0</v>
      </c>
      <c r="U4542" s="3">
        <v>7479.7581120081404</v>
      </c>
      <c r="V4542" s="3">
        <v>1</v>
      </c>
    </row>
    <row r="4543" spans="1:22" ht="21.75" customHeight="1" x14ac:dyDescent="0.3">
      <c r="A4543" s="3" t="s">
        <v>4569</v>
      </c>
      <c r="B4543" s="3">
        <v>60</v>
      </c>
      <c r="C4543" s="3" t="s">
        <v>23</v>
      </c>
      <c r="D4543" s="3" t="s">
        <v>26</v>
      </c>
      <c r="E4543" s="3">
        <v>88660.126890329193</v>
      </c>
      <c r="F4543" s="3">
        <v>102</v>
      </c>
      <c r="G4543" s="3">
        <v>1371.0964166188401</v>
      </c>
      <c r="H4543" s="3">
        <v>5</v>
      </c>
      <c r="I4543" s="3">
        <v>1150.90174020114</v>
      </c>
      <c r="J4543" s="3">
        <v>25</v>
      </c>
      <c r="K4543" s="3">
        <v>255.65043878483999</v>
      </c>
      <c r="L4543" s="3">
        <v>1</v>
      </c>
      <c r="M4543" s="3">
        <v>12</v>
      </c>
      <c r="N4543" s="3">
        <v>6</v>
      </c>
      <c r="O4543" s="3">
        <v>738</v>
      </c>
      <c r="P4543" s="3">
        <v>2</v>
      </c>
      <c r="Q4543" s="3">
        <v>15267.503329884999</v>
      </c>
      <c r="R4543" s="3">
        <v>0</v>
      </c>
      <c r="S4543" s="3">
        <v>0</v>
      </c>
      <c r="T4543" s="3">
        <v>0</v>
      </c>
      <c r="U4543" s="3">
        <v>8546.9448735366004</v>
      </c>
      <c r="V4543" s="3">
        <v>0</v>
      </c>
    </row>
    <row r="4544" spans="1:22" ht="21.75" customHeight="1" x14ac:dyDescent="0.3">
      <c r="A4544" s="3" t="s">
        <v>4570</v>
      </c>
      <c r="B4544" s="3">
        <v>24</v>
      </c>
      <c r="C4544" s="3" t="s">
        <v>28</v>
      </c>
      <c r="D4544" s="3" t="s">
        <v>33</v>
      </c>
      <c r="E4544" s="3">
        <v>37450.9703333078</v>
      </c>
      <c r="F4544" s="3">
        <v>125</v>
      </c>
      <c r="G4544" s="3">
        <v>199.98656029666901</v>
      </c>
      <c r="H4544" s="3">
        <v>6</v>
      </c>
      <c r="I4544" s="3">
        <v>1279.7977644248001</v>
      </c>
      <c r="J4544" s="3">
        <v>38</v>
      </c>
      <c r="K4544" s="3">
        <v>560.61711002814695</v>
      </c>
      <c r="L4544" s="3">
        <v>25</v>
      </c>
      <c r="M4544" s="3">
        <v>19</v>
      </c>
      <c r="N4544" s="3">
        <v>5</v>
      </c>
      <c r="O4544" s="3">
        <v>733</v>
      </c>
      <c r="P4544" s="3">
        <v>1</v>
      </c>
      <c r="Q4544" s="3">
        <v>15292.2028043357</v>
      </c>
      <c r="R4544" s="3">
        <v>0</v>
      </c>
      <c r="S4544" s="3">
        <v>0</v>
      </c>
      <c r="T4544" s="3">
        <v>0</v>
      </c>
      <c r="U4544" s="3">
        <v>8124.8541249796699</v>
      </c>
      <c r="V4544" s="3">
        <v>0</v>
      </c>
    </row>
    <row r="4545" spans="1:22" ht="21.75" customHeight="1" x14ac:dyDescent="0.3">
      <c r="A4545" s="3" t="s">
        <v>4571</v>
      </c>
      <c r="B4545" s="3">
        <v>32</v>
      </c>
      <c r="C4545" s="3" t="s">
        <v>31</v>
      </c>
      <c r="D4545" s="3" t="s">
        <v>24</v>
      </c>
      <c r="E4545" s="3">
        <v>25706.412772474901</v>
      </c>
      <c r="F4545" s="3">
        <v>192</v>
      </c>
      <c r="G4545" s="3">
        <v>10</v>
      </c>
      <c r="H4545" s="3">
        <v>7</v>
      </c>
      <c r="I4545" s="3">
        <v>789.7987769783</v>
      </c>
      <c r="J4545" s="3">
        <v>12</v>
      </c>
      <c r="K4545" s="3">
        <v>556.37363792936105</v>
      </c>
      <c r="L4545" s="3">
        <v>68</v>
      </c>
      <c r="M4545" s="3">
        <v>19</v>
      </c>
      <c r="N4545" s="3">
        <v>0</v>
      </c>
      <c r="O4545" s="3">
        <v>465</v>
      </c>
      <c r="P4545" s="3">
        <v>2</v>
      </c>
      <c r="Q4545" s="3">
        <v>25786.732127149</v>
      </c>
      <c r="R4545" s="3">
        <v>6</v>
      </c>
      <c r="S4545" s="3">
        <v>0</v>
      </c>
      <c r="T4545" s="3">
        <v>1</v>
      </c>
      <c r="U4545" s="3">
        <v>12306.567154303801</v>
      </c>
      <c r="V4545" s="3">
        <v>1</v>
      </c>
    </row>
    <row r="4546" spans="1:22" ht="21.75" customHeight="1" x14ac:dyDescent="0.3">
      <c r="A4546" s="3" t="s">
        <v>4572</v>
      </c>
      <c r="B4546" s="3">
        <v>42</v>
      </c>
      <c r="C4546" s="3" t="s">
        <v>23</v>
      </c>
      <c r="D4546" s="3" t="s">
        <v>24</v>
      </c>
      <c r="E4546" s="3">
        <v>46761.644645572604</v>
      </c>
      <c r="F4546" s="3">
        <v>216</v>
      </c>
      <c r="G4546" s="3">
        <v>688.89778448899301</v>
      </c>
      <c r="H4546" s="3">
        <v>4</v>
      </c>
      <c r="I4546" s="3">
        <v>934.48310269497495</v>
      </c>
      <c r="J4546" s="3">
        <v>41</v>
      </c>
      <c r="K4546" s="3">
        <v>230.40369643468199</v>
      </c>
      <c r="L4546" s="3">
        <v>45</v>
      </c>
      <c r="M4546" s="3">
        <v>11</v>
      </c>
      <c r="N4546" s="3">
        <v>6</v>
      </c>
      <c r="O4546" s="3">
        <v>602</v>
      </c>
      <c r="P4546" s="3">
        <v>2</v>
      </c>
      <c r="Q4546" s="3">
        <v>13024.675972999999</v>
      </c>
      <c r="R4546" s="3">
        <v>0</v>
      </c>
      <c r="S4546" s="3">
        <v>0</v>
      </c>
      <c r="T4546" s="3">
        <v>0</v>
      </c>
      <c r="U4546" s="3">
        <v>4339.3378806446399</v>
      </c>
      <c r="V4546" s="3">
        <v>0</v>
      </c>
    </row>
    <row r="4547" spans="1:22" ht="21.75" customHeight="1" x14ac:dyDescent="0.3">
      <c r="A4547" s="3" t="s">
        <v>4573</v>
      </c>
      <c r="B4547" s="3">
        <v>69</v>
      </c>
      <c r="C4547" s="3" t="s">
        <v>28</v>
      </c>
      <c r="D4547" s="3" t="s">
        <v>26</v>
      </c>
      <c r="E4547" s="3">
        <v>45225.323903844102</v>
      </c>
      <c r="F4547" s="3">
        <v>95</v>
      </c>
      <c r="G4547" s="3">
        <v>2578.2976517541201</v>
      </c>
      <c r="H4547" s="3">
        <v>9</v>
      </c>
      <c r="I4547" s="3">
        <v>483.65241388471901</v>
      </c>
      <c r="J4547" s="3">
        <v>41</v>
      </c>
      <c r="K4547" s="3">
        <v>9.2592494207630107</v>
      </c>
      <c r="L4547" s="3">
        <v>77</v>
      </c>
      <c r="M4547" s="3">
        <v>9</v>
      </c>
      <c r="N4547" s="3">
        <v>1</v>
      </c>
      <c r="O4547" s="3">
        <v>648</v>
      </c>
      <c r="P4547" s="3">
        <v>4</v>
      </c>
      <c r="Q4547" s="3">
        <v>9600.1817096401392</v>
      </c>
      <c r="R4547" s="3">
        <v>1</v>
      </c>
      <c r="S4547" s="3">
        <v>0</v>
      </c>
      <c r="T4547" s="3">
        <v>0</v>
      </c>
      <c r="U4547" s="3">
        <v>2587.0881862890001</v>
      </c>
      <c r="V4547" s="3">
        <v>0</v>
      </c>
    </row>
    <row r="4548" spans="1:22" ht="21.75" customHeight="1" x14ac:dyDescent="0.3">
      <c r="A4548" s="3" t="s">
        <v>4574</v>
      </c>
      <c r="B4548" s="3">
        <v>49</v>
      </c>
      <c r="C4548" s="3" t="s">
        <v>28</v>
      </c>
      <c r="D4548" s="3" t="s">
        <v>33</v>
      </c>
      <c r="E4548" s="3">
        <v>61893.028840261803</v>
      </c>
      <c r="F4548" s="3">
        <v>203</v>
      </c>
      <c r="G4548" s="3">
        <v>1092.1248085611301</v>
      </c>
      <c r="H4548" s="3">
        <v>1</v>
      </c>
      <c r="I4548" s="3">
        <v>1389.1806700526399</v>
      </c>
      <c r="J4548" s="3">
        <v>44</v>
      </c>
      <c r="K4548" s="3">
        <v>414.63569486306602</v>
      </c>
      <c r="L4548" s="3">
        <v>62</v>
      </c>
      <c r="M4548" s="3">
        <v>4</v>
      </c>
      <c r="N4548" s="3">
        <v>7</v>
      </c>
      <c r="O4548" s="3">
        <v>427</v>
      </c>
      <c r="P4548" s="3">
        <v>2</v>
      </c>
      <c r="Q4548" s="3">
        <v>11147.2790172116</v>
      </c>
      <c r="R4548" s="3">
        <v>2</v>
      </c>
      <c r="S4548" s="3">
        <v>0</v>
      </c>
      <c r="T4548" s="3">
        <v>0</v>
      </c>
      <c r="U4548" s="3">
        <v>8856.0950208051599</v>
      </c>
      <c r="V4548" s="3">
        <v>1</v>
      </c>
    </row>
    <row r="4549" spans="1:22" ht="21.75" customHeight="1" x14ac:dyDescent="0.3">
      <c r="A4549" s="3" t="s">
        <v>4575</v>
      </c>
      <c r="B4549" s="3">
        <v>56</v>
      </c>
      <c r="C4549" s="3" t="s">
        <v>28</v>
      </c>
      <c r="D4549" s="3" t="s">
        <v>24</v>
      </c>
      <c r="E4549" s="3">
        <v>54213.103596097601</v>
      </c>
      <c r="F4549" s="3">
        <v>220</v>
      </c>
      <c r="G4549" s="3">
        <v>2332.9583486026299</v>
      </c>
      <c r="H4549" s="3">
        <v>6</v>
      </c>
      <c r="I4549" s="3">
        <v>741.84730389522201</v>
      </c>
      <c r="J4549" s="3">
        <v>22</v>
      </c>
      <c r="K4549" s="3">
        <v>142.06795707493501</v>
      </c>
      <c r="L4549" s="3">
        <v>69</v>
      </c>
      <c r="M4549" s="3">
        <v>11</v>
      </c>
      <c r="N4549" s="3">
        <v>1</v>
      </c>
      <c r="O4549" s="3">
        <v>648</v>
      </c>
      <c r="P4549" s="3">
        <v>4</v>
      </c>
      <c r="Q4549" s="3">
        <v>0</v>
      </c>
      <c r="R4549" s="3">
        <v>4</v>
      </c>
      <c r="S4549" s="3">
        <v>0</v>
      </c>
      <c r="T4549" s="3">
        <v>0</v>
      </c>
      <c r="U4549" s="3">
        <v>7425.3682948692503</v>
      </c>
      <c r="V4549" s="3">
        <v>1</v>
      </c>
    </row>
    <row r="4550" spans="1:22" ht="21.75" customHeight="1" x14ac:dyDescent="0.3">
      <c r="A4550" s="3" t="s">
        <v>4576</v>
      </c>
      <c r="B4550" s="3">
        <v>44</v>
      </c>
      <c r="C4550" s="3" t="s">
        <v>31</v>
      </c>
      <c r="D4550" s="3" t="s">
        <v>24</v>
      </c>
      <c r="E4550" s="3">
        <v>44666.0549123237</v>
      </c>
      <c r="F4550" s="3">
        <v>142</v>
      </c>
      <c r="G4550" s="3">
        <v>566.84436524129296</v>
      </c>
      <c r="H4550" s="3">
        <v>9</v>
      </c>
      <c r="I4550" s="3">
        <v>828.09973315384195</v>
      </c>
      <c r="J4550" s="3">
        <v>29</v>
      </c>
      <c r="K4550" s="3">
        <v>300.94182333096899</v>
      </c>
      <c r="L4550" s="3">
        <v>22</v>
      </c>
      <c r="M4550" s="3">
        <v>0</v>
      </c>
      <c r="N4550" s="3">
        <v>3</v>
      </c>
      <c r="O4550" s="3">
        <v>535</v>
      </c>
      <c r="P4550" s="3">
        <v>5</v>
      </c>
      <c r="Q4550" s="3">
        <v>14319.978924138801</v>
      </c>
      <c r="R4550" s="3">
        <v>4</v>
      </c>
      <c r="S4550" s="3">
        <v>0</v>
      </c>
      <c r="T4550" s="3">
        <v>0</v>
      </c>
      <c r="U4550" s="3">
        <v>6180.9566688444202</v>
      </c>
      <c r="V4550" s="3">
        <v>1</v>
      </c>
    </row>
    <row r="4551" spans="1:22" ht="21.75" customHeight="1" x14ac:dyDescent="0.3">
      <c r="A4551" s="3" t="s">
        <v>4577</v>
      </c>
      <c r="B4551" s="3">
        <v>67</v>
      </c>
      <c r="C4551" s="3" t="s">
        <v>31</v>
      </c>
      <c r="D4551" s="3" t="s">
        <v>26</v>
      </c>
      <c r="E4551" s="3">
        <v>51631.044831045998</v>
      </c>
      <c r="F4551" s="3">
        <v>131</v>
      </c>
      <c r="G4551" s="3">
        <v>969.933365418363</v>
      </c>
      <c r="H4551" s="3">
        <v>2</v>
      </c>
      <c r="I4551" s="3">
        <v>657.60142470787105</v>
      </c>
      <c r="J4551" s="3">
        <v>16</v>
      </c>
      <c r="K4551" s="3">
        <v>362.13886558488502</v>
      </c>
      <c r="L4551" s="3">
        <v>16</v>
      </c>
      <c r="M4551" s="3">
        <v>3</v>
      </c>
      <c r="N4551" s="3">
        <v>5</v>
      </c>
      <c r="O4551" s="3">
        <v>673</v>
      </c>
      <c r="P4551" s="3">
        <v>4</v>
      </c>
      <c r="Q4551" s="3">
        <v>20478.933889764099</v>
      </c>
      <c r="R4551" s="3">
        <v>1</v>
      </c>
      <c r="S4551" s="3">
        <v>0</v>
      </c>
      <c r="T4551" s="3">
        <v>0</v>
      </c>
      <c r="U4551" s="3">
        <v>12254.223704640501</v>
      </c>
      <c r="V4551" s="3">
        <v>0</v>
      </c>
    </row>
    <row r="4552" spans="1:22" ht="21.75" customHeight="1" x14ac:dyDescent="0.3">
      <c r="A4552" s="3" t="s">
        <v>4578</v>
      </c>
      <c r="B4552" s="3">
        <v>46</v>
      </c>
      <c r="C4552" s="3" t="s">
        <v>28</v>
      </c>
      <c r="D4552" s="3" t="s">
        <v>33</v>
      </c>
      <c r="E4552" s="3">
        <v>29801.256528046499</v>
      </c>
      <c r="F4552" s="3">
        <v>202</v>
      </c>
      <c r="G4552" s="3">
        <v>1085.2073570247801</v>
      </c>
      <c r="H4552" s="3">
        <v>9</v>
      </c>
      <c r="I4552" s="3">
        <v>1219.73714944482</v>
      </c>
      <c r="J4552" s="3">
        <v>26</v>
      </c>
      <c r="K4552" s="3">
        <v>613.37922264582198</v>
      </c>
      <c r="L4552" s="3">
        <v>63</v>
      </c>
      <c r="M4552" s="3">
        <v>12</v>
      </c>
      <c r="N4552" s="3">
        <v>7</v>
      </c>
      <c r="O4552" s="3">
        <v>532</v>
      </c>
      <c r="P4552" s="3">
        <v>2</v>
      </c>
      <c r="Q4552" s="3">
        <v>9917.4090570110202</v>
      </c>
      <c r="R4552" s="3">
        <v>6</v>
      </c>
      <c r="S4552" s="3">
        <v>0</v>
      </c>
      <c r="T4552" s="3">
        <v>0</v>
      </c>
      <c r="U4552" s="3">
        <v>6408.1929383030501</v>
      </c>
      <c r="V4552" s="3">
        <v>1</v>
      </c>
    </row>
    <row r="4553" spans="1:22" ht="21.75" customHeight="1" x14ac:dyDescent="0.3">
      <c r="A4553" s="3" t="s">
        <v>4579</v>
      </c>
      <c r="B4553" s="3">
        <v>33</v>
      </c>
      <c r="C4553" s="3" t="s">
        <v>28</v>
      </c>
      <c r="D4553" s="3" t="s">
        <v>24</v>
      </c>
      <c r="E4553" s="3">
        <v>64925.8707809888</v>
      </c>
      <c r="F4553" s="3">
        <v>163</v>
      </c>
      <c r="G4553" s="3">
        <v>1680.1256658111899</v>
      </c>
      <c r="H4553" s="3">
        <v>10</v>
      </c>
      <c r="I4553" s="3">
        <v>869.85787307911596</v>
      </c>
      <c r="J4553" s="3">
        <v>19</v>
      </c>
      <c r="K4553" s="3">
        <v>359.52104135357303</v>
      </c>
      <c r="L4553" s="3">
        <v>28</v>
      </c>
      <c r="M4553" s="3">
        <v>17</v>
      </c>
      <c r="N4553" s="3">
        <v>2</v>
      </c>
      <c r="O4553" s="3">
        <v>893</v>
      </c>
      <c r="P4553" s="3">
        <v>5</v>
      </c>
      <c r="Q4553" s="3">
        <v>19863.659097785901</v>
      </c>
      <c r="R4553" s="3">
        <v>4</v>
      </c>
      <c r="S4553" s="3">
        <v>0</v>
      </c>
      <c r="T4553" s="3">
        <v>0</v>
      </c>
      <c r="U4553" s="3">
        <v>1729.86781986133</v>
      </c>
      <c r="V4553" s="3">
        <v>1</v>
      </c>
    </row>
    <row r="4554" spans="1:22" ht="21.75" customHeight="1" x14ac:dyDescent="0.3">
      <c r="A4554" s="3" t="s">
        <v>4580</v>
      </c>
      <c r="B4554" s="3">
        <v>67</v>
      </c>
      <c r="C4554" s="3" t="s">
        <v>28</v>
      </c>
      <c r="D4554" s="3" t="s">
        <v>26</v>
      </c>
      <c r="E4554" s="3">
        <v>79123.300573187997</v>
      </c>
      <c r="F4554" s="3">
        <v>194</v>
      </c>
      <c r="G4554" s="3">
        <v>418.25050560157501</v>
      </c>
      <c r="H4554" s="3">
        <v>7</v>
      </c>
      <c r="I4554" s="3">
        <v>1066.32710209477</v>
      </c>
      <c r="J4554" s="3">
        <v>6</v>
      </c>
      <c r="K4554" s="3">
        <v>568.38099021544201</v>
      </c>
      <c r="L4554" s="3">
        <v>51</v>
      </c>
      <c r="M4554" s="3">
        <v>1</v>
      </c>
      <c r="N4554" s="3">
        <v>5</v>
      </c>
      <c r="O4554" s="3">
        <v>363</v>
      </c>
      <c r="P4554" s="3">
        <v>0</v>
      </c>
      <c r="Q4554" s="3">
        <v>6182.3277767372401</v>
      </c>
      <c r="R4554" s="3">
        <v>0</v>
      </c>
      <c r="S4554" s="3">
        <v>0</v>
      </c>
      <c r="T4554" s="3">
        <v>0</v>
      </c>
      <c r="U4554" s="3">
        <v>21429.372628507899</v>
      </c>
      <c r="V4554" s="3">
        <v>1</v>
      </c>
    </row>
    <row r="4555" spans="1:22" ht="21.75" customHeight="1" x14ac:dyDescent="0.3">
      <c r="A4555" s="3" t="s">
        <v>4581</v>
      </c>
      <c r="B4555" s="3">
        <v>66</v>
      </c>
      <c r="C4555" s="3" t="s">
        <v>28</v>
      </c>
      <c r="D4555" s="3" t="s">
        <v>26</v>
      </c>
      <c r="E4555" s="3">
        <v>28443.251519971302</v>
      </c>
      <c r="F4555" s="3">
        <v>118</v>
      </c>
      <c r="G4555" s="3">
        <v>864.50360010317297</v>
      </c>
      <c r="H4555" s="3">
        <v>5</v>
      </c>
      <c r="I4555" s="3">
        <v>923.88534899260901</v>
      </c>
      <c r="J4555" s="3">
        <v>3</v>
      </c>
      <c r="K4555" s="3">
        <v>274.26031459098601</v>
      </c>
      <c r="L4555" s="3">
        <v>23</v>
      </c>
      <c r="M4555" s="3">
        <v>10</v>
      </c>
      <c r="N4555" s="3">
        <v>5</v>
      </c>
      <c r="O4555" s="3">
        <v>305</v>
      </c>
      <c r="P4555" s="3">
        <v>1</v>
      </c>
      <c r="Q4555" s="3">
        <v>7336.07317094464</v>
      </c>
      <c r="R4555" s="3">
        <v>0</v>
      </c>
      <c r="S4555" s="3">
        <v>0</v>
      </c>
      <c r="T4555" s="3">
        <v>0</v>
      </c>
      <c r="U4555" s="3">
        <v>4644.2391293043402</v>
      </c>
      <c r="V4555" s="3">
        <v>1</v>
      </c>
    </row>
    <row r="4556" spans="1:22" ht="21.75" customHeight="1" x14ac:dyDescent="0.3">
      <c r="A4556" s="3" t="s">
        <v>4582</v>
      </c>
      <c r="B4556" s="3">
        <v>55</v>
      </c>
      <c r="C4556" s="3" t="s">
        <v>28</v>
      </c>
      <c r="D4556" s="3" t="s">
        <v>26</v>
      </c>
      <c r="E4556" s="3">
        <v>21573.446406215098</v>
      </c>
      <c r="F4556" s="3">
        <v>117</v>
      </c>
      <c r="G4556" s="3">
        <v>1313.4793095170601</v>
      </c>
      <c r="H4556" s="3">
        <v>10</v>
      </c>
      <c r="I4556" s="3">
        <v>722.85671587439799</v>
      </c>
      <c r="J4556" s="3">
        <v>48</v>
      </c>
      <c r="K4556" s="3">
        <v>582.299720048729</v>
      </c>
      <c r="L4556" s="3">
        <v>34</v>
      </c>
      <c r="M4556" s="3">
        <v>3</v>
      </c>
      <c r="N4556" s="3">
        <v>0</v>
      </c>
      <c r="O4556" s="3">
        <v>503</v>
      </c>
      <c r="P4556" s="3">
        <v>2</v>
      </c>
      <c r="Q4556" s="3">
        <v>7312.9972032185397</v>
      </c>
      <c r="R4556" s="3">
        <v>3</v>
      </c>
      <c r="S4556" s="3">
        <v>0</v>
      </c>
      <c r="T4556" s="3">
        <v>0</v>
      </c>
      <c r="U4556" s="3">
        <v>10737.494495127199</v>
      </c>
      <c r="V4556" s="3">
        <v>1</v>
      </c>
    </row>
    <row r="4557" spans="1:22" ht="21.75" customHeight="1" x14ac:dyDescent="0.3">
      <c r="A4557" s="3" t="s">
        <v>4583</v>
      </c>
      <c r="B4557" s="3">
        <v>58</v>
      </c>
      <c r="C4557" s="3" t="s">
        <v>28</v>
      </c>
      <c r="D4557" s="3" t="s">
        <v>26</v>
      </c>
      <c r="E4557" s="3">
        <v>42762.408318538699</v>
      </c>
      <c r="F4557" s="3">
        <v>198</v>
      </c>
      <c r="G4557" s="3">
        <v>425.69395566767503</v>
      </c>
      <c r="H4557" s="3">
        <v>3</v>
      </c>
      <c r="I4557" s="3">
        <v>1125.31399645486</v>
      </c>
      <c r="J4557" s="3">
        <v>30</v>
      </c>
      <c r="K4557" s="3">
        <v>418.99661297953901</v>
      </c>
      <c r="L4557" s="3">
        <v>46</v>
      </c>
      <c r="M4557" s="3">
        <v>17</v>
      </c>
      <c r="N4557" s="3">
        <v>5</v>
      </c>
      <c r="O4557" s="3">
        <v>807</v>
      </c>
      <c r="P4557" s="3">
        <v>3</v>
      </c>
      <c r="Q4557" s="3">
        <v>3214.5104059153</v>
      </c>
      <c r="R4557" s="3">
        <v>1</v>
      </c>
      <c r="S4557" s="3">
        <v>0</v>
      </c>
      <c r="T4557" s="3">
        <v>0</v>
      </c>
      <c r="U4557" s="3">
        <v>7437.7137142824604</v>
      </c>
      <c r="V4557" s="3">
        <v>0</v>
      </c>
    </row>
    <row r="4558" spans="1:22" ht="21.75" customHeight="1" x14ac:dyDescent="0.3">
      <c r="A4558" s="3" t="s">
        <v>4584</v>
      </c>
      <c r="B4558" s="3">
        <v>35</v>
      </c>
      <c r="C4558" s="3" t="s">
        <v>23</v>
      </c>
      <c r="D4558" s="3" t="s">
        <v>24</v>
      </c>
      <c r="E4558" s="3">
        <v>28013.531411780201</v>
      </c>
      <c r="F4558" s="3">
        <v>144</v>
      </c>
      <c r="G4558" s="3">
        <v>92.325638906453804</v>
      </c>
      <c r="H4558" s="3">
        <v>1</v>
      </c>
      <c r="I4558" s="3">
        <v>920.860668101383</v>
      </c>
      <c r="J4558" s="3">
        <v>29</v>
      </c>
      <c r="K4558" s="3">
        <v>572.89429157325196</v>
      </c>
      <c r="L4558" s="3">
        <v>50</v>
      </c>
      <c r="M4558" s="3">
        <v>6</v>
      </c>
      <c r="N4558" s="3">
        <v>0</v>
      </c>
      <c r="O4558" s="3">
        <v>898</v>
      </c>
      <c r="P4558" s="3">
        <v>2</v>
      </c>
      <c r="Q4558" s="3">
        <v>20748.1327788536</v>
      </c>
      <c r="R4558" s="3">
        <v>3</v>
      </c>
      <c r="S4558" s="3">
        <v>0</v>
      </c>
      <c r="T4558" s="3">
        <v>1</v>
      </c>
      <c r="U4558" s="3">
        <v>500</v>
      </c>
      <c r="V4558" s="3">
        <v>1</v>
      </c>
    </row>
    <row r="4559" spans="1:22" ht="21.75" customHeight="1" x14ac:dyDescent="0.3">
      <c r="A4559" s="3" t="s">
        <v>4585</v>
      </c>
      <c r="B4559" s="3">
        <v>41</v>
      </c>
      <c r="C4559" s="3" t="s">
        <v>28</v>
      </c>
      <c r="D4559" s="3" t="s">
        <v>33</v>
      </c>
      <c r="E4559" s="3">
        <v>27028.081704179302</v>
      </c>
      <c r="F4559" s="3">
        <v>121</v>
      </c>
      <c r="G4559" s="3">
        <v>1522.84970693173</v>
      </c>
      <c r="H4559" s="3">
        <v>6</v>
      </c>
      <c r="I4559" s="3">
        <v>463.65732870346801</v>
      </c>
      <c r="J4559" s="3">
        <v>30</v>
      </c>
      <c r="K4559" s="3">
        <v>824.866175484373</v>
      </c>
      <c r="L4559" s="3">
        <v>1</v>
      </c>
      <c r="M4559" s="3">
        <v>8</v>
      </c>
      <c r="N4559" s="3">
        <v>8</v>
      </c>
      <c r="O4559" s="3">
        <v>456</v>
      </c>
      <c r="P4559" s="3">
        <v>2</v>
      </c>
      <c r="Q4559" s="3">
        <v>15090.9462604494</v>
      </c>
      <c r="R4559" s="3">
        <v>0</v>
      </c>
      <c r="S4559" s="3">
        <v>0</v>
      </c>
      <c r="T4559" s="3">
        <v>0</v>
      </c>
      <c r="U4559" s="3">
        <v>4479.4102514790002</v>
      </c>
      <c r="V4559" s="3">
        <v>1</v>
      </c>
    </row>
    <row r="4560" spans="1:22" ht="21.75" customHeight="1" x14ac:dyDescent="0.3">
      <c r="A4560" s="3" t="s">
        <v>4586</v>
      </c>
      <c r="B4560" s="3">
        <v>40</v>
      </c>
      <c r="C4560" s="3" t="s">
        <v>31</v>
      </c>
      <c r="D4560" s="3" t="s">
        <v>26</v>
      </c>
      <c r="E4560" s="3">
        <v>24763.6670783382</v>
      </c>
      <c r="F4560" s="3">
        <v>95</v>
      </c>
      <c r="G4560" s="3">
        <v>438.01098362314502</v>
      </c>
      <c r="H4560" s="3">
        <v>0</v>
      </c>
      <c r="I4560" s="3">
        <v>453.776015666717</v>
      </c>
      <c r="J4560" s="3">
        <v>3</v>
      </c>
      <c r="K4560" s="3">
        <v>452.91667490320901</v>
      </c>
      <c r="L4560" s="3">
        <v>20</v>
      </c>
      <c r="M4560" s="3">
        <v>1</v>
      </c>
      <c r="N4560" s="3">
        <v>3</v>
      </c>
      <c r="O4560" s="3">
        <v>686</v>
      </c>
      <c r="P4560" s="3">
        <v>3</v>
      </c>
      <c r="Q4560" s="3">
        <v>15726.5563870107</v>
      </c>
      <c r="R4560" s="3">
        <v>2</v>
      </c>
      <c r="S4560" s="3">
        <v>0</v>
      </c>
      <c r="T4560" s="3">
        <v>0</v>
      </c>
      <c r="U4560" s="3">
        <v>7084.9455029132896</v>
      </c>
      <c r="V4560" s="3">
        <v>0</v>
      </c>
    </row>
    <row r="4561" spans="1:22" ht="21.75" customHeight="1" x14ac:dyDescent="0.3">
      <c r="A4561" s="3" t="s">
        <v>4587</v>
      </c>
      <c r="B4561" s="3">
        <v>40</v>
      </c>
      <c r="C4561" s="3" t="s">
        <v>31</v>
      </c>
      <c r="D4561" s="3" t="s">
        <v>26</v>
      </c>
      <c r="E4561" s="3">
        <v>46515.156871866799</v>
      </c>
      <c r="F4561" s="3">
        <v>144</v>
      </c>
      <c r="G4561" s="3">
        <v>2471.6838129265702</v>
      </c>
      <c r="H4561" s="3">
        <v>6</v>
      </c>
      <c r="I4561" s="3">
        <v>852.08935516107204</v>
      </c>
      <c r="J4561" s="3">
        <v>17</v>
      </c>
      <c r="K4561" s="3">
        <v>461.77138267599298</v>
      </c>
      <c r="L4561" s="3">
        <v>39</v>
      </c>
      <c r="M4561" s="3">
        <v>3</v>
      </c>
      <c r="N4561" s="3">
        <v>4</v>
      </c>
      <c r="O4561" s="3">
        <v>519</v>
      </c>
      <c r="P4561" s="3">
        <v>4</v>
      </c>
      <c r="Q4561" s="3">
        <v>7654.6682497115598</v>
      </c>
      <c r="R4561" s="3">
        <v>1</v>
      </c>
      <c r="S4561" s="3">
        <v>0</v>
      </c>
      <c r="T4561" s="3">
        <v>0</v>
      </c>
      <c r="U4561" s="3">
        <v>500</v>
      </c>
      <c r="V4561" s="3">
        <v>1</v>
      </c>
    </row>
    <row r="4562" spans="1:22" ht="21.75" customHeight="1" x14ac:dyDescent="0.3">
      <c r="A4562" s="3" t="s">
        <v>4588</v>
      </c>
      <c r="B4562" s="3">
        <v>27</v>
      </c>
      <c r="C4562" s="3" t="s">
        <v>31</v>
      </c>
      <c r="D4562" s="3" t="s">
        <v>24</v>
      </c>
      <c r="E4562" s="3">
        <v>42594.395546191103</v>
      </c>
      <c r="F4562" s="3">
        <v>11</v>
      </c>
      <c r="G4562" s="3">
        <v>2493.68009203268</v>
      </c>
      <c r="H4562" s="3">
        <v>9</v>
      </c>
      <c r="I4562" s="3">
        <v>1117.6102658356699</v>
      </c>
      <c r="J4562" s="3">
        <v>19</v>
      </c>
      <c r="K4562" s="3">
        <v>611.28710090924699</v>
      </c>
      <c r="L4562" s="3">
        <v>68</v>
      </c>
      <c r="M4562" s="3">
        <v>13</v>
      </c>
      <c r="N4562" s="3">
        <v>0</v>
      </c>
      <c r="O4562" s="3">
        <v>509</v>
      </c>
      <c r="P4562" s="3">
        <v>4</v>
      </c>
      <c r="Q4562" s="3">
        <v>16780.2560087198</v>
      </c>
      <c r="R4562" s="3">
        <v>6</v>
      </c>
      <c r="S4562" s="3">
        <v>0</v>
      </c>
      <c r="T4562" s="3">
        <v>0</v>
      </c>
      <c r="U4562" s="3">
        <v>3049.9984747696899</v>
      </c>
      <c r="V4562" s="3">
        <v>1</v>
      </c>
    </row>
    <row r="4563" spans="1:22" ht="21.75" customHeight="1" x14ac:dyDescent="0.3">
      <c r="A4563" s="3" t="s">
        <v>4589</v>
      </c>
      <c r="B4563" s="3">
        <v>68</v>
      </c>
      <c r="C4563" s="3" t="s">
        <v>28</v>
      </c>
      <c r="D4563" s="3" t="s">
        <v>26</v>
      </c>
      <c r="E4563" s="3">
        <v>56718.624634433101</v>
      </c>
      <c r="F4563" s="3">
        <v>75</v>
      </c>
      <c r="G4563" s="3">
        <v>1033.24908105998</v>
      </c>
      <c r="H4563" s="3">
        <v>9</v>
      </c>
      <c r="I4563" s="3">
        <v>1373.7971919772399</v>
      </c>
      <c r="J4563" s="3">
        <v>39</v>
      </c>
      <c r="K4563" s="3">
        <v>630.95355675395194</v>
      </c>
      <c r="L4563" s="3">
        <v>34</v>
      </c>
      <c r="M4563" s="3">
        <v>16</v>
      </c>
      <c r="N4563" s="3">
        <v>0</v>
      </c>
      <c r="O4563" s="3">
        <v>407</v>
      </c>
      <c r="P4563" s="3">
        <v>0</v>
      </c>
      <c r="Q4563" s="3">
        <v>8953.7892442255597</v>
      </c>
      <c r="R4563" s="3">
        <v>5</v>
      </c>
      <c r="S4563" s="3">
        <v>1</v>
      </c>
      <c r="T4563" s="3">
        <v>0</v>
      </c>
      <c r="U4563" s="3">
        <v>5180.7823626918398</v>
      </c>
      <c r="V4563" s="3">
        <v>1</v>
      </c>
    </row>
    <row r="4564" spans="1:22" ht="21.75" customHeight="1" x14ac:dyDescent="0.3">
      <c r="A4564" s="3" t="s">
        <v>4590</v>
      </c>
      <c r="B4564" s="3">
        <v>35</v>
      </c>
      <c r="C4564" s="3" t="s">
        <v>31</v>
      </c>
      <c r="D4564" s="3" t="s">
        <v>26</v>
      </c>
      <c r="E4564" s="3">
        <v>39865.744491571997</v>
      </c>
      <c r="F4564" s="3">
        <v>28</v>
      </c>
      <c r="G4564" s="3">
        <v>1981.6147780460001</v>
      </c>
      <c r="H4564" s="3">
        <v>6</v>
      </c>
      <c r="I4564" s="3">
        <v>177.97528984671899</v>
      </c>
      <c r="J4564" s="3">
        <v>39</v>
      </c>
      <c r="K4564" s="3">
        <v>0</v>
      </c>
      <c r="L4564" s="3">
        <v>43</v>
      </c>
      <c r="M4564" s="3">
        <v>0</v>
      </c>
      <c r="N4564" s="3">
        <v>8</v>
      </c>
      <c r="O4564" s="3">
        <v>808</v>
      </c>
      <c r="P4564" s="3">
        <v>2</v>
      </c>
      <c r="Q4564" s="3">
        <v>9230.0796164424792</v>
      </c>
      <c r="R4564" s="3">
        <v>3</v>
      </c>
      <c r="S4564" s="3">
        <v>1</v>
      </c>
      <c r="T4564" s="3">
        <v>0</v>
      </c>
      <c r="U4564" s="3">
        <v>6547.5177837335596</v>
      </c>
      <c r="V4564" s="3">
        <v>1</v>
      </c>
    </row>
    <row r="4565" spans="1:22" ht="21.75" customHeight="1" x14ac:dyDescent="0.3">
      <c r="A4565" s="3" t="s">
        <v>4591</v>
      </c>
      <c r="B4565" s="3">
        <v>50</v>
      </c>
      <c r="C4565" s="3" t="s">
        <v>23</v>
      </c>
      <c r="D4565" s="3" t="s">
        <v>33</v>
      </c>
      <c r="E4565" s="3">
        <v>28100.4242802679</v>
      </c>
      <c r="F4565" s="3">
        <v>179</v>
      </c>
      <c r="G4565" s="3">
        <v>1555.22800071295</v>
      </c>
      <c r="H4565" s="3">
        <v>9</v>
      </c>
      <c r="I4565" s="3">
        <v>808.98094718455195</v>
      </c>
      <c r="J4565" s="3">
        <v>47</v>
      </c>
      <c r="K4565" s="3">
        <v>213.53968798872199</v>
      </c>
      <c r="L4565" s="3">
        <v>34</v>
      </c>
      <c r="M4565" s="3">
        <v>2</v>
      </c>
      <c r="N4565" s="3">
        <v>5</v>
      </c>
      <c r="O4565" s="3">
        <v>447</v>
      </c>
      <c r="P4565" s="3">
        <v>2</v>
      </c>
      <c r="Q4565" s="3">
        <v>18434.289398483699</v>
      </c>
      <c r="R4565" s="3">
        <v>3</v>
      </c>
      <c r="S4565" s="3">
        <v>0</v>
      </c>
      <c r="T4565" s="3">
        <v>0</v>
      </c>
      <c r="U4565" s="3">
        <v>13746.1565449677</v>
      </c>
      <c r="V4565" s="3">
        <v>1</v>
      </c>
    </row>
    <row r="4566" spans="1:22" ht="21.75" customHeight="1" x14ac:dyDescent="0.3">
      <c r="A4566" s="3" t="s">
        <v>4592</v>
      </c>
      <c r="B4566" s="3">
        <v>61</v>
      </c>
      <c r="C4566" s="3" t="s">
        <v>28</v>
      </c>
      <c r="D4566" s="3" t="s">
        <v>26</v>
      </c>
      <c r="E4566" s="3">
        <v>49696.106361527898</v>
      </c>
      <c r="F4566" s="3">
        <v>108</v>
      </c>
      <c r="G4566" s="3">
        <v>2354.2426798577499</v>
      </c>
      <c r="H4566" s="3">
        <v>2</v>
      </c>
      <c r="I4566" s="3">
        <v>971.37668176124896</v>
      </c>
      <c r="J4566" s="3">
        <v>46</v>
      </c>
      <c r="K4566" s="3">
        <v>559.484495292779</v>
      </c>
      <c r="L4566" s="3">
        <v>79</v>
      </c>
      <c r="M4566" s="3">
        <v>0</v>
      </c>
      <c r="N4566" s="3">
        <v>9</v>
      </c>
      <c r="O4566" s="3">
        <v>357</v>
      </c>
      <c r="P4566" s="3">
        <v>1</v>
      </c>
      <c r="Q4566" s="3">
        <v>6922.7611001040696</v>
      </c>
      <c r="R4566" s="3">
        <v>0</v>
      </c>
      <c r="S4566" s="3">
        <v>0</v>
      </c>
      <c r="T4566" s="3">
        <v>0</v>
      </c>
      <c r="U4566" s="3">
        <v>6887.4217771646099</v>
      </c>
      <c r="V4566" s="3">
        <v>1</v>
      </c>
    </row>
    <row r="4567" spans="1:22" ht="21.75" customHeight="1" x14ac:dyDescent="0.3">
      <c r="A4567" s="3" t="s">
        <v>4593</v>
      </c>
      <c r="B4567" s="3">
        <v>29</v>
      </c>
      <c r="C4567" s="3" t="s">
        <v>31</v>
      </c>
      <c r="D4567" s="3" t="s">
        <v>24</v>
      </c>
      <c r="E4567" s="3">
        <v>30945.991237802798</v>
      </c>
      <c r="F4567" s="3">
        <v>147</v>
      </c>
      <c r="G4567" s="3">
        <v>1133.3859899782301</v>
      </c>
      <c r="H4567" s="3">
        <v>3</v>
      </c>
      <c r="I4567" s="3">
        <v>903.48419724816699</v>
      </c>
      <c r="J4567" s="3">
        <v>49</v>
      </c>
      <c r="K4567" s="3">
        <v>910.46449208199704</v>
      </c>
      <c r="L4567" s="3">
        <v>24</v>
      </c>
      <c r="M4567" s="3">
        <v>19</v>
      </c>
      <c r="N4567" s="3">
        <v>9</v>
      </c>
      <c r="O4567" s="3">
        <v>543</v>
      </c>
      <c r="P4567" s="3">
        <v>5</v>
      </c>
      <c r="Q4567" s="3">
        <v>6010.3623594188603</v>
      </c>
      <c r="R4567" s="3">
        <v>3</v>
      </c>
      <c r="S4567" s="3">
        <v>0</v>
      </c>
      <c r="T4567" s="3">
        <v>0</v>
      </c>
      <c r="U4567" s="3">
        <v>5354.1585031289897</v>
      </c>
      <c r="V4567" s="3">
        <v>1</v>
      </c>
    </row>
    <row r="4568" spans="1:22" ht="21.75" customHeight="1" x14ac:dyDescent="0.3">
      <c r="A4568" s="3" t="s">
        <v>4594</v>
      </c>
      <c r="B4568" s="3">
        <v>51</v>
      </c>
      <c r="C4568" s="3" t="s">
        <v>23</v>
      </c>
      <c r="D4568" s="3" t="s">
        <v>33</v>
      </c>
      <c r="E4568" s="3">
        <v>59219.080147169399</v>
      </c>
      <c r="F4568" s="3">
        <v>235</v>
      </c>
      <c r="G4568" s="3">
        <v>1908.3474662154899</v>
      </c>
      <c r="H4568" s="3">
        <v>11</v>
      </c>
      <c r="I4568" s="3">
        <v>1153.2644867618001</v>
      </c>
      <c r="J4568" s="3">
        <v>22</v>
      </c>
      <c r="K4568" s="3">
        <v>129.57823907225099</v>
      </c>
      <c r="L4568" s="3">
        <v>79</v>
      </c>
      <c r="M4568" s="3">
        <v>12</v>
      </c>
      <c r="N4568" s="3">
        <v>5</v>
      </c>
      <c r="O4568" s="3">
        <v>356</v>
      </c>
      <c r="P4568" s="3">
        <v>4</v>
      </c>
      <c r="Q4568" s="3">
        <v>5296.9565987954602</v>
      </c>
      <c r="R4568" s="3">
        <v>7</v>
      </c>
      <c r="S4568" s="3">
        <v>0</v>
      </c>
      <c r="T4568" s="3">
        <v>0</v>
      </c>
      <c r="U4568" s="3">
        <v>12041.916507489699</v>
      </c>
      <c r="V4568" s="3">
        <v>1</v>
      </c>
    </row>
    <row r="4569" spans="1:22" ht="21.75" customHeight="1" x14ac:dyDescent="0.3">
      <c r="A4569" s="3" t="s">
        <v>4595</v>
      </c>
      <c r="B4569" s="3">
        <v>53</v>
      </c>
      <c r="C4569" s="3" t="s">
        <v>23</v>
      </c>
      <c r="D4569" s="3" t="s">
        <v>24</v>
      </c>
      <c r="E4569" s="3">
        <v>20007.989584904899</v>
      </c>
      <c r="F4569" s="3">
        <v>70</v>
      </c>
      <c r="G4569" s="3">
        <v>1749.42924313412</v>
      </c>
      <c r="H4569" s="3">
        <v>3</v>
      </c>
      <c r="I4569" s="3">
        <v>1029.4368917720301</v>
      </c>
      <c r="J4569" s="3">
        <v>37</v>
      </c>
      <c r="K4569" s="3">
        <v>357.02466193584701</v>
      </c>
      <c r="L4569" s="3">
        <v>30</v>
      </c>
      <c r="M4569" s="3">
        <v>13</v>
      </c>
      <c r="N4569" s="3">
        <v>4</v>
      </c>
      <c r="O4569" s="3">
        <v>370</v>
      </c>
      <c r="P4569" s="3">
        <v>2</v>
      </c>
      <c r="Q4569" s="3">
        <v>11122.3316558569</v>
      </c>
      <c r="R4569" s="3">
        <v>6</v>
      </c>
      <c r="S4569" s="3">
        <v>0</v>
      </c>
      <c r="T4569" s="3">
        <v>0</v>
      </c>
      <c r="U4569" s="3">
        <v>4142.6802030252202</v>
      </c>
      <c r="V4569" s="3">
        <v>1</v>
      </c>
    </row>
    <row r="4570" spans="1:22" ht="21.75" customHeight="1" x14ac:dyDescent="0.3">
      <c r="A4570" s="3" t="s">
        <v>4596</v>
      </c>
      <c r="B4570" s="3">
        <v>28</v>
      </c>
      <c r="C4570" s="3" t="s">
        <v>31</v>
      </c>
      <c r="D4570" s="3" t="s">
        <v>33</v>
      </c>
      <c r="E4570" s="3">
        <v>11032.055439583</v>
      </c>
      <c r="F4570" s="3">
        <v>190</v>
      </c>
      <c r="G4570" s="3">
        <v>1708.6478815308801</v>
      </c>
      <c r="H4570" s="3">
        <v>3</v>
      </c>
      <c r="I4570" s="3">
        <v>455.07493574688101</v>
      </c>
      <c r="J4570" s="3">
        <v>8</v>
      </c>
      <c r="K4570" s="3">
        <v>560.97221223608904</v>
      </c>
      <c r="L4570" s="3">
        <v>51</v>
      </c>
      <c r="M4570" s="3">
        <v>11</v>
      </c>
      <c r="N4570" s="3">
        <v>5</v>
      </c>
      <c r="O4570" s="3">
        <v>796</v>
      </c>
      <c r="P4570" s="3">
        <v>1</v>
      </c>
      <c r="Q4570" s="3">
        <v>24372.7620420452</v>
      </c>
      <c r="R4570" s="3">
        <v>0</v>
      </c>
      <c r="S4570" s="3">
        <v>0</v>
      </c>
      <c r="T4570" s="3">
        <v>0</v>
      </c>
      <c r="U4570" s="3">
        <v>16084.4180861278</v>
      </c>
      <c r="V4570" s="3">
        <v>0</v>
      </c>
    </row>
    <row r="4571" spans="1:22" ht="21.75" customHeight="1" x14ac:dyDescent="0.3">
      <c r="A4571" s="3" t="s">
        <v>4597</v>
      </c>
      <c r="B4571" s="3">
        <v>36</v>
      </c>
      <c r="C4571" s="3" t="s">
        <v>23</v>
      </c>
      <c r="D4571" s="3" t="s">
        <v>33</v>
      </c>
      <c r="E4571" s="3">
        <v>21024.091393963001</v>
      </c>
      <c r="F4571" s="3">
        <v>112</v>
      </c>
      <c r="G4571" s="3">
        <v>1007.27668040823</v>
      </c>
      <c r="H4571" s="3">
        <v>8</v>
      </c>
      <c r="I4571" s="3">
        <v>444.822908958244</v>
      </c>
      <c r="J4571" s="3">
        <v>15</v>
      </c>
      <c r="K4571" s="3">
        <v>257.228660598224</v>
      </c>
      <c r="L4571" s="3">
        <v>34</v>
      </c>
      <c r="M4571" s="3">
        <v>10</v>
      </c>
      <c r="N4571" s="3">
        <v>7</v>
      </c>
      <c r="O4571" s="3">
        <v>559</v>
      </c>
      <c r="P4571" s="3">
        <v>0</v>
      </c>
      <c r="Q4571" s="3">
        <v>10440.585252359</v>
      </c>
      <c r="R4571" s="3">
        <v>2</v>
      </c>
      <c r="S4571" s="3">
        <v>0</v>
      </c>
      <c r="T4571" s="3">
        <v>0</v>
      </c>
      <c r="U4571" s="3">
        <v>4648.5618437019102</v>
      </c>
      <c r="V4571" s="3">
        <v>1</v>
      </c>
    </row>
    <row r="4572" spans="1:22" ht="21.75" customHeight="1" x14ac:dyDescent="0.3">
      <c r="A4572" s="3" t="s">
        <v>4598</v>
      </c>
      <c r="B4572" s="3">
        <v>30</v>
      </c>
      <c r="C4572" s="3" t="s">
        <v>31</v>
      </c>
      <c r="D4572" s="3" t="s">
        <v>26</v>
      </c>
      <c r="E4572" s="3">
        <v>42470.2504410537</v>
      </c>
      <c r="F4572" s="3">
        <v>133</v>
      </c>
      <c r="G4572" s="3">
        <v>2448.5658196457798</v>
      </c>
      <c r="H4572" s="3">
        <v>5</v>
      </c>
      <c r="I4572" s="3">
        <v>909.35919965310404</v>
      </c>
      <c r="J4572" s="3">
        <v>20</v>
      </c>
      <c r="K4572" s="3">
        <v>635.40918063909703</v>
      </c>
      <c r="L4572" s="3">
        <v>22</v>
      </c>
      <c r="M4572" s="3">
        <v>17</v>
      </c>
      <c r="N4572" s="3">
        <v>6</v>
      </c>
      <c r="O4572" s="3">
        <v>853</v>
      </c>
      <c r="P4572" s="3">
        <v>1</v>
      </c>
      <c r="Q4572" s="3">
        <v>4197.5505377657701</v>
      </c>
      <c r="R4572" s="3">
        <v>7</v>
      </c>
      <c r="S4572" s="3">
        <v>0</v>
      </c>
      <c r="T4572" s="3">
        <v>0</v>
      </c>
      <c r="U4572" s="3">
        <v>6220.6932313007001</v>
      </c>
      <c r="V4572" s="3">
        <v>1</v>
      </c>
    </row>
    <row r="4573" spans="1:22" ht="21.75" customHeight="1" x14ac:dyDescent="0.3">
      <c r="A4573" s="3" t="s">
        <v>4599</v>
      </c>
      <c r="B4573" s="3">
        <v>51</v>
      </c>
      <c r="C4573" s="3" t="s">
        <v>23</v>
      </c>
      <c r="D4573" s="3" t="s">
        <v>26</v>
      </c>
      <c r="E4573" s="3">
        <v>44831.662587862302</v>
      </c>
      <c r="F4573" s="3">
        <v>223</v>
      </c>
      <c r="G4573" s="3">
        <v>1173.63062474456</v>
      </c>
      <c r="H4573" s="3">
        <v>9</v>
      </c>
      <c r="I4573" s="3">
        <v>1146.67689854788</v>
      </c>
      <c r="J4573" s="3">
        <v>8</v>
      </c>
      <c r="K4573" s="3">
        <v>679.33808235800404</v>
      </c>
      <c r="L4573" s="3">
        <v>48</v>
      </c>
      <c r="M4573" s="3">
        <v>1</v>
      </c>
      <c r="N4573" s="3">
        <v>6</v>
      </c>
      <c r="O4573" s="3">
        <v>657</v>
      </c>
      <c r="P4573" s="3">
        <v>4</v>
      </c>
      <c r="Q4573" s="3">
        <v>8249.8295511682609</v>
      </c>
      <c r="R4573" s="3">
        <v>3</v>
      </c>
      <c r="S4573" s="3">
        <v>1</v>
      </c>
      <c r="T4573" s="3">
        <v>0</v>
      </c>
      <c r="U4573" s="3">
        <v>6926.23479472295</v>
      </c>
      <c r="V4573" s="3">
        <v>1</v>
      </c>
    </row>
    <row r="4574" spans="1:22" ht="21.75" customHeight="1" x14ac:dyDescent="0.3">
      <c r="A4574" s="3" t="s">
        <v>4600</v>
      </c>
      <c r="B4574" s="3">
        <v>29</v>
      </c>
      <c r="C4574" s="3" t="s">
        <v>28</v>
      </c>
      <c r="D4574" s="3" t="s">
        <v>26</v>
      </c>
      <c r="E4574" s="3">
        <v>52464.952102425901</v>
      </c>
      <c r="F4574" s="3">
        <v>27</v>
      </c>
      <c r="G4574" s="3">
        <v>1168.7026639877399</v>
      </c>
      <c r="H4574" s="3">
        <v>8</v>
      </c>
      <c r="I4574" s="3">
        <v>850.19614353344298</v>
      </c>
      <c r="J4574" s="3">
        <v>24</v>
      </c>
      <c r="K4574" s="3">
        <v>609.83567206417695</v>
      </c>
      <c r="L4574" s="3">
        <v>15</v>
      </c>
      <c r="M4574" s="3">
        <v>2</v>
      </c>
      <c r="N4574" s="3">
        <v>8</v>
      </c>
      <c r="O4574" s="3">
        <v>333</v>
      </c>
      <c r="P4574" s="3">
        <v>4</v>
      </c>
      <c r="Q4574" s="3">
        <v>9208.9387807989697</v>
      </c>
      <c r="R4574" s="3">
        <v>0</v>
      </c>
      <c r="S4574" s="3">
        <v>0</v>
      </c>
      <c r="T4574" s="3">
        <v>0</v>
      </c>
      <c r="U4574" s="3">
        <v>10748.098617311</v>
      </c>
      <c r="V4574" s="3">
        <v>1</v>
      </c>
    </row>
    <row r="4575" spans="1:22" ht="21.75" customHeight="1" x14ac:dyDescent="0.3">
      <c r="A4575" s="3" t="s">
        <v>4601</v>
      </c>
      <c r="B4575" s="3">
        <v>41</v>
      </c>
      <c r="C4575" s="3" t="s">
        <v>28</v>
      </c>
      <c r="D4575" s="3" t="s">
        <v>24</v>
      </c>
      <c r="E4575" s="3">
        <v>39835.357628037003</v>
      </c>
      <c r="F4575" s="3">
        <v>23</v>
      </c>
      <c r="G4575" s="3">
        <v>923.87221238875395</v>
      </c>
      <c r="H4575" s="3">
        <v>11</v>
      </c>
      <c r="I4575" s="3">
        <v>247.72342565110301</v>
      </c>
      <c r="J4575" s="3">
        <v>48</v>
      </c>
      <c r="K4575" s="3">
        <v>550.28019847279597</v>
      </c>
      <c r="L4575" s="3">
        <v>57</v>
      </c>
      <c r="M4575" s="3">
        <v>3</v>
      </c>
      <c r="N4575" s="3">
        <v>8</v>
      </c>
      <c r="O4575" s="3">
        <v>783</v>
      </c>
      <c r="P4575" s="3">
        <v>0</v>
      </c>
      <c r="Q4575" s="3">
        <v>12282.761655755899</v>
      </c>
      <c r="R4575" s="3">
        <v>0</v>
      </c>
      <c r="S4575" s="3">
        <v>0</v>
      </c>
      <c r="T4575" s="3">
        <v>0</v>
      </c>
      <c r="U4575" s="3">
        <v>11912.588018926501</v>
      </c>
      <c r="V4575" s="3">
        <v>0</v>
      </c>
    </row>
    <row r="4576" spans="1:22" ht="21.75" customHeight="1" x14ac:dyDescent="0.3">
      <c r="A4576" s="3" t="s">
        <v>4602</v>
      </c>
      <c r="B4576" s="3">
        <v>36</v>
      </c>
      <c r="C4576" s="3" t="s">
        <v>28</v>
      </c>
      <c r="D4576" s="3" t="s">
        <v>26</v>
      </c>
      <c r="E4576" s="3">
        <v>34762.856760136201</v>
      </c>
      <c r="F4576" s="3">
        <v>142</v>
      </c>
      <c r="G4576" s="3">
        <v>972.17955236394403</v>
      </c>
      <c r="H4576" s="3">
        <v>3</v>
      </c>
      <c r="I4576" s="3">
        <v>433.49000463930503</v>
      </c>
      <c r="J4576" s="3">
        <v>35</v>
      </c>
      <c r="K4576" s="3">
        <v>245.84378099354399</v>
      </c>
      <c r="L4576" s="3">
        <v>49</v>
      </c>
      <c r="M4576" s="3">
        <v>8</v>
      </c>
      <c r="N4576" s="3">
        <v>8</v>
      </c>
      <c r="O4576" s="3">
        <v>652</v>
      </c>
      <c r="P4576" s="3">
        <v>5</v>
      </c>
      <c r="Q4576" s="3">
        <v>14178.6271328401</v>
      </c>
      <c r="R4576" s="3">
        <v>2</v>
      </c>
      <c r="S4576" s="3">
        <v>0</v>
      </c>
      <c r="T4576" s="3">
        <v>0</v>
      </c>
      <c r="U4576" s="3">
        <v>9426.8758224684298</v>
      </c>
      <c r="V4576" s="3">
        <v>0</v>
      </c>
    </row>
    <row r="4577" spans="1:22" ht="21.75" customHeight="1" x14ac:dyDescent="0.3">
      <c r="A4577" s="3" t="s">
        <v>4603</v>
      </c>
      <c r="B4577" s="3">
        <v>23</v>
      </c>
      <c r="C4577" s="3" t="s">
        <v>28</v>
      </c>
      <c r="D4577" s="3" t="s">
        <v>26</v>
      </c>
      <c r="E4577" s="3">
        <v>75798.942271283799</v>
      </c>
      <c r="F4577" s="3">
        <v>56</v>
      </c>
      <c r="G4577" s="3">
        <v>1308.2190851279599</v>
      </c>
      <c r="H4577" s="3">
        <v>6</v>
      </c>
      <c r="I4577" s="3">
        <v>1042.0305495528701</v>
      </c>
      <c r="J4577" s="3">
        <v>46</v>
      </c>
      <c r="K4577" s="3">
        <v>426.10109139440499</v>
      </c>
      <c r="L4577" s="3">
        <v>77</v>
      </c>
      <c r="M4577" s="3">
        <v>10</v>
      </c>
      <c r="N4577" s="3">
        <v>0</v>
      </c>
      <c r="O4577" s="3">
        <v>728</v>
      </c>
      <c r="P4577" s="3">
        <v>2</v>
      </c>
      <c r="Q4577" s="3">
        <v>0</v>
      </c>
      <c r="R4577" s="3">
        <v>3</v>
      </c>
      <c r="S4577" s="3">
        <v>0</v>
      </c>
      <c r="T4577" s="3">
        <v>0</v>
      </c>
      <c r="U4577" s="3">
        <v>5586.7691873784297</v>
      </c>
      <c r="V4577" s="3">
        <v>0</v>
      </c>
    </row>
    <row r="4578" spans="1:22" ht="21.75" customHeight="1" x14ac:dyDescent="0.3">
      <c r="A4578" s="3" t="s">
        <v>4604</v>
      </c>
      <c r="B4578" s="3">
        <v>67</v>
      </c>
      <c r="C4578" s="3" t="s">
        <v>28</v>
      </c>
      <c r="D4578" s="3" t="s">
        <v>33</v>
      </c>
      <c r="E4578" s="3">
        <v>71039.9375342071</v>
      </c>
      <c r="F4578" s="3">
        <v>3</v>
      </c>
      <c r="G4578" s="3">
        <v>1859.79949694488</v>
      </c>
      <c r="H4578" s="3">
        <v>11</v>
      </c>
      <c r="I4578" s="3">
        <v>677.97421817900397</v>
      </c>
      <c r="J4578" s="3">
        <v>42</v>
      </c>
      <c r="K4578" s="3">
        <v>817.44121783942796</v>
      </c>
      <c r="L4578" s="3">
        <v>63</v>
      </c>
      <c r="M4578" s="3">
        <v>8</v>
      </c>
      <c r="N4578" s="3">
        <v>5</v>
      </c>
      <c r="O4578" s="3">
        <v>441</v>
      </c>
      <c r="P4578" s="3">
        <v>1</v>
      </c>
      <c r="Q4578" s="3">
        <v>4658.7669985176699</v>
      </c>
      <c r="R4578" s="3">
        <v>5</v>
      </c>
      <c r="S4578" s="3">
        <v>0</v>
      </c>
      <c r="T4578" s="3">
        <v>0</v>
      </c>
      <c r="U4578" s="3">
        <v>2698.0090592593701</v>
      </c>
      <c r="V4578" s="3">
        <v>1</v>
      </c>
    </row>
    <row r="4579" spans="1:22" ht="21.75" customHeight="1" x14ac:dyDescent="0.3">
      <c r="A4579" s="3" t="s">
        <v>4605</v>
      </c>
      <c r="B4579" s="3">
        <v>66</v>
      </c>
      <c r="C4579" s="3" t="s">
        <v>31</v>
      </c>
      <c r="D4579" s="3" t="s">
        <v>26</v>
      </c>
      <c r="E4579" s="3">
        <v>67751.643755507495</v>
      </c>
      <c r="F4579" s="3">
        <v>130</v>
      </c>
      <c r="G4579" s="3">
        <v>2126.6826782570001</v>
      </c>
      <c r="H4579" s="3">
        <v>9</v>
      </c>
      <c r="I4579" s="3">
        <v>841.285056121151</v>
      </c>
      <c r="J4579" s="3">
        <v>13</v>
      </c>
      <c r="K4579" s="3">
        <v>590.86719156647496</v>
      </c>
      <c r="L4579" s="3">
        <v>51</v>
      </c>
      <c r="M4579" s="3">
        <v>16</v>
      </c>
      <c r="N4579" s="3">
        <v>4</v>
      </c>
      <c r="O4579" s="3">
        <v>735</v>
      </c>
      <c r="P4579" s="3">
        <v>2</v>
      </c>
      <c r="Q4579" s="3">
        <v>4203.3560592064696</v>
      </c>
      <c r="R4579" s="3">
        <v>6</v>
      </c>
      <c r="S4579" s="3">
        <v>0</v>
      </c>
      <c r="T4579" s="3">
        <v>0</v>
      </c>
      <c r="U4579" s="3">
        <v>9575.8655222299403</v>
      </c>
      <c r="V4579" s="3">
        <v>1</v>
      </c>
    </row>
    <row r="4580" spans="1:22" ht="21.75" customHeight="1" x14ac:dyDescent="0.3">
      <c r="A4580" s="3" t="s">
        <v>4606</v>
      </c>
      <c r="B4580" s="3">
        <v>44</v>
      </c>
      <c r="C4580" s="3" t="s">
        <v>28</v>
      </c>
      <c r="D4580" s="3" t="s">
        <v>26</v>
      </c>
      <c r="E4580" s="3">
        <v>55560.133278847301</v>
      </c>
      <c r="F4580" s="3">
        <v>3</v>
      </c>
      <c r="G4580" s="3">
        <v>1602.9114793460301</v>
      </c>
      <c r="H4580" s="3">
        <v>11</v>
      </c>
      <c r="I4580" s="3">
        <v>1172.8963137031201</v>
      </c>
      <c r="J4580" s="3">
        <v>16</v>
      </c>
      <c r="K4580" s="3">
        <v>0</v>
      </c>
      <c r="L4580" s="3">
        <v>39</v>
      </c>
      <c r="M4580" s="3">
        <v>14</v>
      </c>
      <c r="N4580" s="3">
        <v>7</v>
      </c>
      <c r="O4580" s="3">
        <v>553</v>
      </c>
      <c r="P4580" s="3">
        <v>2</v>
      </c>
      <c r="Q4580" s="3">
        <v>18117.528835398</v>
      </c>
      <c r="R4580" s="3">
        <v>5</v>
      </c>
      <c r="S4580" s="3">
        <v>0</v>
      </c>
      <c r="T4580" s="3">
        <v>0</v>
      </c>
      <c r="U4580" s="3">
        <v>10439.503425306901</v>
      </c>
      <c r="V4580" s="3">
        <v>1</v>
      </c>
    </row>
    <row r="4581" spans="1:22" ht="21.75" customHeight="1" x14ac:dyDescent="0.3">
      <c r="A4581" s="3" t="s">
        <v>4607</v>
      </c>
      <c r="B4581" s="3">
        <v>40</v>
      </c>
      <c r="C4581" s="3" t="s">
        <v>28</v>
      </c>
      <c r="D4581" s="3" t="s">
        <v>26</v>
      </c>
      <c r="E4581" s="3">
        <v>56993.113829469803</v>
      </c>
      <c r="F4581" s="3">
        <v>175</v>
      </c>
      <c r="G4581" s="3">
        <v>2633.0175243870899</v>
      </c>
      <c r="H4581" s="3">
        <v>11</v>
      </c>
      <c r="I4581" s="3">
        <v>379.22683333301597</v>
      </c>
      <c r="J4581" s="3">
        <v>27</v>
      </c>
      <c r="K4581" s="3">
        <v>704.92042942754199</v>
      </c>
      <c r="L4581" s="3">
        <v>53</v>
      </c>
      <c r="M4581" s="3">
        <v>8</v>
      </c>
      <c r="N4581" s="3">
        <v>9</v>
      </c>
      <c r="O4581" s="3">
        <v>615</v>
      </c>
      <c r="P4581" s="3">
        <v>2</v>
      </c>
      <c r="Q4581" s="3">
        <v>5912.48957793298</v>
      </c>
      <c r="R4581" s="3">
        <v>2</v>
      </c>
      <c r="S4581" s="3">
        <v>0</v>
      </c>
      <c r="T4581" s="3">
        <v>0</v>
      </c>
      <c r="U4581" s="3">
        <v>11993.5551628885</v>
      </c>
      <c r="V4581" s="3">
        <v>0</v>
      </c>
    </row>
    <row r="4582" spans="1:22" ht="21.75" customHeight="1" x14ac:dyDescent="0.3">
      <c r="A4582" s="3" t="s">
        <v>4608</v>
      </c>
      <c r="B4582" s="3">
        <v>56</v>
      </c>
      <c r="C4582" s="3" t="s">
        <v>28</v>
      </c>
      <c r="D4582" s="3" t="s">
        <v>26</v>
      </c>
      <c r="E4582" s="3">
        <v>35506.438057002</v>
      </c>
      <c r="F4582" s="3">
        <v>176</v>
      </c>
      <c r="G4582" s="3">
        <v>1594.1371182233299</v>
      </c>
      <c r="H4582" s="3">
        <v>8</v>
      </c>
      <c r="I4582" s="3">
        <v>655.01507043431604</v>
      </c>
      <c r="J4582" s="3">
        <v>44</v>
      </c>
      <c r="K4582" s="3">
        <v>602.03163272145798</v>
      </c>
      <c r="L4582" s="3">
        <v>16</v>
      </c>
      <c r="M4582" s="3">
        <v>6</v>
      </c>
      <c r="N4582" s="3">
        <v>7</v>
      </c>
      <c r="O4582" s="3">
        <v>597</v>
      </c>
      <c r="P4582" s="3">
        <v>3</v>
      </c>
      <c r="Q4582" s="3">
        <v>13677.531895911599</v>
      </c>
      <c r="R4582" s="3">
        <v>7</v>
      </c>
      <c r="S4582" s="3">
        <v>0</v>
      </c>
      <c r="T4582" s="3">
        <v>1</v>
      </c>
      <c r="U4582" s="3">
        <v>2019.18959349442</v>
      </c>
      <c r="V4582" s="3">
        <v>1</v>
      </c>
    </row>
    <row r="4583" spans="1:22" ht="21.75" customHeight="1" x14ac:dyDescent="0.3">
      <c r="A4583" s="3" t="s">
        <v>4609</v>
      </c>
      <c r="B4583" s="3">
        <v>57</v>
      </c>
      <c r="C4583" s="3" t="s">
        <v>28</v>
      </c>
      <c r="D4583" s="3" t="s">
        <v>33</v>
      </c>
      <c r="E4583" s="3">
        <v>52598.449188057799</v>
      </c>
      <c r="F4583" s="3">
        <v>178</v>
      </c>
      <c r="G4583" s="3">
        <v>63.560950718728499</v>
      </c>
      <c r="H4583" s="3">
        <v>9</v>
      </c>
      <c r="I4583" s="3">
        <v>616.99451531911996</v>
      </c>
      <c r="J4583" s="3">
        <v>40</v>
      </c>
      <c r="K4583" s="3">
        <v>414.19399312017998</v>
      </c>
      <c r="L4583" s="3">
        <v>3</v>
      </c>
      <c r="M4583" s="3">
        <v>7</v>
      </c>
      <c r="N4583" s="3">
        <v>7</v>
      </c>
      <c r="O4583" s="3">
        <v>466</v>
      </c>
      <c r="P4583" s="3">
        <v>0</v>
      </c>
      <c r="Q4583" s="3">
        <v>14794.848925112799</v>
      </c>
      <c r="R4583" s="3">
        <v>7</v>
      </c>
      <c r="S4583" s="3">
        <v>0</v>
      </c>
      <c r="T4583" s="3">
        <v>0</v>
      </c>
      <c r="U4583" s="3">
        <v>8126.9093708193705</v>
      </c>
      <c r="V4583" s="3">
        <v>1</v>
      </c>
    </row>
    <row r="4584" spans="1:22" ht="21.75" customHeight="1" x14ac:dyDescent="0.3">
      <c r="A4584" s="3" t="s">
        <v>4610</v>
      </c>
      <c r="B4584" s="3">
        <v>68</v>
      </c>
      <c r="C4584" s="3" t="s">
        <v>23</v>
      </c>
      <c r="D4584" s="3" t="s">
        <v>26</v>
      </c>
      <c r="E4584" s="3">
        <v>33082.390039613303</v>
      </c>
      <c r="F4584" s="3">
        <v>137</v>
      </c>
      <c r="G4584" s="3">
        <v>576.43134293659602</v>
      </c>
      <c r="H4584" s="3">
        <v>2</v>
      </c>
      <c r="I4584" s="3">
        <v>924.39088778475298</v>
      </c>
      <c r="J4584" s="3">
        <v>47</v>
      </c>
      <c r="K4584" s="3">
        <v>447.92521499137399</v>
      </c>
      <c r="L4584" s="3">
        <v>79</v>
      </c>
      <c r="M4584" s="3">
        <v>2</v>
      </c>
      <c r="N4584" s="3">
        <v>4</v>
      </c>
      <c r="O4584" s="3">
        <v>650</v>
      </c>
      <c r="P4584" s="3">
        <v>2</v>
      </c>
      <c r="Q4584" s="3">
        <v>8971.3862980384092</v>
      </c>
      <c r="R4584" s="3">
        <v>2</v>
      </c>
      <c r="S4584" s="3">
        <v>0</v>
      </c>
      <c r="T4584" s="3">
        <v>0</v>
      </c>
      <c r="U4584" s="3">
        <v>2443.1368938057599</v>
      </c>
      <c r="V4584" s="3">
        <v>0</v>
      </c>
    </row>
    <row r="4585" spans="1:22" ht="21.75" customHeight="1" x14ac:dyDescent="0.3">
      <c r="A4585" s="3" t="s">
        <v>4611</v>
      </c>
      <c r="B4585" s="3">
        <v>20</v>
      </c>
      <c r="C4585" s="3" t="s">
        <v>28</v>
      </c>
      <c r="D4585" s="3" t="s">
        <v>33</v>
      </c>
      <c r="E4585" s="3">
        <v>31041.080588837001</v>
      </c>
      <c r="F4585" s="3">
        <v>12</v>
      </c>
      <c r="G4585" s="3">
        <v>2060.0169013271802</v>
      </c>
      <c r="H4585" s="3">
        <v>2</v>
      </c>
      <c r="I4585" s="3">
        <v>1070.5108623952001</v>
      </c>
      <c r="J4585" s="3">
        <v>7</v>
      </c>
      <c r="K4585" s="3">
        <v>346.64826556527299</v>
      </c>
      <c r="L4585" s="3">
        <v>55</v>
      </c>
      <c r="M4585" s="3">
        <v>0</v>
      </c>
      <c r="N4585" s="3">
        <v>9</v>
      </c>
      <c r="O4585" s="3">
        <v>341</v>
      </c>
      <c r="P4585" s="3">
        <v>0</v>
      </c>
      <c r="Q4585" s="3">
        <v>0</v>
      </c>
      <c r="R4585" s="3">
        <v>2</v>
      </c>
      <c r="S4585" s="3">
        <v>0</v>
      </c>
      <c r="T4585" s="3">
        <v>0</v>
      </c>
      <c r="U4585" s="3">
        <v>8661.7111298856798</v>
      </c>
      <c r="V4585" s="3">
        <v>1</v>
      </c>
    </row>
    <row r="4586" spans="1:22" ht="21.75" customHeight="1" x14ac:dyDescent="0.3">
      <c r="A4586" s="3" t="s">
        <v>4612</v>
      </c>
      <c r="B4586" s="3">
        <v>44</v>
      </c>
      <c r="C4586" s="3" t="s">
        <v>28</v>
      </c>
      <c r="D4586" s="3" t="s">
        <v>24</v>
      </c>
      <c r="E4586" s="3">
        <v>20885.183973651699</v>
      </c>
      <c r="F4586" s="3">
        <v>145</v>
      </c>
      <c r="G4586" s="3">
        <v>1239.7139947487599</v>
      </c>
      <c r="H4586" s="3">
        <v>5</v>
      </c>
      <c r="I4586" s="3">
        <v>281.90639008542598</v>
      </c>
      <c r="J4586" s="3">
        <v>13</v>
      </c>
      <c r="K4586" s="3">
        <v>518.33542185334295</v>
      </c>
      <c r="L4586" s="3">
        <v>29</v>
      </c>
      <c r="M4586" s="3">
        <v>3</v>
      </c>
      <c r="N4586" s="3">
        <v>9</v>
      </c>
      <c r="O4586" s="3">
        <v>701</v>
      </c>
      <c r="P4586" s="3">
        <v>5</v>
      </c>
      <c r="Q4586" s="3">
        <v>19033.143764946399</v>
      </c>
      <c r="R4586" s="3">
        <v>5</v>
      </c>
      <c r="S4586" s="3">
        <v>1</v>
      </c>
      <c r="T4586" s="3">
        <v>0</v>
      </c>
      <c r="U4586" s="3">
        <v>5435.8185568465196</v>
      </c>
      <c r="V4586" s="3">
        <v>1</v>
      </c>
    </row>
    <row r="4587" spans="1:22" ht="21.75" customHeight="1" x14ac:dyDescent="0.3">
      <c r="A4587" s="3" t="s">
        <v>4613</v>
      </c>
      <c r="B4587" s="3">
        <v>55</v>
      </c>
      <c r="C4587" s="3" t="s">
        <v>31</v>
      </c>
      <c r="D4587" s="3" t="s">
        <v>26</v>
      </c>
      <c r="E4587" s="3">
        <v>57309.288475280897</v>
      </c>
      <c r="F4587" s="3">
        <v>42</v>
      </c>
      <c r="G4587" s="3">
        <v>1185.0075816153001</v>
      </c>
      <c r="H4587" s="3">
        <v>7</v>
      </c>
      <c r="I4587" s="3">
        <v>798.06227429180603</v>
      </c>
      <c r="J4587" s="3">
        <v>14</v>
      </c>
      <c r="K4587" s="3">
        <v>501.157776312973</v>
      </c>
      <c r="L4587" s="3">
        <v>33</v>
      </c>
      <c r="M4587" s="3">
        <v>16</v>
      </c>
      <c r="N4587" s="3">
        <v>0</v>
      </c>
      <c r="O4587" s="3">
        <v>690</v>
      </c>
      <c r="P4587" s="3">
        <v>2</v>
      </c>
      <c r="Q4587" s="3">
        <v>19860.400317314001</v>
      </c>
      <c r="R4587" s="3">
        <v>3</v>
      </c>
      <c r="S4587" s="3">
        <v>0</v>
      </c>
      <c r="T4587" s="3">
        <v>0</v>
      </c>
      <c r="U4587" s="3">
        <v>4866.8763199448804</v>
      </c>
      <c r="V4587" s="3">
        <v>0</v>
      </c>
    </row>
    <row r="4588" spans="1:22" ht="21.75" customHeight="1" x14ac:dyDescent="0.3">
      <c r="A4588" s="3" t="s">
        <v>4614</v>
      </c>
      <c r="B4588" s="3">
        <v>36</v>
      </c>
      <c r="C4588" s="3" t="s">
        <v>23</v>
      </c>
      <c r="D4588" s="3" t="s">
        <v>26</v>
      </c>
      <c r="E4588" s="3">
        <v>52946.091720135002</v>
      </c>
      <c r="F4588" s="3">
        <v>141</v>
      </c>
      <c r="G4588" s="3">
        <v>728.42784526962703</v>
      </c>
      <c r="H4588" s="3">
        <v>0</v>
      </c>
      <c r="I4588" s="3">
        <v>1104.2651864161701</v>
      </c>
      <c r="J4588" s="3">
        <v>38</v>
      </c>
      <c r="K4588" s="3">
        <v>438.29276329352399</v>
      </c>
      <c r="L4588" s="3">
        <v>43</v>
      </c>
      <c r="M4588" s="3">
        <v>0</v>
      </c>
      <c r="N4588" s="3">
        <v>3</v>
      </c>
      <c r="O4588" s="3">
        <v>687</v>
      </c>
      <c r="P4588" s="3">
        <v>1</v>
      </c>
      <c r="Q4588" s="3">
        <v>11875.8462477132</v>
      </c>
      <c r="R4588" s="3">
        <v>4</v>
      </c>
      <c r="S4588" s="3">
        <v>0</v>
      </c>
      <c r="T4588" s="3">
        <v>0</v>
      </c>
      <c r="U4588" s="3">
        <v>13896.389824231899</v>
      </c>
      <c r="V4588" s="3">
        <v>1</v>
      </c>
    </row>
    <row r="4589" spans="1:22" ht="21.75" customHeight="1" x14ac:dyDescent="0.3">
      <c r="A4589" s="3" t="s">
        <v>4615</v>
      </c>
      <c r="B4589" s="3">
        <v>60</v>
      </c>
      <c r="C4589" s="3" t="s">
        <v>31</v>
      </c>
      <c r="D4589" s="3" t="s">
        <v>26</v>
      </c>
      <c r="E4589" s="3">
        <v>44548.072198156697</v>
      </c>
      <c r="F4589" s="3">
        <v>186</v>
      </c>
      <c r="G4589" s="3">
        <v>1179.7954949705299</v>
      </c>
      <c r="H4589" s="3">
        <v>3</v>
      </c>
      <c r="I4589" s="3">
        <v>150.82474198870801</v>
      </c>
      <c r="J4589" s="3">
        <v>24</v>
      </c>
      <c r="K4589" s="3">
        <v>565.78867634091</v>
      </c>
      <c r="L4589" s="3">
        <v>68</v>
      </c>
      <c r="M4589" s="3">
        <v>3</v>
      </c>
      <c r="N4589" s="3">
        <v>6</v>
      </c>
      <c r="O4589" s="3">
        <v>395</v>
      </c>
      <c r="P4589" s="3">
        <v>1</v>
      </c>
      <c r="Q4589" s="3">
        <v>7898.7625545262299</v>
      </c>
      <c r="R4589" s="3">
        <v>5</v>
      </c>
      <c r="S4589" s="3">
        <v>0</v>
      </c>
      <c r="T4589" s="3">
        <v>0</v>
      </c>
      <c r="U4589" s="3">
        <v>13071.166313897</v>
      </c>
      <c r="V4589" s="3">
        <v>1</v>
      </c>
    </row>
    <row r="4590" spans="1:22" ht="21.75" customHeight="1" x14ac:dyDescent="0.3">
      <c r="A4590" s="3" t="s">
        <v>4616</v>
      </c>
      <c r="B4590" s="3">
        <v>43</v>
      </c>
      <c r="C4590" s="3" t="s">
        <v>28</v>
      </c>
      <c r="D4590" s="3" t="s">
        <v>33</v>
      </c>
      <c r="E4590" s="3">
        <v>42191.481432419299</v>
      </c>
      <c r="F4590" s="3">
        <v>176</v>
      </c>
      <c r="G4590" s="3">
        <v>1191.6711898186099</v>
      </c>
      <c r="H4590" s="3">
        <v>7</v>
      </c>
      <c r="I4590" s="3">
        <v>777.46264549613795</v>
      </c>
      <c r="J4590" s="3">
        <v>10</v>
      </c>
      <c r="K4590" s="3">
        <v>468.55479364117298</v>
      </c>
      <c r="L4590" s="3">
        <v>64</v>
      </c>
      <c r="M4590" s="3">
        <v>7</v>
      </c>
      <c r="N4590" s="3">
        <v>1</v>
      </c>
      <c r="O4590" s="3">
        <v>757</v>
      </c>
      <c r="P4590" s="3">
        <v>0</v>
      </c>
      <c r="Q4590" s="3">
        <v>22771.509806755101</v>
      </c>
      <c r="R4590" s="3">
        <v>0</v>
      </c>
      <c r="S4590" s="3">
        <v>0</v>
      </c>
      <c r="T4590" s="3">
        <v>0</v>
      </c>
      <c r="U4590" s="3">
        <v>8940.6255721157195</v>
      </c>
      <c r="V4590" s="3">
        <v>0</v>
      </c>
    </row>
    <row r="4591" spans="1:22" ht="21.75" customHeight="1" x14ac:dyDescent="0.3">
      <c r="A4591" s="3" t="s">
        <v>4617</v>
      </c>
      <c r="B4591" s="3">
        <v>21</v>
      </c>
      <c r="C4591" s="3" t="s">
        <v>31</v>
      </c>
      <c r="D4591" s="3" t="s">
        <v>26</v>
      </c>
      <c r="E4591" s="3">
        <v>17058.083203083399</v>
      </c>
      <c r="F4591" s="3">
        <v>47</v>
      </c>
      <c r="G4591" s="3">
        <v>1892.4782854365999</v>
      </c>
      <c r="H4591" s="3">
        <v>5</v>
      </c>
      <c r="I4591" s="3">
        <v>374.47544572586997</v>
      </c>
      <c r="J4591" s="3">
        <v>28</v>
      </c>
      <c r="K4591" s="3">
        <v>750.69008264431898</v>
      </c>
      <c r="L4591" s="3">
        <v>52</v>
      </c>
      <c r="M4591" s="3">
        <v>16</v>
      </c>
      <c r="N4591" s="3">
        <v>6</v>
      </c>
      <c r="O4591" s="3">
        <v>477</v>
      </c>
      <c r="P4591" s="3">
        <v>2</v>
      </c>
      <c r="Q4591" s="3">
        <v>7709.43618481058</v>
      </c>
      <c r="R4591" s="3">
        <v>0</v>
      </c>
      <c r="S4591" s="3">
        <v>0</v>
      </c>
      <c r="T4591" s="3">
        <v>1</v>
      </c>
      <c r="U4591" s="3">
        <v>5336.7724126081503</v>
      </c>
      <c r="V4591" s="3">
        <v>1</v>
      </c>
    </row>
    <row r="4592" spans="1:22" ht="21.75" customHeight="1" x14ac:dyDescent="0.3">
      <c r="A4592" s="3" t="s">
        <v>4618</v>
      </c>
      <c r="B4592" s="3">
        <v>59</v>
      </c>
      <c r="C4592" s="3" t="s">
        <v>31</v>
      </c>
      <c r="D4592" s="3" t="s">
        <v>26</v>
      </c>
      <c r="E4592" s="3">
        <v>54615.1920663891</v>
      </c>
      <c r="F4592" s="3">
        <v>89</v>
      </c>
      <c r="G4592" s="3">
        <v>1304.29317465337</v>
      </c>
      <c r="H4592" s="3">
        <v>1</v>
      </c>
      <c r="I4592" s="3">
        <v>575.45158375766403</v>
      </c>
      <c r="J4592" s="3">
        <v>2</v>
      </c>
      <c r="K4592" s="3">
        <v>708.60391296013302</v>
      </c>
      <c r="L4592" s="3">
        <v>69</v>
      </c>
      <c r="M4592" s="3">
        <v>11</v>
      </c>
      <c r="N4592" s="3">
        <v>4</v>
      </c>
      <c r="O4592" s="3">
        <v>586</v>
      </c>
      <c r="P4592" s="3">
        <v>0</v>
      </c>
      <c r="Q4592" s="3">
        <v>16769.993908722001</v>
      </c>
      <c r="R4592" s="3">
        <v>2</v>
      </c>
      <c r="S4592" s="3">
        <v>0</v>
      </c>
      <c r="T4592" s="3">
        <v>0</v>
      </c>
      <c r="U4592" s="3">
        <v>11265.5598378671</v>
      </c>
      <c r="V4592" s="3">
        <v>0</v>
      </c>
    </row>
    <row r="4593" spans="1:22" ht="21.75" customHeight="1" x14ac:dyDescent="0.3">
      <c r="A4593" s="3" t="s">
        <v>4619</v>
      </c>
      <c r="B4593" s="3">
        <v>34</v>
      </c>
      <c r="C4593" s="3" t="s">
        <v>28</v>
      </c>
      <c r="D4593" s="3" t="s">
        <v>24</v>
      </c>
      <c r="E4593" s="3">
        <v>44320.2788678656</v>
      </c>
      <c r="F4593" s="3">
        <v>143</v>
      </c>
      <c r="G4593" s="3">
        <v>2521.2008030941502</v>
      </c>
      <c r="H4593" s="3">
        <v>7</v>
      </c>
      <c r="I4593" s="3">
        <v>20</v>
      </c>
      <c r="J4593" s="3">
        <v>38</v>
      </c>
      <c r="K4593" s="3">
        <v>162.873533090656</v>
      </c>
      <c r="L4593" s="3">
        <v>32</v>
      </c>
      <c r="M4593" s="3">
        <v>15</v>
      </c>
      <c r="N4593" s="3">
        <v>5</v>
      </c>
      <c r="O4593" s="3">
        <v>778</v>
      </c>
      <c r="P4593" s="3">
        <v>0</v>
      </c>
      <c r="Q4593" s="3">
        <v>3029.5764048286901</v>
      </c>
      <c r="R4593" s="3">
        <v>2</v>
      </c>
      <c r="S4593" s="3">
        <v>0</v>
      </c>
      <c r="T4593" s="3">
        <v>0</v>
      </c>
      <c r="U4593" s="3">
        <v>12055.3999210971</v>
      </c>
      <c r="V4593" s="3">
        <v>0</v>
      </c>
    </row>
    <row r="4594" spans="1:22" ht="21.75" customHeight="1" x14ac:dyDescent="0.3">
      <c r="A4594" s="3" t="s">
        <v>4620</v>
      </c>
      <c r="B4594" s="3">
        <v>51</v>
      </c>
      <c r="C4594" s="3" t="s">
        <v>23</v>
      </c>
      <c r="D4594" s="3" t="s">
        <v>33</v>
      </c>
      <c r="E4594" s="3">
        <v>66127.949787445395</v>
      </c>
      <c r="F4594" s="3">
        <v>29</v>
      </c>
      <c r="G4594" s="3">
        <v>976.04023695709498</v>
      </c>
      <c r="H4594" s="3">
        <v>0</v>
      </c>
      <c r="I4594" s="3">
        <v>1287.45694156426</v>
      </c>
      <c r="J4594" s="3">
        <v>21</v>
      </c>
      <c r="K4594" s="3">
        <v>593.13854475769199</v>
      </c>
      <c r="L4594" s="3">
        <v>77</v>
      </c>
      <c r="M4594" s="3">
        <v>4</v>
      </c>
      <c r="N4594" s="3">
        <v>5</v>
      </c>
      <c r="O4594" s="3">
        <v>857</v>
      </c>
      <c r="P4594" s="3">
        <v>3</v>
      </c>
      <c r="Q4594" s="3">
        <v>14752.413855499</v>
      </c>
      <c r="R4594" s="3">
        <v>4</v>
      </c>
      <c r="S4594" s="3">
        <v>0</v>
      </c>
      <c r="T4594" s="3">
        <v>0</v>
      </c>
      <c r="U4594" s="3">
        <v>7913.5152836587204</v>
      </c>
      <c r="V4594" s="3">
        <v>1</v>
      </c>
    </row>
    <row r="4595" spans="1:22" ht="21.75" customHeight="1" x14ac:dyDescent="0.3">
      <c r="A4595" s="3" t="s">
        <v>4621</v>
      </c>
      <c r="B4595" s="3">
        <v>58</v>
      </c>
      <c r="C4595" s="3" t="s">
        <v>23</v>
      </c>
      <c r="D4595" s="3" t="s">
        <v>33</v>
      </c>
      <c r="E4595" s="3">
        <v>52631.804406156603</v>
      </c>
      <c r="F4595" s="3">
        <v>235</v>
      </c>
      <c r="G4595" s="3">
        <v>1663.5456878970599</v>
      </c>
      <c r="H4595" s="3">
        <v>11</v>
      </c>
      <c r="I4595" s="3">
        <v>675.45980540877099</v>
      </c>
      <c r="J4595" s="3">
        <v>36</v>
      </c>
      <c r="K4595" s="3">
        <v>430.497805007463</v>
      </c>
      <c r="L4595" s="3">
        <v>35</v>
      </c>
      <c r="M4595" s="3">
        <v>12</v>
      </c>
      <c r="N4595" s="3">
        <v>4</v>
      </c>
      <c r="O4595" s="3">
        <v>737</v>
      </c>
      <c r="P4595" s="3">
        <v>2</v>
      </c>
      <c r="Q4595" s="3">
        <v>4206.4162136228697</v>
      </c>
      <c r="R4595" s="3">
        <v>1</v>
      </c>
      <c r="S4595" s="3">
        <v>0</v>
      </c>
      <c r="T4595" s="3">
        <v>0</v>
      </c>
      <c r="U4595" s="3">
        <v>11641.9823981591</v>
      </c>
      <c r="V4595" s="3">
        <v>0</v>
      </c>
    </row>
    <row r="4596" spans="1:22" ht="21.75" customHeight="1" x14ac:dyDescent="0.3">
      <c r="A4596" s="3" t="s">
        <v>4622</v>
      </c>
      <c r="B4596" s="3">
        <v>25</v>
      </c>
      <c r="C4596" s="3" t="s">
        <v>31</v>
      </c>
      <c r="D4596" s="3" t="s">
        <v>24</v>
      </c>
      <c r="E4596" s="3">
        <v>62704.109933672597</v>
      </c>
      <c r="F4596" s="3">
        <v>211</v>
      </c>
      <c r="G4596" s="3">
        <v>175.38395163811799</v>
      </c>
      <c r="H4596" s="3">
        <v>0</v>
      </c>
      <c r="I4596" s="3">
        <v>517.48284758743</v>
      </c>
      <c r="J4596" s="3">
        <v>40</v>
      </c>
      <c r="K4596" s="3">
        <v>257.569628570649</v>
      </c>
      <c r="L4596" s="3">
        <v>17</v>
      </c>
      <c r="M4596" s="3">
        <v>12</v>
      </c>
      <c r="N4596" s="3">
        <v>9</v>
      </c>
      <c r="O4596" s="3">
        <v>857</v>
      </c>
      <c r="P4596" s="3">
        <v>3</v>
      </c>
      <c r="Q4596" s="3">
        <v>14271.9936076502</v>
      </c>
      <c r="R4596" s="3">
        <v>6</v>
      </c>
      <c r="S4596" s="3">
        <v>1</v>
      </c>
      <c r="T4596" s="3">
        <v>0</v>
      </c>
      <c r="U4596" s="3">
        <v>8058.9356780697399</v>
      </c>
      <c r="V4596" s="3">
        <v>1</v>
      </c>
    </row>
    <row r="4597" spans="1:22" ht="21.75" customHeight="1" x14ac:dyDescent="0.3">
      <c r="A4597" s="3" t="s">
        <v>4623</v>
      </c>
      <c r="B4597" s="3">
        <v>20</v>
      </c>
      <c r="C4597" s="3" t="s">
        <v>28</v>
      </c>
      <c r="D4597" s="3" t="s">
        <v>33</v>
      </c>
      <c r="E4597" s="3">
        <v>49869.672825305403</v>
      </c>
      <c r="F4597" s="3">
        <v>52</v>
      </c>
      <c r="G4597" s="3">
        <v>2027.18879342287</v>
      </c>
      <c r="H4597" s="3">
        <v>6</v>
      </c>
      <c r="I4597" s="3">
        <v>914.89346591000299</v>
      </c>
      <c r="J4597" s="3">
        <v>19</v>
      </c>
      <c r="K4597" s="3">
        <v>582.71381792473005</v>
      </c>
      <c r="L4597" s="3">
        <v>50</v>
      </c>
      <c r="M4597" s="3">
        <v>11</v>
      </c>
      <c r="N4597" s="3">
        <v>6</v>
      </c>
      <c r="O4597" s="3">
        <v>524</v>
      </c>
      <c r="P4597" s="3">
        <v>2</v>
      </c>
      <c r="Q4597" s="3">
        <v>12021.6022548416</v>
      </c>
      <c r="R4597" s="3">
        <v>7</v>
      </c>
      <c r="S4597" s="3">
        <v>0</v>
      </c>
      <c r="T4597" s="3">
        <v>0</v>
      </c>
      <c r="U4597" s="3">
        <v>5592.47149447846</v>
      </c>
      <c r="V4597" s="3">
        <v>1</v>
      </c>
    </row>
    <row r="4598" spans="1:22" ht="21.75" customHeight="1" x14ac:dyDescent="0.3">
      <c r="A4598" s="3" t="s">
        <v>4624</v>
      </c>
      <c r="B4598" s="3">
        <v>66</v>
      </c>
      <c r="C4598" s="3" t="s">
        <v>31</v>
      </c>
      <c r="D4598" s="3" t="s">
        <v>26</v>
      </c>
      <c r="E4598" s="3">
        <v>53270.201698800702</v>
      </c>
      <c r="F4598" s="3">
        <v>63</v>
      </c>
      <c r="G4598" s="3">
        <v>363.37155321421398</v>
      </c>
      <c r="H4598" s="3">
        <v>9</v>
      </c>
      <c r="I4598" s="3">
        <v>435.19141855946299</v>
      </c>
      <c r="J4598" s="3">
        <v>18</v>
      </c>
      <c r="K4598" s="3">
        <v>601.31041680064902</v>
      </c>
      <c r="L4598" s="3">
        <v>56</v>
      </c>
      <c r="M4598" s="3">
        <v>2</v>
      </c>
      <c r="N4598" s="3">
        <v>3</v>
      </c>
      <c r="O4598" s="3">
        <v>304</v>
      </c>
      <c r="P4598" s="3">
        <v>4</v>
      </c>
      <c r="Q4598" s="3">
        <v>9803.2953364759105</v>
      </c>
      <c r="R4598" s="3">
        <v>0</v>
      </c>
      <c r="S4598" s="3">
        <v>0</v>
      </c>
      <c r="T4598" s="3">
        <v>0</v>
      </c>
      <c r="U4598" s="3">
        <v>9344.8423919624092</v>
      </c>
      <c r="V4598" s="3">
        <v>1</v>
      </c>
    </row>
    <row r="4599" spans="1:22" ht="21.75" customHeight="1" x14ac:dyDescent="0.3">
      <c r="A4599" s="3" t="s">
        <v>4625</v>
      </c>
      <c r="B4599" s="3">
        <v>42</v>
      </c>
      <c r="C4599" s="3" t="s">
        <v>31</v>
      </c>
      <c r="D4599" s="3" t="s">
        <v>26</v>
      </c>
      <c r="E4599" s="3">
        <v>66760.2729983811</v>
      </c>
      <c r="F4599" s="3">
        <v>15</v>
      </c>
      <c r="G4599" s="3">
        <v>1956.0203600376201</v>
      </c>
      <c r="H4599" s="3">
        <v>2</v>
      </c>
      <c r="I4599" s="3">
        <v>401.96441489154699</v>
      </c>
      <c r="J4599" s="3">
        <v>12</v>
      </c>
      <c r="K4599" s="3">
        <v>1190.13957156833</v>
      </c>
      <c r="L4599" s="3">
        <v>43</v>
      </c>
      <c r="M4599" s="3">
        <v>11</v>
      </c>
      <c r="N4599" s="3">
        <v>0</v>
      </c>
      <c r="O4599" s="3">
        <v>409</v>
      </c>
      <c r="P4599" s="3">
        <v>4</v>
      </c>
      <c r="Q4599" s="3">
        <v>9635.7272493832406</v>
      </c>
      <c r="R4599" s="3">
        <v>6</v>
      </c>
      <c r="S4599" s="3">
        <v>0</v>
      </c>
      <c r="T4599" s="3">
        <v>0</v>
      </c>
      <c r="U4599" s="3">
        <v>2979.95592254232</v>
      </c>
      <c r="V4599" s="3">
        <v>1</v>
      </c>
    </row>
    <row r="4600" spans="1:22" ht="21.75" customHeight="1" x14ac:dyDescent="0.3">
      <c r="A4600" s="3" t="s">
        <v>4626</v>
      </c>
      <c r="B4600" s="3">
        <v>58</v>
      </c>
      <c r="C4600" s="3" t="s">
        <v>31</v>
      </c>
      <c r="D4600" s="3" t="s">
        <v>24</v>
      </c>
      <c r="E4600" s="3">
        <v>46536.993241908604</v>
      </c>
      <c r="F4600" s="3">
        <v>142</v>
      </c>
      <c r="G4600" s="3">
        <v>27.490236250189401</v>
      </c>
      <c r="H4600" s="3">
        <v>11</v>
      </c>
      <c r="I4600" s="3">
        <v>1328.6152094347999</v>
      </c>
      <c r="J4600" s="3">
        <v>26</v>
      </c>
      <c r="K4600" s="3">
        <v>0</v>
      </c>
      <c r="L4600" s="3">
        <v>9</v>
      </c>
      <c r="M4600" s="3">
        <v>19</v>
      </c>
      <c r="N4600" s="3">
        <v>8</v>
      </c>
      <c r="O4600" s="3">
        <v>542</v>
      </c>
      <c r="P4600" s="3">
        <v>3</v>
      </c>
      <c r="Q4600" s="3">
        <v>18501.366058238302</v>
      </c>
      <c r="R4600" s="3">
        <v>1</v>
      </c>
      <c r="S4600" s="3">
        <v>0</v>
      </c>
      <c r="T4600" s="3">
        <v>0</v>
      </c>
      <c r="U4600" s="3">
        <v>3674.1934290300901</v>
      </c>
      <c r="V4600" s="3">
        <v>1</v>
      </c>
    </row>
    <row r="4601" spans="1:22" ht="21.75" customHeight="1" x14ac:dyDescent="0.3">
      <c r="A4601" s="3" t="s">
        <v>4627</v>
      </c>
      <c r="B4601" s="3">
        <v>36</v>
      </c>
      <c r="C4601" s="3" t="s">
        <v>28</v>
      </c>
      <c r="D4601" s="3" t="s">
        <v>33</v>
      </c>
      <c r="E4601" s="3">
        <v>58493.387987627</v>
      </c>
      <c r="F4601" s="3">
        <v>159</v>
      </c>
      <c r="G4601" s="3">
        <v>673.17121167759603</v>
      </c>
      <c r="H4601" s="3">
        <v>11</v>
      </c>
      <c r="I4601" s="3">
        <v>1433.0320599143799</v>
      </c>
      <c r="J4601" s="3">
        <v>18</v>
      </c>
      <c r="K4601" s="3">
        <v>382.66550066436798</v>
      </c>
      <c r="L4601" s="3">
        <v>38</v>
      </c>
      <c r="M4601" s="3">
        <v>19</v>
      </c>
      <c r="N4601" s="3">
        <v>6</v>
      </c>
      <c r="O4601" s="3">
        <v>450</v>
      </c>
      <c r="P4601" s="3">
        <v>4</v>
      </c>
      <c r="Q4601" s="3">
        <v>11488.7084739159</v>
      </c>
      <c r="R4601" s="3">
        <v>2</v>
      </c>
      <c r="S4601" s="3">
        <v>0</v>
      </c>
      <c r="T4601" s="3">
        <v>0</v>
      </c>
      <c r="U4601" s="3">
        <v>735.54879368755996</v>
      </c>
      <c r="V4601" s="3">
        <v>1</v>
      </c>
    </row>
    <row r="4602" spans="1:22" ht="21.75" customHeight="1" x14ac:dyDescent="0.3">
      <c r="A4602" s="3" t="s">
        <v>4628</v>
      </c>
      <c r="B4602" s="3">
        <v>53</v>
      </c>
      <c r="C4602" s="3" t="s">
        <v>28</v>
      </c>
      <c r="D4602" s="3" t="s">
        <v>33</v>
      </c>
      <c r="E4602" s="3">
        <v>42016.560533592798</v>
      </c>
      <c r="F4602" s="3">
        <v>87</v>
      </c>
      <c r="G4602" s="3">
        <v>2170.2985825963101</v>
      </c>
      <c r="H4602" s="3">
        <v>7</v>
      </c>
      <c r="I4602" s="3">
        <v>592.777714701131</v>
      </c>
      <c r="J4602" s="3">
        <v>15</v>
      </c>
      <c r="K4602" s="3">
        <v>1127.5709784145299</v>
      </c>
      <c r="L4602" s="3">
        <v>55</v>
      </c>
      <c r="M4602" s="3">
        <v>19</v>
      </c>
      <c r="N4602" s="3">
        <v>8</v>
      </c>
      <c r="O4602" s="3">
        <v>818</v>
      </c>
      <c r="P4602" s="3">
        <v>3</v>
      </c>
      <c r="Q4602" s="3">
        <v>14370.555692468501</v>
      </c>
      <c r="R4602" s="3">
        <v>0</v>
      </c>
      <c r="S4602" s="3">
        <v>0</v>
      </c>
      <c r="T4602" s="3">
        <v>0</v>
      </c>
      <c r="U4602" s="3">
        <v>14876.902728302601</v>
      </c>
      <c r="V4602" s="3">
        <v>0</v>
      </c>
    </row>
    <row r="4603" spans="1:22" ht="21.75" customHeight="1" x14ac:dyDescent="0.3">
      <c r="A4603" s="3" t="s">
        <v>4629</v>
      </c>
      <c r="B4603" s="3">
        <v>60</v>
      </c>
      <c r="C4603" s="3" t="s">
        <v>23</v>
      </c>
      <c r="D4603" s="3" t="s">
        <v>33</v>
      </c>
      <c r="E4603" s="3">
        <v>47640.075626758997</v>
      </c>
      <c r="F4603" s="3">
        <v>86</v>
      </c>
      <c r="G4603" s="3">
        <v>2751.4594717718501</v>
      </c>
      <c r="H4603" s="3">
        <v>8</v>
      </c>
      <c r="I4603" s="3">
        <v>1173.57414847066</v>
      </c>
      <c r="J4603" s="3">
        <v>1</v>
      </c>
      <c r="K4603" s="3">
        <v>311.794134936852</v>
      </c>
      <c r="L4603" s="3">
        <v>48</v>
      </c>
      <c r="M4603" s="3">
        <v>10</v>
      </c>
      <c r="N4603" s="3">
        <v>8</v>
      </c>
      <c r="O4603" s="3">
        <v>613</v>
      </c>
      <c r="P4603" s="3">
        <v>4</v>
      </c>
      <c r="Q4603" s="3">
        <v>29083.6171119877</v>
      </c>
      <c r="R4603" s="3">
        <v>0</v>
      </c>
      <c r="S4603" s="3">
        <v>0</v>
      </c>
      <c r="T4603" s="3">
        <v>0</v>
      </c>
      <c r="U4603" s="3">
        <v>5608.7696154162704</v>
      </c>
      <c r="V4603" s="3">
        <v>0</v>
      </c>
    </row>
    <row r="4604" spans="1:22" ht="21.75" customHeight="1" x14ac:dyDescent="0.3">
      <c r="A4604" s="3" t="s">
        <v>4630</v>
      </c>
      <c r="B4604" s="3">
        <v>48</v>
      </c>
      <c r="C4604" s="3" t="s">
        <v>28</v>
      </c>
      <c r="D4604" s="3" t="s">
        <v>24</v>
      </c>
      <c r="E4604" s="3">
        <v>78683.431974970707</v>
      </c>
      <c r="F4604" s="3">
        <v>22</v>
      </c>
      <c r="G4604" s="3">
        <v>10</v>
      </c>
      <c r="H4604" s="3">
        <v>7</v>
      </c>
      <c r="I4604" s="3">
        <v>924.61415539583004</v>
      </c>
      <c r="J4604" s="3">
        <v>0</v>
      </c>
      <c r="K4604" s="3">
        <v>591.01648376496496</v>
      </c>
      <c r="L4604" s="3">
        <v>57</v>
      </c>
      <c r="M4604" s="3">
        <v>9</v>
      </c>
      <c r="N4604" s="3">
        <v>6</v>
      </c>
      <c r="O4604" s="3">
        <v>576</v>
      </c>
      <c r="P4604" s="3">
        <v>3</v>
      </c>
      <c r="Q4604" s="3">
        <v>4495.0074888256704</v>
      </c>
      <c r="R4604" s="3">
        <v>2</v>
      </c>
      <c r="S4604" s="3">
        <v>0</v>
      </c>
      <c r="T4604" s="3">
        <v>0</v>
      </c>
      <c r="U4604" s="3">
        <v>13915.101514194101</v>
      </c>
      <c r="V4604" s="3">
        <v>1</v>
      </c>
    </row>
    <row r="4605" spans="1:22" ht="21.75" customHeight="1" x14ac:dyDescent="0.3">
      <c r="A4605" s="3" t="s">
        <v>4631</v>
      </c>
      <c r="B4605" s="3">
        <v>28</v>
      </c>
      <c r="C4605" s="3" t="s">
        <v>31</v>
      </c>
      <c r="D4605" s="3" t="s">
        <v>26</v>
      </c>
      <c r="E4605" s="3">
        <v>61529.120275227702</v>
      </c>
      <c r="F4605" s="3">
        <v>33</v>
      </c>
      <c r="G4605" s="3">
        <v>628.13629521417397</v>
      </c>
      <c r="H4605" s="3">
        <v>0</v>
      </c>
      <c r="I4605" s="3">
        <v>305.15904790137802</v>
      </c>
      <c r="J4605" s="3">
        <v>2</v>
      </c>
      <c r="K4605" s="3">
        <v>550.87317574067094</v>
      </c>
      <c r="L4605" s="3">
        <v>75</v>
      </c>
      <c r="M4605" s="3">
        <v>15</v>
      </c>
      <c r="N4605" s="3">
        <v>1</v>
      </c>
      <c r="O4605" s="3">
        <v>458</v>
      </c>
      <c r="P4605" s="3">
        <v>4</v>
      </c>
      <c r="Q4605" s="3">
        <v>7377.00703605729</v>
      </c>
      <c r="R4605" s="3">
        <v>7</v>
      </c>
      <c r="S4605" s="3">
        <v>0</v>
      </c>
      <c r="T4605" s="3">
        <v>0</v>
      </c>
      <c r="U4605" s="3">
        <v>500</v>
      </c>
      <c r="V4605" s="3">
        <v>1</v>
      </c>
    </row>
    <row r="4606" spans="1:22" ht="21.75" customHeight="1" x14ac:dyDescent="0.3">
      <c r="A4606" s="3" t="s">
        <v>4632</v>
      </c>
      <c r="B4606" s="3">
        <v>32</v>
      </c>
      <c r="C4606" s="3" t="s">
        <v>31</v>
      </c>
      <c r="D4606" s="3" t="s">
        <v>24</v>
      </c>
      <c r="E4606" s="3">
        <v>40253.739645134403</v>
      </c>
      <c r="F4606" s="3">
        <v>10</v>
      </c>
      <c r="G4606" s="3">
        <v>2963.6319174323598</v>
      </c>
      <c r="H4606" s="3">
        <v>0</v>
      </c>
      <c r="I4606" s="3">
        <v>475.15383715257502</v>
      </c>
      <c r="J4606" s="3">
        <v>23</v>
      </c>
      <c r="K4606" s="3">
        <v>521.47866374360297</v>
      </c>
      <c r="L4606" s="3">
        <v>22</v>
      </c>
      <c r="M4606" s="3">
        <v>5</v>
      </c>
      <c r="N4606" s="3">
        <v>1</v>
      </c>
      <c r="O4606" s="3">
        <v>454</v>
      </c>
      <c r="P4606" s="3">
        <v>0</v>
      </c>
      <c r="Q4606" s="3">
        <v>2096.0099879171698</v>
      </c>
      <c r="R4606" s="3">
        <v>7</v>
      </c>
      <c r="S4606" s="3">
        <v>0</v>
      </c>
      <c r="T4606" s="3">
        <v>0</v>
      </c>
      <c r="U4606" s="3">
        <v>19198.255985744901</v>
      </c>
      <c r="V4606" s="3">
        <v>1</v>
      </c>
    </row>
    <row r="4607" spans="1:22" ht="21.75" customHeight="1" x14ac:dyDescent="0.3">
      <c r="A4607" s="3" t="s">
        <v>4633</v>
      </c>
      <c r="B4607" s="3">
        <v>25</v>
      </c>
      <c r="C4607" s="3" t="s">
        <v>23</v>
      </c>
      <c r="D4607" s="3" t="s">
        <v>26</v>
      </c>
      <c r="E4607" s="3">
        <v>57612.544884090501</v>
      </c>
      <c r="F4607" s="3">
        <v>26</v>
      </c>
      <c r="G4607" s="3">
        <v>1613.6157290408401</v>
      </c>
      <c r="H4607" s="3">
        <v>5</v>
      </c>
      <c r="I4607" s="3">
        <v>1342.8849297189299</v>
      </c>
      <c r="J4607" s="3">
        <v>43</v>
      </c>
      <c r="K4607" s="3">
        <v>358.87721842361401</v>
      </c>
      <c r="L4607" s="3">
        <v>6</v>
      </c>
      <c r="M4607" s="3">
        <v>16</v>
      </c>
      <c r="N4607" s="3">
        <v>3</v>
      </c>
      <c r="O4607" s="3">
        <v>693</v>
      </c>
      <c r="P4607" s="3">
        <v>0</v>
      </c>
      <c r="Q4607" s="3">
        <v>1814.62237752586</v>
      </c>
      <c r="R4607" s="3">
        <v>1</v>
      </c>
      <c r="S4607" s="3">
        <v>1</v>
      </c>
      <c r="T4607" s="3">
        <v>0</v>
      </c>
      <c r="U4607" s="3">
        <v>7013.3153436899802</v>
      </c>
      <c r="V4607" s="3">
        <v>1</v>
      </c>
    </row>
    <row r="4608" spans="1:22" ht="21.75" customHeight="1" x14ac:dyDescent="0.3">
      <c r="A4608" s="3" t="s">
        <v>4634</v>
      </c>
      <c r="B4608" s="3">
        <v>25</v>
      </c>
      <c r="C4608" s="3" t="s">
        <v>28</v>
      </c>
      <c r="D4608" s="3" t="s">
        <v>24</v>
      </c>
      <c r="E4608" s="3">
        <v>26960.3370747357</v>
      </c>
      <c r="F4608" s="3">
        <v>205</v>
      </c>
      <c r="G4608" s="3">
        <v>674.29001098427705</v>
      </c>
      <c r="H4608" s="3">
        <v>11</v>
      </c>
      <c r="I4608" s="3">
        <v>300.62173851153801</v>
      </c>
      <c r="J4608" s="3">
        <v>37</v>
      </c>
      <c r="K4608" s="3">
        <v>378.71556356176001</v>
      </c>
      <c r="L4608" s="3">
        <v>44</v>
      </c>
      <c r="M4608" s="3">
        <v>12</v>
      </c>
      <c r="N4608" s="3">
        <v>8</v>
      </c>
      <c r="O4608" s="3">
        <v>371</v>
      </c>
      <c r="P4608" s="3">
        <v>0</v>
      </c>
      <c r="Q4608" s="3">
        <v>23433.2717142601</v>
      </c>
      <c r="R4608" s="3">
        <v>7</v>
      </c>
      <c r="S4608" s="3">
        <v>0</v>
      </c>
      <c r="T4608" s="3">
        <v>0</v>
      </c>
      <c r="U4608" s="3">
        <v>9299.3937872968108</v>
      </c>
      <c r="V4608" s="3">
        <v>1</v>
      </c>
    </row>
    <row r="4609" spans="1:22" ht="21.75" customHeight="1" x14ac:dyDescent="0.3">
      <c r="A4609" s="3" t="s">
        <v>4635</v>
      </c>
      <c r="B4609" s="3">
        <v>39</v>
      </c>
      <c r="C4609" s="3" t="s">
        <v>31</v>
      </c>
      <c r="D4609" s="3" t="s">
        <v>26</v>
      </c>
      <c r="E4609" s="3">
        <v>46018.540136853801</v>
      </c>
      <c r="F4609" s="3">
        <v>169</v>
      </c>
      <c r="G4609" s="3">
        <v>2681.6234911085799</v>
      </c>
      <c r="H4609" s="3">
        <v>0</v>
      </c>
      <c r="I4609" s="3">
        <v>1598.3497683262001</v>
      </c>
      <c r="J4609" s="3">
        <v>1</v>
      </c>
      <c r="K4609" s="3">
        <v>579.49239290946502</v>
      </c>
      <c r="L4609" s="3">
        <v>54</v>
      </c>
      <c r="M4609" s="3">
        <v>17</v>
      </c>
      <c r="N4609" s="3">
        <v>6</v>
      </c>
      <c r="O4609" s="3">
        <v>861</v>
      </c>
      <c r="P4609" s="3">
        <v>2</v>
      </c>
      <c r="Q4609" s="3">
        <v>9485.3783990067404</v>
      </c>
      <c r="R4609" s="3">
        <v>1</v>
      </c>
      <c r="S4609" s="3">
        <v>0</v>
      </c>
      <c r="T4609" s="3">
        <v>0</v>
      </c>
      <c r="U4609" s="3">
        <v>2524.6131222906502</v>
      </c>
      <c r="V4609" s="3">
        <v>0</v>
      </c>
    </row>
    <row r="4610" spans="1:22" ht="21.75" customHeight="1" x14ac:dyDescent="0.3">
      <c r="A4610" s="3" t="s">
        <v>4636</v>
      </c>
      <c r="B4610" s="3">
        <v>22</v>
      </c>
      <c r="C4610" s="3" t="s">
        <v>23</v>
      </c>
      <c r="D4610" s="3" t="s">
        <v>33</v>
      </c>
      <c r="E4610" s="3">
        <v>32838.362585194998</v>
      </c>
      <c r="F4610" s="3">
        <v>35</v>
      </c>
      <c r="G4610" s="3">
        <v>1968.33635280569</v>
      </c>
      <c r="H4610" s="3">
        <v>7</v>
      </c>
      <c r="I4610" s="3">
        <v>600.02323843087697</v>
      </c>
      <c r="J4610" s="3">
        <v>15</v>
      </c>
      <c r="K4610" s="3">
        <v>452.66464823304898</v>
      </c>
      <c r="L4610" s="3">
        <v>54</v>
      </c>
      <c r="M4610" s="3">
        <v>11</v>
      </c>
      <c r="N4610" s="3">
        <v>8</v>
      </c>
      <c r="O4610" s="3">
        <v>400</v>
      </c>
      <c r="P4610" s="3">
        <v>1</v>
      </c>
      <c r="Q4610" s="3">
        <v>0</v>
      </c>
      <c r="R4610" s="3">
        <v>3</v>
      </c>
      <c r="S4610" s="3">
        <v>0</v>
      </c>
      <c r="T4610" s="3">
        <v>1</v>
      </c>
      <c r="U4610" s="3">
        <v>7265.05284437721</v>
      </c>
      <c r="V4610" s="3">
        <v>1</v>
      </c>
    </row>
    <row r="4611" spans="1:22" ht="21.75" customHeight="1" x14ac:dyDescent="0.3">
      <c r="A4611" s="3" t="s">
        <v>4637</v>
      </c>
      <c r="B4611" s="3">
        <v>36</v>
      </c>
      <c r="C4611" s="3" t="s">
        <v>23</v>
      </c>
      <c r="D4611" s="3" t="s">
        <v>33</v>
      </c>
      <c r="E4611" s="3">
        <v>58134.311557400099</v>
      </c>
      <c r="F4611" s="3">
        <v>44</v>
      </c>
      <c r="G4611" s="3">
        <v>1588.0149720340301</v>
      </c>
      <c r="H4611" s="3">
        <v>5</v>
      </c>
      <c r="I4611" s="3">
        <v>1353.2852172026301</v>
      </c>
      <c r="J4611" s="3">
        <v>28</v>
      </c>
      <c r="K4611" s="3">
        <v>576.382787401413</v>
      </c>
      <c r="L4611" s="3">
        <v>76</v>
      </c>
      <c r="M4611" s="3">
        <v>4</v>
      </c>
      <c r="N4611" s="3">
        <v>3</v>
      </c>
      <c r="O4611" s="3">
        <v>467</v>
      </c>
      <c r="P4611" s="3">
        <v>3</v>
      </c>
      <c r="Q4611" s="3">
        <v>10304.0826577608</v>
      </c>
      <c r="R4611" s="3">
        <v>3</v>
      </c>
      <c r="S4611" s="3">
        <v>0</v>
      </c>
      <c r="T4611" s="3">
        <v>0</v>
      </c>
      <c r="U4611" s="3">
        <v>5058.7650638080004</v>
      </c>
      <c r="V4611" s="3">
        <v>1</v>
      </c>
    </row>
    <row r="4612" spans="1:22" ht="21.75" customHeight="1" x14ac:dyDescent="0.3">
      <c r="A4612" s="3" t="s">
        <v>4638</v>
      </c>
      <c r="B4612" s="3">
        <v>68</v>
      </c>
      <c r="C4612" s="3" t="s">
        <v>31</v>
      </c>
      <c r="D4612" s="3" t="s">
        <v>33</v>
      </c>
      <c r="E4612" s="3">
        <v>46599.231709972497</v>
      </c>
      <c r="F4612" s="3">
        <v>145</v>
      </c>
      <c r="G4612" s="3">
        <v>10</v>
      </c>
      <c r="H4612" s="3">
        <v>4</v>
      </c>
      <c r="I4612" s="3">
        <v>693.05267187500704</v>
      </c>
      <c r="J4612" s="3">
        <v>36</v>
      </c>
      <c r="K4612" s="3">
        <v>619.60087048904802</v>
      </c>
      <c r="L4612" s="3">
        <v>37</v>
      </c>
      <c r="M4612" s="3">
        <v>19</v>
      </c>
      <c r="N4612" s="3">
        <v>8</v>
      </c>
      <c r="O4612" s="3">
        <v>877</v>
      </c>
      <c r="P4612" s="3">
        <v>1</v>
      </c>
      <c r="Q4612" s="3">
        <v>9036.0899848467907</v>
      </c>
      <c r="R4612" s="3">
        <v>4</v>
      </c>
      <c r="S4612" s="3">
        <v>0</v>
      </c>
      <c r="T4612" s="3">
        <v>0</v>
      </c>
      <c r="U4612" s="3">
        <v>3852.8490745676299</v>
      </c>
      <c r="V4612" s="3">
        <v>1</v>
      </c>
    </row>
    <row r="4613" spans="1:22" ht="21.75" customHeight="1" x14ac:dyDescent="0.3">
      <c r="A4613" s="3" t="s">
        <v>4639</v>
      </c>
      <c r="B4613" s="3">
        <v>31</v>
      </c>
      <c r="C4613" s="3" t="s">
        <v>31</v>
      </c>
      <c r="D4613" s="3" t="s">
        <v>24</v>
      </c>
      <c r="E4613" s="3">
        <v>55102.612560377202</v>
      </c>
      <c r="F4613" s="3">
        <v>198</v>
      </c>
      <c r="G4613" s="3">
        <v>3176.7898323750301</v>
      </c>
      <c r="H4613" s="3">
        <v>5</v>
      </c>
      <c r="I4613" s="3">
        <v>1079.9662570254</v>
      </c>
      <c r="J4613" s="3">
        <v>43</v>
      </c>
      <c r="K4613" s="3">
        <v>746.08115765310595</v>
      </c>
      <c r="L4613" s="3">
        <v>18</v>
      </c>
      <c r="M4613" s="3">
        <v>15</v>
      </c>
      <c r="N4613" s="3">
        <v>6</v>
      </c>
      <c r="O4613" s="3">
        <v>541</v>
      </c>
      <c r="P4613" s="3">
        <v>0</v>
      </c>
      <c r="Q4613" s="3">
        <v>5703.6663218376798</v>
      </c>
      <c r="R4613" s="3">
        <v>6</v>
      </c>
      <c r="S4613" s="3">
        <v>0</v>
      </c>
      <c r="T4613" s="3">
        <v>0</v>
      </c>
      <c r="U4613" s="3">
        <v>6607.8260572138697</v>
      </c>
      <c r="V4613" s="3">
        <v>1</v>
      </c>
    </row>
    <row r="4614" spans="1:22" ht="21.75" customHeight="1" x14ac:dyDescent="0.3">
      <c r="A4614" s="3" t="s">
        <v>4640</v>
      </c>
      <c r="B4614" s="3">
        <v>67</v>
      </c>
      <c r="C4614" s="3" t="s">
        <v>28</v>
      </c>
      <c r="D4614" s="3" t="s">
        <v>24</v>
      </c>
      <c r="E4614" s="3">
        <v>63935.231333778102</v>
      </c>
      <c r="F4614" s="3">
        <v>195</v>
      </c>
      <c r="G4614" s="3">
        <v>1709.90477028805</v>
      </c>
      <c r="H4614" s="3">
        <v>3</v>
      </c>
      <c r="I4614" s="3">
        <v>1288.2615990422401</v>
      </c>
      <c r="J4614" s="3">
        <v>3</v>
      </c>
      <c r="K4614" s="3">
        <v>765.96927420163399</v>
      </c>
      <c r="L4614" s="3">
        <v>21</v>
      </c>
      <c r="M4614" s="3">
        <v>2</v>
      </c>
      <c r="N4614" s="3">
        <v>7</v>
      </c>
      <c r="O4614" s="3">
        <v>415</v>
      </c>
      <c r="P4614" s="3">
        <v>3</v>
      </c>
      <c r="Q4614" s="3">
        <v>9353.2174798896394</v>
      </c>
      <c r="R4614" s="3">
        <v>4</v>
      </c>
      <c r="S4614" s="3">
        <v>0</v>
      </c>
      <c r="T4614" s="3">
        <v>0</v>
      </c>
      <c r="U4614" s="3">
        <v>500</v>
      </c>
      <c r="V4614" s="3">
        <v>1</v>
      </c>
    </row>
    <row r="4615" spans="1:22" ht="21.75" customHeight="1" x14ac:dyDescent="0.3">
      <c r="A4615" s="3" t="s">
        <v>4641</v>
      </c>
      <c r="B4615" s="3">
        <v>66</v>
      </c>
      <c r="C4615" s="3" t="s">
        <v>23</v>
      </c>
      <c r="D4615" s="3" t="s">
        <v>24</v>
      </c>
      <c r="E4615" s="3">
        <v>41716.143336613102</v>
      </c>
      <c r="F4615" s="3">
        <v>162</v>
      </c>
      <c r="G4615" s="3">
        <v>1252.2722570763301</v>
      </c>
      <c r="H4615" s="3">
        <v>0</v>
      </c>
      <c r="I4615" s="3">
        <v>1286.4838361883501</v>
      </c>
      <c r="J4615" s="3">
        <v>13</v>
      </c>
      <c r="K4615" s="3">
        <v>542.89205537351802</v>
      </c>
      <c r="L4615" s="3">
        <v>10</v>
      </c>
      <c r="M4615" s="3">
        <v>15</v>
      </c>
      <c r="N4615" s="3">
        <v>0</v>
      </c>
      <c r="O4615" s="3">
        <v>571</v>
      </c>
      <c r="P4615" s="3">
        <v>3</v>
      </c>
      <c r="Q4615" s="3">
        <v>12945.8125104185</v>
      </c>
      <c r="R4615" s="3">
        <v>1</v>
      </c>
      <c r="S4615" s="3">
        <v>1</v>
      </c>
      <c r="T4615" s="3">
        <v>0</v>
      </c>
      <c r="U4615" s="3">
        <v>16739.780569017101</v>
      </c>
      <c r="V4615" s="3">
        <v>1</v>
      </c>
    </row>
    <row r="4616" spans="1:22" ht="21.75" customHeight="1" x14ac:dyDescent="0.3">
      <c r="A4616" s="3" t="s">
        <v>4642</v>
      </c>
      <c r="B4616" s="3">
        <v>64</v>
      </c>
      <c r="C4616" s="3" t="s">
        <v>31</v>
      </c>
      <c r="D4616" s="3" t="s">
        <v>33</v>
      </c>
      <c r="E4616" s="3">
        <v>42359.282302385102</v>
      </c>
      <c r="F4616" s="3">
        <v>141</v>
      </c>
      <c r="G4616" s="3">
        <v>2669.3936968651701</v>
      </c>
      <c r="H4616" s="3">
        <v>6</v>
      </c>
      <c r="I4616" s="3">
        <v>595.47206422245995</v>
      </c>
      <c r="J4616" s="3">
        <v>16</v>
      </c>
      <c r="K4616" s="3">
        <v>220.521026490357</v>
      </c>
      <c r="L4616" s="3">
        <v>2</v>
      </c>
      <c r="M4616" s="3">
        <v>10</v>
      </c>
      <c r="N4616" s="3">
        <v>8</v>
      </c>
      <c r="O4616" s="3">
        <v>604</v>
      </c>
      <c r="P4616" s="3">
        <v>2</v>
      </c>
      <c r="Q4616" s="3">
        <v>9539.2251140131793</v>
      </c>
      <c r="R4616" s="3">
        <v>7</v>
      </c>
      <c r="S4616" s="3">
        <v>0</v>
      </c>
      <c r="T4616" s="3">
        <v>0</v>
      </c>
      <c r="U4616" s="3">
        <v>6780.5780303746997</v>
      </c>
      <c r="V4616" s="3">
        <v>1</v>
      </c>
    </row>
    <row r="4617" spans="1:22" ht="21.75" customHeight="1" x14ac:dyDescent="0.3">
      <c r="A4617" s="3" t="s">
        <v>4643</v>
      </c>
      <c r="B4617" s="3">
        <v>20</v>
      </c>
      <c r="C4617" s="3" t="s">
        <v>23</v>
      </c>
      <c r="D4617" s="3" t="s">
        <v>26</v>
      </c>
      <c r="E4617" s="3">
        <v>49333.330749215602</v>
      </c>
      <c r="F4617" s="3">
        <v>96</v>
      </c>
      <c r="G4617" s="3">
        <v>766.65113106528804</v>
      </c>
      <c r="H4617" s="3">
        <v>9</v>
      </c>
      <c r="I4617" s="3">
        <v>499.91416503530598</v>
      </c>
      <c r="J4617" s="3">
        <v>43</v>
      </c>
      <c r="K4617" s="3">
        <v>818.41572218180795</v>
      </c>
      <c r="L4617" s="3">
        <v>18</v>
      </c>
      <c r="M4617" s="3">
        <v>13</v>
      </c>
      <c r="N4617" s="3">
        <v>7</v>
      </c>
      <c r="O4617" s="3">
        <v>337</v>
      </c>
      <c r="P4617" s="3">
        <v>1</v>
      </c>
      <c r="Q4617" s="3">
        <v>17112.158137191102</v>
      </c>
      <c r="R4617" s="3">
        <v>2</v>
      </c>
      <c r="S4617" s="3">
        <v>0</v>
      </c>
      <c r="T4617" s="3">
        <v>0</v>
      </c>
      <c r="U4617" s="3">
        <v>13332.1923323428</v>
      </c>
      <c r="V4617" s="3">
        <v>1</v>
      </c>
    </row>
    <row r="4618" spans="1:22" ht="21.75" customHeight="1" x14ac:dyDescent="0.3">
      <c r="A4618" s="3" t="s">
        <v>4644</v>
      </c>
      <c r="B4618" s="3">
        <v>36</v>
      </c>
      <c r="C4618" s="3" t="s">
        <v>28</v>
      </c>
      <c r="D4618" s="3" t="s">
        <v>33</v>
      </c>
      <c r="E4618" s="3">
        <v>34511.067060881702</v>
      </c>
      <c r="F4618" s="3">
        <v>39</v>
      </c>
      <c r="G4618" s="3">
        <v>625.15561925575196</v>
      </c>
      <c r="H4618" s="3">
        <v>8</v>
      </c>
      <c r="I4618" s="3">
        <v>771.57579658710301</v>
      </c>
      <c r="J4618" s="3">
        <v>44</v>
      </c>
      <c r="K4618" s="3">
        <v>587.29445709921004</v>
      </c>
      <c r="L4618" s="3">
        <v>6</v>
      </c>
      <c r="M4618" s="3">
        <v>12</v>
      </c>
      <c r="N4618" s="3">
        <v>0</v>
      </c>
      <c r="O4618" s="3">
        <v>825</v>
      </c>
      <c r="P4618" s="3">
        <v>5</v>
      </c>
      <c r="Q4618" s="3">
        <v>11630.622414564999</v>
      </c>
      <c r="R4618" s="3">
        <v>1</v>
      </c>
      <c r="S4618" s="3">
        <v>0</v>
      </c>
      <c r="T4618" s="3">
        <v>0</v>
      </c>
      <c r="U4618" s="3">
        <v>21071.9322566915</v>
      </c>
      <c r="V4618" s="3">
        <v>0</v>
      </c>
    </row>
    <row r="4619" spans="1:22" ht="21.75" customHeight="1" x14ac:dyDescent="0.3">
      <c r="A4619" s="3" t="s">
        <v>4645</v>
      </c>
      <c r="B4619" s="3">
        <v>22</v>
      </c>
      <c r="C4619" s="3" t="s">
        <v>31</v>
      </c>
      <c r="D4619" s="3" t="s">
        <v>33</v>
      </c>
      <c r="E4619" s="3">
        <v>49798.166212718803</v>
      </c>
      <c r="F4619" s="3">
        <v>149</v>
      </c>
      <c r="G4619" s="3">
        <v>721.42498530766397</v>
      </c>
      <c r="H4619" s="3">
        <v>3</v>
      </c>
      <c r="I4619" s="3">
        <v>344.83213263810802</v>
      </c>
      <c r="J4619" s="3">
        <v>16</v>
      </c>
      <c r="K4619" s="3">
        <v>711.91788649051205</v>
      </c>
      <c r="L4619" s="3">
        <v>33</v>
      </c>
      <c r="M4619" s="3">
        <v>10</v>
      </c>
      <c r="N4619" s="3">
        <v>7</v>
      </c>
      <c r="O4619" s="3">
        <v>384</v>
      </c>
      <c r="P4619" s="3">
        <v>1</v>
      </c>
      <c r="Q4619" s="3">
        <v>12080.6942030057</v>
      </c>
      <c r="R4619" s="3">
        <v>0</v>
      </c>
      <c r="S4619" s="3">
        <v>0</v>
      </c>
      <c r="T4619" s="3">
        <v>0</v>
      </c>
      <c r="U4619" s="3">
        <v>4857.0549173057998</v>
      </c>
      <c r="V4619" s="3">
        <v>1</v>
      </c>
    </row>
    <row r="4620" spans="1:22" ht="21.75" customHeight="1" x14ac:dyDescent="0.3">
      <c r="A4620" s="3" t="s">
        <v>4646</v>
      </c>
      <c r="B4620" s="3">
        <v>45</v>
      </c>
      <c r="C4620" s="3" t="s">
        <v>28</v>
      </c>
      <c r="D4620" s="3" t="s">
        <v>26</v>
      </c>
      <c r="E4620" s="3">
        <v>50748.130267403998</v>
      </c>
      <c r="F4620" s="3">
        <v>181</v>
      </c>
      <c r="G4620" s="3">
        <v>1196.0720808518599</v>
      </c>
      <c r="H4620" s="3">
        <v>3</v>
      </c>
      <c r="I4620" s="3">
        <v>883.74246146369603</v>
      </c>
      <c r="J4620" s="3">
        <v>19</v>
      </c>
      <c r="K4620" s="3">
        <v>620.81641573682998</v>
      </c>
      <c r="L4620" s="3">
        <v>10</v>
      </c>
      <c r="M4620" s="3">
        <v>13</v>
      </c>
      <c r="N4620" s="3">
        <v>4</v>
      </c>
      <c r="O4620" s="3">
        <v>543</v>
      </c>
      <c r="P4620" s="3">
        <v>4</v>
      </c>
      <c r="Q4620" s="3">
        <v>10845.9824369854</v>
      </c>
      <c r="R4620" s="3">
        <v>3</v>
      </c>
      <c r="S4620" s="3">
        <v>0</v>
      </c>
      <c r="T4620" s="3">
        <v>0</v>
      </c>
      <c r="U4620" s="3">
        <v>9598.2462512219408</v>
      </c>
      <c r="V4620" s="3">
        <v>1</v>
      </c>
    </row>
    <row r="4621" spans="1:22" ht="21.75" customHeight="1" x14ac:dyDescent="0.3">
      <c r="A4621" s="3" t="s">
        <v>4647</v>
      </c>
      <c r="B4621" s="3">
        <v>34</v>
      </c>
      <c r="C4621" s="3" t="s">
        <v>23</v>
      </c>
      <c r="D4621" s="3" t="s">
        <v>26</v>
      </c>
      <c r="E4621" s="3">
        <v>54120.923872961903</v>
      </c>
      <c r="F4621" s="3">
        <v>230</v>
      </c>
      <c r="G4621" s="3">
        <v>1521.41658620403</v>
      </c>
      <c r="H4621" s="3">
        <v>8</v>
      </c>
      <c r="I4621" s="3">
        <v>512.72117170287004</v>
      </c>
      <c r="J4621" s="3">
        <v>46</v>
      </c>
      <c r="K4621" s="3">
        <v>450.63256494213601</v>
      </c>
      <c r="L4621" s="3">
        <v>4</v>
      </c>
      <c r="M4621" s="3">
        <v>9</v>
      </c>
      <c r="N4621" s="3">
        <v>2</v>
      </c>
      <c r="O4621" s="3">
        <v>448</v>
      </c>
      <c r="P4621" s="3">
        <v>3</v>
      </c>
      <c r="Q4621" s="3">
        <v>4596.9278108656999</v>
      </c>
      <c r="R4621" s="3">
        <v>3</v>
      </c>
      <c r="S4621" s="3">
        <v>0</v>
      </c>
      <c r="T4621" s="3">
        <v>0</v>
      </c>
      <c r="U4621" s="3">
        <v>10138.0600049431</v>
      </c>
      <c r="V4621" s="3">
        <v>1</v>
      </c>
    </row>
    <row r="4622" spans="1:22" ht="21.75" customHeight="1" x14ac:dyDescent="0.3">
      <c r="A4622" s="3" t="s">
        <v>4648</v>
      </c>
      <c r="B4622" s="3">
        <v>55</v>
      </c>
      <c r="C4622" s="3" t="s">
        <v>28</v>
      </c>
      <c r="D4622" s="3" t="s">
        <v>26</v>
      </c>
      <c r="E4622" s="3">
        <v>57551.907954450398</v>
      </c>
      <c r="F4622" s="3">
        <v>36</v>
      </c>
      <c r="G4622" s="3">
        <v>2012.11293919384</v>
      </c>
      <c r="H4622" s="3">
        <v>3</v>
      </c>
      <c r="I4622" s="3">
        <v>1178.9484207400201</v>
      </c>
      <c r="J4622" s="3">
        <v>28</v>
      </c>
      <c r="K4622" s="3">
        <v>422.580477886219</v>
      </c>
      <c r="L4622" s="3">
        <v>70</v>
      </c>
      <c r="M4622" s="3">
        <v>17</v>
      </c>
      <c r="N4622" s="3">
        <v>7</v>
      </c>
      <c r="O4622" s="3">
        <v>618</v>
      </c>
      <c r="P4622" s="3">
        <v>0</v>
      </c>
      <c r="Q4622" s="3">
        <v>4836.5797978078399</v>
      </c>
      <c r="R4622" s="3">
        <v>6</v>
      </c>
      <c r="S4622" s="3">
        <v>0</v>
      </c>
      <c r="T4622" s="3">
        <v>0</v>
      </c>
      <c r="U4622" s="3">
        <v>2350.2586212856099</v>
      </c>
      <c r="V4622" s="3">
        <v>1</v>
      </c>
    </row>
    <row r="4623" spans="1:22" ht="21.75" customHeight="1" x14ac:dyDescent="0.3">
      <c r="A4623" s="3" t="s">
        <v>4649</v>
      </c>
      <c r="B4623" s="3">
        <v>51</v>
      </c>
      <c r="C4623" s="3" t="s">
        <v>28</v>
      </c>
      <c r="D4623" s="3" t="s">
        <v>26</v>
      </c>
      <c r="E4623" s="3">
        <v>21143.907393256301</v>
      </c>
      <c r="F4623" s="3">
        <v>201</v>
      </c>
      <c r="G4623" s="3">
        <v>499.16654195618702</v>
      </c>
      <c r="H4623" s="3">
        <v>9</v>
      </c>
      <c r="I4623" s="3">
        <v>600.46065432365197</v>
      </c>
      <c r="J4623" s="3">
        <v>40</v>
      </c>
      <c r="K4623" s="3">
        <v>906.44653145866005</v>
      </c>
      <c r="L4623" s="3">
        <v>35</v>
      </c>
      <c r="M4623" s="3">
        <v>6</v>
      </c>
      <c r="N4623" s="3">
        <v>2</v>
      </c>
      <c r="O4623" s="3">
        <v>597</v>
      </c>
      <c r="P4623" s="3">
        <v>4</v>
      </c>
      <c r="Q4623" s="3">
        <v>12724.1908928131</v>
      </c>
      <c r="R4623" s="3">
        <v>5</v>
      </c>
      <c r="S4623" s="3">
        <v>0</v>
      </c>
      <c r="T4623" s="3">
        <v>0</v>
      </c>
      <c r="U4623" s="3">
        <v>11821.6268622034</v>
      </c>
      <c r="V4623" s="3">
        <v>1</v>
      </c>
    </row>
    <row r="4624" spans="1:22" ht="21.75" customHeight="1" x14ac:dyDescent="0.3">
      <c r="A4624" s="3" t="s">
        <v>4650</v>
      </c>
      <c r="B4624" s="3">
        <v>51</v>
      </c>
      <c r="C4624" s="3" t="s">
        <v>23</v>
      </c>
      <c r="D4624" s="3" t="s">
        <v>33</v>
      </c>
      <c r="E4624" s="3">
        <v>26867.8130258368</v>
      </c>
      <c r="F4624" s="3">
        <v>190</v>
      </c>
      <c r="G4624" s="3">
        <v>1742.6282698641801</v>
      </c>
      <c r="H4624" s="3">
        <v>3</v>
      </c>
      <c r="I4624" s="3">
        <v>190.20936068199299</v>
      </c>
      <c r="J4624" s="3">
        <v>25</v>
      </c>
      <c r="K4624" s="3">
        <v>531.42473120850605</v>
      </c>
      <c r="L4624" s="3">
        <v>4</v>
      </c>
      <c r="M4624" s="3">
        <v>17</v>
      </c>
      <c r="N4624" s="3">
        <v>7</v>
      </c>
      <c r="O4624" s="3">
        <v>370</v>
      </c>
      <c r="P4624" s="3">
        <v>5</v>
      </c>
      <c r="Q4624" s="3">
        <v>7450.61181592712</v>
      </c>
      <c r="R4624" s="3">
        <v>6</v>
      </c>
      <c r="S4624" s="3">
        <v>0</v>
      </c>
      <c r="T4624" s="3">
        <v>0</v>
      </c>
      <c r="U4624" s="3">
        <v>14123.1441165501</v>
      </c>
      <c r="V4624" s="3">
        <v>1</v>
      </c>
    </row>
    <row r="4625" spans="1:22" ht="21.75" customHeight="1" x14ac:dyDescent="0.3">
      <c r="A4625" s="3" t="s">
        <v>4651</v>
      </c>
      <c r="B4625" s="3">
        <v>23</v>
      </c>
      <c r="C4625" s="3" t="s">
        <v>28</v>
      </c>
      <c r="D4625" s="3" t="s">
        <v>24</v>
      </c>
      <c r="E4625" s="3">
        <v>28990.683430742101</v>
      </c>
      <c r="F4625" s="3">
        <v>239</v>
      </c>
      <c r="G4625" s="3">
        <v>1017.9518580423399</v>
      </c>
      <c r="H4625" s="3">
        <v>7</v>
      </c>
      <c r="I4625" s="3">
        <v>1290.32017165925</v>
      </c>
      <c r="J4625" s="3">
        <v>41</v>
      </c>
      <c r="K4625" s="3">
        <v>497.11627649194099</v>
      </c>
      <c r="L4625" s="3">
        <v>55</v>
      </c>
      <c r="M4625" s="3">
        <v>1</v>
      </c>
      <c r="N4625" s="3">
        <v>4</v>
      </c>
      <c r="O4625" s="3">
        <v>896</v>
      </c>
      <c r="P4625" s="3">
        <v>4</v>
      </c>
      <c r="Q4625" s="3">
        <v>15587.129211006501</v>
      </c>
      <c r="R4625" s="3">
        <v>6</v>
      </c>
      <c r="S4625" s="3">
        <v>0</v>
      </c>
      <c r="T4625" s="3">
        <v>0</v>
      </c>
      <c r="U4625" s="3">
        <v>6088.4839351226001</v>
      </c>
      <c r="V4625" s="3">
        <v>1</v>
      </c>
    </row>
    <row r="4626" spans="1:22" ht="21.75" customHeight="1" x14ac:dyDescent="0.3">
      <c r="A4626" s="3" t="s">
        <v>4652</v>
      </c>
      <c r="B4626" s="3">
        <v>37</v>
      </c>
      <c r="C4626" s="3" t="s">
        <v>23</v>
      </c>
      <c r="D4626" s="3" t="s">
        <v>33</v>
      </c>
      <c r="E4626" s="3">
        <v>51666.944022076903</v>
      </c>
      <c r="F4626" s="3">
        <v>214</v>
      </c>
      <c r="G4626" s="3">
        <v>1413.5768510651701</v>
      </c>
      <c r="H4626" s="3">
        <v>10</v>
      </c>
      <c r="I4626" s="3">
        <v>864.17880116615197</v>
      </c>
      <c r="J4626" s="3">
        <v>37</v>
      </c>
      <c r="K4626" s="3">
        <v>307.68746587641499</v>
      </c>
      <c r="L4626" s="3">
        <v>4</v>
      </c>
      <c r="M4626" s="3">
        <v>7</v>
      </c>
      <c r="N4626" s="3">
        <v>7</v>
      </c>
      <c r="O4626" s="3">
        <v>576</v>
      </c>
      <c r="P4626" s="3">
        <v>3</v>
      </c>
      <c r="Q4626" s="3">
        <v>9989.1877053277203</v>
      </c>
      <c r="R4626" s="3">
        <v>1</v>
      </c>
      <c r="S4626" s="3">
        <v>0</v>
      </c>
      <c r="T4626" s="3">
        <v>0</v>
      </c>
      <c r="U4626" s="3">
        <v>10004.694178920699</v>
      </c>
      <c r="V4626" s="3">
        <v>1</v>
      </c>
    </row>
    <row r="4627" spans="1:22" ht="21.75" customHeight="1" x14ac:dyDescent="0.3">
      <c r="A4627" s="3" t="s">
        <v>4653</v>
      </c>
      <c r="B4627" s="3">
        <v>68</v>
      </c>
      <c r="C4627" s="3" t="s">
        <v>31</v>
      </c>
      <c r="D4627" s="3" t="s">
        <v>26</v>
      </c>
      <c r="E4627" s="3">
        <v>44881.234536548101</v>
      </c>
      <c r="F4627" s="3">
        <v>55</v>
      </c>
      <c r="G4627" s="3">
        <v>2467.3151552520899</v>
      </c>
      <c r="H4627" s="3">
        <v>3</v>
      </c>
      <c r="I4627" s="3">
        <v>810.19721164702605</v>
      </c>
      <c r="J4627" s="3">
        <v>16</v>
      </c>
      <c r="K4627" s="3">
        <v>440.16711985218802</v>
      </c>
      <c r="L4627" s="3">
        <v>26</v>
      </c>
      <c r="M4627" s="3">
        <v>14</v>
      </c>
      <c r="N4627" s="3">
        <v>2</v>
      </c>
      <c r="O4627" s="3">
        <v>412</v>
      </c>
      <c r="P4627" s="3">
        <v>4</v>
      </c>
      <c r="Q4627" s="3">
        <v>7362.6825617998902</v>
      </c>
      <c r="R4627" s="3">
        <v>0</v>
      </c>
      <c r="S4627" s="3">
        <v>0</v>
      </c>
      <c r="T4627" s="3">
        <v>0</v>
      </c>
      <c r="U4627" s="3">
        <v>8559.7574534287996</v>
      </c>
      <c r="V4627" s="3">
        <v>1</v>
      </c>
    </row>
    <row r="4628" spans="1:22" ht="21.75" customHeight="1" x14ac:dyDescent="0.3">
      <c r="A4628" s="3" t="s">
        <v>4654</v>
      </c>
      <c r="B4628" s="3">
        <v>38</v>
      </c>
      <c r="C4628" s="3" t="s">
        <v>23</v>
      </c>
      <c r="D4628" s="3" t="s">
        <v>24</v>
      </c>
      <c r="E4628" s="3">
        <v>10000</v>
      </c>
      <c r="F4628" s="3">
        <v>142</v>
      </c>
      <c r="G4628" s="3">
        <v>1894.28609977268</v>
      </c>
      <c r="H4628" s="3">
        <v>8</v>
      </c>
      <c r="I4628" s="3">
        <v>1183.0381747311701</v>
      </c>
      <c r="J4628" s="3">
        <v>11</v>
      </c>
      <c r="K4628" s="3">
        <v>752.08982683533998</v>
      </c>
      <c r="L4628" s="3">
        <v>26</v>
      </c>
      <c r="M4628" s="3">
        <v>5</v>
      </c>
      <c r="N4628" s="3">
        <v>9</v>
      </c>
      <c r="O4628" s="3">
        <v>874</v>
      </c>
      <c r="P4628" s="3">
        <v>3</v>
      </c>
      <c r="Q4628" s="3">
        <v>13553.462839996901</v>
      </c>
      <c r="R4628" s="3">
        <v>1</v>
      </c>
      <c r="S4628" s="3">
        <v>0</v>
      </c>
      <c r="T4628" s="3">
        <v>0</v>
      </c>
      <c r="U4628" s="3">
        <v>7095.0495854176597</v>
      </c>
      <c r="V4628" s="3">
        <v>0</v>
      </c>
    </row>
    <row r="4629" spans="1:22" ht="21.75" customHeight="1" x14ac:dyDescent="0.3">
      <c r="A4629" s="3" t="s">
        <v>4655</v>
      </c>
      <c r="B4629" s="3">
        <v>62</v>
      </c>
      <c r="C4629" s="3" t="s">
        <v>23</v>
      </c>
      <c r="D4629" s="3" t="s">
        <v>24</v>
      </c>
      <c r="E4629" s="3">
        <v>85046.806552496506</v>
      </c>
      <c r="F4629" s="3">
        <v>192</v>
      </c>
      <c r="G4629" s="3">
        <v>1960.8855355199501</v>
      </c>
      <c r="H4629" s="3">
        <v>10</v>
      </c>
      <c r="I4629" s="3">
        <v>1105.05177580436</v>
      </c>
      <c r="J4629" s="3">
        <v>27</v>
      </c>
      <c r="K4629" s="3">
        <v>525.25884016276495</v>
      </c>
      <c r="L4629" s="3">
        <v>31</v>
      </c>
      <c r="M4629" s="3">
        <v>12</v>
      </c>
      <c r="N4629" s="3">
        <v>5</v>
      </c>
      <c r="O4629" s="3">
        <v>388</v>
      </c>
      <c r="P4629" s="3">
        <v>3</v>
      </c>
      <c r="Q4629" s="3">
        <v>12163.412192846899</v>
      </c>
      <c r="R4629" s="3">
        <v>5</v>
      </c>
      <c r="S4629" s="3">
        <v>0</v>
      </c>
      <c r="T4629" s="3">
        <v>0</v>
      </c>
      <c r="U4629" s="3">
        <v>12628.4143910164</v>
      </c>
      <c r="V4629" s="3">
        <v>1</v>
      </c>
    </row>
    <row r="4630" spans="1:22" ht="21.75" customHeight="1" x14ac:dyDescent="0.3">
      <c r="A4630" s="3" t="s">
        <v>4656</v>
      </c>
      <c r="B4630" s="3">
        <v>54</v>
      </c>
      <c r="C4630" s="3" t="s">
        <v>31</v>
      </c>
      <c r="D4630" s="3" t="s">
        <v>33</v>
      </c>
      <c r="E4630" s="3">
        <v>14198.5567805748</v>
      </c>
      <c r="F4630" s="3">
        <v>98</v>
      </c>
      <c r="G4630" s="3">
        <v>1007.11028795764</v>
      </c>
      <c r="H4630" s="3">
        <v>7</v>
      </c>
      <c r="I4630" s="3">
        <v>533.35125959635104</v>
      </c>
      <c r="J4630" s="3">
        <v>8</v>
      </c>
      <c r="K4630" s="3">
        <v>837.73226544170097</v>
      </c>
      <c r="L4630" s="3">
        <v>14</v>
      </c>
      <c r="M4630" s="3">
        <v>4</v>
      </c>
      <c r="N4630" s="3">
        <v>5</v>
      </c>
      <c r="O4630" s="3">
        <v>376</v>
      </c>
      <c r="P4630" s="3">
        <v>4</v>
      </c>
      <c r="Q4630" s="3">
        <v>2057.1059920287698</v>
      </c>
      <c r="R4630" s="3">
        <v>6</v>
      </c>
      <c r="S4630" s="3">
        <v>0</v>
      </c>
      <c r="T4630" s="3">
        <v>1</v>
      </c>
      <c r="U4630" s="3">
        <v>4906.2415122503298</v>
      </c>
      <c r="V4630" s="3">
        <v>1</v>
      </c>
    </row>
    <row r="4631" spans="1:22" ht="21.75" customHeight="1" x14ac:dyDescent="0.3">
      <c r="A4631" s="3" t="s">
        <v>4657</v>
      </c>
      <c r="B4631" s="3">
        <v>59</v>
      </c>
      <c r="C4631" s="3" t="s">
        <v>23</v>
      </c>
      <c r="D4631" s="3" t="s">
        <v>33</v>
      </c>
      <c r="E4631" s="3">
        <v>50547.626240764599</v>
      </c>
      <c r="F4631" s="3">
        <v>196</v>
      </c>
      <c r="G4631" s="3">
        <v>3040.3760920163299</v>
      </c>
      <c r="H4631" s="3">
        <v>4</v>
      </c>
      <c r="I4631" s="3">
        <v>642.57643789084398</v>
      </c>
      <c r="J4631" s="3">
        <v>31</v>
      </c>
      <c r="K4631" s="3">
        <v>597.39433265583705</v>
      </c>
      <c r="L4631" s="3">
        <v>53</v>
      </c>
      <c r="M4631" s="3">
        <v>2</v>
      </c>
      <c r="N4631" s="3">
        <v>3</v>
      </c>
      <c r="O4631" s="3">
        <v>418</v>
      </c>
      <c r="P4631" s="3">
        <v>0</v>
      </c>
      <c r="Q4631" s="3">
        <v>1078.89517461478</v>
      </c>
      <c r="R4631" s="3">
        <v>6</v>
      </c>
      <c r="S4631" s="3">
        <v>0</v>
      </c>
      <c r="T4631" s="3">
        <v>0</v>
      </c>
      <c r="U4631" s="3">
        <v>6303.20329802168</v>
      </c>
      <c r="V4631" s="3">
        <v>1</v>
      </c>
    </row>
    <row r="4632" spans="1:22" ht="21.75" customHeight="1" x14ac:dyDescent="0.3">
      <c r="A4632" s="3" t="s">
        <v>4658</v>
      </c>
      <c r="B4632" s="3">
        <v>33</v>
      </c>
      <c r="C4632" s="3" t="s">
        <v>31</v>
      </c>
      <c r="D4632" s="3" t="s">
        <v>33</v>
      </c>
      <c r="E4632" s="3">
        <v>60140.714751767897</v>
      </c>
      <c r="F4632" s="3">
        <v>216</v>
      </c>
      <c r="G4632" s="3">
        <v>2037.6646724811801</v>
      </c>
      <c r="H4632" s="3">
        <v>8</v>
      </c>
      <c r="I4632" s="3">
        <v>410.46566247923198</v>
      </c>
      <c r="J4632" s="3">
        <v>33</v>
      </c>
      <c r="K4632" s="3">
        <v>538.75207394526603</v>
      </c>
      <c r="L4632" s="3">
        <v>19</v>
      </c>
      <c r="M4632" s="3">
        <v>14</v>
      </c>
      <c r="N4632" s="3">
        <v>4</v>
      </c>
      <c r="O4632" s="3">
        <v>582</v>
      </c>
      <c r="P4632" s="3">
        <v>5</v>
      </c>
      <c r="Q4632" s="3">
        <v>15427.5412199195</v>
      </c>
      <c r="R4632" s="3">
        <v>1</v>
      </c>
      <c r="S4632" s="3">
        <v>0</v>
      </c>
      <c r="T4632" s="3">
        <v>0</v>
      </c>
      <c r="U4632" s="3">
        <v>1677.3808966404599</v>
      </c>
      <c r="V4632" s="3">
        <v>0</v>
      </c>
    </row>
    <row r="4633" spans="1:22" ht="21.75" customHeight="1" x14ac:dyDescent="0.3">
      <c r="A4633" s="3" t="s">
        <v>4659</v>
      </c>
      <c r="B4633" s="3">
        <v>52</v>
      </c>
      <c r="C4633" s="3" t="s">
        <v>31</v>
      </c>
      <c r="D4633" s="3" t="s">
        <v>24</v>
      </c>
      <c r="E4633" s="3">
        <v>37043.834461714003</v>
      </c>
      <c r="F4633" s="3">
        <v>107</v>
      </c>
      <c r="G4633" s="3">
        <v>1160.1513309224199</v>
      </c>
      <c r="H4633" s="3">
        <v>7</v>
      </c>
      <c r="I4633" s="3">
        <v>287.441780706315</v>
      </c>
      <c r="J4633" s="3">
        <v>15</v>
      </c>
      <c r="K4633" s="3">
        <v>400.51649814840499</v>
      </c>
      <c r="L4633" s="3">
        <v>33</v>
      </c>
      <c r="M4633" s="3">
        <v>8</v>
      </c>
      <c r="N4633" s="3">
        <v>6</v>
      </c>
      <c r="O4633" s="3">
        <v>528</v>
      </c>
      <c r="P4633" s="3">
        <v>4</v>
      </c>
      <c r="Q4633" s="3">
        <v>7544.5833477717797</v>
      </c>
      <c r="R4633" s="3">
        <v>1</v>
      </c>
      <c r="S4633" s="3">
        <v>0</v>
      </c>
      <c r="T4633" s="3">
        <v>0</v>
      </c>
      <c r="U4633" s="3">
        <v>5863.1709341973901</v>
      </c>
      <c r="V4633" s="3">
        <v>1</v>
      </c>
    </row>
    <row r="4634" spans="1:22" ht="21.75" customHeight="1" x14ac:dyDescent="0.3">
      <c r="A4634" s="3" t="s">
        <v>4660</v>
      </c>
      <c r="B4634" s="3">
        <v>33</v>
      </c>
      <c r="C4634" s="3" t="s">
        <v>23</v>
      </c>
      <c r="D4634" s="3" t="s">
        <v>24</v>
      </c>
      <c r="E4634" s="3">
        <v>61519.274431907601</v>
      </c>
      <c r="F4634" s="3">
        <v>50</v>
      </c>
      <c r="G4634" s="3">
        <v>2412.8730633812102</v>
      </c>
      <c r="H4634" s="3">
        <v>9</v>
      </c>
      <c r="I4634" s="3">
        <v>1002.50738722039</v>
      </c>
      <c r="J4634" s="3">
        <v>47</v>
      </c>
      <c r="K4634" s="3">
        <v>526.84082378389996</v>
      </c>
      <c r="L4634" s="3">
        <v>33</v>
      </c>
      <c r="M4634" s="3">
        <v>16</v>
      </c>
      <c r="N4634" s="3">
        <v>0</v>
      </c>
      <c r="O4634" s="3">
        <v>435</v>
      </c>
      <c r="P4634" s="3">
        <v>1</v>
      </c>
      <c r="Q4634" s="3">
        <v>12910.9744736184</v>
      </c>
      <c r="R4634" s="3">
        <v>0</v>
      </c>
      <c r="S4634" s="3">
        <v>0</v>
      </c>
      <c r="T4634" s="3">
        <v>0</v>
      </c>
      <c r="U4634" s="3">
        <v>12333.496824472801</v>
      </c>
      <c r="V4634" s="3">
        <v>1</v>
      </c>
    </row>
    <row r="4635" spans="1:22" ht="21.75" customHeight="1" x14ac:dyDescent="0.3">
      <c r="A4635" s="3" t="s">
        <v>4661</v>
      </c>
      <c r="B4635" s="3">
        <v>53</v>
      </c>
      <c r="C4635" s="3" t="s">
        <v>28</v>
      </c>
      <c r="D4635" s="3" t="s">
        <v>24</v>
      </c>
      <c r="E4635" s="3">
        <v>31852.8053710733</v>
      </c>
      <c r="F4635" s="3">
        <v>42</v>
      </c>
      <c r="G4635" s="3">
        <v>1955.1560147863499</v>
      </c>
      <c r="H4635" s="3">
        <v>3</v>
      </c>
      <c r="I4635" s="3">
        <v>937.26450851458901</v>
      </c>
      <c r="J4635" s="3">
        <v>30</v>
      </c>
      <c r="K4635" s="3">
        <v>299.584070173437</v>
      </c>
      <c r="L4635" s="3">
        <v>45</v>
      </c>
      <c r="M4635" s="3">
        <v>16</v>
      </c>
      <c r="N4635" s="3">
        <v>7</v>
      </c>
      <c r="O4635" s="3">
        <v>713</v>
      </c>
      <c r="P4635" s="3">
        <v>3</v>
      </c>
      <c r="Q4635" s="3">
        <v>13394.603054335699</v>
      </c>
      <c r="R4635" s="3">
        <v>3</v>
      </c>
      <c r="S4635" s="3">
        <v>0</v>
      </c>
      <c r="T4635" s="3">
        <v>0</v>
      </c>
      <c r="U4635" s="3">
        <v>7481.10125809895</v>
      </c>
      <c r="V4635" s="3">
        <v>0</v>
      </c>
    </row>
    <row r="4636" spans="1:22" ht="21.75" customHeight="1" x14ac:dyDescent="0.3">
      <c r="A4636" s="3" t="s">
        <v>4662</v>
      </c>
      <c r="B4636" s="3">
        <v>23</v>
      </c>
      <c r="C4636" s="3" t="s">
        <v>28</v>
      </c>
      <c r="D4636" s="3" t="s">
        <v>26</v>
      </c>
      <c r="E4636" s="3">
        <v>53079.825234788201</v>
      </c>
      <c r="F4636" s="3">
        <v>154</v>
      </c>
      <c r="G4636" s="3">
        <v>489.59162098390999</v>
      </c>
      <c r="H4636" s="3">
        <v>3</v>
      </c>
      <c r="I4636" s="3">
        <v>1066.2902240328799</v>
      </c>
      <c r="J4636" s="3">
        <v>26</v>
      </c>
      <c r="K4636" s="3">
        <v>669.67692612047802</v>
      </c>
      <c r="L4636" s="3">
        <v>20</v>
      </c>
      <c r="M4636" s="3">
        <v>12</v>
      </c>
      <c r="N4636" s="3">
        <v>2</v>
      </c>
      <c r="O4636" s="3">
        <v>422</v>
      </c>
      <c r="P4636" s="3">
        <v>0</v>
      </c>
      <c r="Q4636" s="3">
        <v>19219.9138028815</v>
      </c>
      <c r="R4636" s="3">
        <v>2</v>
      </c>
      <c r="S4636" s="3">
        <v>0</v>
      </c>
      <c r="T4636" s="3">
        <v>0</v>
      </c>
      <c r="U4636" s="3">
        <v>5222.8125277785603</v>
      </c>
      <c r="V4636" s="3">
        <v>1</v>
      </c>
    </row>
    <row r="4637" spans="1:22" ht="21.75" customHeight="1" x14ac:dyDescent="0.3">
      <c r="A4637" s="3" t="s">
        <v>4663</v>
      </c>
      <c r="B4637" s="3">
        <v>43</v>
      </c>
      <c r="C4637" s="3" t="s">
        <v>31</v>
      </c>
      <c r="D4637" s="3" t="s">
        <v>26</v>
      </c>
      <c r="E4637" s="3">
        <v>10750.1571951531</v>
      </c>
      <c r="F4637" s="3">
        <v>180</v>
      </c>
      <c r="G4637" s="3">
        <v>1660.0196527533401</v>
      </c>
      <c r="H4637" s="3">
        <v>0</v>
      </c>
      <c r="I4637" s="3">
        <v>1248.5619045235801</v>
      </c>
      <c r="J4637" s="3">
        <v>28</v>
      </c>
      <c r="K4637" s="3">
        <v>499.14988580687799</v>
      </c>
      <c r="L4637" s="3">
        <v>38</v>
      </c>
      <c r="M4637" s="3">
        <v>17</v>
      </c>
      <c r="N4637" s="3">
        <v>6</v>
      </c>
      <c r="O4637" s="3">
        <v>329</v>
      </c>
      <c r="P4637" s="3">
        <v>5</v>
      </c>
      <c r="Q4637" s="3">
        <v>21897.402630315701</v>
      </c>
      <c r="R4637" s="3">
        <v>5</v>
      </c>
      <c r="S4637" s="3">
        <v>0</v>
      </c>
      <c r="T4637" s="3">
        <v>1</v>
      </c>
      <c r="U4637" s="3">
        <v>500</v>
      </c>
      <c r="V4637" s="3">
        <v>1</v>
      </c>
    </row>
    <row r="4638" spans="1:22" ht="21.75" customHeight="1" x14ac:dyDescent="0.3">
      <c r="A4638" s="3" t="s">
        <v>4664</v>
      </c>
      <c r="B4638" s="3">
        <v>48</v>
      </c>
      <c r="C4638" s="3" t="s">
        <v>28</v>
      </c>
      <c r="D4638" s="3" t="s">
        <v>33</v>
      </c>
      <c r="E4638" s="3">
        <v>71118.123643283005</v>
      </c>
      <c r="F4638" s="3">
        <v>225</v>
      </c>
      <c r="G4638" s="3">
        <v>725.46433557688101</v>
      </c>
      <c r="H4638" s="3">
        <v>3</v>
      </c>
      <c r="I4638" s="3">
        <v>1071.0661782239899</v>
      </c>
      <c r="J4638" s="3">
        <v>0</v>
      </c>
      <c r="K4638" s="3">
        <v>451.84712315090297</v>
      </c>
      <c r="L4638" s="3">
        <v>39</v>
      </c>
      <c r="M4638" s="3">
        <v>19</v>
      </c>
      <c r="N4638" s="3">
        <v>8</v>
      </c>
      <c r="O4638" s="3">
        <v>317</v>
      </c>
      <c r="P4638" s="3">
        <v>2</v>
      </c>
      <c r="Q4638" s="3">
        <v>5135.8394764612704</v>
      </c>
      <c r="R4638" s="3">
        <v>4</v>
      </c>
      <c r="S4638" s="3">
        <v>0</v>
      </c>
      <c r="T4638" s="3">
        <v>0</v>
      </c>
      <c r="U4638" s="3">
        <v>1092.6956272591699</v>
      </c>
      <c r="V4638" s="3">
        <v>1</v>
      </c>
    </row>
    <row r="4639" spans="1:22" ht="21.75" customHeight="1" x14ac:dyDescent="0.3">
      <c r="A4639" s="3" t="s">
        <v>4665</v>
      </c>
      <c r="B4639" s="3">
        <v>38</v>
      </c>
      <c r="C4639" s="3" t="s">
        <v>28</v>
      </c>
      <c r="D4639" s="3" t="s">
        <v>24</v>
      </c>
      <c r="E4639" s="3">
        <v>50015.760552331201</v>
      </c>
      <c r="F4639" s="3">
        <v>198</v>
      </c>
      <c r="G4639" s="3">
        <v>10</v>
      </c>
      <c r="H4639" s="3">
        <v>11</v>
      </c>
      <c r="I4639" s="3">
        <v>1102.21081670684</v>
      </c>
      <c r="J4639" s="3">
        <v>26</v>
      </c>
      <c r="K4639" s="3">
        <v>446.970125805674</v>
      </c>
      <c r="L4639" s="3">
        <v>43</v>
      </c>
      <c r="M4639" s="3">
        <v>4</v>
      </c>
      <c r="N4639" s="3">
        <v>1</v>
      </c>
      <c r="O4639" s="3">
        <v>322</v>
      </c>
      <c r="P4639" s="3">
        <v>2</v>
      </c>
      <c r="Q4639" s="3">
        <v>11104.6146327391</v>
      </c>
      <c r="R4639" s="3">
        <v>6</v>
      </c>
      <c r="S4639" s="3">
        <v>0</v>
      </c>
      <c r="T4639" s="3">
        <v>0</v>
      </c>
      <c r="U4639" s="3">
        <v>1888.6224038754699</v>
      </c>
      <c r="V4639" s="3">
        <v>1</v>
      </c>
    </row>
    <row r="4640" spans="1:22" ht="21.75" customHeight="1" x14ac:dyDescent="0.3">
      <c r="A4640" s="3" t="s">
        <v>4666</v>
      </c>
      <c r="B4640" s="3">
        <v>25</v>
      </c>
      <c r="C4640" s="3" t="s">
        <v>23</v>
      </c>
      <c r="D4640" s="3" t="s">
        <v>33</v>
      </c>
      <c r="E4640" s="3">
        <v>21295.176718229301</v>
      </c>
      <c r="F4640" s="3">
        <v>90</v>
      </c>
      <c r="G4640" s="3">
        <v>1153.8464694683801</v>
      </c>
      <c r="H4640" s="3">
        <v>7</v>
      </c>
      <c r="I4640" s="3">
        <v>72.713559639752006</v>
      </c>
      <c r="J4640" s="3">
        <v>31</v>
      </c>
      <c r="K4640" s="3">
        <v>683.56480785609699</v>
      </c>
      <c r="L4640" s="3">
        <v>35</v>
      </c>
      <c r="M4640" s="3">
        <v>12</v>
      </c>
      <c r="N4640" s="3">
        <v>9</v>
      </c>
      <c r="O4640" s="3">
        <v>337</v>
      </c>
      <c r="P4640" s="3">
        <v>4</v>
      </c>
      <c r="Q4640" s="3">
        <v>11258.7507825597</v>
      </c>
      <c r="R4640" s="3">
        <v>7</v>
      </c>
      <c r="S4640" s="3">
        <v>1</v>
      </c>
      <c r="T4640" s="3">
        <v>0</v>
      </c>
      <c r="U4640" s="3">
        <v>8219.1709876823497</v>
      </c>
      <c r="V4640" s="3">
        <v>1</v>
      </c>
    </row>
    <row r="4641" spans="1:22" ht="21.75" customHeight="1" x14ac:dyDescent="0.3">
      <c r="A4641" s="3" t="s">
        <v>4667</v>
      </c>
      <c r="B4641" s="3">
        <v>52</v>
      </c>
      <c r="C4641" s="3" t="s">
        <v>31</v>
      </c>
      <c r="D4641" s="3" t="s">
        <v>24</v>
      </c>
      <c r="E4641" s="3">
        <v>61317.5776615012</v>
      </c>
      <c r="F4641" s="3">
        <v>45</v>
      </c>
      <c r="G4641" s="3">
        <v>2407.2306221185099</v>
      </c>
      <c r="H4641" s="3">
        <v>11</v>
      </c>
      <c r="I4641" s="3">
        <v>692.55516532625199</v>
      </c>
      <c r="J4641" s="3">
        <v>10</v>
      </c>
      <c r="K4641" s="3">
        <v>354.88568659949402</v>
      </c>
      <c r="L4641" s="3">
        <v>54</v>
      </c>
      <c r="M4641" s="3">
        <v>6</v>
      </c>
      <c r="N4641" s="3">
        <v>9</v>
      </c>
      <c r="O4641" s="3">
        <v>547</v>
      </c>
      <c r="P4641" s="3">
        <v>2</v>
      </c>
      <c r="Q4641" s="3">
        <v>21114.1796106492</v>
      </c>
      <c r="R4641" s="3">
        <v>0</v>
      </c>
      <c r="S4641" s="3">
        <v>0</v>
      </c>
      <c r="T4641" s="3">
        <v>0</v>
      </c>
      <c r="U4641" s="3">
        <v>16090.4808530506</v>
      </c>
      <c r="V4641" s="3">
        <v>1</v>
      </c>
    </row>
    <row r="4642" spans="1:22" ht="21.75" customHeight="1" x14ac:dyDescent="0.3">
      <c r="A4642" s="3" t="s">
        <v>4668</v>
      </c>
      <c r="B4642" s="3">
        <v>68</v>
      </c>
      <c r="C4642" s="3" t="s">
        <v>31</v>
      </c>
      <c r="D4642" s="3" t="s">
        <v>33</v>
      </c>
      <c r="E4642" s="3">
        <v>79378.740389215294</v>
      </c>
      <c r="F4642" s="3">
        <v>19</v>
      </c>
      <c r="G4642" s="3">
        <v>2679.4865831161501</v>
      </c>
      <c r="H4642" s="3">
        <v>11</v>
      </c>
      <c r="I4642" s="3">
        <v>1137.6017731345</v>
      </c>
      <c r="J4642" s="3">
        <v>34</v>
      </c>
      <c r="K4642" s="3">
        <v>766.877876473078</v>
      </c>
      <c r="L4642" s="3">
        <v>70</v>
      </c>
      <c r="M4642" s="3">
        <v>3</v>
      </c>
      <c r="N4642" s="3">
        <v>6</v>
      </c>
      <c r="O4642" s="3">
        <v>660</v>
      </c>
      <c r="P4642" s="3">
        <v>1</v>
      </c>
      <c r="Q4642" s="3">
        <v>3363.3249560926902</v>
      </c>
      <c r="R4642" s="3">
        <v>3</v>
      </c>
      <c r="S4642" s="3">
        <v>0</v>
      </c>
      <c r="T4642" s="3">
        <v>0</v>
      </c>
      <c r="U4642" s="3">
        <v>10779.228211882701</v>
      </c>
      <c r="V4642" s="3">
        <v>0</v>
      </c>
    </row>
    <row r="4643" spans="1:22" ht="21.75" customHeight="1" x14ac:dyDescent="0.3">
      <c r="A4643" s="3" t="s">
        <v>4669</v>
      </c>
      <c r="B4643" s="3">
        <v>59</v>
      </c>
      <c r="C4643" s="3" t="s">
        <v>23</v>
      </c>
      <c r="D4643" s="3" t="s">
        <v>26</v>
      </c>
      <c r="E4643" s="3">
        <v>33324.611637311296</v>
      </c>
      <c r="F4643" s="3">
        <v>234</v>
      </c>
      <c r="G4643" s="3">
        <v>1091.4203069471801</v>
      </c>
      <c r="H4643" s="3">
        <v>4</v>
      </c>
      <c r="I4643" s="3">
        <v>391.12694232817398</v>
      </c>
      <c r="J4643" s="3">
        <v>1</v>
      </c>
      <c r="K4643" s="3">
        <v>403.57432207162998</v>
      </c>
      <c r="L4643" s="3">
        <v>49</v>
      </c>
      <c r="M4643" s="3">
        <v>12</v>
      </c>
      <c r="N4643" s="3">
        <v>0</v>
      </c>
      <c r="O4643" s="3">
        <v>841</v>
      </c>
      <c r="P4643" s="3">
        <v>4</v>
      </c>
      <c r="Q4643" s="3">
        <v>20613.439034637398</v>
      </c>
      <c r="R4643" s="3">
        <v>1</v>
      </c>
      <c r="S4643" s="3">
        <v>0</v>
      </c>
      <c r="T4643" s="3">
        <v>0</v>
      </c>
      <c r="U4643" s="3">
        <v>7426.0199556075104</v>
      </c>
      <c r="V4643" s="3">
        <v>0</v>
      </c>
    </row>
    <row r="4644" spans="1:22" ht="21.75" customHeight="1" x14ac:dyDescent="0.3">
      <c r="A4644" s="3" t="s">
        <v>4670</v>
      </c>
      <c r="B4644" s="3">
        <v>38</v>
      </c>
      <c r="C4644" s="3" t="s">
        <v>28</v>
      </c>
      <c r="D4644" s="3" t="s">
        <v>24</v>
      </c>
      <c r="E4644" s="3">
        <v>46216.185045863102</v>
      </c>
      <c r="F4644" s="3">
        <v>213</v>
      </c>
      <c r="G4644" s="3">
        <v>1271.67047292505</v>
      </c>
      <c r="H4644" s="3">
        <v>5</v>
      </c>
      <c r="I4644" s="3">
        <v>832.08498399321695</v>
      </c>
      <c r="J4644" s="3">
        <v>45</v>
      </c>
      <c r="K4644" s="3">
        <v>668.342805018479</v>
      </c>
      <c r="L4644" s="3">
        <v>57</v>
      </c>
      <c r="M4644" s="3">
        <v>16</v>
      </c>
      <c r="N4644" s="3">
        <v>4</v>
      </c>
      <c r="O4644" s="3">
        <v>418</v>
      </c>
      <c r="P4644" s="3">
        <v>4</v>
      </c>
      <c r="Q4644" s="3">
        <v>15375.7565202522</v>
      </c>
      <c r="R4644" s="3">
        <v>2</v>
      </c>
      <c r="S4644" s="3">
        <v>0</v>
      </c>
      <c r="T4644" s="3">
        <v>0</v>
      </c>
      <c r="U4644" s="3">
        <v>11507.83748559</v>
      </c>
      <c r="V4644" s="3">
        <v>1</v>
      </c>
    </row>
    <row r="4645" spans="1:22" ht="21.75" customHeight="1" x14ac:dyDescent="0.3">
      <c r="A4645" s="3" t="s">
        <v>4671</v>
      </c>
      <c r="B4645" s="3">
        <v>20</v>
      </c>
      <c r="C4645" s="3" t="s">
        <v>31</v>
      </c>
      <c r="D4645" s="3" t="s">
        <v>26</v>
      </c>
      <c r="E4645" s="3">
        <v>40733.169865506898</v>
      </c>
      <c r="F4645" s="3">
        <v>234</v>
      </c>
      <c r="G4645" s="3">
        <v>2616.9082446228599</v>
      </c>
      <c r="H4645" s="3">
        <v>3</v>
      </c>
      <c r="I4645" s="3">
        <v>981.81255421472702</v>
      </c>
      <c r="J4645" s="3">
        <v>0</v>
      </c>
      <c r="K4645" s="3">
        <v>393.51202453142599</v>
      </c>
      <c r="L4645" s="3">
        <v>73</v>
      </c>
      <c r="M4645" s="3">
        <v>7</v>
      </c>
      <c r="N4645" s="3">
        <v>6</v>
      </c>
      <c r="O4645" s="3">
        <v>759</v>
      </c>
      <c r="P4645" s="3">
        <v>5</v>
      </c>
      <c r="Q4645" s="3">
        <v>8703.8847217607599</v>
      </c>
      <c r="R4645" s="3">
        <v>4</v>
      </c>
      <c r="S4645" s="3">
        <v>0</v>
      </c>
      <c r="T4645" s="3">
        <v>0</v>
      </c>
      <c r="U4645" s="3">
        <v>5642.3386603078798</v>
      </c>
      <c r="V4645" s="3">
        <v>1</v>
      </c>
    </row>
    <row r="4646" spans="1:22" ht="21.75" customHeight="1" x14ac:dyDescent="0.3">
      <c r="A4646" s="3" t="s">
        <v>4672</v>
      </c>
      <c r="B4646" s="3">
        <v>24</v>
      </c>
      <c r="C4646" s="3" t="s">
        <v>28</v>
      </c>
      <c r="D4646" s="3" t="s">
        <v>24</v>
      </c>
      <c r="E4646" s="3">
        <v>36136.095534836197</v>
      </c>
      <c r="F4646" s="3">
        <v>104</v>
      </c>
      <c r="G4646" s="3">
        <v>2036.5198831610901</v>
      </c>
      <c r="H4646" s="3">
        <v>4</v>
      </c>
      <c r="I4646" s="3">
        <v>954.99872284346998</v>
      </c>
      <c r="J4646" s="3">
        <v>5</v>
      </c>
      <c r="K4646" s="3">
        <v>365.26524095991698</v>
      </c>
      <c r="L4646" s="3">
        <v>73</v>
      </c>
      <c r="M4646" s="3">
        <v>2</v>
      </c>
      <c r="N4646" s="3">
        <v>4</v>
      </c>
      <c r="O4646" s="3">
        <v>373</v>
      </c>
      <c r="P4646" s="3">
        <v>0</v>
      </c>
      <c r="Q4646" s="3">
        <v>17233.721132983701</v>
      </c>
      <c r="R4646" s="3">
        <v>5</v>
      </c>
      <c r="S4646" s="3">
        <v>0</v>
      </c>
      <c r="T4646" s="3">
        <v>0</v>
      </c>
      <c r="U4646" s="3">
        <v>500</v>
      </c>
      <c r="V4646" s="3">
        <v>1</v>
      </c>
    </row>
    <row r="4647" spans="1:22" ht="21.75" customHeight="1" x14ac:dyDescent="0.3">
      <c r="A4647" s="3" t="s">
        <v>4673</v>
      </c>
      <c r="B4647" s="3">
        <v>46</v>
      </c>
      <c r="C4647" s="3" t="s">
        <v>31</v>
      </c>
      <c r="D4647" s="3" t="s">
        <v>33</v>
      </c>
      <c r="E4647" s="3">
        <v>34239.882192201301</v>
      </c>
      <c r="F4647" s="3">
        <v>185</v>
      </c>
      <c r="G4647" s="3">
        <v>1891.5779968361301</v>
      </c>
      <c r="H4647" s="3">
        <v>9</v>
      </c>
      <c r="I4647" s="3">
        <v>929.07870778540496</v>
      </c>
      <c r="J4647" s="3">
        <v>6</v>
      </c>
      <c r="K4647" s="3">
        <v>879.87355071218599</v>
      </c>
      <c r="L4647" s="3">
        <v>37</v>
      </c>
      <c r="M4647" s="3">
        <v>15</v>
      </c>
      <c r="N4647" s="3">
        <v>4</v>
      </c>
      <c r="O4647" s="3">
        <v>882</v>
      </c>
      <c r="P4647" s="3">
        <v>3</v>
      </c>
      <c r="Q4647" s="3">
        <v>9750.5306999005006</v>
      </c>
      <c r="R4647" s="3">
        <v>4</v>
      </c>
      <c r="S4647" s="3">
        <v>1</v>
      </c>
      <c r="T4647" s="3">
        <v>0</v>
      </c>
      <c r="U4647" s="3">
        <v>11263.336289347901</v>
      </c>
      <c r="V4647" s="3">
        <v>1</v>
      </c>
    </row>
    <row r="4648" spans="1:22" ht="21.75" customHeight="1" x14ac:dyDescent="0.3">
      <c r="A4648" s="3" t="s">
        <v>4674</v>
      </c>
      <c r="B4648" s="3">
        <v>35</v>
      </c>
      <c r="C4648" s="3" t="s">
        <v>31</v>
      </c>
      <c r="D4648" s="3" t="s">
        <v>24</v>
      </c>
      <c r="E4648" s="3">
        <v>38363.752228634403</v>
      </c>
      <c r="F4648" s="3">
        <v>164</v>
      </c>
      <c r="G4648" s="3">
        <v>1611.5811162152299</v>
      </c>
      <c r="H4648" s="3">
        <v>7</v>
      </c>
      <c r="I4648" s="3">
        <v>1009.61945166595</v>
      </c>
      <c r="J4648" s="3">
        <v>1</v>
      </c>
      <c r="K4648" s="3">
        <v>676.19009865273802</v>
      </c>
      <c r="L4648" s="3">
        <v>23</v>
      </c>
      <c r="M4648" s="3">
        <v>1</v>
      </c>
      <c r="N4648" s="3">
        <v>5</v>
      </c>
      <c r="O4648" s="3">
        <v>572</v>
      </c>
      <c r="P4648" s="3">
        <v>4</v>
      </c>
      <c r="Q4648" s="3">
        <v>2303.6033859914801</v>
      </c>
      <c r="R4648" s="3">
        <v>0</v>
      </c>
      <c r="S4648" s="3">
        <v>0</v>
      </c>
      <c r="T4648" s="3">
        <v>0</v>
      </c>
      <c r="U4648" s="3">
        <v>12077.2533677258</v>
      </c>
      <c r="V4648" s="3">
        <v>1</v>
      </c>
    </row>
    <row r="4649" spans="1:22" ht="21.75" customHeight="1" x14ac:dyDescent="0.3">
      <c r="A4649" s="3" t="s">
        <v>4675</v>
      </c>
      <c r="B4649" s="3">
        <v>25</v>
      </c>
      <c r="C4649" s="3" t="s">
        <v>31</v>
      </c>
      <c r="D4649" s="3" t="s">
        <v>26</v>
      </c>
      <c r="E4649" s="3">
        <v>39337.1517112273</v>
      </c>
      <c r="F4649" s="3">
        <v>113</v>
      </c>
      <c r="G4649" s="3">
        <v>2079.8272057398599</v>
      </c>
      <c r="H4649" s="3">
        <v>11</v>
      </c>
      <c r="I4649" s="3">
        <v>863.26036322487698</v>
      </c>
      <c r="J4649" s="3">
        <v>1</v>
      </c>
      <c r="K4649" s="3">
        <v>531.466828744292</v>
      </c>
      <c r="L4649" s="3">
        <v>73</v>
      </c>
      <c r="M4649" s="3">
        <v>0</v>
      </c>
      <c r="N4649" s="3">
        <v>9</v>
      </c>
      <c r="O4649" s="3">
        <v>779</v>
      </c>
      <c r="P4649" s="3">
        <v>4</v>
      </c>
      <c r="Q4649" s="3">
        <v>12725.8684204048</v>
      </c>
      <c r="R4649" s="3">
        <v>1</v>
      </c>
      <c r="S4649" s="3">
        <v>0</v>
      </c>
      <c r="T4649" s="3">
        <v>0</v>
      </c>
      <c r="U4649" s="3">
        <v>2786.5303582278102</v>
      </c>
      <c r="V4649" s="3">
        <v>0</v>
      </c>
    </row>
    <row r="4650" spans="1:22" ht="21.75" customHeight="1" x14ac:dyDescent="0.3">
      <c r="A4650" s="3" t="s">
        <v>4676</v>
      </c>
      <c r="B4650" s="3">
        <v>59</v>
      </c>
      <c r="C4650" s="3" t="s">
        <v>31</v>
      </c>
      <c r="D4650" s="3" t="s">
        <v>24</v>
      </c>
      <c r="E4650" s="3">
        <v>43583.658551545202</v>
      </c>
      <c r="F4650" s="3">
        <v>227</v>
      </c>
      <c r="G4650" s="3">
        <v>1476.11852220982</v>
      </c>
      <c r="H4650" s="3">
        <v>8</v>
      </c>
      <c r="I4650" s="3">
        <v>287.975127413145</v>
      </c>
      <c r="J4650" s="3">
        <v>46</v>
      </c>
      <c r="K4650" s="3">
        <v>139.90615894162099</v>
      </c>
      <c r="L4650" s="3">
        <v>58</v>
      </c>
      <c r="M4650" s="3">
        <v>7</v>
      </c>
      <c r="N4650" s="3">
        <v>9</v>
      </c>
      <c r="O4650" s="3">
        <v>624</v>
      </c>
      <c r="P4650" s="3">
        <v>4</v>
      </c>
      <c r="Q4650" s="3">
        <v>10414.1663927667</v>
      </c>
      <c r="R4650" s="3">
        <v>6</v>
      </c>
      <c r="S4650" s="3">
        <v>0</v>
      </c>
      <c r="T4650" s="3">
        <v>0</v>
      </c>
      <c r="U4650" s="3">
        <v>8461.0533339127705</v>
      </c>
      <c r="V4650" s="3">
        <v>1</v>
      </c>
    </row>
    <row r="4651" spans="1:22" ht="21.75" customHeight="1" x14ac:dyDescent="0.3">
      <c r="A4651" s="3" t="s">
        <v>4677</v>
      </c>
      <c r="B4651" s="3">
        <v>32</v>
      </c>
      <c r="C4651" s="3" t="s">
        <v>28</v>
      </c>
      <c r="D4651" s="3" t="s">
        <v>33</v>
      </c>
      <c r="E4651" s="3">
        <v>42276.620282532298</v>
      </c>
      <c r="F4651" s="3">
        <v>72</v>
      </c>
      <c r="G4651" s="3">
        <v>2723.6109890412299</v>
      </c>
      <c r="H4651" s="3">
        <v>2</v>
      </c>
      <c r="I4651" s="3">
        <v>977.43443739122301</v>
      </c>
      <c r="J4651" s="3">
        <v>4</v>
      </c>
      <c r="K4651" s="3">
        <v>609.52842560324495</v>
      </c>
      <c r="L4651" s="3">
        <v>44</v>
      </c>
      <c r="M4651" s="3">
        <v>2</v>
      </c>
      <c r="N4651" s="3">
        <v>5</v>
      </c>
      <c r="O4651" s="3">
        <v>661</v>
      </c>
      <c r="P4651" s="3">
        <v>0</v>
      </c>
      <c r="Q4651" s="3">
        <v>9087.0632255569708</v>
      </c>
      <c r="R4651" s="3">
        <v>1</v>
      </c>
      <c r="S4651" s="3">
        <v>0</v>
      </c>
      <c r="T4651" s="3">
        <v>0</v>
      </c>
      <c r="U4651" s="3">
        <v>12777.766703830501</v>
      </c>
      <c r="V4651" s="3">
        <v>0</v>
      </c>
    </row>
    <row r="4652" spans="1:22" ht="21.75" customHeight="1" x14ac:dyDescent="0.3">
      <c r="A4652" s="3" t="s">
        <v>4678</v>
      </c>
      <c r="B4652" s="3">
        <v>67</v>
      </c>
      <c r="C4652" s="3" t="s">
        <v>28</v>
      </c>
      <c r="D4652" s="3" t="s">
        <v>24</v>
      </c>
      <c r="E4652" s="3">
        <v>63701.078235326</v>
      </c>
      <c r="F4652" s="3">
        <v>62</v>
      </c>
      <c r="G4652" s="3">
        <v>1404.36258703219</v>
      </c>
      <c r="H4652" s="3">
        <v>9</v>
      </c>
      <c r="I4652" s="3">
        <v>899.66129619381002</v>
      </c>
      <c r="J4652" s="3">
        <v>12</v>
      </c>
      <c r="K4652" s="3">
        <v>758.844426082361</v>
      </c>
      <c r="L4652" s="3">
        <v>25</v>
      </c>
      <c r="M4652" s="3">
        <v>16</v>
      </c>
      <c r="N4652" s="3">
        <v>9</v>
      </c>
      <c r="O4652" s="3">
        <v>440</v>
      </c>
      <c r="P4652" s="3">
        <v>4</v>
      </c>
      <c r="Q4652" s="3">
        <v>7256.0258456520996</v>
      </c>
      <c r="R4652" s="3">
        <v>2</v>
      </c>
      <c r="S4652" s="3">
        <v>0</v>
      </c>
      <c r="T4652" s="3">
        <v>0</v>
      </c>
      <c r="U4652" s="3">
        <v>1757.68437166115</v>
      </c>
      <c r="V4652" s="3">
        <v>1</v>
      </c>
    </row>
    <row r="4653" spans="1:22" ht="21.75" customHeight="1" x14ac:dyDescent="0.3">
      <c r="A4653" s="3" t="s">
        <v>4679</v>
      </c>
      <c r="B4653" s="3">
        <v>54</v>
      </c>
      <c r="C4653" s="3" t="s">
        <v>28</v>
      </c>
      <c r="D4653" s="3" t="s">
        <v>26</v>
      </c>
      <c r="E4653" s="3">
        <v>62093.773696866803</v>
      </c>
      <c r="F4653" s="3">
        <v>181</v>
      </c>
      <c r="G4653" s="3">
        <v>1391.67605506788</v>
      </c>
      <c r="H4653" s="3">
        <v>3</v>
      </c>
      <c r="I4653" s="3">
        <v>292.58804220059102</v>
      </c>
      <c r="J4653" s="3">
        <v>18</v>
      </c>
      <c r="K4653" s="3">
        <v>550.78244967077899</v>
      </c>
      <c r="L4653" s="3">
        <v>64</v>
      </c>
      <c r="M4653" s="3">
        <v>18</v>
      </c>
      <c r="N4653" s="3">
        <v>1</v>
      </c>
      <c r="O4653" s="3">
        <v>306</v>
      </c>
      <c r="P4653" s="3">
        <v>5</v>
      </c>
      <c r="Q4653" s="3">
        <v>15692.5732230343</v>
      </c>
      <c r="R4653" s="3">
        <v>4</v>
      </c>
      <c r="S4653" s="3">
        <v>0</v>
      </c>
      <c r="T4653" s="3">
        <v>0</v>
      </c>
      <c r="U4653" s="3">
        <v>13494.329233823501</v>
      </c>
      <c r="V4653" s="3">
        <v>1</v>
      </c>
    </row>
    <row r="4654" spans="1:22" ht="21.75" customHeight="1" x14ac:dyDescent="0.3">
      <c r="A4654" s="3" t="s">
        <v>4680</v>
      </c>
      <c r="B4654" s="3">
        <v>38</v>
      </c>
      <c r="C4654" s="3" t="s">
        <v>28</v>
      </c>
      <c r="D4654" s="3" t="s">
        <v>33</v>
      </c>
      <c r="E4654" s="3">
        <v>22396.989005384399</v>
      </c>
      <c r="F4654" s="3">
        <v>230</v>
      </c>
      <c r="G4654" s="3">
        <v>10</v>
      </c>
      <c r="H4654" s="3">
        <v>0</v>
      </c>
      <c r="I4654" s="3">
        <v>1282.9073238803001</v>
      </c>
      <c r="J4654" s="3">
        <v>18</v>
      </c>
      <c r="K4654" s="3">
        <v>508.81634658695498</v>
      </c>
      <c r="L4654" s="3">
        <v>10</v>
      </c>
      <c r="M4654" s="3">
        <v>15</v>
      </c>
      <c r="N4654" s="3">
        <v>9</v>
      </c>
      <c r="O4654" s="3">
        <v>800</v>
      </c>
      <c r="P4654" s="3">
        <v>3</v>
      </c>
      <c r="Q4654" s="3">
        <v>11910.615079503799</v>
      </c>
      <c r="R4654" s="3">
        <v>0</v>
      </c>
      <c r="S4654" s="3">
        <v>0</v>
      </c>
      <c r="T4654" s="3">
        <v>0</v>
      </c>
      <c r="U4654" s="3">
        <v>11952.262584607101</v>
      </c>
      <c r="V4654" s="3">
        <v>0</v>
      </c>
    </row>
    <row r="4655" spans="1:22" ht="21.75" customHeight="1" x14ac:dyDescent="0.3">
      <c r="A4655" s="3" t="s">
        <v>4681</v>
      </c>
      <c r="B4655" s="3">
        <v>31</v>
      </c>
      <c r="C4655" s="3" t="s">
        <v>23</v>
      </c>
      <c r="D4655" s="3" t="s">
        <v>26</v>
      </c>
      <c r="E4655" s="3">
        <v>39315.373530969802</v>
      </c>
      <c r="F4655" s="3">
        <v>79</v>
      </c>
      <c r="G4655" s="3">
        <v>2346.4774725429902</v>
      </c>
      <c r="H4655" s="3">
        <v>10</v>
      </c>
      <c r="I4655" s="3">
        <v>986.84319491181395</v>
      </c>
      <c r="J4655" s="3">
        <v>46</v>
      </c>
      <c r="K4655" s="3">
        <v>551.11038152106096</v>
      </c>
      <c r="L4655" s="3">
        <v>49</v>
      </c>
      <c r="M4655" s="3">
        <v>19</v>
      </c>
      <c r="N4655" s="3">
        <v>9</v>
      </c>
      <c r="O4655" s="3">
        <v>367</v>
      </c>
      <c r="P4655" s="3">
        <v>3</v>
      </c>
      <c r="Q4655" s="3">
        <v>9147.0055525897096</v>
      </c>
      <c r="R4655" s="3">
        <v>1</v>
      </c>
      <c r="S4655" s="3">
        <v>0</v>
      </c>
      <c r="T4655" s="3">
        <v>0</v>
      </c>
      <c r="U4655" s="3">
        <v>13717.253577797201</v>
      </c>
      <c r="V4655" s="3">
        <v>1</v>
      </c>
    </row>
    <row r="4656" spans="1:22" ht="21.75" customHeight="1" x14ac:dyDescent="0.3">
      <c r="A4656" s="3" t="s">
        <v>4682</v>
      </c>
      <c r="B4656" s="3">
        <v>35</v>
      </c>
      <c r="C4656" s="3" t="s">
        <v>31</v>
      </c>
      <c r="D4656" s="3" t="s">
        <v>24</v>
      </c>
      <c r="E4656" s="3">
        <v>72510.030437187204</v>
      </c>
      <c r="F4656" s="3">
        <v>203</v>
      </c>
      <c r="G4656" s="3">
        <v>729.81101546277796</v>
      </c>
      <c r="H4656" s="3">
        <v>4</v>
      </c>
      <c r="I4656" s="3">
        <v>316.87808765788998</v>
      </c>
      <c r="J4656" s="3">
        <v>0</v>
      </c>
      <c r="K4656" s="3">
        <v>612.05198052308799</v>
      </c>
      <c r="L4656" s="3">
        <v>57</v>
      </c>
      <c r="M4656" s="3">
        <v>9</v>
      </c>
      <c r="N4656" s="3">
        <v>8</v>
      </c>
      <c r="O4656" s="3">
        <v>766</v>
      </c>
      <c r="P4656" s="3">
        <v>4</v>
      </c>
      <c r="Q4656" s="3">
        <v>8359.8928010979907</v>
      </c>
      <c r="R4656" s="3">
        <v>4</v>
      </c>
      <c r="S4656" s="3">
        <v>0</v>
      </c>
      <c r="T4656" s="3">
        <v>0</v>
      </c>
      <c r="U4656" s="3">
        <v>17251.705548138802</v>
      </c>
      <c r="V4656" s="3">
        <v>1</v>
      </c>
    </row>
    <row r="4657" spans="1:22" ht="21.75" customHeight="1" x14ac:dyDescent="0.3">
      <c r="A4657" s="3" t="s">
        <v>4683</v>
      </c>
      <c r="B4657" s="3">
        <v>62</v>
      </c>
      <c r="C4657" s="3" t="s">
        <v>31</v>
      </c>
      <c r="D4657" s="3" t="s">
        <v>26</v>
      </c>
      <c r="E4657" s="3">
        <v>55292.449272996499</v>
      </c>
      <c r="F4657" s="3">
        <v>37</v>
      </c>
      <c r="G4657" s="3">
        <v>10</v>
      </c>
      <c r="H4657" s="3">
        <v>3</v>
      </c>
      <c r="I4657" s="3">
        <v>513.97119260974705</v>
      </c>
      <c r="J4657" s="3">
        <v>34</v>
      </c>
      <c r="K4657" s="3">
        <v>358.01179926221897</v>
      </c>
      <c r="L4657" s="3">
        <v>33</v>
      </c>
      <c r="M4657" s="3">
        <v>14</v>
      </c>
      <c r="N4657" s="3">
        <v>2</v>
      </c>
      <c r="O4657" s="3">
        <v>729</v>
      </c>
      <c r="P4657" s="3">
        <v>0</v>
      </c>
      <c r="Q4657" s="3">
        <v>9240.0132823206404</v>
      </c>
      <c r="R4657" s="3">
        <v>4</v>
      </c>
      <c r="S4657" s="3">
        <v>0</v>
      </c>
      <c r="T4657" s="3">
        <v>0</v>
      </c>
      <c r="U4657" s="3">
        <v>4204.9424734966997</v>
      </c>
      <c r="V4657" s="3">
        <v>1</v>
      </c>
    </row>
    <row r="4658" spans="1:22" ht="21.75" customHeight="1" x14ac:dyDescent="0.3">
      <c r="A4658" s="3" t="s">
        <v>4684</v>
      </c>
      <c r="B4658" s="3">
        <v>29</v>
      </c>
      <c r="C4658" s="3" t="s">
        <v>31</v>
      </c>
      <c r="D4658" s="3" t="s">
        <v>24</v>
      </c>
      <c r="E4658" s="3">
        <v>56020.472691052702</v>
      </c>
      <c r="F4658" s="3">
        <v>164</v>
      </c>
      <c r="G4658" s="3">
        <v>1356.8960227119001</v>
      </c>
      <c r="H4658" s="3">
        <v>5</v>
      </c>
      <c r="I4658" s="3">
        <v>602.58178538883703</v>
      </c>
      <c r="J4658" s="3">
        <v>17</v>
      </c>
      <c r="K4658" s="3">
        <v>498.166396744542</v>
      </c>
      <c r="L4658" s="3">
        <v>15</v>
      </c>
      <c r="M4658" s="3">
        <v>6</v>
      </c>
      <c r="N4658" s="3">
        <v>0</v>
      </c>
      <c r="O4658" s="3">
        <v>846</v>
      </c>
      <c r="P4658" s="3">
        <v>2</v>
      </c>
      <c r="Q4658" s="3">
        <v>8504.3175108868109</v>
      </c>
      <c r="R4658" s="3">
        <v>3</v>
      </c>
      <c r="S4658" s="3">
        <v>0</v>
      </c>
      <c r="T4658" s="3">
        <v>0</v>
      </c>
      <c r="U4658" s="3">
        <v>11736.0322753276</v>
      </c>
      <c r="V4658" s="3">
        <v>0</v>
      </c>
    </row>
    <row r="4659" spans="1:22" ht="21.75" customHeight="1" x14ac:dyDescent="0.3">
      <c r="A4659" s="3" t="s">
        <v>4685</v>
      </c>
      <c r="B4659" s="3">
        <v>44</v>
      </c>
      <c r="C4659" s="3" t="s">
        <v>23</v>
      </c>
      <c r="D4659" s="3" t="s">
        <v>33</v>
      </c>
      <c r="E4659" s="3">
        <v>54301.611525147702</v>
      </c>
      <c r="F4659" s="3">
        <v>18</v>
      </c>
      <c r="G4659" s="3">
        <v>1229.3847948262701</v>
      </c>
      <c r="H4659" s="3">
        <v>5</v>
      </c>
      <c r="I4659" s="3">
        <v>602.33279641977299</v>
      </c>
      <c r="J4659" s="3">
        <v>48</v>
      </c>
      <c r="K4659" s="3">
        <v>534.55986755205697</v>
      </c>
      <c r="L4659" s="3">
        <v>58</v>
      </c>
      <c r="M4659" s="3">
        <v>15</v>
      </c>
      <c r="N4659" s="3">
        <v>0</v>
      </c>
      <c r="O4659" s="3">
        <v>328</v>
      </c>
      <c r="P4659" s="3">
        <v>4</v>
      </c>
      <c r="Q4659" s="3">
        <v>9560.5291219389201</v>
      </c>
      <c r="R4659" s="3">
        <v>7</v>
      </c>
      <c r="S4659" s="3">
        <v>0</v>
      </c>
      <c r="T4659" s="3">
        <v>0</v>
      </c>
      <c r="U4659" s="3">
        <v>2381.517660947</v>
      </c>
      <c r="V4659" s="3">
        <v>1</v>
      </c>
    </row>
    <row r="4660" spans="1:22" ht="21.75" customHeight="1" x14ac:dyDescent="0.3">
      <c r="A4660" s="3" t="s">
        <v>4686</v>
      </c>
      <c r="B4660" s="3">
        <v>39</v>
      </c>
      <c r="C4660" s="3" t="s">
        <v>28</v>
      </c>
      <c r="D4660" s="3" t="s">
        <v>26</v>
      </c>
      <c r="E4660" s="3">
        <v>45290.100451235798</v>
      </c>
      <c r="F4660" s="3">
        <v>212</v>
      </c>
      <c r="G4660" s="3">
        <v>1859.8793171084801</v>
      </c>
      <c r="H4660" s="3">
        <v>9</v>
      </c>
      <c r="I4660" s="3">
        <v>902.56756608645503</v>
      </c>
      <c r="J4660" s="3">
        <v>31</v>
      </c>
      <c r="K4660" s="3">
        <v>740.49010682031405</v>
      </c>
      <c r="L4660" s="3">
        <v>0</v>
      </c>
      <c r="M4660" s="3">
        <v>16</v>
      </c>
      <c r="N4660" s="3">
        <v>8</v>
      </c>
      <c r="O4660" s="3">
        <v>655</v>
      </c>
      <c r="P4660" s="3">
        <v>5</v>
      </c>
      <c r="Q4660" s="3">
        <v>16360.084596348601</v>
      </c>
      <c r="R4660" s="3">
        <v>7</v>
      </c>
      <c r="S4660" s="3">
        <v>0</v>
      </c>
      <c r="T4660" s="3">
        <v>0</v>
      </c>
      <c r="U4660" s="3">
        <v>5244.8993838337301</v>
      </c>
      <c r="V4660" s="3">
        <v>1</v>
      </c>
    </row>
    <row r="4661" spans="1:22" ht="21.75" customHeight="1" x14ac:dyDescent="0.3">
      <c r="A4661" s="3" t="s">
        <v>4687</v>
      </c>
      <c r="B4661" s="3">
        <v>50</v>
      </c>
      <c r="C4661" s="3" t="s">
        <v>31</v>
      </c>
      <c r="D4661" s="3" t="s">
        <v>26</v>
      </c>
      <c r="E4661" s="3">
        <v>49261.139768484201</v>
      </c>
      <c r="F4661" s="3">
        <v>148</v>
      </c>
      <c r="G4661" s="3">
        <v>2019.31039043649</v>
      </c>
      <c r="H4661" s="3">
        <v>5</v>
      </c>
      <c r="I4661" s="3">
        <v>458.27688712960799</v>
      </c>
      <c r="J4661" s="3">
        <v>31</v>
      </c>
      <c r="K4661" s="3">
        <v>0</v>
      </c>
      <c r="L4661" s="3">
        <v>40</v>
      </c>
      <c r="M4661" s="3">
        <v>19</v>
      </c>
      <c r="N4661" s="3">
        <v>5</v>
      </c>
      <c r="O4661" s="3">
        <v>333</v>
      </c>
      <c r="P4661" s="3">
        <v>4</v>
      </c>
      <c r="Q4661" s="3">
        <v>9771.4335016207806</v>
      </c>
      <c r="R4661" s="3">
        <v>2</v>
      </c>
      <c r="S4661" s="3">
        <v>1</v>
      </c>
      <c r="T4661" s="3">
        <v>0</v>
      </c>
      <c r="U4661" s="3">
        <v>16635.466374531501</v>
      </c>
      <c r="V4661" s="3">
        <v>1</v>
      </c>
    </row>
    <row r="4662" spans="1:22" ht="21.75" customHeight="1" x14ac:dyDescent="0.3">
      <c r="A4662" s="3" t="s">
        <v>4688</v>
      </c>
      <c r="B4662" s="3">
        <v>23</v>
      </c>
      <c r="C4662" s="3" t="s">
        <v>28</v>
      </c>
      <c r="D4662" s="3" t="s">
        <v>24</v>
      </c>
      <c r="E4662" s="3">
        <v>42729.8196044406</v>
      </c>
      <c r="F4662" s="3">
        <v>40</v>
      </c>
      <c r="G4662" s="3">
        <v>837.80590343897597</v>
      </c>
      <c r="H4662" s="3">
        <v>2</v>
      </c>
      <c r="I4662" s="3">
        <v>1194.8478614926801</v>
      </c>
      <c r="J4662" s="3">
        <v>7</v>
      </c>
      <c r="K4662" s="3">
        <v>747.31718476810897</v>
      </c>
      <c r="L4662" s="3">
        <v>27</v>
      </c>
      <c r="M4662" s="3">
        <v>12</v>
      </c>
      <c r="N4662" s="3">
        <v>6</v>
      </c>
      <c r="O4662" s="3">
        <v>559</v>
      </c>
      <c r="P4662" s="3">
        <v>1</v>
      </c>
      <c r="Q4662" s="3">
        <v>12920.159973793499</v>
      </c>
      <c r="R4662" s="3">
        <v>7</v>
      </c>
      <c r="S4662" s="3">
        <v>0</v>
      </c>
      <c r="T4662" s="3">
        <v>0</v>
      </c>
      <c r="U4662" s="3">
        <v>11398.518983837001</v>
      </c>
      <c r="V4662" s="3">
        <v>1</v>
      </c>
    </row>
    <row r="4663" spans="1:22" ht="21.75" customHeight="1" x14ac:dyDescent="0.3">
      <c r="A4663" s="3" t="s">
        <v>4689</v>
      </c>
      <c r="B4663" s="3">
        <v>63</v>
      </c>
      <c r="C4663" s="3" t="s">
        <v>28</v>
      </c>
      <c r="D4663" s="3" t="s">
        <v>26</v>
      </c>
      <c r="E4663" s="3">
        <v>65403.234535571399</v>
      </c>
      <c r="F4663" s="3">
        <v>173</v>
      </c>
      <c r="G4663" s="3">
        <v>3675.9297141339598</v>
      </c>
      <c r="H4663" s="3">
        <v>6</v>
      </c>
      <c r="I4663" s="3">
        <v>1166.0312079788</v>
      </c>
      <c r="J4663" s="3">
        <v>10</v>
      </c>
      <c r="K4663" s="3">
        <v>118.78596773765</v>
      </c>
      <c r="L4663" s="3">
        <v>14</v>
      </c>
      <c r="M4663" s="3">
        <v>9</v>
      </c>
      <c r="N4663" s="3">
        <v>1</v>
      </c>
      <c r="O4663" s="3">
        <v>612</v>
      </c>
      <c r="P4663" s="3">
        <v>5</v>
      </c>
      <c r="Q4663" s="3">
        <v>9691.4365953198794</v>
      </c>
      <c r="R4663" s="3">
        <v>1</v>
      </c>
      <c r="S4663" s="3">
        <v>0</v>
      </c>
      <c r="T4663" s="3">
        <v>0</v>
      </c>
      <c r="U4663" s="3">
        <v>5189.5259646789</v>
      </c>
      <c r="V4663" s="3">
        <v>0</v>
      </c>
    </row>
    <row r="4664" spans="1:22" ht="21.75" customHeight="1" x14ac:dyDescent="0.3">
      <c r="A4664" s="3" t="s">
        <v>4690</v>
      </c>
      <c r="B4664" s="3">
        <v>42</v>
      </c>
      <c r="C4664" s="3" t="s">
        <v>23</v>
      </c>
      <c r="D4664" s="3" t="s">
        <v>26</v>
      </c>
      <c r="E4664" s="3">
        <v>42893.991378433697</v>
      </c>
      <c r="F4664" s="3">
        <v>34</v>
      </c>
      <c r="G4664" s="3">
        <v>1338.93129342507</v>
      </c>
      <c r="H4664" s="3">
        <v>2</v>
      </c>
      <c r="I4664" s="3">
        <v>1016.76105835986</v>
      </c>
      <c r="J4664" s="3">
        <v>19</v>
      </c>
      <c r="K4664" s="3">
        <v>338.26273830662399</v>
      </c>
      <c r="L4664" s="3">
        <v>79</v>
      </c>
      <c r="M4664" s="3">
        <v>8</v>
      </c>
      <c r="N4664" s="3">
        <v>0</v>
      </c>
      <c r="O4664" s="3">
        <v>640</v>
      </c>
      <c r="P4664" s="3">
        <v>0</v>
      </c>
      <c r="Q4664" s="3">
        <v>1355.6006075427599</v>
      </c>
      <c r="R4664" s="3">
        <v>3</v>
      </c>
      <c r="S4664" s="3">
        <v>1</v>
      </c>
      <c r="T4664" s="3">
        <v>0</v>
      </c>
      <c r="U4664" s="3">
        <v>3940.2715660130698</v>
      </c>
      <c r="V4664" s="3">
        <v>1</v>
      </c>
    </row>
    <row r="4665" spans="1:22" ht="21.75" customHeight="1" x14ac:dyDescent="0.3">
      <c r="A4665" s="3" t="s">
        <v>4691</v>
      </c>
      <c r="B4665" s="3">
        <v>21</v>
      </c>
      <c r="C4665" s="3" t="s">
        <v>23</v>
      </c>
      <c r="D4665" s="3" t="s">
        <v>33</v>
      </c>
      <c r="E4665" s="3">
        <v>47966.783625876</v>
      </c>
      <c r="F4665" s="3">
        <v>9</v>
      </c>
      <c r="G4665" s="3">
        <v>149.44037745704</v>
      </c>
      <c r="H4665" s="3">
        <v>5</v>
      </c>
      <c r="I4665" s="3">
        <v>815.48462138784805</v>
      </c>
      <c r="J4665" s="3">
        <v>7</v>
      </c>
      <c r="K4665" s="3">
        <v>500.64453306302198</v>
      </c>
      <c r="L4665" s="3">
        <v>45</v>
      </c>
      <c r="M4665" s="3">
        <v>6</v>
      </c>
      <c r="N4665" s="3">
        <v>1</v>
      </c>
      <c r="O4665" s="3">
        <v>749</v>
      </c>
      <c r="P4665" s="3">
        <v>3</v>
      </c>
      <c r="Q4665" s="3">
        <v>13310.817104121899</v>
      </c>
      <c r="R4665" s="3">
        <v>2</v>
      </c>
      <c r="S4665" s="3">
        <v>0</v>
      </c>
      <c r="T4665" s="3">
        <v>0</v>
      </c>
      <c r="U4665" s="3">
        <v>7942.9514531248697</v>
      </c>
      <c r="V4665" s="3">
        <v>0</v>
      </c>
    </row>
    <row r="4666" spans="1:22" ht="21.75" customHeight="1" x14ac:dyDescent="0.3">
      <c r="A4666" s="3" t="s">
        <v>4692</v>
      </c>
      <c r="B4666" s="3">
        <v>41</v>
      </c>
      <c r="C4666" s="3" t="s">
        <v>28</v>
      </c>
      <c r="D4666" s="3" t="s">
        <v>24</v>
      </c>
      <c r="E4666" s="3">
        <v>63236.074158545103</v>
      </c>
      <c r="F4666" s="3">
        <v>217</v>
      </c>
      <c r="G4666" s="3">
        <v>2766.2535326566599</v>
      </c>
      <c r="H4666" s="3">
        <v>9</v>
      </c>
      <c r="I4666" s="3">
        <v>1128.10663030304</v>
      </c>
      <c r="J4666" s="3">
        <v>27</v>
      </c>
      <c r="K4666" s="3">
        <v>682.11263637427805</v>
      </c>
      <c r="L4666" s="3">
        <v>31</v>
      </c>
      <c r="M4666" s="3">
        <v>11</v>
      </c>
      <c r="N4666" s="3">
        <v>2</v>
      </c>
      <c r="O4666" s="3">
        <v>703</v>
      </c>
      <c r="P4666" s="3">
        <v>0</v>
      </c>
      <c r="Q4666" s="3">
        <v>7702.5831514923102</v>
      </c>
      <c r="R4666" s="3">
        <v>3</v>
      </c>
      <c r="S4666" s="3">
        <v>0</v>
      </c>
      <c r="T4666" s="3">
        <v>0</v>
      </c>
      <c r="U4666" s="3">
        <v>4557.5312876780299</v>
      </c>
      <c r="V4666" s="3">
        <v>0</v>
      </c>
    </row>
    <row r="4667" spans="1:22" ht="21.75" customHeight="1" x14ac:dyDescent="0.3">
      <c r="A4667" s="3" t="s">
        <v>4693</v>
      </c>
      <c r="B4667" s="3">
        <v>56</v>
      </c>
      <c r="C4667" s="3" t="s">
        <v>31</v>
      </c>
      <c r="D4667" s="3" t="s">
        <v>24</v>
      </c>
      <c r="E4667" s="3">
        <v>44099.743929311</v>
      </c>
      <c r="F4667" s="3">
        <v>217</v>
      </c>
      <c r="G4667" s="3">
        <v>2082.72565256803</v>
      </c>
      <c r="H4667" s="3">
        <v>0</v>
      </c>
      <c r="I4667" s="3">
        <v>703.41829701859695</v>
      </c>
      <c r="J4667" s="3">
        <v>20</v>
      </c>
      <c r="K4667" s="3">
        <v>777.57267500826003</v>
      </c>
      <c r="L4667" s="3">
        <v>38</v>
      </c>
      <c r="M4667" s="3">
        <v>0</v>
      </c>
      <c r="N4667" s="3">
        <v>2</v>
      </c>
      <c r="O4667" s="3">
        <v>305</v>
      </c>
      <c r="P4667" s="3">
        <v>0</v>
      </c>
      <c r="Q4667" s="3">
        <v>16002.6429050549</v>
      </c>
      <c r="R4667" s="3">
        <v>1</v>
      </c>
      <c r="S4667" s="3">
        <v>0</v>
      </c>
      <c r="T4667" s="3">
        <v>0</v>
      </c>
      <c r="U4667" s="3">
        <v>500</v>
      </c>
      <c r="V4667" s="3">
        <v>1</v>
      </c>
    </row>
    <row r="4668" spans="1:22" ht="21.75" customHeight="1" x14ac:dyDescent="0.3">
      <c r="A4668" s="3" t="s">
        <v>4694</v>
      </c>
      <c r="B4668" s="3">
        <v>27</v>
      </c>
      <c r="C4668" s="3" t="s">
        <v>31</v>
      </c>
      <c r="D4668" s="3" t="s">
        <v>33</v>
      </c>
      <c r="E4668" s="3">
        <v>48727.039119796202</v>
      </c>
      <c r="F4668" s="3">
        <v>48</v>
      </c>
      <c r="G4668" s="3">
        <v>1827.0896110657</v>
      </c>
      <c r="H4668" s="3">
        <v>7</v>
      </c>
      <c r="I4668" s="3">
        <v>546.42889851587699</v>
      </c>
      <c r="J4668" s="3">
        <v>37</v>
      </c>
      <c r="K4668" s="3">
        <v>334.302398302874</v>
      </c>
      <c r="L4668" s="3">
        <v>64</v>
      </c>
      <c r="M4668" s="3">
        <v>15</v>
      </c>
      <c r="N4668" s="3">
        <v>7</v>
      </c>
      <c r="O4668" s="3">
        <v>840</v>
      </c>
      <c r="P4668" s="3">
        <v>4</v>
      </c>
      <c r="Q4668" s="3">
        <v>21930.248151354899</v>
      </c>
      <c r="R4668" s="3">
        <v>7</v>
      </c>
      <c r="S4668" s="3">
        <v>0</v>
      </c>
      <c r="T4668" s="3">
        <v>0</v>
      </c>
      <c r="U4668" s="3">
        <v>7433.3035318132197</v>
      </c>
      <c r="V4668" s="3">
        <v>1</v>
      </c>
    </row>
    <row r="4669" spans="1:22" ht="21.75" customHeight="1" x14ac:dyDescent="0.3">
      <c r="A4669" s="3" t="s">
        <v>4695</v>
      </c>
      <c r="B4669" s="3">
        <v>26</v>
      </c>
      <c r="C4669" s="3" t="s">
        <v>23</v>
      </c>
      <c r="D4669" s="3" t="s">
        <v>33</v>
      </c>
      <c r="E4669" s="3">
        <v>43552.436156819997</v>
      </c>
      <c r="F4669" s="3">
        <v>191</v>
      </c>
      <c r="G4669" s="3">
        <v>1151.7567696978799</v>
      </c>
      <c r="H4669" s="3">
        <v>6</v>
      </c>
      <c r="I4669" s="3">
        <v>1216.5383759669101</v>
      </c>
      <c r="J4669" s="3">
        <v>37</v>
      </c>
      <c r="K4669" s="3">
        <v>652.36782783552803</v>
      </c>
      <c r="L4669" s="3">
        <v>72</v>
      </c>
      <c r="M4669" s="3">
        <v>3</v>
      </c>
      <c r="N4669" s="3">
        <v>3</v>
      </c>
      <c r="O4669" s="3">
        <v>635</v>
      </c>
      <c r="P4669" s="3">
        <v>1</v>
      </c>
      <c r="Q4669" s="3">
        <v>8032.3118663946498</v>
      </c>
      <c r="R4669" s="3">
        <v>7</v>
      </c>
      <c r="S4669" s="3">
        <v>0</v>
      </c>
      <c r="T4669" s="3">
        <v>0</v>
      </c>
      <c r="U4669" s="3">
        <v>2111.8484772586198</v>
      </c>
      <c r="V4669" s="3">
        <v>1</v>
      </c>
    </row>
    <row r="4670" spans="1:22" ht="21.75" customHeight="1" x14ac:dyDescent="0.3">
      <c r="A4670" s="3" t="s">
        <v>4696</v>
      </c>
      <c r="B4670" s="3">
        <v>33</v>
      </c>
      <c r="C4670" s="3" t="s">
        <v>23</v>
      </c>
      <c r="D4670" s="3" t="s">
        <v>24</v>
      </c>
      <c r="E4670" s="3">
        <v>48391.971377784597</v>
      </c>
      <c r="F4670" s="3">
        <v>20</v>
      </c>
      <c r="G4670" s="3">
        <v>1536.6584928141201</v>
      </c>
      <c r="H4670" s="3">
        <v>11</v>
      </c>
      <c r="I4670" s="3">
        <v>911.13996495665299</v>
      </c>
      <c r="J4670" s="3">
        <v>5</v>
      </c>
      <c r="K4670" s="3">
        <v>288.62730999704797</v>
      </c>
      <c r="L4670" s="3">
        <v>74</v>
      </c>
      <c r="M4670" s="3">
        <v>13</v>
      </c>
      <c r="N4670" s="3">
        <v>0</v>
      </c>
      <c r="O4670" s="3">
        <v>692</v>
      </c>
      <c r="P4670" s="3">
        <v>4</v>
      </c>
      <c r="Q4670" s="3">
        <v>17431.326182176301</v>
      </c>
      <c r="R4670" s="3">
        <v>0</v>
      </c>
      <c r="S4670" s="3">
        <v>0</v>
      </c>
      <c r="T4670" s="3">
        <v>0</v>
      </c>
      <c r="U4670" s="3">
        <v>5587.37642158773</v>
      </c>
      <c r="V4670" s="3">
        <v>0</v>
      </c>
    </row>
    <row r="4671" spans="1:22" ht="21.75" customHeight="1" x14ac:dyDescent="0.3">
      <c r="A4671" s="3" t="s">
        <v>4697</v>
      </c>
      <c r="B4671" s="3">
        <v>22</v>
      </c>
      <c r="C4671" s="3" t="s">
        <v>23</v>
      </c>
      <c r="D4671" s="3" t="s">
        <v>33</v>
      </c>
      <c r="E4671" s="3">
        <v>44162.203263616502</v>
      </c>
      <c r="F4671" s="3">
        <v>73</v>
      </c>
      <c r="G4671" s="3">
        <v>10</v>
      </c>
      <c r="H4671" s="3">
        <v>8</v>
      </c>
      <c r="I4671" s="3">
        <v>560.57982579651298</v>
      </c>
      <c r="J4671" s="3">
        <v>1</v>
      </c>
      <c r="K4671" s="3">
        <v>217.88020144199999</v>
      </c>
      <c r="L4671" s="3">
        <v>10</v>
      </c>
      <c r="M4671" s="3">
        <v>16</v>
      </c>
      <c r="N4671" s="3">
        <v>1</v>
      </c>
      <c r="O4671" s="3">
        <v>848</v>
      </c>
      <c r="P4671" s="3">
        <v>0</v>
      </c>
      <c r="Q4671" s="3">
        <v>9527.4912444582405</v>
      </c>
      <c r="R4671" s="3">
        <v>3</v>
      </c>
      <c r="S4671" s="3">
        <v>0</v>
      </c>
      <c r="T4671" s="3">
        <v>0</v>
      </c>
      <c r="U4671" s="3">
        <v>15893.0433131751</v>
      </c>
      <c r="V4671" s="3">
        <v>0</v>
      </c>
    </row>
    <row r="4672" spans="1:22" ht="21.75" customHeight="1" x14ac:dyDescent="0.3">
      <c r="A4672" s="3" t="s">
        <v>4698</v>
      </c>
      <c r="B4672" s="3">
        <v>69</v>
      </c>
      <c r="C4672" s="3" t="s">
        <v>23</v>
      </c>
      <c r="D4672" s="3" t="s">
        <v>33</v>
      </c>
      <c r="E4672" s="3">
        <v>40354.578921750799</v>
      </c>
      <c r="F4672" s="3">
        <v>236</v>
      </c>
      <c r="G4672" s="3">
        <v>1283.1587990010601</v>
      </c>
      <c r="H4672" s="3">
        <v>2</v>
      </c>
      <c r="I4672" s="3">
        <v>653.79017153544703</v>
      </c>
      <c r="J4672" s="3">
        <v>9</v>
      </c>
      <c r="K4672" s="3">
        <v>892.72710249201896</v>
      </c>
      <c r="L4672" s="3">
        <v>69</v>
      </c>
      <c r="M4672" s="3">
        <v>11</v>
      </c>
      <c r="N4672" s="3">
        <v>8</v>
      </c>
      <c r="O4672" s="3">
        <v>781</v>
      </c>
      <c r="P4672" s="3">
        <v>4</v>
      </c>
      <c r="Q4672" s="3">
        <v>10154.6465163181</v>
      </c>
      <c r="R4672" s="3">
        <v>3</v>
      </c>
      <c r="S4672" s="3">
        <v>0</v>
      </c>
      <c r="T4672" s="3">
        <v>0</v>
      </c>
      <c r="U4672" s="3">
        <v>5903.6369351536996</v>
      </c>
      <c r="V4672" s="3">
        <v>0</v>
      </c>
    </row>
    <row r="4673" spans="1:22" ht="21.75" customHeight="1" x14ac:dyDescent="0.3">
      <c r="A4673" s="3" t="s">
        <v>4699</v>
      </c>
      <c r="B4673" s="3">
        <v>35</v>
      </c>
      <c r="C4673" s="3" t="s">
        <v>23</v>
      </c>
      <c r="D4673" s="3" t="s">
        <v>33</v>
      </c>
      <c r="E4673" s="3">
        <v>37256.8472485538</v>
      </c>
      <c r="F4673" s="3">
        <v>42</v>
      </c>
      <c r="G4673" s="3">
        <v>3465.4270176192999</v>
      </c>
      <c r="H4673" s="3">
        <v>11</v>
      </c>
      <c r="I4673" s="3">
        <v>542.25020568215598</v>
      </c>
      <c r="J4673" s="3">
        <v>41</v>
      </c>
      <c r="K4673" s="3">
        <v>881.28078711882904</v>
      </c>
      <c r="L4673" s="3">
        <v>33</v>
      </c>
      <c r="M4673" s="3">
        <v>14</v>
      </c>
      <c r="N4673" s="3">
        <v>1</v>
      </c>
      <c r="O4673" s="3">
        <v>722</v>
      </c>
      <c r="P4673" s="3">
        <v>5</v>
      </c>
      <c r="Q4673" s="3">
        <v>14266.9276182753</v>
      </c>
      <c r="R4673" s="3">
        <v>4</v>
      </c>
      <c r="S4673" s="3">
        <v>0</v>
      </c>
      <c r="T4673" s="3">
        <v>0</v>
      </c>
      <c r="U4673" s="3">
        <v>1457.0537560022599</v>
      </c>
      <c r="V4673" s="3">
        <v>1</v>
      </c>
    </row>
    <row r="4674" spans="1:22" ht="21.75" customHeight="1" x14ac:dyDescent="0.3">
      <c r="A4674" s="3" t="s">
        <v>4700</v>
      </c>
      <c r="B4674" s="3">
        <v>38</v>
      </c>
      <c r="C4674" s="3" t="s">
        <v>23</v>
      </c>
      <c r="D4674" s="3" t="s">
        <v>24</v>
      </c>
      <c r="E4674" s="3">
        <v>46895.8862834908</v>
      </c>
      <c r="F4674" s="3">
        <v>90</v>
      </c>
      <c r="G4674" s="3">
        <v>736.51978734273405</v>
      </c>
      <c r="H4674" s="3">
        <v>7</v>
      </c>
      <c r="I4674" s="3">
        <v>1507.76120059001</v>
      </c>
      <c r="J4674" s="3">
        <v>8</v>
      </c>
      <c r="K4674" s="3">
        <v>423.72032066660103</v>
      </c>
      <c r="L4674" s="3">
        <v>49</v>
      </c>
      <c r="M4674" s="3">
        <v>11</v>
      </c>
      <c r="N4674" s="3">
        <v>8</v>
      </c>
      <c r="O4674" s="3">
        <v>874</v>
      </c>
      <c r="P4674" s="3">
        <v>0</v>
      </c>
      <c r="Q4674" s="3">
        <v>200.43632041325901</v>
      </c>
      <c r="R4674" s="3">
        <v>7</v>
      </c>
      <c r="S4674" s="3">
        <v>1</v>
      </c>
      <c r="T4674" s="3">
        <v>0</v>
      </c>
      <c r="U4674" s="3">
        <v>10974.5932875811</v>
      </c>
      <c r="V4674" s="3">
        <v>1</v>
      </c>
    </row>
    <row r="4675" spans="1:22" ht="21.75" customHeight="1" x14ac:dyDescent="0.3">
      <c r="A4675" s="3" t="s">
        <v>4701</v>
      </c>
      <c r="B4675" s="3">
        <v>37</v>
      </c>
      <c r="C4675" s="3" t="s">
        <v>23</v>
      </c>
      <c r="D4675" s="3" t="s">
        <v>33</v>
      </c>
      <c r="E4675" s="3">
        <v>68328.287799775499</v>
      </c>
      <c r="F4675" s="3">
        <v>80</v>
      </c>
      <c r="G4675" s="3">
        <v>1641.4182517893801</v>
      </c>
      <c r="H4675" s="3">
        <v>1</v>
      </c>
      <c r="I4675" s="3">
        <v>801.43445310768402</v>
      </c>
      <c r="J4675" s="3">
        <v>2</v>
      </c>
      <c r="K4675" s="3">
        <v>148.706874380275</v>
      </c>
      <c r="L4675" s="3">
        <v>43</v>
      </c>
      <c r="M4675" s="3">
        <v>2</v>
      </c>
      <c r="N4675" s="3">
        <v>4</v>
      </c>
      <c r="O4675" s="3">
        <v>538</v>
      </c>
      <c r="P4675" s="3">
        <v>3</v>
      </c>
      <c r="Q4675" s="3">
        <v>1654.3687132120599</v>
      </c>
      <c r="R4675" s="3">
        <v>5</v>
      </c>
      <c r="S4675" s="3">
        <v>0</v>
      </c>
      <c r="T4675" s="3">
        <v>0</v>
      </c>
      <c r="U4675" s="3">
        <v>8629.8750710077493</v>
      </c>
      <c r="V4675" s="3">
        <v>1</v>
      </c>
    </row>
    <row r="4676" spans="1:22" ht="21.75" customHeight="1" x14ac:dyDescent="0.3">
      <c r="A4676" s="3" t="s">
        <v>4702</v>
      </c>
      <c r="B4676" s="3">
        <v>35</v>
      </c>
      <c r="C4676" s="3" t="s">
        <v>31</v>
      </c>
      <c r="D4676" s="3" t="s">
        <v>26</v>
      </c>
      <c r="E4676" s="3">
        <v>61226.547216043597</v>
      </c>
      <c r="F4676" s="3">
        <v>180</v>
      </c>
      <c r="G4676" s="3">
        <v>152.084838283176</v>
      </c>
      <c r="H4676" s="3">
        <v>8</v>
      </c>
      <c r="I4676" s="3">
        <v>855.21995893878398</v>
      </c>
      <c r="J4676" s="3">
        <v>1</v>
      </c>
      <c r="K4676" s="3">
        <v>221.35766069147201</v>
      </c>
      <c r="L4676" s="3">
        <v>13</v>
      </c>
      <c r="M4676" s="3">
        <v>9</v>
      </c>
      <c r="N4676" s="3">
        <v>3</v>
      </c>
      <c r="O4676" s="3">
        <v>549</v>
      </c>
      <c r="P4676" s="3">
        <v>4</v>
      </c>
      <c r="Q4676" s="3">
        <v>12344.452404342301</v>
      </c>
      <c r="R4676" s="3">
        <v>1</v>
      </c>
      <c r="S4676" s="3">
        <v>0</v>
      </c>
      <c r="T4676" s="3">
        <v>0</v>
      </c>
      <c r="U4676" s="3">
        <v>12535.4497838757</v>
      </c>
      <c r="V4676" s="3">
        <v>1</v>
      </c>
    </row>
    <row r="4677" spans="1:22" ht="21.75" customHeight="1" x14ac:dyDescent="0.3">
      <c r="A4677" s="3" t="s">
        <v>4703</v>
      </c>
      <c r="B4677" s="3">
        <v>27</v>
      </c>
      <c r="C4677" s="3" t="s">
        <v>23</v>
      </c>
      <c r="D4677" s="3" t="s">
        <v>26</v>
      </c>
      <c r="E4677" s="3">
        <v>21574.729828920601</v>
      </c>
      <c r="F4677" s="3">
        <v>7</v>
      </c>
      <c r="G4677" s="3">
        <v>1083.4389960848</v>
      </c>
      <c r="H4677" s="3">
        <v>0</v>
      </c>
      <c r="I4677" s="3">
        <v>1052.4266667516799</v>
      </c>
      <c r="J4677" s="3">
        <v>35</v>
      </c>
      <c r="K4677" s="3">
        <v>778.11424016563706</v>
      </c>
      <c r="L4677" s="3">
        <v>71</v>
      </c>
      <c r="M4677" s="3">
        <v>19</v>
      </c>
      <c r="N4677" s="3">
        <v>3</v>
      </c>
      <c r="O4677" s="3">
        <v>546</v>
      </c>
      <c r="P4677" s="3">
        <v>4</v>
      </c>
      <c r="Q4677" s="3">
        <v>0</v>
      </c>
      <c r="R4677" s="3">
        <v>3</v>
      </c>
      <c r="S4677" s="3">
        <v>0</v>
      </c>
      <c r="T4677" s="3">
        <v>0</v>
      </c>
      <c r="U4677" s="3">
        <v>7993.5077137964599</v>
      </c>
      <c r="V4677" s="3">
        <v>1</v>
      </c>
    </row>
    <row r="4678" spans="1:22" ht="21.75" customHeight="1" x14ac:dyDescent="0.3">
      <c r="A4678" s="3" t="s">
        <v>4704</v>
      </c>
      <c r="B4678" s="3">
        <v>52</v>
      </c>
      <c r="C4678" s="3" t="s">
        <v>23</v>
      </c>
      <c r="D4678" s="3" t="s">
        <v>24</v>
      </c>
      <c r="E4678" s="3">
        <v>42275.309114001102</v>
      </c>
      <c r="F4678" s="3">
        <v>184</v>
      </c>
      <c r="G4678" s="3">
        <v>487.84657741072999</v>
      </c>
      <c r="H4678" s="3">
        <v>11</v>
      </c>
      <c r="I4678" s="3">
        <v>374.623656087548</v>
      </c>
      <c r="J4678" s="3">
        <v>7</v>
      </c>
      <c r="K4678" s="3">
        <v>604.81695146434299</v>
      </c>
      <c r="L4678" s="3">
        <v>24</v>
      </c>
      <c r="M4678" s="3">
        <v>16</v>
      </c>
      <c r="N4678" s="3">
        <v>2</v>
      </c>
      <c r="O4678" s="3">
        <v>851</v>
      </c>
      <c r="P4678" s="3">
        <v>3</v>
      </c>
      <c r="Q4678" s="3">
        <v>18511.5926042963</v>
      </c>
      <c r="R4678" s="3">
        <v>5</v>
      </c>
      <c r="S4678" s="3">
        <v>0</v>
      </c>
      <c r="T4678" s="3">
        <v>0</v>
      </c>
      <c r="U4678" s="3">
        <v>8168.6179825938698</v>
      </c>
      <c r="V4678" s="3">
        <v>1</v>
      </c>
    </row>
    <row r="4679" spans="1:22" ht="21.75" customHeight="1" x14ac:dyDescent="0.3">
      <c r="A4679" s="3" t="s">
        <v>4705</v>
      </c>
      <c r="B4679" s="3">
        <v>68</v>
      </c>
      <c r="C4679" s="3" t="s">
        <v>31</v>
      </c>
      <c r="D4679" s="3" t="s">
        <v>33</v>
      </c>
      <c r="E4679" s="3">
        <v>38509.905760522</v>
      </c>
      <c r="F4679" s="3">
        <v>88</v>
      </c>
      <c r="G4679" s="3">
        <v>1841.8561496801999</v>
      </c>
      <c r="H4679" s="3">
        <v>9</v>
      </c>
      <c r="I4679" s="3">
        <v>1183.7915432001801</v>
      </c>
      <c r="J4679" s="3">
        <v>8</v>
      </c>
      <c r="K4679" s="3">
        <v>233.66191114351599</v>
      </c>
      <c r="L4679" s="3">
        <v>67</v>
      </c>
      <c r="M4679" s="3">
        <v>13</v>
      </c>
      <c r="N4679" s="3">
        <v>1</v>
      </c>
      <c r="O4679" s="3">
        <v>363</v>
      </c>
      <c r="P4679" s="3">
        <v>4</v>
      </c>
      <c r="Q4679" s="3">
        <v>20010.265883664899</v>
      </c>
      <c r="R4679" s="3">
        <v>0</v>
      </c>
      <c r="S4679" s="3">
        <v>0</v>
      </c>
      <c r="T4679" s="3">
        <v>0</v>
      </c>
      <c r="U4679" s="3">
        <v>9384.3955213656009</v>
      </c>
      <c r="V4679" s="3">
        <v>1</v>
      </c>
    </row>
    <row r="4680" spans="1:22" ht="21.75" customHeight="1" x14ac:dyDescent="0.3">
      <c r="A4680" s="3" t="s">
        <v>4706</v>
      </c>
      <c r="B4680" s="3">
        <v>31</v>
      </c>
      <c r="C4680" s="3" t="s">
        <v>31</v>
      </c>
      <c r="D4680" s="3" t="s">
        <v>26</v>
      </c>
      <c r="E4680" s="3">
        <v>21878.183091199498</v>
      </c>
      <c r="F4680" s="3">
        <v>188</v>
      </c>
      <c r="G4680" s="3">
        <v>1672.6662221158001</v>
      </c>
      <c r="H4680" s="3">
        <v>6</v>
      </c>
      <c r="I4680" s="3">
        <v>587.25385422425097</v>
      </c>
      <c r="J4680" s="3">
        <v>25</v>
      </c>
      <c r="K4680" s="3">
        <v>545.55095752908505</v>
      </c>
      <c r="L4680" s="3">
        <v>49</v>
      </c>
      <c r="M4680" s="3">
        <v>12</v>
      </c>
      <c r="N4680" s="3">
        <v>7</v>
      </c>
      <c r="O4680" s="3">
        <v>421</v>
      </c>
      <c r="P4680" s="3">
        <v>0</v>
      </c>
      <c r="Q4680" s="3">
        <v>14121.745588449599</v>
      </c>
      <c r="R4680" s="3">
        <v>7</v>
      </c>
      <c r="S4680" s="3">
        <v>1</v>
      </c>
      <c r="T4680" s="3">
        <v>0</v>
      </c>
      <c r="U4680" s="3">
        <v>13588.368192788301</v>
      </c>
      <c r="V4680" s="3">
        <v>1</v>
      </c>
    </row>
    <row r="4681" spans="1:22" ht="21.75" customHeight="1" x14ac:dyDescent="0.3">
      <c r="A4681" s="3" t="s">
        <v>4707</v>
      </c>
      <c r="B4681" s="3">
        <v>30</v>
      </c>
      <c r="C4681" s="3" t="s">
        <v>28</v>
      </c>
      <c r="D4681" s="3" t="s">
        <v>24</v>
      </c>
      <c r="E4681" s="3">
        <v>54955.013523814698</v>
      </c>
      <c r="F4681" s="3">
        <v>24</v>
      </c>
      <c r="G4681" s="3">
        <v>457.61836536796</v>
      </c>
      <c r="H4681" s="3">
        <v>9</v>
      </c>
      <c r="I4681" s="3">
        <v>1440.5057001403</v>
      </c>
      <c r="J4681" s="3">
        <v>33</v>
      </c>
      <c r="K4681" s="3">
        <v>306.64268823629999</v>
      </c>
      <c r="L4681" s="3">
        <v>31</v>
      </c>
      <c r="M4681" s="3">
        <v>12</v>
      </c>
      <c r="N4681" s="3">
        <v>5</v>
      </c>
      <c r="O4681" s="3">
        <v>424</v>
      </c>
      <c r="P4681" s="3">
        <v>2</v>
      </c>
      <c r="Q4681" s="3">
        <v>11215.7726195469</v>
      </c>
      <c r="R4681" s="3">
        <v>3</v>
      </c>
      <c r="S4681" s="3">
        <v>0</v>
      </c>
      <c r="T4681" s="3">
        <v>0</v>
      </c>
      <c r="U4681" s="3">
        <v>3024.7656149334498</v>
      </c>
      <c r="V4681" s="3">
        <v>1</v>
      </c>
    </row>
    <row r="4682" spans="1:22" ht="21.75" customHeight="1" x14ac:dyDescent="0.3">
      <c r="A4682" s="3" t="s">
        <v>4708</v>
      </c>
      <c r="B4682" s="3">
        <v>24</v>
      </c>
      <c r="C4682" s="3" t="s">
        <v>23</v>
      </c>
      <c r="D4682" s="3" t="s">
        <v>26</v>
      </c>
      <c r="E4682" s="3">
        <v>48270.358054962802</v>
      </c>
      <c r="F4682" s="3">
        <v>76</v>
      </c>
      <c r="G4682" s="3">
        <v>1570.62851867052</v>
      </c>
      <c r="H4682" s="3">
        <v>0</v>
      </c>
      <c r="I4682" s="3">
        <v>690.56944449489197</v>
      </c>
      <c r="J4682" s="3">
        <v>47</v>
      </c>
      <c r="K4682" s="3">
        <v>112.68482489221699</v>
      </c>
      <c r="L4682" s="3">
        <v>54</v>
      </c>
      <c r="M4682" s="3">
        <v>7</v>
      </c>
      <c r="N4682" s="3">
        <v>8</v>
      </c>
      <c r="O4682" s="3">
        <v>836</v>
      </c>
      <c r="P4682" s="3">
        <v>4</v>
      </c>
      <c r="Q4682" s="3">
        <v>18653.829881142701</v>
      </c>
      <c r="R4682" s="3">
        <v>2</v>
      </c>
      <c r="S4682" s="3">
        <v>0</v>
      </c>
      <c r="T4682" s="3">
        <v>0</v>
      </c>
      <c r="U4682" s="3">
        <v>12781.06659366</v>
      </c>
      <c r="V4682" s="3">
        <v>0</v>
      </c>
    </row>
    <row r="4683" spans="1:22" ht="21.75" customHeight="1" x14ac:dyDescent="0.3">
      <c r="A4683" s="3" t="s">
        <v>4709</v>
      </c>
      <c r="B4683" s="3">
        <v>46</v>
      </c>
      <c r="C4683" s="3" t="s">
        <v>23</v>
      </c>
      <c r="D4683" s="3" t="s">
        <v>33</v>
      </c>
      <c r="E4683" s="3">
        <v>86412.957373518497</v>
      </c>
      <c r="F4683" s="3">
        <v>92</v>
      </c>
      <c r="G4683" s="3">
        <v>1599.0102057865599</v>
      </c>
      <c r="H4683" s="3">
        <v>5</v>
      </c>
      <c r="I4683" s="3">
        <v>1163.17400516712</v>
      </c>
      <c r="J4683" s="3">
        <v>29</v>
      </c>
      <c r="K4683" s="3">
        <v>236.85470554681899</v>
      </c>
      <c r="L4683" s="3">
        <v>77</v>
      </c>
      <c r="M4683" s="3">
        <v>13</v>
      </c>
      <c r="N4683" s="3">
        <v>1</v>
      </c>
      <c r="O4683" s="3">
        <v>661</v>
      </c>
      <c r="P4683" s="3">
        <v>3</v>
      </c>
      <c r="Q4683" s="3">
        <v>9210.95419225968</v>
      </c>
      <c r="R4683" s="3">
        <v>0</v>
      </c>
      <c r="S4683" s="3">
        <v>0</v>
      </c>
      <c r="T4683" s="3">
        <v>0</v>
      </c>
      <c r="U4683" s="3">
        <v>8829.4022436025007</v>
      </c>
      <c r="V4683" s="3">
        <v>0</v>
      </c>
    </row>
    <row r="4684" spans="1:22" ht="21.75" customHeight="1" x14ac:dyDescent="0.3">
      <c r="A4684" s="3" t="s">
        <v>4710</v>
      </c>
      <c r="B4684" s="3">
        <v>31</v>
      </c>
      <c r="C4684" s="3" t="s">
        <v>23</v>
      </c>
      <c r="D4684" s="3" t="s">
        <v>24</v>
      </c>
      <c r="E4684" s="3">
        <v>43987.633983723099</v>
      </c>
      <c r="F4684" s="3">
        <v>81</v>
      </c>
      <c r="G4684" s="3">
        <v>1639.9381955285201</v>
      </c>
      <c r="H4684" s="3">
        <v>0</v>
      </c>
      <c r="I4684" s="3">
        <v>20</v>
      </c>
      <c r="J4684" s="3">
        <v>37</v>
      </c>
      <c r="K4684" s="3">
        <v>769.690629499539</v>
      </c>
      <c r="L4684" s="3">
        <v>24</v>
      </c>
      <c r="M4684" s="3">
        <v>1</v>
      </c>
      <c r="N4684" s="3">
        <v>0</v>
      </c>
      <c r="O4684" s="3">
        <v>335</v>
      </c>
      <c r="P4684" s="3">
        <v>3</v>
      </c>
      <c r="Q4684" s="3">
        <v>9738.0239830809696</v>
      </c>
      <c r="R4684" s="3">
        <v>0</v>
      </c>
      <c r="S4684" s="3">
        <v>0</v>
      </c>
      <c r="T4684" s="3">
        <v>0</v>
      </c>
      <c r="U4684" s="3">
        <v>11576.8268147529</v>
      </c>
      <c r="V4684" s="3">
        <v>1</v>
      </c>
    </row>
    <row r="4685" spans="1:22" ht="21.75" customHeight="1" x14ac:dyDescent="0.3">
      <c r="A4685" s="3" t="s">
        <v>4711</v>
      </c>
      <c r="B4685" s="3">
        <v>36</v>
      </c>
      <c r="C4685" s="3" t="s">
        <v>23</v>
      </c>
      <c r="D4685" s="3" t="s">
        <v>26</v>
      </c>
      <c r="E4685" s="3">
        <v>36028.839831837999</v>
      </c>
      <c r="F4685" s="3">
        <v>168</v>
      </c>
      <c r="G4685" s="3">
        <v>2183.1441426454699</v>
      </c>
      <c r="H4685" s="3">
        <v>3</v>
      </c>
      <c r="I4685" s="3">
        <v>388.70342336991001</v>
      </c>
      <c r="J4685" s="3">
        <v>7</v>
      </c>
      <c r="K4685" s="3">
        <v>81.150233702046705</v>
      </c>
      <c r="L4685" s="3">
        <v>78</v>
      </c>
      <c r="M4685" s="3">
        <v>18</v>
      </c>
      <c r="N4685" s="3">
        <v>7</v>
      </c>
      <c r="O4685" s="3">
        <v>407</v>
      </c>
      <c r="P4685" s="3">
        <v>2</v>
      </c>
      <c r="Q4685" s="3">
        <v>11176.361263820399</v>
      </c>
      <c r="R4685" s="3">
        <v>3</v>
      </c>
      <c r="S4685" s="3">
        <v>0</v>
      </c>
      <c r="T4685" s="3">
        <v>0</v>
      </c>
      <c r="U4685" s="3">
        <v>2456.8421679560802</v>
      </c>
      <c r="V4685" s="3">
        <v>1</v>
      </c>
    </row>
    <row r="4686" spans="1:22" ht="21.75" customHeight="1" x14ac:dyDescent="0.3">
      <c r="A4686" s="3" t="s">
        <v>4712</v>
      </c>
      <c r="B4686" s="3">
        <v>25</v>
      </c>
      <c r="C4686" s="3" t="s">
        <v>28</v>
      </c>
      <c r="D4686" s="3" t="s">
        <v>24</v>
      </c>
      <c r="E4686" s="3">
        <v>34287.1106961693</v>
      </c>
      <c r="F4686" s="3">
        <v>235</v>
      </c>
      <c r="G4686" s="3">
        <v>2752.03537163792</v>
      </c>
      <c r="H4686" s="3">
        <v>6</v>
      </c>
      <c r="I4686" s="3">
        <v>697.23749435083096</v>
      </c>
      <c r="J4686" s="3">
        <v>2</v>
      </c>
      <c r="K4686" s="3">
        <v>466.17500210723802</v>
      </c>
      <c r="L4686" s="3">
        <v>51</v>
      </c>
      <c r="M4686" s="3">
        <v>1</v>
      </c>
      <c r="N4686" s="3">
        <v>7</v>
      </c>
      <c r="O4686" s="3">
        <v>485</v>
      </c>
      <c r="P4686" s="3">
        <v>0</v>
      </c>
      <c r="Q4686" s="3">
        <v>7034.8783127881297</v>
      </c>
      <c r="R4686" s="3">
        <v>3</v>
      </c>
      <c r="S4686" s="3">
        <v>0</v>
      </c>
      <c r="T4686" s="3">
        <v>0</v>
      </c>
      <c r="U4686" s="3">
        <v>4417.5361220038203</v>
      </c>
      <c r="V4686" s="3">
        <v>1</v>
      </c>
    </row>
    <row r="4687" spans="1:22" ht="21.75" customHeight="1" x14ac:dyDescent="0.3">
      <c r="A4687" s="3" t="s">
        <v>4713</v>
      </c>
      <c r="B4687" s="3">
        <v>52</v>
      </c>
      <c r="C4687" s="3" t="s">
        <v>31</v>
      </c>
      <c r="D4687" s="3" t="s">
        <v>26</v>
      </c>
      <c r="E4687" s="3">
        <v>41871.368241552598</v>
      </c>
      <c r="F4687" s="3">
        <v>236</v>
      </c>
      <c r="G4687" s="3">
        <v>1008.92394330323</v>
      </c>
      <c r="H4687" s="3">
        <v>1</v>
      </c>
      <c r="I4687" s="3">
        <v>89.225950656288106</v>
      </c>
      <c r="J4687" s="3">
        <v>10</v>
      </c>
      <c r="K4687" s="3">
        <v>224.77826848309701</v>
      </c>
      <c r="L4687" s="3">
        <v>55</v>
      </c>
      <c r="M4687" s="3">
        <v>11</v>
      </c>
      <c r="N4687" s="3">
        <v>4</v>
      </c>
      <c r="O4687" s="3">
        <v>760</v>
      </c>
      <c r="P4687" s="3">
        <v>1</v>
      </c>
      <c r="Q4687" s="3">
        <v>19749.3657533982</v>
      </c>
      <c r="R4687" s="3">
        <v>4</v>
      </c>
      <c r="S4687" s="3">
        <v>0</v>
      </c>
      <c r="T4687" s="3">
        <v>0</v>
      </c>
      <c r="U4687" s="3">
        <v>527.21862537571894</v>
      </c>
      <c r="V4687" s="3">
        <v>1</v>
      </c>
    </row>
    <row r="4688" spans="1:22" ht="21.75" customHeight="1" x14ac:dyDescent="0.3">
      <c r="A4688" s="3" t="s">
        <v>4714</v>
      </c>
      <c r="B4688" s="3">
        <v>24</v>
      </c>
      <c r="C4688" s="3" t="s">
        <v>31</v>
      </c>
      <c r="D4688" s="3" t="s">
        <v>26</v>
      </c>
      <c r="E4688" s="3">
        <v>60625.879239950198</v>
      </c>
      <c r="F4688" s="3">
        <v>121</v>
      </c>
      <c r="G4688" s="3">
        <v>1254.9157435649799</v>
      </c>
      <c r="H4688" s="3">
        <v>2</v>
      </c>
      <c r="I4688" s="3">
        <v>1010.3095570944899</v>
      </c>
      <c r="J4688" s="3">
        <v>24</v>
      </c>
      <c r="K4688" s="3">
        <v>796.31272781476503</v>
      </c>
      <c r="L4688" s="3">
        <v>21</v>
      </c>
      <c r="M4688" s="3">
        <v>19</v>
      </c>
      <c r="N4688" s="3">
        <v>1</v>
      </c>
      <c r="O4688" s="3">
        <v>318</v>
      </c>
      <c r="P4688" s="3">
        <v>0</v>
      </c>
      <c r="Q4688" s="3">
        <v>19563.5391343679</v>
      </c>
      <c r="R4688" s="3">
        <v>1</v>
      </c>
      <c r="S4688" s="3">
        <v>0</v>
      </c>
      <c r="T4688" s="3">
        <v>0</v>
      </c>
      <c r="U4688" s="3">
        <v>4944.3200659494296</v>
      </c>
      <c r="V4688" s="3">
        <v>1</v>
      </c>
    </row>
    <row r="4689" spans="1:22" ht="21.75" customHeight="1" x14ac:dyDescent="0.3">
      <c r="A4689" s="3" t="s">
        <v>4715</v>
      </c>
      <c r="B4689" s="3">
        <v>47</v>
      </c>
      <c r="C4689" s="3" t="s">
        <v>23</v>
      </c>
      <c r="D4689" s="3" t="s">
        <v>33</v>
      </c>
      <c r="E4689" s="3">
        <v>62687.625472347303</v>
      </c>
      <c r="F4689" s="3">
        <v>179</v>
      </c>
      <c r="G4689" s="3">
        <v>1361.3900501707899</v>
      </c>
      <c r="H4689" s="3">
        <v>3</v>
      </c>
      <c r="I4689" s="3">
        <v>909.53534390268703</v>
      </c>
      <c r="J4689" s="3">
        <v>4</v>
      </c>
      <c r="K4689" s="3">
        <v>452.61359280791902</v>
      </c>
      <c r="L4689" s="3">
        <v>46</v>
      </c>
      <c r="M4689" s="3">
        <v>11</v>
      </c>
      <c r="N4689" s="3">
        <v>9</v>
      </c>
      <c r="O4689" s="3">
        <v>393</v>
      </c>
      <c r="P4689" s="3">
        <v>5</v>
      </c>
      <c r="Q4689" s="3">
        <v>6354.5517304423702</v>
      </c>
      <c r="R4689" s="3">
        <v>4</v>
      </c>
      <c r="S4689" s="3">
        <v>0</v>
      </c>
      <c r="T4689" s="3">
        <v>0</v>
      </c>
      <c r="U4689" s="3">
        <v>7153.4809090030503</v>
      </c>
      <c r="V4689" s="3">
        <v>1</v>
      </c>
    </row>
    <row r="4690" spans="1:22" ht="21.75" customHeight="1" x14ac:dyDescent="0.3">
      <c r="A4690" s="3" t="s">
        <v>4716</v>
      </c>
      <c r="B4690" s="3">
        <v>33</v>
      </c>
      <c r="C4690" s="3" t="s">
        <v>23</v>
      </c>
      <c r="D4690" s="3" t="s">
        <v>33</v>
      </c>
      <c r="E4690" s="3">
        <v>102670.83209332899</v>
      </c>
      <c r="F4690" s="3">
        <v>131</v>
      </c>
      <c r="G4690" s="3">
        <v>458.315288832178</v>
      </c>
      <c r="H4690" s="3">
        <v>5</v>
      </c>
      <c r="I4690" s="3">
        <v>453.21032254904298</v>
      </c>
      <c r="J4690" s="3">
        <v>11</v>
      </c>
      <c r="K4690" s="3">
        <v>756.13142646451797</v>
      </c>
      <c r="L4690" s="3">
        <v>69</v>
      </c>
      <c r="M4690" s="3">
        <v>18</v>
      </c>
      <c r="N4690" s="3">
        <v>4</v>
      </c>
      <c r="O4690" s="3">
        <v>654</v>
      </c>
      <c r="P4690" s="3">
        <v>4</v>
      </c>
      <c r="Q4690" s="3">
        <v>7501.8566453666199</v>
      </c>
      <c r="R4690" s="3">
        <v>2</v>
      </c>
      <c r="S4690" s="3">
        <v>0</v>
      </c>
      <c r="T4690" s="3">
        <v>0</v>
      </c>
      <c r="U4690" s="3">
        <v>2154.8491928353901</v>
      </c>
      <c r="V4690" s="3">
        <v>0</v>
      </c>
    </row>
    <row r="4691" spans="1:22" ht="21.75" customHeight="1" x14ac:dyDescent="0.3">
      <c r="A4691" s="3" t="s">
        <v>4717</v>
      </c>
      <c r="B4691" s="3">
        <v>24</v>
      </c>
      <c r="C4691" s="3" t="s">
        <v>23</v>
      </c>
      <c r="D4691" s="3" t="s">
        <v>26</v>
      </c>
      <c r="E4691" s="3">
        <v>28281.532483265401</v>
      </c>
      <c r="F4691" s="3">
        <v>80</v>
      </c>
      <c r="G4691" s="3">
        <v>693.76503211710201</v>
      </c>
      <c r="H4691" s="3">
        <v>11</v>
      </c>
      <c r="I4691" s="3">
        <v>794.41447954742603</v>
      </c>
      <c r="J4691" s="3">
        <v>29</v>
      </c>
      <c r="K4691" s="3">
        <v>318.79188466597299</v>
      </c>
      <c r="L4691" s="3">
        <v>50</v>
      </c>
      <c r="M4691" s="3">
        <v>15</v>
      </c>
      <c r="N4691" s="3">
        <v>7</v>
      </c>
      <c r="O4691" s="3">
        <v>427</v>
      </c>
      <c r="P4691" s="3">
        <v>3</v>
      </c>
      <c r="Q4691" s="3">
        <v>9904.3826288650398</v>
      </c>
      <c r="R4691" s="3">
        <v>1</v>
      </c>
      <c r="S4691" s="3">
        <v>0</v>
      </c>
      <c r="T4691" s="3">
        <v>0</v>
      </c>
      <c r="U4691" s="3">
        <v>4862.0796513024698</v>
      </c>
      <c r="V4691" s="3">
        <v>1</v>
      </c>
    </row>
    <row r="4692" spans="1:22" ht="21.75" customHeight="1" x14ac:dyDescent="0.3">
      <c r="A4692" s="3" t="s">
        <v>4718</v>
      </c>
      <c r="B4692" s="3">
        <v>52</v>
      </c>
      <c r="C4692" s="3" t="s">
        <v>28</v>
      </c>
      <c r="D4692" s="3" t="s">
        <v>24</v>
      </c>
      <c r="E4692" s="3">
        <v>51552.227755349501</v>
      </c>
      <c r="F4692" s="3">
        <v>38</v>
      </c>
      <c r="G4692" s="3">
        <v>1950.59355191594</v>
      </c>
      <c r="H4692" s="3">
        <v>8</v>
      </c>
      <c r="I4692" s="3">
        <v>1082.26703047309</v>
      </c>
      <c r="J4692" s="3">
        <v>26</v>
      </c>
      <c r="K4692" s="3">
        <v>552.95274873563505</v>
      </c>
      <c r="L4692" s="3">
        <v>65</v>
      </c>
      <c r="M4692" s="3">
        <v>1</v>
      </c>
      <c r="N4692" s="3">
        <v>3</v>
      </c>
      <c r="O4692" s="3">
        <v>614</v>
      </c>
      <c r="P4692" s="3">
        <v>3</v>
      </c>
      <c r="Q4692" s="3">
        <v>19212.508954762699</v>
      </c>
      <c r="R4692" s="3">
        <v>4</v>
      </c>
      <c r="S4692" s="3">
        <v>0</v>
      </c>
      <c r="T4692" s="3">
        <v>0</v>
      </c>
      <c r="U4692" s="3">
        <v>9342.9824967186396</v>
      </c>
      <c r="V4692" s="3">
        <v>1</v>
      </c>
    </row>
    <row r="4693" spans="1:22" ht="21.75" customHeight="1" x14ac:dyDescent="0.3">
      <c r="A4693" s="3" t="s">
        <v>4719</v>
      </c>
      <c r="B4693" s="3">
        <v>69</v>
      </c>
      <c r="C4693" s="3" t="s">
        <v>28</v>
      </c>
      <c r="D4693" s="3" t="s">
        <v>24</v>
      </c>
      <c r="E4693" s="3">
        <v>37682.9323443373</v>
      </c>
      <c r="F4693" s="3">
        <v>97</v>
      </c>
      <c r="G4693" s="3">
        <v>3039.9646360821898</v>
      </c>
      <c r="H4693" s="3">
        <v>3</v>
      </c>
      <c r="I4693" s="3">
        <v>63.932669095509098</v>
      </c>
      <c r="J4693" s="3">
        <v>42</v>
      </c>
      <c r="K4693" s="3">
        <v>334.58048946647602</v>
      </c>
      <c r="L4693" s="3">
        <v>69</v>
      </c>
      <c r="M4693" s="3">
        <v>7</v>
      </c>
      <c r="N4693" s="3">
        <v>1</v>
      </c>
      <c r="O4693" s="3">
        <v>681</v>
      </c>
      <c r="P4693" s="3">
        <v>0</v>
      </c>
      <c r="Q4693" s="3">
        <v>9873.2952313145706</v>
      </c>
      <c r="R4693" s="3">
        <v>7</v>
      </c>
      <c r="S4693" s="3">
        <v>0</v>
      </c>
      <c r="T4693" s="3">
        <v>0</v>
      </c>
      <c r="U4693" s="3">
        <v>12512.078442546501</v>
      </c>
      <c r="V4693" s="3">
        <v>1</v>
      </c>
    </row>
    <row r="4694" spans="1:22" ht="21.75" customHeight="1" x14ac:dyDescent="0.3">
      <c r="A4694" s="3" t="s">
        <v>4720</v>
      </c>
      <c r="B4694" s="3">
        <v>67</v>
      </c>
      <c r="C4694" s="3" t="s">
        <v>31</v>
      </c>
      <c r="D4694" s="3" t="s">
        <v>33</v>
      </c>
      <c r="E4694" s="3">
        <v>56308.995892245199</v>
      </c>
      <c r="F4694" s="3">
        <v>30</v>
      </c>
      <c r="G4694" s="3">
        <v>668.28901113943004</v>
      </c>
      <c r="H4694" s="3">
        <v>5</v>
      </c>
      <c r="I4694" s="3">
        <v>354.27884431786998</v>
      </c>
      <c r="J4694" s="3">
        <v>4</v>
      </c>
      <c r="K4694" s="3">
        <v>160.26819959846901</v>
      </c>
      <c r="L4694" s="3">
        <v>74</v>
      </c>
      <c r="M4694" s="3">
        <v>1</v>
      </c>
      <c r="N4694" s="3">
        <v>2</v>
      </c>
      <c r="O4694" s="3">
        <v>774</v>
      </c>
      <c r="P4694" s="3">
        <v>0</v>
      </c>
      <c r="Q4694" s="3">
        <v>12943.382798582499</v>
      </c>
      <c r="R4694" s="3">
        <v>4</v>
      </c>
      <c r="S4694" s="3">
        <v>0</v>
      </c>
      <c r="T4694" s="3">
        <v>0</v>
      </c>
      <c r="U4694" s="3">
        <v>7587.0022636110098</v>
      </c>
      <c r="V4694" s="3">
        <v>1</v>
      </c>
    </row>
    <row r="4695" spans="1:22" ht="21.75" customHeight="1" x14ac:dyDescent="0.3">
      <c r="A4695" s="3" t="s">
        <v>4721</v>
      </c>
      <c r="B4695" s="3">
        <v>60</v>
      </c>
      <c r="C4695" s="3" t="s">
        <v>23</v>
      </c>
      <c r="D4695" s="3" t="s">
        <v>26</v>
      </c>
      <c r="E4695" s="3">
        <v>74896.829044402402</v>
      </c>
      <c r="F4695" s="3">
        <v>100</v>
      </c>
      <c r="G4695" s="3">
        <v>3334.5646105712299</v>
      </c>
      <c r="H4695" s="3">
        <v>11</v>
      </c>
      <c r="I4695" s="3">
        <v>682.71909527183004</v>
      </c>
      <c r="J4695" s="3">
        <v>19</v>
      </c>
      <c r="K4695" s="3">
        <v>287.89408888692702</v>
      </c>
      <c r="L4695" s="3">
        <v>64</v>
      </c>
      <c r="M4695" s="3">
        <v>9</v>
      </c>
      <c r="N4695" s="3">
        <v>2</v>
      </c>
      <c r="O4695" s="3">
        <v>697</v>
      </c>
      <c r="P4695" s="3">
        <v>4</v>
      </c>
      <c r="Q4695" s="3">
        <v>5596.6637751280796</v>
      </c>
      <c r="R4695" s="3">
        <v>3</v>
      </c>
      <c r="S4695" s="3">
        <v>0</v>
      </c>
      <c r="T4695" s="3">
        <v>0</v>
      </c>
      <c r="U4695" s="3">
        <v>8553.9154042052505</v>
      </c>
      <c r="V4695" s="3">
        <v>0</v>
      </c>
    </row>
    <row r="4696" spans="1:22" ht="21.75" customHeight="1" x14ac:dyDescent="0.3">
      <c r="A4696" s="3" t="s">
        <v>4722</v>
      </c>
      <c r="B4696" s="3">
        <v>38</v>
      </c>
      <c r="C4696" s="3" t="s">
        <v>23</v>
      </c>
      <c r="D4696" s="3" t="s">
        <v>33</v>
      </c>
      <c r="E4696" s="3">
        <v>65518.004822607203</v>
      </c>
      <c r="F4696" s="3">
        <v>37</v>
      </c>
      <c r="G4696" s="3">
        <v>1046.91718824137</v>
      </c>
      <c r="H4696" s="3">
        <v>6</v>
      </c>
      <c r="I4696" s="3">
        <v>808.30326932136597</v>
      </c>
      <c r="J4696" s="3">
        <v>20</v>
      </c>
      <c r="K4696" s="3">
        <v>393.38499289584399</v>
      </c>
      <c r="L4696" s="3">
        <v>21</v>
      </c>
      <c r="M4696" s="3">
        <v>15</v>
      </c>
      <c r="N4696" s="3">
        <v>8</v>
      </c>
      <c r="O4696" s="3">
        <v>541</v>
      </c>
      <c r="P4696" s="3">
        <v>0</v>
      </c>
      <c r="Q4696" s="3">
        <v>21131.643563191301</v>
      </c>
      <c r="R4696" s="3">
        <v>4</v>
      </c>
      <c r="S4696" s="3">
        <v>0</v>
      </c>
      <c r="T4696" s="3">
        <v>0</v>
      </c>
      <c r="U4696" s="3">
        <v>6969.2549018458203</v>
      </c>
      <c r="V4696" s="3">
        <v>1</v>
      </c>
    </row>
    <row r="4697" spans="1:22" ht="21.75" customHeight="1" x14ac:dyDescent="0.3">
      <c r="A4697" s="3" t="s">
        <v>4723</v>
      </c>
      <c r="B4697" s="3">
        <v>41</v>
      </c>
      <c r="C4697" s="3" t="s">
        <v>23</v>
      </c>
      <c r="D4697" s="3" t="s">
        <v>26</v>
      </c>
      <c r="E4697" s="3">
        <v>28263.118863803698</v>
      </c>
      <c r="F4697" s="3">
        <v>190</v>
      </c>
      <c r="G4697" s="3">
        <v>2469.52061908422</v>
      </c>
      <c r="H4697" s="3">
        <v>3</v>
      </c>
      <c r="I4697" s="3">
        <v>779.48600243945998</v>
      </c>
      <c r="J4697" s="3">
        <v>2</v>
      </c>
      <c r="K4697" s="3">
        <v>174.962431026926</v>
      </c>
      <c r="L4697" s="3">
        <v>40</v>
      </c>
      <c r="M4697" s="3">
        <v>6</v>
      </c>
      <c r="N4697" s="3">
        <v>2</v>
      </c>
      <c r="O4697" s="3">
        <v>451</v>
      </c>
      <c r="P4697" s="3">
        <v>2</v>
      </c>
      <c r="Q4697" s="3">
        <v>4984.8249193600304</v>
      </c>
      <c r="R4697" s="3">
        <v>3</v>
      </c>
      <c r="S4697" s="3">
        <v>0</v>
      </c>
      <c r="T4697" s="3">
        <v>0</v>
      </c>
      <c r="U4697" s="3">
        <v>5045.5898311885203</v>
      </c>
      <c r="V4697" s="3">
        <v>1</v>
      </c>
    </row>
    <row r="4698" spans="1:22" ht="21.75" customHeight="1" x14ac:dyDescent="0.3">
      <c r="A4698" s="3" t="s">
        <v>4724</v>
      </c>
      <c r="B4698" s="3">
        <v>24</v>
      </c>
      <c r="C4698" s="3" t="s">
        <v>23</v>
      </c>
      <c r="D4698" s="3" t="s">
        <v>26</v>
      </c>
      <c r="E4698" s="3">
        <v>62323.835738054899</v>
      </c>
      <c r="F4698" s="3">
        <v>233</v>
      </c>
      <c r="G4698" s="3">
        <v>1843.4963071023601</v>
      </c>
      <c r="H4698" s="3">
        <v>5</v>
      </c>
      <c r="I4698" s="3">
        <v>1111.2531749024999</v>
      </c>
      <c r="J4698" s="3">
        <v>40</v>
      </c>
      <c r="K4698" s="3">
        <v>698.17108978764202</v>
      </c>
      <c r="L4698" s="3">
        <v>76</v>
      </c>
      <c r="M4698" s="3">
        <v>18</v>
      </c>
      <c r="N4698" s="3">
        <v>0</v>
      </c>
      <c r="O4698" s="3">
        <v>718</v>
      </c>
      <c r="P4698" s="3">
        <v>2</v>
      </c>
      <c r="Q4698" s="3">
        <v>9530.8691983629906</v>
      </c>
      <c r="R4698" s="3">
        <v>0</v>
      </c>
      <c r="S4698" s="3">
        <v>0</v>
      </c>
      <c r="T4698" s="3">
        <v>0</v>
      </c>
      <c r="U4698" s="3">
        <v>6476.43275827464</v>
      </c>
      <c r="V4698" s="3">
        <v>0</v>
      </c>
    </row>
    <row r="4699" spans="1:22" ht="21.75" customHeight="1" x14ac:dyDescent="0.3">
      <c r="A4699" s="3" t="s">
        <v>4725</v>
      </c>
      <c r="B4699" s="3">
        <v>21</v>
      </c>
      <c r="C4699" s="3" t="s">
        <v>28</v>
      </c>
      <c r="D4699" s="3" t="s">
        <v>33</v>
      </c>
      <c r="E4699" s="3">
        <v>11959.685721711199</v>
      </c>
      <c r="F4699" s="3">
        <v>64</v>
      </c>
      <c r="G4699" s="3">
        <v>1655.8200505007901</v>
      </c>
      <c r="H4699" s="3">
        <v>2</v>
      </c>
      <c r="I4699" s="3">
        <v>967.02393597938897</v>
      </c>
      <c r="J4699" s="3">
        <v>49</v>
      </c>
      <c r="K4699" s="3">
        <v>287.34082469160199</v>
      </c>
      <c r="L4699" s="3">
        <v>46</v>
      </c>
      <c r="M4699" s="3">
        <v>19</v>
      </c>
      <c r="N4699" s="3">
        <v>6</v>
      </c>
      <c r="O4699" s="3">
        <v>810</v>
      </c>
      <c r="P4699" s="3">
        <v>1</v>
      </c>
      <c r="Q4699" s="3">
        <v>1762.3464805311201</v>
      </c>
      <c r="R4699" s="3">
        <v>1</v>
      </c>
      <c r="S4699" s="3">
        <v>0</v>
      </c>
      <c r="T4699" s="3">
        <v>0</v>
      </c>
      <c r="U4699" s="3">
        <v>6676.2748687708699</v>
      </c>
      <c r="V4699" s="3">
        <v>0</v>
      </c>
    </row>
    <row r="4700" spans="1:22" ht="21.75" customHeight="1" x14ac:dyDescent="0.3">
      <c r="A4700" s="3" t="s">
        <v>4726</v>
      </c>
      <c r="B4700" s="3">
        <v>49</v>
      </c>
      <c r="C4700" s="3" t="s">
        <v>31</v>
      </c>
      <c r="D4700" s="3" t="s">
        <v>24</v>
      </c>
      <c r="E4700" s="3">
        <v>10000</v>
      </c>
      <c r="F4700" s="3">
        <v>89</v>
      </c>
      <c r="G4700" s="3">
        <v>1158.3935029557199</v>
      </c>
      <c r="H4700" s="3">
        <v>4</v>
      </c>
      <c r="I4700" s="3">
        <v>1043.82219419987</v>
      </c>
      <c r="J4700" s="3">
        <v>43</v>
      </c>
      <c r="K4700" s="3">
        <v>760.65548687489604</v>
      </c>
      <c r="L4700" s="3">
        <v>59</v>
      </c>
      <c r="M4700" s="3">
        <v>2</v>
      </c>
      <c r="N4700" s="3">
        <v>0</v>
      </c>
      <c r="O4700" s="3">
        <v>771</v>
      </c>
      <c r="P4700" s="3">
        <v>3</v>
      </c>
      <c r="Q4700" s="3">
        <v>19409.999506548</v>
      </c>
      <c r="R4700" s="3">
        <v>3</v>
      </c>
      <c r="S4700" s="3">
        <v>0</v>
      </c>
      <c r="T4700" s="3">
        <v>0</v>
      </c>
      <c r="U4700" s="3">
        <v>11093.274409995</v>
      </c>
      <c r="V4700" s="3">
        <v>0</v>
      </c>
    </row>
    <row r="4701" spans="1:22" ht="21.75" customHeight="1" x14ac:dyDescent="0.3">
      <c r="A4701" s="3" t="s">
        <v>4727</v>
      </c>
      <c r="B4701" s="3">
        <v>66</v>
      </c>
      <c r="C4701" s="3" t="s">
        <v>31</v>
      </c>
      <c r="D4701" s="3" t="s">
        <v>33</v>
      </c>
      <c r="E4701" s="3">
        <v>45517.089898405597</v>
      </c>
      <c r="F4701" s="3">
        <v>176</v>
      </c>
      <c r="G4701" s="3">
        <v>1512.6757341683101</v>
      </c>
      <c r="H4701" s="3">
        <v>11</v>
      </c>
      <c r="I4701" s="3">
        <v>313.54349351847202</v>
      </c>
      <c r="J4701" s="3">
        <v>3</v>
      </c>
      <c r="K4701" s="3">
        <v>309.97032163525398</v>
      </c>
      <c r="L4701" s="3">
        <v>21</v>
      </c>
      <c r="M4701" s="3">
        <v>16</v>
      </c>
      <c r="N4701" s="3">
        <v>5</v>
      </c>
      <c r="O4701" s="3">
        <v>561</v>
      </c>
      <c r="P4701" s="3">
        <v>4</v>
      </c>
      <c r="Q4701" s="3">
        <v>11811.779453188299</v>
      </c>
      <c r="R4701" s="3">
        <v>5</v>
      </c>
      <c r="S4701" s="3">
        <v>0</v>
      </c>
      <c r="T4701" s="3">
        <v>0</v>
      </c>
      <c r="U4701" s="3">
        <v>12190.9532927534</v>
      </c>
      <c r="V4701" s="3">
        <v>1</v>
      </c>
    </row>
    <row r="4702" spans="1:22" ht="21.75" customHeight="1" x14ac:dyDescent="0.3">
      <c r="A4702" s="3" t="s">
        <v>4728</v>
      </c>
      <c r="B4702" s="3">
        <v>58</v>
      </c>
      <c r="C4702" s="3" t="s">
        <v>28</v>
      </c>
      <c r="D4702" s="3" t="s">
        <v>26</v>
      </c>
      <c r="E4702" s="3">
        <v>60992.244035824297</v>
      </c>
      <c r="F4702" s="3">
        <v>110</v>
      </c>
      <c r="G4702" s="3">
        <v>931.26553132560502</v>
      </c>
      <c r="H4702" s="3">
        <v>11</v>
      </c>
      <c r="I4702" s="3">
        <v>850.68834917978302</v>
      </c>
      <c r="J4702" s="3">
        <v>23</v>
      </c>
      <c r="K4702" s="3">
        <v>410.20496130596399</v>
      </c>
      <c r="L4702" s="3">
        <v>3</v>
      </c>
      <c r="M4702" s="3">
        <v>7</v>
      </c>
      <c r="N4702" s="3">
        <v>9</v>
      </c>
      <c r="O4702" s="3">
        <v>778</v>
      </c>
      <c r="P4702" s="3">
        <v>4</v>
      </c>
      <c r="Q4702" s="3">
        <v>22671.724124348999</v>
      </c>
      <c r="R4702" s="3">
        <v>5</v>
      </c>
      <c r="S4702" s="3">
        <v>0</v>
      </c>
      <c r="T4702" s="3">
        <v>0</v>
      </c>
      <c r="U4702" s="3">
        <v>8067.4924353405604</v>
      </c>
      <c r="V4702" s="3">
        <v>1</v>
      </c>
    </row>
    <row r="4703" spans="1:22" ht="21.75" customHeight="1" x14ac:dyDescent="0.3">
      <c r="A4703" s="3" t="s">
        <v>4729</v>
      </c>
      <c r="B4703" s="3">
        <v>23</v>
      </c>
      <c r="C4703" s="3" t="s">
        <v>23</v>
      </c>
      <c r="D4703" s="3" t="s">
        <v>33</v>
      </c>
      <c r="E4703" s="3">
        <v>56267.543354323599</v>
      </c>
      <c r="F4703" s="3">
        <v>213</v>
      </c>
      <c r="G4703" s="3">
        <v>2256.5398783609699</v>
      </c>
      <c r="H4703" s="3">
        <v>10</v>
      </c>
      <c r="I4703" s="3">
        <v>692.50012176671999</v>
      </c>
      <c r="J4703" s="3">
        <v>6</v>
      </c>
      <c r="K4703" s="3">
        <v>294.61867308296303</v>
      </c>
      <c r="L4703" s="3">
        <v>43</v>
      </c>
      <c r="M4703" s="3">
        <v>3</v>
      </c>
      <c r="N4703" s="3">
        <v>3</v>
      </c>
      <c r="O4703" s="3">
        <v>803</v>
      </c>
      <c r="P4703" s="3">
        <v>0</v>
      </c>
      <c r="Q4703" s="3">
        <v>6114.7628117750501</v>
      </c>
      <c r="R4703" s="3">
        <v>5</v>
      </c>
      <c r="S4703" s="3">
        <v>0</v>
      </c>
      <c r="T4703" s="3">
        <v>0</v>
      </c>
      <c r="U4703" s="3">
        <v>4873.8783991644596</v>
      </c>
      <c r="V4703" s="3">
        <v>1</v>
      </c>
    </row>
    <row r="4704" spans="1:22" ht="21.75" customHeight="1" x14ac:dyDescent="0.3">
      <c r="A4704" s="3" t="s">
        <v>4730</v>
      </c>
      <c r="B4704" s="3">
        <v>52</v>
      </c>
      <c r="C4704" s="3" t="s">
        <v>31</v>
      </c>
      <c r="D4704" s="3" t="s">
        <v>24</v>
      </c>
      <c r="E4704" s="3">
        <v>84304.188218527997</v>
      </c>
      <c r="F4704" s="3">
        <v>127</v>
      </c>
      <c r="G4704" s="3">
        <v>2394.2910508534201</v>
      </c>
      <c r="H4704" s="3">
        <v>9</v>
      </c>
      <c r="I4704" s="3">
        <v>1311.72515858407</v>
      </c>
      <c r="J4704" s="3">
        <v>23</v>
      </c>
      <c r="K4704" s="3">
        <v>496.15974935312897</v>
      </c>
      <c r="L4704" s="3">
        <v>40</v>
      </c>
      <c r="M4704" s="3">
        <v>0</v>
      </c>
      <c r="N4704" s="3">
        <v>6</v>
      </c>
      <c r="O4704" s="3">
        <v>555</v>
      </c>
      <c r="P4704" s="3">
        <v>3</v>
      </c>
      <c r="Q4704" s="3">
        <v>18295.805219575701</v>
      </c>
      <c r="R4704" s="3">
        <v>5</v>
      </c>
      <c r="S4704" s="3">
        <v>0</v>
      </c>
      <c r="T4704" s="3">
        <v>0</v>
      </c>
      <c r="U4704" s="3">
        <v>500</v>
      </c>
      <c r="V4704" s="3">
        <v>1</v>
      </c>
    </row>
    <row r="4705" spans="1:22" ht="21.75" customHeight="1" x14ac:dyDescent="0.3">
      <c r="A4705" s="3" t="s">
        <v>4731</v>
      </c>
      <c r="B4705" s="3">
        <v>32</v>
      </c>
      <c r="C4705" s="3" t="s">
        <v>31</v>
      </c>
      <c r="D4705" s="3" t="s">
        <v>24</v>
      </c>
      <c r="E4705" s="3">
        <v>51967.885693324097</v>
      </c>
      <c r="F4705" s="3">
        <v>212</v>
      </c>
      <c r="G4705" s="3">
        <v>979.60037363793504</v>
      </c>
      <c r="H4705" s="3">
        <v>3</v>
      </c>
      <c r="I4705" s="3">
        <v>861.038473082265</v>
      </c>
      <c r="J4705" s="3">
        <v>10</v>
      </c>
      <c r="K4705" s="3">
        <v>298.58175349456599</v>
      </c>
      <c r="L4705" s="3">
        <v>37</v>
      </c>
      <c r="M4705" s="3">
        <v>17</v>
      </c>
      <c r="N4705" s="3">
        <v>6</v>
      </c>
      <c r="O4705" s="3">
        <v>591</v>
      </c>
      <c r="P4705" s="3">
        <v>1</v>
      </c>
      <c r="Q4705" s="3">
        <v>14360.761413308501</v>
      </c>
      <c r="R4705" s="3">
        <v>4</v>
      </c>
      <c r="S4705" s="3">
        <v>0</v>
      </c>
      <c r="T4705" s="3">
        <v>0</v>
      </c>
      <c r="U4705" s="3">
        <v>3624.2389915488998</v>
      </c>
      <c r="V4705" s="3">
        <v>1</v>
      </c>
    </row>
    <row r="4706" spans="1:22" ht="21.75" customHeight="1" x14ac:dyDescent="0.3">
      <c r="A4706" s="3" t="s">
        <v>4732</v>
      </c>
      <c r="B4706" s="3">
        <v>39</v>
      </c>
      <c r="C4706" s="3" t="s">
        <v>28</v>
      </c>
      <c r="D4706" s="3" t="s">
        <v>26</v>
      </c>
      <c r="E4706" s="3">
        <v>48076.543385796103</v>
      </c>
      <c r="F4706" s="3">
        <v>81</v>
      </c>
      <c r="G4706" s="3">
        <v>187.62532982592199</v>
      </c>
      <c r="H4706" s="3">
        <v>6</v>
      </c>
      <c r="I4706" s="3">
        <v>565.83112284939</v>
      </c>
      <c r="J4706" s="3">
        <v>1</v>
      </c>
      <c r="K4706" s="3">
        <v>275.96552836547897</v>
      </c>
      <c r="L4706" s="3">
        <v>16</v>
      </c>
      <c r="M4706" s="3">
        <v>0</v>
      </c>
      <c r="N4706" s="3">
        <v>6</v>
      </c>
      <c r="O4706" s="3">
        <v>584</v>
      </c>
      <c r="P4706" s="3">
        <v>1</v>
      </c>
      <c r="Q4706" s="3">
        <v>7240.0724027032202</v>
      </c>
      <c r="R4706" s="3">
        <v>5</v>
      </c>
      <c r="S4706" s="3">
        <v>0</v>
      </c>
      <c r="T4706" s="3">
        <v>0</v>
      </c>
      <c r="U4706" s="3">
        <v>9339.8099619650293</v>
      </c>
      <c r="V4706" s="3">
        <v>1</v>
      </c>
    </row>
    <row r="4707" spans="1:22" ht="21.75" customHeight="1" x14ac:dyDescent="0.3">
      <c r="A4707" s="3" t="s">
        <v>4733</v>
      </c>
      <c r="B4707" s="3">
        <v>26</v>
      </c>
      <c r="C4707" s="3" t="s">
        <v>23</v>
      </c>
      <c r="D4707" s="3" t="s">
        <v>33</v>
      </c>
      <c r="E4707" s="3">
        <v>70793.471125062497</v>
      </c>
      <c r="F4707" s="3">
        <v>127</v>
      </c>
      <c r="G4707" s="3">
        <v>1237.72084214341</v>
      </c>
      <c r="H4707" s="3">
        <v>5</v>
      </c>
      <c r="I4707" s="3">
        <v>1098.3754465842601</v>
      </c>
      <c r="J4707" s="3">
        <v>43</v>
      </c>
      <c r="K4707" s="3">
        <v>871.90323862609296</v>
      </c>
      <c r="L4707" s="3">
        <v>16</v>
      </c>
      <c r="M4707" s="3">
        <v>8</v>
      </c>
      <c r="N4707" s="3">
        <v>5</v>
      </c>
      <c r="O4707" s="3">
        <v>440</v>
      </c>
      <c r="P4707" s="3">
        <v>1</v>
      </c>
      <c r="Q4707" s="3">
        <v>8044.6295105486797</v>
      </c>
      <c r="R4707" s="3">
        <v>7</v>
      </c>
      <c r="S4707" s="3">
        <v>0</v>
      </c>
      <c r="T4707" s="3">
        <v>0</v>
      </c>
      <c r="U4707" s="3">
        <v>6259.4489996738803</v>
      </c>
      <c r="V4707" s="3">
        <v>1</v>
      </c>
    </row>
    <row r="4708" spans="1:22" ht="21.75" customHeight="1" x14ac:dyDescent="0.3">
      <c r="A4708" s="3" t="s">
        <v>4734</v>
      </c>
      <c r="B4708" s="3">
        <v>34</v>
      </c>
      <c r="C4708" s="3" t="s">
        <v>31</v>
      </c>
      <c r="D4708" s="3" t="s">
        <v>24</v>
      </c>
      <c r="E4708" s="3">
        <v>43265.6117331614</v>
      </c>
      <c r="F4708" s="3">
        <v>63</v>
      </c>
      <c r="G4708" s="3">
        <v>3090.7651828048702</v>
      </c>
      <c r="H4708" s="3">
        <v>6</v>
      </c>
      <c r="I4708" s="3">
        <v>997.15422855262705</v>
      </c>
      <c r="J4708" s="3">
        <v>40</v>
      </c>
      <c r="K4708" s="3">
        <v>796.07346415452605</v>
      </c>
      <c r="L4708" s="3">
        <v>44</v>
      </c>
      <c r="M4708" s="3">
        <v>13</v>
      </c>
      <c r="N4708" s="3">
        <v>6</v>
      </c>
      <c r="O4708" s="3">
        <v>588</v>
      </c>
      <c r="P4708" s="3">
        <v>5</v>
      </c>
      <c r="Q4708" s="3">
        <v>15286.720784416701</v>
      </c>
      <c r="R4708" s="3">
        <v>3</v>
      </c>
      <c r="S4708" s="3">
        <v>0</v>
      </c>
      <c r="T4708" s="3">
        <v>0</v>
      </c>
      <c r="U4708" s="3">
        <v>6857.3553163904298</v>
      </c>
      <c r="V4708" s="3">
        <v>0</v>
      </c>
    </row>
    <row r="4709" spans="1:22" ht="21.75" customHeight="1" x14ac:dyDescent="0.3">
      <c r="A4709" s="3" t="s">
        <v>4735</v>
      </c>
      <c r="B4709" s="3">
        <v>42</v>
      </c>
      <c r="C4709" s="3" t="s">
        <v>23</v>
      </c>
      <c r="D4709" s="3" t="s">
        <v>33</v>
      </c>
      <c r="E4709" s="3">
        <v>56997.469464628601</v>
      </c>
      <c r="F4709" s="3">
        <v>195</v>
      </c>
      <c r="G4709" s="3">
        <v>1685.56461728511</v>
      </c>
      <c r="H4709" s="3">
        <v>5</v>
      </c>
      <c r="I4709" s="3">
        <v>512.43941457583196</v>
      </c>
      <c r="J4709" s="3">
        <v>5</v>
      </c>
      <c r="K4709" s="3">
        <v>991.62294302486305</v>
      </c>
      <c r="L4709" s="3">
        <v>45</v>
      </c>
      <c r="M4709" s="3">
        <v>6</v>
      </c>
      <c r="N4709" s="3">
        <v>7</v>
      </c>
      <c r="O4709" s="3">
        <v>443</v>
      </c>
      <c r="P4709" s="3">
        <v>3</v>
      </c>
      <c r="Q4709" s="3">
        <v>11771.563445191499</v>
      </c>
      <c r="R4709" s="3">
        <v>0</v>
      </c>
      <c r="S4709" s="3">
        <v>0</v>
      </c>
      <c r="T4709" s="3">
        <v>0</v>
      </c>
      <c r="U4709" s="3">
        <v>885.42254737184305</v>
      </c>
      <c r="V4709" s="3">
        <v>1</v>
      </c>
    </row>
    <row r="4710" spans="1:22" ht="21.75" customHeight="1" x14ac:dyDescent="0.3">
      <c r="A4710" s="3" t="s">
        <v>4736</v>
      </c>
      <c r="B4710" s="3">
        <v>33</v>
      </c>
      <c r="C4710" s="3" t="s">
        <v>31</v>
      </c>
      <c r="D4710" s="3" t="s">
        <v>24</v>
      </c>
      <c r="E4710" s="3">
        <v>58081.570599590203</v>
      </c>
      <c r="F4710" s="3">
        <v>219</v>
      </c>
      <c r="G4710" s="3">
        <v>2422.7649645172501</v>
      </c>
      <c r="H4710" s="3">
        <v>11</v>
      </c>
      <c r="I4710" s="3">
        <v>678.02860403078898</v>
      </c>
      <c r="J4710" s="3">
        <v>6</v>
      </c>
      <c r="K4710" s="3">
        <v>469.74095435483298</v>
      </c>
      <c r="L4710" s="3">
        <v>7</v>
      </c>
      <c r="M4710" s="3">
        <v>7</v>
      </c>
      <c r="N4710" s="3">
        <v>2</v>
      </c>
      <c r="O4710" s="3">
        <v>384</v>
      </c>
      <c r="P4710" s="3">
        <v>5</v>
      </c>
      <c r="Q4710" s="3">
        <v>7893.3729811346502</v>
      </c>
      <c r="R4710" s="3">
        <v>2</v>
      </c>
      <c r="S4710" s="3">
        <v>0</v>
      </c>
      <c r="T4710" s="3">
        <v>0</v>
      </c>
      <c r="U4710" s="3">
        <v>6406.4723568629997</v>
      </c>
      <c r="V4710" s="3">
        <v>1</v>
      </c>
    </row>
    <row r="4711" spans="1:22" ht="21.75" customHeight="1" x14ac:dyDescent="0.3">
      <c r="A4711" s="3" t="s">
        <v>4737</v>
      </c>
      <c r="B4711" s="3">
        <v>42</v>
      </c>
      <c r="C4711" s="3" t="s">
        <v>28</v>
      </c>
      <c r="D4711" s="3" t="s">
        <v>26</v>
      </c>
      <c r="E4711" s="3">
        <v>32508.174960681899</v>
      </c>
      <c r="F4711" s="3">
        <v>28</v>
      </c>
      <c r="G4711" s="3">
        <v>757.754749717545</v>
      </c>
      <c r="H4711" s="3">
        <v>1</v>
      </c>
      <c r="I4711" s="3">
        <v>683.99373913707404</v>
      </c>
      <c r="J4711" s="3">
        <v>37</v>
      </c>
      <c r="K4711" s="3">
        <v>29.91970324487</v>
      </c>
      <c r="L4711" s="3">
        <v>14</v>
      </c>
      <c r="M4711" s="3">
        <v>7</v>
      </c>
      <c r="N4711" s="3">
        <v>4</v>
      </c>
      <c r="O4711" s="3">
        <v>400</v>
      </c>
      <c r="P4711" s="3">
        <v>1</v>
      </c>
      <c r="Q4711" s="3">
        <v>22489.478470792899</v>
      </c>
      <c r="R4711" s="3">
        <v>2</v>
      </c>
      <c r="S4711" s="3">
        <v>0</v>
      </c>
      <c r="T4711" s="3">
        <v>0</v>
      </c>
      <c r="U4711" s="3">
        <v>11340.9149631828</v>
      </c>
      <c r="V4711" s="3">
        <v>1</v>
      </c>
    </row>
    <row r="4712" spans="1:22" ht="21.75" customHeight="1" x14ac:dyDescent="0.3">
      <c r="A4712" s="3" t="s">
        <v>4738</v>
      </c>
      <c r="B4712" s="3">
        <v>38</v>
      </c>
      <c r="C4712" s="3" t="s">
        <v>23</v>
      </c>
      <c r="D4712" s="3" t="s">
        <v>26</v>
      </c>
      <c r="E4712" s="3">
        <v>56974.4022697416</v>
      </c>
      <c r="F4712" s="3">
        <v>165</v>
      </c>
      <c r="G4712" s="3">
        <v>1111.0356694305899</v>
      </c>
      <c r="H4712" s="3">
        <v>6</v>
      </c>
      <c r="I4712" s="3">
        <v>1229.61138229784</v>
      </c>
      <c r="J4712" s="3">
        <v>17</v>
      </c>
      <c r="K4712" s="3">
        <v>482.41345953286799</v>
      </c>
      <c r="L4712" s="3">
        <v>32</v>
      </c>
      <c r="M4712" s="3">
        <v>0</v>
      </c>
      <c r="N4712" s="3">
        <v>9</v>
      </c>
      <c r="O4712" s="3">
        <v>536</v>
      </c>
      <c r="P4712" s="3">
        <v>5</v>
      </c>
      <c r="Q4712" s="3">
        <v>12266.427841708801</v>
      </c>
      <c r="R4712" s="3">
        <v>7</v>
      </c>
      <c r="S4712" s="3">
        <v>0</v>
      </c>
      <c r="T4712" s="3">
        <v>0</v>
      </c>
      <c r="U4712" s="3">
        <v>500</v>
      </c>
      <c r="V4712" s="3">
        <v>1</v>
      </c>
    </row>
    <row r="4713" spans="1:22" ht="21.75" customHeight="1" x14ac:dyDescent="0.3">
      <c r="A4713" s="3" t="s">
        <v>4739</v>
      </c>
      <c r="B4713" s="3">
        <v>48</v>
      </c>
      <c r="C4713" s="3" t="s">
        <v>28</v>
      </c>
      <c r="D4713" s="3" t="s">
        <v>33</v>
      </c>
      <c r="E4713" s="3">
        <v>89330.484715599698</v>
      </c>
      <c r="F4713" s="3">
        <v>59</v>
      </c>
      <c r="G4713" s="3">
        <v>1251.4202468374001</v>
      </c>
      <c r="H4713" s="3">
        <v>7</v>
      </c>
      <c r="I4713" s="3">
        <v>871.13465585745496</v>
      </c>
      <c r="J4713" s="3">
        <v>44</v>
      </c>
      <c r="K4713" s="3">
        <v>310.92331828316298</v>
      </c>
      <c r="L4713" s="3">
        <v>48</v>
      </c>
      <c r="M4713" s="3">
        <v>2</v>
      </c>
      <c r="N4713" s="3">
        <v>8</v>
      </c>
      <c r="O4713" s="3">
        <v>717</v>
      </c>
      <c r="P4713" s="3">
        <v>5</v>
      </c>
      <c r="Q4713" s="3">
        <v>9749.6069278339401</v>
      </c>
      <c r="R4713" s="3">
        <v>0</v>
      </c>
      <c r="S4713" s="3">
        <v>1</v>
      </c>
      <c r="T4713" s="3">
        <v>0</v>
      </c>
      <c r="U4713" s="3">
        <v>500</v>
      </c>
      <c r="V4713" s="3">
        <v>1</v>
      </c>
    </row>
    <row r="4714" spans="1:22" ht="21.75" customHeight="1" x14ac:dyDescent="0.3">
      <c r="A4714" s="3" t="s">
        <v>4740</v>
      </c>
      <c r="B4714" s="3">
        <v>39</v>
      </c>
      <c r="C4714" s="3" t="s">
        <v>31</v>
      </c>
      <c r="D4714" s="3" t="s">
        <v>26</v>
      </c>
      <c r="E4714" s="3">
        <v>70459.694714759797</v>
      </c>
      <c r="F4714" s="3">
        <v>209</v>
      </c>
      <c r="G4714" s="3">
        <v>563.12174492101599</v>
      </c>
      <c r="H4714" s="3">
        <v>6</v>
      </c>
      <c r="I4714" s="3">
        <v>1054.37386749606</v>
      </c>
      <c r="J4714" s="3">
        <v>8</v>
      </c>
      <c r="K4714" s="3">
        <v>382.95294372260099</v>
      </c>
      <c r="L4714" s="3">
        <v>9</v>
      </c>
      <c r="M4714" s="3">
        <v>8</v>
      </c>
      <c r="N4714" s="3">
        <v>7</v>
      </c>
      <c r="O4714" s="3">
        <v>504</v>
      </c>
      <c r="P4714" s="3">
        <v>2</v>
      </c>
      <c r="Q4714" s="3">
        <v>5510.1487478761301</v>
      </c>
      <c r="R4714" s="3">
        <v>4</v>
      </c>
      <c r="S4714" s="3">
        <v>0</v>
      </c>
      <c r="T4714" s="3">
        <v>0</v>
      </c>
      <c r="U4714" s="3">
        <v>2150.4125694816198</v>
      </c>
      <c r="V4714" s="3">
        <v>1</v>
      </c>
    </row>
    <row r="4715" spans="1:22" ht="21.75" customHeight="1" x14ac:dyDescent="0.3">
      <c r="A4715" s="3" t="s">
        <v>4741</v>
      </c>
      <c r="B4715" s="3">
        <v>48</v>
      </c>
      <c r="C4715" s="3" t="s">
        <v>28</v>
      </c>
      <c r="D4715" s="3" t="s">
        <v>24</v>
      </c>
      <c r="E4715" s="3">
        <v>34892.788339247403</v>
      </c>
      <c r="F4715" s="3">
        <v>193</v>
      </c>
      <c r="G4715" s="3">
        <v>1633.4853646346201</v>
      </c>
      <c r="H4715" s="3">
        <v>3</v>
      </c>
      <c r="I4715" s="3">
        <v>627.35489760447103</v>
      </c>
      <c r="J4715" s="3">
        <v>27</v>
      </c>
      <c r="K4715" s="3">
        <v>489.61599278875701</v>
      </c>
      <c r="L4715" s="3">
        <v>61</v>
      </c>
      <c r="M4715" s="3">
        <v>7</v>
      </c>
      <c r="N4715" s="3">
        <v>5</v>
      </c>
      <c r="O4715" s="3">
        <v>426</v>
      </c>
      <c r="P4715" s="3">
        <v>0</v>
      </c>
      <c r="Q4715" s="3">
        <v>8877.5501978603606</v>
      </c>
      <c r="R4715" s="3">
        <v>1</v>
      </c>
      <c r="S4715" s="3">
        <v>0</v>
      </c>
      <c r="T4715" s="3">
        <v>0</v>
      </c>
      <c r="U4715" s="3">
        <v>8939.6840837078398</v>
      </c>
      <c r="V4715" s="3">
        <v>1</v>
      </c>
    </row>
    <row r="4716" spans="1:22" ht="21.75" customHeight="1" x14ac:dyDescent="0.3">
      <c r="A4716" s="3" t="s">
        <v>4742</v>
      </c>
      <c r="B4716" s="3">
        <v>43</v>
      </c>
      <c r="C4716" s="3" t="s">
        <v>28</v>
      </c>
      <c r="D4716" s="3" t="s">
        <v>26</v>
      </c>
      <c r="E4716" s="3">
        <v>92095.716929982096</v>
      </c>
      <c r="F4716" s="3">
        <v>134</v>
      </c>
      <c r="G4716" s="3">
        <v>845.26291082054104</v>
      </c>
      <c r="H4716" s="3">
        <v>3</v>
      </c>
      <c r="I4716" s="3">
        <v>917.18010189880397</v>
      </c>
      <c r="J4716" s="3">
        <v>18</v>
      </c>
      <c r="K4716" s="3">
        <v>929.94363175794501</v>
      </c>
      <c r="L4716" s="3">
        <v>54</v>
      </c>
      <c r="M4716" s="3">
        <v>4</v>
      </c>
      <c r="N4716" s="3">
        <v>8</v>
      </c>
      <c r="O4716" s="3">
        <v>606</v>
      </c>
      <c r="P4716" s="3">
        <v>1</v>
      </c>
      <c r="Q4716" s="3">
        <v>0</v>
      </c>
      <c r="R4716" s="3">
        <v>1</v>
      </c>
      <c r="S4716" s="3">
        <v>1</v>
      </c>
      <c r="T4716" s="3">
        <v>0</v>
      </c>
      <c r="U4716" s="3">
        <v>3702.1269369687502</v>
      </c>
      <c r="V4716" s="3">
        <v>1</v>
      </c>
    </row>
    <row r="4717" spans="1:22" ht="21.75" customHeight="1" x14ac:dyDescent="0.3">
      <c r="A4717" s="3" t="s">
        <v>4743</v>
      </c>
      <c r="B4717" s="3">
        <v>37</v>
      </c>
      <c r="C4717" s="3" t="s">
        <v>28</v>
      </c>
      <c r="D4717" s="3" t="s">
        <v>24</v>
      </c>
      <c r="E4717" s="3">
        <v>62406.854044255502</v>
      </c>
      <c r="F4717" s="3">
        <v>209</v>
      </c>
      <c r="G4717" s="3">
        <v>2259.15364123789</v>
      </c>
      <c r="H4717" s="3">
        <v>11</v>
      </c>
      <c r="I4717" s="3">
        <v>1256.1763160253799</v>
      </c>
      <c r="J4717" s="3">
        <v>3</v>
      </c>
      <c r="K4717" s="3">
        <v>525.09412548069099</v>
      </c>
      <c r="L4717" s="3">
        <v>57</v>
      </c>
      <c r="M4717" s="3">
        <v>0</v>
      </c>
      <c r="N4717" s="3">
        <v>9</v>
      </c>
      <c r="O4717" s="3">
        <v>559</v>
      </c>
      <c r="P4717" s="3">
        <v>2</v>
      </c>
      <c r="Q4717" s="3">
        <v>12012.005607220701</v>
      </c>
      <c r="R4717" s="3">
        <v>3</v>
      </c>
      <c r="S4717" s="3">
        <v>0</v>
      </c>
      <c r="T4717" s="3">
        <v>0</v>
      </c>
      <c r="U4717" s="3">
        <v>11438.157511367001</v>
      </c>
      <c r="V4717" s="3">
        <v>1</v>
      </c>
    </row>
    <row r="4718" spans="1:22" ht="21.75" customHeight="1" x14ac:dyDescent="0.3">
      <c r="A4718" s="3" t="s">
        <v>4744</v>
      </c>
      <c r="B4718" s="3">
        <v>29</v>
      </c>
      <c r="C4718" s="3" t="s">
        <v>31</v>
      </c>
      <c r="D4718" s="3" t="s">
        <v>24</v>
      </c>
      <c r="E4718" s="3">
        <v>57636.491953550198</v>
      </c>
      <c r="F4718" s="3">
        <v>44</v>
      </c>
      <c r="G4718" s="3">
        <v>1571.3673859528101</v>
      </c>
      <c r="H4718" s="3">
        <v>4</v>
      </c>
      <c r="I4718" s="3">
        <v>673.62313216227301</v>
      </c>
      <c r="J4718" s="3">
        <v>3</v>
      </c>
      <c r="K4718" s="3">
        <v>1016.25010580151</v>
      </c>
      <c r="L4718" s="3">
        <v>62</v>
      </c>
      <c r="M4718" s="3">
        <v>1</v>
      </c>
      <c r="N4718" s="3">
        <v>4</v>
      </c>
      <c r="O4718" s="3">
        <v>476</v>
      </c>
      <c r="P4718" s="3">
        <v>2</v>
      </c>
      <c r="Q4718" s="3">
        <v>16399.710934681101</v>
      </c>
      <c r="R4718" s="3">
        <v>6</v>
      </c>
      <c r="S4718" s="3">
        <v>0</v>
      </c>
      <c r="T4718" s="3">
        <v>0</v>
      </c>
      <c r="U4718" s="3">
        <v>12267.4393044848</v>
      </c>
      <c r="V4718" s="3">
        <v>1</v>
      </c>
    </row>
    <row r="4719" spans="1:22" ht="21.75" customHeight="1" x14ac:dyDescent="0.3">
      <c r="A4719" s="3" t="s">
        <v>4745</v>
      </c>
      <c r="B4719" s="3">
        <v>60</v>
      </c>
      <c r="C4719" s="3" t="s">
        <v>23</v>
      </c>
      <c r="D4719" s="3" t="s">
        <v>26</v>
      </c>
      <c r="E4719" s="3">
        <v>48250.011942714496</v>
      </c>
      <c r="F4719" s="3">
        <v>232</v>
      </c>
      <c r="G4719" s="3">
        <v>2684.7068730368501</v>
      </c>
      <c r="H4719" s="3">
        <v>8</v>
      </c>
      <c r="I4719" s="3">
        <v>840.30418134322201</v>
      </c>
      <c r="J4719" s="3">
        <v>12</v>
      </c>
      <c r="K4719" s="3">
        <v>331.195125617065</v>
      </c>
      <c r="L4719" s="3">
        <v>10</v>
      </c>
      <c r="M4719" s="3">
        <v>9</v>
      </c>
      <c r="N4719" s="3">
        <v>1</v>
      </c>
      <c r="O4719" s="3">
        <v>504</v>
      </c>
      <c r="P4719" s="3">
        <v>4</v>
      </c>
      <c r="Q4719" s="3">
        <v>20611.336630637699</v>
      </c>
      <c r="R4719" s="3">
        <v>2</v>
      </c>
      <c r="S4719" s="3">
        <v>0</v>
      </c>
      <c r="T4719" s="3">
        <v>0</v>
      </c>
      <c r="U4719" s="3">
        <v>1531.55962516932</v>
      </c>
      <c r="V4719" s="3">
        <v>1</v>
      </c>
    </row>
    <row r="4720" spans="1:22" ht="21.75" customHeight="1" x14ac:dyDescent="0.3">
      <c r="A4720" s="3" t="s">
        <v>4746</v>
      </c>
      <c r="B4720" s="3">
        <v>27</v>
      </c>
      <c r="C4720" s="3" t="s">
        <v>28</v>
      </c>
      <c r="D4720" s="3" t="s">
        <v>24</v>
      </c>
      <c r="E4720" s="3">
        <v>62288.701659444203</v>
      </c>
      <c r="F4720" s="3">
        <v>175</v>
      </c>
      <c r="G4720" s="3">
        <v>158.085915942171</v>
      </c>
      <c r="H4720" s="3">
        <v>4</v>
      </c>
      <c r="I4720" s="3">
        <v>322.84281031683798</v>
      </c>
      <c r="J4720" s="3">
        <v>27</v>
      </c>
      <c r="K4720" s="3">
        <v>870.13119130506504</v>
      </c>
      <c r="L4720" s="3">
        <v>34</v>
      </c>
      <c r="M4720" s="3">
        <v>13</v>
      </c>
      <c r="N4720" s="3">
        <v>8</v>
      </c>
      <c r="O4720" s="3">
        <v>499</v>
      </c>
      <c r="P4720" s="3">
        <v>5</v>
      </c>
      <c r="Q4720" s="3">
        <v>9494.9640033707892</v>
      </c>
      <c r="R4720" s="3">
        <v>0</v>
      </c>
      <c r="S4720" s="3">
        <v>0</v>
      </c>
      <c r="T4720" s="3">
        <v>0</v>
      </c>
      <c r="U4720" s="3">
        <v>11792.459879260001</v>
      </c>
      <c r="V4720" s="3">
        <v>1</v>
      </c>
    </row>
    <row r="4721" spans="1:22" ht="21.75" customHeight="1" x14ac:dyDescent="0.3">
      <c r="A4721" s="3" t="s">
        <v>4747</v>
      </c>
      <c r="B4721" s="3">
        <v>45</v>
      </c>
      <c r="C4721" s="3" t="s">
        <v>23</v>
      </c>
      <c r="D4721" s="3" t="s">
        <v>24</v>
      </c>
      <c r="E4721" s="3">
        <v>52012.123363937397</v>
      </c>
      <c r="F4721" s="3">
        <v>169</v>
      </c>
      <c r="G4721" s="3">
        <v>1075.13455839633</v>
      </c>
      <c r="H4721" s="3">
        <v>1</v>
      </c>
      <c r="I4721" s="3">
        <v>532.05466853149005</v>
      </c>
      <c r="J4721" s="3">
        <v>10</v>
      </c>
      <c r="K4721" s="3">
        <v>542.07890917487305</v>
      </c>
      <c r="L4721" s="3">
        <v>3</v>
      </c>
      <c r="M4721" s="3">
        <v>14</v>
      </c>
      <c r="N4721" s="3">
        <v>4</v>
      </c>
      <c r="O4721" s="3">
        <v>812</v>
      </c>
      <c r="P4721" s="3">
        <v>0</v>
      </c>
      <c r="Q4721" s="3">
        <v>14876.397971603301</v>
      </c>
      <c r="R4721" s="3">
        <v>6</v>
      </c>
      <c r="S4721" s="3">
        <v>0</v>
      </c>
      <c r="T4721" s="3">
        <v>0</v>
      </c>
      <c r="U4721" s="3">
        <v>12107.203135690301</v>
      </c>
      <c r="V4721" s="3">
        <v>1</v>
      </c>
    </row>
    <row r="4722" spans="1:22" ht="21.75" customHeight="1" x14ac:dyDescent="0.3">
      <c r="A4722" s="3" t="s">
        <v>4748</v>
      </c>
      <c r="B4722" s="3">
        <v>48</v>
      </c>
      <c r="C4722" s="3" t="s">
        <v>31</v>
      </c>
      <c r="D4722" s="3" t="s">
        <v>33</v>
      </c>
      <c r="E4722" s="3">
        <v>50353.600207295203</v>
      </c>
      <c r="F4722" s="3">
        <v>195</v>
      </c>
      <c r="G4722" s="3">
        <v>1174.0671162440899</v>
      </c>
      <c r="H4722" s="3">
        <v>4</v>
      </c>
      <c r="I4722" s="3">
        <v>682.94498780076196</v>
      </c>
      <c r="J4722" s="3">
        <v>1</v>
      </c>
      <c r="K4722" s="3">
        <v>0</v>
      </c>
      <c r="L4722" s="3">
        <v>65</v>
      </c>
      <c r="M4722" s="3">
        <v>9</v>
      </c>
      <c r="N4722" s="3">
        <v>7</v>
      </c>
      <c r="O4722" s="3">
        <v>468</v>
      </c>
      <c r="P4722" s="3">
        <v>4</v>
      </c>
      <c r="Q4722" s="3">
        <v>9922.8079187044805</v>
      </c>
      <c r="R4722" s="3">
        <v>4</v>
      </c>
      <c r="S4722" s="3">
        <v>0</v>
      </c>
      <c r="T4722" s="3">
        <v>0</v>
      </c>
      <c r="U4722" s="3">
        <v>8717.4185363123706</v>
      </c>
      <c r="V4722" s="3">
        <v>1</v>
      </c>
    </row>
    <row r="4723" spans="1:22" ht="21.75" customHeight="1" x14ac:dyDescent="0.3">
      <c r="A4723" s="3" t="s">
        <v>4749</v>
      </c>
      <c r="B4723" s="3">
        <v>29</v>
      </c>
      <c r="C4723" s="3" t="s">
        <v>23</v>
      </c>
      <c r="D4723" s="3" t="s">
        <v>33</v>
      </c>
      <c r="E4723" s="3">
        <v>47604.0404566875</v>
      </c>
      <c r="F4723" s="3">
        <v>24</v>
      </c>
      <c r="G4723" s="3">
        <v>1870.57144025293</v>
      </c>
      <c r="H4723" s="3">
        <v>2</v>
      </c>
      <c r="I4723" s="3">
        <v>428.70624186689798</v>
      </c>
      <c r="J4723" s="3">
        <v>5</v>
      </c>
      <c r="K4723" s="3">
        <v>544.53766298138805</v>
      </c>
      <c r="L4723" s="3">
        <v>32</v>
      </c>
      <c r="M4723" s="3">
        <v>8</v>
      </c>
      <c r="N4723" s="3">
        <v>7</v>
      </c>
      <c r="O4723" s="3">
        <v>733</v>
      </c>
      <c r="P4723" s="3">
        <v>3</v>
      </c>
      <c r="Q4723" s="3">
        <v>1258.46285453673</v>
      </c>
      <c r="R4723" s="3">
        <v>0</v>
      </c>
      <c r="S4723" s="3">
        <v>0</v>
      </c>
      <c r="T4723" s="3">
        <v>0</v>
      </c>
      <c r="U4723" s="3">
        <v>6825.2816880660002</v>
      </c>
      <c r="V4723" s="3">
        <v>0</v>
      </c>
    </row>
    <row r="4724" spans="1:22" ht="21.75" customHeight="1" x14ac:dyDescent="0.3">
      <c r="A4724" s="3" t="s">
        <v>4750</v>
      </c>
      <c r="B4724" s="3">
        <v>36</v>
      </c>
      <c r="C4724" s="3" t="s">
        <v>28</v>
      </c>
      <c r="D4724" s="3" t="s">
        <v>33</v>
      </c>
      <c r="E4724" s="3">
        <v>67527.804846903702</v>
      </c>
      <c r="F4724" s="3">
        <v>141</v>
      </c>
      <c r="G4724" s="3">
        <v>1162.3804847534</v>
      </c>
      <c r="H4724" s="3">
        <v>9</v>
      </c>
      <c r="I4724" s="3">
        <v>1262.69078713265</v>
      </c>
      <c r="J4724" s="3">
        <v>11</v>
      </c>
      <c r="K4724" s="3">
        <v>675.805590658185</v>
      </c>
      <c r="L4724" s="3">
        <v>72</v>
      </c>
      <c r="M4724" s="3">
        <v>11</v>
      </c>
      <c r="N4724" s="3">
        <v>3</v>
      </c>
      <c r="O4724" s="3">
        <v>808</v>
      </c>
      <c r="P4724" s="3">
        <v>2</v>
      </c>
      <c r="Q4724" s="3">
        <v>0</v>
      </c>
      <c r="R4724" s="3">
        <v>2</v>
      </c>
      <c r="S4724" s="3">
        <v>0</v>
      </c>
      <c r="T4724" s="3">
        <v>0</v>
      </c>
      <c r="U4724" s="3">
        <v>12754.739487794999</v>
      </c>
      <c r="V4724" s="3">
        <v>0</v>
      </c>
    </row>
    <row r="4725" spans="1:22" ht="21.75" customHeight="1" x14ac:dyDescent="0.3">
      <c r="A4725" s="3" t="s">
        <v>4751</v>
      </c>
      <c r="B4725" s="3">
        <v>21</v>
      </c>
      <c r="C4725" s="3" t="s">
        <v>28</v>
      </c>
      <c r="D4725" s="3" t="s">
        <v>26</v>
      </c>
      <c r="E4725" s="3">
        <v>65532.914802359999</v>
      </c>
      <c r="F4725" s="3">
        <v>232</v>
      </c>
      <c r="G4725" s="3">
        <v>2877.9311385082101</v>
      </c>
      <c r="H4725" s="3">
        <v>7</v>
      </c>
      <c r="I4725" s="3">
        <v>506.69754291547099</v>
      </c>
      <c r="J4725" s="3">
        <v>39</v>
      </c>
      <c r="K4725" s="3">
        <v>95.398163152843793</v>
      </c>
      <c r="L4725" s="3">
        <v>34</v>
      </c>
      <c r="M4725" s="3">
        <v>9</v>
      </c>
      <c r="N4725" s="3">
        <v>3</v>
      </c>
      <c r="O4725" s="3">
        <v>764</v>
      </c>
      <c r="P4725" s="3">
        <v>5</v>
      </c>
      <c r="Q4725" s="3">
        <v>11344.825432633101</v>
      </c>
      <c r="R4725" s="3">
        <v>0</v>
      </c>
      <c r="S4725" s="3">
        <v>0</v>
      </c>
      <c r="T4725" s="3">
        <v>0</v>
      </c>
      <c r="U4725" s="3">
        <v>15362.004522335999</v>
      </c>
      <c r="V4725" s="3">
        <v>0</v>
      </c>
    </row>
    <row r="4726" spans="1:22" ht="21.75" customHeight="1" x14ac:dyDescent="0.3">
      <c r="A4726" s="3" t="s">
        <v>4752</v>
      </c>
      <c r="B4726" s="3">
        <v>25</v>
      </c>
      <c r="C4726" s="3" t="s">
        <v>28</v>
      </c>
      <c r="D4726" s="3" t="s">
        <v>33</v>
      </c>
      <c r="E4726" s="3">
        <v>47310.904155156401</v>
      </c>
      <c r="F4726" s="3">
        <v>167</v>
      </c>
      <c r="G4726" s="3">
        <v>1352.7236503300601</v>
      </c>
      <c r="H4726" s="3">
        <v>9</v>
      </c>
      <c r="I4726" s="3">
        <v>1075.3795072410401</v>
      </c>
      <c r="J4726" s="3">
        <v>36</v>
      </c>
      <c r="K4726" s="3">
        <v>430.49065319518598</v>
      </c>
      <c r="L4726" s="3">
        <v>37</v>
      </c>
      <c r="M4726" s="3">
        <v>8</v>
      </c>
      <c r="N4726" s="3">
        <v>0</v>
      </c>
      <c r="O4726" s="3">
        <v>563</v>
      </c>
      <c r="P4726" s="3">
        <v>4</v>
      </c>
      <c r="Q4726" s="3">
        <v>0</v>
      </c>
      <c r="R4726" s="3">
        <v>0</v>
      </c>
      <c r="S4726" s="3">
        <v>0</v>
      </c>
      <c r="T4726" s="3">
        <v>0</v>
      </c>
      <c r="U4726" s="3">
        <v>7629.5673589730204</v>
      </c>
      <c r="V4726" s="3">
        <v>1</v>
      </c>
    </row>
    <row r="4727" spans="1:22" ht="21.75" customHeight="1" x14ac:dyDescent="0.3">
      <c r="A4727" s="3" t="s">
        <v>4753</v>
      </c>
      <c r="B4727" s="3">
        <v>24</v>
      </c>
      <c r="C4727" s="3" t="s">
        <v>28</v>
      </c>
      <c r="D4727" s="3" t="s">
        <v>24</v>
      </c>
      <c r="E4727" s="3">
        <v>22658.277496002502</v>
      </c>
      <c r="F4727" s="3">
        <v>92</v>
      </c>
      <c r="G4727" s="3">
        <v>775.66635619970998</v>
      </c>
      <c r="H4727" s="3">
        <v>9</v>
      </c>
      <c r="I4727" s="3">
        <v>865.39268313601701</v>
      </c>
      <c r="J4727" s="3">
        <v>23</v>
      </c>
      <c r="K4727" s="3">
        <v>370.97351041062899</v>
      </c>
      <c r="L4727" s="3">
        <v>77</v>
      </c>
      <c r="M4727" s="3">
        <v>17</v>
      </c>
      <c r="N4727" s="3">
        <v>4</v>
      </c>
      <c r="O4727" s="3">
        <v>878</v>
      </c>
      <c r="P4727" s="3">
        <v>0</v>
      </c>
      <c r="Q4727" s="3">
        <v>10467.9787730342</v>
      </c>
      <c r="R4727" s="3">
        <v>0</v>
      </c>
      <c r="S4727" s="3">
        <v>0</v>
      </c>
      <c r="T4727" s="3">
        <v>0</v>
      </c>
      <c r="U4727" s="3">
        <v>9129.0760331175898</v>
      </c>
      <c r="V4727" s="3">
        <v>0</v>
      </c>
    </row>
    <row r="4728" spans="1:22" ht="21.75" customHeight="1" x14ac:dyDescent="0.3">
      <c r="A4728" s="3" t="s">
        <v>4754</v>
      </c>
      <c r="B4728" s="3">
        <v>47</v>
      </c>
      <c r="C4728" s="3" t="s">
        <v>28</v>
      </c>
      <c r="D4728" s="3" t="s">
        <v>26</v>
      </c>
      <c r="E4728" s="3">
        <v>50649.189086881801</v>
      </c>
      <c r="F4728" s="3">
        <v>181</v>
      </c>
      <c r="G4728" s="3">
        <v>1371.2520461479701</v>
      </c>
      <c r="H4728" s="3">
        <v>1</v>
      </c>
      <c r="I4728" s="3">
        <v>810.798181978662</v>
      </c>
      <c r="J4728" s="3">
        <v>8</v>
      </c>
      <c r="K4728" s="3">
        <v>741.99528169438599</v>
      </c>
      <c r="L4728" s="3">
        <v>56</v>
      </c>
      <c r="M4728" s="3">
        <v>18</v>
      </c>
      <c r="N4728" s="3">
        <v>8</v>
      </c>
      <c r="O4728" s="3">
        <v>417</v>
      </c>
      <c r="P4728" s="3">
        <v>2</v>
      </c>
      <c r="Q4728" s="3">
        <v>9430.31632804744</v>
      </c>
      <c r="R4728" s="3">
        <v>3</v>
      </c>
      <c r="S4728" s="3">
        <v>0</v>
      </c>
      <c r="T4728" s="3">
        <v>0</v>
      </c>
      <c r="U4728" s="3">
        <v>11224.149847871</v>
      </c>
      <c r="V4728" s="3">
        <v>1</v>
      </c>
    </row>
    <row r="4729" spans="1:22" ht="21.75" customHeight="1" x14ac:dyDescent="0.3">
      <c r="A4729" s="3" t="s">
        <v>4755</v>
      </c>
      <c r="B4729" s="3">
        <v>60</v>
      </c>
      <c r="C4729" s="3" t="s">
        <v>28</v>
      </c>
      <c r="D4729" s="3" t="s">
        <v>26</v>
      </c>
      <c r="E4729" s="3">
        <v>37078.225527575698</v>
      </c>
      <c r="F4729" s="3">
        <v>221</v>
      </c>
      <c r="G4729" s="3">
        <v>1239.4934142551001</v>
      </c>
      <c r="H4729" s="3">
        <v>10</v>
      </c>
      <c r="I4729" s="3">
        <v>1320.1572757378101</v>
      </c>
      <c r="J4729" s="3">
        <v>25</v>
      </c>
      <c r="K4729" s="3">
        <v>390.51334387091498</v>
      </c>
      <c r="L4729" s="3">
        <v>32</v>
      </c>
      <c r="M4729" s="3">
        <v>18</v>
      </c>
      <c r="N4729" s="3">
        <v>4</v>
      </c>
      <c r="O4729" s="3">
        <v>385</v>
      </c>
      <c r="P4729" s="3">
        <v>1</v>
      </c>
      <c r="Q4729" s="3">
        <v>1434.03409280191</v>
      </c>
      <c r="R4729" s="3">
        <v>4</v>
      </c>
      <c r="S4729" s="3">
        <v>0</v>
      </c>
      <c r="T4729" s="3">
        <v>0</v>
      </c>
      <c r="U4729" s="3">
        <v>16060.437969263799</v>
      </c>
      <c r="V4729" s="3">
        <v>1</v>
      </c>
    </row>
    <row r="4730" spans="1:22" ht="21.75" customHeight="1" x14ac:dyDescent="0.3">
      <c r="A4730" s="3" t="s">
        <v>4756</v>
      </c>
      <c r="B4730" s="3">
        <v>24</v>
      </c>
      <c r="C4730" s="3" t="s">
        <v>31</v>
      </c>
      <c r="D4730" s="3" t="s">
        <v>26</v>
      </c>
      <c r="E4730" s="3">
        <v>41475.572243275899</v>
      </c>
      <c r="F4730" s="3">
        <v>60</v>
      </c>
      <c r="G4730" s="3">
        <v>2242.59824810897</v>
      </c>
      <c r="H4730" s="3">
        <v>3</v>
      </c>
      <c r="I4730" s="3">
        <v>20</v>
      </c>
      <c r="J4730" s="3">
        <v>3</v>
      </c>
      <c r="K4730" s="3">
        <v>403.768671349557</v>
      </c>
      <c r="L4730" s="3">
        <v>43</v>
      </c>
      <c r="M4730" s="3">
        <v>16</v>
      </c>
      <c r="N4730" s="3">
        <v>4</v>
      </c>
      <c r="O4730" s="3">
        <v>534</v>
      </c>
      <c r="P4730" s="3">
        <v>0</v>
      </c>
      <c r="Q4730" s="3">
        <v>0</v>
      </c>
      <c r="R4730" s="3">
        <v>7</v>
      </c>
      <c r="S4730" s="3">
        <v>1</v>
      </c>
      <c r="T4730" s="3">
        <v>0</v>
      </c>
      <c r="U4730" s="3">
        <v>13814.5564225077</v>
      </c>
      <c r="V4730" s="3">
        <v>1</v>
      </c>
    </row>
    <row r="4731" spans="1:22" ht="21.75" customHeight="1" x14ac:dyDescent="0.3">
      <c r="A4731" s="3" t="s">
        <v>4757</v>
      </c>
      <c r="B4731" s="3">
        <v>37</v>
      </c>
      <c r="C4731" s="3" t="s">
        <v>31</v>
      </c>
      <c r="D4731" s="3" t="s">
        <v>26</v>
      </c>
      <c r="E4731" s="3">
        <v>47752.656468319998</v>
      </c>
      <c r="F4731" s="3">
        <v>207</v>
      </c>
      <c r="G4731" s="3">
        <v>1170.55385073094</v>
      </c>
      <c r="H4731" s="3">
        <v>4</v>
      </c>
      <c r="I4731" s="3">
        <v>731.32828611191303</v>
      </c>
      <c r="J4731" s="3">
        <v>40</v>
      </c>
      <c r="K4731" s="3">
        <v>281.74887967416799</v>
      </c>
      <c r="L4731" s="3">
        <v>52</v>
      </c>
      <c r="M4731" s="3">
        <v>1</v>
      </c>
      <c r="N4731" s="3">
        <v>5</v>
      </c>
      <c r="O4731" s="3">
        <v>621</v>
      </c>
      <c r="P4731" s="3">
        <v>1</v>
      </c>
      <c r="Q4731" s="3">
        <v>7576.59479070828</v>
      </c>
      <c r="R4731" s="3">
        <v>1</v>
      </c>
      <c r="S4731" s="3">
        <v>0</v>
      </c>
      <c r="T4731" s="3">
        <v>0</v>
      </c>
      <c r="U4731" s="3">
        <v>5739.8550826200999</v>
      </c>
      <c r="V4731" s="3">
        <v>0</v>
      </c>
    </row>
    <row r="4732" spans="1:22" ht="21.75" customHeight="1" x14ac:dyDescent="0.3">
      <c r="A4732" s="3" t="s">
        <v>4758</v>
      </c>
      <c r="B4732" s="3">
        <v>45</v>
      </c>
      <c r="C4732" s="3" t="s">
        <v>31</v>
      </c>
      <c r="D4732" s="3" t="s">
        <v>24</v>
      </c>
      <c r="E4732" s="3">
        <v>30914.312179441298</v>
      </c>
      <c r="F4732" s="3">
        <v>9</v>
      </c>
      <c r="G4732" s="3">
        <v>283.676921600627</v>
      </c>
      <c r="H4732" s="3">
        <v>11</v>
      </c>
      <c r="I4732" s="3">
        <v>421.86688220209498</v>
      </c>
      <c r="J4732" s="3">
        <v>43</v>
      </c>
      <c r="K4732" s="3">
        <v>261.87366422776398</v>
      </c>
      <c r="L4732" s="3">
        <v>79</v>
      </c>
      <c r="M4732" s="3">
        <v>9</v>
      </c>
      <c r="N4732" s="3">
        <v>5</v>
      </c>
      <c r="O4732" s="3">
        <v>557</v>
      </c>
      <c r="P4732" s="3">
        <v>3</v>
      </c>
      <c r="Q4732" s="3">
        <v>20804.4254187716</v>
      </c>
      <c r="R4732" s="3">
        <v>6</v>
      </c>
      <c r="S4732" s="3">
        <v>0</v>
      </c>
      <c r="T4732" s="3">
        <v>0</v>
      </c>
      <c r="U4732" s="3">
        <v>13675.5804430637</v>
      </c>
      <c r="V4732" s="3">
        <v>1</v>
      </c>
    </row>
    <row r="4733" spans="1:22" ht="21.75" customHeight="1" x14ac:dyDescent="0.3">
      <c r="A4733" s="3" t="s">
        <v>4759</v>
      </c>
      <c r="B4733" s="3">
        <v>39</v>
      </c>
      <c r="C4733" s="3" t="s">
        <v>23</v>
      </c>
      <c r="D4733" s="3" t="s">
        <v>24</v>
      </c>
      <c r="E4733" s="3">
        <v>21014.6332007991</v>
      </c>
      <c r="F4733" s="3">
        <v>138</v>
      </c>
      <c r="G4733" s="3">
        <v>1642.0160519619899</v>
      </c>
      <c r="H4733" s="3">
        <v>3</v>
      </c>
      <c r="I4733" s="3">
        <v>113.502856803437</v>
      </c>
      <c r="J4733" s="3">
        <v>3</v>
      </c>
      <c r="K4733" s="3">
        <v>254.60898863510999</v>
      </c>
      <c r="L4733" s="3">
        <v>19</v>
      </c>
      <c r="M4733" s="3">
        <v>4</v>
      </c>
      <c r="N4733" s="3">
        <v>7</v>
      </c>
      <c r="O4733" s="3">
        <v>316</v>
      </c>
      <c r="P4733" s="3">
        <v>1</v>
      </c>
      <c r="Q4733" s="3">
        <v>13489.1876227668</v>
      </c>
      <c r="R4733" s="3">
        <v>6</v>
      </c>
      <c r="S4733" s="3">
        <v>0</v>
      </c>
      <c r="T4733" s="3">
        <v>0</v>
      </c>
      <c r="U4733" s="3">
        <v>500</v>
      </c>
      <c r="V4733" s="3">
        <v>1</v>
      </c>
    </row>
    <row r="4734" spans="1:22" ht="21.75" customHeight="1" x14ac:dyDescent="0.3">
      <c r="A4734" s="3" t="s">
        <v>4760</v>
      </c>
      <c r="B4734" s="3">
        <v>60</v>
      </c>
      <c r="C4734" s="3" t="s">
        <v>23</v>
      </c>
      <c r="D4734" s="3" t="s">
        <v>33</v>
      </c>
      <c r="E4734" s="3">
        <v>55255.517601202097</v>
      </c>
      <c r="F4734" s="3">
        <v>53</v>
      </c>
      <c r="G4734" s="3">
        <v>979.31975888149805</v>
      </c>
      <c r="H4734" s="3">
        <v>4</v>
      </c>
      <c r="I4734" s="3">
        <v>381.843893184808</v>
      </c>
      <c r="J4734" s="3">
        <v>48</v>
      </c>
      <c r="K4734" s="3">
        <v>201.54785137209399</v>
      </c>
      <c r="L4734" s="3">
        <v>62</v>
      </c>
      <c r="M4734" s="3">
        <v>6</v>
      </c>
      <c r="N4734" s="3">
        <v>0</v>
      </c>
      <c r="O4734" s="3">
        <v>884</v>
      </c>
      <c r="P4734" s="3">
        <v>1</v>
      </c>
      <c r="Q4734" s="3">
        <v>7512.4933618218802</v>
      </c>
      <c r="R4734" s="3">
        <v>4</v>
      </c>
      <c r="S4734" s="3">
        <v>0</v>
      </c>
      <c r="T4734" s="3">
        <v>0</v>
      </c>
      <c r="U4734" s="3">
        <v>10391.208135319601</v>
      </c>
      <c r="V4734" s="3">
        <v>1</v>
      </c>
    </row>
    <row r="4735" spans="1:22" ht="21.75" customHeight="1" x14ac:dyDescent="0.3">
      <c r="A4735" s="3" t="s">
        <v>4761</v>
      </c>
      <c r="B4735" s="3">
        <v>68</v>
      </c>
      <c r="C4735" s="3" t="s">
        <v>31</v>
      </c>
      <c r="D4735" s="3" t="s">
        <v>26</v>
      </c>
      <c r="E4735" s="3">
        <v>50482.931556646698</v>
      </c>
      <c r="F4735" s="3">
        <v>153</v>
      </c>
      <c r="G4735" s="3">
        <v>576.188120128028</v>
      </c>
      <c r="H4735" s="3">
        <v>9</v>
      </c>
      <c r="I4735" s="3">
        <v>806.033137251075</v>
      </c>
      <c r="J4735" s="3">
        <v>33</v>
      </c>
      <c r="K4735" s="3">
        <v>187.97849576390399</v>
      </c>
      <c r="L4735" s="3">
        <v>50</v>
      </c>
      <c r="M4735" s="3">
        <v>5</v>
      </c>
      <c r="N4735" s="3">
        <v>4</v>
      </c>
      <c r="O4735" s="3">
        <v>776</v>
      </c>
      <c r="P4735" s="3">
        <v>3</v>
      </c>
      <c r="Q4735" s="3">
        <v>7086.0471616208597</v>
      </c>
      <c r="R4735" s="3">
        <v>2</v>
      </c>
      <c r="S4735" s="3">
        <v>0</v>
      </c>
      <c r="T4735" s="3">
        <v>0</v>
      </c>
      <c r="U4735" s="3">
        <v>20798.1012414992</v>
      </c>
      <c r="V4735" s="3">
        <v>0</v>
      </c>
    </row>
    <row r="4736" spans="1:22" ht="21.75" customHeight="1" x14ac:dyDescent="0.3">
      <c r="A4736" s="3" t="s">
        <v>4762</v>
      </c>
      <c r="B4736" s="3">
        <v>46</v>
      </c>
      <c r="C4736" s="3" t="s">
        <v>23</v>
      </c>
      <c r="D4736" s="3" t="s">
        <v>33</v>
      </c>
      <c r="E4736" s="3">
        <v>49794.636580607003</v>
      </c>
      <c r="F4736" s="3">
        <v>92</v>
      </c>
      <c r="G4736" s="3">
        <v>1518.0654600949799</v>
      </c>
      <c r="H4736" s="3">
        <v>10</v>
      </c>
      <c r="I4736" s="3">
        <v>546.12850477774396</v>
      </c>
      <c r="J4736" s="3">
        <v>21</v>
      </c>
      <c r="K4736" s="3">
        <v>873.43161853846595</v>
      </c>
      <c r="L4736" s="3">
        <v>13</v>
      </c>
      <c r="M4736" s="3">
        <v>1</v>
      </c>
      <c r="N4736" s="3">
        <v>8</v>
      </c>
      <c r="O4736" s="3">
        <v>663</v>
      </c>
      <c r="P4736" s="3">
        <v>3</v>
      </c>
      <c r="Q4736" s="3">
        <v>13982.3358835661</v>
      </c>
      <c r="R4736" s="3">
        <v>6</v>
      </c>
      <c r="S4736" s="3">
        <v>0</v>
      </c>
      <c r="T4736" s="3">
        <v>0</v>
      </c>
      <c r="U4736" s="3">
        <v>2349.5047555412998</v>
      </c>
      <c r="V4736" s="3">
        <v>1</v>
      </c>
    </row>
    <row r="4737" spans="1:22" ht="21.75" customHeight="1" x14ac:dyDescent="0.3">
      <c r="A4737" s="3" t="s">
        <v>4763</v>
      </c>
      <c r="B4737" s="3">
        <v>68</v>
      </c>
      <c r="C4737" s="3" t="s">
        <v>23</v>
      </c>
      <c r="D4737" s="3" t="s">
        <v>24</v>
      </c>
      <c r="E4737" s="3">
        <v>59193.798594690401</v>
      </c>
      <c r="F4737" s="3">
        <v>110</v>
      </c>
      <c r="G4737" s="3">
        <v>1394.3063550602801</v>
      </c>
      <c r="H4737" s="3">
        <v>3</v>
      </c>
      <c r="I4737" s="3">
        <v>1113.8147564388</v>
      </c>
      <c r="J4737" s="3">
        <v>12</v>
      </c>
      <c r="K4737" s="3">
        <v>848.412470744507</v>
      </c>
      <c r="L4737" s="3">
        <v>34</v>
      </c>
      <c r="M4737" s="3">
        <v>7</v>
      </c>
      <c r="N4737" s="3">
        <v>2</v>
      </c>
      <c r="O4737" s="3">
        <v>548</v>
      </c>
      <c r="P4737" s="3">
        <v>1</v>
      </c>
      <c r="Q4737" s="3">
        <v>12414.521517986999</v>
      </c>
      <c r="R4737" s="3">
        <v>1</v>
      </c>
      <c r="S4737" s="3">
        <v>0</v>
      </c>
      <c r="T4737" s="3">
        <v>0</v>
      </c>
      <c r="U4737" s="3">
        <v>7275.4863792922997</v>
      </c>
      <c r="V4737" s="3">
        <v>1</v>
      </c>
    </row>
    <row r="4738" spans="1:22" ht="21.75" customHeight="1" x14ac:dyDescent="0.3">
      <c r="A4738" s="3" t="s">
        <v>4764</v>
      </c>
      <c r="B4738" s="3">
        <v>31</v>
      </c>
      <c r="C4738" s="3" t="s">
        <v>28</v>
      </c>
      <c r="D4738" s="3" t="s">
        <v>26</v>
      </c>
      <c r="E4738" s="3">
        <v>38128.318299264</v>
      </c>
      <c r="F4738" s="3">
        <v>221</v>
      </c>
      <c r="G4738" s="3">
        <v>1323.7311792514299</v>
      </c>
      <c r="H4738" s="3">
        <v>2</v>
      </c>
      <c r="I4738" s="3">
        <v>725.15395322053405</v>
      </c>
      <c r="J4738" s="3">
        <v>14</v>
      </c>
      <c r="K4738" s="3">
        <v>786.87428759282898</v>
      </c>
      <c r="L4738" s="3">
        <v>44</v>
      </c>
      <c r="M4738" s="3">
        <v>3</v>
      </c>
      <c r="N4738" s="3">
        <v>6</v>
      </c>
      <c r="O4738" s="3">
        <v>753</v>
      </c>
      <c r="P4738" s="3">
        <v>2</v>
      </c>
      <c r="Q4738" s="3">
        <v>15913.4353277302</v>
      </c>
      <c r="R4738" s="3">
        <v>5</v>
      </c>
      <c r="S4738" s="3">
        <v>0</v>
      </c>
      <c r="T4738" s="3">
        <v>0</v>
      </c>
      <c r="U4738" s="3">
        <v>5778.7135289915605</v>
      </c>
      <c r="V4738" s="3">
        <v>1</v>
      </c>
    </row>
    <row r="4739" spans="1:22" ht="21.75" customHeight="1" x14ac:dyDescent="0.3">
      <c r="A4739" s="3" t="s">
        <v>4765</v>
      </c>
      <c r="B4739" s="3">
        <v>26</v>
      </c>
      <c r="C4739" s="3" t="s">
        <v>28</v>
      </c>
      <c r="D4739" s="3" t="s">
        <v>24</v>
      </c>
      <c r="E4739" s="3">
        <v>55984.521759477997</v>
      </c>
      <c r="F4739" s="3">
        <v>11</v>
      </c>
      <c r="G4739" s="3">
        <v>1708.33796889924</v>
      </c>
      <c r="H4739" s="3">
        <v>0</v>
      </c>
      <c r="I4739" s="3">
        <v>686.34157584767001</v>
      </c>
      <c r="J4739" s="3">
        <v>39</v>
      </c>
      <c r="K4739" s="3">
        <v>518.31621684380605</v>
      </c>
      <c r="L4739" s="3">
        <v>32</v>
      </c>
      <c r="M4739" s="3">
        <v>17</v>
      </c>
      <c r="N4739" s="3">
        <v>6</v>
      </c>
      <c r="O4739" s="3">
        <v>400</v>
      </c>
      <c r="P4739" s="3">
        <v>2</v>
      </c>
      <c r="Q4739" s="3">
        <v>22461.991741285099</v>
      </c>
      <c r="R4739" s="3">
        <v>3</v>
      </c>
      <c r="S4739" s="3">
        <v>0</v>
      </c>
      <c r="T4739" s="3">
        <v>0</v>
      </c>
      <c r="U4739" s="3">
        <v>6471.0218165039096</v>
      </c>
      <c r="V4739" s="3">
        <v>1</v>
      </c>
    </row>
    <row r="4740" spans="1:22" ht="21.75" customHeight="1" x14ac:dyDescent="0.3">
      <c r="A4740" s="3" t="s">
        <v>4766</v>
      </c>
      <c r="B4740" s="3">
        <v>22</v>
      </c>
      <c r="C4740" s="3" t="s">
        <v>23</v>
      </c>
      <c r="D4740" s="3" t="s">
        <v>33</v>
      </c>
      <c r="E4740" s="3">
        <v>74073.596748309006</v>
      </c>
      <c r="F4740" s="3">
        <v>176</v>
      </c>
      <c r="G4740" s="3">
        <v>1036.8904681148499</v>
      </c>
      <c r="H4740" s="3">
        <v>3</v>
      </c>
      <c r="I4740" s="3">
        <v>687.90166732286798</v>
      </c>
      <c r="J4740" s="3">
        <v>37</v>
      </c>
      <c r="K4740" s="3">
        <v>393.60614551831497</v>
      </c>
      <c r="L4740" s="3">
        <v>60</v>
      </c>
      <c r="M4740" s="3">
        <v>3</v>
      </c>
      <c r="N4740" s="3">
        <v>9</v>
      </c>
      <c r="O4740" s="3">
        <v>694</v>
      </c>
      <c r="P4740" s="3">
        <v>5</v>
      </c>
      <c r="Q4740" s="3">
        <v>18524.0505532022</v>
      </c>
      <c r="R4740" s="3">
        <v>1</v>
      </c>
      <c r="S4740" s="3">
        <v>0</v>
      </c>
      <c r="T4740" s="3">
        <v>0</v>
      </c>
      <c r="U4740" s="3">
        <v>12263.247262021699</v>
      </c>
      <c r="V4740" s="3">
        <v>0</v>
      </c>
    </row>
    <row r="4741" spans="1:22" ht="21.75" customHeight="1" x14ac:dyDescent="0.3">
      <c r="A4741" s="3" t="s">
        <v>4767</v>
      </c>
      <c r="B4741" s="3">
        <v>29</v>
      </c>
      <c r="C4741" s="3" t="s">
        <v>23</v>
      </c>
      <c r="D4741" s="3" t="s">
        <v>24</v>
      </c>
      <c r="E4741" s="3">
        <v>45415.293064308302</v>
      </c>
      <c r="F4741" s="3">
        <v>40</v>
      </c>
      <c r="G4741" s="3">
        <v>1592.75064310573</v>
      </c>
      <c r="H4741" s="3">
        <v>8</v>
      </c>
      <c r="I4741" s="3">
        <v>765.52695785466096</v>
      </c>
      <c r="J4741" s="3">
        <v>40</v>
      </c>
      <c r="K4741" s="3">
        <v>630.05524461798404</v>
      </c>
      <c r="L4741" s="3">
        <v>71</v>
      </c>
      <c r="M4741" s="3">
        <v>7</v>
      </c>
      <c r="N4741" s="3">
        <v>2</v>
      </c>
      <c r="O4741" s="3">
        <v>632</v>
      </c>
      <c r="P4741" s="3">
        <v>4</v>
      </c>
      <c r="Q4741" s="3">
        <v>18388.086649238499</v>
      </c>
      <c r="R4741" s="3">
        <v>1</v>
      </c>
      <c r="S4741" s="3">
        <v>0</v>
      </c>
      <c r="T4741" s="3">
        <v>1</v>
      </c>
      <c r="U4741" s="3">
        <v>11900.200596422001</v>
      </c>
      <c r="V4741" s="3">
        <v>1</v>
      </c>
    </row>
    <row r="4742" spans="1:22" ht="21.75" customHeight="1" x14ac:dyDescent="0.3">
      <c r="A4742" s="3" t="s">
        <v>4768</v>
      </c>
      <c r="B4742" s="3">
        <v>53</v>
      </c>
      <c r="C4742" s="3" t="s">
        <v>31</v>
      </c>
      <c r="D4742" s="3" t="s">
        <v>26</v>
      </c>
      <c r="E4742" s="3">
        <v>84188.907697422997</v>
      </c>
      <c r="F4742" s="3">
        <v>113</v>
      </c>
      <c r="G4742" s="3">
        <v>1028.33041724141</v>
      </c>
      <c r="H4742" s="3">
        <v>0</v>
      </c>
      <c r="I4742" s="3">
        <v>653.53251277003596</v>
      </c>
      <c r="J4742" s="3">
        <v>42</v>
      </c>
      <c r="K4742" s="3">
        <v>868.008265299085</v>
      </c>
      <c r="L4742" s="3">
        <v>52</v>
      </c>
      <c r="M4742" s="3">
        <v>16</v>
      </c>
      <c r="N4742" s="3">
        <v>6</v>
      </c>
      <c r="O4742" s="3">
        <v>348</v>
      </c>
      <c r="P4742" s="3">
        <v>4</v>
      </c>
      <c r="Q4742" s="3">
        <v>11156.6485990857</v>
      </c>
      <c r="R4742" s="3">
        <v>1</v>
      </c>
      <c r="S4742" s="3">
        <v>0</v>
      </c>
      <c r="T4742" s="3">
        <v>0</v>
      </c>
      <c r="U4742" s="3">
        <v>11053.7169317884</v>
      </c>
      <c r="V4742" s="3">
        <v>1</v>
      </c>
    </row>
    <row r="4743" spans="1:22" ht="21.75" customHeight="1" x14ac:dyDescent="0.3">
      <c r="A4743" s="3" t="s">
        <v>4769</v>
      </c>
      <c r="B4743" s="3">
        <v>44</v>
      </c>
      <c r="C4743" s="3" t="s">
        <v>23</v>
      </c>
      <c r="D4743" s="3" t="s">
        <v>26</v>
      </c>
      <c r="E4743" s="3">
        <v>50899.899688165497</v>
      </c>
      <c r="F4743" s="3">
        <v>15</v>
      </c>
      <c r="G4743" s="3">
        <v>2157.7987394295801</v>
      </c>
      <c r="H4743" s="3">
        <v>6</v>
      </c>
      <c r="I4743" s="3">
        <v>502.06120585254303</v>
      </c>
      <c r="J4743" s="3">
        <v>43</v>
      </c>
      <c r="K4743" s="3">
        <v>556.58075825934895</v>
      </c>
      <c r="L4743" s="3">
        <v>77</v>
      </c>
      <c r="M4743" s="3">
        <v>13</v>
      </c>
      <c r="N4743" s="3">
        <v>2</v>
      </c>
      <c r="O4743" s="3">
        <v>665</v>
      </c>
      <c r="P4743" s="3">
        <v>3</v>
      </c>
      <c r="Q4743" s="3">
        <v>0</v>
      </c>
      <c r="R4743" s="3">
        <v>0</v>
      </c>
      <c r="S4743" s="3">
        <v>0</v>
      </c>
      <c r="T4743" s="3">
        <v>0</v>
      </c>
      <c r="U4743" s="3">
        <v>9012.8940872608891</v>
      </c>
      <c r="V4743" s="3">
        <v>0</v>
      </c>
    </row>
    <row r="4744" spans="1:22" ht="21.75" customHeight="1" x14ac:dyDescent="0.3">
      <c r="A4744" s="3" t="s">
        <v>4770</v>
      </c>
      <c r="B4744" s="3">
        <v>54</v>
      </c>
      <c r="C4744" s="3" t="s">
        <v>28</v>
      </c>
      <c r="D4744" s="3" t="s">
        <v>33</v>
      </c>
      <c r="E4744" s="3">
        <v>34657.173646541698</v>
      </c>
      <c r="F4744" s="3">
        <v>9</v>
      </c>
      <c r="G4744" s="3">
        <v>1480.9918504935299</v>
      </c>
      <c r="H4744" s="3">
        <v>2</v>
      </c>
      <c r="I4744" s="3">
        <v>1146.2147093916101</v>
      </c>
      <c r="J4744" s="3">
        <v>1</v>
      </c>
      <c r="K4744" s="3">
        <v>401.70707028052698</v>
      </c>
      <c r="L4744" s="3">
        <v>77</v>
      </c>
      <c r="M4744" s="3">
        <v>7</v>
      </c>
      <c r="N4744" s="3">
        <v>5</v>
      </c>
      <c r="O4744" s="3">
        <v>805</v>
      </c>
      <c r="P4744" s="3">
        <v>0</v>
      </c>
      <c r="Q4744" s="3">
        <v>0</v>
      </c>
      <c r="R4744" s="3">
        <v>7</v>
      </c>
      <c r="S4744" s="3">
        <v>0</v>
      </c>
      <c r="T4744" s="3">
        <v>0</v>
      </c>
      <c r="U4744" s="3">
        <v>11471.1678489359</v>
      </c>
      <c r="V4744" s="3">
        <v>1</v>
      </c>
    </row>
    <row r="4745" spans="1:22" ht="21.75" customHeight="1" x14ac:dyDescent="0.3">
      <c r="A4745" s="3" t="s">
        <v>4771</v>
      </c>
      <c r="B4745" s="3">
        <v>35</v>
      </c>
      <c r="C4745" s="3" t="s">
        <v>23</v>
      </c>
      <c r="D4745" s="3" t="s">
        <v>26</v>
      </c>
      <c r="E4745" s="3">
        <v>65294.3124487108</v>
      </c>
      <c r="F4745" s="3">
        <v>141</v>
      </c>
      <c r="G4745" s="3">
        <v>2899.8087766200201</v>
      </c>
      <c r="H4745" s="3">
        <v>7</v>
      </c>
      <c r="I4745" s="3">
        <v>581.56673236386905</v>
      </c>
      <c r="J4745" s="3">
        <v>1</v>
      </c>
      <c r="K4745" s="3">
        <v>647.300072595399</v>
      </c>
      <c r="L4745" s="3">
        <v>49</v>
      </c>
      <c r="M4745" s="3">
        <v>13</v>
      </c>
      <c r="N4745" s="3">
        <v>7</v>
      </c>
      <c r="O4745" s="3">
        <v>568</v>
      </c>
      <c r="P4745" s="3">
        <v>1</v>
      </c>
      <c r="Q4745" s="3">
        <v>14682.5088536404</v>
      </c>
      <c r="R4745" s="3">
        <v>2</v>
      </c>
      <c r="S4745" s="3">
        <v>0</v>
      </c>
      <c r="T4745" s="3">
        <v>0</v>
      </c>
      <c r="U4745" s="3">
        <v>5458.6037436545303</v>
      </c>
      <c r="V4745" s="3">
        <v>1</v>
      </c>
    </row>
    <row r="4746" spans="1:22" ht="21.75" customHeight="1" x14ac:dyDescent="0.3">
      <c r="A4746" s="3" t="s">
        <v>4772</v>
      </c>
      <c r="B4746" s="3">
        <v>21</v>
      </c>
      <c r="C4746" s="3" t="s">
        <v>31</v>
      </c>
      <c r="D4746" s="3" t="s">
        <v>24</v>
      </c>
      <c r="E4746" s="3">
        <v>47973.910475368801</v>
      </c>
      <c r="F4746" s="3">
        <v>204</v>
      </c>
      <c r="G4746" s="3">
        <v>1104.0926120471199</v>
      </c>
      <c r="H4746" s="3">
        <v>5</v>
      </c>
      <c r="I4746" s="3">
        <v>665.76568427883501</v>
      </c>
      <c r="J4746" s="3">
        <v>42</v>
      </c>
      <c r="K4746" s="3">
        <v>1338.3566390721701</v>
      </c>
      <c r="L4746" s="3">
        <v>14</v>
      </c>
      <c r="M4746" s="3">
        <v>7</v>
      </c>
      <c r="N4746" s="3">
        <v>7</v>
      </c>
      <c r="O4746" s="3">
        <v>529</v>
      </c>
      <c r="P4746" s="3">
        <v>3</v>
      </c>
      <c r="Q4746" s="3">
        <v>8399.4003242444905</v>
      </c>
      <c r="R4746" s="3">
        <v>5</v>
      </c>
      <c r="S4746" s="3">
        <v>0</v>
      </c>
      <c r="T4746" s="3">
        <v>0</v>
      </c>
      <c r="U4746" s="3">
        <v>10714.1608399539</v>
      </c>
      <c r="V4746" s="3">
        <v>1</v>
      </c>
    </row>
    <row r="4747" spans="1:22" ht="21.75" customHeight="1" x14ac:dyDescent="0.3">
      <c r="A4747" s="3" t="s">
        <v>4773</v>
      </c>
      <c r="B4747" s="3">
        <v>43</v>
      </c>
      <c r="C4747" s="3" t="s">
        <v>28</v>
      </c>
      <c r="D4747" s="3" t="s">
        <v>24</v>
      </c>
      <c r="E4747" s="3">
        <v>68945.908902770097</v>
      </c>
      <c r="F4747" s="3">
        <v>227</v>
      </c>
      <c r="G4747" s="3">
        <v>1785.7259990571799</v>
      </c>
      <c r="H4747" s="3">
        <v>0</v>
      </c>
      <c r="I4747" s="3">
        <v>950.29177803160906</v>
      </c>
      <c r="J4747" s="3">
        <v>7</v>
      </c>
      <c r="K4747" s="3">
        <v>302.36852629059399</v>
      </c>
      <c r="L4747" s="3">
        <v>41</v>
      </c>
      <c r="M4747" s="3">
        <v>13</v>
      </c>
      <c r="N4747" s="3">
        <v>5</v>
      </c>
      <c r="O4747" s="3">
        <v>527</v>
      </c>
      <c r="P4747" s="3">
        <v>3</v>
      </c>
      <c r="Q4747" s="3">
        <v>21611.033594109998</v>
      </c>
      <c r="R4747" s="3">
        <v>3</v>
      </c>
      <c r="S4747" s="3">
        <v>0</v>
      </c>
      <c r="T4747" s="3">
        <v>0</v>
      </c>
      <c r="U4747" s="3">
        <v>10342.3465234657</v>
      </c>
      <c r="V4747" s="3">
        <v>1</v>
      </c>
    </row>
    <row r="4748" spans="1:22" ht="21.75" customHeight="1" x14ac:dyDescent="0.3">
      <c r="A4748" s="3" t="s">
        <v>4774</v>
      </c>
      <c r="B4748" s="3">
        <v>29</v>
      </c>
      <c r="C4748" s="3" t="s">
        <v>28</v>
      </c>
      <c r="D4748" s="3" t="s">
        <v>24</v>
      </c>
      <c r="E4748" s="3">
        <v>57440.2331963877</v>
      </c>
      <c r="F4748" s="3">
        <v>233</v>
      </c>
      <c r="G4748" s="3">
        <v>2403.7671521728598</v>
      </c>
      <c r="H4748" s="3">
        <v>9</v>
      </c>
      <c r="I4748" s="3">
        <v>911.55943615503895</v>
      </c>
      <c r="J4748" s="3">
        <v>37</v>
      </c>
      <c r="K4748" s="3">
        <v>239.66742368957799</v>
      </c>
      <c r="L4748" s="3">
        <v>19</v>
      </c>
      <c r="M4748" s="3">
        <v>10</v>
      </c>
      <c r="N4748" s="3">
        <v>1</v>
      </c>
      <c r="O4748" s="3">
        <v>441</v>
      </c>
      <c r="P4748" s="3">
        <v>3</v>
      </c>
      <c r="Q4748" s="3">
        <v>20546.624476986999</v>
      </c>
      <c r="R4748" s="3">
        <v>7</v>
      </c>
      <c r="S4748" s="3">
        <v>0</v>
      </c>
      <c r="T4748" s="3">
        <v>0</v>
      </c>
      <c r="U4748" s="3">
        <v>4854.0781091078597</v>
      </c>
      <c r="V4748" s="3">
        <v>1</v>
      </c>
    </row>
    <row r="4749" spans="1:22" ht="21.75" customHeight="1" x14ac:dyDescent="0.3">
      <c r="A4749" s="3" t="s">
        <v>4775</v>
      </c>
      <c r="B4749" s="3">
        <v>57</v>
      </c>
      <c r="C4749" s="3" t="s">
        <v>28</v>
      </c>
      <c r="D4749" s="3" t="s">
        <v>24</v>
      </c>
      <c r="E4749" s="3">
        <v>44099.078555947897</v>
      </c>
      <c r="F4749" s="3">
        <v>180</v>
      </c>
      <c r="G4749" s="3">
        <v>1928.97663333889</v>
      </c>
      <c r="H4749" s="3">
        <v>4</v>
      </c>
      <c r="I4749" s="3">
        <v>487.29667817888298</v>
      </c>
      <c r="J4749" s="3">
        <v>17</v>
      </c>
      <c r="K4749" s="3">
        <v>806.18666249493299</v>
      </c>
      <c r="L4749" s="3">
        <v>67</v>
      </c>
      <c r="M4749" s="3">
        <v>8</v>
      </c>
      <c r="N4749" s="3">
        <v>0</v>
      </c>
      <c r="O4749" s="3">
        <v>514</v>
      </c>
      <c r="P4749" s="3">
        <v>2</v>
      </c>
      <c r="Q4749" s="3">
        <v>12487.771321639</v>
      </c>
      <c r="R4749" s="3">
        <v>5</v>
      </c>
      <c r="S4749" s="3">
        <v>0</v>
      </c>
      <c r="T4749" s="3">
        <v>0</v>
      </c>
      <c r="U4749" s="3">
        <v>7790.7933972896999</v>
      </c>
      <c r="V4749" s="3">
        <v>1</v>
      </c>
    </row>
    <row r="4750" spans="1:22" ht="21.75" customHeight="1" x14ac:dyDescent="0.3">
      <c r="A4750" s="3" t="s">
        <v>4776</v>
      </c>
      <c r="B4750" s="3">
        <v>41</v>
      </c>
      <c r="C4750" s="3" t="s">
        <v>28</v>
      </c>
      <c r="D4750" s="3" t="s">
        <v>33</v>
      </c>
      <c r="E4750" s="3">
        <v>77378.268944163196</v>
      </c>
      <c r="F4750" s="3">
        <v>69</v>
      </c>
      <c r="G4750" s="3">
        <v>1612.3532218748801</v>
      </c>
      <c r="H4750" s="3">
        <v>11</v>
      </c>
      <c r="I4750" s="3">
        <v>1064.2436804387601</v>
      </c>
      <c r="J4750" s="3">
        <v>28</v>
      </c>
      <c r="K4750" s="3">
        <v>759.160127872055</v>
      </c>
      <c r="L4750" s="3">
        <v>6</v>
      </c>
      <c r="M4750" s="3">
        <v>16</v>
      </c>
      <c r="N4750" s="3">
        <v>2</v>
      </c>
      <c r="O4750" s="3">
        <v>880</v>
      </c>
      <c r="P4750" s="3">
        <v>0</v>
      </c>
      <c r="Q4750" s="3">
        <v>8851.2431212183801</v>
      </c>
      <c r="R4750" s="3">
        <v>2</v>
      </c>
      <c r="S4750" s="3">
        <v>0</v>
      </c>
      <c r="T4750" s="3">
        <v>0</v>
      </c>
      <c r="U4750" s="3">
        <v>8418.3837530207693</v>
      </c>
      <c r="V4750" s="3">
        <v>0</v>
      </c>
    </row>
    <row r="4751" spans="1:22" ht="21.75" customHeight="1" x14ac:dyDescent="0.3">
      <c r="A4751" s="3" t="s">
        <v>4777</v>
      </c>
      <c r="B4751" s="3">
        <v>45</v>
      </c>
      <c r="C4751" s="3" t="s">
        <v>23</v>
      </c>
      <c r="D4751" s="3" t="s">
        <v>24</v>
      </c>
      <c r="E4751" s="3">
        <v>41011.318322255203</v>
      </c>
      <c r="F4751" s="3">
        <v>43</v>
      </c>
      <c r="G4751" s="3">
        <v>1768.84551284131</v>
      </c>
      <c r="H4751" s="3">
        <v>7</v>
      </c>
      <c r="I4751" s="3">
        <v>988.18461894344205</v>
      </c>
      <c r="J4751" s="3">
        <v>10</v>
      </c>
      <c r="K4751" s="3">
        <v>239.64147506618099</v>
      </c>
      <c r="L4751" s="3">
        <v>65</v>
      </c>
      <c r="M4751" s="3">
        <v>16</v>
      </c>
      <c r="N4751" s="3">
        <v>2</v>
      </c>
      <c r="O4751" s="3">
        <v>345</v>
      </c>
      <c r="P4751" s="3">
        <v>2</v>
      </c>
      <c r="Q4751" s="3">
        <v>6274.0697549624001</v>
      </c>
      <c r="R4751" s="3">
        <v>0</v>
      </c>
      <c r="S4751" s="3">
        <v>0</v>
      </c>
      <c r="T4751" s="3">
        <v>0</v>
      </c>
      <c r="U4751" s="3">
        <v>7401.7273839926002</v>
      </c>
      <c r="V4751" s="3">
        <v>1</v>
      </c>
    </row>
    <row r="4752" spans="1:22" ht="21.75" customHeight="1" x14ac:dyDescent="0.3">
      <c r="A4752" s="3" t="s">
        <v>4778</v>
      </c>
      <c r="B4752" s="3">
        <v>62</v>
      </c>
      <c r="C4752" s="3" t="s">
        <v>31</v>
      </c>
      <c r="D4752" s="3" t="s">
        <v>33</v>
      </c>
      <c r="E4752" s="3">
        <v>11018.8581107396</v>
      </c>
      <c r="F4752" s="3">
        <v>159</v>
      </c>
      <c r="G4752" s="3">
        <v>1906.0242055559499</v>
      </c>
      <c r="H4752" s="3">
        <v>10</v>
      </c>
      <c r="I4752" s="3">
        <v>862.29119196553904</v>
      </c>
      <c r="J4752" s="3">
        <v>5</v>
      </c>
      <c r="K4752" s="3">
        <v>577.35684692171901</v>
      </c>
      <c r="L4752" s="3">
        <v>72</v>
      </c>
      <c r="M4752" s="3">
        <v>11</v>
      </c>
      <c r="N4752" s="3">
        <v>6</v>
      </c>
      <c r="O4752" s="3">
        <v>314</v>
      </c>
      <c r="P4752" s="3">
        <v>4</v>
      </c>
      <c r="Q4752" s="3">
        <v>21432.709471036302</v>
      </c>
      <c r="R4752" s="3">
        <v>3</v>
      </c>
      <c r="S4752" s="3">
        <v>0</v>
      </c>
      <c r="T4752" s="3">
        <v>0</v>
      </c>
      <c r="U4752" s="3">
        <v>5710.2318146433199</v>
      </c>
      <c r="V4752" s="3">
        <v>1</v>
      </c>
    </row>
    <row r="4753" spans="1:22" ht="21.75" customHeight="1" x14ac:dyDescent="0.3">
      <c r="A4753" s="3" t="s">
        <v>4779</v>
      </c>
      <c r="B4753" s="3">
        <v>58</v>
      </c>
      <c r="C4753" s="3" t="s">
        <v>23</v>
      </c>
      <c r="D4753" s="3" t="s">
        <v>24</v>
      </c>
      <c r="E4753" s="3">
        <v>65850.434075378304</v>
      </c>
      <c r="F4753" s="3">
        <v>167</v>
      </c>
      <c r="G4753" s="3">
        <v>1738.2938032882701</v>
      </c>
      <c r="H4753" s="3">
        <v>2</v>
      </c>
      <c r="I4753" s="3">
        <v>649.03910229647795</v>
      </c>
      <c r="J4753" s="3">
        <v>8</v>
      </c>
      <c r="K4753" s="3">
        <v>414.62475939869802</v>
      </c>
      <c r="L4753" s="3">
        <v>22</v>
      </c>
      <c r="M4753" s="3">
        <v>19</v>
      </c>
      <c r="N4753" s="3">
        <v>3</v>
      </c>
      <c r="O4753" s="3">
        <v>642</v>
      </c>
      <c r="P4753" s="3">
        <v>3</v>
      </c>
      <c r="Q4753" s="3">
        <v>12755.326724136001</v>
      </c>
      <c r="R4753" s="3">
        <v>6</v>
      </c>
      <c r="S4753" s="3">
        <v>0</v>
      </c>
      <c r="T4753" s="3">
        <v>0</v>
      </c>
      <c r="U4753" s="3">
        <v>4536.6436333820502</v>
      </c>
      <c r="V4753" s="3">
        <v>1</v>
      </c>
    </row>
    <row r="4754" spans="1:22" ht="21.75" customHeight="1" x14ac:dyDescent="0.3">
      <c r="A4754" s="3" t="s">
        <v>4780</v>
      </c>
      <c r="B4754" s="3">
        <v>46</v>
      </c>
      <c r="C4754" s="3" t="s">
        <v>23</v>
      </c>
      <c r="D4754" s="3" t="s">
        <v>33</v>
      </c>
      <c r="E4754" s="3">
        <v>56298.775905399998</v>
      </c>
      <c r="F4754" s="3">
        <v>186</v>
      </c>
      <c r="G4754" s="3">
        <v>1488.23958509468</v>
      </c>
      <c r="H4754" s="3">
        <v>11</v>
      </c>
      <c r="I4754" s="3">
        <v>657.64425831750702</v>
      </c>
      <c r="J4754" s="3">
        <v>21</v>
      </c>
      <c r="K4754" s="3">
        <v>188.706159353017</v>
      </c>
      <c r="L4754" s="3">
        <v>35</v>
      </c>
      <c r="M4754" s="3">
        <v>1</v>
      </c>
      <c r="N4754" s="3">
        <v>1</v>
      </c>
      <c r="O4754" s="3">
        <v>435</v>
      </c>
      <c r="P4754" s="3">
        <v>2</v>
      </c>
      <c r="Q4754" s="3">
        <v>7541.7132366715196</v>
      </c>
      <c r="R4754" s="3">
        <v>5</v>
      </c>
      <c r="S4754" s="3">
        <v>0</v>
      </c>
      <c r="T4754" s="3">
        <v>0</v>
      </c>
      <c r="U4754" s="3">
        <v>3581.2898522932601</v>
      </c>
      <c r="V4754" s="3">
        <v>1</v>
      </c>
    </row>
    <row r="4755" spans="1:22" ht="21.75" customHeight="1" x14ac:dyDescent="0.3">
      <c r="A4755" s="3" t="s">
        <v>4781</v>
      </c>
      <c r="B4755" s="3">
        <v>48</v>
      </c>
      <c r="C4755" s="3" t="s">
        <v>28</v>
      </c>
      <c r="D4755" s="3" t="s">
        <v>24</v>
      </c>
      <c r="E4755" s="3">
        <v>73106.945379198005</v>
      </c>
      <c r="F4755" s="3">
        <v>239</v>
      </c>
      <c r="G4755" s="3">
        <v>2089.7174471674198</v>
      </c>
      <c r="H4755" s="3">
        <v>11</v>
      </c>
      <c r="I4755" s="3">
        <v>729.37101394943704</v>
      </c>
      <c r="J4755" s="3">
        <v>45</v>
      </c>
      <c r="K4755" s="3">
        <v>201.98139445821101</v>
      </c>
      <c r="L4755" s="3">
        <v>11</v>
      </c>
      <c r="M4755" s="3">
        <v>16</v>
      </c>
      <c r="N4755" s="3">
        <v>1</v>
      </c>
      <c r="O4755" s="3">
        <v>566</v>
      </c>
      <c r="P4755" s="3">
        <v>3</v>
      </c>
      <c r="Q4755" s="3">
        <v>11221.065010911499</v>
      </c>
      <c r="R4755" s="3">
        <v>7</v>
      </c>
      <c r="S4755" s="3">
        <v>1</v>
      </c>
      <c r="T4755" s="3">
        <v>0</v>
      </c>
      <c r="U4755" s="3">
        <v>6888.8282016882304</v>
      </c>
      <c r="V4755" s="3">
        <v>1</v>
      </c>
    </row>
    <row r="4756" spans="1:22" ht="21.75" customHeight="1" x14ac:dyDescent="0.3">
      <c r="A4756" s="3" t="s">
        <v>4782</v>
      </c>
      <c r="B4756" s="3">
        <v>66</v>
      </c>
      <c r="C4756" s="3" t="s">
        <v>31</v>
      </c>
      <c r="D4756" s="3" t="s">
        <v>24</v>
      </c>
      <c r="E4756" s="3">
        <v>34129.870549552703</v>
      </c>
      <c r="F4756" s="3">
        <v>210</v>
      </c>
      <c r="G4756" s="3">
        <v>1432.20022796744</v>
      </c>
      <c r="H4756" s="3">
        <v>3</v>
      </c>
      <c r="I4756" s="3">
        <v>368.85882060528201</v>
      </c>
      <c r="J4756" s="3">
        <v>24</v>
      </c>
      <c r="K4756" s="3">
        <v>356.64027271109398</v>
      </c>
      <c r="L4756" s="3">
        <v>22</v>
      </c>
      <c r="M4756" s="3">
        <v>19</v>
      </c>
      <c r="N4756" s="3">
        <v>6</v>
      </c>
      <c r="O4756" s="3">
        <v>710</v>
      </c>
      <c r="P4756" s="3">
        <v>0</v>
      </c>
      <c r="Q4756" s="3">
        <v>10342.3816481371</v>
      </c>
      <c r="R4756" s="3">
        <v>0</v>
      </c>
      <c r="S4756" s="3">
        <v>0</v>
      </c>
      <c r="T4756" s="3">
        <v>0</v>
      </c>
      <c r="U4756" s="3">
        <v>8677.9590967766799</v>
      </c>
      <c r="V4756" s="3">
        <v>0</v>
      </c>
    </row>
    <row r="4757" spans="1:22" ht="21.75" customHeight="1" x14ac:dyDescent="0.3">
      <c r="A4757" s="3" t="s">
        <v>4783</v>
      </c>
      <c r="B4757" s="3">
        <v>57</v>
      </c>
      <c r="C4757" s="3" t="s">
        <v>28</v>
      </c>
      <c r="D4757" s="3" t="s">
        <v>33</v>
      </c>
      <c r="E4757" s="3">
        <v>45551.270166587798</v>
      </c>
      <c r="F4757" s="3">
        <v>18</v>
      </c>
      <c r="G4757" s="3">
        <v>712.20349170074405</v>
      </c>
      <c r="H4757" s="3">
        <v>6</v>
      </c>
      <c r="I4757" s="3">
        <v>786.25604299106499</v>
      </c>
      <c r="J4757" s="3">
        <v>30</v>
      </c>
      <c r="K4757" s="3">
        <v>539.79163330413303</v>
      </c>
      <c r="L4757" s="3">
        <v>10</v>
      </c>
      <c r="M4757" s="3">
        <v>10</v>
      </c>
      <c r="N4757" s="3">
        <v>7</v>
      </c>
      <c r="O4757" s="3">
        <v>474</v>
      </c>
      <c r="P4757" s="3">
        <v>1</v>
      </c>
      <c r="Q4757" s="3">
        <v>22580.567783303399</v>
      </c>
      <c r="R4757" s="3">
        <v>3</v>
      </c>
      <c r="S4757" s="3">
        <v>0</v>
      </c>
      <c r="T4757" s="3">
        <v>0</v>
      </c>
      <c r="U4757" s="3">
        <v>14959.5890442248</v>
      </c>
      <c r="V4757" s="3">
        <v>1</v>
      </c>
    </row>
    <row r="4758" spans="1:22" ht="21.75" customHeight="1" x14ac:dyDescent="0.3">
      <c r="A4758" s="3" t="s">
        <v>4784</v>
      </c>
      <c r="B4758" s="3">
        <v>39</v>
      </c>
      <c r="C4758" s="3" t="s">
        <v>23</v>
      </c>
      <c r="D4758" s="3" t="s">
        <v>26</v>
      </c>
      <c r="E4758" s="3">
        <v>43519.2480710159</v>
      </c>
      <c r="F4758" s="3">
        <v>46</v>
      </c>
      <c r="G4758" s="3">
        <v>3146.7550377804901</v>
      </c>
      <c r="H4758" s="3">
        <v>10</v>
      </c>
      <c r="I4758" s="3">
        <v>1112.2357141564501</v>
      </c>
      <c r="J4758" s="3">
        <v>20</v>
      </c>
      <c r="K4758" s="3">
        <v>676.06084736205196</v>
      </c>
      <c r="L4758" s="3">
        <v>0</v>
      </c>
      <c r="M4758" s="3">
        <v>8</v>
      </c>
      <c r="N4758" s="3">
        <v>4</v>
      </c>
      <c r="O4758" s="3">
        <v>800</v>
      </c>
      <c r="P4758" s="3">
        <v>2</v>
      </c>
      <c r="Q4758" s="3">
        <v>13031.937419060399</v>
      </c>
      <c r="R4758" s="3">
        <v>3</v>
      </c>
      <c r="S4758" s="3">
        <v>0</v>
      </c>
      <c r="T4758" s="3">
        <v>0</v>
      </c>
      <c r="U4758" s="3">
        <v>500</v>
      </c>
      <c r="V4758" s="3">
        <v>0</v>
      </c>
    </row>
    <row r="4759" spans="1:22" ht="21.75" customHeight="1" x14ac:dyDescent="0.3">
      <c r="A4759" s="3" t="s">
        <v>4785</v>
      </c>
      <c r="B4759" s="3">
        <v>46</v>
      </c>
      <c r="C4759" s="3" t="s">
        <v>23</v>
      </c>
      <c r="D4759" s="3" t="s">
        <v>26</v>
      </c>
      <c r="E4759" s="3">
        <v>66807.717354498498</v>
      </c>
      <c r="F4759" s="3">
        <v>52</v>
      </c>
      <c r="G4759" s="3">
        <v>2201.9656896517599</v>
      </c>
      <c r="H4759" s="3">
        <v>5</v>
      </c>
      <c r="I4759" s="3">
        <v>1106.7299164419101</v>
      </c>
      <c r="J4759" s="3">
        <v>37</v>
      </c>
      <c r="K4759" s="3">
        <v>400.773200610738</v>
      </c>
      <c r="L4759" s="3">
        <v>76</v>
      </c>
      <c r="M4759" s="3">
        <v>17</v>
      </c>
      <c r="N4759" s="3">
        <v>1</v>
      </c>
      <c r="O4759" s="3">
        <v>621</v>
      </c>
      <c r="P4759" s="3">
        <v>0</v>
      </c>
      <c r="Q4759" s="3">
        <v>12098.254322151301</v>
      </c>
      <c r="R4759" s="3">
        <v>7</v>
      </c>
      <c r="S4759" s="3">
        <v>0</v>
      </c>
      <c r="T4759" s="3">
        <v>0</v>
      </c>
      <c r="U4759" s="3">
        <v>11716.657300860399</v>
      </c>
      <c r="V4759" s="3">
        <v>1</v>
      </c>
    </row>
    <row r="4760" spans="1:22" ht="21.75" customHeight="1" x14ac:dyDescent="0.3">
      <c r="A4760" s="3" t="s">
        <v>4786</v>
      </c>
      <c r="B4760" s="3">
        <v>60</v>
      </c>
      <c r="C4760" s="3" t="s">
        <v>28</v>
      </c>
      <c r="D4760" s="3" t="s">
        <v>26</v>
      </c>
      <c r="E4760" s="3">
        <v>61715.303240220899</v>
      </c>
      <c r="F4760" s="3">
        <v>237</v>
      </c>
      <c r="G4760" s="3">
        <v>770.78314790716695</v>
      </c>
      <c r="H4760" s="3">
        <v>6</v>
      </c>
      <c r="I4760" s="3">
        <v>666.70188005324098</v>
      </c>
      <c r="J4760" s="3">
        <v>18</v>
      </c>
      <c r="K4760" s="3">
        <v>432.60535698360599</v>
      </c>
      <c r="L4760" s="3">
        <v>38</v>
      </c>
      <c r="M4760" s="3">
        <v>5</v>
      </c>
      <c r="N4760" s="3">
        <v>2</v>
      </c>
      <c r="O4760" s="3">
        <v>667</v>
      </c>
      <c r="P4760" s="3">
        <v>1</v>
      </c>
      <c r="Q4760" s="3">
        <v>3789.1868163746099</v>
      </c>
      <c r="R4760" s="3">
        <v>4</v>
      </c>
      <c r="S4760" s="3">
        <v>0</v>
      </c>
      <c r="T4760" s="3">
        <v>0</v>
      </c>
      <c r="U4760" s="3">
        <v>16867.082463026101</v>
      </c>
      <c r="V4760" s="3">
        <v>1</v>
      </c>
    </row>
    <row r="4761" spans="1:22" ht="21.75" customHeight="1" x14ac:dyDescent="0.3">
      <c r="A4761" s="3" t="s">
        <v>4787</v>
      </c>
      <c r="B4761" s="3">
        <v>39</v>
      </c>
      <c r="C4761" s="3" t="s">
        <v>23</v>
      </c>
      <c r="D4761" s="3" t="s">
        <v>33</v>
      </c>
      <c r="E4761" s="3">
        <v>53866.406762908497</v>
      </c>
      <c r="F4761" s="3">
        <v>201</v>
      </c>
      <c r="G4761" s="3">
        <v>1304.49181080325</v>
      </c>
      <c r="H4761" s="3">
        <v>8</v>
      </c>
      <c r="I4761" s="3">
        <v>1172.42914545394</v>
      </c>
      <c r="J4761" s="3">
        <v>9</v>
      </c>
      <c r="K4761" s="3">
        <v>644.76460023483901</v>
      </c>
      <c r="L4761" s="3">
        <v>69</v>
      </c>
      <c r="M4761" s="3">
        <v>3</v>
      </c>
      <c r="N4761" s="3">
        <v>0</v>
      </c>
      <c r="O4761" s="3">
        <v>872</v>
      </c>
      <c r="P4761" s="3">
        <v>3</v>
      </c>
      <c r="Q4761" s="3">
        <v>14778.5811014992</v>
      </c>
      <c r="R4761" s="3">
        <v>0</v>
      </c>
      <c r="S4761" s="3">
        <v>0</v>
      </c>
      <c r="T4761" s="3">
        <v>0</v>
      </c>
      <c r="U4761" s="3">
        <v>500</v>
      </c>
      <c r="V4761" s="3">
        <v>0</v>
      </c>
    </row>
    <row r="4762" spans="1:22" ht="21.75" customHeight="1" x14ac:dyDescent="0.3">
      <c r="A4762" s="3" t="s">
        <v>4788</v>
      </c>
      <c r="B4762" s="3">
        <v>63</v>
      </c>
      <c r="C4762" s="3" t="s">
        <v>23</v>
      </c>
      <c r="D4762" s="3" t="s">
        <v>26</v>
      </c>
      <c r="E4762" s="3">
        <v>53982.404671797798</v>
      </c>
      <c r="F4762" s="3">
        <v>209</v>
      </c>
      <c r="G4762" s="3">
        <v>1044.2306794768699</v>
      </c>
      <c r="H4762" s="3">
        <v>8</v>
      </c>
      <c r="I4762" s="3">
        <v>1467.06659408531</v>
      </c>
      <c r="J4762" s="3">
        <v>45</v>
      </c>
      <c r="K4762" s="3">
        <v>423.738031004314</v>
      </c>
      <c r="L4762" s="3">
        <v>30</v>
      </c>
      <c r="M4762" s="3">
        <v>13</v>
      </c>
      <c r="N4762" s="3">
        <v>9</v>
      </c>
      <c r="O4762" s="3">
        <v>708</v>
      </c>
      <c r="P4762" s="3">
        <v>5</v>
      </c>
      <c r="Q4762" s="3">
        <v>12258.447743671601</v>
      </c>
      <c r="R4762" s="3">
        <v>2</v>
      </c>
      <c r="S4762" s="3">
        <v>0</v>
      </c>
      <c r="T4762" s="3">
        <v>0</v>
      </c>
      <c r="U4762" s="3">
        <v>16269.57286305</v>
      </c>
      <c r="V4762" s="3">
        <v>0</v>
      </c>
    </row>
    <row r="4763" spans="1:22" ht="21.75" customHeight="1" x14ac:dyDescent="0.3">
      <c r="A4763" s="3" t="s">
        <v>4789</v>
      </c>
      <c r="B4763" s="3">
        <v>38</v>
      </c>
      <c r="C4763" s="3" t="s">
        <v>28</v>
      </c>
      <c r="D4763" s="3" t="s">
        <v>26</v>
      </c>
      <c r="E4763" s="3">
        <v>29282.519080872698</v>
      </c>
      <c r="F4763" s="3">
        <v>232</v>
      </c>
      <c r="G4763" s="3">
        <v>1101.50493811612</v>
      </c>
      <c r="H4763" s="3">
        <v>1</v>
      </c>
      <c r="I4763" s="3">
        <v>689.32736265800997</v>
      </c>
      <c r="J4763" s="3">
        <v>36</v>
      </c>
      <c r="K4763" s="3">
        <v>434.67593875863798</v>
      </c>
      <c r="L4763" s="3">
        <v>8</v>
      </c>
      <c r="M4763" s="3">
        <v>19</v>
      </c>
      <c r="N4763" s="3">
        <v>3</v>
      </c>
      <c r="O4763" s="3">
        <v>707</v>
      </c>
      <c r="P4763" s="3">
        <v>0</v>
      </c>
      <c r="Q4763" s="3">
        <v>15178.2142624148</v>
      </c>
      <c r="R4763" s="3">
        <v>6</v>
      </c>
      <c r="S4763" s="3">
        <v>1</v>
      </c>
      <c r="T4763" s="3">
        <v>0</v>
      </c>
      <c r="U4763" s="3">
        <v>15342.3659083414</v>
      </c>
      <c r="V4763" s="3">
        <v>1</v>
      </c>
    </row>
    <row r="4764" spans="1:22" ht="21.75" customHeight="1" x14ac:dyDescent="0.3">
      <c r="A4764" s="3" t="s">
        <v>4790</v>
      </c>
      <c r="B4764" s="3">
        <v>39</v>
      </c>
      <c r="C4764" s="3" t="s">
        <v>23</v>
      </c>
      <c r="D4764" s="3" t="s">
        <v>33</v>
      </c>
      <c r="E4764" s="3">
        <v>63836.278463961004</v>
      </c>
      <c r="F4764" s="3">
        <v>136</v>
      </c>
      <c r="G4764" s="3">
        <v>2193.6883216183301</v>
      </c>
      <c r="H4764" s="3">
        <v>2</v>
      </c>
      <c r="I4764" s="3">
        <v>1042.0301472512599</v>
      </c>
      <c r="J4764" s="3">
        <v>11</v>
      </c>
      <c r="K4764" s="3">
        <v>791.98830759641305</v>
      </c>
      <c r="L4764" s="3">
        <v>55</v>
      </c>
      <c r="M4764" s="3">
        <v>9</v>
      </c>
      <c r="N4764" s="3">
        <v>6</v>
      </c>
      <c r="O4764" s="3">
        <v>607</v>
      </c>
      <c r="P4764" s="3">
        <v>4</v>
      </c>
      <c r="Q4764" s="3">
        <v>12317.803709915301</v>
      </c>
      <c r="R4764" s="3">
        <v>7</v>
      </c>
      <c r="S4764" s="3">
        <v>0</v>
      </c>
      <c r="T4764" s="3">
        <v>0</v>
      </c>
      <c r="U4764" s="3">
        <v>8535.2948446541795</v>
      </c>
      <c r="V4764" s="3">
        <v>1</v>
      </c>
    </row>
    <row r="4765" spans="1:22" ht="21.75" customHeight="1" x14ac:dyDescent="0.3">
      <c r="A4765" s="3" t="s">
        <v>4791</v>
      </c>
      <c r="B4765" s="3">
        <v>54</v>
      </c>
      <c r="C4765" s="3" t="s">
        <v>31</v>
      </c>
      <c r="D4765" s="3" t="s">
        <v>26</v>
      </c>
      <c r="E4765" s="3">
        <v>64204.178422823599</v>
      </c>
      <c r="F4765" s="3">
        <v>20</v>
      </c>
      <c r="G4765" s="3">
        <v>1234.7008430313199</v>
      </c>
      <c r="H4765" s="3">
        <v>3</v>
      </c>
      <c r="I4765" s="3">
        <v>20</v>
      </c>
      <c r="J4765" s="3">
        <v>18</v>
      </c>
      <c r="K4765" s="3">
        <v>405.552118124831</v>
      </c>
      <c r="L4765" s="3">
        <v>17</v>
      </c>
      <c r="M4765" s="3">
        <v>3</v>
      </c>
      <c r="N4765" s="3">
        <v>9</v>
      </c>
      <c r="O4765" s="3">
        <v>362</v>
      </c>
      <c r="P4765" s="3">
        <v>5</v>
      </c>
      <c r="Q4765" s="3">
        <v>9923.2621869057093</v>
      </c>
      <c r="R4765" s="3">
        <v>6</v>
      </c>
      <c r="S4765" s="3">
        <v>0</v>
      </c>
      <c r="T4765" s="3">
        <v>0</v>
      </c>
      <c r="U4765" s="3">
        <v>7042.9512678561496</v>
      </c>
      <c r="V4765" s="3">
        <v>1</v>
      </c>
    </row>
    <row r="4766" spans="1:22" ht="21.75" customHeight="1" x14ac:dyDescent="0.3">
      <c r="A4766" s="3" t="s">
        <v>4792</v>
      </c>
      <c r="B4766" s="3">
        <v>66</v>
      </c>
      <c r="C4766" s="3" t="s">
        <v>28</v>
      </c>
      <c r="D4766" s="3" t="s">
        <v>26</v>
      </c>
      <c r="E4766" s="3">
        <v>91239.929143137299</v>
      </c>
      <c r="F4766" s="3">
        <v>149</v>
      </c>
      <c r="G4766" s="3">
        <v>3032.8771409639298</v>
      </c>
      <c r="H4766" s="3">
        <v>5</v>
      </c>
      <c r="I4766" s="3">
        <v>359.648645136303</v>
      </c>
      <c r="J4766" s="3">
        <v>1</v>
      </c>
      <c r="K4766" s="3">
        <v>346.33770395264003</v>
      </c>
      <c r="L4766" s="3">
        <v>58</v>
      </c>
      <c r="M4766" s="3">
        <v>14</v>
      </c>
      <c r="N4766" s="3">
        <v>8</v>
      </c>
      <c r="O4766" s="3">
        <v>360</v>
      </c>
      <c r="P4766" s="3">
        <v>1</v>
      </c>
      <c r="Q4766" s="3">
        <v>12297.771689761699</v>
      </c>
      <c r="R4766" s="3">
        <v>5</v>
      </c>
      <c r="S4766" s="3">
        <v>0</v>
      </c>
      <c r="T4766" s="3">
        <v>0</v>
      </c>
      <c r="U4766" s="3">
        <v>5097.92883698484</v>
      </c>
      <c r="V4766" s="3">
        <v>1</v>
      </c>
    </row>
    <row r="4767" spans="1:22" ht="21.75" customHeight="1" x14ac:dyDescent="0.3">
      <c r="A4767" s="3" t="s">
        <v>4793</v>
      </c>
      <c r="B4767" s="3">
        <v>21</v>
      </c>
      <c r="C4767" s="3" t="s">
        <v>31</v>
      </c>
      <c r="D4767" s="3" t="s">
        <v>26</v>
      </c>
      <c r="E4767" s="3">
        <v>58474.129539114401</v>
      </c>
      <c r="F4767" s="3">
        <v>53</v>
      </c>
      <c r="G4767" s="3">
        <v>86.647234147121694</v>
      </c>
      <c r="H4767" s="3">
        <v>4</v>
      </c>
      <c r="I4767" s="3">
        <v>831.892360266732</v>
      </c>
      <c r="J4767" s="3">
        <v>14</v>
      </c>
      <c r="K4767" s="3">
        <v>349.47410982206998</v>
      </c>
      <c r="L4767" s="3">
        <v>66</v>
      </c>
      <c r="M4767" s="3">
        <v>8</v>
      </c>
      <c r="N4767" s="3">
        <v>2</v>
      </c>
      <c r="O4767" s="3">
        <v>806</v>
      </c>
      <c r="P4767" s="3">
        <v>1</v>
      </c>
      <c r="Q4767" s="3">
        <v>7363.9710497963297</v>
      </c>
      <c r="R4767" s="3">
        <v>0</v>
      </c>
      <c r="S4767" s="3">
        <v>0</v>
      </c>
      <c r="T4767" s="3">
        <v>0</v>
      </c>
      <c r="U4767" s="3">
        <v>6445.7634465675601</v>
      </c>
      <c r="V4767" s="3">
        <v>0</v>
      </c>
    </row>
    <row r="4768" spans="1:22" ht="21.75" customHeight="1" x14ac:dyDescent="0.3">
      <c r="A4768" s="3" t="s">
        <v>4794</v>
      </c>
      <c r="B4768" s="3">
        <v>49</v>
      </c>
      <c r="C4768" s="3" t="s">
        <v>23</v>
      </c>
      <c r="D4768" s="3" t="s">
        <v>33</v>
      </c>
      <c r="E4768" s="3">
        <v>61384.256350667201</v>
      </c>
      <c r="F4768" s="3">
        <v>196</v>
      </c>
      <c r="G4768" s="3">
        <v>1476.2556605672</v>
      </c>
      <c r="H4768" s="3">
        <v>5</v>
      </c>
      <c r="I4768" s="3">
        <v>447.64342811856397</v>
      </c>
      <c r="J4768" s="3">
        <v>37</v>
      </c>
      <c r="K4768" s="3">
        <v>457.68827158531002</v>
      </c>
      <c r="L4768" s="3">
        <v>2</v>
      </c>
      <c r="M4768" s="3">
        <v>11</v>
      </c>
      <c r="N4768" s="3">
        <v>3</v>
      </c>
      <c r="O4768" s="3">
        <v>555</v>
      </c>
      <c r="P4768" s="3">
        <v>3</v>
      </c>
      <c r="Q4768" s="3">
        <v>12925.456413829101</v>
      </c>
      <c r="R4768" s="3">
        <v>5</v>
      </c>
      <c r="S4768" s="3">
        <v>0</v>
      </c>
      <c r="T4768" s="3">
        <v>0</v>
      </c>
      <c r="U4768" s="3">
        <v>6919.8142479395701</v>
      </c>
      <c r="V4768" s="3">
        <v>1</v>
      </c>
    </row>
    <row r="4769" spans="1:22" ht="21.75" customHeight="1" x14ac:dyDescent="0.3">
      <c r="A4769" s="3" t="s">
        <v>4795</v>
      </c>
      <c r="B4769" s="3">
        <v>53</v>
      </c>
      <c r="C4769" s="3" t="s">
        <v>23</v>
      </c>
      <c r="D4769" s="3" t="s">
        <v>33</v>
      </c>
      <c r="E4769" s="3">
        <v>58596.820297921302</v>
      </c>
      <c r="F4769" s="3">
        <v>5</v>
      </c>
      <c r="G4769" s="3">
        <v>434.80565882206201</v>
      </c>
      <c r="H4769" s="3">
        <v>10</v>
      </c>
      <c r="I4769" s="3">
        <v>1513.72071565286</v>
      </c>
      <c r="J4769" s="3">
        <v>7</v>
      </c>
      <c r="K4769" s="3">
        <v>817.94062896048399</v>
      </c>
      <c r="L4769" s="3">
        <v>29</v>
      </c>
      <c r="M4769" s="3">
        <v>7</v>
      </c>
      <c r="N4769" s="3">
        <v>5</v>
      </c>
      <c r="O4769" s="3">
        <v>376</v>
      </c>
      <c r="P4769" s="3">
        <v>4</v>
      </c>
      <c r="Q4769" s="3">
        <v>19746.550154596302</v>
      </c>
      <c r="R4769" s="3">
        <v>0</v>
      </c>
      <c r="S4769" s="3">
        <v>1</v>
      </c>
      <c r="T4769" s="3">
        <v>0</v>
      </c>
      <c r="U4769" s="3">
        <v>6366.0742846241501</v>
      </c>
      <c r="V4769" s="3">
        <v>1</v>
      </c>
    </row>
    <row r="4770" spans="1:22" ht="21.75" customHeight="1" x14ac:dyDescent="0.3">
      <c r="A4770" s="3" t="s">
        <v>4796</v>
      </c>
      <c r="B4770" s="3">
        <v>41</v>
      </c>
      <c r="C4770" s="3" t="s">
        <v>28</v>
      </c>
      <c r="D4770" s="3" t="s">
        <v>26</v>
      </c>
      <c r="E4770" s="3">
        <v>37459.314188621996</v>
      </c>
      <c r="F4770" s="3">
        <v>91</v>
      </c>
      <c r="G4770" s="3">
        <v>1761.97828180126</v>
      </c>
      <c r="H4770" s="3">
        <v>7</v>
      </c>
      <c r="I4770" s="3">
        <v>1009.25789055379</v>
      </c>
      <c r="J4770" s="3">
        <v>45</v>
      </c>
      <c r="K4770" s="3">
        <v>608.37805169249805</v>
      </c>
      <c r="L4770" s="3">
        <v>63</v>
      </c>
      <c r="M4770" s="3">
        <v>4</v>
      </c>
      <c r="N4770" s="3">
        <v>0</v>
      </c>
      <c r="O4770" s="3">
        <v>389</v>
      </c>
      <c r="P4770" s="3">
        <v>2</v>
      </c>
      <c r="Q4770" s="3">
        <v>17291.144115380699</v>
      </c>
      <c r="R4770" s="3">
        <v>0</v>
      </c>
      <c r="S4770" s="3">
        <v>0</v>
      </c>
      <c r="T4770" s="3">
        <v>0</v>
      </c>
      <c r="U4770" s="3">
        <v>5784.02050224906</v>
      </c>
      <c r="V4770" s="3">
        <v>1</v>
      </c>
    </row>
    <row r="4771" spans="1:22" ht="21.75" customHeight="1" x14ac:dyDescent="0.3">
      <c r="A4771" s="3" t="s">
        <v>4797</v>
      </c>
      <c r="B4771" s="3">
        <v>22</v>
      </c>
      <c r="C4771" s="3" t="s">
        <v>23</v>
      </c>
      <c r="D4771" s="3" t="s">
        <v>26</v>
      </c>
      <c r="E4771" s="3">
        <v>72489.225736595297</v>
      </c>
      <c r="F4771" s="3">
        <v>230</v>
      </c>
      <c r="G4771" s="3">
        <v>1857.9360065645501</v>
      </c>
      <c r="H4771" s="3">
        <v>1</v>
      </c>
      <c r="I4771" s="3">
        <v>1138.04107640035</v>
      </c>
      <c r="J4771" s="3">
        <v>34</v>
      </c>
      <c r="K4771" s="3">
        <v>468.76284639992002</v>
      </c>
      <c r="L4771" s="3">
        <v>69</v>
      </c>
      <c r="M4771" s="3">
        <v>15</v>
      </c>
      <c r="N4771" s="3">
        <v>4</v>
      </c>
      <c r="O4771" s="3">
        <v>664</v>
      </c>
      <c r="P4771" s="3">
        <v>0</v>
      </c>
      <c r="Q4771" s="3">
        <v>10249.9749519136</v>
      </c>
      <c r="R4771" s="3">
        <v>4</v>
      </c>
      <c r="S4771" s="3">
        <v>0</v>
      </c>
      <c r="T4771" s="3">
        <v>0</v>
      </c>
      <c r="U4771" s="3">
        <v>18156.0563754789</v>
      </c>
      <c r="V4771" s="3">
        <v>1</v>
      </c>
    </row>
    <row r="4772" spans="1:22" ht="21.75" customHeight="1" x14ac:dyDescent="0.3">
      <c r="A4772" s="3" t="s">
        <v>4798</v>
      </c>
      <c r="B4772" s="3">
        <v>25</v>
      </c>
      <c r="C4772" s="3" t="s">
        <v>28</v>
      </c>
      <c r="D4772" s="3" t="s">
        <v>33</v>
      </c>
      <c r="E4772" s="3">
        <v>48996.568793770501</v>
      </c>
      <c r="F4772" s="3">
        <v>56</v>
      </c>
      <c r="G4772" s="3">
        <v>2219.2201823579599</v>
      </c>
      <c r="H4772" s="3">
        <v>5</v>
      </c>
      <c r="I4772" s="3">
        <v>789.84075784379502</v>
      </c>
      <c r="J4772" s="3">
        <v>37</v>
      </c>
      <c r="K4772" s="3">
        <v>472.832091067622</v>
      </c>
      <c r="L4772" s="3">
        <v>1</v>
      </c>
      <c r="M4772" s="3">
        <v>14</v>
      </c>
      <c r="N4772" s="3">
        <v>9</v>
      </c>
      <c r="O4772" s="3">
        <v>571</v>
      </c>
      <c r="P4772" s="3">
        <v>5</v>
      </c>
      <c r="Q4772" s="3">
        <v>10747.2524674007</v>
      </c>
      <c r="R4772" s="3">
        <v>4</v>
      </c>
      <c r="S4772" s="3">
        <v>0</v>
      </c>
      <c r="T4772" s="3">
        <v>0</v>
      </c>
      <c r="U4772" s="3">
        <v>7716.5040648364002</v>
      </c>
      <c r="V4772" s="3">
        <v>1</v>
      </c>
    </row>
    <row r="4773" spans="1:22" ht="21.75" customHeight="1" x14ac:dyDescent="0.3">
      <c r="A4773" s="3" t="s">
        <v>4799</v>
      </c>
      <c r="B4773" s="3">
        <v>34</v>
      </c>
      <c r="C4773" s="3" t="s">
        <v>28</v>
      </c>
      <c r="D4773" s="3" t="s">
        <v>26</v>
      </c>
      <c r="E4773" s="3">
        <v>46526.740653799403</v>
      </c>
      <c r="F4773" s="3">
        <v>51</v>
      </c>
      <c r="G4773" s="3">
        <v>518.39802876436397</v>
      </c>
      <c r="H4773" s="3">
        <v>8</v>
      </c>
      <c r="I4773" s="3">
        <v>448.87719304772202</v>
      </c>
      <c r="J4773" s="3">
        <v>42</v>
      </c>
      <c r="K4773" s="3">
        <v>692.94421511723999</v>
      </c>
      <c r="L4773" s="3">
        <v>19</v>
      </c>
      <c r="M4773" s="3">
        <v>16</v>
      </c>
      <c r="N4773" s="3">
        <v>4</v>
      </c>
      <c r="O4773" s="3">
        <v>574</v>
      </c>
      <c r="P4773" s="3">
        <v>3</v>
      </c>
      <c r="Q4773" s="3">
        <v>15512.332736247999</v>
      </c>
      <c r="R4773" s="3">
        <v>4</v>
      </c>
      <c r="S4773" s="3">
        <v>0</v>
      </c>
      <c r="T4773" s="3">
        <v>0</v>
      </c>
      <c r="U4773" s="3">
        <v>6292.2513263475603</v>
      </c>
      <c r="V4773" s="3">
        <v>1</v>
      </c>
    </row>
    <row r="4774" spans="1:22" ht="21.75" customHeight="1" x14ac:dyDescent="0.3">
      <c r="A4774" s="3" t="s">
        <v>4800</v>
      </c>
      <c r="B4774" s="3">
        <v>46</v>
      </c>
      <c r="C4774" s="3" t="s">
        <v>28</v>
      </c>
      <c r="D4774" s="3" t="s">
        <v>33</v>
      </c>
      <c r="E4774" s="3">
        <v>47573.356537500797</v>
      </c>
      <c r="F4774" s="3">
        <v>30</v>
      </c>
      <c r="G4774" s="3">
        <v>1845.11069513865</v>
      </c>
      <c r="H4774" s="3">
        <v>4</v>
      </c>
      <c r="I4774" s="3">
        <v>618.41640123879199</v>
      </c>
      <c r="J4774" s="3">
        <v>29</v>
      </c>
      <c r="K4774" s="3">
        <v>471.68226539163999</v>
      </c>
      <c r="L4774" s="3">
        <v>28</v>
      </c>
      <c r="M4774" s="3">
        <v>0</v>
      </c>
      <c r="N4774" s="3">
        <v>9</v>
      </c>
      <c r="O4774" s="3">
        <v>339</v>
      </c>
      <c r="P4774" s="3">
        <v>4</v>
      </c>
      <c r="Q4774" s="3">
        <v>14236.956147950399</v>
      </c>
      <c r="R4774" s="3">
        <v>4</v>
      </c>
      <c r="S4774" s="3">
        <v>0</v>
      </c>
      <c r="T4774" s="3">
        <v>0</v>
      </c>
      <c r="U4774" s="3">
        <v>9606.07497013379</v>
      </c>
      <c r="V4774" s="3">
        <v>1</v>
      </c>
    </row>
    <row r="4775" spans="1:22" ht="21.75" customHeight="1" x14ac:dyDescent="0.3">
      <c r="A4775" s="3" t="s">
        <v>4801</v>
      </c>
      <c r="B4775" s="3">
        <v>29</v>
      </c>
      <c r="C4775" s="3" t="s">
        <v>28</v>
      </c>
      <c r="D4775" s="3" t="s">
        <v>26</v>
      </c>
      <c r="E4775" s="3">
        <v>48813.015050006798</v>
      </c>
      <c r="F4775" s="3">
        <v>40</v>
      </c>
      <c r="G4775" s="3">
        <v>801.22544826869</v>
      </c>
      <c r="H4775" s="3">
        <v>0</v>
      </c>
      <c r="I4775" s="3">
        <v>889.03316786922596</v>
      </c>
      <c r="J4775" s="3">
        <v>8</v>
      </c>
      <c r="K4775" s="3">
        <v>468.00938523189001</v>
      </c>
      <c r="L4775" s="3">
        <v>8</v>
      </c>
      <c r="M4775" s="3">
        <v>11</v>
      </c>
      <c r="N4775" s="3">
        <v>8</v>
      </c>
      <c r="O4775" s="3">
        <v>473</v>
      </c>
      <c r="P4775" s="3">
        <v>1</v>
      </c>
      <c r="Q4775" s="3">
        <v>11995.139900865701</v>
      </c>
      <c r="R4775" s="3">
        <v>7</v>
      </c>
      <c r="S4775" s="3">
        <v>0</v>
      </c>
      <c r="T4775" s="3">
        <v>1</v>
      </c>
      <c r="U4775" s="3">
        <v>14285.1493884433</v>
      </c>
      <c r="V4775" s="3">
        <v>1</v>
      </c>
    </row>
    <row r="4776" spans="1:22" ht="21.75" customHeight="1" x14ac:dyDescent="0.3">
      <c r="A4776" s="3" t="s">
        <v>4802</v>
      </c>
      <c r="B4776" s="3">
        <v>28</v>
      </c>
      <c r="C4776" s="3" t="s">
        <v>28</v>
      </c>
      <c r="D4776" s="3" t="s">
        <v>33</v>
      </c>
      <c r="E4776" s="3">
        <v>41244.6364039931</v>
      </c>
      <c r="F4776" s="3">
        <v>30</v>
      </c>
      <c r="G4776" s="3">
        <v>1576.63808486159</v>
      </c>
      <c r="H4776" s="3">
        <v>7</v>
      </c>
      <c r="I4776" s="3">
        <v>576.72963155684602</v>
      </c>
      <c r="J4776" s="3">
        <v>29</v>
      </c>
      <c r="K4776" s="3">
        <v>583.26712620319199</v>
      </c>
      <c r="L4776" s="3">
        <v>3</v>
      </c>
      <c r="M4776" s="3">
        <v>19</v>
      </c>
      <c r="N4776" s="3">
        <v>8</v>
      </c>
      <c r="O4776" s="3">
        <v>798</v>
      </c>
      <c r="P4776" s="3">
        <v>1</v>
      </c>
      <c r="Q4776" s="3">
        <v>8659.5469295646999</v>
      </c>
      <c r="R4776" s="3">
        <v>0</v>
      </c>
      <c r="S4776" s="3">
        <v>0</v>
      </c>
      <c r="T4776" s="3">
        <v>0</v>
      </c>
      <c r="U4776" s="3">
        <v>5384.7327984511703</v>
      </c>
      <c r="V4776" s="3">
        <v>0</v>
      </c>
    </row>
    <row r="4777" spans="1:22" ht="21.75" customHeight="1" x14ac:dyDescent="0.3">
      <c r="A4777" s="3" t="s">
        <v>4803</v>
      </c>
      <c r="B4777" s="3">
        <v>52</v>
      </c>
      <c r="C4777" s="3" t="s">
        <v>31</v>
      </c>
      <c r="D4777" s="3" t="s">
        <v>24</v>
      </c>
      <c r="E4777" s="3">
        <v>53874.295037378601</v>
      </c>
      <c r="F4777" s="3">
        <v>34</v>
      </c>
      <c r="G4777" s="3">
        <v>1146.4498089021799</v>
      </c>
      <c r="H4777" s="3">
        <v>3</v>
      </c>
      <c r="I4777" s="3">
        <v>1034.91719710452</v>
      </c>
      <c r="J4777" s="3">
        <v>48</v>
      </c>
      <c r="K4777" s="3">
        <v>321.052839656738</v>
      </c>
      <c r="L4777" s="3">
        <v>39</v>
      </c>
      <c r="M4777" s="3">
        <v>18</v>
      </c>
      <c r="N4777" s="3">
        <v>0</v>
      </c>
      <c r="O4777" s="3">
        <v>656</v>
      </c>
      <c r="P4777" s="3">
        <v>5</v>
      </c>
      <c r="Q4777" s="3">
        <v>6672.7458174383601</v>
      </c>
      <c r="R4777" s="3">
        <v>6</v>
      </c>
      <c r="S4777" s="3">
        <v>0</v>
      </c>
      <c r="T4777" s="3">
        <v>0</v>
      </c>
      <c r="U4777" s="3">
        <v>12484.1666996763</v>
      </c>
      <c r="V4777" s="3">
        <v>1</v>
      </c>
    </row>
    <row r="4778" spans="1:22" ht="21.75" customHeight="1" x14ac:dyDescent="0.3">
      <c r="A4778" s="3" t="s">
        <v>4804</v>
      </c>
      <c r="B4778" s="3">
        <v>51</v>
      </c>
      <c r="C4778" s="3" t="s">
        <v>28</v>
      </c>
      <c r="D4778" s="3" t="s">
        <v>24</v>
      </c>
      <c r="E4778" s="3">
        <v>48261.047272576303</v>
      </c>
      <c r="F4778" s="3">
        <v>43</v>
      </c>
      <c r="G4778" s="3">
        <v>488.36541905498399</v>
      </c>
      <c r="H4778" s="3">
        <v>7</v>
      </c>
      <c r="I4778" s="3">
        <v>1048.9952392216201</v>
      </c>
      <c r="J4778" s="3">
        <v>18</v>
      </c>
      <c r="K4778" s="3">
        <v>989.06722255646605</v>
      </c>
      <c r="L4778" s="3">
        <v>54</v>
      </c>
      <c r="M4778" s="3">
        <v>4</v>
      </c>
      <c r="N4778" s="3">
        <v>2</v>
      </c>
      <c r="O4778" s="3">
        <v>883</v>
      </c>
      <c r="P4778" s="3">
        <v>1</v>
      </c>
      <c r="Q4778" s="3">
        <v>6593.2218161298297</v>
      </c>
      <c r="R4778" s="3">
        <v>7</v>
      </c>
      <c r="S4778" s="3">
        <v>0</v>
      </c>
      <c r="T4778" s="3">
        <v>0</v>
      </c>
      <c r="U4778" s="3">
        <v>9435.4184419688208</v>
      </c>
      <c r="V4778" s="3">
        <v>1</v>
      </c>
    </row>
    <row r="4779" spans="1:22" ht="21.75" customHeight="1" x14ac:dyDescent="0.3">
      <c r="A4779" s="3" t="s">
        <v>4805</v>
      </c>
      <c r="B4779" s="3">
        <v>67</v>
      </c>
      <c r="C4779" s="3" t="s">
        <v>31</v>
      </c>
      <c r="D4779" s="3" t="s">
        <v>33</v>
      </c>
      <c r="E4779" s="3">
        <v>46729.230943517599</v>
      </c>
      <c r="F4779" s="3">
        <v>38</v>
      </c>
      <c r="G4779" s="3">
        <v>2077.83258226012</v>
      </c>
      <c r="H4779" s="3">
        <v>3</v>
      </c>
      <c r="I4779" s="3">
        <v>801.74345637885597</v>
      </c>
      <c r="J4779" s="3">
        <v>28</v>
      </c>
      <c r="K4779" s="3">
        <v>972.16716720621696</v>
      </c>
      <c r="L4779" s="3">
        <v>12</v>
      </c>
      <c r="M4779" s="3">
        <v>14</v>
      </c>
      <c r="N4779" s="3">
        <v>3</v>
      </c>
      <c r="O4779" s="3">
        <v>625</v>
      </c>
      <c r="P4779" s="3">
        <v>4</v>
      </c>
      <c r="Q4779" s="3">
        <v>11030.336864070599</v>
      </c>
      <c r="R4779" s="3">
        <v>2</v>
      </c>
      <c r="S4779" s="3">
        <v>0</v>
      </c>
      <c r="T4779" s="3">
        <v>0</v>
      </c>
      <c r="U4779" s="3">
        <v>6296.17711866848</v>
      </c>
      <c r="V4779" s="3">
        <v>0</v>
      </c>
    </row>
    <row r="4780" spans="1:22" ht="21.75" customHeight="1" x14ac:dyDescent="0.3">
      <c r="A4780" s="3" t="s">
        <v>4806</v>
      </c>
      <c r="B4780" s="3">
        <v>25</v>
      </c>
      <c r="C4780" s="3" t="s">
        <v>23</v>
      </c>
      <c r="D4780" s="3" t="s">
        <v>24</v>
      </c>
      <c r="E4780" s="3">
        <v>58816.849187237</v>
      </c>
      <c r="F4780" s="3">
        <v>105</v>
      </c>
      <c r="G4780" s="3">
        <v>1293.14322596598</v>
      </c>
      <c r="H4780" s="3">
        <v>10</v>
      </c>
      <c r="I4780" s="3">
        <v>161.02771954405</v>
      </c>
      <c r="J4780" s="3">
        <v>1</v>
      </c>
      <c r="K4780" s="3">
        <v>521.68422436262699</v>
      </c>
      <c r="L4780" s="3">
        <v>5</v>
      </c>
      <c r="M4780" s="3">
        <v>8</v>
      </c>
      <c r="N4780" s="3">
        <v>0</v>
      </c>
      <c r="O4780" s="3">
        <v>816</v>
      </c>
      <c r="P4780" s="3">
        <v>4</v>
      </c>
      <c r="Q4780" s="3">
        <v>14021.243846642699</v>
      </c>
      <c r="R4780" s="3">
        <v>1</v>
      </c>
      <c r="S4780" s="3">
        <v>0</v>
      </c>
      <c r="T4780" s="3">
        <v>1</v>
      </c>
      <c r="U4780" s="3">
        <v>10771.4474225582</v>
      </c>
      <c r="V4780" s="3">
        <v>1</v>
      </c>
    </row>
    <row r="4781" spans="1:22" ht="21.75" customHeight="1" x14ac:dyDescent="0.3">
      <c r="A4781" s="3" t="s">
        <v>4807</v>
      </c>
      <c r="B4781" s="3">
        <v>60</v>
      </c>
      <c r="C4781" s="3" t="s">
        <v>28</v>
      </c>
      <c r="D4781" s="3" t="s">
        <v>26</v>
      </c>
      <c r="E4781" s="3">
        <v>51364.196381369598</v>
      </c>
      <c r="F4781" s="3">
        <v>38</v>
      </c>
      <c r="G4781" s="3">
        <v>2186.0796276079</v>
      </c>
      <c r="H4781" s="3">
        <v>7</v>
      </c>
      <c r="I4781" s="3">
        <v>1400.1747267830899</v>
      </c>
      <c r="J4781" s="3">
        <v>27</v>
      </c>
      <c r="K4781" s="3">
        <v>470.30477875091799</v>
      </c>
      <c r="L4781" s="3">
        <v>72</v>
      </c>
      <c r="M4781" s="3">
        <v>2</v>
      </c>
      <c r="N4781" s="3">
        <v>8</v>
      </c>
      <c r="O4781" s="3">
        <v>582</v>
      </c>
      <c r="P4781" s="3">
        <v>2</v>
      </c>
      <c r="Q4781" s="3">
        <v>1689.61524499856</v>
      </c>
      <c r="R4781" s="3">
        <v>0</v>
      </c>
      <c r="S4781" s="3">
        <v>1</v>
      </c>
      <c r="T4781" s="3">
        <v>0</v>
      </c>
      <c r="U4781" s="3">
        <v>15086.4198704792</v>
      </c>
      <c r="V4781" s="3">
        <v>1</v>
      </c>
    </row>
    <row r="4782" spans="1:22" ht="21.75" customHeight="1" x14ac:dyDescent="0.3">
      <c r="A4782" s="3" t="s">
        <v>4808</v>
      </c>
      <c r="B4782" s="3">
        <v>55</v>
      </c>
      <c r="C4782" s="3" t="s">
        <v>23</v>
      </c>
      <c r="D4782" s="3" t="s">
        <v>33</v>
      </c>
      <c r="E4782" s="3">
        <v>40025.552968214201</v>
      </c>
      <c r="F4782" s="3">
        <v>109</v>
      </c>
      <c r="G4782" s="3">
        <v>2243.2117798888098</v>
      </c>
      <c r="H4782" s="3">
        <v>8</v>
      </c>
      <c r="I4782" s="3">
        <v>725.56450015866903</v>
      </c>
      <c r="J4782" s="3">
        <v>7</v>
      </c>
      <c r="K4782" s="3">
        <v>278.88302420102201</v>
      </c>
      <c r="L4782" s="3">
        <v>25</v>
      </c>
      <c r="M4782" s="3">
        <v>11</v>
      </c>
      <c r="N4782" s="3">
        <v>1</v>
      </c>
      <c r="O4782" s="3">
        <v>471</v>
      </c>
      <c r="P4782" s="3">
        <v>0</v>
      </c>
      <c r="Q4782" s="3">
        <v>16388.0285579224</v>
      </c>
      <c r="R4782" s="3">
        <v>5</v>
      </c>
      <c r="S4782" s="3">
        <v>0</v>
      </c>
      <c r="T4782" s="3">
        <v>0</v>
      </c>
      <c r="U4782" s="3">
        <v>9286.8056324570698</v>
      </c>
      <c r="V4782" s="3">
        <v>1</v>
      </c>
    </row>
    <row r="4783" spans="1:22" ht="21.75" customHeight="1" x14ac:dyDescent="0.3">
      <c r="A4783" s="3" t="s">
        <v>4809</v>
      </c>
      <c r="B4783" s="3">
        <v>21</v>
      </c>
      <c r="C4783" s="3" t="s">
        <v>28</v>
      </c>
      <c r="D4783" s="3" t="s">
        <v>33</v>
      </c>
      <c r="E4783" s="3">
        <v>36256.269432634399</v>
      </c>
      <c r="F4783" s="3">
        <v>128</v>
      </c>
      <c r="G4783" s="3">
        <v>2549.0637132127299</v>
      </c>
      <c r="H4783" s="3">
        <v>4</v>
      </c>
      <c r="I4783" s="3">
        <v>1748.24682696486</v>
      </c>
      <c r="J4783" s="3">
        <v>24</v>
      </c>
      <c r="K4783" s="3">
        <v>519.23026411967805</v>
      </c>
      <c r="L4783" s="3">
        <v>40</v>
      </c>
      <c r="M4783" s="3">
        <v>18</v>
      </c>
      <c r="N4783" s="3">
        <v>4</v>
      </c>
      <c r="O4783" s="3">
        <v>593</v>
      </c>
      <c r="P4783" s="3">
        <v>1</v>
      </c>
      <c r="Q4783" s="3">
        <v>5604.6468696586298</v>
      </c>
      <c r="R4783" s="3">
        <v>2</v>
      </c>
      <c r="S4783" s="3">
        <v>0</v>
      </c>
      <c r="T4783" s="3">
        <v>0</v>
      </c>
      <c r="U4783" s="3">
        <v>11818.2683040354</v>
      </c>
      <c r="V4783" s="3">
        <v>0</v>
      </c>
    </row>
    <row r="4784" spans="1:22" ht="21.75" customHeight="1" x14ac:dyDescent="0.3">
      <c r="A4784" s="3" t="s">
        <v>4810</v>
      </c>
      <c r="B4784" s="3">
        <v>48</v>
      </c>
      <c r="C4784" s="3" t="s">
        <v>31</v>
      </c>
      <c r="D4784" s="3" t="s">
        <v>26</v>
      </c>
      <c r="E4784" s="3">
        <v>51771.230002667602</v>
      </c>
      <c r="F4784" s="3">
        <v>89</v>
      </c>
      <c r="G4784" s="3">
        <v>1094.5578791815899</v>
      </c>
      <c r="H4784" s="3">
        <v>4</v>
      </c>
      <c r="I4784" s="3">
        <v>1028.3874937232699</v>
      </c>
      <c r="J4784" s="3">
        <v>9</v>
      </c>
      <c r="K4784" s="3">
        <v>252.14120567456601</v>
      </c>
      <c r="L4784" s="3">
        <v>41</v>
      </c>
      <c r="M4784" s="3">
        <v>14</v>
      </c>
      <c r="N4784" s="3">
        <v>2</v>
      </c>
      <c r="O4784" s="3">
        <v>755</v>
      </c>
      <c r="P4784" s="3">
        <v>2</v>
      </c>
      <c r="Q4784" s="3">
        <v>7891.9005077299498</v>
      </c>
      <c r="R4784" s="3">
        <v>7</v>
      </c>
      <c r="S4784" s="3">
        <v>0</v>
      </c>
      <c r="T4784" s="3">
        <v>0</v>
      </c>
      <c r="U4784" s="3">
        <v>9379.9758891895108</v>
      </c>
      <c r="V4784" s="3">
        <v>1</v>
      </c>
    </row>
    <row r="4785" spans="1:22" ht="21.75" customHeight="1" x14ac:dyDescent="0.3">
      <c r="A4785" s="3" t="s">
        <v>4811</v>
      </c>
      <c r="B4785" s="3">
        <v>23</v>
      </c>
      <c r="C4785" s="3" t="s">
        <v>31</v>
      </c>
      <c r="D4785" s="3" t="s">
        <v>26</v>
      </c>
      <c r="E4785" s="3">
        <v>36560.626897335402</v>
      </c>
      <c r="F4785" s="3">
        <v>68</v>
      </c>
      <c r="G4785" s="3">
        <v>756.870610869193</v>
      </c>
      <c r="H4785" s="3">
        <v>1</v>
      </c>
      <c r="I4785" s="3">
        <v>726.51572314377995</v>
      </c>
      <c r="J4785" s="3">
        <v>21</v>
      </c>
      <c r="K4785" s="3">
        <v>462.06815944240998</v>
      </c>
      <c r="L4785" s="3">
        <v>77</v>
      </c>
      <c r="M4785" s="3">
        <v>2</v>
      </c>
      <c r="N4785" s="3">
        <v>3</v>
      </c>
      <c r="O4785" s="3">
        <v>513</v>
      </c>
      <c r="P4785" s="3">
        <v>4</v>
      </c>
      <c r="Q4785" s="3">
        <v>10474.4685952257</v>
      </c>
      <c r="R4785" s="3">
        <v>1</v>
      </c>
      <c r="S4785" s="3">
        <v>1</v>
      </c>
      <c r="T4785" s="3">
        <v>0</v>
      </c>
      <c r="U4785" s="3">
        <v>23421.638190554</v>
      </c>
      <c r="V4785" s="3">
        <v>1</v>
      </c>
    </row>
    <row r="4786" spans="1:22" ht="21.75" customHeight="1" x14ac:dyDescent="0.3">
      <c r="A4786" s="3" t="s">
        <v>4812</v>
      </c>
      <c r="B4786" s="3">
        <v>20</v>
      </c>
      <c r="C4786" s="3" t="s">
        <v>31</v>
      </c>
      <c r="D4786" s="3" t="s">
        <v>33</v>
      </c>
      <c r="E4786" s="3">
        <v>35264.988463093701</v>
      </c>
      <c r="F4786" s="3">
        <v>140</v>
      </c>
      <c r="G4786" s="3">
        <v>2460.5323526480202</v>
      </c>
      <c r="H4786" s="3">
        <v>8</v>
      </c>
      <c r="I4786" s="3">
        <v>956.73765677430094</v>
      </c>
      <c r="J4786" s="3">
        <v>34</v>
      </c>
      <c r="K4786" s="3">
        <v>685.96963460114205</v>
      </c>
      <c r="L4786" s="3">
        <v>60</v>
      </c>
      <c r="M4786" s="3">
        <v>19</v>
      </c>
      <c r="N4786" s="3">
        <v>3</v>
      </c>
      <c r="O4786" s="3">
        <v>388</v>
      </c>
      <c r="P4786" s="3">
        <v>2</v>
      </c>
      <c r="Q4786" s="3">
        <v>14305.3866635424</v>
      </c>
      <c r="R4786" s="3">
        <v>1</v>
      </c>
      <c r="S4786" s="3">
        <v>0</v>
      </c>
      <c r="T4786" s="3">
        <v>0</v>
      </c>
      <c r="U4786" s="3">
        <v>9514.2568705268095</v>
      </c>
      <c r="V4786" s="3">
        <v>1</v>
      </c>
    </row>
    <row r="4787" spans="1:22" ht="21.75" customHeight="1" x14ac:dyDescent="0.3">
      <c r="A4787" s="3" t="s">
        <v>4813</v>
      </c>
      <c r="B4787" s="3">
        <v>38</v>
      </c>
      <c r="C4787" s="3" t="s">
        <v>23</v>
      </c>
      <c r="D4787" s="3" t="s">
        <v>26</v>
      </c>
      <c r="E4787" s="3">
        <v>35519.418714711202</v>
      </c>
      <c r="F4787" s="3">
        <v>72</v>
      </c>
      <c r="G4787" s="3">
        <v>1582.25539289366</v>
      </c>
      <c r="H4787" s="3">
        <v>10</v>
      </c>
      <c r="I4787" s="3">
        <v>93.250069022485803</v>
      </c>
      <c r="J4787" s="3">
        <v>41</v>
      </c>
      <c r="K4787" s="3">
        <v>759.20405166478099</v>
      </c>
      <c r="L4787" s="3">
        <v>61</v>
      </c>
      <c r="M4787" s="3">
        <v>17</v>
      </c>
      <c r="N4787" s="3">
        <v>1</v>
      </c>
      <c r="O4787" s="3">
        <v>882</v>
      </c>
      <c r="P4787" s="3">
        <v>1</v>
      </c>
      <c r="Q4787" s="3">
        <v>21046.044796523402</v>
      </c>
      <c r="R4787" s="3">
        <v>4</v>
      </c>
      <c r="S4787" s="3">
        <v>0</v>
      </c>
      <c r="T4787" s="3">
        <v>0</v>
      </c>
      <c r="U4787" s="3">
        <v>18690.672134812001</v>
      </c>
      <c r="V4787" s="3">
        <v>1</v>
      </c>
    </row>
    <row r="4788" spans="1:22" ht="21.75" customHeight="1" x14ac:dyDescent="0.3">
      <c r="A4788" s="3" t="s">
        <v>4814</v>
      </c>
      <c r="B4788" s="3">
        <v>45</v>
      </c>
      <c r="C4788" s="3" t="s">
        <v>28</v>
      </c>
      <c r="D4788" s="3" t="s">
        <v>33</v>
      </c>
      <c r="E4788" s="3">
        <v>54589.725184599301</v>
      </c>
      <c r="F4788" s="3">
        <v>202</v>
      </c>
      <c r="G4788" s="3">
        <v>2579.0900249095598</v>
      </c>
      <c r="H4788" s="3">
        <v>3</v>
      </c>
      <c r="I4788" s="3">
        <v>1159.1498411325899</v>
      </c>
      <c r="J4788" s="3">
        <v>23</v>
      </c>
      <c r="K4788" s="3">
        <v>864.40716743953101</v>
      </c>
      <c r="L4788" s="3">
        <v>67</v>
      </c>
      <c r="M4788" s="3">
        <v>15</v>
      </c>
      <c r="N4788" s="3">
        <v>1</v>
      </c>
      <c r="O4788" s="3">
        <v>683</v>
      </c>
      <c r="P4788" s="3">
        <v>0</v>
      </c>
      <c r="Q4788" s="3">
        <v>9208.3099410321593</v>
      </c>
      <c r="R4788" s="3">
        <v>1</v>
      </c>
      <c r="S4788" s="3">
        <v>0</v>
      </c>
      <c r="T4788" s="3">
        <v>0</v>
      </c>
      <c r="U4788" s="3">
        <v>14580.0920778568</v>
      </c>
      <c r="V4788" s="3">
        <v>0</v>
      </c>
    </row>
    <row r="4789" spans="1:22" ht="21.75" customHeight="1" x14ac:dyDescent="0.3">
      <c r="A4789" s="3" t="s">
        <v>4815</v>
      </c>
      <c r="B4789" s="3">
        <v>44</v>
      </c>
      <c r="C4789" s="3" t="s">
        <v>23</v>
      </c>
      <c r="D4789" s="3" t="s">
        <v>26</v>
      </c>
      <c r="E4789" s="3">
        <v>71483.764478088895</v>
      </c>
      <c r="F4789" s="3">
        <v>81</v>
      </c>
      <c r="G4789" s="3">
        <v>553.76946463224499</v>
      </c>
      <c r="H4789" s="3">
        <v>2</v>
      </c>
      <c r="I4789" s="3">
        <v>1698.4294331353201</v>
      </c>
      <c r="J4789" s="3">
        <v>25</v>
      </c>
      <c r="K4789" s="3">
        <v>615.56480507804497</v>
      </c>
      <c r="L4789" s="3">
        <v>20</v>
      </c>
      <c r="M4789" s="3">
        <v>14</v>
      </c>
      <c r="N4789" s="3">
        <v>7</v>
      </c>
      <c r="O4789" s="3">
        <v>468</v>
      </c>
      <c r="P4789" s="3">
        <v>2</v>
      </c>
      <c r="Q4789" s="3">
        <v>18485.125737427101</v>
      </c>
      <c r="R4789" s="3">
        <v>5</v>
      </c>
      <c r="S4789" s="3">
        <v>1</v>
      </c>
      <c r="T4789" s="3">
        <v>0</v>
      </c>
      <c r="U4789" s="3">
        <v>8695.1163383385901</v>
      </c>
      <c r="V4789" s="3">
        <v>1</v>
      </c>
    </row>
    <row r="4790" spans="1:22" ht="21.75" customHeight="1" x14ac:dyDescent="0.3">
      <c r="A4790" s="3" t="s">
        <v>4816</v>
      </c>
      <c r="B4790" s="3">
        <v>29</v>
      </c>
      <c r="C4790" s="3" t="s">
        <v>31</v>
      </c>
      <c r="D4790" s="3" t="s">
        <v>33</v>
      </c>
      <c r="E4790" s="3">
        <v>56259.691668084</v>
      </c>
      <c r="F4790" s="3">
        <v>239</v>
      </c>
      <c r="G4790" s="3">
        <v>2050.9412840056102</v>
      </c>
      <c r="H4790" s="3">
        <v>1</v>
      </c>
      <c r="I4790" s="3">
        <v>68.768284154817394</v>
      </c>
      <c r="J4790" s="3">
        <v>30</v>
      </c>
      <c r="K4790" s="3">
        <v>280.26375168550697</v>
      </c>
      <c r="L4790" s="3">
        <v>30</v>
      </c>
      <c r="M4790" s="3">
        <v>4</v>
      </c>
      <c r="N4790" s="3">
        <v>1</v>
      </c>
      <c r="O4790" s="3">
        <v>734</v>
      </c>
      <c r="P4790" s="3">
        <v>4</v>
      </c>
      <c r="Q4790" s="3">
        <v>9587.2853089895198</v>
      </c>
      <c r="R4790" s="3">
        <v>5</v>
      </c>
      <c r="S4790" s="3">
        <v>0</v>
      </c>
      <c r="T4790" s="3">
        <v>0</v>
      </c>
      <c r="U4790" s="3">
        <v>5921.1015509358303</v>
      </c>
      <c r="V4790" s="3">
        <v>1</v>
      </c>
    </row>
    <row r="4791" spans="1:22" ht="21.75" customHeight="1" x14ac:dyDescent="0.3">
      <c r="A4791" s="3" t="s">
        <v>4817</v>
      </c>
      <c r="B4791" s="3">
        <v>34</v>
      </c>
      <c r="C4791" s="3" t="s">
        <v>23</v>
      </c>
      <c r="D4791" s="3" t="s">
        <v>26</v>
      </c>
      <c r="E4791" s="3">
        <v>65962.790823692907</v>
      </c>
      <c r="F4791" s="3">
        <v>95</v>
      </c>
      <c r="G4791" s="3">
        <v>1534.48425938267</v>
      </c>
      <c r="H4791" s="3">
        <v>2</v>
      </c>
      <c r="I4791" s="3">
        <v>699.406846561002</v>
      </c>
      <c r="J4791" s="3">
        <v>22</v>
      </c>
      <c r="K4791" s="3">
        <v>868.15823619995194</v>
      </c>
      <c r="L4791" s="3">
        <v>42</v>
      </c>
      <c r="M4791" s="3">
        <v>9</v>
      </c>
      <c r="N4791" s="3">
        <v>9</v>
      </c>
      <c r="O4791" s="3">
        <v>618</v>
      </c>
      <c r="P4791" s="3">
        <v>3</v>
      </c>
      <c r="Q4791" s="3">
        <v>19977.235843825001</v>
      </c>
      <c r="R4791" s="3">
        <v>2</v>
      </c>
      <c r="S4791" s="3">
        <v>0</v>
      </c>
      <c r="T4791" s="3">
        <v>0</v>
      </c>
      <c r="U4791" s="3">
        <v>8197.8710481555499</v>
      </c>
      <c r="V4791" s="3">
        <v>0</v>
      </c>
    </row>
    <row r="4792" spans="1:22" ht="21.75" customHeight="1" x14ac:dyDescent="0.3">
      <c r="A4792" s="3" t="s">
        <v>4818</v>
      </c>
      <c r="B4792" s="3">
        <v>41</v>
      </c>
      <c r="C4792" s="3" t="s">
        <v>31</v>
      </c>
      <c r="D4792" s="3" t="s">
        <v>26</v>
      </c>
      <c r="E4792" s="3">
        <v>48745.365455879197</v>
      </c>
      <c r="F4792" s="3">
        <v>193</v>
      </c>
      <c r="G4792" s="3">
        <v>1466.8357193504</v>
      </c>
      <c r="H4792" s="3">
        <v>3</v>
      </c>
      <c r="I4792" s="3">
        <v>763.13165702296601</v>
      </c>
      <c r="J4792" s="3">
        <v>1</v>
      </c>
      <c r="K4792" s="3">
        <v>740.39962542748799</v>
      </c>
      <c r="L4792" s="3">
        <v>20</v>
      </c>
      <c r="M4792" s="3">
        <v>9</v>
      </c>
      <c r="N4792" s="3">
        <v>6</v>
      </c>
      <c r="O4792" s="3">
        <v>318</v>
      </c>
      <c r="P4792" s="3">
        <v>5</v>
      </c>
      <c r="Q4792" s="3">
        <v>11573.4235053752</v>
      </c>
      <c r="R4792" s="3">
        <v>4</v>
      </c>
      <c r="S4792" s="3">
        <v>0</v>
      </c>
      <c r="T4792" s="3">
        <v>0</v>
      </c>
      <c r="U4792" s="3">
        <v>11434.598398050701</v>
      </c>
      <c r="V4792" s="3">
        <v>1</v>
      </c>
    </row>
    <row r="4793" spans="1:22" ht="21.75" customHeight="1" x14ac:dyDescent="0.3">
      <c r="A4793" s="3" t="s">
        <v>4819</v>
      </c>
      <c r="B4793" s="3">
        <v>67</v>
      </c>
      <c r="C4793" s="3" t="s">
        <v>31</v>
      </c>
      <c r="D4793" s="3" t="s">
        <v>24</v>
      </c>
      <c r="E4793" s="3">
        <v>52560.053612534903</v>
      </c>
      <c r="F4793" s="3">
        <v>94</v>
      </c>
      <c r="G4793" s="3">
        <v>1242.7046819383499</v>
      </c>
      <c r="H4793" s="3">
        <v>8</v>
      </c>
      <c r="I4793" s="3">
        <v>1106.33002020707</v>
      </c>
      <c r="J4793" s="3">
        <v>38</v>
      </c>
      <c r="K4793" s="3">
        <v>398.65149034099699</v>
      </c>
      <c r="L4793" s="3">
        <v>28</v>
      </c>
      <c r="M4793" s="3">
        <v>12</v>
      </c>
      <c r="N4793" s="3">
        <v>0</v>
      </c>
      <c r="O4793" s="3">
        <v>393</v>
      </c>
      <c r="P4793" s="3">
        <v>3</v>
      </c>
      <c r="Q4793" s="3">
        <v>3082.35080383182</v>
      </c>
      <c r="R4793" s="3">
        <v>0</v>
      </c>
      <c r="S4793" s="3">
        <v>0</v>
      </c>
      <c r="T4793" s="3">
        <v>0</v>
      </c>
      <c r="U4793" s="3">
        <v>10517.7757637384</v>
      </c>
      <c r="V4793" s="3">
        <v>1</v>
      </c>
    </row>
    <row r="4794" spans="1:22" ht="21.75" customHeight="1" x14ac:dyDescent="0.3">
      <c r="A4794" s="3" t="s">
        <v>4820</v>
      </c>
      <c r="B4794" s="3">
        <v>40</v>
      </c>
      <c r="C4794" s="3" t="s">
        <v>31</v>
      </c>
      <c r="D4794" s="3" t="s">
        <v>24</v>
      </c>
      <c r="E4794" s="3">
        <v>79753.922039275698</v>
      </c>
      <c r="F4794" s="3">
        <v>24</v>
      </c>
      <c r="G4794" s="3">
        <v>611.55249324318095</v>
      </c>
      <c r="H4794" s="3">
        <v>5</v>
      </c>
      <c r="I4794" s="3">
        <v>1537.09148595794</v>
      </c>
      <c r="J4794" s="3">
        <v>32</v>
      </c>
      <c r="K4794" s="3">
        <v>251.30576141318801</v>
      </c>
      <c r="L4794" s="3">
        <v>54</v>
      </c>
      <c r="M4794" s="3">
        <v>17</v>
      </c>
      <c r="N4794" s="3">
        <v>0</v>
      </c>
      <c r="O4794" s="3">
        <v>669</v>
      </c>
      <c r="P4794" s="3">
        <v>2</v>
      </c>
      <c r="Q4794" s="3">
        <v>7722.2274868966197</v>
      </c>
      <c r="R4794" s="3">
        <v>0</v>
      </c>
      <c r="S4794" s="3">
        <v>0</v>
      </c>
      <c r="T4794" s="3">
        <v>0</v>
      </c>
      <c r="U4794" s="3">
        <v>4105.9508410138696</v>
      </c>
      <c r="V4794" s="3">
        <v>0</v>
      </c>
    </row>
    <row r="4795" spans="1:22" ht="21.75" customHeight="1" x14ac:dyDescent="0.3">
      <c r="A4795" s="3" t="s">
        <v>4821</v>
      </c>
      <c r="B4795" s="3">
        <v>41</v>
      </c>
      <c r="C4795" s="3" t="s">
        <v>28</v>
      </c>
      <c r="D4795" s="3" t="s">
        <v>24</v>
      </c>
      <c r="E4795" s="3">
        <v>64916.6897769262</v>
      </c>
      <c r="F4795" s="3">
        <v>228</v>
      </c>
      <c r="G4795" s="3">
        <v>2031.0365056031301</v>
      </c>
      <c r="H4795" s="3">
        <v>9</v>
      </c>
      <c r="I4795" s="3">
        <v>934.00874290844797</v>
      </c>
      <c r="J4795" s="3">
        <v>23</v>
      </c>
      <c r="K4795" s="3">
        <v>549.00846874826402</v>
      </c>
      <c r="L4795" s="3">
        <v>57</v>
      </c>
      <c r="M4795" s="3">
        <v>9</v>
      </c>
      <c r="N4795" s="3">
        <v>9</v>
      </c>
      <c r="O4795" s="3">
        <v>352</v>
      </c>
      <c r="P4795" s="3">
        <v>4</v>
      </c>
      <c r="Q4795" s="3">
        <v>12059.4753462566</v>
      </c>
      <c r="R4795" s="3">
        <v>7</v>
      </c>
      <c r="S4795" s="3">
        <v>0</v>
      </c>
      <c r="T4795" s="3">
        <v>0</v>
      </c>
      <c r="U4795" s="3">
        <v>9867.0644539064997</v>
      </c>
      <c r="V4795" s="3">
        <v>1</v>
      </c>
    </row>
    <row r="4796" spans="1:22" ht="21.75" customHeight="1" x14ac:dyDescent="0.3">
      <c r="A4796" s="3" t="s">
        <v>4822</v>
      </c>
      <c r="B4796" s="3">
        <v>55</v>
      </c>
      <c r="C4796" s="3" t="s">
        <v>28</v>
      </c>
      <c r="D4796" s="3" t="s">
        <v>26</v>
      </c>
      <c r="E4796" s="3">
        <v>66866.481165359204</v>
      </c>
      <c r="F4796" s="3">
        <v>22</v>
      </c>
      <c r="G4796" s="3">
        <v>1186.35294314814</v>
      </c>
      <c r="H4796" s="3">
        <v>4</v>
      </c>
      <c r="I4796" s="3">
        <v>1549.62713847544</v>
      </c>
      <c r="J4796" s="3">
        <v>11</v>
      </c>
      <c r="K4796" s="3">
        <v>826.681275766819</v>
      </c>
      <c r="L4796" s="3">
        <v>23</v>
      </c>
      <c r="M4796" s="3">
        <v>15</v>
      </c>
      <c r="N4796" s="3">
        <v>2</v>
      </c>
      <c r="O4796" s="3">
        <v>728</v>
      </c>
      <c r="P4796" s="3">
        <v>2</v>
      </c>
      <c r="Q4796" s="3">
        <v>10747.315567489901</v>
      </c>
      <c r="R4796" s="3">
        <v>4</v>
      </c>
      <c r="S4796" s="3">
        <v>0</v>
      </c>
      <c r="T4796" s="3">
        <v>0</v>
      </c>
      <c r="U4796" s="3">
        <v>4516.3728644380499</v>
      </c>
      <c r="V4796" s="3">
        <v>1</v>
      </c>
    </row>
    <row r="4797" spans="1:22" ht="21.75" customHeight="1" x14ac:dyDescent="0.3">
      <c r="A4797" s="3" t="s">
        <v>4823</v>
      </c>
      <c r="B4797" s="3">
        <v>53</v>
      </c>
      <c r="C4797" s="3" t="s">
        <v>31</v>
      </c>
      <c r="D4797" s="3" t="s">
        <v>33</v>
      </c>
      <c r="E4797" s="3">
        <v>45244.316654003</v>
      </c>
      <c r="F4797" s="3">
        <v>35</v>
      </c>
      <c r="G4797" s="3">
        <v>1669.1708179121699</v>
      </c>
      <c r="H4797" s="3">
        <v>8</v>
      </c>
      <c r="I4797" s="3">
        <v>859.65136690963197</v>
      </c>
      <c r="J4797" s="3">
        <v>36</v>
      </c>
      <c r="K4797" s="3">
        <v>393.71418719585802</v>
      </c>
      <c r="L4797" s="3">
        <v>44</v>
      </c>
      <c r="M4797" s="3">
        <v>1</v>
      </c>
      <c r="N4797" s="3">
        <v>2</v>
      </c>
      <c r="O4797" s="3">
        <v>822</v>
      </c>
      <c r="P4797" s="3">
        <v>2</v>
      </c>
      <c r="Q4797" s="3">
        <v>5906.3420083705696</v>
      </c>
      <c r="R4797" s="3">
        <v>6</v>
      </c>
      <c r="S4797" s="3">
        <v>0</v>
      </c>
      <c r="T4797" s="3">
        <v>0</v>
      </c>
      <c r="U4797" s="3">
        <v>15107.3626299145</v>
      </c>
      <c r="V4797" s="3">
        <v>1</v>
      </c>
    </row>
    <row r="4798" spans="1:22" ht="21.75" customHeight="1" x14ac:dyDescent="0.3">
      <c r="A4798" s="3" t="s">
        <v>4824</v>
      </c>
      <c r="B4798" s="3">
        <v>49</v>
      </c>
      <c r="C4798" s="3" t="s">
        <v>23</v>
      </c>
      <c r="D4798" s="3" t="s">
        <v>26</v>
      </c>
      <c r="E4798" s="3">
        <v>49905.180020255299</v>
      </c>
      <c r="F4798" s="3">
        <v>145</v>
      </c>
      <c r="G4798" s="3">
        <v>3045.9342499272698</v>
      </c>
      <c r="H4798" s="3">
        <v>7</v>
      </c>
      <c r="I4798" s="3">
        <v>957.99833657867998</v>
      </c>
      <c r="J4798" s="3">
        <v>8</v>
      </c>
      <c r="K4798" s="3">
        <v>538.81198561788005</v>
      </c>
      <c r="L4798" s="3">
        <v>79</v>
      </c>
      <c r="M4798" s="3">
        <v>17</v>
      </c>
      <c r="N4798" s="3">
        <v>8</v>
      </c>
      <c r="O4798" s="3">
        <v>404</v>
      </c>
      <c r="P4798" s="3">
        <v>3</v>
      </c>
      <c r="Q4798" s="3">
        <v>4072.23297871656</v>
      </c>
      <c r="R4798" s="3">
        <v>4</v>
      </c>
      <c r="S4798" s="3">
        <v>0</v>
      </c>
      <c r="T4798" s="3">
        <v>0</v>
      </c>
      <c r="U4798" s="3">
        <v>2929.5762970618298</v>
      </c>
      <c r="V4798" s="3">
        <v>1</v>
      </c>
    </row>
    <row r="4799" spans="1:22" ht="21.75" customHeight="1" x14ac:dyDescent="0.3">
      <c r="A4799" s="3" t="s">
        <v>4825</v>
      </c>
      <c r="B4799" s="3">
        <v>44</v>
      </c>
      <c r="C4799" s="3" t="s">
        <v>23</v>
      </c>
      <c r="D4799" s="3" t="s">
        <v>24</v>
      </c>
      <c r="E4799" s="3">
        <v>57301.960229598</v>
      </c>
      <c r="F4799" s="3">
        <v>137</v>
      </c>
      <c r="G4799" s="3">
        <v>1070.50964327569</v>
      </c>
      <c r="H4799" s="3">
        <v>5</v>
      </c>
      <c r="I4799" s="3">
        <v>914.88244815608903</v>
      </c>
      <c r="J4799" s="3">
        <v>43</v>
      </c>
      <c r="K4799" s="3">
        <v>649.23953453913805</v>
      </c>
      <c r="L4799" s="3">
        <v>8</v>
      </c>
      <c r="M4799" s="3">
        <v>3</v>
      </c>
      <c r="N4799" s="3">
        <v>1</v>
      </c>
      <c r="O4799" s="3">
        <v>821</v>
      </c>
      <c r="P4799" s="3">
        <v>5</v>
      </c>
      <c r="Q4799" s="3">
        <v>16799.433630391399</v>
      </c>
      <c r="R4799" s="3">
        <v>1</v>
      </c>
      <c r="S4799" s="3">
        <v>0</v>
      </c>
      <c r="T4799" s="3">
        <v>0</v>
      </c>
      <c r="U4799" s="3">
        <v>2199.7444027190099</v>
      </c>
      <c r="V4799" s="3">
        <v>0</v>
      </c>
    </row>
    <row r="4800" spans="1:22" ht="21.75" customHeight="1" x14ac:dyDescent="0.3">
      <c r="A4800" s="3" t="s">
        <v>4826</v>
      </c>
      <c r="B4800" s="3">
        <v>64</v>
      </c>
      <c r="C4800" s="3" t="s">
        <v>28</v>
      </c>
      <c r="D4800" s="3" t="s">
        <v>26</v>
      </c>
      <c r="E4800" s="3">
        <v>39084.768279555101</v>
      </c>
      <c r="F4800" s="3">
        <v>218</v>
      </c>
      <c r="G4800" s="3">
        <v>1261.8326830240301</v>
      </c>
      <c r="H4800" s="3">
        <v>2</v>
      </c>
      <c r="I4800" s="3">
        <v>1227.10492405178</v>
      </c>
      <c r="J4800" s="3">
        <v>42</v>
      </c>
      <c r="K4800" s="3">
        <v>138.58511301962201</v>
      </c>
      <c r="L4800" s="3">
        <v>65</v>
      </c>
      <c r="M4800" s="3">
        <v>18</v>
      </c>
      <c r="N4800" s="3">
        <v>3</v>
      </c>
      <c r="O4800" s="3">
        <v>641</v>
      </c>
      <c r="P4800" s="3">
        <v>2</v>
      </c>
      <c r="Q4800" s="3">
        <v>0</v>
      </c>
      <c r="R4800" s="3">
        <v>6</v>
      </c>
      <c r="S4800" s="3">
        <v>0</v>
      </c>
      <c r="T4800" s="3">
        <v>0</v>
      </c>
      <c r="U4800" s="3">
        <v>9298.7711801420992</v>
      </c>
      <c r="V4800" s="3">
        <v>1</v>
      </c>
    </row>
    <row r="4801" spans="1:22" ht="21.75" customHeight="1" x14ac:dyDescent="0.3">
      <c r="A4801" s="3" t="s">
        <v>4827</v>
      </c>
      <c r="B4801" s="3">
        <v>47</v>
      </c>
      <c r="C4801" s="3" t="s">
        <v>31</v>
      </c>
      <c r="D4801" s="3" t="s">
        <v>24</v>
      </c>
      <c r="E4801" s="3">
        <v>10000</v>
      </c>
      <c r="F4801" s="3">
        <v>92</v>
      </c>
      <c r="G4801" s="3">
        <v>1369.6459885009101</v>
      </c>
      <c r="H4801" s="3">
        <v>6</v>
      </c>
      <c r="I4801" s="3">
        <v>652.18762966142901</v>
      </c>
      <c r="J4801" s="3">
        <v>43</v>
      </c>
      <c r="K4801" s="3">
        <v>345.84666985499501</v>
      </c>
      <c r="L4801" s="3">
        <v>1</v>
      </c>
      <c r="M4801" s="3">
        <v>4</v>
      </c>
      <c r="N4801" s="3">
        <v>2</v>
      </c>
      <c r="O4801" s="3">
        <v>319</v>
      </c>
      <c r="P4801" s="3">
        <v>5</v>
      </c>
      <c r="Q4801" s="3">
        <v>15026.366915323901</v>
      </c>
      <c r="R4801" s="3">
        <v>1</v>
      </c>
      <c r="S4801" s="3">
        <v>0</v>
      </c>
      <c r="T4801" s="3">
        <v>0</v>
      </c>
      <c r="U4801" s="3">
        <v>5876.7725429873599</v>
      </c>
      <c r="V4801" s="3">
        <v>1</v>
      </c>
    </row>
    <row r="4802" spans="1:22" ht="21.75" customHeight="1" x14ac:dyDescent="0.3">
      <c r="A4802" s="3" t="s">
        <v>4828</v>
      </c>
      <c r="B4802" s="3">
        <v>20</v>
      </c>
      <c r="C4802" s="3" t="s">
        <v>23</v>
      </c>
      <c r="D4802" s="3" t="s">
        <v>24</v>
      </c>
      <c r="E4802" s="3">
        <v>57136.405489319201</v>
      </c>
      <c r="F4802" s="3">
        <v>52</v>
      </c>
      <c r="G4802" s="3">
        <v>1184.5632879714501</v>
      </c>
      <c r="H4802" s="3">
        <v>9</v>
      </c>
      <c r="I4802" s="3">
        <v>1086.4003655665299</v>
      </c>
      <c r="J4802" s="3">
        <v>2</v>
      </c>
      <c r="K4802" s="3">
        <v>906.11115295020295</v>
      </c>
      <c r="L4802" s="3">
        <v>36</v>
      </c>
      <c r="M4802" s="3">
        <v>16</v>
      </c>
      <c r="N4802" s="3">
        <v>6</v>
      </c>
      <c r="O4802" s="3">
        <v>554</v>
      </c>
      <c r="P4802" s="3">
        <v>3</v>
      </c>
      <c r="Q4802" s="3">
        <v>5409.39267635948</v>
      </c>
      <c r="R4802" s="3">
        <v>2</v>
      </c>
      <c r="S4802" s="3">
        <v>0</v>
      </c>
      <c r="T4802" s="3">
        <v>0</v>
      </c>
      <c r="U4802" s="3">
        <v>9908.5494057776596</v>
      </c>
      <c r="V4802" s="3">
        <v>1</v>
      </c>
    </row>
    <row r="4803" spans="1:22" ht="21.75" customHeight="1" x14ac:dyDescent="0.3">
      <c r="A4803" s="3" t="s">
        <v>4829</v>
      </c>
      <c r="B4803" s="3">
        <v>68</v>
      </c>
      <c r="C4803" s="3" t="s">
        <v>31</v>
      </c>
      <c r="D4803" s="3" t="s">
        <v>33</v>
      </c>
      <c r="E4803" s="3">
        <v>67304.596784898706</v>
      </c>
      <c r="F4803" s="3">
        <v>12</v>
      </c>
      <c r="G4803" s="3">
        <v>1209.37804370495</v>
      </c>
      <c r="H4803" s="3">
        <v>5</v>
      </c>
      <c r="I4803" s="3">
        <v>369.22118781025102</v>
      </c>
      <c r="J4803" s="3">
        <v>43</v>
      </c>
      <c r="K4803" s="3">
        <v>17.671194551876599</v>
      </c>
      <c r="L4803" s="3">
        <v>36</v>
      </c>
      <c r="M4803" s="3">
        <v>1</v>
      </c>
      <c r="N4803" s="3">
        <v>5</v>
      </c>
      <c r="O4803" s="3">
        <v>723</v>
      </c>
      <c r="P4803" s="3">
        <v>5</v>
      </c>
      <c r="Q4803" s="3">
        <v>23370.354559619998</v>
      </c>
      <c r="R4803" s="3">
        <v>4</v>
      </c>
      <c r="S4803" s="3">
        <v>1</v>
      </c>
      <c r="T4803" s="3">
        <v>0</v>
      </c>
      <c r="U4803" s="3">
        <v>14368.530957774399</v>
      </c>
      <c r="V4803" s="3">
        <v>1</v>
      </c>
    </row>
    <row r="4804" spans="1:22" ht="21.75" customHeight="1" x14ac:dyDescent="0.3">
      <c r="A4804" s="3" t="s">
        <v>4830</v>
      </c>
      <c r="B4804" s="3">
        <v>64</v>
      </c>
      <c r="C4804" s="3" t="s">
        <v>23</v>
      </c>
      <c r="D4804" s="3" t="s">
        <v>33</v>
      </c>
      <c r="E4804" s="3">
        <v>50993.6315683133</v>
      </c>
      <c r="F4804" s="3">
        <v>81</v>
      </c>
      <c r="G4804" s="3">
        <v>2058.1664917097501</v>
      </c>
      <c r="H4804" s="3">
        <v>11</v>
      </c>
      <c r="I4804" s="3">
        <v>700.42356337200704</v>
      </c>
      <c r="J4804" s="3">
        <v>22</v>
      </c>
      <c r="K4804" s="3">
        <v>801.14454082189002</v>
      </c>
      <c r="L4804" s="3">
        <v>68</v>
      </c>
      <c r="M4804" s="3">
        <v>14</v>
      </c>
      <c r="N4804" s="3">
        <v>8</v>
      </c>
      <c r="O4804" s="3">
        <v>546</v>
      </c>
      <c r="P4804" s="3">
        <v>4</v>
      </c>
      <c r="Q4804" s="3">
        <v>0</v>
      </c>
      <c r="R4804" s="3">
        <v>7</v>
      </c>
      <c r="S4804" s="3">
        <v>0</v>
      </c>
      <c r="T4804" s="3">
        <v>0</v>
      </c>
      <c r="U4804" s="3">
        <v>16171.794691425799</v>
      </c>
      <c r="V4804" s="3">
        <v>1</v>
      </c>
    </row>
    <row r="4805" spans="1:22" ht="21.75" customHeight="1" x14ac:dyDescent="0.3">
      <c r="A4805" s="3" t="s">
        <v>4831</v>
      </c>
      <c r="B4805" s="3">
        <v>23</v>
      </c>
      <c r="C4805" s="3" t="s">
        <v>28</v>
      </c>
      <c r="D4805" s="3" t="s">
        <v>24</v>
      </c>
      <c r="E4805" s="3">
        <v>39273.6660653652</v>
      </c>
      <c r="F4805" s="3">
        <v>39</v>
      </c>
      <c r="G4805" s="3">
        <v>2558.6912474965902</v>
      </c>
      <c r="H4805" s="3">
        <v>10</v>
      </c>
      <c r="I4805" s="3">
        <v>577.13973197141695</v>
      </c>
      <c r="J4805" s="3">
        <v>23</v>
      </c>
      <c r="K4805" s="3">
        <v>798.16545510883805</v>
      </c>
      <c r="L4805" s="3">
        <v>45</v>
      </c>
      <c r="M4805" s="3">
        <v>5</v>
      </c>
      <c r="N4805" s="3">
        <v>7</v>
      </c>
      <c r="O4805" s="3">
        <v>445</v>
      </c>
      <c r="P4805" s="3">
        <v>4</v>
      </c>
      <c r="Q4805" s="3">
        <v>0</v>
      </c>
      <c r="R4805" s="3">
        <v>0</v>
      </c>
      <c r="S4805" s="3">
        <v>0</v>
      </c>
      <c r="T4805" s="3">
        <v>0</v>
      </c>
      <c r="U4805" s="3">
        <v>1729.71252105703</v>
      </c>
      <c r="V4805" s="3">
        <v>1</v>
      </c>
    </row>
    <row r="4806" spans="1:22" ht="21.75" customHeight="1" x14ac:dyDescent="0.3">
      <c r="A4806" s="3" t="s">
        <v>4832</v>
      </c>
      <c r="B4806" s="3">
        <v>26</v>
      </c>
      <c r="C4806" s="3" t="s">
        <v>31</v>
      </c>
      <c r="D4806" s="3" t="s">
        <v>24</v>
      </c>
      <c r="E4806" s="3">
        <v>44047.469382030104</v>
      </c>
      <c r="F4806" s="3">
        <v>61</v>
      </c>
      <c r="G4806" s="3">
        <v>1603.90363341436</v>
      </c>
      <c r="H4806" s="3">
        <v>7</v>
      </c>
      <c r="I4806" s="3">
        <v>830.78654551627994</v>
      </c>
      <c r="J4806" s="3">
        <v>32</v>
      </c>
      <c r="K4806" s="3">
        <v>606.66728636586902</v>
      </c>
      <c r="L4806" s="3">
        <v>5</v>
      </c>
      <c r="M4806" s="3">
        <v>17</v>
      </c>
      <c r="N4806" s="3">
        <v>1</v>
      </c>
      <c r="O4806" s="3">
        <v>381</v>
      </c>
      <c r="P4806" s="3">
        <v>4</v>
      </c>
      <c r="Q4806" s="3">
        <v>9443.8907048200908</v>
      </c>
      <c r="R4806" s="3">
        <v>2</v>
      </c>
      <c r="S4806" s="3">
        <v>0</v>
      </c>
      <c r="T4806" s="3">
        <v>0</v>
      </c>
      <c r="U4806" s="3">
        <v>6762.5009431235703</v>
      </c>
      <c r="V4806" s="3">
        <v>1</v>
      </c>
    </row>
    <row r="4807" spans="1:22" ht="21.75" customHeight="1" x14ac:dyDescent="0.3">
      <c r="A4807" s="3" t="s">
        <v>4833</v>
      </c>
      <c r="B4807" s="3">
        <v>68</v>
      </c>
      <c r="C4807" s="3" t="s">
        <v>31</v>
      </c>
      <c r="D4807" s="3" t="s">
        <v>26</v>
      </c>
      <c r="E4807" s="3">
        <v>13491.085269581799</v>
      </c>
      <c r="F4807" s="3">
        <v>90</v>
      </c>
      <c r="G4807" s="3">
        <v>2091.8901266995799</v>
      </c>
      <c r="H4807" s="3">
        <v>11</v>
      </c>
      <c r="I4807" s="3">
        <v>689.37208770867596</v>
      </c>
      <c r="J4807" s="3">
        <v>29</v>
      </c>
      <c r="K4807" s="3">
        <v>536.27311697290702</v>
      </c>
      <c r="L4807" s="3">
        <v>47</v>
      </c>
      <c r="M4807" s="3">
        <v>13</v>
      </c>
      <c r="N4807" s="3">
        <v>2</v>
      </c>
      <c r="O4807" s="3">
        <v>813</v>
      </c>
      <c r="P4807" s="3">
        <v>5</v>
      </c>
      <c r="Q4807" s="3">
        <v>18093.86729283</v>
      </c>
      <c r="R4807" s="3">
        <v>0</v>
      </c>
      <c r="S4807" s="3">
        <v>1</v>
      </c>
      <c r="T4807" s="3">
        <v>0</v>
      </c>
      <c r="U4807" s="3">
        <v>11465.763804967601</v>
      </c>
      <c r="V4807" s="3">
        <v>1</v>
      </c>
    </row>
    <row r="4808" spans="1:22" ht="21.75" customHeight="1" x14ac:dyDescent="0.3">
      <c r="A4808" s="3" t="s">
        <v>4834</v>
      </c>
      <c r="B4808" s="3">
        <v>28</v>
      </c>
      <c r="C4808" s="3" t="s">
        <v>23</v>
      </c>
      <c r="D4808" s="3" t="s">
        <v>24</v>
      </c>
      <c r="E4808" s="3">
        <v>44001.932227476798</v>
      </c>
      <c r="F4808" s="3">
        <v>205</v>
      </c>
      <c r="G4808" s="3">
        <v>1361.7745683525</v>
      </c>
      <c r="H4808" s="3">
        <v>5</v>
      </c>
      <c r="I4808" s="3">
        <v>1196.2467923599399</v>
      </c>
      <c r="J4808" s="3">
        <v>37</v>
      </c>
      <c r="K4808" s="3">
        <v>89.743533072046404</v>
      </c>
      <c r="L4808" s="3">
        <v>7</v>
      </c>
      <c r="M4808" s="3">
        <v>11</v>
      </c>
      <c r="N4808" s="3">
        <v>0</v>
      </c>
      <c r="O4808" s="3">
        <v>732</v>
      </c>
      <c r="P4808" s="3">
        <v>3</v>
      </c>
      <c r="Q4808" s="3">
        <v>25053.310988049299</v>
      </c>
      <c r="R4808" s="3">
        <v>6</v>
      </c>
      <c r="S4808" s="3">
        <v>1</v>
      </c>
      <c r="T4808" s="3">
        <v>0</v>
      </c>
      <c r="U4808" s="3">
        <v>13039.822157336899</v>
      </c>
      <c r="V4808" s="3">
        <v>1</v>
      </c>
    </row>
    <row r="4809" spans="1:22" ht="21.75" customHeight="1" x14ac:dyDescent="0.3">
      <c r="A4809" s="3" t="s">
        <v>4835</v>
      </c>
      <c r="B4809" s="3">
        <v>55</v>
      </c>
      <c r="C4809" s="3" t="s">
        <v>23</v>
      </c>
      <c r="D4809" s="3" t="s">
        <v>26</v>
      </c>
      <c r="E4809" s="3">
        <v>29928.4734726446</v>
      </c>
      <c r="F4809" s="3">
        <v>106</v>
      </c>
      <c r="G4809" s="3">
        <v>1341.61250447467</v>
      </c>
      <c r="H4809" s="3">
        <v>10</v>
      </c>
      <c r="I4809" s="3">
        <v>492.46616668992499</v>
      </c>
      <c r="J4809" s="3">
        <v>42</v>
      </c>
      <c r="K4809" s="3">
        <v>622.12212783143502</v>
      </c>
      <c r="L4809" s="3">
        <v>31</v>
      </c>
      <c r="M4809" s="3">
        <v>5</v>
      </c>
      <c r="N4809" s="3">
        <v>7</v>
      </c>
      <c r="O4809" s="3">
        <v>674</v>
      </c>
      <c r="P4809" s="3">
        <v>1</v>
      </c>
      <c r="Q4809" s="3">
        <v>17924.913363756699</v>
      </c>
      <c r="R4809" s="3">
        <v>0</v>
      </c>
      <c r="S4809" s="3">
        <v>0</v>
      </c>
      <c r="T4809" s="3">
        <v>0</v>
      </c>
      <c r="U4809" s="3">
        <v>1193.3947039320201</v>
      </c>
      <c r="V4809" s="3">
        <v>0</v>
      </c>
    </row>
    <row r="4810" spans="1:22" ht="21.75" customHeight="1" x14ac:dyDescent="0.3">
      <c r="A4810" s="3" t="s">
        <v>4836</v>
      </c>
      <c r="B4810" s="3">
        <v>38</v>
      </c>
      <c r="C4810" s="3" t="s">
        <v>23</v>
      </c>
      <c r="D4810" s="3" t="s">
        <v>24</v>
      </c>
      <c r="E4810" s="3">
        <v>37406.450802785497</v>
      </c>
      <c r="F4810" s="3">
        <v>65</v>
      </c>
      <c r="G4810" s="3">
        <v>1180.1013821085</v>
      </c>
      <c r="H4810" s="3">
        <v>9</v>
      </c>
      <c r="I4810" s="3">
        <v>194.03942246614599</v>
      </c>
      <c r="J4810" s="3">
        <v>1</v>
      </c>
      <c r="K4810" s="3">
        <v>392.43706583410602</v>
      </c>
      <c r="L4810" s="3">
        <v>76</v>
      </c>
      <c r="M4810" s="3">
        <v>19</v>
      </c>
      <c r="N4810" s="3">
        <v>1</v>
      </c>
      <c r="O4810" s="3">
        <v>346</v>
      </c>
      <c r="P4810" s="3">
        <v>5</v>
      </c>
      <c r="Q4810" s="3">
        <v>12869.966019204699</v>
      </c>
      <c r="R4810" s="3">
        <v>2</v>
      </c>
      <c r="S4810" s="3">
        <v>1</v>
      </c>
      <c r="T4810" s="3">
        <v>0</v>
      </c>
      <c r="U4810" s="3">
        <v>6006.5321676071599</v>
      </c>
      <c r="V4810" s="3">
        <v>1</v>
      </c>
    </row>
    <row r="4811" spans="1:22" ht="21.75" customHeight="1" x14ac:dyDescent="0.3">
      <c r="A4811" s="3" t="s">
        <v>4837</v>
      </c>
      <c r="B4811" s="3">
        <v>20</v>
      </c>
      <c r="C4811" s="3" t="s">
        <v>31</v>
      </c>
      <c r="D4811" s="3" t="s">
        <v>33</v>
      </c>
      <c r="E4811" s="3">
        <v>29017.701074292301</v>
      </c>
      <c r="F4811" s="3">
        <v>23</v>
      </c>
      <c r="G4811" s="3">
        <v>888.25706238703901</v>
      </c>
      <c r="H4811" s="3">
        <v>3</v>
      </c>
      <c r="I4811" s="3">
        <v>324.95066310095501</v>
      </c>
      <c r="J4811" s="3">
        <v>39</v>
      </c>
      <c r="K4811" s="3">
        <v>802.99376747499502</v>
      </c>
      <c r="L4811" s="3">
        <v>66</v>
      </c>
      <c r="M4811" s="3">
        <v>19</v>
      </c>
      <c r="N4811" s="3">
        <v>3</v>
      </c>
      <c r="O4811" s="3">
        <v>799</v>
      </c>
      <c r="P4811" s="3">
        <v>1</v>
      </c>
      <c r="Q4811" s="3">
        <v>6169.1317572233502</v>
      </c>
      <c r="R4811" s="3">
        <v>7</v>
      </c>
      <c r="S4811" s="3">
        <v>0</v>
      </c>
      <c r="T4811" s="3">
        <v>0</v>
      </c>
      <c r="U4811" s="3">
        <v>16664.287740101699</v>
      </c>
      <c r="V4811" s="3">
        <v>1</v>
      </c>
    </row>
    <row r="4812" spans="1:22" ht="21.75" customHeight="1" x14ac:dyDescent="0.3">
      <c r="A4812" s="3" t="s">
        <v>4838</v>
      </c>
      <c r="B4812" s="3">
        <v>29</v>
      </c>
      <c r="C4812" s="3" t="s">
        <v>28</v>
      </c>
      <c r="D4812" s="3" t="s">
        <v>33</v>
      </c>
      <c r="E4812" s="3">
        <v>26942.4061801065</v>
      </c>
      <c r="F4812" s="3">
        <v>106</v>
      </c>
      <c r="G4812" s="3">
        <v>2489.1099501270501</v>
      </c>
      <c r="H4812" s="3">
        <v>9</v>
      </c>
      <c r="I4812" s="3">
        <v>1147.9588162054599</v>
      </c>
      <c r="J4812" s="3">
        <v>21</v>
      </c>
      <c r="K4812" s="3">
        <v>584.27876296285899</v>
      </c>
      <c r="L4812" s="3">
        <v>72</v>
      </c>
      <c r="M4812" s="3">
        <v>17</v>
      </c>
      <c r="N4812" s="3">
        <v>1</v>
      </c>
      <c r="O4812" s="3">
        <v>806</v>
      </c>
      <c r="P4812" s="3">
        <v>1</v>
      </c>
      <c r="Q4812" s="3">
        <v>7413.3610887374498</v>
      </c>
      <c r="R4812" s="3">
        <v>0</v>
      </c>
      <c r="S4812" s="3">
        <v>0</v>
      </c>
      <c r="T4812" s="3">
        <v>0</v>
      </c>
      <c r="U4812" s="3">
        <v>6284.0861571415799</v>
      </c>
      <c r="V4812" s="3">
        <v>0</v>
      </c>
    </row>
    <row r="4813" spans="1:22" ht="21.75" customHeight="1" x14ac:dyDescent="0.3">
      <c r="A4813" s="3" t="s">
        <v>4839</v>
      </c>
      <c r="B4813" s="3">
        <v>55</v>
      </c>
      <c r="C4813" s="3" t="s">
        <v>28</v>
      </c>
      <c r="D4813" s="3" t="s">
        <v>24</v>
      </c>
      <c r="E4813" s="3">
        <v>31925.976354348</v>
      </c>
      <c r="F4813" s="3">
        <v>232</v>
      </c>
      <c r="G4813" s="3">
        <v>1098.4663220935799</v>
      </c>
      <c r="H4813" s="3">
        <v>11</v>
      </c>
      <c r="I4813" s="3">
        <v>460.65492983932199</v>
      </c>
      <c r="J4813" s="3">
        <v>10</v>
      </c>
      <c r="K4813" s="3">
        <v>112.816748918046</v>
      </c>
      <c r="L4813" s="3">
        <v>67</v>
      </c>
      <c r="M4813" s="3">
        <v>2</v>
      </c>
      <c r="N4813" s="3">
        <v>1</v>
      </c>
      <c r="O4813" s="3">
        <v>890</v>
      </c>
      <c r="P4813" s="3">
        <v>1</v>
      </c>
      <c r="Q4813" s="3">
        <v>8042.2171473894196</v>
      </c>
      <c r="R4813" s="3">
        <v>4</v>
      </c>
      <c r="S4813" s="3">
        <v>0</v>
      </c>
      <c r="T4813" s="3">
        <v>0</v>
      </c>
      <c r="U4813" s="3">
        <v>12176.930988390901</v>
      </c>
      <c r="V4813" s="3">
        <v>1</v>
      </c>
    </row>
    <row r="4814" spans="1:22" ht="21.75" customHeight="1" x14ac:dyDescent="0.3">
      <c r="A4814" s="3" t="s">
        <v>4840</v>
      </c>
      <c r="B4814" s="3">
        <v>28</v>
      </c>
      <c r="C4814" s="3" t="s">
        <v>23</v>
      </c>
      <c r="D4814" s="3" t="s">
        <v>26</v>
      </c>
      <c r="E4814" s="3">
        <v>61390.735449963802</v>
      </c>
      <c r="F4814" s="3">
        <v>81</v>
      </c>
      <c r="G4814" s="3">
        <v>1988.8374982657499</v>
      </c>
      <c r="H4814" s="3">
        <v>6</v>
      </c>
      <c r="I4814" s="3">
        <v>939.24554543224804</v>
      </c>
      <c r="J4814" s="3">
        <v>11</v>
      </c>
      <c r="K4814" s="3">
        <v>308.20947635672297</v>
      </c>
      <c r="L4814" s="3">
        <v>27</v>
      </c>
      <c r="M4814" s="3">
        <v>5</v>
      </c>
      <c r="N4814" s="3">
        <v>2</v>
      </c>
      <c r="O4814" s="3">
        <v>423</v>
      </c>
      <c r="P4814" s="3">
        <v>4</v>
      </c>
      <c r="Q4814" s="3">
        <v>9558.8475889029796</v>
      </c>
      <c r="R4814" s="3">
        <v>6</v>
      </c>
      <c r="S4814" s="3">
        <v>0</v>
      </c>
      <c r="T4814" s="3">
        <v>0</v>
      </c>
      <c r="U4814" s="3">
        <v>14259.9224106575</v>
      </c>
      <c r="V4814" s="3">
        <v>1</v>
      </c>
    </row>
    <row r="4815" spans="1:22" ht="21.75" customHeight="1" x14ac:dyDescent="0.3">
      <c r="A4815" s="3" t="s">
        <v>4841</v>
      </c>
      <c r="B4815" s="3">
        <v>64</v>
      </c>
      <c r="C4815" s="3" t="s">
        <v>28</v>
      </c>
      <c r="D4815" s="3" t="s">
        <v>26</v>
      </c>
      <c r="E4815" s="3">
        <v>40823.7848787248</v>
      </c>
      <c r="F4815" s="3">
        <v>209</v>
      </c>
      <c r="G4815" s="3">
        <v>830.30167430957704</v>
      </c>
      <c r="H4815" s="3">
        <v>6</v>
      </c>
      <c r="I4815" s="3">
        <v>696.82437386317201</v>
      </c>
      <c r="J4815" s="3">
        <v>18</v>
      </c>
      <c r="K4815" s="3">
        <v>110.350425825082</v>
      </c>
      <c r="L4815" s="3">
        <v>39</v>
      </c>
      <c r="M4815" s="3">
        <v>3</v>
      </c>
      <c r="N4815" s="3">
        <v>9</v>
      </c>
      <c r="O4815" s="3">
        <v>644</v>
      </c>
      <c r="P4815" s="3">
        <v>1</v>
      </c>
      <c r="Q4815" s="3">
        <v>10478.670250450399</v>
      </c>
      <c r="R4815" s="3">
        <v>5</v>
      </c>
      <c r="S4815" s="3">
        <v>0</v>
      </c>
      <c r="T4815" s="3">
        <v>0</v>
      </c>
      <c r="U4815" s="3">
        <v>13257.168574445799</v>
      </c>
      <c r="V4815" s="3">
        <v>1</v>
      </c>
    </row>
    <row r="4816" spans="1:22" ht="21.75" customHeight="1" x14ac:dyDescent="0.3">
      <c r="A4816" s="3" t="s">
        <v>4842</v>
      </c>
      <c r="B4816" s="3">
        <v>65</v>
      </c>
      <c r="C4816" s="3" t="s">
        <v>23</v>
      </c>
      <c r="D4816" s="3" t="s">
        <v>26</v>
      </c>
      <c r="E4816" s="3">
        <v>30057.345928492501</v>
      </c>
      <c r="F4816" s="3">
        <v>39</v>
      </c>
      <c r="G4816" s="3">
        <v>1536.70118406138</v>
      </c>
      <c r="H4816" s="3">
        <v>10</v>
      </c>
      <c r="I4816" s="3">
        <v>1088.48541916364</v>
      </c>
      <c r="J4816" s="3">
        <v>19</v>
      </c>
      <c r="K4816" s="3">
        <v>166.86516302590201</v>
      </c>
      <c r="L4816" s="3">
        <v>15</v>
      </c>
      <c r="M4816" s="3">
        <v>18</v>
      </c>
      <c r="N4816" s="3">
        <v>4</v>
      </c>
      <c r="O4816" s="3">
        <v>728</v>
      </c>
      <c r="P4816" s="3">
        <v>2</v>
      </c>
      <c r="Q4816" s="3">
        <v>13195.372482345099</v>
      </c>
      <c r="R4816" s="3">
        <v>4</v>
      </c>
      <c r="S4816" s="3">
        <v>0</v>
      </c>
      <c r="T4816" s="3">
        <v>0</v>
      </c>
      <c r="U4816" s="3">
        <v>7684.8425236212197</v>
      </c>
      <c r="V4816" s="3">
        <v>1</v>
      </c>
    </row>
    <row r="4817" spans="1:22" ht="21.75" customHeight="1" x14ac:dyDescent="0.3">
      <c r="A4817" s="3" t="s">
        <v>4843</v>
      </c>
      <c r="B4817" s="3">
        <v>61</v>
      </c>
      <c r="C4817" s="3" t="s">
        <v>28</v>
      </c>
      <c r="D4817" s="3" t="s">
        <v>24</v>
      </c>
      <c r="E4817" s="3">
        <v>63572.2532851008</v>
      </c>
      <c r="F4817" s="3">
        <v>47</v>
      </c>
      <c r="G4817" s="3">
        <v>1499.3557130664699</v>
      </c>
      <c r="H4817" s="3">
        <v>7</v>
      </c>
      <c r="I4817" s="3">
        <v>719.23200320918602</v>
      </c>
      <c r="J4817" s="3">
        <v>8</v>
      </c>
      <c r="K4817" s="3">
        <v>715.70828162755697</v>
      </c>
      <c r="L4817" s="3">
        <v>56</v>
      </c>
      <c r="M4817" s="3">
        <v>16</v>
      </c>
      <c r="N4817" s="3">
        <v>7</v>
      </c>
      <c r="O4817" s="3">
        <v>893</v>
      </c>
      <c r="P4817" s="3">
        <v>3</v>
      </c>
      <c r="Q4817" s="3">
        <v>8497.9551105447899</v>
      </c>
      <c r="R4817" s="3">
        <v>7</v>
      </c>
      <c r="S4817" s="3">
        <v>0</v>
      </c>
      <c r="T4817" s="3">
        <v>0</v>
      </c>
      <c r="U4817" s="3">
        <v>13854.576961174</v>
      </c>
      <c r="V4817" s="3">
        <v>1</v>
      </c>
    </row>
    <row r="4818" spans="1:22" ht="21.75" customHeight="1" x14ac:dyDescent="0.3">
      <c r="A4818" s="3" t="s">
        <v>4844</v>
      </c>
      <c r="B4818" s="3">
        <v>51</v>
      </c>
      <c r="C4818" s="3" t="s">
        <v>31</v>
      </c>
      <c r="D4818" s="3" t="s">
        <v>24</v>
      </c>
      <c r="E4818" s="3">
        <v>52321.497940614201</v>
      </c>
      <c r="F4818" s="3">
        <v>144</v>
      </c>
      <c r="G4818" s="3">
        <v>836.73562972816103</v>
      </c>
      <c r="H4818" s="3">
        <v>1</v>
      </c>
      <c r="I4818" s="3">
        <v>1767.521980641</v>
      </c>
      <c r="J4818" s="3">
        <v>42</v>
      </c>
      <c r="K4818" s="3">
        <v>439.02437823539901</v>
      </c>
      <c r="L4818" s="3">
        <v>74</v>
      </c>
      <c r="M4818" s="3">
        <v>10</v>
      </c>
      <c r="N4818" s="3">
        <v>9</v>
      </c>
      <c r="O4818" s="3">
        <v>730</v>
      </c>
      <c r="P4818" s="3">
        <v>1</v>
      </c>
      <c r="Q4818" s="3">
        <v>12965.742993714301</v>
      </c>
      <c r="R4818" s="3">
        <v>2</v>
      </c>
      <c r="S4818" s="3">
        <v>0</v>
      </c>
      <c r="T4818" s="3">
        <v>0</v>
      </c>
      <c r="U4818" s="3">
        <v>6942.9015551377397</v>
      </c>
      <c r="V4818" s="3">
        <v>0</v>
      </c>
    </row>
    <row r="4819" spans="1:22" ht="21.75" customHeight="1" x14ac:dyDescent="0.3">
      <c r="A4819" s="3" t="s">
        <v>4845</v>
      </c>
      <c r="B4819" s="3">
        <v>51</v>
      </c>
      <c r="C4819" s="3" t="s">
        <v>23</v>
      </c>
      <c r="D4819" s="3" t="s">
        <v>33</v>
      </c>
      <c r="E4819" s="3">
        <v>10000</v>
      </c>
      <c r="F4819" s="3">
        <v>45</v>
      </c>
      <c r="G4819" s="3">
        <v>1222.6086070439001</v>
      </c>
      <c r="H4819" s="3">
        <v>10</v>
      </c>
      <c r="I4819" s="3">
        <v>1464.3409555364799</v>
      </c>
      <c r="J4819" s="3">
        <v>17</v>
      </c>
      <c r="K4819" s="3">
        <v>319.08867737150501</v>
      </c>
      <c r="L4819" s="3">
        <v>54</v>
      </c>
      <c r="M4819" s="3">
        <v>13</v>
      </c>
      <c r="N4819" s="3">
        <v>1</v>
      </c>
      <c r="O4819" s="3">
        <v>331</v>
      </c>
      <c r="P4819" s="3">
        <v>4</v>
      </c>
      <c r="Q4819" s="3">
        <v>14265.2824808038</v>
      </c>
      <c r="R4819" s="3">
        <v>0</v>
      </c>
      <c r="S4819" s="3">
        <v>0</v>
      </c>
      <c r="T4819" s="3">
        <v>0</v>
      </c>
      <c r="U4819" s="3">
        <v>500</v>
      </c>
      <c r="V4819" s="3">
        <v>1</v>
      </c>
    </row>
    <row r="4820" spans="1:22" ht="21.75" customHeight="1" x14ac:dyDescent="0.3">
      <c r="A4820" s="3" t="s">
        <v>4846</v>
      </c>
      <c r="B4820" s="3">
        <v>25</v>
      </c>
      <c r="C4820" s="3" t="s">
        <v>28</v>
      </c>
      <c r="D4820" s="3" t="s">
        <v>33</v>
      </c>
      <c r="E4820" s="3">
        <v>67921.238160603898</v>
      </c>
      <c r="F4820" s="3">
        <v>118</v>
      </c>
      <c r="G4820" s="3">
        <v>645.14064560725501</v>
      </c>
      <c r="H4820" s="3">
        <v>5</v>
      </c>
      <c r="I4820" s="3">
        <v>689.67643685800795</v>
      </c>
      <c r="J4820" s="3">
        <v>40</v>
      </c>
      <c r="K4820" s="3">
        <v>492.99495439178901</v>
      </c>
      <c r="L4820" s="3">
        <v>38</v>
      </c>
      <c r="M4820" s="3">
        <v>10</v>
      </c>
      <c r="N4820" s="3">
        <v>4</v>
      </c>
      <c r="O4820" s="3">
        <v>445</v>
      </c>
      <c r="P4820" s="3">
        <v>1</v>
      </c>
      <c r="Q4820" s="3">
        <v>5417.8145990303401</v>
      </c>
      <c r="R4820" s="3">
        <v>0</v>
      </c>
      <c r="S4820" s="3">
        <v>0</v>
      </c>
      <c r="T4820" s="3">
        <v>0</v>
      </c>
      <c r="U4820" s="3">
        <v>500</v>
      </c>
      <c r="V4820" s="3">
        <v>1</v>
      </c>
    </row>
    <row r="4821" spans="1:22" ht="21.75" customHeight="1" x14ac:dyDescent="0.3">
      <c r="A4821" s="3" t="s">
        <v>4847</v>
      </c>
      <c r="B4821" s="3">
        <v>67</v>
      </c>
      <c r="C4821" s="3" t="s">
        <v>31</v>
      </c>
      <c r="D4821" s="3" t="s">
        <v>24</v>
      </c>
      <c r="E4821" s="3">
        <v>51297.321058456197</v>
      </c>
      <c r="F4821" s="3">
        <v>87</v>
      </c>
      <c r="G4821" s="3">
        <v>1513.4130219368101</v>
      </c>
      <c r="H4821" s="3">
        <v>2</v>
      </c>
      <c r="I4821" s="3">
        <v>641.75289381675498</v>
      </c>
      <c r="J4821" s="3">
        <v>46</v>
      </c>
      <c r="K4821" s="3">
        <v>404.46232736366397</v>
      </c>
      <c r="L4821" s="3">
        <v>75</v>
      </c>
      <c r="M4821" s="3">
        <v>18</v>
      </c>
      <c r="N4821" s="3">
        <v>3</v>
      </c>
      <c r="O4821" s="3">
        <v>392</v>
      </c>
      <c r="P4821" s="3">
        <v>3</v>
      </c>
      <c r="Q4821" s="3">
        <v>4492.4176860050202</v>
      </c>
      <c r="R4821" s="3">
        <v>1</v>
      </c>
      <c r="S4821" s="3">
        <v>0</v>
      </c>
      <c r="T4821" s="3">
        <v>0</v>
      </c>
      <c r="U4821" s="3">
        <v>6722.1622538444699</v>
      </c>
      <c r="V4821" s="3">
        <v>1</v>
      </c>
    </row>
    <row r="4822" spans="1:22" ht="21.75" customHeight="1" x14ac:dyDescent="0.3">
      <c r="A4822" s="3" t="s">
        <v>4848</v>
      </c>
      <c r="B4822" s="3">
        <v>57</v>
      </c>
      <c r="C4822" s="3" t="s">
        <v>28</v>
      </c>
      <c r="D4822" s="3" t="s">
        <v>33</v>
      </c>
      <c r="E4822" s="3">
        <v>63866.730723333101</v>
      </c>
      <c r="F4822" s="3">
        <v>238</v>
      </c>
      <c r="G4822" s="3">
        <v>91.545294424992605</v>
      </c>
      <c r="H4822" s="3">
        <v>7</v>
      </c>
      <c r="I4822" s="3">
        <v>1896.31415278296</v>
      </c>
      <c r="J4822" s="3">
        <v>17</v>
      </c>
      <c r="K4822" s="3">
        <v>539.20102771240397</v>
      </c>
      <c r="L4822" s="3">
        <v>54</v>
      </c>
      <c r="M4822" s="3">
        <v>16</v>
      </c>
      <c r="N4822" s="3">
        <v>2</v>
      </c>
      <c r="O4822" s="3">
        <v>545</v>
      </c>
      <c r="P4822" s="3">
        <v>0</v>
      </c>
      <c r="Q4822" s="3">
        <v>18583.229235997998</v>
      </c>
      <c r="R4822" s="3">
        <v>3</v>
      </c>
      <c r="S4822" s="3">
        <v>0</v>
      </c>
      <c r="T4822" s="3">
        <v>0</v>
      </c>
      <c r="U4822" s="3">
        <v>10103.2088040661</v>
      </c>
      <c r="V4822" s="3">
        <v>1</v>
      </c>
    </row>
    <row r="4823" spans="1:22" ht="21.75" customHeight="1" x14ac:dyDescent="0.3">
      <c r="A4823" s="3" t="s">
        <v>4849</v>
      </c>
      <c r="B4823" s="3">
        <v>36</v>
      </c>
      <c r="C4823" s="3" t="s">
        <v>31</v>
      </c>
      <c r="D4823" s="3" t="s">
        <v>26</v>
      </c>
      <c r="E4823" s="3">
        <v>45945.997909502999</v>
      </c>
      <c r="F4823" s="3">
        <v>86</v>
      </c>
      <c r="G4823" s="3">
        <v>1453.7882325155499</v>
      </c>
      <c r="H4823" s="3">
        <v>3</v>
      </c>
      <c r="I4823" s="3">
        <v>422.40216353499397</v>
      </c>
      <c r="J4823" s="3">
        <v>39</v>
      </c>
      <c r="K4823" s="3">
        <v>1031.6667177622401</v>
      </c>
      <c r="L4823" s="3">
        <v>29</v>
      </c>
      <c r="M4823" s="3">
        <v>3</v>
      </c>
      <c r="N4823" s="3">
        <v>9</v>
      </c>
      <c r="O4823" s="3">
        <v>640</v>
      </c>
      <c r="P4823" s="3">
        <v>0</v>
      </c>
      <c r="Q4823" s="3">
        <v>12743.852626318299</v>
      </c>
      <c r="R4823" s="3">
        <v>2</v>
      </c>
      <c r="S4823" s="3">
        <v>0</v>
      </c>
      <c r="T4823" s="3">
        <v>0</v>
      </c>
      <c r="U4823" s="3">
        <v>4412.9964840892699</v>
      </c>
      <c r="V4823" s="3">
        <v>0</v>
      </c>
    </row>
    <row r="4824" spans="1:22" ht="21.75" customHeight="1" x14ac:dyDescent="0.3">
      <c r="A4824" s="3" t="s">
        <v>4850</v>
      </c>
      <c r="B4824" s="3">
        <v>29</v>
      </c>
      <c r="C4824" s="3" t="s">
        <v>31</v>
      </c>
      <c r="D4824" s="3" t="s">
        <v>26</v>
      </c>
      <c r="E4824" s="3">
        <v>78884.431337858594</v>
      </c>
      <c r="F4824" s="3">
        <v>163</v>
      </c>
      <c r="G4824" s="3">
        <v>2020.74800260242</v>
      </c>
      <c r="H4824" s="3">
        <v>3</v>
      </c>
      <c r="I4824" s="3">
        <v>780.74175822857796</v>
      </c>
      <c r="J4824" s="3">
        <v>35</v>
      </c>
      <c r="K4824" s="3">
        <v>495.43832539181602</v>
      </c>
      <c r="L4824" s="3">
        <v>41</v>
      </c>
      <c r="M4824" s="3">
        <v>11</v>
      </c>
      <c r="N4824" s="3">
        <v>5</v>
      </c>
      <c r="O4824" s="3">
        <v>603</v>
      </c>
      <c r="P4824" s="3">
        <v>5</v>
      </c>
      <c r="Q4824" s="3">
        <v>11094.9961202825</v>
      </c>
      <c r="R4824" s="3">
        <v>5</v>
      </c>
      <c r="S4824" s="3">
        <v>0</v>
      </c>
      <c r="T4824" s="3">
        <v>1</v>
      </c>
      <c r="U4824" s="3">
        <v>10706.5352357132</v>
      </c>
      <c r="V4824" s="3">
        <v>1</v>
      </c>
    </row>
    <row r="4825" spans="1:22" ht="21.75" customHeight="1" x14ac:dyDescent="0.3">
      <c r="A4825" s="3" t="s">
        <v>4851</v>
      </c>
      <c r="B4825" s="3">
        <v>69</v>
      </c>
      <c r="C4825" s="3" t="s">
        <v>28</v>
      </c>
      <c r="D4825" s="3" t="s">
        <v>24</v>
      </c>
      <c r="E4825" s="3">
        <v>43126.004417732103</v>
      </c>
      <c r="F4825" s="3">
        <v>5</v>
      </c>
      <c r="G4825" s="3">
        <v>1489.6312925688801</v>
      </c>
      <c r="H4825" s="3">
        <v>1</v>
      </c>
      <c r="I4825" s="3">
        <v>807.85712189690003</v>
      </c>
      <c r="J4825" s="3">
        <v>26</v>
      </c>
      <c r="K4825" s="3">
        <v>780.05434175550602</v>
      </c>
      <c r="L4825" s="3">
        <v>4</v>
      </c>
      <c r="M4825" s="3">
        <v>3</v>
      </c>
      <c r="N4825" s="3">
        <v>8</v>
      </c>
      <c r="O4825" s="3">
        <v>749</v>
      </c>
      <c r="P4825" s="3">
        <v>4</v>
      </c>
      <c r="Q4825" s="3">
        <v>3448.6382508289598</v>
      </c>
      <c r="R4825" s="3">
        <v>0</v>
      </c>
      <c r="S4825" s="3">
        <v>0</v>
      </c>
      <c r="T4825" s="3">
        <v>0</v>
      </c>
      <c r="U4825" s="3">
        <v>3479.6414827142098</v>
      </c>
      <c r="V4825" s="3">
        <v>0</v>
      </c>
    </row>
    <row r="4826" spans="1:22" ht="21.75" customHeight="1" x14ac:dyDescent="0.3">
      <c r="A4826" s="3" t="s">
        <v>4852</v>
      </c>
      <c r="B4826" s="3">
        <v>46</v>
      </c>
      <c r="C4826" s="3" t="s">
        <v>28</v>
      </c>
      <c r="D4826" s="3" t="s">
        <v>26</v>
      </c>
      <c r="E4826" s="3">
        <v>10000</v>
      </c>
      <c r="F4826" s="3">
        <v>106</v>
      </c>
      <c r="G4826" s="3">
        <v>939.835851088553</v>
      </c>
      <c r="H4826" s="3">
        <v>5</v>
      </c>
      <c r="I4826" s="3">
        <v>799.18173576489903</v>
      </c>
      <c r="J4826" s="3">
        <v>12</v>
      </c>
      <c r="K4826" s="3">
        <v>22.735827087674402</v>
      </c>
      <c r="L4826" s="3">
        <v>44</v>
      </c>
      <c r="M4826" s="3">
        <v>11</v>
      </c>
      <c r="N4826" s="3">
        <v>7</v>
      </c>
      <c r="O4826" s="3">
        <v>428</v>
      </c>
      <c r="P4826" s="3">
        <v>4</v>
      </c>
      <c r="Q4826" s="3">
        <v>16616.140185648401</v>
      </c>
      <c r="R4826" s="3">
        <v>2</v>
      </c>
      <c r="S4826" s="3">
        <v>0</v>
      </c>
      <c r="T4826" s="3">
        <v>0</v>
      </c>
      <c r="U4826" s="3">
        <v>11617.268178505899</v>
      </c>
      <c r="V4826" s="3">
        <v>1</v>
      </c>
    </row>
    <row r="4827" spans="1:22" ht="21.75" customHeight="1" x14ac:dyDescent="0.3">
      <c r="A4827" s="3" t="s">
        <v>4853</v>
      </c>
      <c r="B4827" s="3">
        <v>69</v>
      </c>
      <c r="C4827" s="3" t="s">
        <v>31</v>
      </c>
      <c r="D4827" s="3" t="s">
        <v>24</v>
      </c>
      <c r="E4827" s="3">
        <v>33991.335207952703</v>
      </c>
      <c r="F4827" s="3">
        <v>89</v>
      </c>
      <c r="G4827" s="3">
        <v>980.56087774739797</v>
      </c>
      <c r="H4827" s="3">
        <v>5</v>
      </c>
      <c r="I4827" s="3">
        <v>191.45089781431599</v>
      </c>
      <c r="J4827" s="3">
        <v>46</v>
      </c>
      <c r="K4827" s="3">
        <v>405.66213121381998</v>
      </c>
      <c r="L4827" s="3">
        <v>63</v>
      </c>
      <c r="M4827" s="3">
        <v>16</v>
      </c>
      <c r="N4827" s="3">
        <v>1</v>
      </c>
      <c r="O4827" s="3">
        <v>833</v>
      </c>
      <c r="P4827" s="3">
        <v>4</v>
      </c>
      <c r="Q4827" s="3">
        <v>11988.7249292297</v>
      </c>
      <c r="R4827" s="3">
        <v>1</v>
      </c>
      <c r="S4827" s="3">
        <v>0</v>
      </c>
      <c r="T4827" s="3">
        <v>0</v>
      </c>
      <c r="U4827" s="3">
        <v>14074.099594633</v>
      </c>
      <c r="V4827" s="3">
        <v>0</v>
      </c>
    </row>
    <row r="4828" spans="1:22" ht="21.75" customHeight="1" x14ac:dyDescent="0.3">
      <c r="A4828" s="3" t="s">
        <v>4854</v>
      </c>
      <c r="B4828" s="3">
        <v>54</v>
      </c>
      <c r="C4828" s="3" t="s">
        <v>31</v>
      </c>
      <c r="D4828" s="3" t="s">
        <v>26</v>
      </c>
      <c r="E4828" s="3">
        <v>59038.504327419898</v>
      </c>
      <c r="F4828" s="3">
        <v>174</v>
      </c>
      <c r="G4828" s="3">
        <v>2466.52286143848</v>
      </c>
      <c r="H4828" s="3">
        <v>0</v>
      </c>
      <c r="I4828" s="3">
        <v>973.81084338657899</v>
      </c>
      <c r="J4828" s="3">
        <v>7</v>
      </c>
      <c r="K4828" s="3">
        <v>187.58406174090601</v>
      </c>
      <c r="L4828" s="3">
        <v>31</v>
      </c>
      <c r="M4828" s="3">
        <v>14</v>
      </c>
      <c r="N4828" s="3">
        <v>0</v>
      </c>
      <c r="O4828" s="3">
        <v>867</v>
      </c>
      <c r="P4828" s="3">
        <v>1</v>
      </c>
      <c r="Q4828" s="3">
        <v>20974.144776039298</v>
      </c>
      <c r="R4828" s="3">
        <v>7</v>
      </c>
      <c r="S4828" s="3">
        <v>0</v>
      </c>
      <c r="T4828" s="3">
        <v>0</v>
      </c>
      <c r="U4828" s="3">
        <v>10154.1385538795</v>
      </c>
      <c r="V4828" s="3">
        <v>1</v>
      </c>
    </row>
    <row r="4829" spans="1:22" ht="21.75" customHeight="1" x14ac:dyDescent="0.3">
      <c r="A4829" s="3" t="s">
        <v>4855</v>
      </c>
      <c r="B4829" s="3">
        <v>40</v>
      </c>
      <c r="C4829" s="3" t="s">
        <v>31</v>
      </c>
      <c r="D4829" s="3" t="s">
        <v>24</v>
      </c>
      <c r="E4829" s="3">
        <v>52863.557465189602</v>
      </c>
      <c r="F4829" s="3">
        <v>113</v>
      </c>
      <c r="G4829" s="3">
        <v>1626.5597778522799</v>
      </c>
      <c r="H4829" s="3">
        <v>11</v>
      </c>
      <c r="I4829" s="3">
        <v>460.37746801268901</v>
      </c>
      <c r="J4829" s="3">
        <v>47</v>
      </c>
      <c r="K4829" s="3">
        <v>559.73885084220296</v>
      </c>
      <c r="L4829" s="3">
        <v>11</v>
      </c>
      <c r="M4829" s="3">
        <v>6</v>
      </c>
      <c r="N4829" s="3">
        <v>7</v>
      </c>
      <c r="O4829" s="3">
        <v>723</v>
      </c>
      <c r="P4829" s="3">
        <v>3</v>
      </c>
      <c r="Q4829" s="3">
        <v>13155.175871490799</v>
      </c>
      <c r="R4829" s="3">
        <v>7</v>
      </c>
      <c r="S4829" s="3">
        <v>0</v>
      </c>
      <c r="T4829" s="3">
        <v>0</v>
      </c>
      <c r="U4829" s="3">
        <v>2547.55392344853</v>
      </c>
      <c r="V4829" s="3">
        <v>1</v>
      </c>
    </row>
    <row r="4830" spans="1:22" ht="21.75" customHeight="1" x14ac:dyDescent="0.3">
      <c r="A4830" s="3" t="s">
        <v>4856</v>
      </c>
      <c r="B4830" s="3">
        <v>44</v>
      </c>
      <c r="C4830" s="3" t="s">
        <v>23</v>
      </c>
      <c r="D4830" s="3" t="s">
        <v>26</v>
      </c>
      <c r="E4830" s="3">
        <v>47794.743682793502</v>
      </c>
      <c r="F4830" s="3">
        <v>89</v>
      </c>
      <c r="G4830" s="3">
        <v>2175.6658656251702</v>
      </c>
      <c r="H4830" s="3">
        <v>7</v>
      </c>
      <c r="I4830" s="3">
        <v>1302.5961934591801</v>
      </c>
      <c r="J4830" s="3">
        <v>42</v>
      </c>
      <c r="K4830" s="3">
        <v>692.72392552378301</v>
      </c>
      <c r="L4830" s="3">
        <v>65</v>
      </c>
      <c r="M4830" s="3">
        <v>0</v>
      </c>
      <c r="N4830" s="3">
        <v>4</v>
      </c>
      <c r="O4830" s="3">
        <v>337</v>
      </c>
      <c r="P4830" s="3">
        <v>3</v>
      </c>
      <c r="Q4830" s="3">
        <v>10445.846046844599</v>
      </c>
      <c r="R4830" s="3">
        <v>7</v>
      </c>
      <c r="S4830" s="3">
        <v>0</v>
      </c>
      <c r="T4830" s="3">
        <v>0</v>
      </c>
      <c r="U4830" s="3">
        <v>4382.00526081519</v>
      </c>
      <c r="V4830" s="3">
        <v>1</v>
      </c>
    </row>
    <row r="4831" spans="1:22" ht="21.75" customHeight="1" x14ac:dyDescent="0.3">
      <c r="A4831" s="3" t="s">
        <v>4857</v>
      </c>
      <c r="B4831" s="3">
        <v>47</v>
      </c>
      <c r="C4831" s="3" t="s">
        <v>31</v>
      </c>
      <c r="D4831" s="3" t="s">
        <v>26</v>
      </c>
      <c r="E4831" s="3">
        <v>32245.050716661401</v>
      </c>
      <c r="F4831" s="3">
        <v>93</v>
      </c>
      <c r="G4831" s="3">
        <v>2254.15282508573</v>
      </c>
      <c r="H4831" s="3">
        <v>2</v>
      </c>
      <c r="I4831" s="3">
        <v>290.41223514788197</v>
      </c>
      <c r="J4831" s="3">
        <v>22</v>
      </c>
      <c r="K4831" s="3">
        <v>719.13075648040501</v>
      </c>
      <c r="L4831" s="3">
        <v>51</v>
      </c>
      <c r="M4831" s="3">
        <v>4</v>
      </c>
      <c r="N4831" s="3">
        <v>1</v>
      </c>
      <c r="O4831" s="3">
        <v>830</v>
      </c>
      <c r="P4831" s="3">
        <v>3</v>
      </c>
      <c r="Q4831" s="3">
        <v>8298.6260808944007</v>
      </c>
      <c r="R4831" s="3">
        <v>2</v>
      </c>
      <c r="S4831" s="3">
        <v>0</v>
      </c>
      <c r="T4831" s="3">
        <v>0</v>
      </c>
      <c r="U4831" s="3">
        <v>7309.9608970131803</v>
      </c>
      <c r="V4831" s="3">
        <v>0</v>
      </c>
    </row>
    <row r="4832" spans="1:22" ht="21.75" customHeight="1" x14ac:dyDescent="0.3">
      <c r="A4832" s="3" t="s">
        <v>4858</v>
      </c>
      <c r="B4832" s="3">
        <v>66</v>
      </c>
      <c r="C4832" s="3" t="s">
        <v>23</v>
      </c>
      <c r="D4832" s="3" t="s">
        <v>33</v>
      </c>
      <c r="E4832" s="3">
        <v>50331.545351357701</v>
      </c>
      <c r="F4832" s="3">
        <v>37</v>
      </c>
      <c r="G4832" s="3">
        <v>1143.4151920693</v>
      </c>
      <c r="H4832" s="3">
        <v>0</v>
      </c>
      <c r="I4832" s="3">
        <v>820.81307458141703</v>
      </c>
      <c r="J4832" s="3">
        <v>12</v>
      </c>
      <c r="K4832" s="3">
        <v>466.727699557709</v>
      </c>
      <c r="L4832" s="3">
        <v>70</v>
      </c>
      <c r="M4832" s="3">
        <v>11</v>
      </c>
      <c r="N4832" s="3">
        <v>9</v>
      </c>
      <c r="O4832" s="3">
        <v>514</v>
      </c>
      <c r="P4832" s="3">
        <v>0</v>
      </c>
      <c r="Q4832" s="3">
        <v>21476.3153708184</v>
      </c>
      <c r="R4832" s="3">
        <v>4</v>
      </c>
      <c r="S4832" s="3">
        <v>1</v>
      </c>
      <c r="T4832" s="3">
        <v>0</v>
      </c>
      <c r="U4832" s="3">
        <v>10082.180126307599</v>
      </c>
      <c r="V4832" s="3">
        <v>1</v>
      </c>
    </row>
    <row r="4833" spans="1:22" ht="21.75" customHeight="1" x14ac:dyDescent="0.3">
      <c r="A4833" s="3" t="s">
        <v>4859</v>
      </c>
      <c r="B4833" s="3">
        <v>34</v>
      </c>
      <c r="C4833" s="3" t="s">
        <v>31</v>
      </c>
      <c r="D4833" s="3" t="s">
        <v>33</v>
      </c>
      <c r="E4833" s="3">
        <v>49741.238963846401</v>
      </c>
      <c r="F4833" s="3">
        <v>155</v>
      </c>
      <c r="G4833" s="3">
        <v>698.71078085184195</v>
      </c>
      <c r="H4833" s="3">
        <v>9</v>
      </c>
      <c r="I4833" s="3">
        <v>24.3577735668391</v>
      </c>
      <c r="J4833" s="3">
        <v>6</v>
      </c>
      <c r="K4833" s="3">
        <v>803.40436147111996</v>
      </c>
      <c r="L4833" s="3">
        <v>31</v>
      </c>
      <c r="M4833" s="3">
        <v>6</v>
      </c>
      <c r="N4833" s="3">
        <v>0</v>
      </c>
      <c r="O4833" s="3">
        <v>555</v>
      </c>
      <c r="P4833" s="3">
        <v>3</v>
      </c>
      <c r="Q4833" s="3">
        <v>17944.0220427928</v>
      </c>
      <c r="R4833" s="3">
        <v>0</v>
      </c>
      <c r="S4833" s="3">
        <v>1</v>
      </c>
      <c r="T4833" s="3">
        <v>0</v>
      </c>
      <c r="U4833" s="3">
        <v>8104.2143468700797</v>
      </c>
      <c r="V4833" s="3">
        <v>1</v>
      </c>
    </row>
    <row r="4834" spans="1:22" ht="21.75" customHeight="1" x14ac:dyDescent="0.3">
      <c r="A4834" s="3" t="s">
        <v>4860</v>
      </c>
      <c r="B4834" s="3">
        <v>23</v>
      </c>
      <c r="C4834" s="3" t="s">
        <v>23</v>
      </c>
      <c r="D4834" s="3" t="s">
        <v>33</v>
      </c>
      <c r="E4834" s="3">
        <v>49556.316751814098</v>
      </c>
      <c r="F4834" s="3">
        <v>98</v>
      </c>
      <c r="G4834" s="3">
        <v>2016.86238104934</v>
      </c>
      <c r="H4834" s="3">
        <v>0</v>
      </c>
      <c r="I4834" s="3">
        <v>45.965702780746597</v>
      </c>
      <c r="J4834" s="3">
        <v>49</v>
      </c>
      <c r="K4834" s="3">
        <v>579.63534116630694</v>
      </c>
      <c r="L4834" s="3">
        <v>34</v>
      </c>
      <c r="M4834" s="3">
        <v>14</v>
      </c>
      <c r="N4834" s="3">
        <v>7</v>
      </c>
      <c r="O4834" s="3">
        <v>805</v>
      </c>
      <c r="P4834" s="3">
        <v>4</v>
      </c>
      <c r="Q4834" s="3">
        <v>13326.5394088386</v>
      </c>
      <c r="R4834" s="3">
        <v>1</v>
      </c>
      <c r="S4834" s="3">
        <v>0</v>
      </c>
      <c r="T4834" s="3">
        <v>1</v>
      </c>
      <c r="U4834" s="3">
        <v>1965.77708538518</v>
      </c>
      <c r="V4834" s="3">
        <v>1</v>
      </c>
    </row>
    <row r="4835" spans="1:22" ht="21.75" customHeight="1" x14ac:dyDescent="0.3">
      <c r="A4835" s="3" t="s">
        <v>4861</v>
      </c>
      <c r="B4835" s="3">
        <v>48</v>
      </c>
      <c r="C4835" s="3" t="s">
        <v>31</v>
      </c>
      <c r="D4835" s="3" t="s">
        <v>33</v>
      </c>
      <c r="E4835" s="3">
        <v>59678.062127634097</v>
      </c>
      <c r="F4835" s="3">
        <v>88</v>
      </c>
      <c r="G4835" s="3">
        <v>814.22811774920797</v>
      </c>
      <c r="H4835" s="3">
        <v>0</v>
      </c>
      <c r="I4835" s="3">
        <v>506.22681459757899</v>
      </c>
      <c r="J4835" s="3">
        <v>39</v>
      </c>
      <c r="K4835" s="3">
        <v>642.90938756180503</v>
      </c>
      <c r="L4835" s="3">
        <v>5</v>
      </c>
      <c r="M4835" s="3">
        <v>4</v>
      </c>
      <c r="N4835" s="3">
        <v>7</v>
      </c>
      <c r="O4835" s="3">
        <v>731</v>
      </c>
      <c r="P4835" s="3">
        <v>1</v>
      </c>
      <c r="Q4835" s="3">
        <v>17651.1605404</v>
      </c>
      <c r="R4835" s="3">
        <v>4</v>
      </c>
      <c r="S4835" s="3">
        <v>0</v>
      </c>
      <c r="T4835" s="3">
        <v>0</v>
      </c>
      <c r="U4835" s="3">
        <v>13299.0611067176</v>
      </c>
      <c r="V4835" s="3">
        <v>1</v>
      </c>
    </row>
    <row r="4836" spans="1:22" ht="21.75" customHeight="1" x14ac:dyDescent="0.3">
      <c r="A4836" s="3" t="s">
        <v>4862</v>
      </c>
      <c r="B4836" s="3">
        <v>28</v>
      </c>
      <c r="C4836" s="3" t="s">
        <v>31</v>
      </c>
      <c r="D4836" s="3" t="s">
        <v>33</v>
      </c>
      <c r="E4836" s="3">
        <v>53271.840116908701</v>
      </c>
      <c r="F4836" s="3">
        <v>138</v>
      </c>
      <c r="G4836" s="3">
        <v>1027.6543231882499</v>
      </c>
      <c r="H4836" s="3">
        <v>4</v>
      </c>
      <c r="I4836" s="3">
        <v>555.62647118203995</v>
      </c>
      <c r="J4836" s="3">
        <v>1</v>
      </c>
      <c r="K4836" s="3">
        <v>381.61764060555902</v>
      </c>
      <c r="L4836" s="3">
        <v>21</v>
      </c>
      <c r="M4836" s="3">
        <v>8</v>
      </c>
      <c r="N4836" s="3">
        <v>5</v>
      </c>
      <c r="O4836" s="3">
        <v>774</v>
      </c>
      <c r="P4836" s="3">
        <v>0</v>
      </c>
      <c r="Q4836" s="3">
        <v>14019.2060720889</v>
      </c>
      <c r="R4836" s="3">
        <v>3</v>
      </c>
      <c r="S4836" s="3">
        <v>0</v>
      </c>
      <c r="T4836" s="3">
        <v>0</v>
      </c>
      <c r="U4836" s="3">
        <v>15320.257476606899</v>
      </c>
      <c r="V4836" s="3">
        <v>0</v>
      </c>
    </row>
    <row r="4837" spans="1:22" ht="21.75" customHeight="1" x14ac:dyDescent="0.3">
      <c r="A4837" s="3" t="s">
        <v>4863</v>
      </c>
      <c r="B4837" s="3">
        <v>46</v>
      </c>
      <c r="C4837" s="3" t="s">
        <v>31</v>
      </c>
      <c r="D4837" s="3" t="s">
        <v>33</v>
      </c>
      <c r="E4837" s="3">
        <v>45458.677834187401</v>
      </c>
      <c r="F4837" s="3">
        <v>118</v>
      </c>
      <c r="G4837" s="3">
        <v>1582.91161026436</v>
      </c>
      <c r="H4837" s="3">
        <v>4</v>
      </c>
      <c r="I4837" s="3">
        <v>1313.0042445463</v>
      </c>
      <c r="J4837" s="3">
        <v>2</v>
      </c>
      <c r="K4837" s="3">
        <v>367.16674982071498</v>
      </c>
      <c r="L4837" s="3">
        <v>46</v>
      </c>
      <c r="M4837" s="3">
        <v>0</v>
      </c>
      <c r="N4837" s="3">
        <v>4</v>
      </c>
      <c r="O4837" s="3">
        <v>856</v>
      </c>
      <c r="P4837" s="3">
        <v>5</v>
      </c>
      <c r="Q4837" s="3">
        <v>1132.10534639395</v>
      </c>
      <c r="R4837" s="3">
        <v>7</v>
      </c>
      <c r="S4837" s="3">
        <v>0</v>
      </c>
      <c r="T4837" s="3">
        <v>0</v>
      </c>
      <c r="U4837" s="3">
        <v>9954.7767302223292</v>
      </c>
      <c r="V4837" s="3">
        <v>1</v>
      </c>
    </row>
    <row r="4838" spans="1:22" ht="21.75" customHeight="1" x14ac:dyDescent="0.3">
      <c r="A4838" s="3" t="s">
        <v>4864</v>
      </c>
      <c r="B4838" s="3">
        <v>45</v>
      </c>
      <c r="C4838" s="3" t="s">
        <v>28</v>
      </c>
      <c r="D4838" s="3" t="s">
        <v>24</v>
      </c>
      <c r="E4838" s="3">
        <v>31953.832700044</v>
      </c>
      <c r="F4838" s="3">
        <v>192</v>
      </c>
      <c r="G4838" s="3">
        <v>1299.0535315913301</v>
      </c>
      <c r="H4838" s="3">
        <v>0</v>
      </c>
      <c r="I4838" s="3">
        <v>785.79285730833601</v>
      </c>
      <c r="J4838" s="3">
        <v>41</v>
      </c>
      <c r="K4838" s="3">
        <v>423.93004919438698</v>
      </c>
      <c r="L4838" s="3">
        <v>12</v>
      </c>
      <c r="M4838" s="3">
        <v>5</v>
      </c>
      <c r="N4838" s="3">
        <v>4</v>
      </c>
      <c r="O4838" s="3">
        <v>514</v>
      </c>
      <c r="P4838" s="3">
        <v>1</v>
      </c>
      <c r="Q4838" s="3">
        <v>17648.5483984116</v>
      </c>
      <c r="R4838" s="3">
        <v>3</v>
      </c>
      <c r="S4838" s="3">
        <v>0</v>
      </c>
      <c r="T4838" s="3">
        <v>0</v>
      </c>
      <c r="U4838" s="3">
        <v>8458.2224320965706</v>
      </c>
      <c r="V4838" s="3">
        <v>1</v>
      </c>
    </row>
    <row r="4839" spans="1:22" ht="21.75" customHeight="1" x14ac:dyDescent="0.3">
      <c r="A4839" s="3" t="s">
        <v>4865</v>
      </c>
      <c r="B4839" s="3">
        <v>38</v>
      </c>
      <c r="C4839" s="3" t="s">
        <v>28</v>
      </c>
      <c r="D4839" s="3" t="s">
        <v>24</v>
      </c>
      <c r="E4839" s="3">
        <v>74479.914870124107</v>
      </c>
      <c r="F4839" s="3">
        <v>232</v>
      </c>
      <c r="G4839" s="3">
        <v>10</v>
      </c>
      <c r="H4839" s="3">
        <v>4</v>
      </c>
      <c r="I4839" s="3">
        <v>1252.3424153190399</v>
      </c>
      <c r="J4839" s="3">
        <v>38</v>
      </c>
      <c r="K4839" s="3">
        <v>821.72331231895203</v>
      </c>
      <c r="L4839" s="3">
        <v>22</v>
      </c>
      <c r="M4839" s="3">
        <v>15</v>
      </c>
      <c r="N4839" s="3">
        <v>5</v>
      </c>
      <c r="O4839" s="3">
        <v>519</v>
      </c>
      <c r="P4839" s="3">
        <v>2</v>
      </c>
      <c r="Q4839" s="3">
        <v>16202.0666118964</v>
      </c>
      <c r="R4839" s="3">
        <v>2</v>
      </c>
      <c r="S4839" s="3">
        <v>0</v>
      </c>
      <c r="T4839" s="3">
        <v>0</v>
      </c>
      <c r="U4839" s="3">
        <v>2536.07549082162</v>
      </c>
      <c r="V4839" s="3">
        <v>1</v>
      </c>
    </row>
    <row r="4840" spans="1:22" ht="21.75" customHeight="1" x14ac:dyDescent="0.3">
      <c r="A4840" s="3" t="s">
        <v>4866</v>
      </c>
      <c r="B4840" s="3">
        <v>47</v>
      </c>
      <c r="C4840" s="3" t="s">
        <v>31</v>
      </c>
      <c r="D4840" s="3" t="s">
        <v>33</v>
      </c>
      <c r="E4840" s="3">
        <v>85668.825247724293</v>
      </c>
      <c r="F4840" s="3">
        <v>148</v>
      </c>
      <c r="G4840" s="3">
        <v>512.31937399577998</v>
      </c>
      <c r="H4840" s="3">
        <v>6</v>
      </c>
      <c r="I4840" s="3">
        <v>667.07469186316303</v>
      </c>
      <c r="J4840" s="3">
        <v>22</v>
      </c>
      <c r="K4840" s="3">
        <v>381.746393266692</v>
      </c>
      <c r="L4840" s="3">
        <v>43</v>
      </c>
      <c r="M4840" s="3">
        <v>14</v>
      </c>
      <c r="N4840" s="3">
        <v>4</v>
      </c>
      <c r="O4840" s="3">
        <v>803</v>
      </c>
      <c r="P4840" s="3">
        <v>4</v>
      </c>
      <c r="Q4840" s="3">
        <v>5438.9957639485601</v>
      </c>
      <c r="R4840" s="3">
        <v>0</v>
      </c>
      <c r="S4840" s="3">
        <v>0</v>
      </c>
      <c r="T4840" s="3">
        <v>0</v>
      </c>
      <c r="U4840" s="3">
        <v>500</v>
      </c>
      <c r="V4840" s="3">
        <v>0</v>
      </c>
    </row>
    <row r="4841" spans="1:22" ht="21.75" customHeight="1" x14ac:dyDescent="0.3">
      <c r="A4841" s="3" t="s">
        <v>4867</v>
      </c>
      <c r="B4841" s="3">
        <v>36</v>
      </c>
      <c r="C4841" s="3" t="s">
        <v>23</v>
      </c>
      <c r="D4841" s="3" t="s">
        <v>24</v>
      </c>
      <c r="E4841" s="3">
        <v>81395.776806657101</v>
      </c>
      <c r="F4841" s="3">
        <v>94</v>
      </c>
      <c r="G4841" s="3">
        <v>2306.9909489511801</v>
      </c>
      <c r="H4841" s="3">
        <v>4</v>
      </c>
      <c r="I4841" s="3">
        <v>1012.12981400812</v>
      </c>
      <c r="J4841" s="3">
        <v>6</v>
      </c>
      <c r="K4841" s="3">
        <v>116.65224935714301</v>
      </c>
      <c r="L4841" s="3">
        <v>8</v>
      </c>
      <c r="M4841" s="3">
        <v>1</v>
      </c>
      <c r="N4841" s="3">
        <v>1</v>
      </c>
      <c r="O4841" s="3">
        <v>327</v>
      </c>
      <c r="P4841" s="3">
        <v>0</v>
      </c>
      <c r="Q4841" s="3">
        <v>15523.4992708876</v>
      </c>
      <c r="R4841" s="3">
        <v>3</v>
      </c>
      <c r="S4841" s="3">
        <v>0</v>
      </c>
      <c r="T4841" s="3">
        <v>0</v>
      </c>
      <c r="U4841" s="3">
        <v>8590.72888072163</v>
      </c>
      <c r="V4841" s="3">
        <v>1</v>
      </c>
    </row>
    <row r="4842" spans="1:22" ht="21.75" customHeight="1" x14ac:dyDescent="0.3">
      <c r="A4842" s="3" t="s">
        <v>4868</v>
      </c>
      <c r="B4842" s="3">
        <v>62</v>
      </c>
      <c r="C4842" s="3" t="s">
        <v>23</v>
      </c>
      <c r="D4842" s="3" t="s">
        <v>33</v>
      </c>
      <c r="E4842" s="3">
        <v>62583.455961395201</v>
      </c>
      <c r="F4842" s="3">
        <v>158</v>
      </c>
      <c r="G4842" s="3">
        <v>1434.97993035833</v>
      </c>
      <c r="H4842" s="3">
        <v>8</v>
      </c>
      <c r="I4842" s="3">
        <v>546.08363907838498</v>
      </c>
      <c r="J4842" s="3">
        <v>3</v>
      </c>
      <c r="K4842" s="3">
        <v>449.03620076035202</v>
      </c>
      <c r="L4842" s="3">
        <v>58</v>
      </c>
      <c r="M4842" s="3">
        <v>12</v>
      </c>
      <c r="N4842" s="3">
        <v>6</v>
      </c>
      <c r="O4842" s="3">
        <v>615</v>
      </c>
      <c r="P4842" s="3">
        <v>4</v>
      </c>
      <c r="Q4842" s="3">
        <v>6977.7437290895996</v>
      </c>
      <c r="R4842" s="3">
        <v>1</v>
      </c>
      <c r="S4842" s="3">
        <v>0</v>
      </c>
      <c r="T4842" s="3">
        <v>0</v>
      </c>
      <c r="U4842" s="3">
        <v>9876.7008052200199</v>
      </c>
      <c r="V4842" s="3">
        <v>0</v>
      </c>
    </row>
    <row r="4843" spans="1:22" ht="21.75" customHeight="1" x14ac:dyDescent="0.3">
      <c r="A4843" s="3" t="s">
        <v>4869</v>
      </c>
      <c r="B4843" s="3">
        <v>60</v>
      </c>
      <c r="C4843" s="3" t="s">
        <v>31</v>
      </c>
      <c r="D4843" s="3" t="s">
        <v>24</v>
      </c>
      <c r="E4843" s="3">
        <v>19848.545591688198</v>
      </c>
      <c r="F4843" s="3">
        <v>205</v>
      </c>
      <c r="G4843" s="3">
        <v>2086.1671767171601</v>
      </c>
      <c r="H4843" s="3">
        <v>3</v>
      </c>
      <c r="I4843" s="3">
        <v>522.28442581548995</v>
      </c>
      <c r="J4843" s="3">
        <v>7</v>
      </c>
      <c r="K4843" s="3">
        <v>351.21147001773102</v>
      </c>
      <c r="L4843" s="3">
        <v>29</v>
      </c>
      <c r="M4843" s="3">
        <v>4</v>
      </c>
      <c r="N4843" s="3">
        <v>3</v>
      </c>
      <c r="O4843" s="3">
        <v>507</v>
      </c>
      <c r="P4843" s="3">
        <v>1</v>
      </c>
      <c r="Q4843" s="3">
        <v>9439.5270476645692</v>
      </c>
      <c r="R4843" s="3">
        <v>0</v>
      </c>
      <c r="S4843" s="3">
        <v>0</v>
      </c>
      <c r="T4843" s="3">
        <v>0</v>
      </c>
      <c r="U4843" s="3">
        <v>15132.177490382999</v>
      </c>
      <c r="V4843" s="3">
        <v>1</v>
      </c>
    </row>
    <row r="4844" spans="1:22" ht="21.75" customHeight="1" x14ac:dyDescent="0.3">
      <c r="A4844" s="3" t="s">
        <v>4870</v>
      </c>
      <c r="B4844" s="3">
        <v>61</v>
      </c>
      <c r="C4844" s="3" t="s">
        <v>28</v>
      </c>
      <c r="D4844" s="3" t="s">
        <v>26</v>
      </c>
      <c r="E4844" s="3">
        <v>17647.970397201199</v>
      </c>
      <c r="F4844" s="3">
        <v>142</v>
      </c>
      <c r="G4844" s="3">
        <v>850.71158372832804</v>
      </c>
      <c r="H4844" s="3">
        <v>8</v>
      </c>
      <c r="I4844" s="3">
        <v>162.70245137873701</v>
      </c>
      <c r="J4844" s="3">
        <v>31</v>
      </c>
      <c r="K4844" s="3">
        <v>761.47547453954598</v>
      </c>
      <c r="L4844" s="3">
        <v>43</v>
      </c>
      <c r="M4844" s="3">
        <v>15</v>
      </c>
      <c r="N4844" s="3">
        <v>6</v>
      </c>
      <c r="O4844" s="3">
        <v>721</v>
      </c>
      <c r="P4844" s="3">
        <v>3</v>
      </c>
      <c r="Q4844" s="3">
        <v>12908.5494384824</v>
      </c>
      <c r="R4844" s="3">
        <v>5</v>
      </c>
      <c r="S4844" s="3">
        <v>0</v>
      </c>
      <c r="T4844" s="3">
        <v>0</v>
      </c>
      <c r="U4844" s="3">
        <v>11535.346718667</v>
      </c>
      <c r="V4844" s="3">
        <v>1</v>
      </c>
    </row>
    <row r="4845" spans="1:22" ht="21.75" customHeight="1" x14ac:dyDescent="0.3">
      <c r="A4845" s="3" t="s">
        <v>4871</v>
      </c>
      <c r="B4845" s="3">
        <v>69</v>
      </c>
      <c r="C4845" s="3" t="s">
        <v>23</v>
      </c>
      <c r="D4845" s="3" t="s">
        <v>24</v>
      </c>
      <c r="E4845" s="3">
        <v>40128.3879956944</v>
      </c>
      <c r="F4845" s="3">
        <v>194</v>
      </c>
      <c r="G4845" s="3">
        <v>610.556731430637</v>
      </c>
      <c r="H4845" s="3">
        <v>11</v>
      </c>
      <c r="I4845" s="3">
        <v>917.51389784794605</v>
      </c>
      <c r="J4845" s="3">
        <v>18</v>
      </c>
      <c r="K4845" s="3">
        <v>539.838481504534</v>
      </c>
      <c r="L4845" s="3">
        <v>48</v>
      </c>
      <c r="M4845" s="3">
        <v>0</v>
      </c>
      <c r="N4845" s="3">
        <v>0</v>
      </c>
      <c r="O4845" s="3">
        <v>808</v>
      </c>
      <c r="P4845" s="3">
        <v>2</v>
      </c>
      <c r="Q4845" s="3">
        <v>12599.102898594099</v>
      </c>
      <c r="R4845" s="3">
        <v>1</v>
      </c>
      <c r="S4845" s="3">
        <v>0</v>
      </c>
      <c r="T4845" s="3">
        <v>0</v>
      </c>
      <c r="U4845" s="3">
        <v>15327.6068623667</v>
      </c>
      <c r="V4845" s="3">
        <v>0</v>
      </c>
    </row>
    <row r="4846" spans="1:22" ht="21.75" customHeight="1" x14ac:dyDescent="0.3">
      <c r="A4846" s="3" t="s">
        <v>4872</v>
      </c>
      <c r="B4846" s="3">
        <v>39</v>
      </c>
      <c r="C4846" s="3" t="s">
        <v>28</v>
      </c>
      <c r="D4846" s="3" t="s">
        <v>24</v>
      </c>
      <c r="E4846" s="3">
        <v>49014.471994146101</v>
      </c>
      <c r="F4846" s="3">
        <v>4</v>
      </c>
      <c r="G4846" s="3">
        <v>2077.6459114949898</v>
      </c>
      <c r="H4846" s="3">
        <v>7</v>
      </c>
      <c r="I4846" s="3">
        <v>891.72919514505202</v>
      </c>
      <c r="J4846" s="3">
        <v>11</v>
      </c>
      <c r="K4846" s="3">
        <v>615.14597152021702</v>
      </c>
      <c r="L4846" s="3">
        <v>15</v>
      </c>
      <c r="M4846" s="3">
        <v>9</v>
      </c>
      <c r="N4846" s="3">
        <v>5</v>
      </c>
      <c r="O4846" s="3">
        <v>467</v>
      </c>
      <c r="P4846" s="3">
        <v>4</v>
      </c>
      <c r="Q4846" s="3">
        <v>11508.9194839833</v>
      </c>
      <c r="R4846" s="3">
        <v>7</v>
      </c>
      <c r="S4846" s="3">
        <v>0</v>
      </c>
      <c r="T4846" s="3">
        <v>0</v>
      </c>
      <c r="U4846" s="3">
        <v>10666.636569238201</v>
      </c>
      <c r="V4846" s="3">
        <v>1</v>
      </c>
    </row>
    <row r="4847" spans="1:22" ht="21.75" customHeight="1" x14ac:dyDescent="0.3">
      <c r="A4847" s="3" t="s">
        <v>4873</v>
      </c>
      <c r="B4847" s="3">
        <v>64</v>
      </c>
      <c r="C4847" s="3" t="s">
        <v>23</v>
      </c>
      <c r="D4847" s="3" t="s">
        <v>24</v>
      </c>
      <c r="E4847" s="3">
        <v>48275.112546350501</v>
      </c>
      <c r="F4847" s="3">
        <v>189</v>
      </c>
      <c r="G4847" s="3">
        <v>2537.1757976082099</v>
      </c>
      <c r="H4847" s="3">
        <v>0</v>
      </c>
      <c r="I4847" s="3">
        <v>1072.0595105500499</v>
      </c>
      <c r="J4847" s="3">
        <v>9</v>
      </c>
      <c r="K4847" s="3">
        <v>771.14824439910501</v>
      </c>
      <c r="L4847" s="3">
        <v>73</v>
      </c>
      <c r="M4847" s="3">
        <v>15</v>
      </c>
      <c r="N4847" s="3">
        <v>1</v>
      </c>
      <c r="O4847" s="3">
        <v>466</v>
      </c>
      <c r="P4847" s="3">
        <v>2</v>
      </c>
      <c r="Q4847" s="3">
        <v>2267.7509024368601</v>
      </c>
      <c r="R4847" s="3">
        <v>7</v>
      </c>
      <c r="S4847" s="3">
        <v>0</v>
      </c>
      <c r="T4847" s="3">
        <v>0</v>
      </c>
      <c r="U4847" s="3">
        <v>13593.653358281799</v>
      </c>
      <c r="V4847" s="3">
        <v>1</v>
      </c>
    </row>
    <row r="4848" spans="1:22" ht="21.75" customHeight="1" x14ac:dyDescent="0.3">
      <c r="A4848" s="3" t="s">
        <v>4874</v>
      </c>
      <c r="B4848" s="3">
        <v>59</v>
      </c>
      <c r="C4848" s="3" t="s">
        <v>31</v>
      </c>
      <c r="D4848" s="3" t="s">
        <v>26</v>
      </c>
      <c r="E4848" s="3">
        <v>53487.532988165804</v>
      </c>
      <c r="F4848" s="3">
        <v>167</v>
      </c>
      <c r="G4848" s="3">
        <v>801.84317420684204</v>
      </c>
      <c r="H4848" s="3">
        <v>3</v>
      </c>
      <c r="I4848" s="3">
        <v>875.22140049948803</v>
      </c>
      <c r="J4848" s="3">
        <v>13</v>
      </c>
      <c r="K4848" s="3">
        <v>577.99157753699399</v>
      </c>
      <c r="L4848" s="3">
        <v>52</v>
      </c>
      <c r="M4848" s="3">
        <v>12</v>
      </c>
      <c r="N4848" s="3">
        <v>2</v>
      </c>
      <c r="O4848" s="3">
        <v>887</v>
      </c>
      <c r="P4848" s="3">
        <v>1</v>
      </c>
      <c r="Q4848" s="3">
        <v>12277.119760362701</v>
      </c>
      <c r="R4848" s="3">
        <v>7</v>
      </c>
      <c r="S4848" s="3">
        <v>0</v>
      </c>
      <c r="T4848" s="3">
        <v>0</v>
      </c>
      <c r="U4848" s="3">
        <v>3077.4356599390899</v>
      </c>
      <c r="V4848" s="3">
        <v>1</v>
      </c>
    </row>
    <row r="4849" spans="1:22" ht="21.75" customHeight="1" x14ac:dyDescent="0.3">
      <c r="A4849" s="3" t="s">
        <v>4875</v>
      </c>
      <c r="B4849" s="3">
        <v>58</v>
      </c>
      <c r="C4849" s="3" t="s">
        <v>28</v>
      </c>
      <c r="D4849" s="3" t="s">
        <v>33</v>
      </c>
      <c r="E4849" s="3">
        <v>24935.962522942598</v>
      </c>
      <c r="F4849" s="3">
        <v>126</v>
      </c>
      <c r="G4849" s="3">
        <v>2314.2142200312301</v>
      </c>
      <c r="H4849" s="3">
        <v>6</v>
      </c>
      <c r="I4849" s="3">
        <v>1509.16859201789</v>
      </c>
      <c r="J4849" s="3">
        <v>26</v>
      </c>
      <c r="K4849" s="3">
        <v>256.58553878948999</v>
      </c>
      <c r="L4849" s="3">
        <v>1</v>
      </c>
      <c r="M4849" s="3">
        <v>1</v>
      </c>
      <c r="N4849" s="3">
        <v>2</v>
      </c>
      <c r="O4849" s="3">
        <v>546</v>
      </c>
      <c r="P4849" s="3">
        <v>4</v>
      </c>
      <c r="Q4849" s="3">
        <v>22035.484070596802</v>
      </c>
      <c r="R4849" s="3">
        <v>1</v>
      </c>
      <c r="S4849" s="3">
        <v>0</v>
      </c>
      <c r="T4849" s="3">
        <v>0</v>
      </c>
      <c r="U4849" s="3">
        <v>11187.3869048381</v>
      </c>
      <c r="V4849" s="3">
        <v>1</v>
      </c>
    </row>
    <row r="4850" spans="1:22" ht="21.75" customHeight="1" x14ac:dyDescent="0.3">
      <c r="A4850" s="3" t="s">
        <v>4876</v>
      </c>
      <c r="B4850" s="3">
        <v>68</v>
      </c>
      <c r="C4850" s="3" t="s">
        <v>23</v>
      </c>
      <c r="D4850" s="3" t="s">
        <v>24</v>
      </c>
      <c r="E4850" s="3">
        <v>78933.548247464307</v>
      </c>
      <c r="F4850" s="3">
        <v>6</v>
      </c>
      <c r="G4850" s="3">
        <v>718.87316688404906</v>
      </c>
      <c r="H4850" s="3">
        <v>0</v>
      </c>
      <c r="I4850" s="3">
        <v>861.60967283712796</v>
      </c>
      <c r="J4850" s="3">
        <v>43</v>
      </c>
      <c r="K4850" s="3">
        <v>597.16717714996298</v>
      </c>
      <c r="L4850" s="3">
        <v>66</v>
      </c>
      <c r="M4850" s="3">
        <v>3</v>
      </c>
      <c r="N4850" s="3">
        <v>9</v>
      </c>
      <c r="O4850" s="3">
        <v>706</v>
      </c>
      <c r="P4850" s="3">
        <v>3</v>
      </c>
      <c r="Q4850" s="3">
        <v>13622.482126905301</v>
      </c>
      <c r="R4850" s="3">
        <v>1</v>
      </c>
      <c r="S4850" s="3">
        <v>0</v>
      </c>
      <c r="T4850" s="3">
        <v>1</v>
      </c>
      <c r="U4850" s="3">
        <v>7020.5764711177499</v>
      </c>
      <c r="V4850" s="3">
        <v>1</v>
      </c>
    </row>
    <row r="4851" spans="1:22" ht="21.75" customHeight="1" x14ac:dyDescent="0.3">
      <c r="A4851" s="3" t="s">
        <v>4877</v>
      </c>
      <c r="B4851" s="3">
        <v>42</v>
      </c>
      <c r="C4851" s="3" t="s">
        <v>31</v>
      </c>
      <c r="D4851" s="3" t="s">
        <v>24</v>
      </c>
      <c r="E4851" s="3">
        <v>77094.296409315401</v>
      </c>
      <c r="F4851" s="3">
        <v>171</v>
      </c>
      <c r="G4851" s="3">
        <v>190.433449434186</v>
      </c>
      <c r="H4851" s="3">
        <v>11</v>
      </c>
      <c r="I4851" s="3">
        <v>1147.1393500183401</v>
      </c>
      <c r="J4851" s="3">
        <v>20</v>
      </c>
      <c r="K4851" s="3">
        <v>802.500419677016</v>
      </c>
      <c r="L4851" s="3">
        <v>41</v>
      </c>
      <c r="M4851" s="3">
        <v>0</v>
      </c>
      <c r="N4851" s="3">
        <v>0</v>
      </c>
      <c r="O4851" s="3">
        <v>680</v>
      </c>
      <c r="P4851" s="3">
        <v>2</v>
      </c>
      <c r="Q4851" s="3">
        <v>10926.442497124001</v>
      </c>
      <c r="R4851" s="3">
        <v>7</v>
      </c>
      <c r="S4851" s="3">
        <v>0</v>
      </c>
      <c r="T4851" s="3">
        <v>0</v>
      </c>
      <c r="U4851" s="3">
        <v>8982.9538443418205</v>
      </c>
      <c r="V4851" s="3">
        <v>1</v>
      </c>
    </row>
    <row r="4852" spans="1:22" ht="21.75" customHeight="1" x14ac:dyDescent="0.3">
      <c r="A4852" s="3" t="s">
        <v>4878</v>
      </c>
      <c r="B4852" s="3">
        <v>66</v>
      </c>
      <c r="C4852" s="3" t="s">
        <v>31</v>
      </c>
      <c r="D4852" s="3" t="s">
        <v>26</v>
      </c>
      <c r="E4852" s="3">
        <v>26395.629945442099</v>
      </c>
      <c r="F4852" s="3">
        <v>175</v>
      </c>
      <c r="G4852" s="3">
        <v>1968.6773043590499</v>
      </c>
      <c r="H4852" s="3">
        <v>7</v>
      </c>
      <c r="I4852" s="3">
        <v>686.56182095031397</v>
      </c>
      <c r="J4852" s="3">
        <v>19</v>
      </c>
      <c r="K4852" s="3">
        <v>500.281423789558</v>
      </c>
      <c r="L4852" s="3">
        <v>63</v>
      </c>
      <c r="M4852" s="3">
        <v>10</v>
      </c>
      <c r="N4852" s="3">
        <v>4</v>
      </c>
      <c r="O4852" s="3">
        <v>603</v>
      </c>
      <c r="P4852" s="3">
        <v>0</v>
      </c>
      <c r="Q4852" s="3">
        <v>16144.4876958483</v>
      </c>
      <c r="R4852" s="3">
        <v>6</v>
      </c>
      <c r="S4852" s="3">
        <v>0</v>
      </c>
      <c r="T4852" s="3">
        <v>0</v>
      </c>
      <c r="U4852" s="3">
        <v>11450.116455351999</v>
      </c>
      <c r="V4852" s="3">
        <v>1</v>
      </c>
    </row>
    <row r="4853" spans="1:22" ht="21.75" customHeight="1" x14ac:dyDescent="0.3">
      <c r="A4853" s="3" t="s">
        <v>4879</v>
      </c>
      <c r="B4853" s="3">
        <v>51</v>
      </c>
      <c r="C4853" s="3" t="s">
        <v>31</v>
      </c>
      <c r="D4853" s="3" t="s">
        <v>33</v>
      </c>
      <c r="E4853" s="3">
        <v>16492.2164930904</v>
      </c>
      <c r="F4853" s="3">
        <v>111</v>
      </c>
      <c r="G4853" s="3">
        <v>736.04521619500099</v>
      </c>
      <c r="H4853" s="3">
        <v>10</v>
      </c>
      <c r="I4853" s="3">
        <v>482.03548799451403</v>
      </c>
      <c r="J4853" s="3">
        <v>3</v>
      </c>
      <c r="K4853" s="3">
        <v>520.05759128194097</v>
      </c>
      <c r="L4853" s="3">
        <v>7</v>
      </c>
      <c r="M4853" s="3">
        <v>8</v>
      </c>
      <c r="N4853" s="3">
        <v>7</v>
      </c>
      <c r="O4853" s="3">
        <v>519</v>
      </c>
      <c r="P4853" s="3">
        <v>5</v>
      </c>
      <c r="Q4853" s="3">
        <v>12899.355573003601</v>
      </c>
      <c r="R4853" s="3">
        <v>5</v>
      </c>
      <c r="S4853" s="3">
        <v>0</v>
      </c>
      <c r="T4853" s="3">
        <v>0</v>
      </c>
      <c r="U4853" s="3">
        <v>6580.7806227947704</v>
      </c>
      <c r="V4853" s="3">
        <v>1</v>
      </c>
    </row>
    <row r="4854" spans="1:22" ht="21.75" customHeight="1" x14ac:dyDescent="0.3">
      <c r="A4854" s="3" t="s">
        <v>4880</v>
      </c>
      <c r="B4854" s="3">
        <v>66</v>
      </c>
      <c r="C4854" s="3" t="s">
        <v>28</v>
      </c>
      <c r="D4854" s="3" t="s">
        <v>24</v>
      </c>
      <c r="E4854" s="3">
        <v>48384.583951727996</v>
      </c>
      <c r="F4854" s="3">
        <v>113</v>
      </c>
      <c r="G4854" s="3">
        <v>531.83567811754995</v>
      </c>
      <c r="H4854" s="3">
        <v>1</v>
      </c>
      <c r="I4854" s="3">
        <v>1051.1933095653201</v>
      </c>
      <c r="J4854" s="3">
        <v>18</v>
      </c>
      <c r="K4854" s="3">
        <v>371.77103074147601</v>
      </c>
      <c r="L4854" s="3">
        <v>72</v>
      </c>
      <c r="M4854" s="3">
        <v>5</v>
      </c>
      <c r="N4854" s="3">
        <v>7</v>
      </c>
      <c r="O4854" s="3">
        <v>780</v>
      </c>
      <c r="P4854" s="3">
        <v>1</v>
      </c>
      <c r="Q4854" s="3">
        <v>9470.9712309733804</v>
      </c>
      <c r="R4854" s="3">
        <v>7</v>
      </c>
      <c r="S4854" s="3">
        <v>0</v>
      </c>
      <c r="T4854" s="3">
        <v>0</v>
      </c>
      <c r="U4854" s="3">
        <v>1950.56379511574</v>
      </c>
      <c r="V4854" s="3">
        <v>1</v>
      </c>
    </row>
    <row r="4855" spans="1:22" ht="21.75" customHeight="1" x14ac:dyDescent="0.3">
      <c r="A4855" s="3" t="s">
        <v>4881</v>
      </c>
      <c r="B4855" s="3">
        <v>52</v>
      </c>
      <c r="C4855" s="3" t="s">
        <v>28</v>
      </c>
      <c r="D4855" s="3" t="s">
        <v>26</v>
      </c>
      <c r="E4855" s="3">
        <v>72717.628928465201</v>
      </c>
      <c r="F4855" s="3">
        <v>36</v>
      </c>
      <c r="G4855" s="3">
        <v>549.18207971786603</v>
      </c>
      <c r="H4855" s="3">
        <v>7</v>
      </c>
      <c r="I4855" s="3">
        <v>768.79820426288097</v>
      </c>
      <c r="J4855" s="3">
        <v>28</v>
      </c>
      <c r="K4855" s="3">
        <v>551.67376920001198</v>
      </c>
      <c r="L4855" s="3">
        <v>20</v>
      </c>
      <c r="M4855" s="3">
        <v>0</v>
      </c>
      <c r="N4855" s="3">
        <v>9</v>
      </c>
      <c r="O4855" s="3">
        <v>593</v>
      </c>
      <c r="P4855" s="3">
        <v>4</v>
      </c>
      <c r="Q4855" s="3">
        <v>17488.017895982401</v>
      </c>
      <c r="R4855" s="3">
        <v>3</v>
      </c>
      <c r="S4855" s="3">
        <v>1</v>
      </c>
      <c r="T4855" s="3">
        <v>0</v>
      </c>
      <c r="U4855" s="3">
        <v>7529.0143559313801</v>
      </c>
      <c r="V4855" s="3">
        <v>1</v>
      </c>
    </row>
    <row r="4856" spans="1:22" ht="21.75" customHeight="1" x14ac:dyDescent="0.3">
      <c r="A4856" s="3" t="s">
        <v>4882</v>
      </c>
      <c r="B4856" s="3">
        <v>65</v>
      </c>
      <c r="C4856" s="3" t="s">
        <v>31</v>
      </c>
      <c r="D4856" s="3" t="s">
        <v>33</v>
      </c>
      <c r="E4856" s="3">
        <v>49420.749827677697</v>
      </c>
      <c r="F4856" s="3">
        <v>89</v>
      </c>
      <c r="G4856" s="3">
        <v>1221.7340318891499</v>
      </c>
      <c r="H4856" s="3">
        <v>10</v>
      </c>
      <c r="I4856" s="3">
        <v>1091.21506607537</v>
      </c>
      <c r="J4856" s="3">
        <v>6</v>
      </c>
      <c r="K4856" s="3">
        <v>615.73964691883202</v>
      </c>
      <c r="L4856" s="3">
        <v>59</v>
      </c>
      <c r="M4856" s="3">
        <v>7</v>
      </c>
      <c r="N4856" s="3">
        <v>6</v>
      </c>
      <c r="O4856" s="3">
        <v>553</v>
      </c>
      <c r="P4856" s="3">
        <v>0</v>
      </c>
      <c r="Q4856" s="3">
        <v>13573.796174686</v>
      </c>
      <c r="R4856" s="3">
        <v>2</v>
      </c>
      <c r="S4856" s="3">
        <v>0</v>
      </c>
      <c r="T4856" s="3">
        <v>0</v>
      </c>
      <c r="U4856" s="3">
        <v>3963.1682970573802</v>
      </c>
      <c r="V4856" s="3">
        <v>1</v>
      </c>
    </row>
    <row r="4857" spans="1:22" ht="21.75" customHeight="1" x14ac:dyDescent="0.3">
      <c r="A4857" s="3" t="s">
        <v>4883</v>
      </c>
      <c r="B4857" s="3">
        <v>24</v>
      </c>
      <c r="C4857" s="3" t="s">
        <v>28</v>
      </c>
      <c r="D4857" s="3" t="s">
        <v>33</v>
      </c>
      <c r="E4857" s="3">
        <v>54679.195517796201</v>
      </c>
      <c r="F4857" s="3">
        <v>15</v>
      </c>
      <c r="G4857" s="3">
        <v>139.49770562045899</v>
      </c>
      <c r="H4857" s="3">
        <v>3</v>
      </c>
      <c r="I4857" s="3">
        <v>923.52778964563799</v>
      </c>
      <c r="J4857" s="3">
        <v>32</v>
      </c>
      <c r="K4857" s="3">
        <v>792.09156096840502</v>
      </c>
      <c r="L4857" s="3">
        <v>33</v>
      </c>
      <c r="M4857" s="3">
        <v>7</v>
      </c>
      <c r="N4857" s="3">
        <v>6</v>
      </c>
      <c r="O4857" s="3">
        <v>432</v>
      </c>
      <c r="P4857" s="3">
        <v>3</v>
      </c>
      <c r="Q4857" s="3">
        <v>14443.7700516849</v>
      </c>
      <c r="R4857" s="3">
        <v>3</v>
      </c>
      <c r="S4857" s="3">
        <v>0</v>
      </c>
      <c r="T4857" s="3">
        <v>0</v>
      </c>
      <c r="U4857" s="3">
        <v>12430.494560242199</v>
      </c>
      <c r="V4857" s="3">
        <v>1</v>
      </c>
    </row>
    <row r="4858" spans="1:22" ht="21.75" customHeight="1" x14ac:dyDescent="0.3">
      <c r="A4858" s="3" t="s">
        <v>4884</v>
      </c>
      <c r="B4858" s="3">
        <v>62</v>
      </c>
      <c r="C4858" s="3" t="s">
        <v>23</v>
      </c>
      <c r="D4858" s="3" t="s">
        <v>24</v>
      </c>
      <c r="E4858" s="3">
        <v>42085.191912146001</v>
      </c>
      <c r="F4858" s="3">
        <v>9</v>
      </c>
      <c r="G4858" s="3">
        <v>1975.3560630366901</v>
      </c>
      <c r="H4858" s="3">
        <v>7</v>
      </c>
      <c r="I4858" s="3">
        <v>522.44533562344498</v>
      </c>
      <c r="J4858" s="3">
        <v>7</v>
      </c>
      <c r="K4858" s="3">
        <v>937.61636504201601</v>
      </c>
      <c r="L4858" s="3">
        <v>3</v>
      </c>
      <c r="M4858" s="3">
        <v>3</v>
      </c>
      <c r="N4858" s="3">
        <v>7</v>
      </c>
      <c r="O4858" s="3">
        <v>743</v>
      </c>
      <c r="P4858" s="3">
        <v>3</v>
      </c>
      <c r="Q4858" s="3">
        <v>10806.4978131138</v>
      </c>
      <c r="R4858" s="3">
        <v>3</v>
      </c>
      <c r="S4858" s="3">
        <v>0</v>
      </c>
      <c r="T4858" s="3">
        <v>0</v>
      </c>
      <c r="U4858" s="3">
        <v>12750.1588580432</v>
      </c>
      <c r="V4858" s="3">
        <v>0</v>
      </c>
    </row>
    <row r="4859" spans="1:22" ht="21.75" customHeight="1" x14ac:dyDescent="0.3">
      <c r="A4859" s="3" t="s">
        <v>4885</v>
      </c>
      <c r="B4859" s="3">
        <v>67</v>
      </c>
      <c r="C4859" s="3" t="s">
        <v>31</v>
      </c>
      <c r="D4859" s="3" t="s">
        <v>24</v>
      </c>
      <c r="E4859" s="3">
        <v>52633.022788604401</v>
      </c>
      <c r="F4859" s="3">
        <v>34</v>
      </c>
      <c r="G4859" s="3">
        <v>1885.2268316115101</v>
      </c>
      <c r="H4859" s="3">
        <v>0</v>
      </c>
      <c r="I4859" s="3">
        <v>1176.01825718696</v>
      </c>
      <c r="J4859" s="3">
        <v>10</v>
      </c>
      <c r="K4859" s="3">
        <v>628.351222299607</v>
      </c>
      <c r="L4859" s="3">
        <v>61</v>
      </c>
      <c r="M4859" s="3">
        <v>3</v>
      </c>
      <c r="N4859" s="3">
        <v>7</v>
      </c>
      <c r="O4859" s="3">
        <v>464</v>
      </c>
      <c r="P4859" s="3">
        <v>2</v>
      </c>
      <c r="Q4859" s="3">
        <v>11401.6927510563</v>
      </c>
      <c r="R4859" s="3">
        <v>6</v>
      </c>
      <c r="S4859" s="3">
        <v>0</v>
      </c>
      <c r="T4859" s="3">
        <v>0</v>
      </c>
      <c r="U4859" s="3">
        <v>10905.155725091599</v>
      </c>
      <c r="V4859" s="3">
        <v>1</v>
      </c>
    </row>
    <row r="4860" spans="1:22" ht="21.75" customHeight="1" x14ac:dyDescent="0.3">
      <c r="A4860" s="3" t="s">
        <v>4886</v>
      </c>
      <c r="B4860" s="3">
        <v>53</v>
      </c>
      <c r="C4860" s="3" t="s">
        <v>31</v>
      </c>
      <c r="D4860" s="3" t="s">
        <v>24</v>
      </c>
      <c r="E4860" s="3">
        <v>67000.588379573106</v>
      </c>
      <c r="F4860" s="3">
        <v>25</v>
      </c>
      <c r="G4860" s="3">
        <v>1884.52821120413</v>
      </c>
      <c r="H4860" s="3">
        <v>11</v>
      </c>
      <c r="I4860" s="3">
        <v>495.08351617536601</v>
      </c>
      <c r="J4860" s="3">
        <v>32</v>
      </c>
      <c r="K4860" s="3">
        <v>879.02432646281602</v>
      </c>
      <c r="L4860" s="3">
        <v>75</v>
      </c>
      <c r="M4860" s="3">
        <v>0</v>
      </c>
      <c r="N4860" s="3">
        <v>4</v>
      </c>
      <c r="O4860" s="3">
        <v>570</v>
      </c>
      <c r="P4860" s="3">
        <v>1</v>
      </c>
      <c r="Q4860" s="3">
        <v>16788.669272642201</v>
      </c>
      <c r="R4860" s="3">
        <v>2</v>
      </c>
      <c r="S4860" s="3">
        <v>0</v>
      </c>
      <c r="T4860" s="3">
        <v>0</v>
      </c>
      <c r="U4860" s="3">
        <v>14368.1039938457</v>
      </c>
      <c r="V4860" s="3">
        <v>1</v>
      </c>
    </row>
    <row r="4861" spans="1:22" ht="21.75" customHeight="1" x14ac:dyDescent="0.3">
      <c r="A4861" s="3" t="s">
        <v>4887</v>
      </c>
      <c r="B4861" s="3">
        <v>59</v>
      </c>
      <c r="C4861" s="3" t="s">
        <v>28</v>
      </c>
      <c r="D4861" s="3" t="s">
        <v>24</v>
      </c>
      <c r="E4861" s="3">
        <v>57417.965692470301</v>
      </c>
      <c r="F4861" s="3">
        <v>179</v>
      </c>
      <c r="G4861" s="3">
        <v>2466.1557304470002</v>
      </c>
      <c r="H4861" s="3">
        <v>4</v>
      </c>
      <c r="I4861" s="3">
        <v>1018.8641921534301</v>
      </c>
      <c r="J4861" s="3">
        <v>24</v>
      </c>
      <c r="K4861" s="3">
        <v>586.07449769227503</v>
      </c>
      <c r="L4861" s="3">
        <v>1</v>
      </c>
      <c r="M4861" s="3">
        <v>7</v>
      </c>
      <c r="N4861" s="3">
        <v>6</v>
      </c>
      <c r="O4861" s="3">
        <v>855</v>
      </c>
      <c r="P4861" s="3">
        <v>5</v>
      </c>
      <c r="Q4861" s="3">
        <v>8966.6148608605708</v>
      </c>
      <c r="R4861" s="3">
        <v>4</v>
      </c>
      <c r="S4861" s="3">
        <v>0</v>
      </c>
      <c r="T4861" s="3">
        <v>0</v>
      </c>
      <c r="U4861" s="3">
        <v>9543.6894754424793</v>
      </c>
      <c r="V4861" s="3">
        <v>1</v>
      </c>
    </row>
    <row r="4862" spans="1:22" ht="21.75" customHeight="1" x14ac:dyDescent="0.3">
      <c r="A4862" s="3" t="s">
        <v>4888</v>
      </c>
      <c r="B4862" s="3">
        <v>30</v>
      </c>
      <c r="C4862" s="3" t="s">
        <v>31</v>
      </c>
      <c r="D4862" s="3" t="s">
        <v>26</v>
      </c>
      <c r="E4862" s="3">
        <v>60359.157099620301</v>
      </c>
      <c r="F4862" s="3">
        <v>202</v>
      </c>
      <c r="G4862" s="3">
        <v>2276.6556859336902</v>
      </c>
      <c r="H4862" s="3">
        <v>8</v>
      </c>
      <c r="I4862" s="3">
        <v>1248.5638890340499</v>
      </c>
      <c r="J4862" s="3">
        <v>32</v>
      </c>
      <c r="K4862" s="3">
        <v>654.94380350955601</v>
      </c>
      <c r="L4862" s="3">
        <v>49</v>
      </c>
      <c r="M4862" s="3">
        <v>17</v>
      </c>
      <c r="N4862" s="3">
        <v>1</v>
      </c>
      <c r="O4862" s="3">
        <v>431</v>
      </c>
      <c r="P4862" s="3">
        <v>4</v>
      </c>
      <c r="Q4862" s="3">
        <v>25923.549515726201</v>
      </c>
      <c r="R4862" s="3">
        <v>1</v>
      </c>
      <c r="S4862" s="3">
        <v>0</v>
      </c>
      <c r="T4862" s="3">
        <v>0</v>
      </c>
      <c r="U4862" s="3">
        <v>8377.0057256277796</v>
      </c>
      <c r="V4862" s="3">
        <v>1</v>
      </c>
    </row>
    <row r="4863" spans="1:22" ht="21.75" customHeight="1" x14ac:dyDescent="0.3">
      <c r="A4863" s="3" t="s">
        <v>4889</v>
      </c>
      <c r="B4863" s="3">
        <v>69</v>
      </c>
      <c r="C4863" s="3" t="s">
        <v>23</v>
      </c>
      <c r="D4863" s="3" t="s">
        <v>26</v>
      </c>
      <c r="E4863" s="3">
        <v>20061.779373689202</v>
      </c>
      <c r="F4863" s="3">
        <v>49</v>
      </c>
      <c r="G4863" s="3">
        <v>773.88365616811404</v>
      </c>
      <c r="H4863" s="3">
        <v>6</v>
      </c>
      <c r="I4863" s="3">
        <v>665.39180655469499</v>
      </c>
      <c r="J4863" s="3">
        <v>35</v>
      </c>
      <c r="K4863" s="3">
        <v>1145.2743385594799</v>
      </c>
      <c r="L4863" s="3">
        <v>75</v>
      </c>
      <c r="M4863" s="3">
        <v>19</v>
      </c>
      <c r="N4863" s="3">
        <v>3</v>
      </c>
      <c r="O4863" s="3">
        <v>458</v>
      </c>
      <c r="P4863" s="3">
        <v>0</v>
      </c>
      <c r="Q4863" s="3">
        <v>8459.6753595508599</v>
      </c>
      <c r="R4863" s="3">
        <v>5</v>
      </c>
      <c r="S4863" s="3">
        <v>0</v>
      </c>
      <c r="T4863" s="3">
        <v>0</v>
      </c>
      <c r="U4863" s="3">
        <v>11254.1513193747</v>
      </c>
      <c r="V4863" s="3">
        <v>1</v>
      </c>
    </row>
    <row r="4864" spans="1:22" ht="21.75" customHeight="1" x14ac:dyDescent="0.3">
      <c r="A4864" s="3" t="s">
        <v>4890</v>
      </c>
      <c r="B4864" s="3">
        <v>22</v>
      </c>
      <c r="C4864" s="3" t="s">
        <v>28</v>
      </c>
      <c r="D4864" s="3" t="s">
        <v>24</v>
      </c>
      <c r="E4864" s="3">
        <v>88489.081696257606</v>
      </c>
      <c r="F4864" s="3">
        <v>167</v>
      </c>
      <c r="G4864" s="3">
        <v>2039.3049841259301</v>
      </c>
      <c r="H4864" s="3">
        <v>2</v>
      </c>
      <c r="I4864" s="3">
        <v>1204.5980587853101</v>
      </c>
      <c r="J4864" s="3">
        <v>25</v>
      </c>
      <c r="K4864" s="3">
        <v>478.51575919250502</v>
      </c>
      <c r="L4864" s="3">
        <v>25</v>
      </c>
      <c r="M4864" s="3">
        <v>18</v>
      </c>
      <c r="N4864" s="3">
        <v>5</v>
      </c>
      <c r="O4864" s="3">
        <v>596</v>
      </c>
      <c r="P4864" s="3">
        <v>4</v>
      </c>
      <c r="Q4864" s="3">
        <v>8347.7252118919805</v>
      </c>
      <c r="R4864" s="3">
        <v>4</v>
      </c>
      <c r="S4864" s="3">
        <v>0</v>
      </c>
      <c r="T4864" s="3">
        <v>0</v>
      </c>
      <c r="U4864" s="3">
        <v>10121.5709865422</v>
      </c>
      <c r="V4864" s="3">
        <v>1</v>
      </c>
    </row>
    <row r="4865" spans="1:22" ht="21.75" customHeight="1" x14ac:dyDescent="0.3">
      <c r="A4865" s="3" t="s">
        <v>4891</v>
      </c>
      <c r="B4865" s="3">
        <v>52</v>
      </c>
      <c r="C4865" s="3" t="s">
        <v>28</v>
      </c>
      <c r="D4865" s="3" t="s">
        <v>33</v>
      </c>
      <c r="E4865" s="3">
        <v>20277.430824379699</v>
      </c>
      <c r="F4865" s="3">
        <v>228</v>
      </c>
      <c r="G4865" s="3">
        <v>2388.9831317379999</v>
      </c>
      <c r="H4865" s="3">
        <v>3</v>
      </c>
      <c r="I4865" s="3">
        <v>939.16589191861704</v>
      </c>
      <c r="J4865" s="3">
        <v>35</v>
      </c>
      <c r="K4865" s="3">
        <v>221.635001402081</v>
      </c>
      <c r="L4865" s="3">
        <v>36</v>
      </c>
      <c r="M4865" s="3">
        <v>10</v>
      </c>
      <c r="N4865" s="3">
        <v>9</v>
      </c>
      <c r="O4865" s="3">
        <v>806</v>
      </c>
      <c r="P4865" s="3">
        <v>0</v>
      </c>
      <c r="Q4865" s="3">
        <v>18213.871573053399</v>
      </c>
      <c r="R4865" s="3">
        <v>1</v>
      </c>
      <c r="S4865" s="3">
        <v>0</v>
      </c>
      <c r="T4865" s="3">
        <v>1</v>
      </c>
      <c r="U4865" s="3">
        <v>4481.3030385037</v>
      </c>
      <c r="V4865" s="3">
        <v>1</v>
      </c>
    </row>
    <row r="4866" spans="1:22" ht="21.75" customHeight="1" x14ac:dyDescent="0.3">
      <c r="A4866" s="3" t="s">
        <v>4892</v>
      </c>
      <c r="B4866" s="3">
        <v>30</v>
      </c>
      <c r="C4866" s="3" t="s">
        <v>31</v>
      </c>
      <c r="D4866" s="3" t="s">
        <v>24</v>
      </c>
      <c r="E4866" s="3">
        <v>52815.596367571998</v>
      </c>
      <c r="F4866" s="3">
        <v>178</v>
      </c>
      <c r="G4866" s="3">
        <v>2151.3362122431899</v>
      </c>
      <c r="H4866" s="3">
        <v>9</v>
      </c>
      <c r="I4866" s="3">
        <v>1098.1803224386899</v>
      </c>
      <c r="J4866" s="3">
        <v>10</v>
      </c>
      <c r="K4866" s="3">
        <v>1054.28539417298</v>
      </c>
      <c r="L4866" s="3">
        <v>54</v>
      </c>
      <c r="M4866" s="3">
        <v>19</v>
      </c>
      <c r="N4866" s="3">
        <v>2</v>
      </c>
      <c r="O4866" s="3">
        <v>887</v>
      </c>
      <c r="P4866" s="3">
        <v>1</v>
      </c>
      <c r="Q4866" s="3">
        <v>11860.552796641699</v>
      </c>
      <c r="R4866" s="3">
        <v>4</v>
      </c>
      <c r="S4866" s="3">
        <v>0</v>
      </c>
      <c r="T4866" s="3">
        <v>0</v>
      </c>
      <c r="U4866" s="3">
        <v>11810.2320912006</v>
      </c>
      <c r="V4866" s="3">
        <v>1</v>
      </c>
    </row>
    <row r="4867" spans="1:22" ht="21.75" customHeight="1" x14ac:dyDescent="0.3">
      <c r="A4867" s="3" t="s">
        <v>4893</v>
      </c>
      <c r="B4867" s="3">
        <v>35</v>
      </c>
      <c r="C4867" s="3" t="s">
        <v>31</v>
      </c>
      <c r="D4867" s="3" t="s">
        <v>33</v>
      </c>
      <c r="E4867" s="3">
        <v>47291.940567473299</v>
      </c>
      <c r="F4867" s="3">
        <v>31</v>
      </c>
      <c r="G4867" s="3">
        <v>2211.2595125360099</v>
      </c>
      <c r="H4867" s="3">
        <v>6</v>
      </c>
      <c r="I4867" s="3">
        <v>507.13550811409499</v>
      </c>
      <c r="J4867" s="3">
        <v>29</v>
      </c>
      <c r="K4867" s="3">
        <v>670.12337118003495</v>
      </c>
      <c r="L4867" s="3">
        <v>17</v>
      </c>
      <c r="M4867" s="3">
        <v>9</v>
      </c>
      <c r="N4867" s="3">
        <v>1</v>
      </c>
      <c r="O4867" s="3">
        <v>685</v>
      </c>
      <c r="P4867" s="3">
        <v>3</v>
      </c>
      <c r="Q4867" s="3">
        <v>15594.833360213601</v>
      </c>
      <c r="R4867" s="3">
        <v>1</v>
      </c>
      <c r="S4867" s="3">
        <v>0</v>
      </c>
      <c r="T4867" s="3">
        <v>0</v>
      </c>
      <c r="U4867" s="3">
        <v>500</v>
      </c>
      <c r="V4867" s="3">
        <v>0</v>
      </c>
    </row>
    <row r="4868" spans="1:22" ht="21.75" customHeight="1" x14ac:dyDescent="0.3">
      <c r="A4868" s="3" t="s">
        <v>4894</v>
      </c>
      <c r="B4868" s="3">
        <v>37</v>
      </c>
      <c r="C4868" s="3" t="s">
        <v>31</v>
      </c>
      <c r="D4868" s="3" t="s">
        <v>33</v>
      </c>
      <c r="E4868" s="3">
        <v>48075.683178366598</v>
      </c>
      <c r="F4868" s="3">
        <v>167</v>
      </c>
      <c r="G4868" s="3">
        <v>1379.5288842093801</v>
      </c>
      <c r="H4868" s="3">
        <v>5</v>
      </c>
      <c r="I4868" s="3">
        <v>875.00508121881205</v>
      </c>
      <c r="J4868" s="3">
        <v>32</v>
      </c>
      <c r="K4868" s="3">
        <v>210.95299292548</v>
      </c>
      <c r="L4868" s="3">
        <v>23</v>
      </c>
      <c r="M4868" s="3">
        <v>5</v>
      </c>
      <c r="N4868" s="3">
        <v>0</v>
      </c>
      <c r="O4868" s="3">
        <v>819</v>
      </c>
      <c r="P4868" s="3">
        <v>3</v>
      </c>
      <c r="Q4868" s="3">
        <v>21108.819857144899</v>
      </c>
      <c r="R4868" s="3">
        <v>7</v>
      </c>
      <c r="S4868" s="3">
        <v>0</v>
      </c>
      <c r="T4868" s="3">
        <v>0</v>
      </c>
      <c r="U4868" s="3">
        <v>14440.0874205322</v>
      </c>
      <c r="V4868" s="3">
        <v>1</v>
      </c>
    </row>
    <row r="4869" spans="1:22" ht="21.75" customHeight="1" x14ac:dyDescent="0.3">
      <c r="A4869" s="3" t="s">
        <v>4895</v>
      </c>
      <c r="B4869" s="3">
        <v>49</v>
      </c>
      <c r="C4869" s="3" t="s">
        <v>28</v>
      </c>
      <c r="D4869" s="3" t="s">
        <v>33</v>
      </c>
      <c r="E4869" s="3">
        <v>65656.862265128206</v>
      </c>
      <c r="F4869" s="3">
        <v>25</v>
      </c>
      <c r="G4869" s="3">
        <v>981.46970616888098</v>
      </c>
      <c r="H4869" s="3">
        <v>3</v>
      </c>
      <c r="I4869" s="3">
        <v>307.17154149142402</v>
      </c>
      <c r="J4869" s="3">
        <v>9</v>
      </c>
      <c r="K4869" s="3">
        <v>463.91962210209402</v>
      </c>
      <c r="L4869" s="3">
        <v>29</v>
      </c>
      <c r="M4869" s="3">
        <v>6</v>
      </c>
      <c r="N4869" s="3">
        <v>3</v>
      </c>
      <c r="O4869" s="3">
        <v>377</v>
      </c>
      <c r="P4869" s="3">
        <v>4</v>
      </c>
      <c r="Q4869" s="3">
        <v>14441.602160209701</v>
      </c>
      <c r="R4869" s="3">
        <v>2</v>
      </c>
      <c r="S4869" s="3">
        <v>0</v>
      </c>
      <c r="T4869" s="3">
        <v>0</v>
      </c>
      <c r="U4869" s="3">
        <v>11755.078510019999</v>
      </c>
      <c r="V4869" s="3">
        <v>1</v>
      </c>
    </row>
    <row r="4870" spans="1:22" ht="21.75" customHeight="1" x14ac:dyDescent="0.3">
      <c r="A4870" s="3" t="s">
        <v>4896</v>
      </c>
      <c r="B4870" s="3">
        <v>67</v>
      </c>
      <c r="C4870" s="3" t="s">
        <v>31</v>
      </c>
      <c r="D4870" s="3" t="s">
        <v>26</v>
      </c>
      <c r="E4870" s="3">
        <v>37259.405582059699</v>
      </c>
      <c r="F4870" s="3">
        <v>40</v>
      </c>
      <c r="G4870" s="3">
        <v>1312.34957025363</v>
      </c>
      <c r="H4870" s="3">
        <v>2</v>
      </c>
      <c r="I4870" s="3">
        <v>1398.9551803586601</v>
      </c>
      <c r="J4870" s="3">
        <v>28</v>
      </c>
      <c r="K4870" s="3">
        <v>616.33845280595403</v>
      </c>
      <c r="L4870" s="3">
        <v>16</v>
      </c>
      <c r="M4870" s="3">
        <v>1</v>
      </c>
      <c r="N4870" s="3">
        <v>1</v>
      </c>
      <c r="O4870" s="3">
        <v>339</v>
      </c>
      <c r="P4870" s="3">
        <v>4</v>
      </c>
      <c r="Q4870" s="3">
        <v>14010.473544591499</v>
      </c>
      <c r="R4870" s="3">
        <v>6</v>
      </c>
      <c r="S4870" s="3">
        <v>0</v>
      </c>
      <c r="T4870" s="3">
        <v>0</v>
      </c>
      <c r="U4870" s="3">
        <v>2328.5701990553198</v>
      </c>
      <c r="V4870" s="3">
        <v>1</v>
      </c>
    </row>
    <row r="4871" spans="1:22" ht="21.75" customHeight="1" x14ac:dyDescent="0.3">
      <c r="A4871" s="3" t="s">
        <v>4897</v>
      </c>
      <c r="B4871" s="3">
        <v>29</v>
      </c>
      <c r="C4871" s="3" t="s">
        <v>23</v>
      </c>
      <c r="D4871" s="3" t="s">
        <v>33</v>
      </c>
      <c r="E4871" s="3">
        <v>42211.262697132501</v>
      </c>
      <c r="F4871" s="3">
        <v>223</v>
      </c>
      <c r="G4871" s="3">
        <v>941.18349300244802</v>
      </c>
      <c r="H4871" s="3">
        <v>10</v>
      </c>
      <c r="I4871" s="3">
        <v>95.100587445422605</v>
      </c>
      <c r="J4871" s="3">
        <v>24</v>
      </c>
      <c r="K4871" s="3">
        <v>315.93426871218202</v>
      </c>
      <c r="L4871" s="3">
        <v>79</v>
      </c>
      <c r="M4871" s="3">
        <v>17</v>
      </c>
      <c r="N4871" s="3">
        <v>2</v>
      </c>
      <c r="O4871" s="3">
        <v>617</v>
      </c>
      <c r="P4871" s="3">
        <v>2</v>
      </c>
      <c r="Q4871" s="3">
        <v>8690.6916206246606</v>
      </c>
      <c r="R4871" s="3">
        <v>2</v>
      </c>
      <c r="S4871" s="3">
        <v>1</v>
      </c>
      <c r="T4871" s="3">
        <v>0</v>
      </c>
      <c r="U4871" s="3">
        <v>10967.936443438901</v>
      </c>
      <c r="V4871" s="3">
        <v>1</v>
      </c>
    </row>
    <row r="4872" spans="1:22" ht="21.75" customHeight="1" x14ac:dyDescent="0.3">
      <c r="A4872" s="3" t="s">
        <v>4898</v>
      </c>
      <c r="B4872" s="3">
        <v>37</v>
      </c>
      <c r="C4872" s="3" t="s">
        <v>31</v>
      </c>
      <c r="D4872" s="3" t="s">
        <v>33</v>
      </c>
      <c r="E4872" s="3">
        <v>29361.106465780598</v>
      </c>
      <c r="F4872" s="3">
        <v>129</v>
      </c>
      <c r="G4872" s="3">
        <v>2302.6919684671202</v>
      </c>
      <c r="H4872" s="3">
        <v>1</v>
      </c>
      <c r="I4872" s="3">
        <v>675.83686312990199</v>
      </c>
      <c r="J4872" s="3">
        <v>31</v>
      </c>
      <c r="K4872" s="3">
        <v>193.28134862936599</v>
      </c>
      <c r="L4872" s="3">
        <v>41</v>
      </c>
      <c r="M4872" s="3">
        <v>17</v>
      </c>
      <c r="N4872" s="3">
        <v>9</v>
      </c>
      <c r="O4872" s="3">
        <v>869</v>
      </c>
      <c r="P4872" s="3">
        <v>0</v>
      </c>
      <c r="Q4872" s="3">
        <v>6898.62863032716</v>
      </c>
      <c r="R4872" s="3">
        <v>5</v>
      </c>
      <c r="S4872" s="3">
        <v>0</v>
      </c>
      <c r="T4872" s="3">
        <v>0</v>
      </c>
      <c r="U4872" s="3">
        <v>11399.2166617687</v>
      </c>
      <c r="V4872" s="3">
        <v>1</v>
      </c>
    </row>
    <row r="4873" spans="1:22" ht="21.75" customHeight="1" x14ac:dyDescent="0.3">
      <c r="A4873" s="3" t="s">
        <v>4899</v>
      </c>
      <c r="B4873" s="3">
        <v>57</v>
      </c>
      <c r="C4873" s="3" t="s">
        <v>31</v>
      </c>
      <c r="D4873" s="3" t="s">
        <v>26</v>
      </c>
      <c r="E4873" s="3">
        <v>70198.859307471896</v>
      </c>
      <c r="F4873" s="3">
        <v>46</v>
      </c>
      <c r="G4873" s="3">
        <v>1649.3331791411699</v>
      </c>
      <c r="H4873" s="3">
        <v>9</v>
      </c>
      <c r="I4873" s="3">
        <v>473.90199203013202</v>
      </c>
      <c r="J4873" s="3">
        <v>3</v>
      </c>
      <c r="K4873" s="3">
        <v>705.89913820498998</v>
      </c>
      <c r="L4873" s="3">
        <v>11</v>
      </c>
      <c r="M4873" s="3">
        <v>16</v>
      </c>
      <c r="N4873" s="3">
        <v>5</v>
      </c>
      <c r="O4873" s="3">
        <v>626</v>
      </c>
      <c r="P4873" s="3">
        <v>2</v>
      </c>
      <c r="Q4873" s="3">
        <v>2774.8258785288099</v>
      </c>
      <c r="R4873" s="3">
        <v>7</v>
      </c>
      <c r="S4873" s="3">
        <v>0</v>
      </c>
      <c r="T4873" s="3">
        <v>0</v>
      </c>
      <c r="U4873" s="3">
        <v>10744.7255929408</v>
      </c>
      <c r="V4873" s="3">
        <v>1</v>
      </c>
    </row>
    <row r="4874" spans="1:22" ht="21.75" customHeight="1" x14ac:dyDescent="0.3">
      <c r="A4874" s="3" t="s">
        <v>4900</v>
      </c>
      <c r="B4874" s="3">
        <v>38</v>
      </c>
      <c r="C4874" s="3" t="s">
        <v>28</v>
      </c>
      <c r="D4874" s="3" t="s">
        <v>33</v>
      </c>
      <c r="E4874" s="3">
        <v>54789.537579206699</v>
      </c>
      <c r="F4874" s="3">
        <v>7</v>
      </c>
      <c r="G4874" s="3">
        <v>2158.9827046098198</v>
      </c>
      <c r="H4874" s="3">
        <v>11</v>
      </c>
      <c r="I4874" s="3">
        <v>1036.1451453207801</v>
      </c>
      <c r="J4874" s="3">
        <v>38</v>
      </c>
      <c r="K4874" s="3">
        <v>39.784087436941697</v>
      </c>
      <c r="L4874" s="3">
        <v>26</v>
      </c>
      <c r="M4874" s="3">
        <v>12</v>
      </c>
      <c r="N4874" s="3">
        <v>9</v>
      </c>
      <c r="O4874" s="3">
        <v>715</v>
      </c>
      <c r="P4874" s="3">
        <v>0</v>
      </c>
      <c r="Q4874" s="3">
        <v>7719.0486324623098</v>
      </c>
      <c r="R4874" s="3">
        <v>2</v>
      </c>
      <c r="S4874" s="3">
        <v>0</v>
      </c>
      <c r="T4874" s="3">
        <v>0</v>
      </c>
      <c r="U4874" s="3">
        <v>9604.7958756724693</v>
      </c>
      <c r="V4874" s="3">
        <v>0</v>
      </c>
    </row>
    <row r="4875" spans="1:22" ht="21.75" customHeight="1" x14ac:dyDescent="0.3">
      <c r="A4875" s="3" t="s">
        <v>4901</v>
      </c>
      <c r="B4875" s="3">
        <v>55</v>
      </c>
      <c r="C4875" s="3" t="s">
        <v>31</v>
      </c>
      <c r="D4875" s="3" t="s">
        <v>33</v>
      </c>
      <c r="E4875" s="3">
        <v>61469.9256443958</v>
      </c>
      <c r="F4875" s="3">
        <v>182</v>
      </c>
      <c r="G4875" s="3">
        <v>340.97814235980798</v>
      </c>
      <c r="H4875" s="3">
        <v>8</v>
      </c>
      <c r="I4875" s="3">
        <v>1473.3810810754701</v>
      </c>
      <c r="J4875" s="3">
        <v>33</v>
      </c>
      <c r="K4875" s="3">
        <v>370.92365630745502</v>
      </c>
      <c r="L4875" s="3">
        <v>54</v>
      </c>
      <c r="M4875" s="3">
        <v>14</v>
      </c>
      <c r="N4875" s="3">
        <v>2</v>
      </c>
      <c r="O4875" s="3">
        <v>898</v>
      </c>
      <c r="P4875" s="3">
        <v>1</v>
      </c>
      <c r="Q4875" s="3">
        <v>9151.7102167541398</v>
      </c>
      <c r="R4875" s="3">
        <v>0</v>
      </c>
      <c r="S4875" s="3">
        <v>0</v>
      </c>
      <c r="T4875" s="3">
        <v>0</v>
      </c>
      <c r="U4875" s="3">
        <v>2426.37189082962</v>
      </c>
      <c r="V4875" s="3">
        <v>0</v>
      </c>
    </row>
    <row r="4876" spans="1:22" ht="21.75" customHeight="1" x14ac:dyDescent="0.3">
      <c r="A4876" s="3" t="s">
        <v>4902</v>
      </c>
      <c r="B4876" s="3">
        <v>32</v>
      </c>
      <c r="C4876" s="3" t="s">
        <v>28</v>
      </c>
      <c r="D4876" s="3" t="s">
        <v>24</v>
      </c>
      <c r="E4876" s="3">
        <v>64615.709347412303</v>
      </c>
      <c r="F4876" s="3">
        <v>42</v>
      </c>
      <c r="G4876" s="3">
        <v>1142.82510884576</v>
      </c>
      <c r="H4876" s="3">
        <v>2</v>
      </c>
      <c r="I4876" s="3">
        <v>1029.22028454063</v>
      </c>
      <c r="J4876" s="3">
        <v>21</v>
      </c>
      <c r="K4876" s="3">
        <v>364.76507352328201</v>
      </c>
      <c r="L4876" s="3">
        <v>3</v>
      </c>
      <c r="M4876" s="3">
        <v>10</v>
      </c>
      <c r="N4876" s="3">
        <v>2</v>
      </c>
      <c r="O4876" s="3">
        <v>473</v>
      </c>
      <c r="P4876" s="3">
        <v>4</v>
      </c>
      <c r="Q4876" s="3">
        <v>7535.3267385298504</v>
      </c>
      <c r="R4876" s="3">
        <v>5</v>
      </c>
      <c r="S4876" s="3">
        <v>0</v>
      </c>
      <c r="T4876" s="3">
        <v>0</v>
      </c>
      <c r="U4876" s="3">
        <v>13593.3017340815</v>
      </c>
      <c r="V4876" s="3">
        <v>1</v>
      </c>
    </row>
    <row r="4877" spans="1:22" ht="21.75" customHeight="1" x14ac:dyDescent="0.3">
      <c r="A4877" s="3" t="s">
        <v>4903</v>
      </c>
      <c r="B4877" s="3">
        <v>65</v>
      </c>
      <c r="C4877" s="3" t="s">
        <v>31</v>
      </c>
      <c r="D4877" s="3" t="s">
        <v>33</v>
      </c>
      <c r="E4877" s="3">
        <v>85845.429691049198</v>
      </c>
      <c r="F4877" s="3">
        <v>141</v>
      </c>
      <c r="G4877" s="3">
        <v>679.80637787803005</v>
      </c>
      <c r="H4877" s="3">
        <v>6</v>
      </c>
      <c r="I4877" s="3">
        <v>1836.44929393297</v>
      </c>
      <c r="J4877" s="3">
        <v>12</v>
      </c>
      <c r="K4877" s="3">
        <v>251.85378242892199</v>
      </c>
      <c r="L4877" s="3">
        <v>34</v>
      </c>
      <c r="M4877" s="3">
        <v>6</v>
      </c>
      <c r="N4877" s="3">
        <v>3</v>
      </c>
      <c r="O4877" s="3">
        <v>658</v>
      </c>
      <c r="P4877" s="3">
        <v>5</v>
      </c>
      <c r="Q4877" s="3">
        <v>10474.126465494999</v>
      </c>
      <c r="R4877" s="3">
        <v>5</v>
      </c>
      <c r="S4877" s="3">
        <v>0</v>
      </c>
      <c r="T4877" s="3">
        <v>1</v>
      </c>
      <c r="U4877" s="3">
        <v>2238.7770900569799</v>
      </c>
      <c r="V4877" s="3">
        <v>1</v>
      </c>
    </row>
    <row r="4878" spans="1:22" ht="21.75" customHeight="1" x14ac:dyDescent="0.3">
      <c r="A4878" s="3" t="s">
        <v>4904</v>
      </c>
      <c r="B4878" s="3">
        <v>22</v>
      </c>
      <c r="C4878" s="3" t="s">
        <v>23</v>
      </c>
      <c r="D4878" s="3" t="s">
        <v>33</v>
      </c>
      <c r="E4878" s="3">
        <v>82705.024853705603</v>
      </c>
      <c r="F4878" s="3">
        <v>80</v>
      </c>
      <c r="G4878" s="3">
        <v>199.42591792288599</v>
      </c>
      <c r="H4878" s="3">
        <v>0</v>
      </c>
      <c r="I4878" s="3">
        <v>317.72093820440602</v>
      </c>
      <c r="J4878" s="3">
        <v>35</v>
      </c>
      <c r="K4878" s="3">
        <v>412.83357301673902</v>
      </c>
      <c r="L4878" s="3">
        <v>64</v>
      </c>
      <c r="M4878" s="3">
        <v>16</v>
      </c>
      <c r="N4878" s="3">
        <v>2</v>
      </c>
      <c r="O4878" s="3">
        <v>306</v>
      </c>
      <c r="P4878" s="3">
        <v>0</v>
      </c>
      <c r="Q4878" s="3">
        <v>9152.1530959707197</v>
      </c>
      <c r="R4878" s="3">
        <v>7</v>
      </c>
      <c r="S4878" s="3">
        <v>0</v>
      </c>
      <c r="T4878" s="3">
        <v>0</v>
      </c>
      <c r="U4878" s="3">
        <v>5760.94040731734</v>
      </c>
      <c r="V4878" s="3">
        <v>1</v>
      </c>
    </row>
    <row r="4879" spans="1:22" ht="21.75" customHeight="1" x14ac:dyDescent="0.3">
      <c r="A4879" s="3" t="s">
        <v>4905</v>
      </c>
      <c r="B4879" s="3">
        <v>29</v>
      </c>
      <c r="C4879" s="3" t="s">
        <v>23</v>
      </c>
      <c r="D4879" s="3" t="s">
        <v>33</v>
      </c>
      <c r="E4879" s="3">
        <v>55814.749228172797</v>
      </c>
      <c r="F4879" s="3">
        <v>108</v>
      </c>
      <c r="G4879" s="3">
        <v>1739.92356727225</v>
      </c>
      <c r="H4879" s="3">
        <v>7</v>
      </c>
      <c r="I4879" s="3">
        <v>344.58555361500203</v>
      </c>
      <c r="J4879" s="3">
        <v>5</v>
      </c>
      <c r="K4879" s="3">
        <v>450.46236996909198</v>
      </c>
      <c r="L4879" s="3">
        <v>75</v>
      </c>
      <c r="M4879" s="3">
        <v>18</v>
      </c>
      <c r="N4879" s="3">
        <v>5</v>
      </c>
      <c r="O4879" s="3">
        <v>867</v>
      </c>
      <c r="P4879" s="3">
        <v>3</v>
      </c>
      <c r="Q4879" s="3">
        <v>17059.8127853687</v>
      </c>
      <c r="R4879" s="3">
        <v>1</v>
      </c>
      <c r="S4879" s="3">
        <v>0</v>
      </c>
      <c r="T4879" s="3">
        <v>0</v>
      </c>
      <c r="U4879" s="3">
        <v>818.146253464305</v>
      </c>
      <c r="V4879" s="3">
        <v>0</v>
      </c>
    </row>
    <row r="4880" spans="1:22" ht="21.75" customHeight="1" x14ac:dyDescent="0.3">
      <c r="A4880" s="3" t="s">
        <v>4906</v>
      </c>
      <c r="B4880" s="3">
        <v>57</v>
      </c>
      <c r="C4880" s="3" t="s">
        <v>28</v>
      </c>
      <c r="D4880" s="3" t="s">
        <v>33</v>
      </c>
      <c r="E4880" s="3">
        <v>52843.328559553302</v>
      </c>
      <c r="F4880" s="3">
        <v>132</v>
      </c>
      <c r="G4880" s="3">
        <v>648.39010686830295</v>
      </c>
      <c r="H4880" s="3">
        <v>0</v>
      </c>
      <c r="I4880" s="3">
        <v>487.41001893460998</v>
      </c>
      <c r="J4880" s="3">
        <v>16</v>
      </c>
      <c r="K4880" s="3">
        <v>0</v>
      </c>
      <c r="L4880" s="3">
        <v>28</v>
      </c>
      <c r="M4880" s="3">
        <v>7</v>
      </c>
      <c r="N4880" s="3">
        <v>8</v>
      </c>
      <c r="O4880" s="3">
        <v>733</v>
      </c>
      <c r="P4880" s="3">
        <v>1</v>
      </c>
      <c r="Q4880" s="3">
        <v>4139.4303806218804</v>
      </c>
      <c r="R4880" s="3">
        <v>6</v>
      </c>
      <c r="S4880" s="3">
        <v>0</v>
      </c>
      <c r="T4880" s="3">
        <v>0</v>
      </c>
      <c r="U4880" s="3">
        <v>8928.0654353129503</v>
      </c>
      <c r="V4880" s="3">
        <v>1</v>
      </c>
    </row>
    <row r="4881" spans="1:22" ht="21.75" customHeight="1" x14ac:dyDescent="0.3">
      <c r="A4881" s="3" t="s">
        <v>4907</v>
      </c>
      <c r="B4881" s="3">
        <v>20</v>
      </c>
      <c r="C4881" s="3" t="s">
        <v>28</v>
      </c>
      <c r="D4881" s="3" t="s">
        <v>33</v>
      </c>
      <c r="E4881" s="3">
        <v>40421.446340687202</v>
      </c>
      <c r="F4881" s="3">
        <v>165</v>
      </c>
      <c r="G4881" s="3">
        <v>1201.59559195822</v>
      </c>
      <c r="H4881" s="3">
        <v>11</v>
      </c>
      <c r="I4881" s="3">
        <v>842.435643353567</v>
      </c>
      <c r="J4881" s="3">
        <v>25</v>
      </c>
      <c r="K4881" s="3">
        <v>569.22330596409597</v>
      </c>
      <c r="L4881" s="3">
        <v>71</v>
      </c>
      <c r="M4881" s="3">
        <v>16</v>
      </c>
      <c r="N4881" s="3">
        <v>7</v>
      </c>
      <c r="O4881" s="3">
        <v>728</v>
      </c>
      <c r="P4881" s="3">
        <v>3</v>
      </c>
      <c r="Q4881" s="3">
        <v>17939.4649680857</v>
      </c>
      <c r="R4881" s="3">
        <v>2</v>
      </c>
      <c r="S4881" s="3">
        <v>0</v>
      </c>
      <c r="T4881" s="3">
        <v>0</v>
      </c>
      <c r="U4881" s="3">
        <v>6415.8089702390498</v>
      </c>
      <c r="V4881" s="3">
        <v>0</v>
      </c>
    </row>
    <row r="4882" spans="1:22" ht="21.75" customHeight="1" x14ac:dyDescent="0.3">
      <c r="A4882" s="3" t="s">
        <v>4908</v>
      </c>
      <c r="B4882" s="3">
        <v>46</v>
      </c>
      <c r="C4882" s="3" t="s">
        <v>31</v>
      </c>
      <c r="D4882" s="3" t="s">
        <v>26</v>
      </c>
      <c r="E4882" s="3">
        <v>63394.840020103496</v>
      </c>
      <c r="F4882" s="3">
        <v>175</v>
      </c>
      <c r="G4882" s="3">
        <v>722.80012522236302</v>
      </c>
      <c r="H4882" s="3">
        <v>1</v>
      </c>
      <c r="I4882" s="3">
        <v>440.57716865086297</v>
      </c>
      <c r="J4882" s="3">
        <v>23</v>
      </c>
      <c r="K4882" s="3">
        <v>705.89319526787403</v>
      </c>
      <c r="L4882" s="3">
        <v>71</v>
      </c>
      <c r="M4882" s="3">
        <v>15</v>
      </c>
      <c r="N4882" s="3">
        <v>1</v>
      </c>
      <c r="O4882" s="3">
        <v>879</v>
      </c>
      <c r="P4882" s="3">
        <v>1</v>
      </c>
      <c r="Q4882" s="3">
        <v>16092.218944328901</v>
      </c>
      <c r="R4882" s="3">
        <v>4</v>
      </c>
      <c r="S4882" s="3">
        <v>0</v>
      </c>
      <c r="T4882" s="3">
        <v>0</v>
      </c>
      <c r="U4882" s="3">
        <v>2026.98097736812</v>
      </c>
      <c r="V4882" s="3">
        <v>1</v>
      </c>
    </row>
    <row r="4883" spans="1:22" ht="21.75" customHeight="1" x14ac:dyDescent="0.3">
      <c r="A4883" s="3" t="s">
        <v>4909</v>
      </c>
      <c r="B4883" s="3">
        <v>65</v>
      </c>
      <c r="C4883" s="3" t="s">
        <v>31</v>
      </c>
      <c r="D4883" s="3" t="s">
        <v>33</v>
      </c>
      <c r="E4883" s="3">
        <v>62728.033261316203</v>
      </c>
      <c r="F4883" s="3">
        <v>51</v>
      </c>
      <c r="G4883" s="3">
        <v>1174.02409915765</v>
      </c>
      <c r="H4883" s="3">
        <v>0</v>
      </c>
      <c r="I4883" s="3">
        <v>536.91803599324101</v>
      </c>
      <c r="J4883" s="3">
        <v>8</v>
      </c>
      <c r="K4883" s="3">
        <v>867.28439579452197</v>
      </c>
      <c r="L4883" s="3">
        <v>75</v>
      </c>
      <c r="M4883" s="3">
        <v>13</v>
      </c>
      <c r="N4883" s="3">
        <v>2</v>
      </c>
      <c r="O4883" s="3">
        <v>599</v>
      </c>
      <c r="P4883" s="3">
        <v>0</v>
      </c>
      <c r="Q4883" s="3">
        <v>6459.0542053774998</v>
      </c>
      <c r="R4883" s="3">
        <v>0</v>
      </c>
      <c r="S4883" s="3">
        <v>0</v>
      </c>
      <c r="T4883" s="3">
        <v>0</v>
      </c>
      <c r="U4883" s="3">
        <v>17546.380571854301</v>
      </c>
      <c r="V4883" s="3">
        <v>0</v>
      </c>
    </row>
    <row r="4884" spans="1:22" ht="21.75" customHeight="1" x14ac:dyDescent="0.3">
      <c r="A4884" s="3" t="s">
        <v>4910</v>
      </c>
      <c r="B4884" s="3">
        <v>27</v>
      </c>
      <c r="C4884" s="3" t="s">
        <v>23</v>
      </c>
      <c r="D4884" s="3" t="s">
        <v>33</v>
      </c>
      <c r="E4884" s="3">
        <v>36870.955981336898</v>
      </c>
      <c r="F4884" s="3">
        <v>125</v>
      </c>
      <c r="G4884" s="3">
        <v>1971.0715971535799</v>
      </c>
      <c r="H4884" s="3">
        <v>3</v>
      </c>
      <c r="I4884" s="3">
        <v>1017.16923337455</v>
      </c>
      <c r="J4884" s="3">
        <v>1</v>
      </c>
      <c r="K4884" s="3">
        <v>487.293470883738</v>
      </c>
      <c r="L4884" s="3">
        <v>35</v>
      </c>
      <c r="M4884" s="3">
        <v>17</v>
      </c>
      <c r="N4884" s="3">
        <v>7</v>
      </c>
      <c r="O4884" s="3">
        <v>607</v>
      </c>
      <c r="P4884" s="3">
        <v>3</v>
      </c>
      <c r="Q4884" s="3">
        <v>4353.33621394068</v>
      </c>
      <c r="R4884" s="3">
        <v>5</v>
      </c>
      <c r="S4884" s="3">
        <v>0</v>
      </c>
      <c r="T4884" s="3">
        <v>0</v>
      </c>
      <c r="U4884" s="3">
        <v>1746.95788691851</v>
      </c>
      <c r="V4884" s="3">
        <v>1</v>
      </c>
    </row>
    <row r="4885" spans="1:22" ht="21.75" customHeight="1" x14ac:dyDescent="0.3">
      <c r="A4885" s="3" t="s">
        <v>4911</v>
      </c>
      <c r="B4885" s="3">
        <v>65</v>
      </c>
      <c r="C4885" s="3" t="s">
        <v>31</v>
      </c>
      <c r="D4885" s="3" t="s">
        <v>26</v>
      </c>
      <c r="E4885" s="3">
        <v>62956.093130011301</v>
      </c>
      <c r="F4885" s="3">
        <v>37</v>
      </c>
      <c r="G4885" s="3">
        <v>734.63535280317296</v>
      </c>
      <c r="H4885" s="3">
        <v>1</v>
      </c>
      <c r="I4885" s="3">
        <v>366.289840910164</v>
      </c>
      <c r="J4885" s="3">
        <v>19</v>
      </c>
      <c r="K4885" s="3">
        <v>0</v>
      </c>
      <c r="L4885" s="3">
        <v>33</v>
      </c>
      <c r="M4885" s="3">
        <v>8</v>
      </c>
      <c r="N4885" s="3">
        <v>2</v>
      </c>
      <c r="O4885" s="3">
        <v>690</v>
      </c>
      <c r="P4885" s="3">
        <v>5</v>
      </c>
      <c r="Q4885" s="3">
        <v>15363.7180244316</v>
      </c>
      <c r="R4885" s="3">
        <v>0</v>
      </c>
      <c r="S4885" s="3">
        <v>0</v>
      </c>
      <c r="T4885" s="3">
        <v>0</v>
      </c>
      <c r="U4885" s="3">
        <v>7791.7004021235298</v>
      </c>
      <c r="V4885" s="3">
        <v>0</v>
      </c>
    </row>
    <row r="4886" spans="1:22" ht="21.75" customHeight="1" x14ac:dyDescent="0.3">
      <c r="A4886" s="3" t="s">
        <v>4912</v>
      </c>
      <c r="B4886" s="3">
        <v>61</v>
      </c>
      <c r="C4886" s="3" t="s">
        <v>23</v>
      </c>
      <c r="D4886" s="3" t="s">
        <v>26</v>
      </c>
      <c r="E4886" s="3">
        <v>68150.380886492203</v>
      </c>
      <c r="F4886" s="3">
        <v>108</v>
      </c>
      <c r="G4886" s="3">
        <v>1137.0294481256401</v>
      </c>
      <c r="H4886" s="3">
        <v>0</v>
      </c>
      <c r="I4886" s="3">
        <v>403.38139546046398</v>
      </c>
      <c r="J4886" s="3">
        <v>26</v>
      </c>
      <c r="K4886" s="3">
        <v>709.27188841309601</v>
      </c>
      <c r="L4886" s="3">
        <v>35</v>
      </c>
      <c r="M4886" s="3">
        <v>17</v>
      </c>
      <c r="N4886" s="3">
        <v>4</v>
      </c>
      <c r="O4886" s="3">
        <v>577</v>
      </c>
      <c r="P4886" s="3">
        <v>5</v>
      </c>
      <c r="Q4886" s="3">
        <v>15351.556403497199</v>
      </c>
      <c r="R4886" s="3">
        <v>5</v>
      </c>
      <c r="S4886" s="3">
        <v>0</v>
      </c>
      <c r="T4886" s="3">
        <v>0</v>
      </c>
      <c r="U4886" s="3">
        <v>7486.4608450011401</v>
      </c>
      <c r="V4886" s="3">
        <v>1</v>
      </c>
    </row>
    <row r="4887" spans="1:22" ht="21.75" customHeight="1" x14ac:dyDescent="0.3">
      <c r="A4887" s="3" t="s">
        <v>4913</v>
      </c>
      <c r="B4887" s="3">
        <v>36</v>
      </c>
      <c r="C4887" s="3" t="s">
        <v>28</v>
      </c>
      <c r="D4887" s="3" t="s">
        <v>33</v>
      </c>
      <c r="E4887" s="3">
        <v>29810.360786907298</v>
      </c>
      <c r="F4887" s="3">
        <v>222</v>
      </c>
      <c r="G4887" s="3">
        <v>1922.7192126848599</v>
      </c>
      <c r="H4887" s="3">
        <v>0</v>
      </c>
      <c r="I4887" s="3">
        <v>660.51143645347497</v>
      </c>
      <c r="J4887" s="3">
        <v>5</v>
      </c>
      <c r="K4887" s="3">
        <v>518.08455614562502</v>
      </c>
      <c r="L4887" s="3">
        <v>54</v>
      </c>
      <c r="M4887" s="3">
        <v>19</v>
      </c>
      <c r="N4887" s="3">
        <v>8</v>
      </c>
      <c r="O4887" s="3">
        <v>456</v>
      </c>
      <c r="P4887" s="3">
        <v>0</v>
      </c>
      <c r="Q4887" s="3">
        <v>7245.57627162886</v>
      </c>
      <c r="R4887" s="3">
        <v>2</v>
      </c>
      <c r="S4887" s="3">
        <v>0</v>
      </c>
      <c r="T4887" s="3">
        <v>0</v>
      </c>
      <c r="U4887" s="3">
        <v>4289.5813263822001</v>
      </c>
      <c r="V4887" s="3">
        <v>1</v>
      </c>
    </row>
    <row r="4888" spans="1:22" ht="21.75" customHeight="1" x14ac:dyDescent="0.3">
      <c r="A4888" s="3" t="s">
        <v>4914</v>
      </c>
      <c r="B4888" s="3">
        <v>28</v>
      </c>
      <c r="C4888" s="3" t="s">
        <v>31</v>
      </c>
      <c r="D4888" s="3" t="s">
        <v>33</v>
      </c>
      <c r="E4888" s="3">
        <v>53418.451476561997</v>
      </c>
      <c r="F4888" s="3">
        <v>74</v>
      </c>
      <c r="G4888" s="3">
        <v>2045.3046609938899</v>
      </c>
      <c r="H4888" s="3">
        <v>1</v>
      </c>
      <c r="I4888" s="3">
        <v>693.44492520623805</v>
      </c>
      <c r="J4888" s="3">
        <v>49</v>
      </c>
      <c r="K4888" s="3">
        <v>688.30641703171705</v>
      </c>
      <c r="L4888" s="3">
        <v>3</v>
      </c>
      <c r="M4888" s="3">
        <v>15</v>
      </c>
      <c r="N4888" s="3">
        <v>1</v>
      </c>
      <c r="O4888" s="3">
        <v>673</v>
      </c>
      <c r="P4888" s="3">
        <v>2</v>
      </c>
      <c r="Q4888" s="3">
        <v>4051.7732968134301</v>
      </c>
      <c r="R4888" s="3">
        <v>3</v>
      </c>
      <c r="S4888" s="3">
        <v>0</v>
      </c>
      <c r="T4888" s="3">
        <v>0</v>
      </c>
      <c r="U4888" s="3">
        <v>8134.8273169670101</v>
      </c>
      <c r="V4888" s="3">
        <v>0</v>
      </c>
    </row>
    <row r="4889" spans="1:22" ht="21.75" customHeight="1" x14ac:dyDescent="0.3">
      <c r="A4889" s="3" t="s">
        <v>4915</v>
      </c>
      <c r="B4889" s="3">
        <v>25</v>
      </c>
      <c r="C4889" s="3" t="s">
        <v>28</v>
      </c>
      <c r="D4889" s="3" t="s">
        <v>33</v>
      </c>
      <c r="E4889" s="3">
        <v>48816.879001656198</v>
      </c>
      <c r="F4889" s="3">
        <v>162</v>
      </c>
      <c r="G4889" s="3">
        <v>1184.8229453189001</v>
      </c>
      <c r="H4889" s="3">
        <v>5</v>
      </c>
      <c r="I4889" s="3">
        <v>1153.50550102746</v>
      </c>
      <c r="J4889" s="3">
        <v>26</v>
      </c>
      <c r="K4889" s="3">
        <v>527.31721273360995</v>
      </c>
      <c r="L4889" s="3">
        <v>10</v>
      </c>
      <c r="M4889" s="3">
        <v>16</v>
      </c>
      <c r="N4889" s="3">
        <v>8</v>
      </c>
      <c r="O4889" s="3">
        <v>467</v>
      </c>
      <c r="P4889" s="3">
        <v>1</v>
      </c>
      <c r="Q4889" s="3">
        <v>9590.3762541894503</v>
      </c>
      <c r="R4889" s="3">
        <v>2</v>
      </c>
      <c r="S4889" s="3">
        <v>0</v>
      </c>
      <c r="T4889" s="3">
        <v>0</v>
      </c>
      <c r="U4889" s="3">
        <v>8271.6054225034695</v>
      </c>
      <c r="V4889" s="3">
        <v>1</v>
      </c>
    </row>
    <row r="4890" spans="1:22" ht="21.75" customHeight="1" x14ac:dyDescent="0.3">
      <c r="A4890" s="3" t="s">
        <v>4916</v>
      </c>
      <c r="B4890" s="3">
        <v>62</v>
      </c>
      <c r="C4890" s="3" t="s">
        <v>31</v>
      </c>
      <c r="D4890" s="3" t="s">
        <v>24</v>
      </c>
      <c r="E4890" s="3">
        <v>49903.042880946399</v>
      </c>
      <c r="F4890" s="3">
        <v>198</v>
      </c>
      <c r="G4890" s="3">
        <v>1736.2402805879201</v>
      </c>
      <c r="H4890" s="3">
        <v>1</v>
      </c>
      <c r="I4890" s="3">
        <v>484.77608820765801</v>
      </c>
      <c r="J4890" s="3">
        <v>23</v>
      </c>
      <c r="K4890" s="3">
        <v>638.35412297614596</v>
      </c>
      <c r="L4890" s="3">
        <v>58</v>
      </c>
      <c r="M4890" s="3">
        <v>16</v>
      </c>
      <c r="N4890" s="3">
        <v>9</v>
      </c>
      <c r="O4890" s="3">
        <v>735</v>
      </c>
      <c r="P4890" s="3">
        <v>4</v>
      </c>
      <c r="Q4890" s="3">
        <v>0</v>
      </c>
      <c r="R4890" s="3">
        <v>5</v>
      </c>
      <c r="S4890" s="3">
        <v>0</v>
      </c>
      <c r="T4890" s="3">
        <v>0</v>
      </c>
      <c r="U4890" s="3">
        <v>7009.4897928041501</v>
      </c>
      <c r="V4890" s="3">
        <v>1</v>
      </c>
    </row>
    <row r="4891" spans="1:22" ht="21.75" customHeight="1" x14ac:dyDescent="0.3">
      <c r="A4891" s="3" t="s">
        <v>4917</v>
      </c>
      <c r="B4891" s="3">
        <v>44</v>
      </c>
      <c r="C4891" s="3" t="s">
        <v>23</v>
      </c>
      <c r="D4891" s="3" t="s">
        <v>24</v>
      </c>
      <c r="E4891" s="3">
        <v>32852.241870809499</v>
      </c>
      <c r="F4891" s="3">
        <v>111</v>
      </c>
      <c r="G4891" s="3">
        <v>2153.9214975858399</v>
      </c>
      <c r="H4891" s="3">
        <v>11</v>
      </c>
      <c r="I4891" s="3">
        <v>547.90200555768604</v>
      </c>
      <c r="J4891" s="3">
        <v>14</v>
      </c>
      <c r="K4891" s="3">
        <v>273.35714476039101</v>
      </c>
      <c r="L4891" s="3">
        <v>2</v>
      </c>
      <c r="M4891" s="3">
        <v>15</v>
      </c>
      <c r="N4891" s="3">
        <v>4</v>
      </c>
      <c r="O4891" s="3">
        <v>669</v>
      </c>
      <c r="P4891" s="3">
        <v>3</v>
      </c>
      <c r="Q4891" s="3">
        <v>15276.4196041916</v>
      </c>
      <c r="R4891" s="3">
        <v>6</v>
      </c>
      <c r="S4891" s="3">
        <v>0</v>
      </c>
      <c r="T4891" s="3">
        <v>1</v>
      </c>
      <c r="U4891" s="3">
        <v>964.39763454300896</v>
      </c>
      <c r="V4891" s="3">
        <v>1</v>
      </c>
    </row>
    <row r="4892" spans="1:22" ht="21.75" customHeight="1" x14ac:dyDescent="0.3">
      <c r="A4892" s="3" t="s">
        <v>4918</v>
      </c>
      <c r="B4892" s="3">
        <v>58</v>
      </c>
      <c r="C4892" s="3" t="s">
        <v>28</v>
      </c>
      <c r="D4892" s="3" t="s">
        <v>33</v>
      </c>
      <c r="E4892" s="3">
        <v>17121.996335673801</v>
      </c>
      <c r="F4892" s="3">
        <v>127</v>
      </c>
      <c r="G4892" s="3">
        <v>654.58202575358405</v>
      </c>
      <c r="H4892" s="3">
        <v>11</v>
      </c>
      <c r="I4892" s="3">
        <v>1003.58454069765</v>
      </c>
      <c r="J4892" s="3">
        <v>47</v>
      </c>
      <c r="K4892" s="3">
        <v>212.10922756898299</v>
      </c>
      <c r="L4892" s="3">
        <v>73</v>
      </c>
      <c r="M4892" s="3">
        <v>18</v>
      </c>
      <c r="N4892" s="3">
        <v>8</v>
      </c>
      <c r="O4892" s="3">
        <v>468</v>
      </c>
      <c r="P4892" s="3">
        <v>5</v>
      </c>
      <c r="Q4892" s="3">
        <v>8203.5232623097309</v>
      </c>
      <c r="R4892" s="3">
        <v>6</v>
      </c>
      <c r="S4892" s="3">
        <v>1</v>
      </c>
      <c r="T4892" s="3">
        <v>0</v>
      </c>
      <c r="U4892" s="3">
        <v>5418.0735396375003</v>
      </c>
      <c r="V4892" s="3">
        <v>1</v>
      </c>
    </row>
    <row r="4893" spans="1:22" ht="21.75" customHeight="1" x14ac:dyDescent="0.3">
      <c r="A4893" s="3" t="s">
        <v>4919</v>
      </c>
      <c r="B4893" s="3">
        <v>68</v>
      </c>
      <c r="C4893" s="3" t="s">
        <v>28</v>
      </c>
      <c r="D4893" s="3" t="s">
        <v>26</v>
      </c>
      <c r="E4893" s="3">
        <v>36402.506595516999</v>
      </c>
      <c r="F4893" s="3">
        <v>73</v>
      </c>
      <c r="G4893" s="3">
        <v>929.045230273215</v>
      </c>
      <c r="H4893" s="3">
        <v>10</v>
      </c>
      <c r="I4893" s="3">
        <v>1080.48801332418</v>
      </c>
      <c r="J4893" s="3">
        <v>32</v>
      </c>
      <c r="K4893" s="3">
        <v>467.96356042865602</v>
      </c>
      <c r="L4893" s="3">
        <v>11</v>
      </c>
      <c r="M4893" s="3">
        <v>10</v>
      </c>
      <c r="N4893" s="3">
        <v>3</v>
      </c>
      <c r="O4893" s="3">
        <v>884</v>
      </c>
      <c r="P4893" s="3">
        <v>0</v>
      </c>
      <c r="Q4893" s="3">
        <v>13189.5476075072</v>
      </c>
      <c r="R4893" s="3">
        <v>3</v>
      </c>
      <c r="S4893" s="3">
        <v>0</v>
      </c>
      <c r="T4893" s="3">
        <v>0</v>
      </c>
      <c r="U4893" s="3">
        <v>10521.447089134899</v>
      </c>
      <c r="V4893" s="3">
        <v>0</v>
      </c>
    </row>
    <row r="4894" spans="1:22" ht="21.75" customHeight="1" x14ac:dyDescent="0.3">
      <c r="A4894" s="3" t="s">
        <v>4920</v>
      </c>
      <c r="B4894" s="3">
        <v>47</v>
      </c>
      <c r="C4894" s="3" t="s">
        <v>31</v>
      </c>
      <c r="D4894" s="3" t="s">
        <v>33</v>
      </c>
      <c r="E4894" s="3">
        <v>33881.750353050797</v>
      </c>
      <c r="F4894" s="3">
        <v>41</v>
      </c>
      <c r="G4894" s="3">
        <v>1200.9217638734401</v>
      </c>
      <c r="H4894" s="3">
        <v>1</v>
      </c>
      <c r="I4894" s="3">
        <v>1300.0535634943101</v>
      </c>
      <c r="J4894" s="3">
        <v>41</v>
      </c>
      <c r="K4894" s="3">
        <v>490.88610199986601</v>
      </c>
      <c r="L4894" s="3">
        <v>72</v>
      </c>
      <c r="M4894" s="3">
        <v>5</v>
      </c>
      <c r="N4894" s="3">
        <v>7</v>
      </c>
      <c r="O4894" s="3">
        <v>811</v>
      </c>
      <c r="P4894" s="3">
        <v>3</v>
      </c>
      <c r="Q4894" s="3">
        <v>22754.3720441564</v>
      </c>
      <c r="R4894" s="3">
        <v>2</v>
      </c>
      <c r="S4894" s="3">
        <v>0</v>
      </c>
      <c r="T4894" s="3">
        <v>0</v>
      </c>
      <c r="U4894" s="3">
        <v>5546.5839452580103</v>
      </c>
      <c r="V4894" s="3">
        <v>0</v>
      </c>
    </row>
    <row r="4895" spans="1:22" ht="21.75" customHeight="1" x14ac:dyDescent="0.3">
      <c r="A4895" s="3" t="s">
        <v>4921</v>
      </c>
      <c r="B4895" s="3">
        <v>52</v>
      </c>
      <c r="C4895" s="3" t="s">
        <v>28</v>
      </c>
      <c r="D4895" s="3" t="s">
        <v>26</v>
      </c>
      <c r="E4895" s="3">
        <v>56358.015215843399</v>
      </c>
      <c r="F4895" s="3">
        <v>178</v>
      </c>
      <c r="G4895" s="3">
        <v>1857.4618322931799</v>
      </c>
      <c r="H4895" s="3">
        <v>7</v>
      </c>
      <c r="I4895" s="3">
        <v>964.19212420266399</v>
      </c>
      <c r="J4895" s="3">
        <v>9</v>
      </c>
      <c r="K4895" s="3">
        <v>298.96873551501</v>
      </c>
      <c r="L4895" s="3">
        <v>20</v>
      </c>
      <c r="M4895" s="3">
        <v>18</v>
      </c>
      <c r="N4895" s="3">
        <v>7</v>
      </c>
      <c r="O4895" s="3">
        <v>678</v>
      </c>
      <c r="P4895" s="3">
        <v>0</v>
      </c>
      <c r="Q4895" s="3">
        <v>9642.1798061096106</v>
      </c>
      <c r="R4895" s="3">
        <v>1</v>
      </c>
      <c r="S4895" s="3">
        <v>0</v>
      </c>
      <c r="T4895" s="3">
        <v>0</v>
      </c>
      <c r="U4895" s="3">
        <v>5720.9250509775202</v>
      </c>
      <c r="V4895" s="3">
        <v>0</v>
      </c>
    </row>
    <row r="4896" spans="1:22" ht="21.75" customHeight="1" x14ac:dyDescent="0.3">
      <c r="A4896" s="3" t="s">
        <v>4922</v>
      </c>
      <c r="B4896" s="3">
        <v>56</v>
      </c>
      <c r="C4896" s="3" t="s">
        <v>23</v>
      </c>
      <c r="D4896" s="3" t="s">
        <v>26</v>
      </c>
      <c r="E4896" s="3">
        <v>56651.236093695603</v>
      </c>
      <c r="F4896" s="3">
        <v>93</v>
      </c>
      <c r="G4896" s="3">
        <v>1649.4890317337099</v>
      </c>
      <c r="H4896" s="3">
        <v>4</v>
      </c>
      <c r="I4896" s="3">
        <v>845.62742098663898</v>
      </c>
      <c r="J4896" s="3">
        <v>20</v>
      </c>
      <c r="K4896" s="3">
        <v>302.90097921101</v>
      </c>
      <c r="L4896" s="3">
        <v>21</v>
      </c>
      <c r="M4896" s="3">
        <v>6</v>
      </c>
      <c r="N4896" s="3">
        <v>2</v>
      </c>
      <c r="O4896" s="3">
        <v>376</v>
      </c>
      <c r="P4896" s="3">
        <v>2</v>
      </c>
      <c r="Q4896" s="3">
        <v>16066.0770960347</v>
      </c>
      <c r="R4896" s="3">
        <v>4</v>
      </c>
      <c r="S4896" s="3">
        <v>0</v>
      </c>
      <c r="T4896" s="3">
        <v>0</v>
      </c>
      <c r="U4896" s="3">
        <v>6375.2297531487002</v>
      </c>
      <c r="V4896" s="3">
        <v>1</v>
      </c>
    </row>
    <row r="4897" spans="1:22" ht="21.75" customHeight="1" x14ac:dyDescent="0.3">
      <c r="A4897" s="3" t="s">
        <v>4923</v>
      </c>
      <c r="B4897" s="3">
        <v>28</v>
      </c>
      <c r="C4897" s="3" t="s">
        <v>28</v>
      </c>
      <c r="D4897" s="3" t="s">
        <v>26</v>
      </c>
      <c r="E4897" s="3">
        <v>55626.660142763598</v>
      </c>
      <c r="F4897" s="3">
        <v>39</v>
      </c>
      <c r="G4897" s="3">
        <v>1551.68886191194</v>
      </c>
      <c r="H4897" s="3">
        <v>7</v>
      </c>
      <c r="I4897" s="3">
        <v>1001.2634423611501</v>
      </c>
      <c r="J4897" s="3">
        <v>5</v>
      </c>
      <c r="K4897" s="3">
        <v>293.78675376628303</v>
      </c>
      <c r="L4897" s="3">
        <v>17</v>
      </c>
      <c r="M4897" s="3">
        <v>8</v>
      </c>
      <c r="N4897" s="3">
        <v>4</v>
      </c>
      <c r="O4897" s="3">
        <v>868</v>
      </c>
      <c r="P4897" s="3">
        <v>4</v>
      </c>
      <c r="Q4897" s="3">
        <v>10461.3953009181</v>
      </c>
      <c r="R4897" s="3">
        <v>7</v>
      </c>
      <c r="S4897" s="3">
        <v>0</v>
      </c>
      <c r="T4897" s="3">
        <v>0</v>
      </c>
      <c r="U4897" s="3">
        <v>8370.5990085301692</v>
      </c>
      <c r="V4897" s="3">
        <v>1</v>
      </c>
    </row>
    <row r="4898" spans="1:22" ht="21.75" customHeight="1" x14ac:dyDescent="0.3">
      <c r="A4898" s="3" t="s">
        <v>4924</v>
      </c>
      <c r="B4898" s="3">
        <v>37</v>
      </c>
      <c r="C4898" s="3" t="s">
        <v>28</v>
      </c>
      <c r="D4898" s="3" t="s">
        <v>33</v>
      </c>
      <c r="E4898" s="3">
        <v>24858.8478818937</v>
      </c>
      <c r="F4898" s="3">
        <v>190</v>
      </c>
      <c r="G4898" s="3">
        <v>677.58197712785898</v>
      </c>
      <c r="H4898" s="3">
        <v>11</v>
      </c>
      <c r="I4898" s="3">
        <v>706.40551793900795</v>
      </c>
      <c r="J4898" s="3">
        <v>29</v>
      </c>
      <c r="K4898" s="3">
        <v>791.34740867374705</v>
      </c>
      <c r="L4898" s="3">
        <v>5</v>
      </c>
      <c r="M4898" s="3">
        <v>11</v>
      </c>
      <c r="N4898" s="3">
        <v>9</v>
      </c>
      <c r="O4898" s="3">
        <v>398</v>
      </c>
      <c r="P4898" s="3">
        <v>3</v>
      </c>
      <c r="Q4898" s="3">
        <v>9344.8208341168393</v>
      </c>
      <c r="R4898" s="3">
        <v>5</v>
      </c>
      <c r="S4898" s="3">
        <v>0</v>
      </c>
      <c r="T4898" s="3">
        <v>0</v>
      </c>
      <c r="U4898" s="3">
        <v>13459.3380223228</v>
      </c>
      <c r="V4898" s="3">
        <v>1</v>
      </c>
    </row>
    <row r="4899" spans="1:22" ht="21.75" customHeight="1" x14ac:dyDescent="0.3">
      <c r="A4899" s="3" t="s">
        <v>4925</v>
      </c>
      <c r="B4899" s="3">
        <v>40</v>
      </c>
      <c r="C4899" s="3" t="s">
        <v>31</v>
      </c>
      <c r="D4899" s="3" t="s">
        <v>33</v>
      </c>
      <c r="E4899" s="3">
        <v>29847.949259511999</v>
      </c>
      <c r="F4899" s="3">
        <v>83</v>
      </c>
      <c r="G4899" s="3">
        <v>2196.71753113364</v>
      </c>
      <c r="H4899" s="3">
        <v>11</v>
      </c>
      <c r="I4899" s="3">
        <v>703.83134196858305</v>
      </c>
      <c r="J4899" s="3">
        <v>22</v>
      </c>
      <c r="K4899" s="3">
        <v>260.12854002531202</v>
      </c>
      <c r="L4899" s="3">
        <v>78</v>
      </c>
      <c r="M4899" s="3">
        <v>1</v>
      </c>
      <c r="N4899" s="3">
        <v>0</v>
      </c>
      <c r="O4899" s="3">
        <v>462</v>
      </c>
      <c r="P4899" s="3">
        <v>3</v>
      </c>
      <c r="Q4899" s="3">
        <v>21163.875240841899</v>
      </c>
      <c r="R4899" s="3">
        <v>5</v>
      </c>
      <c r="S4899" s="3">
        <v>0</v>
      </c>
      <c r="T4899" s="3">
        <v>0</v>
      </c>
      <c r="U4899" s="3">
        <v>9470.1870952347108</v>
      </c>
      <c r="V4899" s="3">
        <v>1</v>
      </c>
    </row>
    <row r="4900" spans="1:22" ht="21.75" customHeight="1" x14ac:dyDescent="0.3">
      <c r="A4900" s="3" t="s">
        <v>4926</v>
      </c>
      <c r="B4900" s="3">
        <v>21</v>
      </c>
      <c r="C4900" s="3" t="s">
        <v>28</v>
      </c>
      <c r="D4900" s="3" t="s">
        <v>26</v>
      </c>
      <c r="E4900" s="3">
        <v>38899.891668591903</v>
      </c>
      <c r="F4900" s="3">
        <v>204</v>
      </c>
      <c r="G4900" s="3">
        <v>1100.8579597933999</v>
      </c>
      <c r="H4900" s="3">
        <v>7</v>
      </c>
      <c r="I4900" s="3">
        <v>179.061390702436</v>
      </c>
      <c r="J4900" s="3">
        <v>35</v>
      </c>
      <c r="K4900" s="3">
        <v>628.245203390906</v>
      </c>
      <c r="L4900" s="3">
        <v>64</v>
      </c>
      <c r="M4900" s="3">
        <v>3</v>
      </c>
      <c r="N4900" s="3">
        <v>5</v>
      </c>
      <c r="O4900" s="3">
        <v>574</v>
      </c>
      <c r="P4900" s="3">
        <v>0</v>
      </c>
      <c r="Q4900" s="3">
        <v>8669.91229505706</v>
      </c>
      <c r="R4900" s="3">
        <v>6</v>
      </c>
      <c r="S4900" s="3">
        <v>0</v>
      </c>
      <c r="T4900" s="3">
        <v>0</v>
      </c>
      <c r="U4900" s="3">
        <v>10968.0555001795</v>
      </c>
      <c r="V4900" s="3">
        <v>1</v>
      </c>
    </row>
    <row r="4901" spans="1:22" ht="21.75" customHeight="1" x14ac:dyDescent="0.3">
      <c r="A4901" s="3" t="s">
        <v>4927</v>
      </c>
      <c r="B4901" s="3">
        <v>62</v>
      </c>
      <c r="C4901" s="3" t="s">
        <v>31</v>
      </c>
      <c r="D4901" s="3" t="s">
        <v>24</v>
      </c>
      <c r="E4901" s="3">
        <v>50416.574226186996</v>
      </c>
      <c r="F4901" s="3">
        <v>134</v>
      </c>
      <c r="G4901" s="3">
        <v>1286.76019599609</v>
      </c>
      <c r="H4901" s="3">
        <v>11</v>
      </c>
      <c r="I4901" s="3">
        <v>1112.6955848412699</v>
      </c>
      <c r="J4901" s="3">
        <v>45</v>
      </c>
      <c r="K4901" s="3">
        <v>301.986982611038</v>
      </c>
      <c r="L4901" s="3">
        <v>54</v>
      </c>
      <c r="M4901" s="3">
        <v>2</v>
      </c>
      <c r="N4901" s="3">
        <v>8</v>
      </c>
      <c r="O4901" s="3">
        <v>696</v>
      </c>
      <c r="P4901" s="3">
        <v>0</v>
      </c>
      <c r="Q4901" s="3">
        <v>15285.849013855601</v>
      </c>
      <c r="R4901" s="3">
        <v>3</v>
      </c>
      <c r="S4901" s="3">
        <v>0</v>
      </c>
      <c r="T4901" s="3">
        <v>0</v>
      </c>
      <c r="U4901" s="3">
        <v>13028.596660417399</v>
      </c>
      <c r="V4901" s="3">
        <v>0</v>
      </c>
    </row>
    <row r="4902" spans="1:22" ht="21.75" customHeight="1" x14ac:dyDescent="0.3">
      <c r="A4902" s="3" t="s">
        <v>4928</v>
      </c>
      <c r="B4902" s="3">
        <v>57</v>
      </c>
      <c r="C4902" s="3" t="s">
        <v>31</v>
      </c>
      <c r="D4902" s="3" t="s">
        <v>24</v>
      </c>
      <c r="E4902" s="3">
        <v>43968.0641840955</v>
      </c>
      <c r="F4902" s="3">
        <v>25</v>
      </c>
      <c r="G4902" s="3">
        <v>1656.2453918813001</v>
      </c>
      <c r="H4902" s="3">
        <v>1</v>
      </c>
      <c r="I4902" s="3">
        <v>874.01063076811204</v>
      </c>
      <c r="J4902" s="3">
        <v>48</v>
      </c>
      <c r="K4902" s="3">
        <v>613.97971395989498</v>
      </c>
      <c r="L4902" s="3">
        <v>39</v>
      </c>
      <c r="M4902" s="3">
        <v>11</v>
      </c>
      <c r="N4902" s="3">
        <v>0</v>
      </c>
      <c r="O4902" s="3">
        <v>643</v>
      </c>
      <c r="P4902" s="3">
        <v>3</v>
      </c>
      <c r="Q4902" s="3">
        <v>13892.6253793127</v>
      </c>
      <c r="R4902" s="3">
        <v>3</v>
      </c>
      <c r="S4902" s="3">
        <v>0</v>
      </c>
      <c r="T4902" s="3">
        <v>1</v>
      </c>
      <c r="U4902" s="3">
        <v>10756.957697674899</v>
      </c>
      <c r="V4902" s="3">
        <v>1</v>
      </c>
    </row>
    <row r="4903" spans="1:22" ht="21.75" customHeight="1" x14ac:dyDescent="0.3">
      <c r="A4903" s="3" t="s">
        <v>4929</v>
      </c>
      <c r="B4903" s="3">
        <v>59</v>
      </c>
      <c r="C4903" s="3" t="s">
        <v>28</v>
      </c>
      <c r="D4903" s="3" t="s">
        <v>24</v>
      </c>
      <c r="E4903" s="3">
        <v>55591.503792166201</v>
      </c>
      <c r="F4903" s="3">
        <v>144</v>
      </c>
      <c r="G4903" s="3">
        <v>3078.3929473426301</v>
      </c>
      <c r="H4903" s="3">
        <v>6</v>
      </c>
      <c r="I4903" s="3">
        <v>1071.9637432289101</v>
      </c>
      <c r="J4903" s="3">
        <v>2</v>
      </c>
      <c r="K4903" s="3">
        <v>841.05804146262903</v>
      </c>
      <c r="L4903" s="3">
        <v>51</v>
      </c>
      <c r="M4903" s="3">
        <v>2</v>
      </c>
      <c r="N4903" s="3">
        <v>1</v>
      </c>
      <c r="O4903" s="3">
        <v>325</v>
      </c>
      <c r="P4903" s="3">
        <v>5</v>
      </c>
      <c r="Q4903" s="3">
        <v>14512.9716529408</v>
      </c>
      <c r="R4903" s="3">
        <v>6</v>
      </c>
      <c r="S4903" s="3">
        <v>0</v>
      </c>
      <c r="T4903" s="3">
        <v>0</v>
      </c>
      <c r="U4903" s="3">
        <v>5555.92404538352</v>
      </c>
      <c r="V4903" s="3">
        <v>1</v>
      </c>
    </row>
    <row r="4904" spans="1:22" ht="21.75" customHeight="1" x14ac:dyDescent="0.3">
      <c r="A4904" s="3" t="s">
        <v>4930</v>
      </c>
      <c r="B4904" s="3">
        <v>55</v>
      </c>
      <c r="C4904" s="3" t="s">
        <v>23</v>
      </c>
      <c r="D4904" s="3" t="s">
        <v>26</v>
      </c>
      <c r="E4904" s="3">
        <v>67558.4657012752</v>
      </c>
      <c r="F4904" s="3">
        <v>7</v>
      </c>
      <c r="G4904" s="3">
        <v>987.10660087280598</v>
      </c>
      <c r="H4904" s="3">
        <v>8</v>
      </c>
      <c r="I4904" s="3">
        <v>20</v>
      </c>
      <c r="J4904" s="3">
        <v>25</v>
      </c>
      <c r="K4904" s="3">
        <v>777.68175869337597</v>
      </c>
      <c r="L4904" s="3">
        <v>43</v>
      </c>
      <c r="M4904" s="3">
        <v>8</v>
      </c>
      <c r="N4904" s="3">
        <v>6</v>
      </c>
      <c r="O4904" s="3">
        <v>355</v>
      </c>
      <c r="P4904" s="3">
        <v>2</v>
      </c>
      <c r="Q4904" s="3">
        <v>15757.9498774888</v>
      </c>
      <c r="R4904" s="3">
        <v>0</v>
      </c>
      <c r="S4904" s="3">
        <v>0</v>
      </c>
      <c r="T4904" s="3">
        <v>0</v>
      </c>
      <c r="U4904" s="3">
        <v>6953.2499019205998</v>
      </c>
      <c r="V4904" s="3">
        <v>1</v>
      </c>
    </row>
    <row r="4905" spans="1:22" ht="21.75" customHeight="1" x14ac:dyDescent="0.3">
      <c r="A4905" s="3" t="s">
        <v>4931</v>
      </c>
      <c r="B4905" s="3">
        <v>69</v>
      </c>
      <c r="C4905" s="3" t="s">
        <v>31</v>
      </c>
      <c r="D4905" s="3" t="s">
        <v>33</v>
      </c>
      <c r="E4905" s="3">
        <v>32012.711462726002</v>
      </c>
      <c r="F4905" s="3">
        <v>196</v>
      </c>
      <c r="G4905" s="3">
        <v>947.18617748629299</v>
      </c>
      <c r="H4905" s="3">
        <v>11</v>
      </c>
      <c r="I4905" s="3">
        <v>783.51440223725899</v>
      </c>
      <c r="J4905" s="3">
        <v>33</v>
      </c>
      <c r="K4905" s="3">
        <v>426.42879576496398</v>
      </c>
      <c r="L4905" s="3">
        <v>61</v>
      </c>
      <c r="M4905" s="3">
        <v>11</v>
      </c>
      <c r="N4905" s="3">
        <v>5</v>
      </c>
      <c r="O4905" s="3">
        <v>842</v>
      </c>
      <c r="P4905" s="3">
        <v>3</v>
      </c>
      <c r="Q4905" s="3">
        <v>15101.106423683101</v>
      </c>
      <c r="R4905" s="3">
        <v>3</v>
      </c>
      <c r="S4905" s="3">
        <v>0</v>
      </c>
      <c r="T4905" s="3">
        <v>0</v>
      </c>
      <c r="U4905" s="3">
        <v>7845.0146886580296</v>
      </c>
      <c r="V4905" s="3">
        <v>0</v>
      </c>
    </row>
    <row r="4906" spans="1:22" ht="21.75" customHeight="1" x14ac:dyDescent="0.3">
      <c r="A4906" s="3" t="s">
        <v>4932</v>
      </c>
      <c r="B4906" s="3">
        <v>62</v>
      </c>
      <c r="C4906" s="3" t="s">
        <v>28</v>
      </c>
      <c r="D4906" s="3" t="s">
        <v>26</v>
      </c>
      <c r="E4906" s="3">
        <v>32697.131015291499</v>
      </c>
      <c r="F4906" s="3">
        <v>112</v>
      </c>
      <c r="G4906" s="3">
        <v>1200.3492517034999</v>
      </c>
      <c r="H4906" s="3">
        <v>7</v>
      </c>
      <c r="I4906" s="3">
        <v>500.441472767829</v>
      </c>
      <c r="J4906" s="3">
        <v>29</v>
      </c>
      <c r="K4906" s="3">
        <v>568.02399097631996</v>
      </c>
      <c r="L4906" s="3">
        <v>73</v>
      </c>
      <c r="M4906" s="3">
        <v>7</v>
      </c>
      <c r="N4906" s="3">
        <v>9</v>
      </c>
      <c r="O4906" s="3">
        <v>329</v>
      </c>
      <c r="P4906" s="3">
        <v>1</v>
      </c>
      <c r="Q4906" s="3">
        <v>8615.4425647274002</v>
      </c>
      <c r="R4906" s="3">
        <v>1</v>
      </c>
      <c r="S4906" s="3">
        <v>0</v>
      </c>
      <c r="T4906" s="3">
        <v>0</v>
      </c>
      <c r="U4906" s="3">
        <v>14747.658982909399</v>
      </c>
      <c r="V4906" s="3">
        <v>1</v>
      </c>
    </row>
    <row r="4907" spans="1:22" ht="21.75" customHeight="1" x14ac:dyDescent="0.3">
      <c r="A4907" s="3" t="s">
        <v>4933</v>
      </c>
      <c r="B4907" s="3">
        <v>56</v>
      </c>
      <c r="C4907" s="3" t="s">
        <v>31</v>
      </c>
      <c r="D4907" s="3" t="s">
        <v>24</v>
      </c>
      <c r="E4907" s="3">
        <v>52436.479749659899</v>
      </c>
      <c r="F4907" s="3">
        <v>154</v>
      </c>
      <c r="G4907" s="3">
        <v>2428.7616819872401</v>
      </c>
      <c r="H4907" s="3">
        <v>8</v>
      </c>
      <c r="I4907" s="3">
        <v>1325.47687668708</v>
      </c>
      <c r="J4907" s="3">
        <v>17</v>
      </c>
      <c r="K4907" s="3">
        <v>389.38329434058397</v>
      </c>
      <c r="L4907" s="3">
        <v>28</v>
      </c>
      <c r="M4907" s="3">
        <v>18</v>
      </c>
      <c r="N4907" s="3">
        <v>2</v>
      </c>
      <c r="O4907" s="3">
        <v>835</v>
      </c>
      <c r="P4907" s="3">
        <v>5</v>
      </c>
      <c r="Q4907" s="3">
        <v>9410.77775456167</v>
      </c>
      <c r="R4907" s="3">
        <v>4</v>
      </c>
      <c r="S4907" s="3">
        <v>0</v>
      </c>
      <c r="T4907" s="3">
        <v>0</v>
      </c>
      <c r="U4907" s="3">
        <v>1641.90405865558</v>
      </c>
      <c r="V4907" s="3">
        <v>1</v>
      </c>
    </row>
    <row r="4908" spans="1:22" ht="21.75" customHeight="1" x14ac:dyDescent="0.3">
      <c r="A4908" s="3" t="s">
        <v>4934</v>
      </c>
      <c r="B4908" s="3">
        <v>34</v>
      </c>
      <c r="C4908" s="3" t="s">
        <v>23</v>
      </c>
      <c r="D4908" s="3" t="s">
        <v>33</v>
      </c>
      <c r="E4908" s="3">
        <v>48523.448546435196</v>
      </c>
      <c r="F4908" s="3">
        <v>20</v>
      </c>
      <c r="G4908" s="3">
        <v>1619.3980472025801</v>
      </c>
      <c r="H4908" s="3">
        <v>7</v>
      </c>
      <c r="I4908" s="3">
        <v>1014.97592041934</v>
      </c>
      <c r="J4908" s="3">
        <v>16</v>
      </c>
      <c r="K4908" s="3">
        <v>735.26556020918395</v>
      </c>
      <c r="L4908" s="3">
        <v>18</v>
      </c>
      <c r="M4908" s="3">
        <v>4</v>
      </c>
      <c r="N4908" s="3">
        <v>1</v>
      </c>
      <c r="O4908" s="3">
        <v>457</v>
      </c>
      <c r="P4908" s="3">
        <v>1</v>
      </c>
      <c r="Q4908" s="3">
        <v>13650.359311813299</v>
      </c>
      <c r="R4908" s="3">
        <v>3</v>
      </c>
      <c r="S4908" s="3">
        <v>1</v>
      </c>
      <c r="T4908" s="3">
        <v>0</v>
      </c>
      <c r="U4908" s="3">
        <v>7576.8644483944199</v>
      </c>
      <c r="V4908" s="3">
        <v>1</v>
      </c>
    </row>
    <row r="4909" spans="1:22" ht="21.75" customHeight="1" x14ac:dyDescent="0.3">
      <c r="A4909" s="3" t="s">
        <v>4935</v>
      </c>
      <c r="B4909" s="3">
        <v>47</v>
      </c>
      <c r="C4909" s="3" t="s">
        <v>23</v>
      </c>
      <c r="D4909" s="3" t="s">
        <v>26</v>
      </c>
      <c r="E4909" s="3">
        <v>63380.5441071245</v>
      </c>
      <c r="F4909" s="3">
        <v>29</v>
      </c>
      <c r="G4909" s="3">
        <v>1800.7129367590401</v>
      </c>
      <c r="H4909" s="3">
        <v>3</v>
      </c>
      <c r="I4909" s="3">
        <v>881.98239378369601</v>
      </c>
      <c r="J4909" s="3">
        <v>44</v>
      </c>
      <c r="K4909" s="3">
        <v>481.058686466003</v>
      </c>
      <c r="L4909" s="3">
        <v>27</v>
      </c>
      <c r="M4909" s="3">
        <v>4</v>
      </c>
      <c r="N4909" s="3">
        <v>6</v>
      </c>
      <c r="O4909" s="3">
        <v>420</v>
      </c>
      <c r="P4909" s="3">
        <v>3</v>
      </c>
      <c r="Q4909" s="3">
        <v>871.17084755564304</v>
      </c>
      <c r="R4909" s="3">
        <v>0</v>
      </c>
      <c r="S4909" s="3">
        <v>0</v>
      </c>
      <c r="T4909" s="3">
        <v>0</v>
      </c>
      <c r="U4909" s="3">
        <v>7806.6176943159799</v>
      </c>
      <c r="V4909" s="3">
        <v>1</v>
      </c>
    </row>
    <row r="4910" spans="1:22" ht="21.75" customHeight="1" x14ac:dyDescent="0.3">
      <c r="A4910" s="3" t="s">
        <v>4936</v>
      </c>
      <c r="B4910" s="3">
        <v>37</v>
      </c>
      <c r="C4910" s="3" t="s">
        <v>31</v>
      </c>
      <c r="D4910" s="3" t="s">
        <v>26</v>
      </c>
      <c r="E4910" s="3">
        <v>50136.3798760051</v>
      </c>
      <c r="F4910" s="3">
        <v>26</v>
      </c>
      <c r="G4910" s="3">
        <v>2145.48679808513</v>
      </c>
      <c r="H4910" s="3">
        <v>9</v>
      </c>
      <c r="I4910" s="3">
        <v>648.82346073064195</v>
      </c>
      <c r="J4910" s="3">
        <v>41</v>
      </c>
      <c r="K4910" s="3">
        <v>840.45525107470905</v>
      </c>
      <c r="L4910" s="3">
        <v>18</v>
      </c>
      <c r="M4910" s="3">
        <v>7</v>
      </c>
      <c r="N4910" s="3">
        <v>9</v>
      </c>
      <c r="O4910" s="3">
        <v>453</v>
      </c>
      <c r="P4910" s="3">
        <v>2</v>
      </c>
      <c r="Q4910" s="3">
        <v>14197.5830339677</v>
      </c>
      <c r="R4910" s="3">
        <v>5</v>
      </c>
      <c r="S4910" s="3">
        <v>0</v>
      </c>
      <c r="T4910" s="3">
        <v>0</v>
      </c>
      <c r="U4910" s="3">
        <v>3603.0392596390798</v>
      </c>
      <c r="V4910" s="3">
        <v>1</v>
      </c>
    </row>
    <row r="4911" spans="1:22" ht="21.75" customHeight="1" x14ac:dyDescent="0.3">
      <c r="A4911" s="3" t="s">
        <v>4937</v>
      </c>
      <c r="B4911" s="3">
        <v>53</v>
      </c>
      <c r="C4911" s="3" t="s">
        <v>23</v>
      </c>
      <c r="D4911" s="3" t="s">
        <v>24</v>
      </c>
      <c r="E4911" s="3">
        <v>81329.382137073102</v>
      </c>
      <c r="F4911" s="3">
        <v>31</v>
      </c>
      <c r="G4911" s="3">
        <v>2401.9771392074599</v>
      </c>
      <c r="H4911" s="3">
        <v>6</v>
      </c>
      <c r="I4911" s="3">
        <v>939.022908546076</v>
      </c>
      <c r="J4911" s="3">
        <v>20</v>
      </c>
      <c r="K4911" s="3">
        <v>260.886976164266</v>
      </c>
      <c r="L4911" s="3">
        <v>30</v>
      </c>
      <c r="M4911" s="3">
        <v>2</v>
      </c>
      <c r="N4911" s="3">
        <v>9</v>
      </c>
      <c r="O4911" s="3">
        <v>381</v>
      </c>
      <c r="P4911" s="3">
        <v>5</v>
      </c>
      <c r="Q4911" s="3">
        <v>8541.1895190109608</v>
      </c>
      <c r="R4911" s="3">
        <v>4</v>
      </c>
      <c r="S4911" s="3">
        <v>0</v>
      </c>
      <c r="T4911" s="3">
        <v>1</v>
      </c>
      <c r="U4911" s="3">
        <v>6475.1581973306502</v>
      </c>
      <c r="V4911" s="3">
        <v>1</v>
      </c>
    </row>
    <row r="4912" spans="1:22" ht="21.75" customHeight="1" x14ac:dyDescent="0.3">
      <c r="A4912" s="3" t="s">
        <v>4938</v>
      </c>
      <c r="B4912" s="3">
        <v>41</v>
      </c>
      <c r="C4912" s="3" t="s">
        <v>28</v>
      </c>
      <c r="D4912" s="3" t="s">
        <v>26</v>
      </c>
      <c r="E4912" s="3">
        <v>21418.2541604951</v>
      </c>
      <c r="F4912" s="3">
        <v>141</v>
      </c>
      <c r="G4912" s="3">
        <v>964.18017946519899</v>
      </c>
      <c r="H4912" s="3">
        <v>8</v>
      </c>
      <c r="I4912" s="3">
        <v>475.13502971766297</v>
      </c>
      <c r="J4912" s="3">
        <v>23</v>
      </c>
      <c r="K4912" s="3">
        <v>300.35168473378798</v>
      </c>
      <c r="L4912" s="3">
        <v>53</v>
      </c>
      <c r="M4912" s="3">
        <v>18</v>
      </c>
      <c r="N4912" s="3">
        <v>4</v>
      </c>
      <c r="O4912" s="3">
        <v>660</v>
      </c>
      <c r="P4912" s="3">
        <v>0</v>
      </c>
      <c r="Q4912" s="3">
        <v>18265.892310398602</v>
      </c>
      <c r="R4912" s="3">
        <v>7</v>
      </c>
      <c r="S4912" s="3">
        <v>0</v>
      </c>
      <c r="T4912" s="3">
        <v>0</v>
      </c>
      <c r="U4912" s="3">
        <v>5247.9751506190396</v>
      </c>
      <c r="V4912" s="3">
        <v>1</v>
      </c>
    </row>
    <row r="4913" spans="1:22" ht="21.75" customHeight="1" x14ac:dyDescent="0.3">
      <c r="A4913" s="3" t="s">
        <v>4939</v>
      </c>
      <c r="B4913" s="3">
        <v>30</v>
      </c>
      <c r="C4913" s="3" t="s">
        <v>28</v>
      </c>
      <c r="D4913" s="3" t="s">
        <v>33</v>
      </c>
      <c r="E4913" s="3">
        <v>65123.903479353503</v>
      </c>
      <c r="F4913" s="3">
        <v>148</v>
      </c>
      <c r="G4913" s="3">
        <v>1918.2345066298899</v>
      </c>
      <c r="H4913" s="3">
        <v>8</v>
      </c>
      <c r="I4913" s="3">
        <v>765.09612830998196</v>
      </c>
      <c r="J4913" s="3">
        <v>3</v>
      </c>
      <c r="K4913" s="3">
        <v>659.13065643897198</v>
      </c>
      <c r="L4913" s="3">
        <v>61</v>
      </c>
      <c r="M4913" s="3">
        <v>8</v>
      </c>
      <c r="N4913" s="3">
        <v>5</v>
      </c>
      <c r="O4913" s="3">
        <v>609</v>
      </c>
      <c r="P4913" s="3">
        <v>5</v>
      </c>
      <c r="Q4913" s="3">
        <v>233.83961283433399</v>
      </c>
      <c r="R4913" s="3">
        <v>3</v>
      </c>
      <c r="S4913" s="3">
        <v>0</v>
      </c>
      <c r="T4913" s="3">
        <v>1</v>
      </c>
      <c r="U4913" s="3">
        <v>12895.509456079501</v>
      </c>
      <c r="V4913" s="3">
        <v>1</v>
      </c>
    </row>
    <row r="4914" spans="1:22" ht="21.75" customHeight="1" x14ac:dyDescent="0.3">
      <c r="A4914" s="3" t="s">
        <v>4940</v>
      </c>
      <c r="B4914" s="3">
        <v>32</v>
      </c>
      <c r="C4914" s="3" t="s">
        <v>31</v>
      </c>
      <c r="D4914" s="3" t="s">
        <v>24</v>
      </c>
      <c r="E4914" s="3">
        <v>53587.871529892902</v>
      </c>
      <c r="F4914" s="3">
        <v>125</v>
      </c>
      <c r="G4914" s="3">
        <v>2422.1385462339799</v>
      </c>
      <c r="H4914" s="3">
        <v>3</v>
      </c>
      <c r="I4914" s="3">
        <v>597.57281455440295</v>
      </c>
      <c r="J4914" s="3">
        <v>48</v>
      </c>
      <c r="K4914" s="3">
        <v>609.01213195700598</v>
      </c>
      <c r="L4914" s="3">
        <v>13</v>
      </c>
      <c r="M4914" s="3">
        <v>13</v>
      </c>
      <c r="N4914" s="3">
        <v>8</v>
      </c>
      <c r="O4914" s="3">
        <v>631</v>
      </c>
      <c r="P4914" s="3">
        <v>0</v>
      </c>
      <c r="Q4914" s="3">
        <v>14785.795745240801</v>
      </c>
      <c r="R4914" s="3">
        <v>1</v>
      </c>
      <c r="S4914" s="3">
        <v>0</v>
      </c>
      <c r="T4914" s="3">
        <v>0</v>
      </c>
      <c r="U4914" s="3">
        <v>7449.4433993636703</v>
      </c>
      <c r="V4914" s="3">
        <v>0</v>
      </c>
    </row>
    <row r="4915" spans="1:22" ht="21.75" customHeight="1" x14ac:dyDescent="0.3">
      <c r="A4915" s="3" t="s">
        <v>4941</v>
      </c>
      <c r="B4915" s="3">
        <v>23</v>
      </c>
      <c r="C4915" s="3" t="s">
        <v>23</v>
      </c>
      <c r="D4915" s="3" t="s">
        <v>24</v>
      </c>
      <c r="E4915" s="3">
        <v>24745.980793504299</v>
      </c>
      <c r="F4915" s="3">
        <v>130</v>
      </c>
      <c r="G4915" s="3">
        <v>1664.69234687065</v>
      </c>
      <c r="H4915" s="3">
        <v>6</v>
      </c>
      <c r="I4915" s="3">
        <v>1593.27137924359</v>
      </c>
      <c r="J4915" s="3">
        <v>47</v>
      </c>
      <c r="K4915" s="3">
        <v>956.38034276098495</v>
      </c>
      <c r="L4915" s="3">
        <v>49</v>
      </c>
      <c r="M4915" s="3">
        <v>19</v>
      </c>
      <c r="N4915" s="3">
        <v>6</v>
      </c>
      <c r="O4915" s="3">
        <v>576</v>
      </c>
      <c r="P4915" s="3">
        <v>3</v>
      </c>
      <c r="Q4915" s="3">
        <v>13623.6473495056</v>
      </c>
      <c r="R4915" s="3">
        <v>1</v>
      </c>
      <c r="S4915" s="3">
        <v>0</v>
      </c>
      <c r="T4915" s="3">
        <v>0</v>
      </c>
      <c r="U4915" s="3">
        <v>3449.8457813939199</v>
      </c>
      <c r="V4915" s="3">
        <v>1</v>
      </c>
    </row>
    <row r="4916" spans="1:22" ht="21.75" customHeight="1" x14ac:dyDescent="0.3">
      <c r="A4916" s="3" t="s">
        <v>4942</v>
      </c>
      <c r="B4916" s="3">
        <v>41</v>
      </c>
      <c r="C4916" s="3" t="s">
        <v>28</v>
      </c>
      <c r="D4916" s="3" t="s">
        <v>33</v>
      </c>
      <c r="E4916" s="3">
        <v>12776.732827650399</v>
      </c>
      <c r="F4916" s="3">
        <v>114</v>
      </c>
      <c r="G4916" s="3">
        <v>844.86701941859201</v>
      </c>
      <c r="H4916" s="3">
        <v>5</v>
      </c>
      <c r="I4916" s="3">
        <v>1314.4817146667899</v>
      </c>
      <c r="J4916" s="3">
        <v>24</v>
      </c>
      <c r="K4916" s="3">
        <v>435.82234369364897</v>
      </c>
      <c r="L4916" s="3">
        <v>58</v>
      </c>
      <c r="M4916" s="3">
        <v>1</v>
      </c>
      <c r="N4916" s="3">
        <v>3</v>
      </c>
      <c r="O4916" s="3">
        <v>706</v>
      </c>
      <c r="P4916" s="3">
        <v>4</v>
      </c>
      <c r="Q4916" s="3">
        <v>12929.1379655853</v>
      </c>
      <c r="R4916" s="3">
        <v>4</v>
      </c>
      <c r="S4916" s="3">
        <v>0</v>
      </c>
      <c r="T4916" s="3">
        <v>0</v>
      </c>
      <c r="U4916" s="3">
        <v>500</v>
      </c>
      <c r="V4916" s="3">
        <v>1</v>
      </c>
    </row>
    <row r="4917" spans="1:22" ht="21.75" customHeight="1" x14ac:dyDescent="0.3">
      <c r="A4917" s="3" t="s">
        <v>4943</v>
      </c>
      <c r="B4917" s="3">
        <v>26</v>
      </c>
      <c r="C4917" s="3" t="s">
        <v>28</v>
      </c>
      <c r="D4917" s="3" t="s">
        <v>24</v>
      </c>
      <c r="E4917" s="3">
        <v>29749.656801548499</v>
      </c>
      <c r="F4917" s="3">
        <v>119</v>
      </c>
      <c r="G4917" s="3">
        <v>688.20544619523798</v>
      </c>
      <c r="H4917" s="3">
        <v>11</v>
      </c>
      <c r="I4917" s="3">
        <v>1172.0666193939901</v>
      </c>
      <c r="J4917" s="3">
        <v>23</v>
      </c>
      <c r="K4917" s="3">
        <v>361.61634585321201</v>
      </c>
      <c r="L4917" s="3">
        <v>69</v>
      </c>
      <c r="M4917" s="3">
        <v>14</v>
      </c>
      <c r="N4917" s="3">
        <v>8</v>
      </c>
      <c r="O4917" s="3">
        <v>425</v>
      </c>
      <c r="P4917" s="3">
        <v>0</v>
      </c>
      <c r="Q4917" s="3">
        <v>19919.078945675799</v>
      </c>
      <c r="R4917" s="3">
        <v>0</v>
      </c>
      <c r="S4917" s="3">
        <v>0</v>
      </c>
      <c r="T4917" s="3">
        <v>0</v>
      </c>
      <c r="U4917" s="3">
        <v>6337.7889653041402</v>
      </c>
      <c r="V4917" s="3">
        <v>1</v>
      </c>
    </row>
    <row r="4918" spans="1:22" ht="21.75" customHeight="1" x14ac:dyDescent="0.3">
      <c r="A4918" s="3" t="s">
        <v>4944</v>
      </c>
      <c r="B4918" s="3">
        <v>62</v>
      </c>
      <c r="C4918" s="3" t="s">
        <v>28</v>
      </c>
      <c r="D4918" s="3" t="s">
        <v>26</v>
      </c>
      <c r="E4918" s="3">
        <v>71763.5788065097</v>
      </c>
      <c r="F4918" s="3">
        <v>134</v>
      </c>
      <c r="G4918" s="3">
        <v>1861.42327196376</v>
      </c>
      <c r="H4918" s="3">
        <v>11</v>
      </c>
      <c r="I4918" s="3">
        <v>278.39114224604498</v>
      </c>
      <c r="J4918" s="3">
        <v>45</v>
      </c>
      <c r="K4918" s="3">
        <v>356.40445506189099</v>
      </c>
      <c r="L4918" s="3">
        <v>57</v>
      </c>
      <c r="M4918" s="3">
        <v>3</v>
      </c>
      <c r="N4918" s="3">
        <v>2</v>
      </c>
      <c r="O4918" s="3">
        <v>583</v>
      </c>
      <c r="P4918" s="3">
        <v>1</v>
      </c>
      <c r="Q4918" s="3">
        <v>12091.6854794179</v>
      </c>
      <c r="R4918" s="3">
        <v>1</v>
      </c>
      <c r="S4918" s="3">
        <v>1</v>
      </c>
      <c r="T4918" s="3">
        <v>0</v>
      </c>
      <c r="U4918" s="3">
        <v>13061.401828890501</v>
      </c>
      <c r="V4918" s="3">
        <v>1</v>
      </c>
    </row>
    <row r="4919" spans="1:22" ht="21.75" customHeight="1" x14ac:dyDescent="0.3">
      <c r="A4919" s="3" t="s">
        <v>4945</v>
      </c>
      <c r="B4919" s="3">
        <v>43</v>
      </c>
      <c r="C4919" s="3" t="s">
        <v>31</v>
      </c>
      <c r="D4919" s="3" t="s">
        <v>26</v>
      </c>
      <c r="E4919" s="3">
        <v>69714.168006710795</v>
      </c>
      <c r="F4919" s="3">
        <v>35</v>
      </c>
      <c r="G4919" s="3">
        <v>577.63333822238906</v>
      </c>
      <c r="H4919" s="3">
        <v>2</v>
      </c>
      <c r="I4919" s="3">
        <v>1102.45498929942</v>
      </c>
      <c r="J4919" s="3">
        <v>26</v>
      </c>
      <c r="K4919" s="3">
        <v>428.42388201257899</v>
      </c>
      <c r="L4919" s="3">
        <v>8</v>
      </c>
      <c r="M4919" s="3">
        <v>1</v>
      </c>
      <c r="N4919" s="3">
        <v>3</v>
      </c>
      <c r="O4919" s="3">
        <v>892</v>
      </c>
      <c r="P4919" s="3">
        <v>1</v>
      </c>
      <c r="Q4919" s="3">
        <v>13514.2788157877</v>
      </c>
      <c r="R4919" s="3">
        <v>7</v>
      </c>
      <c r="S4919" s="3">
        <v>0</v>
      </c>
      <c r="T4919" s="3">
        <v>0</v>
      </c>
      <c r="U4919" s="3">
        <v>4742.87953601134</v>
      </c>
      <c r="V4919" s="3">
        <v>1</v>
      </c>
    </row>
    <row r="4920" spans="1:22" ht="21.75" customHeight="1" x14ac:dyDescent="0.3">
      <c r="A4920" s="3" t="s">
        <v>4946</v>
      </c>
      <c r="B4920" s="3">
        <v>23</v>
      </c>
      <c r="C4920" s="3" t="s">
        <v>31</v>
      </c>
      <c r="D4920" s="3" t="s">
        <v>24</v>
      </c>
      <c r="E4920" s="3">
        <v>47684.2552699035</v>
      </c>
      <c r="F4920" s="3">
        <v>208</v>
      </c>
      <c r="G4920" s="3">
        <v>849.53812962228801</v>
      </c>
      <c r="H4920" s="3">
        <v>9</v>
      </c>
      <c r="I4920" s="3">
        <v>865.68333629967799</v>
      </c>
      <c r="J4920" s="3">
        <v>30</v>
      </c>
      <c r="K4920" s="3">
        <v>590.53057838839698</v>
      </c>
      <c r="L4920" s="3">
        <v>56</v>
      </c>
      <c r="M4920" s="3">
        <v>8</v>
      </c>
      <c r="N4920" s="3">
        <v>9</v>
      </c>
      <c r="O4920" s="3">
        <v>742</v>
      </c>
      <c r="P4920" s="3">
        <v>4</v>
      </c>
      <c r="Q4920" s="3">
        <v>4685.0547431437599</v>
      </c>
      <c r="R4920" s="3">
        <v>2</v>
      </c>
      <c r="S4920" s="3">
        <v>1</v>
      </c>
      <c r="T4920" s="3">
        <v>0</v>
      </c>
      <c r="U4920" s="3">
        <v>2541.2189633430398</v>
      </c>
      <c r="V4920" s="3">
        <v>1</v>
      </c>
    </row>
    <row r="4921" spans="1:22" ht="21.75" customHeight="1" x14ac:dyDescent="0.3">
      <c r="A4921" s="3" t="s">
        <v>4947</v>
      </c>
      <c r="B4921" s="3">
        <v>47</v>
      </c>
      <c r="C4921" s="3" t="s">
        <v>28</v>
      </c>
      <c r="D4921" s="3" t="s">
        <v>33</v>
      </c>
      <c r="E4921" s="3">
        <v>43479.086297132999</v>
      </c>
      <c r="F4921" s="3">
        <v>238</v>
      </c>
      <c r="G4921" s="3">
        <v>1108.1231969334999</v>
      </c>
      <c r="H4921" s="3">
        <v>5</v>
      </c>
      <c r="I4921" s="3">
        <v>1228.21104883065</v>
      </c>
      <c r="J4921" s="3">
        <v>46</v>
      </c>
      <c r="K4921" s="3">
        <v>88.185826112674505</v>
      </c>
      <c r="L4921" s="3">
        <v>40</v>
      </c>
      <c r="M4921" s="3">
        <v>3</v>
      </c>
      <c r="N4921" s="3">
        <v>2</v>
      </c>
      <c r="O4921" s="3">
        <v>480</v>
      </c>
      <c r="P4921" s="3">
        <v>4</v>
      </c>
      <c r="Q4921" s="3">
        <v>12770.498602383401</v>
      </c>
      <c r="R4921" s="3">
        <v>2</v>
      </c>
      <c r="S4921" s="3">
        <v>1</v>
      </c>
      <c r="T4921" s="3">
        <v>0</v>
      </c>
      <c r="U4921" s="3">
        <v>10653.887233412799</v>
      </c>
      <c r="V4921" s="3">
        <v>1</v>
      </c>
    </row>
    <row r="4922" spans="1:22" ht="21.75" customHeight="1" x14ac:dyDescent="0.3">
      <c r="A4922" s="3" t="s">
        <v>4948</v>
      </c>
      <c r="B4922" s="3">
        <v>34</v>
      </c>
      <c r="C4922" s="3" t="s">
        <v>28</v>
      </c>
      <c r="D4922" s="3" t="s">
        <v>26</v>
      </c>
      <c r="E4922" s="3">
        <v>34590.254060818399</v>
      </c>
      <c r="F4922" s="3">
        <v>44</v>
      </c>
      <c r="G4922" s="3">
        <v>1724.3456880491599</v>
      </c>
      <c r="H4922" s="3">
        <v>7</v>
      </c>
      <c r="I4922" s="3">
        <v>912.83828329442895</v>
      </c>
      <c r="J4922" s="3">
        <v>34</v>
      </c>
      <c r="K4922" s="3">
        <v>191.72346901501601</v>
      </c>
      <c r="L4922" s="3">
        <v>26</v>
      </c>
      <c r="M4922" s="3">
        <v>4</v>
      </c>
      <c r="N4922" s="3">
        <v>9</v>
      </c>
      <c r="O4922" s="3">
        <v>461</v>
      </c>
      <c r="P4922" s="3">
        <v>1</v>
      </c>
      <c r="Q4922" s="3">
        <v>10462.4051349084</v>
      </c>
      <c r="R4922" s="3">
        <v>7</v>
      </c>
      <c r="S4922" s="3">
        <v>0</v>
      </c>
      <c r="T4922" s="3">
        <v>0</v>
      </c>
      <c r="U4922" s="3">
        <v>7460.8228656438796</v>
      </c>
      <c r="V4922" s="3">
        <v>1</v>
      </c>
    </row>
    <row r="4923" spans="1:22" ht="21.75" customHeight="1" x14ac:dyDescent="0.3">
      <c r="A4923" s="3" t="s">
        <v>4949</v>
      </c>
      <c r="B4923" s="3">
        <v>20</v>
      </c>
      <c r="C4923" s="3" t="s">
        <v>23</v>
      </c>
      <c r="D4923" s="3" t="s">
        <v>33</v>
      </c>
      <c r="E4923" s="3">
        <v>46626.992251582902</v>
      </c>
      <c r="F4923" s="3">
        <v>162</v>
      </c>
      <c r="G4923" s="3">
        <v>1966.8165854976601</v>
      </c>
      <c r="H4923" s="3">
        <v>1</v>
      </c>
      <c r="I4923" s="3">
        <v>797.64881688659398</v>
      </c>
      <c r="J4923" s="3">
        <v>19</v>
      </c>
      <c r="K4923" s="3">
        <v>556.55261353895901</v>
      </c>
      <c r="L4923" s="3">
        <v>57</v>
      </c>
      <c r="M4923" s="3">
        <v>10</v>
      </c>
      <c r="N4923" s="3">
        <v>2</v>
      </c>
      <c r="O4923" s="3">
        <v>775</v>
      </c>
      <c r="P4923" s="3">
        <v>3</v>
      </c>
      <c r="Q4923" s="3">
        <v>10369.672996847101</v>
      </c>
      <c r="R4923" s="3">
        <v>3</v>
      </c>
      <c r="S4923" s="3">
        <v>0</v>
      </c>
      <c r="T4923" s="3">
        <v>0</v>
      </c>
      <c r="U4923" s="3">
        <v>9237.4843331609209</v>
      </c>
      <c r="V4923" s="3">
        <v>0</v>
      </c>
    </row>
    <row r="4924" spans="1:22" ht="21.75" customHeight="1" x14ac:dyDescent="0.3">
      <c r="A4924" s="3" t="s">
        <v>4950</v>
      </c>
      <c r="B4924" s="3">
        <v>22</v>
      </c>
      <c r="C4924" s="3" t="s">
        <v>23</v>
      </c>
      <c r="D4924" s="3" t="s">
        <v>26</v>
      </c>
      <c r="E4924" s="3">
        <v>41465.089661030201</v>
      </c>
      <c r="F4924" s="3">
        <v>181</v>
      </c>
      <c r="G4924" s="3">
        <v>931.986373519312</v>
      </c>
      <c r="H4924" s="3">
        <v>11</v>
      </c>
      <c r="I4924" s="3">
        <v>881.82450371779601</v>
      </c>
      <c r="J4924" s="3">
        <v>15</v>
      </c>
      <c r="K4924" s="3">
        <v>592.81705140385804</v>
      </c>
      <c r="L4924" s="3">
        <v>67</v>
      </c>
      <c r="M4924" s="3">
        <v>3</v>
      </c>
      <c r="N4924" s="3">
        <v>0</v>
      </c>
      <c r="O4924" s="3">
        <v>660</v>
      </c>
      <c r="P4924" s="3">
        <v>3</v>
      </c>
      <c r="Q4924" s="3">
        <v>2412.5867750135399</v>
      </c>
      <c r="R4924" s="3">
        <v>1</v>
      </c>
      <c r="S4924" s="3">
        <v>0</v>
      </c>
      <c r="T4924" s="3">
        <v>0</v>
      </c>
      <c r="U4924" s="3">
        <v>19079.0291382307</v>
      </c>
      <c r="V4924" s="3">
        <v>0</v>
      </c>
    </row>
    <row r="4925" spans="1:22" ht="21.75" customHeight="1" x14ac:dyDescent="0.3">
      <c r="A4925" s="3" t="s">
        <v>4951</v>
      </c>
      <c r="B4925" s="3">
        <v>33</v>
      </c>
      <c r="C4925" s="3" t="s">
        <v>23</v>
      </c>
      <c r="D4925" s="3" t="s">
        <v>26</v>
      </c>
      <c r="E4925" s="3">
        <v>80778.956917992793</v>
      </c>
      <c r="F4925" s="3">
        <v>127</v>
      </c>
      <c r="G4925" s="3">
        <v>462.63314385111499</v>
      </c>
      <c r="H4925" s="3">
        <v>2</v>
      </c>
      <c r="I4925" s="3">
        <v>168.028347932109</v>
      </c>
      <c r="J4925" s="3">
        <v>30</v>
      </c>
      <c r="K4925" s="3">
        <v>419.207010775105</v>
      </c>
      <c r="L4925" s="3">
        <v>57</v>
      </c>
      <c r="M4925" s="3">
        <v>3</v>
      </c>
      <c r="N4925" s="3">
        <v>4</v>
      </c>
      <c r="O4925" s="3">
        <v>823</v>
      </c>
      <c r="P4925" s="3">
        <v>3</v>
      </c>
      <c r="Q4925" s="3">
        <v>22377.8048824168</v>
      </c>
      <c r="R4925" s="3">
        <v>2</v>
      </c>
      <c r="S4925" s="3">
        <v>0</v>
      </c>
      <c r="T4925" s="3">
        <v>0</v>
      </c>
      <c r="U4925" s="3">
        <v>13209.121097789601</v>
      </c>
      <c r="V4925" s="3">
        <v>0</v>
      </c>
    </row>
    <row r="4926" spans="1:22" ht="21.75" customHeight="1" x14ac:dyDescent="0.3">
      <c r="A4926" s="3" t="s">
        <v>4952</v>
      </c>
      <c r="B4926" s="3">
        <v>57</v>
      </c>
      <c r="C4926" s="3" t="s">
        <v>31</v>
      </c>
      <c r="D4926" s="3" t="s">
        <v>24</v>
      </c>
      <c r="E4926" s="3">
        <v>27741.999197322799</v>
      </c>
      <c r="F4926" s="3">
        <v>6</v>
      </c>
      <c r="G4926" s="3">
        <v>2153.0102411779899</v>
      </c>
      <c r="H4926" s="3">
        <v>7</v>
      </c>
      <c r="I4926" s="3">
        <v>531.40885474127106</v>
      </c>
      <c r="J4926" s="3">
        <v>6</v>
      </c>
      <c r="K4926" s="3">
        <v>613.83563012609704</v>
      </c>
      <c r="L4926" s="3">
        <v>23</v>
      </c>
      <c r="M4926" s="3">
        <v>14</v>
      </c>
      <c r="N4926" s="3">
        <v>3</v>
      </c>
      <c r="O4926" s="3">
        <v>429</v>
      </c>
      <c r="P4926" s="3">
        <v>1</v>
      </c>
      <c r="Q4926" s="3">
        <v>6267.1215371477401</v>
      </c>
      <c r="R4926" s="3">
        <v>3</v>
      </c>
      <c r="S4926" s="3">
        <v>0</v>
      </c>
      <c r="T4926" s="3">
        <v>0</v>
      </c>
      <c r="U4926" s="3">
        <v>4888.7953239900899</v>
      </c>
      <c r="V4926" s="3">
        <v>1</v>
      </c>
    </row>
    <row r="4927" spans="1:22" ht="21.75" customHeight="1" x14ac:dyDescent="0.3">
      <c r="A4927" s="3" t="s">
        <v>4953</v>
      </c>
      <c r="B4927" s="3">
        <v>69</v>
      </c>
      <c r="C4927" s="3" t="s">
        <v>28</v>
      </c>
      <c r="D4927" s="3" t="s">
        <v>24</v>
      </c>
      <c r="E4927" s="3">
        <v>57063.878673372099</v>
      </c>
      <c r="F4927" s="3">
        <v>22</v>
      </c>
      <c r="G4927" s="3">
        <v>2040.49499408632</v>
      </c>
      <c r="H4927" s="3">
        <v>3</v>
      </c>
      <c r="I4927" s="3">
        <v>930.66743854614504</v>
      </c>
      <c r="J4927" s="3">
        <v>17</v>
      </c>
      <c r="K4927" s="3">
        <v>119.91564944999099</v>
      </c>
      <c r="L4927" s="3">
        <v>79</v>
      </c>
      <c r="M4927" s="3">
        <v>4</v>
      </c>
      <c r="N4927" s="3">
        <v>8</v>
      </c>
      <c r="O4927" s="3">
        <v>580</v>
      </c>
      <c r="P4927" s="3">
        <v>4</v>
      </c>
      <c r="Q4927" s="3">
        <v>10243.4559031258</v>
      </c>
      <c r="R4927" s="3">
        <v>3</v>
      </c>
      <c r="S4927" s="3">
        <v>0</v>
      </c>
      <c r="T4927" s="3">
        <v>0</v>
      </c>
      <c r="U4927" s="3">
        <v>3732.9919752137798</v>
      </c>
      <c r="V4927" s="3">
        <v>0</v>
      </c>
    </row>
    <row r="4928" spans="1:22" ht="21.75" customHeight="1" x14ac:dyDescent="0.3">
      <c r="A4928" s="3" t="s">
        <v>4954</v>
      </c>
      <c r="B4928" s="3">
        <v>20</v>
      </c>
      <c r="C4928" s="3" t="s">
        <v>31</v>
      </c>
      <c r="D4928" s="3" t="s">
        <v>33</v>
      </c>
      <c r="E4928" s="3">
        <v>81627.284147561004</v>
      </c>
      <c r="F4928" s="3">
        <v>215</v>
      </c>
      <c r="G4928" s="3">
        <v>1875.5118663089499</v>
      </c>
      <c r="H4928" s="3">
        <v>3</v>
      </c>
      <c r="I4928" s="3">
        <v>1198.7859254422999</v>
      </c>
      <c r="J4928" s="3">
        <v>7</v>
      </c>
      <c r="K4928" s="3">
        <v>313.89218923750502</v>
      </c>
      <c r="L4928" s="3">
        <v>61</v>
      </c>
      <c r="M4928" s="3">
        <v>2</v>
      </c>
      <c r="N4928" s="3">
        <v>3</v>
      </c>
      <c r="O4928" s="3">
        <v>751</v>
      </c>
      <c r="P4928" s="3">
        <v>2</v>
      </c>
      <c r="Q4928" s="3">
        <v>3083.0244983011999</v>
      </c>
      <c r="R4928" s="3">
        <v>3</v>
      </c>
      <c r="S4928" s="3">
        <v>0</v>
      </c>
      <c r="T4928" s="3">
        <v>0</v>
      </c>
      <c r="U4928" s="3">
        <v>500</v>
      </c>
      <c r="V4928" s="3">
        <v>0</v>
      </c>
    </row>
    <row r="4929" spans="1:22" ht="21.75" customHeight="1" x14ac:dyDescent="0.3">
      <c r="A4929" s="3" t="s">
        <v>4955</v>
      </c>
      <c r="B4929" s="3">
        <v>57</v>
      </c>
      <c r="C4929" s="3" t="s">
        <v>28</v>
      </c>
      <c r="D4929" s="3" t="s">
        <v>24</v>
      </c>
      <c r="E4929" s="3">
        <v>63942.490684804099</v>
      </c>
      <c r="F4929" s="3">
        <v>197</v>
      </c>
      <c r="G4929" s="3">
        <v>1800.2204705509901</v>
      </c>
      <c r="H4929" s="3">
        <v>1</v>
      </c>
      <c r="I4929" s="3">
        <v>607.32740929075896</v>
      </c>
      <c r="J4929" s="3">
        <v>26</v>
      </c>
      <c r="K4929" s="3">
        <v>308.40031393729498</v>
      </c>
      <c r="L4929" s="3">
        <v>66</v>
      </c>
      <c r="M4929" s="3">
        <v>15</v>
      </c>
      <c r="N4929" s="3">
        <v>2</v>
      </c>
      <c r="O4929" s="3">
        <v>433</v>
      </c>
      <c r="P4929" s="3">
        <v>1</v>
      </c>
      <c r="Q4929" s="3">
        <v>3309.6093756235</v>
      </c>
      <c r="R4929" s="3">
        <v>0</v>
      </c>
      <c r="S4929" s="3">
        <v>0</v>
      </c>
      <c r="T4929" s="3">
        <v>0</v>
      </c>
      <c r="U4929" s="3">
        <v>7398.6756298891696</v>
      </c>
      <c r="V4929" s="3">
        <v>1</v>
      </c>
    </row>
    <row r="4930" spans="1:22" ht="21.75" customHeight="1" x14ac:dyDescent="0.3">
      <c r="A4930" s="3" t="s">
        <v>4956</v>
      </c>
      <c r="B4930" s="3">
        <v>57</v>
      </c>
      <c r="C4930" s="3" t="s">
        <v>23</v>
      </c>
      <c r="D4930" s="3" t="s">
        <v>26</v>
      </c>
      <c r="E4930" s="3">
        <v>29763.019336565099</v>
      </c>
      <c r="F4930" s="3">
        <v>219</v>
      </c>
      <c r="G4930" s="3">
        <v>1182.1754389990101</v>
      </c>
      <c r="H4930" s="3">
        <v>10</v>
      </c>
      <c r="I4930" s="3">
        <v>785.71759204762304</v>
      </c>
      <c r="J4930" s="3">
        <v>13</v>
      </c>
      <c r="K4930" s="3">
        <v>280.57283145308702</v>
      </c>
      <c r="L4930" s="3">
        <v>2</v>
      </c>
      <c r="M4930" s="3">
        <v>0</v>
      </c>
      <c r="N4930" s="3">
        <v>5</v>
      </c>
      <c r="O4930" s="3">
        <v>850</v>
      </c>
      <c r="P4930" s="3">
        <v>1</v>
      </c>
      <c r="Q4930" s="3">
        <v>3414.37863570328</v>
      </c>
      <c r="R4930" s="3">
        <v>3</v>
      </c>
      <c r="S4930" s="3">
        <v>0</v>
      </c>
      <c r="T4930" s="3">
        <v>0</v>
      </c>
      <c r="U4930" s="3">
        <v>12047.111562218201</v>
      </c>
      <c r="V4930" s="3">
        <v>0</v>
      </c>
    </row>
    <row r="4931" spans="1:22" ht="21.75" customHeight="1" x14ac:dyDescent="0.3">
      <c r="A4931" s="3" t="s">
        <v>4957</v>
      </c>
      <c r="B4931" s="3">
        <v>40</v>
      </c>
      <c r="C4931" s="3" t="s">
        <v>23</v>
      </c>
      <c r="D4931" s="3" t="s">
        <v>26</v>
      </c>
      <c r="E4931" s="3">
        <v>22238.056443391699</v>
      </c>
      <c r="F4931" s="3">
        <v>70</v>
      </c>
      <c r="G4931" s="3">
        <v>1357.91190326745</v>
      </c>
      <c r="H4931" s="3">
        <v>9</v>
      </c>
      <c r="I4931" s="3">
        <v>239.65264436361301</v>
      </c>
      <c r="J4931" s="3">
        <v>17</v>
      </c>
      <c r="K4931" s="3">
        <v>707.92221608659304</v>
      </c>
      <c r="L4931" s="3">
        <v>50</v>
      </c>
      <c r="M4931" s="3">
        <v>0</v>
      </c>
      <c r="N4931" s="3">
        <v>9</v>
      </c>
      <c r="O4931" s="3">
        <v>772</v>
      </c>
      <c r="P4931" s="3">
        <v>0</v>
      </c>
      <c r="Q4931" s="3">
        <v>21295.310471811401</v>
      </c>
      <c r="R4931" s="3">
        <v>0</v>
      </c>
      <c r="S4931" s="3">
        <v>0</v>
      </c>
      <c r="T4931" s="3">
        <v>0</v>
      </c>
      <c r="U4931" s="3">
        <v>1047.7723164144199</v>
      </c>
      <c r="V4931" s="3">
        <v>0</v>
      </c>
    </row>
    <row r="4932" spans="1:22" ht="21.75" customHeight="1" x14ac:dyDescent="0.3">
      <c r="A4932" s="3" t="s">
        <v>4958</v>
      </c>
      <c r="B4932" s="3">
        <v>67</v>
      </c>
      <c r="C4932" s="3" t="s">
        <v>23</v>
      </c>
      <c r="D4932" s="3" t="s">
        <v>33</v>
      </c>
      <c r="E4932" s="3">
        <v>54939.221690942402</v>
      </c>
      <c r="F4932" s="3">
        <v>192</v>
      </c>
      <c r="G4932" s="3">
        <v>1560.67632002913</v>
      </c>
      <c r="H4932" s="3">
        <v>11</v>
      </c>
      <c r="I4932" s="3">
        <v>1310.7587846738199</v>
      </c>
      <c r="J4932" s="3">
        <v>0</v>
      </c>
      <c r="K4932" s="3">
        <v>737.68117184586504</v>
      </c>
      <c r="L4932" s="3">
        <v>66</v>
      </c>
      <c r="M4932" s="3">
        <v>0</v>
      </c>
      <c r="N4932" s="3">
        <v>4</v>
      </c>
      <c r="O4932" s="3">
        <v>304</v>
      </c>
      <c r="P4932" s="3">
        <v>3</v>
      </c>
      <c r="Q4932" s="3">
        <v>2360.3145007978901</v>
      </c>
      <c r="R4932" s="3">
        <v>2</v>
      </c>
      <c r="S4932" s="3">
        <v>0</v>
      </c>
      <c r="T4932" s="3">
        <v>0</v>
      </c>
      <c r="U4932" s="3">
        <v>11704.184761500101</v>
      </c>
      <c r="V4932" s="3">
        <v>1</v>
      </c>
    </row>
    <row r="4933" spans="1:22" ht="21.75" customHeight="1" x14ac:dyDescent="0.3">
      <c r="A4933" s="3" t="s">
        <v>4959</v>
      </c>
      <c r="B4933" s="3">
        <v>48</v>
      </c>
      <c r="C4933" s="3" t="s">
        <v>23</v>
      </c>
      <c r="D4933" s="3" t="s">
        <v>33</v>
      </c>
      <c r="E4933" s="3">
        <v>52709.417700236503</v>
      </c>
      <c r="F4933" s="3">
        <v>60</v>
      </c>
      <c r="G4933" s="3">
        <v>825.66518766852505</v>
      </c>
      <c r="H4933" s="3">
        <v>0</v>
      </c>
      <c r="I4933" s="3">
        <v>1189.80960628159</v>
      </c>
      <c r="J4933" s="3">
        <v>30</v>
      </c>
      <c r="K4933" s="3">
        <v>0</v>
      </c>
      <c r="L4933" s="3">
        <v>79</v>
      </c>
      <c r="M4933" s="3">
        <v>2</v>
      </c>
      <c r="N4933" s="3">
        <v>3</v>
      </c>
      <c r="O4933" s="3">
        <v>865</v>
      </c>
      <c r="P4933" s="3">
        <v>0</v>
      </c>
      <c r="Q4933" s="3">
        <v>8557.1141187392095</v>
      </c>
      <c r="R4933" s="3">
        <v>7</v>
      </c>
      <c r="S4933" s="3">
        <v>0</v>
      </c>
      <c r="T4933" s="3">
        <v>0</v>
      </c>
      <c r="U4933" s="3">
        <v>10876.829487839999</v>
      </c>
      <c r="V4933" s="3">
        <v>1</v>
      </c>
    </row>
    <row r="4934" spans="1:22" ht="21.75" customHeight="1" x14ac:dyDescent="0.3">
      <c r="A4934" s="3" t="s">
        <v>4960</v>
      </c>
      <c r="B4934" s="3">
        <v>24</v>
      </c>
      <c r="C4934" s="3" t="s">
        <v>28</v>
      </c>
      <c r="D4934" s="3" t="s">
        <v>26</v>
      </c>
      <c r="E4934" s="3">
        <v>72183.363750440301</v>
      </c>
      <c r="F4934" s="3">
        <v>177</v>
      </c>
      <c r="G4934" s="3">
        <v>1806.7625437079801</v>
      </c>
      <c r="H4934" s="3">
        <v>6</v>
      </c>
      <c r="I4934" s="3">
        <v>1028.2359164985201</v>
      </c>
      <c r="J4934" s="3">
        <v>19</v>
      </c>
      <c r="K4934" s="3">
        <v>5.7980218425232097</v>
      </c>
      <c r="L4934" s="3">
        <v>56</v>
      </c>
      <c r="M4934" s="3">
        <v>8</v>
      </c>
      <c r="N4934" s="3">
        <v>0</v>
      </c>
      <c r="O4934" s="3">
        <v>381</v>
      </c>
      <c r="P4934" s="3">
        <v>5</v>
      </c>
      <c r="Q4934" s="3">
        <v>9597.9842100141395</v>
      </c>
      <c r="R4934" s="3">
        <v>3</v>
      </c>
      <c r="S4934" s="3">
        <v>0</v>
      </c>
      <c r="T4934" s="3">
        <v>0</v>
      </c>
      <c r="U4934" s="3">
        <v>9609.1965070086899</v>
      </c>
      <c r="V4934" s="3">
        <v>1</v>
      </c>
    </row>
    <row r="4935" spans="1:22" ht="21.75" customHeight="1" x14ac:dyDescent="0.3">
      <c r="A4935" s="3" t="s">
        <v>4961</v>
      </c>
      <c r="B4935" s="3">
        <v>68</v>
      </c>
      <c r="C4935" s="3" t="s">
        <v>23</v>
      </c>
      <c r="D4935" s="3" t="s">
        <v>24</v>
      </c>
      <c r="E4935" s="3">
        <v>59872.061276319699</v>
      </c>
      <c r="F4935" s="3">
        <v>205</v>
      </c>
      <c r="G4935" s="3">
        <v>1595.3701127797401</v>
      </c>
      <c r="H4935" s="3">
        <v>3</v>
      </c>
      <c r="I4935" s="3">
        <v>942.38216567081201</v>
      </c>
      <c r="J4935" s="3">
        <v>5</v>
      </c>
      <c r="K4935" s="3">
        <v>531.83390025588699</v>
      </c>
      <c r="L4935" s="3">
        <v>19</v>
      </c>
      <c r="M4935" s="3">
        <v>12</v>
      </c>
      <c r="N4935" s="3">
        <v>2</v>
      </c>
      <c r="O4935" s="3">
        <v>520</v>
      </c>
      <c r="P4935" s="3">
        <v>5</v>
      </c>
      <c r="Q4935" s="3">
        <v>7574.0919972372003</v>
      </c>
      <c r="R4935" s="3">
        <v>2</v>
      </c>
      <c r="S4935" s="3">
        <v>0</v>
      </c>
      <c r="T4935" s="3">
        <v>0</v>
      </c>
      <c r="U4935" s="3">
        <v>5431.5037105353003</v>
      </c>
      <c r="V4935" s="3">
        <v>1</v>
      </c>
    </row>
    <row r="4936" spans="1:22" ht="21.75" customHeight="1" x14ac:dyDescent="0.3">
      <c r="A4936" s="3" t="s">
        <v>4962</v>
      </c>
      <c r="B4936" s="3">
        <v>29</v>
      </c>
      <c r="C4936" s="3" t="s">
        <v>28</v>
      </c>
      <c r="D4936" s="3" t="s">
        <v>24</v>
      </c>
      <c r="E4936" s="3">
        <v>41272.881364960398</v>
      </c>
      <c r="F4936" s="3">
        <v>82</v>
      </c>
      <c r="G4936" s="3">
        <v>1391.69168781177</v>
      </c>
      <c r="H4936" s="3">
        <v>5</v>
      </c>
      <c r="I4936" s="3">
        <v>1343.39217280138</v>
      </c>
      <c r="J4936" s="3">
        <v>44</v>
      </c>
      <c r="K4936" s="3">
        <v>350.80884473418303</v>
      </c>
      <c r="L4936" s="3">
        <v>44</v>
      </c>
      <c r="M4936" s="3">
        <v>12</v>
      </c>
      <c r="N4936" s="3">
        <v>3</v>
      </c>
      <c r="O4936" s="3">
        <v>368</v>
      </c>
      <c r="P4936" s="3">
        <v>1</v>
      </c>
      <c r="Q4936" s="3">
        <v>6782.9436707137702</v>
      </c>
      <c r="R4936" s="3">
        <v>1</v>
      </c>
      <c r="S4936" s="3">
        <v>0</v>
      </c>
      <c r="T4936" s="3">
        <v>0</v>
      </c>
      <c r="U4936" s="3">
        <v>8565.5306249723599</v>
      </c>
      <c r="V4936" s="3">
        <v>1</v>
      </c>
    </row>
    <row r="4937" spans="1:22" ht="21.75" customHeight="1" x14ac:dyDescent="0.3">
      <c r="A4937" s="3" t="s">
        <v>4963</v>
      </c>
      <c r="B4937" s="3">
        <v>47</v>
      </c>
      <c r="C4937" s="3" t="s">
        <v>28</v>
      </c>
      <c r="D4937" s="3" t="s">
        <v>33</v>
      </c>
      <c r="E4937" s="3">
        <v>40051.134885057501</v>
      </c>
      <c r="F4937" s="3">
        <v>189</v>
      </c>
      <c r="G4937" s="3">
        <v>2230.0063663033302</v>
      </c>
      <c r="H4937" s="3">
        <v>7</v>
      </c>
      <c r="I4937" s="3">
        <v>518.24615303984899</v>
      </c>
      <c r="J4937" s="3">
        <v>0</v>
      </c>
      <c r="K4937" s="3">
        <v>466.33997994939898</v>
      </c>
      <c r="L4937" s="3">
        <v>5</v>
      </c>
      <c r="M4937" s="3">
        <v>12</v>
      </c>
      <c r="N4937" s="3">
        <v>9</v>
      </c>
      <c r="O4937" s="3">
        <v>817</v>
      </c>
      <c r="P4937" s="3">
        <v>5</v>
      </c>
      <c r="Q4937" s="3">
        <v>9422.8210618591693</v>
      </c>
      <c r="R4937" s="3">
        <v>7</v>
      </c>
      <c r="S4937" s="3">
        <v>1</v>
      </c>
      <c r="T4937" s="3">
        <v>0</v>
      </c>
      <c r="U4937" s="3">
        <v>11056.694278811499</v>
      </c>
      <c r="V4937" s="3">
        <v>1</v>
      </c>
    </row>
    <row r="4938" spans="1:22" ht="21.75" customHeight="1" x14ac:dyDescent="0.3">
      <c r="A4938" s="3" t="s">
        <v>4964</v>
      </c>
      <c r="B4938" s="3">
        <v>40</v>
      </c>
      <c r="C4938" s="3" t="s">
        <v>31</v>
      </c>
      <c r="D4938" s="3" t="s">
        <v>33</v>
      </c>
      <c r="E4938" s="3">
        <v>26489.161391378799</v>
      </c>
      <c r="F4938" s="3">
        <v>230</v>
      </c>
      <c r="G4938" s="3">
        <v>1419.16262317374</v>
      </c>
      <c r="H4938" s="3">
        <v>10</v>
      </c>
      <c r="I4938" s="3">
        <v>480.39345528566997</v>
      </c>
      <c r="J4938" s="3">
        <v>18</v>
      </c>
      <c r="K4938" s="3">
        <v>580.44566266048798</v>
      </c>
      <c r="L4938" s="3">
        <v>32</v>
      </c>
      <c r="M4938" s="3">
        <v>7</v>
      </c>
      <c r="N4938" s="3">
        <v>7</v>
      </c>
      <c r="O4938" s="3">
        <v>827</v>
      </c>
      <c r="P4938" s="3">
        <v>1</v>
      </c>
      <c r="Q4938" s="3">
        <v>4571.91294181784</v>
      </c>
      <c r="R4938" s="3">
        <v>7</v>
      </c>
      <c r="S4938" s="3">
        <v>0</v>
      </c>
      <c r="T4938" s="3">
        <v>0</v>
      </c>
      <c r="U4938" s="3">
        <v>10284.668691925101</v>
      </c>
      <c r="V4938" s="3">
        <v>1</v>
      </c>
    </row>
    <row r="4939" spans="1:22" ht="21.75" customHeight="1" x14ac:dyDescent="0.3">
      <c r="A4939" s="3" t="s">
        <v>4965</v>
      </c>
      <c r="B4939" s="3">
        <v>69</v>
      </c>
      <c r="C4939" s="3" t="s">
        <v>23</v>
      </c>
      <c r="D4939" s="3" t="s">
        <v>26</v>
      </c>
      <c r="E4939" s="3">
        <v>52328.558089035498</v>
      </c>
      <c r="F4939" s="3">
        <v>136</v>
      </c>
      <c r="G4939" s="3">
        <v>2027.70125453064</v>
      </c>
      <c r="H4939" s="3">
        <v>6</v>
      </c>
      <c r="I4939" s="3">
        <v>1171.5319251897499</v>
      </c>
      <c r="J4939" s="3">
        <v>38</v>
      </c>
      <c r="K4939" s="3">
        <v>943.89067496450798</v>
      </c>
      <c r="L4939" s="3">
        <v>42</v>
      </c>
      <c r="M4939" s="3">
        <v>7</v>
      </c>
      <c r="N4939" s="3">
        <v>8</v>
      </c>
      <c r="O4939" s="3">
        <v>871</v>
      </c>
      <c r="P4939" s="3">
        <v>1</v>
      </c>
      <c r="Q4939" s="3">
        <v>17589.4775911912</v>
      </c>
      <c r="R4939" s="3">
        <v>0</v>
      </c>
      <c r="S4939" s="3">
        <v>1</v>
      </c>
      <c r="T4939" s="3">
        <v>0</v>
      </c>
      <c r="U4939" s="3">
        <v>8525.2520941688108</v>
      </c>
      <c r="V4939" s="3">
        <v>1</v>
      </c>
    </row>
    <row r="4940" spans="1:22" ht="21.75" customHeight="1" x14ac:dyDescent="0.3">
      <c r="A4940" s="3" t="s">
        <v>4966</v>
      </c>
      <c r="B4940" s="3">
        <v>26</v>
      </c>
      <c r="C4940" s="3" t="s">
        <v>23</v>
      </c>
      <c r="D4940" s="3" t="s">
        <v>26</v>
      </c>
      <c r="E4940" s="3">
        <v>24719.9314850013</v>
      </c>
      <c r="F4940" s="3">
        <v>97</v>
      </c>
      <c r="G4940" s="3">
        <v>549.05283857560005</v>
      </c>
      <c r="H4940" s="3">
        <v>6</v>
      </c>
      <c r="I4940" s="3">
        <v>1148.00968359784</v>
      </c>
      <c r="J4940" s="3">
        <v>26</v>
      </c>
      <c r="K4940" s="3">
        <v>481.46343483335397</v>
      </c>
      <c r="L4940" s="3">
        <v>49</v>
      </c>
      <c r="M4940" s="3">
        <v>18</v>
      </c>
      <c r="N4940" s="3">
        <v>7</v>
      </c>
      <c r="O4940" s="3">
        <v>441</v>
      </c>
      <c r="P4940" s="3">
        <v>2</v>
      </c>
      <c r="Q4940" s="3">
        <v>21342.226817906401</v>
      </c>
      <c r="R4940" s="3">
        <v>6</v>
      </c>
      <c r="S4940" s="3">
        <v>1</v>
      </c>
      <c r="T4940" s="3">
        <v>0</v>
      </c>
      <c r="U4940" s="3">
        <v>8748.2961197363202</v>
      </c>
      <c r="V4940" s="3">
        <v>1</v>
      </c>
    </row>
    <row r="4941" spans="1:22" ht="21.75" customHeight="1" x14ac:dyDescent="0.3">
      <c r="A4941" s="3" t="s">
        <v>4967</v>
      </c>
      <c r="B4941" s="3">
        <v>22</v>
      </c>
      <c r="C4941" s="3" t="s">
        <v>31</v>
      </c>
      <c r="D4941" s="3" t="s">
        <v>33</v>
      </c>
      <c r="E4941" s="3">
        <v>66379.826256701403</v>
      </c>
      <c r="F4941" s="3">
        <v>170</v>
      </c>
      <c r="G4941" s="3">
        <v>2172.1678245705898</v>
      </c>
      <c r="H4941" s="3">
        <v>5</v>
      </c>
      <c r="I4941" s="3">
        <v>382.27654486879698</v>
      </c>
      <c r="J4941" s="3">
        <v>15</v>
      </c>
      <c r="K4941" s="3">
        <v>714.278195933539</v>
      </c>
      <c r="L4941" s="3">
        <v>26</v>
      </c>
      <c r="M4941" s="3">
        <v>4</v>
      </c>
      <c r="N4941" s="3">
        <v>8</v>
      </c>
      <c r="O4941" s="3">
        <v>803</v>
      </c>
      <c r="P4941" s="3">
        <v>0</v>
      </c>
      <c r="Q4941" s="3">
        <v>19500.991794344602</v>
      </c>
      <c r="R4941" s="3">
        <v>7</v>
      </c>
      <c r="S4941" s="3">
        <v>0</v>
      </c>
      <c r="T4941" s="3">
        <v>0</v>
      </c>
      <c r="U4941" s="3">
        <v>12793.629265338401</v>
      </c>
      <c r="V4941" s="3">
        <v>1</v>
      </c>
    </row>
    <row r="4942" spans="1:22" ht="21.75" customHeight="1" x14ac:dyDescent="0.3">
      <c r="A4942" s="3" t="s">
        <v>4968</v>
      </c>
      <c r="B4942" s="3">
        <v>64</v>
      </c>
      <c r="C4942" s="3" t="s">
        <v>28</v>
      </c>
      <c r="D4942" s="3" t="s">
        <v>26</v>
      </c>
      <c r="E4942" s="3">
        <v>60604.793801939602</v>
      </c>
      <c r="F4942" s="3">
        <v>207</v>
      </c>
      <c r="G4942" s="3">
        <v>1983.34198575866</v>
      </c>
      <c r="H4942" s="3">
        <v>10</v>
      </c>
      <c r="I4942" s="3">
        <v>614.02404144809702</v>
      </c>
      <c r="J4942" s="3">
        <v>13</v>
      </c>
      <c r="K4942" s="3">
        <v>391.56062777197599</v>
      </c>
      <c r="L4942" s="3">
        <v>29</v>
      </c>
      <c r="M4942" s="3">
        <v>9</v>
      </c>
      <c r="N4942" s="3">
        <v>9</v>
      </c>
      <c r="O4942" s="3">
        <v>656</v>
      </c>
      <c r="P4942" s="3">
        <v>4</v>
      </c>
      <c r="Q4942" s="3">
        <v>449.23865353604702</v>
      </c>
      <c r="R4942" s="3">
        <v>6</v>
      </c>
      <c r="S4942" s="3">
        <v>0</v>
      </c>
      <c r="T4942" s="3">
        <v>0</v>
      </c>
      <c r="U4942" s="3">
        <v>5021.62942866087</v>
      </c>
      <c r="V4942" s="3">
        <v>1</v>
      </c>
    </row>
    <row r="4943" spans="1:22" ht="21.75" customHeight="1" x14ac:dyDescent="0.3">
      <c r="A4943" s="3" t="s">
        <v>4969</v>
      </c>
      <c r="B4943" s="3">
        <v>66</v>
      </c>
      <c r="C4943" s="3" t="s">
        <v>23</v>
      </c>
      <c r="D4943" s="3" t="s">
        <v>33</v>
      </c>
      <c r="E4943" s="3">
        <v>60034.208008508103</v>
      </c>
      <c r="F4943" s="3">
        <v>153</v>
      </c>
      <c r="G4943" s="3">
        <v>3229.4543529102002</v>
      </c>
      <c r="H4943" s="3">
        <v>3</v>
      </c>
      <c r="I4943" s="3">
        <v>1391.1825958770901</v>
      </c>
      <c r="J4943" s="3">
        <v>33</v>
      </c>
      <c r="K4943" s="3">
        <v>614.26024194502997</v>
      </c>
      <c r="L4943" s="3">
        <v>17</v>
      </c>
      <c r="M4943" s="3">
        <v>18</v>
      </c>
      <c r="N4943" s="3">
        <v>0</v>
      </c>
      <c r="O4943" s="3">
        <v>505</v>
      </c>
      <c r="P4943" s="3">
        <v>3</v>
      </c>
      <c r="Q4943" s="3">
        <v>36.589388220027097</v>
      </c>
      <c r="R4943" s="3">
        <v>2</v>
      </c>
      <c r="S4943" s="3">
        <v>0</v>
      </c>
      <c r="T4943" s="3">
        <v>0</v>
      </c>
      <c r="U4943" s="3">
        <v>10481.341202136</v>
      </c>
      <c r="V4943" s="3">
        <v>1</v>
      </c>
    </row>
    <row r="4944" spans="1:22" ht="21.75" customHeight="1" x14ac:dyDescent="0.3">
      <c r="A4944" s="3" t="s">
        <v>4970</v>
      </c>
      <c r="B4944" s="3">
        <v>39</v>
      </c>
      <c r="C4944" s="3" t="s">
        <v>28</v>
      </c>
      <c r="D4944" s="3" t="s">
        <v>33</v>
      </c>
      <c r="E4944" s="3">
        <v>26207.111988539698</v>
      </c>
      <c r="F4944" s="3">
        <v>182</v>
      </c>
      <c r="G4944" s="3">
        <v>2780.7229540001299</v>
      </c>
      <c r="H4944" s="3">
        <v>3</v>
      </c>
      <c r="I4944" s="3">
        <v>944.08356487556603</v>
      </c>
      <c r="J4944" s="3">
        <v>6</v>
      </c>
      <c r="K4944" s="3">
        <v>676.98765605590802</v>
      </c>
      <c r="L4944" s="3">
        <v>29</v>
      </c>
      <c r="M4944" s="3">
        <v>2</v>
      </c>
      <c r="N4944" s="3">
        <v>0</v>
      </c>
      <c r="O4944" s="3">
        <v>339</v>
      </c>
      <c r="P4944" s="3">
        <v>3</v>
      </c>
      <c r="Q4944" s="3">
        <v>2580.2502445156401</v>
      </c>
      <c r="R4944" s="3">
        <v>3</v>
      </c>
      <c r="S4944" s="3">
        <v>0</v>
      </c>
      <c r="T4944" s="3">
        <v>0</v>
      </c>
      <c r="U4944" s="3">
        <v>15308.3950093612</v>
      </c>
      <c r="V4944" s="3">
        <v>1</v>
      </c>
    </row>
    <row r="4945" spans="1:22" ht="21.75" customHeight="1" x14ac:dyDescent="0.3">
      <c r="A4945" s="3" t="s">
        <v>4971</v>
      </c>
      <c r="B4945" s="3">
        <v>38</v>
      </c>
      <c r="C4945" s="3" t="s">
        <v>31</v>
      </c>
      <c r="D4945" s="3" t="s">
        <v>24</v>
      </c>
      <c r="E4945" s="3">
        <v>47300.658780017598</v>
      </c>
      <c r="F4945" s="3">
        <v>6</v>
      </c>
      <c r="G4945" s="3">
        <v>2249.0833219606998</v>
      </c>
      <c r="H4945" s="3">
        <v>8</v>
      </c>
      <c r="I4945" s="3">
        <v>1075.5065313063601</v>
      </c>
      <c r="J4945" s="3">
        <v>19</v>
      </c>
      <c r="K4945" s="3">
        <v>371.05060809387697</v>
      </c>
      <c r="L4945" s="3">
        <v>14</v>
      </c>
      <c r="M4945" s="3">
        <v>6</v>
      </c>
      <c r="N4945" s="3">
        <v>2</v>
      </c>
      <c r="O4945" s="3">
        <v>820</v>
      </c>
      <c r="P4945" s="3">
        <v>2</v>
      </c>
      <c r="Q4945" s="3">
        <v>15230.410722365499</v>
      </c>
      <c r="R4945" s="3">
        <v>2</v>
      </c>
      <c r="S4945" s="3">
        <v>0</v>
      </c>
      <c r="T4945" s="3">
        <v>0</v>
      </c>
      <c r="U4945" s="3">
        <v>5052.1312551862402</v>
      </c>
      <c r="V4945" s="3">
        <v>0</v>
      </c>
    </row>
    <row r="4946" spans="1:22" ht="21.75" customHeight="1" x14ac:dyDescent="0.3">
      <c r="A4946" s="3" t="s">
        <v>4972</v>
      </c>
      <c r="B4946" s="3">
        <v>54</v>
      </c>
      <c r="C4946" s="3" t="s">
        <v>28</v>
      </c>
      <c r="D4946" s="3" t="s">
        <v>33</v>
      </c>
      <c r="E4946" s="3">
        <v>42992.498826435702</v>
      </c>
      <c r="F4946" s="3">
        <v>167</v>
      </c>
      <c r="G4946" s="3">
        <v>1068.9813889473801</v>
      </c>
      <c r="H4946" s="3">
        <v>10</v>
      </c>
      <c r="I4946" s="3">
        <v>394.33371011472502</v>
      </c>
      <c r="J4946" s="3">
        <v>30</v>
      </c>
      <c r="K4946" s="3">
        <v>330.66604398062401</v>
      </c>
      <c r="L4946" s="3">
        <v>75</v>
      </c>
      <c r="M4946" s="3">
        <v>5</v>
      </c>
      <c r="N4946" s="3">
        <v>3</v>
      </c>
      <c r="O4946" s="3">
        <v>799</v>
      </c>
      <c r="P4946" s="3">
        <v>0</v>
      </c>
      <c r="Q4946" s="3">
        <v>8869.9219803157303</v>
      </c>
      <c r="R4946" s="3">
        <v>3</v>
      </c>
      <c r="S4946" s="3">
        <v>0</v>
      </c>
      <c r="T4946" s="3">
        <v>0</v>
      </c>
      <c r="U4946" s="3">
        <v>6245.1422304428597</v>
      </c>
      <c r="V4946" s="3">
        <v>0</v>
      </c>
    </row>
    <row r="4947" spans="1:22" ht="21.75" customHeight="1" x14ac:dyDescent="0.3">
      <c r="A4947" s="3" t="s">
        <v>4973</v>
      </c>
      <c r="B4947" s="3">
        <v>23</v>
      </c>
      <c r="C4947" s="3" t="s">
        <v>23</v>
      </c>
      <c r="D4947" s="3" t="s">
        <v>26</v>
      </c>
      <c r="E4947" s="3">
        <v>51850.514920269699</v>
      </c>
      <c r="F4947" s="3">
        <v>172</v>
      </c>
      <c r="G4947" s="3">
        <v>791.79416995136398</v>
      </c>
      <c r="H4947" s="3">
        <v>4</v>
      </c>
      <c r="I4947" s="3">
        <v>1029.82558358801</v>
      </c>
      <c r="J4947" s="3">
        <v>21</v>
      </c>
      <c r="K4947" s="3">
        <v>380.60250013297201</v>
      </c>
      <c r="L4947" s="3">
        <v>61</v>
      </c>
      <c r="M4947" s="3">
        <v>6</v>
      </c>
      <c r="N4947" s="3">
        <v>1</v>
      </c>
      <c r="O4947" s="3">
        <v>501</v>
      </c>
      <c r="P4947" s="3">
        <v>3</v>
      </c>
      <c r="Q4947" s="3">
        <v>26382.228108923799</v>
      </c>
      <c r="R4947" s="3">
        <v>4</v>
      </c>
      <c r="S4947" s="3">
        <v>0</v>
      </c>
      <c r="T4947" s="3">
        <v>0</v>
      </c>
      <c r="U4947" s="3">
        <v>500</v>
      </c>
      <c r="V4947" s="3">
        <v>1</v>
      </c>
    </row>
    <row r="4948" spans="1:22" ht="21.75" customHeight="1" x14ac:dyDescent="0.3">
      <c r="A4948" s="3" t="s">
        <v>4974</v>
      </c>
      <c r="B4948" s="3">
        <v>24</v>
      </c>
      <c r="C4948" s="3" t="s">
        <v>28</v>
      </c>
      <c r="D4948" s="3" t="s">
        <v>24</v>
      </c>
      <c r="E4948" s="3">
        <v>59513.231854507103</v>
      </c>
      <c r="F4948" s="3">
        <v>231</v>
      </c>
      <c r="G4948" s="3">
        <v>919.996419352418</v>
      </c>
      <c r="H4948" s="3">
        <v>8</v>
      </c>
      <c r="I4948" s="3">
        <v>303.160458980192</v>
      </c>
      <c r="J4948" s="3">
        <v>19</v>
      </c>
      <c r="K4948" s="3">
        <v>717.39609980052899</v>
      </c>
      <c r="L4948" s="3">
        <v>20</v>
      </c>
      <c r="M4948" s="3">
        <v>6</v>
      </c>
      <c r="N4948" s="3">
        <v>9</v>
      </c>
      <c r="O4948" s="3">
        <v>347</v>
      </c>
      <c r="P4948" s="3">
        <v>1</v>
      </c>
      <c r="Q4948" s="3">
        <v>12147.099660943701</v>
      </c>
      <c r="R4948" s="3">
        <v>5</v>
      </c>
      <c r="S4948" s="3">
        <v>0</v>
      </c>
      <c r="T4948" s="3">
        <v>0</v>
      </c>
      <c r="U4948" s="3">
        <v>7762.9816272914904</v>
      </c>
      <c r="V4948" s="3">
        <v>1</v>
      </c>
    </row>
    <row r="4949" spans="1:22" ht="21.75" customHeight="1" x14ac:dyDescent="0.3">
      <c r="A4949" s="3" t="s">
        <v>4975</v>
      </c>
      <c r="B4949" s="3">
        <v>20</v>
      </c>
      <c r="C4949" s="3" t="s">
        <v>28</v>
      </c>
      <c r="D4949" s="3" t="s">
        <v>24</v>
      </c>
      <c r="E4949" s="3">
        <v>40755.253092163803</v>
      </c>
      <c r="F4949" s="3">
        <v>46</v>
      </c>
      <c r="G4949" s="3">
        <v>1907.5866353281299</v>
      </c>
      <c r="H4949" s="3">
        <v>10</v>
      </c>
      <c r="I4949" s="3">
        <v>107.06252203976</v>
      </c>
      <c r="J4949" s="3">
        <v>14</v>
      </c>
      <c r="K4949" s="3">
        <v>681.57398173877004</v>
      </c>
      <c r="L4949" s="3">
        <v>11</v>
      </c>
      <c r="M4949" s="3">
        <v>19</v>
      </c>
      <c r="N4949" s="3">
        <v>6</v>
      </c>
      <c r="O4949" s="3">
        <v>748</v>
      </c>
      <c r="P4949" s="3">
        <v>0</v>
      </c>
      <c r="Q4949" s="3">
        <v>18408.819228279699</v>
      </c>
      <c r="R4949" s="3">
        <v>0</v>
      </c>
      <c r="S4949" s="3">
        <v>0</v>
      </c>
      <c r="T4949" s="3">
        <v>0</v>
      </c>
      <c r="U4949" s="3">
        <v>12333.5224625878</v>
      </c>
      <c r="V4949" s="3">
        <v>0</v>
      </c>
    </row>
    <row r="4950" spans="1:22" ht="21.75" customHeight="1" x14ac:dyDescent="0.3">
      <c r="A4950" s="3" t="s">
        <v>4976</v>
      </c>
      <c r="B4950" s="3">
        <v>23</v>
      </c>
      <c r="C4950" s="3" t="s">
        <v>23</v>
      </c>
      <c r="D4950" s="3" t="s">
        <v>26</v>
      </c>
      <c r="E4950" s="3">
        <v>41432.296562146003</v>
      </c>
      <c r="F4950" s="3">
        <v>227</v>
      </c>
      <c r="G4950" s="3">
        <v>2535.38991802279</v>
      </c>
      <c r="H4950" s="3">
        <v>11</v>
      </c>
      <c r="I4950" s="3">
        <v>1054.3883860633</v>
      </c>
      <c r="J4950" s="3">
        <v>24</v>
      </c>
      <c r="K4950" s="3">
        <v>0</v>
      </c>
      <c r="L4950" s="3">
        <v>48</v>
      </c>
      <c r="M4950" s="3">
        <v>7</v>
      </c>
      <c r="N4950" s="3">
        <v>8</v>
      </c>
      <c r="O4950" s="3">
        <v>809</v>
      </c>
      <c r="P4950" s="3">
        <v>5</v>
      </c>
      <c r="Q4950" s="3">
        <v>18513.132014118499</v>
      </c>
      <c r="R4950" s="3">
        <v>1</v>
      </c>
      <c r="S4950" s="3">
        <v>0</v>
      </c>
      <c r="T4950" s="3">
        <v>0</v>
      </c>
      <c r="U4950" s="3">
        <v>10634.3176306605</v>
      </c>
      <c r="V4950" s="3">
        <v>0</v>
      </c>
    </row>
    <row r="4951" spans="1:22" ht="21.75" customHeight="1" x14ac:dyDescent="0.3">
      <c r="A4951" s="3" t="s">
        <v>4977</v>
      </c>
      <c r="B4951" s="3">
        <v>31</v>
      </c>
      <c r="C4951" s="3" t="s">
        <v>23</v>
      </c>
      <c r="D4951" s="3" t="s">
        <v>26</v>
      </c>
      <c r="E4951" s="3">
        <v>62238.701057635699</v>
      </c>
      <c r="F4951" s="3">
        <v>127</v>
      </c>
      <c r="G4951" s="3">
        <v>531.27427934398804</v>
      </c>
      <c r="H4951" s="3">
        <v>8</v>
      </c>
      <c r="I4951" s="3">
        <v>1302.0558093720699</v>
      </c>
      <c r="J4951" s="3">
        <v>45</v>
      </c>
      <c r="K4951" s="3">
        <v>394.65801242727503</v>
      </c>
      <c r="L4951" s="3">
        <v>0</v>
      </c>
      <c r="M4951" s="3">
        <v>1</v>
      </c>
      <c r="N4951" s="3">
        <v>5</v>
      </c>
      <c r="O4951" s="3">
        <v>565</v>
      </c>
      <c r="P4951" s="3">
        <v>3</v>
      </c>
      <c r="Q4951" s="3">
        <v>6006.2263407357896</v>
      </c>
      <c r="R4951" s="3">
        <v>2</v>
      </c>
      <c r="S4951" s="3">
        <v>0</v>
      </c>
      <c r="T4951" s="3">
        <v>0</v>
      </c>
      <c r="U4951" s="3">
        <v>3472.6251988323002</v>
      </c>
      <c r="V4951" s="3">
        <v>1</v>
      </c>
    </row>
    <row r="4952" spans="1:22" ht="21.75" customHeight="1" x14ac:dyDescent="0.3">
      <c r="A4952" s="3" t="s">
        <v>4978</v>
      </c>
      <c r="B4952" s="3">
        <v>46</v>
      </c>
      <c r="C4952" s="3" t="s">
        <v>28</v>
      </c>
      <c r="D4952" s="3" t="s">
        <v>26</v>
      </c>
      <c r="E4952" s="3">
        <v>29669.000669902998</v>
      </c>
      <c r="F4952" s="3">
        <v>44</v>
      </c>
      <c r="G4952" s="3">
        <v>825.26776032931105</v>
      </c>
      <c r="H4952" s="3">
        <v>3</v>
      </c>
      <c r="I4952" s="3">
        <v>711.17487348779105</v>
      </c>
      <c r="J4952" s="3">
        <v>0</v>
      </c>
      <c r="K4952" s="3">
        <v>607.62248899054202</v>
      </c>
      <c r="L4952" s="3">
        <v>74</v>
      </c>
      <c r="M4952" s="3">
        <v>14</v>
      </c>
      <c r="N4952" s="3">
        <v>3</v>
      </c>
      <c r="O4952" s="3">
        <v>544</v>
      </c>
      <c r="P4952" s="3">
        <v>0</v>
      </c>
      <c r="Q4952" s="3">
        <v>6961.6153105885596</v>
      </c>
      <c r="R4952" s="3">
        <v>6</v>
      </c>
      <c r="S4952" s="3">
        <v>0</v>
      </c>
      <c r="T4952" s="3">
        <v>0</v>
      </c>
      <c r="U4952" s="3">
        <v>4988.5541532081597</v>
      </c>
      <c r="V4952" s="3">
        <v>1</v>
      </c>
    </row>
    <row r="4953" spans="1:22" ht="21.75" customHeight="1" x14ac:dyDescent="0.3">
      <c r="A4953" s="3" t="s">
        <v>4979</v>
      </c>
      <c r="B4953" s="3">
        <v>61</v>
      </c>
      <c r="C4953" s="3" t="s">
        <v>28</v>
      </c>
      <c r="D4953" s="3" t="s">
        <v>33</v>
      </c>
      <c r="E4953" s="3">
        <v>36560.094144427501</v>
      </c>
      <c r="F4953" s="3">
        <v>31</v>
      </c>
      <c r="G4953" s="3">
        <v>1526.7262562999799</v>
      </c>
      <c r="H4953" s="3">
        <v>1</v>
      </c>
      <c r="I4953" s="3">
        <v>608.70726135094003</v>
      </c>
      <c r="J4953" s="3">
        <v>16</v>
      </c>
      <c r="K4953" s="3">
        <v>889.26848981640001</v>
      </c>
      <c r="L4953" s="3">
        <v>54</v>
      </c>
      <c r="M4953" s="3">
        <v>9</v>
      </c>
      <c r="N4953" s="3">
        <v>5</v>
      </c>
      <c r="O4953" s="3">
        <v>561</v>
      </c>
      <c r="P4953" s="3">
        <v>2</v>
      </c>
      <c r="Q4953" s="3">
        <v>21266.764636700202</v>
      </c>
      <c r="R4953" s="3">
        <v>5</v>
      </c>
      <c r="S4953" s="3">
        <v>0</v>
      </c>
      <c r="T4953" s="3">
        <v>0</v>
      </c>
      <c r="U4953" s="3">
        <v>4821.4561309147803</v>
      </c>
      <c r="V4953" s="3">
        <v>1</v>
      </c>
    </row>
    <row r="4954" spans="1:22" ht="21.75" customHeight="1" x14ac:dyDescent="0.3">
      <c r="A4954" s="3" t="s">
        <v>4980</v>
      </c>
      <c r="B4954" s="3">
        <v>42</v>
      </c>
      <c r="C4954" s="3" t="s">
        <v>31</v>
      </c>
      <c r="D4954" s="3" t="s">
        <v>24</v>
      </c>
      <c r="E4954" s="3">
        <v>50105.062976612702</v>
      </c>
      <c r="F4954" s="3">
        <v>231</v>
      </c>
      <c r="G4954" s="3">
        <v>591.56786143219904</v>
      </c>
      <c r="H4954" s="3">
        <v>1</v>
      </c>
      <c r="I4954" s="3">
        <v>1398.79702968623</v>
      </c>
      <c r="J4954" s="3">
        <v>15</v>
      </c>
      <c r="K4954" s="3">
        <v>475.013959686541</v>
      </c>
      <c r="L4954" s="3">
        <v>24</v>
      </c>
      <c r="M4954" s="3">
        <v>14</v>
      </c>
      <c r="N4954" s="3">
        <v>0</v>
      </c>
      <c r="O4954" s="3">
        <v>617</v>
      </c>
      <c r="P4954" s="3">
        <v>4</v>
      </c>
      <c r="Q4954" s="3">
        <v>1738.56345712647</v>
      </c>
      <c r="R4954" s="3">
        <v>2</v>
      </c>
      <c r="S4954" s="3">
        <v>0</v>
      </c>
      <c r="T4954" s="3">
        <v>0</v>
      </c>
      <c r="U4954" s="3">
        <v>12289.0746862492</v>
      </c>
      <c r="V4954" s="3">
        <v>0</v>
      </c>
    </row>
    <row r="4955" spans="1:22" ht="21.75" customHeight="1" x14ac:dyDescent="0.3">
      <c r="A4955" s="3" t="s">
        <v>4981</v>
      </c>
      <c r="B4955" s="3">
        <v>44</v>
      </c>
      <c r="C4955" s="3" t="s">
        <v>23</v>
      </c>
      <c r="D4955" s="3" t="s">
        <v>33</v>
      </c>
      <c r="E4955" s="3">
        <v>66194.966714531605</v>
      </c>
      <c r="F4955" s="3">
        <v>149</v>
      </c>
      <c r="G4955" s="3">
        <v>1161.7502917649699</v>
      </c>
      <c r="H4955" s="3">
        <v>8</v>
      </c>
      <c r="I4955" s="3">
        <v>731.82582080988698</v>
      </c>
      <c r="J4955" s="3">
        <v>36</v>
      </c>
      <c r="K4955" s="3">
        <v>593.63108097238603</v>
      </c>
      <c r="L4955" s="3">
        <v>46</v>
      </c>
      <c r="M4955" s="3">
        <v>1</v>
      </c>
      <c r="N4955" s="3">
        <v>5</v>
      </c>
      <c r="O4955" s="3">
        <v>842</v>
      </c>
      <c r="P4955" s="3">
        <v>4</v>
      </c>
      <c r="Q4955" s="3">
        <v>11039.3315473074</v>
      </c>
      <c r="R4955" s="3">
        <v>4</v>
      </c>
      <c r="S4955" s="3">
        <v>0</v>
      </c>
      <c r="T4955" s="3">
        <v>0</v>
      </c>
      <c r="U4955" s="3">
        <v>500</v>
      </c>
      <c r="V4955" s="3">
        <v>1</v>
      </c>
    </row>
    <row r="4956" spans="1:22" ht="21.75" customHeight="1" x14ac:dyDescent="0.3">
      <c r="A4956" s="3" t="s">
        <v>4982</v>
      </c>
      <c r="B4956" s="3">
        <v>40</v>
      </c>
      <c r="C4956" s="3" t="s">
        <v>28</v>
      </c>
      <c r="D4956" s="3" t="s">
        <v>33</v>
      </c>
      <c r="E4956" s="3">
        <v>32562.054708637799</v>
      </c>
      <c r="F4956" s="3">
        <v>214</v>
      </c>
      <c r="G4956" s="3">
        <v>2495.8100170692101</v>
      </c>
      <c r="H4956" s="3">
        <v>8</v>
      </c>
      <c r="I4956" s="3">
        <v>776.98094675495895</v>
      </c>
      <c r="J4956" s="3">
        <v>20</v>
      </c>
      <c r="K4956" s="3">
        <v>525.53135208458002</v>
      </c>
      <c r="L4956" s="3">
        <v>72</v>
      </c>
      <c r="M4956" s="3">
        <v>2</v>
      </c>
      <c r="N4956" s="3">
        <v>3</v>
      </c>
      <c r="O4956" s="3">
        <v>650</v>
      </c>
      <c r="P4956" s="3">
        <v>0</v>
      </c>
      <c r="Q4956" s="3">
        <v>16182.9981678733</v>
      </c>
      <c r="R4956" s="3">
        <v>3</v>
      </c>
      <c r="S4956" s="3">
        <v>0</v>
      </c>
      <c r="T4956" s="3">
        <v>0</v>
      </c>
      <c r="U4956" s="3">
        <v>3489.27379521084</v>
      </c>
      <c r="V4956" s="3">
        <v>0</v>
      </c>
    </row>
    <row r="4957" spans="1:22" ht="21.75" customHeight="1" x14ac:dyDescent="0.3">
      <c r="A4957" s="3" t="s">
        <v>4983</v>
      </c>
      <c r="B4957" s="3">
        <v>43</v>
      </c>
      <c r="C4957" s="3" t="s">
        <v>23</v>
      </c>
      <c r="D4957" s="3" t="s">
        <v>33</v>
      </c>
      <c r="E4957" s="3">
        <v>82214.581812734905</v>
      </c>
      <c r="F4957" s="3">
        <v>162</v>
      </c>
      <c r="G4957" s="3">
        <v>2077.16637022952</v>
      </c>
      <c r="H4957" s="3">
        <v>2</v>
      </c>
      <c r="I4957" s="3">
        <v>1392.8850292541199</v>
      </c>
      <c r="J4957" s="3">
        <v>26</v>
      </c>
      <c r="K4957" s="3">
        <v>369.3123385289</v>
      </c>
      <c r="L4957" s="3">
        <v>38</v>
      </c>
      <c r="M4957" s="3">
        <v>18</v>
      </c>
      <c r="N4957" s="3">
        <v>2</v>
      </c>
      <c r="O4957" s="3">
        <v>333</v>
      </c>
      <c r="P4957" s="3">
        <v>2</v>
      </c>
      <c r="Q4957" s="3">
        <v>14859.8115727481</v>
      </c>
      <c r="R4957" s="3">
        <v>1</v>
      </c>
      <c r="S4957" s="3">
        <v>0</v>
      </c>
      <c r="T4957" s="3">
        <v>0</v>
      </c>
      <c r="U4957" s="3">
        <v>8495.4718315603404</v>
      </c>
      <c r="V4957" s="3">
        <v>1</v>
      </c>
    </row>
    <row r="4958" spans="1:22" ht="21.75" customHeight="1" x14ac:dyDescent="0.3">
      <c r="A4958" s="3" t="s">
        <v>4984</v>
      </c>
      <c r="B4958" s="3">
        <v>44</v>
      </c>
      <c r="C4958" s="3" t="s">
        <v>31</v>
      </c>
      <c r="D4958" s="3" t="s">
        <v>33</v>
      </c>
      <c r="E4958" s="3">
        <v>25688.070299018698</v>
      </c>
      <c r="F4958" s="3">
        <v>46</v>
      </c>
      <c r="G4958" s="3">
        <v>2163.62551715989</v>
      </c>
      <c r="H4958" s="3">
        <v>4</v>
      </c>
      <c r="I4958" s="3">
        <v>676.245315440127</v>
      </c>
      <c r="J4958" s="3">
        <v>34</v>
      </c>
      <c r="K4958" s="3">
        <v>163.86522877297199</v>
      </c>
      <c r="L4958" s="3">
        <v>26</v>
      </c>
      <c r="M4958" s="3">
        <v>4</v>
      </c>
      <c r="N4958" s="3">
        <v>5</v>
      </c>
      <c r="O4958" s="3">
        <v>787</v>
      </c>
      <c r="P4958" s="3">
        <v>3</v>
      </c>
      <c r="Q4958" s="3">
        <v>9619.2542145040097</v>
      </c>
      <c r="R4958" s="3">
        <v>3</v>
      </c>
      <c r="S4958" s="3">
        <v>0</v>
      </c>
      <c r="T4958" s="3">
        <v>0</v>
      </c>
      <c r="U4958" s="3">
        <v>7917.6143128294398</v>
      </c>
      <c r="V4958" s="3">
        <v>0</v>
      </c>
    </row>
    <row r="4959" spans="1:22" ht="21.75" customHeight="1" x14ac:dyDescent="0.3">
      <c r="A4959" s="3" t="s">
        <v>4985</v>
      </c>
      <c r="B4959" s="3">
        <v>64</v>
      </c>
      <c r="C4959" s="3" t="s">
        <v>28</v>
      </c>
      <c r="D4959" s="3" t="s">
        <v>24</v>
      </c>
      <c r="E4959" s="3">
        <v>77905.0188334142</v>
      </c>
      <c r="F4959" s="3">
        <v>57</v>
      </c>
      <c r="G4959" s="3">
        <v>712.40198876552597</v>
      </c>
      <c r="H4959" s="3">
        <v>4</v>
      </c>
      <c r="I4959" s="3">
        <v>571.09033672929695</v>
      </c>
      <c r="J4959" s="3">
        <v>23</v>
      </c>
      <c r="K4959" s="3">
        <v>186.931208885258</v>
      </c>
      <c r="L4959" s="3">
        <v>49</v>
      </c>
      <c r="M4959" s="3">
        <v>18</v>
      </c>
      <c r="N4959" s="3">
        <v>8</v>
      </c>
      <c r="O4959" s="3">
        <v>648</v>
      </c>
      <c r="P4959" s="3">
        <v>1</v>
      </c>
      <c r="Q4959" s="3">
        <v>9367.2840517906297</v>
      </c>
      <c r="R4959" s="3">
        <v>3</v>
      </c>
      <c r="S4959" s="3">
        <v>0</v>
      </c>
      <c r="T4959" s="3">
        <v>0</v>
      </c>
      <c r="U4959" s="3">
        <v>500</v>
      </c>
      <c r="V4959" s="3">
        <v>0</v>
      </c>
    </row>
    <row r="4960" spans="1:22" ht="21.75" customHeight="1" x14ac:dyDescent="0.3">
      <c r="A4960" s="3" t="s">
        <v>4986</v>
      </c>
      <c r="B4960" s="3">
        <v>65</v>
      </c>
      <c r="C4960" s="3" t="s">
        <v>28</v>
      </c>
      <c r="D4960" s="3" t="s">
        <v>24</v>
      </c>
      <c r="E4960" s="3">
        <v>71592.622681881301</v>
      </c>
      <c r="F4960" s="3">
        <v>82</v>
      </c>
      <c r="G4960" s="3">
        <v>103.26675435969899</v>
      </c>
      <c r="H4960" s="3">
        <v>1</v>
      </c>
      <c r="I4960" s="3">
        <v>1085.42787844798</v>
      </c>
      <c r="J4960" s="3">
        <v>1</v>
      </c>
      <c r="K4960" s="3">
        <v>696.80642809336496</v>
      </c>
      <c r="L4960" s="3">
        <v>54</v>
      </c>
      <c r="M4960" s="3">
        <v>6</v>
      </c>
      <c r="N4960" s="3">
        <v>7</v>
      </c>
      <c r="O4960" s="3">
        <v>745</v>
      </c>
      <c r="P4960" s="3">
        <v>0</v>
      </c>
      <c r="Q4960" s="3">
        <v>4445.1626077753199</v>
      </c>
      <c r="R4960" s="3">
        <v>2</v>
      </c>
      <c r="S4960" s="3">
        <v>0</v>
      </c>
      <c r="T4960" s="3">
        <v>0</v>
      </c>
      <c r="U4960" s="3">
        <v>13894.593100857601</v>
      </c>
      <c r="V4960" s="3">
        <v>0</v>
      </c>
    </row>
    <row r="4961" spans="1:22" ht="21.75" customHeight="1" x14ac:dyDescent="0.3">
      <c r="A4961" s="3" t="s">
        <v>4987</v>
      </c>
      <c r="B4961" s="3">
        <v>51</v>
      </c>
      <c r="C4961" s="3" t="s">
        <v>28</v>
      </c>
      <c r="D4961" s="3" t="s">
        <v>33</v>
      </c>
      <c r="E4961" s="3">
        <v>24258.171339504901</v>
      </c>
      <c r="F4961" s="3">
        <v>135</v>
      </c>
      <c r="G4961" s="3">
        <v>1156.7795584318101</v>
      </c>
      <c r="H4961" s="3">
        <v>1</v>
      </c>
      <c r="I4961" s="3">
        <v>550.85034596730895</v>
      </c>
      <c r="J4961" s="3">
        <v>45</v>
      </c>
      <c r="K4961" s="3">
        <v>530.10510327805605</v>
      </c>
      <c r="L4961" s="3">
        <v>27</v>
      </c>
      <c r="M4961" s="3">
        <v>13</v>
      </c>
      <c r="N4961" s="3">
        <v>7</v>
      </c>
      <c r="O4961" s="3">
        <v>769</v>
      </c>
      <c r="P4961" s="3">
        <v>0</v>
      </c>
      <c r="Q4961" s="3">
        <v>6480.8156240040598</v>
      </c>
      <c r="R4961" s="3">
        <v>2</v>
      </c>
      <c r="S4961" s="3">
        <v>0</v>
      </c>
      <c r="T4961" s="3">
        <v>0</v>
      </c>
      <c r="U4961" s="3">
        <v>3730.6422639747002</v>
      </c>
      <c r="V4961" s="3">
        <v>0</v>
      </c>
    </row>
    <row r="4962" spans="1:22" ht="21.75" customHeight="1" x14ac:dyDescent="0.3">
      <c r="A4962" s="3" t="s">
        <v>4988</v>
      </c>
      <c r="B4962" s="3">
        <v>51</v>
      </c>
      <c r="C4962" s="3" t="s">
        <v>23</v>
      </c>
      <c r="D4962" s="3" t="s">
        <v>26</v>
      </c>
      <c r="E4962" s="3">
        <v>20620.339934521799</v>
      </c>
      <c r="F4962" s="3">
        <v>115</v>
      </c>
      <c r="G4962" s="3">
        <v>10</v>
      </c>
      <c r="H4962" s="3">
        <v>9</v>
      </c>
      <c r="I4962" s="3">
        <v>749.38946165723598</v>
      </c>
      <c r="J4962" s="3">
        <v>24</v>
      </c>
      <c r="K4962" s="3">
        <v>315.66212013091001</v>
      </c>
      <c r="L4962" s="3">
        <v>56</v>
      </c>
      <c r="M4962" s="3">
        <v>11</v>
      </c>
      <c r="N4962" s="3">
        <v>8</v>
      </c>
      <c r="O4962" s="3">
        <v>593</v>
      </c>
      <c r="P4962" s="3">
        <v>3</v>
      </c>
      <c r="Q4962" s="3">
        <v>21784.120529678501</v>
      </c>
      <c r="R4962" s="3">
        <v>2</v>
      </c>
      <c r="S4962" s="3">
        <v>0</v>
      </c>
      <c r="T4962" s="3">
        <v>1</v>
      </c>
      <c r="U4962" s="3">
        <v>3500.3284236345198</v>
      </c>
      <c r="V4962" s="3">
        <v>1</v>
      </c>
    </row>
    <row r="4963" spans="1:22" ht="21.75" customHeight="1" x14ac:dyDescent="0.3">
      <c r="A4963" s="3" t="s">
        <v>4989</v>
      </c>
      <c r="B4963" s="3">
        <v>24</v>
      </c>
      <c r="C4963" s="3" t="s">
        <v>31</v>
      </c>
      <c r="D4963" s="3" t="s">
        <v>24</v>
      </c>
      <c r="E4963" s="3">
        <v>62957.555039250001</v>
      </c>
      <c r="F4963" s="3">
        <v>176</v>
      </c>
      <c r="G4963" s="3">
        <v>1862.07690066038</v>
      </c>
      <c r="H4963" s="3">
        <v>11</v>
      </c>
      <c r="I4963" s="3">
        <v>338.29448940073001</v>
      </c>
      <c r="J4963" s="3">
        <v>18</v>
      </c>
      <c r="K4963" s="3">
        <v>143.22215395993601</v>
      </c>
      <c r="L4963" s="3">
        <v>78</v>
      </c>
      <c r="M4963" s="3">
        <v>9</v>
      </c>
      <c r="N4963" s="3">
        <v>5</v>
      </c>
      <c r="O4963" s="3">
        <v>510</v>
      </c>
      <c r="P4963" s="3">
        <v>1</v>
      </c>
      <c r="Q4963" s="3">
        <v>13221.627919815201</v>
      </c>
      <c r="R4963" s="3">
        <v>7</v>
      </c>
      <c r="S4963" s="3">
        <v>0</v>
      </c>
      <c r="T4963" s="3">
        <v>0</v>
      </c>
      <c r="U4963" s="3">
        <v>4950.8794365880703</v>
      </c>
      <c r="V4963" s="3">
        <v>1</v>
      </c>
    </row>
    <row r="4964" spans="1:22" ht="21.75" customHeight="1" x14ac:dyDescent="0.3">
      <c r="A4964" s="3" t="s">
        <v>4990</v>
      </c>
      <c r="B4964" s="3">
        <v>55</v>
      </c>
      <c r="C4964" s="3" t="s">
        <v>23</v>
      </c>
      <c r="D4964" s="3" t="s">
        <v>33</v>
      </c>
      <c r="E4964" s="3">
        <v>43206.778669077197</v>
      </c>
      <c r="F4964" s="3">
        <v>206</v>
      </c>
      <c r="G4964" s="3">
        <v>2097.8968584614399</v>
      </c>
      <c r="H4964" s="3">
        <v>0</v>
      </c>
      <c r="I4964" s="3">
        <v>864.88898093178</v>
      </c>
      <c r="J4964" s="3">
        <v>44</v>
      </c>
      <c r="K4964" s="3">
        <v>693.34962387384996</v>
      </c>
      <c r="L4964" s="3">
        <v>15</v>
      </c>
      <c r="M4964" s="3">
        <v>9</v>
      </c>
      <c r="N4964" s="3">
        <v>7</v>
      </c>
      <c r="O4964" s="3">
        <v>434</v>
      </c>
      <c r="P4964" s="3">
        <v>1</v>
      </c>
      <c r="Q4964" s="3">
        <v>8313.5638047470093</v>
      </c>
      <c r="R4964" s="3">
        <v>5</v>
      </c>
      <c r="S4964" s="3">
        <v>0</v>
      </c>
      <c r="T4964" s="3">
        <v>0</v>
      </c>
      <c r="U4964" s="3">
        <v>6833.0772227815196</v>
      </c>
      <c r="V4964" s="3">
        <v>1</v>
      </c>
    </row>
    <row r="4965" spans="1:22" ht="21.75" customHeight="1" x14ac:dyDescent="0.3">
      <c r="A4965" s="3" t="s">
        <v>4991</v>
      </c>
      <c r="B4965" s="3">
        <v>65</v>
      </c>
      <c r="C4965" s="3" t="s">
        <v>28</v>
      </c>
      <c r="D4965" s="3" t="s">
        <v>26</v>
      </c>
      <c r="E4965" s="3">
        <v>31874.953107045199</v>
      </c>
      <c r="F4965" s="3">
        <v>175</v>
      </c>
      <c r="G4965" s="3">
        <v>871.47104552376697</v>
      </c>
      <c r="H4965" s="3">
        <v>1</v>
      </c>
      <c r="I4965" s="3">
        <v>823.83412052108304</v>
      </c>
      <c r="J4965" s="3">
        <v>12</v>
      </c>
      <c r="K4965" s="3">
        <v>251.28697970067901</v>
      </c>
      <c r="L4965" s="3">
        <v>55</v>
      </c>
      <c r="M4965" s="3">
        <v>3</v>
      </c>
      <c r="N4965" s="3">
        <v>6</v>
      </c>
      <c r="O4965" s="3">
        <v>875</v>
      </c>
      <c r="P4965" s="3">
        <v>3</v>
      </c>
      <c r="Q4965" s="3">
        <v>15708.2270775528</v>
      </c>
      <c r="R4965" s="3">
        <v>0</v>
      </c>
      <c r="S4965" s="3">
        <v>0</v>
      </c>
      <c r="T4965" s="3">
        <v>0</v>
      </c>
      <c r="U4965" s="3">
        <v>12080.551085711901</v>
      </c>
      <c r="V4965" s="3">
        <v>0</v>
      </c>
    </row>
    <row r="4966" spans="1:22" ht="21.75" customHeight="1" x14ac:dyDescent="0.3">
      <c r="A4966" s="3" t="s">
        <v>4992</v>
      </c>
      <c r="B4966" s="3">
        <v>61</v>
      </c>
      <c r="C4966" s="3" t="s">
        <v>31</v>
      </c>
      <c r="D4966" s="3" t="s">
        <v>26</v>
      </c>
      <c r="E4966" s="3">
        <v>82610.621761667004</v>
      </c>
      <c r="F4966" s="3">
        <v>23</v>
      </c>
      <c r="G4966" s="3">
        <v>1965.67872417031</v>
      </c>
      <c r="H4966" s="3">
        <v>10</v>
      </c>
      <c r="I4966" s="3">
        <v>1138.8070961531</v>
      </c>
      <c r="J4966" s="3">
        <v>28</v>
      </c>
      <c r="K4966" s="3">
        <v>669.01800625485998</v>
      </c>
      <c r="L4966" s="3">
        <v>34</v>
      </c>
      <c r="M4966" s="3">
        <v>17</v>
      </c>
      <c r="N4966" s="3">
        <v>0</v>
      </c>
      <c r="O4966" s="3">
        <v>678</v>
      </c>
      <c r="P4966" s="3">
        <v>0</v>
      </c>
      <c r="Q4966" s="3">
        <v>9244.9988581277594</v>
      </c>
      <c r="R4966" s="3">
        <v>0</v>
      </c>
      <c r="S4966" s="3">
        <v>0</v>
      </c>
      <c r="T4966" s="3">
        <v>0</v>
      </c>
      <c r="U4966" s="3">
        <v>12454.0891825949</v>
      </c>
      <c r="V4966" s="3">
        <v>0</v>
      </c>
    </row>
    <row r="4967" spans="1:22" ht="21.75" customHeight="1" x14ac:dyDescent="0.3">
      <c r="A4967" s="3" t="s">
        <v>4993</v>
      </c>
      <c r="B4967" s="3">
        <v>68</v>
      </c>
      <c r="C4967" s="3" t="s">
        <v>28</v>
      </c>
      <c r="D4967" s="3" t="s">
        <v>33</v>
      </c>
      <c r="E4967" s="3">
        <v>28509.756076408099</v>
      </c>
      <c r="F4967" s="3">
        <v>80</v>
      </c>
      <c r="G4967" s="3">
        <v>1961.35537378605</v>
      </c>
      <c r="H4967" s="3">
        <v>6</v>
      </c>
      <c r="I4967" s="3">
        <v>1100.0397878316101</v>
      </c>
      <c r="J4967" s="3">
        <v>31</v>
      </c>
      <c r="K4967" s="3">
        <v>467.26673643080397</v>
      </c>
      <c r="L4967" s="3">
        <v>27</v>
      </c>
      <c r="M4967" s="3">
        <v>5</v>
      </c>
      <c r="N4967" s="3">
        <v>5</v>
      </c>
      <c r="O4967" s="3">
        <v>632</v>
      </c>
      <c r="P4967" s="3">
        <v>3</v>
      </c>
      <c r="Q4967" s="3">
        <v>5442.8846240025696</v>
      </c>
      <c r="R4967" s="3">
        <v>2</v>
      </c>
      <c r="S4967" s="3">
        <v>0</v>
      </c>
      <c r="T4967" s="3">
        <v>0</v>
      </c>
      <c r="U4967" s="3">
        <v>13375.7308882906</v>
      </c>
      <c r="V4967" s="3">
        <v>0</v>
      </c>
    </row>
    <row r="4968" spans="1:22" ht="21.75" customHeight="1" x14ac:dyDescent="0.3">
      <c r="A4968" s="3" t="s">
        <v>4994</v>
      </c>
      <c r="B4968" s="3">
        <v>61</v>
      </c>
      <c r="C4968" s="3" t="s">
        <v>28</v>
      </c>
      <c r="D4968" s="3" t="s">
        <v>24</v>
      </c>
      <c r="E4968" s="3">
        <v>36915.105243703503</v>
      </c>
      <c r="F4968" s="3">
        <v>231</v>
      </c>
      <c r="G4968" s="3">
        <v>603.06414742389802</v>
      </c>
      <c r="H4968" s="3">
        <v>0</v>
      </c>
      <c r="I4968" s="3">
        <v>993.03130296435404</v>
      </c>
      <c r="J4968" s="3">
        <v>5</v>
      </c>
      <c r="K4968" s="3">
        <v>489.35973046965898</v>
      </c>
      <c r="L4968" s="3">
        <v>45</v>
      </c>
      <c r="M4968" s="3">
        <v>19</v>
      </c>
      <c r="N4968" s="3">
        <v>3</v>
      </c>
      <c r="O4968" s="3">
        <v>687</v>
      </c>
      <c r="P4968" s="3">
        <v>4</v>
      </c>
      <c r="Q4968" s="3">
        <v>8502.1540684882602</v>
      </c>
      <c r="R4968" s="3">
        <v>3</v>
      </c>
      <c r="S4968" s="3">
        <v>0</v>
      </c>
      <c r="T4968" s="3">
        <v>0</v>
      </c>
      <c r="U4968" s="3">
        <v>1087.0433104558399</v>
      </c>
      <c r="V4968" s="3">
        <v>0</v>
      </c>
    </row>
    <row r="4969" spans="1:22" ht="21.75" customHeight="1" x14ac:dyDescent="0.3">
      <c r="A4969" s="3" t="s">
        <v>4995</v>
      </c>
      <c r="B4969" s="3">
        <v>58</v>
      </c>
      <c r="C4969" s="3" t="s">
        <v>23</v>
      </c>
      <c r="D4969" s="3" t="s">
        <v>26</v>
      </c>
      <c r="E4969" s="3">
        <v>39048.830364239599</v>
      </c>
      <c r="F4969" s="3">
        <v>152</v>
      </c>
      <c r="G4969" s="3">
        <v>1180.1226847794101</v>
      </c>
      <c r="H4969" s="3">
        <v>0</v>
      </c>
      <c r="I4969" s="3">
        <v>937.98949247335497</v>
      </c>
      <c r="J4969" s="3">
        <v>8</v>
      </c>
      <c r="K4969" s="3">
        <v>937.62585572232297</v>
      </c>
      <c r="L4969" s="3">
        <v>66</v>
      </c>
      <c r="M4969" s="3">
        <v>3</v>
      </c>
      <c r="N4969" s="3">
        <v>2</v>
      </c>
      <c r="O4969" s="3">
        <v>576</v>
      </c>
      <c r="P4969" s="3">
        <v>3</v>
      </c>
      <c r="Q4969" s="3">
        <v>3510.0685857623698</v>
      </c>
      <c r="R4969" s="3">
        <v>1</v>
      </c>
      <c r="S4969" s="3">
        <v>0</v>
      </c>
      <c r="T4969" s="3">
        <v>1</v>
      </c>
      <c r="U4969" s="3">
        <v>7663.29668288631</v>
      </c>
      <c r="V4969" s="3">
        <v>1</v>
      </c>
    </row>
    <row r="4970" spans="1:22" ht="21.75" customHeight="1" x14ac:dyDescent="0.3">
      <c r="A4970" s="3" t="s">
        <v>4996</v>
      </c>
      <c r="B4970" s="3">
        <v>35</v>
      </c>
      <c r="C4970" s="3" t="s">
        <v>28</v>
      </c>
      <c r="D4970" s="3" t="s">
        <v>24</v>
      </c>
      <c r="E4970" s="3">
        <v>10000</v>
      </c>
      <c r="F4970" s="3">
        <v>32</v>
      </c>
      <c r="G4970" s="3">
        <v>1125.7121806451</v>
      </c>
      <c r="H4970" s="3">
        <v>8</v>
      </c>
      <c r="I4970" s="3">
        <v>774.36106018668102</v>
      </c>
      <c r="J4970" s="3">
        <v>0</v>
      </c>
      <c r="K4970" s="3">
        <v>0</v>
      </c>
      <c r="L4970" s="3">
        <v>15</v>
      </c>
      <c r="M4970" s="3">
        <v>4</v>
      </c>
      <c r="N4970" s="3">
        <v>2</v>
      </c>
      <c r="O4970" s="3">
        <v>889</v>
      </c>
      <c r="P4970" s="3">
        <v>2</v>
      </c>
      <c r="Q4970" s="3">
        <v>21568.6185357625</v>
      </c>
      <c r="R4970" s="3">
        <v>1</v>
      </c>
      <c r="S4970" s="3">
        <v>0</v>
      </c>
      <c r="T4970" s="3">
        <v>0</v>
      </c>
      <c r="U4970" s="3">
        <v>5780.8847905094999</v>
      </c>
      <c r="V4970" s="3">
        <v>0</v>
      </c>
    </row>
    <row r="4971" spans="1:22" ht="21.75" customHeight="1" x14ac:dyDescent="0.3">
      <c r="A4971" s="3" t="s">
        <v>4997</v>
      </c>
      <c r="B4971" s="3">
        <v>52</v>
      </c>
      <c r="C4971" s="3" t="s">
        <v>31</v>
      </c>
      <c r="D4971" s="3" t="s">
        <v>24</v>
      </c>
      <c r="E4971" s="3">
        <v>51644.619663919701</v>
      </c>
      <c r="F4971" s="3">
        <v>25</v>
      </c>
      <c r="G4971" s="3">
        <v>2246.2497895411798</v>
      </c>
      <c r="H4971" s="3">
        <v>1</v>
      </c>
      <c r="I4971" s="3">
        <v>1013.34458914853</v>
      </c>
      <c r="J4971" s="3">
        <v>23</v>
      </c>
      <c r="K4971" s="3">
        <v>280.37111721569403</v>
      </c>
      <c r="L4971" s="3">
        <v>78</v>
      </c>
      <c r="M4971" s="3">
        <v>13</v>
      </c>
      <c r="N4971" s="3">
        <v>9</v>
      </c>
      <c r="O4971" s="3">
        <v>797</v>
      </c>
      <c r="P4971" s="3">
        <v>0</v>
      </c>
      <c r="Q4971" s="3">
        <v>15764.4567834177</v>
      </c>
      <c r="R4971" s="3">
        <v>3</v>
      </c>
      <c r="S4971" s="3">
        <v>0</v>
      </c>
      <c r="T4971" s="3">
        <v>0</v>
      </c>
      <c r="U4971" s="3">
        <v>9502.9345782750297</v>
      </c>
      <c r="V4971" s="3">
        <v>0</v>
      </c>
    </row>
    <row r="4972" spans="1:22" ht="21.75" customHeight="1" x14ac:dyDescent="0.3">
      <c r="A4972" s="3" t="s">
        <v>4998</v>
      </c>
      <c r="B4972" s="3">
        <v>68</v>
      </c>
      <c r="C4972" s="3" t="s">
        <v>28</v>
      </c>
      <c r="D4972" s="3" t="s">
        <v>26</v>
      </c>
      <c r="E4972" s="3">
        <v>33591.946003894802</v>
      </c>
      <c r="F4972" s="3">
        <v>7</v>
      </c>
      <c r="G4972" s="3">
        <v>2085.8922454434501</v>
      </c>
      <c r="H4972" s="3">
        <v>10</v>
      </c>
      <c r="I4972" s="3">
        <v>410.68373921585498</v>
      </c>
      <c r="J4972" s="3">
        <v>9</v>
      </c>
      <c r="K4972" s="3">
        <v>899.747788834174</v>
      </c>
      <c r="L4972" s="3">
        <v>73</v>
      </c>
      <c r="M4972" s="3">
        <v>8</v>
      </c>
      <c r="N4972" s="3">
        <v>7</v>
      </c>
      <c r="O4972" s="3">
        <v>690</v>
      </c>
      <c r="P4972" s="3">
        <v>5</v>
      </c>
      <c r="Q4972" s="3">
        <v>15719.557135097</v>
      </c>
      <c r="R4972" s="3">
        <v>7</v>
      </c>
      <c r="S4972" s="3">
        <v>1</v>
      </c>
      <c r="T4972" s="3">
        <v>0</v>
      </c>
      <c r="U4972" s="3">
        <v>12070.628164820801</v>
      </c>
      <c r="V4972" s="3">
        <v>1</v>
      </c>
    </row>
    <row r="4973" spans="1:22" ht="21.75" customHeight="1" x14ac:dyDescent="0.3">
      <c r="A4973" s="3" t="s">
        <v>4999</v>
      </c>
      <c r="B4973" s="3">
        <v>40</v>
      </c>
      <c r="C4973" s="3" t="s">
        <v>28</v>
      </c>
      <c r="D4973" s="3" t="s">
        <v>33</v>
      </c>
      <c r="E4973" s="3">
        <v>64589.650066935297</v>
      </c>
      <c r="F4973" s="3">
        <v>65</v>
      </c>
      <c r="G4973" s="3">
        <v>1957.8363802961201</v>
      </c>
      <c r="H4973" s="3">
        <v>3</v>
      </c>
      <c r="I4973" s="3">
        <v>20</v>
      </c>
      <c r="J4973" s="3">
        <v>34</v>
      </c>
      <c r="K4973" s="3">
        <v>733.70584743349104</v>
      </c>
      <c r="L4973" s="3">
        <v>48</v>
      </c>
      <c r="M4973" s="3">
        <v>14</v>
      </c>
      <c r="N4973" s="3">
        <v>0</v>
      </c>
      <c r="O4973" s="3">
        <v>376</v>
      </c>
      <c r="P4973" s="3">
        <v>5</v>
      </c>
      <c r="Q4973" s="3">
        <v>8764.5574136812502</v>
      </c>
      <c r="R4973" s="3">
        <v>5</v>
      </c>
      <c r="S4973" s="3">
        <v>0</v>
      </c>
      <c r="T4973" s="3">
        <v>0</v>
      </c>
      <c r="U4973" s="3">
        <v>5428.7532579462204</v>
      </c>
      <c r="V4973" s="3">
        <v>1</v>
      </c>
    </row>
    <row r="4974" spans="1:22" ht="21.75" customHeight="1" x14ac:dyDescent="0.3">
      <c r="A4974" s="3" t="s">
        <v>5000</v>
      </c>
      <c r="B4974" s="3">
        <v>28</v>
      </c>
      <c r="C4974" s="3" t="s">
        <v>23</v>
      </c>
      <c r="D4974" s="3" t="s">
        <v>26</v>
      </c>
      <c r="E4974" s="3">
        <v>66942.729013275704</v>
      </c>
      <c r="F4974" s="3">
        <v>223</v>
      </c>
      <c r="G4974" s="3">
        <v>1051.02253853653</v>
      </c>
      <c r="H4974" s="3">
        <v>10</v>
      </c>
      <c r="I4974" s="3">
        <v>1206.67118492451</v>
      </c>
      <c r="J4974" s="3">
        <v>5</v>
      </c>
      <c r="K4974" s="3">
        <v>439.68910971144697</v>
      </c>
      <c r="L4974" s="3">
        <v>67</v>
      </c>
      <c r="M4974" s="3">
        <v>0</v>
      </c>
      <c r="N4974" s="3">
        <v>6</v>
      </c>
      <c r="O4974" s="3">
        <v>718</v>
      </c>
      <c r="P4974" s="3">
        <v>2</v>
      </c>
      <c r="Q4974" s="3">
        <v>11642.401951117999</v>
      </c>
      <c r="R4974" s="3">
        <v>6</v>
      </c>
      <c r="S4974" s="3">
        <v>0</v>
      </c>
      <c r="T4974" s="3">
        <v>0</v>
      </c>
      <c r="U4974" s="3">
        <v>8621.0817860623501</v>
      </c>
      <c r="V4974" s="3">
        <v>1</v>
      </c>
    </row>
    <row r="4975" spans="1:22" ht="21.75" customHeight="1" x14ac:dyDescent="0.3">
      <c r="A4975" s="3" t="s">
        <v>5001</v>
      </c>
      <c r="B4975" s="3">
        <v>25</v>
      </c>
      <c r="C4975" s="3" t="s">
        <v>31</v>
      </c>
      <c r="D4975" s="3" t="s">
        <v>26</v>
      </c>
      <c r="E4975" s="3">
        <v>54170.978003855504</v>
      </c>
      <c r="F4975" s="3">
        <v>61</v>
      </c>
      <c r="G4975" s="3">
        <v>2592.5682087098899</v>
      </c>
      <c r="H4975" s="3">
        <v>2</v>
      </c>
      <c r="I4975" s="3">
        <v>1035.9561617867701</v>
      </c>
      <c r="J4975" s="3">
        <v>47</v>
      </c>
      <c r="K4975" s="3">
        <v>966.761012352477</v>
      </c>
      <c r="L4975" s="3">
        <v>21</v>
      </c>
      <c r="M4975" s="3">
        <v>12</v>
      </c>
      <c r="N4975" s="3">
        <v>9</v>
      </c>
      <c r="O4975" s="3">
        <v>680</v>
      </c>
      <c r="P4975" s="3">
        <v>0</v>
      </c>
      <c r="Q4975" s="3">
        <v>9019.7230567965198</v>
      </c>
      <c r="R4975" s="3">
        <v>7</v>
      </c>
      <c r="S4975" s="3">
        <v>0</v>
      </c>
      <c r="T4975" s="3">
        <v>0</v>
      </c>
      <c r="U4975" s="3">
        <v>6181.0893378533701</v>
      </c>
      <c r="V4975" s="3">
        <v>1</v>
      </c>
    </row>
    <row r="4976" spans="1:22" ht="21.75" customHeight="1" x14ac:dyDescent="0.3">
      <c r="A4976" s="3" t="s">
        <v>5002</v>
      </c>
      <c r="B4976" s="3">
        <v>64</v>
      </c>
      <c r="C4976" s="3" t="s">
        <v>23</v>
      </c>
      <c r="D4976" s="3" t="s">
        <v>24</v>
      </c>
      <c r="E4976" s="3">
        <v>54374.839333765703</v>
      </c>
      <c r="F4976" s="3">
        <v>224</v>
      </c>
      <c r="G4976" s="3">
        <v>1644.9657382442299</v>
      </c>
      <c r="H4976" s="3">
        <v>10</v>
      </c>
      <c r="I4976" s="3">
        <v>755.55474800203001</v>
      </c>
      <c r="J4976" s="3">
        <v>19</v>
      </c>
      <c r="K4976" s="3">
        <v>750.93698423200397</v>
      </c>
      <c r="L4976" s="3">
        <v>17</v>
      </c>
      <c r="M4976" s="3">
        <v>1</v>
      </c>
      <c r="N4976" s="3">
        <v>3</v>
      </c>
      <c r="O4976" s="3">
        <v>676</v>
      </c>
      <c r="P4976" s="3">
        <v>0</v>
      </c>
      <c r="Q4976" s="3">
        <v>3516.06119607033</v>
      </c>
      <c r="R4976" s="3">
        <v>4</v>
      </c>
      <c r="S4976" s="3">
        <v>0</v>
      </c>
      <c r="T4976" s="3">
        <v>0</v>
      </c>
      <c r="U4976" s="3">
        <v>2037.52804363322</v>
      </c>
      <c r="V4976" s="3">
        <v>1</v>
      </c>
    </row>
    <row r="4977" spans="1:22" ht="21.75" customHeight="1" x14ac:dyDescent="0.3">
      <c r="A4977" s="3" t="s">
        <v>5003</v>
      </c>
      <c r="B4977" s="3">
        <v>54</v>
      </c>
      <c r="C4977" s="3" t="s">
        <v>28</v>
      </c>
      <c r="D4977" s="3" t="s">
        <v>33</v>
      </c>
      <c r="E4977" s="3">
        <v>52944.604058593002</v>
      </c>
      <c r="F4977" s="3">
        <v>84</v>
      </c>
      <c r="G4977" s="3">
        <v>1896.45641843315</v>
      </c>
      <c r="H4977" s="3">
        <v>3</v>
      </c>
      <c r="I4977" s="3">
        <v>1176.0955129561</v>
      </c>
      <c r="J4977" s="3">
        <v>37</v>
      </c>
      <c r="K4977" s="3">
        <v>369.27397189689299</v>
      </c>
      <c r="L4977" s="3">
        <v>21</v>
      </c>
      <c r="M4977" s="3">
        <v>14</v>
      </c>
      <c r="N4977" s="3">
        <v>0</v>
      </c>
      <c r="O4977" s="3">
        <v>438</v>
      </c>
      <c r="P4977" s="3">
        <v>4</v>
      </c>
      <c r="Q4977" s="3">
        <v>17408.810272627499</v>
      </c>
      <c r="R4977" s="3">
        <v>3</v>
      </c>
      <c r="S4977" s="3">
        <v>1</v>
      </c>
      <c r="T4977" s="3">
        <v>0</v>
      </c>
      <c r="U4977" s="3">
        <v>1938.75632641313</v>
      </c>
      <c r="V4977" s="3">
        <v>1</v>
      </c>
    </row>
    <row r="4978" spans="1:22" ht="21.75" customHeight="1" x14ac:dyDescent="0.3">
      <c r="A4978" s="3" t="s">
        <v>5004</v>
      </c>
      <c r="B4978" s="3">
        <v>58</v>
      </c>
      <c r="C4978" s="3" t="s">
        <v>23</v>
      </c>
      <c r="D4978" s="3" t="s">
        <v>24</v>
      </c>
      <c r="E4978" s="3">
        <v>37392.724675973099</v>
      </c>
      <c r="F4978" s="3">
        <v>54</v>
      </c>
      <c r="G4978" s="3">
        <v>2884.5016315560501</v>
      </c>
      <c r="H4978" s="3">
        <v>10</v>
      </c>
      <c r="I4978" s="3">
        <v>543.97590406871495</v>
      </c>
      <c r="J4978" s="3">
        <v>11</v>
      </c>
      <c r="K4978" s="3">
        <v>231.72287781595</v>
      </c>
      <c r="L4978" s="3">
        <v>15</v>
      </c>
      <c r="M4978" s="3">
        <v>14</v>
      </c>
      <c r="N4978" s="3">
        <v>1</v>
      </c>
      <c r="O4978" s="3">
        <v>542</v>
      </c>
      <c r="P4978" s="3">
        <v>3</v>
      </c>
      <c r="Q4978" s="3">
        <v>16767.2195307414</v>
      </c>
      <c r="R4978" s="3">
        <v>1</v>
      </c>
      <c r="S4978" s="3">
        <v>0</v>
      </c>
      <c r="T4978" s="3">
        <v>0</v>
      </c>
      <c r="U4978" s="3">
        <v>13866.208503625799</v>
      </c>
      <c r="V4978" s="3">
        <v>1</v>
      </c>
    </row>
    <row r="4979" spans="1:22" ht="21.75" customHeight="1" x14ac:dyDescent="0.3">
      <c r="A4979" s="3" t="s">
        <v>5005</v>
      </c>
      <c r="B4979" s="3">
        <v>41</v>
      </c>
      <c r="C4979" s="3" t="s">
        <v>23</v>
      </c>
      <c r="D4979" s="3" t="s">
        <v>26</v>
      </c>
      <c r="E4979" s="3">
        <v>38933.096891917798</v>
      </c>
      <c r="F4979" s="3">
        <v>67</v>
      </c>
      <c r="G4979" s="3">
        <v>2029.89404290982</v>
      </c>
      <c r="H4979" s="3">
        <v>10</v>
      </c>
      <c r="I4979" s="3">
        <v>553.07761377089696</v>
      </c>
      <c r="J4979" s="3">
        <v>2</v>
      </c>
      <c r="K4979" s="3">
        <v>849.81414432254405</v>
      </c>
      <c r="L4979" s="3">
        <v>55</v>
      </c>
      <c r="M4979" s="3">
        <v>15</v>
      </c>
      <c r="N4979" s="3">
        <v>6</v>
      </c>
      <c r="O4979" s="3">
        <v>793</v>
      </c>
      <c r="P4979" s="3">
        <v>5</v>
      </c>
      <c r="Q4979" s="3">
        <v>14385.755471660899</v>
      </c>
      <c r="R4979" s="3">
        <v>4</v>
      </c>
      <c r="S4979" s="3">
        <v>0</v>
      </c>
      <c r="T4979" s="3">
        <v>0</v>
      </c>
      <c r="U4979" s="3">
        <v>17012.201180513101</v>
      </c>
      <c r="V4979" s="3">
        <v>1</v>
      </c>
    </row>
    <row r="4980" spans="1:22" ht="21.75" customHeight="1" x14ac:dyDescent="0.3">
      <c r="A4980" s="3" t="s">
        <v>5006</v>
      </c>
      <c r="B4980" s="3">
        <v>60</v>
      </c>
      <c r="C4980" s="3" t="s">
        <v>23</v>
      </c>
      <c r="D4980" s="3" t="s">
        <v>33</v>
      </c>
      <c r="E4980" s="3">
        <v>73818.085059948397</v>
      </c>
      <c r="F4980" s="3">
        <v>41</v>
      </c>
      <c r="G4980" s="3">
        <v>1404.1817452790999</v>
      </c>
      <c r="H4980" s="3">
        <v>6</v>
      </c>
      <c r="I4980" s="3">
        <v>504.55179670704098</v>
      </c>
      <c r="J4980" s="3">
        <v>17</v>
      </c>
      <c r="K4980" s="3">
        <v>296.660098724428</v>
      </c>
      <c r="L4980" s="3">
        <v>2</v>
      </c>
      <c r="M4980" s="3">
        <v>2</v>
      </c>
      <c r="N4980" s="3">
        <v>9</v>
      </c>
      <c r="O4980" s="3">
        <v>658</v>
      </c>
      <c r="P4980" s="3">
        <v>3</v>
      </c>
      <c r="Q4980" s="3">
        <v>12162.6079132415</v>
      </c>
      <c r="R4980" s="3">
        <v>5</v>
      </c>
      <c r="S4980" s="3">
        <v>0</v>
      </c>
      <c r="T4980" s="3">
        <v>0</v>
      </c>
      <c r="U4980" s="3">
        <v>3841.7241158792399</v>
      </c>
      <c r="V4980" s="3">
        <v>1</v>
      </c>
    </row>
    <row r="4981" spans="1:22" ht="21.75" customHeight="1" x14ac:dyDescent="0.3">
      <c r="A4981" s="3" t="s">
        <v>5007</v>
      </c>
      <c r="B4981" s="3">
        <v>24</v>
      </c>
      <c r="C4981" s="3" t="s">
        <v>23</v>
      </c>
      <c r="D4981" s="3" t="s">
        <v>33</v>
      </c>
      <c r="E4981" s="3">
        <v>63234.345997213197</v>
      </c>
      <c r="F4981" s="3">
        <v>211</v>
      </c>
      <c r="G4981" s="3">
        <v>1101.55782413721</v>
      </c>
      <c r="H4981" s="3">
        <v>9</v>
      </c>
      <c r="I4981" s="3">
        <v>998.66769129056001</v>
      </c>
      <c r="J4981" s="3">
        <v>20</v>
      </c>
      <c r="K4981" s="3">
        <v>562.44536824352497</v>
      </c>
      <c r="L4981" s="3">
        <v>52</v>
      </c>
      <c r="M4981" s="3">
        <v>12</v>
      </c>
      <c r="N4981" s="3">
        <v>0</v>
      </c>
      <c r="O4981" s="3">
        <v>550</v>
      </c>
      <c r="P4981" s="3">
        <v>5</v>
      </c>
      <c r="Q4981" s="3">
        <v>6683.9138524601003</v>
      </c>
      <c r="R4981" s="3">
        <v>5</v>
      </c>
      <c r="S4981" s="3">
        <v>0</v>
      </c>
      <c r="T4981" s="3">
        <v>0</v>
      </c>
      <c r="U4981" s="3">
        <v>10398.152702412401</v>
      </c>
      <c r="V4981" s="3">
        <v>1</v>
      </c>
    </row>
    <row r="4982" spans="1:22" ht="21.75" customHeight="1" x14ac:dyDescent="0.3">
      <c r="A4982" s="3" t="s">
        <v>5008</v>
      </c>
      <c r="B4982" s="3">
        <v>61</v>
      </c>
      <c r="C4982" s="3" t="s">
        <v>28</v>
      </c>
      <c r="D4982" s="3" t="s">
        <v>33</v>
      </c>
      <c r="E4982" s="3">
        <v>53709.565721090003</v>
      </c>
      <c r="F4982" s="3">
        <v>5</v>
      </c>
      <c r="G4982" s="3">
        <v>112.89298592425099</v>
      </c>
      <c r="H4982" s="3">
        <v>1</v>
      </c>
      <c r="I4982" s="3">
        <v>245.96467297483699</v>
      </c>
      <c r="J4982" s="3">
        <v>34</v>
      </c>
      <c r="K4982" s="3">
        <v>874.20451789137098</v>
      </c>
      <c r="L4982" s="3">
        <v>34</v>
      </c>
      <c r="M4982" s="3">
        <v>19</v>
      </c>
      <c r="N4982" s="3">
        <v>5</v>
      </c>
      <c r="O4982" s="3">
        <v>577</v>
      </c>
      <c r="P4982" s="3">
        <v>5</v>
      </c>
      <c r="Q4982" s="3">
        <v>13999.203410907399</v>
      </c>
      <c r="R4982" s="3">
        <v>4</v>
      </c>
      <c r="S4982" s="3">
        <v>0</v>
      </c>
      <c r="T4982" s="3">
        <v>0</v>
      </c>
      <c r="U4982" s="3">
        <v>7374.1505515112603</v>
      </c>
      <c r="V4982" s="3">
        <v>1</v>
      </c>
    </row>
    <row r="4983" spans="1:22" ht="21.75" customHeight="1" x14ac:dyDescent="0.3">
      <c r="A4983" s="3" t="s">
        <v>5009</v>
      </c>
      <c r="B4983" s="3">
        <v>42</v>
      </c>
      <c r="C4983" s="3" t="s">
        <v>28</v>
      </c>
      <c r="D4983" s="3" t="s">
        <v>33</v>
      </c>
      <c r="E4983" s="3">
        <v>60801.175874342502</v>
      </c>
      <c r="F4983" s="3">
        <v>172</v>
      </c>
      <c r="G4983" s="3">
        <v>246.88185090853599</v>
      </c>
      <c r="H4983" s="3">
        <v>1</v>
      </c>
      <c r="I4983" s="3">
        <v>531.56343762628603</v>
      </c>
      <c r="J4983" s="3">
        <v>36</v>
      </c>
      <c r="K4983" s="3">
        <v>545.12664095514799</v>
      </c>
      <c r="L4983" s="3">
        <v>79</v>
      </c>
      <c r="M4983" s="3">
        <v>0</v>
      </c>
      <c r="N4983" s="3">
        <v>3</v>
      </c>
      <c r="O4983" s="3">
        <v>470</v>
      </c>
      <c r="P4983" s="3">
        <v>5</v>
      </c>
      <c r="Q4983" s="3">
        <v>6159.4833545048295</v>
      </c>
      <c r="R4983" s="3">
        <v>7</v>
      </c>
      <c r="S4983" s="3">
        <v>0</v>
      </c>
      <c r="T4983" s="3">
        <v>0</v>
      </c>
      <c r="U4983" s="3">
        <v>1280.4311952627399</v>
      </c>
      <c r="V4983" s="3">
        <v>1</v>
      </c>
    </row>
    <row r="4984" spans="1:22" ht="21.75" customHeight="1" x14ac:dyDescent="0.3">
      <c r="A4984" s="3" t="s">
        <v>5010</v>
      </c>
      <c r="B4984" s="3">
        <v>36</v>
      </c>
      <c r="C4984" s="3" t="s">
        <v>31</v>
      </c>
      <c r="D4984" s="3" t="s">
        <v>33</v>
      </c>
      <c r="E4984" s="3">
        <v>48900.496481964401</v>
      </c>
      <c r="F4984" s="3">
        <v>73</v>
      </c>
      <c r="G4984" s="3">
        <v>2184.6352896692902</v>
      </c>
      <c r="H4984" s="3">
        <v>8</v>
      </c>
      <c r="I4984" s="3">
        <v>901.40025813264697</v>
      </c>
      <c r="J4984" s="3">
        <v>18</v>
      </c>
      <c r="K4984" s="3">
        <v>502.57335610636801</v>
      </c>
      <c r="L4984" s="3">
        <v>20</v>
      </c>
      <c r="M4984" s="3">
        <v>13</v>
      </c>
      <c r="N4984" s="3">
        <v>2</v>
      </c>
      <c r="O4984" s="3">
        <v>478</v>
      </c>
      <c r="P4984" s="3">
        <v>4</v>
      </c>
      <c r="Q4984" s="3">
        <v>6981.5972440318801</v>
      </c>
      <c r="R4984" s="3">
        <v>1</v>
      </c>
      <c r="S4984" s="3">
        <v>0</v>
      </c>
      <c r="T4984" s="3">
        <v>0</v>
      </c>
      <c r="U4984" s="3">
        <v>11720.2538173471</v>
      </c>
      <c r="V4984" s="3">
        <v>1</v>
      </c>
    </row>
    <row r="4985" spans="1:22" ht="21.75" customHeight="1" x14ac:dyDescent="0.3">
      <c r="A4985" s="3" t="s">
        <v>5011</v>
      </c>
      <c r="B4985" s="3">
        <v>31</v>
      </c>
      <c r="C4985" s="3" t="s">
        <v>23</v>
      </c>
      <c r="D4985" s="3" t="s">
        <v>26</v>
      </c>
      <c r="E4985" s="3">
        <v>53329.041847869397</v>
      </c>
      <c r="F4985" s="3">
        <v>157</v>
      </c>
      <c r="G4985" s="3">
        <v>10</v>
      </c>
      <c r="H4985" s="3">
        <v>5</v>
      </c>
      <c r="I4985" s="3">
        <v>378.54712342708598</v>
      </c>
      <c r="J4985" s="3">
        <v>24</v>
      </c>
      <c r="K4985" s="3">
        <v>82.463388785849205</v>
      </c>
      <c r="L4985" s="3">
        <v>64</v>
      </c>
      <c r="M4985" s="3">
        <v>2</v>
      </c>
      <c r="N4985" s="3">
        <v>6</v>
      </c>
      <c r="O4985" s="3">
        <v>795</v>
      </c>
      <c r="P4985" s="3">
        <v>4</v>
      </c>
      <c r="Q4985" s="3">
        <v>6204.0626386588801</v>
      </c>
      <c r="R4985" s="3">
        <v>4</v>
      </c>
      <c r="S4985" s="3">
        <v>0</v>
      </c>
      <c r="T4985" s="3">
        <v>0</v>
      </c>
      <c r="U4985" s="3">
        <v>7894.1543584368201</v>
      </c>
      <c r="V4985" s="3">
        <v>1</v>
      </c>
    </row>
    <row r="4986" spans="1:22" ht="21.75" customHeight="1" x14ac:dyDescent="0.3">
      <c r="A4986" s="3" t="s">
        <v>5012</v>
      </c>
      <c r="B4986" s="3">
        <v>42</v>
      </c>
      <c r="C4986" s="3" t="s">
        <v>23</v>
      </c>
      <c r="D4986" s="3" t="s">
        <v>26</v>
      </c>
      <c r="E4986" s="3">
        <v>60701.304401061898</v>
      </c>
      <c r="F4986" s="3">
        <v>158</v>
      </c>
      <c r="G4986" s="3">
        <v>2309.0336837663699</v>
      </c>
      <c r="H4986" s="3">
        <v>10</v>
      </c>
      <c r="I4986" s="3">
        <v>568.89135801858504</v>
      </c>
      <c r="J4986" s="3">
        <v>17</v>
      </c>
      <c r="K4986" s="3">
        <v>749.31411143864295</v>
      </c>
      <c r="L4986" s="3">
        <v>56</v>
      </c>
      <c r="M4986" s="3">
        <v>16</v>
      </c>
      <c r="N4986" s="3">
        <v>8</v>
      </c>
      <c r="O4986" s="3">
        <v>677</v>
      </c>
      <c r="P4986" s="3">
        <v>1</v>
      </c>
      <c r="Q4986" s="3">
        <v>8078.06210857317</v>
      </c>
      <c r="R4986" s="3">
        <v>5</v>
      </c>
      <c r="S4986" s="3">
        <v>0</v>
      </c>
      <c r="T4986" s="3">
        <v>0</v>
      </c>
      <c r="U4986" s="3">
        <v>500</v>
      </c>
      <c r="V4986" s="3">
        <v>1</v>
      </c>
    </row>
    <row r="4987" spans="1:22" ht="21.75" customHeight="1" x14ac:dyDescent="0.3">
      <c r="A4987" s="3" t="s">
        <v>5013</v>
      </c>
      <c r="B4987" s="3">
        <v>35</v>
      </c>
      <c r="C4987" s="3" t="s">
        <v>31</v>
      </c>
      <c r="D4987" s="3" t="s">
        <v>26</v>
      </c>
      <c r="E4987" s="3">
        <v>12662.9452340674</v>
      </c>
      <c r="F4987" s="3">
        <v>238</v>
      </c>
      <c r="G4987" s="3">
        <v>2142.7148484296599</v>
      </c>
      <c r="H4987" s="3">
        <v>6</v>
      </c>
      <c r="I4987" s="3">
        <v>25.951348009902599</v>
      </c>
      <c r="J4987" s="3">
        <v>39</v>
      </c>
      <c r="K4987" s="3">
        <v>45.794290421901302</v>
      </c>
      <c r="L4987" s="3">
        <v>46</v>
      </c>
      <c r="M4987" s="3">
        <v>16</v>
      </c>
      <c r="N4987" s="3">
        <v>4</v>
      </c>
      <c r="O4987" s="3">
        <v>793</v>
      </c>
      <c r="P4987" s="3">
        <v>2</v>
      </c>
      <c r="Q4987" s="3">
        <v>7493.7119443063802</v>
      </c>
      <c r="R4987" s="3">
        <v>0</v>
      </c>
      <c r="S4987" s="3">
        <v>0</v>
      </c>
      <c r="T4987" s="3">
        <v>0</v>
      </c>
      <c r="U4987" s="3">
        <v>10223.280386524801</v>
      </c>
      <c r="V4987" s="3">
        <v>0</v>
      </c>
    </row>
    <row r="4988" spans="1:22" ht="21.75" customHeight="1" x14ac:dyDescent="0.3">
      <c r="A4988" s="3" t="s">
        <v>5014</v>
      </c>
      <c r="B4988" s="3">
        <v>22</v>
      </c>
      <c r="C4988" s="3" t="s">
        <v>23</v>
      </c>
      <c r="D4988" s="3" t="s">
        <v>24</v>
      </c>
      <c r="E4988" s="3">
        <v>66310.500525644806</v>
      </c>
      <c r="F4988" s="3">
        <v>184</v>
      </c>
      <c r="G4988" s="3">
        <v>808.015048074628</v>
      </c>
      <c r="H4988" s="3">
        <v>4</v>
      </c>
      <c r="I4988" s="3">
        <v>1012.03232729054</v>
      </c>
      <c r="J4988" s="3">
        <v>29</v>
      </c>
      <c r="K4988" s="3">
        <v>838.16869558493204</v>
      </c>
      <c r="L4988" s="3">
        <v>33</v>
      </c>
      <c r="M4988" s="3">
        <v>8</v>
      </c>
      <c r="N4988" s="3">
        <v>5</v>
      </c>
      <c r="O4988" s="3">
        <v>675</v>
      </c>
      <c r="P4988" s="3">
        <v>0</v>
      </c>
      <c r="Q4988" s="3">
        <v>16375.220474130499</v>
      </c>
      <c r="R4988" s="3">
        <v>2</v>
      </c>
      <c r="S4988" s="3">
        <v>0</v>
      </c>
      <c r="T4988" s="3">
        <v>0</v>
      </c>
      <c r="U4988" s="3">
        <v>15120.438186671399</v>
      </c>
      <c r="V4988" s="3">
        <v>0</v>
      </c>
    </row>
    <row r="4989" spans="1:22" ht="21.75" customHeight="1" x14ac:dyDescent="0.3">
      <c r="A4989" s="3" t="s">
        <v>5015</v>
      </c>
      <c r="B4989" s="3">
        <v>49</v>
      </c>
      <c r="C4989" s="3" t="s">
        <v>31</v>
      </c>
      <c r="D4989" s="3" t="s">
        <v>33</v>
      </c>
      <c r="E4989" s="3">
        <v>65018.123980827899</v>
      </c>
      <c r="F4989" s="3">
        <v>225</v>
      </c>
      <c r="G4989" s="3">
        <v>1645.26247146171</v>
      </c>
      <c r="H4989" s="3">
        <v>4</v>
      </c>
      <c r="I4989" s="3">
        <v>559.25768233020199</v>
      </c>
      <c r="J4989" s="3">
        <v>41</v>
      </c>
      <c r="K4989" s="3">
        <v>79.143847498048203</v>
      </c>
      <c r="L4989" s="3">
        <v>47</v>
      </c>
      <c r="M4989" s="3">
        <v>19</v>
      </c>
      <c r="N4989" s="3">
        <v>6</v>
      </c>
      <c r="O4989" s="3">
        <v>577</v>
      </c>
      <c r="P4989" s="3">
        <v>1</v>
      </c>
      <c r="Q4989" s="3">
        <v>5921.7901399080502</v>
      </c>
      <c r="R4989" s="3">
        <v>5</v>
      </c>
      <c r="S4989" s="3">
        <v>0</v>
      </c>
      <c r="T4989" s="3">
        <v>0</v>
      </c>
      <c r="U4989" s="3">
        <v>1844.97929153276</v>
      </c>
      <c r="V4989" s="3">
        <v>1</v>
      </c>
    </row>
    <row r="4990" spans="1:22" ht="21.75" customHeight="1" x14ac:dyDescent="0.3">
      <c r="A4990" s="3" t="s">
        <v>5016</v>
      </c>
      <c r="B4990" s="3">
        <v>41</v>
      </c>
      <c r="C4990" s="3" t="s">
        <v>28</v>
      </c>
      <c r="D4990" s="3" t="s">
        <v>33</v>
      </c>
      <c r="E4990" s="3">
        <v>35947.611012065798</v>
      </c>
      <c r="F4990" s="3">
        <v>17</v>
      </c>
      <c r="G4990" s="3">
        <v>1960.9559988169301</v>
      </c>
      <c r="H4990" s="3">
        <v>3</v>
      </c>
      <c r="I4990" s="3">
        <v>415.251562450596</v>
      </c>
      <c r="J4990" s="3">
        <v>41</v>
      </c>
      <c r="K4990" s="3">
        <v>292.85010185397101</v>
      </c>
      <c r="L4990" s="3">
        <v>38</v>
      </c>
      <c r="M4990" s="3">
        <v>19</v>
      </c>
      <c r="N4990" s="3">
        <v>9</v>
      </c>
      <c r="O4990" s="3">
        <v>634</v>
      </c>
      <c r="P4990" s="3">
        <v>3</v>
      </c>
      <c r="Q4990" s="3">
        <v>11921.885246681701</v>
      </c>
      <c r="R4990" s="3">
        <v>5</v>
      </c>
      <c r="S4990" s="3">
        <v>0</v>
      </c>
      <c r="T4990" s="3">
        <v>0</v>
      </c>
      <c r="U4990" s="3">
        <v>2640.6332677884402</v>
      </c>
      <c r="V4990" s="3">
        <v>1</v>
      </c>
    </row>
    <row r="4991" spans="1:22" ht="21.75" customHeight="1" x14ac:dyDescent="0.3">
      <c r="A4991" s="3" t="s">
        <v>5017</v>
      </c>
      <c r="B4991" s="3">
        <v>28</v>
      </c>
      <c r="C4991" s="3" t="s">
        <v>31</v>
      </c>
      <c r="D4991" s="3" t="s">
        <v>26</v>
      </c>
      <c r="E4991" s="3">
        <v>72393.845290821002</v>
      </c>
      <c r="F4991" s="3">
        <v>183</v>
      </c>
      <c r="G4991" s="3">
        <v>1573.5691538068199</v>
      </c>
      <c r="H4991" s="3">
        <v>7</v>
      </c>
      <c r="I4991" s="3">
        <v>346.74204591449899</v>
      </c>
      <c r="J4991" s="3">
        <v>33</v>
      </c>
      <c r="K4991" s="3">
        <v>792.08919066787098</v>
      </c>
      <c r="L4991" s="3">
        <v>29</v>
      </c>
      <c r="M4991" s="3">
        <v>3</v>
      </c>
      <c r="N4991" s="3">
        <v>5</v>
      </c>
      <c r="O4991" s="3">
        <v>317</v>
      </c>
      <c r="P4991" s="3">
        <v>1</v>
      </c>
      <c r="Q4991" s="3">
        <v>15644.9038475621</v>
      </c>
      <c r="R4991" s="3">
        <v>4</v>
      </c>
      <c r="S4991" s="3">
        <v>0</v>
      </c>
      <c r="T4991" s="3">
        <v>0</v>
      </c>
      <c r="U4991" s="3">
        <v>9350.9279597537497</v>
      </c>
      <c r="V4991" s="3">
        <v>1</v>
      </c>
    </row>
    <row r="4992" spans="1:22" ht="21.75" customHeight="1" x14ac:dyDescent="0.3">
      <c r="A4992" s="3" t="s">
        <v>5018</v>
      </c>
      <c r="B4992" s="3">
        <v>48</v>
      </c>
      <c r="C4992" s="3" t="s">
        <v>23</v>
      </c>
      <c r="D4992" s="3" t="s">
        <v>33</v>
      </c>
      <c r="E4992" s="3">
        <v>10088.333876107599</v>
      </c>
      <c r="F4992" s="3">
        <v>74</v>
      </c>
      <c r="G4992" s="3">
        <v>2484.9788183844798</v>
      </c>
      <c r="H4992" s="3">
        <v>6</v>
      </c>
      <c r="I4992" s="3">
        <v>653.62527072821501</v>
      </c>
      <c r="J4992" s="3">
        <v>9</v>
      </c>
      <c r="K4992" s="3">
        <v>861.83379915521198</v>
      </c>
      <c r="L4992" s="3">
        <v>49</v>
      </c>
      <c r="M4992" s="3">
        <v>10</v>
      </c>
      <c r="N4992" s="3">
        <v>5</v>
      </c>
      <c r="O4992" s="3">
        <v>599</v>
      </c>
      <c r="P4992" s="3">
        <v>3</v>
      </c>
      <c r="Q4992" s="3">
        <v>19280.5030301146</v>
      </c>
      <c r="R4992" s="3">
        <v>4</v>
      </c>
      <c r="S4992" s="3">
        <v>0</v>
      </c>
      <c r="T4992" s="3">
        <v>0</v>
      </c>
      <c r="U4992" s="3">
        <v>12966.1187022048</v>
      </c>
      <c r="V4992" s="3">
        <v>1</v>
      </c>
    </row>
    <row r="4993" spans="1:22" ht="21.75" customHeight="1" x14ac:dyDescent="0.3">
      <c r="A4993" s="3" t="s">
        <v>5019</v>
      </c>
      <c r="B4993" s="3">
        <v>66</v>
      </c>
      <c r="C4993" s="3" t="s">
        <v>31</v>
      </c>
      <c r="D4993" s="3" t="s">
        <v>24</v>
      </c>
      <c r="E4993" s="3">
        <v>56353.155526647497</v>
      </c>
      <c r="F4993" s="3">
        <v>72</v>
      </c>
      <c r="G4993" s="3">
        <v>386.323294699374</v>
      </c>
      <c r="H4993" s="3">
        <v>9</v>
      </c>
      <c r="I4993" s="3">
        <v>246.94554458799601</v>
      </c>
      <c r="J4993" s="3">
        <v>21</v>
      </c>
      <c r="K4993" s="3">
        <v>523.635192019182</v>
      </c>
      <c r="L4993" s="3">
        <v>15</v>
      </c>
      <c r="M4993" s="3">
        <v>14</v>
      </c>
      <c r="N4993" s="3">
        <v>2</v>
      </c>
      <c r="O4993" s="3">
        <v>408</v>
      </c>
      <c r="P4993" s="3">
        <v>4</v>
      </c>
      <c r="Q4993" s="3">
        <v>14297.5779187678</v>
      </c>
      <c r="R4993" s="3">
        <v>0</v>
      </c>
      <c r="S4993" s="3">
        <v>0</v>
      </c>
      <c r="T4993" s="3">
        <v>0</v>
      </c>
      <c r="U4993" s="3">
        <v>5419.18877955894</v>
      </c>
      <c r="V4993" s="3">
        <v>1</v>
      </c>
    </row>
    <row r="4994" spans="1:22" ht="21.75" customHeight="1" x14ac:dyDescent="0.3">
      <c r="A4994" s="3" t="s">
        <v>5020</v>
      </c>
      <c r="B4994" s="3">
        <v>56</v>
      </c>
      <c r="C4994" s="3" t="s">
        <v>28</v>
      </c>
      <c r="D4994" s="3" t="s">
        <v>33</v>
      </c>
      <c r="E4994" s="3">
        <v>50718.794838012604</v>
      </c>
      <c r="F4994" s="3">
        <v>222</v>
      </c>
      <c r="G4994" s="3">
        <v>1903.3327285907999</v>
      </c>
      <c r="H4994" s="3">
        <v>1</v>
      </c>
      <c r="I4994" s="3">
        <v>1479.83288700203</v>
      </c>
      <c r="J4994" s="3">
        <v>49</v>
      </c>
      <c r="K4994" s="3">
        <v>409.68034209524899</v>
      </c>
      <c r="L4994" s="3">
        <v>2</v>
      </c>
      <c r="M4994" s="3">
        <v>12</v>
      </c>
      <c r="N4994" s="3">
        <v>2</v>
      </c>
      <c r="O4994" s="3">
        <v>331</v>
      </c>
      <c r="P4994" s="3">
        <v>0</v>
      </c>
      <c r="Q4994" s="3">
        <v>577.68947897839496</v>
      </c>
      <c r="R4994" s="3">
        <v>0</v>
      </c>
      <c r="S4994" s="3">
        <v>0</v>
      </c>
      <c r="T4994" s="3">
        <v>0</v>
      </c>
      <c r="U4994" s="3">
        <v>9681.3052199207305</v>
      </c>
      <c r="V4994" s="3">
        <v>1</v>
      </c>
    </row>
    <row r="4995" spans="1:22" ht="21.75" customHeight="1" x14ac:dyDescent="0.3">
      <c r="A4995" s="3" t="s">
        <v>5021</v>
      </c>
      <c r="B4995" s="3">
        <v>42</v>
      </c>
      <c r="C4995" s="3" t="s">
        <v>23</v>
      </c>
      <c r="D4995" s="3" t="s">
        <v>33</v>
      </c>
      <c r="E4995" s="3">
        <v>44429.520655410102</v>
      </c>
      <c r="F4995" s="3">
        <v>6</v>
      </c>
      <c r="G4995" s="3">
        <v>1012.86795364177</v>
      </c>
      <c r="H4995" s="3">
        <v>1</v>
      </c>
      <c r="I4995" s="3">
        <v>20</v>
      </c>
      <c r="J4995" s="3">
        <v>3</v>
      </c>
      <c r="K4995" s="3">
        <v>538.30579902372494</v>
      </c>
      <c r="L4995" s="3">
        <v>60</v>
      </c>
      <c r="M4995" s="3">
        <v>19</v>
      </c>
      <c r="N4995" s="3">
        <v>4</v>
      </c>
      <c r="O4995" s="3">
        <v>741</v>
      </c>
      <c r="P4995" s="3">
        <v>0</v>
      </c>
      <c r="Q4995" s="3">
        <v>10621.4313564324</v>
      </c>
      <c r="R4995" s="3">
        <v>7</v>
      </c>
      <c r="S4995" s="3">
        <v>0</v>
      </c>
      <c r="T4995" s="3">
        <v>0</v>
      </c>
      <c r="U4995" s="3">
        <v>9984.6972820958708</v>
      </c>
      <c r="V4995" s="3">
        <v>1</v>
      </c>
    </row>
    <row r="4996" spans="1:22" ht="21.75" customHeight="1" x14ac:dyDescent="0.3">
      <c r="A4996" s="3" t="s">
        <v>5022</v>
      </c>
      <c r="B4996" s="3">
        <v>32</v>
      </c>
      <c r="C4996" s="3" t="s">
        <v>28</v>
      </c>
      <c r="D4996" s="3" t="s">
        <v>24</v>
      </c>
      <c r="E4996" s="3">
        <v>50348.611894771602</v>
      </c>
      <c r="F4996" s="3">
        <v>96</v>
      </c>
      <c r="G4996" s="3">
        <v>109.501923059156</v>
      </c>
      <c r="H4996" s="3">
        <v>5</v>
      </c>
      <c r="I4996" s="3">
        <v>642.28329757472898</v>
      </c>
      <c r="J4996" s="3">
        <v>2</v>
      </c>
      <c r="K4996" s="3">
        <v>9.0190822882782999</v>
      </c>
      <c r="L4996" s="3">
        <v>1</v>
      </c>
      <c r="M4996" s="3">
        <v>11</v>
      </c>
      <c r="N4996" s="3">
        <v>6</v>
      </c>
      <c r="O4996" s="3">
        <v>355</v>
      </c>
      <c r="P4996" s="3">
        <v>0</v>
      </c>
      <c r="Q4996" s="3">
        <v>16285.237005839999</v>
      </c>
      <c r="R4996" s="3">
        <v>7</v>
      </c>
      <c r="S4996" s="3">
        <v>0</v>
      </c>
      <c r="T4996" s="3">
        <v>0</v>
      </c>
      <c r="U4996" s="3">
        <v>14656.9597371371</v>
      </c>
      <c r="V4996" s="3">
        <v>1</v>
      </c>
    </row>
    <row r="4997" spans="1:22" ht="21.75" customHeight="1" x14ac:dyDescent="0.3">
      <c r="A4997" s="3" t="s">
        <v>5023</v>
      </c>
      <c r="B4997" s="3">
        <v>51</v>
      </c>
      <c r="C4997" s="3" t="s">
        <v>28</v>
      </c>
      <c r="D4997" s="3" t="s">
        <v>26</v>
      </c>
      <c r="E4997" s="3">
        <v>60489.150049896103</v>
      </c>
      <c r="F4997" s="3">
        <v>237</v>
      </c>
      <c r="G4997" s="3">
        <v>571.81878017695703</v>
      </c>
      <c r="H4997" s="3">
        <v>11</v>
      </c>
      <c r="I4997" s="3">
        <v>837.41742525193899</v>
      </c>
      <c r="J4997" s="3">
        <v>48</v>
      </c>
      <c r="K4997" s="3">
        <v>772.98678247677196</v>
      </c>
      <c r="L4997" s="3">
        <v>25</v>
      </c>
      <c r="M4997" s="3">
        <v>14</v>
      </c>
      <c r="N4997" s="3">
        <v>5</v>
      </c>
      <c r="O4997" s="3">
        <v>373</v>
      </c>
      <c r="P4997" s="3">
        <v>5</v>
      </c>
      <c r="Q4997" s="3">
        <v>6099.1448839917903</v>
      </c>
      <c r="R4997" s="3">
        <v>3</v>
      </c>
      <c r="S4997" s="3">
        <v>0</v>
      </c>
      <c r="T4997" s="3">
        <v>0</v>
      </c>
      <c r="U4997" s="3">
        <v>3105.1299099102198</v>
      </c>
      <c r="V4997" s="3">
        <v>1</v>
      </c>
    </row>
    <row r="4998" spans="1:22" ht="21.75" customHeight="1" x14ac:dyDescent="0.3">
      <c r="A4998" s="3" t="s">
        <v>5024</v>
      </c>
      <c r="B4998" s="3">
        <v>65</v>
      </c>
      <c r="C4998" s="3" t="s">
        <v>31</v>
      </c>
      <c r="D4998" s="3" t="s">
        <v>26</v>
      </c>
      <c r="E4998" s="3">
        <v>17499.771428266398</v>
      </c>
      <c r="F4998" s="3">
        <v>147</v>
      </c>
      <c r="G4998" s="3">
        <v>1080.41165189608</v>
      </c>
      <c r="H4998" s="3">
        <v>10</v>
      </c>
      <c r="I4998" s="3">
        <v>528.61734855220595</v>
      </c>
      <c r="J4998" s="3">
        <v>48</v>
      </c>
      <c r="K4998" s="3">
        <v>344.91019344965099</v>
      </c>
      <c r="L4998" s="3">
        <v>17</v>
      </c>
      <c r="M4998" s="3">
        <v>5</v>
      </c>
      <c r="N4998" s="3">
        <v>1</v>
      </c>
      <c r="O4998" s="3">
        <v>820</v>
      </c>
      <c r="P4998" s="3">
        <v>5</v>
      </c>
      <c r="Q4998" s="3">
        <v>19972.407635649</v>
      </c>
      <c r="R4998" s="3">
        <v>6</v>
      </c>
      <c r="S4998" s="3">
        <v>1</v>
      </c>
      <c r="T4998" s="3">
        <v>0</v>
      </c>
      <c r="U4998" s="3">
        <v>9965.2872789827106</v>
      </c>
      <c r="V4998" s="3">
        <v>1</v>
      </c>
    </row>
    <row r="4999" spans="1:22" ht="21.75" customHeight="1" x14ac:dyDescent="0.3">
      <c r="A4999" s="3" t="s">
        <v>5025</v>
      </c>
      <c r="B4999" s="3">
        <v>66</v>
      </c>
      <c r="C4999" s="3" t="s">
        <v>28</v>
      </c>
      <c r="D4999" s="3" t="s">
        <v>33</v>
      </c>
      <c r="E4999" s="3">
        <v>68017.362625201698</v>
      </c>
      <c r="F4999" s="3">
        <v>36</v>
      </c>
      <c r="G4999" s="3">
        <v>1518.6036801420501</v>
      </c>
      <c r="H4999" s="3">
        <v>0</v>
      </c>
      <c r="I4999" s="3">
        <v>874.24610805258999</v>
      </c>
      <c r="J4999" s="3">
        <v>27</v>
      </c>
      <c r="K4999" s="3">
        <v>436.463679231973</v>
      </c>
      <c r="L4999" s="3">
        <v>65</v>
      </c>
      <c r="M4999" s="3">
        <v>17</v>
      </c>
      <c r="N4999" s="3">
        <v>2</v>
      </c>
      <c r="O4999" s="3">
        <v>746</v>
      </c>
      <c r="P4999" s="3">
        <v>4</v>
      </c>
      <c r="Q4999" s="3">
        <v>19839.564422167001</v>
      </c>
      <c r="R4999" s="3">
        <v>1</v>
      </c>
      <c r="S4999" s="3">
        <v>0</v>
      </c>
      <c r="T4999" s="3">
        <v>0</v>
      </c>
      <c r="U4999" s="3">
        <v>14663.2456584799</v>
      </c>
      <c r="V4999" s="3">
        <v>0</v>
      </c>
    </row>
    <row r="5000" spans="1:22" ht="21.75" customHeight="1" x14ac:dyDescent="0.3">
      <c r="A5000" s="3" t="s">
        <v>5026</v>
      </c>
      <c r="B5000" s="3">
        <v>67</v>
      </c>
      <c r="C5000" s="3" t="s">
        <v>23</v>
      </c>
      <c r="D5000" s="3" t="s">
        <v>24</v>
      </c>
      <c r="E5000" s="3">
        <v>42615.076777145303</v>
      </c>
      <c r="F5000" s="3">
        <v>126</v>
      </c>
      <c r="G5000" s="3">
        <v>779.13093718472896</v>
      </c>
      <c r="H5000" s="3">
        <v>6</v>
      </c>
      <c r="I5000" s="3">
        <v>520.13944876884398</v>
      </c>
      <c r="J5000" s="3">
        <v>21</v>
      </c>
      <c r="K5000" s="3">
        <v>521.26170597562395</v>
      </c>
      <c r="L5000" s="3">
        <v>39</v>
      </c>
      <c r="M5000" s="3">
        <v>16</v>
      </c>
      <c r="N5000" s="3">
        <v>4</v>
      </c>
      <c r="O5000" s="3">
        <v>791</v>
      </c>
      <c r="P5000" s="3">
        <v>3</v>
      </c>
      <c r="Q5000" s="3">
        <v>15017.8961355009</v>
      </c>
      <c r="R5000" s="3">
        <v>7</v>
      </c>
      <c r="S5000" s="3">
        <v>0</v>
      </c>
      <c r="T5000" s="3">
        <v>0</v>
      </c>
      <c r="U5000" s="3">
        <v>10562.042260820101</v>
      </c>
      <c r="V5000" s="3">
        <v>1</v>
      </c>
    </row>
    <row r="5001" spans="1:22" ht="21.75" customHeight="1" x14ac:dyDescent="0.3">
      <c r="A5001" s="3" t="s">
        <v>5027</v>
      </c>
      <c r="B5001" s="3">
        <v>42</v>
      </c>
      <c r="C5001" s="3" t="s">
        <v>28</v>
      </c>
      <c r="D5001" s="3" t="s">
        <v>26</v>
      </c>
      <c r="E5001" s="3">
        <v>68278.151267144203</v>
      </c>
      <c r="F5001" s="3">
        <v>136</v>
      </c>
      <c r="G5001" s="3">
        <v>1095.12321797552</v>
      </c>
      <c r="H5001" s="3">
        <v>7</v>
      </c>
      <c r="I5001" s="3">
        <v>1335.5330622856</v>
      </c>
      <c r="J5001" s="3">
        <v>11</v>
      </c>
      <c r="K5001" s="3">
        <v>569.36977878279095</v>
      </c>
      <c r="L5001" s="3">
        <v>2</v>
      </c>
      <c r="M5001" s="3">
        <v>16</v>
      </c>
      <c r="N5001" s="3">
        <v>6</v>
      </c>
      <c r="O5001" s="3">
        <v>431</v>
      </c>
      <c r="P5001" s="3">
        <v>4</v>
      </c>
      <c r="Q5001" s="3">
        <v>17730.576454378701</v>
      </c>
      <c r="R5001" s="3">
        <v>3</v>
      </c>
      <c r="S5001" s="3">
        <v>0</v>
      </c>
      <c r="T5001" s="3">
        <v>0</v>
      </c>
      <c r="U5001" s="3">
        <v>16552.934998845001</v>
      </c>
      <c r="V5001" s="3">
        <v>1</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76"/>
  <sheetViews>
    <sheetView topLeftCell="A17" zoomScaleNormal="100" workbookViewId="0">
      <selection activeCell="A7" sqref="A7"/>
    </sheetView>
  </sheetViews>
  <sheetFormatPr defaultColWidth="8.5546875" defaultRowHeight="14.4" x14ac:dyDescent="0.3"/>
  <cols>
    <col min="1" max="1" width="44.77734375" customWidth="1"/>
    <col min="2" max="2" width="26.6640625" customWidth="1"/>
    <col min="3" max="3" width="23.5546875" customWidth="1"/>
    <col min="4" max="4" width="18.44140625" customWidth="1"/>
  </cols>
  <sheetData>
    <row r="1" spans="1:2" ht="24" customHeight="1" x14ac:dyDescent="0.4">
      <c r="A1" s="45" t="s">
        <v>5028</v>
      </c>
    </row>
    <row r="2" spans="1:2" ht="17.25" customHeight="1" x14ac:dyDescent="0.3">
      <c r="A2" s="4" t="s">
        <v>5029</v>
      </c>
    </row>
    <row r="5" spans="1:2" ht="17.25" customHeight="1" x14ac:dyDescent="0.3">
      <c r="A5" s="5" t="s">
        <v>5030</v>
      </c>
    </row>
    <row r="6" spans="1:2" x14ac:dyDescent="0.3">
      <c r="A6" s="6"/>
    </row>
    <row r="7" spans="1:2" ht="21" customHeight="1" x14ac:dyDescent="0.4">
      <c r="A7" s="7" t="s">
        <v>5031</v>
      </c>
      <c r="B7" s="8" t="s">
        <v>5032</v>
      </c>
    </row>
    <row r="8" spans="1:2" ht="15" customHeight="1" x14ac:dyDescent="0.3">
      <c r="A8" s="9" t="s">
        <v>5033</v>
      </c>
      <c r="B8" s="10">
        <f>ROWS(Bank_data[])</f>
        <v>5000</v>
      </c>
    </row>
    <row r="9" spans="1:2" ht="15" customHeight="1" x14ac:dyDescent="0.3">
      <c r="A9" s="10" t="s">
        <v>5034</v>
      </c>
      <c r="B9" s="9">
        <f>COLUMNS(Bank_data[])</f>
        <v>22</v>
      </c>
    </row>
    <row r="10" spans="1:2" ht="15" customHeight="1" x14ac:dyDescent="0.3">
      <c r="A10" s="10" t="s">
        <v>5035</v>
      </c>
      <c r="B10" s="9" t="s">
        <v>5036</v>
      </c>
    </row>
    <row r="11" spans="1:2" ht="15" customHeight="1" x14ac:dyDescent="0.3">
      <c r="A11" s="10" t="s">
        <v>5037</v>
      </c>
      <c r="B11" s="9" t="s">
        <v>5038</v>
      </c>
    </row>
    <row r="12" spans="1:2" ht="15" customHeight="1" x14ac:dyDescent="0.3">
      <c r="A12" s="10" t="s">
        <v>5039</v>
      </c>
      <c r="B12" s="11">
        <f ca="1">TODAY()</f>
        <v>46220</v>
      </c>
    </row>
    <row r="15" spans="1:2" ht="15" customHeight="1" x14ac:dyDescent="0.3">
      <c r="A15" s="12" t="s">
        <v>5040</v>
      </c>
    </row>
    <row r="17" spans="1:4" ht="15" customHeight="1" x14ac:dyDescent="0.3">
      <c r="A17" s="13" t="s">
        <v>5041</v>
      </c>
      <c r="B17" s="13" t="s">
        <v>5042</v>
      </c>
      <c r="C17" s="13" t="s">
        <v>5043</v>
      </c>
      <c r="D17" s="13" t="s">
        <v>5044</v>
      </c>
    </row>
    <row r="18" spans="1:4" ht="15" customHeight="1" x14ac:dyDescent="0.3">
      <c r="A18" s="9" t="s">
        <v>0</v>
      </c>
      <c r="B18" s="9">
        <f>COUNTBLANK(Bank_data[customer_id])</f>
        <v>0</v>
      </c>
      <c r="C18" s="14">
        <f>B18/ROWS(Bank_data[])</f>
        <v>0</v>
      </c>
      <c r="D18" s="9" t="str">
        <f t="shared" ref="D18:D27" si="0">IF(B18=0,"Pass","Needs Review")</f>
        <v>Pass</v>
      </c>
    </row>
    <row r="19" spans="1:4" ht="15" customHeight="1" x14ac:dyDescent="0.3">
      <c r="A19" s="10" t="s">
        <v>1</v>
      </c>
      <c r="B19" s="9">
        <f>COUNTBLANK(Bank_data[age])</f>
        <v>0</v>
      </c>
      <c r="C19" s="14">
        <f>B19/ROWS(Bank_data[])</f>
        <v>0</v>
      </c>
      <c r="D19" s="9" t="str">
        <f t="shared" si="0"/>
        <v>Pass</v>
      </c>
    </row>
    <row r="20" spans="1:4" ht="15" customHeight="1" x14ac:dyDescent="0.3">
      <c r="A20" s="10" t="s">
        <v>2</v>
      </c>
      <c r="B20" s="9">
        <f>COUNTBLANK(Bank_data[gender])</f>
        <v>0</v>
      </c>
      <c r="C20" s="14">
        <f>B20/ROWS(Bank_data[])</f>
        <v>0</v>
      </c>
      <c r="D20" s="9" t="str">
        <f t="shared" si="0"/>
        <v>Pass</v>
      </c>
    </row>
    <row r="21" spans="1:4" ht="15" customHeight="1" x14ac:dyDescent="0.3">
      <c r="A21" s="9" t="s">
        <v>3</v>
      </c>
      <c r="B21" s="9">
        <f>COUNTBLANK(Bank_data[employment_status])</f>
        <v>0</v>
      </c>
      <c r="C21" s="14">
        <f>B21/ROWS(Bank_data[])</f>
        <v>0</v>
      </c>
      <c r="D21" s="9" t="str">
        <f t="shared" si="0"/>
        <v>Pass</v>
      </c>
    </row>
    <row r="22" spans="1:4" ht="15" customHeight="1" x14ac:dyDescent="0.3">
      <c r="A22" s="9" t="s">
        <v>4</v>
      </c>
      <c r="B22" s="9">
        <f>COUNTBLANK(Bank_data[annual_income])</f>
        <v>0</v>
      </c>
      <c r="C22" s="14">
        <f>B22/ROWS(Bank_data[])</f>
        <v>0</v>
      </c>
      <c r="D22" s="9" t="str">
        <f t="shared" si="0"/>
        <v>Pass</v>
      </c>
    </row>
    <row r="23" spans="1:4" ht="15" customHeight="1" x14ac:dyDescent="0.3">
      <c r="A23" s="9" t="s">
        <v>14</v>
      </c>
      <c r="B23" s="9">
        <f>COUNTBLANK(Bank_data[gender])</f>
        <v>0</v>
      </c>
      <c r="C23" s="14">
        <f>B23/ROWS(Bank_data[])</f>
        <v>0</v>
      </c>
      <c r="D23" s="9" t="str">
        <f t="shared" si="0"/>
        <v>Pass</v>
      </c>
    </row>
    <row r="24" spans="1:4" ht="15" customHeight="1" x14ac:dyDescent="0.3">
      <c r="A24" s="9" t="s">
        <v>16</v>
      </c>
      <c r="B24" s="9">
        <f>COUNTBLANK(Bank_data[total_outstanding_debt])</f>
        <v>0</v>
      </c>
      <c r="C24" s="14">
        <f>B24/ROWS(Bank_data[])</f>
        <v>0</v>
      </c>
      <c r="D24" s="9" t="str">
        <f t="shared" si="0"/>
        <v>Pass</v>
      </c>
    </row>
    <row r="25" spans="1:4" ht="15" customHeight="1" x14ac:dyDescent="0.3">
      <c r="A25" s="9" t="s">
        <v>20</v>
      </c>
      <c r="B25" s="9">
        <f>COUNTBLANK(Bank_data[gender])</f>
        <v>0</v>
      </c>
      <c r="C25" s="14">
        <f>B25/ROWS(Bank_data[])</f>
        <v>0</v>
      </c>
      <c r="D25" s="9" t="str">
        <f t="shared" si="0"/>
        <v>Pass</v>
      </c>
    </row>
    <row r="26" spans="1:4" ht="15" customHeight="1" x14ac:dyDescent="0.3">
      <c r="A26" s="9" t="s">
        <v>18</v>
      </c>
      <c r="B26" s="9">
        <f>COUNTBLANK(Bank_data[loan_default_history])</f>
        <v>0</v>
      </c>
      <c r="C26" s="14">
        <f>B26/ROWS(Bank_data[])</f>
        <v>0</v>
      </c>
      <c r="D26" s="9" t="str">
        <f t="shared" si="0"/>
        <v>Pass</v>
      </c>
    </row>
    <row r="27" spans="1:4" ht="15" customHeight="1" x14ac:dyDescent="0.3">
      <c r="A27" s="9" t="s">
        <v>19</v>
      </c>
      <c r="B27" s="9">
        <f>COUNTBLANK(Bank_data[fraud_flag])</f>
        <v>0</v>
      </c>
      <c r="C27" s="14">
        <f>B27/ROWS(Bank_data[])</f>
        <v>0</v>
      </c>
      <c r="D27" s="9" t="str">
        <f t="shared" si="0"/>
        <v>Pass</v>
      </c>
    </row>
    <row r="30" spans="1:4" ht="17.25" customHeight="1" x14ac:dyDescent="0.3">
      <c r="A30" s="15" t="s">
        <v>5045</v>
      </c>
    </row>
    <row r="32" spans="1:4" ht="15" customHeight="1" x14ac:dyDescent="0.3">
      <c r="A32" s="13" t="s">
        <v>5031</v>
      </c>
      <c r="B32" s="13" t="s">
        <v>5046</v>
      </c>
      <c r="C32" s="13" t="s">
        <v>5047</v>
      </c>
      <c r="D32" s="16" t="s">
        <v>5044</v>
      </c>
    </row>
    <row r="33" spans="1:20" ht="15" customHeight="1" x14ac:dyDescent="0.3">
      <c r="A33" s="17" t="s">
        <v>5048</v>
      </c>
      <c r="B33" s="9" t="s">
        <v>5049</v>
      </c>
      <c r="C33" s="9">
        <v>0</v>
      </c>
      <c r="D33" s="9" t="s">
        <v>5050</v>
      </c>
    </row>
    <row r="34" spans="1:20" ht="15" customHeight="1" x14ac:dyDescent="0.3">
      <c r="A34" s="10" t="s">
        <v>5051</v>
      </c>
      <c r="B34" s="9" t="s">
        <v>5052</v>
      </c>
      <c r="C34" s="9" t="s">
        <v>5053</v>
      </c>
      <c r="D34" s="10" t="s">
        <v>5050</v>
      </c>
    </row>
    <row r="35" spans="1:20" ht="15" customHeight="1" x14ac:dyDescent="0.3">
      <c r="A35" s="9" t="s">
        <v>5054</v>
      </c>
      <c r="B35" s="9" t="s">
        <v>5055</v>
      </c>
      <c r="C35" s="9" t="s">
        <v>5056</v>
      </c>
      <c r="D35" s="18" t="s">
        <v>5057</v>
      </c>
    </row>
    <row r="40" spans="1:20" ht="20.25" customHeight="1" x14ac:dyDescent="0.35">
      <c r="A40" s="44" t="s">
        <v>5058</v>
      </c>
    </row>
    <row r="41" spans="1:20" ht="14.25" customHeight="1" x14ac:dyDescent="0.3">
      <c r="A41" s="48" t="s">
        <v>5059</v>
      </c>
      <c r="B41" s="48"/>
      <c r="C41" s="48"/>
      <c r="D41" s="48"/>
      <c r="E41" s="48"/>
      <c r="F41" s="48"/>
      <c r="G41" s="48"/>
      <c r="H41" s="48"/>
      <c r="I41" s="48"/>
      <c r="J41" s="48"/>
      <c r="K41" s="48"/>
      <c r="L41" s="48"/>
      <c r="M41" s="48"/>
      <c r="N41" s="19"/>
      <c r="O41" s="19"/>
      <c r="P41" s="19"/>
      <c r="Q41" s="19"/>
      <c r="R41" s="19"/>
      <c r="S41" s="19"/>
      <c r="T41" s="19"/>
    </row>
    <row r="42" spans="1:20" ht="14.25" customHeight="1" x14ac:dyDescent="0.3">
      <c r="A42" s="48"/>
      <c r="B42" s="48"/>
      <c r="C42" s="48"/>
      <c r="D42" s="48"/>
      <c r="E42" s="48"/>
      <c r="F42" s="48"/>
      <c r="G42" s="48"/>
      <c r="H42" s="48"/>
      <c r="I42" s="48"/>
      <c r="J42" s="48"/>
      <c r="K42" s="48"/>
      <c r="L42" s="48"/>
      <c r="M42" s="48"/>
      <c r="N42" s="19"/>
      <c r="O42" s="19"/>
      <c r="P42" s="19"/>
      <c r="Q42" s="19"/>
      <c r="R42" s="19"/>
      <c r="S42" s="19"/>
      <c r="T42" s="19"/>
    </row>
    <row r="43" spans="1:20" ht="14.25" customHeight="1" x14ac:dyDescent="0.3">
      <c r="A43" s="19"/>
      <c r="B43" s="19"/>
      <c r="C43" s="19"/>
      <c r="D43" s="19"/>
      <c r="E43" s="19"/>
      <c r="F43" s="19"/>
      <c r="G43" s="19"/>
      <c r="H43" s="19"/>
      <c r="I43" s="19"/>
      <c r="J43" s="19"/>
      <c r="K43" s="19"/>
      <c r="L43" s="19"/>
      <c r="M43" s="19"/>
      <c r="N43" s="19"/>
      <c r="O43" s="19"/>
      <c r="P43" s="19"/>
      <c r="Q43" s="19"/>
      <c r="R43" s="19"/>
      <c r="S43" s="19"/>
      <c r="T43" s="19"/>
    </row>
    <row r="45" spans="1:20" ht="17.25" customHeight="1" x14ac:dyDescent="0.3">
      <c r="A45" s="20" t="s">
        <v>5060</v>
      </c>
    </row>
    <row r="46" spans="1:20" ht="18" customHeight="1" x14ac:dyDescent="0.35">
      <c r="A46" s="21" t="s">
        <v>5061</v>
      </c>
      <c r="B46" s="21" t="s">
        <v>5062</v>
      </c>
      <c r="C46" s="21" t="s">
        <v>5047</v>
      </c>
      <c r="D46" s="22" t="s">
        <v>5044</v>
      </c>
    </row>
    <row r="47" spans="1:20" x14ac:dyDescent="0.3">
      <c r="A47" s="23"/>
      <c r="B47" s="23"/>
      <c r="D47" s="6"/>
    </row>
    <row r="48" spans="1:20" ht="15" customHeight="1" x14ac:dyDescent="0.3">
      <c r="A48" s="10" t="s">
        <v>5063</v>
      </c>
      <c r="B48" s="9">
        <f>COUNTIF(Bank_data[age],"&lt;18")</f>
        <v>0</v>
      </c>
      <c r="C48" s="9">
        <f>COUNTIF(Raw_data!B2:B5001,"&lt;18")</f>
        <v>0</v>
      </c>
      <c r="D48" s="9" t="str">
        <f t="shared" ref="D48:D54" si="1">IF(C48=0,"Pass","Review")</f>
        <v>Pass</v>
      </c>
    </row>
    <row r="49" spans="1:4" ht="15" customHeight="1" x14ac:dyDescent="0.3">
      <c r="A49" s="10" t="s">
        <v>5064</v>
      </c>
      <c r="B49" s="9">
        <f>COUNTIF(Bank_data[age],"&gt;100")</f>
        <v>0</v>
      </c>
      <c r="C49" s="9">
        <f>COUNTIF(Raw_data!B2:B5001,"&gt;100")</f>
        <v>0</v>
      </c>
      <c r="D49" s="9" t="str">
        <f t="shared" si="1"/>
        <v>Pass</v>
      </c>
    </row>
    <row r="50" spans="1:4" ht="15" customHeight="1" x14ac:dyDescent="0.3">
      <c r="A50" s="10" t="s">
        <v>5065</v>
      </c>
      <c r="B50" s="9">
        <f>COUNTIF(Bank_data[annual_income],"&lt;0")</f>
        <v>0</v>
      </c>
      <c r="C50" s="9">
        <f>COUNTIF(Raw_data!E2:E5001,"&lt;0")</f>
        <v>0</v>
      </c>
      <c r="D50" s="9" t="str">
        <f t="shared" si="1"/>
        <v>Pass</v>
      </c>
    </row>
    <row r="51" spans="1:4" ht="15" customHeight="1" x14ac:dyDescent="0.3">
      <c r="A51" s="10" t="s">
        <v>5066</v>
      </c>
      <c r="B51" s="9">
        <f>COUNTIF(Bank_data[total_outstanding_debt],"&lt;0")</f>
        <v>0</v>
      </c>
      <c r="C51" s="9">
        <f>COUNTIF(Raw_data!Q2:Q5001,"&lt;0")</f>
        <v>0</v>
      </c>
      <c r="D51" s="9" t="str">
        <f t="shared" si="1"/>
        <v>Pass</v>
      </c>
    </row>
    <row r="52" spans="1:4" ht="15" customHeight="1" x14ac:dyDescent="0.3">
      <c r="A52" s="10" t="s">
        <v>5067</v>
      </c>
      <c r="B52" s="10">
        <f>COUNTIF(Bank_data[credit_score],"&lt;300")</f>
        <v>0</v>
      </c>
      <c r="C52" s="9">
        <f>COUNTIF(Raw_data!O2:O5001,"&lt;300")</f>
        <v>0</v>
      </c>
      <c r="D52" s="9" t="str">
        <f t="shared" si="1"/>
        <v>Pass</v>
      </c>
    </row>
    <row r="53" spans="1:4" ht="15" customHeight="1" x14ac:dyDescent="0.3">
      <c r="A53" s="10" t="s">
        <v>5068</v>
      </c>
      <c r="B53" s="10">
        <f>COUNTIF(Bank_data[credit_score],"&gt;900")</f>
        <v>0</v>
      </c>
      <c r="C53" s="9">
        <f>COUNTIF(Bank_data[credit_score],"&gt;900")</f>
        <v>0</v>
      </c>
      <c r="D53" s="9" t="str">
        <f t="shared" si="1"/>
        <v>Pass</v>
      </c>
    </row>
    <row r="54" spans="1:4" ht="15" customHeight="1" x14ac:dyDescent="0.3">
      <c r="A54" s="10" t="s">
        <v>5069</v>
      </c>
      <c r="B54" s="10">
        <f>COUNTIF(Bank_data[loan_application_amount],"&lt;0")</f>
        <v>0</v>
      </c>
      <c r="C54" s="9">
        <f>COUNTIF(Raw_data!U2:U5001,"&lt;0")</f>
        <v>0</v>
      </c>
      <c r="D54" s="9" t="str">
        <f t="shared" si="1"/>
        <v>Pass</v>
      </c>
    </row>
    <row r="58" spans="1:4" ht="17.25" customHeight="1" x14ac:dyDescent="0.3">
      <c r="A58" s="15" t="s">
        <v>5070</v>
      </c>
    </row>
    <row r="60" spans="1:4" ht="18" customHeight="1" x14ac:dyDescent="0.35">
      <c r="A60" s="24" t="s">
        <v>5031</v>
      </c>
      <c r="B60" s="24" t="s">
        <v>5032</v>
      </c>
    </row>
    <row r="61" spans="1:4" ht="15" customHeight="1" x14ac:dyDescent="0.3">
      <c r="A61" s="9" t="s">
        <v>5071</v>
      </c>
      <c r="B61" s="10">
        <v>7</v>
      </c>
    </row>
    <row r="62" spans="1:4" ht="15" customHeight="1" x14ac:dyDescent="0.3">
      <c r="A62" s="10" t="s">
        <v>5072</v>
      </c>
      <c r="B62" s="10">
        <f>COUNTIF(D48:D54,"Pass")</f>
        <v>7</v>
      </c>
    </row>
    <row r="63" spans="1:4" ht="15" customHeight="1" x14ac:dyDescent="0.3">
      <c r="A63" s="10" t="s">
        <v>5073</v>
      </c>
      <c r="B63" s="9">
        <f>COUNTIF(D48:D54,"Review")</f>
        <v>0</v>
      </c>
    </row>
    <row r="64" spans="1:4" ht="15" customHeight="1" x14ac:dyDescent="0.3">
      <c r="A64" s="9" t="s">
        <v>5074</v>
      </c>
      <c r="B64" s="9">
        <f>B62/B61</f>
        <v>1</v>
      </c>
    </row>
    <row r="65" spans="1:15" ht="15" customHeight="1" x14ac:dyDescent="0.3">
      <c r="A65" s="10" t="s">
        <v>5075</v>
      </c>
      <c r="B65" s="25" t="str">
        <f>IF(B64=1,"Excellent",IF(B64&gt;=0.9,"Good","Needs Review"))</f>
        <v>Excellent</v>
      </c>
    </row>
    <row r="66" spans="1:15" x14ac:dyDescent="0.3">
      <c r="A66" s="6"/>
    </row>
    <row r="68" spans="1:15" ht="17.25" customHeight="1" x14ac:dyDescent="0.3">
      <c r="A68" s="15" t="s">
        <v>5076</v>
      </c>
    </row>
    <row r="69" spans="1:15" ht="14.25" customHeight="1" x14ac:dyDescent="0.3">
      <c r="A69" s="48" t="s">
        <v>5152</v>
      </c>
      <c r="B69" s="48"/>
      <c r="C69" s="48"/>
      <c r="D69" s="48"/>
      <c r="E69" s="48"/>
      <c r="F69" s="26"/>
      <c r="G69" s="26"/>
      <c r="H69" s="26"/>
      <c r="I69" s="26"/>
      <c r="J69" s="26"/>
      <c r="K69" s="26"/>
      <c r="L69" s="26"/>
      <c r="M69" s="26"/>
      <c r="N69" s="26"/>
      <c r="O69" s="26"/>
    </row>
    <row r="70" spans="1:15" ht="14.4" customHeight="1" x14ac:dyDescent="0.3">
      <c r="A70" s="48"/>
      <c r="B70" s="48"/>
      <c r="C70" s="48"/>
      <c r="D70" s="48"/>
      <c r="E70" s="48"/>
      <c r="F70" s="26"/>
      <c r="G70" s="26"/>
      <c r="H70" s="26"/>
      <c r="I70" s="26"/>
      <c r="J70" s="26"/>
      <c r="K70" s="26"/>
      <c r="L70" s="26"/>
      <c r="M70" s="26"/>
      <c r="N70" s="26"/>
      <c r="O70" s="26"/>
    </row>
    <row r="71" spans="1:15" ht="14.4" customHeight="1" x14ac:dyDescent="0.3">
      <c r="A71" s="48"/>
      <c r="B71" s="48"/>
      <c r="C71" s="48"/>
      <c r="D71" s="48"/>
      <c r="E71" s="48"/>
    </row>
    <row r="72" spans="1:15" ht="14.4" customHeight="1" x14ac:dyDescent="0.3">
      <c r="A72" s="48"/>
      <c r="B72" s="48"/>
      <c r="C72" s="48"/>
      <c r="D72" s="48"/>
      <c r="E72" s="48"/>
    </row>
    <row r="73" spans="1:15" x14ac:dyDescent="0.3">
      <c r="A73" s="48"/>
      <c r="B73" s="48"/>
      <c r="C73" s="48"/>
      <c r="D73" s="48"/>
      <c r="E73" s="48"/>
    </row>
    <row r="74" spans="1:15" x14ac:dyDescent="0.3">
      <c r="A74" s="48"/>
      <c r="B74" s="48"/>
      <c r="C74" s="48"/>
      <c r="D74" s="48"/>
      <c r="E74" s="48"/>
    </row>
    <row r="75" spans="1:15" x14ac:dyDescent="0.3">
      <c r="A75" s="48"/>
      <c r="B75" s="48"/>
      <c r="C75" s="48"/>
      <c r="D75" s="48"/>
      <c r="E75" s="48"/>
    </row>
    <row r="76" spans="1:15" x14ac:dyDescent="0.3">
      <c r="A76" s="48"/>
      <c r="B76" s="48"/>
      <c r="C76" s="48"/>
      <c r="D76" s="48"/>
      <c r="E76" s="48"/>
    </row>
  </sheetData>
  <mergeCells count="2">
    <mergeCell ref="A41:M42"/>
    <mergeCell ref="A69:E76"/>
  </mergeCells>
  <conditionalFormatting sqref="D18:D27">
    <cfRule type="containsText" dxfId="2" priority="4" operator="containsText" text="pass">
      <formula>NOT(ISERROR(SEARCH("pass",D18)))</formula>
    </cfRule>
  </conditionalFormatting>
  <conditionalFormatting sqref="D33:D34">
    <cfRule type="containsText" dxfId="1" priority="2" operator="containsText" text="Pass">
      <formula>NOT(ISERROR(SEARCH("Pass",D33)))</formula>
    </cfRule>
  </conditionalFormatting>
  <conditionalFormatting sqref="D33:D35">
    <cfRule type="containsText" dxfId="0" priority="3" operator="containsText" text="completed">
      <formula>NOT(ISERROR(SEARCH("completed",D33)))</formula>
    </cfRule>
  </conditionalFormatting>
  <pageMargins left="0.7" right="0.7" top="0.75" bottom="0.75" header="0.511811023622047" footer="0.511811023622047"/>
  <pageSetup paperSize="9" orientation="portrait" horizontalDpi="300" verticalDpi="300"/>
  <ignoredErrors>
    <ignoredError sqref="B2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006"/>
  <sheetViews>
    <sheetView zoomScaleNormal="100" workbookViewId="0">
      <selection activeCell="W7" sqref="W7"/>
    </sheetView>
  </sheetViews>
  <sheetFormatPr defaultColWidth="8.5546875" defaultRowHeight="14.4" x14ac:dyDescent="0.3"/>
  <cols>
    <col min="1" max="1" width="14.77734375" bestFit="1" customWidth="1"/>
    <col min="2" max="2" width="4.88671875" bestFit="1" customWidth="1"/>
    <col min="3" max="3" width="8.77734375" bestFit="1" customWidth="1"/>
    <col min="4" max="4" width="22.77734375" bestFit="1" customWidth="1"/>
    <col min="5" max="5" width="18" bestFit="1" customWidth="1"/>
    <col min="6" max="6" width="25" bestFit="1" customWidth="1"/>
    <col min="7" max="7" width="25.5546875" bestFit="1" customWidth="1"/>
    <col min="8" max="8" width="30.44140625" bestFit="1" customWidth="1"/>
    <col min="9" max="9" width="18.21875" customWidth="1"/>
    <col min="10" max="10" width="33.88671875" bestFit="1" customWidth="1"/>
    <col min="11" max="11" width="24.5546875" bestFit="1" customWidth="1"/>
    <col min="12" max="12" width="26.44140625" bestFit="1" customWidth="1"/>
    <col min="13" max="13" width="31" bestFit="1" customWidth="1"/>
    <col min="14" max="14" width="32.21875" bestFit="1" customWidth="1"/>
    <col min="15" max="15" width="14.77734375" bestFit="1" customWidth="1"/>
    <col min="16" max="16" width="20" bestFit="1" customWidth="1"/>
    <col min="17" max="17" width="27.21875" bestFit="1" customWidth="1"/>
    <col min="18" max="19" width="24" bestFit="1" customWidth="1"/>
    <col min="20" max="20" width="12.6640625" bestFit="1" customWidth="1"/>
    <col min="21" max="21" width="29.5546875" bestFit="1" customWidth="1"/>
    <col min="22" max="22" width="12.77734375" customWidth="1"/>
    <col min="23" max="23" width="19.44140625" bestFit="1" customWidth="1"/>
    <col min="24" max="24" width="14.109375" bestFit="1" customWidth="1"/>
    <col min="25" max="25" width="16.77734375" bestFit="1" customWidth="1"/>
    <col min="26" max="26" width="23.44140625" bestFit="1" customWidth="1"/>
    <col min="27" max="27" width="27.44140625" bestFit="1" customWidth="1"/>
    <col min="28" max="28" width="21.88671875" bestFit="1" customWidth="1"/>
    <col min="29" max="29" width="23.77734375" bestFit="1" customWidth="1"/>
    <col min="30" max="30" width="26.77734375" bestFit="1" customWidth="1"/>
  </cols>
  <sheetData>
    <row r="1" spans="1:30" ht="20.25" customHeight="1" x14ac:dyDescent="0.35">
      <c r="A1" s="49" t="s">
        <v>5077</v>
      </c>
      <c r="B1" s="49"/>
      <c r="C1" s="49"/>
      <c r="D1" s="49"/>
      <c r="E1" s="49"/>
      <c r="F1" s="49"/>
      <c r="G1" s="49"/>
      <c r="H1" s="49"/>
      <c r="I1" s="49"/>
      <c r="J1" s="49"/>
      <c r="K1" s="49"/>
      <c r="L1" s="49"/>
      <c r="M1" s="49"/>
      <c r="N1" s="49"/>
    </row>
    <row r="3" spans="1:30" ht="17.25" customHeight="1" x14ac:dyDescent="0.3">
      <c r="A3" s="15" t="s">
        <v>5078</v>
      </c>
    </row>
    <row r="4" spans="1:30" ht="18" customHeight="1" x14ac:dyDescent="0.3">
      <c r="A4" s="50" t="s">
        <v>5079</v>
      </c>
      <c r="B4" s="50"/>
      <c r="C4" s="50"/>
      <c r="D4" s="50"/>
      <c r="E4" s="50"/>
      <c r="F4" s="50"/>
      <c r="G4" s="50"/>
      <c r="H4" s="50"/>
      <c r="I4" s="50"/>
      <c r="J4" s="50"/>
      <c r="K4" s="50"/>
      <c r="L4" s="50"/>
      <c r="M4" s="50"/>
      <c r="N4" s="50"/>
    </row>
    <row r="6" spans="1:30" ht="18" x14ac:dyDescent="0.35">
      <c r="A6" s="28" t="s">
        <v>0</v>
      </c>
      <c r="B6" s="29" t="s">
        <v>1</v>
      </c>
      <c r="C6" s="28" t="s">
        <v>2</v>
      </c>
      <c r="D6" s="28" t="s">
        <v>3</v>
      </c>
      <c r="E6" s="30" t="s">
        <v>4</v>
      </c>
      <c r="F6" s="28" t="s">
        <v>5</v>
      </c>
      <c r="G6" s="30" t="s">
        <v>6</v>
      </c>
      <c r="H6" s="28" t="s">
        <v>7</v>
      </c>
      <c r="I6" s="30" t="s">
        <v>8</v>
      </c>
      <c r="J6" s="28" t="s">
        <v>9</v>
      </c>
      <c r="K6" s="30" t="s">
        <v>10</v>
      </c>
      <c r="L6" s="28" t="s">
        <v>11</v>
      </c>
      <c r="M6" s="28" t="s">
        <v>12</v>
      </c>
      <c r="N6" s="28" t="s">
        <v>13</v>
      </c>
      <c r="O6" s="29" t="s">
        <v>14</v>
      </c>
      <c r="P6" s="28" t="s">
        <v>15</v>
      </c>
      <c r="Q6" s="30" t="s">
        <v>16</v>
      </c>
      <c r="R6" s="28" t="s">
        <v>17</v>
      </c>
      <c r="S6" s="28" t="s">
        <v>18</v>
      </c>
      <c r="T6" s="28" t="s">
        <v>19</v>
      </c>
      <c r="U6" s="30" t="s">
        <v>20</v>
      </c>
      <c r="V6" s="28" t="s">
        <v>21</v>
      </c>
      <c r="W6" s="28" t="s">
        <v>5149</v>
      </c>
      <c r="X6" s="28" t="s">
        <v>5080</v>
      </c>
      <c r="Y6" s="28" t="s">
        <v>5081</v>
      </c>
      <c r="Z6" s="28" t="s">
        <v>5082</v>
      </c>
      <c r="AA6" s="28" t="s">
        <v>5083</v>
      </c>
      <c r="AB6" s="28" t="s">
        <v>5084</v>
      </c>
      <c r="AC6" s="28" t="s">
        <v>5085</v>
      </c>
      <c r="AD6" s="28" t="s">
        <v>5086</v>
      </c>
    </row>
    <row r="7" spans="1:30" ht="15" customHeight="1" x14ac:dyDescent="0.3">
      <c r="A7" s="3" t="s">
        <v>22</v>
      </c>
      <c r="B7" s="3">
        <v>58</v>
      </c>
      <c r="C7" s="3" t="s">
        <v>23</v>
      </c>
      <c r="D7" s="3" t="s">
        <v>24</v>
      </c>
      <c r="E7" s="3">
        <v>58137.751192112402</v>
      </c>
      <c r="F7" s="3">
        <v>115</v>
      </c>
      <c r="G7" s="3">
        <v>524.67940724628795</v>
      </c>
      <c r="H7" s="3">
        <v>1</v>
      </c>
      <c r="I7" s="3">
        <v>171.342369290997</v>
      </c>
      <c r="J7" s="3">
        <v>49</v>
      </c>
      <c r="K7" s="3">
        <v>768.87751057403</v>
      </c>
      <c r="L7" s="3">
        <v>9</v>
      </c>
      <c r="M7" s="3">
        <v>16</v>
      </c>
      <c r="N7" s="3">
        <v>1</v>
      </c>
      <c r="O7" s="3">
        <v>539</v>
      </c>
      <c r="P7" s="3">
        <v>5</v>
      </c>
      <c r="Q7" s="3">
        <v>14435.423444947401</v>
      </c>
      <c r="R7" s="3">
        <v>2</v>
      </c>
      <c r="S7" s="3">
        <v>0</v>
      </c>
      <c r="T7" s="3">
        <v>0</v>
      </c>
      <c r="U7" s="3">
        <v>15510.576882388899</v>
      </c>
      <c r="V7" s="3">
        <v>1</v>
      </c>
      <c r="W7" s="3" t="str">
        <f>IF(Bank_data3[[#This Row],[credit_risk]]=1,"High Risk","Low Risk")</f>
        <v>High Risk</v>
      </c>
      <c r="X7" s="3" t="str">
        <f t="shared" ref="X7:X70" si="0">_xlfn.IFS(B7&lt;25,"18-24",B7&lt;35,"25-34",B7&lt;45,"35-44",B7&lt;55,"45-54",TRUE(),"55+")</f>
        <v>55+</v>
      </c>
      <c r="Y7" s="3" t="str">
        <f t="shared" ref="Y7:Y70" si="1">_xlfn.IFS(E7&lt;50000,"Low Income",E7&lt;100000,"Middle Income",TRUE(),"High Income")</f>
        <v>Middle Income</v>
      </c>
      <c r="Z7" s="3" t="str">
        <f t="shared" ref="Z7:Z70" si="2">_xlfn.IFS(O7&lt;580,"Poor",O7&lt;670,"Fair",O7&lt;740,"Good",O7&lt;800,"Very Good",TRUE(),"Excellent")</f>
        <v>Poor</v>
      </c>
      <c r="AA7" s="27">
        <f t="shared" ref="AA7:AA70" si="3">IF(E7=0,0,Q7/E7)</f>
        <v>0.24829690087678979</v>
      </c>
      <c r="AB7" s="3" t="str">
        <f t="shared" ref="AB7:AB70" si="4">_xlfn.IFS(G7&lt;1000,"Low",G7&lt;5000,"Medium",TRUE(),"High")</f>
        <v>Low</v>
      </c>
      <c r="AC7" s="3" t="str">
        <f t="shared" ref="AC7:AC70" si="5">_xlfn.IFS(L7&lt;10,"Low",L7&lt;30,"Medium",TRUE(),"High")</f>
        <v>Low</v>
      </c>
      <c r="AD7" s="3" t="str">
        <f t="shared" ref="AD7:AD70" si="6">IF(AND(E7&gt;=100000,O7&gt;=750),"Yes","No")</f>
        <v>No</v>
      </c>
    </row>
    <row r="8" spans="1:30" ht="15" customHeight="1" x14ac:dyDescent="0.3">
      <c r="A8" s="3" t="s">
        <v>25</v>
      </c>
      <c r="B8" s="3">
        <v>48</v>
      </c>
      <c r="C8" s="3" t="s">
        <v>23</v>
      </c>
      <c r="D8" s="3" t="s">
        <v>26</v>
      </c>
      <c r="E8" s="3">
        <v>26174.922827197301</v>
      </c>
      <c r="F8" s="3">
        <v>32</v>
      </c>
      <c r="G8" s="3">
        <v>2635.2033570009298</v>
      </c>
      <c r="H8" s="3">
        <v>1</v>
      </c>
      <c r="I8" s="3">
        <v>985.60716378736095</v>
      </c>
      <c r="J8" s="3">
        <v>1</v>
      </c>
      <c r="K8" s="3">
        <v>580.28778549702895</v>
      </c>
      <c r="L8" s="3">
        <v>9</v>
      </c>
      <c r="M8" s="3">
        <v>1</v>
      </c>
      <c r="N8" s="3">
        <v>2</v>
      </c>
      <c r="O8" s="3">
        <v>494</v>
      </c>
      <c r="P8" s="3">
        <v>5</v>
      </c>
      <c r="Q8" s="3">
        <v>11263.0993407145</v>
      </c>
      <c r="R8" s="3">
        <v>2</v>
      </c>
      <c r="S8" s="3">
        <v>0</v>
      </c>
      <c r="T8" s="3">
        <v>0</v>
      </c>
      <c r="U8" s="3">
        <v>14819.436497721699</v>
      </c>
      <c r="V8" s="3">
        <v>1</v>
      </c>
      <c r="W8" s="3" t="str">
        <f>IF(Bank_data3[[#This Row],[credit_risk]]=1,"High Risk","Low Risk")</f>
        <v>High Risk</v>
      </c>
      <c r="X8" s="3" t="str">
        <f t="shared" si="0"/>
        <v>45-54</v>
      </c>
      <c r="Y8" s="3" t="str">
        <f t="shared" si="1"/>
        <v>Low Income</v>
      </c>
      <c r="Z8" s="3" t="str">
        <f t="shared" si="2"/>
        <v>Poor</v>
      </c>
      <c r="AA8" s="27">
        <f t="shared" si="3"/>
        <v>0.43030114797555274</v>
      </c>
      <c r="AB8" s="3" t="str">
        <f t="shared" si="4"/>
        <v>Medium</v>
      </c>
      <c r="AC8" s="3" t="str">
        <f t="shared" si="5"/>
        <v>Low</v>
      </c>
      <c r="AD8" s="3" t="str">
        <f t="shared" si="6"/>
        <v>No</v>
      </c>
    </row>
    <row r="9" spans="1:30" ht="15" customHeight="1" x14ac:dyDescent="0.3">
      <c r="A9" s="3" t="s">
        <v>27</v>
      </c>
      <c r="B9" s="3">
        <v>34</v>
      </c>
      <c r="C9" s="3" t="s">
        <v>28</v>
      </c>
      <c r="D9" s="3" t="s">
        <v>24</v>
      </c>
      <c r="E9" s="3">
        <v>75566.837264510294</v>
      </c>
      <c r="F9" s="3">
        <v>14</v>
      </c>
      <c r="G9" s="3">
        <v>2334.3410611495401</v>
      </c>
      <c r="H9" s="3">
        <v>9</v>
      </c>
      <c r="I9" s="3">
        <v>994.31011914253202</v>
      </c>
      <c r="J9" s="3">
        <v>42</v>
      </c>
      <c r="K9" s="3">
        <v>564.01350830107503</v>
      </c>
      <c r="L9" s="3">
        <v>36</v>
      </c>
      <c r="M9" s="3">
        <v>5</v>
      </c>
      <c r="N9" s="3">
        <v>6</v>
      </c>
      <c r="O9" s="3">
        <v>437</v>
      </c>
      <c r="P9" s="3">
        <v>3</v>
      </c>
      <c r="Q9" s="3">
        <v>15017.1441315175</v>
      </c>
      <c r="R9" s="3">
        <v>5</v>
      </c>
      <c r="S9" s="3">
        <v>0</v>
      </c>
      <c r="T9" s="3">
        <v>0</v>
      </c>
      <c r="U9" s="3">
        <v>10909.8065072549</v>
      </c>
      <c r="V9" s="3">
        <v>1</v>
      </c>
      <c r="W9" s="3" t="str">
        <f>IF(Bank_data3[[#This Row],[credit_risk]]=1,"High Risk","Low Risk")</f>
        <v>High Risk</v>
      </c>
      <c r="X9" s="3" t="str">
        <f t="shared" si="0"/>
        <v>25-34</v>
      </c>
      <c r="Y9" s="3" t="str">
        <f t="shared" si="1"/>
        <v>Middle Income</v>
      </c>
      <c r="Z9" s="3" t="str">
        <f t="shared" si="2"/>
        <v>Poor</v>
      </c>
      <c r="AA9" s="27">
        <f t="shared" si="3"/>
        <v>0.19872664617353583</v>
      </c>
      <c r="AB9" s="3" t="str">
        <f t="shared" si="4"/>
        <v>Medium</v>
      </c>
      <c r="AC9" s="3" t="str">
        <f t="shared" si="5"/>
        <v>High</v>
      </c>
      <c r="AD9" s="3" t="str">
        <f t="shared" si="6"/>
        <v>No</v>
      </c>
    </row>
    <row r="10" spans="1:30" ht="15" customHeight="1" x14ac:dyDescent="0.3">
      <c r="A10" s="3" t="s">
        <v>29</v>
      </c>
      <c r="B10" s="3">
        <v>62</v>
      </c>
      <c r="C10" s="3" t="s">
        <v>23</v>
      </c>
      <c r="D10" s="3" t="s">
        <v>26</v>
      </c>
      <c r="E10" s="3">
        <v>35197.961515650997</v>
      </c>
      <c r="F10" s="3">
        <v>179</v>
      </c>
      <c r="G10" s="3">
        <v>2425.3843322047301</v>
      </c>
      <c r="H10" s="3">
        <v>10</v>
      </c>
      <c r="I10" s="3">
        <v>366.11534622663203</v>
      </c>
      <c r="J10" s="3">
        <v>4</v>
      </c>
      <c r="K10" s="3">
        <v>838.48920013635097</v>
      </c>
      <c r="L10" s="3">
        <v>31</v>
      </c>
      <c r="M10" s="3">
        <v>7</v>
      </c>
      <c r="N10" s="3">
        <v>7</v>
      </c>
      <c r="O10" s="3">
        <v>809</v>
      </c>
      <c r="P10" s="3">
        <v>1</v>
      </c>
      <c r="Q10" s="3">
        <v>12626.1384760154</v>
      </c>
      <c r="R10" s="3">
        <v>2</v>
      </c>
      <c r="S10" s="3">
        <v>0</v>
      </c>
      <c r="T10" s="3">
        <v>0</v>
      </c>
      <c r="U10" s="3">
        <v>500</v>
      </c>
      <c r="V10" s="3">
        <v>0</v>
      </c>
      <c r="W10" s="3" t="str">
        <f>IF(Bank_data3[[#This Row],[credit_risk]]=1,"High Risk","Low Risk")</f>
        <v>Low Risk</v>
      </c>
      <c r="X10" s="3" t="str">
        <f t="shared" si="0"/>
        <v>55+</v>
      </c>
      <c r="Y10" s="3" t="str">
        <f t="shared" si="1"/>
        <v>Low Income</v>
      </c>
      <c r="Z10" s="3" t="str">
        <f t="shared" si="2"/>
        <v>Excellent</v>
      </c>
      <c r="AA10" s="27">
        <f t="shared" si="3"/>
        <v>0.35871788968236434</v>
      </c>
      <c r="AB10" s="3" t="str">
        <f t="shared" si="4"/>
        <v>Medium</v>
      </c>
      <c r="AC10" s="3" t="str">
        <f t="shared" si="5"/>
        <v>High</v>
      </c>
      <c r="AD10" s="3" t="str">
        <f t="shared" si="6"/>
        <v>No</v>
      </c>
    </row>
    <row r="11" spans="1:30" ht="15" customHeight="1" x14ac:dyDescent="0.3">
      <c r="A11" s="3" t="s">
        <v>30</v>
      </c>
      <c r="B11" s="3">
        <v>27</v>
      </c>
      <c r="C11" s="3" t="s">
        <v>31</v>
      </c>
      <c r="D11" s="3" t="s">
        <v>26</v>
      </c>
      <c r="E11" s="3">
        <v>12136.998348941001</v>
      </c>
      <c r="F11" s="3">
        <v>225</v>
      </c>
      <c r="G11" s="3">
        <v>10</v>
      </c>
      <c r="H11" s="3">
        <v>8</v>
      </c>
      <c r="I11" s="3">
        <v>786.75225821645904</v>
      </c>
      <c r="J11" s="3">
        <v>16</v>
      </c>
      <c r="K11" s="3">
        <v>462.49552169635501</v>
      </c>
      <c r="L11" s="3">
        <v>35</v>
      </c>
      <c r="M11" s="3">
        <v>16</v>
      </c>
      <c r="N11" s="3">
        <v>3</v>
      </c>
      <c r="O11" s="3">
        <v>522</v>
      </c>
      <c r="P11" s="3">
        <v>1</v>
      </c>
      <c r="Q11" s="3">
        <v>13576.704319639801</v>
      </c>
      <c r="R11" s="3">
        <v>4</v>
      </c>
      <c r="S11" s="3">
        <v>0</v>
      </c>
      <c r="T11" s="3">
        <v>0</v>
      </c>
      <c r="U11" s="3">
        <v>9514.5916181757402</v>
      </c>
      <c r="V11" s="3">
        <v>1</v>
      </c>
      <c r="W11" s="3" t="str">
        <f>IF(Bank_data3[[#This Row],[credit_risk]]=1,"High Risk","Low Risk")</f>
        <v>High Risk</v>
      </c>
      <c r="X11" s="3" t="str">
        <f t="shared" si="0"/>
        <v>25-34</v>
      </c>
      <c r="Y11" s="3" t="str">
        <f t="shared" si="1"/>
        <v>Low Income</v>
      </c>
      <c r="Z11" s="3" t="str">
        <f t="shared" si="2"/>
        <v>Poor</v>
      </c>
      <c r="AA11" s="27">
        <f t="shared" si="3"/>
        <v>1.1186212545562735</v>
      </c>
      <c r="AB11" s="3" t="str">
        <f t="shared" si="4"/>
        <v>Low</v>
      </c>
      <c r="AC11" s="3" t="str">
        <f t="shared" si="5"/>
        <v>High</v>
      </c>
      <c r="AD11" s="3" t="str">
        <f t="shared" si="6"/>
        <v>No</v>
      </c>
    </row>
    <row r="12" spans="1:30" ht="15" customHeight="1" x14ac:dyDescent="0.3">
      <c r="A12" s="3" t="s">
        <v>32</v>
      </c>
      <c r="B12" s="3">
        <v>40</v>
      </c>
      <c r="C12" s="3" t="s">
        <v>23</v>
      </c>
      <c r="D12" s="3" t="s">
        <v>33</v>
      </c>
      <c r="E12" s="3">
        <v>76906.812198061903</v>
      </c>
      <c r="F12" s="3">
        <v>84</v>
      </c>
      <c r="G12" s="3">
        <v>1260.65453483694</v>
      </c>
      <c r="H12" s="3">
        <v>2</v>
      </c>
      <c r="I12" s="3">
        <v>227.11025524649801</v>
      </c>
      <c r="J12" s="3">
        <v>36</v>
      </c>
      <c r="K12" s="3">
        <v>0</v>
      </c>
      <c r="L12" s="3">
        <v>63</v>
      </c>
      <c r="M12" s="3">
        <v>5</v>
      </c>
      <c r="N12" s="3">
        <v>7</v>
      </c>
      <c r="O12" s="3">
        <v>727</v>
      </c>
      <c r="P12" s="3">
        <v>4</v>
      </c>
      <c r="Q12" s="3">
        <v>1267.3283195413001</v>
      </c>
      <c r="R12" s="3">
        <v>2</v>
      </c>
      <c r="S12" s="3">
        <v>0</v>
      </c>
      <c r="T12" s="3">
        <v>0</v>
      </c>
      <c r="U12" s="3">
        <v>5424.0245254052998</v>
      </c>
      <c r="V12" s="3">
        <v>0</v>
      </c>
      <c r="W12" s="3" t="str">
        <f>IF(Bank_data3[[#This Row],[credit_risk]]=1,"High Risk","Low Risk")</f>
        <v>Low Risk</v>
      </c>
      <c r="X12" s="3" t="str">
        <f t="shared" si="0"/>
        <v>35-44</v>
      </c>
      <c r="Y12" s="3" t="str">
        <f t="shared" si="1"/>
        <v>Middle Income</v>
      </c>
      <c r="Z12" s="3" t="str">
        <f t="shared" si="2"/>
        <v>Good</v>
      </c>
      <c r="AA12" s="27">
        <f t="shared" si="3"/>
        <v>1.64787524449393E-2</v>
      </c>
      <c r="AB12" s="3" t="str">
        <f t="shared" si="4"/>
        <v>Medium</v>
      </c>
      <c r="AC12" s="3" t="str">
        <f t="shared" si="5"/>
        <v>High</v>
      </c>
      <c r="AD12" s="3" t="str">
        <f t="shared" si="6"/>
        <v>No</v>
      </c>
    </row>
    <row r="13" spans="1:30" ht="15" customHeight="1" x14ac:dyDescent="0.3">
      <c r="A13" s="3" t="s">
        <v>34</v>
      </c>
      <c r="B13" s="3">
        <v>58</v>
      </c>
      <c r="C13" s="3" t="s">
        <v>31</v>
      </c>
      <c r="D13" s="3" t="s">
        <v>33</v>
      </c>
      <c r="E13" s="3">
        <v>14485.730000272901</v>
      </c>
      <c r="F13" s="3">
        <v>48</v>
      </c>
      <c r="G13" s="3">
        <v>1437.5940305178401</v>
      </c>
      <c r="H13" s="3">
        <v>3</v>
      </c>
      <c r="I13" s="3">
        <v>20</v>
      </c>
      <c r="J13" s="3">
        <v>34</v>
      </c>
      <c r="K13" s="3">
        <v>633.58911179130496</v>
      </c>
      <c r="L13" s="3">
        <v>14</v>
      </c>
      <c r="M13" s="3">
        <v>11</v>
      </c>
      <c r="N13" s="3">
        <v>0</v>
      </c>
      <c r="O13" s="3">
        <v>754</v>
      </c>
      <c r="P13" s="3">
        <v>1</v>
      </c>
      <c r="Q13" s="3">
        <v>13356.3880715948</v>
      </c>
      <c r="R13" s="3">
        <v>2</v>
      </c>
      <c r="S13" s="3">
        <v>1</v>
      </c>
      <c r="T13" s="3">
        <v>0</v>
      </c>
      <c r="U13" s="3">
        <v>9004.5822230213107</v>
      </c>
      <c r="V13" s="3">
        <v>1</v>
      </c>
      <c r="W13" s="3" t="str">
        <f>IF(Bank_data3[[#This Row],[credit_risk]]=1,"High Risk","Low Risk")</f>
        <v>High Risk</v>
      </c>
      <c r="X13" s="3" t="str">
        <f t="shared" si="0"/>
        <v>55+</v>
      </c>
      <c r="Y13" s="3" t="str">
        <f t="shared" si="1"/>
        <v>Low Income</v>
      </c>
      <c r="Z13" s="3" t="str">
        <f t="shared" si="2"/>
        <v>Very Good</v>
      </c>
      <c r="AA13" s="27">
        <f t="shared" si="3"/>
        <v>0.9220376240164061</v>
      </c>
      <c r="AB13" s="3" t="str">
        <f t="shared" si="4"/>
        <v>Medium</v>
      </c>
      <c r="AC13" s="3" t="str">
        <f t="shared" si="5"/>
        <v>Medium</v>
      </c>
      <c r="AD13" s="3" t="str">
        <f t="shared" si="6"/>
        <v>No</v>
      </c>
    </row>
    <row r="14" spans="1:30" ht="15" customHeight="1" x14ac:dyDescent="0.3">
      <c r="A14" s="3" t="s">
        <v>35</v>
      </c>
      <c r="B14" s="3">
        <v>38</v>
      </c>
      <c r="C14" s="3" t="s">
        <v>31</v>
      </c>
      <c r="D14" s="3" t="s">
        <v>33</v>
      </c>
      <c r="E14" s="3">
        <v>67355.217920901705</v>
      </c>
      <c r="F14" s="3">
        <v>173</v>
      </c>
      <c r="G14" s="3">
        <v>1959.9971831810999</v>
      </c>
      <c r="H14" s="3">
        <v>0</v>
      </c>
      <c r="I14" s="3">
        <v>426.24332057392002</v>
      </c>
      <c r="J14" s="3">
        <v>7</v>
      </c>
      <c r="K14" s="3">
        <v>788.18649620404904</v>
      </c>
      <c r="L14" s="3">
        <v>72</v>
      </c>
      <c r="M14" s="3">
        <v>15</v>
      </c>
      <c r="N14" s="3">
        <v>2</v>
      </c>
      <c r="O14" s="3">
        <v>307</v>
      </c>
      <c r="P14" s="3">
        <v>5</v>
      </c>
      <c r="Q14" s="3">
        <v>18254.8535691006</v>
      </c>
      <c r="R14" s="3">
        <v>5</v>
      </c>
      <c r="S14" s="3">
        <v>0</v>
      </c>
      <c r="T14" s="3">
        <v>0</v>
      </c>
      <c r="U14" s="3">
        <v>12632.8055836023</v>
      </c>
      <c r="V14" s="3">
        <v>1</v>
      </c>
      <c r="W14" s="3" t="str">
        <f>IF(Bank_data3[[#This Row],[credit_risk]]=1,"High Risk","Low Risk")</f>
        <v>High Risk</v>
      </c>
      <c r="X14" s="3" t="str">
        <f t="shared" si="0"/>
        <v>35-44</v>
      </c>
      <c r="Y14" s="3" t="str">
        <f t="shared" si="1"/>
        <v>Middle Income</v>
      </c>
      <c r="Z14" s="3" t="str">
        <f t="shared" si="2"/>
        <v>Poor</v>
      </c>
      <c r="AA14" s="27">
        <f t="shared" si="3"/>
        <v>0.2710235989517264</v>
      </c>
      <c r="AB14" s="3" t="str">
        <f t="shared" si="4"/>
        <v>Medium</v>
      </c>
      <c r="AC14" s="3" t="str">
        <f t="shared" si="5"/>
        <v>High</v>
      </c>
      <c r="AD14" s="3" t="str">
        <f t="shared" si="6"/>
        <v>No</v>
      </c>
    </row>
    <row r="15" spans="1:30" ht="15" customHeight="1" x14ac:dyDescent="0.3">
      <c r="A15" s="3" t="s">
        <v>36</v>
      </c>
      <c r="B15" s="3">
        <v>42</v>
      </c>
      <c r="C15" s="3" t="s">
        <v>31</v>
      </c>
      <c r="D15" s="3" t="s">
        <v>33</v>
      </c>
      <c r="E15" s="3">
        <v>62980.151375765301</v>
      </c>
      <c r="F15" s="3">
        <v>132</v>
      </c>
      <c r="G15" s="3">
        <v>2220.6996489366102</v>
      </c>
      <c r="H15" s="3">
        <v>0</v>
      </c>
      <c r="I15" s="3">
        <v>584.18127020830104</v>
      </c>
      <c r="J15" s="3">
        <v>42</v>
      </c>
      <c r="K15" s="3">
        <v>618.81374750978603</v>
      </c>
      <c r="L15" s="3">
        <v>15</v>
      </c>
      <c r="M15" s="3">
        <v>5</v>
      </c>
      <c r="N15" s="3">
        <v>3</v>
      </c>
      <c r="O15" s="3">
        <v>515</v>
      </c>
      <c r="P15" s="3">
        <v>3</v>
      </c>
      <c r="Q15" s="3">
        <v>8376.6863912660501</v>
      </c>
      <c r="R15" s="3">
        <v>7</v>
      </c>
      <c r="S15" s="3">
        <v>0</v>
      </c>
      <c r="T15" s="3">
        <v>0</v>
      </c>
      <c r="U15" s="3">
        <v>9538.7567851333606</v>
      </c>
      <c r="V15" s="3">
        <v>1</v>
      </c>
      <c r="W15" s="3" t="str">
        <f>IF(Bank_data3[[#This Row],[credit_risk]]=1,"High Risk","Low Risk")</f>
        <v>High Risk</v>
      </c>
      <c r="X15" s="3" t="str">
        <f t="shared" si="0"/>
        <v>35-44</v>
      </c>
      <c r="Y15" s="3" t="str">
        <f t="shared" si="1"/>
        <v>Middle Income</v>
      </c>
      <c r="Z15" s="3" t="str">
        <f t="shared" si="2"/>
        <v>Poor</v>
      </c>
      <c r="AA15" s="27">
        <f t="shared" si="3"/>
        <v>0.13300518033510778</v>
      </c>
      <c r="AB15" s="3" t="str">
        <f t="shared" si="4"/>
        <v>Medium</v>
      </c>
      <c r="AC15" s="3" t="str">
        <f t="shared" si="5"/>
        <v>Medium</v>
      </c>
      <c r="AD15" s="3" t="str">
        <f t="shared" si="6"/>
        <v>No</v>
      </c>
    </row>
    <row r="16" spans="1:30" ht="15" customHeight="1" x14ac:dyDescent="0.3">
      <c r="A16" s="3" t="s">
        <v>37</v>
      </c>
      <c r="B16" s="3">
        <v>30</v>
      </c>
      <c r="C16" s="3" t="s">
        <v>31</v>
      </c>
      <c r="D16" s="3" t="s">
        <v>26</v>
      </c>
      <c r="E16" s="3">
        <v>55751.973821957799</v>
      </c>
      <c r="F16" s="3">
        <v>99</v>
      </c>
      <c r="G16" s="3">
        <v>2527.7005123219201</v>
      </c>
      <c r="H16" s="3">
        <v>3</v>
      </c>
      <c r="I16" s="3">
        <v>1025.4896632837799</v>
      </c>
      <c r="J16" s="3">
        <v>2</v>
      </c>
      <c r="K16" s="3">
        <v>180.26330491816901</v>
      </c>
      <c r="L16" s="3">
        <v>45</v>
      </c>
      <c r="M16" s="3">
        <v>1</v>
      </c>
      <c r="N16" s="3">
        <v>4</v>
      </c>
      <c r="O16" s="3">
        <v>583</v>
      </c>
      <c r="P16" s="3">
        <v>1</v>
      </c>
      <c r="Q16" s="3">
        <v>17976.6269177617</v>
      </c>
      <c r="R16" s="3">
        <v>6</v>
      </c>
      <c r="S16" s="3">
        <v>0</v>
      </c>
      <c r="T16" s="3">
        <v>0</v>
      </c>
      <c r="U16" s="3">
        <v>2896.6702565501801</v>
      </c>
      <c r="V16" s="3">
        <v>1</v>
      </c>
      <c r="W16" s="3" t="str">
        <f>IF(Bank_data3[[#This Row],[credit_risk]]=1,"High Risk","Low Risk")</f>
        <v>High Risk</v>
      </c>
      <c r="X16" s="3" t="str">
        <f t="shared" si="0"/>
        <v>25-34</v>
      </c>
      <c r="Y16" s="3" t="str">
        <f t="shared" si="1"/>
        <v>Middle Income</v>
      </c>
      <c r="Z16" s="3" t="str">
        <f t="shared" si="2"/>
        <v>Fair</v>
      </c>
      <c r="AA16" s="27">
        <f t="shared" si="3"/>
        <v>0.32243929112123459</v>
      </c>
      <c r="AB16" s="3" t="str">
        <f t="shared" si="4"/>
        <v>Medium</v>
      </c>
      <c r="AC16" s="3" t="str">
        <f t="shared" si="5"/>
        <v>High</v>
      </c>
      <c r="AD16" s="3" t="str">
        <f t="shared" si="6"/>
        <v>No</v>
      </c>
    </row>
    <row r="17" spans="1:30" ht="15" customHeight="1" x14ac:dyDescent="0.3">
      <c r="A17" s="3" t="s">
        <v>38</v>
      </c>
      <c r="B17" s="3">
        <v>30</v>
      </c>
      <c r="C17" s="3" t="s">
        <v>31</v>
      </c>
      <c r="D17" s="3" t="s">
        <v>24</v>
      </c>
      <c r="E17" s="3">
        <v>40590.050932101898</v>
      </c>
      <c r="F17" s="3">
        <v>205</v>
      </c>
      <c r="G17" s="3">
        <v>10</v>
      </c>
      <c r="H17" s="3">
        <v>1</v>
      </c>
      <c r="I17" s="3">
        <v>823.59282977128703</v>
      </c>
      <c r="J17" s="3">
        <v>2</v>
      </c>
      <c r="K17" s="3">
        <v>339.64213157399001</v>
      </c>
      <c r="L17" s="3">
        <v>43</v>
      </c>
      <c r="M17" s="3">
        <v>2</v>
      </c>
      <c r="N17" s="3">
        <v>8</v>
      </c>
      <c r="O17" s="3">
        <v>792</v>
      </c>
      <c r="P17" s="3">
        <v>3</v>
      </c>
      <c r="Q17" s="3">
        <v>9880.3196943963503</v>
      </c>
      <c r="R17" s="3">
        <v>7</v>
      </c>
      <c r="S17" s="3">
        <v>0</v>
      </c>
      <c r="T17" s="3">
        <v>0</v>
      </c>
      <c r="U17" s="3">
        <v>1746.5995772455899</v>
      </c>
      <c r="V17" s="3">
        <v>1</v>
      </c>
      <c r="W17" s="3" t="str">
        <f>IF(Bank_data3[[#This Row],[credit_risk]]=1,"High Risk","Low Risk")</f>
        <v>High Risk</v>
      </c>
      <c r="X17" s="3" t="str">
        <f t="shared" si="0"/>
        <v>25-34</v>
      </c>
      <c r="Y17" s="3" t="str">
        <f t="shared" si="1"/>
        <v>Low Income</v>
      </c>
      <c r="Z17" s="3" t="str">
        <f t="shared" si="2"/>
        <v>Very Good</v>
      </c>
      <c r="AA17" s="27">
        <f t="shared" si="3"/>
        <v>0.24341727757188383</v>
      </c>
      <c r="AB17" s="3" t="str">
        <f t="shared" si="4"/>
        <v>Low</v>
      </c>
      <c r="AC17" s="3" t="str">
        <f t="shared" si="5"/>
        <v>High</v>
      </c>
      <c r="AD17" s="3" t="str">
        <f t="shared" si="6"/>
        <v>No</v>
      </c>
    </row>
    <row r="18" spans="1:30" ht="15" customHeight="1" x14ac:dyDescent="0.3">
      <c r="A18" s="3" t="s">
        <v>39</v>
      </c>
      <c r="B18" s="3">
        <v>43</v>
      </c>
      <c r="C18" s="3" t="s">
        <v>23</v>
      </c>
      <c r="D18" s="3" t="s">
        <v>33</v>
      </c>
      <c r="E18" s="3">
        <v>59050.351301460403</v>
      </c>
      <c r="F18" s="3">
        <v>228</v>
      </c>
      <c r="G18" s="3">
        <v>858.95961476318098</v>
      </c>
      <c r="H18" s="3">
        <v>7</v>
      </c>
      <c r="I18" s="3">
        <v>832.74091078515096</v>
      </c>
      <c r="J18" s="3">
        <v>0</v>
      </c>
      <c r="K18" s="3">
        <v>465.15300358352698</v>
      </c>
      <c r="L18" s="3">
        <v>75</v>
      </c>
      <c r="M18" s="3">
        <v>8</v>
      </c>
      <c r="N18" s="3">
        <v>1</v>
      </c>
      <c r="O18" s="3">
        <v>738</v>
      </c>
      <c r="P18" s="3">
        <v>4</v>
      </c>
      <c r="Q18" s="3">
        <v>8443.4582833535405</v>
      </c>
      <c r="R18" s="3">
        <v>4</v>
      </c>
      <c r="S18" s="3">
        <v>0</v>
      </c>
      <c r="T18" s="3">
        <v>0</v>
      </c>
      <c r="U18" s="3">
        <v>4463.3669922274403</v>
      </c>
      <c r="V18" s="3">
        <v>1</v>
      </c>
      <c r="W18" s="3" t="str">
        <f>IF(Bank_data3[[#This Row],[credit_risk]]=1,"High Risk","Low Risk")</f>
        <v>High Risk</v>
      </c>
      <c r="X18" s="3" t="str">
        <f t="shared" si="0"/>
        <v>35-44</v>
      </c>
      <c r="Y18" s="3" t="str">
        <f t="shared" si="1"/>
        <v>Middle Income</v>
      </c>
      <c r="Z18" s="3" t="str">
        <f t="shared" si="2"/>
        <v>Good</v>
      </c>
      <c r="AA18" s="27">
        <f t="shared" si="3"/>
        <v>0.14298743525247615</v>
      </c>
      <c r="AB18" s="3" t="str">
        <f t="shared" si="4"/>
        <v>Low</v>
      </c>
      <c r="AC18" s="3" t="str">
        <f t="shared" si="5"/>
        <v>High</v>
      </c>
      <c r="AD18" s="3" t="str">
        <f t="shared" si="6"/>
        <v>No</v>
      </c>
    </row>
    <row r="19" spans="1:30" ht="15" customHeight="1" x14ac:dyDescent="0.3">
      <c r="A19" s="3" t="s">
        <v>40</v>
      </c>
      <c r="B19" s="3">
        <v>55</v>
      </c>
      <c r="C19" s="3" t="s">
        <v>31</v>
      </c>
      <c r="D19" s="3" t="s">
        <v>33</v>
      </c>
      <c r="E19" s="3">
        <v>68872.7277266819</v>
      </c>
      <c r="F19" s="3">
        <v>82</v>
      </c>
      <c r="G19" s="3">
        <v>1546.2390705502601</v>
      </c>
      <c r="H19" s="3">
        <v>3</v>
      </c>
      <c r="I19" s="3">
        <v>444.95243185074497</v>
      </c>
      <c r="J19" s="3">
        <v>23</v>
      </c>
      <c r="K19" s="3">
        <v>169.35921956246</v>
      </c>
      <c r="L19" s="3">
        <v>34</v>
      </c>
      <c r="M19" s="3">
        <v>18</v>
      </c>
      <c r="N19" s="3">
        <v>6</v>
      </c>
      <c r="O19" s="3">
        <v>622</v>
      </c>
      <c r="P19" s="3">
        <v>3</v>
      </c>
      <c r="Q19" s="3">
        <v>8582.8164032985496</v>
      </c>
      <c r="R19" s="3">
        <v>7</v>
      </c>
      <c r="S19" s="3">
        <v>0</v>
      </c>
      <c r="T19" s="3">
        <v>0</v>
      </c>
      <c r="U19" s="3">
        <v>7550.93763191997</v>
      </c>
      <c r="V19" s="3">
        <v>1</v>
      </c>
      <c r="W19" s="3" t="str">
        <f>IF(Bank_data3[[#This Row],[credit_risk]]=1,"High Risk","Low Risk")</f>
        <v>High Risk</v>
      </c>
      <c r="X19" s="3" t="str">
        <f t="shared" si="0"/>
        <v>55+</v>
      </c>
      <c r="Y19" s="3" t="str">
        <f t="shared" si="1"/>
        <v>Middle Income</v>
      </c>
      <c r="Z19" s="3" t="str">
        <f t="shared" si="2"/>
        <v>Fair</v>
      </c>
      <c r="AA19" s="27">
        <f t="shared" si="3"/>
        <v>0.12461850556230389</v>
      </c>
      <c r="AB19" s="3" t="str">
        <f t="shared" si="4"/>
        <v>Medium</v>
      </c>
      <c r="AC19" s="3" t="str">
        <f t="shared" si="5"/>
        <v>High</v>
      </c>
      <c r="AD19" s="3" t="str">
        <f t="shared" si="6"/>
        <v>No</v>
      </c>
    </row>
    <row r="20" spans="1:30" ht="15" customHeight="1" x14ac:dyDescent="0.3">
      <c r="A20" s="3" t="s">
        <v>41</v>
      </c>
      <c r="B20" s="3">
        <v>59</v>
      </c>
      <c r="C20" s="3" t="s">
        <v>23</v>
      </c>
      <c r="D20" s="3" t="s">
        <v>33</v>
      </c>
      <c r="E20" s="3">
        <v>32255.411063441501</v>
      </c>
      <c r="F20" s="3">
        <v>56</v>
      </c>
      <c r="G20" s="3">
        <v>2163.5992387626802</v>
      </c>
      <c r="H20" s="3">
        <v>2</v>
      </c>
      <c r="I20" s="3">
        <v>614.49604358551505</v>
      </c>
      <c r="J20" s="3">
        <v>44</v>
      </c>
      <c r="K20" s="3">
        <v>355.88301354598099</v>
      </c>
      <c r="L20" s="3">
        <v>50</v>
      </c>
      <c r="M20" s="3">
        <v>9</v>
      </c>
      <c r="N20" s="3">
        <v>2</v>
      </c>
      <c r="O20" s="3">
        <v>712</v>
      </c>
      <c r="P20" s="3">
        <v>4</v>
      </c>
      <c r="Q20" s="3">
        <v>5874.6142191644103</v>
      </c>
      <c r="R20" s="3">
        <v>2</v>
      </c>
      <c r="S20" s="3">
        <v>1</v>
      </c>
      <c r="T20" s="3">
        <v>0</v>
      </c>
      <c r="U20" s="3">
        <v>14161.1088400718</v>
      </c>
      <c r="V20" s="3">
        <v>1</v>
      </c>
      <c r="W20" s="3" t="str">
        <f>IF(Bank_data3[[#This Row],[credit_risk]]=1,"High Risk","Low Risk")</f>
        <v>High Risk</v>
      </c>
      <c r="X20" s="3" t="str">
        <f t="shared" si="0"/>
        <v>55+</v>
      </c>
      <c r="Y20" s="3" t="str">
        <f t="shared" si="1"/>
        <v>Low Income</v>
      </c>
      <c r="Z20" s="3" t="str">
        <f t="shared" si="2"/>
        <v>Good</v>
      </c>
      <c r="AA20" s="27">
        <f t="shared" si="3"/>
        <v>0.18212802210487833</v>
      </c>
      <c r="AB20" s="3" t="str">
        <f t="shared" si="4"/>
        <v>Medium</v>
      </c>
      <c r="AC20" s="3" t="str">
        <f t="shared" si="5"/>
        <v>High</v>
      </c>
      <c r="AD20" s="3" t="str">
        <f t="shared" si="6"/>
        <v>No</v>
      </c>
    </row>
    <row r="21" spans="1:30" ht="15" customHeight="1" x14ac:dyDescent="0.3">
      <c r="A21" s="3" t="s">
        <v>42</v>
      </c>
      <c r="B21" s="3">
        <v>43</v>
      </c>
      <c r="C21" s="3" t="s">
        <v>31</v>
      </c>
      <c r="D21" s="3" t="s">
        <v>24</v>
      </c>
      <c r="E21" s="3">
        <v>67574.726113630706</v>
      </c>
      <c r="F21" s="3">
        <v>37</v>
      </c>
      <c r="G21" s="3">
        <v>2141.4493732208498</v>
      </c>
      <c r="H21" s="3">
        <v>2</v>
      </c>
      <c r="I21" s="3">
        <v>474.52568654579397</v>
      </c>
      <c r="J21" s="3">
        <v>29</v>
      </c>
      <c r="K21" s="3">
        <v>848.70209140131306</v>
      </c>
      <c r="L21" s="3">
        <v>57</v>
      </c>
      <c r="M21" s="3">
        <v>12</v>
      </c>
      <c r="N21" s="3">
        <v>9</v>
      </c>
      <c r="O21" s="3">
        <v>516</v>
      </c>
      <c r="P21" s="3">
        <v>4</v>
      </c>
      <c r="Q21" s="3">
        <v>12430.792651889</v>
      </c>
      <c r="R21" s="3">
        <v>7</v>
      </c>
      <c r="S21" s="3">
        <v>1</v>
      </c>
      <c r="T21" s="3">
        <v>0</v>
      </c>
      <c r="U21" s="3">
        <v>9194.0548178642493</v>
      </c>
      <c r="V21" s="3">
        <v>1</v>
      </c>
      <c r="W21" s="3" t="str">
        <f>IF(Bank_data3[[#This Row],[credit_risk]]=1,"High Risk","Low Risk")</f>
        <v>High Risk</v>
      </c>
      <c r="X21" s="3" t="str">
        <f t="shared" si="0"/>
        <v>35-44</v>
      </c>
      <c r="Y21" s="3" t="str">
        <f t="shared" si="1"/>
        <v>Middle Income</v>
      </c>
      <c r="Z21" s="3" t="str">
        <f t="shared" si="2"/>
        <v>Poor</v>
      </c>
      <c r="AA21" s="27">
        <f t="shared" si="3"/>
        <v>0.18395624173135267</v>
      </c>
      <c r="AB21" s="3" t="str">
        <f t="shared" si="4"/>
        <v>Medium</v>
      </c>
      <c r="AC21" s="3" t="str">
        <f t="shared" si="5"/>
        <v>High</v>
      </c>
      <c r="AD21" s="3" t="str">
        <f t="shared" si="6"/>
        <v>No</v>
      </c>
    </row>
    <row r="22" spans="1:30" ht="15" customHeight="1" x14ac:dyDescent="0.3">
      <c r="A22" s="3" t="s">
        <v>43</v>
      </c>
      <c r="B22" s="3">
        <v>22</v>
      </c>
      <c r="C22" s="3" t="s">
        <v>28</v>
      </c>
      <c r="D22" s="3" t="s">
        <v>33</v>
      </c>
      <c r="E22" s="3">
        <v>66755.741214870402</v>
      </c>
      <c r="F22" s="3">
        <v>54</v>
      </c>
      <c r="G22" s="3">
        <v>1879.92199400344</v>
      </c>
      <c r="H22" s="3">
        <v>5</v>
      </c>
      <c r="I22" s="3">
        <v>371.25909753956699</v>
      </c>
      <c r="J22" s="3">
        <v>41</v>
      </c>
      <c r="K22" s="3">
        <v>251.39187604995101</v>
      </c>
      <c r="L22" s="3">
        <v>4</v>
      </c>
      <c r="M22" s="3">
        <v>19</v>
      </c>
      <c r="N22" s="3">
        <v>1</v>
      </c>
      <c r="O22" s="3">
        <v>444</v>
      </c>
      <c r="P22" s="3">
        <v>4</v>
      </c>
      <c r="Q22" s="3">
        <v>8255.8004321058597</v>
      </c>
      <c r="R22" s="3">
        <v>0</v>
      </c>
      <c r="S22" s="3">
        <v>0</v>
      </c>
      <c r="T22" s="3">
        <v>0</v>
      </c>
      <c r="U22" s="3">
        <v>7444.2021912929304</v>
      </c>
      <c r="V22" s="3">
        <v>1</v>
      </c>
      <c r="W22" s="3" t="str">
        <f>IF(Bank_data3[[#This Row],[credit_risk]]=1,"High Risk","Low Risk")</f>
        <v>High Risk</v>
      </c>
      <c r="X22" s="3" t="str">
        <f t="shared" si="0"/>
        <v>18-24</v>
      </c>
      <c r="Y22" s="3" t="str">
        <f t="shared" si="1"/>
        <v>Middle Income</v>
      </c>
      <c r="Z22" s="3" t="str">
        <f t="shared" si="2"/>
        <v>Poor</v>
      </c>
      <c r="AA22" s="27">
        <f t="shared" si="3"/>
        <v>0.12367176638084891</v>
      </c>
      <c r="AB22" s="3" t="str">
        <f t="shared" si="4"/>
        <v>Medium</v>
      </c>
      <c r="AC22" s="3" t="str">
        <f t="shared" si="5"/>
        <v>Low</v>
      </c>
      <c r="AD22" s="3" t="str">
        <f t="shared" si="6"/>
        <v>No</v>
      </c>
    </row>
    <row r="23" spans="1:30" ht="15" customHeight="1" x14ac:dyDescent="0.3">
      <c r="A23" s="3" t="s">
        <v>44</v>
      </c>
      <c r="B23" s="3">
        <v>41</v>
      </c>
      <c r="C23" s="3" t="s">
        <v>31</v>
      </c>
      <c r="D23" s="3" t="s">
        <v>24</v>
      </c>
      <c r="E23" s="3">
        <v>55274.919636587998</v>
      </c>
      <c r="F23" s="3">
        <v>163</v>
      </c>
      <c r="G23" s="3">
        <v>990.351326561066</v>
      </c>
      <c r="H23" s="3">
        <v>11</v>
      </c>
      <c r="I23" s="3">
        <v>592.20520055446002</v>
      </c>
      <c r="J23" s="3">
        <v>25</v>
      </c>
      <c r="K23" s="3">
        <v>425.754500217621</v>
      </c>
      <c r="L23" s="3">
        <v>37</v>
      </c>
      <c r="M23" s="3">
        <v>12</v>
      </c>
      <c r="N23" s="3">
        <v>8</v>
      </c>
      <c r="O23" s="3">
        <v>473</v>
      </c>
      <c r="P23" s="3">
        <v>0</v>
      </c>
      <c r="Q23" s="3">
        <v>8715.4042358732604</v>
      </c>
      <c r="R23" s="3">
        <v>6</v>
      </c>
      <c r="S23" s="3">
        <v>0</v>
      </c>
      <c r="T23" s="3">
        <v>0</v>
      </c>
      <c r="U23" s="3">
        <v>7078.8379210971498</v>
      </c>
      <c r="V23" s="3">
        <v>1</v>
      </c>
      <c r="W23" s="3" t="str">
        <f>IF(Bank_data3[[#This Row],[credit_risk]]=1,"High Risk","Low Risk")</f>
        <v>High Risk</v>
      </c>
      <c r="X23" s="3" t="str">
        <f t="shared" si="0"/>
        <v>35-44</v>
      </c>
      <c r="Y23" s="3" t="str">
        <f t="shared" si="1"/>
        <v>Middle Income</v>
      </c>
      <c r="Z23" s="3" t="str">
        <f t="shared" si="2"/>
        <v>Poor</v>
      </c>
      <c r="AA23" s="27">
        <f t="shared" si="3"/>
        <v>0.15767375679917395</v>
      </c>
      <c r="AB23" s="3" t="str">
        <f t="shared" si="4"/>
        <v>Low</v>
      </c>
      <c r="AC23" s="3" t="str">
        <f t="shared" si="5"/>
        <v>High</v>
      </c>
      <c r="AD23" s="3" t="str">
        <f t="shared" si="6"/>
        <v>No</v>
      </c>
    </row>
    <row r="24" spans="1:30" ht="15" customHeight="1" x14ac:dyDescent="0.3">
      <c r="A24" s="3" t="s">
        <v>45</v>
      </c>
      <c r="B24" s="3">
        <v>21</v>
      </c>
      <c r="C24" s="3" t="s">
        <v>28</v>
      </c>
      <c r="D24" s="3" t="s">
        <v>26</v>
      </c>
      <c r="E24" s="3">
        <v>40316.452194539997</v>
      </c>
      <c r="F24" s="3">
        <v>215</v>
      </c>
      <c r="G24" s="3">
        <v>1092.1594480379499</v>
      </c>
      <c r="H24" s="3">
        <v>5</v>
      </c>
      <c r="I24" s="3">
        <v>826.07933478371694</v>
      </c>
      <c r="J24" s="3">
        <v>37</v>
      </c>
      <c r="K24" s="3">
        <v>679.15941291040895</v>
      </c>
      <c r="L24" s="3">
        <v>5</v>
      </c>
      <c r="M24" s="3">
        <v>19</v>
      </c>
      <c r="N24" s="3">
        <v>2</v>
      </c>
      <c r="O24" s="3">
        <v>569</v>
      </c>
      <c r="P24" s="3">
        <v>5</v>
      </c>
      <c r="Q24" s="3">
        <v>7894.2205995051099</v>
      </c>
      <c r="R24" s="3">
        <v>0</v>
      </c>
      <c r="S24" s="3">
        <v>1</v>
      </c>
      <c r="T24" s="3">
        <v>0</v>
      </c>
      <c r="U24" s="3">
        <v>7138.0651411103499</v>
      </c>
      <c r="V24" s="3">
        <v>1</v>
      </c>
      <c r="W24" s="3" t="str">
        <f>IF(Bank_data3[[#This Row],[credit_risk]]=1,"High Risk","Low Risk")</f>
        <v>High Risk</v>
      </c>
      <c r="X24" s="3" t="str">
        <f t="shared" si="0"/>
        <v>18-24</v>
      </c>
      <c r="Y24" s="3" t="str">
        <f t="shared" si="1"/>
        <v>Low Income</v>
      </c>
      <c r="Z24" s="3" t="str">
        <f t="shared" si="2"/>
        <v>Poor</v>
      </c>
      <c r="AA24" s="27">
        <f t="shared" si="3"/>
        <v>0.19580643062075323</v>
      </c>
      <c r="AB24" s="3" t="str">
        <f t="shared" si="4"/>
        <v>Medium</v>
      </c>
      <c r="AC24" s="3" t="str">
        <f t="shared" si="5"/>
        <v>Low</v>
      </c>
      <c r="AD24" s="3" t="str">
        <f t="shared" si="6"/>
        <v>No</v>
      </c>
    </row>
    <row r="25" spans="1:30" ht="15" customHeight="1" x14ac:dyDescent="0.3">
      <c r="A25" s="3" t="s">
        <v>46</v>
      </c>
      <c r="B25" s="3">
        <v>43</v>
      </c>
      <c r="C25" s="3" t="s">
        <v>31</v>
      </c>
      <c r="D25" s="3" t="s">
        <v>26</v>
      </c>
      <c r="E25" s="3">
        <v>66838.232567277999</v>
      </c>
      <c r="F25" s="3">
        <v>86</v>
      </c>
      <c r="G25" s="3">
        <v>996.44095707562406</v>
      </c>
      <c r="H25" s="3">
        <v>5</v>
      </c>
      <c r="I25" s="3">
        <v>599.57651820152898</v>
      </c>
      <c r="J25" s="3">
        <v>42</v>
      </c>
      <c r="K25" s="3">
        <v>97.589298338709995</v>
      </c>
      <c r="L25" s="3">
        <v>50</v>
      </c>
      <c r="M25" s="3">
        <v>14</v>
      </c>
      <c r="N25" s="3">
        <v>7</v>
      </c>
      <c r="O25" s="3">
        <v>328</v>
      </c>
      <c r="P25" s="3">
        <v>2</v>
      </c>
      <c r="Q25" s="3">
        <v>13962.7525665629</v>
      </c>
      <c r="R25" s="3">
        <v>6</v>
      </c>
      <c r="S25" s="3">
        <v>0</v>
      </c>
      <c r="T25" s="3">
        <v>0</v>
      </c>
      <c r="U25" s="3">
        <v>11803.2872999267</v>
      </c>
      <c r="V25" s="3">
        <v>1</v>
      </c>
      <c r="W25" s="3" t="str">
        <f>IF(Bank_data3[[#This Row],[credit_risk]]=1,"High Risk","Low Risk")</f>
        <v>High Risk</v>
      </c>
      <c r="X25" s="3" t="str">
        <f t="shared" si="0"/>
        <v>35-44</v>
      </c>
      <c r="Y25" s="3" t="str">
        <f t="shared" si="1"/>
        <v>Middle Income</v>
      </c>
      <c r="Z25" s="3" t="str">
        <f t="shared" si="2"/>
        <v>Poor</v>
      </c>
      <c r="AA25" s="27">
        <f t="shared" si="3"/>
        <v>0.20890367728542611</v>
      </c>
      <c r="AB25" s="3" t="str">
        <f t="shared" si="4"/>
        <v>Low</v>
      </c>
      <c r="AC25" s="3" t="str">
        <f t="shared" si="5"/>
        <v>High</v>
      </c>
      <c r="AD25" s="3" t="str">
        <f t="shared" si="6"/>
        <v>No</v>
      </c>
    </row>
    <row r="26" spans="1:30" ht="15" customHeight="1" x14ac:dyDescent="0.3">
      <c r="A26" s="3" t="s">
        <v>47</v>
      </c>
      <c r="B26" s="3">
        <v>63</v>
      </c>
      <c r="C26" s="3" t="s">
        <v>31</v>
      </c>
      <c r="D26" s="3" t="s">
        <v>26</v>
      </c>
      <c r="E26" s="3">
        <v>59149.6332109254</v>
      </c>
      <c r="F26" s="3">
        <v>74</v>
      </c>
      <c r="G26" s="3">
        <v>715.15717578824297</v>
      </c>
      <c r="H26" s="3">
        <v>5</v>
      </c>
      <c r="I26" s="3">
        <v>686.77406570126004</v>
      </c>
      <c r="J26" s="3">
        <v>39</v>
      </c>
      <c r="K26" s="3">
        <v>838.99377037529905</v>
      </c>
      <c r="L26" s="3">
        <v>13</v>
      </c>
      <c r="M26" s="3">
        <v>12</v>
      </c>
      <c r="N26" s="3">
        <v>0</v>
      </c>
      <c r="O26" s="3">
        <v>519</v>
      </c>
      <c r="P26" s="3">
        <v>5</v>
      </c>
      <c r="Q26" s="3">
        <v>4405.4877859848602</v>
      </c>
      <c r="R26" s="3">
        <v>1</v>
      </c>
      <c r="S26" s="3">
        <v>0</v>
      </c>
      <c r="T26" s="3">
        <v>0</v>
      </c>
      <c r="U26" s="3">
        <v>3263.4288880878998</v>
      </c>
      <c r="V26" s="3">
        <v>1</v>
      </c>
      <c r="W26" s="3" t="str">
        <f>IF(Bank_data3[[#This Row],[credit_risk]]=1,"High Risk","Low Risk")</f>
        <v>High Risk</v>
      </c>
      <c r="X26" s="3" t="str">
        <f t="shared" si="0"/>
        <v>55+</v>
      </c>
      <c r="Y26" s="3" t="str">
        <f t="shared" si="1"/>
        <v>Middle Income</v>
      </c>
      <c r="Z26" s="3" t="str">
        <f t="shared" si="2"/>
        <v>Poor</v>
      </c>
      <c r="AA26" s="27">
        <f t="shared" si="3"/>
        <v>7.4480390609947725E-2</v>
      </c>
      <c r="AB26" s="3" t="str">
        <f t="shared" si="4"/>
        <v>Low</v>
      </c>
      <c r="AC26" s="3" t="str">
        <f t="shared" si="5"/>
        <v>Medium</v>
      </c>
      <c r="AD26" s="3" t="str">
        <f t="shared" si="6"/>
        <v>No</v>
      </c>
    </row>
    <row r="27" spans="1:30" ht="15" customHeight="1" x14ac:dyDescent="0.3">
      <c r="A27" s="3" t="s">
        <v>48</v>
      </c>
      <c r="B27" s="3">
        <v>49</v>
      </c>
      <c r="C27" s="3" t="s">
        <v>31</v>
      </c>
      <c r="D27" s="3" t="s">
        <v>24</v>
      </c>
      <c r="E27" s="3">
        <v>31712.726062497801</v>
      </c>
      <c r="F27" s="3">
        <v>181</v>
      </c>
      <c r="G27" s="3">
        <v>703.95348723034499</v>
      </c>
      <c r="H27" s="3">
        <v>7</v>
      </c>
      <c r="I27" s="3">
        <v>1043.2201838189901</v>
      </c>
      <c r="J27" s="3">
        <v>42</v>
      </c>
      <c r="K27" s="3">
        <v>345.574854015857</v>
      </c>
      <c r="L27" s="3">
        <v>47</v>
      </c>
      <c r="M27" s="3">
        <v>12</v>
      </c>
      <c r="N27" s="3">
        <v>4</v>
      </c>
      <c r="O27" s="3">
        <v>800</v>
      </c>
      <c r="P27" s="3">
        <v>3</v>
      </c>
      <c r="Q27" s="3">
        <v>15552.932438140801</v>
      </c>
      <c r="R27" s="3">
        <v>0</v>
      </c>
      <c r="S27" s="3">
        <v>0</v>
      </c>
      <c r="T27" s="3">
        <v>0</v>
      </c>
      <c r="U27" s="3">
        <v>13131.612375365999</v>
      </c>
      <c r="V27" s="3">
        <v>0</v>
      </c>
      <c r="W27" s="3" t="str">
        <f>IF(Bank_data3[[#This Row],[credit_risk]]=1,"High Risk","Low Risk")</f>
        <v>Low Risk</v>
      </c>
      <c r="X27" s="3" t="str">
        <f t="shared" si="0"/>
        <v>45-54</v>
      </c>
      <c r="Y27" s="3" t="str">
        <f t="shared" si="1"/>
        <v>Low Income</v>
      </c>
      <c r="Z27" s="3" t="str">
        <f t="shared" si="2"/>
        <v>Excellent</v>
      </c>
      <c r="AA27" s="27">
        <f t="shared" si="3"/>
        <v>0.49043189814366273</v>
      </c>
      <c r="AB27" s="3" t="str">
        <f t="shared" si="4"/>
        <v>Low</v>
      </c>
      <c r="AC27" s="3" t="str">
        <f t="shared" si="5"/>
        <v>High</v>
      </c>
      <c r="AD27" s="3" t="str">
        <f t="shared" si="6"/>
        <v>No</v>
      </c>
    </row>
    <row r="28" spans="1:30" ht="15" customHeight="1" x14ac:dyDescent="0.3">
      <c r="A28" s="3" t="s">
        <v>49</v>
      </c>
      <c r="B28" s="3">
        <v>57</v>
      </c>
      <c r="C28" s="3" t="s">
        <v>28</v>
      </c>
      <c r="D28" s="3" t="s">
        <v>33</v>
      </c>
      <c r="E28" s="3">
        <v>43387.5954421715</v>
      </c>
      <c r="F28" s="3">
        <v>28</v>
      </c>
      <c r="G28" s="3">
        <v>627.44540423887895</v>
      </c>
      <c r="H28" s="3">
        <v>7</v>
      </c>
      <c r="I28" s="3">
        <v>624.73595345825402</v>
      </c>
      <c r="J28" s="3">
        <v>37</v>
      </c>
      <c r="K28" s="3">
        <v>236.73373240840399</v>
      </c>
      <c r="L28" s="3">
        <v>11</v>
      </c>
      <c r="M28" s="3">
        <v>5</v>
      </c>
      <c r="N28" s="3">
        <v>4</v>
      </c>
      <c r="O28" s="3">
        <v>348</v>
      </c>
      <c r="P28" s="3">
        <v>5</v>
      </c>
      <c r="Q28" s="3">
        <v>15012.5786457914</v>
      </c>
      <c r="R28" s="3">
        <v>6</v>
      </c>
      <c r="S28" s="3">
        <v>0</v>
      </c>
      <c r="T28" s="3">
        <v>0</v>
      </c>
      <c r="U28" s="3">
        <v>11347.384894057301</v>
      </c>
      <c r="V28" s="3">
        <v>1</v>
      </c>
      <c r="W28" s="3" t="str">
        <f>IF(Bank_data3[[#This Row],[credit_risk]]=1,"High Risk","Low Risk")</f>
        <v>High Risk</v>
      </c>
      <c r="X28" s="3" t="str">
        <f t="shared" si="0"/>
        <v>55+</v>
      </c>
      <c r="Y28" s="3" t="str">
        <f t="shared" si="1"/>
        <v>Low Income</v>
      </c>
      <c r="Z28" s="3" t="str">
        <f t="shared" si="2"/>
        <v>Poor</v>
      </c>
      <c r="AA28" s="27">
        <f t="shared" si="3"/>
        <v>0.34601084694358525</v>
      </c>
      <c r="AB28" s="3" t="str">
        <f t="shared" si="4"/>
        <v>Low</v>
      </c>
      <c r="AC28" s="3" t="str">
        <f t="shared" si="5"/>
        <v>Medium</v>
      </c>
      <c r="AD28" s="3" t="str">
        <f t="shared" si="6"/>
        <v>No</v>
      </c>
    </row>
    <row r="29" spans="1:30" ht="15" customHeight="1" x14ac:dyDescent="0.3">
      <c r="A29" s="3" t="s">
        <v>50</v>
      </c>
      <c r="B29" s="3">
        <v>21</v>
      </c>
      <c r="C29" s="3" t="s">
        <v>28</v>
      </c>
      <c r="D29" s="3" t="s">
        <v>33</v>
      </c>
      <c r="E29" s="3">
        <v>64742.988891572597</v>
      </c>
      <c r="F29" s="3">
        <v>227</v>
      </c>
      <c r="G29" s="3">
        <v>1768.76010963156</v>
      </c>
      <c r="H29" s="3">
        <v>8</v>
      </c>
      <c r="I29" s="3">
        <v>333.111679154238</v>
      </c>
      <c r="J29" s="3">
        <v>43</v>
      </c>
      <c r="K29" s="3">
        <v>846.93482493696195</v>
      </c>
      <c r="L29" s="3">
        <v>51</v>
      </c>
      <c r="M29" s="3">
        <v>17</v>
      </c>
      <c r="N29" s="3">
        <v>5</v>
      </c>
      <c r="O29" s="3">
        <v>301</v>
      </c>
      <c r="P29" s="3">
        <v>1</v>
      </c>
      <c r="Q29" s="3">
        <v>15050.567214689299</v>
      </c>
      <c r="R29" s="3">
        <v>4</v>
      </c>
      <c r="S29" s="3">
        <v>0</v>
      </c>
      <c r="T29" s="3">
        <v>0</v>
      </c>
      <c r="U29" s="3">
        <v>6797.5949520740496</v>
      </c>
      <c r="V29" s="3">
        <v>1</v>
      </c>
      <c r="W29" s="3" t="str">
        <f>IF(Bank_data3[[#This Row],[credit_risk]]=1,"High Risk","Low Risk")</f>
        <v>High Risk</v>
      </c>
      <c r="X29" s="3" t="str">
        <f t="shared" si="0"/>
        <v>18-24</v>
      </c>
      <c r="Y29" s="3" t="str">
        <f t="shared" si="1"/>
        <v>Middle Income</v>
      </c>
      <c r="Z29" s="3" t="str">
        <f t="shared" si="2"/>
        <v>Poor</v>
      </c>
      <c r="AA29" s="27">
        <f t="shared" si="3"/>
        <v>0.2324663638852853</v>
      </c>
      <c r="AB29" s="3" t="str">
        <f t="shared" si="4"/>
        <v>Medium</v>
      </c>
      <c r="AC29" s="3" t="str">
        <f t="shared" si="5"/>
        <v>High</v>
      </c>
      <c r="AD29" s="3" t="str">
        <f t="shared" si="6"/>
        <v>No</v>
      </c>
    </row>
    <row r="30" spans="1:30" ht="15" customHeight="1" x14ac:dyDescent="0.3">
      <c r="A30" s="3" t="s">
        <v>51</v>
      </c>
      <c r="B30" s="3">
        <v>40</v>
      </c>
      <c r="C30" s="3" t="s">
        <v>31</v>
      </c>
      <c r="D30" s="3" t="s">
        <v>33</v>
      </c>
      <c r="E30" s="3">
        <v>52062.451107815199</v>
      </c>
      <c r="F30" s="3">
        <v>192</v>
      </c>
      <c r="G30" s="3">
        <v>1599.46438727036</v>
      </c>
      <c r="H30" s="3">
        <v>0</v>
      </c>
      <c r="I30" s="3">
        <v>997.20873256043399</v>
      </c>
      <c r="J30" s="3">
        <v>49</v>
      </c>
      <c r="K30" s="3">
        <v>717.94091408270003</v>
      </c>
      <c r="L30" s="3">
        <v>67</v>
      </c>
      <c r="M30" s="3">
        <v>6</v>
      </c>
      <c r="N30" s="3">
        <v>6</v>
      </c>
      <c r="O30" s="3">
        <v>369</v>
      </c>
      <c r="P30" s="3">
        <v>2</v>
      </c>
      <c r="Q30" s="3">
        <v>6116.4891734233797</v>
      </c>
      <c r="R30" s="3">
        <v>2</v>
      </c>
      <c r="S30" s="3">
        <v>0</v>
      </c>
      <c r="T30" s="3">
        <v>0</v>
      </c>
      <c r="U30" s="3">
        <v>20297.203841693899</v>
      </c>
      <c r="V30" s="3">
        <v>1</v>
      </c>
      <c r="W30" s="3" t="str">
        <f>IF(Bank_data3[[#This Row],[credit_risk]]=1,"High Risk","Low Risk")</f>
        <v>High Risk</v>
      </c>
      <c r="X30" s="3" t="str">
        <f t="shared" si="0"/>
        <v>35-44</v>
      </c>
      <c r="Y30" s="3" t="str">
        <f t="shared" si="1"/>
        <v>Middle Income</v>
      </c>
      <c r="Z30" s="3" t="str">
        <f t="shared" si="2"/>
        <v>Poor</v>
      </c>
      <c r="AA30" s="27">
        <f t="shared" si="3"/>
        <v>0.11748369589355007</v>
      </c>
      <c r="AB30" s="3" t="str">
        <f t="shared" si="4"/>
        <v>Medium</v>
      </c>
      <c r="AC30" s="3" t="str">
        <f t="shared" si="5"/>
        <v>High</v>
      </c>
      <c r="AD30" s="3" t="str">
        <f t="shared" si="6"/>
        <v>No</v>
      </c>
    </row>
    <row r="31" spans="1:30" ht="15" customHeight="1" x14ac:dyDescent="0.3">
      <c r="A31" s="3" t="s">
        <v>52</v>
      </c>
      <c r="B31" s="3">
        <v>52</v>
      </c>
      <c r="C31" s="3" t="s">
        <v>23</v>
      </c>
      <c r="D31" s="3" t="s">
        <v>33</v>
      </c>
      <c r="E31" s="3">
        <v>69547.692100015905</v>
      </c>
      <c r="F31" s="3">
        <v>63</v>
      </c>
      <c r="G31" s="3">
        <v>758.57061336297897</v>
      </c>
      <c r="H31" s="3">
        <v>9</v>
      </c>
      <c r="I31" s="3">
        <v>893.04737697789994</v>
      </c>
      <c r="J31" s="3">
        <v>2</v>
      </c>
      <c r="K31" s="3">
        <v>243.78333995310601</v>
      </c>
      <c r="L31" s="3">
        <v>58</v>
      </c>
      <c r="M31" s="3">
        <v>2</v>
      </c>
      <c r="N31" s="3">
        <v>2</v>
      </c>
      <c r="O31" s="3">
        <v>345</v>
      </c>
      <c r="P31" s="3">
        <v>5</v>
      </c>
      <c r="Q31" s="3">
        <v>13431.511490565999</v>
      </c>
      <c r="R31" s="3">
        <v>1</v>
      </c>
      <c r="S31" s="3">
        <v>1</v>
      </c>
      <c r="T31" s="3">
        <v>0</v>
      </c>
      <c r="U31" s="3">
        <v>12621.2745248305</v>
      </c>
      <c r="V31" s="3">
        <v>1</v>
      </c>
      <c r="W31" s="3" t="str">
        <f>IF(Bank_data3[[#This Row],[credit_risk]]=1,"High Risk","Low Risk")</f>
        <v>High Risk</v>
      </c>
      <c r="X31" s="3" t="str">
        <f t="shared" si="0"/>
        <v>45-54</v>
      </c>
      <c r="Y31" s="3" t="str">
        <f t="shared" si="1"/>
        <v>Middle Income</v>
      </c>
      <c r="Z31" s="3" t="str">
        <f t="shared" si="2"/>
        <v>Poor</v>
      </c>
      <c r="AA31" s="27">
        <f t="shared" si="3"/>
        <v>0.19312663130863156</v>
      </c>
      <c r="AB31" s="3" t="str">
        <f t="shared" si="4"/>
        <v>Low</v>
      </c>
      <c r="AC31" s="3" t="str">
        <f t="shared" si="5"/>
        <v>High</v>
      </c>
      <c r="AD31" s="3" t="str">
        <f t="shared" si="6"/>
        <v>No</v>
      </c>
    </row>
    <row r="32" spans="1:30" ht="15" customHeight="1" x14ac:dyDescent="0.3">
      <c r="A32" s="3" t="s">
        <v>53</v>
      </c>
      <c r="B32" s="3">
        <v>31</v>
      </c>
      <c r="C32" s="3" t="s">
        <v>31</v>
      </c>
      <c r="D32" s="3" t="s">
        <v>33</v>
      </c>
      <c r="E32" s="3">
        <v>43850.359478328901</v>
      </c>
      <c r="F32" s="3">
        <v>156</v>
      </c>
      <c r="G32" s="3">
        <v>130.81387580702301</v>
      </c>
      <c r="H32" s="3">
        <v>7</v>
      </c>
      <c r="I32" s="3">
        <v>915.03082436031002</v>
      </c>
      <c r="J32" s="3">
        <v>12</v>
      </c>
      <c r="K32" s="3">
        <v>404.58688486857</v>
      </c>
      <c r="L32" s="3">
        <v>17</v>
      </c>
      <c r="M32" s="3">
        <v>0</v>
      </c>
      <c r="N32" s="3">
        <v>4</v>
      </c>
      <c r="O32" s="3">
        <v>362</v>
      </c>
      <c r="P32" s="3">
        <v>2</v>
      </c>
      <c r="Q32" s="3">
        <v>19820.939161164599</v>
      </c>
      <c r="R32" s="3">
        <v>7</v>
      </c>
      <c r="S32" s="3">
        <v>0</v>
      </c>
      <c r="T32" s="3">
        <v>0</v>
      </c>
      <c r="U32" s="3">
        <v>7159.7806725513001</v>
      </c>
      <c r="V32" s="3">
        <v>1</v>
      </c>
      <c r="W32" s="3" t="str">
        <f>IF(Bank_data3[[#This Row],[credit_risk]]=1,"High Risk","Low Risk")</f>
        <v>High Risk</v>
      </c>
      <c r="X32" s="3" t="str">
        <f t="shared" si="0"/>
        <v>25-34</v>
      </c>
      <c r="Y32" s="3" t="str">
        <f t="shared" si="1"/>
        <v>Low Income</v>
      </c>
      <c r="Z32" s="3" t="str">
        <f t="shared" si="2"/>
        <v>Poor</v>
      </c>
      <c r="AA32" s="27">
        <f t="shared" si="3"/>
        <v>0.45201315102012379</v>
      </c>
      <c r="AB32" s="3" t="str">
        <f t="shared" si="4"/>
        <v>Low</v>
      </c>
      <c r="AC32" s="3" t="str">
        <f t="shared" si="5"/>
        <v>Medium</v>
      </c>
      <c r="AD32" s="3" t="str">
        <f t="shared" si="6"/>
        <v>No</v>
      </c>
    </row>
    <row r="33" spans="1:30" ht="15" customHeight="1" x14ac:dyDescent="0.3">
      <c r="A33" s="3" t="s">
        <v>54</v>
      </c>
      <c r="B33" s="3">
        <v>41</v>
      </c>
      <c r="C33" s="3" t="s">
        <v>28</v>
      </c>
      <c r="D33" s="3" t="s">
        <v>24</v>
      </c>
      <c r="E33" s="3">
        <v>32001.884739534202</v>
      </c>
      <c r="F33" s="3">
        <v>39</v>
      </c>
      <c r="G33" s="3">
        <v>1204.53339252611</v>
      </c>
      <c r="H33" s="3">
        <v>4</v>
      </c>
      <c r="I33" s="3">
        <v>1019.0435301375001</v>
      </c>
      <c r="J33" s="3">
        <v>35</v>
      </c>
      <c r="K33" s="3">
        <v>570.89698384636495</v>
      </c>
      <c r="L33" s="3">
        <v>52</v>
      </c>
      <c r="M33" s="3">
        <v>11</v>
      </c>
      <c r="N33" s="3">
        <v>7</v>
      </c>
      <c r="O33" s="3">
        <v>791</v>
      </c>
      <c r="P33" s="3">
        <v>5</v>
      </c>
      <c r="Q33" s="3">
        <v>4753.9548125706997</v>
      </c>
      <c r="R33" s="3">
        <v>3</v>
      </c>
      <c r="S33" s="3">
        <v>0</v>
      </c>
      <c r="T33" s="3">
        <v>0</v>
      </c>
      <c r="U33" s="3">
        <v>11450.3607078198</v>
      </c>
      <c r="V33" s="3">
        <v>0</v>
      </c>
      <c r="W33" s="3" t="str">
        <f>IF(Bank_data3[[#This Row],[credit_risk]]=1,"High Risk","Low Risk")</f>
        <v>Low Risk</v>
      </c>
      <c r="X33" s="3" t="str">
        <f t="shared" si="0"/>
        <v>35-44</v>
      </c>
      <c r="Y33" s="3" t="str">
        <f t="shared" si="1"/>
        <v>Low Income</v>
      </c>
      <c r="Z33" s="3" t="str">
        <f t="shared" si="2"/>
        <v>Very Good</v>
      </c>
      <c r="AA33" s="27">
        <f t="shared" si="3"/>
        <v>0.14855233844079818</v>
      </c>
      <c r="AB33" s="3" t="str">
        <f t="shared" si="4"/>
        <v>Medium</v>
      </c>
      <c r="AC33" s="3" t="str">
        <f t="shared" si="5"/>
        <v>High</v>
      </c>
      <c r="AD33" s="3" t="str">
        <f t="shared" si="6"/>
        <v>No</v>
      </c>
    </row>
    <row r="34" spans="1:30" ht="15" customHeight="1" x14ac:dyDescent="0.3">
      <c r="A34" s="3" t="s">
        <v>55</v>
      </c>
      <c r="B34" s="3">
        <v>63</v>
      </c>
      <c r="C34" s="3" t="s">
        <v>31</v>
      </c>
      <c r="D34" s="3" t="s">
        <v>26</v>
      </c>
      <c r="E34" s="3">
        <v>89484.847080981301</v>
      </c>
      <c r="F34" s="3">
        <v>160</v>
      </c>
      <c r="G34" s="3">
        <v>2684.0444183897798</v>
      </c>
      <c r="H34" s="3">
        <v>2</v>
      </c>
      <c r="I34" s="3">
        <v>959.82453455778102</v>
      </c>
      <c r="J34" s="3">
        <v>40</v>
      </c>
      <c r="K34" s="3">
        <v>418.25613348934098</v>
      </c>
      <c r="L34" s="3">
        <v>30</v>
      </c>
      <c r="M34" s="3">
        <v>4</v>
      </c>
      <c r="N34" s="3">
        <v>5</v>
      </c>
      <c r="O34" s="3">
        <v>796</v>
      </c>
      <c r="P34" s="3">
        <v>0</v>
      </c>
      <c r="Q34" s="3">
        <v>13086.623996394101</v>
      </c>
      <c r="R34" s="3">
        <v>5</v>
      </c>
      <c r="S34" s="3">
        <v>0</v>
      </c>
      <c r="T34" s="3">
        <v>1</v>
      </c>
      <c r="U34" s="3">
        <v>6620.8579414155802</v>
      </c>
      <c r="V34" s="3">
        <v>1</v>
      </c>
      <c r="W34" s="3" t="str">
        <f>IF(Bank_data3[[#This Row],[credit_risk]]=1,"High Risk","Low Risk")</f>
        <v>High Risk</v>
      </c>
      <c r="X34" s="3" t="str">
        <f t="shared" si="0"/>
        <v>55+</v>
      </c>
      <c r="Y34" s="3" t="str">
        <f t="shared" si="1"/>
        <v>Middle Income</v>
      </c>
      <c r="Z34" s="3" t="str">
        <f t="shared" si="2"/>
        <v>Very Good</v>
      </c>
      <c r="AA34" s="27">
        <f t="shared" si="3"/>
        <v>0.14624402257234759</v>
      </c>
      <c r="AB34" s="3" t="str">
        <f t="shared" si="4"/>
        <v>Medium</v>
      </c>
      <c r="AC34" s="3" t="str">
        <f t="shared" si="5"/>
        <v>High</v>
      </c>
      <c r="AD34" s="3" t="str">
        <f t="shared" si="6"/>
        <v>No</v>
      </c>
    </row>
    <row r="35" spans="1:30" ht="15" customHeight="1" x14ac:dyDescent="0.3">
      <c r="A35" s="3" t="s">
        <v>56</v>
      </c>
      <c r="B35" s="3">
        <v>44</v>
      </c>
      <c r="C35" s="3" t="s">
        <v>28</v>
      </c>
      <c r="D35" s="3" t="s">
        <v>33</v>
      </c>
      <c r="E35" s="3">
        <v>19743.8885105632</v>
      </c>
      <c r="F35" s="3">
        <v>97</v>
      </c>
      <c r="G35" s="3">
        <v>1504.8346087668001</v>
      </c>
      <c r="H35" s="3">
        <v>10</v>
      </c>
      <c r="I35" s="3">
        <v>810.05504236495597</v>
      </c>
      <c r="J35" s="3">
        <v>47</v>
      </c>
      <c r="K35" s="3">
        <v>821.09247063618795</v>
      </c>
      <c r="L35" s="3">
        <v>34</v>
      </c>
      <c r="M35" s="3">
        <v>10</v>
      </c>
      <c r="N35" s="3">
        <v>1</v>
      </c>
      <c r="O35" s="3">
        <v>326</v>
      </c>
      <c r="P35" s="3">
        <v>3</v>
      </c>
      <c r="Q35" s="3">
        <v>5315.6284462529202</v>
      </c>
      <c r="R35" s="3">
        <v>5</v>
      </c>
      <c r="S35" s="3">
        <v>1</v>
      </c>
      <c r="T35" s="3">
        <v>0</v>
      </c>
      <c r="U35" s="3">
        <v>4638.9019748964702</v>
      </c>
      <c r="V35" s="3">
        <v>1</v>
      </c>
      <c r="W35" s="3" t="str">
        <f>IF(Bank_data3[[#This Row],[credit_risk]]=1,"High Risk","Low Risk")</f>
        <v>High Risk</v>
      </c>
      <c r="X35" s="3" t="str">
        <f t="shared" si="0"/>
        <v>35-44</v>
      </c>
      <c r="Y35" s="3" t="str">
        <f t="shared" si="1"/>
        <v>Low Income</v>
      </c>
      <c r="Z35" s="3" t="str">
        <f t="shared" si="2"/>
        <v>Poor</v>
      </c>
      <c r="AA35" s="27">
        <f t="shared" si="3"/>
        <v>0.26922905502677447</v>
      </c>
      <c r="AB35" s="3" t="str">
        <f t="shared" si="4"/>
        <v>Medium</v>
      </c>
      <c r="AC35" s="3" t="str">
        <f t="shared" si="5"/>
        <v>High</v>
      </c>
      <c r="AD35" s="3" t="str">
        <f t="shared" si="6"/>
        <v>No</v>
      </c>
    </row>
    <row r="36" spans="1:30" ht="15" customHeight="1" x14ac:dyDescent="0.3">
      <c r="A36" s="3" t="s">
        <v>57</v>
      </c>
      <c r="B36" s="3">
        <v>68</v>
      </c>
      <c r="C36" s="3" t="s">
        <v>28</v>
      </c>
      <c r="D36" s="3" t="s">
        <v>26</v>
      </c>
      <c r="E36" s="3">
        <v>41002.887246769998</v>
      </c>
      <c r="F36" s="3">
        <v>227</v>
      </c>
      <c r="G36" s="3">
        <v>2140.0614110607398</v>
      </c>
      <c r="H36" s="3">
        <v>9</v>
      </c>
      <c r="I36" s="3">
        <v>1637.00843199823</v>
      </c>
      <c r="J36" s="3">
        <v>11</v>
      </c>
      <c r="K36" s="3">
        <v>715.82598533524504</v>
      </c>
      <c r="L36" s="3">
        <v>3</v>
      </c>
      <c r="M36" s="3">
        <v>11</v>
      </c>
      <c r="N36" s="3">
        <v>6</v>
      </c>
      <c r="O36" s="3">
        <v>490</v>
      </c>
      <c r="P36" s="3">
        <v>3</v>
      </c>
      <c r="Q36" s="3">
        <v>10359.4638171115</v>
      </c>
      <c r="R36" s="3">
        <v>3</v>
      </c>
      <c r="S36" s="3">
        <v>1</v>
      </c>
      <c r="T36" s="3">
        <v>0</v>
      </c>
      <c r="U36" s="3">
        <v>5798.4368935971297</v>
      </c>
      <c r="V36" s="3">
        <v>1</v>
      </c>
      <c r="W36" s="3" t="str">
        <f>IF(Bank_data3[[#This Row],[credit_risk]]=1,"High Risk","Low Risk")</f>
        <v>High Risk</v>
      </c>
      <c r="X36" s="3" t="str">
        <f t="shared" si="0"/>
        <v>55+</v>
      </c>
      <c r="Y36" s="3" t="str">
        <f t="shared" si="1"/>
        <v>Low Income</v>
      </c>
      <c r="Z36" s="3" t="str">
        <f t="shared" si="2"/>
        <v>Poor</v>
      </c>
      <c r="AA36" s="27">
        <f t="shared" si="3"/>
        <v>0.25265205727500489</v>
      </c>
      <c r="AB36" s="3" t="str">
        <f t="shared" si="4"/>
        <v>Medium</v>
      </c>
      <c r="AC36" s="3" t="str">
        <f t="shared" si="5"/>
        <v>Low</v>
      </c>
      <c r="AD36" s="3" t="str">
        <f t="shared" si="6"/>
        <v>No</v>
      </c>
    </row>
    <row r="37" spans="1:30" ht="15" customHeight="1" x14ac:dyDescent="0.3">
      <c r="A37" s="3" t="s">
        <v>58</v>
      </c>
      <c r="B37" s="3">
        <v>46</v>
      </c>
      <c r="C37" s="3" t="s">
        <v>28</v>
      </c>
      <c r="D37" s="3" t="s">
        <v>24</v>
      </c>
      <c r="E37" s="3">
        <v>55035.464012599703</v>
      </c>
      <c r="F37" s="3">
        <v>13</v>
      </c>
      <c r="G37" s="3">
        <v>1644.0367593886201</v>
      </c>
      <c r="H37" s="3">
        <v>2</v>
      </c>
      <c r="I37" s="3">
        <v>350.26093879431602</v>
      </c>
      <c r="J37" s="3">
        <v>19</v>
      </c>
      <c r="K37" s="3">
        <v>0</v>
      </c>
      <c r="L37" s="3">
        <v>8</v>
      </c>
      <c r="M37" s="3">
        <v>15</v>
      </c>
      <c r="N37" s="3">
        <v>2</v>
      </c>
      <c r="O37" s="3">
        <v>527</v>
      </c>
      <c r="P37" s="3">
        <v>1</v>
      </c>
      <c r="Q37" s="3">
        <v>11804.508358423</v>
      </c>
      <c r="R37" s="3">
        <v>0</v>
      </c>
      <c r="S37" s="3">
        <v>1</v>
      </c>
      <c r="T37" s="3">
        <v>0</v>
      </c>
      <c r="U37" s="3">
        <v>7969.7527267208998</v>
      </c>
      <c r="V37" s="3">
        <v>1</v>
      </c>
      <c r="W37" s="3" t="str">
        <f>IF(Bank_data3[[#This Row],[credit_risk]]=1,"High Risk","Low Risk")</f>
        <v>High Risk</v>
      </c>
      <c r="X37" s="3" t="str">
        <f t="shared" si="0"/>
        <v>45-54</v>
      </c>
      <c r="Y37" s="3" t="str">
        <f t="shared" si="1"/>
        <v>Middle Income</v>
      </c>
      <c r="Z37" s="3" t="str">
        <f t="shared" si="2"/>
        <v>Poor</v>
      </c>
      <c r="AA37" s="27">
        <f t="shared" si="3"/>
        <v>0.21448912206355705</v>
      </c>
      <c r="AB37" s="3" t="str">
        <f t="shared" si="4"/>
        <v>Medium</v>
      </c>
      <c r="AC37" s="3" t="str">
        <f t="shared" si="5"/>
        <v>Low</v>
      </c>
      <c r="AD37" s="3" t="str">
        <f t="shared" si="6"/>
        <v>No</v>
      </c>
    </row>
    <row r="38" spans="1:30" ht="15" customHeight="1" x14ac:dyDescent="0.3">
      <c r="A38" s="3" t="s">
        <v>59</v>
      </c>
      <c r="B38" s="3">
        <v>61</v>
      </c>
      <c r="C38" s="3" t="s">
        <v>31</v>
      </c>
      <c r="D38" s="3" t="s">
        <v>24</v>
      </c>
      <c r="E38" s="3">
        <v>67749.510046598807</v>
      </c>
      <c r="F38" s="3">
        <v>183</v>
      </c>
      <c r="G38" s="3">
        <v>1453.4922441403301</v>
      </c>
      <c r="H38" s="3">
        <v>5</v>
      </c>
      <c r="I38" s="3">
        <v>594.75395252900501</v>
      </c>
      <c r="J38" s="3">
        <v>38</v>
      </c>
      <c r="K38" s="3">
        <v>293.427948238037</v>
      </c>
      <c r="L38" s="3">
        <v>14</v>
      </c>
      <c r="M38" s="3">
        <v>0</v>
      </c>
      <c r="N38" s="3">
        <v>9</v>
      </c>
      <c r="O38" s="3">
        <v>523</v>
      </c>
      <c r="P38" s="3">
        <v>0</v>
      </c>
      <c r="Q38" s="3">
        <v>8200.0942657515006</v>
      </c>
      <c r="R38" s="3">
        <v>1</v>
      </c>
      <c r="S38" s="3">
        <v>1</v>
      </c>
      <c r="T38" s="3">
        <v>0</v>
      </c>
      <c r="U38" s="3">
        <v>500</v>
      </c>
      <c r="V38" s="3">
        <v>1</v>
      </c>
      <c r="W38" s="3" t="str">
        <f>IF(Bank_data3[[#This Row],[credit_risk]]=1,"High Risk","Low Risk")</f>
        <v>High Risk</v>
      </c>
      <c r="X38" s="3" t="str">
        <f t="shared" si="0"/>
        <v>55+</v>
      </c>
      <c r="Y38" s="3" t="str">
        <f t="shared" si="1"/>
        <v>Middle Income</v>
      </c>
      <c r="Z38" s="3" t="str">
        <f t="shared" si="2"/>
        <v>Poor</v>
      </c>
      <c r="AA38" s="27">
        <f t="shared" si="3"/>
        <v>0.12103547701099819</v>
      </c>
      <c r="AB38" s="3" t="str">
        <f t="shared" si="4"/>
        <v>Medium</v>
      </c>
      <c r="AC38" s="3" t="str">
        <f t="shared" si="5"/>
        <v>Medium</v>
      </c>
      <c r="AD38" s="3" t="str">
        <f t="shared" si="6"/>
        <v>No</v>
      </c>
    </row>
    <row r="39" spans="1:30" ht="15" customHeight="1" x14ac:dyDescent="0.3">
      <c r="A39" s="3" t="s">
        <v>60</v>
      </c>
      <c r="B39" s="3">
        <v>47</v>
      </c>
      <c r="C39" s="3" t="s">
        <v>28</v>
      </c>
      <c r="D39" s="3" t="s">
        <v>33</v>
      </c>
      <c r="E39" s="3">
        <v>61636.088633760701</v>
      </c>
      <c r="F39" s="3">
        <v>43</v>
      </c>
      <c r="G39" s="3">
        <v>321.55848939185802</v>
      </c>
      <c r="H39" s="3">
        <v>7</v>
      </c>
      <c r="I39" s="3">
        <v>1138.5670276373601</v>
      </c>
      <c r="J39" s="3">
        <v>43</v>
      </c>
      <c r="K39" s="3">
        <v>364.96288383102598</v>
      </c>
      <c r="L39" s="3">
        <v>41</v>
      </c>
      <c r="M39" s="3">
        <v>17</v>
      </c>
      <c r="N39" s="3">
        <v>8</v>
      </c>
      <c r="O39" s="3">
        <v>594</v>
      </c>
      <c r="P39" s="3">
        <v>5</v>
      </c>
      <c r="Q39" s="3">
        <v>7496.44466203091</v>
      </c>
      <c r="R39" s="3">
        <v>3</v>
      </c>
      <c r="S39" s="3">
        <v>0</v>
      </c>
      <c r="T39" s="3">
        <v>0</v>
      </c>
      <c r="U39" s="3">
        <v>1676.7397460372299</v>
      </c>
      <c r="V39" s="3">
        <v>0</v>
      </c>
      <c r="W39" s="3" t="str">
        <f>IF(Bank_data3[[#This Row],[credit_risk]]=1,"High Risk","Low Risk")</f>
        <v>Low Risk</v>
      </c>
      <c r="X39" s="3" t="str">
        <f t="shared" si="0"/>
        <v>45-54</v>
      </c>
      <c r="Y39" s="3" t="str">
        <f t="shared" si="1"/>
        <v>Middle Income</v>
      </c>
      <c r="Z39" s="3" t="str">
        <f t="shared" si="2"/>
        <v>Fair</v>
      </c>
      <c r="AA39" s="27">
        <f t="shared" si="3"/>
        <v>0.12162427610509972</v>
      </c>
      <c r="AB39" s="3" t="str">
        <f t="shared" si="4"/>
        <v>Low</v>
      </c>
      <c r="AC39" s="3" t="str">
        <f t="shared" si="5"/>
        <v>High</v>
      </c>
      <c r="AD39" s="3" t="str">
        <f t="shared" si="6"/>
        <v>No</v>
      </c>
    </row>
    <row r="40" spans="1:30" ht="15" customHeight="1" x14ac:dyDescent="0.3">
      <c r="A40" s="3" t="s">
        <v>61</v>
      </c>
      <c r="B40" s="3">
        <v>35</v>
      </c>
      <c r="C40" s="3" t="s">
        <v>28</v>
      </c>
      <c r="D40" s="3" t="s">
        <v>24</v>
      </c>
      <c r="E40" s="3">
        <v>91602.662088971803</v>
      </c>
      <c r="F40" s="3">
        <v>135</v>
      </c>
      <c r="G40" s="3">
        <v>1174.6519997146199</v>
      </c>
      <c r="H40" s="3">
        <v>9</v>
      </c>
      <c r="I40" s="3">
        <v>849.90520223345095</v>
      </c>
      <c r="J40" s="3">
        <v>7</v>
      </c>
      <c r="K40" s="3">
        <v>382.39335953381601</v>
      </c>
      <c r="L40" s="3">
        <v>58</v>
      </c>
      <c r="M40" s="3">
        <v>0</v>
      </c>
      <c r="N40" s="3">
        <v>3</v>
      </c>
      <c r="O40" s="3">
        <v>357</v>
      </c>
      <c r="P40" s="3">
        <v>5</v>
      </c>
      <c r="Q40" s="3">
        <v>13536.5757481205</v>
      </c>
      <c r="R40" s="3">
        <v>3</v>
      </c>
      <c r="S40" s="3">
        <v>1</v>
      </c>
      <c r="T40" s="3">
        <v>0</v>
      </c>
      <c r="U40" s="3">
        <v>9789.8578502639903</v>
      </c>
      <c r="V40" s="3">
        <v>1</v>
      </c>
      <c r="W40" s="3" t="str">
        <f>IF(Bank_data3[[#This Row],[credit_risk]]=1,"High Risk","Low Risk")</f>
        <v>High Risk</v>
      </c>
      <c r="X40" s="3" t="str">
        <f t="shared" si="0"/>
        <v>35-44</v>
      </c>
      <c r="Y40" s="3" t="str">
        <f t="shared" si="1"/>
        <v>Middle Income</v>
      </c>
      <c r="Z40" s="3" t="str">
        <f t="shared" si="2"/>
        <v>Poor</v>
      </c>
      <c r="AA40" s="27">
        <f t="shared" si="3"/>
        <v>0.14777491657363298</v>
      </c>
      <c r="AB40" s="3" t="str">
        <f t="shared" si="4"/>
        <v>Medium</v>
      </c>
      <c r="AC40" s="3" t="str">
        <f t="shared" si="5"/>
        <v>High</v>
      </c>
      <c r="AD40" s="3" t="str">
        <f t="shared" si="6"/>
        <v>No</v>
      </c>
    </row>
    <row r="41" spans="1:30" ht="15" customHeight="1" x14ac:dyDescent="0.3">
      <c r="A41" s="3" t="s">
        <v>62</v>
      </c>
      <c r="B41" s="3">
        <v>34</v>
      </c>
      <c r="C41" s="3" t="s">
        <v>31</v>
      </c>
      <c r="D41" s="3" t="s">
        <v>26</v>
      </c>
      <c r="E41" s="3">
        <v>47883.227852153599</v>
      </c>
      <c r="F41" s="3">
        <v>68</v>
      </c>
      <c r="G41" s="3">
        <v>1072.1695195524601</v>
      </c>
      <c r="H41" s="3">
        <v>1</v>
      </c>
      <c r="I41" s="3">
        <v>1065.2730619039301</v>
      </c>
      <c r="J41" s="3">
        <v>46</v>
      </c>
      <c r="K41" s="3">
        <v>611.509653994171</v>
      </c>
      <c r="L41" s="3">
        <v>72</v>
      </c>
      <c r="M41" s="3">
        <v>4</v>
      </c>
      <c r="N41" s="3">
        <v>3</v>
      </c>
      <c r="O41" s="3">
        <v>828</v>
      </c>
      <c r="P41" s="3">
        <v>5</v>
      </c>
      <c r="Q41" s="3">
        <v>5939.1107472350704</v>
      </c>
      <c r="R41" s="3">
        <v>3</v>
      </c>
      <c r="S41" s="3">
        <v>0</v>
      </c>
      <c r="T41" s="3">
        <v>0</v>
      </c>
      <c r="U41" s="3">
        <v>6248.2335990027004</v>
      </c>
      <c r="V41" s="3">
        <v>0</v>
      </c>
      <c r="W41" s="3" t="str">
        <f>IF(Bank_data3[[#This Row],[credit_risk]]=1,"High Risk","Low Risk")</f>
        <v>Low Risk</v>
      </c>
      <c r="X41" s="3" t="str">
        <f t="shared" si="0"/>
        <v>25-34</v>
      </c>
      <c r="Y41" s="3" t="str">
        <f t="shared" si="1"/>
        <v>Low Income</v>
      </c>
      <c r="Z41" s="3" t="str">
        <f t="shared" si="2"/>
        <v>Excellent</v>
      </c>
      <c r="AA41" s="27">
        <f t="shared" si="3"/>
        <v>0.1240332160892105</v>
      </c>
      <c r="AB41" s="3" t="str">
        <f t="shared" si="4"/>
        <v>Medium</v>
      </c>
      <c r="AC41" s="3" t="str">
        <f t="shared" si="5"/>
        <v>High</v>
      </c>
      <c r="AD41" s="3" t="str">
        <f t="shared" si="6"/>
        <v>No</v>
      </c>
    </row>
    <row r="42" spans="1:30" ht="15" customHeight="1" x14ac:dyDescent="0.3">
      <c r="A42" s="3" t="s">
        <v>63</v>
      </c>
      <c r="B42" s="3">
        <v>66</v>
      </c>
      <c r="C42" s="3" t="s">
        <v>28</v>
      </c>
      <c r="D42" s="3" t="s">
        <v>33</v>
      </c>
      <c r="E42" s="3">
        <v>34286.3012956905</v>
      </c>
      <c r="F42" s="3">
        <v>143</v>
      </c>
      <c r="G42" s="3">
        <v>2684.9748881991</v>
      </c>
      <c r="H42" s="3">
        <v>11</v>
      </c>
      <c r="I42" s="3">
        <v>859.41475033790505</v>
      </c>
      <c r="J42" s="3">
        <v>1</v>
      </c>
      <c r="K42" s="3">
        <v>783.69648630028496</v>
      </c>
      <c r="L42" s="3">
        <v>31</v>
      </c>
      <c r="M42" s="3">
        <v>3</v>
      </c>
      <c r="N42" s="3">
        <v>3</v>
      </c>
      <c r="O42" s="3">
        <v>795</v>
      </c>
      <c r="P42" s="3">
        <v>5</v>
      </c>
      <c r="Q42" s="3">
        <v>15098.834022233599</v>
      </c>
      <c r="R42" s="3">
        <v>0</v>
      </c>
      <c r="S42" s="3">
        <v>0</v>
      </c>
      <c r="T42" s="3">
        <v>0</v>
      </c>
      <c r="U42" s="3">
        <v>16900.134408152699</v>
      </c>
      <c r="V42" s="3">
        <v>0</v>
      </c>
      <c r="W42" s="3" t="str">
        <f>IF(Bank_data3[[#This Row],[credit_risk]]=1,"High Risk","Low Risk")</f>
        <v>Low Risk</v>
      </c>
      <c r="X42" s="3" t="str">
        <f t="shared" si="0"/>
        <v>55+</v>
      </c>
      <c r="Y42" s="3" t="str">
        <f t="shared" si="1"/>
        <v>Low Income</v>
      </c>
      <c r="Z42" s="3" t="str">
        <f t="shared" si="2"/>
        <v>Very Good</v>
      </c>
      <c r="AA42" s="27">
        <f t="shared" si="3"/>
        <v>0.440375119264655</v>
      </c>
      <c r="AB42" s="3" t="str">
        <f t="shared" si="4"/>
        <v>Medium</v>
      </c>
      <c r="AC42" s="3" t="str">
        <f t="shared" si="5"/>
        <v>High</v>
      </c>
      <c r="AD42" s="3" t="str">
        <f t="shared" si="6"/>
        <v>No</v>
      </c>
    </row>
    <row r="43" spans="1:30" ht="15" customHeight="1" x14ac:dyDescent="0.3">
      <c r="A43" s="3" t="s">
        <v>64</v>
      </c>
      <c r="B43" s="3">
        <v>63</v>
      </c>
      <c r="C43" s="3" t="s">
        <v>31</v>
      </c>
      <c r="D43" s="3" t="s">
        <v>33</v>
      </c>
      <c r="E43" s="3">
        <v>46045.4715641039</v>
      </c>
      <c r="F43" s="3">
        <v>193</v>
      </c>
      <c r="G43" s="3">
        <v>1646.5765242426201</v>
      </c>
      <c r="H43" s="3">
        <v>8</v>
      </c>
      <c r="I43" s="3">
        <v>1280.9197929059901</v>
      </c>
      <c r="J43" s="3">
        <v>10</v>
      </c>
      <c r="K43" s="3">
        <v>339.86301957868397</v>
      </c>
      <c r="L43" s="3">
        <v>79</v>
      </c>
      <c r="M43" s="3">
        <v>0</v>
      </c>
      <c r="N43" s="3">
        <v>9</v>
      </c>
      <c r="O43" s="3">
        <v>337</v>
      </c>
      <c r="P43" s="3">
        <v>2</v>
      </c>
      <c r="Q43" s="3">
        <v>22449.663274908999</v>
      </c>
      <c r="R43" s="3">
        <v>0</v>
      </c>
      <c r="S43" s="3">
        <v>0</v>
      </c>
      <c r="T43" s="3">
        <v>0</v>
      </c>
      <c r="U43" s="3">
        <v>11015.151451186701</v>
      </c>
      <c r="V43" s="3">
        <v>1</v>
      </c>
      <c r="W43" s="3" t="str">
        <f>IF(Bank_data3[[#This Row],[credit_risk]]=1,"High Risk","Low Risk")</f>
        <v>High Risk</v>
      </c>
      <c r="X43" s="3" t="str">
        <f t="shared" si="0"/>
        <v>55+</v>
      </c>
      <c r="Y43" s="3" t="str">
        <f t="shared" si="1"/>
        <v>Low Income</v>
      </c>
      <c r="Z43" s="3" t="str">
        <f t="shared" si="2"/>
        <v>Poor</v>
      </c>
      <c r="AA43" s="27">
        <f t="shared" si="3"/>
        <v>0.48755420483977174</v>
      </c>
      <c r="AB43" s="3" t="str">
        <f t="shared" si="4"/>
        <v>Medium</v>
      </c>
      <c r="AC43" s="3" t="str">
        <f t="shared" si="5"/>
        <v>High</v>
      </c>
      <c r="AD43" s="3" t="str">
        <f t="shared" si="6"/>
        <v>No</v>
      </c>
    </row>
    <row r="44" spans="1:30" ht="15" customHeight="1" x14ac:dyDescent="0.3">
      <c r="A44" s="3" t="s">
        <v>65</v>
      </c>
      <c r="B44" s="3">
        <v>22</v>
      </c>
      <c r="C44" s="3" t="s">
        <v>28</v>
      </c>
      <c r="D44" s="3" t="s">
        <v>26</v>
      </c>
      <c r="E44" s="3">
        <v>44240.422471681602</v>
      </c>
      <c r="F44" s="3">
        <v>212</v>
      </c>
      <c r="G44" s="3">
        <v>2522.0286302603099</v>
      </c>
      <c r="H44" s="3">
        <v>4</v>
      </c>
      <c r="I44" s="3">
        <v>447.371200528364</v>
      </c>
      <c r="J44" s="3">
        <v>20</v>
      </c>
      <c r="K44" s="3">
        <v>218.28164048649199</v>
      </c>
      <c r="L44" s="3">
        <v>44</v>
      </c>
      <c r="M44" s="3">
        <v>14</v>
      </c>
      <c r="N44" s="3">
        <v>9</v>
      </c>
      <c r="O44" s="3">
        <v>397</v>
      </c>
      <c r="P44" s="3">
        <v>5</v>
      </c>
      <c r="Q44" s="3">
        <v>4332.95015591627</v>
      </c>
      <c r="R44" s="3">
        <v>1</v>
      </c>
      <c r="S44" s="3">
        <v>0</v>
      </c>
      <c r="T44" s="3">
        <v>0</v>
      </c>
      <c r="U44" s="3">
        <v>9977.3495682925295</v>
      </c>
      <c r="V44" s="3">
        <v>1</v>
      </c>
      <c r="W44" s="3" t="str">
        <f>IF(Bank_data3[[#This Row],[credit_risk]]=1,"High Risk","Low Risk")</f>
        <v>High Risk</v>
      </c>
      <c r="X44" s="3" t="str">
        <f t="shared" si="0"/>
        <v>18-24</v>
      </c>
      <c r="Y44" s="3" t="str">
        <f t="shared" si="1"/>
        <v>Low Income</v>
      </c>
      <c r="Z44" s="3" t="str">
        <f t="shared" si="2"/>
        <v>Poor</v>
      </c>
      <c r="AA44" s="27">
        <f t="shared" si="3"/>
        <v>9.7940976008757633E-2</v>
      </c>
      <c r="AB44" s="3" t="str">
        <f t="shared" si="4"/>
        <v>Medium</v>
      </c>
      <c r="AC44" s="3" t="str">
        <f t="shared" si="5"/>
        <v>High</v>
      </c>
      <c r="AD44" s="3" t="str">
        <f t="shared" si="6"/>
        <v>No</v>
      </c>
    </row>
    <row r="45" spans="1:30" ht="15" customHeight="1" x14ac:dyDescent="0.3">
      <c r="A45" s="3" t="s">
        <v>66</v>
      </c>
      <c r="B45" s="3">
        <v>56</v>
      </c>
      <c r="C45" s="3" t="s">
        <v>23</v>
      </c>
      <c r="D45" s="3" t="s">
        <v>33</v>
      </c>
      <c r="E45" s="3">
        <v>48770.687348777501</v>
      </c>
      <c r="F45" s="3">
        <v>220</v>
      </c>
      <c r="G45" s="3">
        <v>2401.9571419885001</v>
      </c>
      <c r="H45" s="3">
        <v>4</v>
      </c>
      <c r="I45" s="3">
        <v>1269.8609612923501</v>
      </c>
      <c r="J45" s="3">
        <v>36</v>
      </c>
      <c r="K45" s="3">
        <v>419.01018279603602</v>
      </c>
      <c r="L45" s="3">
        <v>4</v>
      </c>
      <c r="M45" s="3">
        <v>4</v>
      </c>
      <c r="N45" s="3">
        <v>7</v>
      </c>
      <c r="O45" s="3">
        <v>357</v>
      </c>
      <c r="P45" s="3">
        <v>3</v>
      </c>
      <c r="Q45" s="3">
        <v>3973.24897962048</v>
      </c>
      <c r="R45" s="3">
        <v>0</v>
      </c>
      <c r="S45" s="3">
        <v>0</v>
      </c>
      <c r="T45" s="3">
        <v>0</v>
      </c>
      <c r="U45" s="3">
        <v>10154.6474890193</v>
      </c>
      <c r="V45" s="3">
        <v>1</v>
      </c>
      <c r="W45" s="3" t="str">
        <f>IF(Bank_data3[[#This Row],[credit_risk]]=1,"High Risk","Low Risk")</f>
        <v>High Risk</v>
      </c>
      <c r="X45" s="3" t="str">
        <f t="shared" si="0"/>
        <v>55+</v>
      </c>
      <c r="Y45" s="3" t="str">
        <f t="shared" si="1"/>
        <v>Low Income</v>
      </c>
      <c r="Z45" s="3" t="str">
        <f t="shared" si="2"/>
        <v>Poor</v>
      </c>
      <c r="AA45" s="27">
        <f t="shared" si="3"/>
        <v>8.1467971759476843E-2</v>
      </c>
      <c r="AB45" s="3" t="str">
        <f t="shared" si="4"/>
        <v>Medium</v>
      </c>
      <c r="AC45" s="3" t="str">
        <f t="shared" si="5"/>
        <v>Low</v>
      </c>
      <c r="AD45" s="3" t="str">
        <f t="shared" si="6"/>
        <v>No</v>
      </c>
    </row>
    <row r="46" spans="1:30" ht="15" customHeight="1" x14ac:dyDescent="0.3">
      <c r="A46" s="3" t="s">
        <v>67</v>
      </c>
      <c r="B46" s="3">
        <v>26</v>
      </c>
      <c r="C46" s="3" t="s">
        <v>23</v>
      </c>
      <c r="D46" s="3" t="s">
        <v>33</v>
      </c>
      <c r="E46" s="3">
        <v>32315.213787813002</v>
      </c>
      <c r="F46" s="3">
        <v>155</v>
      </c>
      <c r="G46" s="3">
        <v>823.26876772951096</v>
      </c>
      <c r="H46" s="3">
        <v>0</v>
      </c>
      <c r="I46" s="3">
        <v>1209.8487726214901</v>
      </c>
      <c r="J46" s="3">
        <v>5</v>
      </c>
      <c r="K46" s="3">
        <v>0</v>
      </c>
      <c r="L46" s="3">
        <v>30</v>
      </c>
      <c r="M46" s="3">
        <v>6</v>
      </c>
      <c r="N46" s="3">
        <v>0</v>
      </c>
      <c r="O46" s="3">
        <v>646</v>
      </c>
      <c r="P46" s="3">
        <v>0</v>
      </c>
      <c r="Q46" s="3">
        <v>2906.5216505421599</v>
      </c>
      <c r="R46" s="3">
        <v>0</v>
      </c>
      <c r="S46" s="3">
        <v>0</v>
      </c>
      <c r="T46" s="3">
        <v>0</v>
      </c>
      <c r="U46" s="3">
        <v>7187.4075969702299</v>
      </c>
      <c r="V46" s="3">
        <v>0</v>
      </c>
      <c r="W46" s="3" t="str">
        <f>IF(Bank_data3[[#This Row],[credit_risk]]=1,"High Risk","Low Risk")</f>
        <v>Low Risk</v>
      </c>
      <c r="X46" s="3" t="str">
        <f t="shared" si="0"/>
        <v>25-34</v>
      </c>
      <c r="Y46" s="3" t="str">
        <f t="shared" si="1"/>
        <v>Low Income</v>
      </c>
      <c r="Z46" s="3" t="str">
        <f t="shared" si="2"/>
        <v>Fair</v>
      </c>
      <c r="AA46" s="27">
        <f t="shared" si="3"/>
        <v>8.9942825989852898E-2</v>
      </c>
      <c r="AB46" s="3" t="str">
        <f t="shared" si="4"/>
        <v>Low</v>
      </c>
      <c r="AC46" s="3" t="str">
        <f t="shared" si="5"/>
        <v>High</v>
      </c>
      <c r="AD46" s="3" t="str">
        <f t="shared" si="6"/>
        <v>No</v>
      </c>
    </row>
    <row r="47" spans="1:30" ht="15" customHeight="1" x14ac:dyDescent="0.3">
      <c r="A47" s="3" t="s">
        <v>68</v>
      </c>
      <c r="B47" s="3">
        <v>40</v>
      </c>
      <c r="C47" s="3" t="s">
        <v>28</v>
      </c>
      <c r="D47" s="3" t="s">
        <v>26</v>
      </c>
      <c r="E47" s="3">
        <v>64113.008688506401</v>
      </c>
      <c r="F47" s="3">
        <v>174</v>
      </c>
      <c r="G47" s="3">
        <v>1500.9276510157599</v>
      </c>
      <c r="H47" s="3">
        <v>5</v>
      </c>
      <c r="I47" s="3">
        <v>376.39881001936698</v>
      </c>
      <c r="J47" s="3">
        <v>18</v>
      </c>
      <c r="K47" s="3">
        <v>674.21714217419401</v>
      </c>
      <c r="L47" s="3">
        <v>24</v>
      </c>
      <c r="M47" s="3">
        <v>16</v>
      </c>
      <c r="N47" s="3">
        <v>2</v>
      </c>
      <c r="O47" s="3">
        <v>828</v>
      </c>
      <c r="P47" s="3">
        <v>4</v>
      </c>
      <c r="Q47" s="3">
        <v>9142.1722144576997</v>
      </c>
      <c r="R47" s="3">
        <v>4</v>
      </c>
      <c r="S47" s="3">
        <v>0</v>
      </c>
      <c r="T47" s="3">
        <v>0</v>
      </c>
      <c r="U47" s="3">
        <v>11272.4902264678</v>
      </c>
      <c r="V47" s="3">
        <v>1</v>
      </c>
      <c r="W47" s="3" t="str">
        <f>IF(Bank_data3[[#This Row],[credit_risk]]=1,"High Risk","Low Risk")</f>
        <v>High Risk</v>
      </c>
      <c r="X47" s="3" t="str">
        <f t="shared" si="0"/>
        <v>35-44</v>
      </c>
      <c r="Y47" s="3" t="str">
        <f t="shared" si="1"/>
        <v>Middle Income</v>
      </c>
      <c r="Z47" s="3" t="str">
        <f t="shared" si="2"/>
        <v>Excellent</v>
      </c>
      <c r="AA47" s="27">
        <f t="shared" si="3"/>
        <v>0.14259465280868383</v>
      </c>
      <c r="AB47" s="3" t="str">
        <f t="shared" si="4"/>
        <v>Medium</v>
      </c>
      <c r="AC47" s="3" t="str">
        <f t="shared" si="5"/>
        <v>Medium</v>
      </c>
      <c r="AD47" s="3" t="str">
        <f t="shared" si="6"/>
        <v>No</v>
      </c>
    </row>
    <row r="48" spans="1:30" ht="15" customHeight="1" x14ac:dyDescent="0.3">
      <c r="A48" s="3" t="s">
        <v>69</v>
      </c>
      <c r="B48" s="3">
        <v>28</v>
      </c>
      <c r="C48" s="3" t="s">
        <v>23</v>
      </c>
      <c r="D48" s="3" t="s">
        <v>33</v>
      </c>
      <c r="E48" s="3">
        <v>56674.943768051802</v>
      </c>
      <c r="F48" s="3">
        <v>144</v>
      </c>
      <c r="G48" s="3">
        <v>2847.9028777461699</v>
      </c>
      <c r="H48" s="3">
        <v>10</v>
      </c>
      <c r="I48" s="3">
        <v>1020.73289346069</v>
      </c>
      <c r="J48" s="3">
        <v>29</v>
      </c>
      <c r="K48" s="3">
        <v>468.69884622513001</v>
      </c>
      <c r="L48" s="3">
        <v>55</v>
      </c>
      <c r="M48" s="3">
        <v>19</v>
      </c>
      <c r="N48" s="3">
        <v>7</v>
      </c>
      <c r="O48" s="3">
        <v>834</v>
      </c>
      <c r="P48" s="3">
        <v>3</v>
      </c>
      <c r="Q48" s="3">
        <v>17148.465336981601</v>
      </c>
      <c r="R48" s="3">
        <v>0</v>
      </c>
      <c r="S48" s="3">
        <v>1</v>
      </c>
      <c r="T48" s="3">
        <v>0</v>
      </c>
      <c r="U48" s="3">
        <v>7763.3304880227897</v>
      </c>
      <c r="V48" s="3">
        <v>1</v>
      </c>
      <c r="W48" s="3" t="str">
        <f>IF(Bank_data3[[#This Row],[credit_risk]]=1,"High Risk","Low Risk")</f>
        <v>High Risk</v>
      </c>
      <c r="X48" s="3" t="str">
        <f t="shared" si="0"/>
        <v>25-34</v>
      </c>
      <c r="Y48" s="3" t="str">
        <f t="shared" si="1"/>
        <v>Middle Income</v>
      </c>
      <c r="Z48" s="3" t="str">
        <f t="shared" si="2"/>
        <v>Excellent</v>
      </c>
      <c r="AA48" s="27">
        <f t="shared" si="3"/>
        <v>0.30257578035125199</v>
      </c>
      <c r="AB48" s="3" t="str">
        <f t="shared" si="4"/>
        <v>Medium</v>
      </c>
      <c r="AC48" s="3" t="str">
        <f t="shared" si="5"/>
        <v>High</v>
      </c>
      <c r="AD48" s="3" t="str">
        <f t="shared" si="6"/>
        <v>No</v>
      </c>
    </row>
    <row r="49" spans="1:30" ht="15" customHeight="1" x14ac:dyDescent="0.3">
      <c r="A49" s="3" t="s">
        <v>70</v>
      </c>
      <c r="B49" s="3">
        <v>58</v>
      </c>
      <c r="C49" s="3" t="s">
        <v>31</v>
      </c>
      <c r="D49" s="3" t="s">
        <v>33</v>
      </c>
      <c r="E49" s="3">
        <v>27250.145076665998</v>
      </c>
      <c r="F49" s="3">
        <v>71</v>
      </c>
      <c r="G49" s="3">
        <v>1950.5433814989101</v>
      </c>
      <c r="H49" s="3">
        <v>10</v>
      </c>
      <c r="I49" s="3">
        <v>784.93602371719396</v>
      </c>
      <c r="J49" s="3">
        <v>45</v>
      </c>
      <c r="K49" s="3">
        <v>396.326886992379</v>
      </c>
      <c r="L49" s="3">
        <v>0</v>
      </c>
      <c r="M49" s="3">
        <v>5</v>
      </c>
      <c r="N49" s="3">
        <v>6</v>
      </c>
      <c r="O49" s="3">
        <v>781</v>
      </c>
      <c r="P49" s="3">
        <v>5</v>
      </c>
      <c r="Q49" s="3">
        <v>17686.7988503095</v>
      </c>
      <c r="R49" s="3">
        <v>1</v>
      </c>
      <c r="S49" s="3">
        <v>0</v>
      </c>
      <c r="T49" s="3">
        <v>0</v>
      </c>
      <c r="U49" s="3">
        <v>9511.1523359940802</v>
      </c>
      <c r="V49" s="3">
        <v>0</v>
      </c>
      <c r="W49" s="3" t="str">
        <f>IF(Bank_data3[[#This Row],[credit_risk]]=1,"High Risk","Low Risk")</f>
        <v>Low Risk</v>
      </c>
      <c r="X49" s="3" t="str">
        <f t="shared" si="0"/>
        <v>55+</v>
      </c>
      <c r="Y49" s="3" t="str">
        <f t="shared" si="1"/>
        <v>Low Income</v>
      </c>
      <c r="Z49" s="3" t="str">
        <f t="shared" si="2"/>
        <v>Very Good</v>
      </c>
      <c r="AA49" s="27">
        <f t="shared" si="3"/>
        <v>0.64905338303884896</v>
      </c>
      <c r="AB49" s="3" t="str">
        <f t="shared" si="4"/>
        <v>Medium</v>
      </c>
      <c r="AC49" s="3" t="str">
        <f t="shared" si="5"/>
        <v>Low</v>
      </c>
      <c r="AD49" s="3" t="str">
        <f t="shared" si="6"/>
        <v>No</v>
      </c>
    </row>
    <row r="50" spans="1:30" ht="15" customHeight="1" x14ac:dyDescent="0.3">
      <c r="A50" s="3" t="s">
        <v>71</v>
      </c>
      <c r="B50" s="3">
        <v>37</v>
      </c>
      <c r="C50" s="3" t="s">
        <v>23</v>
      </c>
      <c r="D50" s="3" t="s">
        <v>26</v>
      </c>
      <c r="E50" s="3">
        <v>67424.451365670495</v>
      </c>
      <c r="F50" s="3">
        <v>61</v>
      </c>
      <c r="G50" s="3">
        <v>1902.17517052936</v>
      </c>
      <c r="H50" s="3">
        <v>4</v>
      </c>
      <c r="I50" s="3">
        <v>587.69629330832799</v>
      </c>
      <c r="J50" s="3">
        <v>38</v>
      </c>
      <c r="K50" s="3">
        <v>554.68779714163202</v>
      </c>
      <c r="L50" s="3">
        <v>60</v>
      </c>
      <c r="M50" s="3">
        <v>12</v>
      </c>
      <c r="N50" s="3">
        <v>5</v>
      </c>
      <c r="O50" s="3">
        <v>512</v>
      </c>
      <c r="P50" s="3">
        <v>2</v>
      </c>
      <c r="Q50" s="3">
        <v>14527.716392709901</v>
      </c>
      <c r="R50" s="3">
        <v>0</v>
      </c>
      <c r="S50" s="3">
        <v>0</v>
      </c>
      <c r="T50" s="3">
        <v>0</v>
      </c>
      <c r="U50" s="3">
        <v>6974.85591013455</v>
      </c>
      <c r="V50" s="3">
        <v>1</v>
      </c>
      <c r="W50" s="3" t="str">
        <f>IF(Bank_data3[[#This Row],[credit_risk]]=1,"High Risk","Low Risk")</f>
        <v>High Risk</v>
      </c>
      <c r="X50" s="3" t="str">
        <f t="shared" si="0"/>
        <v>35-44</v>
      </c>
      <c r="Y50" s="3" t="str">
        <f t="shared" si="1"/>
        <v>Middle Income</v>
      </c>
      <c r="Z50" s="3" t="str">
        <f t="shared" si="2"/>
        <v>Poor</v>
      </c>
      <c r="AA50" s="27">
        <f t="shared" si="3"/>
        <v>0.21546658665296553</v>
      </c>
      <c r="AB50" s="3" t="str">
        <f t="shared" si="4"/>
        <v>Medium</v>
      </c>
      <c r="AC50" s="3" t="str">
        <f t="shared" si="5"/>
        <v>High</v>
      </c>
      <c r="AD50" s="3" t="str">
        <f t="shared" si="6"/>
        <v>No</v>
      </c>
    </row>
    <row r="51" spans="1:30" ht="15" customHeight="1" x14ac:dyDescent="0.3">
      <c r="A51" s="3" t="s">
        <v>72</v>
      </c>
      <c r="B51" s="3">
        <v>23</v>
      </c>
      <c r="C51" s="3" t="s">
        <v>28</v>
      </c>
      <c r="D51" s="3" t="s">
        <v>24</v>
      </c>
      <c r="E51" s="3">
        <v>35393.332334278901</v>
      </c>
      <c r="F51" s="3">
        <v>186</v>
      </c>
      <c r="G51" s="3">
        <v>2230.8648652874899</v>
      </c>
      <c r="H51" s="3">
        <v>6</v>
      </c>
      <c r="I51" s="3">
        <v>138.98328359879801</v>
      </c>
      <c r="J51" s="3">
        <v>43</v>
      </c>
      <c r="K51" s="3">
        <v>270.57771257976202</v>
      </c>
      <c r="L51" s="3">
        <v>66</v>
      </c>
      <c r="M51" s="3">
        <v>14</v>
      </c>
      <c r="N51" s="3">
        <v>6</v>
      </c>
      <c r="O51" s="3">
        <v>447</v>
      </c>
      <c r="P51" s="3">
        <v>4</v>
      </c>
      <c r="Q51" s="3">
        <v>13202.3204691959</v>
      </c>
      <c r="R51" s="3">
        <v>5</v>
      </c>
      <c r="S51" s="3">
        <v>0</v>
      </c>
      <c r="T51" s="3">
        <v>0</v>
      </c>
      <c r="U51" s="3">
        <v>13344.3729326497</v>
      </c>
      <c r="V51" s="3">
        <v>1</v>
      </c>
      <c r="W51" s="3" t="str">
        <f>IF(Bank_data3[[#This Row],[credit_risk]]=1,"High Risk","Low Risk")</f>
        <v>High Risk</v>
      </c>
      <c r="X51" s="3" t="str">
        <f t="shared" si="0"/>
        <v>18-24</v>
      </c>
      <c r="Y51" s="3" t="str">
        <f t="shared" si="1"/>
        <v>Low Income</v>
      </c>
      <c r="Z51" s="3" t="str">
        <f t="shared" si="2"/>
        <v>Poor</v>
      </c>
      <c r="AA51" s="27">
        <f t="shared" si="3"/>
        <v>0.37301716449030942</v>
      </c>
      <c r="AB51" s="3" t="str">
        <f t="shared" si="4"/>
        <v>Medium</v>
      </c>
      <c r="AC51" s="3" t="str">
        <f t="shared" si="5"/>
        <v>High</v>
      </c>
      <c r="AD51" s="3" t="str">
        <f t="shared" si="6"/>
        <v>No</v>
      </c>
    </row>
    <row r="52" spans="1:30" ht="15" customHeight="1" x14ac:dyDescent="0.3">
      <c r="A52" s="3" t="s">
        <v>73</v>
      </c>
      <c r="B52" s="3">
        <v>44</v>
      </c>
      <c r="C52" s="3" t="s">
        <v>28</v>
      </c>
      <c r="D52" s="3" t="s">
        <v>26</v>
      </c>
      <c r="E52" s="3">
        <v>28709.3209585228</v>
      </c>
      <c r="F52" s="3">
        <v>236</v>
      </c>
      <c r="G52" s="3">
        <v>1884.30489441696</v>
      </c>
      <c r="H52" s="3">
        <v>6</v>
      </c>
      <c r="I52" s="3">
        <v>446.21521510893899</v>
      </c>
      <c r="J52" s="3">
        <v>48</v>
      </c>
      <c r="K52" s="3">
        <v>412.46386921857697</v>
      </c>
      <c r="L52" s="3">
        <v>66</v>
      </c>
      <c r="M52" s="3">
        <v>6</v>
      </c>
      <c r="N52" s="3">
        <v>0</v>
      </c>
      <c r="O52" s="3">
        <v>395</v>
      </c>
      <c r="P52" s="3">
        <v>4</v>
      </c>
      <c r="Q52" s="3">
        <v>19654.805094670199</v>
      </c>
      <c r="R52" s="3">
        <v>5</v>
      </c>
      <c r="S52" s="3">
        <v>0</v>
      </c>
      <c r="T52" s="3">
        <v>0</v>
      </c>
      <c r="U52" s="3">
        <v>4454.6421685741998</v>
      </c>
      <c r="V52" s="3">
        <v>1</v>
      </c>
      <c r="W52" s="3" t="str">
        <f>IF(Bank_data3[[#This Row],[credit_risk]]=1,"High Risk","Low Risk")</f>
        <v>High Risk</v>
      </c>
      <c r="X52" s="3" t="str">
        <f t="shared" si="0"/>
        <v>35-44</v>
      </c>
      <c r="Y52" s="3" t="str">
        <f t="shared" si="1"/>
        <v>Low Income</v>
      </c>
      <c r="Z52" s="3" t="str">
        <f t="shared" si="2"/>
        <v>Poor</v>
      </c>
      <c r="AA52" s="27">
        <f t="shared" si="3"/>
        <v>0.68461407091676163</v>
      </c>
      <c r="AB52" s="3" t="str">
        <f t="shared" si="4"/>
        <v>Medium</v>
      </c>
      <c r="AC52" s="3" t="str">
        <f t="shared" si="5"/>
        <v>High</v>
      </c>
      <c r="AD52" s="3" t="str">
        <f t="shared" si="6"/>
        <v>No</v>
      </c>
    </row>
    <row r="53" spans="1:30" ht="15" customHeight="1" x14ac:dyDescent="0.3">
      <c r="A53" s="3" t="s">
        <v>74</v>
      </c>
      <c r="B53" s="3">
        <v>33</v>
      </c>
      <c r="C53" s="3" t="s">
        <v>31</v>
      </c>
      <c r="D53" s="3" t="s">
        <v>33</v>
      </c>
      <c r="E53" s="3">
        <v>51571.916670589701</v>
      </c>
      <c r="F53" s="3">
        <v>182</v>
      </c>
      <c r="G53" s="3">
        <v>1937.08410336933</v>
      </c>
      <c r="H53" s="3">
        <v>3</v>
      </c>
      <c r="I53" s="3">
        <v>1047.8392490646099</v>
      </c>
      <c r="J53" s="3">
        <v>35</v>
      </c>
      <c r="K53" s="3">
        <v>330.40913505569102</v>
      </c>
      <c r="L53" s="3">
        <v>41</v>
      </c>
      <c r="M53" s="3">
        <v>6</v>
      </c>
      <c r="N53" s="3">
        <v>7</v>
      </c>
      <c r="O53" s="3">
        <v>759</v>
      </c>
      <c r="P53" s="3">
        <v>5</v>
      </c>
      <c r="Q53" s="3">
        <v>9064.1469322884896</v>
      </c>
      <c r="R53" s="3">
        <v>0</v>
      </c>
      <c r="S53" s="3">
        <v>0</v>
      </c>
      <c r="T53" s="3">
        <v>0</v>
      </c>
      <c r="U53" s="3">
        <v>500</v>
      </c>
      <c r="V53" s="3">
        <v>0</v>
      </c>
      <c r="W53" s="3" t="str">
        <f>IF(Bank_data3[[#This Row],[credit_risk]]=1,"High Risk","Low Risk")</f>
        <v>Low Risk</v>
      </c>
      <c r="X53" s="3" t="str">
        <f t="shared" si="0"/>
        <v>25-34</v>
      </c>
      <c r="Y53" s="3" t="str">
        <f t="shared" si="1"/>
        <v>Middle Income</v>
      </c>
      <c r="Z53" s="3" t="str">
        <f t="shared" si="2"/>
        <v>Very Good</v>
      </c>
      <c r="AA53" s="27">
        <f t="shared" si="3"/>
        <v>0.17575741832875427</v>
      </c>
      <c r="AB53" s="3" t="str">
        <f t="shared" si="4"/>
        <v>Medium</v>
      </c>
      <c r="AC53" s="3" t="str">
        <f t="shared" si="5"/>
        <v>High</v>
      </c>
      <c r="AD53" s="3" t="str">
        <f t="shared" si="6"/>
        <v>No</v>
      </c>
    </row>
    <row r="54" spans="1:30" ht="15" customHeight="1" x14ac:dyDescent="0.3">
      <c r="A54" s="3" t="s">
        <v>75</v>
      </c>
      <c r="B54" s="3">
        <v>69</v>
      </c>
      <c r="C54" s="3" t="s">
        <v>28</v>
      </c>
      <c r="D54" s="3" t="s">
        <v>26</v>
      </c>
      <c r="E54" s="3">
        <v>18358.817910812399</v>
      </c>
      <c r="F54" s="3">
        <v>68</v>
      </c>
      <c r="G54" s="3">
        <v>1741.6883769399101</v>
      </c>
      <c r="H54" s="3">
        <v>4</v>
      </c>
      <c r="I54" s="3">
        <v>1084.8444442412001</v>
      </c>
      <c r="J54" s="3">
        <v>19</v>
      </c>
      <c r="K54" s="3">
        <v>26.519022954713598</v>
      </c>
      <c r="L54" s="3">
        <v>58</v>
      </c>
      <c r="M54" s="3">
        <v>12</v>
      </c>
      <c r="N54" s="3">
        <v>3</v>
      </c>
      <c r="O54" s="3">
        <v>559</v>
      </c>
      <c r="P54" s="3">
        <v>4</v>
      </c>
      <c r="Q54" s="3">
        <v>15352.6213622178</v>
      </c>
      <c r="R54" s="3">
        <v>4</v>
      </c>
      <c r="S54" s="3">
        <v>0</v>
      </c>
      <c r="T54" s="3">
        <v>0</v>
      </c>
      <c r="U54" s="3">
        <v>5803.9019997873302</v>
      </c>
      <c r="V54" s="3">
        <v>1</v>
      </c>
      <c r="W54" s="3" t="str">
        <f>IF(Bank_data3[[#This Row],[credit_risk]]=1,"High Risk","Low Risk")</f>
        <v>High Risk</v>
      </c>
      <c r="X54" s="3" t="str">
        <f t="shared" si="0"/>
        <v>55+</v>
      </c>
      <c r="Y54" s="3" t="str">
        <f t="shared" si="1"/>
        <v>Low Income</v>
      </c>
      <c r="Z54" s="3" t="str">
        <f t="shared" si="2"/>
        <v>Poor</v>
      </c>
      <c r="AA54" s="27">
        <f t="shared" si="3"/>
        <v>0.83625326188217686</v>
      </c>
      <c r="AB54" s="3" t="str">
        <f t="shared" si="4"/>
        <v>Medium</v>
      </c>
      <c r="AC54" s="3" t="str">
        <f t="shared" si="5"/>
        <v>High</v>
      </c>
      <c r="AD54" s="3" t="str">
        <f t="shared" si="6"/>
        <v>No</v>
      </c>
    </row>
    <row r="55" spans="1:30" ht="15" customHeight="1" x14ac:dyDescent="0.3">
      <c r="A55" s="3" t="s">
        <v>76</v>
      </c>
      <c r="B55" s="3">
        <v>28</v>
      </c>
      <c r="C55" s="3" t="s">
        <v>31</v>
      </c>
      <c r="D55" s="3" t="s">
        <v>33</v>
      </c>
      <c r="E55" s="3">
        <v>60611.054897790498</v>
      </c>
      <c r="F55" s="3">
        <v>70</v>
      </c>
      <c r="G55" s="3">
        <v>1228.1943177293799</v>
      </c>
      <c r="H55" s="3">
        <v>9</v>
      </c>
      <c r="I55" s="3">
        <v>726.25133179833995</v>
      </c>
      <c r="J55" s="3">
        <v>9</v>
      </c>
      <c r="K55" s="3">
        <v>498.32370704563101</v>
      </c>
      <c r="L55" s="3">
        <v>49</v>
      </c>
      <c r="M55" s="3">
        <v>3</v>
      </c>
      <c r="N55" s="3">
        <v>0</v>
      </c>
      <c r="O55" s="3">
        <v>372</v>
      </c>
      <c r="P55" s="3">
        <v>5</v>
      </c>
      <c r="Q55" s="3">
        <v>23912.005018972599</v>
      </c>
      <c r="R55" s="3">
        <v>5</v>
      </c>
      <c r="S55" s="3">
        <v>1</v>
      </c>
      <c r="T55" s="3">
        <v>0</v>
      </c>
      <c r="U55" s="3">
        <v>14867.5358421117</v>
      </c>
      <c r="V55" s="3">
        <v>1</v>
      </c>
      <c r="W55" s="3" t="str">
        <f>IF(Bank_data3[[#This Row],[credit_risk]]=1,"High Risk","Low Risk")</f>
        <v>High Risk</v>
      </c>
      <c r="X55" s="3" t="str">
        <f t="shared" si="0"/>
        <v>25-34</v>
      </c>
      <c r="Y55" s="3" t="str">
        <f t="shared" si="1"/>
        <v>Middle Income</v>
      </c>
      <c r="Z55" s="3" t="str">
        <f t="shared" si="2"/>
        <v>Poor</v>
      </c>
      <c r="AA55" s="27">
        <f t="shared" si="3"/>
        <v>0.39451557243634577</v>
      </c>
      <c r="AB55" s="3" t="str">
        <f t="shared" si="4"/>
        <v>Medium</v>
      </c>
      <c r="AC55" s="3" t="str">
        <f t="shared" si="5"/>
        <v>High</v>
      </c>
      <c r="AD55" s="3" t="str">
        <f t="shared" si="6"/>
        <v>No</v>
      </c>
    </row>
    <row r="56" spans="1:30" ht="15" customHeight="1" x14ac:dyDescent="0.3">
      <c r="A56" s="3" t="s">
        <v>77</v>
      </c>
      <c r="B56" s="3">
        <v>45</v>
      </c>
      <c r="C56" s="3" t="s">
        <v>23</v>
      </c>
      <c r="D56" s="3" t="s">
        <v>33</v>
      </c>
      <c r="E56" s="3">
        <v>10000</v>
      </c>
      <c r="F56" s="3">
        <v>14</v>
      </c>
      <c r="G56" s="3">
        <v>653.52726062382806</v>
      </c>
      <c r="H56" s="3">
        <v>7</v>
      </c>
      <c r="I56" s="3">
        <v>1085.9448001001499</v>
      </c>
      <c r="J56" s="3">
        <v>23</v>
      </c>
      <c r="K56" s="3">
        <v>1129.42763126819</v>
      </c>
      <c r="L56" s="3">
        <v>76</v>
      </c>
      <c r="M56" s="3">
        <v>17</v>
      </c>
      <c r="N56" s="3">
        <v>3</v>
      </c>
      <c r="O56" s="3">
        <v>630</v>
      </c>
      <c r="P56" s="3">
        <v>2</v>
      </c>
      <c r="Q56" s="3">
        <v>19403.474884523799</v>
      </c>
      <c r="R56" s="3">
        <v>1</v>
      </c>
      <c r="S56" s="3">
        <v>0</v>
      </c>
      <c r="T56" s="3">
        <v>0</v>
      </c>
      <c r="U56" s="3">
        <v>11758.507189436301</v>
      </c>
      <c r="V56" s="3">
        <v>0</v>
      </c>
      <c r="W56" s="3" t="str">
        <f>IF(Bank_data3[[#This Row],[credit_risk]]=1,"High Risk","Low Risk")</f>
        <v>Low Risk</v>
      </c>
      <c r="X56" s="3" t="str">
        <f t="shared" si="0"/>
        <v>45-54</v>
      </c>
      <c r="Y56" s="3" t="str">
        <f t="shared" si="1"/>
        <v>Low Income</v>
      </c>
      <c r="Z56" s="3" t="str">
        <f t="shared" si="2"/>
        <v>Fair</v>
      </c>
      <c r="AA56" s="27">
        <f t="shared" si="3"/>
        <v>1.9403474884523799</v>
      </c>
      <c r="AB56" s="3" t="str">
        <f t="shared" si="4"/>
        <v>Low</v>
      </c>
      <c r="AC56" s="3" t="str">
        <f t="shared" si="5"/>
        <v>High</v>
      </c>
      <c r="AD56" s="3" t="str">
        <f t="shared" si="6"/>
        <v>No</v>
      </c>
    </row>
    <row r="57" spans="1:30" ht="15" customHeight="1" x14ac:dyDescent="0.3">
      <c r="A57" s="3" t="s">
        <v>78</v>
      </c>
      <c r="B57" s="3">
        <v>21</v>
      </c>
      <c r="C57" s="3" t="s">
        <v>23</v>
      </c>
      <c r="D57" s="3" t="s">
        <v>26</v>
      </c>
      <c r="E57" s="3">
        <v>31471.471580204499</v>
      </c>
      <c r="F57" s="3">
        <v>205</v>
      </c>
      <c r="G57" s="3">
        <v>14.4389781811985</v>
      </c>
      <c r="H57" s="3">
        <v>1</v>
      </c>
      <c r="I57" s="3">
        <v>1130.8410272629501</v>
      </c>
      <c r="J57" s="3">
        <v>32</v>
      </c>
      <c r="K57" s="3">
        <v>506.98514029999399</v>
      </c>
      <c r="L57" s="3">
        <v>33</v>
      </c>
      <c r="M57" s="3">
        <v>7</v>
      </c>
      <c r="N57" s="3">
        <v>1</v>
      </c>
      <c r="O57" s="3">
        <v>348</v>
      </c>
      <c r="P57" s="3">
        <v>0</v>
      </c>
      <c r="Q57" s="3">
        <v>5274.6565457970601</v>
      </c>
      <c r="R57" s="3">
        <v>5</v>
      </c>
      <c r="S57" s="3">
        <v>0</v>
      </c>
      <c r="T57" s="3">
        <v>0</v>
      </c>
      <c r="U57" s="3">
        <v>13322.559611082799</v>
      </c>
      <c r="V57" s="3">
        <v>1</v>
      </c>
      <c r="W57" s="3" t="str">
        <f>IF(Bank_data3[[#This Row],[credit_risk]]=1,"High Risk","Low Risk")</f>
        <v>High Risk</v>
      </c>
      <c r="X57" s="3" t="str">
        <f t="shared" si="0"/>
        <v>18-24</v>
      </c>
      <c r="Y57" s="3" t="str">
        <f t="shared" si="1"/>
        <v>Low Income</v>
      </c>
      <c r="Z57" s="3" t="str">
        <f t="shared" si="2"/>
        <v>Poor</v>
      </c>
      <c r="AA57" s="27">
        <f t="shared" si="3"/>
        <v>0.16760120454979963</v>
      </c>
      <c r="AB57" s="3" t="str">
        <f t="shared" si="4"/>
        <v>Low</v>
      </c>
      <c r="AC57" s="3" t="str">
        <f t="shared" si="5"/>
        <v>High</v>
      </c>
      <c r="AD57" s="3" t="str">
        <f t="shared" si="6"/>
        <v>No</v>
      </c>
    </row>
    <row r="58" spans="1:30" ht="15" customHeight="1" x14ac:dyDescent="0.3">
      <c r="A58" s="3" t="s">
        <v>79</v>
      </c>
      <c r="B58" s="3">
        <v>39</v>
      </c>
      <c r="C58" s="3" t="s">
        <v>31</v>
      </c>
      <c r="D58" s="3" t="s">
        <v>33</v>
      </c>
      <c r="E58" s="3">
        <v>78352.471779582396</v>
      </c>
      <c r="F58" s="3">
        <v>70</v>
      </c>
      <c r="G58" s="3">
        <v>1236.4999228086299</v>
      </c>
      <c r="H58" s="3">
        <v>0</v>
      </c>
      <c r="I58" s="3">
        <v>854.12398551922195</v>
      </c>
      <c r="J58" s="3">
        <v>28</v>
      </c>
      <c r="K58" s="3">
        <v>306.70823276125799</v>
      </c>
      <c r="L58" s="3">
        <v>67</v>
      </c>
      <c r="M58" s="3">
        <v>18</v>
      </c>
      <c r="N58" s="3">
        <v>4</v>
      </c>
      <c r="O58" s="3">
        <v>521</v>
      </c>
      <c r="P58" s="3">
        <v>3</v>
      </c>
      <c r="Q58" s="3">
        <v>8525.4462082659793</v>
      </c>
      <c r="R58" s="3">
        <v>3</v>
      </c>
      <c r="S58" s="3">
        <v>0</v>
      </c>
      <c r="T58" s="3">
        <v>0</v>
      </c>
      <c r="U58" s="3">
        <v>8614.7211904039705</v>
      </c>
      <c r="V58" s="3">
        <v>1</v>
      </c>
      <c r="W58" s="3" t="str">
        <f>IF(Bank_data3[[#This Row],[credit_risk]]=1,"High Risk","Low Risk")</f>
        <v>High Risk</v>
      </c>
      <c r="X58" s="3" t="str">
        <f t="shared" si="0"/>
        <v>35-44</v>
      </c>
      <c r="Y58" s="3" t="str">
        <f t="shared" si="1"/>
        <v>Middle Income</v>
      </c>
      <c r="Z58" s="3" t="str">
        <f t="shared" si="2"/>
        <v>Poor</v>
      </c>
      <c r="AA58" s="27">
        <f t="shared" si="3"/>
        <v>0.10880889925527017</v>
      </c>
      <c r="AB58" s="3" t="str">
        <f t="shared" si="4"/>
        <v>Medium</v>
      </c>
      <c r="AC58" s="3" t="str">
        <f t="shared" si="5"/>
        <v>High</v>
      </c>
      <c r="AD58" s="3" t="str">
        <f t="shared" si="6"/>
        <v>No</v>
      </c>
    </row>
    <row r="59" spans="1:30" ht="15" customHeight="1" x14ac:dyDescent="0.3">
      <c r="A59" s="3" t="s">
        <v>80</v>
      </c>
      <c r="B59" s="3">
        <v>47</v>
      </c>
      <c r="C59" s="3" t="s">
        <v>31</v>
      </c>
      <c r="D59" s="3" t="s">
        <v>24</v>
      </c>
      <c r="E59" s="3">
        <v>37640.134234880301</v>
      </c>
      <c r="F59" s="3">
        <v>173</v>
      </c>
      <c r="G59" s="3">
        <v>1849.2835028587899</v>
      </c>
      <c r="H59" s="3">
        <v>5</v>
      </c>
      <c r="I59" s="3">
        <v>547.18323165242896</v>
      </c>
      <c r="J59" s="3">
        <v>29</v>
      </c>
      <c r="K59" s="3">
        <v>514.21271520348103</v>
      </c>
      <c r="L59" s="3">
        <v>53</v>
      </c>
      <c r="M59" s="3">
        <v>15</v>
      </c>
      <c r="N59" s="3">
        <v>0</v>
      </c>
      <c r="O59" s="3">
        <v>664</v>
      </c>
      <c r="P59" s="3">
        <v>0</v>
      </c>
      <c r="Q59" s="3">
        <v>24203.043519635899</v>
      </c>
      <c r="R59" s="3">
        <v>4</v>
      </c>
      <c r="S59" s="3">
        <v>0</v>
      </c>
      <c r="T59" s="3">
        <v>0</v>
      </c>
      <c r="U59" s="3">
        <v>8623.3678482939704</v>
      </c>
      <c r="V59" s="3">
        <v>1</v>
      </c>
      <c r="W59" s="3" t="str">
        <f>IF(Bank_data3[[#This Row],[credit_risk]]=1,"High Risk","Low Risk")</f>
        <v>High Risk</v>
      </c>
      <c r="X59" s="3" t="str">
        <f t="shared" si="0"/>
        <v>45-54</v>
      </c>
      <c r="Y59" s="3" t="str">
        <f t="shared" si="1"/>
        <v>Low Income</v>
      </c>
      <c r="Z59" s="3" t="str">
        <f t="shared" si="2"/>
        <v>Fair</v>
      </c>
      <c r="AA59" s="27">
        <f t="shared" si="3"/>
        <v>0.6430116154369997</v>
      </c>
      <c r="AB59" s="3" t="str">
        <f t="shared" si="4"/>
        <v>Medium</v>
      </c>
      <c r="AC59" s="3" t="str">
        <f t="shared" si="5"/>
        <v>High</v>
      </c>
      <c r="AD59" s="3" t="str">
        <f t="shared" si="6"/>
        <v>No</v>
      </c>
    </row>
    <row r="60" spans="1:30" ht="15" customHeight="1" x14ac:dyDescent="0.3">
      <c r="A60" s="3" t="s">
        <v>81</v>
      </c>
      <c r="B60" s="3">
        <v>66</v>
      </c>
      <c r="C60" s="3" t="s">
        <v>28</v>
      </c>
      <c r="D60" s="3" t="s">
        <v>33</v>
      </c>
      <c r="E60" s="3">
        <v>40791.466306286602</v>
      </c>
      <c r="F60" s="3">
        <v>75</v>
      </c>
      <c r="G60" s="3">
        <v>1690.8568738311501</v>
      </c>
      <c r="H60" s="3">
        <v>10</v>
      </c>
      <c r="I60" s="3">
        <v>954.36893948547595</v>
      </c>
      <c r="J60" s="3">
        <v>35</v>
      </c>
      <c r="K60" s="3">
        <v>226.29776524722601</v>
      </c>
      <c r="L60" s="3">
        <v>13</v>
      </c>
      <c r="M60" s="3">
        <v>19</v>
      </c>
      <c r="N60" s="3">
        <v>0</v>
      </c>
      <c r="O60" s="3">
        <v>804</v>
      </c>
      <c r="P60" s="3">
        <v>5</v>
      </c>
      <c r="Q60" s="3">
        <v>8546.3093287696702</v>
      </c>
      <c r="R60" s="3">
        <v>7</v>
      </c>
      <c r="S60" s="3">
        <v>0</v>
      </c>
      <c r="T60" s="3">
        <v>1</v>
      </c>
      <c r="U60" s="3">
        <v>5236.3629806908402</v>
      </c>
      <c r="V60" s="3">
        <v>1</v>
      </c>
      <c r="W60" s="3" t="str">
        <f>IF(Bank_data3[[#This Row],[credit_risk]]=1,"High Risk","Low Risk")</f>
        <v>High Risk</v>
      </c>
      <c r="X60" s="3" t="str">
        <f t="shared" si="0"/>
        <v>55+</v>
      </c>
      <c r="Y60" s="3" t="str">
        <f t="shared" si="1"/>
        <v>Low Income</v>
      </c>
      <c r="Z60" s="3" t="str">
        <f t="shared" si="2"/>
        <v>Excellent</v>
      </c>
      <c r="AA60" s="27">
        <f t="shared" si="3"/>
        <v>0.20951218729424664</v>
      </c>
      <c r="AB60" s="3" t="str">
        <f t="shared" si="4"/>
        <v>Medium</v>
      </c>
      <c r="AC60" s="3" t="str">
        <f t="shared" si="5"/>
        <v>Medium</v>
      </c>
      <c r="AD60" s="3" t="str">
        <f t="shared" si="6"/>
        <v>No</v>
      </c>
    </row>
    <row r="61" spans="1:30" ht="15" customHeight="1" x14ac:dyDescent="0.3">
      <c r="A61" s="3" t="s">
        <v>82</v>
      </c>
      <c r="B61" s="3">
        <v>26</v>
      </c>
      <c r="C61" s="3" t="s">
        <v>23</v>
      </c>
      <c r="D61" s="3" t="s">
        <v>26</v>
      </c>
      <c r="E61" s="3">
        <v>72925.970974347903</v>
      </c>
      <c r="F61" s="3">
        <v>204</v>
      </c>
      <c r="G61" s="3">
        <v>2008.72913413681</v>
      </c>
      <c r="H61" s="3">
        <v>3</v>
      </c>
      <c r="I61" s="3">
        <v>970.44464768060197</v>
      </c>
      <c r="J61" s="3">
        <v>44</v>
      </c>
      <c r="K61" s="3">
        <v>350.80624331821298</v>
      </c>
      <c r="L61" s="3">
        <v>31</v>
      </c>
      <c r="M61" s="3">
        <v>17</v>
      </c>
      <c r="N61" s="3">
        <v>4</v>
      </c>
      <c r="O61" s="3">
        <v>331</v>
      </c>
      <c r="P61" s="3">
        <v>2</v>
      </c>
      <c r="Q61" s="3">
        <v>21590.566606150402</v>
      </c>
      <c r="R61" s="3">
        <v>7</v>
      </c>
      <c r="S61" s="3">
        <v>0</v>
      </c>
      <c r="T61" s="3">
        <v>0</v>
      </c>
      <c r="U61" s="3">
        <v>5450.28986067186</v>
      </c>
      <c r="V61" s="3">
        <v>1</v>
      </c>
      <c r="W61" s="3" t="str">
        <f>IF(Bank_data3[[#This Row],[credit_risk]]=1,"High Risk","Low Risk")</f>
        <v>High Risk</v>
      </c>
      <c r="X61" s="3" t="str">
        <f t="shared" si="0"/>
        <v>25-34</v>
      </c>
      <c r="Y61" s="3" t="str">
        <f t="shared" si="1"/>
        <v>Middle Income</v>
      </c>
      <c r="Z61" s="3" t="str">
        <f t="shared" si="2"/>
        <v>Poor</v>
      </c>
      <c r="AA61" s="27">
        <f t="shared" si="3"/>
        <v>0.29606142116016526</v>
      </c>
      <c r="AB61" s="3" t="str">
        <f t="shared" si="4"/>
        <v>Medium</v>
      </c>
      <c r="AC61" s="3" t="str">
        <f t="shared" si="5"/>
        <v>High</v>
      </c>
      <c r="AD61" s="3" t="str">
        <f t="shared" si="6"/>
        <v>No</v>
      </c>
    </row>
    <row r="62" spans="1:30" ht="15" customHeight="1" x14ac:dyDescent="0.3">
      <c r="A62" s="3" t="s">
        <v>83</v>
      </c>
      <c r="B62" s="3">
        <v>63</v>
      </c>
      <c r="C62" s="3" t="s">
        <v>31</v>
      </c>
      <c r="D62" s="3" t="s">
        <v>24</v>
      </c>
      <c r="E62" s="3">
        <v>35728.455108698297</v>
      </c>
      <c r="F62" s="3">
        <v>221</v>
      </c>
      <c r="G62" s="3">
        <v>1399.16506570822</v>
      </c>
      <c r="H62" s="3">
        <v>9</v>
      </c>
      <c r="I62" s="3">
        <v>1035.88053662261</v>
      </c>
      <c r="J62" s="3">
        <v>5</v>
      </c>
      <c r="K62" s="3">
        <v>393.52400771744402</v>
      </c>
      <c r="L62" s="3">
        <v>69</v>
      </c>
      <c r="M62" s="3">
        <v>15</v>
      </c>
      <c r="N62" s="3">
        <v>1</v>
      </c>
      <c r="O62" s="3">
        <v>839</v>
      </c>
      <c r="P62" s="3">
        <v>1</v>
      </c>
      <c r="Q62" s="3">
        <v>9409.9460258415093</v>
      </c>
      <c r="R62" s="3">
        <v>0</v>
      </c>
      <c r="S62" s="3">
        <v>0</v>
      </c>
      <c r="T62" s="3">
        <v>0</v>
      </c>
      <c r="U62" s="3">
        <v>8139.7242289856304</v>
      </c>
      <c r="V62" s="3">
        <v>0</v>
      </c>
      <c r="W62" s="3" t="str">
        <f>IF(Bank_data3[[#This Row],[credit_risk]]=1,"High Risk","Low Risk")</f>
        <v>Low Risk</v>
      </c>
      <c r="X62" s="3" t="str">
        <f t="shared" si="0"/>
        <v>55+</v>
      </c>
      <c r="Y62" s="3" t="str">
        <f t="shared" si="1"/>
        <v>Low Income</v>
      </c>
      <c r="Z62" s="3" t="str">
        <f t="shared" si="2"/>
        <v>Excellent</v>
      </c>
      <c r="AA62" s="27">
        <f t="shared" si="3"/>
        <v>0.26337399692243069</v>
      </c>
      <c r="AB62" s="3" t="str">
        <f t="shared" si="4"/>
        <v>Medium</v>
      </c>
      <c r="AC62" s="3" t="str">
        <f t="shared" si="5"/>
        <v>High</v>
      </c>
      <c r="AD62" s="3" t="str">
        <f t="shared" si="6"/>
        <v>No</v>
      </c>
    </row>
    <row r="63" spans="1:30" ht="15" customHeight="1" x14ac:dyDescent="0.3">
      <c r="A63" s="3" t="s">
        <v>84</v>
      </c>
      <c r="B63" s="3">
        <v>27</v>
      </c>
      <c r="C63" s="3" t="s">
        <v>23</v>
      </c>
      <c r="D63" s="3" t="s">
        <v>24</v>
      </c>
      <c r="E63" s="3">
        <v>63741.887265010599</v>
      </c>
      <c r="F63" s="3">
        <v>8</v>
      </c>
      <c r="G63" s="3">
        <v>3677.6000747667699</v>
      </c>
      <c r="H63" s="3">
        <v>2</v>
      </c>
      <c r="I63" s="3">
        <v>1102.89114450078</v>
      </c>
      <c r="J63" s="3">
        <v>46</v>
      </c>
      <c r="K63" s="3">
        <v>361.29723695977702</v>
      </c>
      <c r="L63" s="3">
        <v>7</v>
      </c>
      <c r="M63" s="3">
        <v>15</v>
      </c>
      <c r="N63" s="3">
        <v>8</v>
      </c>
      <c r="O63" s="3">
        <v>336</v>
      </c>
      <c r="P63" s="3">
        <v>5</v>
      </c>
      <c r="Q63" s="3">
        <v>10806.222468240099</v>
      </c>
      <c r="R63" s="3">
        <v>2</v>
      </c>
      <c r="S63" s="3">
        <v>0</v>
      </c>
      <c r="T63" s="3">
        <v>0</v>
      </c>
      <c r="U63" s="3">
        <v>8097.2605982988198</v>
      </c>
      <c r="V63" s="3">
        <v>1</v>
      </c>
      <c r="W63" s="3" t="str">
        <f>IF(Bank_data3[[#This Row],[credit_risk]]=1,"High Risk","Low Risk")</f>
        <v>High Risk</v>
      </c>
      <c r="X63" s="3" t="str">
        <f t="shared" si="0"/>
        <v>25-34</v>
      </c>
      <c r="Y63" s="3" t="str">
        <f t="shared" si="1"/>
        <v>Middle Income</v>
      </c>
      <c r="Z63" s="3" t="str">
        <f t="shared" si="2"/>
        <v>Poor</v>
      </c>
      <c r="AA63" s="27">
        <f t="shared" si="3"/>
        <v>0.16953094631968774</v>
      </c>
      <c r="AB63" s="3" t="str">
        <f t="shared" si="4"/>
        <v>Medium</v>
      </c>
      <c r="AC63" s="3" t="str">
        <f t="shared" si="5"/>
        <v>Low</v>
      </c>
      <c r="AD63" s="3" t="str">
        <f t="shared" si="6"/>
        <v>No</v>
      </c>
    </row>
    <row r="64" spans="1:30" ht="15" customHeight="1" x14ac:dyDescent="0.3">
      <c r="A64" s="3" t="s">
        <v>85</v>
      </c>
      <c r="B64" s="3">
        <v>66</v>
      </c>
      <c r="C64" s="3" t="s">
        <v>31</v>
      </c>
      <c r="D64" s="3" t="s">
        <v>33</v>
      </c>
      <c r="E64" s="3">
        <v>71135.386971067797</v>
      </c>
      <c r="F64" s="3">
        <v>17</v>
      </c>
      <c r="G64" s="3">
        <v>3121.80576845513</v>
      </c>
      <c r="H64" s="3">
        <v>6</v>
      </c>
      <c r="I64" s="3">
        <v>323.242399827572</v>
      </c>
      <c r="J64" s="3">
        <v>13</v>
      </c>
      <c r="K64" s="3">
        <v>426.53022870088699</v>
      </c>
      <c r="L64" s="3">
        <v>34</v>
      </c>
      <c r="M64" s="3">
        <v>1</v>
      </c>
      <c r="N64" s="3">
        <v>9</v>
      </c>
      <c r="O64" s="3">
        <v>478</v>
      </c>
      <c r="P64" s="3">
        <v>3</v>
      </c>
      <c r="Q64" s="3">
        <v>6492.9106046049101</v>
      </c>
      <c r="R64" s="3">
        <v>7</v>
      </c>
      <c r="S64" s="3">
        <v>0</v>
      </c>
      <c r="T64" s="3">
        <v>0</v>
      </c>
      <c r="U64" s="3">
        <v>7553.4332973704404</v>
      </c>
      <c r="V64" s="3">
        <v>1</v>
      </c>
      <c r="W64" s="3" t="str">
        <f>IF(Bank_data3[[#This Row],[credit_risk]]=1,"High Risk","Low Risk")</f>
        <v>High Risk</v>
      </c>
      <c r="X64" s="3" t="str">
        <f t="shared" si="0"/>
        <v>55+</v>
      </c>
      <c r="Y64" s="3" t="str">
        <f t="shared" si="1"/>
        <v>Middle Income</v>
      </c>
      <c r="Z64" s="3" t="str">
        <f t="shared" si="2"/>
        <v>Poor</v>
      </c>
      <c r="AA64" s="27">
        <f t="shared" si="3"/>
        <v>9.1275395848281649E-2</v>
      </c>
      <c r="AB64" s="3" t="str">
        <f t="shared" si="4"/>
        <v>Medium</v>
      </c>
      <c r="AC64" s="3" t="str">
        <f t="shared" si="5"/>
        <v>High</v>
      </c>
      <c r="AD64" s="3" t="str">
        <f t="shared" si="6"/>
        <v>No</v>
      </c>
    </row>
    <row r="65" spans="1:30" ht="15" customHeight="1" x14ac:dyDescent="0.3">
      <c r="A65" s="3" t="s">
        <v>86</v>
      </c>
      <c r="B65" s="3">
        <v>54</v>
      </c>
      <c r="C65" s="3" t="s">
        <v>23</v>
      </c>
      <c r="D65" s="3" t="s">
        <v>26</v>
      </c>
      <c r="E65" s="3">
        <v>58613.545654698297</v>
      </c>
      <c r="F65" s="3">
        <v>44</v>
      </c>
      <c r="G65" s="3">
        <v>285.92383413830902</v>
      </c>
      <c r="H65" s="3">
        <v>7</v>
      </c>
      <c r="I65" s="3">
        <v>621.52476412198996</v>
      </c>
      <c r="J65" s="3">
        <v>2</v>
      </c>
      <c r="K65" s="3">
        <v>672.69913025718301</v>
      </c>
      <c r="L65" s="3">
        <v>23</v>
      </c>
      <c r="M65" s="3">
        <v>13</v>
      </c>
      <c r="N65" s="3">
        <v>6</v>
      </c>
      <c r="O65" s="3">
        <v>356</v>
      </c>
      <c r="P65" s="3">
        <v>3</v>
      </c>
      <c r="Q65" s="3">
        <v>7516.9048696049604</v>
      </c>
      <c r="R65" s="3">
        <v>4</v>
      </c>
      <c r="S65" s="3">
        <v>0</v>
      </c>
      <c r="T65" s="3">
        <v>0</v>
      </c>
      <c r="U65" s="3">
        <v>9353.6888979937794</v>
      </c>
      <c r="V65" s="3">
        <v>1</v>
      </c>
      <c r="W65" s="3" t="str">
        <f>IF(Bank_data3[[#This Row],[credit_risk]]=1,"High Risk","Low Risk")</f>
        <v>High Risk</v>
      </c>
      <c r="X65" s="3" t="str">
        <f t="shared" si="0"/>
        <v>45-54</v>
      </c>
      <c r="Y65" s="3" t="str">
        <f t="shared" si="1"/>
        <v>Middle Income</v>
      </c>
      <c r="Z65" s="3" t="str">
        <f t="shared" si="2"/>
        <v>Poor</v>
      </c>
      <c r="AA65" s="27">
        <f t="shared" si="3"/>
        <v>0.12824518267310153</v>
      </c>
      <c r="AB65" s="3" t="str">
        <f t="shared" si="4"/>
        <v>Low</v>
      </c>
      <c r="AC65" s="3" t="str">
        <f t="shared" si="5"/>
        <v>Medium</v>
      </c>
      <c r="AD65" s="3" t="str">
        <f t="shared" si="6"/>
        <v>No</v>
      </c>
    </row>
    <row r="66" spans="1:30" ht="15" customHeight="1" x14ac:dyDescent="0.3">
      <c r="A66" s="3" t="s">
        <v>87</v>
      </c>
      <c r="B66" s="3">
        <v>33</v>
      </c>
      <c r="C66" s="3" t="s">
        <v>28</v>
      </c>
      <c r="D66" s="3" t="s">
        <v>33</v>
      </c>
      <c r="E66" s="3">
        <v>23991.848186643299</v>
      </c>
      <c r="F66" s="3">
        <v>33</v>
      </c>
      <c r="G66" s="3">
        <v>2025.20704061225</v>
      </c>
      <c r="H66" s="3">
        <v>10</v>
      </c>
      <c r="I66" s="3">
        <v>135.482529009263</v>
      </c>
      <c r="J66" s="3">
        <v>23</v>
      </c>
      <c r="K66" s="3">
        <v>398.33061310839099</v>
      </c>
      <c r="L66" s="3">
        <v>2</v>
      </c>
      <c r="M66" s="3">
        <v>18</v>
      </c>
      <c r="N66" s="3">
        <v>3</v>
      </c>
      <c r="O66" s="3">
        <v>635</v>
      </c>
      <c r="P66" s="3">
        <v>5</v>
      </c>
      <c r="Q66" s="3">
        <v>10827.5288832115</v>
      </c>
      <c r="R66" s="3">
        <v>7</v>
      </c>
      <c r="S66" s="3">
        <v>0</v>
      </c>
      <c r="T66" s="3">
        <v>0</v>
      </c>
      <c r="U66" s="3">
        <v>6074.3011620240104</v>
      </c>
      <c r="V66" s="3">
        <v>1</v>
      </c>
      <c r="W66" s="3" t="str">
        <f>IF(Bank_data3[[#This Row],[credit_risk]]=1,"High Risk","Low Risk")</f>
        <v>High Risk</v>
      </c>
      <c r="X66" s="3" t="str">
        <f t="shared" si="0"/>
        <v>25-34</v>
      </c>
      <c r="Y66" s="3" t="str">
        <f t="shared" si="1"/>
        <v>Low Income</v>
      </c>
      <c r="Z66" s="3" t="str">
        <f t="shared" si="2"/>
        <v>Fair</v>
      </c>
      <c r="AA66" s="27">
        <f t="shared" si="3"/>
        <v>0.45130032496785233</v>
      </c>
      <c r="AB66" s="3" t="str">
        <f t="shared" si="4"/>
        <v>Medium</v>
      </c>
      <c r="AC66" s="3" t="str">
        <f t="shared" si="5"/>
        <v>Low</v>
      </c>
      <c r="AD66" s="3" t="str">
        <f t="shared" si="6"/>
        <v>No</v>
      </c>
    </row>
    <row r="67" spans="1:30" ht="15" customHeight="1" x14ac:dyDescent="0.3">
      <c r="A67" s="3" t="s">
        <v>88</v>
      </c>
      <c r="B67" s="3">
        <v>36</v>
      </c>
      <c r="C67" s="3" t="s">
        <v>23</v>
      </c>
      <c r="D67" s="3" t="s">
        <v>33</v>
      </c>
      <c r="E67" s="3">
        <v>39128.254534114203</v>
      </c>
      <c r="F67" s="3">
        <v>216</v>
      </c>
      <c r="G67" s="3">
        <v>2275.0203403811802</v>
      </c>
      <c r="H67" s="3">
        <v>11</v>
      </c>
      <c r="I67" s="3">
        <v>1061.44861342437</v>
      </c>
      <c r="J67" s="3">
        <v>18</v>
      </c>
      <c r="K67" s="3">
        <v>425.97583324892997</v>
      </c>
      <c r="L67" s="3">
        <v>35</v>
      </c>
      <c r="M67" s="3">
        <v>15</v>
      </c>
      <c r="N67" s="3">
        <v>6</v>
      </c>
      <c r="O67" s="3">
        <v>795</v>
      </c>
      <c r="P67" s="3">
        <v>1</v>
      </c>
      <c r="Q67" s="3">
        <v>13107.260340966101</v>
      </c>
      <c r="R67" s="3">
        <v>4</v>
      </c>
      <c r="S67" s="3">
        <v>1</v>
      </c>
      <c r="T67" s="3">
        <v>0</v>
      </c>
      <c r="U67" s="3">
        <v>9807.9132403673593</v>
      </c>
      <c r="V67" s="3">
        <v>1</v>
      </c>
      <c r="W67" s="3" t="str">
        <f>IF(Bank_data3[[#This Row],[credit_risk]]=1,"High Risk","Low Risk")</f>
        <v>High Risk</v>
      </c>
      <c r="X67" s="3" t="str">
        <f t="shared" si="0"/>
        <v>35-44</v>
      </c>
      <c r="Y67" s="3" t="str">
        <f t="shared" si="1"/>
        <v>Low Income</v>
      </c>
      <c r="Z67" s="3" t="str">
        <f t="shared" si="2"/>
        <v>Very Good</v>
      </c>
      <c r="AA67" s="27">
        <f t="shared" si="3"/>
        <v>0.33498198417050412</v>
      </c>
      <c r="AB67" s="3" t="str">
        <f t="shared" si="4"/>
        <v>Medium</v>
      </c>
      <c r="AC67" s="3" t="str">
        <f t="shared" si="5"/>
        <v>High</v>
      </c>
      <c r="AD67" s="3" t="str">
        <f t="shared" si="6"/>
        <v>No</v>
      </c>
    </row>
    <row r="68" spans="1:30" ht="15" customHeight="1" x14ac:dyDescent="0.3">
      <c r="A68" s="3" t="s">
        <v>89</v>
      </c>
      <c r="B68" s="3">
        <v>55</v>
      </c>
      <c r="C68" s="3" t="s">
        <v>23</v>
      </c>
      <c r="D68" s="3" t="s">
        <v>26</v>
      </c>
      <c r="E68" s="3">
        <v>98845.155995522</v>
      </c>
      <c r="F68" s="3">
        <v>183</v>
      </c>
      <c r="G68" s="3">
        <v>10</v>
      </c>
      <c r="H68" s="3">
        <v>3</v>
      </c>
      <c r="I68" s="3">
        <v>725.69099320685405</v>
      </c>
      <c r="J68" s="3">
        <v>37</v>
      </c>
      <c r="K68" s="3">
        <v>20.6513252986719</v>
      </c>
      <c r="L68" s="3">
        <v>50</v>
      </c>
      <c r="M68" s="3">
        <v>3</v>
      </c>
      <c r="N68" s="3">
        <v>7</v>
      </c>
      <c r="O68" s="3">
        <v>883</v>
      </c>
      <c r="P68" s="3">
        <v>4</v>
      </c>
      <c r="Q68" s="3">
        <v>9584.5310292880094</v>
      </c>
      <c r="R68" s="3">
        <v>1</v>
      </c>
      <c r="S68" s="3">
        <v>0</v>
      </c>
      <c r="T68" s="3">
        <v>0</v>
      </c>
      <c r="U68" s="3">
        <v>13904.65484153</v>
      </c>
      <c r="V68" s="3">
        <v>0</v>
      </c>
      <c r="W68" s="3" t="str">
        <f>IF(Bank_data3[[#This Row],[credit_risk]]=1,"High Risk","Low Risk")</f>
        <v>Low Risk</v>
      </c>
      <c r="X68" s="3" t="str">
        <f t="shared" si="0"/>
        <v>55+</v>
      </c>
      <c r="Y68" s="3" t="str">
        <f t="shared" si="1"/>
        <v>Middle Income</v>
      </c>
      <c r="Z68" s="3" t="str">
        <f t="shared" si="2"/>
        <v>Excellent</v>
      </c>
      <c r="AA68" s="27">
        <f t="shared" si="3"/>
        <v>9.6965106006026425E-2</v>
      </c>
      <c r="AB68" s="3" t="str">
        <f t="shared" si="4"/>
        <v>Low</v>
      </c>
      <c r="AC68" s="3" t="str">
        <f t="shared" si="5"/>
        <v>High</v>
      </c>
      <c r="AD68" s="3" t="str">
        <f t="shared" si="6"/>
        <v>No</v>
      </c>
    </row>
    <row r="69" spans="1:30" ht="15" customHeight="1" x14ac:dyDescent="0.3">
      <c r="A69" s="3" t="s">
        <v>90</v>
      </c>
      <c r="B69" s="3">
        <v>69</v>
      </c>
      <c r="C69" s="3" t="s">
        <v>23</v>
      </c>
      <c r="D69" s="3" t="s">
        <v>26</v>
      </c>
      <c r="E69" s="3">
        <v>41170.574254431704</v>
      </c>
      <c r="F69" s="3">
        <v>8</v>
      </c>
      <c r="G69" s="3">
        <v>1633.5073527241</v>
      </c>
      <c r="H69" s="3">
        <v>11</v>
      </c>
      <c r="I69" s="3">
        <v>950.78492474409495</v>
      </c>
      <c r="J69" s="3">
        <v>33</v>
      </c>
      <c r="K69" s="3">
        <v>169.31522851434201</v>
      </c>
      <c r="L69" s="3">
        <v>56</v>
      </c>
      <c r="M69" s="3">
        <v>12</v>
      </c>
      <c r="N69" s="3">
        <v>7</v>
      </c>
      <c r="O69" s="3">
        <v>494</v>
      </c>
      <c r="P69" s="3">
        <v>3</v>
      </c>
      <c r="Q69" s="3">
        <v>16201.4082293438</v>
      </c>
      <c r="R69" s="3">
        <v>3</v>
      </c>
      <c r="S69" s="3">
        <v>0</v>
      </c>
      <c r="T69" s="3">
        <v>0</v>
      </c>
      <c r="U69" s="3">
        <v>17101.295168328099</v>
      </c>
      <c r="V69" s="3">
        <v>1</v>
      </c>
      <c r="W69" s="3" t="str">
        <f>IF(Bank_data3[[#This Row],[credit_risk]]=1,"High Risk","Low Risk")</f>
        <v>High Risk</v>
      </c>
      <c r="X69" s="3" t="str">
        <f t="shared" si="0"/>
        <v>55+</v>
      </c>
      <c r="Y69" s="3" t="str">
        <f t="shared" si="1"/>
        <v>Low Income</v>
      </c>
      <c r="Z69" s="3" t="str">
        <f t="shared" si="2"/>
        <v>Poor</v>
      </c>
      <c r="AA69" s="27">
        <f t="shared" si="3"/>
        <v>0.39351912191508576</v>
      </c>
      <c r="AB69" s="3" t="str">
        <f t="shared" si="4"/>
        <v>Medium</v>
      </c>
      <c r="AC69" s="3" t="str">
        <f t="shared" si="5"/>
        <v>High</v>
      </c>
      <c r="AD69" s="3" t="str">
        <f t="shared" si="6"/>
        <v>No</v>
      </c>
    </row>
    <row r="70" spans="1:30" ht="15" customHeight="1" x14ac:dyDescent="0.3">
      <c r="A70" s="3" t="s">
        <v>91</v>
      </c>
      <c r="B70" s="3">
        <v>59</v>
      </c>
      <c r="C70" s="3" t="s">
        <v>23</v>
      </c>
      <c r="D70" s="3" t="s">
        <v>33</v>
      </c>
      <c r="E70" s="3">
        <v>103753.928760376</v>
      </c>
      <c r="F70" s="3">
        <v>35</v>
      </c>
      <c r="G70" s="3">
        <v>1913.53212368197</v>
      </c>
      <c r="H70" s="3">
        <v>11</v>
      </c>
      <c r="I70" s="3">
        <v>283.51243813344502</v>
      </c>
      <c r="J70" s="3">
        <v>8</v>
      </c>
      <c r="K70" s="3">
        <v>520.36100174743501</v>
      </c>
      <c r="L70" s="3">
        <v>58</v>
      </c>
      <c r="M70" s="3">
        <v>7</v>
      </c>
      <c r="N70" s="3">
        <v>7</v>
      </c>
      <c r="O70" s="3">
        <v>302</v>
      </c>
      <c r="P70" s="3">
        <v>3</v>
      </c>
      <c r="Q70" s="3">
        <v>9598.0652518295301</v>
      </c>
      <c r="R70" s="3">
        <v>3</v>
      </c>
      <c r="S70" s="3">
        <v>1</v>
      </c>
      <c r="T70" s="3">
        <v>0</v>
      </c>
      <c r="U70" s="3">
        <v>4847.4996500697198</v>
      </c>
      <c r="V70" s="3">
        <v>1</v>
      </c>
      <c r="W70" s="3" t="str">
        <f>IF(Bank_data3[[#This Row],[credit_risk]]=1,"High Risk","Low Risk")</f>
        <v>High Risk</v>
      </c>
      <c r="X70" s="3" t="str">
        <f t="shared" si="0"/>
        <v>55+</v>
      </c>
      <c r="Y70" s="3" t="str">
        <f t="shared" si="1"/>
        <v>High Income</v>
      </c>
      <c r="Z70" s="3" t="str">
        <f t="shared" si="2"/>
        <v>Poor</v>
      </c>
      <c r="AA70" s="27">
        <f t="shared" si="3"/>
        <v>9.2507969254799594E-2</v>
      </c>
      <c r="AB70" s="3" t="str">
        <f t="shared" si="4"/>
        <v>Medium</v>
      </c>
      <c r="AC70" s="3" t="str">
        <f t="shared" si="5"/>
        <v>High</v>
      </c>
      <c r="AD70" s="3" t="str">
        <f t="shared" si="6"/>
        <v>No</v>
      </c>
    </row>
    <row r="71" spans="1:30" ht="15" customHeight="1" x14ac:dyDescent="0.3">
      <c r="A71" s="3" t="s">
        <v>92</v>
      </c>
      <c r="B71" s="3">
        <v>23</v>
      </c>
      <c r="C71" s="3" t="s">
        <v>23</v>
      </c>
      <c r="D71" s="3" t="s">
        <v>24</v>
      </c>
      <c r="E71" s="3">
        <v>80761.352936538096</v>
      </c>
      <c r="F71" s="3">
        <v>159</v>
      </c>
      <c r="G71" s="3">
        <v>1495.5026451194899</v>
      </c>
      <c r="H71" s="3">
        <v>9</v>
      </c>
      <c r="I71" s="3">
        <v>1290.3432973925701</v>
      </c>
      <c r="J71" s="3">
        <v>29</v>
      </c>
      <c r="K71" s="3">
        <v>785.44269745585098</v>
      </c>
      <c r="L71" s="3">
        <v>21</v>
      </c>
      <c r="M71" s="3">
        <v>2</v>
      </c>
      <c r="N71" s="3">
        <v>4</v>
      </c>
      <c r="O71" s="3">
        <v>501</v>
      </c>
      <c r="P71" s="3">
        <v>5</v>
      </c>
      <c r="Q71" s="3">
        <v>0</v>
      </c>
      <c r="R71" s="3">
        <v>3</v>
      </c>
      <c r="S71" s="3">
        <v>0</v>
      </c>
      <c r="T71" s="3">
        <v>0</v>
      </c>
      <c r="U71" s="3">
        <v>13490.1326243124</v>
      </c>
      <c r="V71" s="3">
        <v>1</v>
      </c>
      <c r="W71" s="3" t="str">
        <f>IF(Bank_data3[[#This Row],[credit_risk]]=1,"High Risk","Low Risk")</f>
        <v>High Risk</v>
      </c>
      <c r="X71" s="3" t="str">
        <f t="shared" ref="X71:X134" si="7">_xlfn.IFS(B71&lt;25,"18-24",B71&lt;35,"25-34",B71&lt;45,"35-44",B71&lt;55,"45-54",TRUE(),"55+")</f>
        <v>18-24</v>
      </c>
      <c r="Y71" s="3" t="str">
        <f t="shared" ref="Y71:Y134" si="8">_xlfn.IFS(E71&lt;50000,"Low Income",E71&lt;100000,"Middle Income",TRUE(),"High Income")</f>
        <v>Middle Income</v>
      </c>
      <c r="Z71" s="3" t="str">
        <f t="shared" ref="Z71:Z134" si="9">_xlfn.IFS(O71&lt;580,"Poor",O71&lt;670,"Fair",O71&lt;740,"Good",O71&lt;800,"Very Good",TRUE(),"Excellent")</f>
        <v>Poor</v>
      </c>
      <c r="AA71" s="27">
        <f t="shared" ref="AA71:AA134" si="10">IF(E71=0,0,Q71/E71)</f>
        <v>0</v>
      </c>
      <c r="AB71" s="3" t="str">
        <f t="shared" ref="AB71:AB134" si="11">_xlfn.IFS(G71&lt;1000,"Low",G71&lt;5000,"Medium",TRUE(),"High")</f>
        <v>Medium</v>
      </c>
      <c r="AC71" s="3" t="str">
        <f t="shared" ref="AC71:AC134" si="12">_xlfn.IFS(L71&lt;10,"Low",L71&lt;30,"Medium",TRUE(),"High")</f>
        <v>Medium</v>
      </c>
      <c r="AD71" s="3" t="str">
        <f t="shared" ref="AD71:AD134" si="13">IF(AND(E71&gt;=100000,O71&gt;=750),"Yes","No")</f>
        <v>No</v>
      </c>
    </row>
    <row r="72" spans="1:30" ht="15" customHeight="1" x14ac:dyDescent="0.3">
      <c r="A72" s="3" t="s">
        <v>93</v>
      </c>
      <c r="B72" s="3">
        <v>21</v>
      </c>
      <c r="C72" s="3" t="s">
        <v>28</v>
      </c>
      <c r="D72" s="3" t="s">
        <v>33</v>
      </c>
      <c r="E72" s="3">
        <v>59343.251708700001</v>
      </c>
      <c r="F72" s="3">
        <v>23</v>
      </c>
      <c r="G72" s="3">
        <v>1808.77901996948</v>
      </c>
      <c r="H72" s="3">
        <v>11</v>
      </c>
      <c r="I72" s="3">
        <v>381.98129238325402</v>
      </c>
      <c r="J72" s="3">
        <v>31</v>
      </c>
      <c r="K72" s="3">
        <v>452.92325837545002</v>
      </c>
      <c r="L72" s="3">
        <v>36</v>
      </c>
      <c r="M72" s="3">
        <v>2</v>
      </c>
      <c r="N72" s="3">
        <v>6</v>
      </c>
      <c r="O72" s="3">
        <v>490</v>
      </c>
      <c r="P72" s="3">
        <v>3</v>
      </c>
      <c r="Q72" s="3">
        <v>10754.9538202985</v>
      </c>
      <c r="R72" s="3">
        <v>4</v>
      </c>
      <c r="S72" s="3">
        <v>0</v>
      </c>
      <c r="T72" s="3">
        <v>0</v>
      </c>
      <c r="U72" s="3">
        <v>11568.333724022001</v>
      </c>
      <c r="V72" s="3">
        <v>1</v>
      </c>
      <c r="W72" s="3" t="str">
        <f>IF(Bank_data3[[#This Row],[credit_risk]]=1,"High Risk","Low Risk")</f>
        <v>High Risk</v>
      </c>
      <c r="X72" s="3" t="str">
        <f t="shared" si="7"/>
        <v>18-24</v>
      </c>
      <c r="Y72" s="3" t="str">
        <f t="shared" si="8"/>
        <v>Middle Income</v>
      </c>
      <c r="Z72" s="3" t="str">
        <f t="shared" si="9"/>
        <v>Poor</v>
      </c>
      <c r="AA72" s="27">
        <f t="shared" si="10"/>
        <v>0.18123297107296488</v>
      </c>
      <c r="AB72" s="3" t="str">
        <f t="shared" si="11"/>
        <v>Medium</v>
      </c>
      <c r="AC72" s="3" t="str">
        <f t="shared" si="12"/>
        <v>High</v>
      </c>
      <c r="AD72" s="3" t="str">
        <f t="shared" si="13"/>
        <v>No</v>
      </c>
    </row>
    <row r="73" spans="1:30" ht="15" customHeight="1" x14ac:dyDescent="0.3">
      <c r="A73" s="3" t="s">
        <v>94</v>
      </c>
      <c r="B73" s="3">
        <v>25</v>
      </c>
      <c r="C73" s="3" t="s">
        <v>31</v>
      </c>
      <c r="D73" s="3" t="s">
        <v>24</v>
      </c>
      <c r="E73" s="3">
        <v>55350.216904955298</v>
      </c>
      <c r="F73" s="3">
        <v>126</v>
      </c>
      <c r="G73" s="3">
        <v>1563.25077402953</v>
      </c>
      <c r="H73" s="3">
        <v>10</v>
      </c>
      <c r="I73" s="3">
        <v>1071.09715653386</v>
      </c>
      <c r="J73" s="3">
        <v>12</v>
      </c>
      <c r="K73" s="3">
        <v>481.54278702040602</v>
      </c>
      <c r="L73" s="3">
        <v>74</v>
      </c>
      <c r="M73" s="3">
        <v>4</v>
      </c>
      <c r="N73" s="3">
        <v>6</v>
      </c>
      <c r="O73" s="3">
        <v>506</v>
      </c>
      <c r="P73" s="3">
        <v>2</v>
      </c>
      <c r="Q73" s="3">
        <v>9159.70559165948</v>
      </c>
      <c r="R73" s="3">
        <v>2</v>
      </c>
      <c r="S73" s="3">
        <v>0</v>
      </c>
      <c r="T73" s="3">
        <v>0</v>
      </c>
      <c r="U73" s="3">
        <v>13474.537945682199</v>
      </c>
      <c r="V73" s="3">
        <v>1</v>
      </c>
      <c r="W73" s="3" t="str">
        <f>IF(Bank_data3[[#This Row],[credit_risk]]=1,"High Risk","Low Risk")</f>
        <v>High Risk</v>
      </c>
      <c r="X73" s="3" t="str">
        <f t="shared" si="7"/>
        <v>25-34</v>
      </c>
      <c r="Y73" s="3" t="str">
        <f t="shared" si="8"/>
        <v>Middle Income</v>
      </c>
      <c r="Z73" s="3" t="str">
        <f t="shared" si="9"/>
        <v>Poor</v>
      </c>
      <c r="AA73" s="27">
        <f t="shared" si="10"/>
        <v>0.16548635405328369</v>
      </c>
      <c r="AB73" s="3" t="str">
        <f t="shared" si="11"/>
        <v>Medium</v>
      </c>
      <c r="AC73" s="3" t="str">
        <f t="shared" si="12"/>
        <v>High</v>
      </c>
      <c r="AD73" s="3" t="str">
        <f t="shared" si="13"/>
        <v>No</v>
      </c>
    </row>
    <row r="74" spans="1:30" ht="15" customHeight="1" x14ac:dyDescent="0.3">
      <c r="A74" s="3" t="s">
        <v>95</v>
      </c>
      <c r="B74" s="3">
        <v>61</v>
      </c>
      <c r="C74" s="3" t="s">
        <v>23</v>
      </c>
      <c r="D74" s="3" t="s">
        <v>33</v>
      </c>
      <c r="E74" s="3">
        <v>41633.179607712198</v>
      </c>
      <c r="F74" s="3">
        <v>184</v>
      </c>
      <c r="G74" s="3">
        <v>2062.0635675845401</v>
      </c>
      <c r="H74" s="3">
        <v>10</v>
      </c>
      <c r="I74" s="3">
        <v>841.28255981238999</v>
      </c>
      <c r="J74" s="3">
        <v>17</v>
      </c>
      <c r="K74" s="3">
        <v>145.29403384614599</v>
      </c>
      <c r="L74" s="3">
        <v>11</v>
      </c>
      <c r="M74" s="3">
        <v>10</v>
      </c>
      <c r="N74" s="3">
        <v>1</v>
      </c>
      <c r="O74" s="3">
        <v>410</v>
      </c>
      <c r="P74" s="3">
        <v>1</v>
      </c>
      <c r="Q74" s="3">
        <v>20924.261887435099</v>
      </c>
      <c r="R74" s="3">
        <v>1</v>
      </c>
      <c r="S74" s="3">
        <v>0</v>
      </c>
      <c r="T74" s="3">
        <v>0</v>
      </c>
      <c r="U74" s="3">
        <v>17049.348598852299</v>
      </c>
      <c r="V74" s="3">
        <v>1</v>
      </c>
      <c r="W74" s="3" t="str">
        <f>IF(Bank_data3[[#This Row],[credit_risk]]=1,"High Risk","Low Risk")</f>
        <v>High Risk</v>
      </c>
      <c r="X74" s="3" t="str">
        <f t="shared" si="7"/>
        <v>55+</v>
      </c>
      <c r="Y74" s="3" t="str">
        <f t="shared" si="8"/>
        <v>Low Income</v>
      </c>
      <c r="Z74" s="3" t="str">
        <f t="shared" si="9"/>
        <v>Poor</v>
      </c>
      <c r="AA74" s="27">
        <f t="shared" si="10"/>
        <v>0.50258620851430369</v>
      </c>
      <c r="AB74" s="3" t="str">
        <f t="shared" si="11"/>
        <v>Medium</v>
      </c>
      <c r="AC74" s="3" t="str">
        <f t="shared" si="12"/>
        <v>Medium</v>
      </c>
      <c r="AD74" s="3" t="str">
        <f t="shared" si="13"/>
        <v>No</v>
      </c>
    </row>
    <row r="75" spans="1:30" ht="15" customHeight="1" x14ac:dyDescent="0.3">
      <c r="A75" s="3" t="s">
        <v>96</v>
      </c>
      <c r="B75" s="3">
        <v>23</v>
      </c>
      <c r="C75" s="3" t="s">
        <v>28</v>
      </c>
      <c r="D75" s="3" t="s">
        <v>26</v>
      </c>
      <c r="E75" s="3">
        <v>48399.573363737698</v>
      </c>
      <c r="F75" s="3">
        <v>186</v>
      </c>
      <c r="G75" s="3">
        <v>2738.6738628868402</v>
      </c>
      <c r="H75" s="3">
        <v>5</v>
      </c>
      <c r="I75" s="3">
        <v>733.69502786583701</v>
      </c>
      <c r="J75" s="3">
        <v>43</v>
      </c>
      <c r="K75" s="3">
        <v>294.84405542091599</v>
      </c>
      <c r="L75" s="3">
        <v>20</v>
      </c>
      <c r="M75" s="3">
        <v>12</v>
      </c>
      <c r="N75" s="3">
        <v>2</v>
      </c>
      <c r="O75" s="3">
        <v>646</v>
      </c>
      <c r="P75" s="3">
        <v>3</v>
      </c>
      <c r="Q75" s="3">
        <v>17375.272376089099</v>
      </c>
      <c r="R75" s="3">
        <v>2</v>
      </c>
      <c r="S75" s="3">
        <v>0</v>
      </c>
      <c r="T75" s="3">
        <v>0</v>
      </c>
      <c r="U75" s="3">
        <v>14846.557193013399</v>
      </c>
      <c r="V75" s="3">
        <v>0</v>
      </c>
      <c r="W75" s="3" t="str">
        <f>IF(Bank_data3[[#This Row],[credit_risk]]=1,"High Risk","Low Risk")</f>
        <v>Low Risk</v>
      </c>
      <c r="X75" s="3" t="str">
        <f t="shared" si="7"/>
        <v>18-24</v>
      </c>
      <c r="Y75" s="3" t="str">
        <f t="shared" si="8"/>
        <v>Low Income</v>
      </c>
      <c r="Z75" s="3" t="str">
        <f t="shared" si="9"/>
        <v>Fair</v>
      </c>
      <c r="AA75" s="27">
        <f t="shared" si="10"/>
        <v>0.3589963953919299</v>
      </c>
      <c r="AB75" s="3" t="str">
        <f t="shared" si="11"/>
        <v>Medium</v>
      </c>
      <c r="AC75" s="3" t="str">
        <f t="shared" si="12"/>
        <v>Medium</v>
      </c>
      <c r="AD75" s="3" t="str">
        <f t="shared" si="13"/>
        <v>No</v>
      </c>
    </row>
    <row r="76" spans="1:30" ht="15" customHeight="1" x14ac:dyDescent="0.3">
      <c r="A76" s="3" t="s">
        <v>97</v>
      </c>
      <c r="B76" s="3">
        <v>48</v>
      </c>
      <c r="C76" s="3" t="s">
        <v>23</v>
      </c>
      <c r="D76" s="3" t="s">
        <v>24</v>
      </c>
      <c r="E76" s="3">
        <v>37602.965182563101</v>
      </c>
      <c r="F76" s="3">
        <v>96</v>
      </c>
      <c r="G76" s="3">
        <v>2116.4653632376999</v>
      </c>
      <c r="H76" s="3">
        <v>10</v>
      </c>
      <c r="I76" s="3">
        <v>705.44396268573905</v>
      </c>
      <c r="J76" s="3">
        <v>21</v>
      </c>
      <c r="K76" s="3">
        <v>559.56750591984905</v>
      </c>
      <c r="L76" s="3">
        <v>14</v>
      </c>
      <c r="M76" s="3">
        <v>1</v>
      </c>
      <c r="N76" s="3">
        <v>1</v>
      </c>
      <c r="O76" s="3">
        <v>805</v>
      </c>
      <c r="P76" s="3">
        <v>5</v>
      </c>
      <c r="Q76" s="3">
        <v>17960.056675928801</v>
      </c>
      <c r="R76" s="3">
        <v>3</v>
      </c>
      <c r="S76" s="3">
        <v>0</v>
      </c>
      <c r="T76" s="3">
        <v>0</v>
      </c>
      <c r="U76" s="3">
        <v>2470.3501370945501</v>
      </c>
      <c r="V76" s="3">
        <v>0</v>
      </c>
      <c r="W76" s="3" t="str">
        <f>IF(Bank_data3[[#This Row],[credit_risk]]=1,"High Risk","Low Risk")</f>
        <v>Low Risk</v>
      </c>
      <c r="X76" s="3" t="str">
        <f t="shared" si="7"/>
        <v>45-54</v>
      </c>
      <c r="Y76" s="3" t="str">
        <f t="shared" si="8"/>
        <v>Low Income</v>
      </c>
      <c r="Z76" s="3" t="str">
        <f t="shared" si="9"/>
        <v>Excellent</v>
      </c>
      <c r="AA76" s="27">
        <f t="shared" si="10"/>
        <v>0.47762341583256507</v>
      </c>
      <c r="AB76" s="3" t="str">
        <f t="shared" si="11"/>
        <v>Medium</v>
      </c>
      <c r="AC76" s="3" t="str">
        <f t="shared" si="12"/>
        <v>Medium</v>
      </c>
      <c r="AD76" s="3" t="str">
        <f t="shared" si="13"/>
        <v>No</v>
      </c>
    </row>
    <row r="77" spans="1:30" ht="15" customHeight="1" x14ac:dyDescent="0.3">
      <c r="A77" s="3" t="s">
        <v>98</v>
      </c>
      <c r="B77" s="3">
        <v>37</v>
      </c>
      <c r="C77" s="3" t="s">
        <v>23</v>
      </c>
      <c r="D77" s="3" t="s">
        <v>26</v>
      </c>
      <c r="E77" s="3">
        <v>48854.724731247101</v>
      </c>
      <c r="F77" s="3">
        <v>151</v>
      </c>
      <c r="G77" s="3">
        <v>2440.2499440725201</v>
      </c>
      <c r="H77" s="3">
        <v>10</v>
      </c>
      <c r="I77" s="3">
        <v>576.67794673935498</v>
      </c>
      <c r="J77" s="3">
        <v>3</v>
      </c>
      <c r="K77" s="3">
        <v>800.68556382609904</v>
      </c>
      <c r="L77" s="3">
        <v>11</v>
      </c>
      <c r="M77" s="3">
        <v>5</v>
      </c>
      <c r="N77" s="3">
        <v>2</v>
      </c>
      <c r="O77" s="3">
        <v>862</v>
      </c>
      <c r="P77" s="3">
        <v>1</v>
      </c>
      <c r="Q77" s="3">
        <v>16215.816297842301</v>
      </c>
      <c r="R77" s="3">
        <v>4</v>
      </c>
      <c r="S77" s="3">
        <v>0</v>
      </c>
      <c r="T77" s="3">
        <v>0</v>
      </c>
      <c r="U77" s="3">
        <v>8373.3270474683504</v>
      </c>
      <c r="V77" s="3">
        <v>1</v>
      </c>
      <c r="W77" s="3" t="str">
        <f>IF(Bank_data3[[#This Row],[credit_risk]]=1,"High Risk","Low Risk")</f>
        <v>High Risk</v>
      </c>
      <c r="X77" s="3" t="str">
        <f t="shared" si="7"/>
        <v>35-44</v>
      </c>
      <c r="Y77" s="3" t="str">
        <f t="shared" si="8"/>
        <v>Low Income</v>
      </c>
      <c r="Z77" s="3" t="str">
        <f t="shared" si="9"/>
        <v>Excellent</v>
      </c>
      <c r="AA77" s="27">
        <f t="shared" si="10"/>
        <v>0.33191910070206149</v>
      </c>
      <c r="AB77" s="3" t="str">
        <f t="shared" si="11"/>
        <v>Medium</v>
      </c>
      <c r="AC77" s="3" t="str">
        <f t="shared" si="12"/>
        <v>Medium</v>
      </c>
      <c r="AD77" s="3" t="str">
        <f t="shared" si="13"/>
        <v>No</v>
      </c>
    </row>
    <row r="78" spans="1:30" ht="15" customHeight="1" x14ac:dyDescent="0.3">
      <c r="A78" s="3" t="s">
        <v>99</v>
      </c>
      <c r="B78" s="3">
        <v>45</v>
      </c>
      <c r="C78" s="3" t="s">
        <v>31</v>
      </c>
      <c r="D78" s="3" t="s">
        <v>26</v>
      </c>
      <c r="E78" s="3">
        <v>25480.491955112298</v>
      </c>
      <c r="F78" s="3">
        <v>102</v>
      </c>
      <c r="G78" s="3">
        <v>654.06470029729496</v>
      </c>
      <c r="H78" s="3">
        <v>1</v>
      </c>
      <c r="I78" s="3">
        <v>1253.31866191527</v>
      </c>
      <c r="J78" s="3">
        <v>22</v>
      </c>
      <c r="K78" s="3">
        <v>550.26603769097505</v>
      </c>
      <c r="L78" s="3">
        <v>55</v>
      </c>
      <c r="M78" s="3">
        <v>6</v>
      </c>
      <c r="N78" s="3">
        <v>8</v>
      </c>
      <c r="O78" s="3">
        <v>433</v>
      </c>
      <c r="P78" s="3">
        <v>4</v>
      </c>
      <c r="Q78" s="3">
        <v>14635.006408674901</v>
      </c>
      <c r="R78" s="3">
        <v>3</v>
      </c>
      <c r="S78" s="3">
        <v>0</v>
      </c>
      <c r="T78" s="3">
        <v>0</v>
      </c>
      <c r="U78" s="3">
        <v>4431.3374226023097</v>
      </c>
      <c r="V78" s="3">
        <v>1</v>
      </c>
      <c r="W78" s="3" t="str">
        <f>IF(Bank_data3[[#This Row],[credit_risk]]=1,"High Risk","Low Risk")</f>
        <v>High Risk</v>
      </c>
      <c r="X78" s="3" t="str">
        <f t="shared" si="7"/>
        <v>45-54</v>
      </c>
      <c r="Y78" s="3" t="str">
        <f t="shared" si="8"/>
        <v>Low Income</v>
      </c>
      <c r="Z78" s="3" t="str">
        <f t="shared" si="9"/>
        <v>Poor</v>
      </c>
      <c r="AA78" s="27">
        <f t="shared" si="10"/>
        <v>0.5743612185532625</v>
      </c>
      <c r="AB78" s="3" t="str">
        <f t="shared" si="11"/>
        <v>Low</v>
      </c>
      <c r="AC78" s="3" t="str">
        <f t="shared" si="12"/>
        <v>High</v>
      </c>
      <c r="AD78" s="3" t="str">
        <f t="shared" si="13"/>
        <v>No</v>
      </c>
    </row>
    <row r="79" spans="1:30" ht="15" customHeight="1" x14ac:dyDescent="0.3">
      <c r="A79" s="3" t="s">
        <v>100</v>
      </c>
      <c r="B79" s="3">
        <v>63</v>
      </c>
      <c r="C79" s="3" t="s">
        <v>23</v>
      </c>
      <c r="D79" s="3" t="s">
        <v>26</v>
      </c>
      <c r="E79" s="3">
        <v>24516.121764995201</v>
      </c>
      <c r="F79" s="3">
        <v>57</v>
      </c>
      <c r="G79" s="3">
        <v>3121.9387081248001</v>
      </c>
      <c r="H79" s="3">
        <v>7</v>
      </c>
      <c r="I79" s="3">
        <v>804.41449202328499</v>
      </c>
      <c r="J79" s="3">
        <v>6</v>
      </c>
      <c r="K79" s="3">
        <v>467.195265965006</v>
      </c>
      <c r="L79" s="3">
        <v>15</v>
      </c>
      <c r="M79" s="3">
        <v>3</v>
      </c>
      <c r="N79" s="3">
        <v>6</v>
      </c>
      <c r="O79" s="3">
        <v>580</v>
      </c>
      <c r="P79" s="3">
        <v>3</v>
      </c>
      <c r="Q79" s="3">
        <v>14616.4692611356</v>
      </c>
      <c r="R79" s="3">
        <v>7</v>
      </c>
      <c r="S79" s="3">
        <v>0</v>
      </c>
      <c r="T79" s="3">
        <v>0</v>
      </c>
      <c r="U79" s="3">
        <v>9154.6200452060493</v>
      </c>
      <c r="V79" s="3">
        <v>1</v>
      </c>
      <c r="W79" s="3" t="str">
        <f>IF(Bank_data3[[#This Row],[credit_risk]]=1,"High Risk","Low Risk")</f>
        <v>High Risk</v>
      </c>
      <c r="X79" s="3" t="str">
        <f t="shared" si="7"/>
        <v>55+</v>
      </c>
      <c r="Y79" s="3" t="str">
        <f t="shared" si="8"/>
        <v>Low Income</v>
      </c>
      <c r="Z79" s="3" t="str">
        <f t="shared" si="9"/>
        <v>Fair</v>
      </c>
      <c r="AA79" s="27">
        <f t="shared" si="10"/>
        <v>0.59619826501291895</v>
      </c>
      <c r="AB79" s="3" t="str">
        <f t="shared" si="11"/>
        <v>Medium</v>
      </c>
      <c r="AC79" s="3" t="str">
        <f t="shared" si="12"/>
        <v>Medium</v>
      </c>
      <c r="AD79" s="3" t="str">
        <f t="shared" si="13"/>
        <v>No</v>
      </c>
    </row>
    <row r="80" spans="1:30" ht="15" customHeight="1" x14ac:dyDescent="0.3">
      <c r="A80" s="3" t="s">
        <v>101</v>
      </c>
      <c r="B80" s="3">
        <v>53</v>
      </c>
      <c r="C80" s="3" t="s">
        <v>28</v>
      </c>
      <c r="D80" s="3" t="s">
        <v>26</v>
      </c>
      <c r="E80" s="3">
        <v>73418.281927784803</v>
      </c>
      <c r="F80" s="3">
        <v>188</v>
      </c>
      <c r="G80" s="3">
        <v>1751.9413749698599</v>
      </c>
      <c r="H80" s="3">
        <v>5</v>
      </c>
      <c r="I80" s="3">
        <v>355.77246437637302</v>
      </c>
      <c r="J80" s="3">
        <v>43</v>
      </c>
      <c r="K80" s="3">
        <v>564.60477589421805</v>
      </c>
      <c r="L80" s="3">
        <v>32</v>
      </c>
      <c r="M80" s="3">
        <v>8</v>
      </c>
      <c r="N80" s="3">
        <v>3</v>
      </c>
      <c r="O80" s="3">
        <v>525</v>
      </c>
      <c r="P80" s="3">
        <v>0</v>
      </c>
      <c r="Q80" s="3">
        <v>17537.853127879102</v>
      </c>
      <c r="R80" s="3">
        <v>2</v>
      </c>
      <c r="S80" s="3">
        <v>1</v>
      </c>
      <c r="T80" s="3">
        <v>0</v>
      </c>
      <c r="U80" s="3">
        <v>17322.4668197389</v>
      </c>
      <c r="V80" s="3">
        <v>1</v>
      </c>
      <c r="W80" s="3" t="str">
        <f>IF(Bank_data3[[#This Row],[credit_risk]]=1,"High Risk","Low Risk")</f>
        <v>High Risk</v>
      </c>
      <c r="X80" s="3" t="str">
        <f t="shared" si="7"/>
        <v>45-54</v>
      </c>
      <c r="Y80" s="3" t="str">
        <f t="shared" si="8"/>
        <v>Middle Income</v>
      </c>
      <c r="Z80" s="3" t="str">
        <f t="shared" si="9"/>
        <v>Poor</v>
      </c>
      <c r="AA80" s="27">
        <f t="shared" si="10"/>
        <v>0.23887583129675477</v>
      </c>
      <c r="AB80" s="3" t="str">
        <f t="shared" si="11"/>
        <v>Medium</v>
      </c>
      <c r="AC80" s="3" t="str">
        <f t="shared" si="12"/>
        <v>High</v>
      </c>
      <c r="AD80" s="3" t="str">
        <f t="shared" si="13"/>
        <v>No</v>
      </c>
    </row>
    <row r="81" spans="1:30" ht="15" customHeight="1" x14ac:dyDescent="0.3">
      <c r="A81" s="3" t="s">
        <v>102</v>
      </c>
      <c r="B81" s="3">
        <v>29</v>
      </c>
      <c r="C81" s="3" t="s">
        <v>28</v>
      </c>
      <c r="D81" s="3" t="s">
        <v>26</v>
      </c>
      <c r="E81" s="3">
        <v>20978.424752370502</v>
      </c>
      <c r="F81" s="3">
        <v>66</v>
      </c>
      <c r="G81" s="3">
        <v>1187.54715320536</v>
      </c>
      <c r="H81" s="3">
        <v>10</v>
      </c>
      <c r="I81" s="3">
        <v>665.61392928780595</v>
      </c>
      <c r="J81" s="3">
        <v>10</v>
      </c>
      <c r="K81" s="3">
        <v>247.283715286838</v>
      </c>
      <c r="L81" s="3">
        <v>42</v>
      </c>
      <c r="M81" s="3">
        <v>17</v>
      </c>
      <c r="N81" s="3">
        <v>7</v>
      </c>
      <c r="O81" s="3">
        <v>837</v>
      </c>
      <c r="P81" s="3">
        <v>5</v>
      </c>
      <c r="Q81" s="3">
        <v>15480.484237893799</v>
      </c>
      <c r="R81" s="3">
        <v>3</v>
      </c>
      <c r="S81" s="3">
        <v>0</v>
      </c>
      <c r="T81" s="3">
        <v>0</v>
      </c>
      <c r="U81" s="3">
        <v>11215.4526259783</v>
      </c>
      <c r="V81" s="3">
        <v>0</v>
      </c>
      <c r="W81" s="3" t="str">
        <f>IF(Bank_data3[[#This Row],[credit_risk]]=1,"High Risk","Low Risk")</f>
        <v>Low Risk</v>
      </c>
      <c r="X81" s="3" t="str">
        <f t="shared" si="7"/>
        <v>25-34</v>
      </c>
      <c r="Y81" s="3" t="str">
        <f t="shared" si="8"/>
        <v>Low Income</v>
      </c>
      <c r="Z81" s="3" t="str">
        <f t="shared" si="9"/>
        <v>Excellent</v>
      </c>
      <c r="AA81" s="27">
        <f t="shared" si="10"/>
        <v>0.7379240539089833</v>
      </c>
      <c r="AB81" s="3" t="str">
        <f t="shared" si="11"/>
        <v>Medium</v>
      </c>
      <c r="AC81" s="3" t="str">
        <f t="shared" si="12"/>
        <v>High</v>
      </c>
      <c r="AD81" s="3" t="str">
        <f t="shared" si="13"/>
        <v>No</v>
      </c>
    </row>
    <row r="82" spans="1:30" ht="15" customHeight="1" x14ac:dyDescent="0.3">
      <c r="A82" s="3" t="s">
        <v>103</v>
      </c>
      <c r="B82" s="3">
        <v>55</v>
      </c>
      <c r="C82" s="3" t="s">
        <v>31</v>
      </c>
      <c r="D82" s="3" t="s">
        <v>33</v>
      </c>
      <c r="E82" s="3">
        <v>65950.486762894405</v>
      </c>
      <c r="F82" s="3">
        <v>88</v>
      </c>
      <c r="G82" s="3">
        <v>1832.30442855602</v>
      </c>
      <c r="H82" s="3">
        <v>8</v>
      </c>
      <c r="I82" s="3">
        <v>844.91865952102796</v>
      </c>
      <c r="J82" s="3">
        <v>38</v>
      </c>
      <c r="K82" s="3">
        <v>267.13413313192001</v>
      </c>
      <c r="L82" s="3">
        <v>48</v>
      </c>
      <c r="M82" s="3">
        <v>13</v>
      </c>
      <c r="N82" s="3">
        <v>6</v>
      </c>
      <c r="O82" s="3">
        <v>515</v>
      </c>
      <c r="P82" s="3">
        <v>0</v>
      </c>
      <c r="Q82" s="3">
        <v>8837.9812182431506</v>
      </c>
      <c r="R82" s="3">
        <v>0</v>
      </c>
      <c r="S82" s="3">
        <v>0</v>
      </c>
      <c r="T82" s="3">
        <v>0</v>
      </c>
      <c r="U82" s="3">
        <v>8528.5982624991102</v>
      </c>
      <c r="V82" s="3">
        <v>1</v>
      </c>
      <c r="W82" s="3" t="str">
        <f>IF(Bank_data3[[#This Row],[credit_risk]]=1,"High Risk","Low Risk")</f>
        <v>High Risk</v>
      </c>
      <c r="X82" s="3" t="str">
        <f t="shared" si="7"/>
        <v>55+</v>
      </c>
      <c r="Y82" s="3" t="str">
        <f t="shared" si="8"/>
        <v>Middle Income</v>
      </c>
      <c r="Z82" s="3" t="str">
        <f t="shared" si="9"/>
        <v>Poor</v>
      </c>
      <c r="AA82" s="27">
        <f t="shared" si="10"/>
        <v>0.13400934021939087</v>
      </c>
      <c r="AB82" s="3" t="str">
        <f t="shared" si="11"/>
        <v>Medium</v>
      </c>
      <c r="AC82" s="3" t="str">
        <f t="shared" si="12"/>
        <v>High</v>
      </c>
      <c r="AD82" s="3" t="str">
        <f t="shared" si="13"/>
        <v>No</v>
      </c>
    </row>
    <row r="83" spans="1:30" ht="15" customHeight="1" x14ac:dyDescent="0.3">
      <c r="A83" s="3" t="s">
        <v>104</v>
      </c>
      <c r="B83" s="3">
        <v>33</v>
      </c>
      <c r="C83" s="3" t="s">
        <v>23</v>
      </c>
      <c r="D83" s="3" t="s">
        <v>24</v>
      </c>
      <c r="E83" s="3">
        <v>15901.1204733337</v>
      </c>
      <c r="F83" s="3">
        <v>176</v>
      </c>
      <c r="G83" s="3">
        <v>1064.3104387333501</v>
      </c>
      <c r="H83" s="3">
        <v>10</v>
      </c>
      <c r="I83" s="3">
        <v>1114.2318485058599</v>
      </c>
      <c r="J83" s="3">
        <v>41</v>
      </c>
      <c r="K83" s="3">
        <v>442.25757613190501</v>
      </c>
      <c r="L83" s="3">
        <v>77</v>
      </c>
      <c r="M83" s="3">
        <v>5</v>
      </c>
      <c r="N83" s="3">
        <v>9</v>
      </c>
      <c r="O83" s="3">
        <v>891</v>
      </c>
      <c r="P83" s="3">
        <v>5</v>
      </c>
      <c r="Q83" s="3">
        <v>3508.37557937464</v>
      </c>
      <c r="R83" s="3">
        <v>1</v>
      </c>
      <c r="S83" s="3">
        <v>1</v>
      </c>
      <c r="T83" s="3">
        <v>0</v>
      </c>
      <c r="U83" s="3">
        <v>4664.1448536790203</v>
      </c>
      <c r="V83" s="3">
        <v>1</v>
      </c>
      <c r="W83" s="3" t="str">
        <f>IF(Bank_data3[[#This Row],[credit_risk]]=1,"High Risk","Low Risk")</f>
        <v>High Risk</v>
      </c>
      <c r="X83" s="3" t="str">
        <f t="shared" si="7"/>
        <v>25-34</v>
      </c>
      <c r="Y83" s="3" t="str">
        <f t="shared" si="8"/>
        <v>Low Income</v>
      </c>
      <c r="Z83" s="3" t="str">
        <f t="shared" si="9"/>
        <v>Excellent</v>
      </c>
      <c r="AA83" s="27">
        <f t="shared" si="10"/>
        <v>0.22063700386763388</v>
      </c>
      <c r="AB83" s="3" t="str">
        <f t="shared" si="11"/>
        <v>Medium</v>
      </c>
      <c r="AC83" s="3" t="str">
        <f t="shared" si="12"/>
        <v>High</v>
      </c>
      <c r="AD83" s="3" t="str">
        <f t="shared" si="13"/>
        <v>No</v>
      </c>
    </row>
    <row r="84" spans="1:30" ht="15" customHeight="1" x14ac:dyDescent="0.3">
      <c r="A84" s="3" t="s">
        <v>105</v>
      </c>
      <c r="B84" s="3">
        <v>50</v>
      </c>
      <c r="C84" s="3" t="s">
        <v>28</v>
      </c>
      <c r="D84" s="3" t="s">
        <v>33</v>
      </c>
      <c r="E84" s="3">
        <v>61333.476854460598</v>
      </c>
      <c r="F84" s="3">
        <v>214</v>
      </c>
      <c r="G84" s="3">
        <v>1610.45813271423</v>
      </c>
      <c r="H84" s="3">
        <v>5</v>
      </c>
      <c r="I84" s="3">
        <v>588.38309781897794</v>
      </c>
      <c r="J84" s="3">
        <v>40</v>
      </c>
      <c r="K84" s="3">
        <v>211.18896070009399</v>
      </c>
      <c r="L84" s="3">
        <v>17</v>
      </c>
      <c r="M84" s="3">
        <v>19</v>
      </c>
      <c r="N84" s="3">
        <v>5</v>
      </c>
      <c r="O84" s="3">
        <v>591</v>
      </c>
      <c r="P84" s="3">
        <v>0</v>
      </c>
      <c r="Q84" s="3">
        <v>680.28527746254304</v>
      </c>
      <c r="R84" s="3">
        <v>2</v>
      </c>
      <c r="S84" s="3">
        <v>0</v>
      </c>
      <c r="T84" s="3">
        <v>0</v>
      </c>
      <c r="U84" s="3">
        <v>6608.9858282740697</v>
      </c>
      <c r="V84" s="3">
        <v>0</v>
      </c>
      <c r="W84" s="3" t="str">
        <f>IF(Bank_data3[[#This Row],[credit_risk]]=1,"High Risk","Low Risk")</f>
        <v>Low Risk</v>
      </c>
      <c r="X84" s="3" t="str">
        <f t="shared" si="7"/>
        <v>45-54</v>
      </c>
      <c r="Y84" s="3" t="str">
        <f t="shared" si="8"/>
        <v>Middle Income</v>
      </c>
      <c r="Z84" s="3" t="str">
        <f t="shared" si="9"/>
        <v>Fair</v>
      </c>
      <c r="AA84" s="27">
        <f t="shared" si="10"/>
        <v>1.1091581830210038E-2</v>
      </c>
      <c r="AB84" s="3" t="str">
        <f t="shared" si="11"/>
        <v>Medium</v>
      </c>
      <c r="AC84" s="3" t="str">
        <f t="shared" si="12"/>
        <v>Medium</v>
      </c>
      <c r="AD84" s="3" t="str">
        <f t="shared" si="13"/>
        <v>No</v>
      </c>
    </row>
    <row r="85" spans="1:30" ht="15" customHeight="1" x14ac:dyDescent="0.3">
      <c r="A85" s="3" t="s">
        <v>106</v>
      </c>
      <c r="B85" s="3">
        <v>67</v>
      </c>
      <c r="C85" s="3" t="s">
        <v>23</v>
      </c>
      <c r="D85" s="3" t="s">
        <v>33</v>
      </c>
      <c r="E85" s="3">
        <v>46263.481787425299</v>
      </c>
      <c r="F85" s="3">
        <v>24</v>
      </c>
      <c r="G85" s="3">
        <v>1740.8988080387401</v>
      </c>
      <c r="H85" s="3">
        <v>5</v>
      </c>
      <c r="I85" s="3">
        <v>611.77820546840803</v>
      </c>
      <c r="J85" s="3">
        <v>33</v>
      </c>
      <c r="K85" s="3">
        <v>675.02319237035795</v>
      </c>
      <c r="L85" s="3">
        <v>15</v>
      </c>
      <c r="M85" s="3">
        <v>1</v>
      </c>
      <c r="N85" s="3">
        <v>3</v>
      </c>
      <c r="O85" s="3">
        <v>320</v>
      </c>
      <c r="P85" s="3">
        <v>0</v>
      </c>
      <c r="Q85" s="3">
        <v>6903.8872688162101</v>
      </c>
      <c r="R85" s="3">
        <v>0</v>
      </c>
      <c r="S85" s="3">
        <v>0</v>
      </c>
      <c r="T85" s="3">
        <v>0</v>
      </c>
      <c r="U85" s="3">
        <v>13097.0591202921</v>
      </c>
      <c r="V85" s="3">
        <v>1</v>
      </c>
      <c r="W85" s="3" t="str">
        <f>IF(Bank_data3[[#This Row],[credit_risk]]=1,"High Risk","Low Risk")</f>
        <v>High Risk</v>
      </c>
      <c r="X85" s="3" t="str">
        <f t="shared" si="7"/>
        <v>55+</v>
      </c>
      <c r="Y85" s="3" t="str">
        <f t="shared" si="8"/>
        <v>Low Income</v>
      </c>
      <c r="Z85" s="3" t="str">
        <f t="shared" si="9"/>
        <v>Poor</v>
      </c>
      <c r="AA85" s="27">
        <f t="shared" si="10"/>
        <v>0.14922973805859829</v>
      </c>
      <c r="AB85" s="3" t="str">
        <f t="shared" si="11"/>
        <v>Medium</v>
      </c>
      <c r="AC85" s="3" t="str">
        <f t="shared" si="12"/>
        <v>Medium</v>
      </c>
      <c r="AD85" s="3" t="str">
        <f t="shared" si="13"/>
        <v>No</v>
      </c>
    </row>
    <row r="86" spans="1:30" ht="15" customHeight="1" x14ac:dyDescent="0.3">
      <c r="A86" s="3" t="s">
        <v>107</v>
      </c>
      <c r="B86" s="3">
        <v>34</v>
      </c>
      <c r="C86" s="3" t="s">
        <v>23</v>
      </c>
      <c r="D86" s="3" t="s">
        <v>33</v>
      </c>
      <c r="E86" s="3">
        <v>73783.691650461304</v>
      </c>
      <c r="F86" s="3">
        <v>62</v>
      </c>
      <c r="G86" s="3">
        <v>951.01279887649196</v>
      </c>
      <c r="H86" s="3">
        <v>11</v>
      </c>
      <c r="I86" s="3">
        <v>808.20124450159199</v>
      </c>
      <c r="J86" s="3">
        <v>4</v>
      </c>
      <c r="K86" s="3">
        <v>734.75394912622596</v>
      </c>
      <c r="L86" s="3">
        <v>39</v>
      </c>
      <c r="M86" s="3">
        <v>3</v>
      </c>
      <c r="N86" s="3">
        <v>4</v>
      </c>
      <c r="O86" s="3">
        <v>521</v>
      </c>
      <c r="P86" s="3">
        <v>5</v>
      </c>
      <c r="Q86" s="3">
        <v>7584.1936425064796</v>
      </c>
      <c r="R86" s="3">
        <v>3</v>
      </c>
      <c r="S86" s="3">
        <v>0</v>
      </c>
      <c r="T86" s="3">
        <v>1</v>
      </c>
      <c r="U86" s="3">
        <v>4387.6585977241402</v>
      </c>
      <c r="V86" s="3">
        <v>1</v>
      </c>
      <c r="W86" s="3" t="str">
        <f>IF(Bank_data3[[#This Row],[credit_risk]]=1,"High Risk","Low Risk")</f>
        <v>High Risk</v>
      </c>
      <c r="X86" s="3" t="str">
        <f t="shared" si="7"/>
        <v>25-34</v>
      </c>
      <c r="Y86" s="3" t="str">
        <f t="shared" si="8"/>
        <v>Middle Income</v>
      </c>
      <c r="Z86" s="3" t="str">
        <f t="shared" si="9"/>
        <v>Poor</v>
      </c>
      <c r="AA86" s="27">
        <f t="shared" si="10"/>
        <v>0.10278956599834298</v>
      </c>
      <c r="AB86" s="3" t="str">
        <f t="shared" si="11"/>
        <v>Low</v>
      </c>
      <c r="AC86" s="3" t="str">
        <f t="shared" si="12"/>
        <v>High</v>
      </c>
      <c r="AD86" s="3" t="str">
        <f t="shared" si="13"/>
        <v>No</v>
      </c>
    </row>
    <row r="87" spans="1:30" ht="15" customHeight="1" x14ac:dyDescent="0.3">
      <c r="A87" s="3" t="s">
        <v>108</v>
      </c>
      <c r="B87" s="3">
        <v>27</v>
      </c>
      <c r="C87" s="3" t="s">
        <v>23</v>
      </c>
      <c r="D87" s="3" t="s">
        <v>26</v>
      </c>
      <c r="E87" s="3">
        <v>44024.099740158599</v>
      </c>
      <c r="F87" s="3">
        <v>106</v>
      </c>
      <c r="G87" s="3">
        <v>1624.62702612523</v>
      </c>
      <c r="H87" s="3">
        <v>1</v>
      </c>
      <c r="I87" s="3">
        <v>1105.6986869815601</v>
      </c>
      <c r="J87" s="3">
        <v>41</v>
      </c>
      <c r="K87" s="3">
        <v>431.92161732906197</v>
      </c>
      <c r="L87" s="3">
        <v>66</v>
      </c>
      <c r="M87" s="3">
        <v>14</v>
      </c>
      <c r="N87" s="3">
        <v>9</v>
      </c>
      <c r="O87" s="3">
        <v>860</v>
      </c>
      <c r="P87" s="3">
        <v>2</v>
      </c>
      <c r="Q87" s="3">
        <v>11430.609776535401</v>
      </c>
      <c r="R87" s="3">
        <v>1</v>
      </c>
      <c r="S87" s="3">
        <v>0</v>
      </c>
      <c r="T87" s="3">
        <v>0</v>
      </c>
      <c r="U87" s="3">
        <v>14907.9004068992</v>
      </c>
      <c r="V87" s="3">
        <v>0</v>
      </c>
      <c r="W87" s="3" t="str">
        <f>IF(Bank_data3[[#This Row],[credit_risk]]=1,"High Risk","Low Risk")</f>
        <v>Low Risk</v>
      </c>
      <c r="X87" s="3" t="str">
        <f t="shared" si="7"/>
        <v>25-34</v>
      </c>
      <c r="Y87" s="3" t="str">
        <f t="shared" si="8"/>
        <v>Low Income</v>
      </c>
      <c r="Z87" s="3" t="str">
        <f t="shared" si="9"/>
        <v>Excellent</v>
      </c>
      <c r="AA87" s="27">
        <f t="shared" si="10"/>
        <v>0.25964437305934157</v>
      </c>
      <c r="AB87" s="3" t="str">
        <f t="shared" si="11"/>
        <v>Medium</v>
      </c>
      <c r="AC87" s="3" t="str">
        <f t="shared" si="12"/>
        <v>High</v>
      </c>
      <c r="AD87" s="3" t="str">
        <f t="shared" si="13"/>
        <v>No</v>
      </c>
    </row>
    <row r="88" spans="1:30" ht="15" customHeight="1" x14ac:dyDescent="0.3">
      <c r="A88" s="3" t="s">
        <v>109</v>
      </c>
      <c r="B88" s="3">
        <v>33</v>
      </c>
      <c r="C88" s="3" t="s">
        <v>31</v>
      </c>
      <c r="D88" s="3" t="s">
        <v>33</v>
      </c>
      <c r="E88" s="3">
        <v>13828.279006913601</v>
      </c>
      <c r="F88" s="3">
        <v>141</v>
      </c>
      <c r="G88" s="3">
        <v>939.24067253081603</v>
      </c>
      <c r="H88" s="3">
        <v>4</v>
      </c>
      <c r="I88" s="3">
        <v>320.93591254139</v>
      </c>
      <c r="J88" s="3">
        <v>24</v>
      </c>
      <c r="K88" s="3">
        <v>688.91843962881899</v>
      </c>
      <c r="L88" s="3">
        <v>61</v>
      </c>
      <c r="M88" s="3">
        <v>2</v>
      </c>
      <c r="N88" s="3">
        <v>7</v>
      </c>
      <c r="O88" s="3">
        <v>639</v>
      </c>
      <c r="P88" s="3">
        <v>5</v>
      </c>
      <c r="Q88" s="3">
        <v>11260.614919993501</v>
      </c>
      <c r="R88" s="3">
        <v>1</v>
      </c>
      <c r="S88" s="3">
        <v>0</v>
      </c>
      <c r="T88" s="3">
        <v>0</v>
      </c>
      <c r="U88" s="3">
        <v>11729.9981637115</v>
      </c>
      <c r="V88" s="3">
        <v>0</v>
      </c>
      <c r="W88" s="3" t="str">
        <f>IF(Bank_data3[[#This Row],[credit_risk]]=1,"High Risk","Low Risk")</f>
        <v>Low Risk</v>
      </c>
      <c r="X88" s="3" t="str">
        <f t="shared" si="7"/>
        <v>25-34</v>
      </c>
      <c r="Y88" s="3" t="str">
        <f t="shared" si="8"/>
        <v>Low Income</v>
      </c>
      <c r="Z88" s="3" t="str">
        <f t="shared" si="9"/>
        <v>Fair</v>
      </c>
      <c r="AA88" s="27">
        <f t="shared" si="10"/>
        <v>0.81431788542620753</v>
      </c>
      <c r="AB88" s="3" t="str">
        <f t="shared" si="11"/>
        <v>Low</v>
      </c>
      <c r="AC88" s="3" t="str">
        <f t="shared" si="12"/>
        <v>High</v>
      </c>
      <c r="AD88" s="3" t="str">
        <f t="shared" si="13"/>
        <v>No</v>
      </c>
    </row>
    <row r="89" spans="1:30" ht="15" customHeight="1" x14ac:dyDescent="0.3">
      <c r="A89" s="3" t="s">
        <v>110</v>
      </c>
      <c r="B89" s="3">
        <v>42</v>
      </c>
      <c r="C89" s="3" t="s">
        <v>23</v>
      </c>
      <c r="D89" s="3" t="s">
        <v>24</v>
      </c>
      <c r="E89" s="3">
        <v>46615.346854039999</v>
      </c>
      <c r="F89" s="3">
        <v>49</v>
      </c>
      <c r="G89" s="3">
        <v>934.08931434992996</v>
      </c>
      <c r="H89" s="3">
        <v>8</v>
      </c>
      <c r="I89" s="3">
        <v>976.87412084711104</v>
      </c>
      <c r="J89" s="3">
        <v>27</v>
      </c>
      <c r="K89" s="3">
        <v>871.84418243508298</v>
      </c>
      <c r="L89" s="3">
        <v>78</v>
      </c>
      <c r="M89" s="3">
        <v>3</v>
      </c>
      <c r="N89" s="3">
        <v>2</v>
      </c>
      <c r="O89" s="3">
        <v>673</v>
      </c>
      <c r="P89" s="3">
        <v>4</v>
      </c>
      <c r="Q89" s="3">
        <v>22429.070862582001</v>
      </c>
      <c r="R89" s="3">
        <v>1</v>
      </c>
      <c r="S89" s="3">
        <v>0</v>
      </c>
      <c r="T89" s="3">
        <v>0</v>
      </c>
      <c r="U89" s="3">
        <v>2821.2079162269301</v>
      </c>
      <c r="V89" s="3">
        <v>0</v>
      </c>
      <c r="W89" s="3" t="str">
        <f>IF(Bank_data3[[#This Row],[credit_risk]]=1,"High Risk","Low Risk")</f>
        <v>Low Risk</v>
      </c>
      <c r="X89" s="3" t="str">
        <f t="shared" si="7"/>
        <v>35-44</v>
      </c>
      <c r="Y89" s="3" t="str">
        <f t="shared" si="8"/>
        <v>Low Income</v>
      </c>
      <c r="Z89" s="3" t="str">
        <f t="shared" si="9"/>
        <v>Good</v>
      </c>
      <c r="AA89" s="27">
        <f t="shared" si="10"/>
        <v>0.4811520749338401</v>
      </c>
      <c r="AB89" s="3" t="str">
        <f t="shared" si="11"/>
        <v>Low</v>
      </c>
      <c r="AC89" s="3" t="str">
        <f t="shared" si="12"/>
        <v>High</v>
      </c>
      <c r="AD89" s="3" t="str">
        <f t="shared" si="13"/>
        <v>No</v>
      </c>
    </row>
    <row r="90" spans="1:30" ht="15" customHeight="1" x14ac:dyDescent="0.3">
      <c r="A90" s="3" t="s">
        <v>111</v>
      </c>
      <c r="B90" s="3">
        <v>59</v>
      </c>
      <c r="C90" s="3" t="s">
        <v>28</v>
      </c>
      <c r="D90" s="3" t="s">
        <v>33</v>
      </c>
      <c r="E90" s="3">
        <v>52873.890179862698</v>
      </c>
      <c r="F90" s="3">
        <v>161</v>
      </c>
      <c r="G90" s="3">
        <v>691.24251038375098</v>
      </c>
      <c r="H90" s="3">
        <v>0</v>
      </c>
      <c r="I90" s="3">
        <v>637.57811445496998</v>
      </c>
      <c r="J90" s="3">
        <v>13</v>
      </c>
      <c r="K90" s="3">
        <v>600.75321737946695</v>
      </c>
      <c r="L90" s="3">
        <v>26</v>
      </c>
      <c r="M90" s="3">
        <v>3</v>
      </c>
      <c r="N90" s="3">
        <v>2</v>
      </c>
      <c r="O90" s="3">
        <v>871</v>
      </c>
      <c r="P90" s="3">
        <v>3</v>
      </c>
      <c r="Q90" s="3">
        <v>15369.1793878757</v>
      </c>
      <c r="R90" s="3">
        <v>4</v>
      </c>
      <c r="S90" s="3">
        <v>1</v>
      </c>
      <c r="T90" s="3">
        <v>0</v>
      </c>
      <c r="U90" s="3">
        <v>14637.9220716089</v>
      </c>
      <c r="V90" s="3">
        <v>1</v>
      </c>
      <c r="W90" s="3" t="str">
        <f>IF(Bank_data3[[#This Row],[credit_risk]]=1,"High Risk","Low Risk")</f>
        <v>High Risk</v>
      </c>
      <c r="X90" s="3" t="str">
        <f t="shared" si="7"/>
        <v>55+</v>
      </c>
      <c r="Y90" s="3" t="str">
        <f t="shared" si="8"/>
        <v>Middle Income</v>
      </c>
      <c r="Z90" s="3" t="str">
        <f t="shared" si="9"/>
        <v>Excellent</v>
      </c>
      <c r="AA90" s="27">
        <f t="shared" si="10"/>
        <v>0.29067616049422318</v>
      </c>
      <c r="AB90" s="3" t="str">
        <f t="shared" si="11"/>
        <v>Low</v>
      </c>
      <c r="AC90" s="3" t="str">
        <f t="shared" si="12"/>
        <v>Medium</v>
      </c>
      <c r="AD90" s="3" t="str">
        <f t="shared" si="13"/>
        <v>No</v>
      </c>
    </row>
    <row r="91" spans="1:30" ht="15" customHeight="1" x14ac:dyDescent="0.3">
      <c r="A91" s="3" t="s">
        <v>112</v>
      </c>
      <c r="B91" s="3">
        <v>40</v>
      </c>
      <c r="C91" s="3" t="s">
        <v>23</v>
      </c>
      <c r="D91" s="3" t="s">
        <v>26</v>
      </c>
      <c r="E91" s="3">
        <v>47624.402443427804</v>
      </c>
      <c r="F91" s="3">
        <v>234</v>
      </c>
      <c r="G91" s="3">
        <v>1201.0353913971001</v>
      </c>
      <c r="H91" s="3">
        <v>3</v>
      </c>
      <c r="I91" s="3">
        <v>686.44859638802996</v>
      </c>
      <c r="J91" s="3">
        <v>26</v>
      </c>
      <c r="K91" s="3">
        <v>724.23253449354797</v>
      </c>
      <c r="L91" s="3">
        <v>13</v>
      </c>
      <c r="M91" s="3">
        <v>14</v>
      </c>
      <c r="N91" s="3">
        <v>4</v>
      </c>
      <c r="O91" s="3">
        <v>745</v>
      </c>
      <c r="P91" s="3">
        <v>4</v>
      </c>
      <c r="Q91" s="3">
        <v>7525.26395062145</v>
      </c>
      <c r="R91" s="3">
        <v>1</v>
      </c>
      <c r="S91" s="3">
        <v>0</v>
      </c>
      <c r="T91" s="3">
        <v>0</v>
      </c>
      <c r="U91" s="3">
        <v>2057.5106768221999</v>
      </c>
      <c r="V91" s="3">
        <v>0</v>
      </c>
      <c r="W91" s="3" t="str">
        <f>IF(Bank_data3[[#This Row],[credit_risk]]=1,"High Risk","Low Risk")</f>
        <v>Low Risk</v>
      </c>
      <c r="X91" s="3" t="str">
        <f t="shared" si="7"/>
        <v>35-44</v>
      </c>
      <c r="Y91" s="3" t="str">
        <f t="shared" si="8"/>
        <v>Low Income</v>
      </c>
      <c r="Z91" s="3" t="str">
        <f t="shared" si="9"/>
        <v>Very Good</v>
      </c>
      <c r="AA91" s="27">
        <f t="shared" si="10"/>
        <v>0.15801277421927928</v>
      </c>
      <c r="AB91" s="3" t="str">
        <f t="shared" si="11"/>
        <v>Medium</v>
      </c>
      <c r="AC91" s="3" t="str">
        <f t="shared" si="12"/>
        <v>Medium</v>
      </c>
      <c r="AD91" s="3" t="str">
        <f t="shared" si="13"/>
        <v>No</v>
      </c>
    </row>
    <row r="92" spans="1:30" ht="15" customHeight="1" x14ac:dyDescent="0.3">
      <c r="A92" s="3" t="s">
        <v>113</v>
      </c>
      <c r="B92" s="3">
        <v>35</v>
      </c>
      <c r="C92" s="3" t="s">
        <v>28</v>
      </c>
      <c r="D92" s="3" t="s">
        <v>24</v>
      </c>
      <c r="E92" s="3">
        <v>60351.9407778159</v>
      </c>
      <c r="F92" s="3">
        <v>79</v>
      </c>
      <c r="G92" s="3">
        <v>1059.44586519976</v>
      </c>
      <c r="H92" s="3">
        <v>9</v>
      </c>
      <c r="I92" s="3">
        <v>1500.55151079541</v>
      </c>
      <c r="J92" s="3">
        <v>15</v>
      </c>
      <c r="K92" s="3">
        <v>480.99562904697098</v>
      </c>
      <c r="L92" s="3">
        <v>65</v>
      </c>
      <c r="M92" s="3">
        <v>10</v>
      </c>
      <c r="N92" s="3">
        <v>8</v>
      </c>
      <c r="O92" s="3">
        <v>678</v>
      </c>
      <c r="P92" s="3">
        <v>5</v>
      </c>
      <c r="Q92" s="3">
        <v>20228.8960230384</v>
      </c>
      <c r="R92" s="3">
        <v>0</v>
      </c>
      <c r="S92" s="3">
        <v>0</v>
      </c>
      <c r="T92" s="3">
        <v>0</v>
      </c>
      <c r="U92" s="3">
        <v>758.09635453659598</v>
      </c>
      <c r="V92" s="3">
        <v>0</v>
      </c>
      <c r="W92" s="3" t="str">
        <f>IF(Bank_data3[[#This Row],[credit_risk]]=1,"High Risk","Low Risk")</f>
        <v>Low Risk</v>
      </c>
      <c r="X92" s="3" t="str">
        <f t="shared" si="7"/>
        <v>35-44</v>
      </c>
      <c r="Y92" s="3" t="str">
        <f t="shared" si="8"/>
        <v>Middle Income</v>
      </c>
      <c r="Z92" s="3" t="str">
        <f t="shared" si="9"/>
        <v>Good</v>
      </c>
      <c r="AA92" s="27">
        <f t="shared" si="10"/>
        <v>0.33518219567305307</v>
      </c>
      <c r="AB92" s="3" t="str">
        <f t="shared" si="11"/>
        <v>Medium</v>
      </c>
      <c r="AC92" s="3" t="str">
        <f t="shared" si="12"/>
        <v>High</v>
      </c>
      <c r="AD92" s="3" t="str">
        <f t="shared" si="13"/>
        <v>No</v>
      </c>
    </row>
    <row r="93" spans="1:30" ht="15" customHeight="1" x14ac:dyDescent="0.3">
      <c r="A93" s="3" t="s">
        <v>114</v>
      </c>
      <c r="B93" s="3">
        <v>64</v>
      </c>
      <c r="C93" s="3" t="s">
        <v>23</v>
      </c>
      <c r="D93" s="3" t="s">
        <v>24</v>
      </c>
      <c r="E93" s="3">
        <v>39841.014223297003</v>
      </c>
      <c r="F93" s="3">
        <v>20</v>
      </c>
      <c r="G93" s="3">
        <v>1879.10232491119</v>
      </c>
      <c r="H93" s="3">
        <v>9</v>
      </c>
      <c r="I93" s="3">
        <v>731.23577140696602</v>
      </c>
      <c r="J93" s="3">
        <v>26</v>
      </c>
      <c r="K93" s="3">
        <v>725.07124093356799</v>
      </c>
      <c r="L93" s="3">
        <v>26</v>
      </c>
      <c r="M93" s="3">
        <v>16</v>
      </c>
      <c r="N93" s="3">
        <v>4</v>
      </c>
      <c r="O93" s="3">
        <v>830</v>
      </c>
      <c r="P93" s="3">
        <v>0</v>
      </c>
      <c r="Q93" s="3">
        <v>10620.303259443201</v>
      </c>
      <c r="R93" s="3">
        <v>2</v>
      </c>
      <c r="S93" s="3">
        <v>0</v>
      </c>
      <c r="T93" s="3">
        <v>0</v>
      </c>
      <c r="U93" s="3">
        <v>10919.574747262301</v>
      </c>
      <c r="V93" s="3">
        <v>0</v>
      </c>
      <c r="W93" s="3" t="str">
        <f>IF(Bank_data3[[#This Row],[credit_risk]]=1,"High Risk","Low Risk")</f>
        <v>Low Risk</v>
      </c>
      <c r="X93" s="3" t="str">
        <f t="shared" si="7"/>
        <v>55+</v>
      </c>
      <c r="Y93" s="3" t="str">
        <f t="shared" si="8"/>
        <v>Low Income</v>
      </c>
      <c r="Z93" s="3" t="str">
        <f t="shared" si="9"/>
        <v>Excellent</v>
      </c>
      <c r="AA93" s="27">
        <f t="shared" si="10"/>
        <v>0.26656709088577835</v>
      </c>
      <c r="AB93" s="3" t="str">
        <f t="shared" si="11"/>
        <v>Medium</v>
      </c>
      <c r="AC93" s="3" t="str">
        <f t="shared" si="12"/>
        <v>Medium</v>
      </c>
      <c r="AD93" s="3" t="str">
        <f t="shared" si="13"/>
        <v>No</v>
      </c>
    </row>
    <row r="94" spans="1:30" ht="15" customHeight="1" x14ac:dyDescent="0.3">
      <c r="A94" s="3" t="s">
        <v>115</v>
      </c>
      <c r="B94" s="3">
        <v>37</v>
      </c>
      <c r="C94" s="3" t="s">
        <v>28</v>
      </c>
      <c r="D94" s="3" t="s">
        <v>24</v>
      </c>
      <c r="E94" s="3">
        <v>27258.743074179099</v>
      </c>
      <c r="F94" s="3">
        <v>24</v>
      </c>
      <c r="G94" s="3">
        <v>2377.0439296730301</v>
      </c>
      <c r="H94" s="3">
        <v>2</v>
      </c>
      <c r="I94" s="3">
        <v>1064.142812608</v>
      </c>
      <c r="J94" s="3">
        <v>1</v>
      </c>
      <c r="K94" s="3">
        <v>468.74271938353201</v>
      </c>
      <c r="L94" s="3">
        <v>53</v>
      </c>
      <c r="M94" s="3">
        <v>14</v>
      </c>
      <c r="N94" s="3">
        <v>0</v>
      </c>
      <c r="O94" s="3">
        <v>694</v>
      </c>
      <c r="P94" s="3">
        <v>5</v>
      </c>
      <c r="Q94" s="3">
        <v>15399.095135785799</v>
      </c>
      <c r="R94" s="3">
        <v>0</v>
      </c>
      <c r="S94" s="3">
        <v>0</v>
      </c>
      <c r="T94" s="3">
        <v>0</v>
      </c>
      <c r="U94" s="3">
        <v>12340.624347964</v>
      </c>
      <c r="V94" s="3">
        <v>0</v>
      </c>
      <c r="W94" s="3" t="str">
        <f>IF(Bank_data3[[#This Row],[credit_risk]]=1,"High Risk","Low Risk")</f>
        <v>Low Risk</v>
      </c>
      <c r="X94" s="3" t="str">
        <f t="shared" si="7"/>
        <v>35-44</v>
      </c>
      <c r="Y94" s="3" t="str">
        <f t="shared" si="8"/>
        <v>Low Income</v>
      </c>
      <c r="Z94" s="3" t="str">
        <f t="shared" si="9"/>
        <v>Good</v>
      </c>
      <c r="AA94" s="27">
        <f t="shared" si="10"/>
        <v>0.56492315488943523</v>
      </c>
      <c r="AB94" s="3" t="str">
        <f t="shared" si="11"/>
        <v>Medium</v>
      </c>
      <c r="AC94" s="3" t="str">
        <f t="shared" si="12"/>
        <v>High</v>
      </c>
      <c r="AD94" s="3" t="str">
        <f t="shared" si="13"/>
        <v>No</v>
      </c>
    </row>
    <row r="95" spans="1:30" ht="15" customHeight="1" x14ac:dyDescent="0.3">
      <c r="A95" s="3" t="s">
        <v>116</v>
      </c>
      <c r="B95" s="3">
        <v>66</v>
      </c>
      <c r="C95" s="3" t="s">
        <v>28</v>
      </c>
      <c r="D95" s="3" t="s">
        <v>24</v>
      </c>
      <c r="E95" s="3">
        <v>32006.320082343998</v>
      </c>
      <c r="F95" s="3">
        <v>186</v>
      </c>
      <c r="G95" s="3">
        <v>2029.6695601400099</v>
      </c>
      <c r="H95" s="3">
        <v>0</v>
      </c>
      <c r="I95" s="3">
        <v>1051.61984302117</v>
      </c>
      <c r="J95" s="3">
        <v>18</v>
      </c>
      <c r="K95" s="3">
        <v>325.77640435093599</v>
      </c>
      <c r="L95" s="3">
        <v>59</v>
      </c>
      <c r="M95" s="3">
        <v>2</v>
      </c>
      <c r="N95" s="3">
        <v>4</v>
      </c>
      <c r="O95" s="3">
        <v>889</v>
      </c>
      <c r="P95" s="3">
        <v>4</v>
      </c>
      <c r="Q95" s="3">
        <v>14809.9903146983</v>
      </c>
      <c r="R95" s="3">
        <v>3</v>
      </c>
      <c r="S95" s="3">
        <v>0</v>
      </c>
      <c r="T95" s="3">
        <v>0</v>
      </c>
      <c r="U95" s="3">
        <v>6653.3541040698501</v>
      </c>
      <c r="V95" s="3">
        <v>0</v>
      </c>
      <c r="W95" s="3" t="str">
        <f>IF(Bank_data3[[#This Row],[credit_risk]]=1,"High Risk","Low Risk")</f>
        <v>Low Risk</v>
      </c>
      <c r="X95" s="3" t="str">
        <f t="shared" si="7"/>
        <v>55+</v>
      </c>
      <c r="Y95" s="3" t="str">
        <f t="shared" si="8"/>
        <v>Low Income</v>
      </c>
      <c r="Z95" s="3" t="str">
        <f t="shared" si="9"/>
        <v>Excellent</v>
      </c>
      <c r="AA95" s="27">
        <f t="shared" si="10"/>
        <v>0.46272080878389077</v>
      </c>
      <c r="AB95" s="3" t="str">
        <f t="shared" si="11"/>
        <v>Medium</v>
      </c>
      <c r="AC95" s="3" t="str">
        <f t="shared" si="12"/>
        <v>High</v>
      </c>
      <c r="AD95" s="3" t="str">
        <f t="shared" si="13"/>
        <v>No</v>
      </c>
    </row>
    <row r="96" spans="1:30" ht="15" customHeight="1" x14ac:dyDescent="0.3">
      <c r="A96" s="3" t="s">
        <v>117</v>
      </c>
      <c r="B96" s="3">
        <v>43</v>
      </c>
      <c r="C96" s="3" t="s">
        <v>23</v>
      </c>
      <c r="D96" s="3" t="s">
        <v>33</v>
      </c>
      <c r="E96" s="3">
        <v>40716.187798468301</v>
      </c>
      <c r="F96" s="3">
        <v>147</v>
      </c>
      <c r="G96" s="3">
        <v>2277.9984193907098</v>
      </c>
      <c r="H96" s="3">
        <v>0</v>
      </c>
      <c r="I96" s="3">
        <v>386.991630065523</v>
      </c>
      <c r="J96" s="3">
        <v>22</v>
      </c>
      <c r="K96" s="3">
        <v>673.35904314826996</v>
      </c>
      <c r="L96" s="3">
        <v>39</v>
      </c>
      <c r="M96" s="3">
        <v>9</v>
      </c>
      <c r="N96" s="3">
        <v>8</v>
      </c>
      <c r="O96" s="3">
        <v>655</v>
      </c>
      <c r="P96" s="3">
        <v>4</v>
      </c>
      <c r="Q96" s="3">
        <v>12242.4865056257</v>
      </c>
      <c r="R96" s="3">
        <v>4</v>
      </c>
      <c r="S96" s="3">
        <v>0</v>
      </c>
      <c r="T96" s="3">
        <v>0</v>
      </c>
      <c r="U96" s="3">
        <v>4591.3567406503598</v>
      </c>
      <c r="V96" s="3">
        <v>1</v>
      </c>
      <c r="W96" s="3" t="str">
        <f>IF(Bank_data3[[#This Row],[credit_risk]]=1,"High Risk","Low Risk")</f>
        <v>High Risk</v>
      </c>
      <c r="X96" s="3" t="str">
        <f t="shared" si="7"/>
        <v>35-44</v>
      </c>
      <c r="Y96" s="3" t="str">
        <f t="shared" si="8"/>
        <v>Low Income</v>
      </c>
      <c r="Z96" s="3" t="str">
        <f t="shared" si="9"/>
        <v>Fair</v>
      </c>
      <c r="AA96" s="27">
        <f t="shared" si="10"/>
        <v>0.3006786039553106</v>
      </c>
      <c r="AB96" s="3" t="str">
        <f t="shared" si="11"/>
        <v>Medium</v>
      </c>
      <c r="AC96" s="3" t="str">
        <f t="shared" si="12"/>
        <v>High</v>
      </c>
      <c r="AD96" s="3" t="str">
        <f t="shared" si="13"/>
        <v>No</v>
      </c>
    </row>
    <row r="97" spans="1:30" ht="15" customHeight="1" x14ac:dyDescent="0.3">
      <c r="A97" s="3" t="s">
        <v>118</v>
      </c>
      <c r="B97" s="3">
        <v>45</v>
      </c>
      <c r="C97" s="3" t="s">
        <v>23</v>
      </c>
      <c r="D97" s="3" t="s">
        <v>26</v>
      </c>
      <c r="E97" s="3">
        <v>40561.724907529599</v>
      </c>
      <c r="F97" s="3">
        <v>40</v>
      </c>
      <c r="G97" s="3">
        <v>2210.5345047323699</v>
      </c>
      <c r="H97" s="3">
        <v>0</v>
      </c>
      <c r="I97" s="3">
        <v>154.111986171984</v>
      </c>
      <c r="J97" s="3">
        <v>40</v>
      </c>
      <c r="K97" s="3">
        <v>554.94405501921699</v>
      </c>
      <c r="L97" s="3">
        <v>44</v>
      </c>
      <c r="M97" s="3">
        <v>3</v>
      </c>
      <c r="N97" s="3">
        <v>6</v>
      </c>
      <c r="O97" s="3">
        <v>740</v>
      </c>
      <c r="P97" s="3">
        <v>2</v>
      </c>
      <c r="Q97" s="3">
        <v>20484.441176304899</v>
      </c>
      <c r="R97" s="3">
        <v>4</v>
      </c>
      <c r="S97" s="3">
        <v>1</v>
      </c>
      <c r="T97" s="3">
        <v>0</v>
      </c>
      <c r="U97" s="3">
        <v>7128.4810377941503</v>
      </c>
      <c r="V97" s="3">
        <v>1</v>
      </c>
      <c r="W97" s="3" t="str">
        <f>IF(Bank_data3[[#This Row],[credit_risk]]=1,"High Risk","Low Risk")</f>
        <v>High Risk</v>
      </c>
      <c r="X97" s="3" t="str">
        <f t="shared" si="7"/>
        <v>45-54</v>
      </c>
      <c r="Y97" s="3" t="str">
        <f t="shared" si="8"/>
        <v>Low Income</v>
      </c>
      <c r="Z97" s="3" t="str">
        <f t="shared" si="9"/>
        <v>Very Good</v>
      </c>
      <c r="AA97" s="27">
        <f t="shared" si="10"/>
        <v>0.50501898582972515</v>
      </c>
      <c r="AB97" s="3" t="str">
        <f t="shared" si="11"/>
        <v>Medium</v>
      </c>
      <c r="AC97" s="3" t="str">
        <f t="shared" si="12"/>
        <v>High</v>
      </c>
      <c r="AD97" s="3" t="str">
        <f t="shared" si="13"/>
        <v>No</v>
      </c>
    </row>
    <row r="98" spans="1:30" ht="15" customHeight="1" x14ac:dyDescent="0.3">
      <c r="A98" s="3" t="s">
        <v>119</v>
      </c>
      <c r="B98" s="3">
        <v>44</v>
      </c>
      <c r="C98" s="3" t="s">
        <v>28</v>
      </c>
      <c r="D98" s="3" t="s">
        <v>24</v>
      </c>
      <c r="E98" s="3">
        <v>93310.202444058901</v>
      </c>
      <c r="F98" s="3">
        <v>27</v>
      </c>
      <c r="G98" s="3">
        <v>758.64331327141895</v>
      </c>
      <c r="H98" s="3">
        <v>0</v>
      </c>
      <c r="I98" s="3">
        <v>1087.34373234592</v>
      </c>
      <c r="J98" s="3">
        <v>13</v>
      </c>
      <c r="K98" s="3">
        <v>694.94770464584701</v>
      </c>
      <c r="L98" s="3">
        <v>67</v>
      </c>
      <c r="M98" s="3">
        <v>12</v>
      </c>
      <c r="N98" s="3">
        <v>8</v>
      </c>
      <c r="O98" s="3">
        <v>513</v>
      </c>
      <c r="P98" s="3">
        <v>5</v>
      </c>
      <c r="Q98" s="3">
        <v>8494.9362210823001</v>
      </c>
      <c r="R98" s="3">
        <v>3</v>
      </c>
      <c r="S98" s="3">
        <v>0</v>
      </c>
      <c r="T98" s="3">
        <v>0</v>
      </c>
      <c r="U98" s="3">
        <v>9427.2886147100508</v>
      </c>
      <c r="V98" s="3">
        <v>1</v>
      </c>
      <c r="W98" s="3" t="str">
        <f>IF(Bank_data3[[#This Row],[credit_risk]]=1,"High Risk","Low Risk")</f>
        <v>High Risk</v>
      </c>
      <c r="X98" s="3" t="str">
        <f t="shared" si="7"/>
        <v>35-44</v>
      </c>
      <c r="Y98" s="3" t="str">
        <f t="shared" si="8"/>
        <v>Middle Income</v>
      </c>
      <c r="Z98" s="3" t="str">
        <f t="shared" si="9"/>
        <v>Poor</v>
      </c>
      <c r="AA98" s="27">
        <f t="shared" si="10"/>
        <v>9.1039736262228804E-2</v>
      </c>
      <c r="AB98" s="3" t="str">
        <f t="shared" si="11"/>
        <v>Low</v>
      </c>
      <c r="AC98" s="3" t="str">
        <f t="shared" si="12"/>
        <v>High</v>
      </c>
      <c r="AD98" s="3" t="str">
        <f t="shared" si="13"/>
        <v>No</v>
      </c>
    </row>
    <row r="99" spans="1:30" ht="15" customHeight="1" x14ac:dyDescent="0.3">
      <c r="A99" s="3" t="s">
        <v>120</v>
      </c>
      <c r="B99" s="3">
        <v>64</v>
      </c>
      <c r="C99" s="3" t="s">
        <v>31</v>
      </c>
      <c r="D99" s="3" t="s">
        <v>24</v>
      </c>
      <c r="E99" s="3">
        <v>72591.897498495498</v>
      </c>
      <c r="F99" s="3">
        <v>34</v>
      </c>
      <c r="G99" s="3">
        <v>1232.7472615640299</v>
      </c>
      <c r="H99" s="3">
        <v>1</v>
      </c>
      <c r="I99" s="3">
        <v>420.75883264301802</v>
      </c>
      <c r="J99" s="3">
        <v>46</v>
      </c>
      <c r="K99" s="3">
        <v>314.73652916298499</v>
      </c>
      <c r="L99" s="3">
        <v>67</v>
      </c>
      <c r="M99" s="3">
        <v>1</v>
      </c>
      <c r="N99" s="3">
        <v>9</v>
      </c>
      <c r="O99" s="3">
        <v>427</v>
      </c>
      <c r="P99" s="3">
        <v>0</v>
      </c>
      <c r="Q99" s="3">
        <v>12771.830236805199</v>
      </c>
      <c r="R99" s="3">
        <v>2</v>
      </c>
      <c r="S99" s="3">
        <v>0</v>
      </c>
      <c r="T99" s="3">
        <v>0</v>
      </c>
      <c r="U99" s="3">
        <v>8535.1505257794597</v>
      </c>
      <c r="V99" s="3">
        <v>1</v>
      </c>
      <c r="W99" s="3" t="str">
        <f>IF(Bank_data3[[#This Row],[credit_risk]]=1,"High Risk","Low Risk")</f>
        <v>High Risk</v>
      </c>
      <c r="X99" s="3" t="str">
        <f t="shared" si="7"/>
        <v>55+</v>
      </c>
      <c r="Y99" s="3" t="str">
        <f t="shared" si="8"/>
        <v>Middle Income</v>
      </c>
      <c r="Z99" s="3" t="str">
        <f t="shared" si="9"/>
        <v>Poor</v>
      </c>
      <c r="AA99" s="27">
        <f t="shared" si="10"/>
        <v>0.17594016242749269</v>
      </c>
      <c r="AB99" s="3" t="str">
        <f t="shared" si="11"/>
        <v>Medium</v>
      </c>
      <c r="AC99" s="3" t="str">
        <f t="shared" si="12"/>
        <v>High</v>
      </c>
      <c r="AD99" s="3" t="str">
        <f t="shared" si="13"/>
        <v>No</v>
      </c>
    </row>
    <row r="100" spans="1:30" ht="15" customHeight="1" x14ac:dyDescent="0.3">
      <c r="A100" s="3" t="s">
        <v>121</v>
      </c>
      <c r="B100" s="3">
        <v>60</v>
      </c>
      <c r="C100" s="3" t="s">
        <v>23</v>
      </c>
      <c r="D100" s="3" t="s">
        <v>26</v>
      </c>
      <c r="E100" s="3">
        <v>62360.765678274198</v>
      </c>
      <c r="F100" s="3">
        <v>145</v>
      </c>
      <c r="G100" s="3">
        <v>2923.5267993748298</v>
      </c>
      <c r="H100" s="3">
        <v>10</v>
      </c>
      <c r="I100" s="3">
        <v>217.53596590014101</v>
      </c>
      <c r="J100" s="3">
        <v>25</v>
      </c>
      <c r="K100" s="3">
        <v>579.37378098003205</v>
      </c>
      <c r="L100" s="3">
        <v>62</v>
      </c>
      <c r="M100" s="3">
        <v>5</v>
      </c>
      <c r="N100" s="3">
        <v>9</v>
      </c>
      <c r="O100" s="3">
        <v>811</v>
      </c>
      <c r="P100" s="3">
        <v>1</v>
      </c>
      <c r="Q100" s="3">
        <v>6588.88053346984</v>
      </c>
      <c r="R100" s="3">
        <v>4</v>
      </c>
      <c r="S100" s="3">
        <v>0</v>
      </c>
      <c r="T100" s="3">
        <v>0</v>
      </c>
      <c r="U100" s="3">
        <v>4830.0994368784995</v>
      </c>
      <c r="V100" s="3">
        <v>1</v>
      </c>
      <c r="W100" s="3" t="str">
        <f>IF(Bank_data3[[#This Row],[credit_risk]]=1,"High Risk","Low Risk")</f>
        <v>High Risk</v>
      </c>
      <c r="X100" s="3" t="str">
        <f t="shared" si="7"/>
        <v>55+</v>
      </c>
      <c r="Y100" s="3" t="str">
        <f t="shared" si="8"/>
        <v>Middle Income</v>
      </c>
      <c r="Z100" s="3" t="str">
        <f t="shared" si="9"/>
        <v>Excellent</v>
      </c>
      <c r="AA100" s="27">
        <f t="shared" si="10"/>
        <v>0.10565746686726993</v>
      </c>
      <c r="AB100" s="3" t="str">
        <f t="shared" si="11"/>
        <v>Medium</v>
      </c>
      <c r="AC100" s="3" t="str">
        <f t="shared" si="12"/>
        <v>High</v>
      </c>
      <c r="AD100" s="3" t="str">
        <f t="shared" si="13"/>
        <v>No</v>
      </c>
    </row>
    <row r="101" spans="1:30" ht="15" customHeight="1" x14ac:dyDescent="0.3">
      <c r="A101" s="3" t="s">
        <v>122</v>
      </c>
      <c r="B101" s="3">
        <v>48</v>
      </c>
      <c r="C101" s="3" t="s">
        <v>31</v>
      </c>
      <c r="D101" s="3" t="s">
        <v>33</v>
      </c>
      <c r="E101" s="3">
        <v>58028.2251931137</v>
      </c>
      <c r="F101" s="3">
        <v>15</v>
      </c>
      <c r="G101" s="3">
        <v>1064.28900474341</v>
      </c>
      <c r="H101" s="3">
        <v>4</v>
      </c>
      <c r="I101" s="3">
        <v>1159.1567751954699</v>
      </c>
      <c r="J101" s="3">
        <v>7</v>
      </c>
      <c r="K101" s="3">
        <v>735.56219934505498</v>
      </c>
      <c r="L101" s="3">
        <v>76</v>
      </c>
      <c r="M101" s="3">
        <v>18</v>
      </c>
      <c r="N101" s="3">
        <v>4</v>
      </c>
      <c r="O101" s="3">
        <v>752</v>
      </c>
      <c r="P101" s="3">
        <v>4</v>
      </c>
      <c r="Q101" s="3">
        <v>14102.76602615</v>
      </c>
      <c r="R101" s="3">
        <v>3</v>
      </c>
      <c r="S101" s="3">
        <v>0</v>
      </c>
      <c r="T101" s="3">
        <v>0</v>
      </c>
      <c r="U101" s="3">
        <v>2441.3169285660401</v>
      </c>
      <c r="V101" s="3">
        <v>0</v>
      </c>
      <c r="W101" s="3" t="str">
        <f>IF(Bank_data3[[#This Row],[credit_risk]]=1,"High Risk","Low Risk")</f>
        <v>Low Risk</v>
      </c>
      <c r="X101" s="3" t="str">
        <f t="shared" si="7"/>
        <v>45-54</v>
      </c>
      <c r="Y101" s="3" t="str">
        <f t="shared" si="8"/>
        <v>Middle Income</v>
      </c>
      <c r="Z101" s="3" t="str">
        <f t="shared" si="9"/>
        <v>Very Good</v>
      </c>
      <c r="AA101" s="27">
        <f t="shared" si="10"/>
        <v>0.2430328685603777</v>
      </c>
      <c r="AB101" s="3" t="str">
        <f t="shared" si="11"/>
        <v>Medium</v>
      </c>
      <c r="AC101" s="3" t="str">
        <f t="shared" si="12"/>
        <v>High</v>
      </c>
      <c r="AD101" s="3" t="str">
        <f t="shared" si="13"/>
        <v>No</v>
      </c>
    </row>
    <row r="102" spans="1:30" ht="15" customHeight="1" x14ac:dyDescent="0.3">
      <c r="A102" s="3" t="s">
        <v>123</v>
      </c>
      <c r="B102" s="3">
        <v>34</v>
      </c>
      <c r="C102" s="3" t="s">
        <v>23</v>
      </c>
      <c r="D102" s="3" t="s">
        <v>24</v>
      </c>
      <c r="E102" s="3">
        <v>55395.900240838499</v>
      </c>
      <c r="F102" s="3">
        <v>188</v>
      </c>
      <c r="G102" s="3">
        <v>2983.1052930710198</v>
      </c>
      <c r="H102" s="3">
        <v>1</v>
      </c>
      <c r="I102" s="3">
        <v>443.20064317854298</v>
      </c>
      <c r="J102" s="3">
        <v>26</v>
      </c>
      <c r="K102" s="3">
        <v>388.452714739084</v>
      </c>
      <c r="L102" s="3">
        <v>39</v>
      </c>
      <c r="M102" s="3">
        <v>7</v>
      </c>
      <c r="N102" s="3">
        <v>2</v>
      </c>
      <c r="O102" s="3">
        <v>617</v>
      </c>
      <c r="P102" s="3">
        <v>5</v>
      </c>
      <c r="Q102" s="3">
        <v>14445.029387000101</v>
      </c>
      <c r="R102" s="3">
        <v>3</v>
      </c>
      <c r="S102" s="3">
        <v>1</v>
      </c>
      <c r="T102" s="3">
        <v>0</v>
      </c>
      <c r="U102" s="3">
        <v>6354.0482081988503</v>
      </c>
      <c r="V102" s="3">
        <v>1</v>
      </c>
      <c r="W102" s="3" t="str">
        <f>IF(Bank_data3[[#This Row],[credit_risk]]=1,"High Risk","Low Risk")</f>
        <v>High Risk</v>
      </c>
      <c r="X102" s="3" t="str">
        <f t="shared" si="7"/>
        <v>25-34</v>
      </c>
      <c r="Y102" s="3" t="str">
        <f t="shared" si="8"/>
        <v>Middle Income</v>
      </c>
      <c r="Z102" s="3" t="str">
        <f t="shared" si="9"/>
        <v>Fair</v>
      </c>
      <c r="AA102" s="27">
        <f t="shared" si="10"/>
        <v>0.26075989963515489</v>
      </c>
      <c r="AB102" s="3" t="str">
        <f t="shared" si="11"/>
        <v>Medium</v>
      </c>
      <c r="AC102" s="3" t="str">
        <f t="shared" si="12"/>
        <v>High</v>
      </c>
      <c r="AD102" s="3" t="str">
        <f t="shared" si="13"/>
        <v>No</v>
      </c>
    </row>
    <row r="103" spans="1:30" ht="15" customHeight="1" x14ac:dyDescent="0.3">
      <c r="A103" s="3" t="s">
        <v>124</v>
      </c>
      <c r="B103" s="3">
        <v>64</v>
      </c>
      <c r="C103" s="3" t="s">
        <v>23</v>
      </c>
      <c r="D103" s="3" t="s">
        <v>33</v>
      </c>
      <c r="E103" s="3">
        <v>55490.009813775097</v>
      </c>
      <c r="F103" s="3">
        <v>220</v>
      </c>
      <c r="G103" s="3">
        <v>1166.2341369780499</v>
      </c>
      <c r="H103" s="3">
        <v>3</v>
      </c>
      <c r="I103" s="3">
        <v>529.61888351046196</v>
      </c>
      <c r="J103" s="3">
        <v>46</v>
      </c>
      <c r="K103" s="3">
        <v>700.25704727151503</v>
      </c>
      <c r="L103" s="3">
        <v>40</v>
      </c>
      <c r="M103" s="3">
        <v>5</v>
      </c>
      <c r="N103" s="3">
        <v>1</v>
      </c>
      <c r="O103" s="3">
        <v>344</v>
      </c>
      <c r="P103" s="3">
        <v>4</v>
      </c>
      <c r="Q103" s="3">
        <v>12515.055931887</v>
      </c>
      <c r="R103" s="3">
        <v>6</v>
      </c>
      <c r="S103" s="3">
        <v>1</v>
      </c>
      <c r="T103" s="3">
        <v>0</v>
      </c>
      <c r="U103" s="3">
        <v>3530.3412177366599</v>
      </c>
      <c r="V103" s="3">
        <v>1</v>
      </c>
      <c r="W103" s="3" t="str">
        <f>IF(Bank_data3[[#This Row],[credit_risk]]=1,"High Risk","Low Risk")</f>
        <v>High Risk</v>
      </c>
      <c r="X103" s="3" t="str">
        <f t="shared" si="7"/>
        <v>55+</v>
      </c>
      <c r="Y103" s="3" t="str">
        <f t="shared" si="8"/>
        <v>Middle Income</v>
      </c>
      <c r="Z103" s="3" t="str">
        <f t="shared" si="9"/>
        <v>Poor</v>
      </c>
      <c r="AA103" s="27">
        <f t="shared" si="10"/>
        <v>0.22553710071213945</v>
      </c>
      <c r="AB103" s="3" t="str">
        <f t="shared" si="11"/>
        <v>Medium</v>
      </c>
      <c r="AC103" s="3" t="str">
        <f t="shared" si="12"/>
        <v>High</v>
      </c>
      <c r="AD103" s="3" t="str">
        <f t="shared" si="13"/>
        <v>No</v>
      </c>
    </row>
    <row r="104" spans="1:30" ht="15" customHeight="1" x14ac:dyDescent="0.3">
      <c r="A104" s="3" t="s">
        <v>125</v>
      </c>
      <c r="B104" s="3">
        <v>20</v>
      </c>
      <c r="C104" s="3" t="s">
        <v>23</v>
      </c>
      <c r="D104" s="3" t="s">
        <v>33</v>
      </c>
      <c r="E104" s="3">
        <v>52939.148955442397</v>
      </c>
      <c r="F104" s="3">
        <v>180</v>
      </c>
      <c r="G104" s="3">
        <v>10</v>
      </c>
      <c r="H104" s="3">
        <v>8</v>
      </c>
      <c r="I104" s="3">
        <v>1491.0306042812499</v>
      </c>
      <c r="J104" s="3">
        <v>39</v>
      </c>
      <c r="K104" s="3">
        <v>893.20421002370597</v>
      </c>
      <c r="L104" s="3">
        <v>60</v>
      </c>
      <c r="M104" s="3">
        <v>19</v>
      </c>
      <c r="N104" s="3">
        <v>8</v>
      </c>
      <c r="O104" s="3">
        <v>356</v>
      </c>
      <c r="P104" s="3">
        <v>0</v>
      </c>
      <c r="Q104" s="3">
        <v>12408.217005304299</v>
      </c>
      <c r="R104" s="3">
        <v>6</v>
      </c>
      <c r="S104" s="3">
        <v>0</v>
      </c>
      <c r="T104" s="3">
        <v>0</v>
      </c>
      <c r="U104" s="3">
        <v>9995.6222994856798</v>
      </c>
      <c r="V104" s="3">
        <v>1</v>
      </c>
      <c r="W104" s="3" t="str">
        <f>IF(Bank_data3[[#This Row],[credit_risk]]=1,"High Risk","Low Risk")</f>
        <v>High Risk</v>
      </c>
      <c r="X104" s="3" t="str">
        <f t="shared" si="7"/>
        <v>18-24</v>
      </c>
      <c r="Y104" s="3" t="str">
        <f t="shared" si="8"/>
        <v>Middle Income</v>
      </c>
      <c r="Z104" s="3" t="str">
        <f t="shared" si="9"/>
        <v>Poor</v>
      </c>
      <c r="AA104" s="27">
        <f t="shared" si="10"/>
        <v>0.23438640873785099</v>
      </c>
      <c r="AB104" s="3" t="str">
        <f t="shared" si="11"/>
        <v>Low</v>
      </c>
      <c r="AC104" s="3" t="str">
        <f t="shared" si="12"/>
        <v>High</v>
      </c>
      <c r="AD104" s="3" t="str">
        <f t="shared" si="13"/>
        <v>No</v>
      </c>
    </row>
    <row r="105" spans="1:30" ht="15" customHeight="1" x14ac:dyDescent="0.3">
      <c r="A105" s="3" t="s">
        <v>126</v>
      </c>
      <c r="B105" s="3">
        <v>44</v>
      </c>
      <c r="C105" s="3" t="s">
        <v>23</v>
      </c>
      <c r="D105" s="3" t="s">
        <v>33</v>
      </c>
      <c r="E105" s="3">
        <v>50722.143483858403</v>
      </c>
      <c r="F105" s="3">
        <v>13</v>
      </c>
      <c r="G105" s="3">
        <v>1302.1756008406401</v>
      </c>
      <c r="H105" s="3">
        <v>2</v>
      </c>
      <c r="I105" s="3">
        <v>219.09262351645</v>
      </c>
      <c r="J105" s="3">
        <v>27</v>
      </c>
      <c r="K105" s="3">
        <v>352.761130638282</v>
      </c>
      <c r="L105" s="3">
        <v>64</v>
      </c>
      <c r="M105" s="3">
        <v>13</v>
      </c>
      <c r="N105" s="3">
        <v>4</v>
      </c>
      <c r="O105" s="3">
        <v>685</v>
      </c>
      <c r="P105" s="3">
        <v>2</v>
      </c>
      <c r="Q105" s="3">
        <v>10950.749578004101</v>
      </c>
      <c r="R105" s="3">
        <v>3</v>
      </c>
      <c r="S105" s="3">
        <v>1</v>
      </c>
      <c r="T105" s="3">
        <v>0</v>
      </c>
      <c r="U105" s="3">
        <v>13182.3189242849</v>
      </c>
      <c r="V105" s="3">
        <v>1</v>
      </c>
      <c r="W105" s="3" t="str">
        <f>IF(Bank_data3[[#This Row],[credit_risk]]=1,"High Risk","Low Risk")</f>
        <v>High Risk</v>
      </c>
      <c r="X105" s="3" t="str">
        <f t="shared" si="7"/>
        <v>35-44</v>
      </c>
      <c r="Y105" s="3" t="str">
        <f t="shared" si="8"/>
        <v>Middle Income</v>
      </c>
      <c r="Z105" s="3" t="str">
        <f t="shared" si="9"/>
        <v>Good</v>
      </c>
      <c r="AA105" s="27">
        <f t="shared" si="10"/>
        <v>0.21589682189769879</v>
      </c>
      <c r="AB105" s="3" t="str">
        <f t="shared" si="11"/>
        <v>Medium</v>
      </c>
      <c r="AC105" s="3" t="str">
        <f t="shared" si="12"/>
        <v>High</v>
      </c>
      <c r="AD105" s="3" t="str">
        <f t="shared" si="13"/>
        <v>No</v>
      </c>
    </row>
    <row r="106" spans="1:30" ht="15" customHeight="1" x14ac:dyDescent="0.3">
      <c r="A106" s="3" t="s">
        <v>127</v>
      </c>
      <c r="B106" s="3">
        <v>26</v>
      </c>
      <c r="C106" s="3" t="s">
        <v>31</v>
      </c>
      <c r="D106" s="3" t="s">
        <v>33</v>
      </c>
      <c r="E106" s="3">
        <v>12346.4462980844</v>
      </c>
      <c r="F106" s="3">
        <v>15</v>
      </c>
      <c r="G106" s="3">
        <v>2177.2554236840601</v>
      </c>
      <c r="H106" s="3">
        <v>1</v>
      </c>
      <c r="I106" s="3">
        <v>360.29988550757599</v>
      </c>
      <c r="J106" s="3">
        <v>3</v>
      </c>
      <c r="K106" s="3">
        <v>566.41318041061004</v>
      </c>
      <c r="L106" s="3">
        <v>0</v>
      </c>
      <c r="M106" s="3">
        <v>7</v>
      </c>
      <c r="N106" s="3">
        <v>0</v>
      </c>
      <c r="O106" s="3">
        <v>482</v>
      </c>
      <c r="P106" s="3">
        <v>5</v>
      </c>
      <c r="Q106" s="3">
        <v>14259.827663735199</v>
      </c>
      <c r="R106" s="3">
        <v>6</v>
      </c>
      <c r="S106" s="3">
        <v>0</v>
      </c>
      <c r="T106" s="3">
        <v>0</v>
      </c>
      <c r="U106" s="3">
        <v>5387.1177260202703</v>
      </c>
      <c r="V106" s="3">
        <v>1</v>
      </c>
      <c r="W106" s="3" t="str">
        <f>IF(Bank_data3[[#This Row],[credit_risk]]=1,"High Risk","Low Risk")</f>
        <v>High Risk</v>
      </c>
      <c r="X106" s="3" t="str">
        <f t="shared" si="7"/>
        <v>25-34</v>
      </c>
      <c r="Y106" s="3" t="str">
        <f t="shared" si="8"/>
        <v>Low Income</v>
      </c>
      <c r="Z106" s="3" t="str">
        <f t="shared" si="9"/>
        <v>Poor</v>
      </c>
      <c r="AA106" s="27">
        <f t="shared" si="10"/>
        <v>1.1549742589450753</v>
      </c>
      <c r="AB106" s="3" t="str">
        <f t="shared" si="11"/>
        <v>Medium</v>
      </c>
      <c r="AC106" s="3" t="str">
        <f t="shared" si="12"/>
        <v>Low</v>
      </c>
      <c r="AD106" s="3" t="str">
        <f t="shared" si="13"/>
        <v>No</v>
      </c>
    </row>
    <row r="107" spans="1:30" ht="15" customHeight="1" x14ac:dyDescent="0.3">
      <c r="A107" s="3" t="s">
        <v>128</v>
      </c>
      <c r="B107" s="3">
        <v>28</v>
      </c>
      <c r="C107" s="3" t="s">
        <v>23</v>
      </c>
      <c r="D107" s="3" t="s">
        <v>24</v>
      </c>
      <c r="E107" s="3">
        <v>43355.709084695103</v>
      </c>
      <c r="F107" s="3">
        <v>99</v>
      </c>
      <c r="G107" s="3">
        <v>2830.7613790149899</v>
      </c>
      <c r="H107" s="3">
        <v>3</v>
      </c>
      <c r="I107" s="3">
        <v>639.10565013412804</v>
      </c>
      <c r="J107" s="3">
        <v>37</v>
      </c>
      <c r="K107" s="3">
        <v>938.65004338552001</v>
      </c>
      <c r="L107" s="3">
        <v>8</v>
      </c>
      <c r="M107" s="3">
        <v>5</v>
      </c>
      <c r="N107" s="3">
        <v>1</v>
      </c>
      <c r="O107" s="3">
        <v>616</v>
      </c>
      <c r="P107" s="3">
        <v>3</v>
      </c>
      <c r="Q107" s="3">
        <v>15709.4951480976</v>
      </c>
      <c r="R107" s="3">
        <v>7</v>
      </c>
      <c r="S107" s="3">
        <v>0</v>
      </c>
      <c r="T107" s="3">
        <v>0</v>
      </c>
      <c r="U107" s="3">
        <v>12175.8935597072</v>
      </c>
      <c r="V107" s="3">
        <v>1</v>
      </c>
      <c r="W107" s="3" t="str">
        <f>IF(Bank_data3[[#This Row],[credit_risk]]=1,"High Risk","Low Risk")</f>
        <v>High Risk</v>
      </c>
      <c r="X107" s="3" t="str">
        <f t="shared" si="7"/>
        <v>25-34</v>
      </c>
      <c r="Y107" s="3" t="str">
        <f t="shared" si="8"/>
        <v>Low Income</v>
      </c>
      <c r="Z107" s="3" t="str">
        <f t="shared" si="9"/>
        <v>Fair</v>
      </c>
      <c r="AA107" s="27">
        <f t="shared" si="10"/>
        <v>0.36233971211055965</v>
      </c>
      <c r="AB107" s="3" t="str">
        <f t="shared" si="11"/>
        <v>Medium</v>
      </c>
      <c r="AC107" s="3" t="str">
        <f t="shared" si="12"/>
        <v>Low</v>
      </c>
      <c r="AD107" s="3" t="str">
        <f t="shared" si="13"/>
        <v>No</v>
      </c>
    </row>
    <row r="108" spans="1:30" ht="15" customHeight="1" x14ac:dyDescent="0.3">
      <c r="A108" s="3" t="s">
        <v>129</v>
      </c>
      <c r="B108" s="3">
        <v>43</v>
      </c>
      <c r="C108" s="3" t="s">
        <v>28</v>
      </c>
      <c r="D108" s="3" t="s">
        <v>24</v>
      </c>
      <c r="E108" s="3">
        <v>45674.585507331503</v>
      </c>
      <c r="F108" s="3">
        <v>180</v>
      </c>
      <c r="G108" s="3">
        <v>317.67308414397797</v>
      </c>
      <c r="H108" s="3">
        <v>8</v>
      </c>
      <c r="I108" s="3">
        <v>715.91010605795202</v>
      </c>
      <c r="J108" s="3">
        <v>10</v>
      </c>
      <c r="K108" s="3">
        <v>141.11762836281301</v>
      </c>
      <c r="L108" s="3">
        <v>74</v>
      </c>
      <c r="M108" s="3">
        <v>11</v>
      </c>
      <c r="N108" s="3">
        <v>1</v>
      </c>
      <c r="O108" s="3">
        <v>707</v>
      </c>
      <c r="P108" s="3">
        <v>0</v>
      </c>
      <c r="Q108" s="3">
        <v>4730.33586575356</v>
      </c>
      <c r="R108" s="3">
        <v>6</v>
      </c>
      <c r="S108" s="3">
        <v>1</v>
      </c>
      <c r="T108" s="3">
        <v>0</v>
      </c>
      <c r="U108" s="3">
        <v>15184.421842870201</v>
      </c>
      <c r="V108" s="3">
        <v>1</v>
      </c>
      <c r="W108" s="3" t="str">
        <f>IF(Bank_data3[[#This Row],[credit_risk]]=1,"High Risk","Low Risk")</f>
        <v>High Risk</v>
      </c>
      <c r="X108" s="3" t="str">
        <f t="shared" si="7"/>
        <v>35-44</v>
      </c>
      <c r="Y108" s="3" t="str">
        <f t="shared" si="8"/>
        <v>Low Income</v>
      </c>
      <c r="Z108" s="3" t="str">
        <f t="shared" si="9"/>
        <v>Good</v>
      </c>
      <c r="AA108" s="27">
        <f t="shared" si="10"/>
        <v>0.10356603816348296</v>
      </c>
      <c r="AB108" s="3" t="str">
        <f t="shared" si="11"/>
        <v>Low</v>
      </c>
      <c r="AC108" s="3" t="str">
        <f t="shared" si="12"/>
        <v>High</v>
      </c>
      <c r="AD108" s="3" t="str">
        <f t="shared" si="13"/>
        <v>No</v>
      </c>
    </row>
    <row r="109" spans="1:30" ht="15" customHeight="1" x14ac:dyDescent="0.3">
      <c r="A109" s="3" t="s">
        <v>130</v>
      </c>
      <c r="B109" s="3">
        <v>20</v>
      </c>
      <c r="C109" s="3" t="s">
        <v>28</v>
      </c>
      <c r="D109" s="3" t="s">
        <v>33</v>
      </c>
      <c r="E109" s="3">
        <v>36518.484249139197</v>
      </c>
      <c r="F109" s="3">
        <v>103</v>
      </c>
      <c r="G109" s="3">
        <v>2162.61358288681</v>
      </c>
      <c r="H109" s="3">
        <v>3</v>
      </c>
      <c r="I109" s="3">
        <v>487.18915125882103</v>
      </c>
      <c r="J109" s="3">
        <v>43</v>
      </c>
      <c r="K109" s="3">
        <v>601.16938099891695</v>
      </c>
      <c r="L109" s="3">
        <v>79</v>
      </c>
      <c r="M109" s="3">
        <v>8</v>
      </c>
      <c r="N109" s="3">
        <v>3</v>
      </c>
      <c r="O109" s="3">
        <v>816</v>
      </c>
      <c r="P109" s="3">
        <v>5</v>
      </c>
      <c r="Q109" s="3">
        <v>10335.163357105201</v>
      </c>
      <c r="R109" s="3">
        <v>3</v>
      </c>
      <c r="S109" s="3">
        <v>0</v>
      </c>
      <c r="T109" s="3">
        <v>0</v>
      </c>
      <c r="U109" s="3">
        <v>4816.8027384494899</v>
      </c>
      <c r="V109" s="3">
        <v>0</v>
      </c>
      <c r="W109" s="3" t="str">
        <f>IF(Bank_data3[[#This Row],[credit_risk]]=1,"High Risk","Low Risk")</f>
        <v>Low Risk</v>
      </c>
      <c r="X109" s="3" t="str">
        <f t="shared" si="7"/>
        <v>18-24</v>
      </c>
      <c r="Y109" s="3" t="str">
        <f t="shared" si="8"/>
        <v>Low Income</v>
      </c>
      <c r="Z109" s="3" t="str">
        <f t="shared" si="9"/>
        <v>Excellent</v>
      </c>
      <c r="AA109" s="27">
        <f t="shared" si="10"/>
        <v>0.28301183824048826</v>
      </c>
      <c r="AB109" s="3" t="str">
        <f t="shared" si="11"/>
        <v>Medium</v>
      </c>
      <c r="AC109" s="3" t="str">
        <f t="shared" si="12"/>
        <v>High</v>
      </c>
      <c r="AD109" s="3" t="str">
        <f t="shared" si="13"/>
        <v>No</v>
      </c>
    </row>
    <row r="110" spans="1:30" ht="15" customHeight="1" x14ac:dyDescent="0.3">
      <c r="A110" s="3" t="s">
        <v>131</v>
      </c>
      <c r="B110" s="3">
        <v>63</v>
      </c>
      <c r="C110" s="3" t="s">
        <v>31</v>
      </c>
      <c r="D110" s="3" t="s">
        <v>33</v>
      </c>
      <c r="E110" s="3">
        <v>39990.255147881602</v>
      </c>
      <c r="F110" s="3">
        <v>40</v>
      </c>
      <c r="G110" s="3">
        <v>2214.5182600695798</v>
      </c>
      <c r="H110" s="3">
        <v>11</v>
      </c>
      <c r="I110" s="3">
        <v>394.47071593697899</v>
      </c>
      <c r="J110" s="3">
        <v>23</v>
      </c>
      <c r="K110" s="3">
        <v>673.21056268557004</v>
      </c>
      <c r="L110" s="3">
        <v>14</v>
      </c>
      <c r="M110" s="3">
        <v>6</v>
      </c>
      <c r="N110" s="3">
        <v>5</v>
      </c>
      <c r="O110" s="3">
        <v>775</v>
      </c>
      <c r="P110" s="3">
        <v>3</v>
      </c>
      <c r="Q110" s="3">
        <v>9829.0414133891009</v>
      </c>
      <c r="R110" s="3">
        <v>1</v>
      </c>
      <c r="S110" s="3">
        <v>0</v>
      </c>
      <c r="T110" s="3">
        <v>0</v>
      </c>
      <c r="U110" s="3">
        <v>9588.4929550695906</v>
      </c>
      <c r="V110" s="3">
        <v>0</v>
      </c>
      <c r="W110" s="3" t="str">
        <f>IF(Bank_data3[[#This Row],[credit_risk]]=1,"High Risk","Low Risk")</f>
        <v>Low Risk</v>
      </c>
      <c r="X110" s="3" t="str">
        <f t="shared" si="7"/>
        <v>55+</v>
      </c>
      <c r="Y110" s="3" t="str">
        <f t="shared" si="8"/>
        <v>Low Income</v>
      </c>
      <c r="Z110" s="3" t="str">
        <f t="shared" si="9"/>
        <v>Very Good</v>
      </c>
      <c r="AA110" s="27">
        <f t="shared" si="10"/>
        <v>0.24578591401935013</v>
      </c>
      <c r="AB110" s="3" t="str">
        <f t="shared" si="11"/>
        <v>Medium</v>
      </c>
      <c r="AC110" s="3" t="str">
        <f t="shared" si="12"/>
        <v>Medium</v>
      </c>
      <c r="AD110" s="3" t="str">
        <f t="shared" si="13"/>
        <v>No</v>
      </c>
    </row>
    <row r="111" spans="1:30" ht="15" customHeight="1" x14ac:dyDescent="0.3">
      <c r="A111" s="3" t="s">
        <v>132</v>
      </c>
      <c r="B111" s="3">
        <v>27</v>
      </c>
      <c r="C111" s="3" t="s">
        <v>23</v>
      </c>
      <c r="D111" s="3" t="s">
        <v>26</v>
      </c>
      <c r="E111" s="3">
        <v>55413.482309254301</v>
      </c>
      <c r="F111" s="3">
        <v>3</v>
      </c>
      <c r="G111" s="3">
        <v>2541.1219122461498</v>
      </c>
      <c r="H111" s="3">
        <v>4</v>
      </c>
      <c r="I111" s="3">
        <v>1328.4980135511801</v>
      </c>
      <c r="J111" s="3">
        <v>27</v>
      </c>
      <c r="K111" s="3">
        <v>505.148416509904</v>
      </c>
      <c r="L111" s="3">
        <v>58</v>
      </c>
      <c r="M111" s="3">
        <v>12</v>
      </c>
      <c r="N111" s="3">
        <v>7</v>
      </c>
      <c r="O111" s="3">
        <v>318</v>
      </c>
      <c r="P111" s="3">
        <v>1</v>
      </c>
      <c r="Q111" s="3">
        <v>15966.910368152299</v>
      </c>
      <c r="R111" s="3">
        <v>2</v>
      </c>
      <c r="S111" s="3">
        <v>0</v>
      </c>
      <c r="T111" s="3">
        <v>0</v>
      </c>
      <c r="U111" s="3">
        <v>8089.7222417317298</v>
      </c>
      <c r="V111" s="3">
        <v>1</v>
      </c>
      <c r="W111" s="3" t="str">
        <f>IF(Bank_data3[[#This Row],[credit_risk]]=1,"High Risk","Low Risk")</f>
        <v>High Risk</v>
      </c>
      <c r="X111" s="3" t="str">
        <f t="shared" si="7"/>
        <v>25-34</v>
      </c>
      <c r="Y111" s="3" t="str">
        <f t="shared" si="8"/>
        <v>Middle Income</v>
      </c>
      <c r="Z111" s="3" t="str">
        <f t="shared" si="9"/>
        <v>Poor</v>
      </c>
      <c r="AA111" s="27">
        <f t="shared" si="10"/>
        <v>0.28814125557104275</v>
      </c>
      <c r="AB111" s="3" t="str">
        <f t="shared" si="11"/>
        <v>Medium</v>
      </c>
      <c r="AC111" s="3" t="str">
        <f t="shared" si="12"/>
        <v>High</v>
      </c>
      <c r="AD111" s="3" t="str">
        <f t="shared" si="13"/>
        <v>No</v>
      </c>
    </row>
    <row r="112" spans="1:30" ht="15" customHeight="1" x14ac:dyDescent="0.3">
      <c r="A112" s="3" t="s">
        <v>133</v>
      </c>
      <c r="B112" s="3">
        <v>43</v>
      </c>
      <c r="C112" s="3" t="s">
        <v>28</v>
      </c>
      <c r="D112" s="3" t="s">
        <v>26</v>
      </c>
      <c r="E112" s="3">
        <v>63816.621385099301</v>
      </c>
      <c r="F112" s="3">
        <v>41</v>
      </c>
      <c r="G112" s="3">
        <v>10</v>
      </c>
      <c r="H112" s="3">
        <v>3</v>
      </c>
      <c r="I112" s="3">
        <v>892.04514343665096</v>
      </c>
      <c r="J112" s="3">
        <v>40</v>
      </c>
      <c r="K112" s="3">
        <v>1059.3208458065201</v>
      </c>
      <c r="L112" s="3">
        <v>65</v>
      </c>
      <c r="M112" s="3">
        <v>15</v>
      </c>
      <c r="N112" s="3">
        <v>2</v>
      </c>
      <c r="O112" s="3">
        <v>330</v>
      </c>
      <c r="P112" s="3">
        <v>3</v>
      </c>
      <c r="Q112" s="3">
        <v>19250.755362379699</v>
      </c>
      <c r="R112" s="3">
        <v>5</v>
      </c>
      <c r="S112" s="3">
        <v>0</v>
      </c>
      <c r="T112" s="3">
        <v>0</v>
      </c>
      <c r="U112" s="3">
        <v>2922.9444884240802</v>
      </c>
      <c r="V112" s="3">
        <v>1</v>
      </c>
      <c r="W112" s="3" t="str">
        <f>IF(Bank_data3[[#This Row],[credit_risk]]=1,"High Risk","Low Risk")</f>
        <v>High Risk</v>
      </c>
      <c r="X112" s="3" t="str">
        <f t="shared" si="7"/>
        <v>35-44</v>
      </c>
      <c r="Y112" s="3" t="str">
        <f t="shared" si="8"/>
        <v>Middle Income</v>
      </c>
      <c r="Z112" s="3" t="str">
        <f t="shared" si="9"/>
        <v>Poor</v>
      </c>
      <c r="AA112" s="27">
        <f t="shared" si="10"/>
        <v>0.30165738869520609</v>
      </c>
      <c r="AB112" s="3" t="str">
        <f t="shared" si="11"/>
        <v>Low</v>
      </c>
      <c r="AC112" s="3" t="str">
        <f t="shared" si="12"/>
        <v>High</v>
      </c>
      <c r="AD112" s="3" t="str">
        <f t="shared" si="13"/>
        <v>No</v>
      </c>
    </row>
    <row r="113" spans="1:30" ht="15" customHeight="1" x14ac:dyDescent="0.3">
      <c r="A113" s="3" t="s">
        <v>134</v>
      </c>
      <c r="B113" s="3">
        <v>30</v>
      </c>
      <c r="C113" s="3" t="s">
        <v>31</v>
      </c>
      <c r="D113" s="3" t="s">
        <v>26</v>
      </c>
      <c r="E113" s="3">
        <v>55386.2563145319</v>
      </c>
      <c r="F113" s="3">
        <v>29</v>
      </c>
      <c r="G113" s="3">
        <v>2825.4636965445102</v>
      </c>
      <c r="H113" s="3">
        <v>7</v>
      </c>
      <c r="I113" s="3">
        <v>1004.80906047322</v>
      </c>
      <c r="J113" s="3">
        <v>17</v>
      </c>
      <c r="K113" s="3">
        <v>622.712384758805</v>
      </c>
      <c r="L113" s="3">
        <v>9</v>
      </c>
      <c r="M113" s="3">
        <v>7</v>
      </c>
      <c r="N113" s="3">
        <v>9</v>
      </c>
      <c r="O113" s="3">
        <v>790</v>
      </c>
      <c r="P113" s="3">
        <v>4</v>
      </c>
      <c r="Q113" s="3">
        <v>14565.688118464401</v>
      </c>
      <c r="R113" s="3">
        <v>3</v>
      </c>
      <c r="S113" s="3">
        <v>0</v>
      </c>
      <c r="T113" s="3">
        <v>0</v>
      </c>
      <c r="U113" s="3">
        <v>8004.1971485476397</v>
      </c>
      <c r="V113" s="3">
        <v>0</v>
      </c>
      <c r="W113" s="3" t="str">
        <f>IF(Bank_data3[[#This Row],[credit_risk]]=1,"High Risk","Low Risk")</f>
        <v>Low Risk</v>
      </c>
      <c r="X113" s="3" t="str">
        <f t="shared" si="7"/>
        <v>25-34</v>
      </c>
      <c r="Y113" s="3" t="str">
        <f t="shared" si="8"/>
        <v>Middle Income</v>
      </c>
      <c r="Z113" s="3" t="str">
        <f t="shared" si="9"/>
        <v>Very Good</v>
      </c>
      <c r="AA113" s="27">
        <f t="shared" si="10"/>
        <v>0.262983799369786</v>
      </c>
      <c r="AB113" s="3" t="str">
        <f t="shared" si="11"/>
        <v>Medium</v>
      </c>
      <c r="AC113" s="3" t="str">
        <f t="shared" si="12"/>
        <v>Low</v>
      </c>
      <c r="AD113" s="3" t="str">
        <f t="shared" si="13"/>
        <v>No</v>
      </c>
    </row>
    <row r="114" spans="1:30" ht="15" customHeight="1" x14ac:dyDescent="0.3">
      <c r="A114" s="3" t="s">
        <v>135</v>
      </c>
      <c r="B114" s="3">
        <v>36</v>
      </c>
      <c r="C114" s="3" t="s">
        <v>23</v>
      </c>
      <c r="D114" s="3" t="s">
        <v>24</v>
      </c>
      <c r="E114" s="3">
        <v>63363.9962956452</v>
      </c>
      <c r="F114" s="3">
        <v>38</v>
      </c>
      <c r="G114" s="3">
        <v>1852.7216018466099</v>
      </c>
      <c r="H114" s="3">
        <v>3</v>
      </c>
      <c r="I114" s="3">
        <v>751.97118820451203</v>
      </c>
      <c r="J114" s="3">
        <v>48</v>
      </c>
      <c r="K114" s="3">
        <v>836.20768501545194</v>
      </c>
      <c r="L114" s="3">
        <v>48</v>
      </c>
      <c r="M114" s="3">
        <v>13</v>
      </c>
      <c r="N114" s="3">
        <v>9</v>
      </c>
      <c r="O114" s="3">
        <v>767</v>
      </c>
      <c r="P114" s="3">
        <v>2</v>
      </c>
      <c r="Q114" s="3">
        <v>12858.8681894825</v>
      </c>
      <c r="R114" s="3">
        <v>6</v>
      </c>
      <c r="S114" s="3">
        <v>1</v>
      </c>
      <c r="T114" s="3">
        <v>0</v>
      </c>
      <c r="U114" s="3">
        <v>5999.2561548205304</v>
      </c>
      <c r="V114" s="3">
        <v>1</v>
      </c>
      <c r="W114" s="3" t="str">
        <f>IF(Bank_data3[[#This Row],[credit_risk]]=1,"High Risk","Low Risk")</f>
        <v>High Risk</v>
      </c>
      <c r="X114" s="3" t="str">
        <f t="shared" si="7"/>
        <v>35-44</v>
      </c>
      <c r="Y114" s="3" t="str">
        <f t="shared" si="8"/>
        <v>Middle Income</v>
      </c>
      <c r="Z114" s="3" t="str">
        <f t="shared" si="9"/>
        <v>Very Good</v>
      </c>
      <c r="AA114" s="27">
        <f t="shared" si="10"/>
        <v>0.20293650876256755</v>
      </c>
      <c r="AB114" s="3" t="str">
        <f t="shared" si="11"/>
        <v>Medium</v>
      </c>
      <c r="AC114" s="3" t="str">
        <f t="shared" si="12"/>
        <v>High</v>
      </c>
      <c r="AD114" s="3" t="str">
        <f t="shared" si="13"/>
        <v>No</v>
      </c>
    </row>
    <row r="115" spans="1:30" ht="15" customHeight="1" x14ac:dyDescent="0.3">
      <c r="A115" s="3" t="s">
        <v>136</v>
      </c>
      <c r="B115" s="3">
        <v>27</v>
      </c>
      <c r="C115" s="3" t="s">
        <v>28</v>
      </c>
      <c r="D115" s="3" t="s">
        <v>26</v>
      </c>
      <c r="E115" s="3">
        <v>63681.944554664398</v>
      </c>
      <c r="F115" s="3">
        <v>162</v>
      </c>
      <c r="G115" s="3">
        <v>1866.91770473409</v>
      </c>
      <c r="H115" s="3">
        <v>1</v>
      </c>
      <c r="I115" s="3">
        <v>901.30923210069795</v>
      </c>
      <c r="J115" s="3">
        <v>20</v>
      </c>
      <c r="K115" s="3">
        <v>708.40807334169301</v>
      </c>
      <c r="L115" s="3">
        <v>10</v>
      </c>
      <c r="M115" s="3">
        <v>15</v>
      </c>
      <c r="N115" s="3">
        <v>5</v>
      </c>
      <c r="O115" s="3">
        <v>695</v>
      </c>
      <c r="P115" s="3">
        <v>5</v>
      </c>
      <c r="Q115" s="3">
        <v>7388.9049127051303</v>
      </c>
      <c r="R115" s="3">
        <v>6</v>
      </c>
      <c r="S115" s="3">
        <v>0</v>
      </c>
      <c r="T115" s="3">
        <v>0</v>
      </c>
      <c r="U115" s="3">
        <v>5545.0805794723001</v>
      </c>
      <c r="V115" s="3">
        <v>1</v>
      </c>
      <c r="W115" s="3" t="str">
        <f>IF(Bank_data3[[#This Row],[credit_risk]]=1,"High Risk","Low Risk")</f>
        <v>High Risk</v>
      </c>
      <c r="X115" s="3" t="str">
        <f t="shared" si="7"/>
        <v>25-34</v>
      </c>
      <c r="Y115" s="3" t="str">
        <f t="shared" si="8"/>
        <v>Middle Income</v>
      </c>
      <c r="Z115" s="3" t="str">
        <f t="shared" si="9"/>
        <v>Good</v>
      </c>
      <c r="AA115" s="27">
        <f t="shared" si="10"/>
        <v>0.11602825517305797</v>
      </c>
      <c r="AB115" s="3" t="str">
        <f t="shared" si="11"/>
        <v>Medium</v>
      </c>
      <c r="AC115" s="3" t="str">
        <f t="shared" si="12"/>
        <v>Medium</v>
      </c>
      <c r="AD115" s="3" t="str">
        <f t="shared" si="13"/>
        <v>No</v>
      </c>
    </row>
    <row r="116" spans="1:30" ht="15" customHeight="1" x14ac:dyDescent="0.3">
      <c r="A116" s="3" t="s">
        <v>137</v>
      </c>
      <c r="B116" s="3">
        <v>54</v>
      </c>
      <c r="C116" s="3" t="s">
        <v>28</v>
      </c>
      <c r="D116" s="3" t="s">
        <v>24</v>
      </c>
      <c r="E116" s="3">
        <v>44605.299316498596</v>
      </c>
      <c r="F116" s="3">
        <v>171</v>
      </c>
      <c r="G116" s="3">
        <v>2331.1989106452602</v>
      </c>
      <c r="H116" s="3">
        <v>11</v>
      </c>
      <c r="I116" s="3">
        <v>1126.51558138836</v>
      </c>
      <c r="J116" s="3">
        <v>25</v>
      </c>
      <c r="K116" s="3">
        <v>873.61989313731499</v>
      </c>
      <c r="L116" s="3">
        <v>29</v>
      </c>
      <c r="M116" s="3">
        <v>19</v>
      </c>
      <c r="N116" s="3">
        <v>3</v>
      </c>
      <c r="O116" s="3">
        <v>718</v>
      </c>
      <c r="P116" s="3">
        <v>5</v>
      </c>
      <c r="Q116" s="3">
        <v>23170.696203966101</v>
      </c>
      <c r="R116" s="3">
        <v>1</v>
      </c>
      <c r="S116" s="3">
        <v>0</v>
      </c>
      <c r="T116" s="3">
        <v>0</v>
      </c>
      <c r="U116" s="3">
        <v>6892.5806167074297</v>
      </c>
      <c r="V116" s="3">
        <v>0</v>
      </c>
      <c r="W116" s="3" t="str">
        <f>IF(Bank_data3[[#This Row],[credit_risk]]=1,"High Risk","Low Risk")</f>
        <v>Low Risk</v>
      </c>
      <c r="X116" s="3" t="str">
        <f t="shared" si="7"/>
        <v>45-54</v>
      </c>
      <c r="Y116" s="3" t="str">
        <f t="shared" si="8"/>
        <v>Low Income</v>
      </c>
      <c r="Z116" s="3" t="str">
        <f t="shared" si="9"/>
        <v>Good</v>
      </c>
      <c r="AA116" s="27">
        <f t="shared" si="10"/>
        <v>0.519460614747982</v>
      </c>
      <c r="AB116" s="3" t="str">
        <f t="shared" si="11"/>
        <v>Medium</v>
      </c>
      <c r="AC116" s="3" t="str">
        <f t="shared" si="12"/>
        <v>Medium</v>
      </c>
      <c r="AD116" s="3" t="str">
        <f t="shared" si="13"/>
        <v>No</v>
      </c>
    </row>
    <row r="117" spans="1:30" ht="15" customHeight="1" x14ac:dyDescent="0.3">
      <c r="A117" s="3" t="s">
        <v>138</v>
      </c>
      <c r="B117" s="3">
        <v>54</v>
      </c>
      <c r="C117" s="3" t="s">
        <v>31</v>
      </c>
      <c r="D117" s="3" t="s">
        <v>24</v>
      </c>
      <c r="E117" s="3">
        <v>59455.534325038701</v>
      </c>
      <c r="F117" s="3">
        <v>145</v>
      </c>
      <c r="G117" s="3">
        <v>10</v>
      </c>
      <c r="H117" s="3">
        <v>3</v>
      </c>
      <c r="I117" s="3">
        <v>451.29534490913301</v>
      </c>
      <c r="J117" s="3">
        <v>2</v>
      </c>
      <c r="K117" s="3">
        <v>544.04887479709896</v>
      </c>
      <c r="L117" s="3">
        <v>22</v>
      </c>
      <c r="M117" s="3">
        <v>5</v>
      </c>
      <c r="N117" s="3">
        <v>7</v>
      </c>
      <c r="O117" s="3">
        <v>672</v>
      </c>
      <c r="P117" s="3">
        <v>1</v>
      </c>
      <c r="Q117" s="3">
        <v>6465.3340959514499</v>
      </c>
      <c r="R117" s="3">
        <v>1</v>
      </c>
      <c r="S117" s="3">
        <v>0</v>
      </c>
      <c r="T117" s="3">
        <v>0</v>
      </c>
      <c r="U117" s="3">
        <v>5665.2543672378997</v>
      </c>
      <c r="V117" s="3">
        <v>0</v>
      </c>
      <c r="W117" s="3" t="str">
        <f>IF(Bank_data3[[#This Row],[credit_risk]]=1,"High Risk","Low Risk")</f>
        <v>Low Risk</v>
      </c>
      <c r="X117" s="3" t="str">
        <f t="shared" si="7"/>
        <v>45-54</v>
      </c>
      <c r="Y117" s="3" t="str">
        <f t="shared" si="8"/>
        <v>Middle Income</v>
      </c>
      <c r="Z117" s="3" t="str">
        <f t="shared" si="9"/>
        <v>Good</v>
      </c>
      <c r="AA117" s="27">
        <f t="shared" si="10"/>
        <v>0.10874234281717123</v>
      </c>
      <c r="AB117" s="3" t="str">
        <f t="shared" si="11"/>
        <v>Low</v>
      </c>
      <c r="AC117" s="3" t="str">
        <f t="shared" si="12"/>
        <v>Medium</v>
      </c>
      <c r="AD117" s="3" t="str">
        <f t="shared" si="13"/>
        <v>No</v>
      </c>
    </row>
    <row r="118" spans="1:30" ht="15" customHeight="1" x14ac:dyDescent="0.3">
      <c r="A118" s="3" t="s">
        <v>139</v>
      </c>
      <c r="B118" s="3">
        <v>52</v>
      </c>
      <c r="C118" s="3" t="s">
        <v>23</v>
      </c>
      <c r="D118" s="3" t="s">
        <v>24</v>
      </c>
      <c r="E118" s="3">
        <v>18565.2953667738</v>
      </c>
      <c r="F118" s="3">
        <v>33</v>
      </c>
      <c r="G118" s="3">
        <v>2311.99902230722</v>
      </c>
      <c r="H118" s="3">
        <v>1</v>
      </c>
      <c r="I118" s="3">
        <v>892.69259878129401</v>
      </c>
      <c r="J118" s="3">
        <v>12</v>
      </c>
      <c r="K118" s="3">
        <v>173.70597358501499</v>
      </c>
      <c r="L118" s="3">
        <v>21</v>
      </c>
      <c r="M118" s="3">
        <v>3</v>
      </c>
      <c r="N118" s="3">
        <v>8</v>
      </c>
      <c r="O118" s="3">
        <v>627</v>
      </c>
      <c r="P118" s="3">
        <v>2</v>
      </c>
      <c r="Q118" s="3">
        <v>4469.3272251498101</v>
      </c>
      <c r="R118" s="3">
        <v>0</v>
      </c>
      <c r="S118" s="3">
        <v>0</v>
      </c>
      <c r="T118" s="3">
        <v>0</v>
      </c>
      <c r="U118" s="3">
        <v>13956.797751402701</v>
      </c>
      <c r="V118" s="3">
        <v>0</v>
      </c>
      <c r="W118" s="3" t="str">
        <f>IF(Bank_data3[[#This Row],[credit_risk]]=1,"High Risk","Low Risk")</f>
        <v>Low Risk</v>
      </c>
      <c r="X118" s="3" t="str">
        <f t="shared" si="7"/>
        <v>45-54</v>
      </c>
      <c r="Y118" s="3" t="str">
        <f t="shared" si="8"/>
        <v>Low Income</v>
      </c>
      <c r="Z118" s="3" t="str">
        <f t="shared" si="9"/>
        <v>Fair</v>
      </c>
      <c r="AA118" s="27">
        <f t="shared" si="10"/>
        <v>0.24073558415604521</v>
      </c>
      <c r="AB118" s="3" t="str">
        <f t="shared" si="11"/>
        <v>Medium</v>
      </c>
      <c r="AC118" s="3" t="str">
        <f t="shared" si="12"/>
        <v>Medium</v>
      </c>
      <c r="AD118" s="3" t="str">
        <f t="shared" si="13"/>
        <v>No</v>
      </c>
    </row>
    <row r="119" spans="1:30" ht="15" customHeight="1" x14ac:dyDescent="0.3">
      <c r="A119" s="3" t="s">
        <v>140</v>
      </c>
      <c r="B119" s="3">
        <v>24</v>
      </c>
      <c r="C119" s="3" t="s">
        <v>23</v>
      </c>
      <c r="D119" s="3" t="s">
        <v>24</v>
      </c>
      <c r="E119" s="3">
        <v>43082.145916542097</v>
      </c>
      <c r="F119" s="3">
        <v>129</v>
      </c>
      <c r="G119" s="3">
        <v>3399.9338534830599</v>
      </c>
      <c r="H119" s="3">
        <v>8</v>
      </c>
      <c r="I119" s="3">
        <v>1043.61480969276</v>
      </c>
      <c r="J119" s="3">
        <v>37</v>
      </c>
      <c r="K119" s="3">
        <v>636.58900638328703</v>
      </c>
      <c r="L119" s="3">
        <v>50</v>
      </c>
      <c r="M119" s="3">
        <v>3</v>
      </c>
      <c r="N119" s="3">
        <v>8</v>
      </c>
      <c r="O119" s="3">
        <v>836</v>
      </c>
      <c r="P119" s="3">
        <v>5</v>
      </c>
      <c r="Q119" s="3">
        <v>16317.0298208023</v>
      </c>
      <c r="R119" s="3">
        <v>5</v>
      </c>
      <c r="S119" s="3">
        <v>0</v>
      </c>
      <c r="T119" s="3">
        <v>0</v>
      </c>
      <c r="U119" s="3">
        <v>500</v>
      </c>
      <c r="V119" s="3">
        <v>1</v>
      </c>
      <c r="W119" s="3" t="str">
        <f>IF(Bank_data3[[#This Row],[credit_risk]]=1,"High Risk","Low Risk")</f>
        <v>High Risk</v>
      </c>
      <c r="X119" s="3" t="str">
        <f t="shared" si="7"/>
        <v>18-24</v>
      </c>
      <c r="Y119" s="3" t="str">
        <f t="shared" si="8"/>
        <v>Low Income</v>
      </c>
      <c r="Z119" s="3" t="str">
        <f t="shared" si="9"/>
        <v>Excellent</v>
      </c>
      <c r="AA119" s="27">
        <f t="shared" si="10"/>
        <v>0.37874227185459458</v>
      </c>
      <c r="AB119" s="3" t="str">
        <f t="shared" si="11"/>
        <v>Medium</v>
      </c>
      <c r="AC119" s="3" t="str">
        <f t="shared" si="12"/>
        <v>High</v>
      </c>
      <c r="AD119" s="3" t="str">
        <f t="shared" si="13"/>
        <v>No</v>
      </c>
    </row>
    <row r="120" spans="1:30" ht="15" customHeight="1" x14ac:dyDescent="0.3">
      <c r="A120" s="3" t="s">
        <v>141</v>
      </c>
      <c r="B120" s="3">
        <v>61</v>
      </c>
      <c r="C120" s="3" t="s">
        <v>28</v>
      </c>
      <c r="D120" s="3" t="s">
        <v>26</v>
      </c>
      <c r="E120" s="3">
        <v>40966.671389606599</v>
      </c>
      <c r="F120" s="3">
        <v>8</v>
      </c>
      <c r="G120" s="3">
        <v>405.07985142668502</v>
      </c>
      <c r="H120" s="3">
        <v>10</v>
      </c>
      <c r="I120" s="3">
        <v>1340.67907123449</v>
      </c>
      <c r="J120" s="3">
        <v>27</v>
      </c>
      <c r="K120" s="3">
        <v>78.508276258838407</v>
      </c>
      <c r="L120" s="3">
        <v>41</v>
      </c>
      <c r="M120" s="3">
        <v>2</v>
      </c>
      <c r="N120" s="3">
        <v>5</v>
      </c>
      <c r="O120" s="3">
        <v>452</v>
      </c>
      <c r="P120" s="3">
        <v>2</v>
      </c>
      <c r="Q120" s="3">
        <v>8930.8768009198102</v>
      </c>
      <c r="R120" s="3">
        <v>7</v>
      </c>
      <c r="S120" s="3">
        <v>0</v>
      </c>
      <c r="T120" s="3">
        <v>0</v>
      </c>
      <c r="U120" s="3">
        <v>3834.1649560927999</v>
      </c>
      <c r="V120" s="3">
        <v>1</v>
      </c>
      <c r="W120" s="3" t="str">
        <f>IF(Bank_data3[[#This Row],[credit_risk]]=1,"High Risk","Low Risk")</f>
        <v>High Risk</v>
      </c>
      <c r="X120" s="3" t="str">
        <f t="shared" si="7"/>
        <v>55+</v>
      </c>
      <c r="Y120" s="3" t="str">
        <f t="shared" si="8"/>
        <v>Low Income</v>
      </c>
      <c r="Z120" s="3" t="str">
        <f t="shared" si="9"/>
        <v>Poor</v>
      </c>
      <c r="AA120" s="27">
        <f t="shared" si="10"/>
        <v>0.21800347692357569</v>
      </c>
      <c r="AB120" s="3" t="str">
        <f t="shared" si="11"/>
        <v>Low</v>
      </c>
      <c r="AC120" s="3" t="str">
        <f t="shared" si="12"/>
        <v>High</v>
      </c>
      <c r="AD120" s="3" t="str">
        <f t="shared" si="13"/>
        <v>No</v>
      </c>
    </row>
    <row r="121" spans="1:30" ht="15" customHeight="1" x14ac:dyDescent="0.3">
      <c r="A121" s="3" t="s">
        <v>142</v>
      </c>
      <c r="B121" s="3">
        <v>58</v>
      </c>
      <c r="C121" s="3" t="s">
        <v>28</v>
      </c>
      <c r="D121" s="3" t="s">
        <v>33</v>
      </c>
      <c r="E121" s="3">
        <v>77563.882441656198</v>
      </c>
      <c r="F121" s="3">
        <v>91</v>
      </c>
      <c r="G121" s="3">
        <v>1448.4849742791</v>
      </c>
      <c r="H121" s="3">
        <v>7</v>
      </c>
      <c r="I121" s="3">
        <v>1481.7618429306201</v>
      </c>
      <c r="J121" s="3">
        <v>13</v>
      </c>
      <c r="K121" s="3">
        <v>416.55453114371801</v>
      </c>
      <c r="L121" s="3">
        <v>28</v>
      </c>
      <c r="M121" s="3">
        <v>9</v>
      </c>
      <c r="N121" s="3">
        <v>1</v>
      </c>
      <c r="O121" s="3">
        <v>597</v>
      </c>
      <c r="P121" s="3">
        <v>5</v>
      </c>
      <c r="Q121" s="3">
        <v>16587.215875952101</v>
      </c>
      <c r="R121" s="3">
        <v>3</v>
      </c>
      <c r="S121" s="3">
        <v>0</v>
      </c>
      <c r="T121" s="3">
        <v>0</v>
      </c>
      <c r="U121" s="3">
        <v>7635.7141769377804</v>
      </c>
      <c r="V121" s="3">
        <v>0</v>
      </c>
      <c r="W121" s="3" t="str">
        <f>IF(Bank_data3[[#This Row],[credit_risk]]=1,"High Risk","Low Risk")</f>
        <v>Low Risk</v>
      </c>
      <c r="X121" s="3" t="str">
        <f t="shared" si="7"/>
        <v>55+</v>
      </c>
      <c r="Y121" s="3" t="str">
        <f t="shared" si="8"/>
        <v>Middle Income</v>
      </c>
      <c r="Z121" s="3" t="str">
        <f t="shared" si="9"/>
        <v>Fair</v>
      </c>
      <c r="AA121" s="27">
        <f t="shared" si="10"/>
        <v>0.21385231571445715</v>
      </c>
      <c r="AB121" s="3" t="str">
        <f t="shared" si="11"/>
        <v>Medium</v>
      </c>
      <c r="AC121" s="3" t="str">
        <f t="shared" si="12"/>
        <v>Medium</v>
      </c>
      <c r="AD121" s="3" t="str">
        <f t="shared" si="13"/>
        <v>No</v>
      </c>
    </row>
    <row r="122" spans="1:30" ht="15" customHeight="1" x14ac:dyDescent="0.3">
      <c r="A122" s="3" t="s">
        <v>143</v>
      </c>
      <c r="B122" s="3">
        <v>60</v>
      </c>
      <c r="C122" s="3" t="s">
        <v>28</v>
      </c>
      <c r="D122" s="3" t="s">
        <v>33</v>
      </c>
      <c r="E122" s="3">
        <v>56067.571269206303</v>
      </c>
      <c r="F122" s="3">
        <v>182</v>
      </c>
      <c r="G122" s="3">
        <v>1529.96838149622</v>
      </c>
      <c r="H122" s="3">
        <v>8</v>
      </c>
      <c r="I122" s="3">
        <v>824.45092894361699</v>
      </c>
      <c r="J122" s="3">
        <v>0</v>
      </c>
      <c r="K122" s="3">
        <v>383.41029781413499</v>
      </c>
      <c r="L122" s="3">
        <v>44</v>
      </c>
      <c r="M122" s="3">
        <v>5</v>
      </c>
      <c r="N122" s="3">
        <v>1</v>
      </c>
      <c r="O122" s="3">
        <v>442</v>
      </c>
      <c r="P122" s="3">
        <v>3</v>
      </c>
      <c r="Q122" s="3">
        <v>20592.832452690302</v>
      </c>
      <c r="R122" s="3">
        <v>1</v>
      </c>
      <c r="S122" s="3">
        <v>0</v>
      </c>
      <c r="T122" s="3">
        <v>0</v>
      </c>
      <c r="U122" s="3">
        <v>4215.8880762605904</v>
      </c>
      <c r="V122" s="3">
        <v>1</v>
      </c>
      <c r="W122" s="3" t="str">
        <f>IF(Bank_data3[[#This Row],[credit_risk]]=1,"High Risk","Low Risk")</f>
        <v>High Risk</v>
      </c>
      <c r="X122" s="3" t="str">
        <f t="shared" si="7"/>
        <v>55+</v>
      </c>
      <c r="Y122" s="3" t="str">
        <f t="shared" si="8"/>
        <v>Middle Income</v>
      </c>
      <c r="Z122" s="3" t="str">
        <f t="shared" si="9"/>
        <v>Poor</v>
      </c>
      <c r="AA122" s="27">
        <f t="shared" si="10"/>
        <v>0.3672859727384053</v>
      </c>
      <c r="AB122" s="3" t="str">
        <f t="shared" si="11"/>
        <v>Medium</v>
      </c>
      <c r="AC122" s="3" t="str">
        <f t="shared" si="12"/>
        <v>High</v>
      </c>
      <c r="AD122" s="3" t="str">
        <f t="shared" si="13"/>
        <v>No</v>
      </c>
    </row>
    <row r="123" spans="1:30" ht="15" customHeight="1" x14ac:dyDescent="0.3">
      <c r="A123" s="3" t="s">
        <v>144</v>
      </c>
      <c r="B123" s="3">
        <v>47</v>
      </c>
      <c r="C123" s="3" t="s">
        <v>23</v>
      </c>
      <c r="D123" s="3" t="s">
        <v>33</v>
      </c>
      <c r="E123" s="3">
        <v>25979.8265392475</v>
      </c>
      <c r="F123" s="3">
        <v>212</v>
      </c>
      <c r="G123" s="3">
        <v>1785.16233123759</v>
      </c>
      <c r="H123" s="3">
        <v>3</v>
      </c>
      <c r="I123" s="3">
        <v>1198.5236323905001</v>
      </c>
      <c r="J123" s="3">
        <v>27</v>
      </c>
      <c r="K123" s="3">
        <v>403.021557640428</v>
      </c>
      <c r="L123" s="3">
        <v>32</v>
      </c>
      <c r="M123" s="3">
        <v>17</v>
      </c>
      <c r="N123" s="3">
        <v>9</v>
      </c>
      <c r="O123" s="3">
        <v>834</v>
      </c>
      <c r="P123" s="3">
        <v>5</v>
      </c>
      <c r="Q123" s="3">
        <v>10395.6449265142</v>
      </c>
      <c r="R123" s="3">
        <v>5</v>
      </c>
      <c r="S123" s="3">
        <v>0</v>
      </c>
      <c r="T123" s="3">
        <v>0</v>
      </c>
      <c r="U123" s="3">
        <v>11082.096496591599</v>
      </c>
      <c r="V123" s="3">
        <v>1</v>
      </c>
      <c r="W123" s="3" t="str">
        <f>IF(Bank_data3[[#This Row],[credit_risk]]=1,"High Risk","Low Risk")</f>
        <v>High Risk</v>
      </c>
      <c r="X123" s="3" t="str">
        <f t="shared" si="7"/>
        <v>45-54</v>
      </c>
      <c r="Y123" s="3" t="str">
        <f t="shared" si="8"/>
        <v>Low Income</v>
      </c>
      <c r="Z123" s="3" t="str">
        <f t="shared" si="9"/>
        <v>Excellent</v>
      </c>
      <c r="AA123" s="27">
        <f t="shared" si="10"/>
        <v>0.40014296903828778</v>
      </c>
      <c r="AB123" s="3" t="str">
        <f t="shared" si="11"/>
        <v>Medium</v>
      </c>
      <c r="AC123" s="3" t="str">
        <f t="shared" si="12"/>
        <v>High</v>
      </c>
      <c r="AD123" s="3" t="str">
        <f t="shared" si="13"/>
        <v>No</v>
      </c>
    </row>
    <row r="124" spans="1:30" ht="15" customHeight="1" x14ac:dyDescent="0.3">
      <c r="A124" s="3" t="s">
        <v>145</v>
      </c>
      <c r="B124" s="3">
        <v>26</v>
      </c>
      <c r="C124" s="3" t="s">
        <v>31</v>
      </c>
      <c r="D124" s="3" t="s">
        <v>26</v>
      </c>
      <c r="E124" s="3">
        <v>60702.508485960003</v>
      </c>
      <c r="F124" s="3">
        <v>152</v>
      </c>
      <c r="G124" s="3">
        <v>1840.8316255800501</v>
      </c>
      <c r="H124" s="3">
        <v>0</v>
      </c>
      <c r="I124" s="3">
        <v>20</v>
      </c>
      <c r="J124" s="3">
        <v>35</v>
      </c>
      <c r="K124" s="3">
        <v>816.052022088954</v>
      </c>
      <c r="L124" s="3">
        <v>38</v>
      </c>
      <c r="M124" s="3">
        <v>12</v>
      </c>
      <c r="N124" s="3">
        <v>8</v>
      </c>
      <c r="O124" s="3">
        <v>411</v>
      </c>
      <c r="P124" s="3">
        <v>2</v>
      </c>
      <c r="Q124" s="3">
        <v>14735.687694038999</v>
      </c>
      <c r="R124" s="3">
        <v>7</v>
      </c>
      <c r="S124" s="3">
        <v>0</v>
      </c>
      <c r="T124" s="3">
        <v>0</v>
      </c>
      <c r="U124" s="3">
        <v>9264.0704227876595</v>
      </c>
      <c r="V124" s="3">
        <v>1</v>
      </c>
      <c r="W124" s="3" t="str">
        <f>IF(Bank_data3[[#This Row],[credit_risk]]=1,"High Risk","Low Risk")</f>
        <v>High Risk</v>
      </c>
      <c r="X124" s="3" t="str">
        <f t="shared" si="7"/>
        <v>25-34</v>
      </c>
      <c r="Y124" s="3" t="str">
        <f t="shared" si="8"/>
        <v>Middle Income</v>
      </c>
      <c r="Z124" s="3" t="str">
        <f t="shared" si="9"/>
        <v>Poor</v>
      </c>
      <c r="AA124" s="27">
        <f t="shared" si="10"/>
        <v>0.24275253299371052</v>
      </c>
      <c r="AB124" s="3" t="str">
        <f t="shared" si="11"/>
        <v>Medium</v>
      </c>
      <c r="AC124" s="3" t="str">
        <f t="shared" si="12"/>
        <v>High</v>
      </c>
      <c r="AD124" s="3" t="str">
        <f t="shared" si="13"/>
        <v>No</v>
      </c>
    </row>
    <row r="125" spans="1:30" ht="15" customHeight="1" x14ac:dyDescent="0.3">
      <c r="A125" s="3" t="s">
        <v>146</v>
      </c>
      <c r="B125" s="3">
        <v>28</v>
      </c>
      <c r="C125" s="3" t="s">
        <v>31</v>
      </c>
      <c r="D125" s="3" t="s">
        <v>33</v>
      </c>
      <c r="E125" s="3">
        <v>66376.1002118209</v>
      </c>
      <c r="F125" s="3">
        <v>33</v>
      </c>
      <c r="G125" s="3">
        <v>962.80649566999705</v>
      </c>
      <c r="H125" s="3">
        <v>2</v>
      </c>
      <c r="I125" s="3">
        <v>1343.2990182818501</v>
      </c>
      <c r="J125" s="3">
        <v>49</v>
      </c>
      <c r="K125" s="3">
        <v>493.637226748709</v>
      </c>
      <c r="L125" s="3">
        <v>72</v>
      </c>
      <c r="M125" s="3">
        <v>10</v>
      </c>
      <c r="N125" s="3">
        <v>4</v>
      </c>
      <c r="O125" s="3">
        <v>568</v>
      </c>
      <c r="P125" s="3">
        <v>1</v>
      </c>
      <c r="Q125" s="3">
        <v>9322.5743046604202</v>
      </c>
      <c r="R125" s="3">
        <v>0</v>
      </c>
      <c r="S125" s="3">
        <v>0</v>
      </c>
      <c r="T125" s="3">
        <v>0</v>
      </c>
      <c r="U125" s="3">
        <v>7368.1706269710403</v>
      </c>
      <c r="V125" s="3">
        <v>1</v>
      </c>
      <c r="W125" s="3" t="str">
        <f>IF(Bank_data3[[#This Row],[credit_risk]]=1,"High Risk","Low Risk")</f>
        <v>High Risk</v>
      </c>
      <c r="X125" s="3" t="str">
        <f t="shared" si="7"/>
        <v>25-34</v>
      </c>
      <c r="Y125" s="3" t="str">
        <f t="shared" si="8"/>
        <v>Middle Income</v>
      </c>
      <c r="Z125" s="3" t="str">
        <f t="shared" si="9"/>
        <v>Poor</v>
      </c>
      <c r="AA125" s="27">
        <f t="shared" si="10"/>
        <v>0.14045076879946264</v>
      </c>
      <c r="AB125" s="3" t="str">
        <f t="shared" si="11"/>
        <v>Low</v>
      </c>
      <c r="AC125" s="3" t="str">
        <f t="shared" si="12"/>
        <v>High</v>
      </c>
      <c r="AD125" s="3" t="str">
        <f t="shared" si="13"/>
        <v>No</v>
      </c>
    </row>
    <row r="126" spans="1:30" ht="15" customHeight="1" x14ac:dyDescent="0.3">
      <c r="A126" s="3" t="s">
        <v>147</v>
      </c>
      <c r="B126" s="3">
        <v>27</v>
      </c>
      <c r="C126" s="3" t="s">
        <v>23</v>
      </c>
      <c r="D126" s="3" t="s">
        <v>26</v>
      </c>
      <c r="E126" s="3">
        <v>48386.0494122866</v>
      </c>
      <c r="F126" s="3">
        <v>102</v>
      </c>
      <c r="G126" s="3">
        <v>1531.9603855426999</v>
      </c>
      <c r="H126" s="3">
        <v>6</v>
      </c>
      <c r="I126" s="3">
        <v>545.94071839771902</v>
      </c>
      <c r="J126" s="3">
        <v>10</v>
      </c>
      <c r="K126" s="3">
        <v>1013.94340249474</v>
      </c>
      <c r="L126" s="3">
        <v>64</v>
      </c>
      <c r="M126" s="3">
        <v>3</v>
      </c>
      <c r="N126" s="3">
        <v>6</v>
      </c>
      <c r="O126" s="3">
        <v>395</v>
      </c>
      <c r="P126" s="3">
        <v>2</v>
      </c>
      <c r="Q126" s="3">
        <v>12443.7935670033</v>
      </c>
      <c r="R126" s="3">
        <v>0</v>
      </c>
      <c r="S126" s="3">
        <v>1</v>
      </c>
      <c r="T126" s="3">
        <v>0</v>
      </c>
      <c r="U126" s="3">
        <v>8396.1823935851498</v>
      </c>
      <c r="V126" s="3">
        <v>1</v>
      </c>
      <c r="W126" s="3" t="str">
        <f>IF(Bank_data3[[#This Row],[credit_risk]]=1,"High Risk","Low Risk")</f>
        <v>High Risk</v>
      </c>
      <c r="X126" s="3" t="str">
        <f t="shared" si="7"/>
        <v>25-34</v>
      </c>
      <c r="Y126" s="3" t="str">
        <f t="shared" si="8"/>
        <v>Low Income</v>
      </c>
      <c r="Z126" s="3" t="str">
        <f t="shared" si="9"/>
        <v>Poor</v>
      </c>
      <c r="AA126" s="27">
        <f t="shared" si="10"/>
        <v>0.25717730044402975</v>
      </c>
      <c r="AB126" s="3" t="str">
        <f t="shared" si="11"/>
        <v>Medium</v>
      </c>
      <c r="AC126" s="3" t="str">
        <f t="shared" si="12"/>
        <v>High</v>
      </c>
      <c r="AD126" s="3" t="str">
        <f t="shared" si="13"/>
        <v>No</v>
      </c>
    </row>
    <row r="127" spans="1:30" ht="15" customHeight="1" x14ac:dyDescent="0.3">
      <c r="A127" s="3" t="s">
        <v>148</v>
      </c>
      <c r="B127" s="3">
        <v>31</v>
      </c>
      <c r="C127" s="3" t="s">
        <v>31</v>
      </c>
      <c r="D127" s="3" t="s">
        <v>26</v>
      </c>
      <c r="E127" s="3">
        <v>62424.606724210498</v>
      </c>
      <c r="F127" s="3">
        <v>75</v>
      </c>
      <c r="G127" s="3">
        <v>2895.22520452257</v>
      </c>
      <c r="H127" s="3">
        <v>0</v>
      </c>
      <c r="I127" s="3">
        <v>715.61589285423804</v>
      </c>
      <c r="J127" s="3">
        <v>42</v>
      </c>
      <c r="K127" s="3">
        <v>483.81507534330098</v>
      </c>
      <c r="L127" s="3">
        <v>49</v>
      </c>
      <c r="M127" s="3">
        <v>7</v>
      </c>
      <c r="N127" s="3">
        <v>5</v>
      </c>
      <c r="O127" s="3">
        <v>630</v>
      </c>
      <c r="P127" s="3">
        <v>1</v>
      </c>
      <c r="Q127" s="3">
        <v>11232.0250360713</v>
      </c>
      <c r="R127" s="3">
        <v>6</v>
      </c>
      <c r="S127" s="3">
        <v>0</v>
      </c>
      <c r="T127" s="3">
        <v>1</v>
      </c>
      <c r="U127" s="3">
        <v>7760.3817463052401</v>
      </c>
      <c r="V127" s="3">
        <v>1</v>
      </c>
      <c r="W127" s="3" t="str">
        <f>IF(Bank_data3[[#This Row],[credit_risk]]=1,"High Risk","Low Risk")</f>
        <v>High Risk</v>
      </c>
      <c r="X127" s="3" t="str">
        <f t="shared" si="7"/>
        <v>25-34</v>
      </c>
      <c r="Y127" s="3" t="str">
        <f t="shared" si="8"/>
        <v>Middle Income</v>
      </c>
      <c r="Z127" s="3" t="str">
        <f t="shared" si="9"/>
        <v>Fair</v>
      </c>
      <c r="AA127" s="27">
        <f t="shared" si="10"/>
        <v>0.17992944810519917</v>
      </c>
      <c r="AB127" s="3" t="str">
        <f t="shared" si="11"/>
        <v>Medium</v>
      </c>
      <c r="AC127" s="3" t="str">
        <f t="shared" si="12"/>
        <v>High</v>
      </c>
      <c r="AD127" s="3" t="str">
        <f t="shared" si="13"/>
        <v>No</v>
      </c>
    </row>
    <row r="128" spans="1:30" ht="15" customHeight="1" x14ac:dyDescent="0.3">
      <c r="A128" s="3" t="s">
        <v>149</v>
      </c>
      <c r="B128" s="3">
        <v>53</v>
      </c>
      <c r="C128" s="3" t="s">
        <v>28</v>
      </c>
      <c r="D128" s="3" t="s">
        <v>26</v>
      </c>
      <c r="E128" s="3">
        <v>10000</v>
      </c>
      <c r="F128" s="3">
        <v>48</v>
      </c>
      <c r="G128" s="3">
        <v>1824.9221701235499</v>
      </c>
      <c r="H128" s="3">
        <v>10</v>
      </c>
      <c r="I128" s="3">
        <v>954.38656952845702</v>
      </c>
      <c r="J128" s="3">
        <v>39</v>
      </c>
      <c r="K128" s="3">
        <v>0</v>
      </c>
      <c r="L128" s="3">
        <v>47</v>
      </c>
      <c r="M128" s="3">
        <v>2</v>
      </c>
      <c r="N128" s="3">
        <v>8</v>
      </c>
      <c r="O128" s="3">
        <v>471</v>
      </c>
      <c r="P128" s="3">
        <v>4</v>
      </c>
      <c r="Q128" s="3">
        <v>17760.306573053302</v>
      </c>
      <c r="R128" s="3">
        <v>3</v>
      </c>
      <c r="S128" s="3">
        <v>0</v>
      </c>
      <c r="T128" s="3">
        <v>0</v>
      </c>
      <c r="U128" s="3">
        <v>3316.4024497966998</v>
      </c>
      <c r="V128" s="3">
        <v>1</v>
      </c>
      <c r="W128" s="3" t="str">
        <f>IF(Bank_data3[[#This Row],[credit_risk]]=1,"High Risk","Low Risk")</f>
        <v>High Risk</v>
      </c>
      <c r="X128" s="3" t="str">
        <f t="shared" si="7"/>
        <v>45-54</v>
      </c>
      <c r="Y128" s="3" t="str">
        <f t="shared" si="8"/>
        <v>Low Income</v>
      </c>
      <c r="Z128" s="3" t="str">
        <f t="shared" si="9"/>
        <v>Poor</v>
      </c>
      <c r="AA128" s="27">
        <f t="shared" si="10"/>
        <v>1.7760306573053302</v>
      </c>
      <c r="AB128" s="3" t="str">
        <f t="shared" si="11"/>
        <v>Medium</v>
      </c>
      <c r="AC128" s="3" t="str">
        <f t="shared" si="12"/>
        <v>High</v>
      </c>
      <c r="AD128" s="3" t="str">
        <f t="shared" si="13"/>
        <v>No</v>
      </c>
    </row>
    <row r="129" spans="1:30" ht="15" customHeight="1" x14ac:dyDescent="0.3">
      <c r="A129" s="3" t="s">
        <v>150</v>
      </c>
      <c r="B129" s="3">
        <v>52</v>
      </c>
      <c r="C129" s="3" t="s">
        <v>31</v>
      </c>
      <c r="D129" s="3" t="s">
        <v>33</v>
      </c>
      <c r="E129" s="3">
        <v>10000</v>
      </c>
      <c r="F129" s="3">
        <v>197</v>
      </c>
      <c r="G129" s="3">
        <v>1794.59920598688</v>
      </c>
      <c r="H129" s="3">
        <v>7</v>
      </c>
      <c r="I129" s="3">
        <v>746.29517143957003</v>
      </c>
      <c r="J129" s="3">
        <v>3</v>
      </c>
      <c r="K129" s="3">
        <v>351.94905453692098</v>
      </c>
      <c r="L129" s="3">
        <v>36</v>
      </c>
      <c r="M129" s="3">
        <v>11</v>
      </c>
      <c r="N129" s="3">
        <v>4</v>
      </c>
      <c r="O129" s="3">
        <v>761</v>
      </c>
      <c r="P129" s="3">
        <v>5</v>
      </c>
      <c r="Q129" s="3">
        <v>8728.7238066477003</v>
      </c>
      <c r="R129" s="3">
        <v>6</v>
      </c>
      <c r="S129" s="3">
        <v>0</v>
      </c>
      <c r="T129" s="3">
        <v>0</v>
      </c>
      <c r="U129" s="3">
        <v>10837.033576363199</v>
      </c>
      <c r="V129" s="3">
        <v>1</v>
      </c>
      <c r="W129" s="3" t="str">
        <f>IF(Bank_data3[[#This Row],[credit_risk]]=1,"High Risk","Low Risk")</f>
        <v>High Risk</v>
      </c>
      <c r="X129" s="3" t="str">
        <f t="shared" si="7"/>
        <v>45-54</v>
      </c>
      <c r="Y129" s="3" t="str">
        <f t="shared" si="8"/>
        <v>Low Income</v>
      </c>
      <c r="Z129" s="3" t="str">
        <f t="shared" si="9"/>
        <v>Very Good</v>
      </c>
      <c r="AA129" s="27">
        <f t="shared" si="10"/>
        <v>0.87287238066477002</v>
      </c>
      <c r="AB129" s="3" t="str">
        <f t="shared" si="11"/>
        <v>Medium</v>
      </c>
      <c r="AC129" s="3" t="str">
        <f t="shared" si="12"/>
        <v>High</v>
      </c>
      <c r="AD129" s="3" t="str">
        <f t="shared" si="13"/>
        <v>No</v>
      </c>
    </row>
    <row r="130" spans="1:30" ht="15" customHeight="1" x14ac:dyDescent="0.3">
      <c r="A130" s="3" t="s">
        <v>151</v>
      </c>
      <c r="B130" s="3">
        <v>67</v>
      </c>
      <c r="C130" s="3" t="s">
        <v>31</v>
      </c>
      <c r="D130" s="3" t="s">
        <v>33</v>
      </c>
      <c r="E130" s="3">
        <v>28783.953746644602</v>
      </c>
      <c r="F130" s="3">
        <v>99</v>
      </c>
      <c r="G130" s="3">
        <v>928.361859561041</v>
      </c>
      <c r="H130" s="3">
        <v>8</v>
      </c>
      <c r="I130" s="3">
        <v>868.758682848847</v>
      </c>
      <c r="J130" s="3">
        <v>33</v>
      </c>
      <c r="K130" s="3">
        <v>712.65450751799096</v>
      </c>
      <c r="L130" s="3">
        <v>77</v>
      </c>
      <c r="M130" s="3">
        <v>12</v>
      </c>
      <c r="N130" s="3">
        <v>7</v>
      </c>
      <c r="O130" s="3">
        <v>590</v>
      </c>
      <c r="P130" s="3">
        <v>4</v>
      </c>
      <c r="Q130" s="3">
        <v>7957.6574724923603</v>
      </c>
      <c r="R130" s="3">
        <v>4</v>
      </c>
      <c r="S130" s="3">
        <v>0</v>
      </c>
      <c r="T130" s="3">
        <v>0</v>
      </c>
      <c r="U130" s="3">
        <v>2625.3462973906899</v>
      </c>
      <c r="V130" s="3">
        <v>1</v>
      </c>
      <c r="W130" s="3" t="str">
        <f>IF(Bank_data3[[#This Row],[credit_risk]]=1,"High Risk","Low Risk")</f>
        <v>High Risk</v>
      </c>
      <c r="X130" s="3" t="str">
        <f t="shared" si="7"/>
        <v>55+</v>
      </c>
      <c r="Y130" s="3" t="str">
        <f t="shared" si="8"/>
        <v>Low Income</v>
      </c>
      <c r="Z130" s="3" t="str">
        <f t="shared" si="9"/>
        <v>Fair</v>
      </c>
      <c r="AA130" s="27">
        <f t="shared" si="10"/>
        <v>0.27646158490023282</v>
      </c>
      <c r="AB130" s="3" t="str">
        <f t="shared" si="11"/>
        <v>Low</v>
      </c>
      <c r="AC130" s="3" t="str">
        <f t="shared" si="12"/>
        <v>High</v>
      </c>
      <c r="AD130" s="3" t="str">
        <f t="shared" si="13"/>
        <v>No</v>
      </c>
    </row>
    <row r="131" spans="1:30" ht="15" customHeight="1" x14ac:dyDescent="0.3">
      <c r="A131" s="3" t="s">
        <v>152</v>
      </c>
      <c r="B131" s="3">
        <v>42</v>
      </c>
      <c r="C131" s="3" t="s">
        <v>31</v>
      </c>
      <c r="D131" s="3" t="s">
        <v>33</v>
      </c>
      <c r="E131" s="3">
        <v>52682.714611249998</v>
      </c>
      <c r="F131" s="3">
        <v>221</v>
      </c>
      <c r="G131" s="3">
        <v>2571.3126826704101</v>
      </c>
      <c r="H131" s="3">
        <v>7</v>
      </c>
      <c r="I131" s="3">
        <v>1355.6925388791501</v>
      </c>
      <c r="J131" s="3">
        <v>0</v>
      </c>
      <c r="K131" s="3">
        <v>163.07400546621599</v>
      </c>
      <c r="L131" s="3">
        <v>32</v>
      </c>
      <c r="M131" s="3">
        <v>10</v>
      </c>
      <c r="N131" s="3">
        <v>3</v>
      </c>
      <c r="O131" s="3">
        <v>534</v>
      </c>
      <c r="P131" s="3">
        <v>3</v>
      </c>
      <c r="Q131" s="3">
        <v>10816.2299451129</v>
      </c>
      <c r="R131" s="3">
        <v>1</v>
      </c>
      <c r="S131" s="3">
        <v>0</v>
      </c>
      <c r="T131" s="3">
        <v>0</v>
      </c>
      <c r="U131" s="3">
        <v>8441.8950594881208</v>
      </c>
      <c r="V131" s="3">
        <v>1</v>
      </c>
      <c r="W131" s="3" t="str">
        <f>IF(Bank_data3[[#This Row],[credit_risk]]=1,"High Risk","Low Risk")</f>
        <v>High Risk</v>
      </c>
      <c r="X131" s="3" t="str">
        <f t="shared" si="7"/>
        <v>35-44</v>
      </c>
      <c r="Y131" s="3" t="str">
        <f t="shared" si="8"/>
        <v>Middle Income</v>
      </c>
      <c r="Z131" s="3" t="str">
        <f t="shared" si="9"/>
        <v>Poor</v>
      </c>
      <c r="AA131" s="27">
        <f t="shared" si="10"/>
        <v>0.20530889543044115</v>
      </c>
      <c r="AB131" s="3" t="str">
        <f t="shared" si="11"/>
        <v>Medium</v>
      </c>
      <c r="AC131" s="3" t="str">
        <f t="shared" si="12"/>
        <v>High</v>
      </c>
      <c r="AD131" s="3" t="str">
        <f t="shared" si="13"/>
        <v>No</v>
      </c>
    </row>
    <row r="132" spans="1:30" ht="15" customHeight="1" x14ac:dyDescent="0.3">
      <c r="A132" s="3" t="s">
        <v>153</v>
      </c>
      <c r="B132" s="3">
        <v>43</v>
      </c>
      <c r="C132" s="3" t="s">
        <v>28</v>
      </c>
      <c r="D132" s="3" t="s">
        <v>24</v>
      </c>
      <c r="E132" s="3">
        <v>77578.947852953905</v>
      </c>
      <c r="F132" s="3">
        <v>173</v>
      </c>
      <c r="G132" s="3">
        <v>1326.46254671207</v>
      </c>
      <c r="H132" s="3">
        <v>4</v>
      </c>
      <c r="I132" s="3">
        <v>665.52298412891002</v>
      </c>
      <c r="J132" s="3">
        <v>9</v>
      </c>
      <c r="K132" s="3">
        <v>411.00806445130399</v>
      </c>
      <c r="L132" s="3">
        <v>5</v>
      </c>
      <c r="M132" s="3">
        <v>8</v>
      </c>
      <c r="N132" s="3">
        <v>6</v>
      </c>
      <c r="O132" s="3">
        <v>718</v>
      </c>
      <c r="P132" s="3">
        <v>0</v>
      </c>
      <c r="Q132" s="3">
        <v>15977.816025653799</v>
      </c>
      <c r="R132" s="3">
        <v>4</v>
      </c>
      <c r="S132" s="3">
        <v>0</v>
      </c>
      <c r="T132" s="3">
        <v>0</v>
      </c>
      <c r="U132" s="3">
        <v>9037.2019855421895</v>
      </c>
      <c r="V132" s="3">
        <v>1</v>
      </c>
      <c r="W132" s="3" t="str">
        <f>IF(Bank_data3[[#This Row],[credit_risk]]=1,"High Risk","Low Risk")</f>
        <v>High Risk</v>
      </c>
      <c r="X132" s="3" t="str">
        <f t="shared" si="7"/>
        <v>35-44</v>
      </c>
      <c r="Y132" s="3" t="str">
        <f t="shared" si="8"/>
        <v>Middle Income</v>
      </c>
      <c r="Z132" s="3" t="str">
        <f t="shared" si="9"/>
        <v>Good</v>
      </c>
      <c r="AA132" s="27">
        <f t="shared" si="10"/>
        <v>0.20595556485167549</v>
      </c>
      <c r="AB132" s="3" t="str">
        <f t="shared" si="11"/>
        <v>Medium</v>
      </c>
      <c r="AC132" s="3" t="str">
        <f t="shared" si="12"/>
        <v>Low</v>
      </c>
      <c r="AD132" s="3" t="str">
        <f t="shared" si="13"/>
        <v>No</v>
      </c>
    </row>
    <row r="133" spans="1:30" ht="15" customHeight="1" x14ac:dyDescent="0.3">
      <c r="A133" s="3" t="s">
        <v>154</v>
      </c>
      <c r="B133" s="3">
        <v>56</v>
      </c>
      <c r="C133" s="3" t="s">
        <v>23</v>
      </c>
      <c r="D133" s="3" t="s">
        <v>26</v>
      </c>
      <c r="E133" s="3">
        <v>29724.301600110401</v>
      </c>
      <c r="F133" s="3">
        <v>3</v>
      </c>
      <c r="G133" s="3">
        <v>10</v>
      </c>
      <c r="H133" s="3">
        <v>11</v>
      </c>
      <c r="I133" s="3">
        <v>419.576664224806</v>
      </c>
      <c r="J133" s="3">
        <v>16</v>
      </c>
      <c r="K133" s="3">
        <v>704.09469183992098</v>
      </c>
      <c r="L133" s="3">
        <v>69</v>
      </c>
      <c r="M133" s="3">
        <v>3</v>
      </c>
      <c r="N133" s="3">
        <v>8</v>
      </c>
      <c r="O133" s="3">
        <v>605</v>
      </c>
      <c r="P133" s="3">
        <v>5</v>
      </c>
      <c r="Q133" s="3">
        <v>7205.1706716244298</v>
      </c>
      <c r="R133" s="3">
        <v>0</v>
      </c>
      <c r="S133" s="3">
        <v>0</v>
      </c>
      <c r="T133" s="3">
        <v>0</v>
      </c>
      <c r="U133" s="3">
        <v>5982.2501901751502</v>
      </c>
      <c r="V133" s="3">
        <v>0</v>
      </c>
      <c r="W133" s="3" t="str">
        <f>IF(Bank_data3[[#This Row],[credit_risk]]=1,"High Risk","Low Risk")</f>
        <v>Low Risk</v>
      </c>
      <c r="X133" s="3" t="str">
        <f t="shared" si="7"/>
        <v>55+</v>
      </c>
      <c r="Y133" s="3" t="str">
        <f t="shared" si="8"/>
        <v>Low Income</v>
      </c>
      <c r="Z133" s="3" t="str">
        <f t="shared" si="9"/>
        <v>Fair</v>
      </c>
      <c r="AA133" s="27">
        <f t="shared" si="10"/>
        <v>0.24239999878071714</v>
      </c>
      <c r="AB133" s="3" t="str">
        <f t="shared" si="11"/>
        <v>Low</v>
      </c>
      <c r="AC133" s="3" t="str">
        <f t="shared" si="12"/>
        <v>High</v>
      </c>
      <c r="AD133" s="3" t="str">
        <f t="shared" si="13"/>
        <v>No</v>
      </c>
    </row>
    <row r="134" spans="1:30" ht="15" customHeight="1" x14ac:dyDescent="0.3">
      <c r="A134" s="3" t="s">
        <v>155</v>
      </c>
      <c r="B134" s="3">
        <v>54</v>
      </c>
      <c r="C134" s="3" t="s">
        <v>28</v>
      </c>
      <c r="D134" s="3" t="s">
        <v>24</v>
      </c>
      <c r="E134" s="3">
        <v>34633.806650817103</v>
      </c>
      <c r="F134" s="3">
        <v>174</v>
      </c>
      <c r="G134" s="3">
        <v>1836.16091990771</v>
      </c>
      <c r="H134" s="3">
        <v>10</v>
      </c>
      <c r="I134" s="3">
        <v>1434.7123500544899</v>
      </c>
      <c r="J134" s="3">
        <v>6</v>
      </c>
      <c r="K134" s="3">
        <v>421.13535067189702</v>
      </c>
      <c r="L134" s="3">
        <v>54</v>
      </c>
      <c r="M134" s="3">
        <v>10</v>
      </c>
      <c r="N134" s="3">
        <v>1</v>
      </c>
      <c r="O134" s="3">
        <v>787</v>
      </c>
      <c r="P134" s="3">
        <v>4</v>
      </c>
      <c r="Q134" s="3">
        <v>4901.7818471595201</v>
      </c>
      <c r="R134" s="3">
        <v>4</v>
      </c>
      <c r="S134" s="3">
        <v>0</v>
      </c>
      <c r="T134" s="3">
        <v>0</v>
      </c>
      <c r="U134" s="3">
        <v>5517.3155572801197</v>
      </c>
      <c r="V134" s="3">
        <v>1</v>
      </c>
      <c r="W134" s="3" t="str">
        <f>IF(Bank_data3[[#This Row],[credit_risk]]=1,"High Risk","Low Risk")</f>
        <v>High Risk</v>
      </c>
      <c r="X134" s="3" t="str">
        <f t="shared" si="7"/>
        <v>45-54</v>
      </c>
      <c r="Y134" s="3" t="str">
        <f t="shared" si="8"/>
        <v>Low Income</v>
      </c>
      <c r="Z134" s="3" t="str">
        <f t="shared" si="9"/>
        <v>Very Good</v>
      </c>
      <c r="AA134" s="27">
        <f t="shared" si="10"/>
        <v>0.14153170907777976</v>
      </c>
      <c r="AB134" s="3" t="str">
        <f t="shared" si="11"/>
        <v>Medium</v>
      </c>
      <c r="AC134" s="3" t="str">
        <f t="shared" si="12"/>
        <v>High</v>
      </c>
      <c r="AD134" s="3" t="str">
        <f t="shared" si="13"/>
        <v>No</v>
      </c>
    </row>
    <row r="135" spans="1:30" ht="15" customHeight="1" x14ac:dyDescent="0.3">
      <c r="A135" s="3" t="s">
        <v>156</v>
      </c>
      <c r="B135" s="3">
        <v>63</v>
      </c>
      <c r="C135" s="3" t="s">
        <v>23</v>
      </c>
      <c r="D135" s="3" t="s">
        <v>26</v>
      </c>
      <c r="E135" s="3">
        <v>51594.915033045501</v>
      </c>
      <c r="F135" s="3">
        <v>59</v>
      </c>
      <c r="G135" s="3">
        <v>2065.5466604663902</v>
      </c>
      <c r="H135" s="3">
        <v>11</v>
      </c>
      <c r="I135" s="3">
        <v>984.36747595163695</v>
      </c>
      <c r="J135" s="3">
        <v>38</v>
      </c>
      <c r="K135" s="3">
        <v>361.30036246034399</v>
      </c>
      <c r="L135" s="3">
        <v>43</v>
      </c>
      <c r="M135" s="3">
        <v>7</v>
      </c>
      <c r="N135" s="3">
        <v>8</v>
      </c>
      <c r="O135" s="3">
        <v>386</v>
      </c>
      <c r="P135" s="3">
        <v>5</v>
      </c>
      <c r="Q135" s="3">
        <v>19050.0319414722</v>
      </c>
      <c r="R135" s="3">
        <v>4</v>
      </c>
      <c r="S135" s="3">
        <v>0</v>
      </c>
      <c r="T135" s="3">
        <v>0</v>
      </c>
      <c r="U135" s="3">
        <v>5545.89999823363</v>
      </c>
      <c r="V135" s="3">
        <v>1</v>
      </c>
      <c r="W135" s="3" t="str">
        <f>IF(Bank_data3[[#This Row],[credit_risk]]=1,"High Risk","Low Risk")</f>
        <v>High Risk</v>
      </c>
      <c r="X135" s="3" t="str">
        <f t="shared" ref="X135:X198" si="14">_xlfn.IFS(B135&lt;25,"18-24",B135&lt;35,"25-34",B135&lt;45,"35-44",B135&lt;55,"45-54",TRUE(),"55+")</f>
        <v>55+</v>
      </c>
      <c r="Y135" s="3" t="str">
        <f t="shared" ref="Y135:Y198" si="15">_xlfn.IFS(E135&lt;50000,"Low Income",E135&lt;100000,"Middle Income",TRUE(),"High Income")</f>
        <v>Middle Income</v>
      </c>
      <c r="Z135" s="3" t="str">
        <f t="shared" ref="Z135:Z198" si="16">_xlfn.IFS(O135&lt;580,"Poor",O135&lt;670,"Fair",O135&lt;740,"Good",O135&lt;800,"Very Good",TRUE(),"Excellent")</f>
        <v>Poor</v>
      </c>
      <c r="AA135" s="27">
        <f t="shared" ref="AA135:AA198" si="17">IF(E135=0,0,Q135/E135)</f>
        <v>0.36922305093963309</v>
      </c>
      <c r="AB135" s="3" t="str">
        <f t="shared" ref="AB135:AB198" si="18">_xlfn.IFS(G135&lt;1000,"Low",G135&lt;5000,"Medium",TRUE(),"High")</f>
        <v>Medium</v>
      </c>
      <c r="AC135" s="3" t="str">
        <f t="shared" ref="AC135:AC198" si="19">_xlfn.IFS(L135&lt;10,"Low",L135&lt;30,"Medium",TRUE(),"High")</f>
        <v>High</v>
      </c>
      <c r="AD135" s="3" t="str">
        <f t="shared" ref="AD135:AD198" si="20">IF(AND(E135&gt;=100000,O135&gt;=750),"Yes","No")</f>
        <v>No</v>
      </c>
    </row>
    <row r="136" spans="1:30" ht="15" customHeight="1" x14ac:dyDescent="0.3">
      <c r="A136" s="3" t="s">
        <v>157</v>
      </c>
      <c r="B136" s="3">
        <v>59</v>
      </c>
      <c r="C136" s="3" t="s">
        <v>23</v>
      </c>
      <c r="D136" s="3" t="s">
        <v>33</v>
      </c>
      <c r="E136" s="3">
        <v>41138.261690377403</v>
      </c>
      <c r="F136" s="3">
        <v>11</v>
      </c>
      <c r="G136" s="3">
        <v>1260.9563961210899</v>
      </c>
      <c r="H136" s="3">
        <v>8</v>
      </c>
      <c r="I136" s="3">
        <v>1472.7836413597099</v>
      </c>
      <c r="J136" s="3">
        <v>12</v>
      </c>
      <c r="K136" s="3">
        <v>813.56332367852701</v>
      </c>
      <c r="L136" s="3">
        <v>49</v>
      </c>
      <c r="M136" s="3">
        <v>17</v>
      </c>
      <c r="N136" s="3">
        <v>7</v>
      </c>
      <c r="O136" s="3">
        <v>632</v>
      </c>
      <c r="P136" s="3">
        <v>0</v>
      </c>
      <c r="Q136" s="3">
        <v>0</v>
      </c>
      <c r="R136" s="3">
        <v>7</v>
      </c>
      <c r="S136" s="3">
        <v>0</v>
      </c>
      <c r="T136" s="3">
        <v>0</v>
      </c>
      <c r="U136" s="3">
        <v>556.02337922046695</v>
      </c>
      <c r="V136" s="3">
        <v>1</v>
      </c>
      <c r="W136" s="3" t="str">
        <f>IF(Bank_data3[[#This Row],[credit_risk]]=1,"High Risk","Low Risk")</f>
        <v>High Risk</v>
      </c>
      <c r="X136" s="3" t="str">
        <f t="shared" si="14"/>
        <v>55+</v>
      </c>
      <c r="Y136" s="3" t="str">
        <f t="shared" si="15"/>
        <v>Low Income</v>
      </c>
      <c r="Z136" s="3" t="str">
        <f t="shared" si="16"/>
        <v>Fair</v>
      </c>
      <c r="AA136" s="27">
        <f t="shared" si="17"/>
        <v>0</v>
      </c>
      <c r="AB136" s="3" t="str">
        <f t="shared" si="18"/>
        <v>Medium</v>
      </c>
      <c r="AC136" s="3" t="str">
        <f t="shared" si="19"/>
        <v>High</v>
      </c>
      <c r="AD136" s="3" t="str">
        <f t="shared" si="20"/>
        <v>No</v>
      </c>
    </row>
    <row r="137" spans="1:30" ht="15" customHeight="1" x14ac:dyDescent="0.3">
      <c r="A137" s="3" t="s">
        <v>158</v>
      </c>
      <c r="B137" s="3">
        <v>41</v>
      </c>
      <c r="C137" s="3" t="s">
        <v>23</v>
      </c>
      <c r="D137" s="3" t="s">
        <v>26</v>
      </c>
      <c r="E137" s="3">
        <v>40114.5661526572</v>
      </c>
      <c r="F137" s="3">
        <v>7</v>
      </c>
      <c r="G137" s="3">
        <v>10</v>
      </c>
      <c r="H137" s="3">
        <v>3</v>
      </c>
      <c r="I137" s="3">
        <v>1102.2704687026201</v>
      </c>
      <c r="J137" s="3">
        <v>21</v>
      </c>
      <c r="K137" s="3">
        <v>443.27375173718502</v>
      </c>
      <c r="L137" s="3">
        <v>53</v>
      </c>
      <c r="M137" s="3">
        <v>2</v>
      </c>
      <c r="N137" s="3">
        <v>9</v>
      </c>
      <c r="O137" s="3">
        <v>597</v>
      </c>
      <c r="P137" s="3">
        <v>1</v>
      </c>
      <c r="Q137" s="3">
        <v>4188.0111431288497</v>
      </c>
      <c r="R137" s="3">
        <v>3</v>
      </c>
      <c r="S137" s="3">
        <v>0</v>
      </c>
      <c r="T137" s="3">
        <v>0</v>
      </c>
      <c r="U137" s="3">
        <v>16122.2466401519</v>
      </c>
      <c r="V137" s="3">
        <v>0</v>
      </c>
      <c r="W137" s="3" t="str">
        <f>IF(Bank_data3[[#This Row],[credit_risk]]=1,"High Risk","Low Risk")</f>
        <v>Low Risk</v>
      </c>
      <c r="X137" s="3" t="str">
        <f t="shared" si="14"/>
        <v>35-44</v>
      </c>
      <c r="Y137" s="3" t="str">
        <f t="shared" si="15"/>
        <v>Low Income</v>
      </c>
      <c r="Z137" s="3" t="str">
        <f t="shared" si="16"/>
        <v>Fair</v>
      </c>
      <c r="AA137" s="27">
        <f t="shared" si="17"/>
        <v>0.10440125731863199</v>
      </c>
      <c r="AB137" s="3" t="str">
        <f t="shared" si="18"/>
        <v>Low</v>
      </c>
      <c r="AC137" s="3" t="str">
        <f t="shared" si="19"/>
        <v>High</v>
      </c>
      <c r="AD137" s="3" t="str">
        <f t="shared" si="20"/>
        <v>No</v>
      </c>
    </row>
    <row r="138" spans="1:30" ht="15" customHeight="1" x14ac:dyDescent="0.3">
      <c r="A138" s="3" t="s">
        <v>159</v>
      </c>
      <c r="B138" s="3">
        <v>46</v>
      </c>
      <c r="C138" s="3" t="s">
        <v>31</v>
      </c>
      <c r="D138" s="3" t="s">
        <v>26</v>
      </c>
      <c r="E138" s="3">
        <v>42413.4529262367</v>
      </c>
      <c r="F138" s="3">
        <v>81</v>
      </c>
      <c r="G138" s="3">
        <v>607.03724073634896</v>
      </c>
      <c r="H138" s="3">
        <v>8</v>
      </c>
      <c r="I138" s="3">
        <v>336.74196279529701</v>
      </c>
      <c r="J138" s="3">
        <v>0</v>
      </c>
      <c r="K138" s="3">
        <v>239.43668231128399</v>
      </c>
      <c r="L138" s="3">
        <v>62</v>
      </c>
      <c r="M138" s="3">
        <v>3</v>
      </c>
      <c r="N138" s="3">
        <v>0</v>
      </c>
      <c r="O138" s="3">
        <v>442</v>
      </c>
      <c r="P138" s="3">
        <v>5</v>
      </c>
      <c r="Q138" s="3">
        <v>24995.9708150191</v>
      </c>
      <c r="R138" s="3">
        <v>7</v>
      </c>
      <c r="S138" s="3">
        <v>0</v>
      </c>
      <c r="T138" s="3">
        <v>0</v>
      </c>
      <c r="U138" s="3">
        <v>11152.486635896699</v>
      </c>
      <c r="V138" s="3">
        <v>1</v>
      </c>
      <c r="W138" s="3" t="str">
        <f>IF(Bank_data3[[#This Row],[credit_risk]]=1,"High Risk","Low Risk")</f>
        <v>High Risk</v>
      </c>
      <c r="X138" s="3" t="str">
        <f t="shared" si="14"/>
        <v>45-54</v>
      </c>
      <c r="Y138" s="3" t="str">
        <f t="shared" si="15"/>
        <v>Low Income</v>
      </c>
      <c r="Z138" s="3" t="str">
        <f t="shared" si="16"/>
        <v>Poor</v>
      </c>
      <c r="AA138" s="27">
        <f t="shared" si="17"/>
        <v>0.58934062403480347</v>
      </c>
      <c r="AB138" s="3" t="str">
        <f t="shared" si="18"/>
        <v>Low</v>
      </c>
      <c r="AC138" s="3" t="str">
        <f t="shared" si="19"/>
        <v>High</v>
      </c>
      <c r="AD138" s="3" t="str">
        <f t="shared" si="20"/>
        <v>No</v>
      </c>
    </row>
    <row r="139" spans="1:30" ht="15" customHeight="1" x14ac:dyDescent="0.3">
      <c r="A139" s="3" t="s">
        <v>160</v>
      </c>
      <c r="B139" s="3">
        <v>54</v>
      </c>
      <c r="C139" s="3" t="s">
        <v>31</v>
      </c>
      <c r="D139" s="3" t="s">
        <v>24</v>
      </c>
      <c r="E139" s="3">
        <v>73666.192847342303</v>
      </c>
      <c r="F139" s="3">
        <v>116</v>
      </c>
      <c r="G139" s="3">
        <v>1407.9018603531599</v>
      </c>
      <c r="H139" s="3">
        <v>0</v>
      </c>
      <c r="I139" s="3">
        <v>1025.88463511491</v>
      </c>
      <c r="J139" s="3">
        <v>27</v>
      </c>
      <c r="K139" s="3">
        <v>708.40437281031404</v>
      </c>
      <c r="L139" s="3">
        <v>15</v>
      </c>
      <c r="M139" s="3">
        <v>16</v>
      </c>
      <c r="N139" s="3">
        <v>9</v>
      </c>
      <c r="O139" s="3">
        <v>359</v>
      </c>
      <c r="P139" s="3">
        <v>0</v>
      </c>
      <c r="Q139" s="3">
        <v>1489.1065368233701</v>
      </c>
      <c r="R139" s="3">
        <v>0</v>
      </c>
      <c r="S139" s="3">
        <v>0</v>
      </c>
      <c r="T139" s="3">
        <v>0</v>
      </c>
      <c r="U139" s="3">
        <v>8821.7690096882998</v>
      </c>
      <c r="V139" s="3">
        <v>1</v>
      </c>
      <c r="W139" s="3" t="str">
        <f>IF(Bank_data3[[#This Row],[credit_risk]]=1,"High Risk","Low Risk")</f>
        <v>High Risk</v>
      </c>
      <c r="X139" s="3" t="str">
        <f t="shared" si="14"/>
        <v>45-54</v>
      </c>
      <c r="Y139" s="3" t="str">
        <f t="shared" si="15"/>
        <v>Middle Income</v>
      </c>
      <c r="Z139" s="3" t="str">
        <f t="shared" si="16"/>
        <v>Poor</v>
      </c>
      <c r="AA139" s="27">
        <f t="shared" si="17"/>
        <v>2.0214245901226773E-2</v>
      </c>
      <c r="AB139" s="3" t="str">
        <f t="shared" si="18"/>
        <v>Medium</v>
      </c>
      <c r="AC139" s="3" t="str">
        <f t="shared" si="19"/>
        <v>Medium</v>
      </c>
      <c r="AD139" s="3" t="str">
        <f t="shared" si="20"/>
        <v>No</v>
      </c>
    </row>
    <row r="140" spans="1:30" ht="15" customHeight="1" x14ac:dyDescent="0.3">
      <c r="A140" s="3" t="s">
        <v>161</v>
      </c>
      <c r="B140" s="3">
        <v>20</v>
      </c>
      <c r="C140" s="3" t="s">
        <v>23</v>
      </c>
      <c r="D140" s="3" t="s">
        <v>26</v>
      </c>
      <c r="E140" s="3">
        <v>70090.417197286195</v>
      </c>
      <c r="F140" s="3">
        <v>11</v>
      </c>
      <c r="G140" s="3">
        <v>1187.6605118795001</v>
      </c>
      <c r="H140" s="3">
        <v>11</v>
      </c>
      <c r="I140" s="3">
        <v>455.61817694110601</v>
      </c>
      <c r="J140" s="3">
        <v>32</v>
      </c>
      <c r="K140" s="3">
        <v>784.19815696889805</v>
      </c>
      <c r="L140" s="3">
        <v>46</v>
      </c>
      <c r="M140" s="3">
        <v>15</v>
      </c>
      <c r="N140" s="3">
        <v>6</v>
      </c>
      <c r="O140" s="3">
        <v>301</v>
      </c>
      <c r="P140" s="3">
        <v>2</v>
      </c>
      <c r="Q140" s="3">
        <v>9374.1840363209903</v>
      </c>
      <c r="R140" s="3">
        <v>2</v>
      </c>
      <c r="S140" s="3">
        <v>0</v>
      </c>
      <c r="T140" s="3">
        <v>0</v>
      </c>
      <c r="U140" s="3">
        <v>4845.4657595464396</v>
      </c>
      <c r="V140" s="3">
        <v>1</v>
      </c>
      <c r="W140" s="3" t="str">
        <f>IF(Bank_data3[[#This Row],[credit_risk]]=1,"High Risk","Low Risk")</f>
        <v>High Risk</v>
      </c>
      <c r="X140" s="3" t="str">
        <f t="shared" si="14"/>
        <v>18-24</v>
      </c>
      <c r="Y140" s="3" t="str">
        <f t="shared" si="15"/>
        <v>Middle Income</v>
      </c>
      <c r="Z140" s="3" t="str">
        <f t="shared" si="16"/>
        <v>Poor</v>
      </c>
      <c r="AA140" s="27">
        <f t="shared" si="17"/>
        <v>0.13374416091625072</v>
      </c>
      <c r="AB140" s="3" t="str">
        <f t="shared" si="18"/>
        <v>Medium</v>
      </c>
      <c r="AC140" s="3" t="str">
        <f t="shared" si="19"/>
        <v>High</v>
      </c>
      <c r="AD140" s="3" t="str">
        <f t="shared" si="20"/>
        <v>No</v>
      </c>
    </row>
    <row r="141" spans="1:30" ht="15" customHeight="1" x14ac:dyDescent="0.3">
      <c r="A141" s="3" t="s">
        <v>162</v>
      </c>
      <c r="B141" s="3">
        <v>54</v>
      </c>
      <c r="C141" s="3" t="s">
        <v>23</v>
      </c>
      <c r="D141" s="3" t="s">
        <v>33</v>
      </c>
      <c r="E141" s="3">
        <v>50422.447801267102</v>
      </c>
      <c r="F141" s="3">
        <v>175</v>
      </c>
      <c r="G141" s="3">
        <v>1853.33710145801</v>
      </c>
      <c r="H141" s="3">
        <v>10</v>
      </c>
      <c r="I141" s="3">
        <v>802.60113085388298</v>
      </c>
      <c r="J141" s="3">
        <v>12</v>
      </c>
      <c r="K141" s="3">
        <v>545.14481176455104</v>
      </c>
      <c r="L141" s="3">
        <v>56</v>
      </c>
      <c r="M141" s="3">
        <v>6</v>
      </c>
      <c r="N141" s="3">
        <v>4</v>
      </c>
      <c r="O141" s="3">
        <v>716</v>
      </c>
      <c r="P141" s="3">
        <v>1</v>
      </c>
      <c r="Q141" s="3">
        <v>8107.0993187767599</v>
      </c>
      <c r="R141" s="3">
        <v>1</v>
      </c>
      <c r="S141" s="3">
        <v>0</v>
      </c>
      <c r="T141" s="3">
        <v>0</v>
      </c>
      <c r="U141" s="3">
        <v>7502.33946627982</v>
      </c>
      <c r="V141" s="3">
        <v>0</v>
      </c>
      <c r="W141" s="3" t="str">
        <f>IF(Bank_data3[[#This Row],[credit_risk]]=1,"High Risk","Low Risk")</f>
        <v>Low Risk</v>
      </c>
      <c r="X141" s="3" t="str">
        <f t="shared" si="14"/>
        <v>45-54</v>
      </c>
      <c r="Y141" s="3" t="str">
        <f t="shared" si="15"/>
        <v>Middle Income</v>
      </c>
      <c r="Z141" s="3" t="str">
        <f t="shared" si="16"/>
        <v>Good</v>
      </c>
      <c r="AA141" s="27">
        <f t="shared" si="17"/>
        <v>0.16078353337247206</v>
      </c>
      <c r="AB141" s="3" t="str">
        <f t="shared" si="18"/>
        <v>Medium</v>
      </c>
      <c r="AC141" s="3" t="str">
        <f t="shared" si="19"/>
        <v>High</v>
      </c>
      <c r="AD141" s="3" t="str">
        <f t="shared" si="20"/>
        <v>No</v>
      </c>
    </row>
    <row r="142" spans="1:30" ht="15" customHeight="1" x14ac:dyDescent="0.3">
      <c r="A142" s="3" t="s">
        <v>163</v>
      </c>
      <c r="B142" s="3">
        <v>56</v>
      </c>
      <c r="C142" s="3" t="s">
        <v>31</v>
      </c>
      <c r="D142" s="3" t="s">
        <v>26</v>
      </c>
      <c r="E142" s="3">
        <v>79780.644930553593</v>
      </c>
      <c r="F142" s="3">
        <v>222</v>
      </c>
      <c r="G142" s="3">
        <v>1973.34119868587</v>
      </c>
      <c r="H142" s="3">
        <v>2</v>
      </c>
      <c r="I142" s="3">
        <v>773.49995873728506</v>
      </c>
      <c r="J142" s="3">
        <v>0</v>
      </c>
      <c r="K142" s="3">
        <v>355.10321716958299</v>
      </c>
      <c r="L142" s="3">
        <v>1</v>
      </c>
      <c r="M142" s="3">
        <v>1</v>
      </c>
      <c r="N142" s="3">
        <v>4</v>
      </c>
      <c r="O142" s="3">
        <v>452</v>
      </c>
      <c r="P142" s="3">
        <v>2</v>
      </c>
      <c r="Q142" s="3">
        <v>0</v>
      </c>
      <c r="R142" s="3">
        <v>6</v>
      </c>
      <c r="S142" s="3">
        <v>0</v>
      </c>
      <c r="T142" s="3">
        <v>0</v>
      </c>
      <c r="U142" s="3">
        <v>5919.8975799364498</v>
      </c>
      <c r="V142" s="3">
        <v>1</v>
      </c>
      <c r="W142" s="3" t="str">
        <f>IF(Bank_data3[[#This Row],[credit_risk]]=1,"High Risk","Low Risk")</f>
        <v>High Risk</v>
      </c>
      <c r="X142" s="3" t="str">
        <f t="shared" si="14"/>
        <v>55+</v>
      </c>
      <c r="Y142" s="3" t="str">
        <f t="shared" si="15"/>
        <v>Middle Income</v>
      </c>
      <c r="Z142" s="3" t="str">
        <f t="shared" si="16"/>
        <v>Poor</v>
      </c>
      <c r="AA142" s="27">
        <f t="shared" si="17"/>
        <v>0</v>
      </c>
      <c r="AB142" s="3" t="str">
        <f t="shared" si="18"/>
        <v>Medium</v>
      </c>
      <c r="AC142" s="3" t="str">
        <f t="shared" si="19"/>
        <v>Low</v>
      </c>
      <c r="AD142" s="3" t="str">
        <f t="shared" si="20"/>
        <v>No</v>
      </c>
    </row>
    <row r="143" spans="1:30" ht="15" customHeight="1" x14ac:dyDescent="0.3">
      <c r="A143" s="3" t="s">
        <v>164</v>
      </c>
      <c r="B143" s="3">
        <v>66</v>
      </c>
      <c r="C143" s="3" t="s">
        <v>28</v>
      </c>
      <c r="D143" s="3" t="s">
        <v>26</v>
      </c>
      <c r="E143" s="3">
        <v>59162.510373223602</v>
      </c>
      <c r="F143" s="3">
        <v>207</v>
      </c>
      <c r="G143" s="3">
        <v>1151.34221764382</v>
      </c>
      <c r="H143" s="3">
        <v>3</v>
      </c>
      <c r="I143" s="3">
        <v>233.81766837843</v>
      </c>
      <c r="J143" s="3">
        <v>37</v>
      </c>
      <c r="K143" s="3">
        <v>278.17015870096998</v>
      </c>
      <c r="L143" s="3">
        <v>36</v>
      </c>
      <c r="M143" s="3">
        <v>4</v>
      </c>
      <c r="N143" s="3">
        <v>6</v>
      </c>
      <c r="O143" s="3">
        <v>553</v>
      </c>
      <c r="P143" s="3">
        <v>0</v>
      </c>
      <c r="Q143" s="3">
        <v>5979.9333537125203</v>
      </c>
      <c r="R143" s="3">
        <v>7</v>
      </c>
      <c r="S143" s="3">
        <v>1</v>
      </c>
      <c r="T143" s="3">
        <v>0</v>
      </c>
      <c r="U143" s="3">
        <v>15390.485255452801</v>
      </c>
      <c r="V143" s="3">
        <v>1</v>
      </c>
      <c r="W143" s="3" t="str">
        <f>IF(Bank_data3[[#This Row],[credit_risk]]=1,"High Risk","Low Risk")</f>
        <v>High Risk</v>
      </c>
      <c r="X143" s="3" t="str">
        <f t="shared" si="14"/>
        <v>55+</v>
      </c>
      <c r="Y143" s="3" t="str">
        <f t="shared" si="15"/>
        <v>Middle Income</v>
      </c>
      <c r="Z143" s="3" t="str">
        <f t="shared" si="16"/>
        <v>Poor</v>
      </c>
      <c r="AA143" s="27">
        <f t="shared" si="17"/>
        <v>0.10107639645424819</v>
      </c>
      <c r="AB143" s="3" t="str">
        <f t="shared" si="18"/>
        <v>Medium</v>
      </c>
      <c r="AC143" s="3" t="str">
        <f t="shared" si="19"/>
        <v>High</v>
      </c>
      <c r="AD143" s="3" t="str">
        <f t="shared" si="20"/>
        <v>No</v>
      </c>
    </row>
    <row r="144" spans="1:30" ht="15" customHeight="1" x14ac:dyDescent="0.3">
      <c r="A144" s="3" t="s">
        <v>165</v>
      </c>
      <c r="B144" s="3">
        <v>33</v>
      </c>
      <c r="C144" s="3" t="s">
        <v>23</v>
      </c>
      <c r="D144" s="3" t="s">
        <v>26</v>
      </c>
      <c r="E144" s="3">
        <v>70770.094421692804</v>
      </c>
      <c r="F144" s="3">
        <v>26</v>
      </c>
      <c r="G144" s="3">
        <v>380.81430243067803</v>
      </c>
      <c r="H144" s="3">
        <v>10</v>
      </c>
      <c r="I144" s="3">
        <v>515.51632865337501</v>
      </c>
      <c r="J144" s="3">
        <v>24</v>
      </c>
      <c r="K144" s="3">
        <v>361.59866802583599</v>
      </c>
      <c r="L144" s="3">
        <v>22</v>
      </c>
      <c r="M144" s="3">
        <v>0</v>
      </c>
      <c r="N144" s="3">
        <v>9</v>
      </c>
      <c r="O144" s="3">
        <v>870</v>
      </c>
      <c r="P144" s="3">
        <v>2</v>
      </c>
      <c r="Q144" s="3">
        <v>13590.8102172941</v>
      </c>
      <c r="R144" s="3">
        <v>3</v>
      </c>
      <c r="S144" s="3">
        <v>0</v>
      </c>
      <c r="T144" s="3">
        <v>0</v>
      </c>
      <c r="U144" s="3">
        <v>500</v>
      </c>
      <c r="V144" s="3">
        <v>0</v>
      </c>
      <c r="W144" s="3" t="str">
        <f>IF(Bank_data3[[#This Row],[credit_risk]]=1,"High Risk","Low Risk")</f>
        <v>Low Risk</v>
      </c>
      <c r="X144" s="3" t="str">
        <f t="shared" si="14"/>
        <v>25-34</v>
      </c>
      <c r="Y144" s="3" t="str">
        <f t="shared" si="15"/>
        <v>Middle Income</v>
      </c>
      <c r="Z144" s="3" t="str">
        <f t="shared" si="16"/>
        <v>Excellent</v>
      </c>
      <c r="AA144" s="27">
        <f t="shared" si="17"/>
        <v>0.19204171378254056</v>
      </c>
      <c r="AB144" s="3" t="str">
        <f t="shared" si="18"/>
        <v>Low</v>
      </c>
      <c r="AC144" s="3" t="str">
        <f t="shared" si="19"/>
        <v>Medium</v>
      </c>
      <c r="AD144" s="3" t="str">
        <f t="shared" si="20"/>
        <v>No</v>
      </c>
    </row>
    <row r="145" spans="1:30" ht="15" customHeight="1" x14ac:dyDescent="0.3">
      <c r="A145" s="3" t="s">
        <v>166</v>
      </c>
      <c r="B145" s="3">
        <v>22</v>
      </c>
      <c r="C145" s="3" t="s">
        <v>28</v>
      </c>
      <c r="D145" s="3" t="s">
        <v>24</v>
      </c>
      <c r="E145" s="3">
        <v>34510.161694124698</v>
      </c>
      <c r="F145" s="3">
        <v>239</v>
      </c>
      <c r="G145" s="3">
        <v>2662.56805759495</v>
      </c>
      <c r="H145" s="3">
        <v>9</v>
      </c>
      <c r="I145" s="3">
        <v>1571.8155550556901</v>
      </c>
      <c r="J145" s="3">
        <v>41</v>
      </c>
      <c r="K145" s="3">
        <v>184.861081171373</v>
      </c>
      <c r="L145" s="3">
        <v>12</v>
      </c>
      <c r="M145" s="3">
        <v>12</v>
      </c>
      <c r="N145" s="3">
        <v>3</v>
      </c>
      <c r="O145" s="3">
        <v>667</v>
      </c>
      <c r="P145" s="3">
        <v>1</v>
      </c>
      <c r="Q145" s="3">
        <v>16528.872558296302</v>
      </c>
      <c r="R145" s="3">
        <v>3</v>
      </c>
      <c r="S145" s="3">
        <v>0</v>
      </c>
      <c r="T145" s="3">
        <v>0</v>
      </c>
      <c r="U145" s="3">
        <v>1551.98122709729</v>
      </c>
      <c r="V145" s="3">
        <v>0</v>
      </c>
      <c r="W145" s="3" t="str">
        <f>IF(Bank_data3[[#This Row],[credit_risk]]=1,"High Risk","Low Risk")</f>
        <v>Low Risk</v>
      </c>
      <c r="X145" s="3" t="str">
        <f t="shared" si="14"/>
        <v>18-24</v>
      </c>
      <c r="Y145" s="3" t="str">
        <f t="shared" si="15"/>
        <v>Low Income</v>
      </c>
      <c r="Z145" s="3" t="str">
        <f t="shared" si="16"/>
        <v>Fair</v>
      </c>
      <c r="AA145" s="27">
        <f t="shared" si="17"/>
        <v>0.47895668252143592</v>
      </c>
      <c r="AB145" s="3" t="str">
        <f t="shared" si="18"/>
        <v>Medium</v>
      </c>
      <c r="AC145" s="3" t="str">
        <f t="shared" si="19"/>
        <v>Medium</v>
      </c>
      <c r="AD145" s="3" t="str">
        <f t="shared" si="20"/>
        <v>No</v>
      </c>
    </row>
    <row r="146" spans="1:30" ht="15" customHeight="1" x14ac:dyDescent="0.3">
      <c r="A146" s="3" t="s">
        <v>167</v>
      </c>
      <c r="B146" s="3">
        <v>20</v>
      </c>
      <c r="C146" s="3" t="s">
        <v>31</v>
      </c>
      <c r="D146" s="3" t="s">
        <v>26</v>
      </c>
      <c r="E146" s="3">
        <v>38233.813032534999</v>
      </c>
      <c r="F146" s="3">
        <v>204</v>
      </c>
      <c r="G146" s="3">
        <v>1948.4629926625901</v>
      </c>
      <c r="H146" s="3">
        <v>0</v>
      </c>
      <c r="I146" s="3">
        <v>883.43209169440797</v>
      </c>
      <c r="J146" s="3">
        <v>20</v>
      </c>
      <c r="K146" s="3">
        <v>376.86126859246002</v>
      </c>
      <c r="L146" s="3">
        <v>64</v>
      </c>
      <c r="M146" s="3">
        <v>11</v>
      </c>
      <c r="N146" s="3">
        <v>0</v>
      </c>
      <c r="O146" s="3">
        <v>324</v>
      </c>
      <c r="P146" s="3">
        <v>5</v>
      </c>
      <c r="Q146" s="3">
        <v>18620.676338868099</v>
      </c>
      <c r="R146" s="3">
        <v>2</v>
      </c>
      <c r="S146" s="3">
        <v>0</v>
      </c>
      <c r="T146" s="3">
        <v>0</v>
      </c>
      <c r="U146" s="3">
        <v>744.94602854300399</v>
      </c>
      <c r="V146" s="3">
        <v>1</v>
      </c>
      <c r="W146" s="3" t="str">
        <f>IF(Bank_data3[[#This Row],[credit_risk]]=1,"High Risk","Low Risk")</f>
        <v>High Risk</v>
      </c>
      <c r="X146" s="3" t="str">
        <f t="shared" si="14"/>
        <v>18-24</v>
      </c>
      <c r="Y146" s="3" t="str">
        <f t="shared" si="15"/>
        <v>Low Income</v>
      </c>
      <c r="Z146" s="3" t="str">
        <f t="shared" si="16"/>
        <v>Poor</v>
      </c>
      <c r="AA146" s="27">
        <f t="shared" si="17"/>
        <v>0.48702116953448682</v>
      </c>
      <c r="AB146" s="3" t="str">
        <f t="shared" si="18"/>
        <v>Medium</v>
      </c>
      <c r="AC146" s="3" t="str">
        <f t="shared" si="19"/>
        <v>High</v>
      </c>
      <c r="AD146" s="3" t="str">
        <f t="shared" si="20"/>
        <v>No</v>
      </c>
    </row>
    <row r="147" spans="1:30" ht="15" customHeight="1" x14ac:dyDescent="0.3">
      <c r="A147" s="3" t="s">
        <v>168</v>
      </c>
      <c r="B147" s="3">
        <v>24</v>
      </c>
      <c r="C147" s="3" t="s">
        <v>23</v>
      </c>
      <c r="D147" s="3" t="s">
        <v>26</v>
      </c>
      <c r="E147" s="3">
        <v>38041.118753072602</v>
      </c>
      <c r="F147" s="3">
        <v>172</v>
      </c>
      <c r="G147" s="3">
        <v>2037.11962002728</v>
      </c>
      <c r="H147" s="3">
        <v>11</v>
      </c>
      <c r="I147" s="3">
        <v>738.54135286796702</v>
      </c>
      <c r="J147" s="3">
        <v>32</v>
      </c>
      <c r="K147" s="3">
        <v>637.32189637185695</v>
      </c>
      <c r="L147" s="3">
        <v>47</v>
      </c>
      <c r="M147" s="3">
        <v>18</v>
      </c>
      <c r="N147" s="3">
        <v>5</v>
      </c>
      <c r="O147" s="3">
        <v>432</v>
      </c>
      <c r="P147" s="3">
        <v>2</v>
      </c>
      <c r="Q147" s="3">
        <v>9757.9148658933009</v>
      </c>
      <c r="R147" s="3">
        <v>3</v>
      </c>
      <c r="S147" s="3">
        <v>0</v>
      </c>
      <c r="T147" s="3">
        <v>0</v>
      </c>
      <c r="U147" s="3">
        <v>11469.1579972209</v>
      </c>
      <c r="V147" s="3">
        <v>1</v>
      </c>
      <c r="W147" s="3" t="str">
        <f>IF(Bank_data3[[#This Row],[credit_risk]]=1,"High Risk","Low Risk")</f>
        <v>High Risk</v>
      </c>
      <c r="X147" s="3" t="str">
        <f t="shared" si="14"/>
        <v>18-24</v>
      </c>
      <c r="Y147" s="3" t="str">
        <f t="shared" si="15"/>
        <v>Low Income</v>
      </c>
      <c r="Z147" s="3" t="str">
        <f t="shared" si="16"/>
        <v>Poor</v>
      </c>
      <c r="AA147" s="27">
        <f t="shared" si="17"/>
        <v>0.2565096712647324</v>
      </c>
      <c r="AB147" s="3" t="str">
        <f t="shared" si="18"/>
        <v>Medium</v>
      </c>
      <c r="AC147" s="3" t="str">
        <f t="shared" si="19"/>
        <v>High</v>
      </c>
      <c r="AD147" s="3" t="str">
        <f t="shared" si="20"/>
        <v>No</v>
      </c>
    </row>
    <row r="148" spans="1:30" ht="15" customHeight="1" x14ac:dyDescent="0.3">
      <c r="A148" s="3" t="s">
        <v>169</v>
      </c>
      <c r="B148" s="3">
        <v>45</v>
      </c>
      <c r="C148" s="3" t="s">
        <v>28</v>
      </c>
      <c r="D148" s="3" t="s">
        <v>24</v>
      </c>
      <c r="E148" s="3">
        <v>48438.999515452997</v>
      </c>
      <c r="F148" s="3">
        <v>152</v>
      </c>
      <c r="G148" s="3">
        <v>1807.3162683334399</v>
      </c>
      <c r="H148" s="3">
        <v>5</v>
      </c>
      <c r="I148" s="3">
        <v>1434.5115769793199</v>
      </c>
      <c r="J148" s="3">
        <v>36</v>
      </c>
      <c r="K148" s="3">
        <v>684.16750223614895</v>
      </c>
      <c r="L148" s="3">
        <v>6</v>
      </c>
      <c r="M148" s="3">
        <v>7</v>
      </c>
      <c r="N148" s="3">
        <v>0</v>
      </c>
      <c r="O148" s="3">
        <v>542</v>
      </c>
      <c r="P148" s="3">
        <v>0</v>
      </c>
      <c r="Q148" s="3">
        <v>902.52430819875201</v>
      </c>
      <c r="R148" s="3">
        <v>7</v>
      </c>
      <c r="S148" s="3">
        <v>0</v>
      </c>
      <c r="T148" s="3">
        <v>0</v>
      </c>
      <c r="U148" s="3">
        <v>4825.0162665350799</v>
      </c>
      <c r="V148" s="3">
        <v>1</v>
      </c>
      <c r="W148" s="3" t="str">
        <f>IF(Bank_data3[[#This Row],[credit_risk]]=1,"High Risk","Low Risk")</f>
        <v>High Risk</v>
      </c>
      <c r="X148" s="3" t="str">
        <f t="shared" si="14"/>
        <v>45-54</v>
      </c>
      <c r="Y148" s="3" t="str">
        <f t="shared" si="15"/>
        <v>Low Income</v>
      </c>
      <c r="Z148" s="3" t="str">
        <f t="shared" si="16"/>
        <v>Poor</v>
      </c>
      <c r="AA148" s="27">
        <f t="shared" si="17"/>
        <v>1.8632183100950071E-2</v>
      </c>
      <c r="AB148" s="3" t="str">
        <f t="shared" si="18"/>
        <v>Medium</v>
      </c>
      <c r="AC148" s="3" t="str">
        <f t="shared" si="19"/>
        <v>Low</v>
      </c>
      <c r="AD148" s="3" t="str">
        <f t="shared" si="20"/>
        <v>No</v>
      </c>
    </row>
    <row r="149" spans="1:30" ht="15" customHeight="1" x14ac:dyDescent="0.3">
      <c r="A149" s="3" t="s">
        <v>170</v>
      </c>
      <c r="B149" s="3">
        <v>33</v>
      </c>
      <c r="C149" s="3" t="s">
        <v>28</v>
      </c>
      <c r="D149" s="3" t="s">
        <v>24</v>
      </c>
      <c r="E149" s="3">
        <v>51078.438267642698</v>
      </c>
      <c r="F149" s="3">
        <v>105</v>
      </c>
      <c r="G149" s="3">
        <v>2377.9350048449601</v>
      </c>
      <c r="H149" s="3">
        <v>3</v>
      </c>
      <c r="I149" s="3">
        <v>661.31764147579099</v>
      </c>
      <c r="J149" s="3">
        <v>33</v>
      </c>
      <c r="K149" s="3">
        <v>506.77667483091</v>
      </c>
      <c r="L149" s="3">
        <v>30</v>
      </c>
      <c r="M149" s="3">
        <v>7</v>
      </c>
      <c r="N149" s="3">
        <v>0</v>
      </c>
      <c r="O149" s="3">
        <v>361</v>
      </c>
      <c r="P149" s="3">
        <v>2</v>
      </c>
      <c r="Q149" s="3">
        <v>12310.559092965001</v>
      </c>
      <c r="R149" s="3">
        <v>0</v>
      </c>
      <c r="S149" s="3">
        <v>1</v>
      </c>
      <c r="T149" s="3">
        <v>0</v>
      </c>
      <c r="U149" s="3">
        <v>10264.5184958751</v>
      </c>
      <c r="V149" s="3">
        <v>1</v>
      </c>
      <c r="W149" s="3" t="str">
        <f>IF(Bank_data3[[#This Row],[credit_risk]]=1,"High Risk","Low Risk")</f>
        <v>High Risk</v>
      </c>
      <c r="X149" s="3" t="str">
        <f t="shared" si="14"/>
        <v>25-34</v>
      </c>
      <c r="Y149" s="3" t="str">
        <f t="shared" si="15"/>
        <v>Middle Income</v>
      </c>
      <c r="Z149" s="3" t="str">
        <f t="shared" si="16"/>
        <v>Poor</v>
      </c>
      <c r="AA149" s="27">
        <f t="shared" si="17"/>
        <v>0.24101283262537659</v>
      </c>
      <c r="AB149" s="3" t="str">
        <f t="shared" si="18"/>
        <v>Medium</v>
      </c>
      <c r="AC149" s="3" t="str">
        <f t="shared" si="19"/>
        <v>High</v>
      </c>
      <c r="AD149" s="3" t="str">
        <f t="shared" si="20"/>
        <v>No</v>
      </c>
    </row>
    <row r="150" spans="1:30" ht="15" customHeight="1" x14ac:dyDescent="0.3">
      <c r="A150" s="3" t="s">
        <v>171</v>
      </c>
      <c r="B150" s="3">
        <v>58</v>
      </c>
      <c r="C150" s="3" t="s">
        <v>28</v>
      </c>
      <c r="D150" s="3" t="s">
        <v>24</v>
      </c>
      <c r="E150" s="3">
        <v>55835.191554745899</v>
      </c>
      <c r="F150" s="3">
        <v>62</v>
      </c>
      <c r="G150" s="3">
        <v>1195.1232733898801</v>
      </c>
      <c r="H150" s="3">
        <v>3</v>
      </c>
      <c r="I150" s="3">
        <v>768.00287331080801</v>
      </c>
      <c r="J150" s="3">
        <v>2</v>
      </c>
      <c r="K150" s="3">
        <v>595.61030381206206</v>
      </c>
      <c r="L150" s="3">
        <v>62</v>
      </c>
      <c r="M150" s="3">
        <v>11</v>
      </c>
      <c r="N150" s="3">
        <v>7</v>
      </c>
      <c r="O150" s="3">
        <v>726</v>
      </c>
      <c r="P150" s="3">
        <v>2</v>
      </c>
      <c r="Q150" s="3">
        <v>20246.951204679099</v>
      </c>
      <c r="R150" s="3">
        <v>3</v>
      </c>
      <c r="S150" s="3">
        <v>0</v>
      </c>
      <c r="T150" s="3">
        <v>0</v>
      </c>
      <c r="U150" s="3">
        <v>7858.6149597536196</v>
      </c>
      <c r="V150" s="3">
        <v>0</v>
      </c>
      <c r="W150" s="3" t="str">
        <f>IF(Bank_data3[[#This Row],[credit_risk]]=1,"High Risk","Low Risk")</f>
        <v>Low Risk</v>
      </c>
      <c r="X150" s="3" t="str">
        <f t="shared" si="14"/>
        <v>55+</v>
      </c>
      <c r="Y150" s="3" t="str">
        <f t="shared" si="15"/>
        <v>Middle Income</v>
      </c>
      <c r="Z150" s="3" t="str">
        <f t="shared" si="16"/>
        <v>Good</v>
      </c>
      <c r="AA150" s="27">
        <f t="shared" si="17"/>
        <v>0.36261989331275324</v>
      </c>
      <c r="AB150" s="3" t="str">
        <f t="shared" si="18"/>
        <v>Medium</v>
      </c>
      <c r="AC150" s="3" t="str">
        <f t="shared" si="19"/>
        <v>High</v>
      </c>
      <c r="AD150" s="3" t="str">
        <f t="shared" si="20"/>
        <v>No</v>
      </c>
    </row>
    <row r="151" spans="1:30" ht="15" customHeight="1" x14ac:dyDescent="0.3">
      <c r="A151" s="3" t="s">
        <v>172</v>
      </c>
      <c r="B151" s="3">
        <v>46</v>
      </c>
      <c r="C151" s="3" t="s">
        <v>31</v>
      </c>
      <c r="D151" s="3" t="s">
        <v>24</v>
      </c>
      <c r="E151" s="3">
        <v>85515.887625474294</v>
      </c>
      <c r="F151" s="3">
        <v>88</v>
      </c>
      <c r="G151" s="3">
        <v>2162.6613798030899</v>
      </c>
      <c r="H151" s="3">
        <v>0</v>
      </c>
      <c r="I151" s="3">
        <v>1146.7809996430001</v>
      </c>
      <c r="J151" s="3">
        <v>29</v>
      </c>
      <c r="K151" s="3">
        <v>441.21647610107601</v>
      </c>
      <c r="L151" s="3">
        <v>44</v>
      </c>
      <c r="M151" s="3">
        <v>3</v>
      </c>
      <c r="N151" s="3">
        <v>3</v>
      </c>
      <c r="O151" s="3">
        <v>751</v>
      </c>
      <c r="P151" s="3">
        <v>3</v>
      </c>
      <c r="Q151" s="3">
        <v>21155.2669664479</v>
      </c>
      <c r="R151" s="3">
        <v>3</v>
      </c>
      <c r="S151" s="3">
        <v>0</v>
      </c>
      <c r="T151" s="3">
        <v>0</v>
      </c>
      <c r="U151" s="3">
        <v>12459.974791343901</v>
      </c>
      <c r="V151" s="3">
        <v>0</v>
      </c>
      <c r="W151" s="3" t="str">
        <f>IF(Bank_data3[[#This Row],[credit_risk]]=1,"High Risk","Low Risk")</f>
        <v>Low Risk</v>
      </c>
      <c r="X151" s="3" t="str">
        <f t="shared" si="14"/>
        <v>45-54</v>
      </c>
      <c r="Y151" s="3" t="str">
        <f t="shared" si="15"/>
        <v>Middle Income</v>
      </c>
      <c r="Z151" s="3" t="str">
        <f t="shared" si="16"/>
        <v>Very Good</v>
      </c>
      <c r="AA151" s="27">
        <f t="shared" si="17"/>
        <v>0.2473840540496941</v>
      </c>
      <c r="AB151" s="3" t="str">
        <f t="shared" si="18"/>
        <v>Medium</v>
      </c>
      <c r="AC151" s="3" t="str">
        <f t="shared" si="19"/>
        <v>High</v>
      </c>
      <c r="AD151" s="3" t="str">
        <f t="shared" si="20"/>
        <v>No</v>
      </c>
    </row>
    <row r="152" spans="1:30" ht="15" customHeight="1" x14ac:dyDescent="0.3">
      <c r="A152" s="3" t="s">
        <v>173</v>
      </c>
      <c r="B152" s="3">
        <v>28</v>
      </c>
      <c r="C152" s="3" t="s">
        <v>31</v>
      </c>
      <c r="D152" s="3" t="s">
        <v>33</v>
      </c>
      <c r="E152" s="3">
        <v>62983.0063264829</v>
      </c>
      <c r="F152" s="3">
        <v>167</v>
      </c>
      <c r="G152" s="3">
        <v>2034.8009222379901</v>
      </c>
      <c r="H152" s="3">
        <v>4</v>
      </c>
      <c r="I152" s="3">
        <v>659.74247048427799</v>
      </c>
      <c r="J152" s="3">
        <v>2</v>
      </c>
      <c r="K152" s="3">
        <v>317.38124722236</v>
      </c>
      <c r="L152" s="3">
        <v>55</v>
      </c>
      <c r="M152" s="3">
        <v>6</v>
      </c>
      <c r="N152" s="3">
        <v>4</v>
      </c>
      <c r="O152" s="3">
        <v>377</v>
      </c>
      <c r="P152" s="3">
        <v>1</v>
      </c>
      <c r="Q152" s="3">
        <v>17894.678324026499</v>
      </c>
      <c r="R152" s="3">
        <v>2</v>
      </c>
      <c r="S152" s="3">
        <v>0</v>
      </c>
      <c r="T152" s="3">
        <v>0</v>
      </c>
      <c r="U152" s="3">
        <v>12070.645782187599</v>
      </c>
      <c r="V152" s="3">
        <v>1</v>
      </c>
      <c r="W152" s="3" t="str">
        <f>IF(Bank_data3[[#This Row],[credit_risk]]=1,"High Risk","Low Risk")</f>
        <v>High Risk</v>
      </c>
      <c r="X152" s="3" t="str">
        <f t="shared" si="14"/>
        <v>25-34</v>
      </c>
      <c r="Y152" s="3" t="str">
        <f t="shared" si="15"/>
        <v>Middle Income</v>
      </c>
      <c r="Z152" s="3" t="str">
        <f t="shared" si="16"/>
        <v>Poor</v>
      </c>
      <c r="AA152" s="27">
        <f t="shared" si="17"/>
        <v>0.28411915162109691</v>
      </c>
      <c r="AB152" s="3" t="str">
        <f t="shared" si="18"/>
        <v>Medium</v>
      </c>
      <c r="AC152" s="3" t="str">
        <f t="shared" si="19"/>
        <v>High</v>
      </c>
      <c r="AD152" s="3" t="str">
        <f t="shared" si="20"/>
        <v>No</v>
      </c>
    </row>
    <row r="153" spans="1:30" ht="15" customHeight="1" x14ac:dyDescent="0.3">
      <c r="A153" s="3" t="s">
        <v>174</v>
      </c>
      <c r="B153" s="3">
        <v>34</v>
      </c>
      <c r="C153" s="3" t="s">
        <v>28</v>
      </c>
      <c r="D153" s="3" t="s">
        <v>33</v>
      </c>
      <c r="E153" s="3">
        <v>40733.749409006203</v>
      </c>
      <c r="F153" s="3">
        <v>118</v>
      </c>
      <c r="G153" s="3">
        <v>2008.3348543529501</v>
      </c>
      <c r="H153" s="3">
        <v>8</v>
      </c>
      <c r="I153" s="3">
        <v>538.71774122662498</v>
      </c>
      <c r="J153" s="3">
        <v>17</v>
      </c>
      <c r="K153" s="3">
        <v>414.39451601620601</v>
      </c>
      <c r="L153" s="3">
        <v>63</v>
      </c>
      <c r="M153" s="3">
        <v>15</v>
      </c>
      <c r="N153" s="3">
        <v>9</v>
      </c>
      <c r="O153" s="3">
        <v>404</v>
      </c>
      <c r="P153" s="3">
        <v>3</v>
      </c>
      <c r="Q153" s="3">
        <v>3821.42912141848</v>
      </c>
      <c r="R153" s="3">
        <v>1</v>
      </c>
      <c r="S153" s="3">
        <v>0</v>
      </c>
      <c r="T153" s="3">
        <v>0</v>
      </c>
      <c r="U153" s="3">
        <v>8786.4789061745905</v>
      </c>
      <c r="V153" s="3">
        <v>1</v>
      </c>
      <c r="W153" s="3" t="str">
        <f>IF(Bank_data3[[#This Row],[credit_risk]]=1,"High Risk","Low Risk")</f>
        <v>High Risk</v>
      </c>
      <c r="X153" s="3" t="str">
        <f t="shared" si="14"/>
        <v>25-34</v>
      </c>
      <c r="Y153" s="3" t="str">
        <f t="shared" si="15"/>
        <v>Low Income</v>
      </c>
      <c r="Z153" s="3" t="str">
        <f t="shared" si="16"/>
        <v>Poor</v>
      </c>
      <c r="AA153" s="27">
        <f t="shared" si="17"/>
        <v>9.3814813928559324E-2</v>
      </c>
      <c r="AB153" s="3" t="str">
        <f t="shared" si="18"/>
        <v>Medium</v>
      </c>
      <c r="AC153" s="3" t="str">
        <f t="shared" si="19"/>
        <v>High</v>
      </c>
      <c r="AD153" s="3" t="str">
        <f t="shared" si="20"/>
        <v>No</v>
      </c>
    </row>
    <row r="154" spans="1:30" ht="15" customHeight="1" x14ac:dyDescent="0.3">
      <c r="A154" s="3" t="s">
        <v>175</v>
      </c>
      <c r="B154" s="3">
        <v>34</v>
      </c>
      <c r="C154" s="3" t="s">
        <v>28</v>
      </c>
      <c r="D154" s="3" t="s">
        <v>26</v>
      </c>
      <c r="E154" s="3">
        <v>49941.061176995201</v>
      </c>
      <c r="F154" s="3">
        <v>169</v>
      </c>
      <c r="G154" s="3">
        <v>544.29896878367299</v>
      </c>
      <c r="H154" s="3">
        <v>5</v>
      </c>
      <c r="I154" s="3">
        <v>20</v>
      </c>
      <c r="J154" s="3">
        <v>22</v>
      </c>
      <c r="K154" s="3">
        <v>781.07514982079999</v>
      </c>
      <c r="L154" s="3">
        <v>21</v>
      </c>
      <c r="M154" s="3">
        <v>17</v>
      </c>
      <c r="N154" s="3">
        <v>9</v>
      </c>
      <c r="O154" s="3">
        <v>679</v>
      </c>
      <c r="P154" s="3">
        <v>0</v>
      </c>
      <c r="Q154" s="3">
        <v>10832.700934103499</v>
      </c>
      <c r="R154" s="3">
        <v>7</v>
      </c>
      <c r="S154" s="3">
        <v>0</v>
      </c>
      <c r="T154" s="3">
        <v>0</v>
      </c>
      <c r="U154" s="3">
        <v>12073.919791993099</v>
      </c>
      <c r="V154" s="3">
        <v>1</v>
      </c>
      <c r="W154" s="3" t="str">
        <f>IF(Bank_data3[[#This Row],[credit_risk]]=1,"High Risk","Low Risk")</f>
        <v>High Risk</v>
      </c>
      <c r="X154" s="3" t="str">
        <f t="shared" si="14"/>
        <v>25-34</v>
      </c>
      <c r="Y154" s="3" t="str">
        <f t="shared" si="15"/>
        <v>Low Income</v>
      </c>
      <c r="Z154" s="3" t="str">
        <f t="shared" si="16"/>
        <v>Good</v>
      </c>
      <c r="AA154" s="27">
        <f t="shared" si="17"/>
        <v>0.21690970673833945</v>
      </c>
      <c r="AB154" s="3" t="str">
        <f t="shared" si="18"/>
        <v>Low</v>
      </c>
      <c r="AC154" s="3" t="str">
        <f t="shared" si="19"/>
        <v>Medium</v>
      </c>
      <c r="AD154" s="3" t="str">
        <f t="shared" si="20"/>
        <v>No</v>
      </c>
    </row>
    <row r="155" spans="1:30" ht="15" customHeight="1" x14ac:dyDescent="0.3">
      <c r="A155" s="3" t="s">
        <v>176</v>
      </c>
      <c r="B155" s="3">
        <v>45</v>
      </c>
      <c r="C155" s="3" t="s">
        <v>31</v>
      </c>
      <c r="D155" s="3" t="s">
        <v>33</v>
      </c>
      <c r="E155" s="3">
        <v>77088.959404073699</v>
      </c>
      <c r="F155" s="3">
        <v>86</v>
      </c>
      <c r="G155" s="3">
        <v>1611.2987236658901</v>
      </c>
      <c r="H155" s="3">
        <v>7</v>
      </c>
      <c r="I155" s="3">
        <v>472.22559031603402</v>
      </c>
      <c r="J155" s="3">
        <v>7</v>
      </c>
      <c r="K155" s="3">
        <v>0</v>
      </c>
      <c r="L155" s="3">
        <v>62</v>
      </c>
      <c r="M155" s="3">
        <v>5</v>
      </c>
      <c r="N155" s="3">
        <v>0</v>
      </c>
      <c r="O155" s="3">
        <v>693</v>
      </c>
      <c r="P155" s="3">
        <v>4</v>
      </c>
      <c r="Q155" s="3">
        <v>13379.802542438299</v>
      </c>
      <c r="R155" s="3">
        <v>5</v>
      </c>
      <c r="S155" s="3">
        <v>0</v>
      </c>
      <c r="T155" s="3">
        <v>0</v>
      </c>
      <c r="U155" s="3">
        <v>2962.02645198051</v>
      </c>
      <c r="V155" s="3">
        <v>1</v>
      </c>
      <c r="W155" s="3" t="str">
        <f>IF(Bank_data3[[#This Row],[credit_risk]]=1,"High Risk","Low Risk")</f>
        <v>High Risk</v>
      </c>
      <c r="X155" s="3" t="str">
        <f t="shared" si="14"/>
        <v>45-54</v>
      </c>
      <c r="Y155" s="3" t="str">
        <f t="shared" si="15"/>
        <v>Middle Income</v>
      </c>
      <c r="Z155" s="3" t="str">
        <f t="shared" si="16"/>
        <v>Good</v>
      </c>
      <c r="AA155" s="27">
        <f t="shared" si="17"/>
        <v>0.17356314893687949</v>
      </c>
      <c r="AB155" s="3" t="str">
        <f t="shared" si="18"/>
        <v>Medium</v>
      </c>
      <c r="AC155" s="3" t="str">
        <f t="shared" si="19"/>
        <v>High</v>
      </c>
      <c r="AD155" s="3" t="str">
        <f t="shared" si="20"/>
        <v>No</v>
      </c>
    </row>
    <row r="156" spans="1:30" ht="15" customHeight="1" x14ac:dyDescent="0.3">
      <c r="A156" s="3" t="s">
        <v>177</v>
      </c>
      <c r="B156" s="3">
        <v>61</v>
      </c>
      <c r="C156" s="3" t="s">
        <v>28</v>
      </c>
      <c r="D156" s="3" t="s">
        <v>26</v>
      </c>
      <c r="E156" s="3">
        <v>64073.837166874197</v>
      </c>
      <c r="F156" s="3">
        <v>204</v>
      </c>
      <c r="G156" s="3">
        <v>1809.64373170413</v>
      </c>
      <c r="H156" s="3">
        <v>10</v>
      </c>
      <c r="I156" s="3">
        <v>468.890288903635</v>
      </c>
      <c r="J156" s="3">
        <v>8</v>
      </c>
      <c r="K156" s="3">
        <v>213.444029213645</v>
      </c>
      <c r="L156" s="3">
        <v>79</v>
      </c>
      <c r="M156" s="3">
        <v>17</v>
      </c>
      <c r="N156" s="3">
        <v>9</v>
      </c>
      <c r="O156" s="3">
        <v>414</v>
      </c>
      <c r="P156" s="3">
        <v>0</v>
      </c>
      <c r="Q156" s="3">
        <v>14352.938605683999</v>
      </c>
      <c r="R156" s="3">
        <v>1</v>
      </c>
      <c r="S156" s="3">
        <v>0</v>
      </c>
      <c r="T156" s="3">
        <v>0</v>
      </c>
      <c r="U156" s="3">
        <v>500</v>
      </c>
      <c r="V156" s="3">
        <v>1</v>
      </c>
      <c r="W156" s="3" t="str">
        <f>IF(Bank_data3[[#This Row],[credit_risk]]=1,"High Risk","Low Risk")</f>
        <v>High Risk</v>
      </c>
      <c r="X156" s="3" t="str">
        <f t="shared" si="14"/>
        <v>55+</v>
      </c>
      <c r="Y156" s="3" t="str">
        <f t="shared" si="15"/>
        <v>Middle Income</v>
      </c>
      <c r="Z156" s="3" t="str">
        <f t="shared" si="16"/>
        <v>Poor</v>
      </c>
      <c r="AA156" s="27">
        <f t="shared" si="17"/>
        <v>0.22400622844396131</v>
      </c>
      <c r="AB156" s="3" t="str">
        <f t="shared" si="18"/>
        <v>Medium</v>
      </c>
      <c r="AC156" s="3" t="str">
        <f t="shared" si="19"/>
        <v>High</v>
      </c>
      <c r="AD156" s="3" t="str">
        <f t="shared" si="20"/>
        <v>No</v>
      </c>
    </row>
    <row r="157" spans="1:30" ht="15" customHeight="1" x14ac:dyDescent="0.3">
      <c r="A157" s="3" t="s">
        <v>178</v>
      </c>
      <c r="B157" s="3">
        <v>32</v>
      </c>
      <c r="C157" s="3" t="s">
        <v>28</v>
      </c>
      <c r="D157" s="3" t="s">
        <v>33</v>
      </c>
      <c r="E157" s="3">
        <v>76852.078941633095</v>
      </c>
      <c r="F157" s="3">
        <v>204</v>
      </c>
      <c r="G157" s="3">
        <v>2923.1894678488402</v>
      </c>
      <c r="H157" s="3">
        <v>3</v>
      </c>
      <c r="I157" s="3">
        <v>855.49834341401299</v>
      </c>
      <c r="J157" s="3">
        <v>1</v>
      </c>
      <c r="K157" s="3">
        <v>381.67944781466201</v>
      </c>
      <c r="L157" s="3">
        <v>27</v>
      </c>
      <c r="M157" s="3">
        <v>3</v>
      </c>
      <c r="N157" s="3">
        <v>6</v>
      </c>
      <c r="O157" s="3">
        <v>897</v>
      </c>
      <c r="P157" s="3">
        <v>0</v>
      </c>
      <c r="Q157" s="3">
        <v>1328.5504747805301</v>
      </c>
      <c r="R157" s="3">
        <v>7</v>
      </c>
      <c r="S157" s="3">
        <v>0</v>
      </c>
      <c r="T157" s="3">
        <v>0</v>
      </c>
      <c r="U157" s="3">
        <v>9869.0233417020299</v>
      </c>
      <c r="V157" s="3">
        <v>1</v>
      </c>
      <c r="W157" s="3" t="str">
        <f>IF(Bank_data3[[#This Row],[credit_risk]]=1,"High Risk","Low Risk")</f>
        <v>High Risk</v>
      </c>
      <c r="X157" s="3" t="str">
        <f t="shared" si="14"/>
        <v>25-34</v>
      </c>
      <c r="Y157" s="3" t="str">
        <f t="shared" si="15"/>
        <v>Middle Income</v>
      </c>
      <c r="Z157" s="3" t="str">
        <f t="shared" si="16"/>
        <v>Excellent</v>
      </c>
      <c r="AA157" s="27">
        <f t="shared" si="17"/>
        <v>1.7287111722631802E-2</v>
      </c>
      <c r="AB157" s="3" t="str">
        <f t="shared" si="18"/>
        <v>Medium</v>
      </c>
      <c r="AC157" s="3" t="str">
        <f t="shared" si="19"/>
        <v>Medium</v>
      </c>
      <c r="AD157" s="3" t="str">
        <f t="shared" si="20"/>
        <v>No</v>
      </c>
    </row>
    <row r="158" spans="1:30" ht="15" customHeight="1" x14ac:dyDescent="0.3">
      <c r="A158" s="3" t="s">
        <v>179</v>
      </c>
      <c r="B158" s="3">
        <v>51</v>
      </c>
      <c r="C158" s="3" t="s">
        <v>31</v>
      </c>
      <c r="D158" s="3" t="s">
        <v>24</v>
      </c>
      <c r="E158" s="3">
        <v>41311.701254347703</v>
      </c>
      <c r="F158" s="3">
        <v>92</v>
      </c>
      <c r="G158" s="3">
        <v>1579.8796347116499</v>
      </c>
      <c r="H158" s="3">
        <v>8</v>
      </c>
      <c r="I158" s="3">
        <v>586.33960699527904</v>
      </c>
      <c r="J158" s="3">
        <v>1</v>
      </c>
      <c r="K158" s="3">
        <v>222.202455906637</v>
      </c>
      <c r="L158" s="3">
        <v>43</v>
      </c>
      <c r="M158" s="3">
        <v>8</v>
      </c>
      <c r="N158" s="3">
        <v>1</v>
      </c>
      <c r="O158" s="3">
        <v>839</v>
      </c>
      <c r="P158" s="3">
        <v>0</v>
      </c>
      <c r="Q158" s="3">
        <v>24337.289704793799</v>
      </c>
      <c r="R158" s="3">
        <v>4</v>
      </c>
      <c r="S158" s="3">
        <v>0</v>
      </c>
      <c r="T158" s="3">
        <v>0</v>
      </c>
      <c r="U158" s="3">
        <v>7729.6940988259303</v>
      </c>
      <c r="V158" s="3">
        <v>1</v>
      </c>
      <c r="W158" s="3" t="str">
        <f>IF(Bank_data3[[#This Row],[credit_risk]]=1,"High Risk","Low Risk")</f>
        <v>High Risk</v>
      </c>
      <c r="X158" s="3" t="str">
        <f t="shared" si="14"/>
        <v>45-54</v>
      </c>
      <c r="Y158" s="3" t="str">
        <f t="shared" si="15"/>
        <v>Low Income</v>
      </c>
      <c r="Z158" s="3" t="str">
        <f t="shared" si="16"/>
        <v>Excellent</v>
      </c>
      <c r="AA158" s="27">
        <f t="shared" si="17"/>
        <v>0.58911371272158652</v>
      </c>
      <c r="AB158" s="3" t="str">
        <f t="shared" si="18"/>
        <v>Medium</v>
      </c>
      <c r="AC158" s="3" t="str">
        <f t="shared" si="19"/>
        <v>High</v>
      </c>
      <c r="AD158" s="3" t="str">
        <f t="shared" si="20"/>
        <v>No</v>
      </c>
    </row>
    <row r="159" spans="1:30" ht="15" customHeight="1" x14ac:dyDescent="0.3">
      <c r="A159" s="3" t="s">
        <v>180</v>
      </c>
      <c r="B159" s="3">
        <v>58</v>
      </c>
      <c r="C159" s="3" t="s">
        <v>28</v>
      </c>
      <c r="D159" s="3" t="s">
        <v>24</v>
      </c>
      <c r="E159" s="3">
        <v>37190.092305626502</v>
      </c>
      <c r="F159" s="3">
        <v>91</v>
      </c>
      <c r="G159" s="3">
        <v>2365.57419334416</v>
      </c>
      <c r="H159" s="3">
        <v>6</v>
      </c>
      <c r="I159" s="3">
        <v>1555.3066538000201</v>
      </c>
      <c r="J159" s="3">
        <v>26</v>
      </c>
      <c r="K159" s="3">
        <v>609.53363500210401</v>
      </c>
      <c r="L159" s="3">
        <v>13</v>
      </c>
      <c r="M159" s="3">
        <v>12</v>
      </c>
      <c r="N159" s="3">
        <v>5</v>
      </c>
      <c r="O159" s="3">
        <v>347</v>
      </c>
      <c r="P159" s="3">
        <v>0</v>
      </c>
      <c r="Q159" s="3">
        <v>19917.153049522301</v>
      </c>
      <c r="R159" s="3">
        <v>7</v>
      </c>
      <c r="S159" s="3">
        <v>0</v>
      </c>
      <c r="T159" s="3">
        <v>0</v>
      </c>
      <c r="U159" s="3">
        <v>4430.8334576672596</v>
      </c>
      <c r="V159" s="3">
        <v>1</v>
      </c>
      <c r="W159" s="3" t="str">
        <f>IF(Bank_data3[[#This Row],[credit_risk]]=1,"High Risk","Low Risk")</f>
        <v>High Risk</v>
      </c>
      <c r="X159" s="3" t="str">
        <f t="shared" si="14"/>
        <v>55+</v>
      </c>
      <c r="Y159" s="3" t="str">
        <f t="shared" si="15"/>
        <v>Low Income</v>
      </c>
      <c r="Z159" s="3" t="str">
        <f t="shared" si="16"/>
        <v>Poor</v>
      </c>
      <c r="AA159" s="27">
        <f t="shared" si="17"/>
        <v>0.53554997620990119</v>
      </c>
      <c r="AB159" s="3" t="str">
        <f t="shared" si="18"/>
        <v>Medium</v>
      </c>
      <c r="AC159" s="3" t="str">
        <f t="shared" si="19"/>
        <v>Medium</v>
      </c>
      <c r="AD159" s="3" t="str">
        <f t="shared" si="20"/>
        <v>No</v>
      </c>
    </row>
    <row r="160" spans="1:30" ht="15" customHeight="1" x14ac:dyDescent="0.3">
      <c r="A160" s="3" t="s">
        <v>181</v>
      </c>
      <c r="B160" s="3">
        <v>68</v>
      </c>
      <c r="C160" s="3" t="s">
        <v>28</v>
      </c>
      <c r="D160" s="3" t="s">
        <v>33</v>
      </c>
      <c r="E160" s="3">
        <v>37453.195375530398</v>
      </c>
      <c r="F160" s="3">
        <v>183</v>
      </c>
      <c r="G160" s="3">
        <v>310.825151969405</v>
      </c>
      <c r="H160" s="3">
        <v>6</v>
      </c>
      <c r="I160" s="3">
        <v>429.82987441781802</v>
      </c>
      <c r="J160" s="3">
        <v>47</v>
      </c>
      <c r="K160" s="3">
        <v>116.648675731189</v>
      </c>
      <c r="L160" s="3">
        <v>18</v>
      </c>
      <c r="M160" s="3">
        <v>18</v>
      </c>
      <c r="N160" s="3">
        <v>8</v>
      </c>
      <c r="O160" s="3">
        <v>487</v>
      </c>
      <c r="P160" s="3">
        <v>3</v>
      </c>
      <c r="Q160" s="3">
        <v>11983.6445882762</v>
      </c>
      <c r="R160" s="3">
        <v>6</v>
      </c>
      <c r="S160" s="3">
        <v>0</v>
      </c>
      <c r="T160" s="3">
        <v>0</v>
      </c>
      <c r="U160" s="3">
        <v>6940.4498146428396</v>
      </c>
      <c r="V160" s="3">
        <v>1</v>
      </c>
      <c r="W160" s="3" t="str">
        <f>IF(Bank_data3[[#This Row],[credit_risk]]=1,"High Risk","Low Risk")</f>
        <v>High Risk</v>
      </c>
      <c r="X160" s="3" t="str">
        <f t="shared" si="14"/>
        <v>55+</v>
      </c>
      <c r="Y160" s="3" t="str">
        <f t="shared" si="15"/>
        <v>Low Income</v>
      </c>
      <c r="Z160" s="3" t="str">
        <f t="shared" si="16"/>
        <v>Poor</v>
      </c>
      <c r="AA160" s="27">
        <f t="shared" si="17"/>
        <v>0.31996320923008809</v>
      </c>
      <c r="AB160" s="3" t="str">
        <f t="shared" si="18"/>
        <v>Low</v>
      </c>
      <c r="AC160" s="3" t="str">
        <f t="shared" si="19"/>
        <v>Medium</v>
      </c>
      <c r="AD160" s="3" t="str">
        <f t="shared" si="20"/>
        <v>No</v>
      </c>
    </row>
    <row r="161" spans="1:30" ht="15" customHeight="1" x14ac:dyDescent="0.3">
      <c r="A161" s="3" t="s">
        <v>182</v>
      </c>
      <c r="B161" s="3">
        <v>51</v>
      </c>
      <c r="C161" s="3" t="s">
        <v>28</v>
      </c>
      <c r="D161" s="3" t="s">
        <v>33</v>
      </c>
      <c r="E161" s="3">
        <v>42764.243159549602</v>
      </c>
      <c r="F161" s="3">
        <v>122</v>
      </c>
      <c r="G161" s="3">
        <v>926.78496682566004</v>
      </c>
      <c r="H161" s="3">
        <v>7</v>
      </c>
      <c r="I161" s="3">
        <v>1290.2263404000901</v>
      </c>
      <c r="J161" s="3">
        <v>38</v>
      </c>
      <c r="K161" s="3">
        <v>800.83980224002198</v>
      </c>
      <c r="L161" s="3">
        <v>59</v>
      </c>
      <c r="M161" s="3">
        <v>11</v>
      </c>
      <c r="N161" s="3">
        <v>1</v>
      </c>
      <c r="O161" s="3">
        <v>895</v>
      </c>
      <c r="P161" s="3">
        <v>0</v>
      </c>
      <c r="Q161" s="3">
        <v>12766.667076973101</v>
      </c>
      <c r="R161" s="3">
        <v>7</v>
      </c>
      <c r="S161" s="3">
        <v>0</v>
      </c>
      <c r="T161" s="3">
        <v>0</v>
      </c>
      <c r="U161" s="3">
        <v>500</v>
      </c>
      <c r="V161" s="3">
        <v>1</v>
      </c>
      <c r="W161" s="3" t="str">
        <f>IF(Bank_data3[[#This Row],[credit_risk]]=1,"High Risk","Low Risk")</f>
        <v>High Risk</v>
      </c>
      <c r="X161" s="3" t="str">
        <f t="shared" si="14"/>
        <v>45-54</v>
      </c>
      <c r="Y161" s="3" t="str">
        <f t="shared" si="15"/>
        <v>Low Income</v>
      </c>
      <c r="Z161" s="3" t="str">
        <f t="shared" si="16"/>
        <v>Excellent</v>
      </c>
      <c r="AA161" s="27">
        <f t="shared" si="17"/>
        <v>0.29853602294191894</v>
      </c>
      <c r="AB161" s="3" t="str">
        <f t="shared" si="18"/>
        <v>Low</v>
      </c>
      <c r="AC161" s="3" t="str">
        <f t="shared" si="19"/>
        <v>High</v>
      </c>
      <c r="AD161" s="3" t="str">
        <f t="shared" si="20"/>
        <v>No</v>
      </c>
    </row>
    <row r="162" spans="1:30" ht="15" customHeight="1" x14ac:dyDescent="0.3">
      <c r="A162" s="3" t="s">
        <v>183</v>
      </c>
      <c r="B162" s="3">
        <v>23</v>
      </c>
      <c r="C162" s="3" t="s">
        <v>31</v>
      </c>
      <c r="D162" s="3" t="s">
        <v>26</v>
      </c>
      <c r="E162" s="3">
        <v>30860.9058241311</v>
      </c>
      <c r="F162" s="3">
        <v>158</v>
      </c>
      <c r="G162" s="3">
        <v>1851.2785603560201</v>
      </c>
      <c r="H162" s="3">
        <v>1</v>
      </c>
      <c r="I162" s="3">
        <v>876.91353429464198</v>
      </c>
      <c r="J162" s="3">
        <v>35</v>
      </c>
      <c r="K162" s="3">
        <v>989.07201641350696</v>
      </c>
      <c r="L162" s="3">
        <v>76</v>
      </c>
      <c r="M162" s="3">
        <v>15</v>
      </c>
      <c r="N162" s="3">
        <v>5</v>
      </c>
      <c r="O162" s="3">
        <v>874</v>
      </c>
      <c r="P162" s="3">
        <v>2</v>
      </c>
      <c r="Q162" s="3">
        <v>9002.1469495012007</v>
      </c>
      <c r="R162" s="3">
        <v>0</v>
      </c>
      <c r="S162" s="3">
        <v>1</v>
      </c>
      <c r="T162" s="3">
        <v>0</v>
      </c>
      <c r="U162" s="3">
        <v>4846.8593629236302</v>
      </c>
      <c r="V162" s="3">
        <v>1</v>
      </c>
      <c r="W162" s="3" t="str">
        <f>IF(Bank_data3[[#This Row],[credit_risk]]=1,"High Risk","Low Risk")</f>
        <v>High Risk</v>
      </c>
      <c r="X162" s="3" t="str">
        <f t="shared" si="14"/>
        <v>18-24</v>
      </c>
      <c r="Y162" s="3" t="str">
        <f t="shared" si="15"/>
        <v>Low Income</v>
      </c>
      <c r="Z162" s="3" t="str">
        <f t="shared" si="16"/>
        <v>Excellent</v>
      </c>
      <c r="AA162" s="27">
        <f t="shared" si="17"/>
        <v>0.29170067141911765</v>
      </c>
      <c r="AB162" s="3" t="str">
        <f t="shared" si="18"/>
        <v>Medium</v>
      </c>
      <c r="AC162" s="3" t="str">
        <f t="shared" si="19"/>
        <v>High</v>
      </c>
      <c r="AD162" s="3" t="str">
        <f t="shared" si="20"/>
        <v>No</v>
      </c>
    </row>
    <row r="163" spans="1:30" ht="15" customHeight="1" x14ac:dyDescent="0.3">
      <c r="A163" s="3" t="s">
        <v>184</v>
      </c>
      <c r="B163" s="3">
        <v>49</v>
      </c>
      <c r="C163" s="3" t="s">
        <v>28</v>
      </c>
      <c r="D163" s="3" t="s">
        <v>26</v>
      </c>
      <c r="E163" s="3">
        <v>55313.475110751599</v>
      </c>
      <c r="F163" s="3">
        <v>207</v>
      </c>
      <c r="G163" s="3">
        <v>1844.31148978337</v>
      </c>
      <c r="H163" s="3">
        <v>11</v>
      </c>
      <c r="I163" s="3">
        <v>1082.37091249934</v>
      </c>
      <c r="J163" s="3">
        <v>4</v>
      </c>
      <c r="K163" s="3">
        <v>562.19903351487903</v>
      </c>
      <c r="L163" s="3">
        <v>1</v>
      </c>
      <c r="M163" s="3">
        <v>4</v>
      </c>
      <c r="N163" s="3">
        <v>4</v>
      </c>
      <c r="O163" s="3">
        <v>813</v>
      </c>
      <c r="P163" s="3">
        <v>0</v>
      </c>
      <c r="Q163" s="3">
        <v>19416.2413242806</v>
      </c>
      <c r="R163" s="3">
        <v>7</v>
      </c>
      <c r="S163" s="3">
        <v>0</v>
      </c>
      <c r="T163" s="3">
        <v>1</v>
      </c>
      <c r="U163" s="3">
        <v>14243.7225579428</v>
      </c>
      <c r="V163" s="3">
        <v>1</v>
      </c>
      <c r="W163" s="3" t="str">
        <f>IF(Bank_data3[[#This Row],[credit_risk]]=1,"High Risk","Low Risk")</f>
        <v>High Risk</v>
      </c>
      <c r="X163" s="3" t="str">
        <f t="shared" si="14"/>
        <v>45-54</v>
      </c>
      <c r="Y163" s="3" t="str">
        <f t="shared" si="15"/>
        <v>Middle Income</v>
      </c>
      <c r="Z163" s="3" t="str">
        <f t="shared" si="16"/>
        <v>Excellent</v>
      </c>
      <c r="AA163" s="27">
        <f t="shared" si="17"/>
        <v>0.35102190353081891</v>
      </c>
      <c r="AB163" s="3" t="str">
        <f t="shared" si="18"/>
        <v>Medium</v>
      </c>
      <c r="AC163" s="3" t="str">
        <f t="shared" si="19"/>
        <v>Low</v>
      </c>
      <c r="AD163" s="3" t="str">
        <f t="shared" si="20"/>
        <v>No</v>
      </c>
    </row>
    <row r="164" spans="1:30" ht="15" customHeight="1" x14ac:dyDescent="0.3">
      <c r="A164" s="3" t="s">
        <v>185</v>
      </c>
      <c r="B164" s="3">
        <v>56</v>
      </c>
      <c r="C164" s="3" t="s">
        <v>31</v>
      </c>
      <c r="D164" s="3" t="s">
        <v>26</v>
      </c>
      <c r="E164" s="3">
        <v>55622.970381409599</v>
      </c>
      <c r="F164" s="3">
        <v>145</v>
      </c>
      <c r="G164" s="3">
        <v>926.62271627006101</v>
      </c>
      <c r="H164" s="3">
        <v>5</v>
      </c>
      <c r="I164" s="3">
        <v>1061.1068581575601</v>
      </c>
      <c r="J164" s="3">
        <v>0</v>
      </c>
      <c r="K164" s="3">
        <v>345.273970453814</v>
      </c>
      <c r="L164" s="3">
        <v>50</v>
      </c>
      <c r="M164" s="3">
        <v>1</v>
      </c>
      <c r="N164" s="3">
        <v>1</v>
      </c>
      <c r="O164" s="3">
        <v>350</v>
      </c>
      <c r="P164" s="3">
        <v>4</v>
      </c>
      <c r="Q164" s="3">
        <v>5056.38965102772</v>
      </c>
      <c r="R164" s="3">
        <v>2</v>
      </c>
      <c r="S164" s="3">
        <v>0</v>
      </c>
      <c r="T164" s="3">
        <v>0</v>
      </c>
      <c r="U164" s="3">
        <v>11706.022182232</v>
      </c>
      <c r="V164" s="3">
        <v>1</v>
      </c>
      <c r="W164" s="3" t="str">
        <f>IF(Bank_data3[[#This Row],[credit_risk]]=1,"High Risk","Low Risk")</f>
        <v>High Risk</v>
      </c>
      <c r="X164" s="3" t="str">
        <f t="shared" si="14"/>
        <v>55+</v>
      </c>
      <c r="Y164" s="3" t="str">
        <f t="shared" si="15"/>
        <v>Middle Income</v>
      </c>
      <c r="Z164" s="3" t="str">
        <f t="shared" si="16"/>
        <v>Poor</v>
      </c>
      <c r="AA164" s="27">
        <f t="shared" si="17"/>
        <v>9.0904703872443218E-2</v>
      </c>
      <c r="AB164" s="3" t="str">
        <f t="shared" si="18"/>
        <v>Low</v>
      </c>
      <c r="AC164" s="3" t="str">
        <f t="shared" si="19"/>
        <v>High</v>
      </c>
      <c r="AD164" s="3" t="str">
        <f t="shared" si="20"/>
        <v>No</v>
      </c>
    </row>
    <row r="165" spans="1:30" ht="15" customHeight="1" x14ac:dyDescent="0.3">
      <c r="A165" s="3" t="s">
        <v>186</v>
      </c>
      <c r="B165" s="3">
        <v>42</v>
      </c>
      <c r="C165" s="3" t="s">
        <v>31</v>
      </c>
      <c r="D165" s="3" t="s">
        <v>24</v>
      </c>
      <c r="E165" s="3">
        <v>74098.003467579096</v>
      </c>
      <c r="F165" s="3">
        <v>190</v>
      </c>
      <c r="G165" s="3">
        <v>2264.6018647281699</v>
      </c>
      <c r="H165" s="3">
        <v>6</v>
      </c>
      <c r="I165" s="3">
        <v>23.617564390654099</v>
      </c>
      <c r="J165" s="3">
        <v>21</v>
      </c>
      <c r="K165" s="3">
        <v>731.70723558843099</v>
      </c>
      <c r="L165" s="3">
        <v>77</v>
      </c>
      <c r="M165" s="3">
        <v>2</v>
      </c>
      <c r="N165" s="3">
        <v>8</v>
      </c>
      <c r="O165" s="3">
        <v>525</v>
      </c>
      <c r="P165" s="3">
        <v>1</v>
      </c>
      <c r="Q165" s="3">
        <v>12681.6628446131</v>
      </c>
      <c r="R165" s="3">
        <v>6</v>
      </c>
      <c r="S165" s="3">
        <v>0</v>
      </c>
      <c r="T165" s="3">
        <v>0</v>
      </c>
      <c r="U165" s="3">
        <v>11938.336913093801</v>
      </c>
      <c r="V165" s="3">
        <v>1</v>
      </c>
      <c r="W165" s="3" t="str">
        <f>IF(Bank_data3[[#This Row],[credit_risk]]=1,"High Risk","Low Risk")</f>
        <v>High Risk</v>
      </c>
      <c r="X165" s="3" t="str">
        <f t="shared" si="14"/>
        <v>35-44</v>
      </c>
      <c r="Y165" s="3" t="str">
        <f t="shared" si="15"/>
        <v>Middle Income</v>
      </c>
      <c r="Z165" s="3" t="str">
        <f t="shared" si="16"/>
        <v>Poor</v>
      </c>
      <c r="AA165" s="27">
        <f t="shared" si="17"/>
        <v>0.17114715985784754</v>
      </c>
      <c r="AB165" s="3" t="str">
        <f t="shared" si="18"/>
        <v>Medium</v>
      </c>
      <c r="AC165" s="3" t="str">
        <f t="shared" si="19"/>
        <v>High</v>
      </c>
      <c r="AD165" s="3" t="str">
        <f t="shared" si="20"/>
        <v>No</v>
      </c>
    </row>
    <row r="166" spans="1:30" ht="15" customHeight="1" x14ac:dyDescent="0.3">
      <c r="A166" s="3" t="s">
        <v>187</v>
      </c>
      <c r="B166" s="3">
        <v>58</v>
      </c>
      <c r="C166" s="3" t="s">
        <v>23</v>
      </c>
      <c r="D166" s="3" t="s">
        <v>24</v>
      </c>
      <c r="E166" s="3">
        <v>18315.274989559799</v>
      </c>
      <c r="F166" s="3">
        <v>190</v>
      </c>
      <c r="G166" s="3">
        <v>1365.9839893360399</v>
      </c>
      <c r="H166" s="3">
        <v>2</v>
      </c>
      <c r="I166" s="3">
        <v>795.95656235820502</v>
      </c>
      <c r="J166" s="3">
        <v>9</v>
      </c>
      <c r="K166" s="3">
        <v>429.27899564167899</v>
      </c>
      <c r="L166" s="3">
        <v>33</v>
      </c>
      <c r="M166" s="3">
        <v>12</v>
      </c>
      <c r="N166" s="3">
        <v>1</v>
      </c>
      <c r="O166" s="3">
        <v>667</v>
      </c>
      <c r="P166" s="3">
        <v>3</v>
      </c>
      <c r="Q166" s="3">
        <v>6975.8633043371801</v>
      </c>
      <c r="R166" s="3">
        <v>1</v>
      </c>
      <c r="S166" s="3">
        <v>1</v>
      </c>
      <c r="T166" s="3">
        <v>0</v>
      </c>
      <c r="U166" s="3">
        <v>6446.5065518861302</v>
      </c>
      <c r="V166" s="3">
        <v>1</v>
      </c>
      <c r="W166" s="3" t="str">
        <f>IF(Bank_data3[[#This Row],[credit_risk]]=1,"High Risk","Low Risk")</f>
        <v>High Risk</v>
      </c>
      <c r="X166" s="3" t="str">
        <f t="shared" si="14"/>
        <v>55+</v>
      </c>
      <c r="Y166" s="3" t="str">
        <f t="shared" si="15"/>
        <v>Low Income</v>
      </c>
      <c r="Z166" s="3" t="str">
        <f t="shared" si="16"/>
        <v>Fair</v>
      </c>
      <c r="AA166" s="27">
        <f t="shared" si="17"/>
        <v>0.3808767986455901</v>
      </c>
      <c r="AB166" s="3" t="str">
        <f t="shared" si="18"/>
        <v>Medium</v>
      </c>
      <c r="AC166" s="3" t="str">
        <f t="shared" si="19"/>
        <v>High</v>
      </c>
      <c r="AD166" s="3" t="str">
        <f t="shared" si="20"/>
        <v>No</v>
      </c>
    </row>
    <row r="167" spans="1:30" ht="15" customHeight="1" x14ac:dyDescent="0.3">
      <c r="A167" s="3" t="s">
        <v>188</v>
      </c>
      <c r="B167" s="3">
        <v>64</v>
      </c>
      <c r="C167" s="3" t="s">
        <v>23</v>
      </c>
      <c r="D167" s="3" t="s">
        <v>24</v>
      </c>
      <c r="E167" s="3">
        <v>33005.703983676402</v>
      </c>
      <c r="F167" s="3">
        <v>8</v>
      </c>
      <c r="G167" s="3">
        <v>1347.3555149259701</v>
      </c>
      <c r="H167" s="3">
        <v>7</v>
      </c>
      <c r="I167" s="3">
        <v>708.22015196815903</v>
      </c>
      <c r="J167" s="3">
        <v>44</v>
      </c>
      <c r="K167" s="3">
        <v>286.35883346143203</v>
      </c>
      <c r="L167" s="3">
        <v>50</v>
      </c>
      <c r="M167" s="3">
        <v>6</v>
      </c>
      <c r="N167" s="3">
        <v>0</v>
      </c>
      <c r="O167" s="3">
        <v>379</v>
      </c>
      <c r="P167" s="3">
        <v>3</v>
      </c>
      <c r="Q167" s="3">
        <v>11894.1262417546</v>
      </c>
      <c r="R167" s="3">
        <v>2</v>
      </c>
      <c r="S167" s="3">
        <v>1</v>
      </c>
      <c r="T167" s="3">
        <v>0</v>
      </c>
      <c r="U167" s="3">
        <v>10766.681276896999</v>
      </c>
      <c r="V167" s="3">
        <v>1</v>
      </c>
      <c r="W167" s="3" t="str">
        <f>IF(Bank_data3[[#This Row],[credit_risk]]=1,"High Risk","Low Risk")</f>
        <v>High Risk</v>
      </c>
      <c r="X167" s="3" t="str">
        <f t="shared" si="14"/>
        <v>55+</v>
      </c>
      <c r="Y167" s="3" t="str">
        <f t="shared" si="15"/>
        <v>Low Income</v>
      </c>
      <c r="Z167" s="3" t="str">
        <f t="shared" si="16"/>
        <v>Poor</v>
      </c>
      <c r="AA167" s="27">
        <f t="shared" si="17"/>
        <v>0.3603657794312482</v>
      </c>
      <c r="AB167" s="3" t="str">
        <f t="shared" si="18"/>
        <v>Medium</v>
      </c>
      <c r="AC167" s="3" t="str">
        <f t="shared" si="19"/>
        <v>High</v>
      </c>
      <c r="AD167" s="3" t="str">
        <f t="shared" si="20"/>
        <v>No</v>
      </c>
    </row>
    <row r="168" spans="1:30" ht="15" customHeight="1" x14ac:dyDescent="0.3">
      <c r="A168" s="3" t="s">
        <v>189</v>
      </c>
      <c r="B168" s="3">
        <v>34</v>
      </c>
      <c r="C168" s="3" t="s">
        <v>28</v>
      </c>
      <c r="D168" s="3" t="s">
        <v>24</v>
      </c>
      <c r="E168" s="3">
        <v>64500.448541553102</v>
      </c>
      <c r="F168" s="3">
        <v>54</v>
      </c>
      <c r="G168" s="3">
        <v>1437.2630663104301</v>
      </c>
      <c r="H168" s="3">
        <v>0</v>
      </c>
      <c r="I168" s="3">
        <v>403.45766685805597</v>
      </c>
      <c r="J168" s="3">
        <v>23</v>
      </c>
      <c r="K168" s="3">
        <v>513.17082279455406</v>
      </c>
      <c r="L168" s="3">
        <v>18</v>
      </c>
      <c r="M168" s="3">
        <v>12</v>
      </c>
      <c r="N168" s="3">
        <v>8</v>
      </c>
      <c r="O168" s="3">
        <v>505</v>
      </c>
      <c r="P168" s="3">
        <v>3</v>
      </c>
      <c r="Q168" s="3">
        <v>19013.9872245841</v>
      </c>
      <c r="R168" s="3">
        <v>5</v>
      </c>
      <c r="S168" s="3">
        <v>0</v>
      </c>
      <c r="T168" s="3">
        <v>0</v>
      </c>
      <c r="U168" s="3">
        <v>14662.0811028266</v>
      </c>
      <c r="V168" s="3">
        <v>1</v>
      </c>
      <c r="W168" s="3" t="str">
        <f>IF(Bank_data3[[#This Row],[credit_risk]]=1,"High Risk","Low Risk")</f>
        <v>High Risk</v>
      </c>
      <c r="X168" s="3" t="str">
        <f t="shared" si="14"/>
        <v>25-34</v>
      </c>
      <c r="Y168" s="3" t="str">
        <f t="shared" si="15"/>
        <v>Middle Income</v>
      </c>
      <c r="Z168" s="3" t="str">
        <f t="shared" si="16"/>
        <v>Poor</v>
      </c>
      <c r="AA168" s="27">
        <f t="shared" si="17"/>
        <v>0.29478844960798567</v>
      </c>
      <c r="AB168" s="3" t="str">
        <f t="shared" si="18"/>
        <v>Medium</v>
      </c>
      <c r="AC168" s="3" t="str">
        <f t="shared" si="19"/>
        <v>Medium</v>
      </c>
      <c r="AD168" s="3" t="str">
        <f t="shared" si="20"/>
        <v>No</v>
      </c>
    </row>
    <row r="169" spans="1:30" ht="15" customHeight="1" x14ac:dyDescent="0.3">
      <c r="A169" s="3" t="s">
        <v>190</v>
      </c>
      <c r="B169" s="3">
        <v>62</v>
      </c>
      <c r="C169" s="3" t="s">
        <v>31</v>
      </c>
      <c r="D169" s="3" t="s">
        <v>26</v>
      </c>
      <c r="E169" s="3">
        <v>53302.516136808197</v>
      </c>
      <c r="F169" s="3">
        <v>142</v>
      </c>
      <c r="G169" s="3">
        <v>2570.90061642615</v>
      </c>
      <c r="H169" s="3">
        <v>0</v>
      </c>
      <c r="I169" s="3">
        <v>960.86911302555404</v>
      </c>
      <c r="J169" s="3">
        <v>14</v>
      </c>
      <c r="K169" s="3">
        <v>105.793404676663</v>
      </c>
      <c r="L169" s="3">
        <v>35</v>
      </c>
      <c r="M169" s="3">
        <v>15</v>
      </c>
      <c r="N169" s="3">
        <v>8</v>
      </c>
      <c r="O169" s="3">
        <v>698</v>
      </c>
      <c r="P169" s="3">
        <v>3</v>
      </c>
      <c r="Q169" s="3">
        <v>8141.4576581446299</v>
      </c>
      <c r="R169" s="3">
        <v>4</v>
      </c>
      <c r="S169" s="3">
        <v>0</v>
      </c>
      <c r="T169" s="3">
        <v>0</v>
      </c>
      <c r="U169" s="3">
        <v>12493.998303422501</v>
      </c>
      <c r="V169" s="3">
        <v>1</v>
      </c>
      <c r="W169" s="3" t="str">
        <f>IF(Bank_data3[[#This Row],[credit_risk]]=1,"High Risk","Low Risk")</f>
        <v>High Risk</v>
      </c>
      <c r="X169" s="3" t="str">
        <f t="shared" si="14"/>
        <v>55+</v>
      </c>
      <c r="Y169" s="3" t="str">
        <f t="shared" si="15"/>
        <v>Middle Income</v>
      </c>
      <c r="Z169" s="3" t="str">
        <f t="shared" si="16"/>
        <v>Good</v>
      </c>
      <c r="AA169" s="27">
        <f t="shared" si="17"/>
        <v>0.1527405880286864</v>
      </c>
      <c r="AB169" s="3" t="str">
        <f t="shared" si="18"/>
        <v>Medium</v>
      </c>
      <c r="AC169" s="3" t="str">
        <f t="shared" si="19"/>
        <v>High</v>
      </c>
      <c r="AD169" s="3" t="str">
        <f t="shared" si="20"/>
        <v>No</v>
      </c>
    </row>
    <row r="170" spans="1:30" ht="15" customHeight="1" x14ac:dyDescent="0.3">
      <c r="A170" s="3" t="s">
        <v>191</v>
      </c>
      <c r="B170" s="3">
        <v>48</v>
      </c>
      <c r="C170" s="3" t="s">
        <v>23</v>
      </c>
      <c r="D170" s="3" t="s">
        <v>24</v>
      </c>
      <c r="E170" s="3">
        <v>50806.444214982897</v>
      </c>
      <c r="F170" s="3">
        <v>21</v>
      </c>
      <c r="G170" s="3">
        <v>2371.1626457147199</v>
      </c>
      <c r="H170" s="3">
        <v>9</v>
      </c>
      <c r="I170" s="3">
        <v>1400.78911055712</v>
      </c>
      <c r="J170" s="3">
        <v>32</v>
      </c>
      <c r="K170" s="3">
        <v>315.00678970922303</v>
      </c>
      <c r="L170" s="3">
        <v>25</v>
      </c>
      <c r="M170" s="3">
        <v>13</v>
      </c>
      <c r="N170" s="3">
        <v>8</v>
      </c>
      <c r="O170" s="3">
        <v>826</v>
      </c>
      <c r="P170" s="3">
        <v>0</v>
      </c>
      <c r="Q170" s="3">
        <v>13086.3966412839</v>
      </c>
      <c r="R170" s="3">
        <v>6</v>
      </c>
      <c r="S170" s="3">
        <v>0</v>
      </c>
      <c r="T170" s="3">
        <v>0</v>
      </c>
      <c r="U170" s="3">
        <v>11399.3070912072</v>
      </c>
      <c r="V170" s="3">
        <v>1</v>
      </c>
      <c r="W170" s="3" t="str">
        <f>IF(Bank_data3[[#This Row],[credit_risk]]=1,"High Risk","Low Risk")</f>
        <v>High Risk</v>
      </c>
      <c r="X170" s="3" t="str">
        <f t="shared" si="14"/>
        <v>45-54</v>
      </c>
      <c r="Y170" s="3" t="str">
        <f t="shared" si="15"/>
        <v>Middle Income</v>
      </c>
      <c r="Z170" s="3" t="str">
        <f t="shared" si="16"/>
        <v>Excellent</v>
      </c>
      <c r="AA170" s="27">
        <f t="shared" si="17"/>
        <v>0.2575735586987743</v>
      </c>
      <c r="AB170" s="3" t="str">
        <f t="shared" si="18"/>
        <v>Medium</v>
      </c>
      <c r="AC170" s="3" t="str">
        <f t="shared" si="19"/>
        <v>Medium</v>
      </c>
      <c r="AD170" s="3" t="str">
        <f t="shared" si="20"/>
        <v>No</v>
      </c>
    </row>
    <row r="171" spans="1:30" ht="15" customHeight="1" x14ac:dyDescent="0.3">
      <c r="A171" s="3" t="s">
        <v>192</v>
      </c>
      <c r="B171" s="3">
        <v>55</v>
      </c>
      <c r="C171" s="3" t="s">
        <v>28</v>
      </c>
      <c r="D171" s="3" t="s">
        <v>24</v>
      </c>
      <c r="E171" s="3">
        <v>72749.369118382194</v>
      </c>
      <c r="F171" s="3">
        <v>226</v>
      </c>
      <c r="G171" s="3">
        <v>3006.5103710291401</v>
      </c>
      <c r="H171" s="3">
        <v>2</v>
      </c>
      <c r="I171" s="3">
        <v>20</v>
      </c>
      <c r="J171" s="3">
        <v>49</v>
      </c>
      <c r="K171" s="3">
        <v>308.56162015966697</v>
      </c>
      <c r="L171" s="3">
        <v>34</v>
      </c>
      <c r="M171" s="3">
        <v>17</v>
      </c>
      <c r="N171" s="3">
        <v>7</v>
      </c>
      <c r="O171" s="3">
        <v>516</v>
      </c>
      <c r="P171" s="3">
        <v>4</v>
      </c>
      <c r="Q171" s="3">
        <v>11233.6182574048</v>
      </c>
      <c r="R171" s="3">
        <v>6</v>
      </c>
      <c r="S171" s="3">
        <v>0</v>
      </c>
      <c r="T171" s="3">
        <v>0</v>
      </c>
      <c r="U171" s="3">
        <v>500</v>
      </c>
      <c r="V171" s="3">
        <v>1</v>
      </c>
      <c r="W171" s="3" t="str">
        <f>IF(Bank_data3[[#This Row],[credit_risk]]=1,"High Risk","Low Risk")</f>
        <v>High Risk</v>
      </c>
      <c r="X171" s="3" t="str">
        <f t="shared" si="14"/>
        <v>55+</v>
      </c>
      <c r="Y171" s="3" t="str">
        <f t="shared" si="15"/>
        <v>Middle Income</v>
      </c>
      <c r="Z171" s="3" t="str">
        <f t="shared" si="16"/>
        <v>Poor</v>
      </c>
      <c r="AA171" s="27">
        <f t="shared" si="17"/>
        <v>0.15441533574160313</v>
      </c>
      <c r="AB171" s="3" t="str">
        <f t="shared" si="18"/>
        <v>Medium</v>
      </c>
      <c r="AC171" s="3" t="str">
        <f t="shared" si="19"/>
        <v>High</v>
      </c>
      <c r="AD171" s="3" t="str">
        <f t="shared" si="20"/>
        <v>No</v>
      </c>
    </row>
    <row r="172" spans="1:30" ht="15" customHeight="1" x14ac:dyDescent="0.3">
      <c r="A172" s="3" t="s">
        <v>193</v>
      </c>
      <c r="B172" s="3">
        <v>32</v>
      </c>
      <c r="C172" s="3" t="s">
        <v>23</v>
      </c>
      <c r="D172" s="3" t="s">
        <v>24</v>
      </c>
      <c r="E172" s="3">
        <v>31820.824351829098</v>
      </c>
      <c r="F172" s="3">
        <v>77</v>
      </c>
      <c r="G172" s="3">
        <v>1940.38155027261</v>
      </c>
      <c r="H172" s="3">
        <v>5</v>
      </c>
      <c r="I172" s="3">
        <v>612.93561345539797</v>
      </c>
      <c r="J172" s="3">
        <v>22</v>
      </c>
      <c r="K172" s="3">
        <v>476.35221985312199</v>
      </c>
      <c r="L172" s="3">
        <v>62</v>
      </c>
      <c r="M172" s="3">
        <v>12</v>
      </c>
      <c r="N172" s="3">
        <v>3</v>
      </c>
      <c r="O172" s="3">
        <v>342</v>
      </c>
      <c r="P172" s="3">
        <v>5</v>
      </c>
      <c r="Q172" s="3">
        <v>7593.4253693248302</v>
      </c>
      <c r="R172" s="3">
        <v>1</v>
      </c>
      <c r="S172" s="3">
        <v>0</v>
      </c>
      <c r="T172" s="3">
        <v>0</v>
      </c>
      <c r="U172" s="3">
        <v>10870.514287541</v>
      </c>
      <c r="V172" s="3">
        <v>1</v>
      </c>
      <c r="W172" s="3" t="str">
        <f>IF(Bank_data3[[#This Row],[credit_risk]]=1,"High Risk","Low Risk")</f>
        <v>High Risk</v>
      </c>
      <c r="X172" s="3" t="str">
        <f t="shared" si="14"/>
        <v>25-34</v>
      </c>
      <c r="Y172" s="3" t="str">
        <f t="shared" si="15"/>
        <v>Low Income</v>
      </c>
      <c r="Z172" s="3" t="str">
        <f t="shared" si="16"/>
        <v>Poor</v>
      </c>
      <c r="AA172" s="27">
        <f t="shared" si="17"/>
        <v>0.23863069307594326</v>
      </c>
      <c r="AB172" s="3" t="str">
        <f t="shared" si="18"/>
        <v>Medium</v>
      </c>
      <c r="AC172" s="3" t="str">
        <f t="shared" si="19"/>
        <v>High</v>
      </c>
      <c r="AD172" s="3" t="str">
        <f t="shared" si="20"/>
        <v>No</v>
      </c>
    </row>
    <row r="173" spans="1:30" ht="15" customHeight="1" x14ac:dyDescent="0.3">
      <c r="A173" s="3" t="s">
        <v>194</v>
      </c>
      <c r="B173" s="3">
        <v>51</v>
      </c>
      <c r="C173" s="3" t="s">
        <v>23</v>
      </c>
      <c r="D173" s="3" t="s">
        <v>24</v>
      </c>
      <c r="E173" s="3">
        <v>36882.870932227597</v>
      </c>
      <c r="F173" s="3">
        <v>232</v>
      </c>
      <c r="G173" s="3">
        <v>3044.7271897496598</v>
      </c>
      <c r="H173" s="3">
        <v>6</v>
      </c>
      <c r="I173" s="3">
        <v>363.981842560232</v>
      </c>
      <c r="J173" s="3">
        <v>13</v>
      </c>
      <c r="K173" s="3">
        <v>102.59745186468</v>
      </c>
      <c r="L173" s="3">
        <v>3</v>
      </c>
      <c r="M173" s="3">
        <v>13</v>
      </c>
      <c r="N173" s="3">
        <v>8</v>
      </c>
      <c r="O173" s="3">
        <v>755</v>
      </c>
      <c r="P173" s="3">
        <v>0</v>
      </c>
      <c r="Q173" s="3">
        <v>8294.4426913905409</v>
      </c>
      <c r="R173" s="3">
        <v>2</v>
      </c>
      <c r="S173" s="3">
        <v>0</v>
      </c>
      <c r="T173" s="3">
        <v>0</v>
      </c>
      <c r="U173" s="3">
        <v>6874.0087587462103</v>
      </c>
      <c r="V173" s="3">
        <v>0</v>
      </c>
      <c r="W173" s="3" t="str">
        <f>IF(Bank_data3[[#This Row],[credit_risk]]=1,"High Risk","Low Risk")</f>
        <v>Low Risk</v>
      </c>
      <c r="X173" s="3" t="str">
        <f t="shared" si="14"/>
        <v>45-54</v>
      </c>
      <c r="Y173" s="3" t="str">
        <f t="shared" si="15"/>
        <v>Low Income</v>
      </c>
      <c r="Z173" s="3" t="str">
        <f t="shared" si="16"/>
        <v>Very Good</v>
      </c>
      <c r="AA173" s="27">
        <f t="shared" si="17"/>
        <v>0.22488603738661256</v>
      </c>
      <c r="AB173" s="3" t="str">
        <f t="shared" si="18"/>
        <v>Medium</v>
      </c>
      <c r="AC173" s="3" t="str">
        <f t="shared" si="19"/>
        <v>Low</v>
      </c>
      <c r="AD173" s="3" t="str">
        <f t="shared" si="20"/>
        <v>No</v>
      </c>
    </row>
    <row r="174" spans="1:30" ht="15" customHeight="1" x14ac:dyDescent="0.3">
      <c r="A174" s="3" t="s">
        <v>195</v>
      </c>
      <c r="B174" s="3">
        <v>26</v>
      </c>
      <c r="C174" s="3" t="s">
        <v>31</v>
      </c>
      <c r="D174" s="3" t="s">
        <v>33</v>
      </c>
      <c r="E174" s="3">
        <v>34762.786800014997</v>
      </c>
      <c r="F174" s="3">
        <v>227</v>
      </c>
      <c r="G174" s="3">
        <v>1690.4866602033701</v>
      </c>
      <c r="H174" s="3">
        <v>1</v>
      </c>
      <c r="I174" s="3">
        <v>825.12223918319296</v>
      </c>
      <c r="J174" s="3">
        <v>17</v>
      </c>
      <c r="K174" s="3">
        <v>268.34514505471702</v>
      </c>
      <c r="L174" s="3">
        <v>2</v>
      </c>
      <c r="M174" s="3">
        <v>8</v>
      </c>
      <c r="N174" s="3">
        <v>1</v>
      </c>
      <c r="O174" s="3">
        <v>593</v>
      </c>
      <c r="P174" s="3">
        <v>1</v>
      </c>
      <c r="Q174" s="3">
        <v>8360.9917790352392</v>
      </c>
      <c r="R174" s="3">
        <v>7</v>
      </c>
      <c r="S174" s="3">
        <v>0</v>
      </c>
      <c r="T174" s="3">
        <v>0</v>
      </c>
      <c r="U174" s="3">
        <v>3566.33922286192</v>
      </c>
      <c r="V174" s="3">
        <v>1</v>
      </c>
      <c r="W174" s="3" t="str">
        <f>IF(Bank_data3[[#This Row],[credit_risk]]=1,"High Risk","Low Risk")</f>
        <v>High Risk</v>
      </c>
      <c r="X174" s="3" t="str">
        <f t="shared" si="14"/>
        <v>25-34</v>
      </c>
      <c r="Y174" s="3" t="str">
        <f t="shared" si="15"/>
        <v>Low Income</v>
      </c>
      <c r="Z174" s="3" t="str">
        <f t="shared" si="16"/>
        <v>Fair</v>
      </c>
      <c r="AA174" s="27">
        <f t="shared" si="17"/>
        <v>0.24051557854480274</v>
      </c>
      <c r="AB174" s="3" t="str">
        <f t="shared" si="18"/>
        <v>Medium</v>
      </c>
      <c r="AC174" s="3" t="str">
        <f t="shared" si="19"/>
        <v>Low</v>
      </c>
      <c r="AD174" s="3" t="str">
        <f t="shared" si="20"/>
        <v>No</v>
      </c>
    </row>
    <row r="175" spans="1:30" ht="15" customHeight="1" x14ac:dyDescent="0.3">
      <c r="A175" s="3" t="s">
        <v>196</v>
      </c>
      <c r="B175" s="3">
        <v>41</v>
      </c>
      <c r="C175" s="3" t="s">
        <v>31</v>
      </c>
      <c r="D175" s="3" t="s">
        <v>26</v>
      </c>
      <c r="E175" s="3">
        <v>13767.6552099196</v>
      </c>
      <c r="F175" s="3">
        <v>132</v>
      </c>
      <c r="G175" s="3">
        <v>1398.8565029364099</v>
      </c>
      <c r="H175" s="3">
        <v>5</v>
      </c>
      <c r="I175" s="3">
        <v>686.03255089750098</v>
      </c>
      <c r="J175" s="3">
        <v>24</v>
      </c>
      <c r="K175" s="3">
        <v>371.63114953577502</v>
      </c>
      <c r="L175" s="3">
        <v>4</v>
      </c>
      <c r="M175" s="3">
        <v>7</v>
      </c>
      <c r="N175" s="3">
        <v>0</v>
      </c>
      <c r="O175" s="3">
        <v>874</v>
      </c>
      <c r="P175" s="3">
        <v>1</v>
      </c>
      <c r="Q175" s="3">
        <v>1168.4282654419801</v>
      </c>
      <c r="R175" s="3">
        <v>5</v>
      </c>
      <c r="S175" s="3">
        <v>0</v>
      </c>
      <c r="T175" s="3">
        <v>0</v>
      </c>
      <c r="U175" s="3">
        <v>10883.0556466948</v>
      </c>
      <c r="V175" s="3">
        <v>1</v>
      </c>
      <c r="W175" s="3" t="str">
        <f>IF(Bank_data3[[#This Row],[credit_risk]]=1,"High Risk","Low Risk")</f>
        <v>High Risk</v>
      </c>
      <c r="X175" s="3" t="str">
        <f t="shared" si="14"/>
        <v>35-44</v>
      </c>
      <c r="Y175" s="3" t="str">
        <f t="shared" si="15"/>
        <v>Low Income</v>
      </c>
      <c r="Z175" s="3" t="str">
        <f t="shared" si="16"/>
        <v>Excellent</v>
      </c>
      <c r="AA175" s="27">
        <f t="shared" si="17"/>
        <v>8.4867629790737878E-2</v>
      </c>
      <c r="AB175" s="3" t="str">
        <f t="shared" si="18"/>
        <v>Medium</v>
      </c>
      <c r="AC175" s="3" t="str">
        <f t="shared" si="19"/>
        <v>Low</v>
      </c>
      <c r="AD175" s="3" t="str">
        <f t="shared" si="20"/>
        <v>No</v>
      </c>
    </row>
    <row r="176" spans="1:30" ht="15" customHeight="1" x14ac:dyDescent="0.3">
      <c r="A176" s="3" t="s">
        <v>197</v>
      </c>
      <c r="B176" s="3">
        <v>47</v>
      </c>
      <c r="C176" s="3" t="s">
        <v>23</v>
      </c>
      <c r="D176" s="3" t="s">
        <v>26</v>
      </c>
      <c r="E176" s="3">
        <v>52390.715601492797</v>
      </c>
      <c r="F176" s="3">
        <v>57</v>
      </c>
      <c r="G176" s="3">
        <v>1149.49206821803</v>
      </c>
      <c r="H176" s="3">
        <v>11</v>
      </c>
      <c r="I176" s="3">
        <v>588.01297553498796</v>
      </c>
      <c r="J176" s="3">
        <v>21</v>
      </c>
      <c r="K176" s="3">
        <v>618.51579186463402</v>
      </c>
      <c r="L176" s="3">
        <v>28</v>
      </c>
      <c r="M176" s="3">
        <v>4</v>
      </c>
      <c r="N176" s="3">
        <v>9</v>
      </c>
      <c r="O176" s="3">
        <v>798</v>
      </c>
      <c r="P176" s="3">
        <v>0</v>
      </c>
      <c r="Q176" s="3">
        <v>11059.949287187401</v>
      </c>
      <c r="R176" s="3">
        <v>0</v>
      </c>
      <c r="S176" s="3">
        <v>0</v>
      </c>
      <c r="T176" s="3">
        <v>0</v>
      </c>
      <c r="U176" s="3">
        <v>8322.4845622076991</v>
      </c>
      <c r="V176" s="3">
        <v>0</v>
      </c>
      <c r="W176" s="3" t="str">
        <f>IF(Bank_data3[[#This Row],[credit_risk]]=1,"High Risk","Low Risk")</f>
        <v>Low Risk</v>
      </c>
      <c r="X176" s="3" t="str">
        <f t="shared" si="14"/>
        <v>45-54</v>
      </c>
      <c r="Y176" s="3" t="str">
        <f t="shared" si="15"/>
        <v>Middle Income</v>
      </c>
      <c r="Z176" s="3" t="str">
        <f t="shared" si="16"/>
        <v>Very Good</v>
      </c>
      <c r="AA176" s="27">
        <f t="shared" si="17"/>
        <v>0.21110513876760759</v>
      </c>
      <c r="AB176" s="3" t="str">
        <f t="shared" si="18"/>
        <v>Medium</v>
      </c>
      <c r="AC176" s="3" t="str">
        <f t="shared" si="19"/>
        <v>Medium</v>
      </c>
      <c r="AD176" s="3" t="str">
        <f t="shared" si="20"/>
        <v>No</v>
      </c>
    </row>
    <row r="177" spans="1:30" ht="15" customHeight="1" x14ac:dyDescent="0.3">
      <c r="A177" s="3" t="s">
        <v>198</v>
      </c>
      <c r="B177" s="3">
        <v>21</v>
      </c>
      <c r="C177" s="3" t="s">
        <v>23</v>
      </c>
      <c r="D177" s="3" t="s">
        <v>24</v>
      </c>
      <c r="E177" s="3">
        <v>40588.653433346801</v>
      </c>
      <c r="F177" s="3">
        <v>17</v>
      </c>
      <c r="G177" s="3">
        <v>1359.0354464161301</v>
      </c>
      <c r="H177" s="3">
        <v>4</v>
      </c>
      <c r="I177" s="3">
        <v>1041.32738991517</v>
      </c>
      <c r="J177" s="3">
        <v>43</v>
      </c>
      <c r="K177" s="3">
        <v>500.641865393557</v>
      </c>
      <c r="L177" s="3">
        <v>18</v>
      </c>
      <c r="M177" s="3">
        <v>6</v>
      </c>
      <c r="N177" s="3">
        <v>6</v>
      </c>
      <c r="O177" s="3">
        <v>537</v>
      </c>
      <c r="P177" s="3">
        <v>0</v>
      </c>
      <c r="Q177" s="3">
        <v>12466.9632232189</v>
      </c>
      <c r="R177" s="3">
        <v>6</v>
      </c>
      <c r="S177" s="3">
        <v>0</v>
      </c>
      <c r="T177" s="3">
        <v>0</v>
      </c>
      <c r="U177" s="3">
        <v>10083.187075879399</v>
      </c>
      <c r="V177" s="3">
        <v>1</v>
      </c>
      <c r="W177" s="3" t="str">
        <f>IF(Bank_data3[[#This Row],[credit_risk]]=1,"High Risk","Low Risk")</f>
        <v>High Risk</v>
      </c>
      <c r="X177" s="3" t="str">
        <f t="shared" si="14"/>
        <v>18-24</v>
      </c>
      <c r="Y177" s="3" t="str">
        <f t="shared" si="15"/>
        <v>Low Income</v>
      </c>
      <c r="Z177" s="3" t="str">
        <f t="shared" si="16"/>
        <v>Poor</v>
      </c>
      <c r="AA177" s="27">
        <f t="shared" si="17"/>
        <v>0.3071539006262351</v>
      </c>
      <c r="AB177" s="3" t="str">
        <f t="shared" si="18"/>
        <v>Medium</v>
      </c>
      <c r="AC177" s="3" t="str">
        <f t="shared" si="19"/>
        <v>Medium</v>
      </c>
      <c r="AD177" s="3" t="str">
        <f t="shared" si="20"/>
        <v>No</v>
      </c>
    </row>
    <row r="178" spans="1:30" ht="15" customHeight="1" x14ac:dyDescent="0.3">
      <c r="A178" s="3" t="s">
        <v>199</v>
      </c>
      <c r="B178" s="3">
        <v>61</v>
      </c>
      <c r="C178" s="3" t="s">
        <v>31</v>
      </c>
      <c r="D178" s="3" t="s">
        <v>33</v>
      </c>
      <c r="E178" s="3">
        <v>36807.785447148002</v>
      </c>
      <c r="F178" s="3">
        <v>194</v>
      </c>
      <c r="G178" s="3">
        <v>1398.2599865052</v>
      </c>
      <c r="H178" s="3">
        <v>5</v>
      </c>
      <c r="I178" s="3">
        <v>1372.6634553699901</v>
      </c>
      <c r="J178" s="3">
        <v>43</v>
      </c>
      <c r="K178" s="3">
        <v>908.71464189270705</v>
      </c>
      <c r="L178" s="3">
        <v>16</v>
      </c>
      <c r="M178" s="3">
        <v>15</v>
      </c>
      <c r="N178" s="3">
        <v>5</v>
      </c>
      <c r="O178" s="3">
        <v>606</v>
      </c>
      <c r="P178" s="3">
        <v>0</v>
      </c>
      <c r="Q178" s="3">
        <v>2905.5236581354902</v>
      </c>
      <c r="R178" s="3">
        <v>0</v>
      </c>
      <c r="S178" s="3">
        <v>0</v>
      </c>
      <c r="T178" s="3">
        <v>0</v>
      </c>
      <c r="U178" s="3">
        <v>5202.2035608348797</v>
      </c>
      <c r="V178" s="3">
        <v>0</v>
      </c>
      <c r="W178" s="3" t="str">
        <f>IF(Bank_data3[[#This Row],[credit_risk]]=1,"High Risk","Low Risk")</f>
        <v>Low Risk</v>
      </c>
      <c r="X178" s="3" t="str">
        <f t="shared" si="14"/>
        <v>55+</v>
      </c>
      <c r="Y178" s="3" t="str">
        <f t="shared" si="15"/>
        <v>Low Income</v>
      </c>
      <c r="Z178" s="3" t="str">
        <f t="shared" si="16"/>
        <v>Fair</v>
      </c>
      <c r="AA178" s="27">
        <f t="shared" si="17"/>
        <v>7.893774707819648E-2</v>
      </c>
      <c r="AB178" s="3" t="str">
        <f t="shared" si="18"/>
        <v>Medium</v>
      </c>
      <c r="AC178" s="3" t="str">
        <f t="shared" si="19"/>
        <v>Medium</v>
      </c>
      <c r="AD178" s="3" t="str">
        <f t="shared" si="20"/>
        <v>No</v>
      </c>
    </row>
    <row r="179" spans="1:30" ht="15" customHeight="1" x14ac:dyDescent="0.3">
      <c r="A179" s="3" t="s">
        <v>200</v>
      </c>
      <c r="B179" s="3">
        <v>64</v>
      </c>
      <c r="C179" s="3" t="s">
        <v>28</v>
      </c>
      <c r="D179" s="3" t="s">
        <v>26</v>
      </c>
      <c r="E179" s="3">
        <v>33558.347726288601</v>
      </c>
      <c r="F179" s="3">
        <v>102</v>
      </c>
      <c r="G179" s="3">
        <v>951.46546667091195</v>
      </c>
      <c r="H179" s="3">
        <v>0</v>
      </c>
      <c r="I179" s="3">
        <v>1731.4615281152401</v>
      </c>
      <c r="J179" s="3">
        <v>36</v>
      </c>
      <c r="K179" s="3">
        <v>273.81961591847698</v>
      </c>
      <c r="L179" s="3">
        <v>33</v>
      </c>
      <c r="M179" s="3">
        <v>9</v>
      </c>
      <c r="N179" s="3">
        <v>2</v>
      </c>
      <c r="O179" s="3">
        <v>889</v>
      </c>
      <c r="P179" s="3">
        <v>4</v>
      </c>
      <c r="Q179" s="3">
        <v>9281.8005054527202</v>
      </c>
      <c r="R179" s="3">
        <v>4</v>
      </c>
      <c r="S179" s="3">
        <v>0</v>
      </c>
      <c r="T179" s="3">
        <v>0</v>
      </c>
      <c r="U179" s="3">
        <v>1712.22846782591</v>
      </c>
      <c r="V179" s="3">
        <v>1</v>
      </c>
      <c r="W179" s="3" t="str">
        <f>IF(Bank_data3[[#This Row],[credit_risk]]=1,"High Risk","Low Risk")</f>
        <v>High Risk</v>
      </c>
      <c r="X179" s="3" t="str">
        <f t="shared" si="14"/>
        <v>55+</v>
      </c>
      <c r="Y179" s="3" t="str">
        <f t="shared" si="15"/>
        <v>Low Income</v>
      </c>
      <c r="Z179" s="3" t="str">
        <f t="shared" si="16"/>
        <v>Excellent</v>
      </c>
      <c r="AA179" s="27">
        <f t="shared" si="17"/>
        <v>0.27658693393243661</v>
      </c>
      <c r="AB179" s="3" t="str">
        <f t="shared" si="18"/>
        <v>Low</v>
      </c>
      <c r="AC179" s="3" t="str">
        <f t="shared" si="19"/>
        <v>High</v>
      </c>
      <c r="AD179" s="3" t="str">
        <f t="shared" si="20"/>
        <v>No</v>
      </c>
    </row>
    <row r="180" spans="1:30" ht="15" customHeight="1" x14ac:dyDescent="0.3">
      <c r="A180" s="3" t="s">
        <v>201</v>
      </c>
      <c r="B180" s="3">
        <v>25</v>
      </c>
      <c r="C180" s="3" t="s">
        <v>31</v>
      </c>
      <c r="D180" s="3" t="s">
        <v>26</v>
      </c>
      <c r="E180" s="3">
        <v>49680.5595364689</v>
      </c>
      <c r="F180" s="3">
        <v>71</v>
      </c>
      <c r="G180" s="3">
        <v>1027.4882122624099</v>
      </c>
      <c r="H180" s="3">
        <v>9</v>
      </c>
      <c r="I180" s="3">
        <v>541.12983303599401</v>
      </c>
      <c r="J180" s="3">
        <v>6</v>
      </c>
      <c r="K180" s="3">
        <v>720.81018177891804</v>
      </c>
      <c r="L180" s="3">
        <v>19</v>
      </c>
      <c r="M180" s="3">
        <v>2</v>
      </c>
      <c r="N180" s="3">
        <v>1</v>
      </c>
      <c r="O180" s="3">
        <v>894</v>
      </c>
      <c r="P180" s="3">
        <v>3</v>
      </c>
      <c r="Q180" s="3">
        <v>10645.9090386387</v>
      </c>
      <c r="R180" s="3">
        <v>7</v>
      </c>
      <c r="S180" s="3">
        <v>0</v>
      </c>
      <c r="T180" s="3">
        <v>1</v>
      </c>
      <c r="U180" s="3">
        <v>16868.725311657301</v>
      </c>
      <c r="V180" s="3">
        <v>1</v>
      </c>
      <c r="W180" s="3" t="str">
        <f>IF(Bank_data3[[#This Row],[credit_risk]]=1,"High Risk","Low Risk")</f>
        <v>High Risk</v>
      </c>
      <c r="X180" s="3" t="str">
        <f t="shared" si="14"/>
        <v>25-34</v>
      </c>
      <c r="Y180" s="3" t="str">
        <f t="shared" si="15"/>
        <v>Low Income</v>
      </c>
      <c r="Z180" s="3" t="str">
        <f t="shared" si="16"/>
        <v>Excellent</v>
      </c>
      <c r="AA180" s="27">
        <f t="shared" si="17"/>
        <v>0.21428722095659733</v>
      </c>
      <c r="AB180" s="3" t="str">
        <f t="shared" si="18"/>
        <v>Medium</v>
      </c>
      <c r="AC180" s="3" t="str">
        <f t="shared" si="19"/>
        <v>Medium</v>
      </c>
      <c r="AD180" s="3" t="str">
        <f t="shared" si="20"/>
        <v>No</v>
      </c>
    </row>
    <row r="181" spans="1:30" ht="15" customHeight="1" x14ac:dyDescent="0.3">
      <c r="A181" s="3" t="s">
        <v>202</v>
      </c>
      <c r="B181" s="3">
        <v>47</v>
      </c>
      <c r="C181" s="3" t="s">
        <v>23</v>
      </c>
      <c r="D181" s="3" t="s">
        <v>24</v>
      </c>
      <c r="E181" s="3">
        <v>35626.288737942297</v>
      </c>
      <c r="F181" s="3">
        <v>145</v>
      </c>
      <c r="G181" s="3">
        <v>1986.03737890875</v>
      </c>
      <c r="H181" s="3">
        <v>6</v>
      </c>
      <c r="I181" s="3">
        <v>162.69355686367601</v>
      </c>
      <c r="J181" s="3">
        <v>25</v>
      </c>
      <c r="K181" s="3">
        <v>720.62452365008403</v>
      </c>
      <c r="L181" s="3">
        <v>27</v>
      </c>
      <c r="M181" s="3">
        <v>16</v>
      </c>
      <c r="N181" s="3">
        <v>7</v>
      </c>
      <c r="O181" s="3">
        <v>453</v>
      </c>
      <c r="P181" s="3">
        <v>1</v>
      </c>
      <c r="Q181" s="3">
        <v>16849.145072345302</v>
      </c>
      <c r="R181" s="3">
        <v>1</v>
      </c>
      <c r="S181" s="3">
        <v>0</v>
      </c>
      <c r="T181" s="3">
        <v>0</v>
      </c>
      <c r="U181" s="3">
        <v>2935.8928610599601</v>
      </c>
      <c r="V181" s="3">
        <v>1</v>
      </c>
      <c r="W181" s="3" t="str">
        <f>IF(Bank_data3[[#This Row],[credit_risk]]=1,"High Risk","Low Risk")</f>
        <v>High Risk</v>
      </c>
      <c r="X181" s="3" t="str">
        <f t="shared" si="14"/>
        <v>45-54</v>
      </c>
      <c r="Y181" s="3" t="str">
        <f t="shared" si="15"/>
        <v>Low Income</v>
      </c>
      <c r="Z181" s="3" t="str">
        <f t="shared" si="16"/>
        <v>Poor</v>
      </c>
      <c r="AA181" s="27">
        <f t="shared" si="17"/>
        <v>0.47294134947042127</v>
      </c>
      <c r="AB181" s="3" t="str">
        <f t="shared" si="18"/>
        <v>Medium</v>
      </c>
      <c r="AC181" s="3" t="str">
        <f t="shared" si="19"/>
        <v>Medium</v>
      </c>
      <c r="AD181" s="3" t="str">
        <f t="shared" si="20"/>
        <v>No</v>
      </c>
    </row>
    <row r="182" spans="1:30" ht="15" customHeight="1" x14ac:dyDescent="0.3">
      <c r="A182" s="3" t="s">
        <v>203</v>
      </c>
      <c r="B182" s="3">
        <v>47</v>
      </c>
      <c r="C182" s="3" t="s">
        <v>28</v>
      </c>
      <c r="D182" s="3" t="s">
        <v>24</v>
      </c>
      <c r="E182" s="3">
        <v>53988.215496948302</v>
      </c>
      <c r="F182" s="3">
        <v>45</v>
      </c>
      <c r="G182" s="3">
        <v>1109.51343108948</v>
      </c>
      <c r="H182" s="3">
        <v>7</v>
      </c>
      <c r="I182" s="3">
        <v>995.71875192741902</v>
      </c>
      <c r="J182" s="3">
        <v>23</v>
      </c>
      <c r="K182" s="3">
        <v>545.09921977368697</v>
      </c>
      <c r="L182" s="3">
        <v>72</v>
      </c>
      <c r="M182" s="3">
        <v>9</v>
      </c>
      <c r="N182" s="3">
        <v>3</v>
      </c>
      <c r="O182" s="3">
        <v>396</v>
      </c>
      <c r="P182" s="3">
        <v>1</v>
      </c>
      <c r="Q182" s="3">
        <v>22350.9958319295</v>
      </c>
      <c r="R182" s="3">
        <v>1</v>
      </c>
      <c r="S182" s="3">
        <v>0</v>
      </c>
      <c r="T182" s="3">
        <v>0</v>
      </c>
      <c r="U182" s="3">
        <v>5397.1573876173998</v>
      </c>
      <c r="V182" s="3">
        <v>1</v>
      </c>
      <c r="W182" s="3" t="str">
        <f>IF(Bank_data3[[#This Row],[credit_risk]]=1,"High Risk","Low Risk")</f>
        <v>High Risk</v>
      </c>
      <c r="X182" s="3" t="str">
        <f t="shared" si="14"/>
        <v>45-54</v>
      </c>
      <c r="Y182" s="3" t="str">
        <f t="shared" si="15"/>
        <v>Middle Income</v>
      </c>
      <c r="Z182" s="3" t="str">
        <f t="shared" si="16"/>
        <v>Poor</v>
      </c>
      <c r="AA182" s="27">
        <f t="shared" si="17"/>
        <v>0.41399767757081907</v>
      </c>
      <c r="AB182" s="3" t="str">
        <f t="shared" si="18"/>
        <v>Medium</v>
      </c>
      <c r="AC182" s="3" t="str">
        <f t="shared" si="19"/>
        <v>High</v>
      </c>
      <c r="AD182" s="3" t="str">
        <f t="shared" si="20"/>
        <v>No</v>
      </c>
    </row>
    <row r="183" spans="1:30" ht="15" customHeight="1" x14ac:dyDescent="0.3">
      <c r="A183" s="3" t="s">
        <v>204</v>
      </c>
      <c r="B183" s="3">
        <v>63</v>
      </c>
      <c r="C183" s="3" t="s">
        <v>23</v>
      </c>
      <c r="D183" s="3" t="s">
        <v>26</v>
      </c>
      <c r="E183" s="3">
        <v>58265.243012027502</v>
      </c>
      <c r="F183" s="3">
        <v>204</v>
      </c>
      <c r="G183" s="3">
        <v>139.694004290984</v>
      </c>
      <c r="H183" s="3">
        <v>6</v>
      </c>
      <c r="I183" s="3">
        <v>1363.66965736312</v>
      </c>
      <c r="J183" s="3">
        <v>12</v>
      </c>
      <c r="K183" s="3">
        <v>535.41217911096601</v>
      </c>
      <c r="L183" s="3">
        <v>66</v>
      </c>
      <c r="M183" s="3">
        <v>10</v>
      </c>
      <c r="N183" s="3">
        <v>5</v>
      </c>
      <c r="O183" s="3">
        <v>473</v>
      </c>
      <c r="P183" s="3">
        <v>3</v>
      </c>
      <c r="Q183" s="3">
        <v>14360.6354932752</v>
      </c>
      <c r="R183" s="3">
        <v>6</v>
      </c>
      <c r="S183" s="3">
        <v>0</v>
      </c>
      <c r="T183" s="3">
        <v>0</v>
      </c>
      <c r="U183" s="3">
        <v>11965.8996982755</v>
      </c>
      <c r="V183" s="3">
        <v>1</v>
      </c>
      <c r="W183" s="3" t="str">
        <f>IF(Bank_data3[[#This Row],[credit_risk]]=1,"High Risk","Low Risk")</f>
        <v>High Risk</v>
      </c>
      <c r="X183" s="3" t="str">
        <f t="shared" si="14"/>
        <v>55+</v>
      </c>
      <c r="Y183" s="3" t="str">
        <f t="shared" si="15"/>
        <v>Middle Income</v>
      </c>
      <c r="Z183" s="3" t="str">
        <f t="shared" si="16"/>
        <v>Poor</v>
      </c>
      <c r="AA183" s="27">
        <f t="shared" si="17"/>
        <v>0.24647001798843921</v>
      </c>
      <c r="AB183" s="3" t="str">
        <f t="shared" si="18"/>
        <v>Low</v>
      </c>
      <c r="AC183" s="3" t="str">
        <f t="shared" si="19"/>
        <v>High</v>
      </c>
      <c r="AD183" s="3" t="str">
        <f t="shared" si="20"/>
        <v>No</v>
      </c>
    </row>
    <row r="184" spans="1:30" ht="15" customHeight="1" x14ac:dyDescent="0.3">
      <c r="A184" s="3" t="s">
        <v>205</v>
      </c>
      <c r="B184" s="3">
        <v>63</v>
      </c>
      <c r="C184" s="3" t="s">
        <v>28</v>
      </c>
      <c r="D184" s="3" t="s">
        <v>26</v>
      </c>
      <c r="E184" s="3">
        <v>44697.6024710001</v>
      </c>
      <c r="F184" s="3">
        <v>19</v>
      </c>
      <c r="G184" s="3">
        <v>99.002700947417495</v>
      </c>
      <c r="H184" s="3">
        <v>8</v>
      </c>
      <c r="I184" s="3">
        <v>1084.7914884642601</v>
      </c>
      <c r="J184" s="3">
        <v>40</v>
      </c>
      <c r="K184" s="3">
        <v>565.99733020141605</v>
      </c>
      <c r="L184" s="3">
        <v>9</v>
      </c>
      <c r="M184" s="3">
        <v>19</v>
      </c>
      <c r="N184" s="3">
        <v>3</v>
      </c>
      <c r="O184" s="3">
        <v>392</v>
      </c>
      <c r="P184" s="3">
        <v>5</v>
      </c>
      <c r="Q184" s="3">
        <v>3737.18844925351</v>
      </c>
      <c r="R184" s="3">
        <v>0</v>
      </c>
      <c r="S184" s="3">
        <v>0</v>
      </c>
      <c r="T184" s="3">
        <v>0</v>
      </c>
      <c r="U184" s="3">
        <v>14256.4369276243</v>
      </c>
      <c r="V184" s="3">
        <v>1</v>
      </c>
      <c r="W184" s="3" t="str">
        <f>IF(Bank_data3[[#This Row],[credit_risk]]=1,"High Risk","Low Risk")</f>
        <v>High Risk</v>
      </c>
      <c r="X184" s="3" t="str">
        <f t="shared" si="14"/>
        <v>55+</v>
      </c>
      <c r="Y184" s="3" t="str">
        <f t="shared" si="15"/>
        <v>Low Income</v>
      </c>
      <c r="Z184" s="3" t="str">
        <f t="shared" si="16"/>
        <v>Poor</v>
      </c>
      <c r="AA184" s="27">
        <f t="shared" si="17"/>
        <v>8.3610490108014315E-2</v>
      </c>
      <c r="AB184" s="3" t="str">
        <f t="shared" si="18"/>
        <v>Low</v>
      </c>
      <c r="AC184" s="3" t="str">
        <f t="shared" si="19"/>
        <v>Low</v>
      </c>
      <c r="AD184" s="3" t="str">
        <f t="shared" si="20"/>
        <v>No</v>
      </c>
    </row>
    <row r="185" spans="1:30" ht="15" customHeight="1" x14ac:dyDescent="0.3">
      <c r="A185" s="3" t="s">
        <v>206</v>
      </c>
      <c r="B185" s="3">
        <v>39</v>
      </c>
      <c r="C185" s="3" t="s">
        <v>23</v>
      </c>
      <c r="D185" s="3" t="s">
        <v>33</v>
      </c>
      <c r="E185" s="3">
        <v>43475.582484330298</v>
      </c>
      <c r="F185" s="3">
        <v>100</v>
      </c>
      <c r="G185" s="3">
        <v>10</v>
      </c>
      <c r="H185" s="3">
        <v>0</v>
      </c>
      <c r="I185" s="3">
        <v>1362.2214638356099</v>
      </c>
      <c r="J185" s="3">
        <v>5</v>
      </c>
      <c r="K185" s="3">
        <v>265.18509124820702</v>
      </c>
      <c r="L185" s="3">
        <v>20</v>
      </c>
      <c r="M185" s="3">
        <v>9</v>
      </c>
      <c r="N185" s="3">
        <v>8</v>
      </c>
      <c r="O185" s="3">
        <v>328</v>
      </c>
      <c r="P185" s="3">
        <v>3</v>
      </c>
      <c r="Q185" s="3">
        <v>6452.2492533201203</v>
      </c>
      <c r="R185" s="3">
        <v>5</v>
      </c>
      <c r="S185" s="3">
        <v>0</v>
      </c>
      <c r="T185" s="3">
        <v>0</v>
      </c>
      <c r="U185" s="3">
        <v>9016.8983720059805</v>
      </c>
      <c r="V185" s="3">
        <v>1</v>
      </c>
      <c r="W185" s="3" t="str">
        <f>IF(Bank_data3[[#This Row],[credit_risk]]=1,"High Risk","Low Risk")</f>
        <v>High Risk</v>
      </c>
      <c r="X185" s="3" t="str">
        <f t="shared" si="14"/>
        <v>35-44</v>
      </c>
      <c r="Y185" s="3" t="str">
        <f t="shared" si="15"/>
        <v>Low Income</v>
      </c>
      <c r="Z185" s="3" t="str">
        <f t="shared" si="16"/>
        <v>Poor</v>
      </c>
      <c r="AA185" s="27">
        <f t="shared" si="17"/>
        <v>0.14841087536079992</v>
      </c>
      <c r="AB185" s="3" t="str">
        <f t="shared" si="18"/>
        <v>Low</v>
      </c>
      <c r="AC185" s="3" t="str">
        <f t="shared" si="19"/>
        <v>Medium</v>
      </c>
      <c r="AD185" s="3" t="str">
        <f t="shared" si="20"/>
        <v>No</v>
      </c>
    </row>
    <row r="186" spans="1:30" ht="15" customHeight="1" x14ac:dyDescent="0.3">
      <c r="A186" s="3" t="s">
        <v>207</v>
      </c>
      <c r="B186" s="3">
        <v>49</v>
      </c>
      <c r="C186" s="3" t="s">
        <v>28</v>
      </c>
      <c r="D186" s="3" t="s">
        <v>26</v>
      </c>
      <c r="E186" s="3">
        <v>53338.838005732803</v>
      </c>
      <c r="F186" s="3">
        <v>118</v>
      </c>
      <c r="G186" s="3">
        <v>366.00460419407602</v>
      </c>
      <c r="H186" s="3">
        <v>9</v>
      </c>
      <c r="I186" s="3">
        <v>721.07966528925795</v>
      </c>
      <c r="J186" s="3">
        <v>20</v>
      </c>
      <c r="K186" s="3">
        <v>740.12147869125499</v>
      </c>
      <c r="L186" s="3">
        <v>3</v>
      </c>
      <c r="M186" s="3">
        <v>17</v>
      </c>
      <c r="N186" s="3">
        <v>4</v>
      </c>
      <c r="O186" s="3">
        <v>360</v>
      </c>
      <c r="P186" s="3">
        <v>1</v>
      </c>
      <c r="Q186" s="3">
        <v>12440.8498284494</v>
      </c>
      <c r="R186" s="3">
        <v>6</v>
      </c>
      <c r="S186" s="3">
        <v>0</v>
      </c>
      <c r="T186" s="3">
        <v>0</v>
      </c>
      <c r="U186" s="3">
        <v>12075.9708220105</v>
      </c>
      <c r="V186" s="3">
        <v>1</v>
      </c>
      <c r="W186" s="3" t="str">
        <f>IF(Bank_data3[[#This Row],[credit_risk]]=1,"High Risk","Low Risk")</f>
        <v>High Risk</v>
      </c>
      <c r="X186" s="3" t="str">
        <f t="shared" si="14"/>
        <v>45-54</v>
      </c>
      <c r="Y186" s="3" t="str">
        <f t="shared" si="15"/>
        <v>Middle Income</v>
      </c>
      <c r="Z186" s="3" t="str">
        <f t="shared" si="16"/>
        <v>Poor</v>
      </c>
      <c r="AA186" s="27">
        <f t="shared" si="17"/>
        <v>0.23324186078279902</v>
      </c>
      <c r="AB186" s="3" t="str">
        <f t="shared" si="18"/>
        <v>Low</v>
      </c>
      <c r="AC186" s="3" t="str">
        <f t="shared" si="19"/>
        <v>Low</v>
      </c>
      <c r="AD186" s="3" t="str">
        <f t="shared" si="20"/>
        <v>No</v>
      </c>
    </row>
    <row r="187" spans="1:30" ht="15" customHeight="1" x14ac:dyDescent="0.3">
      <c r="A187" s="3" t="s">
        <v>208</v>
      </c>
      <c r="B187" s="3">
        <v>30</v>
      </c>
      <c r="C187" s="3" t="s">
        <v>28</v>
      </c>
      <c r="D187" s="3" t="s">
        <v>26</v>
      </c>
      <c r="E187" s="3">
        <v>49480.705037583197</v>
      </c>
      <c r="F187" s="3">
        <v>154</v>
      </c>
      <c r="G187" s="3">
        <v>540.05211815208804</v>
      </c>
      <c r="H187" s="3">
        <v>8</v>
      </c>
      <c r="I187" s="3">
        <v>586.64894607940505</v>
      </c>
      <c r="J187" s="3">
        <v>6</v>
      </c>
      <c r="K187" s="3">
        <v>518.71662185362402</v>
      </c>
      <c r="L187" s="3">
        <v>21</v>
      </c>
      <c r="M187" s="3">
        <v>0</v>
      </c>
      <c r="N187" s="3">
        <v>5</v>
      </c>
      <c r="O187" s="3">
        <v>340</v>
      </c>
      <c r="P187" s="3">
        <v>1</v>
      </c>
      <c r="Q187" s="3">
        <v>9285.0935065288904</v>
      </c>
      <c r="R187" s="3">
        <v>7</v>
      </c>
      <c r="S187" s="3">
        <v>0</v>
      </c>
      <c r="T187" s="3">
        <v>0</v>
      </c>
      <c r="U187" s="3">
        <v>10311.903177247499</v>
      </c>
      <c r="V187" s="3">
        <v>1</v>
      </c>
      <c r="W187" s="3" t="str">
        <f>IF(Bank_data3[[#This Row],[credit_risk]]=1,"High Risk","Low Risk")</f>
        <v>High Risk</v>
      </c>
      <c r="X187" s="3" t="str">
        <f t="shared" si="14"/>
        <v>25-34</v>
      </c>
      <c r="Y187" s="3" t="str">
        <f t="shared" si="15"/>
        <v>Low Income</v>
      </c>
      <c r="Z187" s="3" t="str">
        <f t="shared" si="16"/>
        <v>Poor</v>
      </c>
      <c r="AA187" s="27">
        <f t="shared" si="17"/>
        <v>0.18765079235383517</v>
      </c>
      <c r="AB187" s="3" t="str">
        <f t="shared" si="18"/>
        <v>Low</v>
      </c>
      <c r="AC187" s="3" t="str">
        <f t="shared" si="19"/>
        <v>Medium</v>
      </c>
      <c r="AD187" s="3" t="str">
        <f t="shared" si="20"/>
        <v>No</v>
      </c>
    </row>
    <row r="188" spans="1:30" ht="15" customHeight="1" x14ac:dyDescent="0.3">
      <c r="A188" s="3" t="s">
        <v>209</v>
      </c>
      <c r="B188" s="3">
        <v>47</v>
      </c>
      <c r="C188" s="3" t="s">
        <v>23</v>
      </c>
      <c r="D188" s="3" t="s">
        <v>24</v>
      </c>
      <c r="E188" s="3">
        <v>73942.868396385107</v>
      </c>
      <c r="F188" s="3">
        <v>76</v>
      </c>
      <c r="G188" s="3">
        <v>720.78213151623402</v>
      </c>
      <c r="H188" s="3">
        <v>10</v>
      </c>
      <c r="I188" s="3">
        <v>840.40256759045894</v>
      </c>
      <c r="J188" s="3">
        <v>17</v>
      </c>
      <c r="K188" s="3">
        <v>199.37461867939399</v>
      </c>
      <c r="L188" s="3">
        <v>70</v>
      </c>
      <c r="M188" s="3">
        <v>3</v>
      </c>
      <c r="N188" s="3">
        <v>8</v>
      </c>
      <c r="O188" s="3">
        <v>793</v>
      </c>
      <c r="P188" s="3">
        <v>4</v>
      </c>
      <c r="Q188" s="3">
        <v>11760.0034000667</v>
      </c>
      <c r="R188" s="3">
        <v>4</v>
      </c>
      <c r="S188" s="3">
        <v>0</v>
      </c>
      <c r="T188" s="3">
        <v>0</v>
      </c>
      <c r="U188" s="3">
        <v>3824.7204037523802</v>
      </c>
      <c r="V188" s="3">
        <v>1</v>
      </c>
      <c r="W188" s="3" t="str">
        <f>IF(Bank_data3[[#This Row],[credit_risk]]=1,"High Risk","Low Risk")</f>
        <v>High Risk</v>
      </c>
      <c r="X188" s="3" t="str">
        <f t="shared" si="14"/>
        <v>45-54</v>
      </c>
      <c r="Y188" s="3" t="str">
        <f t="shared" si="15"/>
        <v>Middle Income</v>
      </c>
      <c r="Z188" s="3" t="str">
        <f t="shared" si="16"/>
        <v>Very Good</v>
      </c>
      <c r="AA188" s="27">
        <f t="shared" si="17"/>
        <v>0.15904175284389724</v>
      </c>
      <c r="AB188" s="3" t="str">
        <f t="shared" si="18"/>
        <v>Low</v>
      </c>
      <c r="AC188" s="3" t="str">
        <f t="shared" si="19"/>
        <v>High</v>
      </c>
      <c r="AD188" s="3" t="str">
        <f t="shared" si="20"/>
        <v>No</v>
      </c>
    </row>
    <row r="189" spans="1:30" ht="15" customHeight="1" x14ac:dyDescent="0.3">
      <c r="A189" s="3" t="s">
        <v>210</v>
      </c>
      <c r="B189" s="3">
        <v>44</v>
      </c>
      <c r="C189" s="3" t="s">
        <v>28</v>
      </c>
      <c r="D189" s="3" t="s">
        <v>26</v>
      </c>
      <c r="E189" s="3">
        <v>55728.779676083701</v>
      </c>
      <c r="F189" s="3">
        <v>118</v>
      </c>
      <c r="G189" s="3">
        <v>1728.8259387944499</v>
      </c>
      <c r="H189" s="3">
        <v>10</v>
      </c>
      <c r="I189" s="3">
        <v>684.30638442158897</v>
      </c>
      <c r="J189" s="3">
        <v>14</v>
      </c>
      <c r="K189" s="3">
        <v>797.79262188721896</v>
      </c>
      <c r="L189" s="3">
        <v>61</v>
      </c>
      <c r="M189" s="3">
        <v>2</v>
      </c>
      <c r="N189" s="3">
        <v>5</v>
      </c>
      <c r="O189" s="3">
        <v>594</v>
      </c>
      <c r="P189" s="3">
        <v>1</v>
      </c>
      <c r="Q189" s="3">
        <v>16969.650724793199</v>
      </c>
      <c r="R189" s="3">
        <v>3</v>
      </c>
      <c r="S189" s="3">
        <v>0</v>
      </c>
      <c r="T189" s="3">
        <v>0</v>
      </c>
      <c r="U189" s="3">
        <v>2857.6300142237101</v>
      </c>
      <c r="V189" s="3">
        <v>0</v>
      </c>
      <c r="W189" s="3" t="str">
        <f>IF(Bank_data3[[#This Row],[credit_risk]]=1,"High Risk","Low Risk")</f>
        <v>Low Risk</v>
      </c>
      <c r="X189" s="3" t="str">
        <f t="shared" si="14"/>
        <v>35-44</v>
      </c>
      <c r="Y189" s="3" t="str">
        <f t="shared" si="15"/>
        <v>Middle Income</v>
      </c>
      <c r="Z189" s="3" t="str">
        <f t="shared" si="16"/>
        <v>Fair</v>
      </c>
      <c r="AA189" s="27">
        <f t="shared" si="17"/>
        <v>0.30450425836393852</v>
      </c>
      <c r="AB189" s="3" t="str">
        <f t="shared" si="18"/>
        <v>Medium</v>
      </c>
      <c r="AC189" s="3" t="str">
        <f t="shared" si="19"/>
        <v>High</v>
      </c>
      <c r="AD189" s="3" t="str">
        <f t="shared" si="20"/>
        <v>No</v>
      </c>
    </row>
    <row r="190" spans="1:30" ht="15" customHeight="1" x14ac:dyDescent="0.3">
      <c r="A190" s="3" t="s">
        <v>211</v>
      </c>
      <c r="B190" s="3">
        <v>58</v>
      </c>
      <c r="C190" s="3" t="s">
        <v>31</v>
      </c>
      <c r="D190" s="3" t="s">
        <v>24</v>
      </c>
      <c r="E190" s="3">
        <v>69720.548004937606</v>
      </c>
      <c r="F190" s="3">
        <v>32</v>
      </c>
      <c r="G190" s="3">
        <v>482.40209265343998</v>
      </c>
      <c r="H190" s="3">
        <v>2</v>
      </c>
      <c r="I190" s="3">
        <v>1032.0829074691201</v>
      </c>
      <c r="J190" s="3">
        <v>7</v>
      </c>
      <c r="K190" s="3">
        <v>472.84113599860399</v>
      </c>
      <c r="L190" s="3">
        <v>11</v>
      </c>
      <c r="M190" s="3">
        <v>19</v>
      </c>
      <c r="N190" s="3">
        <v>1</v>
      </c>
      <c r="O190" s="3">
        <v>595</v>
      </c>
      <c r="P190" s="3">
        <v>0</v>
      </c>
      <c r="Q190" s="3">
        <v>10970.687266025099</v>
      </c>
      <c r="R190" s="3">
        <v>6</v>
      </c>
      <c r="S190" s="3">
        <v>1</v>
      </c>
      <c r="T190" s="3">
        <v>0</v>
      </c>
      <c r="U190" s="3">
        <v>12521.806321094</v>
      </c>
      <c r="V190" s="3">
        <v>1</v>
      </c>
      <c r="W190" s="3" t="str">
        <f>IF(Bank_data3[[#This Row],[credit_risk]]=1,"High Risk","Low Risk")</f>
        <v>High Risk</v>
      </c>
      <c r="X190" s="3" t="str">
        <f t="shared" si="14"/>
        <v>55+</v>
      </c>
      <c r="Y190" s="3" t="str">
        <f t="shared" si="15"/>
        <v>Middle Income</v>
      </c>
      <c r="Z190" s="3" t="str">
        <f t="shared" si="16"/>
        <v>Fair</v>
      </c>
      <c r="AA190" s="27">
        <f t="shared" si="17"/>
        <v>0.15735228106996743</v>
      </c>
      <c r="AB190" s="3" t="str">
        <f t="shared" si="18"/>
        <v>Low</v>
      </c>
      <c r="AC190" s="3" t="str">
        <f t="shared" si="19"/>
        <v>Medium</v>
      </c>
      <c r="AD190" s="3" t="str">
        <f t="shared" si="20"/>
        <v>No</v>
      </c>
    </row>
    <row r="191" spans="1:30" ht="15" customHeight="1" x14ac:dyDescent="0.3">
      <c r="A191" s="3" t="s">
        <v>212</v>
      </c>
      <c r="B191" s="3">
        <v>52</v>
      </c>
      <c r="C191" s="3" t="s">
        <v>23</v>
      </c>
      <c r="D191" s="3" t="s">
        <v>26</v>
      </c>
      <c r="E191" s="3">
        <v>60989.198042462303</v>
      </c>
      <c r="F191" s="3">
        <v>69</v>
      </c>
      <c r="G191" s="3">
        <v>764.46083035545405</v>
      </c>
      <c r="H191" s="3">
        <v>1</v>
      </c>
      <c r="I191" s="3">
        <v>1139.41872230122</v>
      </c>
      <c r="J191" s="3">
        <v>15</v>
      </c>
      <c r="K191" s="3">
        <v>513.248770589777</v>
      </c>
      <c r="L191" s="3">
        <v>10</v>
      </c>
      <c r="M191" s="3">
        <v>5</v>
      </c>
      <c r="N191" s="3">
        <v>0</v>
      </c>
      <c r="O191" s="3">
        <v>478</v>
      </c>
      <c r="P191" s="3">
        <v>0</v>
      </c>
      <c r="Q191" s="3">
        <v>26680.671933705398</v>
      </c>
      <c r="R191" s="3">
        <v>0</v>
      </c>
      <c r="S191" s="3">
        <v>1</v>
      </c>
      <c r="T191" s="3">
        <v>0</v>
      </c>
      <c r="U191" s="3">
        <v>10849.451223153501</v>
      </c>
      <c r="V191" s="3">
        <v>1</v>
      </c>
      <c r="W191" s="3" t="str">
        <f>IF(Bank_data3[[#This Row],[credit_risk]]=1,"High Risk","Low Risk")</f>
        <v>High Risk</v>
      </c>
      <c r="X191" s="3" t="str">
        <f t="shared" si="14"/>
        <v>45-54</v>
      </c>
      <c r="Y191" s="3" t="str">
        <f t="shared" si="15"/>
        <v>Middle Income</v>
      </c>
      <c r="Z191" s="3" t="str">
        <f t="shared" si="16"/>
        <v>Poor</v>
      </c>
      <c r="AA191" s="27">
        <f t="shared" si="17"/>
        <v>0.43746553143934774</v>
      </c>
      <c r="AB191" s="3" t="str">
        <f t="shared" si="18"/>
        <v>Low</v>
      </c>
      <c r="AC191" s="3" t="str">
        <f t="shared" si="19"/>
        <v>Medium</v>
      </c>
      <c r="AD191" s="3" t="str">
        <f t="shared" si="20"/>
        <v>No</v>
      </c>
    </row>
    <row r="192" spans="1:30" ht="15" customHeight="1" x14ac:dyDescent="0.3">
      <c r="A192" s="3" t="s">
        <v>213</v>
      </c>
      <c r="B192" s="3">
        <v>20</v>
      </c>
      <c r="C192" s="3" t="s">
        <v>31</v>
      </c>
      <c r="D192" s="3" t="s">
        <v>26</v>
      </c>
      <c r="E192" s="3">
        <v>26268.473477725001</v>
      </c>
      <c r="F192" s="3">
        <v>53</v>
      </c>
      <c r="G192" s="3">
        <v>34.5443136563633</v>
      </c>
      <c r="H192" s="3">
        <v>5</v>
      </c>
      <c r="I192" s="3">
        <v>1166.82928260016</v>
      </c>
      <c r="J192" s="3">
        <v>48</v>
      </c>
      <c r="K192" s="3">
        <v>0</v>
      </c>
      <c r="L192" s="3">
        <v>21</v>
      </c>
      <c r="M192" s="3">
        <v>5</v>
      </c>
      <c r="N192" s="3">
        <v>8</v>
      </c>
      <c r="O192" s="3">
        <v>557</v>
      </c>
      <c r="P192" s="3">
        <v>3</v>
      </c>
      <c r="Q192" s="3">
        <v>2533.3077383289001</v>
      </c>
      <c r="R192" s="3">
        <v>7</v>
      </c>
      <c r="S192" s="3">
        <v>0</v>
      </c>
      <c r="T192" s="3">
        <v>0</v>
      </c>
      <c r="U192" s="3">
        <v>20433.4618553201</v>
      </c>
      <c r="V192" s="3">
        <v>1</v>
      </c>
      <c r="W192" s="3" t="str">
        <f>IF(Bank_data3[[#This Row],[credit_risk]]=1,"High Risk","Low Risk")</f>
        <v>High Risk</v>
      </c>
      <c r="X192" s="3" t="str">
        <f t="shared" si="14"/>
        <v>18-24</v>
      </c>
      <c r="Y192" s="3" t="str">
        <f t="shared" si="15"/>
        <v>Low Income</v>
      </c>
      <c r="Z192" s="3" t="str">
        <f t="shared" si="16"/>
        <v>Poor</v>
      </c>
      <c r="AA192" s="27">
        <f t="shared" si="17"/>
        <v>9.6439092301160198E-2</v>
      </c>
      <c r="AB192" s="3" t="str">
        <f t="shared" si="18"/>
        <v>Low</v>
      </c>
      <c r="AC192" s="3" t="str">
        <f t="shared" si="19"/>
        <v>Medium</v>
      </c>
      <c r="AD192" s="3" t="str">
        <f t="shared" si="20"/>
        <v>No</v>
      </c>
    </row>
    <row r="193" spans="1:30" ht="15" customHeight="1" x14ac:dyDescent="0.3">
      <c r="A193" s="3" t="s">
        <v>214</v>
      </c>
      <c r="B193" s="3">
        <v>46</v>
      </c>
      <c r="C193" s="3" t="s">
        <v>23</v>
      </c>
      <c r="D193" s="3" t="s">
        <v>26</v>
      </c>
      <c r="E193" s="3">
        <v>39951.232235498297</v>
      </c>
      <c r="F193" s="3">
        <v>62</v>
      </c>
      <c r="G193" s="3">
        <v>971.67768036189295</v>
      </c>
      <c r="H193" s="3">
        <v>10</v>
      </c>
      <c r="I193" s="3">
        <v>978.70743478153599</v>
      </c>
      <c r="J193" s="3">
        <v>2</v>
      </c>
      <c r="K193" s="3">
        <v>479.38231282175599</v>
      </c>
      <c r="L193" s="3">
        <v>28</v>
      </c>
      <c r="M193" s="3">
        <v>16</v>
      </c>
      <c r="N193" s="3">
        <v>1</v>
      </c>
      <c r="O193" s="3">
        <v>748</v>
      </c>
      <c r="P193" s="3">
        <v>3</v>
      </c>
      <c r="Q193" s="3">
        <v>15233.639249199799</v>
      </c>
      <c r="R193" s="3">
        <v>0</v>
      </c>
      <c r="S193" s="3">
        <v>0</v>
      </c>
      <c r="T193" s="3">
        <v>0</v>
      </c>
      <c r="U193" s="3">
        <v>4283.4131481739196</v>
      </c>
      <c r="V193" s="3">
        <v>0</v>
      </c>
      <c r="W193" s="3" t="str">
        <f>IF(Bank_data3[[#This Row],[credit_risk]]=1,"High Risk","Low Risk")</f>
        <v>Low Risk</v>
      </c>
      <c r="X193" s="3" t="str">
        <f t="shared" si="14"/>
        <v>45-54</v>
      </c>
      <c r="Y193" s="3" t="str">
        <f t="shared" si="15"/>
        <v>Low Income</v>
      </c>
      <c r="Z193" s="3" t="str">
        <f t="shared" si="16"/>
        <v>Very Good</v>
      </c>
      <c r="AA193" s="27">
        <f t="shared" si="17"/>
        <v>0.3813058670982391</v>
      </c>
      <c r="AB193" s="3" t="str">
        <f t="shared" si="18"/>
        <v>Low</v>
      </c>
      <c r="AC193" s="3" t="str">
        <f t="shared" si="19"/>
        <v>Medium</v>
      </c>
      <c r="AD193" s="3" t="str">
        <f t="shared" si="20"/>
        <v>No</v>
      </c>
    </row>
    <row r="194" spans="1:30" ht="15" customHeight="1" x14ac:dyDescent="0.3">
      <c r="A194" s="3" t="s">
        <v>215</v>
      </c>
      <c r="B194" s="3">
        <v>32</v>
      </c>
      <c r="C194" s="3" t="s">
        <v>28</v>
      </c>
      <c r="D194" s="3" t="s">
        <v>33</v>
      </c>
      <c r="E194" s="3">
        <v>49134.246385232203</v>
      </c>
      <c r="F194" s="3">
        <v>231</v>
      </c>
      <c r="G194" s="3">
        <v>2079.1111337195498</v>
      </c>
      <c r="H194" s="3">
        <v>4</v>
      </c>
      <c r="I194" s="3">
        <v>886.03781433635504</v>
      </c>
      <c r="J194" s="3">
        <v>44</v>
      </c>
      <c r="K194" s="3">
        <v>817.28196894145196</v>
      </c>
      <c r="L194" s="3">
        <v>60</v>
      </c>
      <c r="M194" s="3">
        <v>18</v>
      </c>
      <c r="N194" s="3">
        <v>1</v>
      </c>
      <c r="O194" s="3">
        <v>606</v>
      </c>
      <c r="P194" s="3">
        <v>0</v>
      </c>
      <c r="Q194" s="3">
        <v>1990.37585873234</v>
      </c>
      <c r="R194" s="3">
        <v>2</v>
      </c>
      <c r="S194" s="3">
        <v>0</v>
      </c>
      <c r="T194" s="3">
        <v>0</v>
      </c>
      <c r="U194" s="3">
        <v>8105.6518599228402</v>
      </c>
      <c r="V194" s="3">
        <v>0</v>
      </c>
      <c r="W194" s="3" t="str">
        <f>IF(Bank_data3[[#This Row],[credit_risk]]=1,"High Risk","Low Risk")</f>
        <v>Low Risk</v>
      </c>
      <c r="X194" s="3" t="str">
        <f t="shared" si="14"/>
        <v>25-34</v>
      </c>
      <c r="Y194" s="3" t="str">
        <f t="shared" si="15"/>
        <v>Low Income</v>
      </c>
      <c r="Z194" s="3" t="str">
        <f t="shared" si="16"/>
        <v>Fair</v>
      </c>
      <c r="AA194" s="27">
        <f t="shared" si="17"/>
        <v>4.0508932265430404E-2</v>
      </c>
      <c r="AB194" s="3" t="str">
        <f t="shared" si="18"/>
        <v>Medium</v>
      </c>
      <c r="AC194" s="3" t="str">
        <f t="shared" si="19"/>
        <v>High</v>
      </c>
      <c r="AD194" s="3" t="str">
        <f t="shared" si="20"/>
        <v>No</v>
      </c>
    </row>
    <row r="195" spans="1:30" ht="15" customHeight="1" x14ac:dyDescent="0.3">
      <c r="A195" s="3" t="s">
        <v>216</v>
      </c>
      <c r="B195" s="3">
        <v>60</v>
      </c>
      <c r="C195" s="3" t="s">
        <v>28</v>
      </c>
      <c r="D195" s="3" t="s">
        <v>24</v>
      </c>
      <c r="E195" s="3">
        <v>65631.997590726794</v>
      </c>
      <c r="F195" s="3">
        <v>5</v>
      </c>
      <c r="G195" s="3">
        <v>1481.30235668303</v>
      </c>
      <c r="H195" s="3">
        <v>3</v>
      </c>
      <c r="I195" s="3">
        <v>1078.0493412378</v>
      </c>
      <c r="J195" s="3">
        <v>8</v>
      </c>
      <c r="K195" s="3">
        <v>343.123953755461</v>
      </c>
      <c r="L195" s="3">
        <v>60</v>
      </c>
      <c r="M195" s="3">
        <v>16</v>
      </c>
      <c r="N195" s="3">
        <v>3</v>
      </c>
      <c r="O195" s="3">
        <v>419</v>
      </c>
      <c r="P195" s="3">
        <v>3</v>
      </c>
      <c r="Q195" s="3">
        <v>6883.7125601647504</v>
      </c>
      <c r="R195" s="3">
        <v>4</v>
      </c>
      <c r="S195" s="3">
        <v>0</v>
      </c>
      <c r="T195" s="3">
        <v>0</v>
      </c>
      <c r="U195" s="3">
        <v>8495.7005375621593</v>
      </c>
      <c r="V195" s="3">
        <v>1</v>
      </c>
      <c r="W195" s="3" t="str">
        <f>IF(Bank_data3[[#This Row],[credit_risk]]=1,"High Risk","Low Risk")</f>
        <v>High Risk</v>
      </c>
      <c r="X195" s="3" t="str">
        <f t="shared" si="14"/>
        <v>55+</v>
      </c>
      <c r="Y195" s="3" t="str">
        <f t="shared" si="15"/>
        <v>Middle Income</v>
      </c>
      <c r="Z195" s="3" t="str">
        <f t="shared" si="16"/>
        <v>Poor</v>
      </c>
      <c r="AA195" s="27">
        <f t="shared" si="17"/>
        <v>0.10488348386241038</v>
      </c>
      <c r="AB195" s="3" t="str">
        <f t="shared" si="18"/>
        <v>Medium</v>
      </c>
      <c r="AC195" s="3" t="str">
        <f t="shared" si="19"/>
        <v>High</v>
      </c>
      <c r="AD195" s="3" t="str">
        <f t="shared" si="20"/>
        <v>No</v>
      </c>
    </row>
    <row r="196" spans="1:30" ht="15" customHeight="1" x14ac:dyDescent="0.3">
      <c r="A196" s="3" t="s">
        <v>217</v>
      </c>
      <c r="B196" s="3">
        <v>22</v>
      </c>
      <c r="C196" s="3" t="s">
        <v>28</v>
      </c>
      <c r="D196" s="3" t="s">
        <v>33</v>
      </c>
      <c r="E196" s="3">
        <v>84700.633953894299</v>
      </c>
      <c r="F196" s="3">
        <v>106</v>
      </c>
      <c r="G196" s="3">
        <v>1565.5905749306701</v>
      </c>
      <c r="H196" s="3">
        <v>3</v>
      </c>
      <c r="I196" s="3">
        <v>112.952832321548</v>
      </c>
      <c r="J196" s="3">
        <v>46</v>
      </c>
      <c r="K196" s="3">
        <v>178.01119377784701</v>
      </c>
      <c r="L196" s="3">
        <v>26</v>
      </c>
      <c r="M196" s="3">
        <v>16</v>
      </c>
      <c r="N196" s="3">
        <v>9</v>
      </c>
      <c r="O196" s="3">
        <v>563</v>
      </c>
      <c r="P196" s="3">
        <v>0</v>
      </c>
      <c r="Q196" s="3">
        <v>17048.911909333499</v>
      </c>
      <c r="R196" s="3">
        <v>3</v>
      </c>
      <c r="S196" s="3">
        <v>0</v>
      </c>
      <c r="T196" s="3">
        <v>0</v>
      </c>
      <c r="U196" s="3">
        <v>1721.4571280477601</v>
      </c>
      <c r="V196" s="3">
        <v>1</v>
      </c>
      <c r="W196" s="3" t="str">
        <f>IF(Bank_data3[[#This Row],[credit_risk]]=1,"High Risk","Low Risk")</f>
        <v>High Risk</v>
      </c>
      <c r="X196" s="3" t="str">
        <f t="shared" si="14"/>
        <v>18-24</v>
      </c>
      <c r="Y196" s="3" t="str">
        <f t="shared" si="15"/>
        <v>Middle Income</v>
      </c>
      <c r="Z196" s="3" t="str">
        <f t="shared" si="16"/>
        <v>Poor</v>
      </c>
      <c r="AA196" s="27">
        <f t="shared" si="17"/>
        <v>0.20128434833927991</v>
      </c>
      <c r="AB196" s="3" t="str">
        <f t="shared" si="18"/>
        <v>Medium</v>
      </c>
      <c r="AC196" s="3" t="str">
        <f t="shared" si="19"/>
        <v>Medium</v>
      </c>
      <c r="AD196" s="3" t="str">
        <f t="shared" si="20"/>
        <v>No</v>
      </c>
    </row>
    <row r="197" spans="1:30" ht="15" customHeight="1" x14ac:dyDescent="0.3">
      <c r="A197" s="3" t="s">
        <v>218</v>
      </c>
      <c r="B197" s="3">
        <v>58</v>
      </c>
      <c r="C197" s="3" t="s">
        <v>23</v>
      </c>
      <c r="D197" s="3" t="s">
        <v>26</v>
      </c>
      <c r="E197" s="3">
        <v>41285.351644030197</v>
      </c>
      <c r="F197" s="3">
        <v>7</v>
      </c>
      <c r="G197" s="3">
        <v>1498.4368009060399</v>
      </c>
      <c r="H197" s="3">
        <v>7</v>
      </c>
      <c r="I197" s="3">
        <v>873.69976331687997</v>
      </c>
      <c r="J197" s="3">
        <v>25</v>
      </c>
      <c r="K197" s="3">
        <v>613.98346710138105</v>
      </c>
      <c r="L197" s="3">
        <v>46</v>
      </c>
      <c r="M197" s="3">
        <v>16</v>
      </c>
      <c r="N197" s="3">
        <v>9</v>
      </c>
      <c r="O197" s="3">
        <v>586</v>
      </c>
      <c r="P197" s="3">
        <v>4</v>
      </c>
      <c r="Q197" s="3">
        <v>0</v>
      </c>
      <c r="R197" s="3">
        <v>5</v>
      </c>
      <c r="S197" s="3">
        <v>0</v>
      </c>
      <c r="T197" s="3">
        <v>0</v>
      </c>
      <c r="U197" s="3">
        <v>5571.2918329395097</v>
      </c>
      <c r="V197" s="3">
        <v>1</v>
      </c>
      <c r="W197" s="3" t="str">
        <f>IF(Bank_data3[[#This Row],[credit_risk]]=1,"High Risk","Low Risk")</f>
        <v>High Risk</v>
      </c>
      <c r="X197" s="3" t="str">
        <f t="shared" si="14"/>
        <v>55+</v>
      </c>
      <c r="Y197" s="3" t="str">
        <f t="shared" si="15"/>
        <v>Low Income</v>
      </c>
      <c r="Z197" s="3" t="str">
        <f t="shared" si="16"/>
        <v>Fair</v>
      </c>
      <c r="AA197" s="27">
        <f t="shared" si="17"/>
        <v>0</v>
      </c>
      <c r="AB197" s="3" t="str">
        <f t="shared" si="18"/>
        <v>Medium</v>
      </c>
      <c r="AC197" s="3" t="str">
        <f t="shared" si="19"/>
        <v>High</v>
      </c>
      <c r="AD197" s="3" t="str">
        <f t="shared" si="20"/>
        <v>No</v>
      </c>
    </row>
    <row r="198" spans="1:30" ht="15" customHeight="1" x14ac:dyDescent="0.3">
      <c r="A198" s="3" t="s">
        <v>219</v>
      </c>
      <c r="B198" s="3">
        <v>25</v>
      </c>
      <c r="C198" s="3" t="s">
        <v>31</v>
      </c>
      <c r="D198" s="3" t="s">
        <v>33</v>
      </c>
      <c r="E198" s="3">
        <v>50994.609769160197</v>
      </c>
      <c r="F198" s="3">
        <v>30</v>
      </c>
      <c r="G198" s="3">
        <v>472.14446552128101</v>
      </c>
      <c r="H198" s="3">
        <v>9</v>
      </c>
      <c r="I198" s="3">
        <v>818.36732000965799</v>
      </c>
      <c r="J198" s="3">
        <v>25</v>
      </c>
      <c r="K198" s="3">
        <v>64.297505800642099</v>
      </c>
      <c r="L198" s="3">
        <v>13</v>
      </c>
      <c r="M198" s="3">
        <v>2</v>
      </c>
      <c r="N198" s="3">
        <v>2</v>
      </c>
      <c r="O198" s="3">
        <v>850</v>
      </c>
      <c r="P198" s="3">
        <v>3</v>
      </c>
      <c r="Q198" s="3">
        <v>13782.562939377</v>
      </c>
      <c r="R198" s="3">
        <v>6</v>
      </c>
      <c r="S198" s="3">
        <v>0</v>
      </c>
      <c r="T198" s="3">
        <v>0</v>
      </c>
      <c r="U198" s="3">
        <v>10275.8197554166</v>
      </c>
      <c r="V198" s="3">
        <v>1</v>
      </c>
      <c r="W198" s="3" t="str">
        <f>IF(Bank_data3[[#This Row],[credit_risk]]=1,"High Risk","Low Risk")</f>
        <v>High Risk</v>
      </c>
      <c r="X198" s="3" t="str">
        <f t="shared" si="14"/>
        <v>25-34</v>
      </c>
      <c r="Y198" s="3" t="str">
        <f t="shared" si="15"/>
        <v>Middle Income</v>
      </c>
      <c r="Z198" s="3" t="str">
        <f t="shared" si="16"/>
        <v>Excellent</v>
      </c>
      <c r="AA198" s="27">
        <f t="shared" si="17"/>
        <v>0.27027489771501739</v>
      </c>
      <c r="AB198" s="3" t="str">
        <f t="shared" si="18"/>
        <v>Low</v>
      </c>
      <c r="AC198" s="3" t="str">
        <f t="shared" si="19"/>
        <v>Medium</v>
      </c>
      <c r="AD198" s="3" t="str">
        <f t="shared" si="20"/>
        <v>No</v>
      </c>
    </row>
    <row r="199" spans="1:30" ht="15" customHeight="1" x14ac:dyDescent="0.3">
      <c r="A199" s="3" t="s">
        <v>220</v>
      </c>
      <c r="B199" s="3">
        <v>27</v>
      </c>
      <c r="C199" s="3" t="s">
        <v>31</v>
      </c>
      <c r="D199" s="3" t="s">
        <v>24</v>
      </c>
      <c r="E199" s="3">
        <v>64398.403070391003</v>
      </c>
      <c r="F199" s="3">
        <v>110</v>
      </c>
      <c r="G199" s="3">
        <v>1172.99534052895</v>
      </c>
      <c r="H199" s="3">
        <v>2</v>
      </c>
      <c r="I199" s="3">
        <v>874.57813859004398</v>
      </c>
      <c r="J199" s="3">
        <v>29</v>
      </c>
      <c r="K199" s="3">
        <v>650.26929752144702</v>
      </c>
      <c r="L199" s="3">
        <v>6</v>
      </c>
      <c r="M199" s="3">
        <v>13</v>
      </c>
      <c r="N199" s="3">
        <v>6</v>
      </c>
      <c r="O199" s="3">
        <v>487</v>
      </c>
      <c r="P199" s="3">
        <v>2</v>
      </c>
      <c r="Q199" s="3">
        <v>4537.5397103417299</v>
      </c>
      <c r="R199" s="3">
        <v>4</v>
      </c>
      <c r="S199" s="3">
        <v>0</v>
      </c>
      <c r="T199" s="3">
        <v>0</v>
      </c>
      <c r="U199" s="3">
        <v>10228.2394563055</v>
      </c>
      <c r="V199" s="3">
        <v>1</v>
      </c>
      <c r="W199" s="3" t="str">
        <f>IF(Bank_data3[[#This Row],[credit_risk]]=1,"High Risk","Low Risk")</f>
        <v>High Risk</v>
      </c>
      <c r="X199" s="3" t="str">
        <f t="shared" ref="X199:X262" si="21">_xlfn.IFS(B199&lt;25,"18-24",B199&lt;35,"25-34",B199&lt;45,"35-44",B199&lt;55,"45-54",TRUE(),"55+")</f>
        <v>25-34</v>
      </c>
      <c r="Y199" s="3" t="str">
        <f t="shared" ref="Y199:Y262" si="22">_xlfn.IFS(E199&lt;50000,"Low Income",E199&lt;100000,"Middle Income",TRUE(),"High Income")</f>
        <v>Middle Income</v>
      </c>
      <c r="Z199" s="3" t="str">
        <f t="shared" ref="Z199:Z262" si="23">_xlfn.IFS(O199&lt;580,"Poor",O199&lt;670,"Fair",O199&lt;740,"Good",O199&lt;800,"Very Good",TRUE(),"Excellent")</f>
        <v>Poor</v>
      </c>
      <c r="AA199" s="27">
        <f t="shared" ref="AA199:AA262" si="24">IF(E199=0,0,Q199/E199)</f>
        <v>7.0460438364938163E-2</v>
      </c>
      <c r="AB199" s="3" t="str">
        <f t="shared" ref="AB199:AB262" si="25">_xlfn.IFS(G199&lt;1000,"Low",G199&lt;5000,"Medium",TRUE(),"High")</f>
        <v>Medium</v>
      </c>
      <c r="AC199" s="3" t="str">
        <f t="shared" ref="AC199:AC262" si="26">_xlfn.IFS(L199&lt;10,"Low",L199&lt;30,"Medium",TRUE(),"High")</f>
        <v>Low</v>
      </c>
      <c r="AD199" s="3" t="str">
        <f t="shared" ref="AD199:AD262" si="27">IF(AND(E199&gt;=100000,O199&gt;=750),"Yes","No")</f>
        <v>No</v>
      </c>
    </row>
    <row r="200" spans="1:30" ht="15" customHeight="1" x14ac:dyDescent="0.3">
      <c r="A200" s="3" t="s">
        <v>221</v>
      </c>
      <c r="B200" s="3">
        <v>46</v>
      </c>
      <c r="C200" s="3" t="s">
        <v>23</v>
      </c>
      <c r="D200" s="3" t="s">
        <v>26</v>
      </c>
      <c r="E200" s="3">
        <v>48959.104850493997</v>
      </c>
      <c r="F200" s="3">
        <v>208</v>
      </c>
      <c r="G200" s="3">
        <v>1676.78029462974</v>
      </c>
      <c r="H200" s="3">
        <v>0</v>
      </c>
      <c r="I200" s="3">
        <v>769.33175881101897</v>
      </c>
      <c r="J200" s="3">
        <v>26</v>
      </c>
      <c r="K200" s="3">
        <v>449.10417944151999</v>
      </c>
      <c r="L200" s="3">
        <v>14</v>
      </c>
      <c r="M200" s="3">
        <v>1</v>
      </c>
      <c r="N200" s="3">
        <v>6</v>
      </c>
      <c r="O200" s="3">
        <v>541</v>
      </c>
      <c r="P200" s="3">
        <v>5</v>
      </c>
      <c r="Q200" s="3">
        <v>11580.607319712701</v>
      </c>
      <c r="R200" s="3">
        <v>4</v>
      </c>
      <c r="S200" s="3">
        <v>0</v>
      </c>
      <c r="T200" s="3">
        <v>0</v>
      </c>
      <c r="U200" s="3">
        <v>5121.2390603723898</v>
      </c>
      <c r="V200" s="3">
        <v>1</v>
      </c>
      <c r="W200" s="3" t="str">
        <f>IF(Bank_data3[[#This Row],[credit_risk]]=1,"High Risk","Low Risk")</f>
        <v>High Risk</v>
      </c>
      <c r="X200" s="3" t="str">
        <f t="shared" si="21"/>
        <v>45-54</v>
      </c>
      <c r="Y200" s="3" t="str">
        <f t="shared" si="22"/>
        <v>Low Income</v>
      </c>
      <c r="Z200" s="3" t="str">
        <f t="shared" si="23"/>
        <v>Poor</v>
      </c>
      <c r="AA200" s="27">
        <f t="shared" si="24"/>
        <v>0.23653633690967804</v>
      </c>
      <c r="AB200" s="3" t="str">
        <f t="shared" si="25"/>
        <v>Medium</v>
      </c>
      <c r="AC200" s="3" t="str">
        <f t="shared" si="26"/>
        <v>Medium</v>
      </c>
      <c r="AD200" s="3" t="str">
        <f t="shared" si="27"/>
        <v>No</v>
      </c>
    </row>
    <row r="201" spans="1:30" ht="15" customHeight="1" x14ac:dyDescent="0.3">
      <c r="A201" s="3" t="s">
        <v>222</v>
      </c>
      <c r="B201" s="3">
        <v>28</v>
      </c>
      <c r="C201" s="3" t="s">
        <v>23</v>
      </c>
      <c r="D201" s="3" t="s">
        <v>33</v>
      </c>
      <c r="E201" s="3">
        <v>79593.742001344304</v>
      </c>
      <c r="F201" s="3">
        <v>233</v>
      </c>
      <c r="G201" s="3">
        <v>2275.6455135474998</v>
      </c>
      <c r="H201" s="3">
        <v>4</v>
      </c>
      <c r="I201" s="3">
        <v>951.14942271156599</v>
      </c>
      <c r="J201" s="3">
        <v>15</v>
      </c>
      <c r="K201" s="3">
        <v>520.39787253547297</v>
      </c>
      <c r="L201" s="3">
        <v>45</v>
      </c>
      <c r="M201" s="3">
        <v>3</v>
      </c>
      <c r="N201" s="3">
        <v>2</v>
      </c>
      <c r="O201" s="3">
        <v>894</v>
      </c>
      <c r="P201" s="3">
        <v>1</v>
      </c>
      <c r="Q201" s="3">
        <v>8220.8011123181896</v>
      </c>
      <c r="R201" s="3">
        <v>0</v>
      </c>
      <c r="S201" s="3">
        <v>0</v>
      </c>
      <c r="T201" s="3">
        <v>0</v>
      </c>
      <c r="U201" s="3">
        <v>7312.3710630600899</v>
      </c>
      <c r="V201" s="3">
        <v>0</v>
      </c>
      <c r="W201" s="3" t="str">
        <f>IF(Bank_data3[[#This Row],[credit_risk]]=1,"High Risk","Low Risk")</f>
        <v>Low Risk</v>
      </c>
      <c r="X201" s="3" t="str">
        <f t="shared" si="21"/>
        <v>25-34</v>
      </c>
      <c r="Y201" s="3" t="str">
        <f t="shared" si="22"/>
        <v>Middle Income</v>
      </c>
      <c r="Z201" s="3" t="str">
        <f t="shared" si="23"/>
        <v>Excellent</v>
      </c>
      <c r="AA201" s="27">
        <f t="shared" si="24"/>
        <v>0.10328451591306442</v>
      </c>
      <c r="AB201" s="3" t="str">
        <f t="shared" si="25"/>
        <v>Medium</v>
      </c>
      <c r="AC201" s="3" t="str">
        <f t="shared" si="26"/>
        <v>High</v>
      </c>
      <c r="AD201" s="3" t="str">
        <f t="shared" si="27"/>
        <v>No</v>
      </c>
    </row>
    <row r="202" spans="1:30" ht="15" customHeight="1" x14ac:dyDescent="0.3">
      <c r="A202" s="3" t="s">
        <v>223</v>
      </c>
      <c r="B202" s="3">
        <v>56</v>
      </c>
      <c r="C202" s="3" t="s">
        <v>31</v>
      </c>
      <c r="D202" s="3" t="s">
        <v>33</v>
      </c>
      <c r="E202" s="3">
        <v>25739.834446174798</v>
      </c>
      <c r="F202" s="3">
        <v>141</v>
      </c>
      <c r="G202" s="3">
        <v>1790.8837323932501</v>
      </c>
      <c r="H202" s="3">
        <v>7</v>
      </c>
      <c r="I202" s="3">
        <v>598.88897746309499</v>
      </c>
      <c r="J202" s="3">
        <v>47</v>
      </c>
      <c r="K202" s="3">
        <v>1091.1652077772601</v>
      </c>
      <c r="L202" s="3">
        <v>27</v>
      </c>
      <c r="M202" s="3">
        <v>17</v>
      </c>
      <c r="N202" s="3">
        <v>2</v>
      </c>
      <c r="O202" s="3">
        <v>504</v>
      </c>
      <c r="P202" s="3">
        <v>0</v>
      </c>
      <c r="Q202" s="3">
        <v>12084.477496646999</v>
      </c>
      <c r="R202" s="3">
        <v>0</v>
      </c>
      <c r="S202" s="3">
        <v>0</v>
      </c>
      <c r="T202" s="3">
        <v>0</v>
      </c>
      <c r="U202" s="3">
        <v>16798.808446355299</v>
      </c>
      <c r="V202" s="3">
        <v>1</v>
      </c>
      <c r="W202" s="3" t="str">
        <f>IF(Bank_data3[[#This Row],[credit_risk]]=1,"High Risk","Low Risk")</f>
        <v>High Risk</v>
      </c>
      <c r="X202" s="3" t="str">
        <f t="shared" si="21"/>
        <v>55+</v>
      </c>
      <c r="Y202" s="3" t="str">
        <f t="shared" si="22"/>
        <v>Low Income</v>
      </c>
      <c r="Z202" s="3" t="str">
        <f t="shared" si="23"/>
        <v>Poor</v>
      </c>
      <c r="AA202" s="27">
        <f t="shared" si="24"/>
        <v>0.4694854398507165</v>
      </c>
      <c r="AB202" s="3" t="str">
        <f t="shared" si="25"/>
        <v>Medium</v>
      </c>
      <c r="AC202" s="3" t="str">
        <f t="shared" si="26"/>
        <v>Medium</v>
      </c>
      <c r="AD202" s="3" t="str">
        <f t="shared" si="27"/>
        <v>No</v>
      </c>
    </row>
    <row r="203" spans="1:30" ht="15" customHeight="1" x14ac:dyDescent="0.3">
      <c r="A203" s="3" t="s">
        <v>224</v>
      </c>
      <c r="B203" s="3">
        <v>52</v>
      </c>
      <c r="C203" s="3" t="s">
        <v>31</v>
      </c>
      <c r="D203" s="3" t="s">
        <v>24</v>
      </c>
      <c r="E203" s="3">
        <v>62204.358478405898</v>
      </c>
      <c r="F203" s="3">
        <v>202</v>
      </c>
      <c r="G203" s="3">
        <v>2204.4875754238401</v>
      </c>
      <c r="H203" s="3">
        <v>2</v>
      </c>
      <c r="I203" s="3">
        <v>1195.3332003087701</v>
      </c>
      <c r="J203" s="3">
        <v>3</v>
      </c>
      <c r="K203" s="3">
        <v>562.608861397184</v>
      </c>
      <c r="L203" s="3">
        <v>42</v>
      </c>
      <c r="M203" s="3">
        <v>1</v>
      </c>
      <c r="N203" s="3">
        <v>8</v>
      </c>
      <c r="O203" s="3">
        <v>578</v>
      </c>
      <c r="P203" s="3">
        <v>5</v>
      </c>
      <c r="Q203" s="3">
        <v>14385.118203304</v>
      </c>
      <c r="R203" s="3">
        <v>0</v>
      </c>
      <c r="S203" s="3">
        <v>0</v>
      </c>
      <c r="T203" s="3">
        <v>0</v>
      </c>
      <c r="U203" s="3">
        <v>7823.7114459867898</v>
      </c>
      <c r="V203" s="3">
        <v>1</v>
      </c>
      <c r="W203" s="3" t="str">
        <f>IF(Bank_data3[[#This Row],[credit_risk]]=1,"High Risk","Low Risk")</f>
        <v>High Risk</v>
      </c>
      <c r="X203" s="3" t="str">
        <f t="shared" si="21"/>
        <v>45-54</v>
      </c>
      <c r="Y203" s="3" t="str">
        <f t="shared" si="22"/>
        <v>Middle Income</v>
      </c>
      <c r="Z203" s="3" t="str">
        <f t="shared" si="23"/>
        <v>Poor</v>
      </c>
      <c r="AA203" s="27">
        <f t="shared" si="24"/>
        <v>0.23125579228178619</v>
      </c>
      <c r="AB203" s="3" t="str">
        <f t="shared" si="25"/>
        <v>Medium</v>
      </c>
      <c r="AC203" s="3" t="str">
        <f t="shared" si="26"/>
        <v>High</v>
      </c>
      <c r="AD203" s="3" t="str">
        <f t="shared" si="27"/>
        <v>No</v>
      </c>
    </row>
    <row r="204" spans="1:30" ht="15" customHeight="1" x14ac:dyDescent="0.3">
      <c r="A204" s="3" t="s">
        <v>225</v>
      </c>
      <c r="B204" s="3">
        <v>61</v>
      </c>
      <c r="C204" s="3" t="s">
        <v>31</v>
      </c>
      <c r="D204" s="3" t="s">
        <v>33</v>
      </c>
      <c r="E204" s="3">
        <v>62027.838579850497</v>
      </c>
      <c r="F204" s="3">
        <v>103</v>
      </c>
      <c r="G204" s="3">
        <v>631.01079985270997</v>
      </c>
      <c r="H204" s="3">
        <v>1</v>
      </c>
      <c r="I204" s="3">
        <v>965.77742209471603</v>
      </c>
      <c r="J204" s="3">
        <v>18</v>
      </c>
      <c r="K204" s="3">
        <v>165.40741578925599</v>
      </c>
      <c r="L204" s="3">
        <v>9</v>
      </c>
      <c r="M204" s="3">
        <v>11</v>
      </c>
      <c r="N204" s="3">
        <v>6</v>
      </c>
      <c r="O204" s="3">
        <v>694</v>
      </c>
      <c r="P204" s="3">
        <v>1</v>
      </c>
      <c r="Q204" s="3">
        <v>18352.311410079099</v>
      </c>
      <c r="R204" s="3">
        <v>7</v>
      </c>
      <c r="S204" s="3">
        <v>0</v>
      </c>
      <c r="T204" s="3">
        <v>0</v>
      </c>
      <c r="U204" s="3">
        <v>5098.4362190296797</v>
      </c>
      <c r="V204" s="3">
        <v>1</v>
      </c>
      <c r="W204" s="3" t="str">
        <f>IF(Bank_data3[[#This Row],[credit_risk]]=1,"High Risk","Low Risk")</f>
        <v>High Risk</v>
      </c>
      <c r="X204" s="3" t="str">
        <f t="shared" si="21"/>
        <v>55+</v>
      </c>
      <c r="Y204" s="3" t="str">
        <f t="shared" si="22"/>
        <v>Middle Income</v>
      </c>
      <c r="Z204" s="3" t="str">
        <f t="shared" si="23"/>
        <v>Good</v>
      </c>
      <c r="AA204" s="27">
        <f t="shared" si="24"/>
        <v>0.29587217337024502</v>
      </c>
      <c r="AB204" s="3" t="str">
        <f t="shared" si="25"/>
        <v>Low</v>
      </c>
      <c r="AC204" s="3" t="str">
        <f t="shared" si="26"/>
        <v>Low</v>
      </c>
      <c r="AD204" s="3" t="str">
        <f t="shared" si="27"/>
        <v>No</v>
      </c>
    </row>
    <row r="205" spans="1:30" ht="15" customHeight="1" x14ac:dyDescent="0.3">
      <c r="A205" s="3" t="s">
        <v>226</v>
      </c>
      <c r="B205" s="3">
        <v>63</v>
      </c>
      <c r="C205" s="3" t="s">
        <v>31</v>
      </c>
      <c r="D205" s="3" t="s">
        <v>24</v>
      </c>
      <c r="E205" s="3">
        <v>70736.696569647102</v>
      </c>
      <c r="F205" s="3">
        <v>202</v>
      </c>
      <c r="G205" s="3">
        <v>297.328005067079</v>
      </c>
      <c r="H205" s="3">
        <v>0</v>
      </c>
      <c r="I205" s="3">
        <v>852.74005025935105</v>
      </c>
      <c r="J205" s="3">
        <v>33</v>
      </c>
      <c r="K205" s="3">
        <v>528.71173597858103</v>
      </c>
      <c r="L205" s="3">
        <v>50</v>
      </c>
      <c r="M205" s="3">
        <v>14</v>
      </c>
      <c r="N205" s="3">
        <v>2</v>
      </c>
      <c r="O205" s="3">
        <v>771</v>
      </c>
      <c r="P205" s="3">
        <v>1</v>
      </c>
      <c r="Q205" s="3">
        <v>12834.339888206499</v>
      </c>
      <c r="R205" s="3">
        <v>7</v>
      </c>
      <c r="S205" s="3">
        <v>0</v>
      </c>
      <c r="T205" s="3">
        <v>0</v>
      </c>
      <c r="U205" s="3">
        <v>17384.928651637401</v>
      </c>
      <c r="V205" s="3">
        <v>1</v>
      </c>
      <c r="W205" s="3" t="str">
        <f>IF(Bank_data3[[#This Row],[credit_risk]]=1,"High Risk","Low Risk")</f>
        <v>High Risk</v>
      </c>
      <c r="X205" s="3" t="str">
        <f t="shared" si="21"/>
        <v>55+</v>
      </c>
      <c r="Y205" s="3" t="str">
        <f t="shared" si="22"/>
        <v>Middle Income</v>
      </c>
      <c r="Z205" s="3" t="str">
        <f t="shared" si="23"/>
        <v>Very Good</v>
      </c>
      <c r="AA205" s="27">
        <f t="shared" si="24"/>
        <v>0.18143821397667126</v>
      </c>
      <c r="AB205" s="3" t="str">
        <f t="shared" si="25"/>
        <v>Low</v>
      </c>
      <c r="AC205" s="3" t="str">
        <f t="shared" si="26"/>
        <v>High</v>
      </c>
      <c r="AD205" s="3" t="str">
        <f t="shared" si="27"/>
        <v>No</v>
      </c>
    </row>
    <row r="206" spans="1:30" ht="15" customHeight="1" x14ac:dyDescent="0.3">
      <c r="A206" s="3" t="s">
        <v>227</v>
      </c>
      <c r="B206" s="3">
        <v>43</v>
      </c>
      <c r="C206" s="3" t="s">
        <v>23</v>
      </c>
      <c r="D206" s="3" t="s">
        <v>26</v>
      </c>
      <c r="E206" s="3">
        <v>51116.924278813902</v>
      </c>
      <c r="F206" s="3">
        <v>78</v>
      </c>
      <c r="G206" s="3">
        <v>98.063374440479507</v>
      </c>
      <c r="H206" s="3">
        <v>3</v>
      </c>
      <c r="I206" s="3">
        <v>555.869200277358</v>
      </c>
      <c r="J206" s="3">
        <v>5</v>
      </c>
      <c r="K206" s="3">
        <v>685.75988736263105</v>
      </c>
      <c r="L206" s="3">
        <v>2</v>
      </c>
      <c r="M206" s="3">
        <v>12</v>
      </c>
      <c r="N206" s="3">
        <v>2</v>
      </c>
      <c r="O206" s="3">
        <v>676</v>
      </c>
      <c r="P206" s="3">
        <v>3</v>
      </c>
      <c r="Q206" s="3">
        <v>15693.4323257129</v>
      </c>
      <c r="R206" s="3">
        <v>6</v>
      </c>
      <c r="S206" s="3">
        <v>0</v>
      </c>
      <c r="T206" s="3">
        <v>0</v>
      </c>
      <c r="U206" s="3">
        <v>9454.6956169342102</v>
      </c>
      <c r="V206" s="3">
        <v>1</v>
      </c>
      <c r="W206" s="3" t="str">
        <f>IF(Bank_data3[[#This Row],[credit_risk]]=1,"High Risk","Low Risk")</f>
        <v>High Risk</v>
      </c>
      <c r="X206" s="3" t="str">
        <f t="shared" si="21"/>
        <v>35-44</v>
      </c>
      <c r="Y206" s="3" t="str">
        <f t="shared" si="22"/>
        <v>Middle Income</v>
      </c>
      <c r="Z206" s="3" t="str">
        <f t="shared" si="23"/>
        <v>Good</v>
      </c>
      <c r="AA206" s="27">
        <f t="shared" si="24"/>
        <v>0.30701049695623517</v>
      </c>
      <c r="AB206" s="3" t="str">
        <f t="shared" si="25"/>
        <v>Low</v>
      </c>
      <c r="AC206" s="3" t="str">
        <f t="shared" si="26"/>
        <v>Low</v>
      </c>
      <c r="AD206" s="3" t="str">
        <f t="shared" si="27"/>
        <v>No</v>
      </c>
    </row>
    <row r="207" spans="1:30" ht="15" customHeight="1" x14ac:dyDescent="0.3">
      <c r="A207" s="3" t="s">
        <v>228</v>
      </c>
      <c r="B207" s="3">
        <v>34</v>
      </c>
      <c r="C207" s="3" t="s">
        <v>23</v>
      </c>
      <c r="D207" s="3" t="s">
        <v>26</v>
      </c>
      <c r="E207" s="3">
        <v>66047.381931304903</v>
      </c>
      <c r="F207" s="3">
        <v>17</v>
      </c>
      <c r="G207" s="3">
        <v>2153.6532293853102</v>
      </c>
      <c r="H207" s="3">
        <v>10</v>
      </c>
      <c r="I207" s="3">
        <v>1085.3609098227701</v>
      </c>
      <c r="J207" s="3">
        <v>44</v>
      </c>
      <c r="K207" s="3">
        <v>0</v>
      </c>
      <c r="L207" s="3">
        <v>75</v>
      </c>
      <c r="M207" s="3">
        <v>10</v>
      </c>
      <c r="N207" s="3">
        <v>2</v>
      </c>
      <c r="O207" s="3">
        <v>624</v>
      </c>
      <c r="P207" s="3">
        <v>1</v>
      </c>
      <c r="Q207" s="3">
        <v>11595.7422035455</v>
      </c>
      <c r="R207" s="3">
        <v>2</v>
      </c>
      <c r="S207" s="3">
        <v>0</v>
      </c>
      <c r="T207" s="3">
        <v>0</v>
      </c>
      <c r="U207" s="3">
        <v>4149.9086773575</v>
      </c>
      <c r="V207" s="3">
        <v>0</v>
      </c>
      <c r="W207" s="3" t="str">
        <f>IF(Bank_data3[[#This Row],[credit_risk]]=1,"High Risk","Low Risk")</f>
        <v>Low Risk</v>
      </c>
      <c r="X207" s="3" t="str">
        <f t="shared" si="21"/>
        <v>25-34</v>
      </c>
      <c r="Y207" s="3" t="str">
        <f t="shared" si="22"/>
        <v>Middle Income</v>
      </c>
      <c r="Z207" s="3" t="str">
        <f t="shared" si="23"/>
        <v>Fair</v>
      </c>
      <c r="AA207" s="27">
        <f t="shared" si="24"/>
        <v>0.17556702271115143</v>
      </c>
      <c r="AB207" s="3" t="str">
        <f t="shared" si="25"/>
        <v>Medium</v>
      </c>
      <c r="AC207" s="3" t="str">
        <f t="shared" si="26"/>
        <v>High</v>
      </c>
      <c r="AD207" s="3" t="str">
        <f t="shared" si="27"/>
        <v>No</v>
      </c>
    </row>
    <row r="208" spans="1:30" ht="15" customHeight="1" x14ac:dyDescent="0.3">
      <c r="A208" s="3" t="s">
        <v>229</v>
      </c>
      <c r="B208" s="3">
        <v>51</v>
      </c>
      <c r="C208" s="3" t="s">
        <v>28</v>
      </c>
      <c r="D208" s="3" t="s">
        <v>33</v>
      </c>
      <c r="E208" s="3">
        <v>45515.493567687903</v>
      </c>
      <c r="F208" s="3">
        <v>85</v>
      </c>
      <c r="G208" s="3">
        <v>348.241468331833</v>
      </c>
      <c r="H208" s="3">
        <v>1</v>
      </c>
      <c r="I208" s="3">
        <v>872.33089447307202</v>
      </c>
      <c r="J208" s="3">
        <v>14</v>
      </c>
      <c r="K208" s="3">
        <v>496.80432255269898</v>
      </c>
      <c r="L208" s="3">
        <v>76</v>
      </c>
      <c r="M208" s="3">
        <v>6</v>
      </c>
      <c r="N208" s="3">
        <v>8</v>
      </c>
      <c r="O208" s="3">
        <v>311</v>
      </c>
      <c r="P208" s="3">
        <v>2</v>
      </c>
      <c r="Q208" s="3">
        <v>3944.0151287189501</v>
      </c>
      <c r="R208" s="3">
        <v>3</v>
      </c>
      <c r="S208" s="3">
        <v>1</v>
      </c>
      <c r="T208" s="3">
        <v>0</v>
      </c>
      <c r="U208" s="3">
        <v>12722.270011184601</v>
      </c>
      <c r="V208" s="3">
        <v>1</v>
      </c>
      <c r="W208" s="3" t="str">
        <f>IF(Bank_data3[[#This Row],[credit_risk]]=1,"High Risk","Low Risk")</f>
        <v>High Risk</v>
      </c>
      <c r="X208" s="3" t="str">
        <f t="shared" si="21"/>
        <v>45-54</v>
      </c>
      <c r="Y208" s="3" t="str">
        <f t="shared" si="22"/>
        <v>Low Income</v>
      </c>
      <c r="Z208" s="3" t="str">
        <f t="shared" si="23"/>
        <v>Poor</v>
      </c>
      <c r="AA208" s="27">
        <f t="shared" si="24"/>
        <v>8.6652144568171011E-2</v>
      </c>
      <c r="AB208" s="3" t="str">
        <f t="shared" si="25"/>
        <v>Low</v>
      </c>
      <c r="AC208" s="3" t="str">
        <f t="shared" si="26"/>
        <v>High</v>
      </c>
      <c r="AD208" s="3" t="str">
        <f t="shared" si="27"/>
        <v>No</v>
      </c>
    </row>
    <row r="209" spans="1:30" ht="15" customHeight="1" x14ac:dyDescent="0.3">
      <c r="A209" s="3" t="s">
        <v>230</v>
      </c>
      <c r="B209" s="3">
        <v>51</v>
      </c>
      <c r="C209" s="3" t="s">
        <v>31</v>
      </c>
      <c r="D209" s="3" t="s">
        <v>26</v>
      </c>
      <c r="E209" s="3">
        <v>35574.957135273398</v>
      </c>
      <c r="F209" s="3">
        <v>50</v>
      </c>
      <c r="G209" s="3">
        <v>2349.36415431045</v>
      </c>
      <c r="H209" s="3">
        <v>7</v>
      </c>
      <c r="I209" s="3">
        <v>535.58081226207901</v>
      </c>
      <c r="J209" s="3">
        <v>9</v>
      </c>
      <c r="K209" s="3">
        <v>67.214837594606706</v>
      </c>
      <c r="L209" s="3">
        <v>43</v>
      </c>
      <c r="M209" s="3">
        <v>8</v>
      </c>
      <c r="N209" s="3">
        <v>7</v>
      </c>
      <c r="O209" s="3">
        <v>591</v>
      </c>
      <c r="P209" s="3">
        <v>3</v>
      </c>
      <c r="Q209" s="3">
        <v>5164.6386532492597</v>
      </c>
      <c r="R209" s="3">
        <v>5</v>
      </c>
      <c r="S209" s="3">
        <v>0</v>
      </c>
      <c r="T209" s="3">
        <v>0</v>
      </c>
      <c r="U209" s="3">
        <v>3285.5792363557398</v>
      </c>
      <c r="V209" s="3">
        <v>1</v>
      </c>
      <c r="W209" s="3" t="str">
        <f>IF(Bank_data3[[#This Row],[credit_risk]]=1,"High Risk","Low Risk")</f>
        <v>High Risk</v>
      </c>
      <c r="X209" s="3" t="str">
        <f t="shared" si="21"/>
        <v>45-54</v>
      </c>
      <c r="Y209" s="3" t="str">
        <f t="shared" si="22"/>
        <v>Low Income</v>
      </c>
      <c r="Z209" s="3" t="str">
        <f t="shared" si="23"/>
        <v>Fair</v>
      </c>
      <c r="AA209" s="27">
        <f t="shared" si="24"/>
        <v>0.14517624388444872</v>
      </c>
      <c r="AB209" s="3" t="str">
        <f t="shared" si="25"/>
        <v>Medium</v>
      </c>
      <c r="AC209" s="3" t="str">
        <f t="shared" si="26"/>
        <v>High</v>
      </c>
      <c r="AD209" s="3" t="str">
        <f t="shared" si="27"/>
        <v>No</v>
      </c>
    </row>
    <row r="210" spans="1:30" ht="15" customHeight="1" x14ac:dyDescent="0.3">
      <c r="A210" s="3" t="s">
        <v>231</v>
      </c>
      <c r="B210" s="3">
        <v>43</v>
      </c>
      <c r="C210" s="3" t="s">
        <v>28</v>
      </c>
      <c r="D210" s="3" t="s">
        <v>26</v>
      </c>
      <c r="E210" s="3">
        <v>32950.345799128903</v>
      </c>
      <c r="F210" s="3">
        <v>129</v>
      </c>
      <c r="G210" s="3">
        <v>1143.2119060162199</v>
      </c>
      <c r="H210" s="3">
        <v>10</v>
      </c>
      <c r="I210" s="3">
        <v>780.16846015536703</v>
      </c>
      <c r="J210" s="3">
        <v>41</v>
      </c>
      <c r="K210" s="3">
        <v>506.18316998240402</v>
      </c>
      <c r="L210" s="3">
        <v>53</v>
      </c>
      <c r="M210" s="3">
        <v>14</v>
      </c>
      <c r="N210" s="3">
        <v>6</v>
      </c>
      <c r="O210" s="3">
        <v>356</v>
      </c>
      <c r="P210" s="3">
        <v>5</v>
      </c>
      <c r="Q210" s="3">
        <v>20950.410736482201</v>
      </c>
      <c r="R210" s="3">
        <v>7</v>
      </c>
      <c r="S210" s="3">
        <v>0</v>
      </c>
      <c r="T210" s="3">
        <v>0</v>
      </c>
      <c r="U210" s="3">
        <v>3963.0432181267402</v>
      </c>
      <c r="V210" s="3">
        <v>1</v>
      </c>
      <c r="W210" s="3" t="str">
        <f>IF(Bank_data3[[#This Row],[credit_risk]]=1,"High Risk","Low Risk")</f>
        <v>High Risk</v>
      </c>
      <c r="X210" s="3" t="str">
        <f t="shared" si="21"/>
        <v>35-44</v>
      </c>
      <c r="Y210" s="3" t="str">
        <f t="shared" si="22"/>
        <v>Low Income</v>
      </c>
      <c r="Z210" s="3" t="str">
        <f t="shared" si="23"/>
        <v>Poor</v>
      </c>
      <c r="AA210" s="27">
        <f t="shared" si="24"/>
        <v>0.63581762887101656</v>
      </c>
      <c r="AB210" s="3" t="str">
        <f t="shared" si="25"/>
        <v>Medium</v>
      </c>
      <c r="AC210" s="3" t="str">
        <f t="shared" si="26"/>
        <v>High</v>
      </c>
      <c r="AD210" s="3" t="str">
        <f t="shared" si="27"/>
        <v>No</v>
      </c>
    </row>
    <row r="211" spans="1:30" ht="15" customHeight="1" x14ac:dyDescent="0.3">
      <c r="A211" s="3" t="s">
        <v>232</v>
      </c>
      <c r="B211" s="3">
        <v>60</v>
      </c>
      <c r="C211" s="3" t="s">
        <v>23</v>
      </c>
      <c r="D211" s="3" t="s">
        <v>33</v>
      </c>
      <c r="E211" s="3">
        <v>24054.760627242398</v>
      </c>
      <c r="F211" s="3">
        <v>48</v>
      </c>
      <c r="G211" s="3">
        <v>2835.0076807535402</v>
      </c>
      <c r="H211" s="3">
        <v>9</v>
      </c>
      <c r="I211" s="3">
        <v>1020.17891673443</v>
      </c>
      <c r="J211" s="3">
        <v>35</v>
      </c>
      <c r="K211" s="3">
        <v>886.13571702649699</v>
      </c>
      <c r="L211" s="3">
        <v>33</v>
      </c>
      <c r="M211" s="3">
        <v>2</v>
      </c>
      <c r="N211" s="3">
        <v>7</v>
      </c>
      <c r="O211" s="3">
        <v>453</v>
      </c>
      <c r="P211" s="3">
        <v>0</v>
      </c>
      <c r="Q211" s="3">
        <v>4676.1561209144902</v>
      </c>
      <c r="R211" s="3">
        <v>5</v>
      </c>
      <c r="S211" s="3">
        <v>1</v>
      </c>
      <c r="T211" s="3">
        <v>0</v>
      </c>
      <c r="U211" s="3">
        <v>5680.65486104306</v>
      </c>
      <c r="V211" s="3">
        <v>1</v>
      </c>
      <c r="W211" s="3" t="str">
        <f>IF(Bank_data3[[#This Row],[credit_risk]]=1,"High Risk","Low Risk")</f>
        <v>High Risk</v>
      </c>
      <c r="X211" s="3" t="str">
        <f t="shared" si="21"/>
        <v>55+</v>
      </c>
      <c r="Y211" s="3" t="str">
        <f t="shared" si="22"/>
        <v>Low Income</v>
      </c>
      <c r="Z211" s="3" t="str">
        <f t="shared" si="23"/>
        <v>Poor</v>
      </c>
      <c r="AA211" s="27">
        <f t="shared" si="24"/>
        <v>0.19439628576551576</v>
      </c>
      <c r="AB211" s="3" t="str">
        <f t="shared" si="25"/>
        <v>Medium</v>
      </c>
      <c r="AC211" s="3" t="str">
        <f t="shared" si="26"/>
        <v>High</v>
      </c>
      <c r="AD211" s="3" t="str">
        <f t="shared" si="27"/>
        <v>No</v>
      </c>
    </row>
    <row r="212" spans="1:30" ht="15" customHeight="1" x14ac:dyDescent="0.3">
      <c r="A212" s="3" t="s">
        <v>233</v>
      </c>
      <c r="B212" s="3">
        <v>68</v>
      </c>
      <c r="C212" s="3" t="s">
        <v>23</v>
      </c>
      <c r="D212" s="3" t="s">
        <v>26</v>
      </c>
      <c r="E212" s="3">
        <v>42055.541752732701</v>
      </c>
      <c r="F212" s="3">
        <v>30</v>
      </c>
      <c r="G212" s="3">
        <v>1141.10491722252</v>
      </c>
      <c r="H212" s="3">
        <v>11</v>
      </c>
      <c r="I212" s="3">
        <v>993.05073858693902</v>
      </c>
      <c r="J212" s="3">
        <v>45</v>
      </c>
      <c r="K212" s="3">
        <v>391.40009726824098</v>
      </c>
      <c r="L212" s="3">
        <v>64</v>
      </c>
      <c r="M212" s="3">
        <v>9</v>
      </c>
      <c r="N212" s="3">
        <v>0</v>
      </c>
      <c r="O212" s="3">
        <v>763</v>
      </c>
      <c r="P212" s="3">
        <v>1</v>
      </c>
      <c r="Q212" s="3">
        <v>13143.151217303999</v>
      </c>
      <c r="R212" s="3">
        <v>3</v>
      </c>
      <c r="S212" s="3">
        <v>0</v>
      </c>
      <c r="T212" s="3">
        <v>0</v>
      </c>
      <c r="U212" s="3">
        <v>4047.4947656773402</v>
      </c>
      <c r="V212" s="3">
        <v>0</v>
      </c>
      <c r="W212" s="3" t="str">
        <f>IF(Bank_data3[[#This Row],[credit_risk]]=1,"High Risk","Low Risk")</f>
        <v>Low Risk</v>
      </c>
      <c r="X212" s="3" t="str">
        <f t="shared" si="21"/>
        <v>55+</v>
      </c>
      <c r="Y212" s="3" t="str">
        <f t="shared" si="22"/>
        <v>Low Income</v>
      </c>
      <c r="Z212" s="3" t="str">
        <f t="shared" si="23"/>
        <v>Very Good</v>
      </c>
      <c r="AA212" s="27">
        <f t="shared" si="24"/>
        <v>0.31251888977152409</v>
      </c>
      <c r="AB212" s="3" t="str">
        <f t="shared" si="25"/>
        <v>Medium</v>
      </c>
      <c r="AC212" s="3" t="str">
        <f t="shared" si="26"/>
        <v>High</v>
      </c>
      <c r="AD212" s="3" t="str">
        <f t="shared" si="27"/>
        <v>No</v>
      </c>
    </row>
    <row r="213" spans="1:30" ht="15" customHeight="1" x14ac:dyDescent="0.3">
      <c r="A213" s="3" t="s">
        <v>234</v>
      </c>
      <c r="B213" s="3">
        <v>68</v>
      </c>
      <c r="C213" s="3" t="s">
        <v>28</v>
      </c>
      <c r="D213" s="3" t="s">
        <v>33</v>
      </c>
      <c r="E213" s="3">
        <v>55606.790787027101</v>
      </c>
      <c r="F213" s="3">
        <v>9</v>
      </c>
      <c r="G213" s="3">
        <v>1184.96251507081</v>
      </c>
      <c r="H213" s="3">
        <v>8</v>
      </c>
      <c r="I213" s="3">
        <v>970.45313873285397</v>
      </c>
      <c r="J213" s="3">
        <v>39</v>
      </c>
      <c r="K213" s="3">
        <v>519.678669723545</v>
      </c>
      <c r="L213" s="3">
        <v>24</v>
      </c>
      <c r="M213" s="3">
        <v>7</v>
      </c>
      <c r="N213" s="3">
        <v>8</v>
      </c>
      <c r="O213" s="3">
        <v>815</v>
      </c>
      <c r="P213" s="3">
        <v>1</v>
      </c>
      <c r="Q213" s="3">
        <v>13046.9358556197</v>
      </c>
      <c r="R213" s="3">
        <v>6</v>
      </c>
      <c r="S213" s="3">
        <v>0</v>
      </c>
      <c r="T213" s="3">
        <v>0</v>
      </c>
      <c r="U213" s="3">
        <v>4508.4628571887697</v>
      </c>
      <c r="V213" s="3">
        <v>1</v>
      </c>
      <c r="W213" s="3" t="str">
        <f>IF(Bank_data3[[#This Row],[credit_risk]]=1,"High Risk","Low Risk")</f>
        <v>High Risk</v>
      </c>
      <c r="X213" s="3" t="str">
        <f t="shared" si="21"/>
        <v>55+</v>
      </c>
      <c r="Y213" s="3" t="str">
        <f t="shared" si="22"/>
        <v>Middle Income</v>
      </c>
      <c r="Z213" s="3" t="str">
        <f t="shared" si="23"/>
        <v>Excellent</v>
      </c>
      <c r="AA213" s="27">
        <f t="shared" si="24"/>
        <v>0.23462846301613061</v>
      </c>
      <c r="AB213" s="3" t="str">
        <f t="shared" si="25"/>
        <v>Medium</v>
      </c>
      <c r="AC213" s="3" t="str">
        <f t="shared" si="26"/>
        <v>Medium</v>
      </c>
      <c r="AD213" s="3" t="str">
        <f t="shared" si="27"/>
        <v>No</v>
      </c>
    </row>
    <row r="214" spans="1:30" ht="15" customHeight="1" x14ac:dyDescent="0.3">
      <c r="A214" s="3" t="s">
        <v>235</v>
      </c>
      <c r="B214" s="3">
        <v>31</v>
      </c>
      <c r="C214" s="3" t="s">
        <v>31</v>
      </c>
      <c r="D214" s="3" t="s">
        <v>24</v>
      </c>
      <c r="E214" s="3">
        <v>46253.6222704834</v>
      </c>
      <c r="F214" s="3">
        <v>234</v>
      </c>
      <c r="G214" s="3">
        <v>1553.5758720552799</v>
      </c>
      <c r="H214" s="3">
        <v>9</v>
      </c>
      <c r="I214" s="3">
        <v>832.38598710937697</v>
      </c>
      <c r="J214" s="3">
        <v>5</v>
      </c>
      <c r="K214" s="3">
        <v>569.94380033658399</v>
      </c>
      <c r="L214" s="3">
        <v>62</v>
      </c>
      <c r="M214" s="3">
        <v>5</v>
      </c>
      <c r="N214" s="3">
        <v>4</v>
      </c>
      <c r="O214" s="3">
        <v>321</v>
      </c>
      <c r="P214" s="3">
        <v>4</v>
      </c>
      <c r="Q214" s="3">
        <v>12708.449295324799</v>
      </c>
      <c r="R214" s="3">
        <v>6</v>
      </c>
      <c r="S214" s="3">
        <v>1</v>
      </c>
      <c r="T214" s="3">
        <v>0</v>
      </c>
      <c r="U214" s="3">
        <v>3023.81698337031</v>
      </c>
      <c r="V214" s="3">
        <v>1</v>
      </c>
      <c r="W214" s="3" t="str">
        <f>IF(Bank_data3[[#This Row],[credit_risk]]=1,"High Risk","Low Risk")</f>
        <v>High Risk</v>
      </c>
      <c r="X214" s="3" t="str">
        <f t="shared" si="21"/>
        <v>25-34</v>
      </c>
      <c r="Y214" s="3" t="str">
        <f t="shared" si="22"/>
        <v>Low Income</v>
      </c>
      <c r="Z214" s="3" t="str">
        <f t="shared" si="23"/>
        <v>Poor</v>
      </c>
      <c r="AA214" s="27">
        <f t="shared" si="24"/>
        <v>0.27475576336503821</v>
      </c>
      <c r="AB214" s="3" t="str">
        <f t="shared" si="25"/>
        <v>Medium</v>
      </c>
      <c r="AC214" s="3" t="str">
        <f t="shared" si="26"/>
        <v>High</v>
      </c>
      <c r="AD214" s="3" t="str">
        <f t="shared" si="27"/>
        <v>No</v>
      </c>
    </row>
    <row r="215" spans="1:30" ht="15" customHeight="1" x14ac:dyDescent="0.3">
      <c r="A215" s="3" t="s">
        <v>236</v>
      </c>
      <c r="B215" s="3">
        <v>58</v>
      </c>
      <c r="C215" s="3" t="s">
        <v>31</v>
      </c>
      <c r="D215" s="3" t="s">
        <v>24</v>
      </c>
      <c r="E215" s="3">
        <v>53563.389799523997</v>
      </c>
      <c r="F215" s="3">
        <v>201</v>
      </c>
      <c r="G215" s="3">
        <v>1168.30564433828</v>
      </c>
      <c r="H215" s="3">
        <v>0</v>
      </c>
      <c r="I215" s="3">
        <v>1159.03683665566</v>
      </c>
      <c r="J215" s="3">
        <v>43</v>
      </c>
      <c r="K215" s="3">
        <v>585.64848397137303</v>
      </c>
      <c r="L215" s="3">
        <v>69</v>
      </c>
      <c r="M215" s="3">
        <v>13</v>
      </c>
      <c r="N215" s="3">
        <v>4</v>
      </c>
      <c r="O215" s="3">
        <v>406</v>
      </c>
      <c r="P215" s="3">
        <v>5</v>
      </c>
      <c r="Q215" s="3">
        <v>18136.647267443001</v>
      </c>
      <c r="R215" s="3">
        <v>4</v>
      </c>
      <c r="S215" s="3">
        <v>0</v>
      </c>
      <c r="T215" s="3">
        <v>0</v>
      </c>
      <c r="U215" s="3">
        <v>8459.1975921182893</v>
      </c>
      <c r="V215" s="3">
        <v>1</v>
      </c>
      <c r="W215" s="3" t="str">
        <f>IF(Bank_data3[[#This Row],[credit_risk]]=1,"High Risk","Low Risk")</f>
        <v>High Risk</v>
      </c>
      <c r="X215" s="3" t="str">
        <f t="shared" si="21"/>
        <v>55+</v>
      </c>
      <c r="Y215" s="3" t="str">
        <f t="shared" si="22"/>
        <v>Middle Income</v>
      </c>
      <c r="Z215" s="3" t="str">
        <f t="shared" si="23"/>
        <v>Poor</v>
      </c>
      <c r="AA215" s="27">
        <f t="shared" si="24"/>
        <v>0.33860155855192303</v>
      </c>
      <c r="AB215" s="3" t="str">
        <f t="shared" si="25"/>
        <v>Medium</v>
      </c>
      <c r="AC215" s="3" t="str">
        <f t="shared" si="26"/>
        <v>High</v>
      </c>
      <c r="AD215" s="3" t="str">
        <f t="shared" si="27"/>
        <v>No</v>
      </c>
    </row>
    <row r="216" spans="1:30" ht="15" customHeight="1" x14ac:dyDescent="0.3">
      <c r="A216" s="3" t="s">
        <v>237</v>
      </c>
      <c r="B216" s="3">
        <v>21</v>
      </c>
      <c r="C216" s="3" t="s">
        <v>31</v>
      </c>
      <c r="D216" s="3" t="s">
        <v>24</v>
      </c>
      <c r="E216" s="3">
        <v>72227.8223129541</v>
      </c>
      <c r="F216" s="3">
        <v>96</v>
      </c>
      <c r="G216" s="3">
        <v>1834.4536131048001</v>
      </c>
      <c r="H216" s="3">
        <v>1</v>
      </c>
      <c r="I216" s="3">
        <v>1233.2287763340601</v>
      </c>
      <c r="J216" s="3">
        <v>39</v>
      </c>
      <c r="K216" s="3">
        <v>537.02647283352405</v>
      </c>
      <c r="L216" s="3">
        <v>44</v>
      </c>
      <c r="M216" s="3">
        <v>5</v>
      </c>
      <c r="N216" s="3">
        <v>4</v>
      </c>
      <c r="O216" s="3">
        <v>625</v>
      </c>
      <c r="P216" s="3">
        <v>0</v>
      </c>
      <c r="Q216" s="3">
        <v>8127.12043333976</v>
      </c>
      <c r="R216" s="3">
        <v>5</v>
      </c>
      <c r="S216" s="3">
        <v>0</v>
      </c>
      <c r="T216" s="3">
        <v>0</v>
      </c>
      <c r="U216" s="3">
        <v>2414.4105969490802</v>
      </c>
      <c r="V216" s="3">
        <v>1</v>
      </c>
      <c r="W216" s="3" t="str">
        <f>IF(Bank_data3[[#This Row],[credit_risk]]=1,"High Risk","Low Risk")</f>
        <v>High Risk</v>
      </c>
      <c r="X216" s="3" t="str">
        <f t="shared" si="21"/>
        <v>18-24</v>
      </c>
      <c r="Y216" s="3" t="str">
        <f t="shared" si="22"/>
        <v>Middle Income</v>
      </c>
      <c r="Z216" s="3" t="str">
        <f t="shared" si="23"/>
        <v>Fair</v>
      </c>
      <c r="AA216" s="27">
        <f t="shared" si="24"/>
        <v>0.11252063502795316</v>
      </c>
      <c r="AB216" s="3" t="str">
        <f t="shared" si="25"/>
        <v>Medium</v>
      </c>
      <c r="AC216" s="3" t="str">
        <f t="shared" si="26"/>
        <v>High</v>
      </c>
      <c r="AD216" s="3" t="str">
        <f t="shared" si="27"/>
        <v>No</v>
      </c>
    </row>
    <row r="217" spans="1:30" ht="15" customHeight="1" x14ac:dyDescent="0.3">
      <c r="A217" s="3" t="s">
        <v>238</v>
      </c>
      <c r="B217" s="3">
        <v>22</v>
      </c>
      <c r="C217" s="3" t="s">
        <v>31</v>
      </c>
      <c r="D217" s="3" t="s">
        <v>33</v>
      </c>
      <c r="E217" s="3">
        <v>40685.2421301375</v>
      </c>
      <c r="F217" s="3">
        <v>84</v>
      </c>
      <c r="G217" s="3">
        <v>664.22404307368902</v>
      </c>
      <c r="H217" s="3">
        <v>5</v>
      </c>
      <c r="I217" s="3">
        <v>1058.06291548644</v>
      </c>
      <c r="J217" s="3">
        <v>5</v>
      </c>
      <c r="K217" s="3">
        <v>0</v>
      </c>
      <c r="L217" s="3">
        <v>67</v>
      </c>
      <c r="M217" s="3">
        <v>18</v>
      </c>
      <c r="N217" s="3">
        <v>8</v>
      </c>
      <c r="O217" s="3">
        <v>725</v>
      </c>
      <c r="P217" s="3">
        <v>4</v>
      </c>
      <c r="Q217" s="3">
        <v>10730.420825809801</v>
      </c>
      <c r="R217" s="3">
        <v>5</v>
      </c>
      <c r="S217" s="3">
        <v>0</v>
      </c>
      <c r="T217" s="3">
        <v>0</v>
      </c>
      <c r="U217" s="3">
        <v>1924.0700332881499</v>
      </c>
      <c r="V217" s="3">
        <v>1</v>
      </c>
      <c r="W217" s="3" t="str">
        <f>IF(Bank_data3[[#This Row],[credit_risk]]=1,"High Risk","Low Risk")</f>
        <v>High Risk</v>
      </c>
      <c r="X217" s="3" t="str">
        <f t="shared" si="21"/>
        <v>18-24</v>
      </c>
      <c r="Y217" s="3" t="str">
        <f t="shared" si="22"/>
        <v>Low Income</v>
      </c>
      <c r="Z217" s="3" t="str">
        <f t="shared" si="23"/>
        <v>Good</v>
      </c>
      <c r="AA217" s="27">
        <f t="shared" si="24"/>
        <v>0.26374233663122937</v>
      </c>
      <c r="AB217" s="3" t="str">
        <f t="shared" si="25"/>
        <v>Low</v>
      </c>
      <c r="AC217" s="3" t="str">
        <f t="shared" si="26"/>
        <v>High</v>
      </c>
      <c r="AD217" s="3" t="str">
        <f t="shared" si="27"/>
        <v>No</v>
      </c>
    </row>
    <row r="218" spans="1:30" ht="15" customHeight="1" x14ac:dyDescent="0.3">
      <c r="A218" s="3" t="s">
        <v>239</v>
      </c>
      <c r="B218" s="3">
        <v>68</v>
      </c>
      <c r="C218" s="3" t="s">
        <v>28</v>
      </c>
      <c r="D218" s="3" t="s">
        <v>33</v>
      </c>
      <c r="E218" s="3">
        <v>92125.336964815506</v>
      </c>
      <c r="F218" s="3">
        <v>90</v>
      </c>
      <c r="G218" s="3">
        <v>1649.06749409605</v>
      </c>
      <c r="H218" s="3">
        <v>9</v>
      </c>
      <c r="I218" s="3">
        <v>594.39205380050305</v>
      </c>
      <c r="J218" s="3">
        <v>14</v>
      </c>
      <c r="K218" s="3">
        <v>546.15091906153202</v>
      </c>
      <c r="L218" s="3">
        <v>25</v>
      </c>
      <c r="M218" s="3">
        <v>8</v>
      </c>
      <c r="N218" s="3">
        <v>4</v>
      </c>
      <c r="O218" s="3">
        <v>538</v>
      </c>
      <c r="P218" s="3">
        <v>0</v>
      </c>
      <c r="Q218" s="3">
        <v>9954.7309713571794</v>
      </c>
      <c r="R218" s="3">
        <v>5</v>
      </c>
      <c r="S218" s="3">
        <v>0</v>
      </c>
      <c r="T218" s="3">
        <v>0</v>
      </c>
      <c r="U218" s="3">
        <v>10064.523366817701</v>
      </c>
      <c r="V218" s="3">
        <v>1</v>
      </c>
      <c r="W218" s="3" t="str">
        <f>IF(Bank_data3[[#This Row],[credit_risk]]=1,"High Risk","Low Risk")</f>
        <v>High Risk</v>
      </c>
      <c r="X218" s="3" t="str">
        <f t="shared" si="21"/>
        <v>55+</v>
      </c>
      <c r="Y218" s="3" t="str">
        <f t="shared" si="22"/>
        <v>Middle Income</v>
      </c>
      <c r="Z218" s="3" t="str">
        <f t="shared" si="23"/>
        <v>Poor</v>
      </c>
      <c r="AA218" s="27">
        <f t="shared" si="24"/>
        <v>0.10805638599899058</v>
      </c>
      <c r="AB218" s="3" t="str">
        <f t="shared" si="25"/>
        <v>Medium</v>
      </c>
      <c r="AC218" s="3" t="str">
        <f t="shared" si="26"/>
        <v>Medium</v>
      </c>
      <c r="AD218" s="3" t="str">
        <f t="shared" si="27"/>
        <v>No</v>
      </c>
    </row>
    <row r="219" spans="1:30" ht="15" customHeight="1" x14ac:dyDescent="0.3">
      <c r="A219" s="3" t="s">
        <v>240</v>
      </c>
      <c r="B219" s="3">
        <v>56</v>
      </c>
      <c r="C219" s="3" t="s">
        <v>28</v>
      </c>
      <c r="D219" s="3" t="s">
        <v>26</v>
      </c>
      <c r="E219" s="3">
        <v>63594.3739818303</v>
      </c>
      <c r="F219" s="3">
        <v>136</v>
      </c>
      <c r="G219" s="3">
        <v>899.32389501473006</v>
      </c>
      <c r="H219" s="3">
        <v>11</v>
      </c>
      <c r="I219" s="3">
        <v>429.678398948319</v>
      </c>
      <c r="J219" s="3">
        <v>28</v>
      </c>
      <c r="K219" s="3">
        <v>341.37761281063803</v>
      </c>
      <c r="L219" s="3">
        <v>25</v>
      </c>
      <c r="M219" s="3">
        <v>8</v>
      </c>
      <c r="N219" s="3">
        <v>1</v>
      </c>
      <c r="O219" s="3">
        <v>640</v>
      </c>
      <c r="P219" s="3">
        <v>1</v>
      </c>
      <c r="Q219" s="3">
        <v>0</v>
      </c>
      <c r="R219" s="3">
        <v>0</v>
      </c>
      <c r="S219" s="3">
        <v>0</v>
      </c>
      <c r="T219" s="3">
        <v>0</v>
      </c>
      <c r="U219" s="3">
        <v>6993.4864445528601</v>
      </c>
      <c r="V219" s="3">
        <v>0</v>
      </c>
      <c r="W219" s="3" t="str">
        <f>IF(Bank_data3[[#This Row],[credit_risk]]=1,"High Risk","Low Risk")</f>
        <v>Low Risk</v>
      </c>
      <c r="X219" s="3" t="str">
        <f t="shared" si="21"/>
        <v>55+</v>
      </c>
      <c r="Y219" s="3" t="str">
        <f t="shared" si="22"/>
        <v>Middle Income</v>
      </c>
      <c r="Z219" s="3" t="str">
        <f t="shared" si="23"/>
        <v>Fair</v>
      </c>
      <c r="AA219" s="27">
        <f t="shared" si="24"/>
        <v>0</v>
      </c>
      <c r="AB219" s="3" t="str">
        <f t="shared" si="25"/>
        <v>Low</v>
      </c>
      <c r="AC219" s="3" t="str">
        <f t="shared" si="26"/>
        <v>Medium</v>
      </c>
      <c r="AD219" s="3" t="str">
        <f t="shared" si="27"/>
        <v>No</v>
      </c>
    </row>
    <row r="220" spans="1:30" ht="15" customHeight="1" x14ac:dyDescent="0.3">
      <c r="A220" s="3" t="s">
        <v>241</v>
      </c>
      <c r="B220" s="3">
        <v>68</v>
      </c>
      <c r="C220" s="3" t="s">
        <v>23</v>
      </c>
      <c r="D220" s="3" t="s">
        <v>26</v>
      </c>
      <c r="E220" s="3">
        <v>46455.336993645797</v>
      </c>
      <c r="F220" s="3">
        <v>188</v>
      </c>
      <c r="G220" s="3">
        <v>1335.5658318886201</v>
      </c>
      <c r="H220" s="3">
        <v>6</v>
      </c>
      <c r="I220" s="3">
        <v>609.62108155994201</v>
      </c>
      <c r="J220" s="3">
        <v>24</v>
      </c>
      <c r="K220" s="3">
        <v>214.81105570023101</v>
      </c>
      <c r="L220" s="3">
        <v>25</v>
      </c>
      <c r="M220" s="3">
        <v>19</v>
      </c>
      <c r="N220" s="3">
        <v>5</v>
      </c>
      <c r="O220" s="3">
        <v>338</v>
      </c>
      <c r="P220" s="3">
        <v>1</v>
      </c>
      <c r="Q220" s="3">
        <v>7435.7673438084503</v>
      </c>
      <c r="R220" s="3">
        <v>5</v>
      </c>
      <c r="S220" s="3">
        <v>0</v>
      </c>
      <c r="T220" s="3">
        <v>0</v>
      </c>
      <c r="U220" s="3">
        <v>8007.7537675578296</v>
      </c>
      <c r="V220" s="3">
        <v>1</v>
      </c>
      <c r="W220" s="3" t="str">
        <f>IF(Bank_data3[[#This Row],[credit_risk]]=1,"High Risk","Low Risk")</f>
        <v>High Risk</v>
      </c>
      <c r="X220" s="3" t="str">
        <f t="shared" si="21"/>
        <v>55+</v>
      </c>
      <c r="Y220" s="3" t="str">
        <f t="shared" si="22"/>
        <v>Low Income</v>
      </c>
      <c r="Z220" s="3" t="str">
        <f t="shared" si="23"/>
        <v>Poor</v>
      </c>
      <c r="AA220" s="27">
        <f t="shared" si="24"/>
        <v>0.16006271453429605</v>
      </c>
      <c r="AB220" s="3" t="str">
        <f t="shared" si="25"/>
        <v>Medium</v>
      </c>
      <c r="AC220" s="3" t="str">
        <f t="shared" si="26"/>
        <v>Medium</v>
      </c>
      <c r="AD220" s="3" t="str">
        <f t="shared" si="27"/>
        <v>No</v>
      </c>
    </row>
    <row r="221" spans="1:30" ht="15" customHeight="1" x14ac:dyDescent="0.3">
      <c r="A221" s="3" t="s">
        <v>242</v>
      </c>
      <c r="B221" s="3">
        <v>36</v>
      </c>
      <c r="C221" s="3" t="s">
        <v>31</v>
      </c>
      <c r="D221" s="3" t="s">
        <v>26</v>
      </c>
      <c r="E221" s="3">
        <v>46047.162303939702</v>
      </c>
      <c r="F221" s="3">
        <v>70</v>
      </c>
      <c r="G221" s="3">
        <v>399.86680831672197</v>
      </c>
      <c r="H221" s="3">
        <v>1</v>
      </c>
      <c r="I221" s="3">
        <v>1483.77986179185</v>
      </c>
      <c r="J221" s="3">
        <v>18</v>
      </c>
      <c r="K221" s="3">
        <v>549.81610131081197</v>
      </c>
      <c r="L221" s="3">
        <v>77</v>
      </c>
      <c r="M221" s="3">
        <v>15</v>
      </c>
      <c r="N221" s="3">
        <v>6</v>
      </c>
      <c r="O221" s="3">
        <v>329</v>
      </c>
      <c r="P221" s="3">
        <v>2</v>
      </c>
      <c r="Q221" s="3">
        <v>18393.628790758099</v>
      </c>
      <c r="R221" s="3">
        <v>4</v>
      </c>
      <c r="S221" s="3">
        <v>0</v>
      </c>
      <c r="T221" s="3">
        <v>0</v>
      </c>
      <c r="U221" s="3">
        <v>6834.1016227937198</v>
      </c>
      <c r="V221" s="3">
        <v>1</v>
      </c>
      <c r="W221" s="3" t="str">
        <f>IF(Bank_data3[[#This Row],[credit_risk]]=1,"High Risk","Low Risk")</f>
        <v>High Risk</v>
      </c>
      <c r="X221" s="3" t="str">
        <f t="shared" si="21"/>
        <v>35-44</v>
      </c>
      <c r="Y221" s="3" t="str">
        <f t="shared" si="22"/>
        <v>Low Income</v>
      </c>
      <c r="Z221" s="3" t="str">
        <f t="shared" si="23"/>
        <v>Poor</v>
      </c>
      <c r="AA221" s="27">
        <f t="shared" si="24"/>
        <v>0.39945195035795678</v>
      </c>
      <c r="AB221" s="3" t="str">
        <f t="shared" si="25"/>
        <v>Low</v>
      </c>
      <c r="AC221" s="3" t="str">
        <f t="shared" si="26"/>
        <v>High</v>
      </c>
      <c r="AD221" s="3" t="str">
        <f t="shared" si="27"/>
        <v>No</v>
      </c>
    </row>
    <row r="222" spans="1:30" ht="15" customHeight="1" x14ac:dyDescent="0.3">
      <c r="A222" s="3" t="s">
        <v>243</v>
      </c>
      <c r="B222" s="3">
        <v>68</v>
      </c>
      <c r="C222" s="3" t="s">
        <v>31</v>
      </c>
      <c r="D222" s="3" t="s">
        <v>26</v>
      </c>
      <c r="E222" s="3">
        <v>31853.6607780167</v>
      </c>
      <c r="F222" s="3">
        <v>57</v>
      </c>
      <c r="G222" s="3">
        <v>2197.8368426964698</v>
      </c>
      <c r="H222" s="3">
        <v>7</v>
      </c>
      <c r="I222" s="3">
        <v>898.593569839574</v>
      </c>
      <c r="J222" s="3">
        <v>13</v>
      </c>
      <c r="K222" s="3">
        <v>534.79487685267395</v>
      </c>
      <c r="L222" s="3">
        <v>61</v>
      </c>
      <c r="M222" s="3">
        <v>12</v>
      </c>
      <c r="N222" s="3">
        <v>6</v>
      </c>
      <c r="O222" s="3">
        <v>713</v>
      </c>
      <c r="P222" s="3">
        <v>3</v>
      </c>
      <c r="Q222" s="3">
        <v>24143.255020544901</v>
      </c>
      <c r="R222" s="3">
        <v>0</v>
      </c>
      <c r="S222" s="3">
        <v>0</v>
      </c>
      <c r="T222" s="3">
        <v>0</v>
      </c>
      <c r="U222" s="3">
        <v>17980.540899209202</v>
      </c>
      <c r="V222" s="3">
        <v>0</v>
      </c>
      <c r="W222" s="3" t="str">
        <f>IF(Bank_data3[[#This Row],[credit_risk]]=1,"High Risk","Low Risk")</f>
        <v>Low Risk</v>
      </c>
      <c r="X222" s="3" t="str">
        <f t="shared" si="21"/>
        <v>55+</v>
      </c>
      <c r="Y222" s="3" t="str">
        <f t="shared" si="22"/>
        <v>Low Income</v>
      </c>
      <c r="Z222" s="3" t="str">
        <f t="shared" si="23"/>
        <v>Good</v>
      </c>
      <c r="AA222" s="27">
        <f t="shared" si="24"/>
        <v>0.7579428684444014</v>
      </c>
      <c r="AB222" s="3" t="str">
        <f t="shared" si="25"/>
        <v>Medium</v>
      </c>
      <c r="AC222" s="3" t="str">
        <f t="shared" si="26"/>
        <v>High</v>
      </c>
      <c r="AD222" s="3" t="str">
        <f t="shared" si="27"/>
        <v>No</v>
      </c>
    </row>
    <row r="223" spans="1:30" ht="15" customHeight="1" x14ac:dyDescent="0.3">
      <c r="A223" s="3" t="s">
        <v>244</v>
      </c>
      <c r="B223" s="3">
        <v>21</v>
      </c>
      <c r="C223" s="3" t="s">
        <v>31</v>
      </c>
      <c r="D223" s="3" t="s">
        <v>26</v>
      </c>
      <c r="E223" s="3">
        <v>49537.094632032196</v>
      </c>
      <c r="F223" s="3">
        <v>197</v>
      </c>
      <c r="G223" s="3">
        <v>1215.3311005277901</v>
      </c>
      <c r="H223" s="3">
        <v>9</v>
      </c>
      <c r="I223" s="3">
        <v>1544.25463963424</v>
      </c>
      <c r="J223" s="3">
        <v>2</v>
      </c>
      <c r="K223" s="3">
        <v>57.119472109704397</v>
      </c>
      <c r="L223" s="3">
        <v>60</v>
      </c>
      <c r="M223" s="3">
        <v>12</v>
      </c>
      <c r="N223" s="3">
        <v>6</v>
      </c>
      <c r="O223" s="3">
        <v>460</v>
      </c>
      <c r="P223" s="3">
        <v>2</v>
      </c>
      <c r="Q223" s="3">
        <v>17702.966636418801</v>
      </c>
      <c r="R223" s="3">
        <v>4</v>
      </c>
      <c r="S223" s="3">
        <v>0</v>
      </c>
      <c r="T223" s="3">
        <v>0</v>
      </c>
      <c r="U223" s="3">
        <v>8086.0292141168602</v>
      </c>
      <c r="V223" s="3">
        <v>1</v>
      </c>
      <c r="W223" s="3" t="str">
        <f>IF(Bank_data3[[#This Row],[credit_risk]]=1,"High Risk","Low Risk")</f>
        <v>High Risk</v>
      </c>
      <c r="X223" s="3" t="str">
        <f t="shared" si="21"/>
        <v>18-24</v>
      </c>
      <c r="Y223" s="3" t="str">
        <f t="shared" si="22"/>
        <v>Low Income</v>
      </c>
      <c r="Z223" s="3" t="str">
        <f t="shared" si="23"/>
        <v>Poor</v>
      </c>
      <c r="AA223" s="27">
        <f t="shared" si="24"/>
        <v>0.35736788295556443</v>
      </c>
      <c r="AB223" s="3" t="str">
        <f t="shared" si="25"/>
        <v>Medium</v>
      </c>
      <c r="AC223" s="3" t="str">
        <f t="shared" si="26"/>
        <v>High</v>
      </c>
      <c r="AD223" s="3" t="str">
        <f t="shared" si="27"/>
        <v>No</v>
      </c>
    </row>
    <row r="224" spans="1:30" ht="15" customHeight="1" x14ac:dyDescent="0.3">
      <c r="A224" s="3" t="s">
        <v>245</v>
      </c>
      <c r="B224" s="3">
        <v>21</v>
      </c>
      <c r="C224" s="3" t="s">
        <v>28</v>
      </c>
      <c r="D224" s="3" t="s">
        <v>33</v>
      </c>
      <c r="E224" s="3">
        <v>11091.269601706301</v>
      </c>
      <c r="F224" s="3">
        <v>179</v>
      </c>
      <c r="G224" s="3">
        <v>2232.8600784775199</v>
      </c>
      <c r="H224" s="3">
        <v>8</v>
      </c>
      <c r="I224" s="3">
        <v>757.93057974439705</v>
      </c>
      <c r="J224" s="3">
        <v>49</v>
      </c>
      <c r="K224" s="3">
        <v>400.16099578028201</v>
      </c>
      <c r="L224" s="3">
        <v>1</v>
      </c>
      <c r="M224" s="3">
        <v>11</v>
      </c>
      <c r="N224" s="3">
        <v>1</v>
      </c>
      <c r="O224" s="3">
        <v>608</v>
      </c>
      <c r="P224" s="3">
        <v>0</v>
      </c>
      <c r="Q224" s="3">
        <v>14331.073544761</v>
      </c>
      <c r="R224" s="3">
        <v>4</v>
      </c>
      <c r="S224" s="3">
        <v>0</v>
      </c>
      <c r="T224" s="3">
        <v>0</v>
      </c>
      <c r="U224" s="3">
        <v>7178.58487594081</v>
      </c>
      <c r="V224" s="3">
        <v>1</v>
      </c>
      <c r="W224" s="3" t="str">
        <f>IF(Bank_data3[[#This Row],[credit_risk]]=1,"High Risk","Low Risk")</f>
        <v>High Risk</v>
      </c>
      <c r="X224" s="3" t="str">
        <f t="shared" si="21"/>
        <v>18-24</v>
      </c>
      <c r="Y224" s="3" t="str">
        <f t="shared" si="22"/>
        <v>Low Income</v>
      </c>
      <c r="Z224" s="3" t="str">
        <f t="shared" si="23"/>
        <v>Fair</v>
      </c>
      <c r="AA224" s="27">
        <f t="shared" si="24"/>
        <v>1.2921039754147066</v>
      </c>
      <c r="AB224" s="3" t="str">
        <f t="shared" si="25"/>
        <v>Medium</v>
      </c>
      <c r="AC224" s="3" t="str">
        <f t="shared" si="26"/>
        <v>Low</v>
      </c>
      <c r="AD224" s="3" t="str">
        <f t="shared" si="27"/>
        <v>No</v>
      </c>
    </row>
    <row r="225" spans="1:30" ht="15" customHeight="1" x14ac:dyDescent="0.3">
      <c r="A225" s="3" t="s">
        <v>246</v>
      </c>
      <c r="B225" s="3">
        <v>47</v>
      </c>
      <c r="C225" s="3" t="s">
        <v>31</v>
      </c>
      <c r="D225" s="3" t="s">
        <v>33</v>
      </c>
      <c r="E225" s="3">
        <v>72603.791154834107</v>
      </c>
      <c r="F225" s="3">
        <v>120</v>
      </c>
      <c r="G225" s="3">
        <v>910.43259455064003</v>
      </c>
      <c r="H225" s="3">
        <v>7</v>
      </c>
      <c r="I225" s="3">
        <v>709.41521532747697</v>
      </c>
      <c r="J225" s="3">
        <v>41</v>
      </c>
      <c r="K225" s="3">
        <v>835.44442800757804</v>
      </c>
      <c r="L225" s="3">
        <v>40</v>
      </c>
      <c r="M225" s="3">
        <v>19</v>
      </c>
      <c r="N225" s="3">
        <v>5</v>
      </c>
      <c r="O225" s="3">
        <v>713</v>
      </c>
      <c r="P225" s="3">
        <v>0</v>
      </c>
      <c r="Q225" s="3">
        <v>3747.8472581968499</v>
      </c>
      <c r="R225" s="3">
        <v>7</v>
      </c>
      <c r="S225" s="3">
        <v>0</v>
      </c>
      <c r="T225" s="3">
        <v>0</v>
      </c>
      <c r="U225" s="3">
        <v>9691.4625524869607</v>
      </c>
      <c r="V225" s="3">
        <v>1</v>
      </c>
      <c r="W225" s="3" t="str">
        <f>IF(Bank_data3[[#This Row],[credit_risk]]=1,"High Risk","Low Risk")</f>
        <v>High Risk</v>
      </c>
      <c r="X225" s="3" t="str">
        <f t="shared" si="21"/>
        <v>45-54</v>
      </c>
      <c r="Y225" s="3" t="str">
        <f t="shared" si="22"/>
        <v>Middle Income</v>
      </c>
      <c r="Z225" s="3" t="str">
        <f t="shared" si="23"/>
        <v>Good</v>
      </c>
      <c r="AA225" s="27">
        <f t="shared" si="24"/>
        <v>5.1620544858383896E-2</v>
      </c>
      <c r="AB225" s="3" t="str">
        <f t="shared" si="25"/>
        <v>Low</v>
      </c>
      <c r="AC225" s="3" t="str">
        <f t="shared" si="26"/>
        <v>High</v>
      </c>
      <c r="AD225" s="3" t="str">
        <f t="shared" si="27"/>
        <v>No</v>
      </c>
    </row>
    <row r="226" spans="1:30" ht="15" customHeight="1" x14ac:dyDescent="0.3">
      <c r="A226" s="3" t="s">
        <v>247</v>
      </c>
      <c r="B226" s="3">
        <v>42</v>
      </c>
      <c r="C226" s="3" t="s">
        <v>28</v>
      </c>
      <c r="D226" s="3" t="s">
        <v>24</v>
      </c>
      <c r="E226" s="3">
        <v>10000</v>
      </c>
      <c r="F226" s="3">
        <v>181</v>
      </c>
      <c r="G226" s="3">
        <v>1492.7517318487301</v>
      </c>
      <c r="H226" s="3">
        <v>8</v>
      </c>
      <c r="I226" s="3">
        <v>774.08021217457394</v>
      </c>
      <c r="J226" s="3">
        <v>45</v>
      </c>
      <c r="K226" s="3">
        <v>185.46477555866099</v>
      </c>
      <c r="L226" s="3">
        <v>44</v>
      </c>
      <c r="M226" s="3">
        <v>1</v>
      </c>
      <c r="N226" s="3">
        <v>8</v>
      </c>
      <c r="O226" s="3">
        <v>433</v>
      </c>
      <c r="P226" s="3">
        <v>0</v>
      </c>
      <c r="Q226" s="3">
        <v>13112.2087940396</v>
      </c>
      <c r="R226" s="3">
        <v>2</v>
      </c>
      <c r="S226" s="3">
        <v>0</v>
      </c>
      <c r="T226" s="3">
        <v>0</v>
      </c>
      <c r="U226" s="3">
        <v>9454.2865925910901</v>
      </c>
      <c r="V226" s="3">
        <v>1</v>
      </c>
      <c r="W226" s="3" t="str">
        <f>IF(Bank_data3[[#This Row],[credit_risk]]=1,"High Risk","Low Risk")</f>
        <v>High Risk</v>
      </c>
      <c r="X226" s="3" t="str">
        <f t="shared" si="21"/>
        <v>35-44</v>
      </c>
      <c r="Y226" s="3" t="str">
        <f t="shared" si="22"/>
        <v>Low Income</v>
      </c>
      <c r="Z226" s="3" t="str">
        <f t="shared" si="23"/>
        <v>Poor</v>
      </c>
      <c r="AA226" s="27">
        <f t="shared" si="24"/>
        <v>1.3112208794039599</v>
      </c>
      <c r="AB226" s="3" t="str">
        <f t="shared" si="25"/>
        <v>Medium</v>
      </c>
      <c r="AC226" s="3" t="str">
        <f t="shared" si="26"/>
        <v>High</v>
      </c>
      <c r="AD226" s="3" t="str">
        <f t="shared" si="27"/>
        <v>No</v>
      </c>
    </row>
    <row r="227" spans="1:30" ht="15" customHeight="1" x14ac:dyDescent="0.3">
      <c r="A227" s="3" t="s">
        <v>248</v>
      </c>
      <c r="B227" s="3">
        <v>56</v>
      </c>
      <c r="C227" s="3" t="s">
        <v>31</v>
      </c>
      <c r="D227" s="3" t="s">
        <v>24</v>
      </c>
      <c r="E227" s="3">
        <v>50751.517520621303</v>
      </c>
      <c r="F227" s="3">
        <v>189</v>
      </c>
      <c r="G227" s="3">
        <v>2240.7513244032598</v>
      </c>
      <c r="H227" s="3">
        <v>5</v>
      </c>
      <c r="I227" s="3">
        <v>767.73907198134395</v>
      </c>
      <c r="J227" s="3">
        <v>13</v>
      </c>
      <c r="K227" s="3">
        <v>541.79731468387695</v>
      </c>
      <c r="L227" s="3">
        <v>13</v>
      </c>
      <c r="M227" s="3">
        <v>3</v>
      </c>
      <c r="N227" s="3">
        <v>0</v>
      </c>
      <c r="O227" s="3">
        <v>865</v>
      </c>
      <c r="P227" s="3">
        <v>5</v>
      </c>
      <c r="Q227" s="3">
        <v>12592.376208371499</v>
      </c>
      <c r="R227" s="3">
        <v>5</v>
      </c>
      <c r="S227" s="3">
        <v>0</v>
      </c>
      <c r="T227" s="3">
        <v>0</v>
      </c>
      <c r="U227" s="3">
        <v>12340.3183595751</v>
      </c>
      <c r="V227" s="3">
        <v>1</v>
      </c>
      <c r="W227" s="3" t="str">
        <f>IF(Bank_data3[[#This Row],[credit_risk]]=1,"High Risk","Low Risk")</f>
        <v>High Risk</v>
      </c>
      <c r="X227" s="3" t="str">
        <f t="shared" si="21"/>
        <v>55+</v>
      </c>
      <c r="Y227" s="3" t="str">
        <f t="shared" si="22"/>
        <v>Middle Income</v>
      </c>
      <c r="Z227" s="3" t="str">
        <f t="shared" si="23"/>
        <v>Excellent</v>
      </c>
      <c r="AA227" s="27">
        <f t="shared" si="24"/>
        <v>0.24811822037153822</v>
      </c>
      <c r="AB227" s="3" t="str">
        <f t="shared" si="25"/>
        <v>Medium</v>
      </c>
      <c r="AC227" s="3" t="str">
        <f t="shared" si="26"/>
        <v>Medium</v>
      </c>
      <c r="AD227" s="3" t="str">
        <f t="shared" si="27"/>
        <v>No</v>
      </c>
    </row>
    <row r="228" spans="1:30" ht="15" customHeight="1" x14ac:dyDescent="0.3">
      <c r="A228" s="3" t="s">
        <v>249</v>
      </c>
      <c r="B228" s="3">
        <v>51</v>
      </c>
      <c r="C228" s="3" t="s">
        <v>31</v>
      </c>
      <c r="D228" s="3" t="s">
        <v>24</v>
      </c>
      <c r="E228" s="3">
        <v>29408.197976179301</v>
      </c>
      <c r="F228" s="3">
        <v>136</v>
      </c>
      <c r="G228" s="3">
        <v>559.61061209448405</v>
      </c>
      <c r="H228" s="3">
        <v>10</v>
      </c>
      <c r="I228" s="3">
        <v>529.22218084629696</v>
      </c>
      <c r="J228" s="3">
        <v>38</v>
      </c>
      <c r="K228" s="3">
        <v>198.62645316949599</v>
      </c>
      <c r="L228" s="3">
        <v>36</v>
      </c>
      <c r="M228" s="3">
        <v>6</v>
      </c>
      <c r="N228" s="3">
        <v>2</v>
      </c>
      <c r="O228" s="3">
        <v>634</v>
      </c>
      <c r="P228" s="3">
        <v>0</v>
      </c>
      <c r="Q228" s="3">
        <v>26046.887264789999</v>
      </c>
      <c r="R228" s="3">
        <v>2</v>
      </c>
      <c r="S228" s="3">
        <v>0</v>
      </c>
      <c r="T228" s="3">
        <v>0</v>
      </c>
      <c r="U228" s="3">
        <v>8776.1800815876304</v>
      </c>
      <c r="V228" s="3">
        <v>0</v>
      </c>
      <c r="W228" s="3" t="str">
        <f>IF(Bank_data3[[#This Row],[credit_risk]]=1,"High Risk","Low Risk")</f>
        <v>Low Risk</v>
      </c>
      <c r="X228" s="3" t="str">
        <f t="shared" si="21"/>
        <v>45-54</v>
      </c>
      <c r="Y228" s="3" t="str">
        <f t="shared" si="22"/>
        <v>Low Income</v>
      </c>
      <c r="Z228" s="3" t="str">
        <f t="shared" si="23"/>
        <v>Fair</v>
      </c>
      <c r="AA228" s="27">
        <f t="shared" si="24"/>
        <v>0.88570157497878754</v>
      </c>
      <c r="AB228" s="3" t="str">
        <f t="shared" si="25"/>
        <v>Low</v>
      </c>
      <c r="AC228" s="3" t="str">
        <f t="shared" si="26"/>
        <v>High</v>
      </c>
      <c r="AD228" s="3" t="str">
        <f t="shared" si="27"/>
        <v>No</v>
      </c>
    </row>
    <row r="229" spans="1:30" ht="15" customHeight="1" x14ac:dyDescent="0.3">
      <c r="A229" s="3" t="s">
        <v>250</v>
      </c>
      <c r="B229" s="3">
        <v>52</v>
      </c>
      <c r="C229" s="3" t="s">
        <v>23</v>
      </c>
      <c r="D229" s="3" t="s">
        <v>24</v>
      </c>
      <c r="E229" s="3">
        <v>37378.784265374401</v>
      </c>
      <c r="F229" s="3">
        <v>220</v>
      </c>
      <c r="G229" s="3">
        <v>794.13871085067103</v>
      </c>
      <c r="H229" s="3">
        <v>6</v>
      </c>
      <c r="I229" s="3">
        <v>397.90310614166299</v>
      </c>
      <c r="J229" s="3">
        <v>38</v>
      </c>
      <c r="K229" s="3">
        <v>910.10853456160203</v>
      </c>
      <c r="L229" s="3">
        <v>1</v>
      </c>
      <c r="M229" s="3">
        <v>18</v>
      </c>
      <c r="N229" s="3">
        <v>5</v>
      </c>
      <c r="O229" s="3">
        <v>335</v>
      </c>
      <c r="P229" s="3">
        <v>3</v>
      </c>
      <c r="Q229" s="3">
        <v>1519.2851589373399</v>
      </c>
      <c r="R229" s="3">
        <v>5</v>
      </c>
      <c r="S229" s="3">
        <v>0</v>
      </c>
      <c r="T229" s="3">
        <v>0</v>
      </c>
      <c r="U229" s="3">
        <v>9893.5806907087808</v>
      </c>
      <c r="V229" s="3">
        <v>1</v>
      </c>
      <c r="W229" s="3" t="str">
        <f>IF(Bank_data3[[#This Row],[credit_risk]]=1,"High Risk","Low Risk")</f>
        <v>High Risk</v>
      </c>
      <c r="X229" s="3" t="str">
        <f t="shared" si="21"/>
        <v>45-54</v>
      </c>
      <c r="Y229" s="3" t="str">
        <f t="shared" si="22"/>
        <v>Low Income</v>
      </c>
      <c r="Z229" s="3" t="str">
        <f t="shared" si="23"/>
        <v>Poor</v>
      </c>
      <c r="AA229" s="27">
        <f t="shared" si="24"/>
        <v>4.0645654715547291E-2</v>
      </c>
      <c r="AB229" s="3" t="str">
        <f t="shared" si="25"/>
        <v>Low</v>
      </c>
      <c r="AC229" s="3" t="str">
        <f t="shared" si="26"/>
        <v>Low</v>
      </c>
      <c r="AD229" s="3" t="str">
        <f t="shared" si="27"/>
        <v>No</v>
      </c>
    </row>
    <row r="230" spans="1:30" ht="15" customHeight="1" x14ac:dyDescent="0.3">
      <c r="A230" s="3" t="s">
        <v>251</v>
      </c>
      <c r="B230" s="3">
        <v>20</v>
      </c>
      <c r="C230" s="3" t="s">
        <v>31</v>
      </c>
      <c r="D230" s="3" t="s">
        <v>33</v>
      </c>
      <c r="E230" s="3">
        <v>39701.265207394201</v>
      </c>
      <c r="F230" s="3">
        <v>110</v>
      </c>
      <c r="G230" s="3">
        <v>2148.4561191962798</v>
      </c>
      <c r="H230" s="3">
        <v>5</v>
      </c>
      <c r="I230" s="3">
        <v>975.46781951330195</v>
      </c>
      <c r="J230" s="3">
        <v>20</v>
      </c>
      <c r="K230" s="3">
        <v>674.50251566704003</v>
      </c>
      <c r="L230" s="3">
        <v>4</v>
      </c>
      <c r="M230" s="3">
        <v>2</v>
      </c>
      <c r="N230" s="3">
        <v>6</v>
      </c>
      <c r="O230" s="3">
        <v>379</v>
      </c>
      <c r="P230" s="3">
        <v>1</v>
      </c>
      <c r="Q230" s="3">
        <v>4494.1529443965101</v>
      </c>
      <c r="R230" s="3">
        <v>6</v>
      </c>
      <c r="S230" s="3">
        <v>0</v>
      </c>
      <c r="T230" s="3">
        <v>0</v>
      </c>
      <c r="U230" s="3">
        <v>11457.917178382701</v>
      </c>
      <c r="V230" s="3">
        <v>1</v>
      </c>
      <c r="W230" s="3" t="str">
        <f>IF(Bank_data3[[#This Row],[credit_risk]]=1,"High Risk","Low Risk")</f>
        <v>High Risk</v>
      </c>
      <c r="X230" s="3" t="str">
        <f t="shared" si="21"/>
        <v>18-24</v>
      </c>
      <c r="Y230" s="3" t="str">
        <f t="shared" si="22"/>
        <v>Low Income</v>
      </c>
      <c r="Z230" s="3" t="str">
        <f t="shared" si="23"/>
        <v>Poor</v>
      </c>
      <c r="AA230" s="27">
        <f t="shared" si="24"/>
        <v>0.11319923737743985</v>
      </c>
      <c r="AB230" s="3" t="str">
        <f t="shared" si="25"/>
        <v>Medium</v>
      </c>
      <c r="AC230" s="3" t="str">
        <f t="shared" si="26"/>
        <v>Low</v>
      </c>
      <c r="AD230" s="3" t="str">
        <f t="shared" si="27"/>
        <v>No</v>
      </c>
    </row>
    <row r="231" spans="1:30" ht="15" customHeight="1" x14ac:dyDescent="0.3">
      <c r="A231" s="3" t="s">
        <v>252</v>
      </c>
      <c r="B231" s="3">
        <v>38</v>
      </c>
      <c r="C231" s="3" t="s">
        <v>31</v>
      </c>
      <c r="D231" s="3" t="s">
        <v>33</v>
      </c>
      <c r="E231" s="3">
        <v>84661.270294315007</v>
      </c>
      <c r="F231" s="3">
        <v>53</v>
      </c>
      <c r="G231" s="3">
        <v>2577.9467986805298</v>
      </c>
      <c r="H231" s="3">
        <v>6</v>
      </c>
      <c r="I231" s="3">
        <v>1169.21525115908</v>
      </c>
      <c r="J231" s="3">
        <v>10</v>
      </c>
      <c r="K231" s="3">
        <v>292.65646149032699</v>
      </c>
      <c r="L231" s="3">
        <v>1</v>
      </c>
      <c r="M231" s="3">
        <v>10</v>
      </c>
      <c r="N231" s="3">
        <v>1</v>
      </c>
      <c r="O231" s="3">
        <v>736</v>
      </c>
      <c r="P231" s="3">
        <v>2</v>
      </c>
      <c r="Q231" s="3">
        <v>19271.630654713299</v>
      </c>
      <c r="R231" s="3">
        <v>4</v>
      </c>
      <c r="S231" s="3">
        <v>0</v>
      </c>
      <c r="T231" s="3">
        <v>0</v>
      </c>
      <c r="U231" s="3">
        <v>12865.088272307101</v>
      </c>
      <c r="V231" s="3">
        <v>1</v>
      </c>
      <c r="W231" s="3" t="str">
        <f>IF(Bank_data3[[#This Row],[credit_risk]]=1,"High Risk","Low Risk")</f>
        <v>High Risk</v>
      </c>
      <c r="X231" s="3" t="str">
        <f t="shared" si="21"/>
        <v>35-44</v>
      </c>
      <c r="Y231" s="3" t="str">
        <f t="shared" si="22"/>
        <v>Middle Income</v>
      </c>
      <c r="Z231" s="3" t="str">
        <f t="shared" si="23"/>
        <v>Good</v>
      </c>
      <c r="AA231" s="27">
        <f t="shared" si="24"/>
        <v>0.2276321934187584</v>
      </c>
      <c r="AB231" s="3" t="str">
        <f t="shared" si="25"/>
        <v>Medium</v>
      </c>
      <c r="AC231" s="3" t="str">
        <f t="shared" si="26"/>
        <v>Low</v>
      </c>
      <c r="AD231" s="3" t="str">
        <f t="shared" si="27"/>
        <v>No</v>
      </c>
    </row>
    <row r="232" spans="1:30" ht="15" customHeight="1" x14ac:dyDescent="0.3">
      <c r="A232" s="3" t="s">
        <v>253</v>
      </c>
      <c r="B232" s="3">
        <v>21</v>
      </c>
      <c r="C232" s="3" t="s">
        <v>23</v>
      </c>
      <c r="D232" s="3" t="s">
        <v>33</v>
      </c>
      <c r="E232" s="3">
        <v>30141.4873015339</v>
      </c>
      <c r="F232" s="3">
        <v>40</v>
      </c>
      <c r="G232" s="3">
        <v>1512.9683773310301</v>
      </c>
      <c r="H232" s="3">
        <v>2</v>
      </c>
      <c r="I232" s="3">
        <v>1655.74345523324</v>
      </c>
      <c r="J232" s="3">
        <v>49</v>
      </c>
      <c r="K232" s="3">
        <v>553.44959784750404</v>
      </c>
      <c r="L232" s="3">
        <v>0</v>
      </c>
      <c r="M232" s="3">
        <v>18</v>
      </c>
      <c r="N232" s="3">
        <v>9</v>
      </c>
      <c r="O232" s="3">
        <v>419</v>
      </c>
      <c r="P232" s="3">
        <v>1</v>
      </c>
      <c r="Q232" s="3">
        <v>21267.032110043001</v>
      </c>
      <c r="R232" s="3">
        <v>6</v>
      </c>
      <c r="S232" s="3">
        <v>0</v>
      </c>
      <c r="T232" s="3">
        <v>0</v>
      </c>
      <c r="U232" s="3">
        <v>5964.1547550876203</v>
      </c>
      <c r="V232" s="3">
        <v>1</v>
      </c>
      <c r="W232" s="3" t="str">
        <f>IF(Bank_data3[[#This Row],[credit_risk]]=1,"High Risk","Low Risk")</f>
        <v>High Risk</v>
      </c>
      <c r="X232" s="3" t="str">
        <f t="shared" si="21"/>
        <v>18-24</v>
      </c>
      <c r="Y232" s="3" t="str">
        <f t="shared" si="22"/>
        <v>Low Income</v>
      </c>
      <c r="Z232" s="3" t="str">
        <f t="shared" si="23"/>
        <v>Poor</v>
      </c>
      <c r="AA232" s="27">
        <f t="shared" si="24"/>
        <v>0.70557341438691124</v>
      </c>
      <c r="AB232" s="3" t="str">
        <f t="shared" si="25"/>
        <v>Medium</v>
      </c>
      <c r="AC232" s="3" t="str">
        <f t="shared" si="26"/>
        <v>Low</v>
      </c>
      <c r="AD232" s="3" t="str">
        <f t="shared" si="27"/>
        <v>No</v>
      </c>
    </row>
    <row r="233" spans="1:30" ht="15" customHeight="1" x14ac:dyDescent="0.3">
      <c r="A233" s="3" t="s">
        <v>254</v>
      </c>
      <c r="B233" s="3">
        <v>63</v>
      </c>
      <c r="C233" s="3" t="s">
        <v>28</v>
      </c>
      <c r="D233" s="3" t="s">
        <v>26</v>
      </c>
      <c r="E233" s="3">
        <v>66456.671806294195</v>
      </c>
      <c r="F233" s="3">
        <v>141</v>
      </c>
      <c r="G233" s="3">
        <v>724.34435364997796</v>
      </c>
      <c r="H233" s="3">
        <v>3</v>
      </c>
      <c r="I233" s="3">
        <v>648.20048265814205</v>
      </c>
      <c r="J233" s="3">
        <v>9</v>
      </c>
      <c r="K233" s="3">
        <v>157.38586225141501</v>
      </c>
      <c r="L233" s="3">
        <v>47</v>
      </c>
      <c r="M233" s="3">
        <v>13</v>
      </c>
      <c r="N233" s="3">
        <v>7</v>
      </c>
      <c r="O233" s="3">
        <v>433</v>
      </c>
      <c r="P233" s="3">
        <v>5</v>
      </c>
      <c r="Q233" s="3">
        <v>13987.538330916699</v>
      </c>
      <c r="R233" s="3">
        <v>0</v>
      </c>
      <c r="S233" s="3">
        <v>0</v>
      </c>
      <c r="T233" s="3">
        <v>0</v>
      </c>
      <c r="U233" s="3">
        <v>1334.5047432020899</v>
      </c>
      <c r="V233" s="3">
        <v>1</v>
      </c>
      <c r="W233" s="3" t="str">
        <f>IF(Bank_data3[[#This Row],[credit_risk]]=1,"High Risk","Low Risk")</f>
        <v>High Risk</v>
      </c>
      <c r="X233" s="3" t="str">
        <f t="shared" si="21"/>
        <v>55+</v>
      </c>
      <c r="Y233" s="3" t="str">
        <f t="shared" si="22"/>
        <v>Middle Income</v>
      </c>
      <c r="Z233" s="3" t="str">
        <f t="shared" si="23"/>
        <v>Poor</v>
      </c>
      <c r="AA233" s="27">
        <f t="shared" si="24"/>
        <v>0.21047605832093327</v>
      </c>
      <c r="AB233" s="3" t="str">
        <f t="shared" si="25"/>
        <v>Low</v>
      </c>
      <c r="AC233" s="3" t="str">
        <f t="shared" si="26"/>
        <v>High</v>
      </c>
      <c r="AD233" s="3" t="str">
        <f t="shared" si="27"/>
        <v>No</v>
      </c>
    </row>
    <row r="234" spans="1:30" ht="15" customHeight="1" x14ac:dyDescent="0.3">
      <c r="A234" s="3" t="s">
        <v>255</v>
      </c>
      <c r="B234" s="3">
        <v>45</v>
      </c>
      <c r="C234" s="3" t="s">
        <v>28</v>
      </c>
      <c r="D234" s="3" t="s">
        <v>26</v>
      </c>
      <c r="E234" s="3">
        <v>70887.232926812198</v>
      </c>
      <c r="F234" s="3">
        <v>182</v>
      </c>
      <c r="G234" s="3">
        <v>1245.6552327202901</v>
      </c>
      <c r="H234" s="3">
        <v>8</v>
      </c>
      <c r="I234" s="3">
        <v>676.57057959757401</v>
      </c>
      <c r="J234" s="3">
        <v>14</v>
      </c>
      <c r="K234" s="3">
        <v>46.864168647505899</v>
      </c>
      <c r="L234" s="3">
        <v>21</v>
      </c>
      <c r="M234" s="3">
        <v>16</v>
      </c>
      <c r="N234" s="3">
        <v>5</v>
      </c>
      <c r="O234" s="3">
        <v>704</v>
      </c>
      <c r="P234" s="3">
        <v>4</v>
      </c>
      <c r="Q234" s="3">
        <v>9810.0008971656607</v>
      </c>
      <c r="R234" s="3">
        <v>6</v>
      </c>
      <c r="S234" s="3">
        <v>0</v>
      </c>
      <c r="T234" s="3">
        <v>0</v>
      </c>
      <c r="U234" s="3">
        <v>536.04520302912601</v>
      </c>
      <c r="V234" s="3">
        <v>1</v>
      </c>
      <c r="W234" s="3" t="str">
        <f>IF(Bank_data3[[#This Row],[credit_risk]]=1,"High Risk","Low Risk")</f>
        <v>High Risk</v>
      </c>
      <c r="X234" s="3" t="str">
        <f t="shared" si="21"/>
        <v>45-54</v>
      </c>
      <c r="Y234" s="3" t="str">
        <f t="shared" si="22"/>
        <v>Middle Income</v>
      </c>
      <c r="Z234" s="3" t="str">
        <f t="shared" si="23"/>
        <v>Good</v>
      </c>
      <c r="AA234" s="27">
        <f t="shared" si="24"/>
        <v>0.13838882535158389</v>
      </c>
      <c r="AB234" s="3" t="str">
        <f t="shared" si="25"/>
        <v>Medium</v>
      </c>
      <c r="AC234" s="3" t="str">
        <f t="shared" si="26"/>
        <v>Medium</v>
      </c>
      <c r="AD234" s="3" t="str">
        <f t="shared" si="27"/>
        <v>No</v>
      </c>
    </row>
    <row r="235" spans="1:30" ht="15" customHeight="1" x14ac:dyDescent="0.3">
      <c r="A235" s="3" t="s">
        <v>256</v>
      </c>
      <c r="B235" s="3">
        <v>51</v>
      </c>
      <c r="C235" s="3" t="s">
        <v>31</v>
      </c>
      <c r="D235" s="3" t="s">
        <v>24</v>
      </c>
      <c r="E235" s="3">
        <v>10000</v>
      </c>
      <c r="F235" s="3">
        <v>95</v>
      </c>
      <c r="G235" s="3">
        <v>3075.7478739099602</v>
      </c>
      <c r="H235" s="3">
        <v>2</v>
      </c>
      <c r="I235" s="3">
        <v>530.06974694214398</v>
      </c>
      <c r="J235" s="3">
        <v>29</v>
      </c>
      <c r="K235" s="3">
        <v>476.28214259006802</v>
      </c>
      <c r="L235" s="3">
        <v>40</v>
      </c>
      <c r="M235" s="3">
        <v>4</v>
      </c>
      <c r="N235" s="3">
        <v>8</v>
      </c>
      <c r="O235" s="3">
        <v>564</v>
      </c>
      <c r="P235" s="3">
        <v>2</v>
      </c>
      <c r="Q235" s="3">
        <v>15438.175815077901</v>
      </c>
      <c r="R235" s="3">
        <v>4</v>
      </c>
      <c r="S235" s="3">
        <v>0</v>
      </c>
      <c r="T235" s="3">
        <v>0</v>
      </c>
      <c r="U235" s="3">
        <v>10287.958681764499</v>
      </c>
      <c r="V235" s="3">
        <v>1</v>
      </c>
      <c r="W235" s="3" t="str">
        <f>IF(Bank_data3[[#This Row],[credit_risk]]=1,"High Risk","Low Risk")</f>
        <v>High Risk</v>
      </c>
      <c r="X235" s="3" t="str">
        <f t="shared" si="21"/>
        <v>45-54</v>
      </c>
      <c r="Y235" s="3" t="str">
        <f t="shared" si="22"/>
        <v>Low Income</v>
      </c>
      <c r="Z235" s="3" t="str">
        <f t="shared" si="23"/>
        <v>Poor</v>
      </c>
      <c r="AA235" s="27">
        <f t="shared" si="24"/>
        <v>1.5438175815077901</v>
      </c>
      <c r="AB235" s="3" t="str">
        <f t="shared" si="25"/>
        <v>Medium</v>
      </c>
      <c r="AC235" s="3" t="str">
        <f t="shared" si="26"/>
        <v>High</v>
      </c>
      <c r="AD235" s="3" t="str">
        <f t="shared" si="27"/>
        <v>No</v>
      </c>
    </row>
    <row r="236" spans="1:30" ht="15" customHeight="1" x14ac:dyDescent="0.3">
      <c r="A236" s="3" t="s">
        <v>257</v>
      </c>
      <c r="B236" s="3">
        <v>25</v>
      </c>
      <c r="C236" s="3" t="s">
        <v>28</v>
      </c>
      <c r="D236" s="3" t="s">
        <v>26</v>
      </c>
      <c r="E236" s="3">
        <v>38923.650198294199</v>
      </c>
      <c r="F236" s="3">
        <v>22</v>
      </c>
      <c r="G236" s="3">
        <v>433.15599230541898</v>
      </c>
      <c r="H236" s="3">
        <v>1</v>
      </c>
      <c r="I236" s="3">
        <v>1194.0046002807501</v>
      </c>
      <c r="J236" s="3">
        <v>43</v>
      </c>
      <c r="K236" s="3">
        <v>310.59375839310297</v>
      </c>
      <c r="L236" s="3">
        <v>24</v>
      </c>
      <c r="M236" s="3">
        <v>13</v>
      </c>
      <c r="N236" s="3">
        <v>8</v>
      </c>
      <c r="O236" s="3">
        <v>532</v>
      </c>
      <c r="P236" s="3">
        <v>5</v>
      </c>
      <c r="Q236" s="3">
        <v>25066.899369636401</v>
      </c>
      <c r="R236" s="3">
        <v>6</v>
      </c>
      <c r="S236" s="3">
        <v>0</v>
      </c>
      <c r="T236" s="3">
        <v>0</v>
      </c>
      <c r="U236" s="3">
        <v>8952.1164237331704</v>
      </c>
      <c r="V236" s="3">
        <v>1</v>
      </c>
      <c r="W236" s="3" t="str">
        <f>IF(Bank_data3[[#This Row],[credit_risk]]=1,"High Risk","Low Risk")</f>
        <v>High Risk</v>
      </c>
      <c r="X236" s="3" t="str">
        <f t="shared" si="21"/>
        <v>25-34</v>
      </c>
      <c r="Y236" s="3" t="str">
        <f t="shared" si="22"/>
        <v>Low Income</v>
      </c>
      <c r="Z236" s="3" t="str">
        <f t="shared" si="23"/>
        <v>Poor</v>
      </c>
      <c r="AA236" s="27">
        <f t="shared" si="24"/>
        <v>0.64400176350199911</v>
      </c>
      <c r="AB236" s="3" t="str">
        <f t="shared" si="25"/>
        <v>Low</v>
      </c>
      <c r="AC236" s="3" t="str">
        <f t="shared" si="26"/>
        <v>Medium</v>
      </c>
      <c r="AD236" s="3" t="str">
        <f t="shared" si="27"/>
        <v>No</v>
      </c>
    </row>
    <row r="237" spans="1:30" ht="15" customHeight="1" x14ac:dyDescent="0.3">
      <c r="A237" s="3" t="s">
        <v>258</v>
      </c>
      <c r="B237" s="3">
        <v>51</v>
      </c>
      <c r="C237" s="3" t="s">
        <v>31</v>
      </c>
      <c r="D237" s="3" t="s">
        <v>33</v>
      </c>
      <c r="E237" s="3">
        <v>76720.263670862594</v>
      </c>
      <c r="F237" s="3">
        <v>12</v>
      </c>
      <c r="G237" s="3">
        <v>1922.38880044387</v>
      </c>
      <c r="H237" s="3">
        <v>11</v>
      </c>
      <c r="I237" s="3">
        <v>1085.2456091786901</v>
      </c>
      <c r="J237" s="3">
        <v>16</v>
      </c>
      <c r="K237" s="3">
        <v>549.57914563695897</v>
      </c>
      <c r="L237" s="3">
        <v>45</v>
      </c>
      <c r="M237" s="3">
        <v>6</v>
      </c>
      <c r="N237" s="3">
        <v>8</v>
      </c>
      <c r="O237" s="3">
        <v>746</v>
      </c>
      <c r="P237" s="3">
        <v>0</v>
      </c>
      <c r="Q237" s="3">
        <v>8114.6824659898102</v>
      </c>
      <c r="R237" s="3">
        <v>0</v>
      </c>
      <c r="S237" s="3">
        <v>0</v>
      </c>
      <c r="T237" s="3">
        <v>0</v>
      </c>
      <c r="U237" s="3">
        <v>2046.30453817135</v>
      </c>
      <c r="V237" s="3">
        <v>0</v>
      </c>
      <c r="W237" s="3" t="str">
        <f>IF(Bank_data3[[#This Row],[credit_risk]]=1,"High Risk","Low Risk")</f>
        <v>Low Risk</v>
      </c>
      <c r="X237" s="3" t="str">
        <f t="shared" si="21"/>
        <v>45-54</v>
      </c>
      <c r="Y237" s="3" t="str">
        <f t="shared" si="22"/>
        <v>Middle Income</v>
      </c>
      <c r="Z237" s="3" t="str">
        <f t="shared" si="23"/>
        <v>Very Good</v>
      </c>
      <c r="AA237" s="27">
        <f t="shared" si="24"/>
        <v>0.10576974162657454</v>
      </c>
      <c r="AB237" s="3" t="str">
        <f t="shared" si="25"/>
        <v>Medium</v>
      </c>
      <c r="AC237" s="3" t="str">
        <f t="shared" si="26"/>
        <v>High</v>
      </c>
      <c r="AD237" s="3" t="str">
        <f t="shared" si="27"/>
        <v>No</v>
      </c>
    </row>
    <row r="238" spans="1:30" ht="15" customHeight="1" x14ac:dyDescent="0.3">
      <c r="A238" s="3" t="s">
        <v>259</v>
      </c>
      <c r="B238" s="3">
        <v>23</v>
      </c>
      <c r="C238" s="3" t="s">
        <v>23</v>
      </c>
      <c r="D238" s="3" t="s">
        <v>24</v>
      </c>
      <c r="E238" s="3">
        <v>26334.0778870498</v>
      </c>
      <c r="F238" s="3">
        <v>28</v>
      </c>
      <c r="G238" s="3">
        <v>1600.4171000747499</v>
      </c>
      <c r="H238" s="3">
        <v>10</v>
      </c>
      <c r="I238" s="3">
        <v>493.072896343916</v>
      </c>
      <c r="J238" s="3">
        <v>28</v>
      </c>
      <c r="K238" s="3">
        <v>80.977618168828698</v>
      </c>
      <c r="L238" s="3">
        <v>8</v>
      </c>
      <c r="M238" s="3">
        <v>11</v>
      </c>
      <c r="N238" s="3">
        <v>8</v>
      </c>
      <c r="O238" s="3">
        <v>726</v>
      </c>
      <c r="P238" s="3">
        <v>0</v>
      </c>
      <c r="Q238" s="3">
        <v>14792.462276624599</v>
      </c>
      <c r="R238" s="3">
        <v>1</v>
      </c>
      <c r="S238" s="3">
        <v>0</v>
      </c>
      <c r="T238" s="3">
        <v>0</v>
      </c>
      <c r="U238" s="3">
        <v>8000.3648253194997</v>
      </c>
      <c r="V238" s="3">
        <v>0</v>
      </c>
      <c r="W238" s="3" t="str">
        <f>IF(Bank_data3[[#This Row],[credit_risk]]=1,"High Risk","Low Risk")</f>
        <v>Low Risk</v>
      </c>
      <c r="X238" s="3" t="str">
        <f t="shared" si="21"/>
        <v>18-24</v>
      </c>
      <c r="Y238" s="3" t="str">
        <f t="shared" si="22"/>
        <v>Low Income</v>
      </c>
      <c r="Z238" s="3" t="str">
        <f t="shared" si="23"/>
        <v>Good</v>
      </c>
      <c r="AA238" s="27">
        <f t="shared" si="24"/>
        <v>0.56172319152663508</v>
      </c>
      <c r="AB238" s="3" t="str">
        <f t="shared" si="25"/>
        <v>Medium</v>
      </c>
      <c r="AC238" s="3" t="str">
        <f t="shared" si="26"/>
        <v>Low</v>
      </c>
      <c r="AD238" s="3" t="str">
        <f t="shared" si="27"/>
        <v>No</v>
      </c>
    </row>
    <row r="239" spans="1:30" ht="15" customHeight="1" x14ac:dyDescent="0.3">
      <c r="A239" s="3" t="s">
        <v>260</v>
      </c>
      <c r="B239" s="3">
        <v>30</v>
      </c>
      <c r="C239" s="3" t="s">
        <v>23</v>
      </c>
      <c r="D239" s="3" t="s">
        <v>24</v>
      </c>
      <c r="E239" s="3">
        <v>71568.968659603401</v>
      </c>
      <c r="F239" s="3">
        <v>50</v>
      </c>
      <c r="G239" s="3">
        <v>574.892648306193</v>
      </c>
      <c r="H239" s="3">
        <v>6</v>
      </c>
      <c r="I239" s="3">
        <v>484.23066955947002</v>
      </c>
      <c r="J239" s="3">
        <v>16</v>
      </c>
      <c r="K239" s="3">
        <v>360.93314399118901</v>
      </c>
      <c r="L239" s="3">
        <v>60</v>
      </c>
      <c r="M239" s="3">
        <v>16</v>
      </c>
      <c r="N239" s="3">
        <v>1</v>
      </c>
      <c r="O239" s="3">
        <v>327</v>
      </c>
      <c r="P239" s="3">
        <v>4</v>
      </c>
      <c r="Q239" s="3">
        <v>10788.291112230199</v>
      </c>
      <c r="R239" s="3">
        <v>3</v>
      </c>
      <c r="S239" s="3">
        <v>1</v>
      </c>
      <c r="T239" s="3">
        <v>0</v>
      </c>
      <c r="U239" s="3">
        <v>6042.7590484828397</v>
      </c>
      <c r="V239" s="3">
        <v>1</v>
      </c>
      <c r="W239" s="3" t="str">
        <f>IF(Bank_data3[[#This Row],[credit_risk]]=1,"High Risk","Low Risk")</f>
        <v>High Risk</v>
      </c>
      <c r="X239" s="3" t="str">
        <f t="shared" si="21"/>
        <v>25-34</v>
      </c>
      <c r="Y239" s="3" t="str">
        <f t="shared" si="22"/>
        <v>Middle Income</v>
      </c>
      <c r="Z239" s="3" t="str">
        <f t="shared" si="23"/>
        <v>Poor</v>
      </c>
      <c r="AA239" s="27">
        <f t="shared" si="24"/>
        <v>0.15073978728883897</v>
      </c>
      <c r="AB239" s="3" t="str">
        <f t="shared" si="25"/>
        <v>Low</v>
      </c>
      <c r="AC239" s="3" t="str">
        <f t="shared" si="26"/>
        <v>High</v>
      </c>
      <c r="AD239" s="3" t="str">
        <f t="shared" si="27"/>
        <v>No</v>
      </c>
    </row>
    <row r="240" spans="1:30" ht="15" customHeight="1" x14ac:dyDescent="0.3">
      <c r="A240" s="3" t="s">
        <v>261</v>
      </c>
      <c r="B240" s="3">
        <v>36</v>
      </c>
      <c r="C240" s="3" t="s">
        <v>31</v>
      </c>
      <c r="D240" s="3" t="s">
        <v>26</v>
      </c>
      <c r="E240" s="3">
        <v>49678.401534780503</v>
      </c>
      <c r="F240" s="3">
        <v>93</v>
      </c>
      <c r="G240" s="3">
        <v>1248.9754366096799</v>
      </c>
      <c r="H240" s="3">
        <v>5</v>
      </c>
      <c r="I240" s="3">
        <v>1133.3801655085599</v>
      </c>
      <c r="J240" s="3">
        <v>32</v>
      </c>
      <c r="K240" s="3">
        <v>882.65911922367002</v>
      </c>
      <c r="L240" s="3">
        <v>46</v>
      </c>
      <c r="M240" s="3">
        <v>19</v>
      </c>
      <c r="N240" s="3">
        <v>9</v>
      </c>
      <c r="O240" s="3">
        <v>600</v>
      </c>
      <c r="P240" s="3">
        <v>2</v>
      </c>
      <c r="Q240" s="3">
        <v>14216.850231311601</v>
      </c>
      <c r="R240" s="3">
        <v>4</v>
      </c>
      <c r="S240" s="3">
        <v>0</v>
      </c>
      <c r="T240" s="3">
        <v>1</v>
      </c>
      <c r="U240" s="3">
        <v>4461.36841480154</v>
      </c>
      <c r="V240" s="3">
        <v>1</v>
      </c>
      <c r="W240" s="3" t="str">
        <f>IF(Bank_data3[[#This Row],[credit_risk]]=1,"High Risk","Low Risk")</f>
        <v>High Risk</v>
      </c>
      <c r="X240" s="3" t="str">
        <f t="shared" si="21"/>
        <v>35-44</v>
      </c>
      <c r="Y240" s="3" t="str">
        <f t="shared" si="22"/>
        <v>Low Income</v>
      </c>
      <c r="Z240" s="3" t="str">
        <f t="shared" si="23"/>
        <v>Fair</v>
      </c>
      <c r="AA240" s="27">
        <f t="shared" si="24"/>
        <v>0.28617769074872901</v>
      </c>
      <c r="AB240" s="3" t="str">
        <f t="shared" si="25"/>
        <v>Medium</v>
      </c>
      <c r="AC240" s="3" t="str">
        <f t="shared" si="26"/>
        <v>High</v>
      </c>
      <c r="AD240" s="3" t="str">
        <f t="shared" si="27"/>
        <v>No</v>
      </c>
    </row>
    <row r="241" spans="1:30" ht="15" customHeight="1" x14ac:dyDescent="0.3">
      <c r="A241" s="3" t="s">
        <v>262</v>
      </c>
      <c r="B241" s="3">
        <v>57</v>
      </c>
      <c r="C241" s="3" t="s">
        <v>23</v>
      </c>
      <c r="D241" s="3" t="s">
        <v>24</v>
      </c>
      <c r="E241" s="3">
        <v>48900.2480677817</v>
      </c>
      <c r="F241" s="3">
        <v>116</v>
      </c>
      <c r="G241" s="3">
        <v>56.348690561300401</v>
      </c>
      <c r="H241" s="3">
        <v>2</v>
      </c>
      <c r="I241" s="3">
        <v>934.11865292294306</v>
      </c>
      <c r="J241" s="3">
        <v>37</v>
      </c>
      <c r="K241" s="3">
        <v>857.68012440889504</v>
      </c>
      <c r="L241" s="3">
        <v>73</v>
      </c>
      <c r="M241" s="3">
        <v>17</v>
      </c>
      <c r="N241" s="3">
        <v>9</v>
      </c>
      <c r="O241" s="3">
        <v>869</v>
      </c>
      <c r="P241" s="3">
        <v>3</v>
      </c>
      <c r="Q241" s="3">
        <v>16671.608583875601</v>
      </c>
      <c r="R241" s="3">
        <v>6</v>
      </c>
      <c r="S241" s="3">
        <v>0</v>
      </c>
      <c r="T241" s="3">
        <v>0</v>
      </c>
      <c r="U241" s="3">
        <v>500</v>
      </c>
      <c r="V241" s="3">
        <v>1</v>
      </c>
      <c r="W241" s="3" t="str">
        <f>IF(Bank_data3[[#This Row],[credit_risk]]=1,"High Risk","Low Risk")</f>
        <v>High Risk</v>
      </c>
      <c r="X241" s="3" t="str">
        <f t="shared" si="21"/>
        <v>55+</v>
      </c>
      <c r="Y241" s="3" t="str">
        <f t="shared" si="22"/>
        <v>Low Income</v>
      </c>
      <c r="Z241" s="3" t="str">
        <f t="shared" si="23"/>
        <v>Excellent</v>
      </c>
      <c r="AA241" s="27">
        <f t="shared" si="24"/>
        <v>0.34093096134740913</v>
      </c>
      <c r="AB241" s="3" t="str">
        <f t="shared" si="25"/>
        <v>Low</v>
      </c>
      <c r="AC241" s="3" t="str">
        <f t="shared" si="26"/>
        <v>High</v>
      </c>
      <c r="AD241" s="3" t="str">
        <f t="shared" si="27"/>
        <v>No</v>
      </c>
    </row>
    <row r="242" spans="1:30" ht="15" customHeight="1" x14ac:dyDescent="0.3">
      <c r="A242" s="3" t="s">
        <v>263</v>
      </c>
      <c r="B242" s="3">
        <v>43</v>
      </c>
      <c r="C242" s="3" t="s">
        <v>23</v>
      </c>
      <c r="D242" s="3" t="s">
        <v>26</v>
      </c>
      <c r="E242" s="3">
        <v>51250.849028953402</v>
      </c>
      <c r="F242" s="3">
        <v>16</v>
      </c>
      <c r="G242" s="3">
        <v>1730.5763827373701</v>
      </c>
      <c r="H242" s="3">
        <v>5</v>
      </c>
      <c r="I242" s="3">
        <v>1065.4360495538999</v>
      </c>
      <c r="J242" s="3">
        <v>20</v>
      </c>
      <c r="K242" s="3">
        <v>918.24286157475103</v>
      </c>
      <c r="L242" s="3">
        <v>78</v>
      </c>
      <c r="M242" s="3">
        <v>0</v>
      </c>
      <c r="N242" s="3">
        <v>6</v>
      </c>
      <c r="O242" s="3">
        <v>328</v>
      </c>
      <c r="P242" s="3">
        <v>3</v>
      </c>
      <c r="Q242" s="3">
        <v>8480.4836042088991</v>
      </c>
      <c r="R242" s="3">
        <v>1</v>
      </c>
      <c r="S242" s="3">
        <v>0</v>
      </c>
      <c r="T242" s="3">
        <v>0</v>
      </c>
      <c r="U242" s="3">
        <v>6267.38272466948</v>
      </c>
      <c r="V242" s="3">
        <v>1</v>
      </c>
      <c r="W242" s="3" t="str">
        <f>IF(Bank_data3[[#This Row],[credit_risk]]=1,"High Risk","Low Risk")</f>
        <v>High Risk</v>
      </c>
      <c r="X242" s="3" t="str">
        <f t="shared" si="21"/>
        <v>35-44</v>
      </c>
      <c r="Y242" s="3" t="str">
        <f t="shared" si="22"/>
        <v>Middle Income</v>
      </c>
      <c r="Z242" s="3" t="str">
        <f t="shared" si="23"/>
        <v>Poor</v>
      </c>
      <c r="AA242" s="27">
        <f t="shared" si="24"/>
        <v>0.16547010956673081</v>
      </c>
      <c r="AB242" s="3" t="str">
        <f t="shared" si="25"/>
        <v>Medium</v>
      </c>
      <c r="AC242" s="3" t="str">
        <f t="shared" si="26"/>
        <v>High</v>
      </c>
      <c r="AD242" s="3" t="str">
        <f t="shared" si="27"/>
        <v>No</v>
      </c>
    </row>
    <row r="243" spans="1:30" ht="15" customHeight="1" x14ac:dyDescent="0.3">
      <c r="A243" s="3" t="s">
        <v>264</v>
      </c>
      <c r="B243" s="3">
        <v>24</v>
      </c>
      <c r="C243" s="3" t="s">
        <v>31</v>
      </c>
      <c r="D243" s="3" t="s">
        <v>26</v>
      </c>
      <c r="E243" s="3">
        <v>56166.292967566202</v>
      </c>
      <c r="F243" s="3">
        <v>102</v>
      </c>
      <c r="G243" s="3">
        <v>1846.4153000804299</v>
      </c>
      <c r="H243" s="3">
        <v>6</v>
      </c>
      <c r="I243" s="3">
        <v>491.031032581381</v>
      </c>
      <c r="J243" s="3">
        <v>46</v>
      </c>
      <c r="K243" s="3">
        <v>1064.92458644928</v>
      </c>
      <c r="L243" s="3">
        <v>2</v>
      </c>
      <c r="M243" s="3">
        <v>10</v>
      </c>
      <c r="N243" s="3">
        <v>4</v>
      </c>
      <c r="O243" s="3">
        <v>676</v>
      </c>
      <c r="P243" s="3">
        <v>0</v>
      </c>
      <c r="Q243" s="3">
        <v>17883.967485601701</v>
      </c>
      <c r="R243" s="3">
        <v>4</v>
      </c>
      <c r="S243" s="3">
        <v>0</v>
      </c>
      <c r="T243" s="3">
        <v>0</v>
      </c>
      <c r="U243" s="3">
        <v>9626.1404773535596</v>
      </c>
      <c r="V243" s="3">
        <v>1</v>
      </c>
      <c r="W243" s="3" t="str">
        <f>IF(Bank_data3[[#This Row],[credit_risk]]=1,"High Risk","Low Risk")</f>
        <v>High Risk</v>
      </c>
      <c r="X243" s="3" t="str">
        <f t="shared" si="21"/>
        <v>18-24</v>
      </c>
      <c r="Y243" s="3" t="str">
        <f t="shared" si="22"/>
        <v>Middle Income</v>
      </c>
      <c r="Z243" s="3" t="str">
        <f t="shared" si="23"/>
        <v>Good</v>
      </c>
      <c r="AA243" s="27">
        <f t="shared" si="24"/>
        <v>0.31841103517244729</v>
      </c>
      <c r="AB243" s="3" t="str">
        <f t="shared" si="25"/>
        <v>Medium</v>
      </c>
      <c r="AC243" s="3" t="str">
        <f t="shared" si="26"/>
        <v>Low</v>
      </c>
      <c r="AD243" s="3" t="str">
        <f t="shared" si="27"/>
        <v>No</v>
      </c>
    </row>
    <row r="244" spans="1:30" ht="15" customHeight="1" x14ac:dyDescent="0.3">
      <c r="A244" s="3" t="s">
        <v>265</v>
      </c>
      <c r="B244" s="3">
        <v>53</v>
      </c>
      <c r="C244" s="3" t="s">
        <v>31</v>
      </c>
      <c r="D244" s="3" t="s">
        <v>24</v>
      </c>
      <c r="E244" s="3">
        <v>32798.512675503604</v>
      </c>
      <c r="F244" s="3">
        <v>189</v>
      </c>
      <c r="G244" s="3">
        <v>407.06617175360998</v>
      </c>
      <c r="H244" s="3">
        <v>5</v>
      </c>
      <c r="I244" s="3">
        <v>142.79629763142799</v>
      </c>
      <c r="J244" s="3">
        <v>13</v>
      </c>
      <c r="K244" s="3">
        <v>398.99833820181198</v>
      </c>
      <c r="L244" s="3">
        <v>7</v>
      </c>
      <c r="M244" s="3">
        <v>3</v>
      </c>
      <c r="N244" s="3">
        <v>8</v>
      </c>
      <c r="O244" s="3">
        <v>612</v>
      </c>
      <c r="P244" s="3">
        <v>0</v>
      </c>
      <c r="Q244" s="3">
        <v>9046.3681023258305</v>
      </c>
      <c r="R244" s="3">
        <v>2</v>
      </c>
      <c r="S244" s="3">
        <v>0</v>
      </c>
      <c r="T244" s="3">
        <v>0</v>
      </c>
      <c r="U244" s="3">
        <v>16079.517333031399</v>
      </c>
      <c r="V244" s="3">
        <v>0</v>
      </c>
      <c r="W244" s="3" t="str">
        <f>IF(Bank_data3[[#This Row],[credit_risk]]=1,"High Risk","Low Risk")</f>
        <v>Low Risk</v>
      </c>
      <c r="X244" s="3" t="str">
        <f t="shared" si="21"/>
        <v>45-54</v>
      </c>
      <c r="Y244" s="3" t="str">
        <f t="shared" si="22"/>
        <v>Low Income</v>
      </c>
      <c r="Z244" s="3" t="str">
        <f t="shared" si="23"/>
        <v>Fair</v>
      </c>
      <c r="AA244" s="27">
        <f t="shared" si="24"/>
        <v>0.2758164125253868</v>
      </c>
      <c r="AB244" s="3" t="str">
        <f t="shared" si="25"/>
        <v>Low</v>
      </c>
      <c r="AC244" s="3" t="str">
        <f t="shared" si="26"/>
        <v>Low</v>
      </c>
      <c r="AD244" s="3" t="str">
        <f t="shared" si="27"/>
        <v>No</v>
      </c>
    </row>
    <row r="245" spans="1:30" ht="15" customHeight="1" x14ac:dyDescent="0.3">
      <c r="A245" s="3" t="s">
        <v>266</v>
      </c>
      <c r="B245" s="3">
        <v>25</v>
      </c>
      <c r="C245" s="3" t="s">
        <v>23</v>
      </c>
      <c r="D245" s="3" t="s">
        <v>26</v>
      </c>
      <c r="E245" s="3">
        <v>45312.448403254297</v>
      </c>
      <c r="F245" s="3">
        <v>14</v>
      </c>
      <c r="G245" s="3">
        <v>1945.3041270265101</v>
      </c>
      <c r="H245" s="3">
        <v>0</v>
      </c>
      <c r="I245" s="3">
        <v>493.762244161941</v>
      </c>
      <c r="J245" s="3">
        <v>9</v>
      </c>
      <c r="K245" s="3">
        <v>0</v>
      </c>
      <c r="L245" s="3">
        <v>24</v>
      </c>
      <c r="M245" s="3">
        <v>11</v>
      </c>
      <c r="N245" s="3">
        <v>0</v>
      </c>
      <c r="O245" s="3">
        <v>332</v>
      </c>
      <c r="P245" s="3">
        <v>0</v>
      </c>
      <c r="Q245" s="3">
        <v>15435.342140652199</v>
      </c>
      <c r="R245" s="3">
        <v>7</v>
      </c>
      <c r="S245" s="3">
        <v>0</v>
      </c>
      <c r="T245" s="3">
        <v>0</v>
      </c>
      <c r="U245" s="3">
        <v>1911.0047668861801</v>
      </c>
      <c r="V245" s="3">
        <v>1</v>
      </c>
      <c r="W245" s="3" t="str">
        <f>IF(Bank_data3[[#This Row],[credit_risk]]=1,"High Risk","Low Risk")</f>
        <v>High Risk</v>
      </c>
      <c r="X245" s="3" t="str">
        <f t="shared" si="21"/>
        <v>25-34</v>
      </c>
      <c r="Y245" s="3" t="str">
        <f t="shared" si="22"/>
        <v>Low Income</v>
      </c>
      <c r="Z245" s="3" t="str">
        <f t="shared" si="23"/>
        <v>Poor</v>
      </c>
      <c r="AA245" s="27">
        <f t="shared" si="24"/>
        <v>0.34064242133390538</v>
      </c>
      <c r="AB245" s="3" t="str">
        <f t="shared" si="25"/>
        <v>Medium</v>
      </c>
      <c r="AC245" s="3" t="str">
        <f t="shared" si="26"/>
        <v>Medium</v>
      </c>
      <c r="AD245" s="3" t="str">
        <f t="shared" si="27"/>
        <v>No</v>
      </c>
    </row>
    <row r="246" spans="1:30" ht="15" customHeight="1" x14ac:dyDescent="0.3">
      <c r="A246" s="3" t="s">
        <v>267</v>
      </c>
      <c r="B246" s="3">
        <v>41</v>
      </c>
      <c r="C246" s="3" t="s">
        <v>28</v>
      </c>
      <c r="D246" s="3" t="s">
        <v>26</v>
      </c>
      <c r="E246" s="3">
        <v>56670.771451643799</v>
      </c>
      <c r="F246" s="3">
        <v>118</v>
      </c>
      <c r="G246" s="3">
        <v>967.89253857082201</v>
      </c>
      <c r="H246" s="3">
        <v>11</v>
      </c>
      <c r="I246" s="3">
        <v>1040.7183555039301</v>
      </c>
      <c r="J246" s="3">
        <v>41</v>
      </c>
      <c r="K246" s="3">
        <v>775.98567054793898</v>
      </c>
      <c r="L246" s="3">
        <v>35</v>
      </c>
      <c r="M246" s="3">
        <v>4</v>
      </c>
      <c r="N246" s="3">
        <v>9</v>
      </c>
      <c r="O246" s="3">
        <v>753</v>
      </c>
      <c r="P246" s="3">
        <v>5</v>
      </c>
      <c r="Q246" s="3">
        <v>343.49133377588402</v>
      </c>
      <c r="R246" s="3">
        <v>3</v>
      </c>
      <c r="S246" s="3">
        <v>0</v>
      </c>
      <c r="T246" s="3">
        <v>0</v>
      </c>
      <c r="U246" s="3">
        <v>6018.4178791657896</v>
      </c>
      <c r="V246" s="3">
        <v>0</v>
      </c>
      <c r="W246" s="3" t="str">
        <f>IF(Bank_data3[[#This Row],[credit_risk]]=1,"High Risk","Low Risk")</f>
        <v>Low Risk</v>
      </c>
      <c r="X246" s="3" t="str">
        <f t="shared" si="21"/>
        <v>35-44</v>
      </c>
      <c r="Y246" s="3" t="str">
        <f t="shared" si="22"/>
        <v>Middle Income</v>
      </c>
      <c r="Z246" s="3" t="str">
        <f t="shared" si="23"/>
        <v>Very Good</v>
      </c>
      <c r="AA246" s="27">
        <f t="shared" si="24"/>
        <v>6.0611727170324353E-3</v>
      </c>
      <c r="AB246" s="3" t="str">
        <f t="shared" si="25"/>
        <v>Low</v>
      </c>
      <c r="AC246" s="3" t="str">
        <f t="shared" si="26"/>
        <v>High</v>
      </c>
      <c r="AD246" s="3" t="str">
        <f t="shared" si="27"/>
        <v>No</v>
      </c>
    </row>
    <row r="247" spans="1:30" ht="15" customHeight="1" x14ac:dyDescent="0.3">
      <c r="A247" s="3" t="s">
        <v>268</v>
      </c>
      <c r="B247" s="3">
        <v>30</v>
      </c>
      <c r="C247" s="3" t="s">
        <v>28</v>
      </c>
      <c r="D247" s="3" t="s">
        <v>26</v>
      </c>
      <c r="E247" s="3">
        <v>53183.945109740198</v>
      </c>
      <c r="F247" s="3">
        <v>125</v>
      </c>
      <c r="G247" s="3">
        <v>895.437507867818</v>
      </c>
      <c r="H247" s="3">
        <v>0</v>
      </c>
      <c r="I247" s="3">
        <v>1538.8702925222101</v>
      </c>
      <c r="J247" s="3">
        <v>22</v>
      </c>
      <c r="K247" s="3">
        <v>220.856257016852</v>
      </c>
      <c r="L247" s="3">
        <v>42</v>
      </c>
      <c r="M247" s="3">
        <v>14</v>
      </c>
      <c r="N247" s="3">
        <v>6</v>
      </c>
      <c r="O247" s="3">
        <v>800</v>
      </c>
      <c r="P247" s="3">
        <v>4</v>
      </c>
      <c r="Q247" s="3">
        <v>16579.063858321599</v>
      </c>
      <c r="R247" s="3">
        <v>6</v>
      </c>
      <c r="S247" s="3">
        <v>0</v>
      </c>
      <c r="T247" s="3">
        <v>0</v>
      </c>
      <c r="U247" s="3">
        <v>15298.8437397161</v>
      </c>
      <c r="V247" s="3">
        <v>1</v>
      </c>
      <c r="W247" s="3" t="str">
        <f>IF(Bank_data3[[#This Row],[credit_risk]]=1,"High Risk","Low Risk")</f>
        <v>High Risk</v>
      </c>
      <c r="X247" s="3" t="str">
        <f t="shared" si="21"/>
        <v>25-34</v>
      </c>
      <c r="Y247" s="3" t="str">
        <f t="shared" si="22"/>
        <v>Middle Income</v>
      </c>
      <c r="Z247" s="3" t="str">
        <f t="shared" si="23"/>
        <v>Excellent</v>
      </c>
      <c r="AA247" s="27">
        <f t="shared" si="24"/>
        <v>0.31173061389320067</v>
      </c>
      <c r="AB247" s="3" t="str">
        <f t="shared" si="25"/>
        <v>Low</v>
      </c>
      <c r="AC247" s="3" t="str">
        <f t="shared" si="26"/>
        <v>High</v>
      </c>
      <c r="AD247" s="3" t="str">
        <f t="shared" si="27"/>
        <v>No</v>
      </c>
    </row>
    <row r="248" spans="1:30" ht="15" customHeight="1" x14ac:dyDescent="0.3">
      <c r="A248" s="3" t="s">
        <v>269</v>
      </c>
      <c r="B248" s="3">
        <v>67</v>
      </c>
      <c r="C248" s="3" t="s">
        <v>31</v>
      </c>
      <c r="D248" s="3" t="s">
        <v>26</v>
      </c>
      <c r="E248" s="3">
        <v>56286.060125800403</v>
      </c>
      <c r="F248" s="3">
        <v>25</v>
      </c>
      <c r="G248" s="3">
        <v>719.72157048241399</v>
      </c>
      <c r="H248" s="3">
        <v>8</v>
      </c>
      <c r="I248" s="3">
        <v>649.68760366533695</v>
      </c>
      <c r="J248" s="3">
        <v>38</v>
      </c>
      <c r="K248" s="3">
        <v>1014.89375841225</v>
      </c>
      <c r="L248" s="3">
        <v>49</v>
      </c>
      <c r="M248" s="3">
        <v>19</v>
      </c>
      <c r="N248" s="3">
        <v>9</v>
      </c>
      <c r="O248" s="3">
        <v>571</v>
      </c>
      <c r="P248" s="3">
        <v>4</v>
      </c>
      <c r="Q248" s="3">
        <v>6676.5885368671097</v>
      </c>
      <c r="R248" s="3">
        <v>4</v>
      </c>
      <c r="S248" s="3">
        <v>0</v>
      </c>
      <c r="T248" s="3">
        <v>0</v>
      </c>
      <c r="U248" s="3">
        <v>12419.333654214501</v>
      </c>
      <c r="V248" s="3">
        <v>1</v>
      </c>
      <c r="W248" s="3" t="str">
        <f>IF(Bank_data3[[#This Row],[credit_risk]]=1,"High Risk","Low Risk")</f>
        <v>High Risk</v>
      </c>
      <c r="X248" s="3" t="str">
        <f t="shared" si="21"/>
        <v>55+</v>
      </c>
      <c r="Y248" s="3" t="str">
        <f t="shared" si="22"/>
        <v>Middle Income</v>
      </c>
      <c r="Z248" s="3" t="str">
        <f t="shared" si="23"/>
        <v>Poor</v>
      </c>
      <c r="AA248" s="27">
        <f t="shared" si="24"/>
        <v>0.11861886445675553</v>
      </c>
      <c r="AB248" s="3" t="str">
        <f t="shared" si="25"/>
        <v>Low</v>
      </c>
      <c r="AC248" s="3" t="str">
        <f t="shared" si="26"/>
        <v>High</v>
      </c>
      <c r="AD248" s="3" t="str">
        <f t="shared" si="27"/>
        <v>No</v>
      </c>
    </row>
    <row r="249" spans="1:30" ht="15" customHeight="1" x14ac:dyDescent="0.3">
      <c r="A249" s="3" t="s">
        <v>270</v>
      </c>
      <c r="B249" s="3">
        <v>35</v>
      </c>
      <c r="C249" s="3" t="s">
        <v>31</v>
      </c>
      <c r="D249" s="3" t="s">
        <v>24</v>
      </c>
      <c r="E249" s="3">
        <v>37063.633205320097</v>
      </c>
      <c r="F249" s="3">
        <v>87</v>
      </c>
      <c r="G249" s="3">
        <v>2029.3006453089699</v>
      </c>
      <c r="H249" s="3">
        <v>5</v>
      </c>
      <c r="I249" s="3">
        <v>1596.5495586569</v>
      </c>
      <c r="J249" s="3">
        <v>38</v>
      </c>
      <c r="K249" s="3">
        <v>520.71104060089897</v>
      </c>
      <c r="L249" s="3">
        <v>62</v>
      </c>
      <c r="M249" s="3">
        <v>2</v>
      </c>
      <c r="N249" s="3">
        <v>4</v>
      </c>
      <c r="O249" s="3">
        <v>800</v>
      </c>
      <c r="P249" s="3">
        <v>1</v>
      </c>
      <c r="Q249" s="3">
        <v>9000.9847466445608</v>
      </c>
      <c r="R249" s="3">
        <v>5</v>
      </c>
      <c r="S249" s="3">
        <v>0</v>
      </c>
      <c r="T249" s="3">
        <v>0</v>
      </c>
      <c r="U249" s="3">
        <v>11654.2925153249</v>
      </c>
      <c r="V249" s="3">
        <v>1</v>
      </c>
      <c r="W249" s="3" t="str">
        <f>IF(Bank_data3[[#This Row],[credit_risk]]=1,"High Risk","Low Risk")</f>
        <v>High Risk</v>
      </c>
      <c r="X249" s="3" t="str">
        <f t="shared" si="21"/>
        <v>35-44</v>
      </c>
      <c r="Y249" s="3" t="str">
        <f t="shared" si="22"/>
        <v>Low Income</v>
      </c>
      <c r="Z249" s="3" t="str">
        <f t="shared" si="23"/>
        <v>Excellent</v>
      </c>
      <c r="AA249" s="27">
        <f t="shared" si="24"/>
        <v>0.24285219683623901</v>
      </c>
      <c r="AB249" s="3" t="str">
        <f t="shared" si="25"/>
        <v>Medium</v>
      </c>
      <c r="AC249" s="3" t="str">
        <f t="shared" si="26"/>
        <v>High</v>
      </c>
      <c r="AD249" s="3" t="str">
        <f t="shared" si="27"/>
        <v>No</v>
      </c>
    </row>
    <row r="250" spans="1:30" ht="15" customHeight="1" x14ac:dyDescent="0.3">
      <c r="A250" s="3" t="s">
        <v>271</v>
      </c>
      <c r="B250" s="3">
        <v>52</v>
      </c>
      <c r="C250" s="3" t="s">
        <v>28</v>
      </c>
      <c r="D250" s="3" t="s">
        <v>33</v>
      </c>
      <c r="E250" s="3">
        <v>61381.3857760994</v>
      </c>
      <c r="F250" s="3">
        <v>74</v>
      </c>
      <c r="G250" s="3">
        <v>160.92765010493</v>
      </c>
      <c r="H250" s="3">
        <v>11</v>
      </c>
      <c r="I250" s="3">
        <v>1090.4369186220899</v>
      </c>
      <c r="J250" s="3">
        <v>13</v>
      </c>
      <c r="K250" s="3">
        <v>908.91636470450499</v>
      </c>
      <c r="L250" s="3">
        <v>33</v>
      </c>
      <c r="M250" s="3">
        <v>14</v>
      </c>
      <c r="N250" s="3">
        <v>8</v>
      </c>
      <c r="O250" s="3">
        <v>892</v>
      </c>
      <c r="P250" s="3">
        <v>4</v>
      </c>
      <c r="Q250" s="3">
        <v>0</v>
      </c>
      <c r="R250" s="3">
        <v>6</v>
      </c>
      <c r="S250" s="3">
        <v>0</v>
      </c>
      <c r="T250" s="3">
        <v>0</v>
      </c>
      <c r="U250" s="3">
        <v>8003.8302161229003</v>
      </c>
      <c r="V250" s="3">
        <v>1</v>
      </c>
      <c r="W250" s="3" t="str">
        <f>IF(Bank_data3[[#This Row],[credit_risk]]=1,"High Risk","Low Risk")</f>
        <v>High Risk</v>
      </c>
      <c r="X250" s="3" t="str">
        <f t="shared" si="21"/>
        <v>45-54</v>
      </c>
      <c r="Y250" s="3" t="str">
        <f t="shared" si="22"/>
        <v>Middle Income</v>
      </c>
      <c r="Z250" s="3" t="str">
        <f t="shared" si="23"/>
        <v>Excellent</v>
      </c>
      <c r="AA250" s="27">
        <f t="shared" si="24"/>
        <v>0</v>
      </c>
      <c r="AB250" s="3" t="str">
        <f t="shared" si="25"/>
        <v>Low</v>
      </c>
      <c r="AC250" s="3" t="str">
        <f t="shared" si="26"/>
        <v>High</v>
      </c>
      <c r="AD250" s="3" t="str">
        <f t="shared" si="27"/>
        <v>No</v>
      </c>
    </row>
    <row r="251" spans="1:30" ht="15" customHeight="1" x14ac:dyDescent="0.3">
      <c r="A251" s="3" t="s">
        <v>272</v>
      </c>
      <c r="B251" s="3">
        <v>28</v>
      </c>
      <c r="C251" s="3" t="s">
        <v>23</v>
      </c>
      <c r="D251" s="3" t="s">
        <v>33</v>
      </c>
      <c r="E251" s="3">
        <v>52276.562158790701</v>
      </c>
      <c r="F251" s="3">
        <v>169</v>
      </c>
      <c r="G251" s="3">
        <v>228.520619546978</v>
      </c>
      <c r="H251" s="3">
        <v>1</v>
      </c>
      <c r="I251" s="3">
        <v>312.43869440191099</v>
      </c>
      <c r="J251" s="3">
        <v>46</v>
      </c>
      <c r="K251" s="3">
        <v>461.411878624363</v>
      </c>
      <c r="L251" s="3">
        <v>72</v>
      </c>
      <c r="M251" s="3">
        <v>7</v>
      </c>
      <c r="N251" s="3">
        <v>6</v>
      </c>
      <c r="O251" s="3">
        <v>381</v>
      </c>
      <c r="P251" s="3">
        <v>2</v>
      </c>
      <c r="Q251" s="3">
        <v>10651.4533805514</v>
      </c>
      <c r="R251" s="3">
        <v>7</v>
      </c>
      <c r="S251" s="3">
        <v>0</v>
      </c>
      <c r="T251" s="3">
        <v>0</v>
      </c>
      <c r="U251" s="3">
        <v>11702.5022745282</v>
      </c>
      <c r="V251" s="3">
        <v>1</v>
      </c>
      <c r="W251" s="3" t="str">
        <f>IF(Bank_data3[[#This Row],[credit_risk]]=1,"High Risk","Low Risk")</f>
        <v>High Risk</v>
      </c>
      <c r="X251" s="3" t="str">
        <f t="shared" si="21"/>
        <v>25-34</v>
      </c>
      <c r="Y251" s="3" t="str">
        <f t="shared" si="22"/>
        <v>Middle Income</v>
      </c>
      <c r="Z251" s="3" t="str">
        <f t="shared" si="23"/>
        <v>Poor</v>
      </c>
      <c r="AA251" s="27">
        <f t="shared" si="24"/>
        <v>0.20375198637197067</v>
      </c>
      <c r="AB251" s="3" t="str">
        <f t="shared" si="25"/>
        <v>Low</v>
      </c>
      <c r="AC251" s="3" t="str">
        <f t="shared" si="26"/>
        <v>High</v>
      </c>
      <c r="AD251" s="3" t="str">
        <f t="shared" si="27"/>
        <v>No</v>
      </c>
    </row>
    <row r="252" spans="1:30" ht="15" customHeight="1" x14ac:dyDescent="0.3">
      <c r="A252" s="3" t="s">
        <v>273</v>
      </c>
      <c r="B252" s="3">
        <v>25</v>
      </c>
      <c r="C252" s="3" t="s">
        <v>28</v>
      </c>
      <c r="D252" s="3" t="s">
        <v>26</v>
      </c>
      <c r="E252" s="3">
        <v>21547.3990698694</v>
      </c>
      <c r="F252" s="3">
        <v>124</v>
      </c>
      <c r="G252" s="3">
        <v>1026.27202674311</v>
      </c>
      <c r="H252" s="3">
        <v>10</v>
      </c>
      <c r="I252" s="3">
        <v>874.91184323386096</v>
      </c>
      <c r="J252" s="3">
        <v>21</v>
      </c>
      <c r="K252" s="3">
        <v>330.11516764263598</v>
      </c>
      <c r="L252" s="3">
        <v>9</v>
      </c>
      <c r="M252" s="3">
        <v>10</v>
      </c>
      <c r="N252" s="3">
        <v>3</v>
      </c>
      <c r="O252" s="3">
        <v>445</v>
      </c>
      <c r="P252" s="3">
        <v>4</v>
      </c>
      <c r="Q252" s="3">
        <v>19969.8586497164</v>
      </c>
      <c r="R252" s="3">
        <v>2</v>
      </c>
      <c r="S252" s="3">
        <v>0</v>
      </c>
      <c r="T252" s="3">
        <v>0</v>
      </c>
      <c r="U252" s="3">
        <v>4364.5871078405098</v>
      </c>
      <c r="V252" s="3">
        <v>1</v>
      </c>
      <c r="W252" s="3" t="str">
        <f>IF(Bank_data3[[#This Row],[credit_risk]]=1,"High Risk","Low Risk")</f>
        <v>High Risk</v>
      </c>
      <c r="X252" s="3" t="str">
        <f t="shared" si="21"/>
        <v>25-34</v>
      </c>
      <c r="Y252" s="3" t="str">
        <f t="shared" si="22"/>
        <v>Low Income</v>
      </c>
      <c r="Z252" s="3" t="str">
        <f t="shared" si="23"/>
        <v>Poor</v>
      </c>
      <c r="AA252" s="27">
        <f t="shared" si="24"/>
        <v>0.92678743197554003</v>
      </c>
      <c r="AB252" s="3" t="str">
        <f t="shared" si="25"/>
        <v>Medium</v>
      </c>
      <c r="AC252" s="3" t="str">
        <f t="shared" si="26"/>
        <v>Low</v>
      </c>
      <c r="AD252" s="3" t="str">
        <f t="shared" si="27"/>
        <v>No</v>
      </c>
    </row>
    <row r="253" spans="1:30" ht="15" customHeight="1" x14ac:dyDescent="0.3">
      <c r="A253" s="3" t="s">
        <v>274</v>
      </c>
      <c r="B253" s="3">
        <v>35</v>
      </c>
      <c r="C253" s="3" t="s">
        <v>28</v>
      </c>
      <c r="D253" s="3" t="s">
        <v>26</v>
      </c>
      <c r="E253" s="3">
        <v>40435.312694594402</v>
      </c>
      <c r="F253" s="3">
        <v>139</v>
      </c>
      <c r="G253" s="3">
        <v>1053.9342296899699</v>
      </c>
      <c r="H253" s="3">
        <v>0</v>
      </c>
      <c r="I253" s="3">
        <v>1102.3909974441499</v>
      </c>
      <c r="J253" s="3">
        <v>40</v>
      </c>
      <c r="K253" s="3">
        <v>681.85849944599704</v>
      </c>
      <c r="L253" s="3">
        <v>26</v>
      </c>
      <c r="M253" s="3">
        <v>11</v>
      </c>
      <c r="N253" s="3">
        <v>7</v>
      </c>
      <c r="O253" s="3">
        <v>868</v>
      </c>
      <c r="P253" s="3">
        <v>2</v>
      </c>
      <c r="Q253" s="3">
        <v>2601.3250897836801</v>
      </c>
      <c r="R253" s="3">
        <v>2</v>
      </c>
      <c r="S253" s="3">
        <v>0</v>
      </c>
      <c r="T253" s="3">
        <v>0</v>
      </c>
      <c r="U253" s="3">
        <v>3681.2440793935898</v>
      </c>
      <c r="V253" s="3">
        <v>0</v>
      </c>
      <c r="W253" s="3" t="str">
        <f>IF(Bank_data3[[#This Row],[credit_risk]]=1,"High Risk","Low Risk")</f>
        <v>Low Risk</v>
      </c>
      <c r="X253" s="3" t="str">
        <f t="shared" si="21"/>
        <v>35-44</v>
      </c>
      <c r="Y253" s="3" t="str">
        <f t="shared" si="22"/>
        <v>Low Income</v>
      </c>
      <c r="Z253" s="3" t="str">
        <f t="shared" si="23"/>
        <v>Excellent</v>
      </c>
      <c r="AA253" s="27">
        <f t="shared" si="24"/>
        <v>6.4333002923245314E-2</v>
      </c>
      <c r="AB253" s="3" t="str">
        <f t="shared" si="25"/>
        <v>Medium</v>
      </c>
      <c r="AC253" s="3" t="str">
        <f t="shared" si="26"/>
        <v>Medium</v>
      </c>
      <c r="AD253" s="3" t="str">
        <f t="shared" si="27"/>
        <v>No</v>
      </c>
    </row>
    <row r="254" spans="1:30" ht="15" customHeight="1" x14ac:dyDescent="0.3">
      <c r="A254" s="3" t="s">
        <v>275</v>
      </c>
      <c r="B254" s="3">
        <v>48</v>
      </c>
      <c r="C254" s="3" t="s">
        <v>28</v>
      </c>
      <c r="D254" s="3" t="s">
        <v>26</v>
      </c>
      <c r="E254" s="3">
        <v>33880.918634445101</v>
      </c>
      <c r="F254" s="3">
        <v>218</v>
      </c>
      <c r="G254" s="3">
        <v>2001.29100530551</v>
      </c>
      <c r="H254" s="3">
        <v>10</v>
      </c>
      <c r="I254" s="3">
        <v>20</v>
      </c>
      <c r="J254" s="3">
        <v>27</v>
      </c>
      <c r="K254" s="3">
        <v>622.31119798582597</v>
      </c>
      <c r="L254" s="3">
        <v>12</v>
      </c>
      <c r="M254" s="3">
        <v>2</v>
      </c>
      <c r="N254" s="3">
        <v>8</v>
      </c>
      <c r="O254" s="3">
        <v>583</v>
      </c>
      <c r="P254" s="3">
        <v>3</v>
      </c>
      <c r="Q254" s="3">
        <v>13167.1879394147</v>
      </c>
      <c r="R254" s="3">
        <v>1</v>
      </c>
      <c r="S254" s="3">
        <v>0</v>
      </c>
      <c r="T254" s="3">
        <v>0</v>
      </c>
      <c r="U254" s="3">
        <v>835.58558467064302</v>
      </c>
      <c r="V254" s="3">
        <v>0</v>
      </c>
      <c r="W254" s="3" t="str">
        <f>IF(Bank_data3[[#This Row],[credit_risk]]=1,"High Risk","Low Risk")</f>
        <v>Low Risk</v>
      </c>
      <c r="X254" s="3" t="str">
        <f t="shared" si="21"/>
        <v>45-54</v>
      </c>
      <c r="Y254" s="3" t="str">
        <f t="shared" si="22"/>
        <v>Low Income</v>
      </c>
      <c r="Z254" s="3" t="str">
        <f t="shared" si="23"/>
        <v>Fair</v>
      </c>
      <c r="AA254" s="27">
        <f t="shared" si="24"/>
        <v>0.38863137335444775</v>
      </c>
      <c r="AB254" s="3" t="str">
        <f t="shared" si="25"/>
        <v>Medium</v>
      </c>
      <c r="AC254" s="3" t="str">
        <f t="shared" si="26"/>
        <v>Medium</v>
      </c>
      <c r="AD254" s="3" t="str">
        <f t="shared" si="27"/>
        <v>No</v>
      </c>
    </row>
    <row r="255" spans="1:30" ht="15" customHeight="1" x14ac:dyDescent="0.3">
      <c r="A255" s="3" t="s">
        <v>276</v>
      </c>
      <c r="B255" s="3">
        <v>22</v>
      </c>
      <c r="C255" s="3" t="s">
        <v>28</v>
      </c>
      <c r="D255" s="3" t="s">
        <v>33</v>
      </c>
      <c r="E255" s="3">
        <v>33649.194326527599</v>
      </c>
      <c r="F255" s="3">
        <v>97</v>
      </c>
      <c r="G255" s="3">
        <v>1427.0886059003101</v>
      </c>
      <c r="H255" s="3">
        <v>11</v>
      </c>
      <c r="I255" s="3">
        <v>1025.5579052696801</v>
      </c>
      <c r="J255" s="3">
        <v>46</v>
      </c>
      <c r="K255" s="3">
        <v>213.67235217051299</v>
      </c>
      <c r="L255" s="3">
        <v>50</v>
      </c>
      <c r="M255" s="3">
        <v>5</v>
      </c>
      <c r="N255" s="3">
        <v>8</v>
      </c>
      <c r="O255" s="3">
        <v>435</v>
      </c>
      <c r="P255" s="3">
        <v>1</v>
      </c>
      <c r="Q255" s="3">
        <v>0</v>
      </c>
      <c r="R255" s="3">
        <v>5</v>
      </c>
      <c r="S255" s="3">
        <v>0</v>
      </c>
      <c r="T255" s="3">
        <v>0</v>
      </c>
      <c r="U255" s="3">
        <v>7745.0581116405401</v>
      </c>
      <c r="V255" s="3">
        <v>1</v>
      </c>
      <c r="W255" s="3" t="str">
        <f>IF(Bank_data3[[#This Row],[credit_risk]]=1,"High Risk","Low Risk")</f>
        <v>High Risk</v>
      </c>
      <c r="X255" s="3" t="str">
        <f t="shared" si="21"/>
        <v>18-24</v>
      </c>
      <c r="Y255" s="3" t="str">
        <f t="shared" si="22"/>
        <v>Low Income</v>
      </c>
      <c r="Z255" s="3" t="str">
        <f t="shared" si="23"/>
        <v>Poor</v>
      </c>
      <c r="AA255" s="27">
        <f t="shared" si="24"/>
        <v>0</v>
      </c>
      <c r="AB255" s="3" t="str">
        <f t="shared" si="25"/>
        <v>Medium</v>
      </c>
      <c r="AC255" s="3" t="str">
        <f t="shared" si="26"/>
        <v>High</v>
      </c>
      <c r="AD255" s="3" t="str">
        <f t="shared" si="27"/>
        <v>No</v>
      </c>
    </row>
    <row r="256" spans="1:30" ht="15" customHeight="1" x14ac:dyDescent="0.3">
      <c r="A256" s="3" t="s">
        <v>277</v>
      </c>
      <c r="B256" s="3">
        <v>39</v>
      </c>
      <c r="C256" s="3" t="s">
        <v>31</v>
      </c>
      <c r="D256" s="3" t="s">
        <v>26</v>
      </c>
      <c r="E256" s="3">
        <v>41423.357651874197</v>
      </c>
      <c r="F256" s="3">
        <v>27</v>
      </c>
      <c r="G256" s="3">
        <v>1428.4587535319299</v>
      </c>
      <c r="H256" s="3">
        <v>1</v>
      </c>
      <c r="I256" s="3">
        <v>1210.45241293809</v>
      </c>
      <c r="J256" s="3">
        <v>8</v>
      </c>
      <c r="K256" s="3">
        <v>491.34532414735997</v>
      </c>
      <c r="L256" s="3">
        <v>67</v>
      </c>
      <c r="M256" s="3">
        <v>7</v>
      </c>
      <c r="N256" s="3">
        <v>9</v>
      </c>
      <c r="O256" s="3">
        <v>471</v>
      </c>
      <c r="P256" s="3">
        <v>4</v>
      </c>
      <c r="Q256" s="3">
        <v>11099.521406104601</v>
      </c>
      <c r="R256" s="3">
        <v>2</v>
      </c>
      <c r="S256" s="3">
        <v>1</v>
      </c>
      <c r="T256" s="3">
        <v>0</v>
      </c>
      <c r="U256" s="3">
        <v>10928.108586959101</v>
      </c>
      <c r="V256" s="3">
        <v>1</v>
      </c>
      <c r="W256" s="3" t="str">
        <f>IF(Bank_data3[[#This Row],[credit_risk]]=1,"High Risk","Low Risk")</f>
        <v>High Risk</v>
      </c>
      <c r="X256" s="3" t="str">
        <f t="shared" si="21"/>
        <v>35-44</v>
      </c>
      <c r="Y256" s="3" t="str">
        <f t="shared" si="22"/>
        <v>Low Income</v>
      </c>
      <c r="Z256" s="3" t="str">
        <f t="shared" si="23"/>
        <v>Poor</v>
      </c>
      <c r="AA256" s="27">
        <f t="shared" si="24"/>
        <v>0.26795320406872919</v>
      </c>
      <c r="AB256" s="3" t="str">
        <f t="shared" si="25"/>
        <v>Medium</v>
      </c>
      <c r="AC256" s="3" t="str">
        <f t="shared" si="26"/>
        <v>High</v>
      </c>
      <c r="AD256" s="3" t="str">
        <f t="shared" si="27"/>
        <v>No</v>
      </c>
    </row>
    <row r="257" spans="1:30" ht="15" customHeight="1" x14ac:dyDescent="0.3">
      <c r="A257" s="3" t="s">
        <v>278</v>
      </c>
      <c r="B257" s="3">
        <v>55</v>
      </c>
      <c r="C257" s="3" t="s">
        <v>31</v>
      </c>
      <c r="D257" s="3" t="s">
        <v>24</v>
      </c>
      <c r="E257" s="3">
        <v>61042.494860452003</v>
      </c>
      <c r="F257" s="3">
        <v>19</v>
      </c>
      <c r="G257" s="3">
        <v>204.15039482698199</v>
      </c>
      <c r="H257" s="3">
        <v>7</v>
      </c>
      <c r="I257" s="3">
        <v>939.6038434459</v>
      </c>
      <c r="J257" s="3">
        <v>22</v>
      </c>
      <c r="K257" s="3">
        <v>356.04242333537502</v>
      </c>
      <c r="L257" s="3">
        <v>15</v>
      </c>
      <c r="M257" s="3">
        <v>6</v>
      </c>
      <c r="N257" s="3">
        <v>3</v>
      </c>
      <c r="O257" s="3">
        <v>858</v>
      </c>
      <c r="P257" s="3">
        <v>3</v>
      </c>
      <c r="Q257" s="3">
        <v>17150.047265019599</v>
      </c>
      <c r="R257" s="3">
        <v>6</v>
      </c>
      <c r="S257" s="3">
        <v>0</v>
      </c>
      <c r="T257" s="3">
        <v>0</v>
      </c>
      <c r="U257" s="3">
        <v>9709.6387119934698</v>
      </c>
      <c r="V257" s="3">
        <v>1</v>
      </c>
      <c r="W257" s="3" t="str">
        <f>IF(Bank_data3[[#This Row],[credit_risk]]=1,"High Risk","Low Risk")</f>
        <v>High Risk</v>
      </c>
      <c r="X257" s="3" t="str">
        <f t="shared" si="21"/>
        <v>55+</v>
      </c>
      <c r="Y257" s="3" t="str">
        <f t="shared" si="22"/>
        <v>Middle Income</v>
      </c>
      <c r="Z257" s="3" t="str">
        <f t="shared" si="23"/>
        <v>Excellent</v>
      </c>
      <c r="AA257" s="27">
        <f t="shared" si="24"/>
        <v>0.2809525938319849</v>
      </c>
      <c r="AB257" s="3" t="str">
        <f t="shared" si="25"/>
        <v>Low</v>
      </c>
      <c r="AC257" s="3" t="str">
        <f t="shared" si="26"/>
        <v>Medium</v>
      </c>
      <c r="AD257" s="3" t="str">
        <f t="shared" si="27"/>
        <v>No</v>
      </c>
    </row>
    <row r="258" spans="1:30" ht="15" customHeight="1" x14ac:dyDescent="0.3">
      <c r="A258" s="3" t="s">
        <v>279</v>
      </c>
      <c r="B258" s="3">
        <v>38</v>
      </c>
      <c r="C258" s="3" t="s">
        <v>23</v>
      </c>
      <c r="D258" s="3" t="s">
        <v>24</v>
      </c>
      <c r="E258" s="3">
        <v>38717.739507919003</v>
      </c>
      <c r="F258" s="3">
        <v>172</v>
      </c>
      <c r="G258" s="3">
        <v>1315.7072713774201</v>
      </c>
      <c r="H258" s="3">
        <v>4</v>
      </c>
      <c r="I258" s="3">
        <v>778.39757626150197</v>
      </c>
      <c r="J258" s="3">
        <v>6</v>
      </c>
      <c r="K258" s="3">
        <v>551.05766709919806</v>
      </c>
      <c r="L258" s="3">
        <v>11</v>
      </c>
      <c r="M258" s="3">
        <v>16</v>
      </c>
      <c r="N258" s="3">
        <v>5</v>
      </c>
      <c r="O258" s="3">
        <v>309</v>
      </c>
      <c r="P258" s="3">
        <v>2</v>
      </c>
      <c r="Q258" s="3">
        <v>11348.8535289745</v>
      </c>
      <c r="R258" s="3">
        <v>5</v>
      </c>
      <c r="S258" s="3">
        <v>0</v>
      </c>
      <c r="T258" s="3">
        <v>0</v>
      </c>
      <c r="U258" s="3">
        <v>15726.879532744601</v>
      </c>
      <c r="V258" s="3">
        <v>1</v>
      </c>
      <c r="W258" s="3" t="str">
        <f>IF(Bank_data3[[#This Row],[credit_risk]]=1,"High Risk","Low Risk")</f>
        <v>High Risk</v>
      </c>
      <c r="X258" s="3" t="str">
        <f t="shared" si="21"/>
        <v>35-44</v>
      </c>
      <c r="Y258" s="3" t="str">
        <f t="shared" si="22"/>
        <v>Low Income</v>
      </c>
      <c r="Z258" s="3" t="str">
        <f t="shared" si="23"/>
        <v>Poor</v>
      </c>
      <c r="AA258" s="27">
        <f t="shared" si="24"/>
        <v>0.29311766836628722</v>
      </c>
      <c r="AB258" s="3" t="str">
        <f t="shared" si="25"/>
        <v>Medium</v>
      </c>
      <c r="AC258" s="3" t="str">
        <f t="shared" si="26"/>
        <v>Medium</v>
      </c>
      <c r="AD258" s="3" t="str">
        <f t="shared" si="27"/>
        <v>No</v>
      </c>
    </row>
    <row r="259" spans="1:30" ht="15" customHeight="1" x14ac:dyDescent="0.3">
      <c r="A259" s="3" t="s">
        <v>280</v>
      </c>
      <c r="B259" s="3">
        <v>45</v>
      </c>
      <c r="C259" s="3" t="s">
        <v>23</v>
      </c>
      <c r="D259" s="3" t="s">
        <v>24</v>
      </c>
      <c r="E259" s="3">
        <v>54051.041934642897</v>
      </c>
      <c r="F259" s="3">
        <v>31</v>
      </c>
      <c r="G259" s="3">
        <v>10</v>
      </c>
      <c r="H259" s="3">
        <v>6</v>
      </c>
      <c r="I259" s="3">
        <v>739.47569594950801</v>
      </c>
      <c r="J259" s="3">
        <v>23</v>
      </c>
      <c r="K259" s="3">
        <v>491.31513087696499</v>
      </c>
      <c r="L259" s="3">
        <v>24</v>
      </c>
      <c r="M259" s="3">
        <v>15</v>
      </c>
      <c r="N259" s="3">
        <v>3</v>
      </c>
      <c r="O259" s="3">
        <v>596</v>
      </c>
      <c r="P259" s="3">
        <v>1</v>
      </c>
      <c r="Q259" s="3">
        <v>16683.2761392496</v>
      </c>
      <c r="R259" s="3">
        <v>1</v>
      </c>
      <c r="S259" s="3">
        <v>0</v>
      </c>
      <c r="T259" s="3">
        <v>0</v>
      </c>
      <c r="U259" s="3">
        <v>4589.7864169744198</v>
      </c>
      <c r="V259" s="3">
        <v>0</v>
      </c>
      <c r="W259" s="3" t="str">
        <f>IF(Bank_data3[[#This Row],[credit_risk]]=1,"High Risk","Low Risk")</f>
        <v>Low Risk</v>
      </c>
      <c r="X259" s="3" t="str">
        <f t="shared" si="21"/>
        <v>45-54</v>
      </c>
      <c r="Y259" s="3" t="str">
        <f t="shared" si="22"/>
        <v>Middle Income</v>
      </c>
      <c r="Z259" s="3" t="str">
        <f t="shared" si="23"/>
        <v>Fair</v>
      </c>
      <c r="AA259" s="27">
        <f t="shared" si="24"/>
        <v>0.30865780828836897</v>
      </c>
      <c r="AB259" s="3" t="str">
        <f t="shared" si="25"/>
        <v>Low</v>
      </c>
      <c r="AC259" s="3" t="str">
        <f t="shared" si="26"/>
        <v>Medium</v>
      </c>
      <c r="AD259" s="3" t="str">
        <f t="shared" si="27"/>
        <v>No</v>
      </c>
    </row>
    <row r="260" spans="1:30" ht="15" customHeight="1" x14ac:dyDescent="0.3">
      <c r="A260" s="3" t="s">
        <v>281</v>
      </c>
      <c r="B260" s="3">
        <v>22</v>
      </c>
      <c r="C260" s="3" t="s">
        <v>23</v>
      </c>
      <c r="D260" s="3" t="s">
        <v>33</v>
      </c>
      <c r="E260" s="3">
        <v>51100.926221316498</v>
      </c>
      <c r="F260" s="3">
        <v>190</v>
      </c>
      <c r="G260" s="3">
        <v>1689.96613754941</v>
      </c>
      <c r="H260" s="3">
        <v>6</v>
      </c>
      <c r="I260" s="3">
        <v>719.03718530786205</v>
      </c>
      <c r="J260" s="3">
        <v>42</v>
      </c>
      <c r="K260" s="3">
        <v>534.11403113847803</v>
      </c>
      <c r="L260" s="3">
        <v>48</v>
      </c>
      <c r="M260" s="3">
        <v>16</v>
      </c>
      <c r="N260" s="3">
        <v>0</v>
      </c>
      <c r="O260" s="3">
        <v>629</v>
      </c>
      <c r="P260" s="3">
        <v>3</v>
      </c>
      <c r="Q260" s="3">
        <v>8985.7552593727596</v>
      </c>
      <c r="R260" s="3">
        <v>0</v>
      </c>
      <c r="S260" s="3">
        <v>1</v>
      </c>
      <c r="T260" s="3">
        <v>0</v>
      </c>
      <c r="U260" s="3">
        <v>12927.7314976612</v>
      </c>
      <c r="V260" s="3">
        <v>1</v>
      </c>
      <c r="W260" s="3" t="str">
        <f>IF(Bank_data3[[#This Row],[credit_risk]]=1,"High Risk","Low Risk")</f>
        <v>High Risk</v>
      </c>
      <c r="X260" s="3" t="str">
        <f t="shared" si="21"/>
        <v>18-24</v>
      </c>
      <c r="Y260" s="3" t="str">
        <f t="shared" si="22"/>
        <v>Middle Income</v>
      </c>
      <c r="Z260" s="3" t="str">
        <f t="shared" si="23"/>
        <v>Fair</v>
      </c>
      <c r="AA260" s="27">
        <f t="shared" si="24"/>
        <v>0.17584329529480028</v>
      </c>
      <c r="AB260" s="3" t="str">
        <f t="shared" si="25"/>
        <v>Medium</v>
      </c>
      <c r="AC260" s="3" t="str">
        <f t="shared" si="26"/>
        <v>High</v>
      </c>
      <c r="AD260" s="3" t="str">
        <f t="shared" si="27"/>
        <v>No</v>
      </c>
    </row>
    <row r="261" spans="1:30" ht="15" customHeight="1" x14ac:dyDescent="0.3">
      <c r="A261" s="3" t="s">
        <v>282</v>
      </c>
      <c r="B261" s="3">
        <v>38</v>
      </c>
      <c r="C261" s="3" t="s">
        <v>23</v>
      </c>
      <c r="D261" s="3" t="s">
        <v>26</v>
      </c>
      <c r="E261" s="3">
        <v>35977.056722479603</v>
      </c>
      <c r="F261" s="3">
        <v>69</v>
      </c>
      <c r="G261" s="3">
        <v>2041.8333855144499</v>
      </c>
      <c r="H261" s="3">
        <v>1</v>
      </c>
      <c r="I261" s="3">
        <v>388.40706868151199</v>
      </c>
      <c r="J261" s="3">
        <v>36</v>
      </c>
      <c r="K261" s="3">
        <v>503.87556086463502</v>
      </c>
      <c r="L261" s="3">
        <v>15</v>
      </c>
      <c r="M261" s="3">
        <v>12</v>
      </c>
      <c r="N261" s="3">
        <v>5</v>
      </c>
      <c r="O261" s="3">
        <v>732</v>
      </c>
      <c r="P261" s="3">
        <v>2</v>
      </c>
      <c r="Q261" s="3">
        <v>27506.081528815299</v>
      </c>
      <c r="R261" s="3">
        <v>0</v>
      </c>
      <c r="S261" s="3">
        <v>0</v>
      </c>
      <c r="T261" s="3">
        <v>0</v>
      </c>
      <c r="U261" s="3">
        <v>8606.7433268330205</v>
      </c>
      <c r="V261" s="3">
        <v>0</v>
      </c>
      <c r="W261" s="3" t="str">
        <f>IF(Bank_data3[[#This Row],[credit_risk]]=1,"High Risk","Low Risk")</f>
        <v>Low Risk</v>
      </c>
      <c r="X261" s="3" t="str">
        <f t="shared" si="21"/>
        <v>35-44</v>
      </c>
      <c r="Y261" s="3" t="str">
        <f t="shared" si="22"/>
        <v>Low Income</v>
      </c>
      <c r="Z261" s="3" t="str">
        <f t="shared" si="23"/>
        <v>Good</v>
      </c>
      <c r="AA261" s="27">
        <f t="shared" si="24"/>
        <v>0.76454507496241708</v>
      </c>
      <c r="AB261" s="3" t="str">
        <f t="shared" si="25"/>
        <v>Medium</v>
      </c>
      <c r="AC261" s="3" t="str">
        <f t="shared" si="26"/>
        <v>Medium</v>
      </c>
      <c r="AD261" s="3" t="str">
        <f t="shared" si="27"/>
        <v>No</v>
      </c>
    </row>
    <row r="262" spans="1:30" ht="15" customHeight="1" x14ac:dyDescent="0.3">
      <c r="A262" s="3" t="s">
        <v>283</v>
      </c>
      <c r="B262" s="3">
        <v>39</v>
      </c>
      <c r="C262" s="3" t="s">
        <v>28</v>
      </c>
      <c r="D262" s="3" t="s">
        <v>26</v>
      </c>
      <c r="E262" s="3">
        <v>43793.327647988699</v>
      </c>
      <c r="F262" s="3">
        <v>87</v>
      </c>
      <c r="G262" s="3">
        <v>876.37577583003394</v>
      </c>
      <c r="H262" s="3">
        <v>3</v>
      </c>
      <c r="I262" s="3">
        <v>559.36665883326202</v>
      </c>
      <c r="J262" s="3">
        <v>8</v>
      </c>
      <c r="K262" s="3">
        <v>411.85598921212897</v>
      </c>
      <c r="L262" s="3">
        <v>1</v>
      </c>
      <c r="M262" s="3">
        <v>3</v>
      </c>
      <c r="N262" s="3">
        <v>7</v>
      </c>
      <c r="O262" s="3">
        <v>747</v>
      </c>
      <c r="P262" s="3">
        <v>1</v>
      </c>
      <c r="Q262" s="3">
        <v>18605.350465526899</v>
      </c>
      <c r="R262" s="3">
        <v>0</v>
      </c>
      <c r="S262" s="3">
        <v>0</v>
      </c>
      <c r="T262" s="3">
        <v>0</v>
      </c>
      <c r="U262" s="3">
        <v>12674.3090775331</v>
      </c>
      <c r="V262" s="3">
        <v>0</v>
      </c>
      <c r="W262" s="3" t="str">
        <f>IF(Bank_data3[[#This Row],[credit_risk]]=1,"High Risk","Low Risk")</f>
        <v>Low Risk</v>
      </c>
      <c r="X262" s="3" t="str">
        <f t="shared" si="21"/>
        <v>35-44</v>
      </c>
      <c r="Y262" s="3" t="str">
        <f t="shared" si="22"/>
        <v>Low Income</v>
      </c>
      <c r="Z262" s="3" t="str">
        <f t="shared" si="23"/>
        <v>Very Good</v>
      </c>
      <c r="AA262" s="27">
        <f t="shared" si="24"/>
        <v>0.4248444104334097</v>
      </c>
      <c r="AB262" s="3" t="str">
        <f t="shared" si="25"/>
        <v>Low</v>
      </c>
      <c r="AC262" s="3" t="str">
        <f t="shared" si="26"/>
        <v>Low</v>
      </c>
      <c r="AD262" s="3" t="str">
        <f t="shared" si="27"/>
        <v>No</v>
      </c>
    </row>
    <row r="263" spans="1:30" ht="15" customHeight="1" x14ac:dyDescent="0.3">
      <c r="A263" s="3" t="s">
        <v>284</v>
      </c>
      <c r="B263" s="3">
        <v>51</v>
      </c>
      <c r="C263" s="3" t="s">
        <v>31</v>
      </c>
      <c r="D263" s="3" t="s">
        <v>26</v>
      </c>
      <c r="E263" s="3">
        <v>65567.286019380495</v>
      </c>
      <c r="F263" s="3">
        <v>59</v>
      </c>
      <c r="G263" s="3">
        <v>1800.2705176710999</v>
      </c>
      <c r="H263" s="3">
        <v>1</v>
      </c>
      <c r="I263" s="3">
        <v>654.19208402174399</v>
      </c>
      <c r="J263" s="3">
        <v>37</v>
      </c>
      <c r="K263" s="3">
        <v>589.910659483676</v>
      </c>
      <c r="L263" s="3">
        <v>72</v>
      </c>
      <c r="M263" s="3">
        <v>9</v>
      </c>
      <c r="N263" s="3">
        <v>5</v>
      </c>
      <c r="O263" s="3">
        <v>314</v>
      </c>
      <c r="P263" s="3">
        <v>0</v>
      </c>
      <c r="Q263" s="3">
        <v>13256.7893780181</v>
      </c>
      <c r="R263" s="3">
        <v>0</v>
      </c>
      <c r="S263" s="3">
        <v>0</v>
      </c>
      <c r="T263" s="3">
        <v>0</v>
      </c>
      <c r="U263" s="3">
        <v>7789.5118774410303</v>
      </c>
      <c r="V263" s="3">
        <v>1</v>
      </c>
      <c r="W263" s="3" t="str">
        <f>IF(Bank_data3[[#This Row],[credit_risk]]=1,"High Risk","Low Risk")</f>
        <v>High Risk</v>
      </c>
      <c r="X263" s="3" t="str">
        <f t="shared" ref="X263:X326" si="28">_xlfn.IFS(B263&lt;25,"18-24",B263&lt;35,"25-34",B263&lt;45,"35-44",B263&lt;55,"45-54",TRUE(),"55+")</f>
        <v>45-54</v>
      </c>
      <c r="Y263" s="3" t="str">
        <f t="shared" ref="Y263:Y326" si="29">_xlfn.IFS(E263&lt;50000,"Low Income",E263&lt;100000,"Middle Income",TRUE(),"High Income")</f>
        <v>Middle Income</v>
      </c>
      <c r="Z263" s="3" t="str">
        <f t="shared" ref="Z263:Z326" si="30">_xlfn.IFS(O263&lt;580,"Poor",O263&lt;670,"Fair",O263&lt;740,"Good",O263&lt;800,"Very Good",TRUE(),"Excellent")</f>
        <v>Poor</v>
      </c>
      <c r="AA263" s="27">
        <f t="shared" ref="AA263:AA326" si="31">IF(E263=0,0,Q263/E263)</f>
        <v>0.2021860318284279</v>
      </c>
      <c r="AB263" s="3" t="str">
        <f t="shared" ref="AB263:AB326" si="32">_xlfn.IFS(G263&lt;1000,"Low",G263&lt;5000,"Medium",TRUE(),"High")</f>
        <v>Medium</v>
      </c>
      <c r="AC263" s="3" t="str">
        <f t="shared" ref="AC263:AC326" si="33">_xlfn.IFS(L263&lt;10,"Low",L263&lt;30,"Medium",TRUE(),"High")</f>
        <v>High</v>
      </c>
      <c r="AD263" s="3" t="str">
        <f t="shared" ref="AD263:AD326" si="34">IF(AND(E263&gt;=100000,O263&gt;=750),"Yes","No")</f>
        <v>No</v>
      </c>
    </row>
    <row r="264" spans="1:30" ht="15" customHeight="1" x14ac:dyDescent="0.3">
      <c r="A264" s="3" t="s">
        <v>285</v>
      </c>
      <c r="B264" s="3">
        <v>26</v>
      </c>
      <c r="C264" s="3" t="s">
        <v>31</v>
      </c>
      <c r="D264" s="3" t="s">
        <v>33</v>
      </c>
      <c r="E264" s="3">
        <v>52696.513524939503</v>
      </c>
      <c r="F264" s="3">
        <v>74</v>
      </c>
      <c r="G264" s="3">
        <v>1148.7634573574901</v>
      </c>
      <c r="H264" s="3">
        <v>6</v>
      </c>
      <c r="I264" s="3">
        <v>839.72302117900995</v>
      </c>
      <c r="J264" s="3">
        <v>6</v>
      </c>
      <c r="K264" s="3">
        <v>310.38747072382603</v>
      </c>
      <c r="L264" s="3">
        <v>76</v>
      </c>
      <c r="M264" s="3">
        <v>15</v>
      </c>
      <c r="N264" s="3">
        <v>2</v>
      </c>
      <c r="O264" s="3">
        <v>515</v>
      </c>
      <c r="P264" s="3">
        <v>4</v>
      </c>
      <c r="Q264" s="3">
        <v>22271.5658713216</v>
      </c>
      <c r="R264" s="3">
        <v>6</v>
      </c>
      <c r="S264" s="3">
        <v>0</v>
      </c>
      <c r="T264" s="3">
        <v>0</v>
      </c>
      <c r="U264" s="3">
        <v>7913.0159150908003</v>
      </c>
      <c r="V264" s="3">
        <v>1</v>
      </c>
      <c r="W264" s="3" t="str">
        <f>IF(Bank_data3[[#This Row],[credit_risk]]=1,"High Risk","Low Risk")</f>
        <v>High Risk</v>
      </c>
      <c r="X264" s="3" t="str">
        <f t="shared" si="28"/>
        <v>25-34</v>
      </c>
      <c r="Y264" s="3" t="str">
        <f t="shared" si="29"/>
        <v>Middle Income</v>
      </c>
      <c r="Z264" s="3" t="str">
        <f t="shared" si="30"/>
        <v>Poor</v>
      </c>
      <c r="AA264" s="27">
        <f t="shared" si="31"/>
        <v>0.42263831858214324</v>
      </c>
      <c r="AB264" s="3" t="str">
        <f t="shared" si="32"/>
        <v>Medium</v>
      </c>
      <c r="AC264" s="3" t="str">
        <f t="shared" si="33"/>
        <v>High</v>
      </c>
      <c r="AD264" s="3" t="str">
        <f t="shared" si="34"/>
        <v>No</v>
      </c>
    </row>
    <row r="265" spans="1:30" ht="15" customHeight="1" x14ac:dyDescent="0.3">
      <c r="A265" s="3" t="s">
        <v>286</v>
      </c>
      <c r="B265" s="3">
        <v>60</v>
      </c>
      <c r="C265" s="3" t="s">
        <v>23</v>
      </c>
      <c r="D265" s="3" t="s">
        <v>33</v>
      </c>
      <c r="E265" s="3">
        <v>59878.901505219001</v>
      </c>
      <c r="F265" s="3">
        <v>16</v>
      </c>
      <c r="G265" s="3">
        <v>2485.6922095618102</v>
      </c>
      <c r="H265" s="3">
        <v>4</v>
      </c>
      <c r="I265" s="3">
        <v>605.114834820027</v>
      </c>
      <c r="J265" s="3">
        <v>22</v>
      </c>
      <c r="K265" s="3">
        <v>912.11145037144104</v>
      </c>
      <c r="L265" s="3">
        <v>77</v>
      </c>
      <c r="M265" s="3">
        <v>18</v>
      </c>
      <c r="N265" s="3">
        <v>7</v>
      </c>
      <c r="O265" s="3">
        <v>552</v>
      </c>
      <c r="P265" s="3">
        <v>0</v>
      </c>
      <c r="Q265" s="3">
        <v>20367.372396776602</v>
      </c>
      <c r="R265" s="3">
        <v>6</v>
      </c>
      <c r="S265" s="3">
        <v>0</v>
      </c>
      <c r="T265" s="3">
        <v>0</v>
      </c>
      <c r="U265" s="3">
        <v>9162.0643546594492</v>
      </c>
      <c r="V265" s="3">
        <v>1</v>
      </c>
      <c r="W265" s="3" t="str">
        <f>IF(Bank_data3[[#This Row],[credit_risk]]=1,"High Risk","Low Risk")</f>
        <v>High Risk</v>
      </c>
      <c r="X265" s="3" t="str">
        <f t="shared" si="28"/>
        <v>55+</v>
      </c>
      <c r="Y265" s="3" t="str">
        <f t="shared" si="29"/>
        <v>Middle Income</v>
      </c>
      <c r="Z265" s="3" t="str">
        <f t="shared" si="30"/>
        <v>Poor</v>
      </c>
      <c r="AA265" s="27">
        <f t="shared" si="31"/>
        <v>0.34014271946858271</v>
      </c>
      <c r="AB265" s="3" t="str">
        <f t="shared" si="32"/>
        <v>Medium</v>
      </c>
      <c r="AC265" s="3" t="str">
        <f t="shared" si="33"/>
        <v>High</v>
      </c>
      <c r="AD265" s="3" t="str">
        <f t="shared" si="34"/>
        <v>No</v>
      </c>
    </row>
    <row r="266" spans="1:30" ht="15" customHeight="1" x14ac:dyDescent="0.3">
      <c r="A266" s="3" t="s">
        <v>287</v>
      </c>
      <c r="B266" s="3">
        <v>52</v>
      </c>
      <c r="C266" s="3" t="s">
        <v>23</v>
      </c>
      <c r="D266" s="3" t="s">
        <v>33</v>
      </c>
      <c r="E266" s="3">
        <v>72904.937790340002</v>
      </c>
      <c r="F266" s="3">
        <v>41</v>
      </c>
      <c r="G266" s="3">
        <v>1682.4109833648599</v>
      </c>
      <c r="H266" s="3">
        <v>0</v>
      </c>
      <c r="I266" s="3">
        <v>495.804765125725</v>
      </c>
      <c r="J266" s="3">
        <v>24</v>
      </c>
      <c r="K266" s="3">
        <v>496.018552555702</v>
      </c>
      <c r="L266" s="3">
        <v>75</v>
      </c>
      <c r="M266" s="3">
        <v>6</v>
      </c>
      <c r="N266" s="3">
        <v>9</v>
      </c>
      <c r="O266" s="3">
        <v>629</v>
      </c>
      <c r="P266" s="3">
        <v>0</v>
      </c>
      <c r="Q266" s="3">
        <v>8775.5711266039307</v>
      </c>
      <c r="R266" s="3">
        <v>4</v>
      </c>
      <c r="S266" s="3">
        <v>0</v>
      </c>
      <c r="T266" s="3">
        <v>0</v>
      </c>
      <c r="U266" s="3">
        <v>8125.6385975828798</v>
      </c>
      <c r="V266" s="3">
        <v>1</v>
      </c>
      <c r="W266" s="3" t="str">
        <f>IF(Bank_data3[[#This Row],[credit_risk]]=1,"High Risk","Low Risk")</f>
        <v>High Risk</v>
      </c>
      <c r="X266" s="3" t="str">
        <f t="shared" si="28"/>
        <v>45-54</v>
      </c>
      <c r="Y266" s="3" t="str">
        <f t="shared" si="29"/>
        <v>Middle Income</v>
      </c>
      <c r="Z266" s="3" t="str">
        <f t="shared" si="30"/>
        <v>Fair</v>
      </c>
      <c r="AA266" s="27">
        <f t="shared" si="31"/>
        <v>0.12037005163958463</v>
      </c>
      <c r="AB266" s="3" t="str">
        <f t="shared" si="32"/>
        <v>Medium</v>
      </c>
      <c r="AC266" s="3" t="str">
        <f t="shared" si="33"/>
        <v>High</v>
      </c>
      <c r="AD266" s="3" t="str">
        <f t="shared" si="34"/>
        <v>No</v>
      </c>
    </row>
    <row r="267" spans="1:30" ht="15" customHeight="1" x14ac:dyDescent="0.3">
      <c r="A267" s="3" t="s">
        <v>288</v>
      </c>
      <c r="B267" s="3">
        <v>59</v>
      </c>
      <c r="C267" s="3" t="s">
        <v>28</v>
      </c>
      <c r="D267" s="3" t="s">
        <v>33</v>
      </c>
      <c r="E267" s="3">
        <v>57828.866975205397</v>
      </c>
      <c r="F267" s="3">
        <v>146</v>
      </c>
      <c r="G267" s="3">
        <v>669.08823152555794</v>
      </c>
      <c r="H267" s="3">
        <v>1</v>
      </c>
      <c r="I267" s="3">
        <v>1065.9198006940501</v>
      </c>
      <c r="J267" s="3">
        <v>45</v>
      </c>
      <c r="K267" s="3">
        <v>710.55700862215599</v>
      </c>
      <c r="L267" s="3">
        <v>34</v>
      </c>
      <c r="M267" s="3">
        <v>17</v>
      </c>
      <c r="N267" s="3">
        <v>8</v>
      </c>
      <c r="O267" s="3">
        <v>863</v>
      </c>
      <c r="P267" s="3">
        <v>0</v>
      </c>
      <c r="Q267" s="3">
        <v>15004.7270338856</v>
      </c>
      <c r="R267" s="3">
        <v>6</v>
      </c>
      <c r="S267" s="3">
        <v>0</v>
      </c>
      <c r="T267" s="3">
        <v>0</v>
      </c>
      <c r="U267" s="3">
        <v>14492.0649655945</v>
      </c>
      <c r="V267" s="3">
        <v>1</v>
      </c>
      <c r="W267" s="3" t="str">
        <f>IF(Bank_data3[[#This Row],[credit_risk]]=1,"High Risk","Low Risk")</f>
        <v>High Risk</v>
      </c>
      <c r="X267" s="3" t="str">
        <f t="shared" si="28"/>
        <v>55+</v>
      </c>
      <c r="Y267" s="3" t="str">
        <f t="shared" si="29"/>
        <v>Middle Income</v>
      </c>
      <c r="Z267" s="3" t="str">
        <f t="shared" si="30"/>
        <v>Excellent</v>
      </c>
      <c r="AA267" s="27">
        <f t="shared" si="31"/>
        <v>0.25946776789382714</v>
      </c>
      <c r="AB267" s="3" t="str">
        <f t="shared" si="32"/>
        <v>Low</v>
      </c>
      <c r="AC267" s="3" t="str">
        <f t="shared" si="33"/>
        <v>High</v>
      </c>
      <c r="AD267" s="3" t="str">
        <f t="shared" si="34"/>
        <v>No</v>
      </c>
    </row>
    <row r="268" spans="1:30" ht="15" customHeight="1" x14ac:dyDescent="0.3">
      <c r="A268" s="3" t="s">
        <v>289</v>
      </c>
      <c r="B268" s="3">
        <v>58</v>
      </c>
      <c r="C268" s="3" t="s">
        <v>28</v>
      </c>
      <c r="D268" s="3" t="s">
        <v>24</v>
      </c>
      <c r="E268" s="3">
        <v>15427.600396064199</v>
      </c>
      <c r="F268" s="3">
        <v>20</v>
      </c>
      <c r="G268" s="3">
        <v>2436.7779160411801</v>
      </c>
      <c r="H268" s="3">
        <v>5</v>
      </c>
      <c r="I268" s="3">
        <v>929.71489018174998</v>
      </c>
      <c r="J268" s="3">
        <v>21</v>
      </c>
      <c r="K268" s="3">
        <v>366.35318290795101</v>
      </c>
      <c r="L268" s="3">
        <v>21</v>
      </c>
      <c r="M268" s="3">
        <v>12</v>
      </c>
      <c r="N268" s="3">
        <v>0</v>
      </c>
      <c r="O268" s="3">
        <v>729</v>
      </c>
      <c r="P268" s="3">
        <v>3</v>
      </c>
      <c r="Q268" s="3">
        <v>10224.2645190734</v>
      </c>
      <c r="R268" s="3">
        <v>5</v>
      </c>
      <c r="S268" s="3">
        <v>1</v>
      </c>
      <c r="T268" s="3">
        <v>0</v>
      </c>
      <c r="U268" s="3">
        <v>500</v>
      </c>
      <c r="V268" s="3">
        <v>1</v>
      </c>
      <c r="W268" s="3" t="str">
        <f>IF(Bank_data3[[#This Row],[credit_risk]]=1,"High Risk","Low Risk")</f>
        <v>High Risk</v>
      </c>
      <c r="X268" s="3" t="str">
        <f t="shared" si="28"/>
        <v>55+</v>
      </c>
      <c r="Y268" s="3" t="str">
        <f t="shared" si="29"/>
        <v>Low Income</v>
      </c>
      <c r="Z268" s="3" t="str">
        <f t="shared" si="30"/>
        <v>Good</v>
      </c>
      <c r="AA268" s="27">
        <f t="shared" si="31"/>
        <v>0.6627255215711807</v>
      </c>
      <c r="AB268" s="3" t="str">
        <f t="shared" si="32"/>
        <v>Medium</v>
      </c>
      <c r="AC268" s="3" t="str">
        <f t="shared" si="33"/>
        <v>Medium</v>
      </c>
      <c r="AD268" s="3" t="str">
        <f t="shared" si="34"/>
        <v>No</v>
      </c>
    </row>
    <row r="269" spans="1:30" ht="15" customHeight="1" x14ac:dyDescent="0.3">
      <c r="A269" s="3" t="s">
        <v>290</v>
      </c>
      <c r="B269" s="3">
        <v>37</v>
      </c>
      <c r="C269" s="3" t="s">
        <v>23</v>
      </c>
      <c r="D269" s="3" t="s">
        <v>33</v>
      </c>
      <c r="E269" s="3">
        <v>54870.758890081801</v>
      </c>
      <c r="F269" s="3">
        <v>225</v>
      </c>
      <c r="G269" s="3">
        <v>2161.6137875035502</v>
      </c>
      <c r="H269" s="3">
        <v>3</v>
      </c>
      <c r="I269" s="3">
        <v>611.26966212365198</v>
      </c>
      <c r="J269" s="3">
        <v>42</v>
      </c>
      <c r="K269" s="3">
        <v>393.90407204429903</v>
      </c>
      <c r="L269" s="3">
        <v>47</v>
      </c>
      <c r="M269" s="3">
        <v>3</v>
      </c>
      <c r="N269" s="3">
        <v>5</v>
      </c>
      <c r="O269" s="3">
        <v>358</v>
      </c>
      <c r="P269" s="3">
        <v>0</v>
      </c>
      <c r="Q269" s="3">
        <v>17511.7745821229</v>
      </c>
      <c r="R269" s="3">
        <v>1</v>
      </c>
      <c r="S269" s="3">
        <v>0</v>
      </c>
      <c r="T269" s="3">
        <v>0</v>
      </c>
      <c r="U269" s="3">
        <v>5037.8805767348003</v>
      </c>
      <c r="V269" s="3">
        <v>1</v>
      </c>
      <c r="W269" s="3" t="str">
        <f>IF(Bank_data3[[#This Row],[credit_risk]]=1,"High Risk","Low Risk")</f>
        <v>High Risk</v>
      </c>
      <c r="X269" s="3" t="str">
        <f t="shared" si="28"/>
        <v>35-44</v>
      </c>
      <c r="Y269" s="3" t="str">
        <f t="shared" si="29"/>
        <v>Middle Income</v>
      </c>
      <c r="Z269" s="3" t="str">
        <f t="shared" si="30"/>
        <v>Poor</v>
      </c>
      <c r="AA269" s="27">
        <f t="shared" si="31"/>
        <v>0.31914584263729312</v>
      </c>
      <c r="AB269" s="3" t="str">
        <f t="shared" si="32"/>
        <v>Medium</v>
      </c>
      <c r="AC269" s="3" t="str">
        <f t="shared" si="33"/>
        <v>High</v>
      </c>
      <c r="AD269" s="3" t="str">
        <f t="shared" si="34"/>
        <v>No</v>
      </c>
    </row>
    <row r="270" spans="1:30" ht="15" customHeight="1" x14ac:dyDescent="0.3">
      <c r="A270" s="3" t="s">
        <v>291</v>
      </c>
      <c r="B270" s="3">
        <v>59</v>
      </c>
      <c r="C270" s="3" t="s">
        <v>31</v>
      </c>
      <c r="D270" s="3" t="s">
        <v>33</v>
      </c>
      <c r="E270" s="3">
        <v>38873.994229875701</v>
      </c>
      <c r="F270" s="3">
        <v>77</v>
      </c>
      <c r="G270" s="3">
        <v>1170.2851721577199</v>
      </c>
      <c r="H270" s="3">
        <v>6</v>
      </c>
      <c r="I270" s="3">
        <v>977.19746502065595</v>
      </c>
      <c r="J270" s="3">
        <v>6</v>
      </c>
      <c r="K270" s="3">
        <v>730.54946148319095</v>
      </c>
      <c r="L270" s="3">
        <v>63</v>
      </c>
      <c r="M270" s="3">
        <v>17</v>
      </c>
      <c r="N270" s="3">
        <v>9</v>
      </c>
      <c r="O270" s="3">
        <v>475</v>
      </c>
      <c r="P270" s="3">
        <v>5</v>
      </c>
      <c r="Q270" s="3">
        <v>21431.2249518344</v>
      </c>
      <c r="R270" s="3">
        <v>0</v>
      </c>
      <c r="S270" s="3">
        <v>0</v>
      </c>
      <c r="T270" s="3">
        <v>0</v>
      </c>
      <c r="U270" s="3">
        <v>5187.32469053762</v>
      </c>
      <c r="V270" s="3">
        <v>1</v>
      </c>
      <c r="W270" s="3" t="str">
        <f>IF(Bank_data3[[#This Row],[credit_risk]]=1,"High Risk","Low Risk")</f>
        <v>High Risk</v>
      </c>
      <c r="X270" s="3" t="str">
        <f t="shared" si="28"/>
        <v>55+</v>
      </c>
      <c r="Y270" s="3" t="str">
        <f t="shared" si="29"/>
        <v>Low Income</v>
      </c>
      <c r="Z270" s="3" t="str">
        <f t="shared" si="30"/>
        <v>Poor</v>
      </c>
      <c r="AA270" s="27">
        <f t="shared" si="31"/>
        <v>0.55129979248090566</v>
      </c>
      <c r="AB270" s="3" t="str">
        <f t="shared" si="32"/>
        <v>Medium</v>
      </c>
      <c r="AC270" s="3" t="str">
        <f t="shared" si="33"/>
        <v>High</v>
      </c>
      <c r="AD270" s="3" t="str">
        <f t="shared" si="34"/>
        <v>No</v>
      </c>
    </row>
    <row r="271" spans="1:30" ht="15" customHeight="1" x14ac:dyDescent="0.3">
      <c r="A271" s="3" t="s">
        <v>292</v>
      </c>
      <c r="B271" s="3">
        <v>20</v>
      </c>
      <c r="C271" s="3" t="s">
        <v>31</v>
      </c>
      <c r="D271" s="3" t="s">
        <v>33</v>
      </c>
      <c r="E271" s="3">
        <v>82585.446980074907</v>
      </c>
      <c r="F271" s="3">
        <v>104</v>
      </c>
      <c r="G271" s="3">
        <v>1896.4098857731401</v>
      </c>
      <c r="H271" s="3">
        <v>1</v>
      </c>
      <c r="I271" s="3">
        <v>641.39473720992305</v>
      </c>
      <c r="J271" s="3">
        <v>5</v>
      </c>
      <c r="K271" s="3">
        <v>689.93819077683997</v>
      </c>
      <c r="L271" s="3">
        <v>66</v>
      </c>
      <c r="M271" s="3">
        <v>15</v>
      </c>
      <c r="N271" s="3">
        <v>7</v>
      </c>
      <c r="O271" s="3">
        <v>673</v>
      </c>
      <c r="P271" s="3">
        <v>0</v>
      </c>
      <c r="Q271" s="3">
        <v>3120.76392615546</v>
      </c>
      <c r="R271" s="3">
        <v>2</v>
      </c>
      <c r="S271" s="3">
        <v>0</v>
      </c>
      <c r="T271" s="3">
        <v>0</v>
      </c>
      <c r="U271" s="3">
        <v>12267.444392887801</v>
      </c>
      <c r="V271" s="3">
        <v>0</v>
      </c>
      <c r="W271" s="3" t="str">
        <f>IF(Bank_data3[[#This Row],[credit_risk]]=1,"High Risk","Low Risk")</f>
        <v>Low Risk</v>
      </c>
      <c r="X271" s="3" t="str">
        <f t="shared" si="28"/>
        <v>18-24</v>
      </c>
      <c r="Y271" s="3" t="str">
        <f t="shared" si="29"/>
        <v>Middle Income</v>
      </c>
      <c r="Z271" s="3" t="str">
        <f t="shared" si="30"/>
        <v>Good</v>
      </c>
      <c r="AA271" s="27">
        <f t="shared" si="31"/>
        <v>3.7788303390891564E-2</v>
      </c>
      <c r="AB271" s="3" t="str">
        <f t="shared" si="32"/>
        <v>Medium</v>
      </c>
      <c r="AC271" s="3" t="str">
        <f t="shared" si="33"/>
        <v>High</v>
      </c>
      <c r="AD271" s="3" t="str">
        <f t="shared" si="34"/>
        <v>No</v>
      </c>
    </row>
    <row r="272" spans="1:30" ht="15" customHeight="1" x14ac:dyDescent="0.3">
      <c r="A272" s="3" t="s">
        <v>293</v>
      </c>
      <c r="B272" s="3">
        <v>30</v>
      </c>
      <c r="C272" s="3" t="s">
        <v>31</v>
      </c>
      <c r="D272" s="3" t="s">
        <v>26</v>
      </c>
      <c r="E272" s="3">
        <v>57186.849337055202</v>
      </c>
      <c r="F272" s="3">
        <v>22</v>
      </c>
      <c r="G272" s="3">
        <v>1883.62200693502</v>
      </c>
      <c r="H272" s="3">
        <v>11</v>
      </c>
      <c r="I272" s="3">
        <v>822.07276032084201</v>
      </c>
      <c r="J272" s="3">
        <v>35</v>
      </c>
      <c r="K272" s="3">
        <v>469.32131806410598</v>
      </c>
      <c r="L272" s="3">
        <v>21</v>
      </c>
      <c r="M272" s="3">
        <v>17</v>
      </c>
      <c r="N272" s="3">
        <v>1</v>
      </c>
      <c r="O272" s="3">
        <v>594</v>
      </c>
      <c r="P272" s="3">
        <v>3</v>
      </c>
      <c r="Q272" s="3">
        <v>12714.694600070299</v>
      </c>
      <c r="R272" s="3">
        <v>5</v>
      </c>
      <c r="S272" s="3">
        <v>0</v>
      </c>
      <c r="T272" s="3">
        <v>0</v>
      </c>
      <c r="U272" s="3">
        <v>5814.0479400740796</v>
      </c>
      <c r="V272" s="3">
        <v>1</v>
      </c>
      <c r="W272" s="3" t="str">
        <f>IF(Bank_data3[[#This Row],[credit_risk]]=1,"High Risk","Low Risk")</f>
        <v>High Risk</v>
      </c>
      <c r="X272" s="3" t="str">
        <f t="shared" si="28"/>
        <v>25-34</v>
      </c>
      <c r="Y272" s="3" t="str">
        <f t="shared" si="29"/>
        <v>Middle Income</v>
      </c>
      <c r="Z272" s="3" t="str">
        <f t="shared" si="30"/>
        <v>Fair</v>
      </c>
      <c r="AA272" s="27">
        <f t="shared" si="31"/>
        <v>0.22233598716255198</v>
      </c>
      <c r="AB272" s="3" t="str">
        <f t="shared" si="32"/>
        <v>Medium</v>
      </c>
      <c r="AC272" s="3" t="str">
        <f t="shared" si="33"/>
        <v>Medium</v>
      </c>
      <c r="AD272" s="3" t="str">
        <f t="shared" si="34"/>
        <v>No</v>
      </c>
    </row>
    <row r="273" spans="1:30" ht="15" customHeight="1" x14ac:dyDescent="0.3">
      <c r="A273" s="3" t="s">
        <v>294</v>
      </c>
      <c r="B273" s="3">
        <v>47</v>
      </c>
      <c r="C273" s="3" t="s">
        <v>23</v>
      </c>
      <c r="D273" s="3" t="s">
        <v>26</v>
      </c>
      <c r="E273" s="3">
        <v>39246.110645494198</v>
      </c>
      <c r="F273" s="3">
        <v>119</v>
      </c>
      <c r="G273" s="3">
        <v>1159.51589283051</v>
      </c>
      <c r="H273" s="3">
        <v>1</v>
      </c>
      <c r="I273" s="3">
        <v>1141.265419153</v>
      </c>
      <c r="J273" s="3">
        <v>45</v>
      </c>
      <c r="K273" s="3">
        <v>53.784622415469002</v>
      </c>
      <c r="L273" s="3">
        <v>72</v>
      </c>
      <c r="M273" s="3">
        <v>15</v>
      </c>
      <c r="N273" s="3">
        <v>3</v>
      </c>
      <c r="O273" s="3">
        <v>853</v>
      </c>
      <c r="P273" s="3">
        <v>4</v>
      </c>
      <c r="Q273" s="3">
        <v>20774.688692429201</v>
      </c>
      <c r="R273" s="3">
        <v>6</v>
      </c>
      <c r="S273" s="3">
        <v>1</v>
      </c>
      <c r="T273" s="3">
        <v>0</v>
      </c>
      <c r="U273" s="3">
        <v>7789.1916327040099</v>
      </c>
      <c r="V273" s="3">
        <v>1</v>
      </c>
      <c r="W273" s="3" t="str">
        <f>IF(Bank_data3[[#This Row],[credit_risk]]=1,"High Risk","Low Risk")</f>
        <v>High Risk</v>
      </c>
      <c r="X273" s="3" t="str">
        <f t="shared" si="28"/>
        <v>45-54</v>
      </c>
      <c r="Y273" s="3" t="str">
        <f t="shared" si="29"/>
        <v>Low Income</v>
      </c>
      <c r="Z273" s="3" t="str">
        <f t="shared" si="30"/>
        <v>Excellent</v>
      </c>
      <c r="AA273" s="27">
        <f t="shared" si="31"/>
        <v>0.52934388531094656</v>
      </c>
      <c r="AB273" s="3" t="str">
        <f t="shared" si="32"/>
        <v>Medium</v>
      </c>
      <c r="AC273" s="3" t="str">
        <f t="shared" si="33"/>
        <v>High</v>
      </c>
      <c r="AD273" s="3" t="str">
        <f t="shared" si="34"/>
        <v>No</v>
      </c>
    </row>
    <row r="274" spans="1:30" ht="15" customHeight="1" x14ac:dyDescent="0.3">
      <c r="A274" s="3" t="s">
        <v>295</v>
      </c>
      <c r="B274" s="3">
        <v>44</v>
      </c>
      <c r="C274" s="3" t="s">
        <v>31</v>
      </c>
      <c r="D274" s="3" t="s">
        <v>26</v>
      </c>
      <c r="E274" s="3">
        <v>60197.214729941399</v>
      </c>
      <c r="F274" s="3">
        <v>176</v>
      </c>
      <c r="G274" s="3">
        <v>1552.5179001219601</v>
      </c>
      <c r="H274" s="3">
        <v>11</v>
      </c>
      <c r="I274" s="3">
        <v>588.69061739180802</v>
      </c>
      <c r="J274" s="3">
        <v>21</v>
      </c>
      <c r="K274" s="3">
        <v>368.987654843347</v>
      </c>
      <c r="L274" s="3">
        <v>46</v>
      </c>
      <c r="M274" s="3">
        <v>8</v>
      </c>
      <c r="N274" s="3">
        <v>0</v>
      </c>
      <c r="O274" s="3">
        <v>606</v>
      </c>
      <c r="P274" s="3">
        <v>5</v>
      </c>
      <c r="Q274" s="3">
        <v>16562.435880691599</v>
      </c>
      <c r="R274" s="3">
        <v>1</v>
      </c>
      <c r="S274" s="3">
        <v>0</v>
      </c>
      <c r="T274" s="3">
        <v>0</v>
      </c>
      <c r="U274" s="3">
        <v>6358.8879310278699</v>
      </c>
      <c r="V274" s="3">
        <v>0</v>
      </c>
      <c r="W274" s="3" t="str">
        <f>IF(Bank_data3[[#This Row],[credit_risk]]=1,"High Risk","Low Risk")</f>
        <v>Low Risk</v>
      </c>
      <c r="X274" s="3" t="str">
        <f t="shared" si="28"/>
        <v>35-44</v>
      </c>
      <c r="Y274" s="3" t="str">
        <f t="shared" si="29"/>
        <v>Middle Income</v>
      </c>
      <c r="Z274" s="3" t="str">
        <f t="shared" si="30"/>
        <v>Fair</v>
      </c>
      <c r="AA274" s="27">
        <f t="shared" si="31"/>
        <v>0.27513624932639341</v>
      </c>
      <c r="AB274" s="3" t="str">
        <f t="shared" si="32"/>
        <v>Medium</v>
      </c>
      <c r="AC274" s="3" t="str">
        <f t="shared" si="33"/>
        <v>High</v>
      </c>
      <c r="AD274" s="3" t="str">
        <f t="shared" si="34"/>
        <v>No</v>
      </c>
    </row>
    <row r="275" spans="1:30" ht="15" customHeight="1" x14ac:dyDescent="0.3">
      <c r="A275" s="3" t="s">
        <v>296</v>
      </c>
      <c r="B275" s="3">
        <v>69</v>
      </c>
      <c r="C275" s="3" t="s">
        <v>28</v>
      </c>
      <c r="D275" s="3" t="s">
        <v>24</v>
      </c>
      <c r="E275" s="3">
        <v>51634.2362534079</v>
      </c>
      <c r="F275" s="3">
        <v>119</v>
      </c>
      <c r="G275" s="3">
        <v>1695.6180378822801</v>
      </c>
      <c r="H275" s="3">
        <v>5</v>
      </c>
      <c r="I275" s="3">
        <v>389.65593725819002</v>
      </c>
      <c r="J275" s="3">
        <v>34</v>
      </c>
      <c r="K275" s="3">
        <v>477.90026913507302</v>
      </c>
      <c r="L275" s="3">
        <v>39</v>
      </c>
      <c r="M275" s="3">
        <v>1</v>
      </c>
      <c r="N275" s="3">
        <v>3</v>
      </c>
      <c r="O275" s="3">
        <v>647</v>
      </c>
      <c r="P275" s="3">
        <v>1</v>
      </c>
      <c r="Q275" s="3">
        <v>14565.251258746701</v>
      </c>
      <c r="R275" s="3">
        <v>6</v>
      </c>
      <c r="S275" s="3">
        <v>1</v>
      </c>
      <c r="T275" s="3">
        <v>0</v>
      </c>
      <c r="U275" s="3">
        <v>11098.6120387506</v>
      </c>
      <c r="V275" s="3">
        <v>1</v>
      </c>
      <c r="W275" s="3" t="str">
        <f>IF(Bank_data3[[#This Row],[credit_risk]]=1,"High Risk","Low Risk")</f>
        <v>High Risk</v>
      </c>
      <c r="X275" s="3" t="str">
        <f t="shared" si="28"/>
        <v>55+</v>
      </c>
      <c r="Y275" s="3" t="str">
        <f t="shared" si="29"/>
        <v>Middle Income</v>
      </c>
      <c r="Z275" s="3" t="str">
        <f t="shared" si="30"/>
        <v>Fair</v>
      </c>
      <c r="AA275" s="27">
        <f t="shared" si="31"/>
        <v>0.2820851496139905</v>
      </c>
      <c r="AB275" s="3" t="str">
        <f t="shared" si="32"/>
        <v>Medium</v>
      </c>
      <c r="AC275" s="3" t="str">
        <f t="shared" si="33"/>
        <v>High</v>
      </c>
      <c r="AD275" s="3" t="str">
        <f t="shared" si="34"/>
        <v>No</v>
      </c>
    </row>
    <row r="276" spans="1:30" ht="15" customHeight="1" x14ac:dyDescent="0.3">
      <c r="A276" s="3" t="s">
        <v>297</v>
      </c>
      <c r="B276" s="3">
        <v>42</v>
      </c>
      <c r="C276" s="3" t="s">
        <v>28</v>
      </c>
      <c r="D276" s="3" t="s">
        <v>24</v>
      </c>
      <c r="E276" s="3">
        <v>19076.768353043499</v>
      </c>
      <c r="F276" s="3">
        <v>175</v>
      </c>
      <c r="G276" s="3">
        <v>959.49285565436799</v>
      </c>
      <c r="H276" s="3">
        <v>7</v>
      </c>
      <c r="I276" s="3">
        <v>749.20289594252995</v>
      </c>
      <c r="J276" s="3">
        <v>48</v>
      </c>
      <c r="K276" s="3">
        <v>329.40350785125599</v>
      </c>
      <c r="L276" s="3">
        <v>52</v>
      </c>
      <c r="M276" s="3">
        <v>5</v>
      </c>
      <c r="N276" s="3">
        <v>1</v>
      </c>
      <c r="O276" s="3">
        <v>660</v>
      </c>
      <c r="P276" s="3">
        <v>1</v>
      </c>
      <c r="Q276" s="3">
        <v>18450.7134545185</v>
      </c>
      <c r="R276" s="3">
        <v>5</v>
      </c>
      <c r="S276" s="3">
        <v>1</v>
      </c>
      <c r="T276" s="3">
        <v>1</v>
      </c>
      <c r="U276" s="3">
        <v>7435.4034500525304</v>
      </c>
      <c r="V276" s="3">
        <v>1</v>
      </c>
      <c r="W276" s="3" t="str">
        <f>IF(Bank_data3[[#This Row],[credit_risk]]=1,"High Risk","Low Risk")</f>
        <v>High Risk</v>
      </c>
      <c r="X276" s="3" t="str">
        <f t="shared" si="28"/>
        <v>35-44</v>
      </c>
      <c r="Y276" s="3" t="str">
        <f t="shared" si="29"/>
        <v>Low Income</v>
      </c>
      <c r="Z276" s="3" t="str">
        <f t="shared" si="30"/>
        <v>Fair</v>
      </c>
      <c r="AA276" s="27">
        <f t="shared" si="31"/>
        <v>0.96718233995722247</v>
      </c>
      <c r="AB276" s="3" t="str">
        <f t="shared" si="32"/>
        <v>Low</v>
      </c>
      <c r="AC276" s="3" t="str">
        <f t="shared" si="33"/>
        <v>High</v>
      </c>
      <c r="AD276" s="3" t="str">
        <f t="shared" si="34"/>
        <v>No</v>
      </c>
    </row>
    <row r="277" spans="1:30" ht="15" customHeight="1" x14ac:dyDescent="0.3">
      <c r="A277" s="3" t="s">
        <v>298</v>
      </c>
      <c r="B277" s="3">
        <v>50</v>
      </c>
      <c r="C277" s="3" t="s">
        <v>23</v>
      </c>
      <c r="D277" s="3" t="s">
        <v>33</v>
      </c>
      <c r="E277" s="3">
        <v>65535.0940625488</v>
      </c>
      <c r="F277" s="3">
        <v>6</v>
      </c>
      <c r="G277" s="3">
        <v>2577.2355706216799</v>
      </c>
      <c r="H277" s="3">
        <v>0</v>
      </c>
      <c r="I277" s="3">
        <v>322.78724433508802</v>
      </c>
      <c r="J277" s="3">
        <v>46</v>
      </c>
      <c r="K277" s="3">
        <v>181.95374282819401</v>
      </c>
      <c r="L277" s="3">
        <v>2</v>
      </c>
      <c r="M277" s="3">
        <v>5</v>
      </c>
      <c r="N277" s="3">
        <v>2</v>
      </c>
      <c r="O277" s="3">
        <v>365</v>
      </c>
      <c r="P277" s="3">
        <v>4</v>
      </c>
      <c r="Q277" s="3">
        <v>3973.32160412741</v>
      </c>
      <c r="R277" s="3">
        <v>5</v>
      </c>
      <c r="S277" s="3">
        <v>0</v>
      </c>
      <c r="T277" s="3">
        <v>0</v>
      </c>
      <c r="U277" s="3">
        <v>11871.196124039699</v>
      </c>
      <c r="V277" s="3">
        <v>1</v>
      </c>
      <c r="W277" s="3" t="str">
        <f>IF(Bank_data3[[#This Row],[credit_risk]]=1,"High Risk","Low Risk")</f>
        <v>High Risk</v>
      </c>
      <c r="X277" s="3" t="str">
        <f t="shared" si="28"/>
        <v>45-54</v>
      </c>
      <c r="Y277" s="3" t="str">
        <f t="shared" si="29"/>
        <v>Middle Income</v>
      </c>
      <c r="Z277" s="3" t="str">
        <f t="shared" si="30"/>
        <v>Poor</v>
      </c>
      <c r="AA277" s="27">
        <f t="shared" si="31"/>
        <v>6.0628914339165271E-2</v>
      </c>
      <c r="AB277" s="3" t="str">
        <f t="shared" si="32"/>
        <v>Medium</v>
      </c>
      <c r="AC277" s="3" t="str">
        <f t="shared" si="33"/>
        <v>Low</v>
      </c>
      <c r="AD277" s="3" t="str">
        <f t="shared" si="34"/>
        <v>No</v>
      </c>
    </row>
    <row r="278" spans="1:30" ht="15" customHeight="1" x14ac:dyDescent="0.3">
      <c r="A278" s="3" t="s">
        <v>299</v>
      </c>
      <c r="B278" s="3">
        <v>49</v>
      </c>
      <c r="C278" s="3" t="s">
        <v>28</v>
      </c>
      <c r="D278" s="3" t="s">
        <v>26</v>
      </c>
      <c r="E278" s="3">
        <v>42700.281546792598</v>
      </c>
      <c r="F278" s="3">
        <v>86</v>
      </c>
      <c r="G278" s="3">
        <v>10</v>
      </c>
      <c r="H278" s="3">
        <v>4</v>
      </c>
      <c r="I278" s="3">
        <v>702.89302172715895</v>
      </c>
      <c r="J278" s="3">
        <v>32</v>
      </c>
      <c r="K278" s="3">
        <v>713.50271936205604</v>
      </c>
      <c r="L278" s="3">
        <v>5</v>
      </c>
      <c r="M278" s="3">
        <v>5</v>
      </c>
      <c r="N278" s="3">
        <v>3</v>
      </c>
      <c r="O278" s="3">
        <v>869</v>
      </c>
      <c r="P278" s="3">
        <v>3</v>
      </c>
      <c r="Q278" s="3">
        <v>15409.2925021099</v>
      </c>
      <c r="R278" s="3">
        <v>5</v>
      </c>
      <c r="S278" s="3">
        <v>0</v>
      </c>
      <c r="T278" s="3">
        <v>0</v>
      </c>
      <c r="U278" s="3">
        <v>12434.160494755701</v>
      </c>
      <c r="V278" s="3">
        <v>1</v>
      </c>
      <c r="W278" s="3" t="str">
        <f>IF(Bank_data3[[#This Row],[credit_risk]]=1,"High Risk","Low Risk")</f>
        <v>High Risk</v>
      </c>
      <c r="X278" s="3" t="str">
        <f t="shared" si="28"/>
        <v>45-54</v>
      </c>
      <c r="Y278" s="3" t="str">
        <f t="shared" si="29"/>
        <v>Low Income</v>
      </c>
      <c r="Z278" s="3" t="str">
        <f t="shared" si="30"/>
        <v>Excellent</v>
      </c>
      <c r="AA278" s="27">
        <f t="shared" si="31"/>
        <v>0.36087098126563427</v>
      </c>
      <c r="AB278" s="3" t="str">
        <f t="shared" si="32"/>
        <v>Low</v>
      </c>
      <c r="AC278" s="3" t="str">
        <f t="shared" si="33"/>
        <v>Low</v>
      </c>
      <c r="AD278" s="3" t="str">
        <f t="shared" si="34"/>
        <v>No</v>
      </c>
    </row>
    <row r="279" spans="1:30" ht="15" customHeight="1" x14ac:dyDescent="0.3">
      <c r="A279" s="3" t="s">
        <v>300</v>
      </c>
      <c r="B279" s="3">
        <v>61</v>
      </c>
      <c r="C279" s="3" t="s">
        <v>23</v>
      </c>
      <c r="D279" s="3" t="s">
        <v>24</v>
      </c>
      <c r="E279" s="3">
        <v>75571.129269932193</v>
      </c>
      <c r="F279" s="3">
        <v>225</v>
      </c>
      <c r="G279" s="3">
        <v>2041.5528105020601</v>
      </c>
      <c r="H279" s="3">
        <v>0</v>
      </c>
      <c r="I279" s="3">
        <v>701.77688224028998</v>
      </c>
      <c r="J279" s="3">
        <v>20</v>
      </c>
      <c r="K279" s="3">
        <v>454.864735572634</v>
      </c>
      <c r="L279" s="3">
        <v>13</v>
      </c>
      <c r="M279" s="3">
        <v>13</v>
      </c>
      <c r="N279" s="3">
        <v>2</v>
      </c>
      <c r="O279" s="3">
        <v>815</v>
      </c>
      <c r="P279" s="3">
        <v>0</v>
      </c>
      <c r="Q279" s="3">
        <v>19401.6248678337</v>
      </c>
      <c r="R279" s="3">
        <v>4</v>
      </c>
      <c r="S279" s="3">
        <v>0</v>
      </c>
      <c r="T279" s="3">
        <v>0</v>
      </c>
      <c r="U279" s="3">
        <v>16790.128908563402</v>
      </c>
      <c r="V279" s="3">
        <v>1</v>
      </c>
      <c r="W279" s="3" t="str">
        <f>IF(Bank_data3[[#This Row],[credit_risk]]=1,"High Risk","Low Risk")</f>
        <v>High Risk</v>
      </c>
      <c r="X279" s="3" t="str">
        <f t="shared" si="28"/>
        <v>55+</v>
      </c>
      <c r="Y279" s="3" t="str">
        <f t="shared" si="29"/>
        <v>Middle Income</v>
      </c>
      <c r="Z279" s="3" t="str">
        <f t="shared" si="30"/>
        <v>Excellent</v>
      </c>
      <c r="AA279" s="27">
        <f t="shared" si="31"/>
        <v>0.25673329292901154</v>
      </c>
      <c r="AB279" s="3" t="str">
        <f t="shared" si="32"/>
        <v>Medium</v>
      </c>
      <c r="AC279" s="3" t="str">
        <f t="shared" si="33"/>
        <v>Medium</v>
      </c>
      <c r="AD279" s="3" t="str">
        <f t="shared" si="34"/>
        <v>No</v>
      </c>
    </row>
    <row r="280" spans="1:30" ht="15" customHeight="1" x14ac:dyDescent="0.3">
      <c r="A280" s="3" t="s">
        <v>301</v>
      </c>
      <c r="B280" s="3">
        <v>54</v>
      </c>
      <c r="C280" s="3" t="s">
        <v>31</v>
      </c>
      <c r="D280" s="3" t="s">
        <v>26</v>
      </c>
      <c r="E280" s="3">
        <v>47760.245885411401</v>
      </c>
      <c r="F280" s="3">
        <v>150</v>
      </c>
      <c r="G280" s="3">
        <v>525.30836499652696</v>
      </c>
      <c r="H280" s="3">
        <v>10</v>
      </c>
      <c r="I280" s="3">
        <v>20</v>
      </c>
      <c r="J280" s="3">
        <v>10</v>
      </c>
      <c r="K280" s="3">
        <v>952.22245046111595</v>
      </c>
      <c r="L280" s="3">
        <v>57</v>
      </c>
      <c r="M280" s="3">
        <v>10</v>
      </c>
      <c r="N280" s="3">
        <v>5</v>
      </c>
      <c r="O280" s="3">
        <v>534</v>
      </c>
      <c r="P280" s="3">
        <v>1</v>
      </c>
      <c r="Q280" s="3">
        <v>15416.6382126023</v>
      </c>
      <c r="R280" s="3">
        <v>6</v>
      </c>
      <c r="S280" s="3">
        <v>0</v>
      </c>
      <c r="T280" s="3">
        <v>0</v>
      </c>
      <c r="U280" s="3">
        <v>11904.3492872349</v>
      </c>
      <c r="V280" s="3">
        <v>1</v>
      </c>
      <c r="W280" s="3" t="str">
        <f>IF(Bank_data3[[#This Row],[credit_risk]]=1,"High Risk","Low Risk")</f>
        <v>High Risk</v>
      </c>
      <c r="X280" s="3" t="str">
        <f t="shared" si="28"/>
        <v>45-54</v>
      </c>
      <c r="Y280" s="3" t="str">
        <f t="shared" si="29"/>
        <v>Low Income</v>
      </c>
      <c r="Z280" s="3" t="str">
        <f t="shared" si="30"/>
        <v>Poor</v>
      </c>
      <c r="AA280" s="27">
        <f t="shared" si="31"/>
        <v>0.32279227057562926</v>
      </c>
      <c r="AB280" s="3" t="str">
        <f t="shared" si="32"/>
        <v>Low</v>
      </c>
      <c r="AC280" s="3" t="str">
        <f t="shared" si="33"/>
        <v>High</v>
      </c>
      <c r="AD280" s="3" t="str">
        <f t="shared" si="34"/>
        <v>No</v>
      </c>
    </row>
    <row r="281" spans="1:30" ht="15" customHeight="1" x14ac:dyDescent="0.3">
      <c r="A281" s="3" t="s">
        <v>302</v>
      </c>
      <c r="B281" s="3">
        <v>26</v>
      </c>
      <c r="C281" s="3" t="s">
        <v>31</v>
      </c>
      <c r="D281" s="3" t="s">
        <v>24</v>
      </c>
      <c r="E281" s="3">
        <v>75907.282709038394</v>
      </c>
      <c r="F281" s="3">
        <v>141</v>
      </c>
      <c r="G281" s="3">
        <v>1305.1745063262399</v>
      </c>
      <c r="H281" s="3">
        <v>5</v>
      </c>
      <c r="I281" s="3">
        <v>985.72230731057903</v>
      </c>
      <c r="J281" s="3">
        <v>12</v>
      </c>
      <c r="K281" s="3">
        <v>458.09730720742198</v>
      </c>
      <c r="L281" s="3">
        <v>6</v>
      </c>
      <c r="M281" s="3">
        <v>16</v>
      </c>
      <c r="N281" s="3">
        <v>6</v>
      </c>
      <c r="O281" s="3">
        <v>732</v>
      </c>
      <c r="P281" s="3">
        <v>4</v>
      </c>
      <c r="Q281" s="3">
        <v>4683.5471745533896</v>
      </c>
      <c r="R281" s="3">
        <v>0</v>
      </c>
      <c r="S281" s="3">
        <v>0</v>
      </c>
      <c r="T281" s="3">
        <v>0</v>
      </c>
      <c r="U281" s="3">
        <v>10171.321827330001</v>
      </c>
      <c r="V281" s="3">
        <v>0</v>
      </c>
      <c r="W281" s="3" t="str">
        <f>IF(Bank_data3[[#This Row],[credit_risk]]=1,"High Risk","Low Risk")</f>
        <v>Low Risk</v>
      </c>
      <c r="X281" s="3" t="str">
        <f t="shared" si="28"/>
        <v>25-34</v>
      </c>
      <c r="Y281" s="3" t="str">
        <f t="shared" si="29"/>
        <v>Middle Income</v>
      </c>
      <c r="Z281" s="3" t="str">
        <f t="shared" si="30"/>
        <v>Good</v>
      </c>
      <c r="AA281" s="27">
        <f t="shared" si="31"/>
        <v>6.1700893608667047E-2</v>
      </c>
      <c r="AB281" s="3" t="str">
        <f t="shared" si="32"/>
        <v>Medium</v>
      </c>
      <c r="AC281" s="3" t="str">
        <f t="shared" si="33"/>
        <v>Low</v>
      </c>
      <c r="AD281" s="3" t="str">
        <f t="shared" si="34"/>
        <v>No</v>
      </c>
    </row>
    <row r="282" spans="1:30" ht="15" customHeight="1" x14ac:dyDescent="0.3">
      <c r="A282" s="3" t="s">
        <v>303</v>
      </c>
      <c r="B282" s="3">
        <v>35</v>
      </c>
      <c r="C282" s="3" t="s">
        <v>31</v>
      </c>
      <c r="D282" s="3" t="s">
        <v>24</v>
      </c>
      <c r="E282" s="3">
        <v>57648.166698304703</v>
      </c>
      <c r="F282" s="3">
        <v>116</v>
      </c>
      <c r="G282" s="3">
        <v>221.43561106181301</v>
      </c>
      <c r="H282" s="3">
        <v>6</v>
      </c>
      <c r="I282" s="3">
        <v>736.05858166153803</v>
      </c>
      <c r="J282" s="3">
        <v>2</v>
      </c>
      <c r="K282" s="3">
        <v>544.36098774903701</v>
      </c>
      <c r="L282" s="3">
        <v>28</v>
      </c>
      <c r="M282" s="3">
        <v>3</v>
      </c>
      <c r="N282" s="3">
        <v>6</v>
      </c>
      <c r="O282" s="3">
        <v>686</v>
      </c>
      <c r="P282" s="3">
        <v>4</v>
      </c>
      <c r="Q282" s="3">
        <v>9738.9839067348603</v>
      </c>
      <c r="R282" s="3">
        <v>6</v>
      </c>
      <c r="S282" s="3">
        <v>0</v>
      </c>
      <c r="T282" s="3">
        <v>0</v>
      </c>
      <c r="U282" s="3">
        <v>16205.441696957299</v>
      </c>
      <c r="V282" s="3">
        <v>1</v>
      </c>
      <c r="W282" s="3" t="str">
        <f>IF(Bank_data3[[#This Row],[credit_risk]]=1,"High Risk","Low Risk")</f>
        <v>High Risk</v>
      </c>
      <c r="X282" s="3" t="str">
        <f t="shared" si="28"/>
        <v>35-44</v>
      </c>
      <c r="Y282" s="3" t="str">
        <f t="shared" si="29"/>
        <v>Middle Income</v>
      </c>
      <c r="Z282" s="3" t="str">
        <f t="shared" si="30"/>
        <v>Good</v>
      </c>
      <c r="AA282" s="27">
        <f t="shared" si="31"/>
        <v>0.16893831086949831</v>
      </c>
      <c r="AB282" s="3" t="str">
        <f t="shared" si="32"/>
        <v>Low</v>
      </c>
      <c r="AC282" s="3" t="str">
        <f t="shared" si="33"/>
        <v>Medium</v>
      </c>
      <c r="AD282" s="3" t="str">
        <f t="shared" si="34"/>
        <v>No</v>
      </c>
    </row>
    <row r="283" spans="1:30" ht="15" customHeight="1" x14ac:dyDescent="0.3">
      <c r="A283" s="3" t="s">
        <v>304</v>
      </c>
      <c r="B283" s="3">
        <v>45</v>
      </c>
      <c r="C283" s="3" t="s">
        <v>28</v>
      </c>
      <c r="D283" s="3" t="s">
        <v>33</v>
      </c>
      <c r="E283" s="3">
        <v>67534.2206473267</v>
      </c>
      <c r="F283" s="3">
        <v>67</v>
      </c>
      <c r="G283" s="3">
        <v>444.78037212053198</v>
      </c>
      <c r="H283" s="3">
        <v>5</v>
      </c>
      <c r="I283" s="3">
        <v>1213.66375847018</v>
      </c>
      <c r="J283" s="3">
        <v>12</v>
      </c>
      <c r="K283" s="3">
        <v>352.80215415858498</v>
      </c>
      <c r="L283" s="3">
        <v>2</v>
      </c>
      <c r="M283" s="3">
        <v>3</v>
      </c>
      <c r="N283" s="3">
        <v>0</v>
      </c>
      <c r="O283" s="3">
        <v>331</v>
      </c>
      <c r="P283" s="3">
        <v>0</v>
      </c>
      <c r="Q283" s="3">
        <v>12066.2240214659</v>
      </c>
      <c r="R283" s="3">
        <v>1</v>
      </c>
      <c r="S283" s="3">
        <v>0</v>
      </c>
      <c r="T283" s="3">
        <v>0</v>
      </c>
      <c r="U283" s="3">
        <v>13109.3637849353</v>
      </c>
      <c r="V283" s="3">
        <v>1</v>
      </c>
      <c r="W283" s="3" t="str">
        <f>IF(Bank_data3[[#This Row],[credit_risk]]=1,"High Risk","Low Risk")</f>
        <v>High Risk</v>
      </c>
      <c r="X283" s="3" t="str">
        <f t="shared" si="28"/>
        <v>45-54</v>
      </c>
      <c r="Y283" s="3" t="str">
        <f t="shared" si="29"/>
        <v>Middle Income</v>
      </c>
      <c r="Z283" s="3" t="str">
        <f t="shared" si="30"/>
        <v>Poor</v>
      </c>
      <c r="AA283" s="27">
        <f t="shared" si="31"/>
        <v>0.17866829447070154</v>
      </c>
      <c r="AB283" s="3" t="str">
        <f t="shared" si="32"/>
        <v>Low</v>
      </c>
      <c r="AC283" s="3" t="str">
        <f t="shared" si="33"/>
        <v>Low</v>
      </c>
      <c r="AD283" s="3" t="str">
        <f t="shared" si="34"/>
        <v>No</v>
      </c>
    </row>
    <row r="284" spans="1:30" ht="15" customHeight="1" x14ac:dyDescent="0.3">
      <c r="A284" s="3" t="s">
        <v>305</v>
      </c>
      <c r="B284" s="3">
        <v>67</v>
      </c>
      <c r="C284" s="3" t="s">
        <v>23</v>
      </c>
      <c r="D284" s="3" t="s">
        <v>33</v>
      </c>
      <c r="E284" s="3">
        <v>41147.2491713091</v>
      </c>
      <c r="F284" s="3">
        <v>238</v>
      </c>
      <c r="G284" s="3">
        <v>1430.33519586535</v>
      </c>
      <c r="H284" s="3">
        <v>8</v>
      </c>
      <c r="I284" s="3">
        <v>875.43619292792903</v>
      </c>
      <c r="J284" s="3">
        <v>49</v>
      </c>
      <c r="K284" s="3">
        <v>877.76150551467003</v>
      </c>
      <c r="L284" s="3">
        <v>12</v>
      </c>
      <c r="M284" s="3">
        <v>18</v>
      </c>
      <c r="N284" s="3">
        <v>4</v>
      </c>
      <c r="O284" s="3">
        <v>873</v>
      </c>
      <c r="P284" s="3">
        <v>4</v>
      </c>
      <c r="Q284" s="3">
        <v>7084.9301225245999</v>
      </c>
      <c r="R284" s="3">
        <v>3</v>
      </c>
      <c r="S284" s="3">
        <v>0</v>
      </c>
      <c r="T284" s="3">
        <v>0</v>
      </c>
      <c r="U284" s="3">
        <v>8410.6716764654902</v>
      </c>
      <c r="V284" s="3">
        <v>0</v>
      </c>
      <c r="W284" s="3" t="str">
        <f>IF(Bank_data3[[#This Row],[credit_risk]]=1,"High Risk","Low Risk")</f>
        <v>Low Risk</v>
      </c>
      <c r="X284" s="3" t="str">
        <f t="shared" si="28"/>
        <v>55+</v>
      </c>
      <c r="Y284" s="3" t="str">
        <f t="shared" si="29"/>
        <v>Low Income</v>
      </c>
      <c r="Z284" s="3" t="str">
        <f t="shared" si="30"/>
        <v>Excellent</v>
      </c>
      <c r="AA284" s="27">
        <f t="shared" si="31"/>
        <v>0.17218478185571481</v>
      </c>
      <c r="AB284" s="3" t="str">
        <f t="shared" si="32"/>
        <v>Medium</v>
      </c>
      <c r="AC284" s="3" t="str">
        <f t="shared" si="33"/>
        <v>Medium</v>
      </c>
      <c r="AD284" s="3" t="str">
        <f t="shared" si="34"/>
        <v>No</v>
      </c>
    </row>
    <row r="285" spans="1:30" ht="15" customHeight="1" x14ac:dyDescent="0.3">
      <c r="A285" s="3" t="s">
        <v>306</v>
      </c>
      <c r="B285" s="3">
        <v>68</v>
      </c>
      <c r="C285" s="3" t="s">
        <v>31</v>
      </c>
      <c r="D285" s="3" t="s">
        <v>24</v>
      </c>
      <c r="E285" s="3">
        <v>56354.111249836897</v>
      </c>
      <c r="F285" s="3">
        <v>148</v>
      </c>
      <c r="G285" s="3">
        <v>1558.1915880320601</v>
      </c>
      <c r="H285" s="3">
        <v>2</v>
      </c>
      <c r="I285" s="3">
        <v>1057.46299961044</v>
      </c>
      <c r="J285" s="3">
        <v>40</v>
      </c>
      <c r="K285" s="3">
        <v>424.41024142745601</v>
      </c>
      <c r="L285" s="3">
        <v>35</v>
      </c>
      <c r="M285" s="3">
        <v>15</v>
      </c>
      <c r="N285" s="3">
        <v>2</v>
      </c>
      <c r="O285" s="3">
        <v>525</v>
      </c>
      <c r="P285" s="3">
        <v>3</v>
      </c>
      <c r="Q285" s="3">
        <v>6592.0197330371102</v>
      </c>
      <c r="R285" s="3">
        <v>0</v>
      </c>
      <c r="S285" s="3">
        <v>0</v>
      </c>
      <c r="T285" s="3">
        <v>0</v>
      </c>
      <c r="U285" s="3">
        <v>6654.5408513751299</v>
      </c>
      <c r="V285" s="3">
        <v>1</v>
      </c>
      <c r="W285" s="3" t="str">
        <f>IF(Bank_data3[[#This Row],[credit_risk]]=1,"High Risk","Low Risk")</f>
        <v>High Risk</v>
      </c>
      <c r="X285" s="3" t="str">
        <f t="shared" si="28"/>
        <v>55+</v>
      </c>
      <c r="Y285" s="3" t="str">
        <f t="shared" si="29"/>
        <v>Middle Income</v>
      </c>
      <c r="Z285" s="3" t="str">
        <f t="shared" si="30"/>
        <v>Poor</v>
      </c>
      <c r="AA285" s="27">
        <f t="shared" si="31"/>
        <v>0.11697495687248886</v>
      </c>
      <c r="AB285" s="3" t="str">
        <f t="shared" si="32"/>
        <v>Medium</v>
      </c>
      <c r="AC285" s="3" t="str">
        <f t="shared" si="33"/>
        <v>High</v>
      </c>
      <c r="AD285" s="3" t="str">
        <f t="shared" si="34"/>
        <v>No</v>
      </c>
    </row>
    <row r="286" spans="1:30" ht="15" customHeight="1" x14ac:dyDescent="0.3">
      <c r="A286" s="3" t="s">
        <v>307</v>
      </c>
      <c r="B286" s="3">
        <v>21</v>
      </c>
      <c r="C286" s="3" t="s">
        <v>23</v>
      </c>
      <c r="D286" s="3" t="s">
        <v>33</v>
      </c>
      <c r="E286" s="3">
        <v>18927.773887782801</v>
      </c>
      <c r="F286" s="3">
        <v>169</v>
      </c>
      <c r="G286" s="3">
        <v>2347.8400262509199</v>
      </c>
      <c r="H286" s="3">
        <v>7</v>
      </c>
      <c r="I286" s="3">
        <v>1216.51356362247</v>
      </c>
      <c r="J286" s="3">
        <v>33</v>
      </c>
      <c r="K286" s="3">
        <v>449.27009324343101</v>
      </c>
      <c r="L286" s="3">
        <v>37</v>
      </c>
      <c r="M286" s="3">
        <v>7</v>
      </c>
      <c r="N286" s="3">
        <v>0</v>
      </c>
      <c r="O286" s="3">
        <v>443</v>
      </c>
      <c r="P286" s="3">
        <v>3</v>
      </c>
      <c r="Q286" s="3">
        <v>14947.301000130599</v>
      </c>
      <c r="R286" s="3">
        <v>1</v>
      </c>
      <c r="S286" s="3">
        <v>0</v>
      </c>
      <c r="T286" s="3">
        <v>0</v>
      </c>
      <c r="U286" s="3">
        <v>13474.3310596134</v>
      </c>
      <c r="V286" s="3">
        <v>1</v>
      </c>
      <c r="W286" s="3" t="str">
        <f>IF(Bank_data3[[#This Row],[credit_risk]]=1,"High Risk","Low Risk")</f>
        <v>High Risk</v>
      </c>
      <c r="X286" s="3" t="str">
        <f t="shared" si="28"/>
        <v>18-24</v>
      </c>
      <c r="Y286" s="3" t="str">
        <f t="shared" si="29"/>
        <v>Low Income</v>
      </c>
      <c r="Z286" s="3" t="str">
        <f t="shared" si="30"/>
        <v>Poor</v>
      </c>
      <c r="AA286" s="27">
        <f t="shared" si="31"/>
        <v>0.78970200556857595</v>
      </c>
      <c r="AB286" s="3" t="str">
        <f t="shared" si="32"/>
        <v>Medium</v>
      </c>
      <c r="AC286" s="3" t="str">
        <f t="shared" si="33"/>
        <v>High</v>
      </c>
      <c r="AD286" s="3" t="str">
        <f t="shared" si="34"/>
        <v>No</v>
      </c>
    </row>
    <row r="287" spans="1:30" ht="15" customHeight="1" x14ac:dyDescent="0.3">
      <c r="A287" s="3" t="s">
        <v>308</v>
      </c>
      <c r="B287" s="3">
        <v>20</v>
      </c>
      <c r="C287" s="3" t="s">
        <v>31</v>
      </c>
      <c r="D287" s="3" t="s">
        <v>24</v>
      </c>
      <c r="E287" s="3">
        <v>47713.335748249199</v>
      </c>
      <c r="F287" s="3">
        <v>46</v>
      </c>
      <c r="G287" s="3">
        <v>1180.73987546787</v>
      </c>
      <c r="H287" s="3">
        <v>2</v>
      </c>
      <c r="I287" s="3">
        <v>753.89902103023906</v>
      </c>
      <c r="J287" s="3">
        <v>27</v>
      </c>
      <c r="K287" s="3">
        <v>261.93436887566298</v>
      </c>
      <c r="L287" s="3">
        <v>74</v>
      </c>
      <c r="M287" s="3">
        <v>18</v>
      </c>
      <c r="N287" s="3">
        <v>0</v>
      </c>
      <c r="O287" s="3">
        <v>751</v>
      </c>
      <c r="P287" s="3">
        <v>5</v>
      </c>
      <c r="Q287" s="3">
        <v>21884.554586833601</v>
      </c>
      <c r="R287" s="3">
        <v>0</v>
      </c>
      <c r="S287" s="3">
        <v>0</v>
      </c>
      <c r="T287" s="3">
        <v>1</v>
      </c>
      <c r="U287" s="3">
        <v>6268.6214003088298</v>
      </c>
      <c r="V287" s="3">
        <v>1</v>
      </c>
      <c r="W287" s="3" t="str">
        <f>IF(Bank_data3[[#This Row],[credit_risk]]=1,"High Risk","Low Risk")</f>
        <v>High Risk</v>
      </c>
      <c r="X287" s="3" t="str">
        <f t="shared" si="28"/>
        <v>18-24</v>
      </c>
      <c r="Y287" s="3" t="str">
        <f t="shared" si="29"/>
        <v>Low Income</v>
      </c>
      <c r="Z287" s="3" t="str">
        <f t="shared" si="30"/>
        <v>Very Good</v>
      </c>
      <c r="AA287" s="27">
        <f t="shared" si="31"/>
        <v>0.45866746148924697</v>
      </c>
      <c r="AB287" s="3" t="str">
        <f t="shared" si="32"/>
        <v>Medium</v>
      </c>
      <c r="AC287" s="3" t="str">
        <f t="shared" si="33"/>
        <v>High</v>
      </c>
      <c r="AD287" s="3" t="str">
        <f t="shared" si="34"/>
        <v>No</v>
      </c>
    </row>
    <row r="288" spans="1:30" ht="15" customHeight="1" x14ac:dyDescent="0.3">
      <c r="A288" s="3" t="s">
        <v>309</v>
      </c>
      <c r="B288" s="3">
        <v>67</v>
      </c>
      <c r="C288" s="3" t="s">
        <v>28</v>
      </c>
      <c r="D288" s="3" t="s">
        <v>24</v>
      </c>
      <c r="E288" s="3">
        <v>23278.432245241002</v>
      </c>
      <c r="F288" s="3">
        <v>227</v>
      </c>
      <c r="G288" s="3">
        <v>1993.1243660621401</v>
      </c>
      <c r="H288" s="3">
        <v>10</v>
      </c>
      <c r="I288" s="3">
        <v>799.71188389763404</v>
      </c>
      <c r="J288" s="3">
        <v>39</v>
      </c>
      <c r="K288" s="3">
        <v>594.90057819207698</v>
      </c>
      <c r="L288" s="3">
        <v>59</v>
      </c>
      <c r="M288" s="3">
        <v>19</v>
      </c>
      <c r="N288" s="3">
        <v>1</v>
      </c>
      <c r="O288" s="3">
        <v>317</v>
      </c>
      <c r="P288" s="3">
        <v>1</v>
      </c>
      <c r="Q288" s="3">
        <v>687.95927582184095</v>
      </c>
      <c r="R288" s="3">
        <v>3</v>
      </c>
      <c r="S288" s="3">
        <v>1</v>
      </c>
      <c r="T288" s="3">
        <v>0</v>
      </c>
      <c r="U288" s="3">
        <v>9887.7841152807996</v>
      </c>
      <c r="V288" s="3">
        <v>1</v>
      </c>
      <c r="W288" s="3" t="str">
        <f>IF(Bank_data3[[#This Row],[credit_risk]]=1,"High Risk","Low Risk")</f>
        <v>High Risk</v>
      </c>
      <c r="X288" s="3" t="str">
        <f t="shared" si="28"/>
        <v>55+</v>
      </c>
      <c r="Y288" s="3" t="str">
        <f t="shared" si="29"/>
        <v>Low Income</v>
      </c>
      <c r="Z288" s="3" t="str">
        <f t="shared" si="30"/>
        <v>Poor</v>
      </c>
      <c r="AA288" s="27">
        <f t="shared" si="31"/>
        <v>2.955350551850355E-2</v>
      </c>
      <c r="AB288" s="3" t="str">
        <f t="shared" si="32"/>
        <v>Medium</v>
      </c>
      <c r="AC288" s="3" t="str">
        <f t="shared" si="33"/>
        <v>High</v>
      </c>
      <c r="AD288" s="3" t="str">
        <f t="shared" si="34"/>
        <v>No</v>
      </c>
    </row>
    <row r="289" spans="1:30" ht="15" customHeight="1" x14ac:dyDescent="0.3">
      <c r="A289" s="3" t="s">
        <v>310</v>
      </c>
      <c r="B289" s="3">
        <v>31</v>
      </c>
      <c r="C289" s="3" t="s">
        <v>28</v>
      </c>
      <c r="D289" s="3" t="s">
        <v>26</v>
      </c>
      <c r="E289" s="3">
        <v>29426.411464644199</v>
      </c>
      <c r="F289" s="3">
        <v>120</v>
      </c>
      <c r="G289" s="3">
        <v>1491.7909407551001</v>
      </c>
      <c r="H289" s="3">
        <v>11</v>
      </c>
      <c r="I289" s="3">
        <v>249.25987181341901</v>
      </c>
      <c r="J289" s="3">
        <v>33</v>
      </c>
      <c r="K289" s="3">
        <v>417.53377266644702</v>
      </c>
      <c r="L289" s="3">
        <v>72</v>
      </c>
      <c r="M289" s="3">
        <v>0</v>
      </c>
      <c r="N289" s="3">
        <v>9</v>
      </c>
      <c r="O289" s="3">
        <v>689</v>
      </c>
      <c r="P289" s="3">
        <v>2</v>
      </c>
      <c r="Q289" s="3">
        <v>9101.9484021894204</v>
      </c>
      <c r="R289" s="3">
        <v>6</v>
      </c>
      <c r="S289" s="3">
        <v>0</v>
      </c>
      <c r="T289" s="3">
        <v>0</v>
      </c>
      <c r="U289" s="3">
        <v>970.69561819666399</v>
      </c>
      <c r="V289" s="3">
        <v>1</v>
      </c>
      <c r="W289" s="3" t="str">
        <f>IF(Bank_data3[[#This Row],[credit_risk]]=1,"High Risk","Low Risk")</f>
        <v>High Risk</v>
      </c>
      <c r="X289" s="3" t="str">
        <f t="shared" si="28"/>
        <v>25-34</v>
      </c>
      <c r="Y289" s="3" t="str">
        <f t="shared" si="29"/>
        <v>Low Income</v>
      </c>
      <c r="Z289" s="3" t="str">
        <f t="shared" si="30"/>
        <v>Good</v>
      </c>
      <c r="AA289" s="27">
        <f t="shared" si="31"/>
        <v>0.30931221134882181</v>
      </c>
      <c r="AB289" s="3" t="str">
        <f t="shared" si="32"/>
        <v>Medium</v>
      </c>
      <c r="AC289" s="3" t="str">
        <f t="shared" si="33"/>
        <v>High</v>
      </c>
      <c r="AD289" s="3" t="str">
        <f t="shared" si="34"/>
        <v>No</v>
      </c>
    </row>
    <row r="290" spans="1:30" ht="15" customHeight="1" x14ac:dyDescent="0.3">
      <c r="A290" s="3" t="s">
        <v>311</v>
      </c>
      <c r="B290" s="3">
        <v>24</v>
      </c>
      <c r="C290" s="3" t="s">
        <v>23</v>
      </c>
      <c r="D290" s="3" t="s">
        <v>33</v>
      </c>
      <c r="E290" s="3">
        <v>33965.523216596797</v>
      </c>
      <c r="F290" s="3">
        <v>102</v>
      </c>
      <c r="G290" s="3">
        <v>1962.34258086826</v>
      </c>
      <c r="H290" s="3">
        <v>6</v>
      </c>
      <c r="I290" s="3">
        <v>1233.8382108319799</v>
      </c>
      <c r="J290" s="3">
        <v>31</v>
      </c>
      <c r="K290" s="3">
        <v>257.67803495885602</v>
      </c>
      <c r="L290" s="3">
        <v>21</v>
      </c>
      <c r="M290" s="3">
        <v>3</v>
      </c>
      <c r="N290" s="3">
        <v>7</v>
      </c>
      <c r="O290" s="3">
        <v>661</v>
      </c>
      <c r="P290" s="3">
        <v>4</v>
      </c>
      <c r="Q290" s="3">
        <v>7665.8126928555002</v>
      </c>
      <c r="R290" s="3">
        <v>2</v>
      </c>
      <c r="S290" s="3">
        <v>0</v>
      </c>
      <c r="T290" s="3">
        <v>0</v>
      </c>
      <c r="U290" s="3">
        <v>7191.3593637768599</v>
      </c>
      <c r="V290" s="3">
        <v>0</v>
      </c>
      <c r="W290" s="3" t="str">
        <f>IF(Bank_data3[[#This Row],[credit_risk]]=1,"High Risk","Low Risk")</f>
        <v>Low Risk</v>
      </c>
      <c r="X290" s="3" t="str">
        <f t="shared" si="28"/>
        <v>18-24</v>
      </c>
      <c r="Y290" s="3" t="str">
        <f t="shared" si="29"/>
        <v>Low Income</v>
      </c>
      <c r="Z290" s="3" t="str">
        <f t="shared" si="30"/>
        <v>Fair</v>
      </c>
      <c r="AA290" s="27">
        <f t="shared" si="31"/>
        <v>0.22569393805509536</v>
      </c>
      <c r="AB290" s="3" t="str">
        <f t="shared" si="32"/>
        <v>Medium</v>
      </c>
      <c r="AC290" s="3" t="str">
        <f t="shared" si="33"/>
        <v>Medium</v>
      </c>
      <c r="AD290" s="3" t="str">
        <f t="shared" si="34"/>
        <v>No</v>
      </c>
    </row>
    <row r="291" spans="1:30" ht="15" customHeight="1" x14ac:dyDescent="0.3">
      <c r="A291" s="3" t="s">
        <v>312</v>
      </c>
      <c r="B291" s="3">
        <v>56</v>
      </c>
      <c r="C291" s="3" t="s">
        <v>28</v>
      </c>
      <c r="D291" s="3" t="s">
        <v>33</v>
      </c>
      <c r="E291" s="3">
        <v>61887.576846943601</v>
      </c>
      <c r="F291" s="3">
        <v>20</v>
      </c>
      <c r="G291" s="3">
        <v>626.447034961128</v>
      </c>
      <c r="H291" s="3">
        <v>4</v>
      </c>
      <c r="I291" s="3">
        <v>749.00591009745597</v>
      </c>
      <c r="J291" s="3">
        <v>22</v>
      </c>
      <c r="K291" s="3">
        <v>487.865414253425</v>
      </c>
      <c r="L291" s="3">
        <v>20</v>
      </c>
      <c r="M291" s="3">
        <v>11</v>
      </c>
      <c r="N291" s="3">
        <v>3</v>
      </c>
      <c r="O291" s="3">
        <v>620</v>
      </c>
      <c r="P291" s="3">
        <v>3</v>
      </c>
      <c r="Q291" s="3">
        <v>21006.281875443899</v>
      </c>
      <c r="R291" s="3">
        <v>7</v>
      </c>
      <c r="S291" s="3">
        <v>0</v>
      </c>
      <c r="T291" s="3">
        <v>0</v>
      </c>
      <c r="U291" s="3">
        <v>14478.580043338199</v>
      </c>
      <c r="V291" s="3">
        <v>1</v>
      </c>
      <c r="W291" s="3" t="str">
        <f>IF(Bank_data3[[#This Row],[credit_risk]]=1,"High Risk","Low Risk")</f>
        <v>High Risk</v>
      </c>
      <c r="X291" s="3" t="str">
        <f t="shared" si="28"/>
        <v>55+</v>
      </c>
      <c r="Y291" s="3" t="str">
        <f t="shared" si="29"/>
        <v>Middle Income</v>
      </c>
      <c r="Z291" s="3" t="str">
        <f t="shared" si="30"/>
        <v>Fair</v>
      </c>
      <c r="AA291" s="27">
        <f t="shared" si="31"/>
        <v>0.33942647209140686</v>
      </c>
      <c r="AB291" s="3" t="str">
        <f t="shared" si="32"/>
        <v>Low</v>
      </c>
      <c r="AC291" s="3" t="str">
        <f t="shared" si="33"/>
        <v>Medium</v>
      </c>
      <c r="AD291" s="3" t="str">
        <f t="shared" si="34"/>
        <v>No</v>
      </c>
    </row>
    <row r="292" spans="1:30" ht="15" customHeight="1" x14ac:dyDescent="0.3">
      <c r="A292" s="3" t="s">
        <v>313</v>
      </c>
      <c r="B292" s="3">
        <v>51</v>
      </c>
      <c r="C292" s="3" t="s">
        <v>28</v>
      </c>
      <c r="D292" s="3" t="s">
        <v>33</v>
      </c>
      <c r="E292" s="3">
        <v>47347.517574386802</v>
      </c>
      <c r="F292" s="3">
        <v>177</v>
      </c>
      <c r="G292" s="3">
        <v>1571.04624149089</v>
      </c>
      <c r="H292" s="3">
        <v>11</v>
      </c>
      <c r="I292" s="3">
        <v>447.99430737820597</v>
      </c>
      <c r="J292" s="3">
        <v>23</v>
      </c>
      <c r="K292" s="3">
        <v>681.12443014081498</v>
      </c>
      <c r="L292" s="3">
        <v>32</v>
      </c>
      <c r="M292" s="3">
        <v>18</v>
      </c>
      <c r="N292" s="3">
        <v>9</v>
      </c>
      <c r="O292" s="3">
        <v>891</v>
      </c>
      <c r="P292" s="3">
        <v>0</v>
      </c>
      <c r="Q292" s="3">
        <v>16339.100592937501</v>
      </c>
      <c r="R292" s="3">
        <v>7</v>
      </c>
      <c r="S292" s="3">
        <v>1</v>
      </c>
      <c r="T292" s="3">
        <v>0</v>
      </c>
      <c r="U292" s="3">
        <v>3324.98209906177</v>
      </c>
      <c r="V292" s="3">
        <v>1</v>
      </c>
      <c r="W292" s="3" t="str">
        <f>IF(Bank_data3[[#This Row],[credit_risk]]=1,"High Risk","Low Risk")</f>
        <v>High Risk</v>
      </c>
      <c r="X292" s="3" t="str">
        <f t="shared" si="28"/>
        <v>45-54</v>
      </c>
      <c r="Y292" s="3" t="str">
        <f t="shared" si="29"/>
        <v>Low Income</v>
      </c>
      <c r="Z292" s="3" t="str">
        <f t="shared" si="30"/>
        <v>Excellent</v>
      </c>
      <c r="AA292" s="27">
        <f t="shared" si="31"/>
        <v>0.34508885428401698</v>
      </c>
      <c r="AB292" s="3" t="str">
        <f t="shared" si="32"/>
        <v>Medium</v>
      </c>
      <c r="AC292" s="3" t="str">
        <f t="shared" si="33"/>
        <v>High</v>
      </c>
      <c r="AD292" s="3" t="str">
        <f t="shared" si="34"/>
        <v>No</v>
      </c>
    </row>
    <row r="293" spans="1:30" ht="15" customHeight="1" x14ac:dyDescent="0.3">
      <c r="A293" s="3" t="s">
        <v>314</v>
      </c>
      <c r="B293" s="3">
        <v>28</v>
      </c>
      <c r="C293" s="3" t="s">
        <v>23</v>
      </c>
      <c r="D293" s="3" t="s">
        <v>26</v>
      </c>
      <c r="E293" s="3">
        <v>50565.686168369197</v>
      </c>
      <c r="F293" s="3">
        <v>161</v>
      </c>
      <c r="G293" s="3">
        <v>1798.57521219815</v>
      </c>
      <c r="H293" s="3">
        <v>0</v>
      </c>
      <c r="I293" s="3">
        <v>1058.9028702706</v>
      </c>
      <c r="J293" s="3">
        <v>0</v>
      </c>
      <c r="K293" s="3">
        <v>912.036388291864</v>
      </c>
      <c r="L293" s="3">
        <v>3</v>
      </c>
      <c r="M293" s="3">
        <v>1</v>
      </c>
      <c r="N293" s="3">
        <v>2</v>
      </c>
      <c r="O293" s="3">
        <v>592</v>
      </c>
      <c r="P293" s="3">
        <v>0</v>
      </c>
      <c r="Q293" s="3">
        <v>20349.130454609902</v>
      </c>
      <c r="R293" s="3">
        <v>2</v>
      </c>
      <c r="S293" s="3">
        <v>0</v>
      </c>
      <c r="T293" s="3">
        <v>0</v>
      </c>
      <c r="U293" s="3">
        <v>11454.994892078201</v>
      </c>
      <c r="V293" s="3">
        <v>0</v>
      </c>
      <c r="W293" s="3" t="str">
        <f>IF(Bank_data3[[#This Row],[credit_risk]]=1,"High Risk","Low Risk")</f>
        <v>Low Risk</v>
      </c>
      <c r="X293" s="3" t="str">
        <f t="shared" si="28"/>
        <v>25-34</v>
      </c>
      <c r="Y293" s="3" t="str">
        <f t="shared" si="29"/>
        <v>Middle Income</v>
      </c>
      <c r="Z293" s="3" t="str">
        <f t="shared" si="30"/>
        <v>Fair</v>
      </c>
      <c r="AA293" s="27">
        <f t="shared" si="31"/>
        <v>0.40242963156582406</v>
      </c>
      <c r="AB293" s="3" t="str">
        <f t="shared" si="32"/>
        <v>Medium</v>
      </c>
      <c r="AC293" s="3" t="str">
        <f t="shared" si="33"/>
        <v>Low</v>
      </c>
      <c r="AD293" s="3" t="str">
        <f t="shared" si="34"/>
        <v>No</v>
      </c>
    </row>
    <row r="294" spans="1:30" ht="15" customHeight="1" x14ac:dyDescent="0.3">
      <c r="A294" s="3" t="s">
        <v>315</v>
      </c>
      <c r="B294" s="3">
        <v>60</v>
      </c>
      <c r="C294" s="3" t="s">
        <v>31</v>
      </c>
      <c r="D294" s="3" t="s">
        <v>26</v>
      </c>
      <c r="E294" s="3">
        <v>46857.420963900397</v>
      </c>
      <c r="F294" s="3">
        <v>130</v>
      </c>
      <c r="G294" s="3">
        <v>1102.6958506313699</v>
      </c>
      <c r="H294" s="3">
        <v>10</v>
      </c>
      <c r="I294" s="3">
        <v>37.076582812511901</v>
      </c>
      <c r="J294" s="3">
        <v>23</v>
      </c>
      <c r="K294" s="3">
        <v>558.95660892117098</v>
      </c>
      <c r="L294" s="3">
        <v>79</v>
      </c>
      <c r="M294" s="3">
        <v>5</v>
      </c>
      <c r="N294" s="3">
        <v>7</v>
      </c>
      <c r="O294" s="3">
        <v>372</v>
      </c>
      <c r="P294" s="3">
        <v>2</v>
      </c>
      <c r="Q294" s="3">
        <v>17314.816673440098</v>
      </c>
      <c r="R294" s="3">
        <v>3</v>
      </c>
      <c r="S294" s="3">
        <v>0</v>
      </c>
      <c r="T294" s="3">
        <v>0</v>
      </c>
      <c r="U294" s="3">
        <v>500</v>
      </c>
      <c r="V294" s="3">
        <v>1</v>
      </c>
      <c r="W294" s="3" t="str">
        <f>IF(Bank_data3[[#This Row],[credit_risk]]=1,"High Risk","Low Risk")</f>
        <v>High Risk</v>
      </c>
      <c r="X294" s="3" t="str">
        <f t="shared" si="28"/>
        <v>55+</v>
      </c>
      <c r="Y294" s="3" t="str">
        <f t="shared" si="29"/>
        <v>Low Income</v>
      </c>
      <c r="Z294" s="3" t="str">
        <f t="shared" si="30"/>
        <v>Poor</v>
      </c>
      <c r="AA294" s="27">
        <f t="shared" si="31"/>
        <v>0.36952133338238297</v>
      </c>
      <c r="AB294" s="3" t="str">
        <f t="shared" si="32"/>
        <v>Medium</v>
      </c>
      <c r="AC294" s="3" t="str">
        <f t="shared" si="33"/>
        <v>High</v>
      </c>
      <c r="AD294" s="3" t="str">
        <f t="shared" si="34"/>
        <v>No</v>
      </c>
    </row>
    <row r="295" spans="1:30" ht="15" customHeight="1" x14ac:dyDescent="0.3">
      <c r="A295" s="3" t="s">
        <v>316</v>
      </c>
      <c r="B295" s="3">
        <v>54</v>
      </c>
      <c r="C295" s="3" t="s">
        <v>28</v>
      </c>
      <c r="D295" s="3" t="s">
        <v>26</v>
      </c>
      <c r="E295" s="3">
        <v>69452.968979965794</v>
      </c>
      <c r="F295" s="3">
        <v>229</v>
      </c>
      <c r="G295" s="3">
        <v>1804.74938044494</v>
      </c>
      <c r="H295" s="3">
        <v>11</v>
      </c>
      <c r="I295" s="3">
        <v>649.75402199438804</v>
      </c>
      <c r="J295" s="3">
        <v>2</v>
      </c>
      <c r="K295" s="3">
        <v>362.35472881816202</v>
      </c>
      <c r="L295" s="3">
        <v>43</v>
      </c>
      <c r="M295" s="3">
        <v>19</v>
      </c>
      <c r="N295" s="3">
        <v>1</v>
      </c>
      <c r="O295" s="3">
        <v>399</v>
      </c>
      <c r="P295" s="3">
        <v>2</v>
      </c>
      <c r="Q295" s="3">
        <v>19087.446879203399</v>
      </c>
      <c r="R295" s="3">
        <v>1</v>
      </c>
      <c r="S295" s="3">
        <v>0</v>
      </c>
      <c r="T295" s="3">
        <v>0</v>
      </c>
      <c r="U295" s="3">
        <v>13694.918818906701</v>
      </c>
      <c r="V295" s="3">
        <v>1</v>
      </c>
      <c r="W295" s="3" t="str">
        <f>IF(Bank_data3[[#This Row],[credit_risk]]=1,"High Risk","Low Risk")</f>
        <v>High Risk</v>
      </c>
      <c r="X295" s="3" t="str">
        <f t="shared" si="28"/>
        <v>45-54</v>
      </c>
      <c r="Y295" s="3" t="str">
        <f t="shared" si="29"/>
        <v>Middle Income</v>
      </c>
      <c r="Z295" s="3" t="str">
        <f t="shared" si="30"/>
        <v>Poor</v>
      </c>
      <c r="AA295" s="27">
        <f t="shared" si="31"/>
        <v>0.27482549932040068</v>
      </c>
      <c r="AB295" s="3" t="str">
        <f t="shared" si="32"/>
        <v>Medium</v>
      </c>
      <c r="AC295" s="3" t="str">
        <f t="shared" si="33"/>
        <v>High</v>
      </c>
      <c r="AD295" s="3" t="str">
        <f t="shared" si="34"/>
        <v>No</v>
      </c>
    </row>
    <row r="296" spans="1:30" ht="15" customHeight="1" x14ac:dyDescent="0.3">
      <c r="A296" s="3" t="s">
        <v>317</v>
      </c>
      <c r="B296" s="3">
        <v>38</v>
      </c>
      <c r="C296" s="3" t="s">
        <v>23</v>
      </c>
      <c r="D296" s="3" t="s">
        <v>33</v>
      </c>
      <c r="E296" s="3">
        <v>50072.755240816899</v>
      </c>
      <c r="F296" s="3">
        <v>169</v>
      </c>
      <c r="G296" s="3">
        <v>1880.76123418875</v>
      </c>
      <c r="H296" s="3">
        <v>3</v>
      </c>
      <c r="I296" s="3">
        <v>1117.9088644241399</v>
      </c>
      <c r="J296" s="3">
        <v>16</v>
      </c>
      <c r="K296" s="3">
        <v>614.17380190753897</v>
      </c>
      <c r="L296" s="3">
        <v>0</v>
      </c>
      <c r="M296" s="3">
        <v>2</v>
      </c>
      <c r="N296" s="3">
        <v>8</v>
      </c>
      <c r="O296" s="3">
        <v>781</v>
      </c>
      <c r="P296" s="3">
        <v>2</v>
      </c>
      <c r="Q296" s="3">
        <v>13720.0775887734</v>
      </c>
      <c r="R296" s="3">
        <v>4</v>
      </c>
      <c r="S296" s="3">
        <v>0</v>
      </c>
      <c r="T296" s="3">
        <v>0</v>
      </c>
      <c r="U296" s="3">
        <v>4434.7185300248602</v>
      </c>
      <c r="V296" s="3">
        <v>1</v>
      </c>
      <c r="W296" s="3" t="str">
        <f>IF(Bank_data3[[#This Row],[credit_risk]]=1,"High Risk","Low Risk")</f>
        <v>High Risk</v>
      </c>
      <c r="X296" s="3" t="str">
        <f t="shared" si="28"/>
        <v>35-44</v>
      </c>
      <c r="Y296" s="3" t="str">
        <f t="shared" si="29"/>
        <v>Middle Income</v>
      </c>
      <c r="Z296" s="3" t="str">
        <f t="shared" si="30"/>
        <v>Very Good</v>
      </c>
      <c r="AA296" s="27">
        <f t="shared" si="31"/>
        <v>0.27400284891032822</v>
      </c>
      <c r="AB296" s="3" t="str">
        <f t="shared" si="32"/>
        <v>Medium</v>
      </c>
      <c r="AC296" s="3" t="str">
        <f t="shared" si="33"/>
        <v>Low</v>
      </c>
      <c r="AD296" s="3" t="str">
        <f t="shared" si="34"/>
        <v>No</v>
      </c>
    </row>
    <row r="297" spans="1:30" ht="15" customHeight="1" x14ac:dyDescent="0.3">
      <c r="A297" s="3" t="s">
        <v>318</v>
      </c>
      <c r="B297" s="3">
        <v>67</v>
      </c>
      <c r="C297" s="3" t="s">
        <v>28</v>
      </c>
      <c r="D297" s="3" t="s">
        <v>33</v>
      </c>
      <c r="E297" s="3">
        <v>54479.067417524799</v>
      </c>
      <c r="F297" s="3">
        <v>40</v>
      </c>
      <c r="G297" s="3">
        <v>1085.73584703649</v>
      </c>
      <c r="H297" s="3">
        <v>10</v>
      </c>
      <c r="I297" s="3">
        <v>646.79735181193303</v>
      </c>
      <c r="J297" s="3">
        <v>6</v>
      </c>
      <c r="K297" s="3">
        <v>464.89582006310599</v>
      </c>
      <c r="L297" s="3">
        <v>61</v>
      </c>
      <c r="M297" s="3">
        <v>2</v>
      </c>
      <c r="N297" s="3">
        <v>3</v>
      </c>
      <c r="O297" s="3">
        <v>555</v>
      </c>
      <c r="P297" s="3">
        <v>0</v>
      </c>
      <c r="Q297" s="3">
        <v>14855.073034253101</v>
      </c>
      <c r="R297" s="3">
        <v>0</v>
      </c>
      <c r="S297" s="3">
        <v>0</v>
      </c>
      <c r="T297" s="3">
        <v>0</v>
      </c>
      <c r="U297" s="3">
        <v>6458.1654336408401</v>
      </c>
      <c r="V297" s="3">
        <v>1</v>
      </c>
      <c r="W297" s="3" t="str">
        <f>IF(Bank_data3[[#This Row],[credit_risk]]=1,"High Risk","Low Risk")</f>
        <v>High Risk</v>
      </c>
      <c r="X297" s="3" t="str">
        <f t="shared" si="28"/>
        <v>55+</v>
      </c>
      <c r="Y297" s="3" t="str">
        <f t="shared" si="29"/>
        <v>Middle Income</v>
      </c>
      <c r="Z297" s="3" t="str">
        <f t="shared" si="30"/>
        <v>Poor</v>
      </c>
      <c r="AA297" s="27">
        <f t="shared" si="31"/>
        <v>0.27267487749752722</v>
      </c>
      <c r="AB297" s="3" t="str">
        <f t="shared" si="32"/>
        <v>Medium</v>
      </c>
      <c r="AC297" s="3" t="str">
        <f t="shared" si="33"/>
        <v>High</v>
      </c>
      <c r="AD297" s="3" t="str">
        <f t="shared" si="34"/>
        <v>No</v>
      </c>
    </row>
    <row r="298" spans="1:30" ht="15" customHeight="1" x14ac:dyDescent="0.3">
      <c r="A298" s="3" t="s">
        <v>319</v>
      </c>
      <c r="B298" s="3">
        <v>35</v>
      </c>
      <c r="C298" s="3" t="s">
        <v>28</v>
      </c>
      <c r="D298" s="3" t="s">
        <v>33</v>
      </c>
      <c r="E298" s="3">
        <v>39735.442529094398</v>
      </c>
      <c r="F298" s="3">
        <v>209</v>
      </c>
      <c r="G298" s="3">
        <v>2120.3418654054799</v>
      </c>
      <c r="H298" s="3">
        <v>8</v>
      </c>
      <c r="I298" s="3">
        <v>548.72731716799694</v>
      </c>
      <c r="J298" s="3">
        <v>9</v>
      </c>
      <c r="K298" s="3">
        <v>514.07626565346698</v>
      </c>
      <c r="L298" s="3">
        <v>78</v>
      </c>
      <c r="M298" s="3">
        <v>0</v>
      </c>
      <c r="N298" s="3">
        <v>8</v>
      </c>
      <c r="O298" s="3">
        <v>614</v>
      </c>
      <c r="P298" s="3">
        <v>4</v>
      </c>
      <c r="Q298" s="3">
        <v>15148.9040520217</v>
      </c>
      <c r="R298" s="3">
        <v>4</v>
      </c>
      <c r="S298" s="3">
        <v>0</v>
      </c>
      <c r="T298" s="3">
        <v>0</v>
      </c>
      <c r="U298" s="3">
        <v>14358.0838954022</v>
      </c>
      <c r="V298" s="3">
        <v>1</v>
      </c>
      <c r="W298" s="3" t="str">
        <f>IF(Bank_data3[[#This Row],[credit_risk]]=1,"High Risk","Low Risk")</f>
        <v>High Risk</v>
      </c>
      <c r="X298" s="3" t="str">
        <f t="shared" si="28"/>
        <v>35-44</v>
      </c>
      <c r="Y298" s="3" t="str">
        <f t="shared" si="29"/>
        <v>Low Income</v>
      </c>
      <c r="Z298" s="3" t="str">
        <f t="shared" si="30"/>
        <v>Fair</v>
      </c>
      <c r="AA298" s="27">
        <f t="shared" si="31"/>
        <v>0.3812441258438139</v>
      </c>
      <c r="AB298" s="3" t="str">
        <f t="shared" si="32"/>
        <v>Medium</v>
      </c>
      <c r="AC298" s="3" t="str">
        <f t="shared" si="33"/>
        <v>High</v>
      </c>
      <c r="AD298" s="3" t="str">
        <f t="shared" si="34"/>
        <v>No</v>
      </c>
    </row>
    <row r="299" spans="1:30" ht="15" customHeight="1" x14ac:dyDescent="0.3">
      <c r="A299" s="3" t="s">
        <v>320</v>
      </c>
      <c r="B299" s="3">
        <v>22</v>
      </c>
      <c r="C299" s="3" t="s">
        <v>28</v>
      </c>
      <c r="D299" s="3" t="s">
        <v>26</v>
      </c>
      <c r="E299" s="3">
        <v>70689.367285992397</v>
      </c>
      <c r="F299" s="3">
        <v>177</v>
      </c>
      <c r="G299" s="3">
        <v>10</v>
      </c>
      <c r="H299" s="3">
        <v>7</v>
      </c>
      <c r="I299" s="3">
        <v>654.34582101046703</v>
      </c>
      <c r="J299" s="3">
        <v>18</v>
      </c>
      <c r="K299" s="3">
        <v>499.47712367982399</v>
      </c>
      <c r="L299" s="3">
        <v>21</v>
      </c>
      <c r="M299" s="3">
        <v>8</v>
      </c>
      <c r="N299" s="3">
        <v>0</v>
      </c>
      <c r="O299" s="3">
        <v>461</v>
      </c>
      <c r="P299" s="3">
        <v>3</v>
      </c>
      <c r="Q299" s="3">
        <v>12199.526319811899</v>
      </c>
      <c r="R299" s="3">
        <v>0</v>
      </c>
      <c r="S299" s="3">
        <v>0</v>
      </c>
      <c r="T299" s="3">
        <v>0</v>
      </c>
      <c r="U299" s="3">
        <v>6305.00752393111</v>
      </c>
      <c r="V299" s="3">
        <v>1</v>
      </c>
      <c r="W299" s="3" t="str">
        <f>IF(Bank_data3[[#This Row],[credit_risk]]=1,"High Risk","Low Risk")</f>
        <v>High Risk</v>
      </c>
      <c r="X299" s="3" t="str">
        <f t="shared" si="28"/>
        <v>18-24</v>
      </c>
      <c r="Y299" s="3" t="str">
        <f t="shared" si="29"/>
        <v>Middle Income</v>
      </c>
      <c r="Z299" s="3" t="str">
        <f t="shared" si="30"/>
        <v>Poor</v>
      </c>
      <c r="AA299" s="27">
        <f t="shared" si="31"/>
        <v>0.17257936784828631</v>
      </c>
      <c r="AB299" s="3" t="str">
        <f t="shared" si="32"/>
        <v>Low</v>
      </c>
      <c r="AC299" s="3" t="str">
        <f t="shared" si="33"/>
        <v>Medium</v>
      </c>
      <c r="AD299" s="3" t="str">
        <f t="shared" si="34"/>
        <v>No</v>
      </c>
    </row>
    <row r="300" spans="1:30" ht="15" customHeight="1" x14ac:dyDescent="0.3">
      <c r="A300" s="3" t="s">
        <v>321</v>
      </c>
      <c r="B300" s="3">
        <v>39</v>
      </c>
      <c r="C300" s="3" t="s">
        <v>28</v>
      </c>
      <c r="D300" s="3" t="s">
        <v>26</v>
      </c>
      <c r="E300" s="3">
        <v>72039.007162452297</v>
      </c>
      <c r="F300" s="3">
        <v>200</v>
      </c>
      <c r="G300" s="3">
        <v>10</v>
      </c>
      <c r="H300" s="3">
        <v>2</v>
      </c>
      <c r="I300" s="3">
        <v>96.524757435999206</v>
      </c>
      <c r="J300" s="3">
        <v>23</v>
      </c>
      <c r="K300" s="3">
        <v>615.34410126675402</v>
      </c>
      <c r="L300" s="3">
        <v>58</v>
      </c>
      <c r="M300" s="3">
        <v>6</v>
      </c>
      <c r="N300" s="3">
        <v>4</v>
      </c>
      <c r="O300" s="3">
        <v>592</v>
      </c>
      <c r="P300" s="3">
        <v>0</v>
      </c>
      <c r="Q300" s="3">
        <v>12030.469461995701</v>
      </c>
      <c r="R300" s="3">
        <v>4</v>
      </c>
      <c r="S300" s="3">
        <v>1</v>
      </c>
      <c r="T300" s="3">
        <v>0</v>
      </c>
      <c r="U300" s="3">
        <v>12212.558702897601</v>
      </c>
      <c r="V300" s="3">
        <v>1</v>
      </c>
      <c r="W300" s="3" t="str">
        <f>IF(Bank_data3[[#This Row],[credit_risk]]=1,"High Risk","Low Risk")</f>
        <v>High Risk</v>
      </c>
      <c r="X300" s="3" t="str">
        <f t="shared" si="28"/>
        <v>35-44</v>
      </c>
      <c r="Y300" s="3" t="str">
        <f t="shared" si="29"/>
        <v>Middle Income</v>
      </c>
      <c r="Z300" s="3" t="str">
        <f t="shared" si="30"/>
        <v>Fair</v>
      </c>
      <c r="AA300" s="27">
        <f t="shared" si="31"/>
        <v>0.16699937902900672</v>
      </c>
      <c r="AB300" s="3" t="str">
        <f t="shared" si="32"/>
        <v>Low</v>
      </c>
      <c r="AC300" s="3" t="str">
        <f t="shared" si="33"/>
        <v>High</v>
      </c>
      <c r="AD300" s="3" t="str">
        <f t="shared" si="34"/>
        <v>No</v>
      </c>
    </row>
    <row r="301" spans="1:30" ht="15" customHeight="1" x14ac:dyDescent="0.3">
      <c r="A301" s="3" t="s">
        <v>322</v>
      </c>
      <c r="B301" s="3">
        <v>43</v>
      </c>
      <c r="C301" s="3" t="s">
        <v>23</v>
      </c>
      <c r="D301" s="3" t="s">
        <v>24</v>
      </c>
      <c r="E301" s="3">
        <v>49335.998844759699</v>
      </c>
      <c r="F301" s="3">
        <v>138</v>
      </c>
      <c r="G301" s="3">
        <v>672.624655508469</v>
      </c>
      <c r="H301" s="3">
        <v>1</v>
      </c>
      <c r="I301" s="3">
        <v>1050.4174511240601</v>
      </c>
      <c r="J301" s="3">
        <v>8</v>
      </c>
      <c r="K301" s="3">
        <v>648.78941713526899</v>
      </c>
      <c r="L301" s="3">
        <v>36</v>
      </c>
      <c r="M301" s="3">
        <v>8</v>
      </c>
      <c r="N301" s="3">
        <v>9</v>
      </c>
      <c r="O301" s="3">
        <v>461</v>
      </c>
      <c r="P301" s="3">
        <v>3</v>
      </c>
      <c r="Q301" s="3">
        <v>14849.4873949541</v>
      </c>
      <c r="R301" s="3">
        <v>0</v>
      </c>
      <c r="S301" s="3">
        <v>0</v>
      </c>
      <c r="T301" s="3">
        <v>0</v>
      </c>
      <c r="U301" s="3">
        <v>11168.494353435201</v>
      </c>
      <c r="V301" s="3">
        <v>1</v>
      </c>
      <c r="W301" s="3" t="str">
        <f>IF(Bank_data3[[#This Row],[credit_risk]]=1,"High Risk","Low Risk")</f>
        <v>High Risk</v>
      </c>
      <c r="X301" s="3" t="str">
        <f t="shared" si="28"/>
        <v>35-44</v>
      </c>
      <c r="Y301" s="3" t="str">
        <f t="shared" si="29"/>
        <v>Low Income</v>
      </c>
      <c r="Z301" s="3" t="str">
        <f t="shared" si="30"/>
        <v>Poor</v>
      </c>
      <c r="AA301" s="27">
        <f t="shared" si="31"/>
        <v>0.30098686035889111</v>
      </c>
      <c r="AB301" s="3" t="str">
        <f t="shared" si="32"/>
        <v>Low</v>
      </c>
      <c r="AC301" s="3" t="str">
        <f t="shared" si="33"/>
        <v>High</v>
      </c>
      <c r="AD301" s="3" t="str">
        <f t="shared" si="34"/>
        <v>No</v>
      </c>
    </row>
    <row r="302" spans="1:30" ht="15" customHeight="1" x14ac:dyDescent="0.3">
      <c r="A302" s="3" t="s">
        <v>323</v>
      </c>
      <c r="B302" s="3">
        <v>52</v>
      </c>
      <c r="C302" s="3" t="s">
        <v>23</v>
      </c>
      <c r="D302" s="3" t="s">
        <v>26</v>
      </c>
      <c r="E302" s="3">
        <v>39482.689465751297</v>
      </c>
      <c r="F302" s="3">
        <v>106</v>
      </c>
      <c r="G302" s="3">
        <v>1725.0799144791499</v>
      </c>
      <c r="H302" s="3">
        <v>10</v>
      </c>
      <c r="I302" s="3">
        <v>756.98988530808003</v>
      </c>
      <c r="J302" s="3">
        <v>49</v>
      </c>
      <c r="K302" s="3">
        <v>487.64332135002297</v>
      </c>
      <c r="L302" s="3">
        <v>22</v>
      </c>
      <c r="M302" s="3">
        <v>0</v>
      </c>
      <c r="N302" s="3">
        <v>6</v>
      </c>
      <c r="O302" s="3">
        <v>608</v>
      </c>
      <c r="P302" s="3">
        <v>2</v>
      </c>
      <c r="Q302" s="3">
        <v>14697.4015706641</v>
      </c>
      <c r="R302" s="3">
        <v>2</v>
      </c>
      <c r="S302" s="3">
        <v>0</v>
      </c>
      <c r="T302" s="3">
        <v>0</v>
      </c>
      <c r="U302" s="3">
        <v>13541.6815994154</v>
      </c>
      <c r="V302" s="3">
        <v>0</v>
      </c>
      <c r="W302" s="3" t="str">
        <f>IF(Bank_data3[[#This Row],[credit_risk]]=1,"High Risk","Low Risk")</f>
        <v>Low Risk</v>
      </c>
      <c r="X302" s="3" t="str">
        <f t="shared" si="28"/>
        <v>45-54</v>
      </c>
      <c r="Y302" s="3" t="str">
        <f t="shared" si="29"/>
        <v>Low Income</v>
      </c>
      <c r="Z302" s="3" t="str">
        <f t="shared" si="30"/>
        <v>Fair</v>
      </c>
      <c r="AA302" s="27">
        <f t="shared" si="31"/>
        <v>0.37224925073589921</v>
      </c>
      <c r="AB302" s="3" t="str">
        <f t="shared" si="32"/>
        <v>Medium</v>
      </c>
      <c r="AC302" s="3" t="str">
        <f t="shared" si="33"/>
        <v>Medium</v>
      </c>
      <c r="AD302" s="3" t="str">
        <f t="shared" si="34"/>
        <v>No</v>
      </c>
    </row>
    <row r="303" spans="1:30" ht="15" customHeight="1" x14ac:dyDescent="0.3">
      <c r="A303" s="3" t="s">
        <v>324</v>
      </c>
      <c r="B303" s="3">
        <v>43</v>
      </c>
      <c r="C303" s="3" t="s">
        <v>23</v>
      </c>
      <c r="D303" s="3" t="s">
        <v>24</v>
      </c>
      <c r="E303" s="3">
        <v>20912.425993092998</v>
      </c>
      <c r="F303" s="3">
        <v>216</v>
      </c>
      <c r="G303" s="3">
        <v>896.02341394495704</v>
      </c>
      <c r="H303" s="3">
        <v>8</v>
      </c>
      <c r="I303" s="3">
        <v>704.686386501833</v>
      </c>
      <c r="J303" s="3">
        <v>14</v>
      </c>
      <c r="K303" s="3">
        <v>1379.4918427483999</v>
      </c>
      <c r="L303" s="3">
        <v>32</v>
      </c>
      <c r="M303" s="3">
        <v>7</v>
      </c>
      <c r="N303" s="3">
        <v>3</v>
      </c>
      <c r="O303" s="3">
        <v>873</v>
      </c>
      <c r="P303" s="3">
        <v>5</v>
      </c>
      <c r="Q303" s="3">
        <v>13267.965492916799</v>
      </c>
      <c r="R303" s="3">
        <v>6</v>
      </c>
      <c r="S303" s="3">
        <v>0</v>
      </c>
      <c r="T303" s="3">
        <v>0</v>
      </c>
      <c r="U303" s="3">
        <v>12425.3818473838</v>
      </c>
      <c r="V303" s="3">
        <v>1</v>
      </c>
      <c r="W303" s="3" t="str">
        <f>IF(Bank_data3[[#This Row],[credit_risk]]=1,"High Risk","Low Risk")</f>
        <v>High Risk</v>
      </c>
      <c r="X303" s="3" t="str">
        <f t="shared" si="28"/>
        <v>35-44</v>
      </c>
      <c r="Y303" s="3" t="str">
        <f t="shared" si="29"/>
        <v>Low Income</v>
      </c>
      <c r="Z303" s="3" t="str">
        <f t="shared" si="30"/>
        <v>Excellent</v>
      </c>
      <c r="AA303" s="27">
        <f t="shared" si="31"/>
        <v>0.63445367349053483</v>
      </c>
      <c r="AB303" s="3" t="str">
        <f t="shared" si="32"/>
        <v>Low</v>
      </c>
      <c r="AC303" s="3" t="str">
        <f t="shared" si="33"/>
        <v>High</v>
      </c>
      <c r="AD303" s="3" t="str">
        <f t="shared" si="34"/>
        <v>No</v>
      </c>
    </row>
    <row r="304" spans="1:30" ht="15" customHeight="1" x14ac:dyDescent="0.3">
      <c r="A304" s="3" t="s">
        <v>325</v>
      </c>
      <c r="B304" s="3">
        <v>30</v>
      </c>
      <c r="C304" s="3" t="s">
        <v>28</v>
      </c>
      <c r="D304" s="3" t="s">
        <v>33</v>
      </c>
      <c r="E304" s="3">
        <v>34365.264248557301</v>
      </c>
      <c r="F304" s="3">
        <v>195</v>
      </c>
      <c r="G304" s="3">
        <v>429.800318636486</v>
      </c>
      <c r="H304" s="3">
        <v>0</v>
      </c>
      <c r="I304" s="3">
        <v>705.96598425683601</v>
      </c>
      <c r="J304" s="3">
        <v>48</v>
      </c>
      <c r="K304" s="3">
        <v>729.64547127860499</v>
      </c>
      <c r="L304" s="3">
        <v>21</v>
      </c>
      <c r="M304" s="3">
        <v>17</v>
      </c>
      <c r="N304" s="3">
        <v>4</v>
      </c>
      <c r="O304" s="3">
        <v>442</v>
      </c>
      <c r="P304" s="3">
        <v>1</v>
      </c>
      <c r="Q304" s="3">
        <v>13084.3908397327</v>
      </c>
      <c r="R304" s="3">
        <v>0</v>
      </c>
      <c r="S304" s="3">
        <v>1</v>
      </c>
      <c r="T304" s="3">
        <v>0</v>
      </c>
      <c r="U304" s="3">
        <v>7499.1213031758798</v>
      </c>
      <c r="V304" s="3">
        <v>1</v>
      </c>
      <c r="W304" s="3" t="str">
        <f>IF(Bank_data3[[#This Row],[credit_risk]]=1,"High Risk","Low Risk")</f>
        <v>High Risk</v>
      </c>
      <c r="X304" s="3" t="str">
        <f t="shared" si="28"/>
        <v>25-34</v>
      </c>
      <c r="Y304" s="3" t="str">
        <f t="shared" si="29"/>
        <v>Low Income</v>
      </c>
      <c r="Z304" s="3" t="str">
        <f t="shared" si="30"/>
        <v>Poor</v>
      </c>
      <c r="AA304" s="27">
        <f t="shared" si="31"/>
        <v>0.38074465963933335</v>
      </c>
      <c r="AB304" s="3" t="str">
        <f t="shared" si="32"/>
        <v>Low</v>
      </c>
      <c r="AC304" s="3" t="str">
        <f t="shared" si="33"/>
        <v>Medium</v>
      </c>
      <c r="AD304" s="3" t="str">
        <f t="shared" si="34"/>
        <v>No</v>
      </c>
    </row>
    <row r="305" spans="1:30" ht="15" customHeight="1" x14ac:dyDescent="0.3">
      <c r="A305" s="3" t="s">
        <v>326</v>
      </c>
      <c r="B305" s="3">
        <v>68</v>
      </c>
      <c r="C305" s="3" t="s">
        <v>28</v>
      </c>
      <c r="D305" s="3" t="s">
        <v>26</v>
      </c>
      <c r="E305" s="3">
        <v>10992.378892536401</v>
      </c>
      <c r="F305" s="3">
        <v>15</v>
      </c>
      <c r="G305" s="3">
        <v>1429.1363175614999</v>
      </c>
      <c r="H305" s="3">
        <v>8</v>
      </c>
      <c r="I305" s="3">
        <v>804.92792946260499</v>
      </c>
      <c r="J305" s="3">
        <v>21</v>
      </c>
      <c r="K305" s="3">
        <v>0</v>
      </c>
      <c r="L305" s="3">
        <v>63</v>
      </c>
      <c r="M305" s="3">
        <v>2</v>
      </c>
      <c r="N305" s="3">
        <v>8</v>
      </c>
      <c r="O305" s="3">
        <v>522</v>
      </c>
      <c r="P305" s="3">
        <v>4</v>
      </c>
      <c r="Q305" s="3">
        <v>16271.2555685062</v>
      </c>
      <c r="R305" s="3">
        <v>0</v>
      </c>
      <c r="S305" s="3">
        <v>0</v>
      </c>
      <c r="T305" s="3">
        <v>0</v>
      </c>
      <c r="U305" s="3">
        <v>13304.597854477401</v>
      </c>
      <c r="V305" s="3">
        <v>1</v>
      </c>
      <c r="W305" s="3" t="str">
        <f>IF(Bank_data3[[#This Row],[credit_risk]]=1,"High Risk","Low Risk")</f>
        <v>High Risk</v>
      </c>
      <c r="X305" s="3" t="str">
        <f t="shared" si="28"/>
        <v>55+</v>
      </c>
      <c r="Y305" s="3" t="str">
        <f t="shared" si="29"/>
        <v>Low Income</v>
      </c>
      <c r="Z305" s="3" t="str">
        <f t="shared" si="30"/>
        <v>Poor</v>
      </c>
      <c r="AA305" s="27">
        <f t="shared" si="31"/>
        <v>1.4802305968141298</v>
      </c>
      <c r="AB305" s="3" t="str">
        <f t="shared" si="32"/>
        <v>Medium</v>
      </c>
      <c r="AC305" s="3" t="str">
        <f t="shared" si="33"/>
        <v>High</v>
      </c>
      <c r="AD305" s="3" t="str">
        <f t="shared" si="34"/>
        <v>No</v>
      </c>
    </row>
    <row r="306" spans="1:30" ht="15" customHeight="1" x14ac:dyDescent="0.3">
      <c r="A306" s="3" t="s">
        <v>327</v>
      </c>
      <c r="B306" s="3">
        <v>27</v>
      </c>
      <c r="C306" s="3" t="s">
        <v>28</v>
      </c>
      <c r="D306" s="3" t="s">
        <v>33</v>
      </c>
      <c r="E306" s="3">
        <v>33608.434638416104</v>
      </c>
      <c r="F306" s="3">
        <v>57</v>
      </c>
      <c r="G306" s="3">
        <v>1580.29677817996</v>
      </c>
      <c r="H306" s="3">
        <v>11</v>
      </c>
      <c r="I306" s="3">
        <v>1028.7030797352199</v>
      </c>
      <c r="J306" s="3">
        <v>16</v>
      </c>
      <c r="K306" s="3">
        <v>413.286896929048</v>
      </c>
      <c r="L306" s="3">
        <v>61</v>
      </c>
      <c r="M306" s="3">
        <v>16</v>
      </c>
      <c r="N306" s="3">
        <v>5</v>
      </c>
      <c r="O306" s="3">
        <v>606</v>
      </c>
      <c r="P306" s="3">
        <v>5</v>
      </c>
      <c r="Q306" s="3">
        <v>11234.5168515162</v>
      </c>
      <c r="R306" s="3">
        <v>3</v>
      </c>
      <c r="S306" s="3">
        <v>0</v>
      </c>
      <c r="T306" s="3">
        <v>0</v>
      </c>
      <c r="U306" s="3">
        <v>9126.6748669343306</v>
      </c>
      <c r="V306" s="3">
        <v>0</v>
      </c>
      <c r="W306" s="3" t="str">
        <f>IF(Bank_data3[[#This Row],[credit_risk]]=1,"High Risk","Low Risk")</f>
        <v>Low Risk</v>
      </c>
      <c r="X306" s="3" t="str">
        <f t="shared" si="28"/>
        <v>25-34</v>
      </c>
      <c r="Y306" s="3" t="str">
        <f t="shared" si="29"/>
        <v>Low Income</v>
      </c>
      <c r="Z306" s="3" t="str">
        <f t="shared" si="30"/>
        <v>Fair</v>
      </c>
      <c r="AA306" s="27">
        <f t="shared" si="31"/>
        <v>0.3342767067965311</v>
      </c>
      <c r="AB306" s="3" t="str">
        <f t="shared" si="32"/>
        <v>Medium</v>
      </c>
      <c r="AC306" s="3" t="str">
        <f t="shared" si="33"/>
        <v>High</v>
      </c>
      <c r="AD306" s="3" t="str">
        <f t="shared" si="34"/>
        <v>No</v>
      </c>
    </row>
    <row r="307" spans="1:30" ht="15" customHeight="1" x14ac:dyDescent="0.3">
      <c r="A307" s="3" t="s">
        <v>328</v>
      </c>
      <c r="B307" s="3">
        <v>55</v>
      </c>
      <c r="C307" s="3" t="s">
        <v>23</v>
      </c>
      <c r="D307" s="3" t="s">
        <v>33</v>
      </c>
      <c r="E307" s="3">
        <v>56425.461753114803</v>
      </c>
      <c r="F307" s="3">
        <v>90</v>
      </c>
      <c r="G307" s="3">
        <v>990.74638302237997</v>
      </c>
      <c r="H307" s="3">
        <v>6</v>
      </c>
      <c r="I307" s="3">
        <v>781.77776058026302</v>
      </c>
      <c r="J307" s="3">
        <v>18</v>
      </c>
      <c r="K307" s="3">
        <v>495.15198136453398</v>
      </c>
      <c r="L307" s="3">
        <v>53</v>
      </c>
      <c r="M307" s="3">
        <v>6</v>
      </c>
      <c r="N307" s="3">
        <v>5</v>
      </c>
      <c r="O307" s="3">
        <v>313</v>
      </c>
      <c r="P307" s="3">
        <v>2</v>
      </c>
      <c r="Q307" s="3">
        <v>4675.6794175304303</v>
      </c>
      <c r="R307" s="3">
        <v>3</v>
      </c>
      <c r="S307" s="3">
        <v>0</v>
      </c>
      <c r="T307" s="3">
        <v>0</v>
      </c>
      <c r="U307" s="3">
        <v>9079.4339860045493</v>
      </c>
      <c r="V307" s="3">
        <v>1</v>
      </c>
      <c r="W307" s="3" t="str">
        <f>IF(Bank_data3[[#This Row],[credit_risk]]=1,"High Risk","Low Risk")</f>
        <v>High Risk</v>
      </c>
      <c r="X307" s="3" t="str">
        <f t="shared" si="28"/>
        <v>55+</v>
      </c>
      <c r="Y307" s="3" t="str">
        <f t="shared" si="29"/>
        <v>Middle Income</v>
      </c>
      <c r="Z307" s="3" t="str">
        <f t="shared" si="30"/>
        <v>Poor</v>
      </c>
      <c r="AA307" s="27">
        <f t="shared" si="31"/>
        <v>8.2864708099129075E-2</v>
      </c>
      <c r="AB307" s="3" t="str">
        <f t="shared" si="32"/>
        <v>Low</v>
      </c>
      <c r="AC307" s="3" t="str">
        <f t="shared" si="33"/>
        <v>High</v>
      </c>
      <c r="AD307" s="3" t="str">
        <f t="shared" si="34"/>
        <v>No</v>
      </c>
    </row>
    <row r="308" spans="1:30" ht="15" customHeight="1" x14ac:dyDescent="0.3">
      <c r="A308" s="3" t="s">
        <v>329</v>
      </c>
      <c r="B308" s="3">
        <v>57</v>
      </c>
      <c r="C308" s="3" t="s">
        <v>28</v>
      </c>
      <c r="D308" s="3" t="s">
        <v>33</v>
      </c>
      <c r="E308" s="3">
        <v>49092.8008892176</v>
      </c>
      <c r="F308" s="3">
        <v>87</v>
      </c>
      <c r="G308" s="3">
        <v>552.42104565225895</v>
      </c>
      <c r="H308" s="3">
        <v>11</v>
      </c>
      <c r="I308" s="3">
        <v>323.42720813706597</v>
      </c>
      <c r="J308" s="3">
        <v>8</v>
      </c>
      <c r="K308" s="3">
        <v>652.30307888644495</v>
      </c>
      <c r="L308" s="3">
        <v>57</v>
      </c>
      <c r="M308" s="3">
        <v>10</v>
      </c>
      <c r="N308" s="3">
        <v>1</v>
      </c>
      <c r="O308" s="3">
        <v>870</v>
      </c>
      <c r="P308" s="3">
        <v>2</v>
      </c>
      <c r="Q308" s="3">
        <v>13235.0847237047</v>
      </c>
      <c r="R308" s="3">
        <v>7</v>
      </c>
      <c r="S308" s="3">
        <v>1</v>
      </c>
      <c r="T308" s="3">
        <v>0</v>
      </c>
      <c r="U308" s="3">
        <v>15732.1524526499</v>
      </c>
      <c r="V308" s="3">
        <v>1</v>
      </c>
      <c r="W308" s="3" t="str">
        <f>IF(Bank_data3[[#This Row],[credit_risk]]=1,"High Risk","Low Risk")</f>
        <v>High Risk</v>
      </c>
      <c r="X308" s="3" t="str">
        <f t="shared" si="28"/>
        <v>55+</v>
      </c>
      <c r="Y308" s="3" t="str">
        <f t="shared" si="29"/>
        <v>Low Income</v>
      </c>
      <c r="Z308" s="3" t="str">
        <f t="shared" si="30"/>
        <v>Excellent</v>
      </c>
      <c r="AA308" s="27">
        <f t="shared" si="31"/>
        <v>0.2695931884915444</v>
      </c>
      <c r="AB308" s="3" t="str">
        <f t="shared" si="32"/>
        <v>Low</v>
      </c>
      <c r="AC308" s="3" t="str">
        <f t="shared" si="33"/>
        <v>High</v>
      </c>
      <c r="AD308" s="3" t="str">
        <f t="shared" si="34"/>
        <v>No</v>
      </c>
    </row>
    <row r="309" spans="1:30" ht="15" customHeight="1" x14ac:dyDescent="0.3">
      <c r="A309" s="3" t="s">
        <v>330</v>
      </c>
      <c r="B309" s="3">
        <v>59</v>
      </c>
      <c r="C309" s="3" t="s">
        <v>31</v>
      </c>
      <c r="D309" s="3" t="s">
        <v>33</v>
      </c>
      <c r="E309" s="3">
        <v>91818.805720185104</v>
      </c>
      <c r="F309" s="3">
        <v>111</v>
      </c>
      <c r="G309" s="3">
        <v>1505.67872014205</v>
      </c>
      <c r="H309" s="3">
        <v>1</v>
      </c>
      <c r="I309" s="3">
        <v>1001.43064254042</v>
      </c>
      <c r="J309" s="3">
        <v>37</v>
      </c>
      <c r="K309" s="3">
        <v>958.52134909835195</v>
      </c>
      <c r="L309" s="3">
        <v>11</v>
      </c>
      <c r="M309" s="3">
        <v>4</v>
      </c>
      <c r="N309" s="3">
        <v>0</v>
      </c>
      <c r="O309" s="3">
        <v>479</v>
      </c>
      <c r="P309" s="3">
        <v>3</v>
      </c>
      <c r="Q309" s="3">
        <v>6611.6439004747799</v>
      </c>
      <c r="R309" s="3">
        <v>0</v>
      </c>
      <c r="S309" s="3">
        <v>0</v>
      </c>
      <c r="T309" s="3">
        <v>0</v>
      </c>
      <c r="U309" s="3">
        <v>9544.4781017080804</v>
      </c>
      <c r="V309" s="3">
        <v>1</v>
      </c>
      <c r="W309" s="3" t="str">
        <f>IF(Bank_data3[[#This Row],[credit_risk]]=1,"High Risk","Low Risk")</f>
        <v>High Risk</v>
      </c>
      <c r="X309" s="3" t="str">
        <f t="shared" si="28"/>
        <v>55+</v>
      </c>
      <c r="Y309" s="3" t="str">
        <f t="shared" si="29"/>
        <v>Middle Income</v>
      </c>
      <c r="Z309" s="3" t="str">
        <f t="shared" si="30"/>
        <v>Poor</v>
      </c>
      <c r="AA309" s="27">
        <f t="shared" si="31"/>
        <v>7.2007513587396849E-2</v>
      </c>
      <c r="AB309" s="3" t="str">
        <f t="shared" si="32"/>
        <v>Medium</v>
      </c>
      <c r="AC309" s="3" t="str">
        <f t="shared" si="33"/>
        <v>Medium</v>
      </c>
      <c r="AD309" s="3" t="str">
        <f t="shared" si="34"/>
        <v>No</v>
      </c>
    </row>
    <row r="310" spans="1:30" ht="15" customHeight="1" x14ac:dyDescent="0.3">
      <c r="A310" s="3" t="s">
        <v>331</v>
      </c>
      <c r="B310" s="3">
        <v>39</v>
      </c>
      <c r="C310" s="3" t="s">
        <v>28</v>
      </c>
      <c r="D310" s="3" t="s">
        <v>26</v>
      </c>
      <c r="E310" s="3">
        <v>43320.9791335931</v>
      </c>
      <c r="F310" s="3">
        <v>45</v>
      </c>
      <c r="G310" s="3">
        <v>2135.9511431805099</v>
      </c>
      <c r="H310" s="3">
        <v>10</v>
      </c>
      <c r="I310" s="3">
        <v>974.499391851479</v>
      </c>
      <c r="J310" s="3">
        <v>18</v>
      </c>
      <c r="K310" s="3">
        <v>320.14807723197202</v>
      </c>
      <c r="L310" s="3">
        <v>17</v>
      </c>
      <c r="M310" s="3">
        <v>12</v>
      </c>
      <c r="N310" s="3">
        <v>3</v>
      </c>
      <c r="O310" s="3">
        <v>812</v>
      </c>
      <c r="P310" s="3">
        <v>0</v>
      </c>
      <c r="Q310" s="3">
        <v>18231.936805185</v>
      </c>
      <c r="R310" s="3">
        <v>7</v>
      </c>
      <c r="S310" s="3">
        <v>0</v>
      </c>
      <c r="T310" s="3">
        <v>0</v>
      </c>
      <c r="U310" s="3">
        <v>7405.74548977836</v>
      </c>
      <c r="V310" s="3">
        <v>1</v>
      </c>
      <c r="W310" s="3" t="str">
        <f>IF(Bank_data3[[#This Row],[credit_risk]]=1,"High Risk","Low Risk")</f>
        <v>High Risk</v>
      </c>
      <c r="X310" s="3" t="str">
        <f t="shared" si="28"/>
        <v>35-44</v>
      </c>
      <c r="Y310" s="3" t="str">
        <f t="shared" si="29"/>
        <v>Low Income</v>
      </c>
      <c r="Z310" s="3" t="str">
        <f t="shared" si="30"/>
        <v>Excellent</v>
      </c>
      <c r="AA310" s="27">
        <f t="shared" si="31"/>
        <v>0.42085698822645284</v>
      </c>
      <c r="AB310" s="3" t="str">
        <f t="shared" si="32"/>
        <v>Medium</v>
      </c>
      <c r="AC310" s="3" t="str">
        <f t="shared" si="33"/>
        <v>Medium</v>
      </c>
      <c r="AD310" s="3" t="str">
        <f t="shared" si="34"/>
        <v>No</v>
      </c>
    </row>
    <row r="311" spans="1:30" ht="15" customHeight="1" x14ac:dyDescent="0.3">
      <c r="A311" s="3" t="s">
        <v>332</v>
      </c>
      <c r="B311" s="3">
        <v>54</v>
      </c>
      <c r="C311" s="3" t="s">
        <v>31</v>
      </c>
      <c r="D311" s="3" t="s">
        <v>33</v>
      </c>
      <c r="E311" s="3">
        <v>41915.628662820003</v>
      </c>
      <c r="F311" s="3">
        <v>134</v>
      </c>
      <c r="G311" s="3">
        <v>528.601367794711</v>
      </c>
      <c r="H311" s="3">
        <v>4</v>
      </c>
      <c r="I311" s="3">
        <v>871.93444937576101</v>
      </c>
      <c r="J311" s="3">
        <v>7</v>
      </c>
      <c r="K311" s="3">
        <v>787.73278274144297</v>
      </c>
      <c r="L311" s="3">
        <v>66</v>
      </c>
      <c r="M311" s="3">
        <v>10</v>
      </c>
      <c r="N311" s="3">
        <v>9</v>
      </c>
      <c r="O311" s="3">
        <v>526</v>
      </c>
      <c r="P311" s="3">
        <v>1</v>
      </c>
      <c r="Q311" s="3">
        <v>8478.2224627051801</v>
      </c>
      <c r="R311" s="3">
        <v>0</v>
      </c>
      <c r="S311" s="3">
        <v>0</v>
      </c>
      <c r="T311" s="3">
        <v>0</v>
      </c>
      <c r="U311" s="3">
        <v>15515.968529431701</v>
      </c>
      <c r="V311" s="3">
        <v>1</v>
      </c>
      <c r="W311" s="3" t="str">
        <f>IF(Bank_data3[[#This Row],[credit_risk]]=1,"High Risk","Low Risk")</f>
        <v>High Risk</v>
      </c>
      <c r="X311" s="3" t="str">
        <f t="shared" si="28"/>
        <v>45-54</v>
      </c>
      <c r="Y311" s="3" t="str">
        <f t="shared" si="29"/>
        <v>Low Income</v>
      </c>
      <c r="Z311" s="3" t="str">
        <f t="shared" si="30"/>
        <v>Poor</v>
      </c>
      <c r="AA311" s="27">
        <f t="shared" si="31"/>
        <v>0.20226876545038039</v>
      </c>
      <c r="AB311" s="3" t="str">
        <f t="shared" si="32"/>
        <v>Low</v>
      </c>
      <c r="AC311" s="3" t="str">
        <f t="shared" si="33"/>
        <v>High</v>
      </c>
      <c r="AD311" s="3" t="str">
        <f t="shared" si="34"/>
        <v>No</v>
      </c>
    </row>
    <row r="312" spans="1:30" ht="15" customHeight="1" x14ac:dyDescent="0.3">
      <c r="A312" s="3" t="s">
        <v>333</v>
      </c>
      <c r="B312" s="3">
        <v>67</v>
      </c>
      <c r="C312" s="3" t="s">
        <v>28</v>
      </c>
      <c r="D312" s="3" t="s">
        <v>24</v>
      </c>
      <c r="E312" s="3">
        <v>69129.852791518395</v>
      </c>
      <c r="F312" s="3">
        <v>73</v>
      </c>
      <c r="G312" s="3">
        <v>2764.7677359054601</v>
      </c>
      <c r="H312" s="3">
        <v>1</v>
      </c>
      <c r="I312" s="3">
        <v>1176.3344574364601</v>
      </c>
      <c r="J312" s="3">
        <v>5</v>
      </c>
      <c r="K312" s="3">
        <v>550.90325491644501</v>
      </c>
      <c r="L312" s="3">
        <v>59</v>
      </c>
      <c r="M312" s="3">
        <v>2</v>
      </c>
      <c r="N312" s="3">
        <v>2</v>
      </c>
      <c r="O312" s="3">
        <v>758</v>
      </c>
      <c r="P312" s="3">
        <v>4</v>
      </c>
      <c r="Q312" s="3">
        <v>8997.8287288252995</v>
      </c>
      <c r="R312" s="3">
        <v>6</v>
      </c>
      <c r="S312" s="3">
        <v>0</v>
      </c>
      <c r="T312" s="3">
        <v>0</v>
      </c>
      <c r="U312" s="3">
        <v>8193.1697454957593</v>
      </c>
      <c r="V312" s="3">
        <v>1</v>
      </c>
      <c r="W312" s="3" t="str">
        <f>IF(Bank_data3[[#This Row],[credit_risk]]=1,"High Risk","Low Risk")</f>
        <v>High Risk</v>
      </c>
      <c r="X312" s="3" t="str">
        <f t="shared" si="28"/>
        <v>55+</v>
      </c>
      <c r="Y312" s="3" t="str">
        <f t="shared" si="29"/>
        <v>Middle Income</v>
      </c>
      <c r="Z312" s="3" t="str">
        <f t="shared" si="30"/>
        <v>Very Good</v>
      </c>
      <c r="AA312" s="27">
        <f t="shared" si="31"/>
        <v>0.1301583666894377</v>
      </c>
      <c r="AB312" s="3" t="str">
        <f t="shared" si="32"/>
        <v>Medium</v>
      </c>
      <c r="AC312" s="3" t="str">
        <f t="shared" si="33"/>
        <v>High</v>
      </c>
      <c r="AD312" s="3" t="str">
        <f t="shared" si="34"/>
        <v>No</v>
      </c>
    </row>
    <row r="313" spans="1:30" ht="15" customHeight="1" x14ac:dyDescent="0.3">
      <c r="A313" s="3" t="s">
        <v>334</v>
      </c>
      <c r="B313" s="3">
        <v>44</v>
      </c>
      <c r="C313" s="3" t="s">
        <v>23</v>
      </c>
      <c r="D313" s="3" t="s">
        <v>26</v>
      </c>
      <c r="E313" s="3">
        <v>15315.14681158</v>
      </c>
      <c r="F313" s="3">
        <v>190</v>
      </c>
      <c r="G313" s="3">
        <v>1046.6996579357999</v>
      </c>
      <c r="H313" s="3">
        <v>4</v>
      </c>
      <c r="I313" s="3">
        <v>810.63253674453597</v>
      </c>
      <c r="J313" s="3">
        <v>48</v>
      </c>
      <c r="K313" s="3">
        <v>582.28152120042296</v>
      </c>
      <c r="L313" s="3">
        <v>0</v>
      </c>
      <c r="M313" s="3">
        <v>12</v>
      </c>
      <c r="N313" s="3">
        <v>6</v>
      </c>
      <c r="O313" s="3">
        <v>444</v>
      </c>
      <c r="P313" s="3">
        <v>1</v>
      </c>
      <c r="Q313" s="3">
        <v>14489.398566313899</v>
      </c>
      <c r="R313" s="3">
        <v>1</v>
      </c>
      <c r="S313" s="3">
        <v>0</v>
      </c>
      <c r="T313" s="3">
        <v>0</v>
      </c>
      <c r="U313" s="3">
        <v>3099.34291900162</v>
      </c>
      <c r="V313" s="3">
        <v>1</v>
      </c>
      <c r="W313" s="3" t="str">
        <f>IF(Bank_data3[[#This Row],[credit_risk]]=1,"High Risk","Low Risk")</f>
        <v>High Risk</v>
      </c>
      <c r="X313" s="3" t="str">
        <f t="shared" si="28"/>
        <v>35-44</v>
      </c>
      <c r="Y313" s="3" t="str">
        <f t="shared" si="29"/>
        <v>Low Income</v>
      </c>
      <c r="Z313" s="3" t="str">
        <f t="shared" si="30"/>
        <v>Poor</v>
      </c>
      <c r="AA313" s="27">
        <f t="shared" si="31"/>
        <v>0.94608290371452786</v>
      </c>
      <c r="AB313" s="3" t="str">
        <f t="shared" si="32"/>
        <v>Medium</v>
      </c>
      <c r="AC313" s="3" t="str">
        <f t="shared" si="33"/>
        <v>Low</v>
      </c>
      <c r="AD313" s="3" t="str">
        <f t="shared" si="34"/>
        <v>No</v>
      </c>
    </row>
    <row r="314" spans="1:30" ht="15" customHeight="1" x14ac:dyDescent="0.3">
      <c r="A314" s="3" t="s">
        <v>335</v>
      </c>
      <c r="B314" s="3">
        <v>54</v>
      </c>
      <c r="C314" s="3" t="s">
        <v>28</v>
      </c>
      <c r="D314" s="3" t="s">
        <v>33</v>
      </c>
      <c r="E314" s="3">
        <v>23328.189993569202</v>
      </c>
      <c r="F314" s="3">
        <v>14</v>
      </c>
      <c r="G314" s="3">
        <v>990.64463451709696</v>
      </c>
      <c r="H314" s="3">
        <v>6</v>
      </c>
      <c r="I314" s="3">
        <v>1188.98163114624</v>
      </c>
      <c r="J314" s="3">
        <v>37</v>
      </c>
      <c r="K314" s="3">
        <v>798.57721892298798</v>
      </c>
      <c r="L314" s="3">
        <v>19</v>
      </c>
      <c r="M314" s="3">
        <v>19</v>
      </c>
      <c r="N314" s="3">
        <v>6</v>
      </c>
      <c r="O314" s="3">
        <v>782</v>
      </c>
      <c r="P314" s="3">
        <v>2</v>
      </c>
      <c r="Q314" s="3">
        <v>11929.822461284501</v>
      </c>
      <c r="R314" s="3">
        <v>2</v>
      </c>
      <c r="S314" s="3">
        <v>0</v>
      </c>
      <c r="T314" s="3">
        <v>0</v>
      </c>
      <c r="U314" s="3">
        <v>979.85582044651005</v>
      </c>
      <c r="V314" s="3">
        <v>0</v>
      </c>
      <c r="W314" s="3" t="str">
        <f>IF(Bank_data3[[#This Row],[credit_risk]]=1,"High Risk","Low Risk")</f>
        <v>Low Risk</v>
      </c>
      <c r="X314" s="3" t="str">
        <f t="shared" si="28"/>
        <v>45-54</v>
      </c>
      <c r="Y314" s="3" t="str">
        <f t="shared" si="29"/>
        <v>Low Income</v>
      </c>
      <c r="Z314" s="3" t="str">
        <f t="shared" si="30"/>
        <v>Very Good</v>
      </c>
      <c r="AA314" s="27">
        <f t="shared" si="31"/>
        <v>0.51139083077483305</v>
      </c>
      <c r="AB314" s="3" t="str">
        <f t="shared" si="32"/>
        <v>Low</v>
      </c>
      <c r="AC314" s="3" t="str">
        <f t="shared" si="33"/>
        <v>Medium</v>
      </c>
      <c r="AD314" s="3" t="str">
        <f t="shared" si="34"/>
        <v>No</v>
      </c>
    </row>
    <row r="315" spans="1:30" ht="15" customHeight="1" x14ac:dyDescent="0.3">
      <c r="A315" s="3" t="s">
        <v>336</v>
      </c>
      <c r="B315" s="3">
        <v>44</v>
      </c>
      <c r="C315" s="3" t="s">
        <v>31</v>
      </c>
      <c r="D315" s="3" t="s">
        <v>26</v>
      </c>
      <c r="E315" s="3">
        <v>61949.144502598399</v>
      </c>
      <c r="F315" s="3">
        <v>61</v>
      </c>
      <c r="G315" s="3">
        <v>1607.4262333208001</v>
      </c>
      <c r="H315" s="3">
        <v>4</v>
      </c>
      <c r="I315" s="3">
        <v>1292.5238575174401</v>
      </c>
      <c r="J315" s="3">
        <v>44</v>
      </c>
      <c r="K315" s="3">
        <v>84.072167849157296</v>
      </c>
      <c r="L315" s="3">
        <v>16</v>
      </c>
      <c r="M315" s="3">
        <v>5</v>
      </c>
      <c r="N315" s="3">
        <v>5</v>
      </c>
      <c r="O315" s="3">
        <v>858</v>
      </c>
      <c r="P315" s="3">
        <v>1</v>
      </c>
      <c r="Q315" s="3">
        <v>19094.428834707302</v>
      </c>
      <c r="R315" s="3">
        <v>0</v>
      </c>
      <c r="S315" s="3">
        <v>0</v>
      </c>
      <c r="T315" s="3">
        <v>0</v>
      </c>
      <c r="U315" s="3">
        <v>7466.3064906657</v>
      </c>
      <c r="V315" s="3">
        <v>0</v>
      </c>
      <c r="W315" s="3" t="str">
        <f>IF(Bank_data3[[#This Row],[credit_risk]]=1,"High Risk","Low Risk")</f>
        <v>Low Risk</v>
      </c>
      <c r="X315" s="3" t="str">
        <f t="shared" si="28"/>
        <v>35-44</v>
      </c>
      <c r="Y315" s="3" t="str">
        <f t="shared" si="29"/>
        <v>Middle Income</v>
      </c>
      <c r="Z315" s="3" t="str">
        <f t="shared" si="30"/>
        <v>Excellent</v>
      </c>
      <c r="AA315" s="27">
        <f t="shared" si="31"/>
        <v>0.30822748220367119</v>
      </c>
      <c r="AB315" s="3" t="str">
        <f t="shared" si="32"/>
        <v>Medium</v>
      </c>
      <c r="AC315" s="3" t="str">
        <f t="shared" si="33"/>
        <v>Medium</v>
      </c>
      <c r="AD315" s="3" t="str">
        <f t="shared" si="34"/>
        <v>No</v>
      </c>
    </row>
    <row r="316" spans="1:30" ht="15" customHeight="1" x14ac:dyDescent="0.3">
      <c r="A316" s="3" t="s">
        <v>337</v>
      </c>
      <c r="B316" s="3">
        <v>48</v>
      </c>
      <c r="C316" s="3" t="s">
        <v>31</v>
      </c>
      <c r="D316" s="3" t="s">
        <v>24</v>
      </c>
      <c r="E316" s="3">
        <v>46482.364346551301</v>
      </c>
      <c r="F316" s="3">
        <v>207</v>
      </c>
      <c r="G316" s="3">
        <v>1582.63357908783</v>
      </c>
      <c r="H316" s="3">
        <v>1</v>
      </c>
      <c r="I316" s="3">
        <v>1003.80950993357</v>
      </c>
      <c r="J316" s="3">
        <v>20</v>
      </c>
      <c r="K316" s="3">
        <v>633.71122206845496</v>
      </c>
      <c r="L316" s="3">
        <v>48</v>
      </c>
      <c r="M316" s="3">
        <v>14</v>
      </c>
      <c r="N316" s="3">
        <v>4</v>
      </c>
      <c r="O316" s="3">
        <v>732</v>
      </c>
      <c r="P316" s="3">
        <v>4</v>
      </c>
      <c r="Q316" s="3">
        <v>10745.2080085126</v>
      </c>
      <c r="R316" s="3">
        <v>0</v>
      </c>
      <c r="S316" s="3">
        <v>0</v>
      </c>
      <c r="T316" s="3">
        <v>0</v>
      </c>
      <c r="U316" s="3">
        <v>5846.2617770901097</v>
      </c>
      <c r="V316" s="3">
        <v>0</v>
      </c>
      <c r="W316" s="3" t="str">
        <f>IF(Bank_data3[[#This Row],[credit_risk]]=1,"High Risk","Low Risk")</f>
        <v>Low Risk</v>
      </c>
      <c r="X316" s="3" t="str">
        <f t="shared" si="28"/>
        <v>45-54</v>
      </c>
      <c r="Y316" s="3" t="str">
        <f t="shared" si="29"/>
        <v>Low Income</v>
      </c>
      <c r="Z316" s="3" t="str">
        <f t="shared" si="30"/>
        <v>Good</v>
      </c>
      <c r="AA316" s="27">
        <f t="shared" si="31"/>
        <v>0.23116741498778401</v>
      </c>
      <c r="AB316" s="3" t="str">
        <f t="shared" si="32"/>
        <v>Medium</v>
      </c>
      <c r="AC316" s="3" t="str">
        <f t="shared" si="33"/>
        <v>High</v>
      </c>
      <c r="AD316" s="3" t="str">
        <f t="shared" si="34"/>
        <v>No</v>
      </c>
    </row>
    <row r="317" spans="1:30" ht="15" customHeight="1" x14ac:dyDescent="0.3">
      <c r="A317" s="3" t="s">
        <v>338</v>
      </c>
      <c r="B317" s="3">
        <v>37</v>
      </c>
      <c r="C317" s="3" t="s">
        <v>28</v>
      </c>
      <c r="D317" s="3" t="s">
        <v>33</v>
      </c>
      <c r="E317" s="3">
        <v>46895.071380845802</v>
      </c>
      <c r="F317" s="3">
        <v>184</v>
      </c>
      <c r="G317" s="3">
        <v>10</v>
      </c>
      <c r="H317" s="3">
        <v>10</v>
      </c>
      <c r="I317" s="3">
        <v>538.22323234272199</v>
      </c>
      <c r="J317" s="3">
        <v>28</v>
      </c>
      <c r="K317" s="3">
        <v>913.11748036080098</v>
      </c>
      <c r="L317" s="3">
        <v>21</v>
      </c>
      <c r="M317" s="3">
        <v>1</v>
      </c>
      <c r="N317" s="3">
        <v>2</v>
      </c>
      <c r="O317" s="3">
        <v>541</v>
      </c>
      <c r="P317" s="3">
        <v>2</v>
      </c>
      <c r="Q317" s="3">
        <v>10234.821562197199</v>
      </c>
      <c r="R317" s="3">
        <v>6</v>
      </c>
      <c r="S317" s="3">
        <v>0</v>
      </c>
      <c r="T317" s="3">
        <v>0</v>
      </c>
      <c r="U317" s="3">
        <v>12676.1636465231</v>
      </c>
      <c r="V317" s="3">
        <v>1</v>
      </c>
      <c r="W317" s="3" t="str">
        <f>IF(Bank_data3[[#This Row],[credit_risk]]=1,"High Risk","Low Risk")</f>
        <v>High Risk</v>
      </c>
      <c r="X317" s="3" t="str">
        <f t="shared" si="28"/>
        <v>35-44</v>
      </c>
      <c r="Y317" s="3" t="str">
        <f t="shared" si="29"/>
        <v>Low Income</v>
      </c>
      <c r="Z317" s="3" t="str">
        <f t="shared" si="30"/>
        <v>Poor</v>
      </c>
      <c r="AA317" s="27">
        <f t="shared" si="31"/>
        <v>0.2182494078978541</v>
      </c>
      <c r="AB317" s="3" t="str">
        <f t="shared" si="32"/>
        <v>Low</v>
      </c>
      <c r="AC317" s="3" t="str">
        <f t="shared" si="33"/>
        <v>Medium</v>
      </c>
      <c r="AD317" s="3" t="str">
        <f t="shared" si="34"/>
        <v>No</v>
      </c>
    </row>
    <row r="318" spans="1:30" ht="15" customHeight="1" x14ac:dyDescent="0.3">
      <c r="A318" s="3" t="s">
        <v>339</v>
      </c>
      <c r="B318" s="3">
        <v>65</v>
      </c>
      <c r="C318" s="3" t="s">
        <v>31</v>
      </c>
      <c r="D318" s="3" t="s">
        <v>24</v>
      </c>
      <c r="E318" s="3">
        <v>33131.279158982201</v>
      </c>
      <c r="F318" s="3">
        <v>46</v>
      </c>
      <c r="G318" s="3">
        <v>1413.4656094509201</v>
      </c>
      <c r="H318" s="3">
        <v>4</v>
      </c>
      <c r="I318" s="3">
        <v>754.22499852414603</v>
      </c>
      <c r="J318" s="3">
        <v>33</v>
      </c>
      <c r="K318" s="3">
        <v>235.515497929215</v>
      </c>
      <c r="L318" s="3">
        <v>32</v>
      </c>
      <c r="M318" s="3">
        <v>1</v>
      </c>
      <c r="N318" s="3">
        <v>3</v>
      </c>
      <c r="O318" s="3">
        <v>576</v>
      </c>
      <c r="P318" s="3">
        <v>4</v>
      </c>
      <c r="Q318" s="3">
        <v>7420.6661816592004</v>
      </c>
      <c r="R318" s="3">
        <v>2</v>
      </c>
      <c r="S318" s="3">
        <v>0</v>
      </c>
      <c r="T318" s="3">
        <v>0</v>
      </c>
      <c r="U318" s="3">
        <v>5531.06814493207</v>
      </c>
      <c r="V318" s="3">
        <v>1</v>
      </c>
      <c r="W318" s="3" t="str">
        <f>IF(Bank_data3[[#This Row],[credit_risk]]=1,"High Risk","Low Risk")</f>
        <v>High Risk</v>
      </c>
      <c r="X318" s="3" t="str">
        <f t="shared" si="28"/>
        <v>55+</v>
      </c>
      <c r="Y318" s="3" t="str">
        <f t="shared" si="29"/>
        <v>Low Income</v>
      </c>
      <c r="Z318" s="3" t="str">
        <f t="shared" si="30"/>
        <v>Poor</v>
      </c>
      <c r="AA318" s="27">
        <f t="shared" si="31"/>
        <v>0.22397765404863301</v>
      </c>
      <c r="AB318" s="3" t="str">
        <f t="shared" si="32"/>
        <v>Medium</v>
      </c>
      <c r="AC318" s="3" t="str">
        <f t="shared" si="33"/>
        <v>High</v>
      </c>
      <c r="AD318" s="3" t="str">
        <f t="shared" si="34"/>
        <v>No</v>
      </c>
    </row>
    <row r="319" spans="1:30" ht="15" customHeight="1" x14ac:dyDescent="0.3">
      <c r="A319" s="3" t="s">
        <v>340</v>
      </c>
      <c r="B319" s="3">
        <v>37</v>
      </c>
      <c r="C319" s="3" t="s">
        <v>31</v>
      </c>
      <c r="D319" s="3" t="s">
        <v>33</v>
      </c>
      <c r="E319" s="3">
        <v>54315.863124487601</v>
      </c>
      <c r="F319" s="3">
        <v>18</v>
      </c>
      <c r="G319" s="3">
        <v>1962.3989949875699</v>
      </c>
      <c r="H319" s="3">
        <v>11</v>
      </c>
      <c r="I319" s="3">
        <v>1233.5996119204301</v>
      </c>
      <c r="J319" s="3">
        <v>11</v>
      </c>
      <c r="K319" s="3">
        <v>500.582115841654</v>
      </c>
      <c r="L319" s="3">
        <v>25</v>
      </c>
      <c r="M319" s="3">
        <v>13</v>
      </c>
      <c r="N319" s="3">
        <v>4</v>
      </c>
      <c r="O319" s="3">
        <v>487</v>
      </c>
      <c r="P319" s="3">
        <v>1</v>
      </c>
      <c r="Q319" s="3">
        <v>4888.0818139335597</v>
      </c>
      <c r="R319" s="3">
        <v>7</v>
      </c>
      <c r="S319" s="3">
        <v>0</v>
      </c>
      <c r="T319" s="3">
        <v>0</v>
      </c>
      <c r="U319" s="3">
        <v>2217.6603588786902</v>
      </c>
      <c r="V319" s="3">
        <v>1</v>
      </c>
      <c r="W319" s="3" t="str">
        <f>IF(Bank_data3[[#This Row],[credit_risk]]=1,"High Risk","Low Risk")</f>
        <v>High Risk</v>
      </c>
      <c r="X319" s="3" t="str">
        <f t="shared" si="28"/>
        <v>35-44</v>
      </c>
      <c r="Y319" s="3" t="str">
        <f t="shared" si="29"/>
        <v>Middle Income</v>
      </c>
      <c r="Z319" s="3" t="str">
        <f t="shared" si="30"/>
        <v>Poor</v>
      </c>
      <c r="AA319" s="27">
        <f t="shared" si="31"/>
        <v>8.9993632297262191E-2</v>
      </c>
      <c r="AB319" s="3" t="str">
        <f t="shared" si="32"/>
        <v>Medium</v>
      </c>
      <c r="AC319" s="3" t="str">
        <f t="shared" si="33"/>
        <v>Medium</v>
      </c>
      <c r="AD319" s="3" t="str">
        <f t="shared" si="34"/>
        <v>No</v>
      </c>
    </row>
    <row r="320" spans="1:30" ht="15" customHeight="1" x14ac:dyDescent="0.3">
      <c r="A320" s="3" t="s">
        <v>341</v>
      </c>
      <c r="B320" s="3">
        <v>21</v>
      </c>
      <c r="C320" s="3" t="s">
        <v>23</v>
      </c>
      <c r="D320" s="3" t="s">
        <v>24</v>
      </c>
      <c r="E320" s="3">
        <v>35455.581416364199</v>
      </c>
      <c r="F320" s="3">
        <v>136</v>
      </c>
      <c r="G320" s="3">
        <v>2322.3394246621201</v>
      </c>
      <c r="H320" s="3">
        <v>11</v>
      </c>
      <c r="I320" s="3">
        <v>275.83024687567303</v>
      </c>
      <c r="J320" s="3">
        <v>38</v>
      </c>
      <c r="K320" s="3">
        <v>669.58594144719996</v>
      </c>
      <c r="L320" s="3">
        <v>26</v>
      </c>
      <c r="M320" s="3">
        <v>1</v>
      </c>
      <c r="N320" s="3">
        <v>3</v>
      </c>
      <c r="O320" s="3">
        <v>399</v>
      </c>
      <c r="P320" s="3">
        <v>5</v>
      </c>
      <c r="Q320" s="3">
        <v>8841.7782880768009</v>
      </c>
      <c r="R320" s="3">
        <v>7</v>
      </c>
      <c r="S320" s="3">
        <v>0</v>
      </c>
      <c r="T320" s="3">
        <v>0</v>
      </c>
      <c r="U320" s="3">
        <v>8027.7762674243804</v>
      </c>
      <c r="V320" s="3">
        <v>1</v>
      </c>
      <c r="W320" s="3" t="str">
        <f>IF(Bank_data3[[#This Row],[credit_risk]]=1,"High Risk","Low Risk")</f>
        <v>High Risk</v>
      </c>
      <c r="X320" s="3" t="str">
        <f t="shared" si="28"/>
        <v>18-24</v>
      </c>
      <c r="Y320" s="3" t="str">
        <f t="shared" si="29"/>
        <v>Low Income</v>
      </c>
      <c r="Z320" s="3" t="str">
        <f t="shared" si="30"/>
        <v>Poor</v>
      </c>
      <c r="AA320" s="27">
        <f t="shared" si="31"/>
        <v>0.24937620354452739</v>
      </c>
      <c r="AB320" s="3" t="str">
        <f t="shared" si="32"/>
        <v>Medium</v>
      </c>
      <c r="AC320" s="3" t="str">
        <f t="shared" si="33"/>
        <v>Medium</v>
      </c>
      <c r="AD320" s="3" t="str">
        <f t="shared" si="34"/>
        <v>No</v>
      </c>
    </row>
    <row r="321" spans="1:30" ht="15" customHeight="1" x14ac:dyDescent="0.3">
      <c r="A321" s="3" t="s">
        <v>342</v>
      </c>
      <c r="B321" s="3">
        <v>54</v>
      </c>
      <c r="C321" s="3" t="s">
        <v>28</v>
      </c>
      <c r="D321" s="3" t="s">
        <v>33</v>
      </c>
      <c r="E321" s="3">
        <v>51309.379916550199</v>
      </c>
      <c r="F321" s="3">
        <v>16</v>
      </c>
      <c r="G321" s="3">
        <v>1407.38973141922</v>
      </c>
      <c r="H321" s="3">
        <v>9</v>
      </c>
      <c r="I321" s="3">
        <v>662.816216137487</v>
      </c>
      <c r="J321" s="3">
        <v>31</v>
      </c>
      <c r="K321" s="3">
        <v>10.816868902901099</v>
      </c>
      <c r="L321" s="3">
        <v>59</v>
      </c>
      <c r="M321" s="3">
        <v>4</v>
      </c>
      <c r="N321" s="3">
        <v>2</v>
      </c>
      <c r="O321" s="3">
        <v>821</v>
      </c>
      <c r="P321" s="3">
        <v>2</v>
      </c>
      <c r="Q321" s="3">
        <v>14468.816739063201</v>
      </c>
      <c r="R321" s="3">
        <v>1</v>
      </c>
      <c r="S321" s="3">
        <v>0</v>
      </c>
      <c r="T321" s="3">
        <v>0</v>
      </c>
      <c r="U321" s="3">
        <v>814.66288383484903</v>
      </c>
      <c r="V321" s="3">
        <v>0</v>
      </c>
      <c r="W321" s="3" t="str">
        <f>IF(Bank_data3[[#This Row],[credit_risk]]=1,"High Risk","Low Risk")</f>
        <v>Low Risk</v>
      </c>
      <c r="X321" s="3" t="str">
        <f t="shared" si="28"/>
        <v>45-54</v>
      </c>
      <c r="Y321" s="3" t="str">
        <f t="shared" si="29"/>
        <v>Middle Income</v>
      </c>
      <c r="Z321" s="3" t="str">
        <f t="shared" si="30"/>
        <v>Excellent</v>
      </c>
      <c r="AA321" s="27">
        <f t="shared" si="31"/>
        <v>0.28199165070003473</v>
      </c>
      <c r="AB321" s="3" t="str">
        <f t="shared" si="32"/>
        <v>Medium</v>
      </c>
      <c r="AC321" s="3" t="str">
        <f t="shared" si="33"/>
        <v>High</v>
      </c>
      <c r="AD321" s="3" t="str">
        <f t="shared" si="34"/>
        <v>No</v>
      </c>
    </row>
    <row r="322" spans="1:30" ht="15" customHeight="1" x14ac:dyDescent="0.3">
      <c r="A322" s="3" t="s">
        <v>343</v>
      </c>
      <c r="B322" s="3">
        <v>35</v>
      </c>
      <c r="C322" s="3" t="s">
        <v>28</v>
      </c>
      <c r="D322" s="3" t="s">
        <v>26</v>
      </c>
      <c r="E322" s="3">
        <v>29147.295886641801</v>
      </c>
      <c r="F322" s="3">
        <v>117</v>
      </c>
      <c r="G322" s="3">
        <v>1215.1276944640099</v>
      </c>
      <c r="H322" s="3">
        <v>5</v>
      </c>
      <c r="I322" s="3">
        <v>679.96230724364</v>
      </c>
      <c r="J322" s="3">
        <v>5</v>
      </c>
      <c r="K322" s="3">
        <v>583.99289210163897</v>
      </c>
      <c r="L322" s="3">
        <v>33</v>
      </c>
      <c r="M322" s="3">
        <v>15</v>
      </c>
      <c r="N322" s="3">
        <v>1</v>
      </c>
      <c r="O322" s="3">
        <v>383</v>
      </c>
      <c r="P322" s="3">
        <v>2</v>
      </c>
      <c r="Q322" s="3">
        <v>19701.3673670596</v>
      </c>
      <c r="R322" s="3">
        <v>7</v>
      </c>
      <c r="S322" s="3">
        <v>1</v>
      </c>
      <c r="T322" s="3">
        <v>0</v>
      </c>
      <c r="U322" s="3">
        <v>8245.3174300233495</v>
      </c>
      <c r="V322" s="3">
        <v>1</v>
      </c>
      <c r="W322" s="3" t="str">
        <f>IF(Bank_data3[[#This Row],[credit_risk]]=1,"High Risk","Low Risk")</f>
        <v>High Risk</v>
      </c>
      <c r="X322" s="3" t="str">
        <f t="shared" si="28"/>
        <v>35-44</v>
      </c>
      <c r="Y322" s="3" t="str">
        <f t="shared" si="29"/>
        <v>Low Income</v>
      </c>
      <c r="Z322" s="3" t="str">
        <f t="shared" si="30"/>
        <v>Poor</v>
      </c>
      <c r="AA322" s="27">
        <f t="shared" si="31"/>
        <v>0.67592436168628367</v>
      </c>
      <c r="AB322" s="3" t="str">
        <f t="shared" si="32"/>
        <v>Medium</v>
      </c>
      <c r="AC322" s="3" t="str">
        <f t="shared" si="33"/>
        <v>High</v>
      </c>
      <c r="AD322" s="3" t="str">
        <f t="shared" si="34"/>
        <v>No</v>
      </c>
    </row>
    <row r="323" spans="1:30" ht="15" customHeight="1" x14ac:dyDescent="0.3">
      <c r="A323" s="3" t="s">
        <v>344</v>
      </c>
      <c r="B323" s="3">
        <v>60</v>
      </c>
      <c r="C323" s="3" t="s">
        <v>28</v>
      </c>
      <c r="D323" s="3" t="s">
        <v>33</v>
      </c>
      <c r="E323" s="3">
        <v>46716.854227114003</v>
      </c>
      <c r="F323" s="3">
        <v>114</v>
      </c>
      <c r="G323" s="3">
        <v>2079.7448746867699</v>
      </c>
      <c r="H323" s="3">
        <v>4</v>
      </c>
      <c r="I323" s="3">
        <v>497.17628987619298</v>
      </c>
      <c r="J323" s="3">
        <v>16</v>
      </c>
      <c r="K323" s="3">
        <v>434.80936709575099</v>
      </c>
      <c r="L323" s="3">
        <v>79</v>
      </c>
      <c r="M323" s="3">
        <v>7</v>
      </c>
      <c r="N323" s="3">
        <v>4</v>
      </c>
      <c r="O323" s="3">
        <v>352</v>
      </c>
      <c r="P323" s="3">
        <v>5</v>
      </c>
      <c r="Q323" s="3">
        <v>17106.458394624198</v>
      </c>
      <c r="R323" s="3">
        <v>7</v>
      </c>
      <c r="S323" s="3">
        <v>0</v>
      </c>
      <c r="T323" s="3">
        <v>0</v>
      </c>
      <c r="U323" s="3">
        <v>8144.5900241975396</v>
      </c>
      <c r="V323" s="3">
        <v>1</v>
      </c>
      <c r="W323" s="3" t="str">
        <f>IF(Bank_data3[[#This Row],[credit_risk]]=1,"High Risk","Low Risk")</f>
        <v>High Risk</v>
      </c>
      <c r="X323" s="3" t="str">
        <f t="shared" si="28"/>
        <v>55+</v>
      </c>
      <c r="Y323" s="3" t="str">
        <f t="shared" si="29"/>
        <v>Low Income</v>
      </c>
      <c r="Z323" s="3" t="str">
        <f t="shared" si="30"/>
        <v>Poor</v>
      </c>
      <c r="AA323" s="27">
        <f t="shared" si="31"/>
        <v>0.36617316550170831</v>
      </c>
      <c r="AB323" s="3" t="str">
        <f t="shared" si="32"/>
        <v>Medium</v>
      </c>
      <c r="AC323" s="3" t="str">
        <f t="shared" si="33"/>
        <v>High</v>
      </c>
      <c r="AD323" s="3" t="str">
        <f t="shared" si="34"/>
        <v>No</v>
      </c>
    </row>
    <row r="324" spans="1:30" ht="15" customHeight="1" x14ac:dyDescent="0.3">
      <c r="A324" s="3" t="s">
        <v>345</v>
      </c>
      <c r="B324" s="3">
        <v>55</v>
      </c>
      <c r="C324" s="3" t="s">
        <v>31</v>
      </c>
      <c r="D324" s="3" t="s">
        <v>26</v>
      </c>
      <c r="E324" s="3">
        <v>86447.640928925306</v>
      </c>
      <c r="F324" s="3">
        <v>125</v>
      </c>
      <c r="G324" s="3">
        <v>2933.4162328528901</v>
      </c>
      <c r="H324" s="3">
        <v>1</v>
      </c>
      <c r="I324" s="3">
        <v>1105.5076324715801</v>
      </c>
      <c r="J324" s="3">
        <v>31</v>
      </c>
      <c r="K324" s="3">
        <v>850.45165234425599</v>
      </c>
      <c r="L324" s="3">
        <v>77</v>
      </c>
      <c r="M324" s="3">
        <v>7</v>
      </c>
      <c r="N324" s="3">
        <v>1</v>
      </c>
      <c r="O324" s="3">
        <v>426</v>
      </c>
      <c r="P324" s="3">
        <v>4</v>
      </c>
      <c r="Q324" s="3">
        <v>8577.3163849537796</v>
      </c>
      <c r="R324" s="3">
        <v>7</v>
      </c>
      <c r="S324" s="3">
        <v>0</v>
      </c>
      <c r="T324" s="3">
        <v>0</v>
      </c>
      <c r="U324" s="3">
        <v>6432.5834755052701</v>
      </c>
      <c r="V324" s="3">
        <v>1</v>
      </c>
      <c r="W324" s="3" t="str">
        <f>IF(Bank_data3[[#This Row],[credit_risk]]=1,"High Risk","Low Risk")</f>
        <v>High Risk</v>
      </c>
      <c r="X324" s="3" t="str">
        <f t="shared" si="28"/>
        <v>55+</v>
      </c>
      <c r="Y324" s="3" t="str">
        <f t="shared" si="29"/>
        <v>Middle Income</v>
      </c>
      <c r="Z324" s="3" t="str">
        <f t="shared" si="30"/>
        <v>Poor</v>
      </c>
      <c r="AA324" s="27">
        <f t="shared" si="31"/>
        <v>9.9219785442216935E-2</v>
      </c>
      <c r="AB324" s="3" t="str">
        <f t="shared" si="32"/>
        <v>Medium</v>
      </c>
      <c r="AC324" s="3" t="str">
        <f t="shared" si="33"/>
        <v>High</v>
      </c>
      <c r="AD324" s="3" t="str">
        <f t="shared" si="34"/>
        <v>No</v>
      </c>
    </row>
    <row r="325" spans="1:30" ht="15" customHeight="1" x14ac:dyDescent="0.3">
      <c r="A325" s="3" t="s">
        <v>346</v>
      </c>
      <c r="B325" s="3">
        <v>52</v>
      </c>
      <c r="C325" s="3" t="s">
        <v>28</v>
      </c>
      <c r="D325" s="3" t="s">
        <v>33</v>
      </c>
      <c r="E325" s="3">
        <v>42351.1557847246</v>
      </c>
      <c r="F325" s="3">
        <v>60</v>
      </c>
      <c r="G325" s="3">
        <v>1574.8325767947999</v>
      </c>
      <c r="H325" s="3">
        <v>5</v>
      </c>
      <c r="I325" s="3">
        <v>931.88527486427199</v>
      </c>
      <c r="J325" s="3">
        <v>7</v>
      </c>
      <c r="K325" s="3">
        <v>315.13167357947998</v>
      </c>
      <c r="L325" s="3">
        <v>51</v>
      </c>
      <c r="M325" s="3">
        <v>10</v>
      </c>
      <c r="N325" s="3">
        <v>1</v>
      </c>
      <c r="O325" s="3">
        <v>585</v>
      </c>
      <c r="P325" s="3">
        <v>0</v>
      </c>
      <c r="Q325" s="3">
        <v>12973.308942637301</v>
      </c>
      <c r="R325" s="3">
        <v>5</v>
      </c>
      <c r="S325" s="3">
        <v>0</v>
      </c>
      <c r="T325" s="3">
        <v>0</v>
      </c>
      <c r="U325" s="3">
        <v>2254.7697246664402</v>
      </c>
      <c r="V325" s="3">
        <v>1</v>
      </c>
      <c r="W325" s="3" t="str">
        <f>IF(Bank_data3[[#This Row],[credit_risk]]=1,"High Risk","Low Risk")</f>
        <v>High Risk</v>
      </c>
      <c r="X325" s="3" t="str">
        <f t="shared" si="28"/>
        <v>45-54</v>
      </c>
      <c r="Y325" s="3" t="str">
        <f t="shared" si="29"/>
        <v>Low Income</v>
      </c>
      <c r="Z325" s="3" t="str">
        <f t="shared" si="30"/>
        <v>Fair</v>
      </c>
      <c r="AA325" s="27">
        <f t="shared" si="31"/>
        <v>0.30632715216987233</v>
      </c>
      <c r="AB325" s="3" t="str">
        <f t="shared" si="32"/>
        <v>Medium</v>
      </c>
      <c r="AC325" s="3" t="str">
        <f t="shared" si="33"/>
        <v>High</v>
      </c>
      <c r="AD325" s="3" t="str">
        <f t="shared" si="34"/>
        <v>No</v>
      </c>
    </row>
    <row r="326" spans="1:30" ht="15" customHeight="1" x14ac:dyDescent="0.3">
      <c r="A326" s="3" t="s">
        <v>347</v>
      </c>
      <c r="B326" s="3">
        <v>23</v>
      </c>
      <c r="C326" s="3" t="s">
        <v>28</v>
      </c>
      <c r="D326" s="3" t="s">
        <v>33</v>
      </c>
      <c r="E326" s="3">
        <v>47628.352612547998</v>
      </c>
      <c r="F326" s="3">
        <v>161</v>
      </c>
      <c r="G326" s="3">
        <v>1354.0724932303101</v>
      </c>
      <c r="H326" s="3">
        <v>5</v>
      </c>
      <c r="I326" s="3">
        <v>551.12957518982796</v>
      </c>
      <c r="J326" s="3">
        <v>37</v>
      </c>
      <c r="K326" s="3">
        <v>489.48795209771703</v>
      </c>
      <c r="L326" s="3">
        <v>54</v>
      </c>
      <c r="M326" s="3">
        <v>12</v>
      </c>
      <c r="N326" s="3">
        <v>1</v>
      </c>
      <c r="O326" s="3">
        <v>354</v>
      </c>
      <c r="P326" s="3">
        <v>2</v>
      </c>
      <c r="Q326" s="3">
        <v>12168.3646574787</v>
      </c>
      <c r="R326" s="3">
        <v>3</v>
      </c>
      <c r="S326" s="3">
        <v>0</v>
      </c>
      <c r="T326" s="3">
        <v>0</v>
      </c>
      <c r="U326" s="3">
        <v>4928.5505392327505</v>
      </c>
      <c r="V326" s="3">
        <v>1</v>
      </c>
      <c r="W326" s="3" t="str">
        <f>IF(Bank_data3[[#This Row],[credit_risk]]=1,"High Risk","Low Risk")</f>
        <v>High Risk</v>
      </c>
      <c r="X326" s="3" t="str">
        <f t="shared" si="28"/>
        <v>18-24</v>
      </c>
      <c r="Y326" s="3" t="str">
        <f t="shared" si="29"/>
        <v>Low Income</v>
      </c>
      <c r="Z326" s="3" t="str">
        <f t="shared" si="30"/>
        <v>Poor</v>
      </c>
      <c r="AA326" s="27">
        <f t="shared" si="31"/>
        <v>0.2554857346519448</v>
      </c>
      <c r="AB326" s="3" t="str">
        <f t="shared" si="32"/>
        <v>Medium</v>
      </c>
      <c r="AC326" s="3" t="str">
        <f t="shared" si="33"/>
        <v>High</v>
      </c>
      <c r="AD326" s="3" t="str">
        <f t="shared" si="34"/>
        <v>No</v>
      </c>
    </row>
    <row r="327" spans="1:30" ht="15" customHeight="1" x14ac:dyDescent="0.3">
      <c r="A327" s="3" t="s">
        <v>348</v>
      </c>
      <c r="B327" s="3">
        <v>52</v>
      </c>
      <c r="C327" s="3" t="s">
        <v>23</v>
      </c>
      <c r="D327" s="3" t="s">
        <v>24</v>
      </c>
      <c r="E327" s="3">
        <v>46354.586045556498</v>
      </c>
      <c r="F327" s="3">
        <v>230</v>
      </c>
      <c r="G327" s="3">
        <v>2505.4909275574901</v>
      </c>
      <c r="H327" s="3">
        <v>11</v>
      </c>
      <c r="I327" s="3">
        <v>1011.92952208254</v>
      </c>
      <c r="J327" s="3">
        <v>28</v>
      </c>
      <c r="K327" s="3">
        <v>298.773335414472</v>
      </c>
      <c r="L327" s="3">
        <v>60</v>
      </c>
      <c r="M327" s="3">
        <v>14</v>
      </c>
      <c r="N327" s="3">
        <v>1</v>
      </c>
      <c r="O327" s="3">
        <v>876</v>
      </c>
      <c r="P327" s="3">
        <v>4</v>
      </c>
      <c r="Q327" s="3">
        <v>18952.124563565802</v>
      </c>
      <c r="R327" s="3">
        <v>7</v>
      </c>
      <c r="S327" s="3">
        <v>0</v>
      </c>
      <c r="T327" s="3">
        <v>0</v>
      </c>
      <c r="U327" s="3">
        <v>7191.43726746628</v>
      </c>
      <c r="V327" s="3">
        <v>1</v>
      </c>
      <c r="W327" s="3" t="str">
        <f>IF(Bank_data3[[#This Row],[credit_risk]]=1,"High Risk","Low Risk")</f>
        <v>High Risk</v>
      </c>
      <c r="X327" s="3" t="str">
        <f t="shared" ref="X327:X390" si="35">_xlfn.IFS(B327&lt;25,"18-24",B327&lt;35,"25-34",B327&lt;45,"35-44",B327&lt;55,"45-54",TRUE(),"55+")</f>
        <v>45-54</v>
      </c>
      <c r="Y327" s="3" t="str">
        <f t="shared" ref="Y327:Y390" si="36">_xlfn.IFS(E327&lt;50000,"Low Income",E327&lt;100000,"Middle Income",TRUE(),"High Income")</f>
        <v>Low Income</v>
      </c>
      <c r="Z327" s="3" t="str">
        <f t="shared" ref="Z327:Z390" si="37">_xlfn.IFS(O327&lt;580,"Poor",O327&lt;670,"Fair",O327&lt;740,"Good",O327&lt;800,"Very Good",TRUE(),"Excellent")</f>
        <v>Excellent</v>
      </c>
      <c r="AA327" s="27">
        <f t="shared" ref="AA327:AA390" si="38">IF(E327=0,0,Q327/E327)</f>
        <v>0.40885112305695009</v>
      </c>
      <c r="AB327" s="3" t="str">
        <f t="shared" ref="AB327:AB390" si="39">_xlfn.IFS(G327&lt;1000,"Low",G327&lt;5000,"Medium",TRUE(),"High")</f>
        <v>Medium</v>
      </c>
      <c r="AC327" s="3" t="str">
        <f t="shared" ref="AC327:AC390" si="40">_xlfn.IFS(L327&lt;10,"Low",L327&lt;30,"Medium",TRUE(),"High")</f>
        <v>High</v>
      </c>
      <c r="AD327" s="3" t="str">
        <f t="shared" ref="AD327:AD390" si="41">IF(AND(E327&gt;=100000,O327&gt;=750),"Yes","No")</f>
        <v>No</v>
      </c>
    </row>
    <row r="328" spans="1:30" ht="15" customHeight="1" x14ac:dyDescent="0.3">
      <c r="A328" s="3" t="s">
        <v>349</v>
      </c>
      <c r="B328" s="3">
        <v>33</v>
      </c>
      <c r="C328" s="3" t="s">
        <v>23</v>
      </c>
      <c r="D328" s="3" t="s">
        <v>24</v>
      </c>
      <c r="E328" s="3">
        <v>53141.565350200697</v>
      </c>
      <c r="F328" s="3">
        <v>231</v>
      </c>
      <c r="G328" s="3">
        <v>596.16836967417601</v>
      </c>
      <c r="H328" s="3">
        <v>1</v>
      </c>
      <c r="I328" s="3">
        <v>744.55431786612405</v>
      </c>
      <c r="J328" s="3">
        <v>30</v>
      </c>
      <c r="K328" s="3">
        <v>470.241215170283</v>
      </c>
      <c r="L328" s="3">
        <v>49</v>
      </c>
      <c r="M328" s="3">
        <v>3</v>
      </c>
      <c r="N328" s="3">
        <v>7</v>
      </c>
      <c r="O328" s="3">
        <v>320</v>
      </c>
      <c r="P328" s="3">
        <v>4</v>
      </c>
      <c r="Q328" s="3">
        <v>19892.817594554799</v>
      </c>
      <c r="R328" s="3">
        <v>6</v>
      </c>
      <c r="S328" s="3">
        <v>0</v>
      </c>
      <c r="T328" s="3">
        <v>0</v>
      </c>
      <c r="U328" s="3">
        <v>2276.9098110550499</v>
      </c>
      <c r="V328" s="3">
        <v>1</v>
      </c>
      <c r="W328" s="3" t="str">
        <f>IF(Bank_data3[[#This Row],[credit_risk]]=1,"High Risk","Low Risk")</f>
        <v>High Risk</v>
      </c>
      <c r="X328" s="3" t="str">
        <f t="shared" si="35"/>
        <v>25-34</v>
      </c>
      <c r="Y328" s="3" t="str">
        <f t="shared" si="36"/>
        <v>Middle Income</v>
      </c>
      <c r="Z328" s="3" t="str">
        <f t="shared" si="37"/>
        <v>Poor</v>
      </c>
      <c r="AA328" s="27">
        <f t="shared" si="38"/>
        <v>0.37433631214026086</v>
      </c>
      <c r="AB328" s="3" t="str">
        <f t="shared" si="39"/>
        <v>Low</v>
      </c>
      <c r="AC328" s="3" t="str">
        <f t="shared" si="40"/>
        <v>High</v>
      </c>
      <c r="AD328" s="3" t="str">
        <f t="shared" si="41"/>
        <v>No</v>
      </c>
    </row>
    <row r="329" spans="1:30" ht="15" customHeight="1" x14ac:dyDescent="0.3">
      <c r="A329" s="3" t="s">
        <v>350</v>
      </c>
      <c r="B329" s="3">
        <v>40</v>
      </c>
      <c r="C329" s="3" t="s">
        <v>23</v>
      </c>
      <c r="D329" s="3" t="s">
        <v>24</v>
      </c>
      <c r="E329" s="3">
        <v>58426.735634316603</v>
      </c>
      <c r="F329" s="3">
        <v>171</v>
      </c>
      <c r="G329" s="3">
        <v>1550.1189195822999</v>
      </c>
      <c r="H329" s="3">
        <v>3</v>
      </c>
      <c r="I329" s="3">
        <v>488.43189937218</v>
      </c>
      <c r="J329" s="3">
        <v>18</v>
      </c>
      <c r="K329" s="3">
        <v>320.57127303014897</v>
      </c>
      <c r="L329" s="3">
        <v>62</v>
      </c>
      <c r="M329" s="3">
        <v>7</v>
      </c>
      <c r="N329" s="3">
        <v>6</v>
      </c>
      <c r="O329" s="3">
        <v>599</v>
      </c>
      <c r="P329" s="3">
        <v>4</v>
      </c>
      <c r="Q329" s="3">
        <v>319.42364007307202</v>
      </c>
      <c r="R329" s="3">
        <v>6</v>
      </c>
      <c r="S329" s="3">
        <v>0</v>
      </c>
      <c r="T329" s="3">
        <v>0</v>
      </c>
      <c r="U329" s="3">
        <v>9657.8997870065396</v>
      </c>
      <c r="V329" s="3">
        <v>1</v>
      </c>
      <c r="W329" s="3" t="str">
        <f>IF(Bank_data3[[#This Row],[credit_risk]]=1,"High Risk","Low Risk")</f>
        <v>High Risk</v>
      </c>
      <c r="X329" s="3" t="str">
        <f t="shared" si="35"/>
        <v>35-44</v>
      </c>
      <c r="Y329" s="3" t="str">
        <f t="shared" si="36"/>
        <v>Middle Income</v>
      </c>
      <c r="Z329" s="3" t="str">
        <f t="shared" si="37"/>
        <v>Fair</v>
      </c>
      <c r="AA329" s="27">
        <f t="shared" si="38"/>
        <v>5.4670800380204783E-3</v>
      </c>
      <c r="AB329" s="3" t="str">
        <f t="shared" si="39"/>
        <v>Medium</v>
      </c>
      <c r="AC329" s="3" t="str">
        <f t="shared" si="40"/>
        <v>High</v>
      </c>
      <c r="AD329" s="3" t="str">
        <f t="shared" si="41"/>
        <v>No</v>
      </c>
    </row>
    <row r="330" spans="1:30" ht="15" customHeight="1" x14ac:dyDescent="0.3">
      <c r="A330" s="3" t="s">
        <v>351</v>
      </c>
      <c r="B330" s="3">
        <v>67</v>
      </c>
      <c r="C330" s="3" t="s">
        <v>31</v>
      </c>
      <c r="D330" s="3" t="s">
        <v>33</v>
      </c>
      <c r="E330" s="3">
        <v>54630.279512177403</v>
      </c>
      <c r="F330" s="3">
        <v>122</v>
      </c>
      <c r="G330" s="3">
        <v>3426.1214606854701</v>
      </c>
      <c r="H330" s="3">
        <v>6</v>
      </c>
      <c r="I330" s="3">
        <v>550.478556414997</v>
      </c>
      <c r="J330" s="3">
        <v>8</v>
      </c>
      <c r="K330" s="3">
        <v>403.61155775357798</v>
      </c>
      <c r="L330" s="3">
        <v>63</v>
      </c>
      <c r="M330" s="3">
        <v>15</v>
      </c>
      <c r="N330" s="3">
        <v>8</v>
      </c>
      <c r="O330" s="3">
        <v>658</v>
      </c>
      <c r="P330" s="3">
        <v>0</v>
      </c>
      <c r="Q330" s="3">
        <v>20360.027623047601</v>
      </c>
      <c r="R330" s="3">
        <v>3</v>
      </c>
      <c r="S330" s="3">
        <v>0</v>
      </c>
      <c r="T330" s="3">
        <v>0</v>
      </c>
      <c r="U330" s="3">
        <v>10373.982028234301</v>
      </c>
      <c r="V330" s="3">
        <v>0</v>
      </c>
      <c r="W330" s="3" t="str">
        <f>IF(Bank_data3[[#This Row],[credit_risk]]=1,"High Risk","Low Risk")</f>
        <v>Low Risk</v>
      </c>
      <c r="X330" s="3" t="str">
        <f t="shared" si="35"/>
        <v>55+</v>
      </c>
      <c r="Y330" s="3" t="str">
        <f t="shared" si="36"/>
        <v>Middle Income</v>
      </c>
      <c r="Z330" s="3" t="str">
        <f t="shared" si="37"/>
        <v>Fair</v>
      </c>
      <c r="AA330" s="27">
        <f t="shared" si="38"/>
        <v>0.37268759751648778</v>
      </c>
      <c r="AB330" s="3" t="str">
        <f t="shared" si="39"/>
        <v>Medium</v>
      </c>
      <c r="AC330" s="3" t="str">
        <f t="shared" si="40"/>
        <v>High</v>
      </c>
      <c r="AD330" s="3" t="str">
        <f t="shared" si="41"/>
        <v>No</v>
      </c>
    </row>
    <row r="331" spans="1:30" ht="15" customHeight="1" x14ac:dyDescent="0.3">
      <c r="A331" s="3" t="s">
        <v>352</v>
      </c>
      <c r="B331" s="3">
        <v>39</v>
      </c>
      <c r="C331" s="3" t="s">
        <v>28</v>
      </c>
      <c r="D331" s="3" t="s">
        <v>33</v>
      </c>
      <c r="E331" s="3">
        <v>55027.685151905098</v>
      </c>
      <c r="F331" s="3">
        <v>37</v>
      </c>
      <c r="G331" s="3">
        <v>1862.7029495854299</v>
      </c>
      <c r="H331" s="3">
        <v>0</v>
      </c>
      <c r="I331" s="3">
        <v>952.61787617157904</v>
      </c>
      <c r="J331" s="3">
        <v>27</v>
      </c>
      <c r="K331" s="3">
        <v>213.40947418291401</v>
      </c>
      <c r="L331" s="3">
        <v>13</v>
      </c>
      <c r="M331" s="3">
        <v>15</v>
      </c>
      <c r="N331" s="3">
        <v>2</v>
      </c>
      <c r="O331" s="3">
        <v>442</v>
      </c>
      <c r="P331" s="3">
        <v>5</v>
      </c>
      <c r="Q331" s="3">
        <v>2582.72734489305</v>
      </c>
      <c r="R331" s="3">
        <v>2</v>
      </c>
      <c r="S331" s="3">
        <v>0</v>
      </c>
      <c r="T331" s="3">
        <v>0</v>
      </c>
      <c r="U331" s="3">
        <v>8390.3107940823393</v>
      </c>
      <c r="V331" s="3">
        <v>1</v>
      </c>
      <c r="W331" s="3" t="str">
        <f>IF(Bank_data3[[#This Row],[credit_risk]]=1,"High Risk","Low Risk")</f>
        <v>High Risk</v>
      </c>
      <c r="X331" s="3" t="str">
        <f t="shared" si="35"/>
        <v>35-44</v>
      </c>
      <c r="Y331" s="3" t="str">
        <f t="shared" si="36"/>
        <v>Middle Income</v>
      </c>
      <c r="Z331" s="3" t="str">
        <f t="shared" si="37"/>
        <v>Poor</v>
      </c>
      <c r="AA331" s="27">
        <f t="shared" si="38"/>
        <v>4.6935053469237827E-2</v>
      </c>
      <c r="AB331" s="3" t="str">
        <f t="shared" si="39"/>
        <v>Medium</v>
      </c>
      <c r="AC331" s="3" t="str">
        <f t="shared" si="40"/>
        <v>Medium</v>
      </c>
      <c r="AD331" s="3" t="str">
        <f t="shared" si="41"/>
        <v>No</v>
      </c>
    </row>
    <row r="332" spans="1:30" ht="15" customHeight="1" x14ac:dyDescent="0.3">
      <c r="A332" s="3" t="s">
        <v>353</v>
      </c>
      <c r="B332" s="3">
        <v>27</v>
      </c>
      <c r="C332" s="3" t="s">
        <v>23</v>
      </c>
      <c r="D332" s="3" t="s">
        <v>33</v>
      </c>
      <c r="E332" s="3">
        <v>46744.9990808207</v>
      </c>
      <c r="F332" s="3">
        <v>12</v>
      </c>
      <c r="G332" s="3">
        <v>2113.4262791972501</v>
      </c>
      <c r="H332" s="3">
        <v>0</v>
      </c>
      <c r="I332" s="3">
        <v>1128.6534574826401</v>
      </c>
      <c r="J332" s="3">
        <v>47</v>
      </c>
      <c r="K332" s="3">
        <v>325.99350396103301</v>
      </c>
      <c r="L332" s="3">
        <v>50</v>
      </c>
      <c r="M332" s="3">
        <v>9</v>
      </c>
      <c r="N332" s="3">
        <v>0</v>
      </c>
      <c r="O332" s="3">
        <v>301</v>
      </c>
      <c r="P332" s="3">
        <v>5</v>
      </c>
      <c r="Q332" s="3">
        <v>13638.6799505204</v>
      </c>
      <c r="R332" s="3">
        <v>0</v>
      </c>
      <c r="S332" s="3">
        <v>0</v>
      </c>
      <c r="T332" s="3">
        <v>0</v>
      </c>
      <c r="U332" s="3">
        <v>4525.6997835086304</v>
      </c>
      <c r="V332" s="3">
        <v>1</v>
      </c>
      <c r="W332" s="3" t="str">
        <f>IF(Bank_data3[[#This Row],[credit_risk]]=1,"High Risk","Low Risk")</f>
        <v>High Risk</v>
      </c>
      <c r="X332" s="3" t="str">
        <f t="shared" si="35"/>
        <v>25-34</v>
      </c>
      <c r="Y332" s="3" t="str">
        <f t="shared" si="36"/>
        <v>Low Income</v>
      </c>
      <c r="Z332" s="3" t="str">
        <f t="shared" si="37"/>
        <v>Poor</v>
      </c>
      <c r="AA332" s="27">
        <f t="shared" si="38"/>
        <v>0.29176768036596878</v>
      </c>
      <c r="AB332" s="3" t="str">
        <f t="shared" si="39"/>
        <v>Medium</v>
      </c>
      <c r="AC332" s="3" t="str">
        <f t="shared" si="40"/>
        <v>High</v>
      </c>
      <c r="AD332" s="3" t="str">
        <f t="shared" si="41"/>
        <v>No</v>
      </c>
    </row>
    <row r="333" spans="1:30" ht="15" customHeight="1" x14ac:dyDescent="0.3">
      <c r="A333" s="3" t="s">
        <v>354</v>
      </c>
      <c r="B333" s="3">
        <v>26</v>
      </c>
      <c r="C333" s="3" t="s">
        <v>23</v>
      </c>
      <c r="D333" s="3" t="s">
        <v>26</v>
      </c>
      <c r="E333" s="3">
        <v>51805.215005126702</v>
      </c>
      <c r="F333" s="3">
        <v>83</v>
      </c>
      <c r="G333" s="3">
        <v>1237.0409915149801</v>
      </c>
      <c r="H333" s="3">
        <v>10</v>
      </c>
      <c r="I333" s="3">
        <v>629.63111846582501</v>
      </c>
      <c r="J333" s="3">
        <v>49</v>
      </c>
      <c r="K333" s="3">
        <v>312.32392196020101</v>
      </c>
      <c r="L333" s="3">
        <v>26</v>
      </c>
      <c r="M333" s="3">
        <v>1</v>
      </c>
      <c r="N333" s="3">
        <v>5</v>
      </c>
      <c r="O333" s="3">
        <v>656</v>
      </c>
      <c r="P333" s="3">
        <v>3</v>
      </c>
      <c r="Q333" s="3">
        <v>0</v>
      </c>
      <c r="R333" s="3">
        <v>6</v>
      </c>
      <c r="S333" s="3">
        <v>0</v>
      </c>
      <c r="T333" s="3">
        <v>0</v>
      </c>
      <c r="U333" s="3">
        <v>6886.1348326711304</v>
      </c>
      <c r="V333" s="3">
        <v>1</v>
      </c>
      <c r="W333" s="3" t="str">
        <f>IF(Bank_data3[[#This Row],[credit_risk]]=1,"High Risk","Low Risk")</f>
        <v>High Risk</v>
      </c>
      <c r="X333" s="3" t="str">
        <f t="shared" si="35"/>
        <v>25-34</v>
      </c>
      <c r="Y333" s="3" t="str">
        <f t="shared" si="36"/>
        <v>Middle Income</v>
      </c>
      <c r="Z333" s="3" t="str">
        <f t="shared" si="37"/>
        <v>Fair</v>
      </c>
      <c r="AA333" s="27">
        <f t="shared" si="38"/>
        <v>0</v>
      </c>
      <c r="AB333" s="3" t="str">
        <f t="shared" si="39"/>
        <v>Medium</v>
      </c>
      <c r="AC333" s="3" t="str">
        <f t="shared" si="40"/>
        <v>Medium</v>
      </c>
      <c r="AD333" s="3" t="str">
        <f t="shared" si="41"/>
        <v>No</v>
      </c>
    </row>
    <row r="334" spans="1:30" ht="15" customHeight="1" x14ac:dyDescent="0.3">
      <c r="A334" s="3" t="s">
        <v>355</v>
      </c>
      <c r="B334" s="3">
        <v>22</v>
      </c>
      <c r="C334" s="3" t="s">
        <v>23</v>
      </c>
      <c r="D334" s="3" t="s">
        <v>26</v>
      </c>
      <c r="E334" s="3">
        <v>46148.802274624097</v>
      </c>
      <c r="F334" s="3">
        <v>236</v>
      </c>
      <c r="G334" s="3">
        <v>1969.0420565326101</v>
      </c>
      <c r="H334" s="3">
        <v>11</v>
      </c>
      <c r="I334" s="3">
        <v>990.55446678415399</v>
      </c>
      <c r="J334" s="3">
        <v>38</v>
      </c>
      <c r="K334" s="3">
        <v>385.33856616692998</v>
      </c>
      <c r="L334" s="3">
        <v>39</v>
      </c>
      <c r="M334" s="3">
        <v>17</v>
      </c>
      <c r="N334" s="3">
        <v>8</v>
      </c>
      <c r="O334" s="3">
        <v>751</v>
      </c>
      <c r="P334" s="3">
        <v>5</v>
      </c>
      <c r="Q334" s="3">
        <v>18093.540016511201</v>
      </c>
      <c r="R334" s="3">
        <v>5</v>
      </c>
      <c r="S334" s="3">
        <v>1</v>
      </c>
      <c r="T334" s="3">
        <v>0</v>
      </c>
      <c r="U334" s="3">
        <v>14678.3175594232</v>
      </c>
      <c r="V334" s="3">
        <v>1</v>
      </c>
      <c r="W334" s="3" t="str">
        <f>IF(Bank_data3[[#This Row],[credit_risk]]=1,"High Risk","Low Risk")</f>
        <v>High Risk</v>
      </c>
      <c r="X334" s="3" t="str">
        <f t="shared" si="35"/>
        <v>18-24</v>
      </c>
      <c r="Y334" s="3" t="str">
        <f t="shared" si="36"/>
        <v>Low Income</v>
      </c>
      <c r="Z334" s="3" t="str">
        <f t="shared" si="37"/>
        <v>Very Good</v>
      </c>
      <c r="AA334" s="27">
        <f t="shared" si="38"/>
        <v>0.39206954730567989</v>
      </c>
      <c r="AB334" s="3" t="str">
        <f t="shared" si="39"/>
        <v>Medium</v>
      </c>
      <c r="AC334" s="3" t="str">
        <f t="shared" si="40"/>
        <v>High</v>
      </c>
      <c r="AD334" s="3" t="str">
        <f t="shared" si="41"/>
        <v>No</v>
      </c>
    </row>
    <row r="335" spans="1:30" ht="15" customHeight="1" x14ac:dyDescent="0.3">
      <c r="A335" s="3" t="s">
        <v>356</v>
      </c>
      <c r="B335" s="3">
        <v>36</v>
      </c>
      <c r="C335" s="3" t="s">
        <v>28</v>
      </c>
      <c r="D335" s="3" t="s">
        <v>33</v>
      </c>
      <c r="E335" s="3">
        <v>17377.543284311902</v>
      </c>
      <c r="F335" s="3">
        <v>160</v>
      </c>
      <c r="G335" s="3">
        <v>2472.6888967557302</v>
      </c>
      <c r="H335" s="3">
        <v>10</v>
      </c>
      <c r="I335" s="3">
        <v>1353.6139551521201</v>
      </c>
      <c r="J335" s="3">
        <v>39</v>
      </c>
      <c r="K335" s="3">
        <v>470.85729837190098</v>
      </c>
      <c r="L335" s="3">
        <v>67</v>
      </c>
      <c r="M335" s="3">
        <v>15</v>
      </c>
      <c r="N335" s="3">
        <v>0</v>
      </c>
      <c r="O335" s="3">
        <v>346</v>
      </c>
      <c r="P335" s="3">
        <v>2</v>
      </c>
      <c r="Q335" s="3">
        <v>9968.8766184580199</v>
      </c>
      <c r="R335" s="3">
        <v>3</v>
      </c>
      <c r="S335" s="3">
        <v>0</v>
      </c>
      <c r="T335" s="3">
        <v>0</v>
      </c>
      <c r="U335" s="3">
        <v>10616.0758700023</v>
      </c>
      <c r="V335" s="3">
        <v>1</v>
      </c>
      <c r="W335" s="3" t="str">
        <f>IF(Bank_data3[[#This Row],[credit_risk]]=1,"High Risk","Low Risk")</f>
        <v>High Risk</v>
      </c>
      <c r="X335" s="3" t="str">
        <f t="shared" si="35"/>
        <v>35-44</v>
      </c>
      <c r="Y335" s="3" t="str">
        <f t="shared" si="36"/>
        <v>Low Income</v>
      </c>
      <c r="Z335" s="3" t="str">
        <f t="shared" si="37"/>
        <v>Poor</v>
      </c>
      <c r="AA335" s="27">
        <f t="shared" si="38"/>
        <v>0.57366432385512878</v>
      </c>
      <c r="AB335" s="3" t="str">
        <f t="shared" si="39"/>
        <v>Medium</v>
      </c>
      <c r="AC335" s="3" t="str">
        <f t="shared" si="40"/>
        <v>High</v>
      </c>
      <c r="AD335" s="3" t="str">
        <f t="shared" si="41"/>
        <v>No</v>
      </c>
    </row>
    <row r="336" spans="1:30" ht="15" customHeight="1" x14ac:dyDescent="0.3">
      <c r="A336" s="3" t="s">
        <v>357</v>
      </c>
      <c r="B336" s="3">
        <v>52</v>
      </c>
      <c r="C336" s="3" t="s">
        <v>28</v>
      </c>
      <c r="D336" s="3" t="s">
        <v>24</v>
      </c>
      <c r="E336" s="3">
        <v>97351.070177333706</v>
      </c>
      <c r="F336" s="3">
        <v>46</v>
      </c>
      <c r="G336" s="3">
        <v>288.65899574523399</v>
      </c>
      <c r="H336" s="3">
        <v>5</v>
      </c>
      <c r="I336" s="3">
        <v>359.395305270412</v>
      </c>
      <c r="J336" s="3">
        <v>30</v>
      </c>
      <c r="K336" s="3">
        <v>0</v>
      </c>
      <c r="L336" s="3">
        <v>8</v>
      </c>
      <c r="M336" s="3">
        <v>3</v>
      </c>
      <c r="N336" s="3">
        <v>0</v>
      </c>
      <c r="O336" s="3">
        <v>726</v>
      </c>
      <c r="P336" s="3">
        <v>1</v>
      </c>
      <c r="Q336" s="3">
        <v>16059.2180240327</v>
      </c>
      <c r="R336" s="3">
        <v>0</v>
      </c>
      <c r="S336" s="3">
        <v>0</v>
      </c>
      <c r="T336" s="3">
        <v>0</v>
      </c>
      <c r="U336" s="3">
        <v>7265.9983880214104</v>
      </c>
      <c r="V336" s="3">
        <v>0</v>
      </c>
      <c r="W336" s="3" t="str">
        <f>IF(Bank_data3[[#This Row],[credit_risk]]=1,"High Risk","Low Risk")</f>
        <v>Low Risk</v>
      </c>
      <c r="X336" s="3" t="str">
        <f t="shared" si="35"/>
        <v>45-54</v>
      </c>
      <c r="Y336" s="3" t="str">
        <f t="shared" si="36"/>
        <v>Middle Income</v>
      </c>
      <c r="Z336" s="3" t="str">
        <f t="shared" si="37"/>
        <v>Good</v>
      </c>
      <c r="AA336" s="27">
        <f t="shared" si="38"/>
        <v>0.164961905347105</v>
      </c>
      <c r="AB336" s="3" t="str">
        <f t="shared" si="39"/>
        <v>Low</v>
      </c>
      <c r="AC336" s="3" t="str">
        <f t="shared" si="40"/>
        <v>Low</v>
      </c>
      <c r="AD336" s="3" t="str">
        <f t="shared" si="41"/>
        <v>No</v>
      </c>
    </row>
    <row r="337" spans="1:30" ht="15" customHeight="1" x14ac:dyDescent="0.3">
      <c r="A337" s="3" t="s">
        <v>358</v>
      </c>
      <c r="B337" s="3">
        <v>67</v>
      </c>
      <c r="C337" s="3" t="s">
        <v>28</v>
      </c>
      <c r="D337" s="3" t="s">
        <v>24</v>
      </c>
      <c r="E337" s="3">
        <v>63107.1094918499</v>
      </c>
      <c r="F337" s="3">
        <v>185</v>
      </c>
      <c r="G337" s="3">
        <v>1422.9715347718</v>
      </c>
      <c r="H337" s="3">
        <v>6</v>
      </c>
      <c r="I337" s="3">
        <v>924.484455493518</v>
      </c>
      <c r="J337" s="3">
        <v>18</v>
      </c>
      <c r="K337" s="3">
        <v>535.72696453498497</v>
      </c>
      <c r="L337" s="3">
        <v>55</v>
      </c>
      <c r="M337" s="3">
        <v>19</v>
      </c>
      <c r="N337" s="3">
        <v>3</v>
      </c>
      <c r="O337" s="3">
        <v>838</v>
      </c>
      <c r="P337" s="3">
        <v>4</v>
      </c>
      <c r="Q337" s="3">
        <v>10270.954510531101</v>
      </c>
      <c r="R337" s="3">
        <v>6</v>
      </c>
      <c r="S337" s="3">
        <v>0</v>
      </c>
      <c r="T337" s="3">
        <v>0</v>
      </c>
      <c r="U337" s="3">
        <v>11115.174265251901</v>
      </c>
      <c r="V337" s="3">
        <v>1</v>
      </c>
      <c r="W337" s="3" t="str">
        <f>IF(Bank_data3[[#This Row],[credit_risk]]=1,"High Risk","Low Risk")</f>
        <v>High Risk</v>
      </c>
      <c r="X337" s="3" t="str">
        <f t="shared" si="35"/>
        <v>55+</v>
      </c>
      <c r="Y337" s="3" t="str">
        <f t="shared" si="36"/>
        <v>Middle Income</v>
      </c>
      <c r="Z337" s="3" t="str">
        <f t="shared" si="37"/>
        <v>Excellent</v>
      </c>
      <c r="AA337" s="27">
        <f t="shared" si="38"/>
        <v>0.16275431711632371</v>
      </c>
      <c r="AB337" s="3" t="str">
        <f t="shared" si="39"/>
        <v>Medium</v>
      </c>
      <c r="AC337" s="3" t="str">
        <f t="shared" si="40"/>
        <v>High</v>
      </c>
      <c r="AD337" s="3" t="str">
        <f t="shared" si="41"/>
        <v>No</v>
      </c>
    </row>
    <row r="338" spans="1:30" ht="15" customHeight="1" x14ac:dyDescent="0.3">
      <c r="A338" s="3" t="s">
        <v>359</v>
      </c>
      <c r="B338" s="3">
        <v>31</v>
      </c>
      <c r="C338" s="3" t="s">
        <v>31</v>
      </c>
      <c r="D338" s="3" t="s">
        <v>24</v>
      </c>
      <c r="E338" s="3">
        <v>32372.254304878101</v>
      </c>
      <c r="F338" s="3">
        <v>73</v>
      </c>
      <c r="G338" s="3">
        <v>1779.7977502206099</v>
      </c>
      <c r="H338" s="3">
        <v>11</v>
      </c>
      <c r="I338" s="3">
        <v>1090.7294919533899</v>
      </c>
      <c r="J338" s="3">
        <v>32</v>
      </c>
      <c r="K338" s="3">
        <v>809.781724635307</v>
      </c>
      <c r="L338" s="3">
        <v>38</v>
      </c>
      <c r="M338" s="3">
        <v>18</v>
      </c>
      <c r="N338" s="3">
        <v>9</v>
      </c>
      <c r="O338" s="3">
        <v>847</v>
      </c>
      <c r="P338" s="3">
        <v>1</v>
      </c>
      <c r="Q338" s="3">
        <v>17828.5936249523</v>
      </c>
      <c r="R338" s="3">
        <v>4</v>
      </c>
      <c r="S338" s="3">
        <v>0</v>
      </c>
      <c r="T338" s="3">
        <v>0</v>
      </c>
      <c r="U338" s="3">
        <v>500</v>
      </c>
      <c r="V338" s="3">
        <v>1</v>
      </c>
      <c r="W338" s="3" t="str">
        <f>IF(Bank_data3[[#This Row],[credit_risk]]=1,"High Risk","Low Risk")</f>
        <v>High Risk</v>
      </c>
      <c r="X338" s="3" t="str">
        <f t="shared" si="35"/>
        <v>25-34</v>
      </c>
      <c r="Y338" s="3" t="str">
        <f t="shared" si="36"/>
        <v>Low Income</v>
      </c>
      <c r="Z338" s="3" t="str">
        <f t="shared" si="37"/>
        <v>Excellent</v>
      </c>
      <c r="AA338" s="27">
        <f t="shared" si="38"/>
        <v>0.55073685808361361</v>
      </c>
      <c r="AB338" s="3" t="str">
        <f t="shared" si="39"/>
        <v>Medium</v>
      </c>
      <c r="AC338" s="3" t="str">
        <f t="shared" si="40"/>
        <v>High</v>
      </c>
      <c r="AD338" s="3" t="str">
        <f t="shared" si="41"/>
        <v>No</v>
      </c>
    </row>
    <row r="339" spans="1:30" ht="15" customHeight="1" x14ac:dyDescent="0.3">
      <c r="A339" s="3" t="s">
        <v>360</v>
      </c>
      <c r="B339" s="3">
        <v>41</v>
      </c>
      <c r="C339" s="3" t="s">
        <v>31</v>
      </c>
      <c r="D339" s="3" t="s">
        <v>33</v>
      </c>
      <c r="E339" s="3">
        <v>54141.087278901199</v>
      </c>
      <c r="F339" s="3">
        <v>20</v>
      </c>
      <c r="G339" s="3">
        <v>1454.9121889857799</v>
      </c>
      <c r="H339" s="3">
        <v>4</v>
      </c>
      <c r="I339" s="3">
        <v>766.69756419040903</v>
      </c>
      <c r="J339" s="3">
        <v>25</v>
      </c>
      <c r="K339" s="3">
        <v>688.48075539168406</v>
      </c>
      <c r="L339" s="3">
        <v>14</v>
      </c>
      <c r="M339" s="3">
        <v>7</v>
      </c>
      <c r="N339" s="3">
        <v>0</v>
      </c>
      <c r="O339" s="3">
        <v>787</v>
      </c>
      <c r="P339" s="3">
        <v>4</v>
      </c>
      <c r="Q339" s="3">
        <v>1999.05958384832</v>
      </c>
      <c r="R339" s="3">
        <v>0</v>
      </c>
      <c r="S339" s="3">
        <v>0</v>
      </c>
      <c r="T339" s="3">
        <v>0</v>
      </c>
      <c r="U339" s="3">
        <v>19317.051981604101</v>
      </c>
      <c r="V339" s="3">
        <v>0</v>
      </c>
      <c r="W339" s="3" t="str">
        <f>IF(Bank_data3[[#This Row],[credit_risk]]=1,"High Risk","Low Risk")</f>
        <v>Low Risk</v>
      </c>
      <c r="X339" s="3" t="str">
        <f t="shared" si="35"/>
        <v>35-44</v>
      </c>
      <c r="Y339" s="3" t="str">
        <f t="shared" si="36"/>
        <v>Middle Income</v>
      </c>
      <c r="Z339" s="3" t="str">
        <f t="shared" si="37"/>
        <v>Very Good</v>
      </c>
      <c r="AA339" s="27">
        <f t="shared" si="38"/>
        <v>3.6923151793210374E-2</v>
      </c>
      <c r="AB339" s="3" t="str">
        <f t="shared" si="39"/>
        <v>Medium</v>
      </c>
      <c r="AC339" s="3" t="str">
        <f t="shared" si="40"/>
        <v>Medium</v>
      </c>
      <c r="AD339" s="3" t="str">
        <f t="shared" si="41"/>
        <v>No</v>
      </c>
    </row>
    <row r="340" spans="1:30" ht="15" customHeight="1" x14ac:dyDescent="0.3">
      <c r="A340" s="3" t="s">
        <v>361</v>
      </c>
      <c r="B340" s="3">
        <v>41</v>
      </c>
      <c r="C340" s="3" t="s">
        <v>23</v>
      </c>
      <c r="D340" s="3" t="s">
        <v>24</v>
      </c>
      <c r="E340" s="3">
        <v>25769.4669935563</v>
      </c>
      <c r="F340" s="3">
        <v>85</v>
      </c>
      <c r="G340" s="3">
        <v>1110.2927605055499</v>
      </c>
      <c r="H340" s="3">
        <v>11</v>
      </c>
      <c r="I340" s="3">
        <v>1233.3991237994801</v>
      </c>
      <c r="J340" s="3">
        <v>44</v>
      </c>
      <c r="K340" s="3">
        <v>283.27715783893302</v>
      </c>
      <c r="L340" s="3">
        <v>17</v>
      </c>
      <c r="M340" s="3">
        <v>19</v>
      </c>
      <c r="N340" s="3">
        <v>8</v>
      </c>
      <c r="O340" s="3">
        <v>862</v>
      </c>
      <c r="P340" s="3">
        <v>4</v>
      </c>
      <c r="Q340" s="3">
        <v>15659.402507348799</v>
      </c>
      <c r="R340" s="3">
        <v>3</v>
      </c>
      <c r="S340" s="3">
        <v>0</v>
      </c>
      <c r="T340" s="3">
        <v>0</v>
      </c>
      <c r="U340" s="3">
        <v>2537.0976323353402</v>
      </c>
      <c r="V340" s="3">
        <v>0</v>
      </c>
      <c r="W340" s="3" t="str">
        <f>IF(Bank_data3[[#This Row],[credit_risk]]=1,"High Risk","Low Risk")</f>
        <v>Low Risk</v>
      </c>
      <c r="X340" s="3" t="str">
        <f t="shared" si="35"/>
        <v>35-44</v>
      </c>
      <c r="Y340" s="3" t="str">
        <f t="shared" si="36"/>
        <v>Low Income</v>
      </c>
      <c r="Z340" s="3" t="str">
        <f t="shared" si="37"/>
        <v>Excellent</v>
      </c>
      <c r="AA340" s="27">
        <f t="shared" si="38"/>
        <v>0.60767273577154157</v>
      </c>
      <c r="AB340" s="3" t="str">
        <f t="shared" si="39"/>
        <v>Medium</v>
      </c>
      <c r="AC340" s="3" t="str">
        <f t="shared" si="40"/>
        <v>Medium</v>
      </c>
      <c r="AD340" s="3" t="str">
        <f t="shared" si="41"/>
        <v>No</v>
      </c>
    </row>
    <row r="341" spans="1:30" ht="15" customHeight="1" x14ac:dyDescent="0.3">
      <c r="A341" s="3" t="s">
        <v>362</v>
      </c>
      <c r="B341" s="3">
        <v>65</v>
      </c>
      <c r="C341" s="3" t="s">
        <v>28</v>
      </c>
      <c r="D341" s="3" t="s">
        <v>33</v>
      </c>
      <c r="E341" s="3">
        <v>41104.372115071303</v>
      </c>
      <c r="F341" s="3">
        <v>81</v>
      </c>
      <c r="G341" s="3">
        <v>2616.1469670250999</v>
      </c>
      <c r="H341" s="3">
        <v>9</v>
      </c>
      <c r="I341" s="3">
        <v>1569.59296339145</v>
      </c>
      <c r="J341" s="3">
        <v>0</v>
      </c>
      <c r="K341" s="3">
        <v>755.68593304773299</v>
      </c>
      <c r="L341" s="3">
        <v>51</v>
      </c>
      <c r="M341" s="3">
        <v>7</v>
      </c>
      <c r="N341" s="3">
        <v>5</v>
      </c>
      <c r="O341" s="3">
        <v>641</v>
      </c>
      <c r="P341" s="3">
        <v>5</v>
      </c>
      <c r="Q341" s="3">
        <v>14501.512083968801</v>
      </c>
      <c r="R341" s="3">
        <v>0</v>
      </c>
      <c r="S341" s="3">
        <v>0</v>
      </c>
      <c r="T341" s="3">
        <v>0</v>
      </c>
      <c r="U341" s="3">
        <v>9232.0239724867206</v>
      </c>
      <c r="V341" s="3">
        <v>0</v>
      </c>
      <c r="W341" s="3" t="str">
        <f>IF(Bank_data3[[#This Row],[credit_risk]]=1,"High Risk","Low Risk")</f>
        <v>Low Risk</v>
      </c>
      <c r="X341" s="3" t="str">
        <f t="shared" si="35"/>
        <v>55+</v>
      </c>
      <c r="Y341" s="3" t="str">
        <f t="shared" si="36"/>
        <v>Low Income</v>
      </c>
      <c r="Z341" s="3" t="str">
        <f t="shared" si="37"/>
        <v>Fair</v>
      </c>
      <c r="AA341" s="27">
        <f t="shared" si="38"/>
        <v>0.35279731419742782</v>
      </c>
      <c r="AB341" s="3" t="str">
        <f t="shared" si="39"/>
        <v>Medium</v>
      </c>
      <c r="AC341" s="3" t="str">
        <f t="shared" si="40"/>
        <v>High</v>
      </c>
      <c r="AD341" s="3" t="str">
        <f t="shared" si="41"/>
        <v>No</v>
      </c>
    </row>
    <row r="342" spans="1:30" ht="15" customHeight="1" x14ac:dyDescent="0.3">
      <c r="A342" s="3" t="s">
        <v>363</v>
      </c>
      <c r="B342" s="3">
        <v>49</v>
      </c>
      <c r="C342" s="3" t="s">
        <v>23</v>
      </c>
      <c r="D342" s="3" t="s">
        <v>26</v>
      </c>
      <c r="E342" s="3">
        <v>23324.2062597357</v>
      </c>
      <c r="F342" s="3">
        <v>233</v>
      </c>
      <c r="G342" s="3">
        <v>1662.9033194157801</v>
      </c>
      <c r="H342" s="3">
        <v>7</v>
      </c>
      <c r="I342" s="3">
        <v>920.17437193520595</v>
      </c>
      <c r="J342" s="3">
        <v>10</v>
      </c>
      <c r="K342" s="3">
        <v>297.80868566540801</v>
      </c>
      <c r="L342" s="3">
        <v>60</v>
      </c>
      <c r="M342" s="3">
        <v>13</v>
      </c>
      <c r="N342" s="3">
        <v>4</v>
      </c>
      <c r="O342" s="3">
        <v>828</v>
      </c>
      <c r="P342" s="3">
        <v>2</v>
      </c>
      <c r="Q342" s="3">
        <v>14249.956343440699</v>
      </c>
      <c r="R342" s="3">
        <v>5</v>
      </c>
      <c r="S342" s="3">
        <v>0</v>
      </c>
      <c r="T342" s="3">
        <v>0</v>
      </c>
      <c r="U342" s="3">
        <v>3901.8558723880001</v>
      </c>
      <c r="V342" s="3">
        <v>1</v>
      </c>
      <c r="W342" s="3" t="str">
        <f>IF(Bank_data3[[#This Row],[credit_risk]]=1,"High Risk","Low Risk")</f>
        <v>High Risk</v>
      </c>
      <c r="X342" s="3" t="str">
        <f t="shared" si="35"/>
        <v>45-54</v>
      </c>
      <c r="Y342" s="3" t="str">
        <f t="shared" si="36"/>
        <v>Low Income</v>
      </c>
      <c r="Z342" s="3" t="str">
        <f t="shared" si="37"/>
        <v>Excellent</v>
      </c>
      <c r="AA342" s="27">
        <f t="shared" si="38"/>
        <v>0.6109513946478955</v>
      </c>
      <c r="AB342" s="3" t="str">
        <f t="shared" si="39"/>
        <v>Medium</v>
      </c>
      <c r="AC342" s="3" t="str">
        <f t="shared" si="40"/>
        <v>High</v>
      </c>
      <c r="AD342" s="3" t="str">
        <f t="shared" si="41"/>
        <v>No</v>
      </c>
    </row>
    <row r="343" spans="1:30" ht="15" customHeight="1" x14ac:dyDescent="0.3">
      <c r="A343" s="3" t="s">
        <v>364</v>
      </c>
      <c r="B343" s="3">
        <v>57</v>
      </c>
      <c r="C343" s="3" t="s">
        <v>28</v>
      </c>
      <c r="D343" s="3" t="s">
        <v>24</v>
      </c>
      <c r="E343" s="3">
        <v>49078.672778472297</v>
      </c>
      <c r="F343" s="3">
        <v>238</v>
      </c>
      <c r="G343" s="3">
        <v>939.09992446638205</v>
      </c>
      <c r="H343" s="3">
        <v>10</v>
      </c>
      <c r="I343" s="3">
        <v>718.24359370269997</v>
      </c>
      <c r="J343" s="3">
        <v>1</v>
      </c>
      <c r="K343" s="3">
        <v>573.21822805898501</v>
      </c>
      <c r="L343" s="3">
        <v>36</v>
      </c>
      <c r="M343" s="3">
        <v>15</v>
      </c>
      <c r="N343" s="3">
        <v>4</v>
      </c>
      <c r="O343" s="3">
        <v>578</v>
      </c>
      <c r="P343" s="3">
        <v>0</v>
      </c>
      <c r="Q343" s="3">
        <v>15081.270749139399</v>
      </c>
      <c r="R343" s="3">
        <v>0</v>
      </c>
      <c r="S343" s="3">
        <v>0</v>
      </c>
      <c r="T343" s="3">
        <v>0</v>
      </c>
      <c r="U343" s="3">
        <v>3097.7611298155398</v>
      </c>
      <c r="V343" s="3">
        <v>1</v>
      </c>
      <c r="W343" s="3" t="str">
        <f>IF(Bank_data3[[#This Row],[credit_risk]]=1,"High Risk","Low Risk")</f>
        <v>High Risk</v>
      </c>
      <c r="X343" s="3" t="str">
        <f t="shared" si="35"/>
        <v>55+</v>
      </c>
      <c r="Y343" s="3" t="str">
        <f t="shared" si="36"/>
        <v>Low Income</v>
      </c>
      <c r="Z343" s="3" t="str">
        <f t="shared" si="37"/>
        <v>Poor</v>
      </c>
      <c r="AA343" s="27">
        <f t="shared" si="38"/>
        <v>0.30728766479102093</v>
      </c>
      <c r="AB343" s="3" t="str">
        <f t="shared" si="39"/>
        <v>Low</v>
      </c>
      <c r="AC343" s="3" t="str">
        <f t="shared" si="40"/>
        <v>High</v>
      </c>
      <c r="AD343" s="3" t="str">
        <f t="shared" si="41"/>
        <v>No</v>
      </c>
    </row>
    <row r="344" spans="1:30" ht="15" customHeight="1" x14ac:dyDescent="0.3">
      <c r="A344" s="3" t="s">
        <v>365</v>
      </c>
      <c r="B344" s="3">
        <v>57</v>
      </c>
      <c r="C344" s="3" t="s">
        <v>28</v>
      </c>
      <c r="D344" s="3" t="s">
        <v>26</v>
      </c>
      <c r="E344" s="3">
        <v>21535.605929658999</v>
      </c>
      <c r="F344" s="3">
        <v>88</v>
      </c>
      <c r="G344" s="3">
        <v>2287.3841740088401</v>
      </c>
      <c r="H344" s="3">
        <v>3</v>
      </c>
      <c r="I344" s="3">
        <v>1141.9439826816899</v>
      </c>
      <c r="J344" s="3">
        <v>34</v>
      </c>
      <c r="K344" s="3">
        <v>0</v>
      </c>
      <c r="L344" s="3">
        <v>79</v>
      </c>
      <c r="M344" s="3">
        <v>5</v>
      </c>
      <c r="N344" s="3">
        <v>1</v>
      </c>
      <c r="O344" s="3">
        <v>471</v>
      </c>
      <c r="P344" s="3">
        <v>0</v>
      </c>
      <c r="Q344" s="3">
        <v>18809.867771916899</v>
      </c>
      <c r="R344" s="3">
        <v>7</v>
      </c>
      <c r="S344" s="3">
        <v>0</v>
      </c>
      <c r="T344" s="3">
        <v>0</v>
      </c>
      <c r="U344" s="3">
        <v>12676.4051917303</v>
      </c>
      <c r="V344" s="3">
        <v>1</v>
      </c>
      <c r="W344" s="3" t="str">
        <f>IF(Bank_data3[[#This Row],[credit_risk]]=1,"High Risk","Low Risk")</f>
        <v>High Risk</v>
      </c>
      <c r="X344" s="3" t="str">
        <f t="shared" si="35"/>
        <v>55+</v>
      </c>
      <c r="Y344" s="3" t="str">
        <f t="shared" si="36"/>
        <v>Low Income</v>
      </c>
      <c r="Z344" s="3" t="str">
        <f t="shared" si="37"/>
        <v>Poor</v>
      </c>
      <c r="AA344" s="27">
        <f t="shared" si="38"/>
        <v>0.87343109050912782</v>
      </c>
      <c r="AB344" s="3" t="str">
        <f t="shared" si="39"/>
        <v>Medium</v>
      </c>
      <c r="AC344" s="3" t="str">
        <f t="shared" si="40"/>
        <v>High</v>
      </c>
      <c r="AD344" s="3" t="str">
        <f t="shared" si="41"/>
        <v>No</v>
      </c>
    </row>
    <row r="345" spans="1:30" ht="15" customHeight="1" x14ac:dyDescent="0.3">
      <c r="A345" s="3" t="s">
        <v>366</v>
      </c>
      <c r="B345" s="3">
        <v>64</v>
      </c>
      <c r="C345" s="3" t="s">
        <v>28</v>
      </c>
      <c r="D345" s="3" t="s">
        <v>24</v>
      </c>
      <c r="E345" s="3">
        <v>56991.612097631602</v>
      </c>
      <c r="F345" s="3">
        <v>169</v>
      </c>
      <c r="G345" s="3">
        <v>2611.80041031567</v>
      </c>
      <c r="H345" s="3">
        <v>2</v>
      </c>
      <c r="I345" s="3">
        <v>1094.7241011322701</v>
      </c>
      <c r="J345" s="3">
        <v>12</v>
      </c>
      <c r="K345" s="3">
        <v>652.37612013325202</v>
      </c>
      <c r="L345" s="3">
        <v>52</v>
      </c>
      <c r="M345" s="3">
        <v>17</v>
      </c>
      <c r="N345" s="3">
        <v>2</v>
      </c>
      <c r="O345" s="3">
        <v>601</v>
      </c>
      <c r="P345" s="3">
        <v>1</v>
      </c>
      <c r="Q345" s="3">
        <v>17921.0091846246</v>
      </c>
      <c r="R345" s="3">
        <v>5</v>
      </c>
      <c r="S345" s="3">
        <v>0</v>
      </c>
      <c r="T345" s="3">
        <v>0</v>
      </c>
      <c r="U345" s="3">
        <v>7437.2479666996796</v>
      </c>
      <c r="V345" s="3">
        <v>1</v>
      </c>
      <c r="W345" s="3" t="str">
        <f>IF(Bank_data3[[#This Row],[credit_risk]]=1,"High Risk","Low Risk")</f>
        <v>High Risk</v>
      </c>
      <c r="X345" s="3" t="str">
        <f t="shared" si="35"/>
        <v>55+</v>
      </c>
      <c r="Y345" s="3" t="str">
        <f t="shared" si="36"/>
        <v>Middle Income</v>
      </c>
      <c r="Z345" s="3" t="str">
        <f t="shared" si="37"/>
        <v>Fair</v>
      </c>
      <c r="AA345" s="27">
        <f t="shared" si="38"/>
        <v>0.31444994315872921</v>
      </c>
      <c r="AB345" s="3" t="str">
        <f t="shared" si="39"/>
        <v>Medium</v>
      </c>
      <c r="AC345" s="3" t="str">
        <f t="shared" si="40"/>
        <v>High</v>
      </c>
      <c r="AD345" s="3" t="str">
        <f t="shared" si="41"/>
        <v>No</v>
      </c>
    </row>
    <row r="346" spans="1:30" ht="15" customHeight="1" x14ac:dyDescent="0.3">
      <c r="A346" s="3" t="s">
        <v>367</v>
      </c>
      <c r="B346" s="3">
        <v>27</v>
      </c>
      <c r="C346" s="3" t="s">
        <v>31</v>
      </c>
      <c r="D346" s="3" t="s">
        <v>33</v>
      </c>
      <c r="E346" s="3">
        <v>62279.979456430898</v>
      </c>
      <c r="F346" s="3">
        <v>44</v>
      </c>
      <c r="G346" s="3">
        <v>2412.5963694202801</v>
      </c>
      <c r="H346" s="3">
        <v>6</v>
      </c>
      <c r="I346" s="3">
        <v>20</v>
      </c>
      <c r="J346" s="3">
        <v>38</v>
      </c>
      <c r="K346" s="3">
        <v>501.25595672019199</v>
      </c>
      <c r="L346" s="3">
        <v>11</v>
      </c>
      <c r="M346" s="3">
        <v>7</v>
      </c>
      <c r="N346" s="3">
        <v>6</v>
      </c>
      <c r="O346" s="3">
        <v>695</v>
      </c>
      <c r="P346" s="3">
        <v>3</v>
      </c>
      <c r="Q346" s="3">
        <v>3531.3242615938202</v>
      </c>
      <c r="R346" s="3">
        <v>1</v>
      </c>
      <c r="S346" s="3">
        <v>0</v>
      </c>
      <c r="T346" s="3">
        <v>1</v>
      </c>
      <c r="U346" s="3">
        <v>8752.9089074038093</v>
      </c>
      <c r="V346" s="3">
        <v>1</v>
      </c>
      <c r="W346" s="3" t="str">
        <f>IF(Bank_data3[[#This Row],[credit_risk]]=1,"High Risk","Low Risk")</f>
        <v>High Risk</v>
      </c>
      <c r="X346" s="3" t="str">
        <f t="shared" si="35"/>
        <v>25-34</v>
      </c>
      <c r="Y346" s="3" t="str">
        <f t="shared" si="36"/>
        <v>Middle Income</v>
      </c>
      <c r="Z346" s="3" t="str">
        <f t="shared" si="37"/>
        <v>Good</v>
      </c>
      <c r="AA346" s="27">
        <f t="shared" si="38"/>
        <v>5.6700793616417659E-2</v>
      </c>
      <c r="AB346" s="3" t="str">
        <f t="shared" si="39"/>
        <v>Medium</v>
      </c>
      <c r="AC346" s="3" t="str">
        <f t="shared" si="40"/>
        <v>Medium</v>
      </c>
      <c r="AD346" s="3" t="str">
        <f t="shared" si="41"/>
        <v>No</v>
      </c>
    </row>
    <row r="347" spans="1:30" ht="15" customHeight="1" x14ac:dyDescent="0.3">
      <c r="A347" s="3" t="s">
        <v>368</v>
      </c>
      <c r="B347" s="3">
        <v>46</v>
      </c>
      <c r="C347" s="3" t="s">
        <v>31</v>
      </c>
      <c r="D347" s="3" t="s">
        <v>33</v>
      </c>
      <c r="E347" s="3">
        <v>35114.349207494801</v>
      </c>
      <c r="F347" s="3">
        <v>184</v>
      </c>
      <c r="G347" s="3">
        <v>1167.5050231305599</v>
      </c>
      <c r="H347" s="3">
        <v>3</v>
      </c>
      <c r="I347" s="3">
        <v>799.04255536811002</v>
      </c>
      <c r="J347" s="3">
        <v>33</v>
      </c>
      <c r="K347" s="3">
        <v>534.662599012138</v>
      </c>
      <c r="L347" s="3">
        <v>24</v>
      </c>
      <c r="M347" s="3">
        <v>18</v>
      </c>
      <c r="N347" s="3">
        <v>3</v>
      </c>
      <c r="O347" s="3">
        <v>865</v>
      </c>
      <c r="P347" s="3">
        <v>0</v>
      </c>
      <c r="Q347" s="3">
        <v>12688.3786609993</v>
      </c>
      <c r="R347" s="3">
        <v>1</v>
      </c>
      <c r="S347" s="3">
        <v>0</v>
      </c>
      <c r="T347" s="3">
        <v>0</v>
      </c>
      <c r="U347" s="3">
        <v>9380.7488068739294</v>
      </c>
      <c r="V347" s="3">
        <v>0</v>
      </c>
      <c r="W347" s="3" t="str">
        <f>IF(Bank_data3[[#This Row],[credit_risk]]=1,"High Risk","Low Risk")</f>
        <v>Low Risk</v>
      </c>
      <c r="X347" s="3" t="str">
        <f t="shared" si="35"/>
        <v>45-54</v>
      </c>
      <c r="Y347" s="3" t="str">
        <f t="shared" si="36"/>
        <v>Low Income</v>
      </c>
      <c r="Z347" s="3" t="str">
        <f t="shared" si="37"/>
        <v>Excellent</v>
      </c>
      <c r="AA347" s="27">
        <f t="shared" si="38"/>
        <v>0.36134454852123798</v>
      </c>
      <c r="AB347" s="3" t="str">
        <f t="shared" si="39"/>
        <v>Medium</v>
      </c>
      <c r="AC347" s="3" t="str">
        <f t="shared" si="40"/>
        <v>Medium</v>
      </c>
      <c r="AD347" s="3" t="str">
        <f t="shared" si="41"/>
        <v>No</v>
      </c>
    </row>
    <row r="348" spans="1:30" ht="15" customHeight="1" x14ac:dyDescent="0.3">
      <c r="A348" s="3" t="s">
        <v>369</v>
      </c>
      <c r="B348" s="3">
        <v>46</v>
      </c>
      <c r="C348" s="3" t="s">
        <v>28</v>
      </c>
      <c r="D348" s="3" t="s">
        <v>33</v>
      </c>
      <c r="E348" s="3">
        <v>52896.095675583099</v>
      </c>
      <c r="F348" s="3">
        <v>126</v>
      </c>
      <c r="G348" s="3">
        <v>1202.0702908602</v>
      </c>
      <c r="H348" s="3">
        <v>0</v>
      </c>
      <c r="I348" s="3">
        <v>661.89018664131004</v>
      </c>
      <c r="J348" s="3">
        <v>33</v>
      </c>
      <c r="K348" s="3">
        <v>504.352309588151</v>
      </c>
      <c r="L348" s="3">
        <v>78</v>
      </c>
      <c r="M348" s="3">
        <v>3</v>
      </c>
      <c r="N348" s="3">
        <v>5</v>
      </c>
      <c r="O348" s="3">
        <v>824</v>
      </c>
      <c r="P348" s="3">
        <v>0</v>
      </c>
      <c r="Q348" s="3">
        <v>14131.7335245712</v>
      </c>
      <c r="R348" s="3">
        <v>5</v>
      </c>
      <c r="S348" s="3">
        <v>0</v>
      </c>
      <c r="T348" s="3">
        <v>0</v>
      </c>
      <c r="U348" s="3">
        <v>10698.3004193546</v>
      </c>
      <c r="V348" s="3">
        <v>1</v>
      </c>
      <c r="W348" s="3" t="str">
        <f>IF(Bank_data3[[#This Row],[credit_risk]]=1,"High Risk","Low Risk")</f>
        <v>High Risk</v>
      </c>
      <c r="X348" s="3" t="str">
        <f t="shared" si="35"/>
        <v>45-54</v>
      </c>
      <c r="Y348" s="3" t="str">
        <f t="shared" si="36"/>
        <v>Middle Income</v>
      </c>
      <c r="Z348" s="3" t="str">
        <f t="shared" si="37"/>
        <v>Excellent</v>
      </c>
      <c r="AA348" s="27">
        <f t="shared" si="38"/>
        <v>0.26716023827623303</v>
      </c>
      <c r="AB348" s="3" t="str">
        <f t="shared" si="39"/>
        <v>Medium</v>
      </c>
      <c r="AC348" s="3" t="str">
        <f t="shared" si="40"/>
        <v>High</v>
      </c>
      <c r="AD348" s="3" t="str">
        <f t="shared" si="41"/>
        <v>No</v>
      </c>
    </row>
    <row r="349" spans="1:30" ht="15" customHeight="1" x14ac:dyDescent="0.3">
      <c r="A349" s="3" t="s">
        <v>370</v>
      </c>
      <c r="B349" s="3">
        <v>53</v>
      </c>
      <c r="C349" s="3" t="s">
        <v>23</v>
      </c>
      <c r="D349" s="3" t="s">
        <v>33</v>
      </c>
      <c r="E349" s="3">
        <v>34160.641663596602</v>
      </c>
      <c r="F349" s="3">
        <v>32</v>
      </c>
      <c r="G349" s="3">
        <v>667.92921035582503</v>
      </c>
      <c r="H349" s="3">
        <v>10</v>
      </c>
      <c r="I349" s="3">
        <v>938.84699202987099</v>
      </c>
      <c r="J349" s="3">
        <v>34</v>
      </c>
      <c r="K349" s="3">
        <v>967.05422643557995</v>
      </c>
      <c r="L349" s="3">
        <v>24</v>
      </c>
      <c r="M349" s="3">
        <v>3</v>
      </c>
      <c r="N349" s="3">
        <v>7</v>
      </c>
      <c r="O349" s="3">
        <v>626</v>
      </c>
      <c r="P349" s="3">
        <v>5</v>
      </c>
      <c r="Q349" s="3">
        <v>11602.470257561399</v>
      </c>
      <c r="R349" s="3">
        <v>0</v>
      </c>
      <c r="S349" s="3">
        <v>0</v>
      </c>
      <c r="T349" s="3">
        <v>0</v>
      </c>
      <c r="U349" s="3">
        <v>10358.9595875245</v>
      </c>
      <c r="V349" s="3">
        <v>0</v>
      </c>
      <c r="W349" s="3" t="str">
        <f>IF(Bank_data3[[#This Row],[credit_risk]]=1,"High Risk","Low Risk")</f>
        <v>Low Risk</v>
      </c>
      <c r="X349" s="3" t="str">
        <f t="shared" si="35"/>
        <v>45-54</v>
      </c>
      <c r="Y349" s="3" t="str">
        <f t="shared" si="36"/>
        <v>Low Income</v>
      </c>
      <c r="Z349" s="3" t="str">
        <f t="shared" si="37"/>
        <v>Fair</v>
      </c>
      <c r="AA349" s="27">
        <f t="shared" si="38"/>
        <v>0.33964438876233433</v>
      </c>
      <c r="AB349" s="3" t="str">
        <f t="shared" si="39"/>
        <v>Low</v>
      </c>
      <c r="AC349" s="3" t="str">
        <f t="shared" si="40"/>
        <v>Medium</v>
      </c>
      <c r="AD349" s="3" t="str">
        <f t="shared" si="41"/>
        <v>No</v>
      </c>
    </row>
    <row r="350" spans="1:30" ht="15" customHeight="1" x14ac:dyDescent="0.3">
      <c r="A350" s="3" t="s">
        <v>371</v>
      </c>
      <c r="B350" s="3">
        <v>40</v>
      </c>
      <c r="C350" s="3" t="s">
        <v>28</v>
      </c>
      <c r="D350" s="3" t="s">
        <v>24</v>
      </c>
      <c r="E350" s="3">
        <v>59211.157356858297</v>
      </c>
      <c r="F350" s="3">
        <v>22</v>
      </c>
      <c r="G350" s="3">
        <v>1703.19313789545</v>
      </c>
      <c r="H350" s="3">
        <v>7</v>
      </c>
      <c r="I350" s="3">
        <v>732.21960189717299</v>
      </c>
      <c r="J350" s="3">
        <v>31</v>
      </c>
      <c r="K350" s="3">
        <v>718.44475514740498</v>
      </c>
      <c r="L350" s="3">
        <v>20</v>
      </c>
      <c r="M350" s="3">
        <v>6</v>
      </c>
      <c r="N350" s="3">
        <v>0</v>
      </c>
      <c r="O350" s="3">
        <v>749</v>
      </c>
      <c r="P350" s="3">
        <v>3</v>
      </c>
      <c r="Q350" s="3">
        <v>12928.411703317601</v>
      </c>
      <c r="R350" s="3">
        <v>6</v>
      </c>
      <c r="S350" s="3">
        <v>0</v>
      </c>
      <c r="T350" s="3">
        <v>0</v>
      </c>
      <c r="U350" s="3">
        <v>11920.201034236599</v>
      </c>
      <c r="V350" s="3">
        <v>1</v>
      </c>
      <c r="W350" s="3" t="str">
        <f>IF(Bank_data3[[#This Row],[credit_risk]]=1,"High Risk","Low Risk")</f>
        <v>High Risk</v>
      </c>
      <c r="X350" s="3" t="str">
        <f t="shared" si="35"/>
        <v>35-44</v>
      </c>
      <c r="Y350" s="3" t="str">
        <f t="shared" si="36"/>
        <v>Middle Income</v>
      </c>
      <c r="Z350" s="3" t="str">
        <f t="shared" si="37"/>
        <v>Very Good</v>
      </c>
      <c r="AA350" s="27">
        <f t="shared" si="38"/>
        <v>0.21834418174601228</v>
      </c>
      <c r="AB350" s="3" t="str">
        <f t="shared" si="39"/>
        <v>Medium</v>
      </c>
      <c r="AC350" s="3" t="str">
        <f t="shared" si="40"/>
        <v>Medium</v>
      </c>
      <c r="AD350" s="3" t="str">
        <f t="shared" si="41"/>
        <v>No</v>
      </c>
    </row>
    <row r="351" spans="1:30" ht="15" customHeight="1" x14ac:dyDescent="0.3">
      <c r="A351" s="3" t="s">
        <v>372</v>
      </c>
      <c r="B351" s="3">
        <v>49</v>
      </c>
      <c r="C351" s="3" t="s">
        <v>28</v>
      </c>
      <c r="D351" s="3" t="s">
        <v>26</v>
      </c>
      <c r="E351" s="3">
        <v>37604.875125875697</v>
      </c>
      <c r="F351" s="3">
        <v>128</v>
      </c>
      <c r="G351" s="3">
        <v>2378.8465702282801</v>
      </c>
      <c r="H351" s="3">
        <v>4</v>
      </c>
      <c r="I351" s="3">
        <v>770.18836770514895</v>
      </c>
      <c r="J351" s="3">
        <v>44</v>
      </c>
      <c r="K351" s="3">
        <v>678.98855908367602</v>
      </c>
      <c r="L351" s="3">
        <v>6</v>
      </c>
      <c r="M351" s="3">
        <v>7</v>
      </c>
      <c r="N351" s="3">
        <v>5</v>
      </c>
      <c r="O351" s="3">
        <v>361</v>
      </c>
      <c r="P351" s="3">
        <v>0</v>
      </c>
      <c r="Q351" s="3">
        <v>14868.038999144401</v>
      </c>
      <c r="R351" s="3">
        <v>2</v>
      </c>
      <c r="S351" s="3">
        <v>0</v>
      </c>
      <c r="T351" s="3">
        <v>0</v>
      </c>
      <c r="U351" s="3">
        <v>500</v>
      </c>
      <c r="V351" s="3">
        <v>1</v>
      </c>
      <c r="W351" s="3" t="str">
        <f>IF(Bank_data3[[#This Row],[credit_risk]]=1,"High Risk","Low Risk")</f>
        <v>High Risk</v>
      </c>
      <c r="X351" s="3" t="str">
        <f t="shared" si="35"/>
        <v>45-54</v>
      </c>
      <c r="Y351" s="3" t="str">
        <f t="shared" si="36"/>
        <v>Low Income</v>
      </c>
      <c r="Z351" s="3" t="str">
        <f t="shared" si="37"/>
        <v>Poor</v>
      </c>
      <c r="AA351" s="27">
        <f t="shared" si="38"/>
        <v>0.39537530571172647</v>
      </c>
      <c r="AB351" s="3" t="str">
        <f t="shared" si="39"/>
        <v>Medium</v>
      </c>
      <c r="AC351" s="3" t="str">
        <f t="shared" si="40"/>
        <v>Low</v>
      </c>
      <c r="AD351" s="3" t="str">
        <f t="shared" si="41"/>
        <v>No</v>
      </c>
    </row>
    <row r="352" spans="1:30" ht="15" customHeight="1" x14ac:dyDescent="0.3">
      <c r="A352" s="3" t="s">
        <v>373</v>
      </c>
      <c r="B352" s="3">
        <v>52</v>
      </c>
      <c r="C352" s="3" t="s">
        <v>23</v>
      </c>
      <c r="D352" s="3" t="s">
        <v>33</v>
      </c>
      <c r="E352" s="3">
        <v>64201.462250844597</v>
      </c>
      <c r="F352" s="3">
        <v>98</v>
      </c>
      <c r="G352" s="3">
        <v>1951.34480548902</v>
      </c>
      <c r="H352" s="3">
        <v>7</v>
      </c>
      <c r="I352" s="3">
        <v>497.87553418862097</v>
      </c>
      <c r="J352" s="3">
        <v>11</v>
      </c>
      <c r="K352" s="3">
        <v>638.82047587111902</v>
      </c>
      <c r="L352" s="3">
        <v>75</v>
      </c>
      <c r="M352" s="3">
        <v>8</v>
      </c>
      <c r="N352" s="3">
        <v>0</v>
      </c>
      <c r="O352" s="3">
        <v>500</v>
      </c>
      <c r="P352" s="3">
        <v>2</v>
      </c>
      <c r="Q352" s="3">
        <v>16542.277897054999</v>
      </c>
      <c r="R352" s="3">
        <v>2</v>
      </c>
      <c r="S352" s="3">
        <v>0</v>
      </c>
      <c r="T352" s="3">
        <v>0</v>
      </c>
      <c r="U352" s="3">
        <v>4470.9660196781397</v>
      </c>
      <c r="V352" s="3">
        <v>1</v>
      </c>
      <c r="W352" s="3" t="str">
        <f>IF(Bank_data3[[#This Row],[credit_risk]]=1,"High Risk","Low Risk")</f>
        <v>High Risk</v>
      </c>
      <c r="X352" s="3" t="str">
        <f t="shared" si="35"/>
        <v>45-54</v>
      </c>
      <c r="Y352" s="3" t="str">
        <f t="shared" si="36"/>
        <v>Middle Income</v>
      </c>
      <c r="Z352" s="3" t="str">
        <f t="shared" si="37"/>
        <v>Poor</v>
      </c>
      <c r="AA352" s="27">
        <f t="shared" si="38"/>
        <v>0.25766201137945854</v>
      </c>
      <c r="AB352" s="3" t="str">
        <f t="shared" si="39"/>
        <v>Medium</v>
      </c>
      <c r="AC352" s="3" t="str">
        <f t="shared" si="40"/>
        <v>High</v>
      </c>
      <c r="AD352" s="3" t="str">
        <f t="shared" si="41"/>
        <v>No</v>
      </c>
    </row>
    <row r="353" spans="1:30" ht="15" customHeight="1" x14ac:dyDescent="0.3">
      <c r="A353" s="3" t="s">
        <v>374</v>
      </c>
      <c r="B353" s="3">
        <v>47</v>
      </c>
      <c r="C353" s="3" t="s">
        <v>28</v>
      </c>
      <c r="D353" s="3" t="s">
        <v>24</v>
      </c>
      <c r="E353" s="3">
        <v>17391.347233970198</v>
      </c>
      <c r="F353" s="3">
        <v>127</v>
      </c>
      <c r="G353" s="3">
        <v>2901.6558396567498</v>
      </c>
      <c r="H353" s="3">
        <v>7</v>
      </c>
      <c r="I353" s="3">
        <v>1057.08522644857</v>
      </c>
      <c r="J353" s="3">
        <v>32</v>
      </c>
      <c r="K353" s="3">
        <v>1001.44548801879</v>
      </c>
      <c r="L353" s="3">
        <v>48</v>
      </c>
      <c r="M353" s="3">
        <v>0</v>
      </c>
      <c r="N353" s="3">
        <v>7</v>
      </c>
      <c r="O353" s="3">
        <v>369</v>
      </c>
      <c r="P353" s="3">
        <v>2</v>
      </c>
      <c r="Q353" s="3">
        <v>15422.064279403599</v>
      </c>
      <c r="R353" s="3">
        <v>2</v>
      </c>
      <c r="S353" s="3">
        <v>0</v>
      </c>
      <c r="T353" s="3">
        <v>0</v>
      </c>
      <c r="U353" s="3">
        <v>3923.7774782105198</v>
      </c>
      <c r="V353" s="3">
        <v>1</v>
      </c>
      <c r="W353" s="3" t="str">
        <f>IF(Bank_data3[[#This Row],[credit_risk]]=1,"High Risk","Low Risk")</f>
        <v>High Risk</v>
      </c>
      <c r="X353" s="3" t="str">
        <f t="shared" si="35"/>
        <v>45-54</v>
      </c>
      <c r="Y353" s="3" t="str">
        <f t="shared" si="36"/>
        <v>Low Income</v>
      </c>
      <c r="Z353" s="3" t="str">
        <f t="shared" si="37"/>
        <v>Poor</v>
      </c>
      <c r="AA353" s="27">
        <f t="shared" si="38"/>
        <v>0.88676650934091894</v>
      </c>
      <c r="AB353" s="3" t="str">
        <f t="shared" si="39"/>
        <v>Medium</v>
      </c>
      <c r="AC353" s="3" t="str">
        <f t="shared" si="40"/>
        <v>High</v>
      </c>
      <c r="AD353" s="3" t="str">
        <f t="shared" si="41"/>
        <v>No</v>
      </c>
    </row>
    <row r="354" spans="1:30" ht="15" customHeight="1" x14ac:dyDescent="0.3">
      <c r="A354" s="3" t="s">
        <v>375</v>
      </c>
      <c r="B354" s="3">
        <v>66</v>
      </c>
      <c r="C354" s="3" t="s">
        <v>23</v>
      </c>
      <c r="D354" s="3" t="s">
        <v>26</v>
      </c>
      <c r="E354" s="3">
        <v>31910.433528202</v>
      </c>
      <c r="F354" s="3">
        <v>44</v>
      </c>
      <c r="G354" s="3">
        <v>10</v>
      </c>
      <c r="H354" s="3">
        <v>11</v>
      </c>
      <c r="I354" s="3">
        <v>1379.2647775140599</v>
      </c>
      <c r="J354" s="3">
        <v>17</v>
      </c>
      <c r="K354" s="3">
        <v>437.004413515652</v>
      </c>
      <c r="L354" s="3">
        <v>38</v>
      </c>
      <c r="M354" s="3">
        <v>16</v>
      </c>
      <c r="N354" s="3">
        <v>3</v>
      </c>
      <c r="O354" s="3">
        <v>796</v>
      </c>
      <c r="P354" s="3">
        <v>1</v>
      </c>
      <c r="Q354" s="3">
        <v>17182.774373010099</v>
      </c>
      <c r="R354" s="3">
        <v>2</v>
      </c>
      <c r="S354" s="3">
        <v>0</v>
      </c>
      <c r="T354" s="3">
        <v>0</v>
      </c>
      <c r="U354" s="3">
        <v>12727.2701094779</v>
      </c>
      <c r="V354" s="3">
        <v>0</v>
      </c>
      <c r="W354" s="3" t="str">
        <f>IF(Bank_data3[[#This Row],[credit_risk]]=1,"High Risk","Low Risk")</f>
        <v>Low Risk</v>
      </c>
      <c r="X354" s="3" t="str">
        <f t="shared" si="35"/>
        <v>55+</v>
      </c>
      <c r="Y354" s="3" t="str">
        <f t="shared" si="36"/>
        <v>Low Income</v>
      </c>
      <c r="Z354" s="3" t="str">
        <f t="shared" si="37"/>
        <v>Very Good</v>
      </c>
      <c r="AA354" s="27">
        <f t="shared" si="38"/>
        <v>0.53846884774612047</v>
      </c>
      <c r="AB354" s="3" t="str">
        <f t="shared" si="39"/>
        <v>Low</v>
      </c>
      <c r="AC354" s="3" t="str">
        <f t="shared" si="40"/>
        <v>High</v>
      </c>
      <c r="AD354" s="3" t="str">
        <f t="shared" si="41"/>
        <v>No</v>
      </c>
    </row>
    <row r="355" spans="1:30" ht="15" customHeight="1" x14ac:dyDescent="0.3">
      <c r="A355" s="3" t="s">
        <v>376</v>
      </c>
      <c r="B355" s="3">
        <v>52</v>
      </c>
      <c r="C355" s="3" t="s">
        <v>31</v>
      </c>
      <c r="D355" s="3" t="s">
        <v>33</v>
      </c>
      <c r="E355" s="3">
        <v>30041.3062168422</v>
      </c>
      <c r="F355" s="3">
        <v>91</v>
      </c>
      <c r="G355" s="3">
        <v>1612.1434179474099</v>
      </c>
      <c r="H355" s="3">
        <v>4</v>
      </c>
      <c r="I355" s="3">
        <v>503.314817774738</v>
      </c>
      <c r="J355" s="3">
        <v>4</v>
      </c>
      <c r="K355" s="3">
        <v>152.844452269518</v>
      </c>
      <c r="L355" s="3">
        <v>74</v>
      </c>
      <c r="M355" s="3">
        <v>6</v>
      </c>
      <c r="N355" s="3">
        <v>4</v>
      </c>
      <c r="O355" s="3">
        <v>507</v>
      </c>
      <c r="P355" s="3">
        <v>5</v>
      </c>
      <c r="Q355" s="3">
        <v>23815.743742553899</v>
      </c>
      <c r="R355" s="3">
        <v>3</v>
      </c>
      <c r="S355" s="3">
        <v>0</v>
      </c>
      <c r="T355" s="3">
        <v>0</v>
      </c>
      <c r="U355" s="3">
        <v>11405.6475833572</v>
      </c>
      <c r="V355" s="3">
        <v>1</v>
      </c>
      <c r="W355" s="3" t="str">
        <f>IF(Bank_data3[[#This Row],[credit_risk]]=1,"High Risk","Low Risk")</f>
        <v>High Risk</v>
      </c>
      <c r="X355" s="3" t="str">
        <f t="shared" si="35"/>
        <v>45-54</v>
      </c>
      <c r="Y355" s="3" t="str">
        <f t="shared" si="36"/>
        <v>Low Income</v>
      </c>
      <c r="Z355" s="3" t="str">
        <f t="shared" si="37"/>
        <v>Poor</v>
      </c>
      <c r="AA355" s="27">
        <f t="shared" si="38"/>
        <v>0.79276658513610054</v>
      </c>
      <c r="AB355" s="3" t="str">
        <f t="shared" si="39"/>
        <v>Medium</v>
      </c>
      <c r="AC355" s="3" t="str">
        <f t="shared" si="40"/>
        <v>High</v>
      </c>
      <c r="AD355" s="3" t="str">
        <f t="shared" si="41"/>
        <v>No</v>
      </c>
    </row>
    <row r="356" spans="1:30" ht="15" customHeight="1" x14ac:dyDescent="0.3">
      <c r="A356" s="3" t="s">
        <v>377</v>
      </c>
      <c r="B356" s="3">
        <v>24</v>
      </c>
      <c r="C356" s="3" t="s">
        <v>31</v>
      </c>
      <c r="D356" s="3" t="s">
        <v>26</v>
      </c>
      <c r="E356" s="3">
        <v>53660.367651289998</v>
      </c>
      <c r="F356" s="3">
        <v>89</v>
      </c>
      <c r="G356" s="3">
        <v>2165.32673893216</v>
      </c>
      <c r="H356" s="3">
        <v>7</v>
      </c>
      <c r="I356" s="3">
        <v>311.03074189855897</v>
      </c>
      <c r="J356" s="3">
        <v>18</v>
      </c>
      <c r="K356" s="3">
        <v>929.24314262470295</v>
      </c>
      <c r="L356" s="3">
        <v>48</v>
      </c>
      <c r="M356" s="3">
        <v>19</v>
      </c>
      <c r="N356" s="3">
        <v>9</v>
      </c>
      <c r="O356" s="3">
        <v>764</v>
      </c>
      <c r="P356" s="3">
        <v>1</v>
      </c>
      <c r="Q356" s="3">
        <v>10756.385486704599</v>
      </c>
      <c r="R356" s="3">
        <v>2</v>
      </c>
      <c r="S356" s="3">
        <v>0</v>
      </c>
      <c r="T356" s="3">
        <v>0</v>
      </c>
      <c r="U356" s="3">
        <v>10964.444409989601</v>
      </c>
      <c r="V356" s="3">
        <v>0</v>
      </c>
      <c r="W356" s="3" t="str">
        <f>IF(Bank_data3[[#This Row],[credit_risk]]=1,"High Risk","Low Risk")</f>
        <v>Low Risk</v>
      </c>
      <c r="X356" s="3" t="str">
        <f t="shared" si="35"/>
        <v>18-24</v>
      </c>
      <c r="Y356" s="3" t="str">
        <f t="shared" si="36"/>
        <v>Middle Income</v>
      </c>
      <c r="Z356" s="3" t="str">
        <f t="shared" si="37"/>
        <v>Very Good</v>
      </c>
      <c r="AA356" s="27">
        <f t="shared" si="38"/>
        <v>0.20045307100026952</v>
      </c>
      <c r="AB356" s="3" t="str">
        <f t="shared" si="39"/>
        <v>Medium</v>
      </c>
      <c r="AC356" s="3" t="str">
        <f t="shared" si="40"/>
        <v>High</v>
      </c>
      <c r="AD356" s="3" t="str">
        <f t="shared" si="41"/>
        <v>No</v>
      </c>
    </row>
    <row r="357" spans="1:30" ht="15" customHeight="1" x14ac:dyDescent="0.3">
      <c r="A357" s="3" t="s">
        <v>378</v>
      </c>
      <c r="B357" s="3">
        <v>67</v>
      </c>
      <c r="C357" s="3" t="s">
        <v>23</v>
      </c>
      <c r="D357" s="3" t="s">
        <v>33</v>
      </c>
      <c r="E357" s="3">
        <v>59991.6145899486</v>
      </c>
      <c r="F357" s="3">
        <v>7</v>
      </c>
      <c r="G357" s="3">
        <v>1012.882144733</v>
      </c>
      <c r="H357" s="3">
        <v>6</v>
      </c>
      <c r="I357" s="3">
        <v>807.00112693961205</v>
      </c>
      <c r="J357" s="3">
        <v>30</v>
      </c>
      <c r="K357" s="3">
        <v>381.20577118404901</v>
      </c>
      <c r="L357" s="3">
        <v>33</v>
      </c>
      <c r="M357" s="3">
        <v>9</v>
      </c>
      <c r="N357" s="3">
        <v>1</v>
      </c>
      <c r="O357" s="3">
        <v>777</v>
      </c>
      <c r="P357" s="3">
        <v>1</v>
      </c>
      <c r="Q357" s="3">
        <v>11194.9329846086</v>
      </c>
      <c r="R357" s="3">
        <v>3</v>
      </c>
      <c r="S357" s="3">
        <v>0</v>
      </c>
      <c r="T357" s="3">
        <v>0</v>
      </c>
      <c r="U357" s="3">
        <v>3843.5011650085098</v>
      </c>
      <c r="V357" s="3">
        <v>0</v>
      </c>
      <c r="W357" s="3" t="str">
        <f>IF(Bank_data3[[#This Row],[credit_risk]]=1,"High Risk","Low Risk")</f>
        <v>Low Risk</v>
      </c>
      <c r="X357" s="3" t="str">
        <f t="shared" si="35"/>
        <v>55+</v>
      </c>
      <c r="Y357" s="3" t="str">
        <f t="shared" si="36"/>
        <v>Middle Income</v>
      </c>
      <c r="Z357" s="3" t="str">
        <f t="shared" si="37"/>
        <v>Very Good</v>
      </c>
      <c r="AA357" s="27">
        <f t="shared" si="38"/>
        <v>0.18660829619485311</v>
      </c>
      <c r="AB357" s="3" t="str">
        <f t="shared" si="39"/>
        <v>Medium</v>
      </c>
      <c r="AC357" s="3" t="str">
        <f t="shared" si="40"/>
        <v>High</v>
      </c>
      <c r="AD357" s="3" t="str">
        <f t="shared" si="41"/>
        <v>No</v>
      </c>
    </row>
    <row r="358" spans="1:30" ht="15" customHeight="1" x14ac:dyDescent="0.3">
      <c r="A358" s="3" t="s">
        <v>379</v>
      </c>
      <c r="B358" s="3">
        <v>38</v>
      </c>
      <c r="C358" s="3" t="s">
        <v>31</v>
      </c>
      <c r="D358" s="3" t="s">
        <v>26</v>
      </c>
      <c r="E358" s="3">
        <v>55051.472602088397</v>
      </c>
      <c r="F358" s="3">
        <v>52</v>
      </c>
      <c r="G358" s="3">
        <v>594.78428072109</v>
      </c>
      <c r="H358" s="3">
        <v>2</v>
      </c>
      <c r="I358" s="3">
        <v>789.97051863765796</v>
      </c>
      <c r="J358" s="3">
        <v>26</v>
      </c>
      <c r="K358" s="3">
        <v>623.91066875674699</v>
      </c>
      <c r="L358" s="3">
        <v>74</v>
      </c>
      <c r="M358" s="3">
        <v>0</v>
      </c>
      <c r="N358" s="3">
        <v>2</v>
      </c>
      <c r="O358" s="3">
        <v>755</v>
      </c>
      <c r="P358" s="3">
        <v>5</v>
      </c>
      <c r="Q358" s="3">
        <v>16218.606967272701</v>
      </c>
      <c r="R358" s="3">
        <v>6</v>
      </c>
      <c r="S358" s="3">
        <v>0</v>
      </c>
      <c r="T358" s="3">
        <v>0</v>
      </c>
      <c r="U358" s="3">
        <v>2603.9787609340001</v>
      </c>
      <c r="V358" s="3">
        <v>1</v>
      </c>
      <c r="W358" s="3" t="str">
        <f>IF(Bank_data3[[#This Row],[credit_risk]]=1,"High Risk","Low Risk")</f>
        <v>High Risk</v>
      </c>
      <c r="X358" s="3" t="str">
        <f t="shared" si="35"/>
        <v>35-44</v>
      </c>
      <c r="Y358" s="3" t="str">
        <f t="shared" si="36"/>
        <v>Middle Income</v>
      </c>
      <c r="Z358" s="3" t="str">
        <f t="shared" si="37"/>
        <v>Very Good</v>
      </c>
      <c r="AA358" s="27">
        <f t="shared" si="38"/>
        <v>0.29460804953394548</v>
      </c>
      <c r="AB358" s="3" t="str">
        <f t="shared" si="39"/>
        <v>Low</v>
      </c>
      <c r="AC358" s="3" t="str">
        <f t="shared" si="40"/>
        <v>High</v>
      </c>
      <c r="AD358" s="3" t="str">
        <f t="shared" si="41"/>
        <v>No</v>
      </c>
    </row>
    <row r="359" spans="1:30" ht="15" customHeight="1" x14ac:dyDescent="0.3">
      <c r="A359" s="3" t="s">
        <v>380</v>
      </c>
      <c r="B359" s="3">
        <v>23</v>
      </c>
      <c r="C359" s="3" t="s">
        <v>31</v>
      </c>
      <c r="D359" s="3" t="s">
        <v>26</v>
      </c>
      <c r="E359" s="3">
        <v>40838.422488967299</v>
      </c>
      <c r="F359" s="3">
        <v>43</v>
      </c>
      <c r="G359" s="3">
        <v>534.26188333453001</v>
      </c>
      <c r="H359" s="3">
        <v>3</v>
      </c>
      <c r="I359" s="3">
        <v>1209.82647514213</v>
      </c>
      <c r="J359" s="3">
        <v>41</v>
      </c>
      <c r="K359" s="3">
        <v>630.33226545698096</v>
      </c>
      <c r="L359" s="3">
        <v>15</v>
      </c>
      <c r="M359" s="3">
        <v>17</v>
      </c>
      <c r="N359" s="3">
        <v>6</v>
      </c>
      <c r="O359" s="3">
        <v>430</v>
      </c>
      <c r="P359" s="3">
        <v>2</v>
      </c>
      <c r="Q359" s="3">
        <v>11974.0823176579</v>
      </c>
      <c r="R359" s="3">
        <v>2</v>
      </c>
      <c r="S359" s="3">
        <v>0</v>
      </c>
      <c r="T359" s="3">
        <v>0</v>
      </c>
      <c r="U359" s="3">
        <v>516.11639351481097</v>
      </c>
      <c r="V359" s="3">
        <v>1</v>
      </c>
      <c r="W359" s="3" t="str">
        <f>IF(Bank_data3[[#This Row],[credit_risk]]=1,"High Risk","Low Risk")</f>
        <v>High Risk</v>
      </c>
      <c r="X359" s="3" t="str">
        <f t="shared" si="35"/>
        <v>18-24</v>
      </c>
      <c r="Y359" s="3" t="str">
        <f t="shared" si="36"/>
        <v>Low Income</v>
      </c>
      <c r="Z359" s="3" t="str">
        <f t="shared" si="37"/>
        <v>Poor</v>
      </c>
      <c r="AA359" s="27">
        <f t="shared" si="38"/>
        <v>0.293206289270668</v>
      </c>
      <c r="AB359" s="3" t="str">
        <f t="shared" si="39"/>
        <v>Low</v>
      </c>
      <c r="AC359" s="3" t="str">
        <f t="shared" si="40"/>
        <v>Medium</v>
      </c>
      <c r="AD359" s="3" t="str">
        <f t="shared" si="41"/>
        <v>No</v>
      </c>
    </row>
    <row r="360" spans="1:30" ht="15" customHeight="1" x14ac:dyDescent="0.3">
      <c r="A360" s="3" t="s">
        <v>381</v>
      </c>
      <c r="B360" s="3">
        <v>54</v>
      </c>
      <c r="C360" s="3" t="s">
        <v>23</v>
      </c>
      <c r="D360" s="3" t="s">
        <v>33</v>
      </c>
      <c r="E360" s="3">
        <v>10000</v>
      </c>
      <c r="F360" s="3">
        <v>96</v>
      </c>
      <c r="G360" s="3">
        <v>1583.52082468156</v>
      </c>
      <c r="H360" s="3">
        <v>10</v>
      </c>
      <c r="I360" s="3">
        <v>369.78176666751398</v>
      </c>
      <c r="J360" s="3">
        <v>37</v>
      </c>
      <c r="K360" s="3">
        <v>316.51185879742297</v>
      </c>
      <c r="L360" s="3">
        <v>14</v>
      </c>
      <c r="M360" s="3">
        <v>13</v>
      </c>
      <c r="N360" s="3">
        <v>6</v>
      </c>
      <c r="O360" s="3">
        <v>772</v>
      </c>
      <c r="P360" s="3">
        <v>1</v>
      </c>
      <c r="Q360" s="3">
        <v>9968.1751061164905</v>
      </c>
      <c r="R360" s="3">
        <v>5</v>
      </c>
      <c r="S360" s="3">
        <v>0</v>
      </c>
      <c r="T360" s="3">
        <v>0</v>
      </c>
      <c r="U360" s="3">
        <v>9551.2379747182404</v>
      </c>
      <c r="V360" s="3">
        <v>1</v>
      </c>
      <c r="W360" s="3" t="str">
        <f>IF(Bank_data3[[#This Row],[credit_risk]]=1,"High Risk","Low Risk")</f>
        <v>High Risk</v>
      </c>
      <c r="X360" s="3" t="str">
        <f t="shared" si="35"/>
        <v>45-54</v>
      </c>
      <c r="Y360" s="3" t="str">
        <f t="shared" si="36"/>
        <v>Low Income</v>
      </c>
      <c r="Z360" s="3" t="str">
        <f t="shared" si="37"/>
        <v>Very Good</v>
      </c>
      <c r="AA360" s="27">
        <f t="shared" si="38"/>
        <v>0.99681751061164903</v>
      </c>
      <c r="AB360" s="3" t="str">
        <f t="shared" si="39"/>
        <v>Medium</v>
      </c>
      <c r="AC360" s="3" t="str">
        <f t="shared" si="40"/>
        <v>Medium</v>
      </c>
      <c r="AD360" s="3" t="str">
        <f t="shared" si="41"/>
        <v>No</v>
      </c>
    </row>
    <row r="361" spans="1:30" ht="15" customHeight="1" x14ac:dyDescent="0.3">
      <c r="A361" s="3" t="s">
        <v>382</v>
      </c>
      <c r="B361" s="3">
        <v>68</v>
      </c>
      <c r="C361" s="3" t="s">
        <v>31</v>
      </c>
      <c r="D361" s="3" t="s">
        <v>24</v>
      </c>
      <c r="E361" s="3">
        <v>50696.641305636098</v>
      </c>
      <c r="F361" s="3">
        <v>169</v>
      </c>
      <c r="G361" s="3">
        <v>514.292858673605</v>
      </c>
      <c r="H361" s="3">
        <v>11</v>
      </c>
      <c r="I361" s="3">
        <v>611.71568874156605</v>
      </c>
      <c r="J361" s="3">
        <v>49</v>
      </c>
      <c r="K361" s="3">
        <v>146.58057802501901</v>
      </c>
      <c r="L361" s="3">
        <v>39</v>
      </c>
      <c r="M361" s="3">
        <v>18</v>
      </c>
      <c r="N361" s="3">
        <v>7</v>
      </c>
      <c r="O361" s="3">
        <v>576</v>
      </c>
      <c r="P361" s="3">
        <v>1</v>
      </c>
      <c r="Q361" s="3">
        <v>9271.7844557137305</v>
      </c>
      <c r="R361" s="3">
        <v>0</v>
      </c>
      <c r="S361" s="3">
        <v>0</v>
      </c>
      <c r="T361" s="3">
        <v>0</v>
      </c>
      <c r="U361" s="3">
        <v>1116.1872175569299</v>
      </c>
      <c r="V361" s="3">
        <v>1</v>
      </c>
      <c r="W361" s="3" t="str">
        <f>IF(Bank_data3[[#This Row],[credit_risk]]=1,"High Risk","Low Risk")</f>
        <v>High Risk</v>
      </c>
      <c r="X361" s="3" t="str">
        <f t="shared" si="35"/>
        <v>55+</v>
      </c>
      <c r="Y361" s="3" t="str">
        <f t="shared" si="36"/>
        <v>Middle Income</v>
      </c>
      <c r="Z361" s="3" t="str">
        <f t="shared" si="37"/>
        <v>Poor</v>
      </c>
      <c r="AA361" s="27">
        <f t="shared" si="38"/>
        <v>0.18288754870005478</v>
      </c>
      <c r="AB361" s="3" t="str">
        <f t="shared" si="39"/>
        <v>Low</v>
      </c>
      <c r="AC361" s="3" t="str">
        <f t="shared" si="40"/>
        <v>High</v>
      </c>
      <c r="AD361" s="3" t="str">
        <f t="shared" si="41"/>
        <v>No</v>
      </c>
    </row>
    <row r="362" spans="1:30" ht="15" customHeight="1" x14ac:dyDescent="0.3">
      <c r="A362" s="3" t="s">
        <v>383</v>
      </c>
      <c r="B362" s="3">
        <v>36</v>
      </c>
      <c r="C362" s="3" t="s">
        <v>28</v>
      </c>
      <c r="D362" s="3" t="s">
        <v>26</v>
      </c>
      <c r="E362" s="3">
        <v>64184.883517707298</v>
      </c>
      <c r="F362" s="3">
        <v>59</v>
      </c>
      <c r="G362" s="3">
        <v>2678.43210586744</v>
      </c>
      <c r="H362" s="3">
        <v>6</v>
      </c>
      <c r="I362" s="3">
        <v>48.303866256601502</v>
      </c>
      <c r="J362" s="3">
        <v>14</v>
      </c>
      <c r="K362" s="3">
        <v>766.48077306087498</v>
      </c>
      <c r="L362" s="3">
        <v>78</v>
      </c>
      <c r="M362" s="3">
        <v>17</v>
      </c>
      <c r="N362" s="3">
        <v>2</v>
      </c>
      <c r="O362" s="3">
        <v>353</v>
      </c>
      <c r="P362" s="3">
        <v>2</v>
      </c>
      <c r="Q362" s="3">
        <v>15770.625615618101</v>
      </c>
      <c r="R362" s="3">
        <v>5</v>
      </c>
      <c r="S362" s="3">
        <v>0</v>
      </c>
      <c r="T362" s="3">
        <v>1</v>
      </c>
      <c r="U362" s="3">
        <v>11353.327238625199</v>
      </c>
      <c r="V362" s="3">
        <v>1</v>
      </c>
      <c r="W362" s="3" t="str">
        <f>IF(Bank_data3[[#This Row],[credit_risk]]=1,"High Risk","Low Risk")</f>
        <v>High Risk</v>
      </c>
      <c r="X362" s="3" t="str">
        <f t="shared" si="35"/>
        <v>35-44</v>
      </c>
      <c r="Y362" s="3" t="str">
        <f t="shared" si="36"/>
        <v>Middle Income</v>
      </c>
      <c r="Z362" s="3" t="str">
        <f t="shared" si="37"/>
        <v>Poor</v>
      </c>
      <c r="AA362" s="27">
        <f t="shared" si="38"/>
        <v>0.24570622787322358</v>
      </c>
      <c r="AB362" s="3" t="str">
        <f t="shared" si="39"/>
        <v>Medium</v>
      </c>
      <c r="AC362" s="3" t="str">
        <f t="shared" si="40"/>
        <v>High</v>
      </c>
      <c r="AD362" s="3" t="str">
        <f t="shared" si="41"/>
        <v>No</v>
      </c>
    </row>
    <row r="363" spans="1:30" ht="15" customHeight="1" x14ac:dyDescent="0.3">
      <c r="A363" s="3" t="s">
        <v>384</v>
      </c>
      <c r="B363" s="3">
        <v>63</v>
      </c>
      <c r="C363" s="3" t="s">
        <v>28</v>
      </c>
      <c r="D363" s="3" t="s">
        <v>33</v>
      </c>
      <c r="E363" s="3">
        <v>98249.159689398395</v>
      </c>
      <c r="F363" s="3">
        <v>221</v>
      </c>
      <c r="G363" s="3">
        <v>1911.9499675193599</v>
      </c>
      <c r="H363" s="3">
        <v>3</v>
      </c>
      <c r="I363" s="3">
        <v>1281.2442726741399</v>
      </c>
      <c r="J363" s="3">
        <v>45</v>
      </c>
      <c r="K363" s="3">
        <v>817.11008546823496</v>
      </c>
      <c r="L363" s="3">
        <v>6</v>
      </c>
      <c r="M363" s="3">
        <v>12</v>
      </c>
      <c r="N363" s="3">
        <v>1</v>
      </c>
      <c r="O363" s="3">
        <v>689</v>
      </c>
      <c r="P363" s="3">
        <v>5</v>
      </c>
      <c r="Q363" s="3">
        <v>14714.238437153699</v>
      </c>
      <c r="R363" s="3">
        <v>2</v>
      </c>
      <c r="S363" s="3">
        <v>0</v>
      </c>
      <c r="T363" s="3">
        <v>0</v>
      </c>
      <c r="U363" s="3">
        <v>4900.7036021723497</v>
      </c>
      <c r="V363" s="3">
        <v>0</v>
      </c>
      <c r="W363" s="3" t="str">
        <f>IF(Bank_data3[[#This Row],[credit_risk]]=1,"High Risk","Low Risk")</f>
        <v>Low Risk</v>
      </c>
      <c r="X363" s="3" t="str">
        <f t="shared" si="35"/>
        <v>55+</v>
      </c>
      <c r="Y363" s="3" t="str">
        <f t="shared" si="36"/>
        <v>Middle Income</v>
      </c>
      <c r="Z363" s="3" t="str">
        <f t="shared" si="37"/>
        <v>Good</v>
      </c>
      <c r="AA363" s="27">
        <f t="shared" si="38"/>
        <v>0.1497645219935804</v>
      </c>
      <c r="AB363" s="3" t="str">
        <f t="shared" si="39"/>
        <v>Medium</v>
      </c>
      <c r="AC363" s="3" t="str">
        <f t="shared" si="40"/>
        <v>Low</v>
      </c>
      <c r="AD363" s="3" t="str">
        <f t="shared" si="41"/>
        <v>No</v>
      </c>
    </row>
    <row r="364" spans="1:30" ht="15" customHeight="1" x14ac:dyDescent="0.3">
      <c r="A364" s="3" t="s">
        <v>385</v>
      </c>
      <c r="B364" s="3">
        <v>47</v>
      </c>
      <c r="C364" s="3" t="s">
        <v>23</v>
      </c>
      <c r="D364" s="3" t="s">
        <v>26</v>
      </c>
      <c r="E364" s="3">
        <v>42360.8860272081</v>
      </c>
      <c r="F364" s="3">
        <v>187</v>
      </c>
      <c r="G364" s="3">
        <v>1339.4080312721001</v>
      </c>
      <c r="H364" s="3">
        <v>5</v>
      </c>
      <c r="I364" s="3">
        <v>887.69061991317699</v>
      </c>
      <c r="J364" s="3">
        <v>47</v>
      </c>
      <c r="K364" s="3">
        <v>658.32810169475704</v>
      </c>
      <c r="L364" s="3">
        <v>39</v>
      </c>
      <c r="M364" s="3">
        <v>6</v>
      </c>
      <c r="N364" s="3">
        <v>1</v>
      </c>
      <c r="O364" s="3">
        <v>514</v>
      </c>
      <c r="P364" s="3">
        <v>3</v>
      </c>
      <c r="Q364" s="3">
        <v>23192.810792329499</v>
      </c>
      <c r="R364" s="3">
        <v>7</v>
      </c>
      <c r="S364" s="3">
        <v>0</v>
      </c>
      <c r="T364" s="3">
        <v>0</v>
      </c>
      <c r="U364" s="3">
        <v>5671.9884167256496</v>
      </c>
      <c r="V364" s="3">
        <v>1</v>
      </c>
      <c r="W364" s="3" t="str">
        <f>IF(Bank_data3[[#This Row],[credit_risk]]=1,"High Risk","Low Risk")</f>
        <v>High Risk</v>
      </c>
      <c r="X364" s="3" t="str">
        <f t="shared" si="35"/>
        <v>45-54</v>
      </c>
      <c r="Y364" s="3" t="str">
        <f t="shared" si="36"/>
        <v>Low Income</v>
      </c>
      <c r="Z364" s="3" t="str">
        <f t="shared" si="37"/>
        <v>Poor</v>
      </c>
      <c r="AA364" s="27">
        <f t="shared" si="38"/>
        <v>0.54750532784967998</v>
      </c>
      <c r="AB364" s="3" t="str">
        <f t="shared" si="39"/>
        <v>Medium</v>
      </c>
      <c r="AC364" s="3" t="str">
        <f t="shared" si="40"/>
        <v>High</v>
      </c>
      <c r="AD364" s="3" t="str">
        <f t="shared" si="41"/>
        <v>No</v>
      </c>
    </row>
    <row r="365" spans="1:30" ht="15" customHeight="1" x14ac:dyDescent="0.3">
      <c r="A365" s="3" t="s">
        <v>386</v>
      </c>
      <c r="B365" s="3">
        <v>49</v>
      </c>
      <c r="C365" s="3" t="s">
        <v>31</v>
      </c>
      <c r="D365" s="3" t="s">
        <v>26</v>
      </c>
      <c r="E365" s="3">
        <v>38024.320803186398</v>
      </c>
      <c r="F365" s="3">
        <v>236</v>
      </c>
      <c r="G365" s="3">
        <v>1435.60213303817</v>
      </c>
      <c r="H365" s="3">
        <v>11</v>
      </c>
      <c r="I365" s="3">
        <v>637.79848010672094</v>
      </c>
      <c r="J365" s="3">
        <v>3</v>
      </c>
      <c r="K365" s="3">
        <v>600.53714990119295</v>
      </c>
      <c r="L365" s="3">
        <v>65</v>
      </c>
      <c r="M365" s="3">
        <v>1</v>
      </c>
      <c r="N365" s="3">
        <v>5</v>
      </c>
      <c r="O365" s="3">
        <v>310</v>
      </c>
      <c r="P365" s="3">
        <v>1</v>
      </c>
      <c r="Q365" s="3">
        <v>5852.53075048545</v>
      </c>
      <c r="R365" s="3">
        <v>6</v>
      </c>
      <c r="S365" s="3">
        <v>0</v>
      </c>
      <c r="T365" s="3">
        <v>0</v>
      </c>
      <c r="U365" s="3">
        <v>6659.0313584118303</v>
      </c>
      <c r="V365" s="3">
        <v>1</v>
      </c>
      <c r="W365" s="3" t="str">
        <f>IF(Bank_data3[[#This Row],[credit_risk]]=1,"High Risk","Low Risk")</f>
        <v>High Risk</v>
      </c>
      <c r="X365" s="3" t="str">
        <f t="shared" si="35"/>
        <v>45-54</v>
      </c>
      <c r="Y365" s="3" t="str">
        <f t="shared" si="36"/>
        <v>Low Income</v>
      </c>
      <c r="Z365" s="3" t="str">
        <f t="shared" si="37"/>
        <v>Poor</v>
      </c>
      <c r="AA365" s="27">
        <f t="shared" si="38"/>
        <v>0.15391545797170464</v>
      </c>
      <c r="AB365" s="3" t="str">
        <f t="shared" si="39"/>
        <v>Medium</v>
      </c>
      <c r="AC365" s="3" t="str">
        <f t="shared" si="40"/>
        <v>High</v>
      </c>
      <c r="AD365" s="3" t="str">
        <f t="shared" si="41"/>
        <v>No</v>
      </c>
    </row>
    <row r="366" spans="1:30" ht="15" customHeight="1" x14ac:dyDescent="0.3">
      <c r="A366" s="3" t="s">
        <v>387</v>
      </c>
      <c r="B366" s="3">
        <v>48</v>
      </c>
      <c r="C366" s="3" t="s">
        <v>28</v>
      </c>
      <c r="D366" s="3" t="s">
        <v>24</v>
      </c>
      <c r="E366" s="3">
        <v>55764.586063186798</v>
      </c>
      <c r="F366" s="3">
        <v>167</v>
      </c>
      <c r="G366" s="3">
        <v>2365.5402889126999</v>
      </c>
      <c r="H366" s="3">
        <v>1</v>
      </c>
      <c r="I366" s="3">
        <v>337.20498249308798</v>
      </c>
      <c r="J366" s="3">
        <v>18</v>
      </c>
      <c r="K366" s="3">
        <v>150.39968929080101</v>
      </c>
      <c r="L366" s="3">
        <v>69</v>
      </c>
      <c r="M366" s="3">
        <v>6</v>
      </c>
      <c r="N366" s="3">
        <v>1</v>
      </c>
      <c r="O366" s="3">
        <v>753</v>
      </c>
      <c r="P366" s="3">
        <v>0</v>
      </c>
      <c r="Q366" s="3">
        <v>5996.0738992614497</v>
      </c>
      <c r="R366" s="3">
        <v>6</v>
      </c>
      <c r="S366" s="3">
        <v>0</v>
      </c>
      <c r="T366" s="3">
        <v>0</v>
      </c>
      <c r="U366" s="3">
        <v>2347.9399504626199</v>
      </c>
      <c r="V366" s="3">
        <v>1</v>
      </c>
      <c r="W366" s="3" t="str">
        <f>IF(Bank_data3[[#This Row],[credit_risk]]=1,"High Risk","Low Risk")</f>
        <v>High Risk</v>
      </c>
      <c r="X366" s="3" t="str">
        <f t="shared" si="35"/>
        <v>45-54</v>
      </c>
      <c r="Y366" s="3" t="str">
        <f t="shared" si="36"/>
        <v>Middle Income</v>
      </c>
      <c r="Z366" s="3" t="str">
        <f t="shared" si="37"/>
        <v>Very Good</v>
      </c>
      <c r="AA366" s="27">
        <f t="shared" si="38"/>
        <v>0.10752476298250119</v>
      </c>
      <c r="AB366" s="3" t="str">
        <f t="shared" si="39"/>
        <v>Medium</v>
      </c>
      <c r="AC366" s="3" t="str">
        <f t="shared" si="40"/>
        <v>High</v>
      </c>
      <c r="AD366" s="3" t="str">
        <f t="shared" si="41"/>
        <v>No</v>
      </c>
    </row>
    <row r="367" spans="1:30" ht="15" customHeight="1" x14ac:dyDescent="0.3">
      <c r="A367" s="3" t="s">
        <v>388</v>
      </c>
      <c r="B367" s="3">
        <v>65</v>
      </c>
      <c r="C367" s="3" t="s">
        <v>28</v>
      </c>
      <c r="D367" s="3" t="s">
        <v>26</v>
      </c>
      <c r="E367" s="3">
        <v>45389.148022014</v>
      </c>
      <c r="F367" s="3">
        <v>137</v>
      </c>
      <c r="G367" s="3">
        <v>2572.7196222883799</v>
      </c>
      <c r="H367" s="3">
        <v>11</v>
      </c>
      <c r="I367" s="3">
        <v>369.33337963796203</v>
      </c>
      <c r="J367" s="3">
        <v>20</v>
      </c>
      <c r="K367" s="3">
        <v>417.04799961480501</v>
      </c>
      <c r="L367" s="3">
        <v>21</v>
      </c>
      <c r="M367" s="3">
        <v>9</v>
      </c>
      <c r="N367" s="3">
        <v>3</v>
      </c>
      <c r="O367" s="3">
        <v>710</v>
      </c>
      <c r="P367" s="3">
        <v>2</v>
      </c>
      <c r="Q367" s="3">
        <v>12399.350926281501</v>
      </c>
      <c r="R367" s="3">
        <v>0</v>
      </c>
      <c r="S367" s="3">
        <v>0</v>
      </c>
      <c r="T367" s="3">
        <v>0</v>
      </c>
      <c r="U367" s="3">
        <v>12074.3953001318</v>
      </c>
      <c r="V367" s="3">
        <v>0</v>
      </c>
      <c r="W367" s="3" t="str">
        <f>IF(Bank_data3[[#This Row],[credit_risk]]=1,"High Risk","Low Risk")</f>
        <v>Low Risk</v>
      </c>
      <c r="X367" s="3" t="str">
        <f t="shared" si="35"/>
        <v>55+</v>
      </c>
      <c r="Y367" s="3" t="str">
        <f t="shared" si="36"/>
        <v>Low Income</v>
      </c>
      <c r="Z367" s="3" t="str">
        <f t="shared" si="37"/>
        <v>Good</v>
      </c>
      <c r="AA367" s="27">
        <f t="shared" si="38"/>
        <v>0.27317875453991214</v>
      </c>
      <c r="AB367" s="3" t="str">
        <f t="shared" si="39"/>
        <v>Medium</v>
      </c>
      <c r="AC367" s="3" t="str">
        <f t="shared" si="40"/>
        <v>Medium</v>
      </c>
      <c r="AD367" s="3" t="str">
        <f t="shared" si="41"/>
        <v>No</v>
      </c>
    </row>
    <row r="368" spans="1:30" ht="15" customHeight="1" x14ac:dyDescent="0.3">
      <c r="A368" s="3" t="s">
        <v>389</v>
      </c>
      <c r="B368" s="3">
        <v>25</v>
      </c>
      <c r="C368" s="3" t="s">
        <v>31</v>
      </c>
      <c r="D368" s="3" t="s">
        <v>26</v>
      </c>
      <c r="E368" s="3">
        <v>72956.721330737695</v>
      </c>
      <c r="F368" s="3">
        <v>135</v>
      </c>
      <c r="G368" s="3">
        <v>752.86575795569797</v>
      </c>
      <c r="H368" s="3">
        <v>1</v>
      </c>
      <c r="I368" s="3">
        <v>944.99341492698704</v>
      </c>
      <c r="J368" s="3">
        <v>39</v>
      </c>
      <c r="K368" s="3">
        <v>803.416431268064</v>
      </c>
      <c r="L368" s="3">
        <v>58</v>
      </c>
      <c r="M368" s="3">
        <v>16</v>
      </c>
      <c r="N368" s="3">
        <v>8</v>
      </c>
      <c r="O368" s="3">
        <v>883</v>
      </c>
      <c r="P368" s="3">
        <v>3</v>
      </c>
      <c r="Q368" s="3">
        <v>7294.2940325292402</v>
      </c>
      <c r="R368" s="3">
        <v>5</v>
      </c>
      <c r="S368" s="3">
        <v>0</v>
      </c>
      <c r="T368" s="3">
        <v>0</v>
      </c>
      <c r="U368" s="3">
        <v>2902.4038828929702</v>
      </c>
      <c r="V368" s="3">
        <v>1</v>
      </c>
      <c r="W368" s="3" t="str">
        <f>IF(Bank_data3[[#This Row],[credit_risk]]=1,"High Risk","Low Risk")</f>
        <v>High Risk</v>
      </c>
      <c r="X368" s="3" t="str">
        <f t="shared" si="35"/>
        <v>25-34</v>
      </c>
      <c r="Y368" s="3" t="str">
        <f t="shared" si="36"/>
        <v>Middle Income</v>
      </c>
      <c r="Z368" s="3" t="str">
        <f t="shared" si="37"/>
        <v>Excellent</v>
      </c>
      <c r="AA368" s="27">
        <f t="shared" si="38"/>
        <v>9.9981110711674093E-2</v>
      </c>
      <c r="AB368" s="3" t="str">
        <f t="shared" si="39"/>
        <v>Low</v>
      </c>
      <c r="AC368" s="3" t="str">
        <f t="shared" si="40"/>
        <v>High</v>
      </c>
      <c r="AD368" s="3" t="str">
        <f t="shared" si="41"/>
        <v>No</v>
      </c>
    </row>
    <row r="369" spans="1:30" ht="15" customHeight="1" x14ac:dyDescent="0.3">
      <c r="A369" s="3" t="s">
        <v>390</v>
      </c>
      <c r="B369" s="3">
        <v>54</v>
      </c>
      <c r="C369" s="3" t="s">
        <v>31</v>
      </c>
      <c r="D369" s="3" t="s">
        <v>33</v>
      </c>
      <c r="E369" s="3">
        <v>35452.604151533502</v>
      </c>
      <c r="F369" s="3">
        <v>209</v>
      </c>
      <c r="G369" s="3">
        <v>913.47130186462596</v>
      </c>
      <c r="H369" s="3">
        <v>2</v>
      </c>
      <c r="I369" s="3">
        <v>412.40123403975099</v>
      </c>
      <c r="J369" s="3">
        <v>0</v>
      </c>
      <c r="K369" s="3">
        <v>304.94580899665499</v>
      </c>
      <c r="L369" s="3">
        <v>4</v>
      </c>
      <c r="M369" s="3">
        <v>4</v>
      </c>
      <c r="N369" s="3">
        <v>9</v>
      </c>
      <c r="O369" s="3">
        <v>408</v>
      </c>
      <c r="P369" s="3">
        <v>0</v>
      </c>
      <c r="Q369" s="3">
        <v>1313.76539968523</v>
      </c>
      <c r="R369" s="3">
        <v>0</v>
      </c>
      <c r="S369" s="3">
        <v>0</v>
      </c>
      <c r="T369" s="3">
        <v>0</v>
      </c>
      <c r="U369" s="3">
        <v>6773.4481812796002</v>
      </c>
      <c r="V369" s="3">
        <v>1</v>
      </c>
      <c r="W369" s="3" t="str">
        <f>IF(Bank_data3[[#This Row],[credit_risk]]=1,"High Risk","Low Risk")</f>
        <v>High Risk</v>
      </c>
      <c r="X369" s="3" t="str">
        <f t="shared" si="35"/>
        <v>45-54</v>
      </c>
      <c r="Y369" s="3" t="str">
        <f t="shared" si="36"/>
        <v>Low Income</v>
      </c>
      <c r="Z369" s="3" t="str">
        <f t="shared" si="37"/>
        <v>Poor</v>
      </c>
      <c r="AA369" s="27">
        <f t="shared" si="38"/>
        <v>3.7056950571807377E-2</v>
      </c>
      <c r="AB369" s="3" t="str">
        <f t="shared" si="39"/>
        <v>Low</v>
      </c>
      <c r="AC369" s="3" t="str">
        <f t="shared" si="40"/>
        <v>Low</v>
      </c>
      <c r="AD369" s="3" t="str">
        <f t="shared" si="41"/>
        <v>No</v>
      </c>
    </row>
    <row r="370" spans="1:30" ht="15" customHeight="1" x14ac:dyDescent="0.3">
      <c r="A370" s="3" t="s">
        <v>391</v>
      </c>
      <c r="B370" s="3">
        <v>60</v>
      </c>
      <c r="C370" s="3" t="s">
        <v>28</v>
      </c>
      <c r="D370" s="3" t="s">
        <v>33</v>
      </c>
      <c r="E370" s="3">
        <v>45520.741058161497</v>
      </c>
      <c r="F370" s="3">
        <v>53</v>
      </c>
      <c r="G370" s="3">
        <v>1214.1341421147499</v>
      </c>
      <c r="H370" s="3">
        <v>9</v>
      </c>
      <c r="I370" s="3">
        <v>836.401898101999</v>
      </c>
      <c r="J370" s="3">
        <v>19</v>
      </c>
      <c r="K370" s="3">
        <v>533.19983591146195</v>
      </c>
      <c r="L370" s="3">
        <v>17</v>
      </c>
      <c r="M370" s="3">
        <v>8</v>
      </c>
      <c r="N370" s="3">
        <v>2</v>
      </c>
      <c r="O370" s="3">
        <v>326</v>
      </c>
      <c r="P370" s="3">
        <v>0</v>
      </c>
      <c r="Q370" s="3">
        <v>9469.7809191451506</v>
      </c>
      <c r="R370" s="3">
        <v>5</v>
      </c>
      <c r="S370" s="3">
        <v>0</v>
      </c>
      <c r="T370" s="3">
        <v>0</v>
      </c>
      <c r="U370" s="3">
        <v>12542.383580343299</v>
      </c>
      <c r="V370" s="3">
        <v>1</v>
      </c>
      <c r="W370" s="3" t="str">
        <f>IF(Bank_data3[[#This Row],[credit_risk]]=1,"High Risk","Low Risk")</f>
        <v>High Risk</v>
      </c>
      <c r="X370" s="3" t="str">
        <f t="shared" si="35"/>
        <v>55+</v>
      </c>
      <c r="Y370" s="3" t="str">
        <f t="shared" si="36"/>
        <v>Low Income</v>
      </c>
      <c r="Z370" s="3" t="str">
        <f t="shared" si="37"/>
        <v>Poor</v>
      </c>
      <c r="AA370" s="27">
        <f t="shared" si="38"/>
        <v>0.20803222221373077</v>
      </c>
      <c r="AB370" s="3" t="str">
        <f t="shared" si="39"/>
        <v>Medium</v>
      </c>
      <c r="AC370" s="3" t="str">
        <f t="shared" si="40"/>
        <v>Medium</v>
      </c>
      <c r="AD370" s="3" t="str">
        <f t="shared" si="41"/>
        <v>No</v>
      </c>
    </row>
    <row r="371" spans="1:30" ht="15" customHeight="1" x14ac:dyDescent="0.3">
      <c r="A371" s="3" t="s">
        <v>392</v>
      </c>
      <c r="B371" s="3">
        <v>56</v>
      </c>
      <c r="C371" s="3" t="s">
        <v>28</v>
      </c>
      <c r="D371" s="3" t="s">
        <v>24</v>
      </c>
      <c r="E371" s="3">
        <v>65771.835336902193</v>
      </c>
      <c r="F371" s="3">
        <v>108</v>
      </c>
      <c r="G371" s="3">
        <v>1000.3160809338</v>
      </c>
      <c r="H371" s="3">
        <v>6</v>
      </c>
      <c r="I371" s="3">
        <v>1515.0307013972599</v>
      </c>
      <c r="J371" s="3">
        <v>21</v>
      </c>
      <c r="K371" s="3">
        <v>615.29014244367397</v>
      </c>
      <c r="L371" s="3">
        <v>10</v>
      </c>
      <c r="M371" s="3">
        <v>3</v>
      </c>
      <c r="N371" s="3">
        <v>0</v>
      </c>
      <c r="O371" s="3">
        <v>715</v>
      </c>
      <c r="P371" s="3">
        <v>4</v>
      </c>
      <c r="Q371" s="3">
        <v>24979.459677094001</v>
      </c>
      <c r="R371" s="3">
        <v>1</v>
      </c>
      <c r="S371" s="3">
        <v>1</v>
      </c>
      <c r="T371" s="3">
        <v>0</v>
      </c>
      <c r="U371" s="3">
        <v>500</v>
      </c>
      <c r="V371" s="3">
        <v>1</v>
      </c>
      <c r="W371" s="3" t="str">
        <f>IF(Bank_data3[[#This Row],[credit_risk]]=1,"High Risk","Low Risk")</f>
        <v>High Risk</v>
      </c>
      <c r="X371" s="3" t="str">
        <f t="shared" si="35"/>
        <v>55+</v>
      </c>
      <c r="Y371" s="3" t="str">
        <f t="shared" si="36"/>
        <v>Middle Income</v>
      </c>
      <c r="Z371" s="3" t="str">
        <f t="shared" si="37"/>
        <v>Good</v>
      </c>
      <c r="AA371" s="27">
        <f t="shared" si="38"/>
        <v>0.37978960977965792</v>
      </c>
      <c r="AB371" s="3" t="str">
        <f t="shared" si="39"/>
        <v>Medium</v>
      </c>
      <c r="AC371" s="3" t="str">
        <f t="shared" si="40"/>
        <v>Medium</v>
      </c>
      <c r="AD371" s="3" t="str">
        <f t="shared" si="41"/>
        <v>No</v>
      </c>
    </row>
    <row r="372" spans="1:30" ht="15" customHeight="1" x14ac:dyDescent="0.3">
      <c r="A372" s="3" t="s">
        <v>393</v>
      </c>
      <c r="B372" s="3">
        <v>43</v>
      </c>
      <c r="C372" s="3" t="s">
        <v>23</v>
      </c>
      <c r="D372" s="3" t="s">
        <v>26</v>
      </c>
      <c r="E372" s="3">
        <v>55550.557627373899</v>
      </c>
      <c r="F372" s="3">
        <v>138</v>
      </c>
      <c r="G372" s="3">
        <v>56.193523013482697</v>
      </c>
      <c r="H372" s="3">
        <v>2</v>
      </c>
      <c r="I372" s="3">
        <v>678.34433196931298</v>
      </c>
      <c r="J372" s="3">
        <v>12</v>
      </c>
      <c r="K372" s="3">
        <v>628.660567540491</v>
      </c>
      <c r="L372" s="3">
        <v>7</v>
      </c>
      <c r="M372" s="3">
        <v>19</v>
      </c>
      <c r="N372" s="3">
        <v>1</v>
      </c>
      <c r="O372" s="3">
        <v>648</v>
      </c>
      <c r="P372" s="3">
        <v>3</v>
      </c>
      <c r="Q372" s="3">
        <v>26920.970689255701</v>
      </c>
      <c r="R372" s="3">
        <v>6</v>
      </c>
      <c r="S372" s="3">
        <v>0</v>
      </c>
      <c r="T372" s="3">
        <v>0</v>
      </c>
      <c r="U372" s="3">
        <v>1900.29744325652</v>
      </c>
      <c r="V372" s="3">
        <v>1</v>
      </c>
      <c r="W372" s="3" t="str">
        <f>IF(Bank_data3[[#This Row],[credit_risk]]=1,"High Risk","Low Risk")</f>
        <v>High Risk</v>
      </c>
      <c r="X372" s="3" t="str">
        <f t="shared" si="35"/>
        <v>35-44</v>
      </c>
      <c r="Y372" s="3" t="str">
        <f t="shared" si="36"/>
        <v>Middle Income</v>
      </c>
      <c r="Z372" s="3" t="str">
        <f t="shared" si="37"/>
        <v>Fair</v>
      </c>
      <c r="AA372" s="27">
        <f t="shared" si="38"/>
        <v>0.4846210702300805</v>
      </c>
      <c r="AB372" s="3" t="str">
        <f t="shared" si="39"/>
        <v>Low</v>
      </c>
      <c r="AC372" s="3" t="str">
        <f t="shared" si="40"/>
        <v>Low</v>
      </c>
      <c r="AD372" s="3" t="str">
        <f t="shared" si="41"/>
        <v>No</v>
      </c>
    </row>
    <row r="373" spans="1:30" ht="15" customHeight="1" x14ac:dyDescent="0.3">
      <c r="A373" s="3" t="s">
        <v>394</v>
      </c>
      <c r="B373" s="3">
        <v>48</v>
      </c>
      <c r="C373" s="3" t="s">
        <v>23</v>
      </c>
      <c r="D373" s="3" t="s">
        <v>26</v>
      </c>
      <c r="E373" s="3">
        <v>70901.738091644496</v>
      </c>
      <c r="F373" s="3">
        <v>186</v>
      </c>
      <c r="G373" s="3">
        <v>848.09716301165702</v>
      </c>
      <c r="H373" s="3">
        <v>11</v>
      </c>
      <c r="I373" s="3">
        <v>463.494444608967</v>
      </c>
      <c r="J373" s="3">
        <v>40</v>
      </c>
      <c r="K373" s="3">
        <v>243.85567016676799</v>
      </c>
      <c r="L373" s="3">
        <v>19</v>
      </c>
      <c r="M373" s="3">
        <v>14</v>
      </c>
      <c r="N373" s="3">
        <v>9</v>
      </c>
      <c r="O373" s="3">
        <v>588</v>
      </c>
      <c r="P373" s="3">
        <v>4</v>
      </c>
      <c r="Q373" s="3">
        <v>15252.0146013828</v>
      </c>
      <c r="R373" s="3">
        <v>5</v>
      </c>
      <c r="S373" s="3">
        <v>0</v>
      </c>
      <c r="T373" s="3">
        <v>0</v>
      </c>
      <c r="U373" s="3">
        <v>5659.1985509453798</v>
      </c>
      <c r="V373" s="3">
        <v>1</v>
      </c>
      <c r="W373" s="3" t="str">
        <f>IF(Bank_data3[[#This Row],[credit_risk]]=1,"High Risk","Low Risk")</f>
        <v>High Risk</v>
      </c>
      <c r="X373" s="3" t="str">
        <f t="shared" si="35"/>
        <v>45-54</v>
      </c>
      <c r="Y373" s="3" t="str">
        <f t="shared" si="36"/>
        <v>Middle Income</v>
      </c>
      <c r="Z373" s="3" t="str">
        <f t="shared" si="37"/>
        <v>Fair</v>
      </c>
      <c r="AA373" s="27">
        <f t="shared" si="38"/>
        <v>0.21511481963486861</v>
      </c>
      <c r="AB373" s="3" t="str">
        <f t="shared" si="39"/>
        <v>Low</v>
      </c>
      <c r="AC373" s="3" t="str">
        <f t="shared" si="40"/>
        <v>Medium</v>
      </c>
      <c r="AD373" s="3" t="str">
        <f t="shared" si="41"/>
        <v>No</v>
      </c>
    </row>
    <row r="374" spans="1:30" ht="15" customHeight="1" x14ac:dyDescent="0.3">
      <c r="A374" s="3" t="s">
        <v>395</v>
      </c>
      <c r="B374" s="3">
        <v>68</v>
      </c>
      <c r="C374" s="3" t="s">
        <v>28</v>
      </c>
      <c r="D374" s="3" t="s">
        <v>26</v>
      </c>
      <c r="E374" s="3">
        <v>42141.811074265999</v>
      </c>
      <c r="F374" s="3">
        <v>203</v>
      </c>
      <c r="G374" s="3">
        <v>936.950048643326</v>
      </c>
      <c r="H374" s="3">
        <v>2</v>
      </c>
      <c r="I374" s="3">
        <v>933.70252190846702</v>
      </c>
      <c r="J374" s="3">
        <v>0</v>
      </c>
      <c r="K374" s="3">
        <v>470.570907331184</v>
      </c>
      <c r="L374" s="3">
        <v>74</v>
      </c>
      <c r="M374" s="3">
        <v>13</v>
      </c>
      <c r="N374" s="3">
        <v>9</v>
      </c>
      <c r="O374" s="3">
        <v>816</v>
      </c>
      <c r="P374" s="3">
        <v>2</v>
      </c>
      <c r="Q374" s="3">
        <v>5318.59629688316</v>
      </c>
      <c r="R374" s="3">
        <v>5</v>
      </c>
      <c r="S374" s="3">
        <v>0</v>
      </c>
      <c r="T374" s="3">
        <v>0</v>
      </c>
      <c r="U374" s="3">
        <v>7743.9284756542602</v>
      </c>
      <c r="V374" s="3">
        <v>1</v>
      </c>
      <c r="W374" s="3" t="str">
        <f>IF(Bank_data3[[#This Row],[credit_risk]]=1,"High Risk","Low Risk")</f>
        <v>High Risk</v>
      </c>
      <c r="X374" s="3" t="str">
        <f t="shared" si="35"/>
        <v>55+</v>
      </c>
      <c r="Y374" s="3" t="str">
        <f t="shared" si="36"/>
        <v>Low Income</v>
      </c>
      <c r="Z374" s="3" t="str">
        <f t="shared" si="37"/>
        <v>Excellent</v>
      </c>
      <c r="AA374" s="27">
        <f t="shared" si="38"/>
        <v>0.12620711263477175</v>
      </c>
      <c r="AB374" s="3" t="str">
        <f t="shared" si="39"/>
        <v>Low</v>
      </c>
      <c r="AC374" s="3" t="str">
        <f t="shared" si="40"/>
        <v>High</v>
      </c>
      <c r="AD374" s="3" t="str">
        <f t="shared" si="41"/>
        <v>No</v>
      </c>
    </row>
    <row r="375" spans="1:30" ht="15" customHeight="1" x14ac:dyDescent="0.3">
      <c r="A375" s="3" t="s">
        <v>396</v>
      </c>
      <c r="B375" s="3">
        <v>65</v>
      </c>
      <c r="C375" s="3" t="s">
        <v>23</v>
      </c>
      <c r="D375" s="3" t="s">
        <v>24</v>
      </c>
      <c r="E375" s="3">
        <v>72739.121042636703</v>
      </c>
      <c r="F375" s="3">
        <v>13</v>
      </c>
      <c r="G375" s="3">
        <v>539.87695143237204</v>
      </c>
      <c r="H375" s="3">
        <v>3</v>
      </c>
      <c r="I375" s="3">
        <v>370.97289072639501</v>
      </c>
      <c r="J375" s="3">
        <v>14</v>
      </c>
      <c r="K375" s="3">
        <v>711.46162162983705</v>
      </c>
      <c r="L375" s="3">
        <v>58</v>
      </c>
      <c r="M375" s="3">
        <v>17</v>
      </c>
      <c r="N375" s="3">
        <v>6</v>
      </c>
      <c r="O375" s="3">
        <v>785</v>
      </c>
      <c r="P375" s="3">
        <v>3</v>
      </c>
      <c r="Q375" s="3">
        <v>7310.57201139073</v>
      </c>
      <c r="R375" s="3">
        <v>4</v>
      </c>
      <c r="S375" s="3">
        <v>0</v>
      </c>
      <c r="T375" s="3">
        <v>0</v>
      </c>
      <c r="U375" s="3">
        <v>10498.252511430401</v>
      </c>
      <c r="V375" s="3">
        <v>1</v>
      </c>
      <c r="W375" s="3" t="str">
        <f>IF(Bank_data3[[#This Row],[credit_risk]]=1,"High Risk","Low Risk")</f>
        <v>High Risk</v>
      </c>
      <c r="X375" s="3" t="str">
        <f t="shared" si="35"/>
        <v>55+</v>
      </c>
      <c r="Y375" s="3" t="str">
        <f t="shared" si="36"/>
        <v>Middle Income</v>
      </c>
      <c r="Z375" s="3" t="str">
        <f t="shared" si="37"/>
        <v>Very Good</v>
      </c>
      <c r="AA375" s="27">
        <f t="shared" si="38"/>
        <v>0.10050399161553755</v>
      </c>
      <c r="AB375" s="3" t="str">
        <f t="shared" si="39"/>
        <v>Low</v>
      </c>
      <c r="AC375" s="3" t="str">
        <f t="shared" si="40"/>
        <v>High</v>
      </c>
      <c r="AD375" s="3" t="str">
        <f t="shared" si="41"/>
        <v>No</v>
      </c>
    </row>
    <row r="376" spans="1:30" ht="15" customHeight="1" x14ac:dyDescent="0.3">
      <c r="A376" s="3" t="s">
        <v>397</v>
      </c>
      <c r="B376" s="3">
        <v>50</v>
      </c>
      <c r="C376" s="3" t="s">
        <v>28</v>
      </c>
      <c r="D376" s="3" t="s">
        <v>26</v>
      </c>
      <c r="E376" s="3">
        <v>20050.873281014799</v>
      </c>
      <c r="F376" s="3">
        <v>152</v>
      </c>
      <c r="G376" s="3">
        <v>1852.2242203718299</v>
      </c>
      <c r="H376" s="3">
        <v>9</v>
      </c>
      <c r="I376" s="3">
        <v>1401.9945856152899</v>
      </c>
      <c r="J376" s="3">
        <v>14</v>
      </c>
      <c r="K376" s="3">
        <v>964.75926701678304</v>
      </c>
      <c r="L376" s="3">
        <v>24</v>
      </c>
      <c r="M376" s="3">
        <v>9</v>
      </c>
      <c r="N376" s="3">
        <v>8</v>
      </c>
      <c r="O376" s="3">
        <v>564</v>
      </c>
      <c r="P376" s="3">
        <v>4</v>
      </c>
      <c r="Q376" s="3">
        <v>12555.8868641757</v>
      </c>
      <c r="R376" s="3">
        <v>5</v>
      </c>
      <c r="S376" s="3">
        <v>0</v>
      </c>
      <c r="T376" s="3">
        <v>0</v>
      </c>
      <c r="U376" s="3">
        <v>8511.7932615977406</v>
      </c>
      <c r="V376" s="3">
        <v>1</v>
      </c>
      <c r="W376" s="3" t="str">
        <f>IF(Bank_data3[[#This Row],[credit_risk]]=1,"High Risk","Low Risk")</f>
        <v>High Risk</v>
      </c>
      <c r="X376" s="3" t="str">
        <f t="shared" si="35"/>
        <v>45-54</v>
      </c>
      <c r="Y376" s="3" t="str">
        <f t="shared" si="36"/>
        <v>Low Income</v>
      </c>
      <c r="Z376" s="3" t="str">
        <f t="shared" si="37"/>
        <v>Poor</v>
      </c>
      <c r="AA376" s="27">
        <f t="shared" si="38"/>
        <v>0.62620149697241667</v>
      </c>
      <c r="AB376" s="3" t="str">
        <f t="shared" si="39"/>
        <v>Medium</v>
      </c>
      <c r="AC376" s="3" t="str">
        <f t="shared" si="40"/>
        <v>Medium</v>
      </c>
      <c r="AD376" s="3" t="str">
        <f t="shared" si="41"/>
        <v>No</v>
      </c>
    </row>
    <row r="377" spans="1:30" ht="15" customHeight="1" x14ac:dyDescent="0.3">
      <c r="A377" s="3" t="s">
        <v>398</v>
      </c>
      <c r="B377" s="3">
        <v>54</v>
      </c>
      <c r="C377" s="3" t="s">
        <v>28</v>
      </c>
      <c r="D377" s="3" t="s">
        <v>33</v>
      </c>
      <c r="E377" s="3">
        <v>20771.504393496802</v>
      </c>
      <c r="F377" s="3">
        <v>100</v>
      </c>
      <c r="G377" s="3">
        <v>1399.34279428988</v>
      </c>
      <c r="H377" s="3">
        <v>5</v>
      </c>
      <c r="I377" s="3">
        <v>1291.26688398492</v>
      </c>
      <c r="J377" s="3">
        <v>13</v>
      </c>
      <c r="K377" s="3">
        <v>446.04343728582398</v>
      </c>
      <c r="L377" s="3">
        <v>57</v>
      </c>
      <c r="M377" s="3">
        <v>15</v>
      </c>
      <c r="N377" s="3">
        <v>8</v>
      </c>
      <c r="O377" s="3">
        <v>524</v>
      </c>
      <c r="P377" s="3">
        <v>2</v>
      </c>
      <c r="Q377" s="3">
        <v>8975.1860503307598</v>
      </c>
      <c r="R377" s="3">
        <v>4</v>
      </c>
      <c r="S377" s="3">
        <v>0</v>
      </c>
      <c r="T377" s="3">
        <v>0</v>
      </c>
      <c r="U377" s="3">
        <v>10027.4113626035</v>
      </c>
      <c r="V377" s="3">
        <v>1</v>
      </c>
      <c r="W377" s="3" t="str">
        <f>IF(Bank_data3[[#This Row],[credit_risk]]=1,"High Risk","Low Risk")</f>
        <v>High Risk</v>
      </c>
      <c r="X377" s="3" t="str">
        <f t="shared" si="35"/>
        <v>45-54</v>
      </c>
      <c r="Y377" s="3" t="str">
        <f t="shared" si="36"/>
        <v>Low Income</v>
      </c>
      <c r="Z377" s="3" t="str">
        <f t="shared" si="37"/>
        <v>Poor</v>
      </c>
      <c r="AA377" s="27">
        <f t="shared" si="38"/>
        <v>0.43209128623060811</v>
      </c>
      <c r="AB377" s="3" t="str">
        <f t="shared" si="39"/>
        <v>Medium</v>
      </c>
      <c r="AC377" s="3" t="str">
        <f t="shared" si="40"/>
        <v>High</v>
      </c>
      <c r="AD377" s="3" t="str">
        <f t="shared" si="41"/>
        <v>No</v>
      </c>
    </row>
    <row r="378" spans="1:30" ht="15" customHeight="1" x14ac:dyDescent="0.3">
      <c r="A378" s="3" t="s">
        <v>399</v>
      </c>
      <c r="B378" s="3">
        <v>52</v>
      </c>
      <c r="C378" s="3" t="s">
        <v>23</v>
      </c>
      <c r="D378" s="3" t="s">
        <v>24</v>
      </c>
      <c r="E378" s="3">
        <v>73022.718496266607</v>
      </c>
      <c r="F378" s="3">
        <v>101</v>
      </c>
      <c r="G378" s="3">
        <v>1993.8297233174901</v>
      </c>
      <c r="H378" s="3">
        <v>0</v>
      </c>
      <c r="I378" s="3">
        <v>742.539933366225</v>
      </c>
      <c r="J378" s="3">
        <v>4</v>
      </c>
      <c r="K378" s="3">
        <v>602.79096358790696</v>
      </c>
      <c r="L378" s="3">
        <v>18</v>
      </c>
      <c r="M378" s="3">
        <v>19</v>
      </c>
      <c r="N378" s="3">
        <v>3</v>
      </c>
      <c r="O378" s="3">
        <v>649</v>
      </c>
      <c r="P378" s="3">
        <v>1</v>
      </c>
      <c r="Q378" s="3">
        <v>12980.753424880901</v>
      </c>
      <c r="R378" s="3">
        <v>5</v>
      </c>
      <c r="S378" s="3">
        <v>0</v>
      </c>
      <c r="T378" s="3">
        <v>0</v>
      </c>
      <c r="U378" s="3">
        <v>9600.5751340134393</v>
      </c>
      <c r="V378" s="3">
        <v>1</v>
      </c>
      <c r="W378" s="3" t="str">
        <f>IF(Bank_data3[[#This Row],[credit_risk]]=1,"High Risk","Low Risk")</f>
        <v>High Risk</v>
      </c>
      <c r="X378" s="3" t="str">
        <f t="shared" si="35"/>
        <v>45-54</v>
      </c>
      <c r="Y378" s="3" t="str">
        <f t="shared" si="36"/>
        <v>Middle Income</v>
      </c>
      <c r="Z378" s="3" t="str">
        <f t="shared" si="37"/>
        <v>Fair</v>
      </c>
      <c r="AA378" s="27">
        <f t="shared" si="38"/>
        <v>0.17776321797091901</v>
      </c>
      <c r="AB378" s="3" t="str">
        <f t="shared" si="39"/>
        <v>Medium</v>
      </c>
      <c r="AC378" s="3" t="str">
        <f t="shared" si="40"/>
        <v>Medium</v>
      </c>
      <c r="AD378" s="3" t="str">
        <f t="shared" si="41"/>
        <v>No</v>
      </c>
    </row>
    <row r="379" spans="1:30" ht="15" customHeight="1" x14ac:dyDescent="0.3">
      <c r="A379" s="3" t="s">
        <v>400</v>
      </c>
      <c r="B379" s="3">
        <v>40</v>
      </c>
      <c r="C379" s="3" t="s">
        <v>23</v>
      </c>
      <c r="D379" s="3" t="s">
        <v>33</v>
      </c>
      <c r="E379" s="3">
        <v>50132.292358365499</v>
      </c>
      <c r="F379" s="3">
        <v>207</v>
      </c>
      <c r="G379" s="3">
        <v>712.17793132078702</v>
      </c>
      <c r="H379" s="3">
        <v>5</v>
      </c>
      <c r="I379" s="3">
        <v>485.947386501523</v>
      </c>
      <c r="J379" s="3">
        <v>48</v>
      </c>
      <c r="K379" s="3">
        <v>210.08201414134399</v>
      </c>
      <c r="L379" s="3">
        <v>1</v>
      </c>
      <c r="M379" s="3">
        <v>9</v>
      </c>
      <c r="N379" s="3">
        <v>7</v>
      </c>
      <c r="O379" s="3">
        <v>388</v>
      </c>
      <c r="P379" s="3">
        <v>0</v>
      </c>
      <c r="Q379" s="3">
        <v>12259.8035248913</v>
      </c>
      <c r="R379" s="3">
        <v>0</v>
      </c>
      <c r="S379" s="3">
        <v>0</v>
      </c>
      <c r="T379" s="3">
        <v>0</v>
      </c>
      <c r="U379" s="3">
        <v>10433.991185017599</v>
      </c>
      <c r="V379" s="3">
        <v>1</v>
      </c>
      <c r="W379" s="3" t="str">
        <f>IF(Bank_data3[[#This Row],[credit_risk]]=1,"High Risk","Low Risk")</f>
        <v>High Risk</v>
      </c>
      <c r="X379" s="3" t="str">
        <f t="shared" si="35"/>
        <v>35-44</v>
      </c>
      <c r="Y379" s="3" t="str">
        <f t="shared" si="36"/>
        <v>Middle Income</v>
      </c>
      <c r="Z379" s="3" t="str">
        <f t="shared" si="37"/>
        <v>Poor</v>
      </c>
      <c r="AA379" s="27">
        <f t="shared" si="38"/>
        <v>0.24454903113652504</v>
      </c>
      <c r="AB379" s="3" t="str">
        <f t="shared" si="39"/>
        <v>Low</v>
      </c>
      <c r="AC379" s="3" t="str">
        <f t="shared" si="40"/>
        <v>Low</v>
      </c>
      <c r="AD379" s="3" t="str">
        <f t="shared" si="41"/>
        <v>No</v>
      </c>
    </row>
    <row r="380" spans="1:30" ht="15" customHeight="1" x14ac:dyDescent="0.3">
      <c r="A380" s="3" t="s">
        <v>401</v>
      </c>
      <c r="B380" s="3">
        <v>51</v>
      </c>
      <c r="C380" s="3" t="s">
        <v>31</v>
      </c>
      <c r="D380" s="3" t="s">
        <v>33</v>
      </c>
      <c r="E380" s="3">
        <v>66574.685585839907</v>
      </c>
      <c r="F380" s="3">
        <v>141</v>
      </c>
      <c r="G380" s="3">
        <v>2007.12162835716</v>
      </c>
      <c r="H380" s="3">
        <v>7</v>
      </c>
      <c r="I380" s="3">
        <v>650.98054452862402</v>
      </c>
      <c r="J380" s="3">
        <v>5</v>
      </c>
      <c r="K380" s="3">
        <v>439.33906244966897</v>
      </c>
      <c r="L380" s="3">
        <v>57</v>
      </c>
      <c r="M380" s="3">
        <v>8</v>
      </c>
      <c r="N380" s="3">
        <v>0</v>
      </c>
      <c r="O380" s="3">
        <v>402</v>
      </c>
      <c r="P380" s="3">
        <v>2</v>
      </c>
      <c r="Q380" s="3">
        <v>4653.2175055132502</v>
      </c>
      <c r="R380" s="3">
        <v>6</v>
      </c>
      <c r="S380" s="3">
        <v>0</v>
      </c>
      <c r="T380" s="3">
        <v>0</v>
      </c>
      <c r="U380" s="3">
        <v>1848.84829472565</v>
      </c>
      <c r="V380" s="3">
        <v>1</v>
      </c>
      <c r="W380" s="3" t="str">
        <f>IF(Bank_data3[[#This Row],[credit_risk]]=1,"High Risk","Low Risk")</f>
        <v>High Risk</v>
      </c>
      <c r="X380" s="3" t="str">
        <f t="shared" si="35"/>
        <v>45-54</v>
      </c>
      <c r="Y380" s="3" t="str">
        <f t="shared" si="36"/>
        <v>Middle Income</v>
      </c>
      <c r="Z380" s="3" t="str">
        <f t="shared" si="37"/>
        <v>Poor</v>
      </c>
      <c r="AA380" s="27">
        <f t="shared" si="38"/>
        <v>6.9894697429903688E-2</v>
      </c>
      <c r="AB380" s="3" t="str">
        <f t="shared" si="39"/>
        <v>Medium</v>
      </c>
      <c r="AC380" s="3" t="str">
        <f t="shared" si="40"/>
        <v>High</v>
      </c>
      <c r="AD380" s="3" t="str">
        <f t="shared" si="41"/>
        <v>No</v>
      </c>
    </row>
    <row r="381" spans="1:30" ht="15" customHeight="1" x14ac:dyDescent="0.3">
      <c r="A381" s="3" t="s">
        <v>402</v>
      </c>
      <c r="B381" s="3">
        <v>42</v>
      </c>
      <c r="C381" s="3" t="s">
        <v>31</v>
      </c>
      <c r="D381" s="3" t="s">
        <v>24</v>
      </c>
      <c r="E381" s="3">
        <v>51790.477245964699</v>
      </c>
      <c r="F381" s="3">
        <v>190</v>
      </c>
      <c r="G381" s="3">
        <v>1615.77583839823</v>
      </c>
      <c r="H381" s="3">
        <v>11</v>
      </c>
      <c r="I381" s="3">
        <v>696.51703577010005</v>
      </c>
      <c r="J381" s="3">
        <v>40</v>
      </c>
      <c r="K381" s="3">
        <v>375.00572086728999</v>
      </c>
      <c r="L381" s="3">
        <v>65</v>
      </c>
      <c r="M381" s="3">
        <v>15</v>
      </c>
      <c r="N381" s="3">
        <v>5</v>
      </c>
      <c r="O381" s="3">
        <v>629</v>
      </c>
      <c r="P381" s="3">
        <v>3</v>
      </c>
      <c r="Q381" s="3">
        <v>11706.078522477501</v>
      </c>
      <c r="R381" s="3">
        <v>5</v>
      </c>
      <c r="S381" s="3">
        <v>0</v>
      </c>
      <c r="T381" s="3">
        <v>0</v>
      </c>
      <c r="U381" s="3">
        <v>5658.7357802685601</v>
      </c>
      <c r="V381" s="3">
        <v>1</v>
      </c>
      <c r="W381" s="3" t="str">
        <f>IF(Bank_data3[[#This Row],[credit_risk]]=1,"High Risk","Low Risk")</f>
        <v>High Risk</v>
      </c>
      <c r="X381" s="3" t="str">
        <f t="shared" si="35"/>
        <v>35-44</v>
      </c>
      <c r="Y381" s="3" t="str">
        <f t="shared" si="36"/>
        <v>Middle Income</v>
      </c>
      <c r="Z381" s="3" t="str">
        <f t="shared" si="37"/>
        <v>Fair</v>
      </c>
      <c r="AA381" s="27">
        <f t="shared" si="38"/>
        <v>0.22602762409163918</v>
      </c>
      <c r="AB381" s="3" t="str">
        <f t="shared" si="39"/>
        <v>Medium</v>
      </c>
      <c r="AC381" s="3" t="str">
        <f t="shared" si="40"/>
        <v>High</v>
      </c>
      <c r="AD381" s="3" t="str">
        <f t="shared" si="41"/>
        <v>No</v>
      </c>
    </row>
    <row r="382" spans="1:30" ht="15" customHeight="1" x14ac:dyDescent="0.3">
      <c r="A382" s="3" t="s">
        <v>403</v>
      </c>
      <c r="B382" s="3">
        <v>52</v>
      </c>
      <c r="C382" s="3" t="s">
        <v>31</v>
      </c>
      <c r="D382" s="3" t="s">
        <v>33</v>
      </c>
      <c r="E382" s="3">
        <v>49873.263646447398</v>
      </c>
      <c r="F382" s="3">
        <v>98</v>
      </c>
      <c r="G382" s="3">
        <v>1061.22829820984</v>
      </c>
      <c r="H382" s="3">
        <v>7</v>
      </c>
      <c r="I382" s="3">
        <v>934.24849609747298</v>
      </c>
      <c r="J382" s="3">
        <v>30</v>
      </c>
      <c r="K382" s="3">
        <v>984.48225679844097</v>
      </c>
      <c r="L382" s="3">
        <v>6</v>
      </c>
      <c r="M382" s="3">
        <v>4</v>
      </c>
      <c r="N382" s="3">
        <v>7</v>
      </c>
      <c r="O382" s="3">
        <v>424</v>
      </c>
      <c r="P382" s="3">
        <v>0</v>
      </c>
      <c r="Q382" s="3">
        <v>14777.9599108488</v>
      </c>
      <c r="R382" s="3">
        <v>4</v>
      </c>
      <c r="S382" s="3">
        <v>0</v>
      </c>
      <c r="T382" s="3">
        <v>0</v>
      </c>
      <c r="U382" s="3">
        <v>7305.88566368788</v>
      </c>
      <c r="V382" s="3">
        <v>1</v>
      </c>
      <c r="W382" s="3" t="str">
        <f>IF(Bank_data3[[#This Row],[credit_risk]]=1,"High Risk","Low Risk")</f>
        <v>High Risk</v>
      </c>
      <c r="X382" s="3" t="str">
        <f t="shared" si="35"/>
        <v>45-54</v>
      </c>
      <c r="Y382" s="3" t="str">
        <f t="shared" si="36"/>
        <v>Low Income</v>
      </c>
      <c r="Z382" s="3" t="str">
        <f t="shared" si="37"/>
        <v>Poor</v>
      </c>
      <c r="AA382" s="27">
        <f t="shared" si="38"/>
        <v>0.29631026386422321</v>
      </c>
      <c r="AB382" s="3" t="str">
        <f t="shared" si="39"/>
        <v>Medium</v>
      </c>
      <c r="AC382" s="3" t="str">
        <f t="shared" si="40"/>
        <v>Low</v>
      </c>
      <c r="AD382" s="3" t="str">
        <f t="shared" si="41"/>
        <v>No</v>
      </c>
    </row>
    <row r="383" spans="1:30" ht="15" customHeight="1" x14ac:dyDescent="0.3">
      <c r="A383" s="3" t="s">
        <v>404</v>
      </c>
      <c r="B383" s="3">
        <v>22</v>
      </c>
      <c r="C383" s="3" t="s">
        <v>28</v>
      </c>
      <c r="D383" s="3" t="s">
        <v>26</v>
      </c>
      <c r="E383" s="3">
        <v>26095.624535764</v>
      </c>
      <c r="F383" s="3">
        <v>108</v>
      </c>
      <c r="G383" s="3">
        <v>2783.4277184989601</v>
      </c>
      <c r="H383" s="3">
        <v>5</v>
      </c>
      <c r="I383" s="3">
        <v>1163.8713152553901</v>
      </c>
      <c r="J383" s="3">
        <v>25</v>
      </c>
      <c r="K383" s="3">
        <v>683.28225213251403</v>
      </c>
      <c r="L383" s="3">
        <v>50</v>
      </c>
      <c r="M383" s="3">
        <v>18</v>
      </c>
      <c r="N383" s="3">
        <v>1</v>
      </c>
      <c r="O383" s="3">
        <v>603</v>
      </c>
      <c r="P383" s="3">
        <v>0</v>
      </c>
      <c r="Q383" s="3">
        <v>9756.5538131430403</v>
      </c>
      <c r="R383" s="3">
        <v>4</v>
      </c>
      <c r="S383" s="3">
        <v>0</v>
      </c>
      <c r="T383" s="3">
        <v>0</v>
      </c>
      <c r="U383" s="3">
        <v>8792.7493287992602</v>
      </c>
      <c r="V383" s="3">
        <v>1</v>
      </c>
      <c r="W383" s="3" t="str">
        <f>IF(Bank_data3[[#This Row],[credit_risk]]=1,"High Risk","Low Risk")</f>
        <v>High Risk</v>
      </c>
      <c r="X383" s="3" t="str">
        <f t="shared" si="35"/>
        <v>18-24</v>
      </c>
      <c r="Y383" s="3" t="str">
        <f t="shared" si="36"/>
        <v>Low Income</v>
      </c>
      <c r="Z383" s="3" t="str">
        <f t="shared" si="37"/>
        <v>Fair</v>
      </c>
      <c r="AA383" s="27">
        <f t="shared" si="38"/>
        <v>0.37387699994578416</v>
      </c>
      <c r="AB383" s="3" t="str">
        <f t="shared" si="39"/>
        <v>Medium</v>
      </c>
      <c r="AC383" s="3" t="str">
        <f t="shared" si="40"/>
        <v>High</v>
      </c>
      <c r="AD383" s="3" t="str">
        <f t="shared" si="41"/>
        <v>No</v>
      </c>
    </row>
    <row r="384" spans="1:30" ht="15" customHeight="1" x14ac:dyDescent="0.3">
      <c r="A384" s="3" t="s">
        <v>405</v>
      </c>
      <c r="B384" s="3">
        <v>37</v>
      </c>
      <c r="C384" s="3" t="s">
        <v>23</v>
      </c>
      <c r="D384" s="3" t="s">
        <v>24</v>
      </c>
      <c r="E384" s="3">
        <v>49516.887770291301</v>
      </c>
      <c r="F384" s="3">
        <v>145</v>
      </c>
      <c r="G384" s="3">
        <v>1590.1650493903101</v>
      </c>
      <c r="H384" s="3">
        <v>5</v>
      </c>
      <c r="I384" s="3">
        <v>437.22057923449398</v>
      </c>
      <c r="J384" s="3">
        <v>24</v>
      </c>
      <c r="K384" s="3">
        <v>523.360504786859</v>
      </c>
      <c r="L384" s="3">
        <v>32</v>
      </c>
      <c r="M384" s="3">
        <v>0</v>
      </c>
      <c r="N384" s="3">
        <v>7</v>
      </c>
      <c r="O384" s="3">
        <v>382</v>
      </c>
      <c r="P384" s="3">
        <v>2</v>
      </c>
      <c r="Q384" s="3">
        <v>17679.707143080399</v>
      </c>
      <c r="R384" s="3">
        <v>2</v>
      </c>
      <c r="S384" s="3">
        <v>0</v>
      </c>
      <c r="T384" s="3">
        <v>0</v>
      </c>
      <c r="U384" s="3">
        <v>6638.4862092991898</v>
      </c>
      <c r="V384" s="3">
        <v>1</v>
      </c>
      <c r="W384" s="3" t="str">
        <f>IF(Bank_data3[[#This Row],[credit_risk]]=1,"High Risk","Low Risk")</f>
        <v>High Risk</v>
      </c>
      <c r="X384" s="3" t="str">
        <f t="shared" si="35"/>
        <v>35-44</v>
      </c>
      <c r="Y384" s="3" t="str">
        <f t="shared" si="36"/>
        <v>Low Income</v>
      </c>
      <c r="Z384" s="3" t="str">
        <f t="shared" si="37"/>
        <v>Poor</v>
      </c>
      <c r="AA384" s="27">
        <f t="shared" si="38"/>
        <v>0.35704398921629543</v>
      </c>
      <c r="AB384" s="3" t="str">
        <f t="shared" si="39"/>
        <v>Medium</v>
      </c>
      <c r="AC384" s="3" t="str">
        <f t="shared" si="40"/>
        <v>High</v>
      </c>
      <c r="AD384" s="3" t="str">
        <f t="shared" si="41"/>
        <v>No</v>
      </c>
    </row>
    <row r="385" spans="1:30" ht="15" customHeight="1" x14ac:dyDescent="0.3">
      <c r="A385" s="3" t="s">
        <v>406</v>
      </c>
      <c r="B385" s="3">
        <v>44</v>
      </c>
      <c r="C385" s="3" t="s">
        <v>28</v>
      </c>
      <c r="D385" s="3" t="s">
        <v>33</v>
      </c>
      <c r="E385" s="3">
        <v>74508.930253701503</v>
      </c>
      <c r="F385" s="3">
        <v>168</v>
      </c>
      <c r="G385" s="3">
        <v>1078.76207442243</v>
      </c>
      <c r="H385" s="3">
        <v>2</v>
      </c>
      <c r="I385" s="3">
        <v>1153.81834786996</v>
      </c>
      <c r="J385" s="3">
        <v>48</v>
      </c>
      <c r="K385" s="3">
        <v>24.0696949783243</v>
      </c>
      <c r="L385" s="3">
        <v>74</v>
      </c>
      <c r="M385" s="3">
        <v>0</v>
      </c>
      <c r="N385" s="3">
        <v>3</v>
      </c>
      <c r="O385" s="3">
        <v>566</v>
      </c>
      <c r="P385" s="3">
        <v>1</v>
      </c>
      <c r="Q385" s="3">
        <v>12334.3768579633</v>
      </c>
      <c r="R385" s="3">
        <v>6</v>
      </c>
      <c r="S385" s="3">
        <v>0</v>
      </c>
      <c r="T385" s="3">
        <v>0</v>
      </c>
      <c r="U385" s="3">
        <v>6866.1378747292702</v>
      </c>
      <c r="V385" s="3">
        <v>1</v>
      </c>
      <c r="W385" s="3" t="str">
        <f>IF(Bank_data3[[#This Row],[credit_risk]]=1,"High Risk","Low Risk")</f>
        <v>High Risk</v>
      </c>
      <c r="X385" s="3" t="str">
        <f t="shared" si="35"/>
        <v>35-44</v>
      </c>
      <c r="Y385" s="3" t="str">
        <f t="shared" si="36"/>
        <v>Middle Income</v>
      </c>
      <c r="Z385" s="3" t="str">
        <f t="shared" si="37"/>
        <v>Poor</v>
      </c>
      <c r="AA385" s="27">
        <f t="shared" si="38"/>
        <v>0.16554226206127209</v>
      </c>
      <c r="AB385" s="3" t="str">
        <f t="shared" si="39"/>
        <v>Medium</v>
      </c>
      <c r="AC385" s="3" t="str">
        <f t="shared" si="40"/>
        <v>High</v>
      </c>
      <c r="AD385" s="3" t="str">
        <f t="shared" si="41"/>
        <v>No</v>
      </c>
    </row>
    <row r="386" spans="1:30" ht="15" customHeight="1" x14ac:dyDescent="0.3">
      <c r="A386" s="3" t="s">
        <v>407</v>
      </c>
      <c r="B386" s="3">
        <v>61</v>
      </c>
      <c r="C386" s="3" t="s">
        <v>23</v>
      </c>
      <c r="D386" s="3" t="s">
        <v>26</v>
      </c>
      <c r="E386" s="3">
        <v>51020.065293290099</v>
      </c>
      <c r="F386" s="3">
        <v>3</v>
      </c>
      <c r="G386" s="3">
        <v>1724.8282450773299</v>
      </c>
      <c r="H386" s="3">
        <v>1</v>
      </c>
      <c r="I386" s="3">
        <v>1016.18996448395</v>
      </c>
      <c r="J386" s="3">
        <v>38</v>
      </c>
      <c r="K386" s="3">
        <v>577.10201183405798</v>
      </c>
      <c r="L386" s="3">
        <v>12</v>
      </c>
      <c r="M386" s="3">
        <v>4</v>
      </c>
      <c r="N386" s="3">
        <v>1</v>
      </c>
      <c r="O386" s="3">
        <v>700</v>
      </c>
      <c r="P386" s="3">
        <v>2</v>
      </c>
      <c r="Q386" s="3">
        <v>11218.2790080298</v>
      </c>
      <c r="R386" s="3">
        <v>4</v>
      </c>
      <c r="S386" s="3">
        <v>0</v>
      </c>
      <c r="T386" s="3">
        <v>0</v>
      </c>
      <c r="U386" s="3">
        <v>5741.3398354497403</v>
      </c>
      <c r="V386" s="3">
        <v>1</v>
      </c>
      <c r="W386" s="3" t="str">
        <f>IF(Bank_data3[[#This Row],[credit_risk]]=1,"High Risk","Low Risk")</f>
        <v>High Risk</v>
      </c>
      <c r="X386" s="3" t="str">
        <f t="shared" si="35"/>
        <v>55+</v>
      </c>
      <c r="Y386" s="3" t="str">
        <f t="shared" si="36"/>
        <v>Middle Income</v>
      </c>
      <c r="Z386" s="3" t="str">
        <f t="shared" si="37"/>
        <v>Good</v>
      </c>
      <c r="AA386" s="27">
        <f t="shared" si="38"/>
        <v>0.21987974620458142</v>
      </c>
      <c r="AB386" s="3" t="str">
        <f t="shared" si="39"/>
        <v>Medium</v>
      </c>
      <c r="AC386" s="3" t="str">
        <f t="shared" si="40"/>
        <v>Medium</v>
      </c>
      <c r="AD386" s="3" t="str">
        <f t="shared" si="41"/>
        <v>No</v>
      </c>
    </row>
    <row r="387" spans="1:30" ht="15" customHeight="1" x14ac:dyDescent="0.3">
      <c r="A387" s="3" t="s">
        <v>408</v>
      </c>
      <c r="B387" s="3">
        <v>50</v>
      </c>
      <c r="C387" s="3" t="s">
        <v>28</v>
      </c>
      <c r="D387" s="3" t="s">
        <v>26</v>
      </c>
      <c r="E387" s="3">
        <v>62277.407523324102</v>
      </c>
      <c r="F387" s="3">
        <v>48</v>
      </c>
      <c r="G387" s="3">
        <v>742.81163392077201</v>
      </c>
      <c r="H387" s="3">
        <v>6</v>
      </c>
      <c r="I387" s="3">
        <v>622.27367821768803</v>
      </c>
      <c r="J387" s="3">
        <v>39</v>
      </c>
      <c r="K387" s="3">
        <v>579.61774541210298</v>
      </c>
      <c r="L387" s="3">
        <v>9</v>
      </c>
      <c r="M387" s="3">
        <v>6</v>
      </c>
      <c r="N387" s="3">
        <v>3</v>
      </c>
      <c r="O387" s="3">
        <v>685</v>
      </c>
      <c r="P387" s="3">
        <v>5</v>
      </c>
      <c r="Q387" s="3">
        <v>12371.561843097499</v>
      </c>
      <c r="R387" s="3">
        <v>4</v>
      </c>
      <c r="S387" s="3">
        <v>0</v>
      </c>
      <c r="T387" s="3">
        <v>0</v>
      </c>
      <c r="U387" s="3">
        <v>7853.3817759206204</v>
      </c>
      <c r="V387" s="3">
        <v>1</v>
      </c>
      <c r="W387" s="3" t="str">
        <f>IF(Bank_data3[[#This Row],[credit_risk]]=1,"High Risk","Low Risk")</f>
        <v>High Risk</v>
      </c>
      <c r="X387" s="3" t="str">
        <f t="shared" si="35"/>
        <v>45-54</v>
      </c>
      <c r="Y387" s="3" t="str">
        <f t="shared" si="36"/>
        <v>Middle Income</v>
      </c>
      <c r="Z387" s="3" t="str">
        <f t="shared" si="37"/>
        <v>Good</v>
      </c>
      <c r="AA387" s="27">
        <f t="shared" si="38"/>
        <v>0.19865248627223456</v>
      </c>
      <c r="AB387" s="3" t="str">
        <f t="shared" si="39"/>
        <v>Low</v>
      </c>
      <c r="AC387" s="3" t="str">
        <f t="shared" si="40"/>
        <v>Low</v>
      </c>
      <c r="AD387" s="3" t="str">
        <f t="shared" si="41"/>
        <v>No</v>
      </c>
    </row>
    <row r="388" spans="1:30" ht="15" customHeight="1" x14ac:dyDescent="0.3">
      <c r="A388" s="3" t="s">
        <v>409</v>
      </c>
      <c r="B388" s="3">
        <v>22</v>
      </c>
      <c r="C388" s="3" t="s">
        <v>31</v>
      </c>
      <c r="D388" s="3" t="s">
        <v>33</v>
      </c>
      <c r="E388" s="3">
        <v>61778.731269085103</v>
      </c>
      <c r="F388" s="3">
        <v>90</v>
      </c>
      <c r="G388" s="3">
        <v>1358.58575048685</v>
      </c>
      <c r="H388" s="3">
        <v>7</v>
      </c>
      <c r="I388" s="3">
        <v>419.65083651304599</v>
      </c>
      <c r="J388" s="3">
        <v>14</v>
      </c>
      <c r="K388" s="3">
        <v>443.294541597273</v>
      </c>
      <c r="L388" s="3">
        <v>58</v>
      </c>
      <c r="M388" s="3">
        <v>14</v>
      </c>
      <c r="N388" s="3">
        <v>7</v>
      </c>
      <c r="O388" s="3">
        <v>660</v>
      </c>
      <c r="P388" s="3">
        <v>4</v>
      </c>
      <c r="Q388" s="3">
        <v>8753.0479585617195</v>
      </c>
      <c r="R388" s="3">
        <v>4</v>
      </c>
      <c r="S388" s="3">
        <v>0</v>
      </c>
      <c r="T388" s="3">
        <v>0</v>
      </c>
      <c r="U388" s="3">
        <v>18207.888341069302</v>
      </c>
      <c r="V388" s="3">
        <v>1</v>
      </c>
      <c r="W388" s="3" t="str">
        <f>IF(Bank_data3[[#This Row],[credit_risk]]=1,"High Risk","Low Risk")</f>
        <v>High Risk</v>
      </c>
      <c r="X388" s="3" t="str">
        <f t="shared" si="35"/>
        <v>18-24</v>
      </c>
      <c r="Y388" s="3" t="str">
        <f t="shared" si="36"/>
        <v>Middle Income</v>
      </c>
      <c r="Z388" s="3" t="str">
        <f t="shared" si="37"/>
        <v>Fair</v>
      </c>
      <c r="AA388" s="27">
        <f t="shared" si="38"/>
        <v>0.14168384132779788</v>
      </c>
      <c r="AB388" s="3" t="str">
        <f t="shared" si="39"/>
        <v>Medium</v>
      </c>
      <c r="AC388" s="3" t="str">
        <f t="shared" si="40"/>
        <v>High</v>
      </c>
      <c r="AD388" s="3" t="str">
        <f t="shared" si="41"/>
        <v>No</v>
      </c>
    </row>
    <row r="389" spans="1:30" ht="15" customHeight="1" x14ac:dyDescent="0.3">
      <c r="A389" s="3" t="s">
        <v>410</v>
      </c>
      <c r="B389" s="3">
        <v>59</v>
      </c>
      <c r="C389" s="3" t="s">
        <v>31</v>
      </c>
      <c r="D389" s="3" t="s">
        <v>26</v>
      </c>
      <c r="E389" s="3">
        <v>31771.255700090602</v>
      </c>
      <c r="F389" s="3">
        <v>173</v>
      </c>
      <c r="G389" s="3">
        <v>3123.2704546322502</v>
      </c>
      <c r="H389" s="3">
        <v>9</v>
      </c>
      <c r="I389" s="3">
        <v>840.68145105239898</v>
      </c>
      <c r="J389" s="3">
        <v>5</v>
      </c>
      <c r="K389" s="3">
        <v>511.67362959683101</v>
      </c>
      <c r="L389" s="3">
        <v>37</v>
      </c>
      <c r="M389" s="3">
        <v>10</v>
      </c>
      <c r="N389" s="3">
        <v>3</v>
      </c>
      <c r="O389" s="3">
        <v>356</v>
      </c>
      <c r="P389" s="3">
        <v>4</v>
      </c>
      <c r="Q389" s="3">
        <v>14435.0009904735</v>
      </c>
      <c r="R389" s="3">
        <v>5</v>
      </c>
      <c r="S389" s="3">
        <v>0</v>
      </c>
      <c r="T389" s="3">
        <v>0</v>
      </c>
      <c r="U389" s="3">
        <v>8299.1370092284706</v>
      </c>
      <c r="V389" s="3">
        <v>1</v>
      </c>
      <c r="W389" s="3" t="str">
        <f>IF(Bank_data3[[#This Row],[credit_risk]]=1,"High Risk","Low Risk")</f>
        <v>High Risk</v>
      </c>
      <c r="X389" s="3" t="str">
        <f t="shared" si="35"/>
        <v>55+</v>
      </c>
      <c r="Y389" s="3" t="str">
        <f t="shared" si="36"/>
        <v>Low Income</v>
      </c>
      <c r="Z389" s="3" t="str">
        <f t="shared" si="37"/>
        <v>Poor</v>
      </c>
      <c r="AA389" s="27">
        <f t="shared" si="38"/>
        <v>0.45434153206706074</v>
      </c>
      <c r="AB389" s="3" t="str">
        <f t="shared" si="39"/>
        <v>Medium</v>
      </c>
      <c r="AC389" s="3" t="str">
        <f t="shared" si="40"/>
        <v>High</v>
      </c>
      <c r="AD389" s="3" t="str">
        <f t="shared" si="41"/>
        <v>No</v>
      </c>
    </row>
    <row r="390" spans="1:30" ht="15" customHeight="1" x14ac:dyDescent="0.3">
      <c r="A390" s="3" t="s">
        <v>411</v>
      </c>
      <c r="B390" s="3">
        <v>65</v>
      </c>
      <c r="C390" s="3" t="s">
        <v>31</v>
      </c>
      <c r="D390" s="3" t="s">
        <v>24</v>
      </c>
      <c r="E390" s="3">
        <v>65428.345971548901</v>
      </c>
      <c r="F390" s="3">
        <v>234</v>
      </c>
      <c r="G390" s="3">
        <v>84.324773627361793</v>
      </c>
      <c r="H390" s="3">
        <v>5</v>
      </c>
      <c r="I390" s="3">
        <v>429.14403070427102</v>
      </c>
      <c r="J390" s="3">
        <v>0</v>
      </c>
      <c r="K390" s="3">
        <v>950.37438241038296</v>
      </c>
      <c r="L390" s="3">
        <v>19</v>
      </c>
      <c r="M390" s="3">
        <v>11</v>
      </c>
      <c r="N390" s="3">
        <v>7</v>
      </c>
      <c r="O390" s="3">
        <v>676</v>
      </c>
      <c r="P390" s="3">
        <v>5</v>
      </c>
      <c r="Q390" s="3">
        <v>6855.5311642636498</v>
      </c>
      <c r="R390" s="3">
        <v>1</v>
      </c>
      <c r="S390" s="3">
        <v>0</v>
      </c>
      <c r="T390" s="3">
        <v>0</v>
      </c>
      <c r="U390" s="3">
        <v>2946.9993129794798</v>
      </c>
      <c r="V390" s="3">
        <v>0</v>
      </c>
      <c r="W390" s="3" t="str">
        <f>IF(Bank_data3[[#This Row],[credit_risk]]=1,"High Risk","Low Risk")</f>
        <v>Low Risk</v>
      </c>
      <c r="X390" s="3" t="str">
        <f t="shared" si="35"/>
        <v>55+</v>
      </c>
      <c r="Y390" s="3" t="str">
        <f t="shared" si="36"/>
        <v>Middle Income</v>
      </c>
      <c r="Z390" s="3" t="str">
        <f t="shared" si="37"/>
        <v>Good</v>
      </c>
      <c r="AA390" s="27">
        <f t="shared" si="38"/>
        <v>0.10477922164263076</v>
      </c>
      <c r="AB390" s="3" t="str">
        <f t="shared" si="39"/>
        <v>Low</v>
      </c>
      <c r="AC390" s="3" t="str">
        <f t="shared" si="40"/>
        <v>Medium</v>
      </c>
      <c r="AD390" s="3" t="str">
        <f t="shared" si="41"/>
        <v>No</v>
      </c>
    </row>
    <row r="391" spans="1:30" ht="15" customHeight="1" x14ac:dyDescent="0.3">
      <c r="A391" s="3" t="s">
        <v>412</v>
      </c>
      <c r="B391" s="3">
        <v>43</v>
      </c>
      <c r="C391" s="3" t="s">
        <v>28</v>
      </c>
      <c r="D391" s="3" t="s">
        <v>33</v>
      </c>
      <c r="E391" s="3">
        <v>44352.882984922697</v>
      </c>
      <c r="F391" s="3">
        <v>24</v>
      </c>
      <c r="G391" s="3">
        <v>1077.42079520978</v>
      </c>
      <c r="H391" s="3">
        <v>4</v>
      </c>
      <c r="I391" s="3">
        <v>1158.2882972069101</v>
      </c>
      <c r="J391" s="3">
        <v>40</v>
      </c>
      <c r="K391" s="3">
        <v>737.18972710496701</v>
      </c>
      <c r="L391" s="3">
        <v>13</v>
      </c>
      <c r="M391" s="3">
        <v>16</v>
      </c>
      <c r="N391" s="3">
        <v>6</v>
      </c>
      <c r="O391" s="3">
        <v>486</v>
      </c>
      <c r="P391" s="3">
        <v>4</v>
      </c>
      <c r="Q391" s="3">
        <v>26332.429985102201</v>
      </c>
      <c r="R391" s="3">
        <v>4</v>
      </c>
      <c r="S391" s="3">
        <v>0</v>
      </c>
      <c r="T391" s="3">
        <v>0</v>
      </c>
      <c r="U391" s="3">
        <v>12306.2377804977</v>
      </c>
      <c r="V391" s="3">
        <v>1</v>
      </c>
      <c r="W391" s="3" t="str">
        <f>IF(Bank_data3[[#This Row],[credit_risk]]=1,"High Risk","Low Risk")</f>
        <v>High Risk</v>
      </c>
      <c r="X391" s="3" t="str">
        <f t="shared" ref="X391:X454" si="42">_xlfn.IFS(B391&lt;25,"18-24",B391&lt;35,"25-34",B391&lt;45,"35-44",B391&lt;55,"45-54",TRUE(),"55+")</f>
        <v>35-44</v>
      </c>
      <c r="Y391" s="3" t="str">
        <f t="shared" ref="Y391:Y454" si="43">_xlfn.IFS(E391&lt;50000,"Low Income",E391&lt;100000,"Middle Income",TRUE(),"High Income")</f>
        <v>Low Income</v>
      </c>
      <c r="Z391" s="3" t="str">
        <f t="shared" ref="Z391:Z454" si="44">_xlfn.IFS(O391&lt;580,"Poor",O391&lt;670,"Fair",O391&lt;740,"Good",O391&lt;800,"Very Good",TRUE(),"Excellent")</f>
        <v>Poor</v>
      </c>
      <c r="AA391" s="27">
        <f t="shared" ref="AA391:AA454" si="45">IF(E391=0,0,Q391/E391)</f>
        <v>0.59370278126122344</v>
      </c>
      <c r="AB391" s="3" t="str">
        <f t="shared" ref="AB391:AB454" si="46">_xlfn.IFS(G391&lt;1000,"Low",G391&lt;5000,"Medium",TRUE(),"High")</f>
        <v>Medium</v>
      </c>
      <c r="AC391" s="3" t="str">
        <f t="shared" ref="AC391:AC454" si="47">_xlfn.IFS(L391&lt;10,"Low",L391&lt;30,"Medium",TRUE(),"High")</f>
        <v>Medium</v>
      </c>
      <c r="AD391" s="3" t="str">
        <f t="shared" ref="AD391:AD454" si="48">IF(AND(E391&gt;=100000,O391&gt;=750),"Yes","No")</f>
        <v>No</v>
      </c>
    </row>
    <row r="392" spans="1:30" ht="15" customHeight="1" x14ac:dyDescent="0.3">
      <c r="A392" s="3" t="s">
        <v>413</v>
      </c>
      <c r="B392" s="3">
        <v>69</v>
      </c>
      <c r="C392" s="3" t="s">
        <v>23</v>
      </c>
      <c r="D392" s="3" t="s">
        <v>26</v>
      </c>
      <c r="E392" s="3">
        <v>45326.256650695497</v>
      </c>
      <c r="F392" s="3">
        <v>5</v>
      </c>
      <c r="G392" s="3">
        <v>1381.9264957581399</v>
      </c>
      <c r="H392" s="3">
        <v>3</v>
      </c>
      <c r="I392" s="3">
        <v>406.64102975372799</v>
      </c>
      <c r="J392" s="3">
        <v>6</v>
      </c>
      <c r="K392" s="3">
        <v>278.658815934063</v>
      </c>
      <c r="L392" s="3">
        <v>39</v>
      </c>
      <c r="M392" s="3">
        <v>16</v>
      </c>
      <c r="N392" s="3">
        <v>4</v>
      </c>
      <c r="O392" s="3">
        <v>778</v>
      </c>
      <c r="P392" s="3">
        <v>5</v>
      </c>
      <c r="Q392" s="3">
        <v>24173.006398345398</v>
      </c>
      <c r="R392" s="3">
        <v>2</v>
      </c>
      <c r="S392" s="3">
        <v>0</v>
      </c>
      <c r="T392" s="3">
        <v>0</v>
      </c>
      <c r="U392" s="3">
        <v>500</v>
      </c>
      <c r="V392" s="3">
        <v>0</v>
      </c>
      <c r="W392" s="3" t="str">
        <f>IF(Bank_data3[[#This Row],[credit_risk]]=1,"High Risk","Low Risk")</f>
        <v>Low Risk</v>
      </c>
      <c r="X392" s="3" t="str">
        <f t="shared" si="42"/>
        <v>55+</v>
      </c>
      <c r="Y392" s="3" t="str">
        <f t="shared" si="43"/>
        <v>Low Income</v>
      </c>
      <c r="Z392" s="3" t="str">
        <f t="shared" si="44"/>
        <v>Very Good</v>
      </c>
      <c r="AA392" s="27">
        <f t="shared" si="45"/>
        <v>0.53331133397212682</v>
      </c>
      <c r="AB392" s="3" t="str">
        <f t="shared" si="46"/>
        <v>Medium</v>
      </c>
      <c r="AC392" s="3" t="str">
        <f t="shared" si="47"/>
        <v>High</v>
      </c>
      <c r="AD392" s="3" t="str">
        <f t="shared" si="48"/>
        <v>No</v>
      </c>
    </row>
    <row r="393" spans="1:30" ht="15" customHeight="1" x14ac:dyDescent="0.3">
      <c r="A393" s="3" t="s">
        <v>414</v>
      </c>
      <c r="B393" s="3">
        <v>51</v>
      </c>
      <c r="C393" s="3" t="s">
        <v>23</v>
      </c>
      <c r="D393" s="3" t="s">
        <v>26</v>
      </c>
      <c r="E393" s="3">
        <v>87758.513402095894</v>
      </c>
      <c r="F393" s="3">
        <v>144</v>
      </c>
      <c r="G393" s="3">
        <v>1206.8792284624701</v>
      </c>
      <c r="H393" s="3">
        <v>0</v>
      </c>
      <c r="I393" s="3">
        <v>991.69716760710003</v>
      </c>
      <c r="J393" s="3">
        <v>3</v>
      </c>
      <c r="K393" s="3">
        <v>988.09216226350895</v>
      </c>
      <c r="L393" s="3">
        <v>6</v>
      </c>
      <c r="M393" s="3">
        <v>16</v>
      </c>
      <c r="N393" s="3">
        <v>7</v>
      </c>
      <c r="O393" s="3">
        <v>636</v>
      </c>
      <c r="P393" s="3">
        <v>3</v>
      </c>
      <c r="Q393" s="3">
        <v>11537.353211351399</v>
      </c>
      <c r="R393" s="3">
        <v>6</v>
      </c>
      <c r="S393" s="3">
        <v>0</v>
      </c>
      <c r="T393" s="3">
        <v>0</v>
      </c>
      <c r="U393" s="3">
        <v>9207.9728448098795</v>
      </c>
      <c r="V393" s="3">
        <v>1</v>
      </c>
      <c r="W393" s="3" t="str">
        <f>IF(Bank_data3[[#This Row],[credit_risk]]=1,"High Risk","Low Risk")</f>
        <v>High Risk</v>
      </c>
      <c r="X393" s="3" t="str">
        <f t="shared" si="42"/>
        <v>45-54</v>
      </c>
      <c r="Y393" s="3" t="str">
        <f t="shared" si="43"/>
        <v>Middle Income</v>
      </c>
      <c r="Z393" s="3" t="str">
        <f t="shared" si="44"/>
        <v>Fair</v>
      </c>
      <c r="AA393" s="27">
        <f t="shared" si="45"/>
        <v>0.13146705389697108</v>
      </c>
      <c r="AB393" s="3" t="str">
        <f t="shared" si="46"/>
        <v>Medium</v>
      </c>
      <c r="AC393" s="3" t="str">
        <f t="shared" si="47"/>
        <v>Low</v>
      </c>
      <c r="AD393" s="3" t="str">
        <f t="shared" si="48"/>
        <v>No</v>
      </c>
    </row>
    <row r="394" spans="1:30" ht="15" customHeight="1" x14ac:dyDescent="0.3">
      <c r="A394" s="3" t="s">
        <v>415</v>
      </c>
      <c r="B394" s="3">
        <v>66</v>
      </c>
      <c r="C394" s="3" t="s">
        <v>31</v>
      </c>
      <c r="D394" s="3" t="s">
        <v>33</v>
      </c>
      <c r="E394" s="3">
        <v>60751.460602967403</v>
      </c>
      <c r="F394" s="3">
        <v>132</v>
      </c>
      <c r="G394" s="3">
        <v>1099.4823847765799</v>
      </c>
      <c r="H394" s="3">
        <v>8</v>
      </c>
      <c r="I394" s="3">
        <v>771.78427231472097</v>
      </c>
      <c r="J394" s="3">
        <v>0</v>
      </c>
      <c r="K394" s="3">
        <v>301.43671008867699</v>
      </c>
      <c r="L394" s="3">
        <v>68</v>
      </c>
      <c r="M394" s="3">
        <v>3</v>
      </c>
      <c r="N394" s="3">
        <v>1</v>
      </c>
      <c r="O394" s="3">
        <v>393</v>
      </c>
      <c r="P394" s="3">
        <v>2</v>
      </c>
      <c r="Q394" s="3">
        <v>15417.151531789401</v>
      </c>
      <c r="R394" s="3">
        <v>7</v>
      </c>
      <c r="S394" s="3">
        <v>0</v>
      </c>
      <c r="T394" s="3">
        <v>0</v>
      </c>
      <c r="U394" s="3">
        <v>8094.9976677717204</v>
      </c>
      <c r="V394" s="3">
        <v>1</v>
      </c>
      <c r="W394" s="3" t="str">
        <f>IF(Bank_data3[[#This Row],[credit_risk]]=1,"High Risk","Low Risk")</f>
        <v>High Risk</v>
      </c>
      <c r="X394" s="3" t="str">
        <f t="shared" si="42"/>
        <v>55+</v>
      </c>
      <c r="Y394" s="3" t="str">
        <f t="shared" si="43"/>
        <v>Middle Income</v>
      </c>
      <c r="Z394" s="3" t="str">
        <f t="shared" si="44"/>
        <v>Poor</v>
      </c>
      <c r="AA394" s="27">
        <f t="shared" si="45"/>
        <v>0.25377417067461172</v>
      </c>
      <c r="AB394" s="3" t="str">
        <f t="shared" si="46"/>
        <v>Medium</v>
      </c>
      <c r="AC394" s="3" t="str">
        <f t="shared" si="47"/>
        <v>High</v>
      </c>
      <c r="AD394" s="3" t="str">
        <f t="shared" si="48"/>
        <v>No</v>
      </c>
    </row>
    <row r="395" spans="1:30" ht="15" customHeight="1" x14ac:dyDescent="0.3">
      <c r="A395" s="3" t="s">
        <v>416</v>
      </c>
      <c r="B395" s="3">
        <v>41</v>
      </c>
      <c r="C395" s="3" t="s">
        <v>31</v>
      </c>
      <c r="D395" s="3" t="s">
        <v>33</v>
      </c>
      <c r="E395" s="3">
        <v>38506.9635630103</v>
      </c>
      <c r="F395" s="3">
        <v>63</v>
      </c>
      <c r="G395" s="3">
        <v>2854.5933933282799</v>
      </c>
      <c r="H395" s="3">
        <v>10</v>
      </c>
      <c r="I395" s="3">
        <v>603.78129046868003</v>
      </c>
      <c r="J395" s="3">
        <v>40</v>
      </c>
      <c r="K395" s="3">
        <v>904.01113266796699</v>
      </c>
      <c r="L395" s="3">
        <v>5</v>
      </c>
      <c r="M395" s="3">
        <v>1</v>
      </c>
      <c r="N395" s="3">
        <v>2</v>
      </c>
      <c r="O395" s="3">
        <v>786</v>
      </c>
      <c r="P395" s="3">
        <v>0</v>
      </c>
      <c r="Q395" s="3">
        <v>15613.722203356099</v>
      </c>
      <c r="R395" s="3">
        <v>3</v>
      </c>
      <c r="S395" s="3">
        <v>0</v>
      </c>
      <c r="T395" s="3">
        <v>0</v>
      </c>
      <c r="U395" s="3">
        <v>15143.383830160101</v>
      </c>
      <c r="V395" s="3">
        <v>0</v>
      </c>
      <c r="W395" s="3" t="str">
        <f>IF(Bank_data3[[#This Row],[credit_risk]]=1,"High Risk","Low Risk")</f>
        <v>Low Risk</v>
      </c>
      <c r="X395" s="3" t="str">
        <f t="shared" si="42"/>
        <v>35-44</v>
      </c>
      <c r="Y395" s="3" t="str">
        <f t="shared" si="43"/>
        <v>Low Income</v>
      </c>
      <c r="Z395" s="3" t="str">
        <f t="shared" si="44"/>
        <v>Very Good</v>
      </c>
      <c r="AA395" s="27">
        <f t="shared" si="45"/>
        <v>0.40547788655957812</v>
      </c>
      <c r="AB395" s="3" t="str">
        <f t="shared" si="46"/>
        <v>Medium</v>
      </c>
      <c r="AC395" s="3" t="str">
        <f t="shared" si="47"/>
        <v>Low</v>
      </c>
      <c r="AD395" s="3" t="str">
        <f t="shared" si="48"/>
        <v>No</v>
      </c>
    </row>
    <row r="396" spans="1:30" ht="15" customHeight="1" x14ac:dyDescent="0.3">
      <c r="A396" s="3" t="s">
        <v>417</v>
      </c>
      <c r="B396" s="3">
        <v>42</v>
      </c>
      <c r="C396" s="3" t="s">
        <v>31</v>
      </c>
      <c r="D396" s="3" t="s">
        <v>33</v>
      </c>
      <c r="E396" s="3">
        <v>51161.685134175001</v>
      </c>
      <c r="F396" s="3">
        <v>162</v>
      </c>
      <c r="G396" s="3">
        <v>1056.1222163386601</v>
      </c>
      <c r="H396" s="3">
        <v>9</v>
      </c>
      <c r="I396" s="3">
        <v>764.008972788248</v>
      </c>
      <c r="J396" s="3">
        <v>1</v>
      </c>
      <c r="K396" s="3">
        <v>318.97670692413999</v>
      </c>
      <c r="L396" s="3">
        <v>39</v>
      </c>
      <c r="M396" s="3">
        <v>9</v>
      </c>
      <c r="N396" s="3">
        <v>3</v>
      </c>
      <c r="O396" s="3">
        <v>697</v>
      </c>
      <c r="P396" s="3">
        <v>3</v>
      </c>
      <c r="Q396" s="3">
        <v>15567.9895592625</v>
      </c>
      <c r="R396" s="3">
        <v>6</v>
      </c>
      <c r="S396" s="3">
        <v>0</v>
      </c>
      <c r="T396" s="3">
        <v>0</v>
      </c>
      <c r="U396" s="3">
        <v>9086.2967725241197</v>
      </c>
      <c r="V396" s="3">
        <v>1</v>
      </c>
      <c r="W396" s="3" t="str">
        <f>IF(Bank_data3[[#This Row],[credit_risk]]=1,"High Risk","Low Risk")</f>
        <v>High Risk</v>
      </c>
      <c r="X396" s="3" t="str">
        <f t="shared" si="42"/>
        <v>35-44</v>
      </c>
      <c r="Y396" s="3" t="str">
        <f t="shared" si="43"/>
        <v>Middle Income</v>
      </c>
      <c r="Z396" s="3" t="str">
        <f t="shared" si="44"/>
        <v>Good</v>
      </c>
      <c r="AA396" s="27">
        <f t="shared" si="45"/>
        <v>0.30429000761867769</v>
      </c>
      <c r="AB396" s="3" t="str">
        <f t="shared" si="46"/>
        <v>Medium</v>
      </c>
      <c r="AC396" s="3" t="str">
        <f t="shared" si="47"/>
        <v>High</v>
      </c>
      <c r="AD396" s="3" t="str">
        <f t="shared" si="48"/>
        <v>No</v>
      </c>
    </row>
    <row r="397" spans="1:30" ht="15" customHeight="1" x14ac:dyDescent="0.3">
      <c r="A397" s="3" t="s">
        <v>418</v>
      </c>
      <c r="B397" s="3">
        <v>21</v>
      </c>
      <c r="C397" s="3" t="s">
        <v>31</v>
      </c>
      <c r="D397" s="3" t="s">
        <v>33</v>
      </c>
      <c r="E397" s="3">
        <v>50659.158674448001</v>
      </c>
      <c r="F397" s="3">
        <v>40</v>
      </c>
      <c r="G397" s="3">
        <v>1817.4710463327101</v>
      </c>
      <c r="H397" s="3">
        <v>3</v>
      </c>
      <c r="I397" s="3">
        <v>1177.9941093719699</v>
      </c>
      <c r="J397" s="3">
        <v>47</v>
      </c>
      <c r="K397" s="3">
        <v>462.15394843767001</v>
      </c>
      <c r="L397" s="3">
        <v>52</v>
      </c>
      <c r="M397" s="3">
        <v>4</v>
      </c>
      <c r="N397" s="3">
        <v>9</v>
      </c>
      <c r="O397" s="3">
        <v>820</v>
      </c>
      <c r="P397" s="3">
        <v>4</v>
      </c>
      <c r="Q397" s="3">
        <v>16109.229083423201</v>
      </c>
      <c r="R397" s="3">
        <v>1</v>
      </c>
      <c r="S397" s="3">
        <v>0</v>
      </c>
      <c r="T397" s="3">
        <v>0</v>
      </c>
      <c r="U397" s="3">
        <v>14730.661088474801</v>
      </c>
      <c r="V397" s="3">
        <v>0</v>
      </c>
      <c r="W397" s="3" t="str">
        <f>IF(Bank_data3[[#This Row],[credit_risk]]=1,"High Risk","Low Risk")</f>
        <v>Low Risk</v>
      </c>
      <c r="X397" s="3" t="str">
        <f t="shared" si="42"/>
        <v>18-24</v>
      </c>
      <c r="Y397" s="3" t="str">
        <f t="shared" si="43"/>
        <v>Middle Income</v>
      </c>
      <c r="Z397" s="3" t="str">
        <f t="shared" si="44"/>
        <v>Excellent</v>
      </c>
      <c r="AA397" s="27">
        <f t="shared" si="45"/>
        <v>0.31799243226572854</v>
      </c>
      <c r="AB397" s="3" t="str">
        <f t="shared" si="46"/>
        <v>Medium</v>
      </c>
      <c r="AC397" s="3" t="str">
        <f t="shared" si="47"/>
        <v>High</v>
      </c>
      <c r="AD397" s="3" t="str">
        <f t="shared" si="48"/>
        <v>No</v>
      </c>
    </row>
    <row r="398" spans="1:30" ht="15" customHeight="1" x14ac:dyDescent="0.3">
      <c r="A398" s="3" t="s">
        <v>419</v>
      </c>
      <c r="B398" s="3">
        <v>46</v>
      </c>
      <c r="C398" s="3" t="s">
        <v>23</v>
      </c>
      <c r="D398" s="3" t="s">
        <v>24</v>
      </c>
      <c r="E398" s="3">
        <v>80349.676778101901</v>
      </c>
      <c r="F398" s="3">
        <v>227</v>
      </c>
      <c r="G398" s="3">
        <v>1009.95364530092</v>
      </c>
      <c r="H398" s="3">
        <v>1</v>
      </c>
      <c r="I398" s="3">
        <v>382.70990685217402</v>
      </c>
      <c r="J398" s="3">
        <v>33</v>
      </c>
      <c r="K398" s="3">
        <v>0</v>
      </c>
      <c r="L398" s="3">
        <v>8</v>
      </c>
      <c r="M398" s="3">
        <v>9</v>
      </c>
      <c r="N398" s="3">
        <v>4</v>
      </c>
      <c r="O398" s="3">
        <v>820</v>
      </c>
      <c r="P398" s="3">
        <v>3</v>
      </c>
      <c r="Q398" s="3">
        <v>16538.4486001392</v>
      </c>
      <c r="R398" s="3">
        <v>2</v>
      </c>
      <c r="S398" s="3">
        <v>0</v>
      </c>
      <c r="T398" s="3">
        <v>0</v>
      </c>
      <c r="U398" s="3">
        <v>8082.5929536120502</v>
      </c>
      <c r="V398" s="3">
        <v>0</v>
      </c>
      <c r="W398" s="3" t="str">
        <f>IF(Bank_data3[[#This Row],[credit_risk]]=1,"High Risk","Low Risk")</f>
        <v>Low Risk</v>
      </c>
      <c r="X398" s="3" t="str">
        <f t="shared" si="42"/>
        <v>45-54</v>
      </c>
      <c r="Y398" s="3" t="str">
        <f t="shared" si="43"/>
        <v>Middle Income</v>
      </c>
      <c r="Z398" s="3" t="str">
        <f t="shared" si="44"/>
        <v>Excellent</v>
      </c>
      <c r="AA398" s="27">
        <f t="shared" si="45"/>
        <v>0.20583092880152701</v>
      </c>
      <c r="AB398" s="3" t="str">
        <f t="shared" si="46"/>
        <v>Medium</v>
      </c>
      <c r="AC398" s="3" t="str">
        <f t="shared" si="47"/>
        <v>Low</v>
      </c>
      <c r="AD398" s="3" t="str">
        <f t="shared" si="48"/>
        <v>No</v>
      </c>
    </row>
    <row r="399" spans="1:30" ht="15" customHeight="1" x14ac:dyDescent="0.3">
      <c r="A399" s="3" t="s">
        <v>420</v>
      </c>
      <c r="B399" s="3">
        <v>61</v>
      </c>
      <c r="C399" s="3" t="s">
        <v>28</v>
      </c>
      <c r="D399" s="3" t="s">
        <v>33</v>
      </c>
      <c r="E399" s="3">
        <v>50710.290448353902</v>
      </c>
      <c r="F399" s="3">
        <v>48</v>
      </c>
      <c r="G399" s="3">
        <v>1819.34884760508</v>
      </c>
      <c r="H399" s="3">
        <v>3</v>
      </c>
      <c r="I399" s="3">
        <v>655.74520568286403</v>
      </c>
      <c r="J399" s="3">
        <v>34</v>
      </c>
      <c r="K399" s="3">
        <v>631.83741736684999</v>
      </c>
      <c r="L399" s="3">
        <v>64</v>
      </c>
      <c r="M399" s="3">
        <v>9</v>
      </c>
      <c r="N399" s="3">
        <v>4</v>
      </c>
      <c r="O399" s="3">
        <v>412</v>
      </c>
      <c r="P399" s="3">
        <v>0</v>
      </c>
      <c r="Q399" s="3">
        <v>16160.0022847538</v>
      </c>
      <c r="R399" s="3">
        <v>6</v>
      </c>
      <c r="S399" s="3">
        <v>0</v>
      </c>
      <c r="T399" s="3">
        <v>0</v>
      </c>
      <c r="U399" s="3">
        <v>9787.3286709470103</v>
      </c>
      <c r="V399" s="3">
        <v>1</v>
      </c>
      <c r="W399" s="3" t="str">
        <f>IF(Bank_data3[[#This Row],[credit_risk]]=1,"High Risk","Low Risk")</f>
        <v>High Risk</v>
      </c>
      <c r="X399" s="3" t="str">
        <f t="shared" si="42"/>
        <v>55+</v>
      </c>
      <c r="Y399" s="3" t="str">
        <f t="shared" si="43"/>
        <v>Middle Income</v>
      </c>
      <c r="Z399" s="3" t="str">
        <f t="shared" si="44"/>
        <v>Poor</v>
      </c>
      <c r="AA399" s="27">
        <f t="shared" si="45"/>
        <v>0.3186730374027737</v>
      </c>
      <c r="AB399" s="3" t="str">
        <f t="shared" si="46"/>
        <v>Medium</v>
      </c>
      <c r="AC399" s="3" t="str">
        <f t="shared" si="47"/>
        <v>High</v>
      </c>
      <c r="AD399" s="3" t="str">
        <f t="shared" si="48"/>
        <v>No</v>
      </c>
    </row>
    <row r="400" spans="1:30" ht="15" customHeight="1" x14ac:dyDescent="0.3">
      <c r="A400" s="3" t="s">
        <v>421</v>
      </c>
      <c r="B400" s="3">
        <v>21</v>
      </c>
      <c r="C400" s="3" t="s">
        <v>28</v>
      </c>
      <c r="D400" s="3" t="s">
        <v>24</v>
      </c>
      <c r="E400" s="3">
        <v>89743.975759957393</v>
      </c>
      <c r="F400" s="3">
        <v>172</v>
      </c>
      <c r="G400" s="3">
        <v>2248.54210393013</v>
      </c>
      <c r="H400" s="3">
        <v>10</v>
      </c>
      <c r="I400" s="3">
        <v>536.88975235948396</v>
      </c>
      <c r="J400" s="3">
        <v>45</v>
      </c>
      <c r="K400" s="3">
        <v>9.2697164612689598</v>
      </c>
      <c r="L400" s="3">
        <v>19</v>
      </c>
      <c r="M400" s="3">
        <v>10</v>
      </c>
      <c r="N400" s="3">
        <v>0</v>
      </c>
      <c r="O400" s="3">
        <v>421</v>
      </c>
      <c r="P400" s="3">
        <v>3</v>
      </c>
      <c r="Q400" s="3">
        <v>7286.0740244081999</v>
      </c>
      <c r="R400" s="3">
        <v>0</v>
      </c>
      <c r="S400" s="3">
        <v>1</v>
      </c>
      <c r="T400" s="3">
        <v>0</v>
      </c>
      <c r="U400" s="3">
        <v>5241.0696705879</v>
      </c>
      <c r="V400" s="3">
        <v>1</v>
      </c>
      <c r="W400" s="3" t="str">
        <f>IF(Bank_data3[[#This Row],[credit_risk]]=1,"High Risk","Low Risk")</f>
        <v>High Risk</v>
      </c>
      <c r="X400" s="3" t="str">
        <f t="shared" si="42"/>
        <v>18-24</v>
      </c>
      <c r="Y400" s="3" t="str">
        <f t="shared" si="43"/>
        <v>Middle Income</v>
      </c>
      <c r="Z400" s="3" t="str">
        <f t="shared" si="44"/>
        <v>Poor</v>
      </c>
      <c r="AA400" s="27">
        <f t="shared" si="45"/>
        <v>8.1187332773139206E-2</v>
      </c>
      <c r="AB400" s="3" t="str">
        <f t="shared" si="46"/>
        <v>Medium</v>
      </c>
      <c r="AC400" s="3" t="str">
        <f t="shared" si="47"/>
        <v>Medium</v>
      </c>
      <c r="AD400" s="3" t="str">
        <f t="shared" si="48"/>
        <v>No</v>
      </c>
    </row>
    <row r="401" spans="1:30" ht="15" customHeight="1" x14ac:dyDescent="0.3">
      <c r="A401" s="3" t="s">
        <v>422</v>
      </c>
      <c r="B401" s="3">
        <v>45</v>
      </c>
      <c r="C401" s="3" t="s">
        <v>28</v>
      </c>
      <c r="D401" s="3" t="s">
        <v>24</v>
      </c>
      <c r="E401" s="3">
        <v>26658.8114464393</v>
      </c>
      <c r="F401" s="3">
        <v>136</v>
      </c>
      <c r="G401" s="3">
        <v>1440.5005228125599</v>
      </c>
      <c r="H401" s="3">
        <v>4</v>
      </c>
      <c r="I401" s="3">
        <v>786.48400325795001</v>
      </c>
      <c r="J401" s="3">
        <v>12</v>
      </c>
      <c r="K401" s="3">
        <v>551.83179684952097</v>
      </c>
      <c r="L401" s="3">
        <v>5</v>
      </c>
      <c r="M401" s="3">
        <v>9</v>
      </c>
      <c r="N401" s="3">
        <v>0</v>
      </c>
      <c r="O401" s="3">
        <v>685</v>
      </c>
      <c r="P401" s="3">
        <v>1</v>
      </c>
      <c r="Q401" s="3">
        <v>14669.810368565901</v>
      </c>
      <c r="R401" s="3">
        <v>2</v>
      </c>
      <c r="S401" s="3">
        <v>0</v>
      </c>
      <c r="T401" s="3">
        <v>0</v>
      </c>
      <c r="U401" s="3">
        <v>6241.0313567243602</v>
      </c>
      <c r="V401" s="3">
        <v>0</v>
      </c>
      <c r="W401" s="3" t="str">
        <f>IF(Bank_data3[[#This Row],[credit_risk]]=1,"High Risk","Low Risk")</f>
        <v>Low Risk</v>
      </c>
      <c r="X401" s="3" t="str">
        <f t="shared" si="42"/>
        <v>45-54</v>
      </c>
      <c r="Y401" s="3" t="str">
        <f t="shared" si="43"/>
        <v>Low Income</v>
      </c>
      <c r="Z401" s="3" t="str">
        <f t="shared" si="44"/>
        <v>Good</v>
      </c>
      <c r="AA401" s="27">
        <f t="shared" si="45"/>
        <v>0.55027998521386756</v>
      </c>
      <c r="AB401" s="3" t="str">
        <f t="shared" si="46"/>
        <v>Medium</v>
      </c>
      <c r="AC401" s="3" t="str">
        <f t="shared" si="47"/>
        <v>Low</v>
      </c>
      <c r="AD401" s="3" t="str">
        <f t="shared" si="48"/>
        <v>No</v>
      </c>
    </row>
    <row r="402" spans="1:30" ht="15" customHeight="1" x14ac:dyDescent="0.3">
      <c r="A402" s="3" t="s">
        <v>423</v>
      </c>
      <c r="B402" s="3">
        <v>36</v>
      </c>
      <c r="C402" s="3" t="s">
        <v>28</v>
      </c>
      <c r="D402" s="3" t="s">
        <v>33</v>
      </c>
      <c r="E402" s="3">
        <v>49417.650433927498</v>
      </c>
      <c r="F402" s="3">
        <v>43</v>
      </c>
      <c r="G402" s="3">
        <v>1042.54811848347</v>
      </c>
      <c r="H402" s="3">
        <v>1</v>
      </c>
      <c r="I402" s="3">
        <v>560.36168762057105</v>
      </c>
      <c r="J402" s="3">
        <v>16</v>
      </c>
      <c r="K402" s="3">
        <v>391.34824880781298</v>
      </c>
      <c r="L402" s="3">
        <v>76</v>
      </c>
      <c r="M402" s="3">
        <v>10</v>
      </c>
      <c r="N402" s="3">
        <v>0</v>
      </c>
      <c r="O402" s="3">
        <v>641</v>
      </c>
      <c r="P402" s="3">
        <v>4</v>
      </c>
      <c r="Q402" s="3">
        <v>7532.3137282686102</v>
      </c>
      <c r="R402" s="3">
        <v>3</v>
      </c>
      <c r="S402" s="3">
        <v>0</v>
      </c>
      <c r="T402" s="3">
        <v>0</v>
      </c>
      <c r="U402" s="3">
        <v>10774.1600763067</v>
      </c>
      <c r="V402" s="3">
        <v>0</v>
      </c>
      <c r="W402" s="3" t="str">
        <f>IF(Bank_data3[[#This Row],[credit_risk]]=1,"High Risk","Low Risk")</f>
        <v>Low Risk</v>
      </c>
      <c r="X402" s="3" t="str">
        <f t="shared" si="42"/>
        <v>35-44</v>
      </c>
      <c r="Y402" s="3" t="str">
        <f t="shared" si="43"/>
        <v>Low Income</v>
      </c>
      <c r="Z402" s="3" t="str">
        <f t="shared" si="44"/>
        <v>Fair</v>
      </c>
      <c r="AA402" s="27">
        <f t="shared" si="45"/>
        <v>0.15242152676480406</v>
      </c>
      <c r="AB402" s="3" t="str">
        <f t="shared" si="46"/>
        <v>Medium</v>
      </c>
      <c r="AC402" s="3" t="str">
        <f t="shared" si="47"/>
        <v>High</v>
      </c>
      <c r="AD402" s="3" t="str">
        <f t="shared" si="48"/>
        <v>No</v>
      </c>
    </row>
    <row r="403" spans="1:30" ht="15" customHeight="1" x14ac:dyDescent="0.3">
      <c r="A403" s="3" t="s">
        <v>424</v>
      </c>
      <c r="B403" s="3">
        <v>59</v>
      </c>
      <c r="C403" s="3" t="s">
        <v>31</v>
      </c>
      <c r="D403" s="3" t="s">
        <v>24</v>
      </c>
      <c r="E403" s="3">
        <v>36268.602040461999</v>
      </c>
      <c r="F403" s="3">
        <v>233</v>
      </c>
      <c r="G403" s="3">
        <v>1401.18477183917</v>
      </c>
      <c r="H403" s="3">
        <v>6</v>
      </c>
      <c r="I403" s="3">
        <v>181.17156516468501</v>
      </c>
      <c r="J403" s="3">
        <v>9</v>
      </c>
      <c r="K403" s="3">
        <v>394.14961810612601</v>
      </c>
      <c r="L403" s="3">
        <v>38</v>
      </c>
      <c r="M403" s="3">
        <v>5</v>
      </c>
      <c r="N403" s="3">
        <v>4</v>
      </c>
      <c r="O403" s="3">
        <v>762</v>
      </c>
      <c r="P403" s="3">
        <v>2</v>
      </c>
      <c r="Q403" s="3">
        <v>15139.2559747512</v>
      </c>
      <c r="R403" s="3">
        <v>1</v>
      </c>
      <c r="S403" s="3">
        <v>0</v>
      </c>
      <c r="T403" s="3">
        <v>0</v>
      </c>
      <c r="U403" s="3">
        <v>13449.184069245701</v>
      </c>
      <c r="V403" s="3">
        <v>0</v>
      </c>
      <c r="W403" s="3" t="str">
        <f>IF(Bank_data3[[#This Row],[credit_risk]]=1,"High Risk","Low Risk")</f>
        <v>Low Risk</v>
      </c>
      <c r="X403" s="3" t="str">
        <f t="shared" si="42"/>
        <v>55+</v>
      </c>
      <c r="Y403" s="3" t="str">
        <f t="shared" si="43"/>
        <v>Low Income</v>
      </c>
      <c r="Z403" s="3" t="str">
        <f t="shared" si="44"/>
        <v>Very Good</v>
      </c>
      <c r="AA403" s="27">
        <f t="shared" si="45"/>
        <v>0.41742044421402114</v>
      </c>
      <c r="AB403" s="3" t="str">
        <f t="shared" si="46"/>
        <v>Medium</v>
      </c>
      <c r="AC403" s="3" t="str">
        <f t="shared" si="47"/>
        <v>High</v>
      </c>
      <c r="AD403" s="3" t="str">
        <f t="shared" si="48"/>
        <v>No</v>
      </c>
    </row>
    <row r="404" spans="1:30" ht="15" customHeight="1" x14ac:dyDescent="0.3">
      <c r="A404" s="3" t="s">
        <v>425</v>
      </c>
      <c r="B404" s="3">
        <v>52</v>
      </c>
      <c r="C404" s="3" t="s">
        <v>31</v>
      </c>
      <c r="D404" s="3" t="s">
        <v>33</v>
      </c>
      <c r="E404" s="3">
        <v>41093.085102446799</v>
      </c>
      <c r="F404" s="3">
        <v>155</v>
      </c>
      <c r="G404" s="3">
        <v>1928.0623130286599</v>
      </c>
      <c r="H404" s="3">
        <v>2</v>
      </c>
      <c r="I404" s="3">
        <v>430.70185857367301</v>
      </c>
      <c r="J404" s="3">
        <v>2</v>
      </c>
      <c r="K404" s="3">
        <v>598.49787324258295</v>
      </c>
      <c r="L404" s="3">
        <v>20</v>
      </c>
      <c r="M404" s="3">
        <v>9</v>
      </c>
      <c r="N404" s="3">
        <v>1</v>
      </c>
      <c r="O404" s="3">
        <v>681</v>
      </c>
      <c r="P404" s="3">
        <v>5</v>
      </c>
      <c r="Q404" s="3">
        <v>17617.2816112824</v>
      </c>
      <c r="R404" s="3">
        <v>3</v>
      </c>
      <c r="S404" s="3">
        <v>0</v>
      </c>
      <c r="T404" s="3">
        <v>0</v>
      </c>
      <c r="U404" s="3">
        <v>500</v>
      </c>
      <c r="V404" s="3">
        <v>0</v>
      </c>
      <c r="W404" s="3" t="str">
        <f>IF(Bank_data3[[#This Row],[credit_risk]]=1,"High Risk","Low Risk")</f>
        <v>Low Risk</v>
      </c>
      <c r="X404" s="3" t="str">
        <f t="shared" si="42"/>
        <v>45-54</v>
      </c>
      <c r="Y404" s="3" t="str">
        <f t="shared" si="43"/>
        <v>Low Income</v>
      </c>
      <c r="Z404" s="3" t="str">
        <f t="shared" si="44"/>
        <v>Good</v>
      </c>
      <c r="AA404" s="27">
        <f t="shared" si="45"/>
        <v>0.42871645113433982</v>
      </c>
      <c r="AB404" s="3" t="str">
        <f t="shared" si="46"/>
        <v>Medium</v>
      </c>
      <c r="AC404" s="3" t="str">
        <f t="shared" si="47"/>
        <v>Medium</v>
      </c>
      <c r="AD404" s="3" t="str">
        <f t="shared" si="48"/>
        <v>No</v>
      </c>
    </row>
    <row r="405" spans="1:30" ht="15" customHeight="1" x14ac:dyDescent="0.3">
      <c r="A405" s="3" t="s">
        <v>426</v>
      </c>
      <c r="B405" s="3">
        <v>28</v>
      </c>
      <c r="C405" s="3" t="s">
        <v>31</v>
      </c>
      <c r="D405" s="3" t="s">
        <v>33</v>
      </c>
      <c r="E405" s="3">
        <v>41483.812917031602</v>
      </c>
      <c r="F405" s="3">
        <v>228</v>
      </c>
      <c r="G405" s="3">
        <v>2193.1704161738498</v>
      </c>
      <c r="H405" s="3">
        <v>7</v>
      </c>
      <c r="I405" s="3">
        <v>1373.21425648834</v>
      </c>
      <c r="J405" s="3">
        <v>3</v>
      </c>
      <c r="K405" s="3">
        <v>704.89727755473496</v>
      </c>
      <c r="L405" s="3">
        <v>36</v>
      </c>
      <c r="M405" s="3">
        <v>7</v>
      </c>
      <c r="N405" s="3">
        <v>2</v>
      </c>
      <c r="O405" s="3">
        <v>455</v>
      </c>
      <c r="P405" s="3">
        <v>4</v>
      </c>
      <c r="Q405" s="3">
        <v>14250.238209176399</v>
      </c>
      <c r="R405" s="3">
        <v>5</v>
      </c>
      <c r="S405" s="3">
        <v>0</v>
      </c>
      <c r="T405" s="3">
        <v>0</v>
      </c>
      <c r="U405" s="3">
        <v>17341.489417468201</v>
      </c>
      <c r="V405" s="3">
        <v>1</v>
      </c>
      <c r="W405" s="3" t="str">
        <f>IF(Bank_data3[[#This Row],[credit_risk]]=1,"High Risk","Low Risk")</f>
        <v>High Risk</v>
      </c>
      <c r="X405" s="3" t="str">
        <f t="shared" si="42"/>
        <v>25-34</v>
      </c>
      <c r="Y405" s="3" t="str">
        <f t="shared" si="43"/>
        <v>Low Income</v>
      </c>
      <c r="Z405" s="3" t="str">
        <f t="shared" si="44"/>
        <v>Poor</v>
      </c>
      <c r="AA405" s="27">
        <f t="shared" si="45"/>
        <v>0.34351322135400475</v>
      </c>
      <c r="AB405" s="3" t="str">
        <f t="shared" si="46"/>
        <v>Medium</v>
      </c>
      <c r="AC405" s="3" t="str">
        <f t="shared" si="47"/>
        <v>High</v>
      </c>
      <c r="AD405" s="3" t="str">
        <f t="shared" si="48"/>
        <v>No</v>
      </c>
    </row>
    <row r="406" spans="1:30" ht="15" customHeight="1" x14ac:dyDescent="0.3">
      <c r="A406" s="3" t="s">
        <v>427</v>
      </c>
      <c r="B406" s="3">
        <v>62</v>
      </c>
      <c r="C406" s="3" t="s">
        <v>28</v>
      </c>
      <c r="D406" s="3" t="s">
        <v>26</v>
      </c>
      <c r="E406" s="3">
        <v>37196.4797600202</v>
      </c>
      <c r="F406" s="3">
        <v>141</v>
      </c>
      <c r="G406" s="3">
        <v>1705.6214814708801</v>
      </c>
      <c r="H406" s="3">
        <v>3</v>
      </c>
      <c r="I406" s="3">
        <v>886.35487395019504</v>
      </c>
      <c r="J406" s="3">
        <v>24</v>
      </c>
      <c r="K406" s="3">
        <v>827.19486480224396</v>
      </c>
      <c r="L406" s="3">
        <v>11</v>
      </c>
      <c r="M406" s="3">
        <v>10</v>
      </c>
      <c r="N406" s="3">
        <v>7</v>
      </c>
      <c r="O406" s="3">
        <v>427</v>
      </c>
      <c r="P406" s="3">
        <v>4</v>
      </c>
      <c r="Q406" s="3">
        <v>16490.878857077099</v>
      </c>
      <c r="R406" s="3">
        <v>7</v>
      </c>
      <c r="S406" s="3">
        <v>0</v>
      </c>
      <c r="T406" s="3">
        <v>0</v>
      </c>
      <c r="U406" s="3">
        <v>10034.518056917899</v>
      </c>
      <c r="V406" s="3">
        <v>1</v>
      </c>
      <c r="W406" s="3" t="str">
        <f>IF(Bank_data3[[#This Row],[credit_risk]]=1,"High Risk","Low Risk")</f>
        <v>High Risk</v>
      </c>
      <c r="X406" s="3" t="str">
        <f t="shared" si="42"/>
        <v>55+</v>
      </c>
      <c r="Y406" s="3" t="str">
        <f t="shared" si="43"/>
        <v>Low Income</v>
      </c>
      <c r="Z406" s="3" t="str">
        <f t="shared" si="44"/>
        <v>Poor</v>
      </c>
      <c r="AA406" s="27">
        <f t="shared" si="45"/>
        <v>0.44334514888158716</v>
      </c>
      <c r="AB406" s="3" t="str">
        <f t="shared" si="46"/>
        <v>Medium</v>
      </c>
      <c r="AC406" s="3" t="str">
        <f t="shared" si="47"/>
        <v>Medium</v>
      </c>
      <c r="AD406" s="3" t="str">
        <f t="shared" si="48"/>
        <v>No</v>
      </c>
    </row>
    <row r="407" spans="1:30" ht="15" customHeight="1" x14ac:dyDescent="0.3">
      <c r="A407" s="3" t="s">
        <v>428</v>
      </c>
      <c r="B407" s="3">
        <v>67</v>
      </c>
      <c r="C407" s="3" t="s">
        <v>31</v>
      </c>
      <c r="D407" s="3" t="s">
        <v>33</v>
      </c>
      <c r="E407" s="3">
        <v>81143.092489741204</v>
      </c>
      <c r="F407" s="3">
        <v>112</v>
      </c>
      <c r="G407" s="3">
        <v>1436.40606210433</v>
      </c>
      <c r="H407" s="3">
        <v>11</v>
      </c>
      <c r="I407" s="3">
        <v>874.32671883282705</v>
      </c>
      <c r="J407" s="3">
        <v>36</v>
      </c>
      <c r="K407" s="3">
        <v>207.57605976289699</v>
      </c>
      <c r="L407" s="3">
        <v>69</v>
      </c>
      <c r="M407" s="3">
        <v>19</v>
      </c>
      <c r="N407" s="3">
        <v>9</v>
      </c>
      <c r="O407" s="3">
        <v>342</v>
      </c>
      <c r="P407" s="3">
        <v>2</v>
      </c>
      <c r="Q407" s="3">
        <v>13318.545399631001</v>
      </c>
      <c r="R407" s="3">
        <v>0</v>
      </c>
      <c r="S407" s="3">
        <v>1</v>
      </c>
      <c r="T407" s="3">
        <v>0</v>
      </c>
      <c r="U407" s="3">
        <v>6473.4879450680601</v>
      </c>
      <c r="V407" s="3">
        <v>1</v>
      </c>
      <c r="W407" s="3" t="str">
        <f>IF(Bank_data3[[#This Row],[credit_risk]]=1,"High Risk","Low Risk")</f>
        <v>High Risk</v>
      </c>
      <c r="X407" s="3" t="str">
        <f t="shared" si="42"/>
        <v>55+</v>
      </c>
      <c r="Y407" s="3" t="str">
        <f t="shared" si="43"/>
        <v>Middle Income</v>
      </c>
      <c r="Z407" s="3" t="str">
        <f t="shared" si="44"/>
        <v>Poor</v>
      </c>
      <c r="AA407" s="27">
        <f t="shared" si="45"/>
        <v>0.16413652710259771</v>
      </c>
      <c r="AB407" s="3" t="str">
        <f t="shared" si="46"/>
        <v>Medium</v>
      </c>
      <c r="AC407" s="3" t="str">
        <f t="shared" si="47"/>
        <v>High</v>
      </c>
      <c r="AD407" s="3" t="str">
        <f t="shared" si="48"/>
        <v>No</v>
      </c>
    </row>
    <row r="408" spans="1:30" ht="15" customHeight="1" x14ac:dyDescent="0.3">
      <c r="A408" s="3" t="s">
        <v>429</v>
      </c>
      <c r="B408" s="3">
        <v>58</v>
      </c>
      <c r="C408" s="3" t="s">
        <v>31</v>
      </c>
      <c r="D408" s="3" t="s">
        <v>26</v>
      </c>
      <c r="E408" s="3">
        <v>75606.0859191653</v>
      </c>
      <c r="F408" s="3">
        <v>231</v>
      </c>
      <c r="G408" s="3">
        <v>2523.0520354236401</v>
      </c>
      <c r="H408" s="3">
        <v>10</v>
      </c>
      <c r="I408" s="3">
        <v>701.08566349697696</v>
      </c>
      <c r="J408" s="3">
        <v>42</v>
      </c>
      <c r="K408" s="3">
        <v>422.20793093138798</v>
      </c>
      <c r="L408" s="3">
        <v>14</v>
      </c>
      <c r="M408" s="3">
        <v>18</v>
      </c>
      <c r="N408" s="3">
        <v>7</v>
      </c>
      <c r="O408" s="3">
        <v>874</v>
      </c>
      <c r="P408" s="3">
        <v>2</v>
      </c>
      <c r="Q408" s="3">
        <v>23095.078316258001</v>
      </c>
      <c r="R408" s="3">
        <v>0</v>
      </c>
      <c r="S408" s="3">
        <v>0</v>
      </c>
      <c r="T408" s="3">
        <v>0</v>
      </c>
      <c r="U408" s="3">
        <v>10118.521167924</v>
      </c>
      <c r="V408" s="3">
        <v>0</v>
      </c>
      <c r="W408" s="3" t="str">
        <f>IF(Bank_data3[[#This Row],[credit_risk]]=1,"High Risk","Low Risk")</f>
        <v>Low Risk</v>
      </c>
      <c r="X408" s="3" t="str">
        <f t="shared" si="42"/>
        <v>55+</v>
      </c>
      <c r="Y408" s="3" t="str">
        <f t="shared" si="43"/>
        <v>Middle Income</v>
      </c>
      <c r="Z408" s="3" t="str">
        <f t="shared" si="44"/>
        <v>Excellent</v>
      </c>
      <c r="AA408" s="27">
        <f t="shared" si="45"/>
        <v>0.30546586343525628</v>
      </c>
      <c r="AB408" s="3" t="str">
        <f t="shared" si="46"/>
        <v>Medium</v>
      </c>
      <c r="AC408" s="3" t="str">
        <f t="shared" si="47"/>
        <v>Medium</v>
      </c>
      <c r="AD408" s="3" t="str">
        <f t="shared" si="48"/>
        <v>No</v>
      </c>
    </row>
    <row r="409" spans="1:30" ht="15" customHeight="1" x14ac:dyDescent="0.3">
      <c r="A409" s="3" t="s">
        <v>430</v>
      </c>
      <c r="B409" s="3">
        <v>48</v>
      </c>
      <c r="C409" s="3" t="s">
        <v>23</v>
      </c>
      <c r="D409" s="3" t="s">
        <v>24</v>
      </c>
      <c r="E409" s="3">
        <v>57247.6012063542</v>
      </c>
      <c r="F409" s="3">
        <v>43</v>
      </c>
      <c r="G409" s="3">
        <v>998.71863189287706</v>
      </c>
      <c r="H409" s="3">
        <v>4</v>
      </c>
      <c r="I409" s="3">
        <v>781.93110156179102</v>
      </c>
      <c r="J409" s="3">
        <v>37</v>
      </c>
      <c r="K409" s="3">
        <v>488.07384188593397</v>
      </c>
      <c r="L409" s="3">
        <v>20</v>
      </c>
      <c r="M409" s="3">
        <v>6</v>
      </c>
      <c r="N409" s="3">
        <v>9</v>
      </c>
      <c r="O409" s="3">
        <v>680</v>
      </c>
      <c r="P409" s="3">
        <v>0</v>
      </c>
      <c r="Q409" s="3">
        <v>14463.736664228099</v>
      </c>
      <c r="R409" s="3">
        <v>5</v>
      </c>
      <c r="S409" s="3">
        <v>1</v>
      </c>
      <c r="T409" s="3">
        <v>0</v>
      </c>
      <c r="U409" s="3">
        <v>5531.8500013584699</v>
      </c>
      <c r="V409" s="3">
        <v>1</v>
      </c>
      <c r="W409" s="3" t="str">
        <f>IF(Bank_data3[[#This Row],[credit_risk]]=1,"High Risk","Low Risk")</f>
        <v>High Risk</v>
      </c>
      <c r="X409" s="3" t="str">
        <f t="shared" si="42"/>
        <v>45-54</v>
      </c>
      <c r="Y409" s="3" t="str">
        <f t="shared" si="43"/>
        <v>Middle Income</v>
      </c>
      <c r="Z409" s="3" t="str">
        <f t="shared" si="44"/>
        <v>Good</v>
      </c>
      <c r="AA409" s="27">
        <f t="shared" si="45"/>
        <v>0.25265227467072798</v>
      </c>
      <c r="AB409" s="3" t="str">
        <f t="shared" si="46"/>
        <v>Low</v>
      </c>
      <c r="AC409" s="3" t="str">
        <f t="shared" si="47"/>
        <v>Medium</v>
      </c>
      <c r="AD409" s="3" t="str">
        <f t="shared" si="48"/>
        <v>No</v>
      </c>
    </row>
    <row r="410" spans="1:30" ht="15" customHeight="1" x14ac:dyDescent="0.3">
      <c r="A410" s="3" t="s">
        <v>431</v>
      </c>
      <c r="B410" s="3">
        <v>61</v>
      </c>
      <c r="C410" s="3" t="s">
        <v>23</v>
      </c>
      <c r="D410" s="3" t="s">
        <v>26</v>
      </c>
      <c r="E410" s="3">
        <v>41461.665891991302</v>
      </c>
      <c r="F410" s="3">
        <v>201</v>
      </c>
      <c r="G410" s="3">
        <v>1170.19769977345</v>
      </c>
      <c r="H410" s="3">
        <v>2</v>
      </c>
      <c r="I410" s="3">
        <v>649.56582700901697</v>
      </c>
      <c r="J410" s="3">
        <v>28</v>
      </c>
      <c r="K410" s="3">
        <v>650.73905565531402</v>
      </c>
      <c r="L410" s="3">
        <v>45</v>
      </c>
      <c r="M410" s="3">
        <v>11</v>
      </c>
      <c r="N410" s="3">
        <v>1</v>
      </c>
      <c r="O410" s="3">
        <v>574</v>
      </c>
      <c r="P410" s="3">
        <v>0</v>
      </c>
      <c r="Q410" s="3">
        <v>6488.2867064953298</v>
      </c>
      <c r="R410" s="3">
        <v>0</v>
      </c>
      <c r="S410" s="3">
        <v>0</v>
      </c>
      <c r="T410" s="3">
        <v>0</v>
      </c>
      <c r="U410" s="3">
        <v>11370.5332831251</v>
      </c>
      <c r="V410" s="3">
        <v>1</v>
      </c>
      <c r="W410" s="3" t="str">
        <f>IF(Bank_data3[[#This Row],[credit_risk]]=1,"High Risk","Low Risk")</f>
        <v>High Risk</v>
      </c>
      <c r="X410" s="3" t="str">
        <f t="shared" si="42"/>
        <v>55+</v>
      </c>
      <c r="Y410" s="3" t="str">
        <f t="shared" si="43"/>
        <v>Low Income</v>
      </c>
      <c r="Z410" s="3" t="str">
        <f t="shared" si="44"/>
        <v>Poor</v>
      </c>
      <c r="AA410" s="27">
        <f t="shared" si="45"/>
        <v>0.15648880880467952</v>
      </c>
      <c r="AB410" s="3" t="str">
        <f t="shared" si="46"/>
        <v>Medium</v>
      </c>
      <c r="AC410" s="3" t="str">
        <f t="shared" si="47"/>
        <v>High</v>
      </c>
      <c r="AD410" s="3" t="str">
        <f t="shared" si="48"/>
        <v>No</v>
      </c>
    </row>
    <row r="411" spans="1:30" ht="15" customHeight="1" x14ac:dyDescent="0.3">
      <c r="A411" s="3" t="s">
        <v>432</v>
      </c>
      <c r="B411" s="3">
        <v>45</v>
      </c>
      <c r="C411" s="3" t="s">
        <v>31</v>
      </c>
      <c r="D411" s="3" t="s">
        <v>24</v>
      </c>
      <c r="E411" s="3">
        <v>37701.805230001599</v>
      </c>
      <c r="F411" s="3">
        <v>59</v>
      </c>
      <c r="G411" s="3">
        <v>2934.95571382452</v>
      </c>
      <c r="H411" s="3">
        <v>10</v>
      </c>
      <c r="I411" s="3">
        <v>984.42498586437296</v>
      </c>
      <c r="J411" s="3">
        <v>0</v>
      </c>
      <c r="K411" s="3">
        <v>645.63087373206599</v>
      </c>
      <c r="L411" s="3">
        <v>70</v>
      </c>
      <c r="M411" s="3">
        <v>5</v>
      </c>
      <c r="N411" s="3">
        <v>7</v>
      </c>
      <c r="O411" s="3">
        <v>688</v>
      </c>
      <c r="P411" s="3">
        <v>1</v>
      </c>
      <c r="Q411" s="3">
        <v>9082.1068537698102</v>
      </c>
      <c r="R411" s="3">
        <v>5</v>
      </c>
      <c r="S411" s="3">
        <v>0</v>
      </c>
      <c r="T411" s="3">
        <v>0</v>
      </c>
      <c r="U411" s="3">
        <v>11102.5226059003</v>
      </c>
      <c r="V411" s="3">
        <v>1</v>
      </c>
      <c r="W411" s="3" t="str">
        <f>IF(Bank_data3[[#This Row],[credit_risk]]=1,"High Risk","Low Risk")</f>
        <v>High Risk</v>
      </c>
      <c r="X411" s="3" t="str">
        <f t="shared" si="42"/>
        <v>45-54</v>
      </c>
      <c r="Y411" s="3" t="str">
        <f t="shared" si="43"/>
        <v>Low Income</v>
      </c>
      <c r="Z411" s="3" t="str">
        <f t="shared" si="44"/>
        <v>Good</v>
      </c>
      <c r="AA411" s="27">
        <f t="shared" si="45"/>
        <v>0.24089315613308168</v>
      </c>
      <c r="AB411" s="3" t="str">
        <f t="shared" si="46"/>
        <v>Medium</v>
      </c>
      <c r="AC411" s="3" t="str">
        <f t="shared" si="47"/>
        <v>High</v>
      </c>
      <c r="AD411" s="3" t="str">
        <f t="shared" si="48"/>
        <v>No</v>
      </c>
    </row>
    <row r="412" spans="1:30" ht="15" customHeight="1" x14ac:dyDescent="0.3">
      <c r="A412" s="3" t="s">
        <v>433</v>
      </c>
      <c r="B412" s="3">
        <v>54</v>
      </c>
      <c r="C412" s="3" t="s">
        <v>23</v>
      </c>
      <c r="D412" s="3" t="s">
        <v>33</v>
      </c>
      <c r="E412" s="3">
        <v>63352.557346599802</v>
      </c>
      <c r="F412" s="3">
        <v>176</v>
      </c>
      <c r="G412" s="3">
        <v>1422.6014611399401</v>
      </c>
      <c r="H412" s="3">
        <v>4</v>
      </c>
      <c r="I412" s="3">
        <v>835.28309899078101</v>
      </c>
      <c r="J412" s="3">
        <v>29</v>
      </c>
      <c r="K412" s="3">
        <v>288.82295633589899</v>
      </c>
      <c r="L412" s="3">
        <v>9</v>
      </c>
      <c r="M412" s="3">
        <v>11</v>
      </c>
      <c r="N412" s="3">
        <v>8</v>
      </c>
      <c r="O412" s="3">
        <v>322</v>
      </c>
      <c r="P412" s="3">
        <v>3</v>
      </c>
      <c r="Q412" s="3">
        <v>14606.9702308943</v>
      </c>
      <c r="R412" s="3">
        <v>6</v>
      </c>
      <c r="S412" s="3">
        <v>0</v>
      </c>
      <c r="T412" s="3">
        <v>0</v>
      </c>
      <c r="U412" s="3">
        <v>8578.1848757199696</v>
      </c>
      <c r="V412" s="3">
        <v>1</v>
      </c>
      <c r="W412" s="3" t="str">
        <f>IF(Bank_data3[[#This Row],[credit_risk]]=1,"High Risk","Low Risk")</f>
        <v>High Risk</v>
      </c>
      <c r="X412" s="3" t="str">
        <f t="shared" si="42"/>
        <v>45-54</v>
      </c>
      <c r="Y412" s="3" t="str">
        <f t="shared" si="43"/>
        <v>Middle Income</v>
      </c>
      <c r="Z412" s="3" t="str">
        <f t="shared" si="44"/>
        <v>Poor</v>
      </c>
      <c r="AA412" s="27">
        <f t="shared" si="45"/>
        <v>0.23056638662556328</v>
      </c>
      <c r="AB412" s="3" t="str">
        <f t="shared" si="46"/>
        <v>Medium</v>
      </c>
      <c r="AC412" s="3" t="str">
        <f t="shared" si="47"/>
        <v>Low</v>
      </c>
      <c r="AD412" s="3" t="str">
        <f t="shared" si="48"/>
        <v>No</v>
      </c>
    </row>
    <row r="413" spans="1:30" ht="15" customHeight="1" x14ac:dyDescent="0.3">
      <c r="A413" s="3" t="s">
        <v>434</v>
      </c>
      <c r="B413" s="3">
        <v>69</v>
      </c>
      <c r="C413" s="3" t="s">
        <v>23</v>
      </c>
      <c r="D413" s="3" t="s">
        <v>24</v>
      </c>
      <c r="E413" s="3">
        <v>55402.717122251197</v>
      </c>
      <c r="F413" s="3">
        <v>125</v>
      </c>
      <c r="G413" s="3">
        <v>2027.2362521084201</v>
      </c>
      <c r="H413" s="3">
        <v>8</v>
      </c>
      <c r="I413" s="3">
        <v>390.05612644448502</v>
      </c>
      <c r="J413" s="3">
        <v>38</v>
      </c>
      <c r="K413" s="3">
        <v>800.46514363990798</v>
      </c>
      <c r="L413" s="3">
        <v>65</v>
      </c>
      <c r="M413" s="3">
        <v>4</v>
      </c>
      <c r="N413" s="3">
        <v>9</v>
      </c>
      <c r="O413" s="3">
        <v>683</v>
      </c>
      <c r="P413" s="3">
        <v>3</v>
      </c>
      <c r="Q413" s="3">
        <v>19875.5877466405</v>
      </c>
      <c r="R413" s="3">
        <v>5</v>
      </c>
      <c r="S413" s="3">
        <v>0</v>
      </c>
      <c r="T413" s="3">
        <v>0</v>
      </c>
      <c r="U413" s="3">
        <v>3912.77763038991</v>
      </c>
      <c r="V413" s="3">
        <v>1</v>
      </c>
      <c r="W413" s="3" t="str">
        <f>IF(Bank_data3[[#This Row],[credit_risk]]=1,"High Risk","Low Risk")</f>
        <v>High Risk</v>
      </c>
      <c r="X413" s="3" t="str">
        <f t="shared" si="42"/>
        <v>55+</v>
      </c>
      <c r="Y413" s="3" t="str">
        <f t="shared" si="43"/>
        <v>Middle Income</v>
      </c>
      <c r="Z413" s="3" t="str">
        <f t="shared" si="44"/>
        <v>Good</v>
      </c>
      <c r="AA413" s="27">
        <f t="shared" si="45"/>
        <v>0.35874752681864297</v>
      </c>
      <c r="AB413" s="3" t="str">
        <f t="shared" si="46"/>
        <v>Medium</v>
      </c>
      <c r="AC413" s="3" t="str">
        <f t="shared" si="47"/>
        <v>High</v>
      </c>
      <c r="AD413" s="3" t="str">
        <f t="shared" si="48"/>
        <v>No</v>
      </c>
    </row>
    <row r="414" spans="1:30" ht="15" customHeight="1" x14ac:dyDescent="0.3">
      <c r="A414" s="3" t="s">
        <v>435</v>
      </c>
      <c r="B414" s="3">
        <v>44</v>
      </c>
      <c r="C414" s="3" t="s">
        <v>31</v>
      </c>
      <c r="D414" s="3" t="s">
        <v>24</v>
      </c>
      <c r="E414" s="3">
        <v>47393.1328352075</v>
      </c>
      <c r="F414" s="3">
        <v>88</v>
      </c>
      <c r="G414" s="3">
        <v>790.48949257772995</v>
      </c>
      <c r="H414" s="3">
        <v>10</v>
      </c>
      <c r="I414" s="3">
        <v>888.80357608646705</v>
      </c>
      <c r="J414" s="3">
        <v>9</v>
      </c>
      <c r="K414" s="3">
        <v>602.52935106521898</v>
      </c>
      <c r="L414" s="3">
        <v>75</v>
      </c>
      <c r="M414" s="3">
        <v>12</v>
      </c>
      <c r="N414" s="3">
        <v>9</v>
      </c>
      <c r="O414" s="3">
        <v>428</v>
      </c>
      <c r="P414" s="3">
        <v>3</v>
      </c>
      <c r="Q414" s="3">
        <v>14411.7309298041</v>
      </c>
      <c r="R414" s="3">
        <v>7</v>
      </c>
      <c r="S414" s="3">
        <v>0</v>
      </c>
      <c r="T414" s="3">
        <v>0</v>
      </c>
      <c r="U414" s="3">
        <v>8115.5511057328004</v>
      </c>
      <c r="V414" s="3">
        <v>1</v>
      </c>
      <c r="W414" s="3" t="str">
        <f>IF(Bank_data3[[#This Row],[credit_risk]]=1,"High Risk","Low Risk")</f>
        <v>High Risk</v>
      </c>
      <c r="X414" s="3" t="str">
        <f t="shared" si="42"/>
        <v>35-44</v>
      </c>
      <c r="Y414" s="3" t="str">
        <f t="shared" si="43"/>
        <v>Low Income</v>
      </c>
      <c r="Z414" s="3" t="str">
        <f t="shared" si="44"/>
        <v>Poor</v>
      </c>
      <c r="AA414" s="27">
        <f t="shared" si="45"/>
        <v>0.30408901179661807</v>
      </c>
      <c r="AB414" s="3" t="str">
        <f t="shared" si="46"/>
        <v>Low</v>
      </c>
      <c r="AC414" s="3" t="str">
        <f t="shared" si="47"/>
        <v>High</v>
      </c>
      <c r="AD414" s="3" t="str">
        <f t="shared" si="48"/>
        <v>No</v>
      </c>
    </row>
    <row r="415" spans="1:30" ht="15" customHeight="1" x14ac:dyDescent="0.3">
      <c r="A415" s="3" t="s">
        <v>436</v>
      </c>
      <c r="B415" s="3">
        <v>43</v>
      </c>
      <c r="C415" s="3" t="s">
        <v>31</v>
      </c>
      <c r="D415" s="3" t="s">
        <v>33</v>
      </c>
      <c r="E415" s="3">
        <v>59741.474131407798</v>
      </c>
      <c r="F415" s="3">
        <v>178</v>
      </c>
      <c r="G415" s="3">
        <v>2300.79103687211</v>
      </c>
      <c r="H415" s="3">
        <v>1</v>
      </c>
      <c r="I415" s="3">
        <v>20</v>
      </c>
      <c r="J415" s="3">
        <v>28</v>
      </c>
      <c r="K415" s="3">
        <v>947.24399453220099</v>
      </c>
      <c r="L415" s="3">
        <v>38</v>
      </c>
      <c r="M415" s="3">
        <v>16</v>
      </c>
      <c r="N415" s="3">
        <v>5</v>
      </c>
      <c r="O415" s="3">
        <v>710</v>
      </c>
      <c r="P415" s="3">
        <v>5</v>
      </c>
      <c r="Q415" s="3">
        <v>13354.975350169199</v>
      </c>
      <c r="R415" s="3">
        <v>5</v>
      </c>
      <c r="S415" s="3">
        <v>0</v>
      </c>
      <c r="T415" s="3">
        <v>0</v>
      </c>
      <c r="U415" s="3">
        <v>8868.0154930996705</v>
      </c>
      <c r="V415" s="3">
        <v>1</v>
      </c>
      <c r="W415" s="3" t="str">
        <f>IF(Bank_data3[[#This Row],[credit_risk]]=1,"High Risk","Low Risk")</f>
        <v>High Risk</v>
      </c>
      <c r="X415" s="3" t="str">
        <f t="shared" si="42"/>
        <v>35-44</v>
      </c>
      <c r="Y415" s="3" t="str">
        <f t="shared" si="43"/>
        <v>Middle Income</v>
      </c>
      <c r="Z415" s="3" t="str">
        <f t="shared" si="44"/>
        <v>Good</v>
      </c>
      <c r="AA415" s="27">
        <f t="shared" si="45"/>
        <v>0.22354613012717922</v>
      </c>
      <c r="AB415" s="3" t="str">
        <f t="shared" si="46"/>
        <v>Medium</v>
      </c>
      <c r="AC415" s="3" t="str">
        <f t="shared" si="47"/>
        <v>High</v>
      </c>
      <c r="AD415" s="3" t="str">
        <f t="shared" si="48"/>
        <v>No</v>
      </c>
    </row>
    <row r="416" spans="1:30" ht="15" customHeight="1" x14ac:dyDescent="0.3">
      <c r="A416" s="3" t="s">
        <v>437</v>
      </c>
      <c r="B416" s="3">
        <v>32</v>
      </c>
      <c r="C416" s="3" t="s">
        <v>31</v>
      </c>
      <c r="D416" s="3" t="s">
        <v>24</v>
      </c>
      <c r="E416" s="3">
        <v>66039.269736388902</v>
      </c>
      <c r="F416" s="3">
        <v>65</v>
      </c>
      <c r="G416" s="3">
        <v>579.50380208495403</v>
      </c>
      <c r="H416" s="3">
        <v>6</v>
      </c>
      <c r="I416" s="3">
        <v>944.85071988722495</v>
      </c>
      <c r="J416" s="3">
        <v>43</v>
      </c>
      <c r="K416" s="3">
        <v>579.27078389204405</v>
      </c>
      <c r="L416" s="3">
        <v>21</v>
      </c>
      <c r="M416" s="3">
        <v>8</v>
      </c>
      <c r="N416" s="3">
        <v>0</v>
      </c>
      <c r="O416" s="3">
        <v>580</v>
      </c>
      <c r="P416" s="3">
        <v>4</v>
      </c>
      <c r="Q416" s="3">
        <v>5292.4240086248701</v>
      </c>
      <c r="R416" s="3">
        <v>2</v>
      </c>
      <c r="S416" s="3">
        <v>0</v>
      </c>
      <c r="T416" s="3">
        <v>0</v>
      </c>
      <c r="U416" s="3">
        <v>12043.450637681501</v>
      </c>
      <c r="V416" s="3">
        <v>0</v>
      </c>
      <c r="W416" s="3" t="str">
        <f>IF(Bank_data3[[#This Row],[credit_risk]]=1,"High Risk","Low Risk")</f>
        <v>Low Risk</v>
      </c>
      <c r="X416" s="3" t="str">
        <f t="shared" si="42"/>
        <v>25-34</v>
      </c>
      <c r="Y416" s="3" t="str">
        <f t="shared" si="43"/>
        <v>Middle Income</v>
      </c>
      <c r="Z416" s="3" t="str">
        <f t="shared" si="44"/>
        <v>Fair</v>
      </c>
      <c r="AA416" s="27">
        <f t="shared" si="45"/>
        <v>8.014055924226314E-2</v>
      </c>
      <c r="AB416" s="3" t="str">
        <f t="shared" si="46"/>
        <v>Low</v>
      </c>
      <c r="AC416" s="3" t="str">
        <f t="shared" si="47"/>
        <v>Medium</v>
      </c>
      <c r="AD416" s="3" t="str">
        <f t="shared" si="48"/>
        <v>No</v>
      </c>
    </row>
    <row r="417" spans="1:30" ht="15" customHeight="1" x14ac:dyDescent="0.3">
      <c r="A417" s="3" t="s">
        <v>438</v>
      </c>
      <c r="B417" s="3">
        <v>26</v>
      </c>
      <c r="C417" s="3" t="s">
        <v>31</v>
      </c>
      <c r="D417" s="3" t="s">
        <v>33</v>
      </c>
      <c r="E417" s="3">
        <v>47227.279459514502</v>
      </c>
      <c r="F417" s="3">
        <v>41</v>
      </c>
      <c r="G417" s="3">
        <v>520.05548987815405</v>
      </c>
      <c r="H417" s="3">
        <v>9</v>
      </c>
      <c r="I417" s="3">
        <v>306.725100107218</v>
      </c>
      <c r="J417" s="3">
        <v>31</v>
      </c>
      <c r="K417" s="3">
        <v>0</v>
      </c>
      <c r="L417" s="3">
        <v>41</v>
      </c>
      <c r="M417" s="3">
        <v>19</v>
      </c>
      <c r="N417" s="3">
        <v>2</v>
      </c>
      <c r="O417" s="3">
        <v>481</v>
      </c>
      <c r="P417" s="3">
        <v>4</v>
      </c>
      <c r="Q417" s="3">
        <v>23377.2076485789</v>
      </c>
      <c r="R417" s="3">
        <v>2</v>
      </c>
      <c r="S417" s="3">
        <v>1</v>
      </c>
      <c r="T417" s="3">
        <v>0</v>
      </c>
      <c r="U417" s="3">
        <v>5488.3416704173296</v>
      </c>
      <c r="V417" s="3">
        <v>1</v>
      </c>
      <c r="W417" s="3" t="str">
        <f>IF(Bank_data3[[#This Row],[credit_risk]]=1,"High Risk","Low Risk")</f>
        <v>High Risk</v>
      </c>
      <c r="X417" s="3" t="str">
        <f t="shared" si="42"/>
        <v>25-34</v>
      </c>
      <c r="Y417" s="3" t="str">
        <f t="shared" si="43"/>
        <v>Low Income</v>
      </c>
      <c r="Z417" s="3" t="str">
        <f t="shared" si="44"/>
        <v>Poor</v>
      </c>
      <c r="AA417" s="27">
        <f t="shared" si="45"/>
        <v>0.49499373912949968</v>
      </c>
      <c r="AB417" s="3" t="str">
        <f t="shared" si="46"/>
        <v>Low</v>
      </c>
      <c r="AC417" s="3" t="str">
        <f t="shared" si="47"/>
        <v>High</v>
      </c>
      <c r="AD417" s="3" t="str">
        <f t="shared" si="48"/>
        <v>No</v>
      </c>
    </row>
    <row r="418" spans="1:30" ht="15" customHeight="1" x14ac:dyDescent="0.3">
      <c r="A418" s="3" t="s">
        <v>439</v>
      </c>
      <c r="B418" s="3">
        <v>55</v>
      </c>
      <c r="C418" s="3" t="s">
        <v>28</v>
      </c>
      <c r="D418" s="3" t="s">
        <v>26</v>
      </c>
      <c r="E418" s="3">
        <v>35828.133571614599</v>
      </c>
      <c r="F418" s="3">
        <v>140</v>
      </c>
      <c r="G418" s="3">
        <v>2213.9806705802198</v>
      </c>
      <c r="H418" s="3">
        <v>7</v>
      </c>
      <c r="I418" s="3">
        <v>766.38071984047303</v>
      </c>
      <c r="J418" s="3">
        <v>43</v>
      </c>
      <c r="K418" s="3">
        <v>294.15193063853701</v>
      </c>
      <c r="L418" s="3">
        <v>5</v>
      </c>
      <c r="M418" s="3">
        <v>16</v>
      </c>
      <c r="N418" s="3">
        <v>4</v>
      </c>
      <c r="O418" s="3">
        <v>527</v>
      </c>
      <c r="P418" s="3">
        <v>2</v>
      </c>
      <c r="Q418" s="3">
        <v>4032.87742424822</v>
      </c>
      <c r="R418" s="3">
        <v>6</v>
      </c>
      <c r="S418" s="3">
        <v>0</v>
      </c>
      <c r="T418" s="3">
        <v>0</v>
      </c>
      <c r="U418" s="3">
        <v>6420.9691148818702</v>
      </c>
      <c r="V418" s="3">
        <v>1</v>
      </c>
      <c r="W418" s="3" t="str">
        <f>IF(Bank_data3[[#This Row],[credit_risk]]=1,"High Risk","Low Risk")</f>
        <v>High Risk</v>
      </c>
      <c r="X418" s="3" t="str">
        <f t="shared" si="42"/>
        <v>55+</v>
      </c>
      <c r="Y418" s="3" t="str">
        <f t="shared" si="43"/>
        <v>Low Income</v>
      </c>
      <c r="Z418" s="3" t="str">
        <f t="shared" si="44"/>
        <v>Poor</v>
      </c>
      <c r="AA418" s="27">
        <f t="shared" si="45"/>
        <v>0.1125617502845119</v>
      </c>
      <c r="AB418" s="3" t="str">
        <f t="shared" si="46"/>
        <v>Medium</v>
      </c>
      <c r="AC418" s="3" t="str">
        <f t="shared" si="47"/>
        <v>Low</v>
      </c>
      <c r="AD418" s="3" t="str">
        <f t="shared" si="48"/>
        <v>No</v>
      </c>
    </row>
    <row r="419" spans="1:30" ht="15" customHeight="1" x14ac:dyDescent="0.3">
      <c r="A419" s="3" t="s">
        <v>440</v>
      </c>
      <c r="B419" s="3">
        <v>64</v>
      </c>
      <c r="C419" s="3" t="s">
        <v>28</v>
      </c>
      <c r="D419" s="3" t="s">
        <v>33</v>
      </c>
      <c r="E419" s="3">
        <v>26219.9179971138</v>
      </c>
      <c r="F419" s="3">
        <v>215</v>
      </c>
      <c r="G419" s="3">
        <v>1210.8645589903399</v>
      </c>
      <c r="H419" s="3">
        <v>2</v>
      </c>
      <c r="I419" s="3">
        <v>381.88033888133401</v>
      </c>
      <c r="J419" s="3">
        <v>0</v>
      </c>
      <c r="K419" s="3">
        <v>459.74689622639403</v>
      </c>
      <c r="L419" s="3">
        <v>51</v>
      </c>
      <c r="M419" s="3">
        <v>18</v>
      </c>
      <c r="N419" s="3">
        <v>2</v>
      </c>
      <c r="O419" s="3">
        <v>380</v>
      </c>
      <c r="P419" s="3">
        <v>5</v>
      </c>
      <c r="Q419" s="3">
        <v>2726.0449881550799</v>
      </c>
      <c r="R419" s="3">
        <v>4</v>
      </c>
      <c r="S419" s="3">
        <v>0</v>
      </c>
      <c r="T419" s="3">
        <v>0</v>
      </c>
      <c r="U419" s="3">
        <v>13766.7757122195</v>
      </c>
      <c r="V419" s="3">
        <v>1</v>
      </c>
      <c r="W419" s="3" t="str">
        <f>IF(Bank_data3[[#This Row],[credit_risk]]=1,"High Risk","Low Risk")</f>
        <v>High Risk</v>
      </c>
      <c r="X419" s="3" t="str">
        <f t="shared" si="42"/>
        <v>55+</v>
      </c>
      <c r="Y419" s="3" t="str">
        <f t="shared" si="43"/>
        <v>Low Income</v>
      </c>
      <c r="Z419" s="3" t="str">
        <f t="shared" si="44"/>
        <v>Poor</v>
      </c>
      <c r="AA419" s="27">
        <f t="shared" si="45"/>
        <v>0.10396847878987088</v>
      </c>
      <c r="AB419" s="3" t="str">
        <f t="shared" si="46"/>
        <v>Medium</v>
      </c>
      <c r="AC419" s="3" t="str">
        <f t="shared" si="47"/>
        <v>High</v>
      </c>
      <c r="AD419" s="3" t="str">
        <f t="shared" si="48"/>
        <v>No</v>
      </c>
    </row>
    <row r="420" spans="1:30" ht="15" customHeight="1" x14ac:dyDescent="0.3">
      <c r="A420" s="3" t="s">
        <v>441</v>
      </c>
      <c r="B420" s="3">
        <v>39</v>
      </c>
      <c r="C420" s="3" t="s">
        <v>31</v>
      </c>
      <c r="D420" s="3" t="s">
        <v>33</v>
      </c>
      <c r="E420" s="3">
        <v>54511.370138146303</v>
      </c>
      <c r="F420" s="3">
        <v>200</v>
      </c>
      <c r="G420" s="3">
        <v>1306.09698129097</v>
      </c>
      <c r="H420" s="3">
        <v>10</v>
      </c>
      <c r="I420" s="3">
        <v>800.98811983658402</v>
      </c>
      <c r="J420" s="3">
        <v>40</v>
      </c>
      <c r="K420" s="3">
        <v>288.94444536542198</v>
      </c>
      <c r="L420" s="3">
        <v>36</v>
      </c>
      <c r="M420" s="3">
        <v>18</v>
      </c>
      <c r="N420" s="3">
        <v>2</v>
      </c>
      <c r="O420" s="3">
        <v>887</v>
      </c>
      <c r="P420" s="3">
        <v>1</v>
      </c>
      <c r="Q420" s="3">
        <v>9178.6510331464797</v>
      </c>
      <c r="R420" s="3">
        <v>0</v>
      </c>
      <c r="S420" s="3">
        <v>0</v>
      </c>
      <c r="T420" s="3">
        <v>0</v>
      </c>
      <c r="U420" s="3">
        <v>15658.0566494298</v>
      </c>
      <c r="V420" s="3">
        <v>0</v>
      </c>
      <c r="W420" s="3" t="str">
        <f>IF(Bank_data3[[#This Row],[credit_risk]]=1,"High Risk","Low Risk")</f>
        <v>Low Risk</v>
      </c>
      <c r="X420" s="3" t="str">
        <f t="shared" si="42"/>
        <v>35-44</v>
      </c>
      <c r="Y420" s="3" t="str">
        <f t="shared" si="43"/>
        <v>Middle Income</v>
      </c>
      <c r="Z420" s="3" t="str">
        <f t="shared" si="44"/>
        <v>Excellent</v>
      </c>
      <c r="AA420" s="27">
        <f t="shared" si="45"/>
        <v>0.16838048667434588</v>
      </c>
      <c r="AB420" s="3" t="str">
        <f t="shared" si="46"/>
        <v>Medium</v>
      </c>
      <c r="AC420" s="3" t="str">
        <f t="shared" si="47"/>
        <v>High</v>
      </c>
      <c r="AD420" s="3" t="str">
        <f t="shared" si="48"/>
        <v>No</v>
      </c>
    </row>
    <row r="421" spans="1:30" ht="15" customHeight="1" x14ac:dyDescent="0.3">
      <c r="A421" s="3" t="s">
        <v>442</v>
      </c>
      <c r="B421" s="3">
        <v>20</v>
      </c>
      <c r="C421" s="3" t="s">
        <v>23</v>
      </c>
      <c r="D421" s="3" t="s">
        <v>24</v>
      </c>
      <c r="E421" s="3">
        <v>89010.427516393902</v>
      </c>
      <c r="F421" s="3">
        <v>195</v>
      </c>
      <c r="G421" s="3">
        <v>1844.4785976135199</v>
      </c>
      <c r="H421" s="3">
        <v>3</v>
      </c>
      <c r="I421" s="3">
        <v>1002.39748174668</v>
      </c>
      <c r="J421" s="3">
        <v>16</v>
      </c>
      <c r="K421" s="3">
        <v>279.71502133751801</v>
      </c>
      <c r="L421" s="3">
        <v>5</v>
      </c>
      <c r="M421" s="3">
        <v>7</v>
      </c>
      <c r="N421" s="3">
        <v>8</v>
      </c>
      <c r="O421" s="3">
        <v>580</v>
      </c>
      <c r="P421" s="3">
        <v>1</v>
      </c>
      <c r="Q421" s="3">
        <v>15555.5139575945</v>
      </c>
      <c r="R421" s="3">
        <v>3</v>
      </c>
      <c r="S421" s="3">
        <v>0</v>
      </c>
      <c r="T421" s="3">
        <v>0</v>
      </c>
      <c r="U421" s="3">
        <v>8217.9526103886201</v>
      </c>
      <c r="V421" s="3">
        <v>0</v>
      </c>
      <c r="W421" s="3" t="str">
        <f>IF(Bank_data3[[#This Row],[credit_risk]]=1,"High Risk","Low Risk")</f>
        <v>Low Risk</v>
      </c>
      <c r="X421" s="3" t="str">
        <f t="shared" si="42"/>
        <v>18-24</v>
      </c>
      <c r="Y421" s="3" t="str">
        <f t="shared" si="43"/>
        <v>Middle Income</v>
      </c>
      <c r="Z421" s="3" t="str">
        <f t="shared" si="44"/>
        <v>Fair</v>
      </c>
      <c r="AA421" s="27">
        <f t="shared" si="45"/>
        <v>0.17476058021100382</v>
      </c>
      <c r="AB421" s="3" t="str">
        <f t="shared" si="46"/>
        <v>Medium</v>
      </c>
      <c r="AC421" s="3" t="str">
        <f t="shared" si="47"/>
        <v>Low</v>
      </c>
      <c r="AD421" s="3" t="str">
        <f t="shared" si="48"/>
        <v>No</v>
      </c>
    </row>
    <row r="422" spans="1:30" ht="15" customHeight="1" x14ac:dyDescent="0.3">
      <c r="A422" s="3" t="s">
        <v>443</v>
      </c>
      <c r="B422" s="3">
        <v>27</v>
      </c>
      <c r="C422" s="3" t="s">
        <v>31</v>
      </c>
      <c r="D422" s="3" t="s">
        <v>26</v>
      </c>
      <c r="E422" s="3">
        <v>30008.061140877599</v>
      </c>
      <c r="F422" s="3">
        <v>228</v>
      </c>
      <c r="G422" s="3">
        <v>1267.9402762148</v>
      </c>
      <c r="H422" s="3">
        <v>10</v>
      </c>
      <c r="I422" s="3">
        <v>1325.98947983735</v>
      </c>
      <c r="J422" s="3">
        <v>11</v>
      </c>
      <c r="K422" s="3">
        <v>976.09724572158098</v>
      </c>
      <c r="L422" s="3">
        <v>72</v>
      </c>
      <c r="M422" s="3">
        <v>7</v>
      </c>
      <c r="N422" s="3">
        <v>4</v>
      </c>
      <c r="O422" s="3">
        <v>473</v>
      </c>
      <c r="P422" s="3">
        <v>3</v>
      </c>
      <c r="Q422" s="3">
        <v>9599.86746415999</v>
      </c>
      <c r="R422" s="3">
        <v>0</v>
      </c>
      <c r="S422" s="3">
        <v>0</v>
      </c>
      <c r="T422" s="3">
        <v>0</v>
      </c>
      <c r="U422" s="3">
        <v>13560.5184461957</v>
      </c>
      <c r="V422" s="3">
        <v>1</v>
      </c>
      <c r="W422" s="3" t="str">
        <f>IF(Bank_data3[[#This Row],[credit_risk]]=1,"High Risk","Low Risk")</f>
        <v>High Risk</v>
      </c>
      <c r="X422" s="3" t="str">
        <f t="shared" si="42"/>
        <v>25-34</v>
      </c>
      <c r="Y422" s="3" t="str">
        <f t="shared" si="43"/>
        <v>Low Income</v>
      </c>
      <c r="Z422" s="3" t="str">
        <f t="shared" si="44"/>
        <v>Poor</v>
      </c>
      <c r="AA422" s="27">
        <f t="shared" si="45"/>
        <v>0.3199096209212548</v>
      </c>
      <c r="AB422" s="3" t="str">
        <f t="shared" si="46"/>
        <v>Medium</v>
      </c>
      <c r="AC422" s="3" t="str">
        <f t="shared" si="47"/>
        <v>High</v>
      </c>
      <c r="AD422" s="3" t="str">
        <f t="shared" si="48"/>
        <v>No</v>
      </c>
    </row>
    <row r="423" spans="1:30" ht="15" customHeight="1" x14ac:dyDescent="0.3">
      <c r="A423" s="3" t="s">
        <v>444</v>
      </c>
      <c r="B423" s="3">
        <v>65</v>
      </c>
      <c r="C423" s="3" t="s">
        <v>31</v>
      </c>
      <c r="D423" s="3" t="s">
        <v>33</v>
      </c>
      <c r="E423" s="3">
        <v>69790.443458612994</v>
      </c>
      <c r="F423" s="3">
        <v>189</v>
      </c>
      <c r="G423" s="3">
        <v>661.82609678221002</v>
      </c>
      <c r="H423" s="3">
        <v>9</v>
      </c>
      <c r="I423" s="3">
        <v>260.52482074598299</v>
      </c>
      <c r="J423" s="3">
        <v>1</v>
      </c>
      <c r="K423" s="3">
        <v>187.670056309637</v>
      </c>
      <c r="L423" s="3">
        <v>28</v>
      </c>
      <c r="M423" s="3">
        <v>14</v>
      </c>
      <c r="N423" s="3">
        <v>7</v>
      </c>
      <c r="O423" s="3">
        <v>658</v>
      </c>
      <c r="P423" s="3">
        <v>2</v>
      </c>
      <c r="Q423" s="3">
        <v>8302.35045142745</v>
      </c>
      <c r="R423" s="3">
        <v>1</v>
      </c>
      <c r="S423" s="3">
        <v>0</v>
      </c>
      <c r="T423" s="3">
        <v>0</v>
      </c>
      <c r="U423" s="3">
        <v>7988.0929989096903</v>
      </c>
      <c r="V423" s="3">
        <v>0</v>
      </c>
      <c r="W423" s="3" t="str">
        <f>IF(Bank_data3[[#This Row],[credit_risk]]=1,"High Risk","Low Risk")</f>
        <v>Low Risk</v>
      </c>
      <c r="X423" s="3" t="str">
        <f t="shared" si="42"/>
        <v>55+</v>
      </c>
      <c r="Y423" s="3" t="str">
        <f t="shared" si="43"/>
        <v>Middle Income</v>
      </c>
      <c r="Z423" s="3" t="str">
        <f t="shared" si="44"/>
        <v>Fair</v>
      </c>
      <c r="AA423" s="27">
        <f t="shared" si="45"/>
        <v>0.11896113622420089</v>
      </c>
      <c r="AB423" s="3" t="str">
        <f t="shared" si="46"/>
        <v>Low</v>
      </c>
      <c r="AC423" s="3" t="str">
        <f t="shared" si="47"/>
        <v>Medium</v>
      </c>
      <c r="AD423" s="3" t="str">
        <f t="shared" si="48"/>
        <v>No</v>
      </c>
    </row>
    <row r="424" spans="1:30" ht="15" customHeight="1" x14ac:dyDescent="0.3">
      <c r="A424" s="3" t="s">
        <v>445</v>
      </c>
      <c r="B424" s="3">
        <v>35</v>
      </c>
      <c r="C424" s="3" t="s">
        <v>23</v>
      </c>
      <c r="D424" s="3" t="s">
        <v>26</v>
      </c>
      <c r="E424" s="3">
        <v>37839.9891317578</v>
      </c>
      <c r="F424" s="3">
        <v>208</v>
      </c>
      <c r="G424" s="3">
        <v>1045.6689516097399</v>
      </c>
      <c r="H424" s="3">
        <v>1</v>
      </c>
      <c r="I424" s="3">
        <v>1141.4155344849</v>
      </c>
      <c r="J424" s="3">
        <v>8</v>
      </c>
      <c r="K424" s="3">
        <v>367.66879673271097</v>
      </c>
      <c r="L424" s="3">
        <v>68</v>
      </c>
      <c r="M424" s="3">
        <v>6</v>
      </c>
      <c r="N424" s="3">
        <v>6</v>
      </c>
      <c r="O424" s="3">
        <v>870</v>
      </c>
      <c r="P424" s="3">
        <v>3</v>
      </c>
      <c r="Q424" s="3">
        <v>7065.97926423627</v>
      </c>
      <c r="R424" s="3">
        <v>2</v>
      </c>
      <c r="S424" s="3">
        <v>0</v>
      </c>
      <c r="T424" s="3">
        <v>0</v>
      </c>
      <c r="U424" s="3">
        <v>2743.5552820207299</v>
      </c>
      <c r="V424" s="3">
        <v>0</v>
      </c>
      <c r="W424" s="3" t="str">
        <f>IF(Bank_data3[[#This Row],[credit_risk]]=1,"High Risk","Low Risk")</f>
        <v>Low Risk</v>
      </c>
      <c r="X424" s="3" t="str">
        <f t="shared" si="42"/>
        <v>35-44</v>
      </c>
      <c r="Y424" s="3" t="str">
        <f t="shared" si="43"/>
        <v>Low Income</v>
      </c>
      <c r="Z424" s="3" t="str">
        <f t="shared" si="44"/>
        <v>Excellent</v>
      </c>
      <c r="AA424" s="27">
        <f t="shared" si="45"/>
        <v>0.18673312086937247</v>
      </c>
      <c r="AB424" s="3" t="str">
        <f t="shared" si="46"/>
        <v>Medium</v>
      </c>
      <c r="AC424" s="3" t="str">
        <f t="shared" si="47"/>
        <v>High</v>
      </c>
      <c r="AD424" s="3" t="str">
        <f t="shared" si="48"/>
        <v>No</v>
      </c>
    </row>
    <row r="425" spans="1:30" ht="15" customHeight="1" x14ac:dyDescent="0.3">
      <c r="A425" s="3" t="s">
        <v>446</v>
      </c>
      <c r="B425" s="3">
        <v>33</v>
      </c>
      <c r="C425" s="3" t="s">
        <v>28</v>
      </c>
      <c r="D425" s="3" t="s">
        <v>26</v>
      </c>
      <c r="E425" s="3">
        <v>41467.4323535644</v>
      </c>
      <c r="F425" s="3">
        <v>166</v>
      </c>
      <c r="G425" s="3">
        <v>720.15995875951205</v>
      </c>
      <c r="H425" s="3">
        <v>9</v>
      </c>
      <c r="I425" s="3">
        <v>845.90344688211496</v>
      </c>
      <c r="J425" s="3">
        <v>11</v>
      </c>
      <c r="K425" s="3">
        <v>516.546955690451</v>
      </c>
      <c r="L425" s="3">
        <v>50</v>
      </c>
      <c r="M425" s="3">
        <v>5</v>
      </c>
      <c r="N425" s="3">
        <v>3</v>
      </c>
      <c r="O425" s="3">
        <v>674</v>
      </c>
      <c r="P425" s="3">
        <v>4</v>
      </c>
      <c r="Q425" s="3">
        <v>22606.247315295899</v>
      </c>
      <c r="R425" s="3">
        <v>0</v>
      </c>
      <c r="S425" s="3">
        <v>0</v>
      </c>
      <c r="T425" s="3">
        <v>0</v>
      </c>
      <c r="U425" s="3">
        <v>5175.1583457041597</v>
      </c>
      <c r="V425" s="3">
        <v>0</v>
      </c>
      <c r="W425" s="3" t="str">
        <f>IF(Bank_data3[[#This Row],[credit_risk]]=1,"High Risk","Low Risk")</f>
        <v>Low Risk</v>
      </c>
      <c r="X425" s="3" t="str">
        <f t="shared" si="42"/>
        <v>25-34</v>
      </c>
      <c r="Y425" s="3" t="str">
        <f t="shared" si="43"/>
        <v>Low Income</v>
      </c>
      <c r="Z425" s="3" t="str">
        <f t="shared" si="44"/>
        <v>Good</v>
      </c>
      <c r="AA425" s="27">
        <f t="shared" si="45"/>
        <v>0.54515666951712627</v>
      </c>
      <c r="AB425" s="3" t="str">
        <f t="shared" si="46"/>
        <v>Low</v>
      </c>
      <c r="AC425" s="3" t="str">
        <f t="shared" si="47"/>
        <v>High</v>
      </c>
      <c r="AD425" s="3" t="str">
        <f t="shared" si="48"/>
        <v>No</v>
      </c>
    </row>
    <row r="426" spans="1:30" ht="15" customHeight="1" x14ac:dyDescent="0.3">
      <c r="A426" s="3" t="s">
        <v>447</v>
      </c>
      <c r="B426" s="3">
        <v>31</v>
      </c>
      <c r="C426" s="3" t="s">
        <v>31</v>
      </c>
      <c r="D426" s="3" t="s">
        <v>24</v>
      </c>
      <c r="E426" s="3">
        <v>66468.622642121001</v>
      </c>
      <c r="F426" s="3">
        <v>29</v>
      </c>
      <c r="G426" s="3">
        <v>2429.0807438439001</v>
      </c>
      <c r="H426" s="3">
        <v>8</v>
      </c>
      <c r="I426" s="3">
        <v>642.266496511382</v>
      </c>
      <c r="J426" s="3">
        <v>24</v>
      </c>
      <c r="K426" s="3">
        <v>171.16220266495301</v>
      </c>
      <c r="L426" s="3">
        <v>76</v>
      </c>
      <c r="M426" s="3">
        <v>15</v>
      </c>
      <c r="N426" s="3">
        <v>2</v>
      </c>
      <c r="O426" s="3">
        <v>354</v>
      </c>
      <c r="P426" s="3">
        <v>2</v>
      </c>
      <c r="Q426" s="3">
        <v>14011.612631963801</v>
      </c>
      <c r="R426" s="3">
        <v>4</v>
      </c>
      <c r="S426" s="3">
        <v>1</v>
      </c>
      <c r="T426" s="3">
        <v>0</v>
      </c>
      <c r="U426" s="3">
        <v>4856.5289619610103</v>
      </c>
      <c r="V426" s="3">
        <v>1</v>
      </c>
      <c r="W426" s="3" t="str">
        <f>IF(Bank_data3[[#This Row],[credit_risk]]=1,"High Risk","Low Risk")</f>
        <v>High Risk</v>
      </c>
      <c r="X426" s="3" t="str">
        <f t="shared" si="42"/>
        <v>25-34</v>
      </c>
      <c r="Y426" s="3" t="str">
        <f t="shared" si="43"/>
        <v>Middle Income</v>
      </c>
      <c r="Z426" s="3" t="str">
        <f t="shared" si="44"/>
        <v>Poor</v>
      </c>
      <c r="AA426" s="27">
        <f t="shared" si="45"/>
        <v>0.21080040589083421</v>
      </c>
      <c r="AB426" s="3" t="str">
        <f t="shared" si="46"/>
        <v>Medium</v>
      </c>
      <c r="AC426" s="3" t="str">
        <f t="shared" si="47"/>
        <v>High</v>
      </c>
      <c r="AD426" s="3" t="str">
        <f t="shared" si="48"/>
        <v>No</v>
      </c>
    </row>
    <row r="427" spans="1:30" ht="15" customHeight="1" x14ac:dyDescent="0.3">
      <c r="A427" s="3" t="s">
        <v>448</v>
      </c>
      <c r="B427" s="3">
        <v>42</v>
      </c>
      <c r="C427" s="3" t="s">
        <v>31</v>
      </c>
      <c r="D427" s="3" t="s">
        <v>33</v>
      </c>
      <c r="E427" s="3">
        <v>45405.353180080499</v>
      </c>
      <c r="F427" s="3">
        <v>203</v>
      </c>
      <c r="G427" s="3">
        <v>2464.5651197821098</v>
      </c>
      <c r="H427" s="3">
        <v>2</v>
      </c>
      <c r="I427" s="3">
        <v>1065.9497767708101</v>
      </c>
      <c r="J427" s="3">
        <v>35</v>
      </c>
      <c r="K427" s="3">
        <v>459.22923612983499</v>
      </c>
      <c r="L427" s="3">
        <v>26</v>
      </c>
      <c r="M427" s="3">
        <v>7</v>
      </c>
      <c r="N427" s="3">
        <v>2</v>
      </c>
      <c r="O427" s="3">
        <v>630</v>
      </c>
      <c r="P427" s="3">
        <v>5</v>
      </c>
      <c r="Q427" s="3">
        <v>17376.443936288</v>
      </c>
      <c r="R427" s="3">
        <v>7</v>
      </c>
      <c r="S427" s="3">
        <v>0</v>
      </c>
      <c r="T427" s="3">
        <v>0</v>
      </c>
      <c r="U427" s="3">
        <v>6308.7065413800001</v>
      </c>
      <c r="V427" s="3">
        <v>1</v>
      </c>
      <c r="W427" s="3" t="str">
        <f>IF(Bank_data3[[#This Row],[credit_risk]]=1,"High Risk","Low Risk")</f>
        <v>High Risk</v>
      </c>
      <c r="X427" s="3" t="str">
        <f t="shared" si="42"/>
        <v>35-44</v>
      </c>
      <c r="Y427" s="3" t="str">
        <f t="shared" si="43"/>
        <v>Low Income</v>
      </c>
      <c r="Z427" s="3" t="str">
        <f t="shared" si="44"/>
        <v>Fair</v>
      </c>
      <c r="AA427" s="27">
        <f t="shared" si="45"/>
        <v>0.3826959316310552</v>
      </c>
      <c r="AB427" s="3" t="str">
        <f t="shared" si="46"/>
        <v>Medium</v>
      </c>
      <c r="AC427" s="3" t="str">
        <f t="shared" si="47"/>
        <v>Medium</v>
      </c>
      <c r="AD427" s="3" t="str">
        <f t="shared" si="48"/>
        <v>No</v>
      </c>
    </row>
    <row r="428" spans="1:30" ht="15" customHeight="1" x14ac:dyDescent="0.3">
      <c r="A428" s="3" t="s">
        <v>449</v>
      </c>
      <c r="B428" s="3">
        <v>34</v>
      </c>
      <c r="C428" s="3" t="s">
        <v>28</v>
      </c>
      <c r="D428" s="3" t="s">
        <v>24</v>
      </c>
      <c r="E428" s="3">
        <v>54468.676336828597</v>
      </c>
      <c r="F428" s="3">
        <v>185</v>
      </c>
      <c r="G428" s="3">
        <v>827.42899750288097</v>
      </c>
      <c r="H428" s="3">
        <v>8</v>
      </c>
      <c r="I428" s="3">
        <v>717.42630212017798</v>
      </c>
      <c r="J428" s="3">
        <v>43</v>
      </c>
      <c r="K428" s="3">
        <v>0</v>
      </c>
      <c r="L428" s="3">
        <v>36</v>
      </c>
      <c r="M428" s="3">
        <v>2</v>
      </c>
      <c r="N428" s="3">
        <v>1</v>
      </c>
      <c r="O428" s="3">
        <v>686</v>
      </c>
      <c r="P428" s="3">
        <v>3</v>
      </c>
      <c r="Q428" s="3">
        <v>24343.305931189101</v>
      </c>
      <c r="R428" s="3">
        <v>0</v>
      </c>
      <c r="S428" s="3">
        <v>0</v>
      </c>
      <c r="T428" s="3">
        <v>0</v>
      </c>
      <c r="U428" s="3">
        <v>6411.9420572714298</v>
      </c>
      <c r="V428" s="3">
        <v>0</v>
      </c>
      <c r="W428" s="3" t="str">
        <f>IF(Bank_data3[[#This Row],[credit_risk]]=1,"High Risk","Low Risk")</f>
        <v>Low Risk</v>
      </c>
      <c r="X428" s="3" t="str">
        <f t="shared" si="42"/>
        <v>25-34</v>
      </c>
      <c r="Y428" s="3" t="str">
        <f t="shared" si="43"/>
        <v>Middle Income</v>
      </c>
      <c r="Z428" s="3" t="str">
        <f t="shared" si="44"/>
        <v>Good</v>
      </c>
      <c r="AA428" s="27">
        <f t="shared" si="45"/>
        <v>0.4469230311500989</v>
      </c>
      <c r="AB428" s="3" t="str">
        <f t="shared" si="46"/>
        <v>Low</v>
      </c>
      <c r="AC428" s="3" t="str">
        <f t="shared" si="47"/>
        <v>High</v>
      </c>
      <c r="AD428" s="3" t="str">
        <f t="shared" si="48"/>
        <v>No</v>
      </c>
    </row>
    <row r="429" spans="1:30" ht="15" customHeight="1" x14ac:dyDescent="0.3">
      <c r="A429" s="3" t="s">
        <v>450</v>
      </c>
      <c r="B429" s="3">
        <v>47</v>
      </c>
      <c r="C429" s="3" t="s">
        <v>28</v>
      </c>
      <c r="D429" s="3" t="s">
        <v>33</v>
      </c>
      <c r="E429" s="3">
        <v>54123.705611822603</v>
      </c>
      <c r="F429" s="3">
        <v>200</v>
      </c>
      <c r="G429" s="3">
        <v>1848.36267416641</v>
      </c>
      <c r="H429" s="3">
        <v>6</v>
      </c>
      <c r="I429" s="3">
        <v>1051.1356807402401</v>
      </c>
      <c r="J429" s="3">
        <v>49</v>
      </c>
      <c r="K429" s="3">
        <v>362.23099063838299</v>
      </c>
      <c r="L429" s="3">
        <v>45</v>
      </c>
      <c r="M429" s="3">
        <v>9</v>
      </c>
      <c r="N429" s="3">
        <v>4</v>
      </c>
      <c r="O429" s="3">
        <v>447</v>
      </c>
      <c r="P429" s="3">
        <v>1</v>
      </c>
      <c r="Q429" s="3">
        <v>24150.919827235499</v>
      </c>
      <c r="R429" s="3">
        <v>4</v>
      </c>
      <c r="S429" s="3">
        <v>0</v>
      </c>
      <c r="T429" s="3">
        <v>0</v>
      </c>
      <c r="U429" s="3">
        <v>17553.3922272327</v>
      </c>
      <c r="V429" s="3">
        <v>1</v>
      </c>
      <c r="W429" s="3" t="str">
        <f>IF(Bank_data3[[#This Row],[credit_risk]]=1,"High Risk","Low Risk")</f>
        <v>High Risk</v>
      </c>
      <c r="X429" s="3" t="str">
        <f t="shared" si="42"/>
        <v>45-54</v>
      </c>
      <c r="Y429" s="3" t="str">
        <f t="shared" si="43"/>
        <v>Middle Income</v>
      </c>
      <c r="Z429" s="3" t="str">
        <f t="shared" si="44"/>
        <v>Poor</v>
      </c>
      <c r="AA429" s="27">
        <f t="shared" si="45"/>
        <v>0.44621704213024266</v>
      </c>
      <c r="AB429" s="3" t="str">
        <f t="shared" si="46"/>
        <v>Medium</v>
      </c>
      <c r="AC429" s="3" t="str">
        <f t="shared" si="47"/>
        <v>High</v>
      </c>
      <c r="AD429" s="3" t="str">
        <f t="shared" si="48"/>
        <v>No</v>
      </c>
    </row>
    <row r="430" spans="1:30" ht="15" customHeight="1" x14ac:dyDescent="0.3">
      <c r="A430" s="3" t="s">
        <v>451</v>
      </c>
      <c r="B430" s="3">
        <v>53</v>
      </c>
      <c r="C430" s="3" t="s">
        <v>23</v>
      </c>
      <c r="D430" s="3" t="s">
        <v>26</v>
      </c>
      <c r="E430" s="3">
        <v>37868.9420882587</v>
      </c>
      <c r="F430" s="3">
        <v>225</v>
      </c>
      <c r="G430" s="3">
        <v>1281.9465700322301</v>
      </c>
      <c r="H430" s="3">
        <v>5</v>
      </c>
      <c r="I430" s="3">
        <v>452.70560040520201</v>
      </c>
      <c r="J430" s="3">
        <v>34</v>
      </c>
      <c r="K430" s="3">
        <v>220.35457231843901</v>
      </c>
      <c r="L430" s="3">
        <v>24</v>
      </c>
      <c r="M430" s="3">
        <v>9</v>
      </c>
      <c r="N430" s="3">
        <v>1</v>
      </c>
      <c r="O430" s="3">
        <v>642</v>
      </c>
      <c r="P430" s="3">
        <v>0</v>
      </c>
      <c r="Q430" s="3">
        <v>6609.6170912507896</v>
      </c>
      <c r="R430" s="3">
        <v>2</v>
      </c>
      <c r="S430" s="3">
        <v>0</v>
      </c>
      <c r="T430" s="3">
        <v>0</v>
      </c>
      <c r="U430" s="3">
        <v>4833.5976204225399</v>
      </c>
      <c r="V430" s="3">
        <v>0</v>
      </c>
      <c r="W430" s="3" t="str">
        <f>IF(Bank_data3[[#This Row],[credit_risk]]=1,"High Risk","Low Risk")</f>
        <v>Low Risk</v>
      </c>
      <c r="X430" s="3" t="str">
        <f t="shared" si="42"/>
        <v>45-54</v>
      </c>
      <c r="Y430" s="3" t="str">
        <f t="shared" si="43"/>
        <v>Low Income</v>
      </c>
      <c r="Z430" s="3" t="str">
        <f t="shared" si="44"/>
        <v>Fair</v>
      </c>
      <c r="AA430" s="27">
        <f t="shared" si="45"/>
        <v>0.17453925900137854</v>
      </c>
      <c r="AB430" s="3" t="str">
        <f t="shared" si="46"/>
        <v>Medium</v>
      </c>
      <c r="AC430" s="3" t="str">
        <f t="shared" si="47"/>
        <v>Medium</v>
      </c>
      <c r="AD430" s="3" t="str">
        <f t="shared" si="48"/>
        <v>No</v>
      </c>
    </row>
    <row r="431" spans="1:30" ht="15" customHeight="1" x14ac:dyDescent="0.3">
      <c r="A431" s="3" t="s">
        <v>452</v>
      </c>
      <c r="B431" s="3">
        <v>21</v>
      </c>
      <c r="C431" s="3" t="s">
        <v>28</v>
      </c>
      <c r="D431" s="3" t="s">
        <v>33</v>
      </c>
      <c r="E431" s="3">
        <v>66111.756006563606</v>
      </c>
      <c r="F431" s="3">
        <v>83</v>
      </c>
      <c r="G431" s="3">
        <v>2667.5330270980098</v>
      </c>
      <c r="H431" s="3">
        <v>10</v>
      </c>
      <c r="I431" s="3">
        <v>578.45103869629804</v>
      </c>
      <c r="J431" s="3">
        <v>21</v>
      </c>
      <c r="K431" s="3">
        <v>423.30873106073398</v>
      </c>
      <c r="L431" s="3">
        <v>36</v>
      </c>
      <c r="M431" s="3">
        <v>18</v>
      </c>
      <c r="N431" s="3">
        <v>1</v>
      </c>
      <c r="O431" s="3">
        <v>496</v>
      </c>
      <c r="P431" s="3">
        <v>5</v>
      </c>
      <c r="Q431" s="3">
        <v>13497.988060396199</v>
      </c>
      <c r="R431" s="3">
        <v>7</v>
      </c>
      <c r="S431" s="3">
        <v>0</v>
      </c>
      <c r="T431" s="3">
        <v>0</v>
      </c>
      <c r="U431" s="3">
        <v>3450.4874414849701</v>
      </c>
      <c r="V431" s="3">
        <v>1</v>
      </c>
      <c r="W431" s="3" t="str">
        <f>IF(Bank_data3[[#This Row],[credit_risk]]=1,"High Risk","Low Risk")</f>
        <v>High Risk</v>
      </c>
      <c r="X431" s="3" t="str">
        <f t="shared" si="42"/>
        <v>18-24</v>
      </c>
      <c r="Y431" s="3" t="str">
        <f t="shared" si="43"/>
        <v>Middle Income</v>
      </c>
      <c r="Z431" s="3" t="str">
        <f t="shared" si="44"/>
        <v>Poor</v>
      </c>
      <c r="AA431" s="27">
        <f t="shared" si="45"/>
        <v>0.20416925635822036</v>
      </c>
      <c r="AB431" s="3" t="str">
        <f t="shared" si="46"/>
        <v>Medium</v>
      </c>
      <c r="AC431" s="3" t="str">
        <f t="shared" si="47"/>
        <v>High</v>
      </c>
      <c r="AD431" s="3" t="str">
        <f t="shared" si="48"/>
        <v>No</v>
      </c>
    </row>
    <row r="432" spans="1:30" ht="15" customHeight="1" x14ac:dyDescent="0.3">
      <c r="A432" s="3" t="s">
        <v>453</v>
      </c>
      <c r="B432" s="3">
        <v>51</v>
      </c>
      <c r="C432" s="3" t="s">
        <v>28</v>
      </c>
      <c r="D432" s="3" t="s">
        <v>33</v>
      </c>
      <c r="E432" s="3">
        <v>48891.520629809798</v>
      </c>
      <c r="F432" s="3">
        <v>183</v>
      </c>
      <c r="G432" s="3">
        <v>3395.5483487391798</v>
      </c>
      <c r="H432" s="3">
        <v>11</v>
      </c>
      <c r="I432" s="3">
        <v>1130.2600184781099</v>
      </c>
      <c r="J432" s="3">
        <v>32</v>
      </c>
      <c r="K432" s="3">
        <v>486.05683949085</v>
      </c>
      <c r="L432" s="3">
        <v>22</v>
      </c>
      <c r="M432" s="3">
        <v>1</v>
      </c>
      <c r="N432" s="3">
        <v>3</v>
      </c>
      <c r="O432" s="3">
        <v>423</v>
      </c>
      <c r="P432" s="3">
        <v>4</v>
      </c>
      <c r="Q432" s="3">
        <v>16724.5258371981</v>
      </c>
      <c r="R432" s="3">
        <v>2</v>
      </c>
      <c r="S432" s="3">
        <v>0</v>
      </c>
      <c r="T432" s="3">
        <v>0</v>
      </c>
      <c r="U432" s="3">
        <v>13430.431720991501</v>
      </c>
      <c r="V432" s="3">
        <v>1</v>
      </c>
      <c r="W432" s="3" t="str">
        <f>IF(Bank_data3[[#This Row],[credit_risk]]=1,"High Risk","Low Risk")</f>
        <v>High Risk</v>
      </c>
      <c r="X432" s="3" t="str">
        <f t="shared" si="42"/>
        <v>45-54</v>
      </c>
      <c r="Y432" s="3" t="str">
        <f t="shared" si="43"/>
        <v>Low Income</v>
      </c>
      <c r="Z432" s="3" t="str">
        <f t="shared" si="44"/>
        <v>Poor</v>
      </c>
      <c r="AA432" s="27">
        <f t="shared" si="45"/>
        <v>0.34207415972660377</v>
      </c>
      <c r="AB432" s="3" t="str">
        <f t="shared" si="46"/>
        <v>Medium</v>
      </c>
      <c r="AC432" s="3" t="str">
        <f t="shared" si="47"/>
        <v>Medium</v>
      </c>
      <c r="AD432" s="3" t="str">
        <f t="shared" si="48"/>
        <v>No</v>
      </c>
    </row>
    <row r="433" spans="1:30" ht="15" customHeight="1" x14ac:dyDescent="0.3">
      <c r="A433" s="3" t="s">
        <v>454</v>
      </c>
      <c r="B433" s="3">
        <v>42</v>
      </c>
      <c r="C433" s="3" t="s">
        <v>28</v>
      </c>
      <c r="D433" s="3" t="s">
        <v>26</v>
      </c>
      <c r="E433" s="3">
        <v>25006.815519489701</v>
      </c>
      <c r="F433" s="3">
        <v>109</v>
      </c>
      <c r="G433" s="3">
        <v>2085.4171808423098</v>
      </c>
      <c r="H433" s="3">
        <v>10</v>
      </c>
      <c r="I433" s="3">
        <v>1319.8901832496499</v>
      </c>
      <c r="J433" s="3">
        <v>49</v>
      </c>
      <c r="K433" s="3">
        <v>837.17474295416901</v>
      </c>
      <c r="L433" s="3">
        <v>25</v>
      </c>
      <c r="M433" s="3">
        <v>8</v>
      </c>
      <c r="N433" s="3">
        <v>5</v>
      </c>
      <c r="O433" s="3">
        <v>632</v>
      </c>
      <c r="P433" s="3">
        <v>3</v>
      </c>
      <c r="Q433" s="3">
        <v>12650.173731946399</v>
      </c>
      <c r="R433" s="3">
        <v>4</v>
      </c>
      <c r="S433" s="3">
        <v>0</v>
      </c>
      <c r="T433" s="3">
        <v>0</v>
      </c>
      <c r="U433" s="3">
        <v>835.35348181580196</v>
      </c>
      <c r="V433" s="3">
        <v>1</v>
      </c>
      <c r="W433" s="3" t="str">
        <f>IF(Bank_data3[[#This Row],[credit_risk]]=1,"High Risk","Low Risk")</f>
        <v>High Risk</v>
      </c>
      <c r="X433" s="3" t="str">
        <f t="shared" si="42"/>
        <v>35-44</v>
      </c>
      <c r="Y433" s="3" t="str">
        <f t="shared" si="43"/>
        <v>Low Income</v>
      </c>
      <c r="Z433" s="3" t="str">
        <f t="shared" si="44"/>
        <v>Fair</v>
      </c>
      <c r="AA433" s="27">
        <f t="shared" si="45"/>
        <v>0.50586903886611079</v>
      </c>
      <c r="AB433" s="3" t="str">
        <f t="shared" si="46"/>
        <v>Medium</v>
      </c>
      <c r="AC433" s="3" t="str">
        <f t="shared" si="47"/>
        <v>Medium</v>
      </c>
      <c r="AD433" s="3" t="str">
        <f t="shared" si="48"/>
        <v>No</v>
      </c>
    </row>
    <row r="434" spans="1:30" ht="15" customHeight="1" x14ac:dyDescent="0.3">
      <c r="A434" s="3" t="s">
        <v>455</v>
      </c>
      <c r="B434" s="3">
        <v>41</v>
      </c>
      <c r="C434" s="3" t="s">
        <v>23</v>
      </c>
      <c r="D434" s="3" t="s">
        <v>26</v>
      </c>
      <c r="E434" s="3">
        <v>33935.287655613101</v>
      </c>
      <c r="F434" s="3">
        <v>190</v>
      </c>
      <c r="G434" s="3">
        <v>1089.0169816249499</v>
      </c>
      <c r="H434" s="3">
        <v>2</v>
      </c>
      <c r="I434" s="3">
        <v>787.738835296503</v>
      </c>
      <c r="J434" s="3">
        <v>20</v>
      </c>
      <c r="K434" s="3">
        <v>347.44171488732502</v>
      </c>
      <c r="L434" s="3">
        <v>75</v>
      </c>
      <c r="M434" s="3">
        <v>0</v>
      </c>
      <c r="N434" s="3">
        <v>5</v>
      </c>
      <c r="O434" s="3">
        <v>783</v>
      </c>
      <c r="P434" s="3">
        <v>2</v>
      </c>
      <c r="Q434" s="3">
        <v>7945.4544653926396</v>
      </c>
      <c r="R434" s="3">
        <v>5</v>
      </c>
      <c r="S434" s="3">
        <v>0</v>
      </c>
      <c r="T434" s="3">
        <v>0</v>
      </c>
      <c r="U434" s="3">
        <v>9230.7917719178204</v>
      </c>
      <c r="V434" s="3">
        <v>1</v>
      </c>
      <c r="W434" s="3" t="str">
        <f>IF(Bank_data3[[#This Row],[credit_risk]]=1,"High Risk","Low Risk")</f>
        <v>High Risk</v>
      </c>
      <c r="X434" s="3" t="str">
        <f t="shared" si="42"/>
        <v>35-44</v>
      </c>
      <c r="Y434" s="3" t="str">
        <f t="shared" si="43"/>
        <v>Low Income</v>
      </c>
      <c r="Z434" s="3" t="str">
        <f t="shared" si="44"/>
        <v>Very Good</v>
      </c>
      <c r="AA434" s="27">
        <f t="shared" si="45"/>
        <v>0.23413546824844472</v>
      </c>
      <c r="AB434" s="3" t="str">
        <f t="shared" si="46"/>
        <v>Medium</v>
      </c>
      <c r="AC434" s="3" t="str">
        <f t="shared" si="47"/>
        <v>High</v>
      </c>
      <c r="AD434" s="3" t="str">
        <f t="shared" si="48"/>
        <v>No</v>
      </c>
    </row>
    <row r="435" spans="1:30" ht="15" customHeight="1" x14ac:dyDescent="0.3">
      <c r="A435" s="3" t="s">
        <v>456</v>
      </c>
      <c r="B435" s="3">
        <v>44</v>
      </c>
      <c r="C435" s="3" t="s">
        <v>28</v>
      </c>
      <c r="D435" s="3" t="s">
        <v>33</v>
      </c>
      <c r="E435" s="3">
        <v>10000</v>
      </c>
      <c r="F435" s="3">
        <v>191</v>
      </c>
      <c r="G435" s="3">
        <v>572.868580540891</v>
      </c>
      <c r="H435" s="3">
        <v>10</v>
      </c>
      <c r="I435" s="3">
        <v>20</v>
      </c>
      <c r="J435" s="3">
        <v>39</v>
      </c>
      <c r="K435" s="3">
        <v>1034.2992410583399</v>
      </c>
      <c r="L435" s="3">
        <v>51</v>
      </c>
      <c r="M435" s="3">
        <v>9</v>
      </c>
      <c r="N435" s="3">
        <v>7</v>
      </c>
      <c r="O435" s="3">
        <v>753</v>
      </c>
      <c r="P435" s="3">
        <v>2</v>
      </c>
      <c r="Q435" s="3">
        <v>0</v>
      </c>
      <c r="R435" s="3">
        <v>6</v>
      </c>
      <c r="S435" s="3">
        <v>0</v>
      </c>
      <c r="T435" s="3">
        <v>0</v>
      </c>
      <c r="U435" s="3">
        <v>7898.1894500525495</v>
      </c>
      <c r="V435" s="3">
        <v>1</v>
      </c>
      <c r="W435" s="3" t="str">
        <f>IF(Bank_data3[[#This Row],[credit_risk]]=1,"High Risk","Low Risk")</f>
        <v>High Risk</v>
      </c>
      <c r="X435" s="3" t="str">
        <f t="shared" si="42"/>
        <v>35-44</v>
      </c>
      <c r="Y435" s="3" t="str">
        <f t="shared" si="43"/>
        <v>Low Income</v>
      </c>
      <c r="Z435" s="3" t="str">
        <f t="shared" si="44"/>
        <v>Very Good</v>
      </c>
      <c r="AA435" s="27">
        <f t="shared" si="45"/>
        <v>0</v>
      </c>
      <c r="AB435" s="3" t="str">
        <f t="shared" si="46"/>
        <v>Low</v>
      </c>
      <c r="AC435" s="3" t="str">
        <f t="shared" si="47"/>
        <v>High</v>
      </c>
      <c r="AD435" s="3" t="str">
        <f t="shared" si="48"/>
        <v>No</v>
      </c>
    </row>
    <row r="436" spans="1:30" ht="15" customHeight="1" x14ac:dyDescent="0.3">
      <c r="A436" s="3" t="s">
        <v>457</v>
      </c>
      <c r="B436" s="3">
        <v>41</v>
      </c>
      <c r="C436" s="3" t="s">
        <v>28</v>
      </c>
      <c r="D436" s="3" t="s">
        <v>24</v>
      </c>
      <c r="E436" s="3">
        <v>50935.856579143598</v>
      </c>
      <c r="F436" s="3">
        <v>38</v>
      </c>
      <c r="G436" s="3">
        <v>1695.7957456428201</v>
      </c>
      <c r="H436" s="3">
        <v>6</v>
      </c>
      <c r="I436" s="3">
        <v>730.33275108704095</v>
      </c>
      <c r="J436" s="3">
        <v>21</v>
      </c>
      <c r="K436" s="3">
        <v>553.06335256271097</v>
      </c>
      <c r="L436" s="3">
        <v>2</v>
      </c>
      <c r="M436" s="3">
        <v>17</v>
      </c>
      <c r="N436" s="3">
        <v>5</v>
      </c>
      <c r="O436" s="3">
        <v>648</v>
      </c>
      <c r="P436" s="3">
        <v>3</v>
      </c>
      <c r="Q436" s="3">
        <v>20075.0176488793</v>
      </c>
      <c r="R436" s="3">
        <v>1</v>
      </c>
      <c r="S436" s="3">
        <v>0</v>
      </c>
      <c r="T436" s="3">
        <v>0</v>
      </c>
      <c r="U436" s="3">
        <v>6380.0691166268298</v>
      </c>
      <c r="V436" s="3">
        <v>0</v>
      </c>
      <c r="W436" s="3" t="str">
        <f>IF(Bank_data3[[#This Row],[credit_risk]]=1,"High Risk","Low Risk")</f>
        <v>Low Risk</v>
      </c>
      <c r="X436" s="3" t="str">
        <f t="shared" si="42"/>
        <v>35-44</v>
      </c>
      <c r="Y436" s="3" t="str">
        <f t="shared" si="43"/>
        <v>Middle Income</v>
      </c>
      <c r="Z436" s="3" t="str">
        <f t="shared" si="44"/>
        <v>Fair</v>
      </c>
      <c r="AA436" s="27">
        <f t="shared" si="45"/>
        <v>0.39412349172310374</v>
      </c>
      <c r="AB436" s="3" t="str">
        <f t="shared" si="46"/>
        <v>Medium</v>
      </c>
      <c r="AC436" s="3" t="str">
        <f t="shared" si="47"/>
        <v>Low</v>
      </c>
      <c r="AD436" s="3" t="str">
        <f t="shared" si="48"/>
        <v>No</v>
      </c>
    </row>
    <row r="437" spans="1:30" ht="15" customHeight="1" x14ac:dyDescent="0.3">
      <c r="A437" s="3" t="s">
        <v>458</v>
      </c>
      <c r="B437" s="3">
        <v>41</v>
      </c>
      <c r="C437" s="3" t="s">
        <v>23</v>
      </c>
      <c r="D437" s="3" t="s">
        <v>33</v>
      </c>
      <c r="E437" s="3">
        <v>73473.196340279101</v>
      </c>
      <c r="F437" s="3">
        <v>87</v>
      </c>
      <c r="G437" s="3">
        <v>1375.2775335756201</v>
      </c>
      <c r="H437" s="3">
        <v>10</v>
      </c>
      <c r="I437" s="3">
        <v>811.34914123784995</v>
      </c>
      <c r="J437" s="3">
        <v>27</v>
      </c>
      <c r="K437" s="3">
        <v>264.29384986182998</v>
      </c>
      <c r="L437" s="3">
        <v>72</v>
      </c>
      <c r="M437" s="3">
        <v>0</v>
      </c>
      <c r="N437" s="3">
        <v>5</v>
      </c>
      <c r="O437" s="3">
        <v>752</v>
      </c>
      <c r="P437" s="3">
        <v>5</v>
      </c>
      <c r="Q437" s="3">
        <v>23090.439590161099</v>
      </c>
      <c r="R437" s="3">
        <v>5</v>
      </c>
      <c r="S437" s="3">
        <v>0</v>
      </c>
      <c r="T437" s="3">
        <v>1</v>
      </c>
      <c r="U437" s="3">
        <v>4214.1385293765597</v>
      </c>
      <c r="V437" s="3">
        <v>1</v>
      </c>
      <c r="W437" s="3" t="str">
        <f>IF(Bank_data3[[#This Row],[credit_risk]]=1,"High Risk","Low Risk")</f>
        <v>High Risk</v>
      </c>
      <c r="X437" s="3" t="str">
        <f t="shared" si="42"/>
        <v>35-44</v>
      </c>
      <c r="Y437" s="3" t="str">
        <f t="shared" si="43"/>
        <v>Middle Income</v>
      </c>
      <c r="Z437" s="3" t="str">
        <f t="shared" si="44"/>
        <v>Very Good</v>
      </c>
      <c r="AA437" s="27">
        <f t="shared" si="45"/>
        <v>0.31427024738683618</v>
      </c>
      <c r="AB437" s="3" t="str">
        <f t="shared" si="46"/>
        <v>Medium</v>
      </c>
      <c r="AC437" s="3" t="str">
        <f t="shared" si="47"/>
        <v>High</v>
      </c>
      <c r="AD437" s="3" t="str">
        <f t="shared" si="48"/>
        <v>No</v>
      </c>
    </row>
    <row r="438" spans="1:30" ht="15" customHeight="1" x14ac:dyDescent="0.3">
      <c r="A438" s="3" t="s">
        <v>459</v>
      </c>
      <c r="B438" s="3">
        <v>68</v>
      </c>
      <c r="C438" s="3" t="s">
        <v>28</v>
      </c>
      <c r="D438" s="3" t="s">
        <v>26</v>
      </c>
      <c r="E438" s="3">
        <v>31151.303099960802</v>
      </c>
      <c r="F438" s="3">
        <v>157</v>
      </c>
      <c r="G438" s="3">
        <v>346.04640161052703</v>
      </c>
      <c r="H438" s="3">
        <v>2</v>
      </c>
      <c r="I438" s="3">
        <v>718.52931815738998</v>
      </c>
      <c r="J438" s="3">
        <v>3</v>
      </c>
      <c r="K438" s="3">
        <v>533.78804760917001</v>
      </c>
      <c r="L438" s="3">
        <v>78</v>
      </c>
      <c r="M438" s="3">
        <v>11</v>
      </c>
      <c r="N438" s="3">
        <v>3</v>
      </c>
      <c r="O438" s="3">
        <v>378</v>
      </c>
      <c r="P438" s="3">
        <v>1</v>
      </c>
      <c r="Q438" s="3">
        <v>16420.000927346398</v>
      </c>
      <c r="R438" s="3">
        <v>6</v>
      </c>
      <c r="S438" s="3">
        <v>0</v>
      </c>
      <c r="T438" s="3">
        <v>0</v>
      </c>
      <c r="U438" s="3">
        <v>3199.1382696657502</v>
      </c>
      <c r="V438" s="3">
        <v>1</v>
      </c>
      <c r="W438" s="3" t="str">
        <f>IF(Bank_data3[[#This Row],[credit_risk]]=1,"High Risk","Low Risk")</f>
        <v>High Risk</v>
      </c>
      <c r="X438" s="3" t="str">
        <f t="shared" si="42"/>
        <v>55+</v>
      </c>
      <c r="Y438" s="3" t="str">
        <f t="shared" si="43"/>
        <v>Low Income</v>
      </c>
      <c r="Z438" s="3" t="str">
        <f t="shared" si="44"/>
        <v>Poor</v>
      </c>
      <c r="AA438" s="27">
        <f t="shared" si="45"/>
        <v>0.52710478514033843</v>
      </c>
      <c r="AB438" s="3" t="str">
        <f t="shared" si="46"/>
        <v>Low</v>
      </c>
      <c r="AC438" s="3" t="str">
        <f t="shared" si="47"/>
        <v>High</v>
      </c>
      <c r="AD438" s="3" t="str">
        <f t="shared" si="48"/>
        <v>No</v>
      </c>
    </row>
    <row r="439" spans="1:30" ht="15" customHeight="1" x14ac:dyDescent="0.3">
      <c r="A439" s="3" t="s">
        <v>460</v>
      </c>
      <c r="B439" s="3">
        <v>61</v>
      </c>
      <c r="C439" s="3" t="s">
        <v>28</v>
      </c>
      <c r="D439" s="3" t="s">
        <v>24</v>
      </c>
      <c r="E439" s="3">
        <v>60539.688650092903</v>
      </c>
      <c r="F439" s="3">
        <v>171</v>
      </c>
      <c r="G439" s="3">
        <v>1563.4955556392399</v>
      </c>
      <c r="H439" s="3">
        <v>10</v>
      </c>
      <c r="I439" s="3">
        <v>917.71849658293604</v>
      </c>
      <c r="J439" s="3">
        <v>25</v>
      </c>
      <c r="K439" s="3">
        <v>808.88128405945201</v>
      </c>
      <c r="L439" s="3">
        <v>71</v>
      </c>
      <c r="M439" s="3">
        <v>4</v>
      </c>
      <c r="N439" s="3">
        <v>4</v>
      </c>
      <c r="O439" s="3">
        <v>307</v>
      </c>
      <c r="P439" s="3">
        <v>3</v>
      </c>
      <c r="Q439" s="3">
        <v>11858.092892287999</v>
      </c>
      <c r="R439" s="3">
        <v>7</v>
      </c>
      <c r="S439" s="3">
        <v>0</v>
      </c>
      <c r="T439" s="3">
        <v>0</v>
      </c>
      <c r="U439" s="3">
        <v>10757.585173552099</v>
      </c>
      <c r="V439" s="3">
        <v>1</v>
      </c>
      <c r="W439" s="3" t="str">
        <f>IF(Bank_data3[[#This Row],[credit_risk]]=1,"High Risk","Low Risk")</f>
        <v>High Risk</v>
      </c>
      <c r="X439" s="3" t="str">
        <f t="shared" si="42"/>
        <v>55+</v>
      </c>
      <c r="Y439" s="3" t="str">
        <f t="shared" si="43"/>
        <v>Middle Income</v>
      </c>
      <c r="Z439" s="3" t="str">
        <f t="shared" si="44"/>
        <v>Poor</v>
      </c>
      <c r="AA439" s="27">
        <f t="shared" si="45"/>
        <v>0.19587304059036983</v>
      </c>
      <c r="AB439" s="3" t="str">
        <f t="shared" si="46"/>
        <v>Medium</v>
      </c>
      <c r="AC439" s="3" t="str">
        <f t="shared" si="47"/>
        <v>High</v>
      </c>
      <c r="AD439" s="3" t="str">
        <f t="shared" si="48"/>
        <v>No</v>
      </c>
    </row>
    <row r="440" spans="1:30" ht="15" customHeight="1" x14ac:dyDescent="0.3">
      <c r="A440" s="3" t="s">
        <v>461</v>
      </c>
      <c r="B440" s="3">
        <v>25</v>
      </c>
      <c r="C440" s="3" t="s">
        <v>23</v>
      </c>
      <c r="D440" s="3" t="s">
        <v>26</v>
      </c>
      <c r="E440" s="3">
        <v>57750.212913114403</v>
      </c>
      <c r="F440" s="3">
        <v>30</v>
      </c>
      <c r="G440" s="3">
        <v>3189.8933184337402</v>
      </c>
      <c r="H440" s="3">
        <v>5</v>
      </c>
      <c r="I440" s="3">
        <v>633.08152534093699</v>
      </c>
      <c r="J440" s="3">
        <v>22</v>
      </c>
      <c r="K440" s="3">
        <v>233.065781699642</v>
      </c>
      <c r="L440" s="3">
        <v>27</v>
      </c>
      <c r="M440" s="3">
        <v>10</v>
      </c>
      <c r="N440" s="3">
        <v>6</v>
      </c>
      <c r="O440" s="3">
        <v>672</v>
      </c>
      <c r="P440" s="3">
        <v>4</v>
      </c>
      <c r="Q440" s="3">
        <v>8683.3814725490702</v>
      </c>
      <c r="R440" s="3">
        <v>5</v>
      </c>
      <c r="S440" s="3">
        <v>0</v>
      </c>
      <c r="T440" s="3">
        <v>0</v>
      </c>
      <c r="U440" s="3">
        <v>13000.992051654701</v>
      </c>
      <c r="V440" s="3">
        <v>1</v>
      </c>
      <c r="W440" s="3" t="str">
        <f>IF(Bank_data3[[#This Row],[credit_risk]]=1,"High Risk","Low Risk")</f>
        <v>High Risk</v>
      </c>
      <c r="X440" s="3" t="str">
        <f t="shared" si="42"/>
        <v>25-34</v>
      </c>
      <c r="Y440" s="3" t="str">
        <f t="shared" si="43"/>
        <v>Middle Income</v>
      </c>
      <c r="Z440" s="3" t="str">
        <f t="shared" si="44"/>
        <v>Good</v>
      </c>
      <c r="AA440" s="27">
        <f t="shared" si="45"/>
        <v>0.15036102958812078</v>
      </c>
      <c r="AB440" s="3" t="str">
        <f t="shared" si="46"/>
        <v>Medium</v>
      </c>
      <c r="AC440" s="3" t="str">
        <f t="shared" si="47"/>
        <v>Medium</v>
      </c>
      <c r="AD440" s="3" t="str">
        <f t="shared" si="48"/>
        <v>No</v>
      </c>
    </row>
    <row r="441" spans="1:30" ht="15" customHeight="1" x14ac:dyDescent="0.3">
      <c r="A441" s="3" t="s">
        <v>462</v>
      </c>
      <c r="B441" s="3">
        <v>34</v>
      </c>
      <c r="C441" s="3" t="s">
        <v>31</v>
      </c>
      <c r="D441" s="3" t="s">
        <v>26</v>
      </c>
      <c r="E441" s="3">
        <v>36466.2045394249</v>
      </c>
      <c r="F441" s="3">
        <v>18</v>
      </c>
      <c r="G441" s="3">
        <v>2144.5698822732202</v>
      </c>
      <c r="H441" s="3">
        <v>7</v>
      </c>
      <c r="I441" s="3">
        <v>1093.6048012373101</v>
      </c>
      <c r="J441" s="3">
        <v>47</v>
      </c>
      <c r="K441" s="3">
        <v>985.55390385474504</v>
      </c>
      <c r="L441" s="3">
        <v>79</v>
      </c>
      <c r="M441" s="3">
        <v>19</v>
      </c>
      <c r="N441" s="3">
        <v>9</v>
      </c>
      <c r="O441" s="3">
        <v>866</v>
      </c>
      <c r="P441" s="3">
        <v>2</v>
      </c>
      <c r="Q441" s="3">
        <v>12777.601011352799</v>
      </c>
      <c r="R441" s="3">
        <v>2</v>
      </c>
      <c r="S441" s="3">
        <v>0</v>
      </c>
      <c r="T441" s="3">
        <v>0</v>
      </c>
      <c r="U441" s="3">
        <v>5062.7019163698997</v>
      </c>
      <c r="V441" s="3">
        <v>0</v>
      </c>
      <c r="W441" s="3" t="str">
        <f>IF(Bank_data3[[#This Row],[credit_risk]]=1,"High Risk","Low Risk")</f>
        <v>Low Risk</v>
      </c>
      <c r="X441" s="3" t="str">
        <f t="shared" si="42"/>
        <v>25-34</v>
      </c>
      <c r="Y441" s="3" t="str">
        <f t="shared" si="43"/>
        <v>Low Income</v>
      </c>
      <c r="Z441" s="3" t="str">
        <f t="shared" si="44"/>
        <v>Excellent</v>
      </c>
      <c r="AA441" s="27">
        <f t="shared" si="45"/>
        <v>0.35039569301868212</v>
      </c>
      <c r="AB441" s="3" t="str">
        <f t="shared" si="46"/>
        <v>Medium</v>
      </c>
      <c r="AC441" s="3" t="str">
        <f t="shared" si="47"/>
        <v>High</v>
      </c>
      <c r="AD441" s="3" t="str">
        <f t="shared" si="48"/>
        <v>No</v>
      </c>
    </row>
    <row r="442" spans="1:30" ht="15" customHeight="1" x14ac:dyDescent="0.3">
      <c r="A442" s="3" t="s">
        <v>463</v>
      </c>
      <c r="B442" s="3">
        <v>62</v>
      </c>
      <c r="C442" s="3" t="s">
        <v>23</v>
      </c>
      <c r="D442" s="3" t="s">
        <v>24</v>
      </c>
      <c r="E442" s="3">
        <v>77657.614813727094</v>
      </c>
      <c r="F442" s="3">
        <v>37</v>
      </c>
      <c r="G442" s="3">
        <v>570.55848009104602</v>
      </c>
      <c r="H442" s="3">
        <v>4</v>
      </c>
      <c r="I442" s="3">
        <v>391.65035454413498</v>
      </c>
      <c r="J442" s="3">
        <v>48</v>
      </c>
      <c r="K442" s="3">
        <v>633.04058018759599</v>
      </c>
      <c r="L442" s="3">
        <v>33</v>
      </c>
      <c r="M442" s="3">
        <v>13</v>
      </c>
      <c r="N442" s="3">
        <v>8</v>
      </c>
      <c r="O442" s="3">
        <v>848</v>
      </c>
      <c r="P442" s="3">
        <v>4</v>
      </c>
      <c r="Q442" s="3">
        <v>20014.920612092999</v>
      </c>
      <c r="R442" s="3">
        <v>4</v>
      </c>
      <c r="S442" s="3">
        <v>0</v>
      </c>
      <c r="T442" s="3">
        <v>0</v>
      </c>
      <c r="U442" s="3">
        <v>7196.3164210303203</v>
      </c>
      <c r="V442" s="3">
        <v>1</v>
      </c>
      <c r="W442" s="3" t="str">
        <f>IF(Bank_data3[[#This Row],[credit_risk]]=1,"High Risk","Low Risk")</f>
        <v>High Risk</v>
      </c>
      <c r="X442" s="3" t="str">
        <f t="shared" si="42"/>
        <v>55+</v>
      </c>
      <c r="Y442" s="3" t="str">
        <f t="shared" si="43"/>
        <v>Middle Income</v>
      </c>
      <c r="Z442" s="3" t="str">
        <f t="shared" si="44"/>
        <v>Excellent</v>
      </c>
      <c r="AA442" s="27">
        <f t="shared" si="45"/>
        <v>0.25773287861211874</v>
      </c>
      <c r="AB442" s="3" t="str">
        <f t="shared" si="46"/>
        <v>Low</v>
      </c>
      <c r="AC442" s="3" t="str">
        <f t="shared" si="47"/>
        <v>High</v>
      </c>
      <c r="AD442" s="3" t="str">
        <f t="shared" si="48"/>
        <v>No</v>
      </c>
    </row>
    <row r="443" spans="1:30" ht="15" customHeight="1" x14ac:dyDescent="0.3">
      <c r="A443" s="3" t="s">
        <v>464</v>
      </c>
      <c r="B443" s="3">
        <v>56</v>
      </c>
      <c r="C443" s="3" t="s">
        <v>28</v>
      </c>
      <c r="D443" s="3" t="s">
        <v>26</v>
      </c>
      <c r="E443" s="3">
        <v>45092.112075951503</v>
      </c>
      <c r="F443" s="3">
        <v>166</v>
      </c>
      <c r="G443" s="3">
        <v>1485.2688689210199</v>
      </c>
      <c r="H443" s="3">
        <v>10</v>
      </c>
      <c r="I443" s="3">
        <v>1232.89704757395</v>
      </c>
      <c r="J443" s="3">
        <v>22</v>
      </c>
      <c r="K443" s="3">
        <v>213.992519105138</v>
      </c>
      <c r="L443" s="3">
        <v>64</v>
      </c>
      <c r="M443" s="3">
        <v>14</v>
      </c>
      <c r="N443" s="3">
        <v>3</v>
      </c>
      <c r="O443" s="3">
        <v>756</v>
      </c>
      <c r="P443" s="3">
        <v>5</v>
      </c>
      <c r="Q443" s="3">
        <v>15309.0891023728</v>
      </c>
      <c r="R443" s="3">
        <v>2</v>
      </c>
      <c r="S443" s="3">
        <v>0</v>
      </c>
      <c r="T443" s="3">
        <v>0</v>
      </c>
      <c r="U443" s="3">
        <v>2902.0424864451102</v>
      </c>
      <c r="V443" s="3">
        <v>0</v>
      </c>
      <c r="W443" s="3" t="str">
        <f>IF(Bank_data3[[#This Row],[credit_risk]]=1,"High Risk","Low Risk")</f>
        <v>Low Risk</v>
      </c>
      <c r="X443" s="3" t="str">
        <f t="shared" si="42"/>
        <v>55+</v>
      </c>
      <c r="Y443" s="3" t="str">
        <f t="shared" si="43"/>
        <v>Low Income</v>
      </c>
      <c r="Z443" s="3" t="str">
        <f t="shared" si="44"/>
        <v>Very Good</v>
      </c>
      <c r="AA443" s="27">
        <f t="shared" si="45"/>
        <v>0.33950703122059867</v>
      </c>
      <c r="AB443" s="3" t="str">
        <f t="shared" si="46"/>
        <v>Medium</v>
      </c>
      <c r="AC443" s="3" t="str">
        <f t="shared" si="47"/>
        <v>High</v>
      </c>
      <c r="AD443" s="3" t="str">
        <f t="shared" si="48"/>
        <v>No</v>
      </c>
    </row>
    <row r="444" spans="1:30" ht="15" customHeight="1" x14ac:dyDescent="0.3">
      <c r="A444" s="3" t="s">
        <v>465</v>
      </c>
      <c r="B444" s="3">
        <v>52</v>
      </c>
      <c r="C444" s="3" t="s">
        <v>28</v>
      </c>
      <c r="D444" s="3" t="s">
        <v>26</v>
      </c>
      <c r="E444" s="3">
        <v>86184.830837058005</v>
      </c>
      <c r="F444" s="3">
        <v>186</v>
      </c>
      <c r="G444" s="3">
        <v>1798.76689083823</v>
      </c>
      <c r="H444" s="3">
        <v>10</v>
      </c>
      <c r="I444" s="3">
        <v>1342.5275883863801</v>
      </c>
      <c r="J444" s="3">
        <v>40</v>
      </c>
      <c r="K444" s="3">
        <v>369.44824917181501</v>
      </c>
      <c r="L444" s="3">
        <v>28</v>
      </c>
      <c r="M444" s="3">
        <v>1</v>
      </c>
      <c r="N444" s="3">
        <v>9</v>
      </c>
      <c r="O444" s="3">
        <v>569</v>
      </c>
      <c r="P444" s="3">
        <v>5</v>
      </c>
      <c r="Q444" s="3">
        <v>0</v>
      </c>
      <c r="R444" s="3">
        <v>0</v>
      </c>
      <c r="S444" s="3">
        <v>1</v>
      </c>
      <c r="T444" s="3">
        <v>0</v>
      </c>
      <c r="U444" s="3">
        <v>8387.3212751761603</v>
      </c>
      <c r="V444" s="3">
        <v>1</v>
      </c>
      <c r="W444" s="3" t="str">
        <f>IF(Bank_data3[[#This Row],[credit_risk]]=1,"High Risk","Low Risk")</f>
        <v>High Risk</v>
      </c>
      <c r="X444" s="3" t="str">
        <f t="shared" si="42"/>
        <v>45-54</v>
      </c>
      <c r="Y444" s="3" t="str">
        <f t="shared" si="43"/>
        <v>Middle Income</v>
      </c>
      <c r="Z444" s="3" t="str">
        <f t="shared" si="44"/>
        <v>Poor</v>
      </c>
      <c r="AA444" s="27">
        <f t="shared" si="45"/>
        <v>0</v>
      </c>
      <c r="AB444" s="3" t="str">
        <f t="shared" si="46"/>
        <v>Medium</v>
      </c>
      <c r="AC444" s="3" t="str">
        <f t="shared" si="47"/>
        <v>Medium</v>
      </c>
      <c r="AD444" s="3" t="str">
        <f t="shared" si="48"/>
        <v>No</v>
      </c>
    </row>
    <row r="445" spans="1:30" ht="15" customHeight="1" x14ac:dyDescent="0.3">
      <c r="A445" s="3" t="s">
        <v>466</v>
      </c>
      <c r="B445" s="3">
        <v>27</v>
      </c>
      <c r="C445" s="3" t="s">
        <v>28</v>
      </c>
      <c r="D445" s="3" t="s">
        <v>26</v>
      </c>
      <c r="E445" s="3">
        <v>20557.778557996</v>
      </c>
      <c r="F445" s="3">
        <v>101</v>
      </c>
      <c r="G445" s="3">
        <v>1893.94169784629</v>
      </c>
      <c r="H445" s="3">
        <v>2</v>
      </c>
      <c r="I445" s="3">
        <v>480.42909167889201</v>
      </c>
      <c r="J445" s="3">
        <v>7</v>
      </c>
      <c r="K445" s="3">
        <v>396.082188977442</v>
      </c>
      <c r="L445" s="3">
        <v>3</v>
      </c>
      <c r="M445" s="3">
        <v>3</v>
      </c>
      <c r="N445" s="3">
        <v>0</v>
      </c>
      <c r="O445" s="3">
        <v>731</v>
      </c>
      <c r="P445" s="3">
        <v>0</v>
      </c>
      <c r="Q445" s="3">
        <v>21621.110622428499</v>
      </c>
      <c r="R445" s="3">
        <v>3</v>
      </c>
      <c r="S445" s="3">
        <v>0</v>
      </c>
      <c r="T445" s="3">
        <v>0</v>
      </c>
      <c r="U445" s="3">
        <v>5390.7899741254796</v>
      </c>
      <c r="V445" s="3">
        <v>0</v>
      </c>
      <c r="W445" s="3" t="str">
        <f>IF(Bank_data3[[#This Row],[credit_risk]]=1,"High Risk","Low Risk")</f>
        <v>Low Risk</v>
      </c>
      <c r="X445" s="3" t="str">
        <f t="shared" si="42"/>
        <v>25-34</v>
      </c>
      <c r="Y445" s="3" t="str">
        <f t="shared" si="43"/>
        <v>Low Income</v>
      </c>
      <c r="Z445" s="3" t="str">
        <f t="shared" si="44"/>
        <v>Good</v>
      </c>
      <c r="AA445" s="27">
        <f t="shared" si="45"/>
        <v>1.0517240742443406</v>
      </c>
      <c r="AB445" s="3" t="str">
        <f t="shared" si="46"/>
        <v>Medium</v>
      </c>
      <c r="AC445" s="3" t="str">
        <f t="shared" si="47"/>
        <v>Low</v>
      </c>
      <c r="AD445" s="3" t="str">
        <f t="shared" si="48"/>
        <v>No</v>
      </c>
    </row>
    <row r="446" spans="1:30" ht="15" customHeight="1" x14ac:dyDescent="0.3">
      <c r="A446" s="3" t="s">
        <v>467</v>
      </c>
      <c r="B446" s="3">
        <v>63</v>
      </c>
      <c r="C446" s="3" t="s">
        <v>23</v>
      </c>
      <c r="D446" s="3" t="s">
        <v>26</v>
      </c>
      <c r="E446" s="3">
        <v>45155.560071357599</v>
      </c>
      <c r="F446" s="3">
        <v>239</v>
      </c>
      <c r="G446" s="3">
        <v>190.99988053798</v>
      </c>
      <c r="H446" s="3">
        <v>5</v>
      </c>
      <c r="I446" s="3">
        <v>480.24006103892799</v>
      </c>
      <c r="J446" s="3">
        <v>31</v>
      </c>
      <c r="K446" s="3">
        <v>777.07254641135296</v>
      </c>
      <c r="L446" s="3">
        <v>67</v>
      </c>
      <c r="M446" s="3">
        <v>18</v>
      </c>
      <c r="N446" s="3">
        <v>5</v>
      </c>
      <c r="O446" s="3">
        <v>525</v>
      </c>
      <c r="P446" s="3">
        <v>1</v>
      </c>
      <c r="Q446" s="3">
        <v>16071.0385201963</v>
      </c>
      <c r="R446" s="3">
        <v>1</v>
      </c>
      <c r="S446" s="3">
        <v>0</v>
      </c>
      <c r="T446" s="3">
        <v>0</v>
      </c>
      <c r="U446" s="3">
        <v>8928.8368715221695</v>
      </c>
      <c r="V446" s="3">
        <v>1</v>
      </c>
      <c r="W446" s="3" t="str">
        <f>IF(Bank_data3[[#This Row],[credit_risk]]=1,"High Risk","Low Risk")</f>
        <v>High Risk</v>
      </c>
      <c r="X446" s="3" t="str">
        <f t="shared" si="42"/>
        <v>55+</v>
      </c>
      <c r="Y446" s="3" t="str">
        <f t="shared" si="43"/>
        <v>Low Income</v>
      </c>
      <c r="Z446" s="3" t="str">
        <f t="shared" si="44"/>
        <v>Poor</v>
      </c>
      <c r="AA446" s="27">
        <f t="shared" si="45"/>
        <v>0.35590386864430107</v>
      </c>
      <c r="AB446" s="3" t="str">
        <f t="shared" si="46"/>
        <v>Low</v>
      </c>
      <c r="AC446" s="3" t="str">
        <f t="shared" si="47"/>
        <v>High</v>
      </c>
      <c r="AD446" s="3" t="str">
        <f t="shared" si="48"/>
        <v>No</v>
      </c>
    </row>
    <row r="447" spans="1:30" ht="15" customHeight="1" x14ac:dyDescent="0.3">
      <c r="A447" s="3" t="s">
        <v>468</v>
      </c>
      <c r="B447" s="3">
        <v>63</v>
      </c>
      <c r="C447" s="3" t="s">
        <v>28</v>
      </c>
      <c r="D447" s="3" t="s">
        <v>26</v>
      </c>
      <c r="E447" s="3">
        <v>47295.463567700201</v>
      </c>
      <c r="F447" s="3">
        <v>149</v>
      </c>
      <c r="G447" s="3">
        <v>1406.1390282299001</v>
      </c>
      <c r="H447" s="3">
        <v>7</v>
      </c>
      <c r="I447" s="3">
        <v>943.74335982213495</v>
      </c>
      <c r="J447" s="3">
        <v>38</v>
      </c>
      <c r="K447" s="3">
        <v>205.15535788222101</v>
      </c>
      <c r="L447" s="3">
        <v>61</v>
      </c>
      <c r="M447" s="3">
        <v>12</v>
      </c>
      <c r="N447" s="3">
        <v>1</v>
      </c>
      <c r="O447" s="3">
        <v>622</v>
      </c>
      <c r="P447" s="3">
        <v>3</v>
      </c>
      <c r="Q447" s="3">
        <v>5567.8405116637005</v>
      </c>
      <c r="R447" s="3">
        <v>7</v>
      </c>
      <c r="S447" s="3">
        <v>0</v>
      </c>
      <c r="T447" s="3">
        <v>0</v>
      </c>
      <c r="U447" s="3">
        <v>7504.9091906513104</v>
      </c>
      <c r="V447" s="3">
        <v>1</v>
      </c>
      <c r="W447" s="3" t="str">
        <f>IF(Bank_data3[[#This Row],[credit_risk]]=1,"High Risk","Low Risk")</f>
        <v>High Risk</v>
      </c>
      <c r="X447" s="3" t="str">
        <f t="shared" si="42"/>
        <v>55+</v>
      </c>
      <c r="Y447" s="3" t="str">
        <f t="shared" si="43"/>
        <v>Low Income</v>
      </c>
      <c r="Z447" s="3" t="str">
        <f t="shared" si="44"/>
        <v>Fair</v>
      </c>
      <c r="AA447" s="27">
        <f t="shared" si="45"/>
        <v>0.11772462074917016</v>
      </c>
      <c r="AB447" s="3" t="str">
        <f t="shared" si="46"/>
        <v>Medium</v>
      </c>
      <c r="AC447" s="3" t="str">
        <f t="shared" si="47"/>
        <v>High</v>
      </c>
      <c r="AD447" s="3" t="str">
        <f t="shared" si="48"/>
        <v>No</v>
      </c>
    </row>
    <row r="448" spans="1:30" ht="15" customHeight="1" x14ac:dyDescent="0.3">
      <c r="A448" s="3" t="s">
        <v>469</v>
      </c>
      <c r="B448" s="3">
        <v>24</v>
      </c>
      <c r="C448" s="3" t="s">
        <v>28</v>
      </c>
      <c r="D448" s="3" t="s">
        <v>26</v>
      </c>
      <c r="E448" s="3">
        <v>49268.965616227702</v>
      </c>
      <c r="F448" s="3">
        <v>187</v>
      </c>
      <c r="G448" s="3">
        <v>1708.81617794509</v>
      </c>
      <c r="H448" s="3">
        <v>9</v>
      </c>
      <c r="I448" s="3">
        <v>384.47285658998902</v>
      </c>
      <c r="J448" s="3">
        <v>43</v>
      </c>
      <c r="K448" s="3">
        <v>884.86535827643104</v>
      </c>
      <c r="L448" s="3">
        <v>37</v>
      </c>
      <c r="M448" s="3">
        <v>18</v>
      </c>
      <c r="N448" s="3">
        <v>6</v>
      </c>
      <c r="O448" s="3">
        <v>719</v>
      </c>
      <c r="P448" s="3">
        <v>3</v>
      </c>
      <c r="Q448" s="3">
        <v>15549.6167216594</v>
      </c>
      <c r="R448" s="3">
        <v>3</v>
      </c>
      <c r="S448" s="3">
        <v>0</v>
      </c>
      <c r="T448" s="3">
        <v>0</v>
      </c>
      <c r="U448" s="3">
        <v>2342.0453297812101</v>
      </c>
      <c r="V448" s="3">
        <v>0</v>
      </c>
      <c r="W448" s="3" t="str">
        <f>IF(Bank_data3[[#This Row],[credit_risk]]=1,"High Risk","Low Risk")</f>
        <v>Low Risk</v>
      </c>
      <c r="X448" s="3" t="str">
        <f t="shared" si="42"/>
        <v>18-24</v>
      </c>
      <c r="Y448" s="3" t="str">
        <f t="shared" si="43"/>
        <v>Low Income</v>
      </c>
      <c r="Z448" s="3" t="str">
        <f t="shared" si="44"/>
        <v>Good</v>
      </c>
      <c r="AA448" s="27">
        <f t="shared" si="45"/>
        <v>0.31560672174002025</v>
      </c>
      <c r="AB448" s="3" t="str">
        <f t="shared" si="46"/>
        <v>Medium</v>
      </c>
      <c r="AC448" s="3" t="str">
        <f t="shared" si="47"/>
        <v>High</v>
      </c>
      <c r="AD448" s="3" t="str">
        <f t="shared" si="48"/>
        <v>No</v>
      </c>
    </row>
    <row r="449" spans="1:30" ht="15" customHeight="1" x14ac:dyDescent="0.3">
      <c r="A449" s="3" t="s">
        <v>470</v>
      </c>
      <c r="B449" s="3">
        <v>58</v>
      </c>
      <c r="C449" s="3" t="s">
        <v>23</v>
      </c>
      <c r="D449" s="3" t="s">
        <v>26</v>
      </c>
      <c r="E449" s="3">
        <v>62893.9577171891</v>
      </c>
      <c r="F449" s="3">
        <v>215</v>
      </c>
      <c r="G449" s="3">
        <v>1350.7592231952999</v>
      </c>
      <c r="H449" s="3">
        <v>2</v>
      </c>
      <c r="I449" s="3">
        <v>627.58899511418804</v>
      </c>
      <c r="J449" s="3">
        <v>0</v>
      </c>
      <c r="K449" s="3">
        <v>785.40103726657196</v>
      </c>
      <c r="L449" s="3">
        <v>66</v>
      </c>
      <c r="M449" s="3">
        <v>12</v>
      </c>
      <c r="N449" s="3">
        <v>5</v>
      </c>
      <c r="O449" s="3">
        <v>634</v>
      </c>
      <c r="P449" s="3">
        <v>1</v>
      </c>
      <c r="Q449" s="3">
        <v>13247.489657029701</v>
      </c>
      <c r="R449" s="3">
        <v>1</v>
      </c>
      <c r="S449" s="3">
        <v>0</v>
      </c>
      <c r="T449" s="3">
        <v>0</v>
      </c>
      <c r="U449" s="3">
        <v>8484.09625697095</v>
      </c>
      <c r="V449" s="3">
        <v>0</v>
      </c>
      <c r="W449" s="3" t="str">
        <f>IF(Bank_data3[[#This Row],[credit_risk]]=1,"High Risk","Low Risk")</f>
        <v>Low Risk</v>
      </c>
      <c r="X449" s="3" t="str">
        <f t="shared" si="42"/>
        <v>55+</v>
      </c>
      <c r="Y449" s="3" t="str">
        <f t="shared" si="43"/>
        <v>Middle Income</v>
      </c>
      <c r="Z449" s="3" t="str">
        <f t="shared" si="44"/>
        <v>Fair</v>
      </c>
      <c r="AA449" s="27">
        <f t="shared" si="45"/>
        <v>0.21063215192465337</v>
      </c>
      <c r="AB449" s="3" t="str">
        <f t="shared" si="46"/>
        <v>Medium</v>
      </c>
      <c r="AC449" s="3" t="str">
        <f t="shared" si="47"/>
        <v>High</v>
      </c>
      <c r="AD449" s="3" t="str">
        <f t="shared" si="48"/>
        <v>No</v>
      </c>
    </row>
    <row r="450" spans="1:30" ht="15" customHeight="1" x14ac:dyDescent="0.3">
      <c r="A450" s="3" t="s">
        <v>471</v>
      </c>
      <c r="B450" s="3">
        <v>23</v>
      </c>
      <c r="C450" s="3" t="s">
        <v>31</v>
      </c>
      <c r="D450" s="3" t="s">
        <v>26</v>
      </c>
      <c r="E450" s="3">
        <v>111166.29171793201</v>
      </c>
      <c r="F450" s="3">
        <v>124</v>
      </c>
      <c r="G450" s="3">
        <v>10</v>
      </c>
      <c r="H450" s="3">
        <v>11</v>
      </c>
      <c r="I450" s="3">
        <v>1185.88443475961</v>
      </c>
      <c r="J450" s="3">
        <v>29</v>
      </c>
      <c r="K450" s="3">
        <v>916.093304927492</v>
      </c>
      <c r="L450" s="3">
        <v>1</v>
      </c>
      <c r="M450" s="3">
        <v>11</v>
      </c>
      <c r="N450" s="3">
        <v>8</v>
      </c>
      <c r="O450" s="3">
        <v>421</v>
      </c>
      <c r="P450" s="3">
        <v>2</v>
      </c>
      <c r="Q450" s="3">
        <v>13225.5395790122</v>
      </c>
      <c r="R450" s="3">
        <v>0</v>
      </c>
      <c r="S450" s="3">
        <v>0</v>
      </c>
      <c r="T450" s="3">
        <v>0</v>
      </c>
      <c r="U450" s="3">
        <v>7717.6008144018197</v>
      </c>
      <c r="V450" s="3">
        <v>1</v>
      </c>
      <c r="W450" s="3" t="str">
        <f>IF(Bank_data3[[#This Row],[credit_risk]]=1,"High Risk","Low Risk")</f>
        <v>High Risk</v>
      </c>
      <c r="X450" s="3" t="str">
        <f t="shared" si="42"/>
        <v>18-24</v>
      </c>
      <c r="Y450" s="3" t="str">
        <f t="shared" si="43"/>
        <v>High Income</v>
      </c>
      <c r="Z450" s="3" t="str">
        <f t="shared" si="44"/>
        <v>Poor</v>
      </c>
      <c r="AA450" s="27">
        <f t="shared" si="45"/>
        <v>0.1189707722964264</v>
      </c>
      <c r="AB450" s="3" t="str">
        <f t="shared" si="46"/>
        <v>Low</v>
      </c>
      <c r="AC450" s="3" t="str">
        <f t="shared" si="47"/>
        <v>Low</v>
      </c>
      <c r="AD450" s="3" t="str">
        <f t="shared" si="48"/>
        <v>No</v>
      </c>
    </row>
    <row r="451" spans="1:30" ht="15" customHeight="1" x14ac:dyDescent="0.3">
      <c r="A451" s="3" t="s">
        <v>472</v>
      </c>
      <c r="B451" s="3">
        <v>25</v>
      </c>
      <c r="C451" s="3" t="s">
        <v>31</v>
      </c>
      <c r="D451" s="3" t="s">
        <v>26</v>
      </c>
      <c r="E451" s="3">
        <v>58191.1907636256</v>
      </c>
      <c r="F451" s="3">
        <v>163</v>
      </c>
      <c r="G451" s="3">
        <v>1378.67891945624</v>
      </c>
      <c r="H451" s="3">
        <v>10</v>
      </c>
      <c r="I451" s="3">
        <v>1058.16236756694</v>
      </c>
      <c r="J451" s="3">
        <v>27</v>
      </c>
      <c r="K451" s="3">
        <v>514.70277681175401</v>
      </c>
      <c r="L451" s="3">
        <v>75</v>
      </c>
      <c r="M451" s="3">
        <v>1</v>
      </c>
      <c r="N451" s="3">
        <v>5</v>
      </c>
      <c r="O451" s="3">
        <v>775</v>
      </c>
      <c r="P451" s="3">
        <v>3</v>
      </c>
      <c r="Q451" s="3">
        <v>5951.94316556374</v>
      </c>
      <c r="R451" s="3">
        <v>6</v>
      </c>
      <c r="S451" s="3">
        <v>0</v>
      </c>
      <c r="T451" s="3">
        <v>0</v>
      </c>
      <c r="U451" s="3">
        <v>5252.75920685041</v>
      </c>
      <c r="V451" s="3">
        <v>1</v>
      </c>
      <c r="W451" s="3" t="str">
        <f>IF(Bank_data3[[#This Row],[credit_risk]]=1,"High Risk","Low Risk")</f>
        <v>High Risk</v>
      </c>
      <c r="X451" s="3" t="str">
        <f t="shared" si="42"/>
        <v>25-34</v>
      </c>
      <c r="Y451" s="3" t="str">
        <f t="shared" si="43"/>
        <v>Middle Income</v>
      </c>
      <c r="Z451" s="3" t="str">
        <f t="shared" si="44"/>
        <v>Very Good</v>
      </c>
      <c r="AA451" s="27">
        <f t="shared" si="45"/>
        <v>0.10228254633490343</v>
      </c>
      <c r="AB451" s="3" t="str">
        <f t="shared" si="46"/>
        <v>Medium</v>
      </c>
      <c r="AC451" s="3" t="str">
        <f t="shared" si="47"/>
        <v>High</v>
      </c>
      <c r="AD451" s="3" t="str">
        <f t="shared" si="48"/>
        <v>No</v>
      </c>
    </row>
    <row r="452" spans="1:30" ht="15" customHeight="1" x14ac:dyDescent="0.3">
      <c r="A452" s="3" t="s">
        <v>473</v>
      </c>
      <c r="B452" s="3">
        <v>64</v>
      </c>
      <c r="C452" s="3" t="s">
        <v>28</v>
      </c>
      <c r="D452" s="3" t="s">
        <v>33</v>
      </c>
      <c r="E452" s="3">
        <v>50436.324367258603</v>
      </c>
      <c r="F452" s="3">
        <v>25</v>
      </c>
      <c r="G452" s="3">
        <v>2127.3153385984701</v>
      </c>
      <c r="H452" s="3">
        <v>10</v>
      </c>
      <c r="I452" s="3">
        <v>1493.0687195913599</v>
      </c>
      <c r="J452" s="3">
        <v>16</v>
      </c>
      <c r="K452" s="3">
        <v>808.72142820165595</v>
      </c>
      <c r="L452" s="3">
        <v>43</v>
      </c>
      <c r="M452" s="3">
        <v>4</v>
      </c>
      <c r="N452" s="3">
        <v>5</v>
      </c>
      <c r="O452" s="3">
        <v>536</v>
      </c>
      <c r="P452" s="3">
        <v>1</v>
      </c>
      <c r="Q452" s="3">
        <v>10432.646551129201</v>
      </c>
      <c r="R452" s="3">
        <v>4</v>
      </c>
      <c r="S452" s="3">
        <v>1</v>
      </c>
      <c r="T452" s="3">
        <v>0</v>
      </c>
      <c r="U452" s="3">
        <v>11801.150227125399</v>
      </c>
      <c r="V452" s="3">
        <v>1</v>
      </c>
      <c r="W452" s="3" t="str">
        <f>IF(Bank_data3[[#This Row],[credit_risk]]=1,"High Risk","Low Risk")</f>
        <v>High Risk</v>
      </c>
      <c r="X452" s="3" t="str">
        <f t="shared" si="42"/>
        <v>55+</v>
      </c>
      <c r="Y452" s="3" t="str">
        <f t="shared" si="43"/>
        <v>Middle Income</v>
      </c>
      <c r="Z452" s="3" t="str">
        <f t="shared" si="44"/>
        <v>Poor</v>
      </c>
      <c r="AA452" s="27">
        <f t="shared" si="45"/>
        <v>0.20684787565331961</v>
      </c>
      <c r="AB452" s="3" t="str">
        <f t="shared" si="46"/>
        <v>Medium</v>
      </c>
      <c r="AC452" s="3" t="str">
        <f t="shared" si="47"/>
        <v>High</v>
      </c>
      <c r="AD452" s="3" t="str">
        <f t="shared" si="48"/>
        <v>No</v>
      </c>
    </row>
    <row r="453" spans="1:30" ht="15" customHeight="1" x14ac:dyDescent="0.3">
      <c r="A453" s="3" t="s">
        <v>474</v>
      </c>
      <c r="B453" s="3">
        <v>51</v>
      </c>
      <c r="C453" s="3" t="s">
        <v>23</v>
      </c>
      <c r="D453" s="3" t="s">
        <v>33</v>
      </c>
      <c r="E453" s="3">
        <v>30268.408575784601</v>
      </c>
      <c r="F453" s="3">
        <v>121</v>
      </c>
      <c r="G453" s="3">
        <v>1042.41562018689</v>
      </c>
      <c r="H453" s="3">
        <v>4</v>
      </c>
      <c r="I453" s="3">
        <v>859.77445166007305</v>
      </c>
      <c r="J453" s="3">
        <v>22</v>
      </c>
      <c r="K453" s="3">
        <v>439.82074938881499</v>
      </c>
      <c r="L453" s="3">
        <v>78</v>
      </c>
      <c r="M453" s="3">
        <v>17</v>
      </c>
      <c r="N453" s="3">
        <v>3</v>
      </c>
      <c r="O453" s="3">
        <v>681</v>
      </c>
      <c r="P453" s="3">
        <v>3</v>
      </c>
      <c r="Q453" s="3">
        <v>2328.4864907282099</v>
      </c>
      <c r="R453" s="3">
        <v>5</v>
      </c>
      <c r="S453" s="3">
        <v>0</v>
      </c>
      <c r="T453" s="3">
        <v>0</v>
      </c>
      <c r="U453" s="3">
        <v>7532.5649455762295</v>
      </c>
      <c r="V453" s="3">
        <v>1</v>
      </c>
      <c r="W453" s="3" t="str">
        <f>IF(Bank_data3[[#This Row],[credit_risk]]=1,"High Risk","Low Risk")</f>
        <v>High Risk</v>
      </c>
      <c r="X453" s="3" t="str">
        <f t="shared" si="42"/>
        <v>45-54</v>
      </c>
      <c r="Y453" s="3" t="str">
        <f t="shared" si="43"/>
        <v>Low Income</v>
      </c>
      <c r="Z453" s="3" t="str">
        <f t="shared" si="44"/>
        <v>Good</v>
      </c>
      <c r="AA453" s="27">
        <f t="shared" si="45"/>
        <v>7.6927945679676424E-2</v>
      </c>
      <c r="AB453" s="3" t="str">
        <f t="shared" si="46"/>
        <v>Medium</v>
      </c>
      <c r="AC453" s="3" t="str">
        <f t="shared" si="47"/>
        <v>High</v>
      </c>
      <c r="AD453" s="3" t="str">
        <f t="shared" si="48"/>
        <v>No</v>
      </c>
    </row>
    <row r="454" spans="1:30" ht="15" customHeight="1" x14ac:dyDescent="0.3">
      <c r="A454" s="3" t="s">
        <v>475</v>
      </c>
      <c r="B454" s="3">
        <v>49</v>
      </c>
      <c r="C454" s="3" t="s">
        <v>28</v>
      </c>
      <c r="D454" s="3" t="s">
        <v>26</v>
      </c>
      <c r="E454" s="3">
        <v>15978.083492232399</v>
      </c>
      <c r="F454" s="3">
        <v>65</v>
      </c>
      <c r="G454" s="3">
        <v>1124.0500755094199</v>
      </c>
      <c r="H454" s="3">
        <v>8</v>
      </c>
      <c r="I454" s="3">
        <v>586.20669920263504</v>
      </c>
      <c r="J454" s="3">
        <v>37</v>
      </c>
      <c r="K454" s="3">
        <v>755.41179574119099</v>
      </c>
      <c r="L454" s="3">
        <v>31</v>
      </c>
      <c r="M454" s="3">
        <v>18</v>
      </c>
      <c r="N454" s="3">
        <v>8</v>
      </c>
      <c r="O454" s="3">
        <v>703</v>
      </c>
      <c r="P454" s="3">
        <v>2</v>
      </c>
      <c r="Q454" s="3">
        <v>19356.061531445299</v>
      </c>
      <c r="R454" s="3">
        <v>4</v>
      </c>
      <c r="S454" s="3">
        <v>0</v>
      </c>
      <c r="T454" s="3">
        <v>0</v>
      </c>
      <c r="U454" s="3">
        <v>9781.3047745519598</v>
      </c>
      <c r="V454" s="3">
        <v>1</v>
      </c>
      <c r="W454" s="3" t="str">
        <f>IF(Bank_data3[[#This Row],[credit_risk]]=1,"High Risk","Low Risk")</f>
        <v>High Risk</v>
      </c>
      <c r="X454" s="3" t="str">
        <f t="shared" si="42"/>
        <v>45-54</v>
      </c>
      <c r="Y454" s="3" t="str">
        <f t="shared" si="43"/>
        <v>Low Income</v>
      </c>
      <c r="Z454" s="3" t="str">
        <f t="shared" si="44"/>
        <v>Good</v>
      </c>
      <c r="AA454" s="27">
        <f t="shared" si="45"/>
        <v>1.2114132174146588</v>
      </c>
      <c r="AB454" s="3" t="str">
        <f t="shared" si="46"/>
        <v>Medium</v>
      </c>
      <c r="AC454" s="3" t="str">
        <f t="shared" si="47"/>
        <v>High</v>
      </c>
      <c r="AD454" s="3" t="str">
        <f t="shared" si="48"/>
        <v>No</v>
      </c>
    </row>
    <row r="455" spans="1:30" ht="15" customHeight="1" x14ac:dyDescent="0.3">
      <c r="A455" s="3" t="s">
        <v>476</v>
      </c>
      <c r="B455" s="3">
        <v>66</v>
      </c>
      <c r="C455" s="3" t="s">
        <v>23</v>
      </c>
      <c r="D455" s="3" t="s">
        <v>33</v>
      </c>
      <c r="E455" s="3">
        <v>71064.694964625596</v>
      </c>
      <c r="F455" s="3">
        <v>72</v>
      </c>
      <c r="G455" s="3">
        <v>2618.25158312442</v>
      </c>
      <c r="H455" s="3">
        <v>9</v>
      </c>
      <c r="I455" s="3">
        <v>817.93522907855697</v>
      </c>
      <c r="J455" s="3">
        <v>23</v>
      </c>
      <c r="K455" s="3">
        <v>521.88467749000097</v>
      </c>
      <c r="L455" s="3">
        <v>2</v>
      </c>
      <c r="M455" s="3">
        <v>2</v>
      </c>
      <c r="N455" s="3">
        <v>2</v>
      </c>
      <c r="O455" s="3">
        <v>688</v>
      </c>
      <c r="P455" s="3">
        <v>1</v>
      </c>
      <c r="Q455" s="3">
        <v>6857.9080702606798</v>
      </c>
      <c r="R455" s="3">
        <v>4</v>
      </c>
      <c r="S455" s="3">
        <v>0</v>
      </c>
      <c r="T455" s="3">
        <v>0</v>
      </c>
      <c r="U455" s="3">
        <v>15960.5621502289</v>
      </c>
      <c r="V455" s="3">
        <v>1</v>
      </c>
      <c r="W455" s="3" t="str">
        <f>IF(Bank_data3[[#This Row],[credit_risk]]=1,"High Risk","Low Risk")</f>
        <v>High Risk</v>
      </c>
      <c r="X455" s="3" t="str">
        <f t="shared" ref="X455:X518" si="49">_xlfn.IFS(B455&lt;25,"18-24",B455&lt;35,"25-34",B455&lt;45,"35-44",B455&lt;55,"45-54",TRUE(),"55+")</f>
        <v>55+</v>
      </c>
      <c r="Y455" s="3" t="str">
        <f t="shared" ref="Y455:Y518" si="50">_xlfn.IFS(E455&lt;50000,"Low Income",E455&lt;100000,"Middle Income",TRUE(),"High Income")</f>
        <v>Middle Income</v>
      </c>
      <c r="Z455" s="3" t="str">
        <f t="shared" ref="Z455:Z518" si="51">_xlfn.IFS(O455&lt;580,"Poor",O455&lt;670,"Fair",O455&lt;740,"Good",O455&lt;800,"Very Good",TRUE(),"Excellent")</f>
        <v>Good</v>
      </c>
      <c r="AA455" s="27">
        <f t="shared" ref="AA455:AA518" si="52">IF(E455=0,0,Q455/E455)</f>
        <v>9.6502321914902919E-2</v>
      </c>
      <c r="AB455" s="3" t="str">
        <f t="shared" ref="AB455:AB518" si="53">_xlfn.IFS(G455&lt;1000,"Low",G455&lt;5000,"Medium",TRUE(),"High")</f>
        <v>Medium</v>
      </c>
      <c r="AC455" s="3" t="str">
        <f t="shared" ref="AC455:AC518" si="54">_xlfn.IFS(L455&lt;10,"Low",L455&lt;30,"Medium",TRUE(),"High")</f>
        <v>Low</v>
      </c>
      <c r="AD455" s="3" t="str">
        <f t="shared" ref="AD455:AD518" si="55">IF(AND(E455&gt;=100000,O455&gt;=750),"Yes","No")</f>
        <v>No</v>
      </c>
    </row>
    <row r="456" spans="1:30" ht="15" customHeight="1" x14ac:dyDescent="0.3">
      <c r="A456" s="3" t="s">
        <v>477</v>
      </c>
      <c r="B456" s="3">
        <v>54</v>
      </c>
      <c r="C456" s="3" t="s">
        <v>23</v>
      </c>
      <c r="D456" s="3" t="s">
        <v>24</v>
      </c>
      <c r="E456" s="3">
        <v>40157.885193517199</v>
      </c>
      <c r="F456" s="3">
        <v>226</v>
      </c>
      <c r="G456" s="3">
        <v>1340.13555508633</v>
      </c>
      <c r="H456" s="3">
        <v>9</v>
      </c>
      <c r="I456" s="3">
        <v>747.29408120697803</v>
      </c>
      <c r="J456" s="3">
        <v>21</v>
      </c>
      <c r="K456" s="3">
        <v>950.26699090250099</v>
      </c>
      <c r="L456" s="3">
        <v>16</v>
      </c>
      <c r="M456" s="3">
        <v>3</v>
      </c>
      <c r="N456" s="3">
        <v>0</v>
      </c>
      <c r="O456" s="3">
        <v>746</v>
      </c>
      <c r="P456" s="3">
        <v>2</v>
      </c>
      <c r="Q456" s="3">
        <v>18733.391078412798</v>
      </c>
      <c r="R456" s="3">
        <v>0</v>
      </c>
      <c r="S456" s="3">
        <v>0</v>
      </c>
      <c r="T456" s="3">
        <v>0</v>
      </c>
      <c r="U456" s="3">
        <v>16502.8093268845</v>
      </c>
      <c r="V456" s="3">
        <v>0</v>
      </c>
      <c r="W456" s="3" t="str">
        <f>IF(Bank_data3[[#This Row],[credit_risk]]=1,"High Risk","Low Risk")</f>
        <v>Low Risk</v>
      </c>
      <c r="X456" s="3" t="str">
        <f t="shared" si="49"/>
        <v>45-54</v>
      </c>
      <c r="Y456" s="3" t="str">
        <f t="shared" si="50"/>
        <v>Low Income</v>
      </c>
      <c r="Z456" s="3" t="str">
        <f t="shared" si="51"/>
        <v>Very Good</v>
      </c>
      <c r="AA456" s="27">
        <f t="shared" si="52"/>
        <v>0.46649346667879271</v>
      </c>
      <c r="AB456" s="3" t="str">
        <f t="shared" si="53"/>
        <v>Medium</v>
      </c>
      <c r="AC456" s="3" t="str">
        <f t="shared" si="54"/>
        <v>Medium</v>
      </c>
      <c r="AD456" s="3" t="str">
        <f t="shared" si="55"/>
        <v>No</v>
      </c>
    </row>
    <row r="457" spans="1:30" ht="15" customHeight="1" x14ac:dyDescent="0.3">
      <c r="A457" s="3" t="s">
        <v>478</v>
      </c>
      <c r="B457" s="3">
        <v>59</v>
      </c>
      <c r="C457" s="3" t="s">
        <v>31</v>
      </c>
      <c r="D457" s="3" t="s">
        <v>33</v>
      </c>
      <c r="E457" s="3">
        <v>96874.850358421099</v>
      </c>
      <c r="F457" s="3">
        <v>152</v>
      </c>
      <c r="G457" s="3">
        <v>1589.5201168874901</v>
      </c>
      <c r="H457" s="3">
        <v>2</v>
      </c>
      <c r="I457" s="3">
        <v>752.20501177890299</v>
      </c>
      <c r="J457" s="3">
        <v>4</v>
      </c>
      <c r="K457" s="3">
        <v>567.08320174634196</v>
      </c>
      <c r="L457" s="3">
        <v>11</v>
      </c>
      <c r="M457" s="3">
        <v>17</v>
      </c>
      <c r="N457" s="3">
        <v>9</v>
      </c>
      <c r="O457" s="3">
        <v>492</v>
      </c>
      <c r="P457" s="3">
        <v>3</v>
      </c>
      <c r="Q457" s="3">
        <v>15686.724002750399</v>
      </c>
      <c r="R457" s="3">
        <v>5</v>
      </c>
      <c r="S457" s="3">
        <v>0</v>
      </c>
      <c r="T457" s="3">
        <v>0</v>
      </c>
      <c r="U457" s="3">
        <v>2386.4473629304698</v>
      </c>
      <c r="V457" s="3">
        <v>1</v>
      </c>
      <c r="W457" s="3" t="str">
        <f>IF(Bank_data3[[#This Row],[credit_risk]]=1,"High Risk","Low Risk")</f>
        <v>High Risk</v>
      </c>
      <c r="X457" s="3" t="str">
        <f t="shared" si="49"/>
        <v>55+</v>
      </c>
      <c r="Y457" s="3" t="str">
        <f t="shared" si="50"/>
        <v>Middle Income</v>
      </c>
      <c r="Z457" s="3" t="str">
        <f t="shared" si="51"/>
        <v>Poor</v>
      </c>
      <c r="AA457" s="27">
        <f t="shared" si="52"/>
        <v>0.16192772370447114</v>
      </c>
      <c r="AB457" s="3" t="str">
        <f t="shared" si="53"/>
        <v>Medium</v>
      </c>
      <c r="AC457" s="3" t="str">
        <f t="shared" si="54"/>
        <v>Medium</v>
      </c>
      <c r="AD457" s="3" t="str">
        <f t="shared" si="55"/>
        <v>No</v>
      </c>
    </row>
    <row r="458" spans="1:30" ht="15" customHeight="1" x14ac:dyDescent="0.3">
      <c r="A458" s="3" t="s">
        <v>479</v>
      </c>
      <c r="B458" s="3">
        <v>35</v>
      </c>
      <c r="C458" s="3" t="s">
        <v>31</v>
      </c>
      <c r="D458" s="3" t="s">
        <v>26</v>
      </c>
      <c r="E458" s="3">
        <v>65627.809130940004</v>
      </c>
      <c r="F458" s="3">
        <v>197</v>
      </c>
      <c r="G458" s="3">
        <v>10</v>
      </c>
      <c r="H458" s="3">
        <v>11</v>
      </c>
      <c r="I458" s="3">
        <v>791.66870216649397</v>
      </c>
      <c r="J458" s="3">
        <v>24</v>
      </c>
      <c r="K458" s="3">
        <v>288.83779170266001</v>
      </c>
      <c r="L458" s="3">
        <v>63</v>
      </c>
      <c r="M458" s="3">
        <v>11</v>
      </c>
      <c r="N458" s="3">
        <v>7</v>
      </c>
      <c r="O458" s="3">
        <v>760</v>
      </c>
      <c r="P458" s="3">
        <v>1</v>
      </c>
      <c r="Q458" s="3">
        <v>9623.7921853395292</v>
      </c>
      <c r="R458" s="3">
        <v>3</v>
      </c>
      <c r="S458" s="3">
        <v>0</v>
      </c>
      <c r="T458" s="3">
        <v>0</v>
      </c>
      <c r="U458" s="3">
        <v>11275.3621808512</v>
      </c>
      <c r="V458" s="3">
        <v>0</v>
      </c>
      <c r="W458" s="3" t="str">
        <f>IF(Bank_data3[[#This Row],[credit_risk]]=1,"High Risk","Low Risk")</f>
        <v>Low Risk</v>
      </c>
      <c r="X458" s="3" t="str">
        <f t="shared" si="49"/>
        <v>35-44</v>
      </c>
      <c r="Y458" s="3" t="str">
        <f t="shared" si="50"/>
        <v>Middle Income</v>
      </c>
      <c r="Z458" s="3" t="str">
        <f t="shared" si="51"/>
        <v>Very Good</v>
      </c>
      <c r="AA458" s="27">
        <f t="shared" si="52"/>
        <v>0.14664198474366602</v>
      </c>
      <c r="AB458" s="3" t="str">
        <f t="shared" si="53"/>
        <v>Low</v>
      </c>
      <c r="AC458" s="3" t="str">
        <f t="shared" si="54"/>
        <v>High</v>
      </c>
      <c r="AD458" s="3" t="str">
        <f t="shared" si="55"/>
        <v>No</v>
      </c>
    </row>
    <row r="459" spans="1:30" ht="15" customHeight="1" x14ac:dyDescent="0.3">
      <c r="A459" s="3" t="s">
        <v>480</v>
      </c>
      <c r="B459" s="3">
        <v>32</v>
      </c>
      <c r="C459" s="3" t="s">
        <v>23</v>
      </c>
      <c r="D459" s="3" t="s">
        <v>26</v>
      </c>
      <c r="E459" s="3">
        <v>56148.070522063303</v>
      </c>
      <c r="F459" s="3">
        <v>229</v>
      </c>
      <c r="G459" s="3">
        <v>657.70740213184399</v>
      </c>
      <c r="H459" s="3">
        <v>10</v>
      </c>
      <c r="I459" s="3">
        <v>473.88165190381699</v>
      </c>
      <c r="J459" s="3">
        <v>6</v>
      </c>
      <c r="K459" s="3">
        <v>878.22434942413395</v>
      </c>
      <c r="L459" s="3">
        <v>62</v>
      </c>
      <c r="M459" s="3">
        <v>2</v>
      </c>
      <c r="N459" s="3">
        <v>7</v>
      </c>
      <c r="O459" s="3">
        <v>409</v>
      </c>
      <c r="P459" s="3">
        <v>0</v>
      </c>
      <c r="Q459" s="3">
        <v>7508.6758289985</v>
      </c>
      <c r="R459" s="3">
        <v>6</v>
      </c>
      <c r="S459" s="3">
        <v>0</v>
      </c>
      <c r="T459" s="3">
        <v>0</v>
      </c>
      <c r="U459" s="3">
        <v>7181.1006517571896</v>
      </c>
      <c r="V459" s="3">
        <v>1</v>
      </c>
      <c r="W459" s="3" t="str">
        <f>IF(Bank_data3[[#This Row],[credit_risk]]=1,"High Risk","Low Risk")</f>
        <v>High Risk</v>
      </c>
      <c r="X459" s="3" t="str">
        <f t="shared" si="49"/>
        <v>25-34</v>
      </c>
      <c r="Y459" s="3" t="str">
        <f t="shared" si="50"/>
        <v>Middle Income</v>
      </c>
      <c r="Z459" s="3" t="str">
        <f t="shared" si="51"/>
        <v>Poor</v>
      </c>
      <c r="AA459" s="27">
        <f t="shared" si="52"/>
        <v>0.13372989951716999</v>
      </c>
      <c r="AB459" s="3" t="str">
        <f t="shared" si="53"/>
        <v>Low</v>
      </c>
      <c r="AC459" s="3" t="str">
        <f t="shared" si="54"/>
        <v>High</v>
      </c>
      <c r="AD459" s="3" t="str">
        <f t="shared" si="55"/>
        <v>No</v>
      </c>
    </row>
    <row r="460" spans="1:30" ht="15" customHeight="1" x14ac:dyDescent="0.3">
      <c r="A460" s="3" t="s">
        <v>481</v>
      </c>
      <c r="B460" s="3">
        <v>69</v>
      </c>
      <c r="C460" s="3" t="s">
        <v>28</v>
      </c>
      <c r="D460" s="3" t="s">
        <v>33</v>
      </c>
      <c r="E460" s="3">
        <v>57094.320126058003</v>
      </c>
      <c r="F460" s="3">
        <v>82</v>
      </c>
      <c r="G460" s="3">
        <v>3251.7429133758101</v>
      </c>
      <c r="H460" s="3">
        <v>1</v>
      </c>
      <c r="I460" s="3">
        <v>898.77621423972505</v>
      </c>
      <c r="J460" s="3">
        <v>21</v>
      </c>
      <c r="K460" s="3">
        <v>552.12759465477598</v>
      </c>
      <c r="L460" s="3">
        <v>77</v>
      </c>
      <c r="M460" s="3">
        <v>10</v>
      </c>
      <c r="N460" s="3">
        <v>0</v>
      </c>
      <c r="O460" s="3">
        <v>513</v>
      </c>
      <c r="P460" s="3">
        <v>3</v>
      </c>
      <c r="Q460" s="3">
        <v>13256.466355066499</v>
      </c>
      <c r="R460" s="3">
        <v>7</v>
      </c>
      <c r="S460" s="3">
        <v>0</v>
      </c>
      <c r="T460" s="3">
        <v>0</v>
      </c>
      <c r="U460" s="3">
        <v>9474.9635512569894</v>
      </c>
      <c r="V460" s="3">
        <v>1</v>
      </c>
      <c r="W460" s="3" t="str">
        <f>IF(Bank_data3[[#This Row],[credit_risk]]=1,"High Risk","Low Risk")</f>
        <v>High Risk</v>
      </c>
      <c r="X460" s="3" t="str">
        <f t="shared" si="49"/>
        <v>55+</v>
      </c>
      <c r="Y460" s="3" t="str">
        <f t="shared" si="50"/>
        <v>Middle Income</v>
      </c>
      <c r="Z460" s="3" t="str">
        <f t="shared" si="51"/>
        <v>Poor</v>
      </c>
      <c r="AA460" s="27">
        <f t="shared" si="52"/>
        <v>0.23218537896234992</v>
      </c>
      <c r="AB460" s="3" t="str">
        <f t="shared" si="53"/>
        <v>Medium</v>
      </c>
      <c r="AC460" s="3" t="str">
        <f t="shared" si="54"/>
        <v>High</v>
      </c>
      <c r="AD460" s="3" t="str">
        <f t="shared" si="55"/>
        <v>No</v>
      </c>
    </row>
    <row r="461" spans="1:30" ht="15" customHeight="1" x14ac:dyDescent="0.3">
      <c r="A461" s="3" t="s">
        <v>482</v>
      </c>
      <c r="B461" s="3">
        <v>61</v>
      </c>
      <c r="C461" s="3" t="s">
        <v>31</v>
      </c>
      <c r="D461" s="3" t="s">
        <v>26</v>
      </c>
      <c r="E461" s="3">
        <v>57271.581770998397</v>
      </c>
      <c r="F461" s="3">
        <v>236</v>
      </c>
      <c r="G461" s="3">
        <v>2824.4107680420102</v>
      </c>
      <c r="H461" s="3">
        <v>10</v>
      </c>
      <c r="I461" s="3">
        <v>306.967856284493</v>
      </c>
      <c r="J461" s="3">
        <v>43</v>
      </c>
      <c r="K461" s="3">
        <v>365.83985389389397</v>
      </c>
      <c r="L461" s="3">
        <v>71</v>
      </c>
      <c r="M461" s="3">
        <v>13</v>
      </c>
      <c r="N461" s="3">
        <v>8</v>
      </c>
      <c r="O461" s="3">
        <v>762</v>
      </c>
      <c r="P461" s="3">
        <v>1</v>
      </c>
      <c r="Q461" s="3">
        <v>18509.702443241698</v>
      </c>
      <c r="R461" s="3">
        <v>2</v>
      </c>
      <c r="S461" s="3">
        <v>1</v>
      </c>
      <c r="T461" s="3">
        <v>0</v>
      </c>
      <c r="U461" s="3">
        <v>13239.242596820801</v>
      </c>
      <c r="V461" s="3">
        <v>1</v>
      </c>
      <c r="W461" s="3" t="str">
        <f>IF(Bank_data3[[#This Row],[credit_risk]]=1,"High Risk","Low Risk")</f>
        <v>High Risk</v>
      </c>
      <c r="X461" s="3" t="str">
        <f t="shared" si="49"/>
        <v>55+</v>
      </c>
      <c r="Y461" s="3" t="str">
        <f t="shared" si="50"/>
        <v>Middle Income</v>
      </c>
      <c r="Z461" s="3" t="str">
        <f t="shared" si="51"/>
        <v>Very Good</v>
      </c>
      <c r="AA461" s="27">
        <f t="shared" si="52"/>
        <v>0.32319174485616836</v>
      </c>
      <c r="AB461" s="3" t="str">
        <f t="shared" si="53"/>
        <v>Medium</v>
      </c>
      <c r="AC461" s="3" t="str">
        <f t="shared" si="54"/>
        <v>High</v>
      </c>
      <c r="AD461" s="3" t="str">
        <f t="shared" si="55"/>
        <v>No</v>
      </c>
    </row>
    <row r="462" spans="1:30" ht="15" customHeight="1" x14ac:dyDescent="0.3">
      <c r="A462" s="3" t="s">
        <v>483</v>
      </c>
      <c r="B462" s="3">
        <v>49</v>
      </c>
      <c r="C462" s="3" t="s">
        <v>28</v>
      </c>
      <c r="D462" s="3" t="s">
        <v>24</v>
      </c>
      <c r="E462" s="3">
        <v>37497.794983452099</v>
      </c>
      <c r="F462" s="3">
        <v>61</v>
      </c>
      <c r="G462" s="3">
        <v>1878.3005868610401</v>
      </c>
      <c r="H462" s="3">
        <v>7</v>
      </c>
      <c r="I462" s="3">
        <v>549.11068723215999</v>
      </c>
      <c r="J462" s="3">
        <v>36</v>
      </c>
      <c r="K462" s="3">
        <v>353.98560592182002</v>
      </c>
      <c r="L462" s="3">
        <v>40</v>
      </c>
      <c r="M462" s="3">
        <v>2</v>
      </c>
      <c r="N462" s="3">
        <v>1</v>
      </c>
      <c r="O462" s="3">
        <v>884</v>
      </c>
      <c r="P462" s="3">
        <v>0</v>
      </c>
      <c r="Q462" s="3">
        <v>16877.452093557298</v>
      </c>
      <c r="R462" s="3">
        <v>5</v>
      </c>
      <c r="S462" s="3">
        <v>0</v>
      </c>
      <c r="T462" s="3">
        <v>0</v>
      </c>
      <c r="U462" s="3">
        <v>11249.693374086</v>
      </c>
      <c r="V462" s="3">
        <v>1</v>
      </c>
      <c r="W462" s="3" t="str">
        <f>IF(Bank_data3[[#This Row],[credit_risk]]=1,"High Risk","Low Risk")</f>
        <v>High Risk</v>
      </c>
      <c r="X462" s="3" t="str">
        <f t="shared" si="49"/>
        <v>45-54</v>
      </c>
      <c r="Y462" s="3" t="str">
        <f t="shared" si="50"/>
        <v>Low Income</v>
      </c>
      <c r="Z462" s="3" t="str">
        <f t="shared" si="51"/>
        <v>Excellent</v>
      </c>
      <c r="AA462" s="27">
        <f t="shared" si="52"/>
        <v>0.45009185476120328</v>
      </c>
      <c r="AB462" s="3" t="str">
        <f t="shared" si="53"/>
        <v>Medium</v>
      </c>
      <c r="AC462" s="3" t="str">
        <f t="shared" si="54"/>
        <v>High</v>
      </c>
      <c r="AD462" s="3" t="str">
        <f t="shared" si="55"/>
        <v>No</v>
      </c>
    </row>
    <row r="463" spans="1:30" ht="15" customHeight="1" x14ac:dyDescent="0.3">
      <c r="A463" s="3" t="s">
        <v>484</v>
      </c>
      <c r="B463" s="3">
        <v>38</v>
      </c>
      <c r="C463" s="3" t="s">
        <v>31</v>
      </c>
      <c r="D463" s="3" t="s">
        <v>24</v>
      </c>
      <c r="E463" s="3">
        <v>18472.9513312337</v>
      </c>
      <c r="F463" s="3">
        <v>155</v>
      </c>
      <c r="G463" s="3">
        <v>10</v>
      </c>
      <c r="H463" s="3">
        <v>6</v>
      </c>
      <c r="I463" s="3">
        <v>758.39243290106401</v>
      </c>
      <c r="J463" s="3">
        <v>33</v>
      </c>
      <c r="K463" s="3">
        <v>277.48297875111001</v>
      </c>
      <c r="L463" s="3">
        <v>1</v>
      </c>
      <c r="M463" s="3">
        <v>4</v>
      </c>
      <c r="N463" s="3">
        <v>5</v>
      </c>
      <c r="O463" s="3">
        <v>814</v>
      </c>
      <c r="P463" s="3">
        <v>1</v>
      </c>
      <c r="Q463" s="3">
        <v>15391.58669079</v>
      </c>
      <c r="R463" s="3">
        <v>5</v>
      </c>
      <c r="S463" s="3">
        <v>0</v>
      </c>
      <c r="T463" s="3">
        <v>0</v>
      </c>
      <c r="U463" s="3">
        <v>7481.18373247827</v>
      </c>
      <c r="V463" s="3">
        <v>1</v>
      </c>
      <c r="W463" s="3" t="str">
        <f>IF(Bank_data3[[#This Row],[credit_risk]]=1,"High Risk","Low Risk")</f>
        <v>High Risk</v>
      </c>
      <c r="X463" s="3" t="str">
        <f t="shared" si="49"/>
        <v>35-44</v>
      </c>
      <c r="Y463" s="3" t="str">
        <f t="shared" si="50"/>
        <v>Low Income</v>
      </c>
      <c r="Z463" s="3" t="str">
        <f t="shared" si="51"/>
        <v>Excellent</v>
      </c>
      <c r="AA463" s="27">
        <f t="shared" si="52"/>
        <v>0.83319586647566213</v>
      </c>
      <c r="AB463" s="3" t="str">
        <f t="shared" si="53"/>
        <v>Low</v>
      </c>
      <c r="AC463" s="3" t="str">
        <f t="shared" si="54"/>
        <v>Low</v>
      </c>
      <c r="AD463" s="3" t="str">
        <f t="shared" si="55"/>
        <v>No</v>
      </c>
    </row>
    <row r="464" spans="1:30" ht="15" customHeight="1" x14ac:dyDescent="0.3">
      <c r="A464" s="3" t="s">
        <v>485</v>
      </c>
      <c r="B464" s="3">
        <v>36</v>
      </c>
      <c r="C464" s="3" t="s">
        <v>31</v>
      </c>
      <c r="D464" s="3" t="s">
        <v>26</v>
      </c>
      <c r="E464" s="3">
        <v>40087.667722714898</v>
      </c>
      <c r="F464" s="3">
        <v>19</v>
      </c>
      <c r="G464" s="3">
        <v>434.663453767269</v>
      </c>
      <c r="H464" s="3">
        <v>11</v>
      </c>
      <c r="I464" s="3">
        <v>20</v>
      </c>
      <c r="J464" s="3">
        <v>35</v>
      </c>
      <c r="K464" s="3">
        <v>141.89161605145199</v>
      </c>
      <c r="L464" s="3">
        <v>52</v>
      </c>
      <c r="M464" s="3">
        <v>6</v>
      </c>
      <c r="N464" s="3">
        <v>8</v>
      </c>
      <c r="O464" s="3">
        <v>301</v>
      </c>
      <c r="P464" s="3">
        <v>4</v>
      </c>
      <c r="Q464" s="3">
        <v>11021.248585052001</v>
      </c>
      <c r="R464" s="3">
        <v>4</v>
      </c>
      <c r="S464" s="3">
        <v>0</v>
      </c>
      <c r="T464" s="3">
        <v>0</v>
      </c>
      <c r="U464" s="3">
        <v>12596.2938322215</v>
      </c>
      <c r="V464" s="3">
        <v>1</v>
      </c>
      <c r="W464" s="3" t="str">
        <f>IF(Bank_data3[[#This Row],[credit_risk]]=1,"High Risk","Low Risk")</f>
        <v>High Risk</v>
      </c>
      <c r="X464" s="3" t="str">
        <f t="shared" si="49"/>
        <v>35-44</v>
      </c>
      <c r="Y464" s="3" t="str">
        <f t="shared" si="50"/>
        <v>Low Income</v>
      </c>
      <c r="Z464" s="3" t="str">
        <f t="shared" si="51"/>
        <v>Poor</v>
      </c>
      <c r="AA464" s="27">
        <f t="shared" si="52"/>
        <v>0.27492865539810452</v>
      </c>
      <c r="AB464" s="3" t="str">
        <f t="shared" si="53"/>
        <v>Low</v>
      </c>
      <c r="AC464" s="3" t="str">
        <f t="shared" si="54"/>
        <v>High</v>
      </c>
      <c r="AD464" s="3" t="str">
        <f t="shared" si="55"/>
        <v>No</v>
      </c>
    </row>
    <row r="465" spans="1:30" ht="15" customHeight="1" x14ac:dyDescent="0.3">
      <c r="A465" s="3" t="s">
        <v>486</v>
      </c>
      <c r="B465" s="3">
        <v>38</v>
      </c>
      <c r="C465" s="3" t="s">
        <v>28</v>
      </c>
      <c r="D465" s="3" t="s">
        <v>24</v>
      </c>
      <c r="E465" s="3">
        <v>49669.587964512699</v>
      </c>
      <c r="F465" s="3">
        <v>41</v>
      </c>
      <c r="G465" s="3">
        <v>413.21647918528998</v>
      </c>
      <c r="H465" s="3">
        <v>8</v>
      </c>
      <c r="I465" s="3">
        <v>1069.1470377207199</v>
      </c>
      <c r="J465" s="3">
        <v>48</v>
      </c>
      <c r="K465" s="3">
        <v>394.443763365172</v>
      </c>
      <c r="L465" s="3">
        <v>33</v>
      </c>
      <c r="M465" s="3">
        <v>19</v>
      </c>
      <c r="N465" s="3">
        <v>5</v>
      </c>
      <c r="O465" s="3">
        <v>695</v>
      </c>
      <c r="P465" s="3">
        <v>4</v>
      </c>
      <c r="Q465" s="3">
        <v>16897.1640632702</v>
      </c>
      <c r="R465" s="3">
        <v>2</v>
      </c>
      <c r="S465" s="3">
        <v>0</v>
      </c>
      <c r="T465" s="3">
        <v>0</v>
      </c>
      <c r="U465" s="3">
        <v>5857.5053011808004</v>
      </c>
      <c r="V465" s="3">
        <v>0</v>
      </c>
      <c r="W465" s="3" t="str">
        <f>IF(Bank_data3[[#This Row],[credit_risk]]=1,"High Risk","Low Risk")</f>
        <v>Low Risk</v>
      </c>
      <c r="X465" s="3" t="str">
        <f t="shared" si="49"/>
        <v>35-44</v>
      </c>
      <c r="Y465" s="3" t="str">
        <f t="shared" si="50"/>
        <v>Low Income</v>
      </c>
      <c r="Z465" s="3" t="str">
        <f t="shared" si="51"/>
        <v>Good</v>
      </c>
      <c r="AA465" s="27">
        <f t="shared" si="52"/>
        <v>0.34019134757756947</v>
      </c>
      <c r="AB465" s="3" t="str">
        <f t="shared" si="53"/>
        <v>Low</v>
      </c>
      <c r="AC465" s="3" t="str">
        <f t="shared" si="54"/>
        <v>High</v>
      </c>
      <c r="AD465" s="3" t="str">
        <f t="shared" si="55"/>
        <v>No</v>
      </c>
    </row>
    <row r="466" spans="1:30" ht="15" customHeight="1" x14ac:dyDescent="0.3">
      <c r="A466" s="3" t="s">
        <v>487</v>
      </c>
      <c r="B466" s="3">
        <v>47</v>
      </c>
      <c r="C466" s="3" t="s">
        <v>31</v>
      </c>
      <c r="D466" s="3" t="s">
        <v>24</v>
      </c>
      <c r="E466" s="3">
        <v>38339.288577894396</v>
      </c>
      <c r="F466" s="3">
        <v>79</v>
      </c>
      <c r="G466" s="3">
        <v>401.52492320592199</v>
      </c>
      <c r="H466" s="3">
        <v>3</v>
      </c>
      <c r="I466" s="3">
        <v>81.3959215533731</v>
      </c>
      <c r="J466" s="3">
        <v>39</v>
      </c>
      <c r="K466" s="3">
        <v>551.21053259108703</v>
      </c>
      <c r="L466" s="3">
        <v>73</v>
      </c>
      <c r="M466" s="3">
        <v>16</v>
      </c>
      <c r="N466" s="3">
        <v>6</v>
      </c>
      <c r="O466" s="3">
        <v>643</v>
      </c>
      <c r="P466" s="3">
        <v>1</v>
      </c>
      <c r="Q466" s="3">
        <v>2744.2400814390999</v>
      </c>
      <c r="R466" s="3">
        <v>3</v>
      </c>
      <c r="S466" s="3">
        <v>1</v>
      </c>
      <c r="T466" s="3">
        <v>0</v>
      </c>
      <c r="U466" s="3">
        <v>9093.8737911224107</v>
      </c>
      <c r="V466" s="3">
        <v>1</v>
      </c>
      <c r="W466" s="3" t="str">
        <f>IF(Bank_data3[[#This Row],[credit_risk]]=1,"High Risk","Low Risk")</f>
        <v>High Risk</v>
      </c>
      <c r="X466" s="3" t="str">
        <f t="shared" si="49"/>
        <v>45-54</v>
      </c>
      <c r="Y466" s="3" t="str">
        <f t="shared" si="50"/>
        <v>Low Income</v>
      </c>
      <c r="Z466" s="3" t="str">
        <f t="shared" si="51"/>
        <v>Fair</v>
      </c>
      <c r="AA466" s="27">
        <f t="shared" si="52"/>
        <v>7.1577751784924079E-2</v>
      </c>
      <c r="AB466" s="3" t="str">
        <f t="shared" si="53"/>
        <v>Low</v>
      </c>
      <c r="AC466" s="3" t="str">
        <f t="shared" si="54"/>
        <v>High</v>
      </c>
      <c r="AD466" s="3" t="str">
        <f t="shared" si="55"/>
        <v>No</v>
      </c>
    </row>
    <row r="467" spans="1:30" ht="15" customHeight="1" x14ac:dyDescent="0.3">
      <c r="A467" s="3" t="s">
        <v>488</v>
      </c>
      <c r="B467" s="3">
        <v>45</v>
      </c>
      <c r="C467" s="3" t="s">
        <v>31</v>
      </c>
      <c r="D467" s="3" t="s">
        <v>33</v>
      </c>
      <c r="E467" s="3">
        <v>26850.496100720899</v>
      </c>
      <c r="F467" s="3">
        <v>94</v>
      </c>
      <c r="G467" s="3">
        <v>1191.1818861686399</v>
      </c>
      <c r="H467" s="3">
        <v>2</v>
      </c>
      <c r="I467" s="3">
        <v>1034.3556918143599</v>
      </c>
      <c r="J467" s="3">
        <v>19</v>
      </c>
      <c r="K467" s="3">
        <v>404.69818165153902</v>
      </c>
      <c r="L467" s="3">
        <v>39</v>
      </c>
      <c r="M467" s="3">
        <v>18</v>
      </c>
      <c r="N467" s="3">
        <v>8</v>
      </c>
      <c r="O467" s="3">
        <v>509</v>
      </c>
      <c r="P467" s="3">
        <v>1</v>
      </c>
      <c r="Q467" s="3">
        <v>13477.075483377301</v>
      </c>
      <c r="R467" s="3">
        <v>2</v>
      </c>
      <c r="S467" s="3">
        <v>0</v>
      </c>
      <c r="T467" s="3">
        <v>0</v>
      </c>
      <c r="U467" s="3">
        <v>11226.5120980641</v>
      </c>
      <c r="V467" s="3">
        <v>1</v>
      </c>
      <c r="W467" s="3" t="str">
        <f>IF(Bank_data3[[#This Row],[credit_risk]]=1,"High Risk","Low Risk")</f>
        <v>High Risk</v>
      </c>
      <c r="X467" s="3" t="str">
        <f t="shared" si="49"/>
        <v>45-54</v>
      </c>
      <c r="Y467" s="3" t="str">
        <f t="shared" si="50"/>
        <v>Low Income</v>
      </c>
      <c r="Z467" s="3" t="str">
        <f t="shared" si="51"/>
        <v>Poor</v>
      </c>
      <c r="AA467" s="27">
        <f t="shared" si="52"/>
        <v>0.50193022254867981</v>
      </c>
      <c r="AB467" s="3" t="str">
        <f t="shared" si="53"/>
        <v>Medium</v>
      </c>
      <c r="AC467" s="3" t="str">
        <f t="shared" si="54"/>
        <v>High</v>
      </c>
      <c r="AD467" s="3" t="str">
        <f t="shared" si="55"/>
        <v>No</v>
      </c>
    </row>
    <row r="468" spans="1:30" ht="15" customHeight="1" x14ac:dyDescent="0.3">
      <c r="A468" s="3" t="s">
        <v>489</v>
      </c>
      <c r="B468" s="3">
        <v>56</v>
      </c>
      <c r="C468" s="3" t="s">
        <v>28</v>
      </c>
      <c r="D468" s="3" t="s">
        <v>24</v>
      </c>
      <c r="E468" s="3">
        <v>36532.214330675502</v>
      </c>
      <c r="F468" s="3">
        <v>205</v>
      </c>
      <c r="G468" s="3">
        <v>2124.5900035013901</v>
      </c>
      <c r="H468" s="3">
        <v>9</v>
      </c>
      <c r="I468" s="3">
        <v>347.51674852514299</v>
      </c>
      <c r="J468" s="3">
        <v>36</v>
      </c>
      <c r="K468" s="3">
        <v>0</v>
      </c>
      <c r="L468" s="3">
        <v>70</v>
      </c>
      <c r="M468" s="3">
        <v>2</v>
      </c>
      <c r="N468" s="3">
        <v>4</v>
      </c>
      <c r="O468" s="3">
        <v>357</v>
      </c>
      <c r="P468" s="3">
        <v>4</v>
      </c>
      <c r="Q468" s="3">
        <v>12052.7310113734</v>
      </c>
      <c r="R468" s="3">
        <v>2</v>
      </c>
      <c r="S468" s="3">
        <v>0</v>
      </c>
      <c r="T468" s="3">
        <v>0</v>
      </c>
      <c r="U468" s="3">
        <v>11508.741077176101</v>
      </c>
      <c r="V468" s="3">
        <v>1</v>
      </c>
      <c r="W468" s="3" t="str">
        <f>IF(Bank_data3[[#This Row],[credit_risk]]=1,"High Risk","Low Risk")</f>
        <v>High Risk</v>
      </c>
      <c r="X468" s="3" t="str">
        <f t="shared" si="49"/>
        <v>55+</v>
      </c>
      <c r="Y468" s="3" t="str">
        <f t="shared" si="50"/>
        <v>Low Income</v>
      </c>
      <c r="Z468" s="3" t="str">
        <f t="shared" si="51"/>
        <v>Poor</v>
      </c>
      <c r="AA468" s="27">
        <f t="shared" si="52"/>
        <v>0.32992062573258579</v>
      </c>
      <c r="AB468" s="3" t="str">
        <f t="shared" si="53"/>
        <v>Medium</v>
      </c>
      <c r="AC468" s="3" t="str">
        <f t="shared" si="54"/>
        <v>High</v>
      </c>
      <c r="AD468" s="3" t="str">
        <f t="shared" si="55"/>
        <v>No</v>
      </c>
    </row>
    <row r="469" spans="1:30" ht="15" customHeight="1" x14ac:dyDescent="0.3">
      <c r="A469" s="3" t="s">
        <v>490</v>
      </c>
      <c r="B469" s="3">
        <v>45</v>
      </c>
      <c r="C469" s="3" t="s">
        <v>31</v>
      </c>
      <c r="D469" s="3" t="s">
        <v>33</v>
      </c>
      <c r="E469" s="3">
        <v>68643.184405513006</v>
      </c>
      <c r="F469" s="3">
        <v>204</v>
      </c>
      <c r="G469" s="3">
        <v>994.47176685908698</v>
      </c>
      <c r="H469" s="3">
        <v>4</v>
      </c>
      <c r="I469" s="3">
        <v>658.27845825377506</v>
      </c>
      <c r="J469" s="3">
        <v>16</v>
      </c>
      <c r="K469" s="3">
        <v>115.7318055711</v>
      </c>
      <c r="L469" s="3">
        <v>64</v>
      </c>
      <c r="M469" s="3">
        <v>0</v>
      </c>
      <c r="N469" s="3">
        <v>0</v>
      </c>
      <c r="O469" s="3">
        <v>783</v>
      </c>
      <c r="P469" s="3">
        <v>3</v>
      </c>
      <c r="Q469" s="3">
        <v>4658.73378370502</v>
      </c>
      <c r="R469" s="3">
        <v>5</v>
      </c>
      <c r="S469" s="3">
        <v>0</v>
      </c>
      <c r="T469" s="3">
        <v>0</v>
      </c>
      <c r="U469" s="3">
        <v>500</v>
      </c>
      <c r="V469" s="3">
        <v>1</v>
      </c>
      <c r="W469" s="3" t="str">
        <f>IF(Bank_data3[[#This Row],[credit_risk]]=1,"High Risk","Low Risk")</f>
        <v>High Risk</v>
      </c>
      <c r="X469" s="3" t="str">
        <f t="shared" si="49"/>
        <v>45-54</v>
      </c>
      <c r="Y469" s="3" t="str">
        <f t="shared" si="50"/>
        <v>Middle Income</v>
      </c>
      <c r="Z469" s="3" t="str">
        <f t="shared" si="51"/>
        <v>Very Good</v>
      </c>
      <c r="AA469" s="27">
        <f t="shared" si="52"/>
        <v>6.7868847053821388E-2</v>
      </c>
      <c r="AB469" s="3" t="str">
        <f t="shared" si="53"/>
        <v>Low</v>
      </c>
      <c r="AC469" s="3" t="str">
        <f t="shared" si="54"/>
        <v>High</v>
      </c>
      <c r="AD469" s="3" t="str">
        <f t="shared" si="55"/>
        <v>No</v>
      </c>
    </row>
    <row r="470" spans="1:30" ht="15" customHeight="1" x14ac:dyDescent="0.3">
      <c r="A470" s="3" t="s">
        <v>491</v>
      </c>
      <c r="B470" s="3">
        <v>42</v>
      </c>
      <c r="C470" s="3" t="s">
        <v>31</v>
      </c>
      <c r="D470" s="3" t="s">
        <v>26</v>
      </c>
      <c r="E470" s="3">
        <v>63467.524119094698</v>
      </c>
      <c r="F470" s="3">
        <v>169</v>
      </c>
      <c r="G470" s="3">
        <v>1251.6502960083601</v>
      </c>
      <c r="H470" s="3">
        <v>10</v>
      </c>
      <c r="I470" s="3">
        <v>981.69572643230003</v>
      </c>
      <c r="J470" s="3">
        <v>3</v>
      </c>
      <c r="K470" s="3">
        <v>735.01966587427501</v>
      </c>
      <c r="L470" s="3">
        <v>54</v>
      </c>
      <c r="M470" s="3">
        <v>7</v>
      </c>
      <c r="N470" s="3">
        <v>8</v>
      </c>
      <c r="O470" s="3">
        <v>412</v>
      </c>
      <c r="P470" s="3">
        <v>4</v>
      </c>
      <c r="Q470" s="3">
        <v>9902.1943160168503</v>
      </c>
      <c r="R470" s="3">
        <v>2</v>
      </c>
      <c r="S470" s="3">
        <v>0</v>
      </c>
      <c r="T470" s="3">
        <v>0</v>
      </c>
      <c r="U470" s="3">
        <v>4346.0209440633798</v>
      </c>
      <c r="V470" s="3">
        <v>1</v>
      </c>
      <c r="W470" s="3" t="str">
        <f>IF(Bank_data3[[#This Row],[credit_risk]]=1,"High Risk","Low Risk")</f>
        <v>High Risk</v>
      </c>
      <c r="X470" s="3" t="str">
        <f t="shared" si="49"/>
        <v>35-44</v>
      </c>
      <c r="Y470" s="3" t="str">
        <f t="shared" si="50"/>
        <v>Middle Income</v>
      </c>
      <c r="Z470" s="3" t="str">
        <f t="shared" si="51"/>
        <v>Poor</v>
      </c>
      <c r="AA470" s="27">
        <f t="shared" si="52"/>
        <v>0.15601986139298127</v>
      </c>
      <c r="AB470" s="3" t="str">
        <f t="shared" si="53"/>
        <v>Medium</v>
      </c>
      <c r="AC470" s="3" t="str">
        <f t="shared" si="54"/>
        <v>High</v>
      </c>
      <c r="AD470" s="3" t="str">
        <f t="shared" si="55"/>
        <v>No</v>
      </c>
    </row>
    <row r="471" spans="1:30" ht="15" customHeight="1" x14ac:dyDescent="0.3">
      <c r="A471" s="3" t="s">
        <v>492</v>
      </c>
      <c r="B471" s="3">
        <v>28</v>
      </c>
      <c r="C471" s="3" t="s">
        <v>31</v>
      </c>
      <c r="D471" s="3" t="s">
        <v>33</v>
      </c>
      <c r="E471" s="3">
        <v>53085.376326263096</v>
      </c>
      <c r="F471" s="3">
        <v>26</v>
      </c>
      <c r="G471" s="3">
        <v>1254.2379859198099</v>
      </c>
      <c r="H471" s="3">
        <v>0</v>
      </c>
      <c r="I471" s="3">
        <v>1569.3488318178199</v>
      </c>
      <c r="J471" s="3">
        <v>49</v>
      </c>
      <c r="K471" s="3">
        <v>471.38807615126098</v>
      </c>
      <c r="L471" s="3">
        <v>73</v>
      </c>
      <c r="M471" s="3">
        <v>19</v>
      </c>
      <c r="N471" s="3">
        <v>9</v>
      </c>
      <c r="O471" s="3">
        <v>784</v>
      </c>
      <c r="P471" s="3">
        <v>4</v>
      </c>
      <c r="Q471" s="3">
        <v>22153.573003323301</v>
      </c>
      <c r="R471" s="3">
        <v>0</v>
      </c>
      <c r="S471" s="3">
        <v>0</v>
      </c>
      <c r="T471" s="3">
        <v>0</v>
      </c>
      <c r="U471" s="3">
        <v>4558.2793362262601</v>
      </c>
      <c r="V471" s="3">
        <v>0</v>
      </c>
      <c r="W471" s="3" t="str">
        <f>IF(Bank_data3[[#This Row],[credit_risk]]=1,"High Risk","Low Risk")</f>
        <v>Low Risk</v>
      </c>
      <c r="X471" s="3" t="str">
        <f t="shared" si="49"/>
        <v>25-34</v>
      </c>
      <c r="Y471" s="3" t="str">
        <f t="shared" si="50"/>
        <v>Middle Income</v>
      </c>
      <c r="Z471" s="3" t="str">
        <f t="shared" si="51"/>
        <v>Very Good</v>
      </c>
      <c r="AA471" s="27">
        <f t="shared" si="52"/>
        <v>0.41731969398064139</v>
      </c>
      <c r="AB471" s="3" t="str">
        <f t="shared" si="53"/>
        <v>Medium</v>
      </c>
      <c r="AC471" s="3" t="str">
        <f t="shared" si="54"/>
        <v>High</v>
      </c>
      <c r="AD471" s="3" t="str">
        <f t="shared" si="55"/>
        <v>No</v>
      </c>
    </row>
    <row r="472" spans="1:30" ht="15" customHeight="1" x14ac:dyDescent="0.3">
      <c r="A472" s="3" t="s">
        <v>493</v>
      </c>
      <c r="B472" s="3">
        <v>31</v>
      </c>
      <c r="C472" s="3" t="s">
        <v>28</v>
      </c>
      <c r="D472" s="3" t="s">
        <v>26</v>
      </c>
      <c r="E472" s="3">
        <v>60567.762673405297</v>
      </c>
      <c r="F472" s="3">
        <v>168</v>
      </c>
      <c r="G472" s="3">
        <v>2222.5844969019099</v>
      </c>
      <c r="H472" s="3">
        <v>4</v>
      </c>
      <c r="I472" s="3">
        <v>840.75819219757204</v>
      </c>
      <c r="J472" s="3">
        <v>17</v>
      </c>
      <c r="K472" s="3">
        <v>73.511402872157902</v>
      </c>
      <c r="L472" s="3">
        <v>50</v>
      </c>
      <c r="M472" s="3">
        <v>4</v>
      </c>
      <c r="N472" s="3">
        <v>6</v>
      </c>
      <c r="O472" s="3">
        <v>370</v>
      </c>
      <c r="P472" s="3">
        <v>5</v>
      </c>
      <c r="Q472" s="3">
        <v>15426.106213376999</v>
      </c>
      <c r="R472" s="3">
        <v>3</v>
      </c>
      <c r="S472" s="3">
        <v>0</v>
      </c>
      <c r="T472" s="3">
        <v>0</v>
      </c>
      <c r="U472" s="3">
        <v>6992.9541415572803</v>
      </c>
      <c r="V472" s="3">
        <v>1</v>
      </c>
      <c r="W472" s="3" t="str">
        <f>IF(Bank_data3[[#This Row],[credit_risk]]=1,"High Risk","Low Risk")</f>
        <v>High Risk</v>
      </c>
      <c r="X472" s="3" t="str">
        <f t="shared" si="49"/>
        <v>25-34</v>
      </c>
      <c r="Y472" s="3" t="str">
        <f t="shared" si="50"/>
        <v>Middle Income</v>
      </c>
      <c r="Z472" s="3" t="str">
        <f t="shared" si="51"/>
        <v>Poor</v>
      </c>
      <c r="AA472" s="27">
        <f t="shared" si="52"/>
        <v>0.25469169625032972</v>
      </c>
      <c r="AB472" s="3" t="str">
        <f t="shared" si="53"/>
        <v>Medium</v>
      </c>
      <c r="AC472" s="3" t="str">
        <f t="shared" si="54"/>
        <v>High</v>
      </c>
      <c r="AD472" s="3" t="str">
        <f t="shared" si="55"/>
        <v>No</v>
      </c>
    </row>
    <row r="473" spans="1:30" ht="15" customHeight="1" x14ac:dyDescent="0.3">
      <c r="A473" s="3" t="s">
        <v>494</v>
      </c>
      <c r="B473" s="3">
        <v>20</v>
      </c>
      <c r="C473" s="3" t="s">
        <v>23</v>
      </c>
      <c r="D473" s="3" t="s">
        <v>26</v>
      </c>
      <c r="E473" s="3">
        <v>29625.197583302001</v>
      </c>
      <c r="F473" s="3">
        <v>90</v>
      </c>
      <c r="G473" s="3">
        <v>2214.5687144090598</v>
      </c>
      <c r="H473" s="3">
        <v>2</v>
      </c>
      <c r="I473" s="3">
        <v>106.080785130172</v>
      </c>
      <c r="J473" s="3">
        <v>27</v>
      </c>
      <c r="K473" s="3">
        <v>411.10994535691299</v>
      </c>
      <c r="L473" s="3">
        <v>4</v>
      </c>
      <c r="M473" s="3">
        <v>2</v>
      </c>
      <c r="N473" s="3">
        <v>7</v>
      </c>
      <c r="O473" s="3">
        <v>782</v>
      </c>
      <c r="P473" s="3">
        <v>4</v>
      </c>
      <c r="Q473" s="3">
        <v>17634.561932087199</v>
      </c>
      <c r="R473" s="3">
        <v>6</v>
      </c>
      <c r="S473" s="3">
        <v>0</v>
      </c>
      <c r="T473" s="3">
        <v>0</v>
      </c>
      <c r="U473" s="3">
        <v>11175.035620294901</v>
      </c>
      <c r="V473" s="3">
        <v>1</v>
      </c>
      <c r="W473" s="3" t="str">
        <f>IF(Bank_data3[[#This Row],[credit_risk]]=1,"High Risk","Low Risk")</f>
        <v>High Risk</v>
      </c>
      <c r="X473" s="3" t="str">
        <f t="shared" si="49"/>
        <v>18-24</v>
      </c>
      <c r="Y473" s="3" t="str">
        <f t="shared" si="50"/>
        <v>Low Income</v>
      </c>
      <c r="Z473" s="3" t="str">
        <f t="shared" si="51"/>
        <v>Very Good</v>
      </c>
      <c r="AA473" s="27">
        <f t="shared" si="52"/>
        <v>0.5952555044570158</v>
      </c>
      <c r="AB473" s="3" t="str">
        <f t="shared" si="53"/>
        <v>Medium</v>
      </c>
      <c r="AC473" s="3" t="str">
        <f t="shared" si="54"/>
        <v>Low</v>
      </c>
      <c r="AD473" s="3" t="str">
        <f t="shared" si="55"/>
        <v>No</v>
      </c>
    </row>
    <row r="474" spans="1:30" ht="15" customHeight="1" x14ac:dyDescent="0.3">
      <c r="A474" s="3" t="s">
        <v>495</v>
      </c>
      <c r="B474" s="3">
        <v>20</v>
      </c>
      <c r="C474" s="3" t="s">
        <v>28</v>
      </c>
      <c r="D474" s="3" t="s">
        <v>26</v>
      </c>
      <c r="E474" s="3">
        <v>35682.353748413501</v>
      </c>
      <c r="F474" s="3">
        <v>227</v>
      </c>
      <c r="G474" s="3">
        <v>1629.59933499919</v>
      </c>
      <c r="H474" s="3">
        <v>0</v>
      </c>
      <c r="I474" s="3">
        <v>1133.7932964225199</v>
      </c>
      <c r="J474" s="3">
        <v>49</v>
      </c>
      <c r="K474" s="3">
        <v>531.15352624101001</v>
      </c>
      <c r="L474" s="3">
        <v>55</v>
      </c>
      <c r="M474" s="3">
        <v>19</v>
      </c>
      <c r="N474" s="3">
        <v>1</v>
      </c>
      <c r="O474" s="3">
        <v>344</v>
      </c>
      <c r="P474" s="3">
        <v>2</v>
      </c>
      <c r="Q474" s="3">
        <v>9324.8174791358597</v>
      </c>
      <c r="R474" s="3">
        <v>2</v>
      </c>
      <c r="S474" s="3">
        <v>1</v>
      </c>
      <c r="T474" s="3">
        <v>0</v>
      </c>
      <c r="U474" s="3">
        <v>9059.3309438575307</v>
      </c>
      <c r="V474" s="3">
        <v>1</v>
      </c>
      <c r="W474" s="3" t="str">
        <f>IF(Bank_data3[[#This Row],[credit_risk]]=1,"High Risk","Low Risk")</f>
        <v>High Risk</v>
      </c>
      <c r="X474" s="3" t="str">
        <f t="shared" si="49"/>
        <v>18-24</v>
      </c>
      <c r="Y474" s="3" t="str">
        <f t="shared" si="50"/>
        <v>Low Income</v>
      </c>
      <c r="Z474" s="3" t="str">
        <f t="shared" si="51"/>
        <v>Poor</v>
      </c>
      <c r="AA474" s="27">
        <f t="shared" si="52"/>
        <v>0.2613285419701456</v>
      </c>
      <c r="AB474" s="3" t="str">
        <f t="shared" si="53"/>
        <v>Medium</v>
      </c>
      <c r="AC474" s="3" t="str">
        <f t="shared" si="54"/>
        <v>High</v>
      </c>
      <c r="AD474" s="3" t="str">
        <f t="shared" si="55"/>
        <v>No</v>
      </c>
    </row>
    <row r="475" spans="1:30" ht="15" customHeight="1" x14ac:dyDescent="0.3">
      <c r="A475" s="3" t="s">
        <v>496</v>
      </c>
      <c r="B475" s="3">
        <v>66</v>
      </c>
      <c r="C475" s="3" t="s">
        <v>23</v>
      </c>
      <c r="D475" s="3" t="s">
        <v>26</v>
      </c>
      <c r="E475" s="3">
        <v>55598.271338807397</v>
      </c>
      <c r="F475" s="3">
        <v>211</v>
      </c>
      <c r="G475" s="3">
        <v>2522.7496179357699</v>
      </c>
      <c r="H475" s="3">
        <v>2</v>
      </c>
      <c r="I475" s="3">
        <v>718.82855829934397</v>
      </c>
      <c r="J475" s="3">
        <v>15</v>
      </c>
      <c r="K475" s="3">
        <v>738.83800031464602</v>
      </c>
      <c r="L475" s="3">
        <v>20</v>
      </c>
      <c r="M475" s="3">
        <v>16</v>
      </c>
      <c r="N475" s="3">
        <v>4</v>
      </c>
      <c r="O475" s="3">
        <v>841</v>
      </c>
      <c r="P475" s="3">
        <v>3</v>
      </c>
      <c r="Q475" s="3">
        <v>1922.61339808247</v>
      </c>
      <c r="R475" s="3">
        <v>4</v>
      </c>
      <c r="S475" s="3">
        <v>0</v>
      </c>
      <c r="T475" s="3">
        <v>0</v>
      </c>
      <c r="U475" s="3">
        <v>11929.7894060242</v>
      </c>
      <c r="V475" s="3">
        <v>1</v>
      </c>
      <c r="W475" s="3" t="str">
        <f>IF(Bank_data3[[#This Row],[credit_risk]]=1,"High Risk","Low Risk")</f>
        <v>High Risk</v>
      </c>
      <c r="X475" s="3" t="str">
        <f t="shared" si="49"/>
        <v>55+</v>
      </c>
      <c r="Y475" s="3" t="str">
        <f t="shared" si="50"/>
        <v>Middle Income</v>
      </c>
      <c r="Z475" s="3" t="str">
        <f t="shared" si="51"/>
        <v>Excellent</v>
      </c>
      <c r="AA475" s="27">
        <f t="shared" si="52"/>
        <v>3.4580452805202465E-2</v>
      </c>
      <c r="AB475" s="3" t="str">
        <f t="shared" si="53"/>
        <v>Medium</v>
      </c>
      <c r="AC475" s="3" t="str">
        <f t="shared" si="54"/>
        <v>Medium</v>
      </c>
      <c r="AD475" s="3" t="str">
        <f t="shared" si="55"/>
        <v>No</v>
      </c>
    </row>
    <row r="476" spans="1:30" ht="15" customHeight="1" x14ac:dyDescent="0.3">
      <c r="A476" s="3" t="s">
        <v>497</v>
      </c>
      <c r="B476" s="3">
        <v>53</v>
      </c>
      <c r="C476" s="3" t="s">
        <v>31</v>
      </c>
      <c r="D476" s="3" t="s">
        <v>26</v>
      </c>
      <c r="E476" s="3">
        <v>31918.841043209199</v>
      </c>
      <c r="F476" s="3">
        <v>187</v>
      </c>
      <c r="G476" s="3">
        <v>1193.7119107836199</v>
      </c>
      <c r="H476" s="3">
        <v>4</v>
      </c>
      <c r="I476" s="3">
        <v>824.46732906058799</v>
      </c>
      <c r="J476" s="3">
        <v>42</v>
      </c>
      <c r="K476" s="3">
        <v>328.40678664756098</v>
      </c>
      <c r="L476" s="3">
        <v>57</v>
      </c>
      <c r="M476" s="3">
        <v>12</v>
      </c>
      <c r="N476" s="3">
        <v>7</v>
      </c>
      <c r="O476" s="3">
        <v>503</v>
      </c>
      <c r="P476" s="3">
        <v>2</v>
      </c>
      <c r="Q476" s="3">
        <v>21006.7167957569</v>
      </c>
      <c r="R476" s="3">
        <v>7</v>
      </c>
      <c r="S476" s="3">
        <v>0</v>
      </c>
      <c r="T476" s="3">
        <v>0</v>
      </c>
      <c r="U476" s="3">
        <v>16088.227036025201</v>
      </c>
      <c r="V476" s="3">
        <v>1</v>
      </c>
      <c r="W476" s="3" t="str">
        <f>IF(Bank_data3[[#This Row],[credit_risk]]=1,"High Risk","Low Risk")</f>
        <v>High Risk</v>
      </c>
      <c r="X476" s="3" t="str">
        <f t="shared" si="49"/>
        <v>45-54</v>
      </c>
      <c r="Y476" s="3" t="str">
        <f t="shared" si="50"/>
        <v>Low Income</v>
      </c>
      <c r="Z476" s="3" t="str">
        <f t="shared" si="51"/>
        <v>Poor</v>
      </c>
      <c r="AA476" s="27">
        <f t="shared" si="52"/>
        <v>0.65812905823615808</v>
      </c>
      <c r="AB476" s="3" t="str">
        <f t="shared" si="53"/>
        <v>Medium</v>
      </c>
      <c r="AC476" s="3" t="str">
        <f t="shared" si="54"/>
        <v>High</v>
      </c>
      <c r="AD476" s="3" t="str">
        <f t="shared" si="55"/>
        <v>No</v>
      </c>
    </row>
    <row r="477" spans="1:30" ht="15" customHeight="1" x14ac:dyDescent="0.3">
      <c r="A477" s="3" t="s">
        <v>498</v>
      </c>
      <c r="B477" s="3">
        <v>51</v>
      </c>
      <c r="C477" s="3" t="s">
        <v>23</v>
      </c>
      <c r="D477" s="3" t="s">
        <v>33</v>
      </c>
      <c r="E477" s="3">
        <v>51951.168465587798</v>
      </c>
      <c r="F477" s="3">
        <v>46</v>
      </c>
      <c r="G477" s="3">
        <v>2897.5397097485102</v>
      </c>
      <c r="H477" s="3">
        <v>4</v>
      </c>
      <c r="I477" s="3">
        <v>995.25206046066501</v>
      </c>
      <c r="J477" s="3">
        <v>7</v>
      </c>
      <c r="K477" s="3">
        <v>658.56889083680596</v>
      </c>
      <c r="L477" s="3">
        <v>72</v>
      </c>
      <c r="M477" s="3">
        <v>12</v>
      </c>
      <c r="N477" s="3">
        <v>6</v>
      </c>
      <c r="O477" s="3">
        <v>775</v>
      </c>
      <c r="P477" s="3">
        <v>3</v>
      </c>
      <c r="Q477" s="3">
        <v>7604.0581503927997</v>
      </c>
      <c r="R477" s="3">
        <v>7</v>
      </c>
      <c r="S477" s="3">
        <v>0</v>
      </c>
      <c r="T477" s="3">
        <v>0</v>
      </c>
      <c r="U477" s="3">
        <v>8094.0933735958697</v>
      </c>
      <c r="V477" s="3">
        <v>1</v>
      </c>
      <c r="W477" s="3" t="str">
        <f>IF(Bank_data3[[#This Row],[credit_risk]]=1,"High Risk","Low Risk")</f>
        <v>High Risk</v>
      </c>
      <c r="X477" s="3" t="str">
        <f t="shared" si="49"/>
        <v>45-54</v>
      </c>
      <c r="Y477" s="3" t="str">
        <f t="shared" si="50"/>
        <v>Middle Income</v>
      </c>
      <c r="Z477" s="3" t="str">
        <f t="shared" si="51"/>
        <v>Very Good</v>
      </c>
      <c r="AA477" s="27">
        <f t="shared" si="52"/>
        <v>0.1463693382648302</v>
      </c>
      <c r="AB477" s="3" t="str">
        <f t="shared" si="53"/>
        <v>Medium</v>
      </c>
      <c r="AC477" s="3" t="str">
        <f t="shared" si="54"/>
        <v>High</v>
      </c>
      <c r="AD477" s="3" t="str">
        <f t="shared" si="55"/>
        <v>No</v>
      </c>
    </row>
    <row r="478" spans="1:30" ht="15" customHeight="1" x14ac:dyDescent="0.3">
      <c r="A478" s="3" t="s">
        <v>499</v>
      </c>
      <c r="B478" s="3">
        <v>67</v>
      </c>
      <c r="C478" s="3" t="s">
        <v>28</v>
      </c>
      <c r="D478" s="3" t="s">
        <v>26</v>
      </c>
      <c r="E478" s="3">
        <v>27274.557307050101</v>
      </c>
      <c r="F478" s="3">
        <v>38</v>
      </c>
      <c r="G478" s="3">
        <v>1015.13809911576</v>
      </c>
      <c r="H478" s="3">
        <v>9</v>
      </c>
      <c r="I478" s="3">
        <v>21.117715083</v>
      </c>
      <c r="J478" s="3">
        <v>43</v>
      </c>
      <c r="K478" s="3">
        <v>494.451297897085</v>
      </c>
      <c r="L478" s="3">
        <v>30</v>
      </c>
      <c r="M478" s="3">
        <v>3</v>
      </c>
      <c r="N478" s="3">
        <v>6</v>
      </c>
      <c r="O478" s="3">
        <v>539</v>
      </c>
      <c r="P478" s="3">
        <v>2</v>
      </c>
      <c r="Q478" s="3">
        <v>10021.370971410401</v>
      </c>
      <c r="R478" s="3">
        <v>4</v>
      </c>
      <c r="S478" s="3">
        <v>0</v>
      </c>
      <c r="T478" s="3">
        <v>0</v>
      </c>
      <c r="U478" s="3">
        <v>9103.5867294862492</v>
      </c>
      <c r="V478" s="3">
        <v>1</v>
      </c>
      <c r="W478" s="3" t="str">
        <f>IF(Bank_data3[[#This Row],[credit_risk]]=1,"High Risk","Low Risk")</f>
        <v>High Risk</v>
      </c>
      <c r="X478" s="3" t="str">
        <f t="shared" si="49"/>
        <v>55+</v>
      </c>
      <c r="Y478" s="3" t="str">
        <f t="shared" si="50"/>
        <v>Low Income</v>
      </c>
      <c r="Z478" s="3" t="str">
        <f t="shared" si="51"/>
        <v>Poor</v>
      </c>
      <c r="AA478" s="27">
        <f t="shared" si="52"/>
        <v>0.36742561423059333</v>
      </c>
      <c r="AB478" s="3" t="str">
        <f t="shared" si="53"/>
        <v>Medium</v>
      </c>
      <c r="AC478" s="3" t="str">
        <f t="shared" si="54"/>
        <v>High</v>
      </c>
      <c r="AD478" s="3" t="str">
        <f t="shared" si="55"/>
        <v>No</v>
      </c>
    </row>
    <row r="479" spans="1:30" ht="15" customHeight="1" x14ac:dyDescent="0.3">
      <c r="A479" s="3" t="s">
        <v>500</v>
      </c>
      <c r="B479" s="3">
        <v>44</v>
      </c>
      <c r="C479" s="3" t="s">
        <v>28</v>
      </c>
      <c r="D479" s="3" t="s">
        <v>24</v>
      </c>
      <c r="E479" s="3">
        <v>20306.967270195</v>
      </c>
      <c r="F479" s="3">
        <v>101</v>
      </c>
      <c r="G479" s="3">
        <v>10</v>
      </c>
      <c r="H479" s="3">
        <v>11</v>
      </c>
      <c r="I479" s="3">
        <v>802.28789670731896</v>
      </c>
      <c r="J479" s="3">
        <v>17</v>
      </c>
      <c r="K479" s="3">
        <v>407.32978551513997</v>
      </c>
      <c r="L479" s="3">
        <v>45</v>
      </c>
      <c r="M479" s="3">
        <v>17</v>
      </c>
      <c r="N479" s="3">
        <v>3</v>
      </c>
      <c r="O479" s="3">
        <v>871</v>
      </c>
      <c r="P479" s="3">
        <v>5</v>
      </c>
      <c r="Q479" s="3">
        <v>3907.6213788688201</v>
      </c>
      <c r="R479" s="3">
        <v>5</v>
      </c>
      <c r="S479" s="3">
        <v>1</v>
      </c>
      <c r="T479" s="3">
        <v>0</v>
      </c>
      <c r="U479" s="3">
        <v>13877.6912545544</v>
      </c>
      <c r="V479" s="3">
        <v>1</v>
      </c>
      <c r="W479" s="3" t="str">
        <f>IF(Bank_data3[[#This Row],[credit_risk]]=1,"High Risk","Low Risk")</f>
        <v>High Risk</v>
      </c>
      <c r="X479" s="3" t="str">
        <f t="shared" si="49"/>
        <v>35-44</v>
      </c>
      <c r="Y479" s="3" t="str">
        <f t="shared" si="50"/>
        <v>Low Income</v>
      </c>
      <c r="Z479" s="3" t="str">
        <f t="shared" si="51"/>
        <v>Excellent</v>
      </c>
      <c r="AA479" s="27">
        <f t="shared" si="52"/>
        <v>0.19242761988414317</v>
      </c>
      <c r="AB479" s="3" t="str">
        <f t="shared" si="53"/>
        <v>Low</v>
      </c>
      <c r="AC479" s="3" t="str">
        <f t="shared" si="54"/>
        <v>High</v>
      </c>
      <c r="AD479" s="3" t="str">
        <f t="shared" si="55"/>
        <v>No</v>
      </c>
    </row>
    <row r="480" spans="1:30" ht="15" customHeight="1" x14ac:dyDescent="0.3">
      <c r="A480" s="3" t="s">
        <v>501</v>
      </c>
      <c r="B480" s="3">
        <v>59</v>
      </c>
      <c r="C480" s="3" t="s">
        <v>31</v>
      </c>
      <c r="D480" s="3" t="s">
        <v>24</v>
      </c>
      <c r="E480" s="3">
        <v>63249.417608807802</v>
      </c>
      <c r="F480" s="3">
        <v>72</v>
      </c>
      <c r="G480" s="3">
        <v>489.66271180565599</v>
      </c>
      <c r="H480" s="3">
        <v>7</v>
      </c>
      <c r="I480" s="3">
        <v>656.60713851655703</v>
      </c>
      <c r="J480" s="3">
        <v>49</v>
      </c>
      <c r="K480" s="3">
        <v>718.257449199951</v>
      </c>
      <c r="L480" s="3">
        <v>26</v>
      </c>
      <c r="M480" s="3">
        <v>5</v>
      </c>
      <c r="N480" s="3">
        <v>1</v>
      </c>
      <c r="O480" s="3">
        <v>742</v>
      </c>
      <c r="P480" s="3">
        <v>2</v>
      </c>
      <c r="Q480" s="3">
        <v>20354.660896732301</v>
      </c>
      <c r="R480" s="3">
        <v>3</v>
      </c>
      <c r="S480" s="3">
        <v>0</v>
      </c>
      <c r="T480" s="3">
        <v>0</v>
      </c>
      <c r="U480" s="3">
        <v>3572.4075942259801</v>
      </c>
      <c r="V480" s="3">
        <v>0</v>
      </c>
      <c r="W480" s="3" t="str">
        <f>IF(Bank_data3[[#This Row],[credit_risk]]=1,"High Risk","Low Risk")</f>
        <v>Low Risk</v>
      </c>
      <c r="X480" s="3" t="str">
        <f t="shared" si="49"/>
        <v>55+</v>
      </c>
      <c r="Y480" s="3" t="str">
        <f t="shared" si="50"/>
        <v>Middle Income</v>
      </c>
      <c r="Z480" s="3" t="str">
        <f t="shared" si="51"/>
        <v>Very Good</v>
      </c>
      <c r="AA480" s="27">
        <f t="shared" si="52"/>
        <v>0.32181578370609076</v>
      </c>
      <c r="AB480" s="3" t="str">
        <f t="shared" si="53"/>
        <v>Low</v>
      </c>
      <c r="AC480" s="3" t="str">
        <f t="shared" si="54"/>
        <v>Medium</v>
      </c>
      <c r="AD480" s="3" t="str">
        <f t="shared" si="55"/>
        <v>No</v>
      </c>
    </row>
    <row r="481" spans="1:30" ht="15" customHeight="1" x14ac:dyDescent="0.3">
      <c r="A481" s="3" t="s">
        <v>502</v>
      </c>
      <c r="B481" s="3">
        <v>64</v>
      </c>
      <c r="C481" s="3" t="s">
        <v>23</v>
      </c>
      <c r="D481" s="3" t="s">
        <v>26</v>
      </c>
      <c r="E481" s="3">
        <v>68486.825339199699</v>
      </c>
      <c r="F481" s="3">
        <v>124</v>
      </c>
      <c r="G481" s="3">
        <v>418.56217768577</v>
      </c>
      <c r="H481" s="3">
        <v>10</v>
      </c>
      <c r="I481" s="3">
        <v>1227.6422171019301</v>
      </c>
      <c r="J481" s="3">
        <v>28</v>
      </c>
      <c r="K481" s="3">
        <v>263.77079278702303</v>
      </c>
      <c r="L481" s="3">
        <v>69</v>
      </c>
      <c r="M481" s="3">
        <v>1</v>
      </c>
      <c r="N481" s="3">
        <v>9</v>
      </c>
      <c r="O481" s="3">
        <v>546</v>
      </c>
      <c r="P481" s="3">
        <v>1</v>
      </c>
      <c r="Q481" s="3">
        <v>13983.898917458901</v>
      </c>
      <c r="R481" s="3">
        <v>5</v>
      </c>
      <c r="S481" s="3">
        <v>0</v>
      </c>
      <c r="T481" s="3">
        <v>0</v>
      </c>
      <c r="U481" s="3">
        <v>10135.3838526582</v>
      </c>
      <c r="V481" s="3">
        <v>1</v>
      </c>
      <c r="W481" s="3" t="str">
        <f>IF(Bank_data3[[#This Row],[credit_risk]]=1,"High Risk","Low Risk")</f>
        <v>High Risk</v>
      </c>
      <c r="X481" s="3" t="str">
        <f t="shared" si="49"/>
        <v>55+</v>
      </c>
      <c r="Y481" s="3" t="str">
        <f t="shared" si="50"/>
        <v>Middle Income</v>
      </c>
      <c r="Z481" s="3" t="str">
        <f t="shared" si="51"/>
        <v>Poor</v>
      </c>
      <c r="AA481" s="27">
        <f t="shared" si="52"/>
        <v>0.20418378057677258</v>
      </c>
      <c r="AB481" s="3" t="str">
        <f t="shared" si="53"/>
        <v>Low</v>
      </c>
      <c r="AC481" s="3" t="str">
        <f t="shared" si="54"/>
        <v>High</v>
      </c>
      <c r="AD481" s="3" t="str">
        <f t="shared" si="55"/>
        <v>No</v>
      </c>
    </row>
    <row r="482" spans="1:30" ht="15" customHeight="1" x14ac:dyDescent="0.3">
      <c r="A482" s="3" t="s">
        <v>503</v>
      </c>
      <c r="B482" s="3">
        <v>20</v>
      </c>
      <c r="C482" s="3" t="s">
        <v>31</v>
      </c>
      <c r="D482" s="3" t="s">
        <v>24</v>
      </c>
      <c r="E482" s="3">
        <v>38645.222109666101</v>
      </c>
      <c r="F482" s="3">
        <v>126</v>
      </c>
      <c r="G482" s="3">
        <v>907.84589098968002</v>
      </c>
      <c r="H482" s="3">
        <v>0</v>
      </c>
      <c r="I482" s="3">
        <v>1054.48981716856</v>
      </c>
      <c r="J482" s="3">
        <v>39</v>
      </c>
      <c r="K482" s="3">
        <v>736.83574526432005</v>
      </c>
      <c r="L482" s="3">
        <v>30</v>
      </c>
      <c r="M482" s="3">
        <v>14</v>
      </c>
      <c r="N482" s="3">
        <v>2</v>
      </c>
      <c r="O482" s="3">
        <v>753</v>
      </c>
      <c r="P482" s="3">
        <v>4</v>
      </c>
      <c r="Q482" s="3">
        <v>11208.820247142099</v>
      </c>
      <c r="R482" s="3">
        <v>0</v>
      </c>
      <c r="S482" s="3">
        <v>0</v>
      </c>
      <c r="T482" s="3">
        <v>0</v>
      </c>
      <c r="U482" s="3">
        <v>8096.9226510949602</v>
      </c>
      <c r="V482" s="3">
        <v>0</v>
      </c>
      <c r="W482" s="3" t="str">
        <f>IF(Bank_data3[[#This Row],[credit_risk]]=1,"High Risk","Low Risk")</f>
        <v>Low Risk</v>
      </c>
      <c r="X482" s="3" t="str">
        <f t="shared" si="49"/>
        <v>18-24</v>
      </c>
      <c r="Y482" s="3" t="str">
        <f t="shared" si="50"/>
        <v>Low Income</v>
      </c>
      <c r="Z482" s="3" t="str">
        <f t="shared" si="51"/>
        <v>Very Good</v>
      </c>
      <c r="AA482" s="27">
        <f t="shared" si="52"/>
        <v>0.2900441409117559</v>
      </c>
      <c r="AB482" s="3" t="str">
        <f t="shared" si="53"/>
        <v>Low</v>
      </c>
      <c r="AC482" s="3" t="str">
        <f t="shared" si="54"/>
        <v>High</v>
      </c>
      <c r="AD482" s="3" t="str">
        <f t="shared" si="55"/>
        <v>No</v>
      </c>
    </row>
    <row r="483" spans="1:30" ht="15" customHeight="1" x14ac:dyDescent="0.3">
      <c r="A483" s="3" t="s">
        <v>504</v>
      </c>
      <c r="B483" s="3">
        <v>35</v>
      </c>
      <c r="C483" s="3" t="s">
        <v>31</v>
      </c>
      <c r="D483" s="3" t="s">
        <v>33</v>
      </c>
      <c r="E483" s="3">
        <v>22631.6735155241</v>
      </c>
      <c r="F483" s="3">
        <v>82</v>
      </c>
      <c r="G483" s="3">
        <v>2402.89093952237</v>
      </c>
      <c r="H483" s="3">
        <v>6</v>
      </c>
      <c r="I483" s="3">
        <v>230.549327026458</v>
      </c>
      <c r="J483" s="3">
        <v>15</v>
      </c>
      <c r="K483" s="3">
        <v>214.648556292352</v>
      </c>
      <c r="L483" s="3">
        <v>40</v>
      </c>
      <c r="M483" s="3">
        <v>1</v>
      </c>
      <c r="N483" s="3">
        <v>8</v>
      </c>
      <c r="O483" s="3">
        <v>453</v>
      </c>
      <c r="P483" s="3">
        <v>5</v>
      </c>
      <c r="Q483" s="3">
        <v>15680.1809160585</v>
      </c>
      <c r="R483" s="3">
        <v>2</v>
      </c>
      <c r="S483" s="3">
        <v>0</v>
      </c>
      <c r="T483" s="3">
        <v>0</v>
      </c>
      <c r="U483" s="3">
        <v>1393.1800940636199</v>
      </c>
      <c r="V483" s="3">
        <v>1</v>
      </c>
      <c r="W483" s="3" t="str">
        <f>IF(Bank_data3[[#This Row],[credit_risk]]=1,"High Risk","Low Risk")</f>
        <v>High Risk</v>
      </c>
      <c r="X483" s="3" t="str">
        <f t="shared" si="49"/>
        <v>35-44</v>
      </c>
      <c r="Y483" s="3" t="str">
        <f t="shared" si="50"/>
        <v>Low Income</v>
      </c>
      <c r="Z483" s="3" t="str">
        <f t="shared" si="51"/>
        <v>Poor</v>
      </c>
      <c r="AA483" s="27">
        <f t="shared" si="52"/>
        <v>0.69284230816173387</v>
      </c>
      <c r="AB483" s="3" t="str">
        <f t="shared" si="53"/>
        <v>Medium</v>
      </c>
      <c r="AC483" s="3" t="str">
        <f t="shared" si="54"/>
        <v>High</v>
      </c>
      <c r="AD483" s="3" t="str">
        <f t="shared" si="55"/>
        <v>No</v>
      </c>
    </row>
    <row r="484" spans="1:30" ht="15" customHeight="1" x14ac:dyDescent="0.3">
      <c r="A484" s="3" t="s">
        <v>505</v>
      </c>
      <c r="B484" s="3">
        <v>58</v>
      </c>
      <c r="C484" s="3" t="s">
        <v>28</v>
      </c>
      <c r="D484" s="3" t="s">
        <v>33</v>
      </c>
      <c r="E484" s="3">
        <v>10249.3005977678</v>
      </c>
      <c r="F484" s="3">
        <v>47</v>
      </c>
      <c r="G484" s="3">
        <v>1140.69601959392</v>
      </c>
      <c r="H484" s="3">
        <v>4</v>
      </c>
      <c r="I484" s="3">
        <v>1241.9190483221701</v>
      </c>
      <c r="J484" s="3">
        <v>29</v>
      </c>
      <c r="K484" s="3">
        <v>355.91981210904999</v>
      </c>
      <c r="L484" s="3">
        <v>44</v>
      </c>
      <c r="M484" s="3">
        <v>19</v>
      </c>
      <c r="N484" s="3">
        <v>3</v>
      </c>
      <c r="O484" s="3">
        <v>891</v>
      </c>
      <c r="P484" s="3">
        <v>5</v>
      </c>
      <c r="Q484" s="3">
        <v>9779.5447501542803</v>
      </c>
      <c r="R484" s="3">
        <v>6</v>
      </c>
      <c r="S484" s="3">
        <v>0</v>
      </c>
      <c r="T484" s="3">
        <v>0</v>
      </c>
      <c r="U484" s="3">
        <v>12385.000888800199</v>
      </c>
      <c r="V484" s="3">
        <v>1</v>
      </c>
      <c r="W484" s="3" t="str">
        <f>IF(Bank_data3[[#This Row],[credit_risk]]=1,"High Risk","Low Risk")</f>
        <v>High Risk</v>
      </c>
      <c r="X484" s="3" t="str">
        <f t="shared" si="49"/>
        <v>55+</v>
      </c>
      <c r="Y484" s="3" t="str">
        <f t="shared" si="50"/>
        <v>Low Income</v>
      </c>
      <c r="Z484" s="3" t="str">
        <f t="shared" si="51"/>
        <v>Excellent</v>
      </c>
      <c r="AA484" s="27">
        <f t="shared" si="52"/>
        <v>0.95416703382513457</v>
      </c>
      <c r="AB484" s="3" t="str">
        <f t="shared" si="53"/>
        <v>Medium</v>
      </c>
      <c r="AC484" s="3" t="str">
        <f t="shared" si="54"/>
        <v>High</v>
      </c>
      <c r="AD484" s="3" t="str">
        <f t="shared" si="55"/>
        <v>No</v>
      </c>
    </row>
    <row r="485" spans="1:30" ht="15" customHeight="1" x14ac:dyDescent="0.3">
      <c r="A485" s="3" t="s">
        <v>506</v>
      </c>
      <c r="B485" s="3">
        <v>24</v>
      </c>
      <c r="C485" s="3" t="s">
        <v>23</v>
      </c>
      <c r="D485" s="3" t="s">
        <v>26</v>
      </c>
      <c r="E485" s="3">
        <v>83156.002691619695</v>
      </c>
      <c r="F485" s="3">
        <v>222</v>
      </c>
      <c r="G485" s="3">
        <v>416.00281172079002</v>
      </c>
      <c r="H485" s="3">
        <v>2</v>
      </c>
      <c r="I485" s="3">
        <v>957.33378085607399</v>
      </c>
      <c r="J485" s="3">
        <v>48</v>
      </c>
      <c r="K485" s="3">
        <v>403.90128381983402</v>
      </c>
      <c r="L485" s="3">
        <v>35</v>
      </c>
      <c r="M485" s="3">
        <v>19</v>
      </c>
      <c r="N485" s="3">
        <v>0</v>
      </c>
      <c r="O485" s="3">
        <v>849</v>
      </c>
      <c r="P485" s="3">
        <v>1</v>
      </c>
      <c r="Q485" s="3">
        <v>8371.7993925915398</v>
      </c>
      <c r="R485" s="3">
        <v>0</v>
      </c>
      <c r="S485" s="3">
        <v>0</v>
      </c>
      <c r="T485" s="3">
        <v>0</v>
      </c>
      <c r="U485" s="3">
        <v>13783.347329648201</v>
      </c>
      <c r="V485" s="3">
        <v>0</v>
      </c>
      <c r="W485" s="3" t="str">
        <f>IF(Bank_data3[[#This Row],[credit_risk]]=1,"High Risk","Low Risk")</f>
        <v>Low Risk</v>
      </c>
      <c r="X485" s="3" t="str">
        <f t="shared" si="49"/>
        <v>18-24</v>
      </c>
      <c r="Y485" s="3" t="str">
        <f t="shared" si="50"/>
        <v>Middle Income</v>
      </c>
      <c r="Z485" s="3" t="str">
        <f t="shared" si="51"/>
        <v>Excellent</v>
      </c>
      <c r="AA485" s="27">
        <f t="shared" si="52"/>
        <v>0.10067582762050242</v>
      </c>
      <c r="AB485" s="3" t="str">
        <f t="shared" si="53"/>
        <v>Low</v>
      </c>
      <c r="AC485" s="3" t="str">
        <f t="shared" si="54"/>
        <v>High</v>
      </c>
      <c r="AD485" s="3" t="str">
        <f t="shared" si="55"/>
        <v>No</v>
      </c>
    </row>
    <row r="486" spans="1:30" ht="15" customHeight="1" x14ac:dyDescent="0.3">
      <c r="A486" s="3" t="s">
        <v>507</v>
      </c>
      <c r="B486" s="3">
        <v>41</v>
      </c>
      <c r="C486" s="3" t="s">
        <v>23</v>
      </c>
      <c r="D486" s="3" t="s">
        <v>26</v>
      </c>
      <c r="E486" s="3">
        <v>52005.035363089301</v>
      </c>
      <c r="F486" s="3">
        <v>235</v>
      </c>
      <c r="G486" s="3">
        <v>335.04172155695397</v>
      </c>
      <c r="H486" s="3">
        <v>3</v>
      </c>
      <c r="I486" s="3">
        <v>258.46544089137399</v>
      </c>
      <c r="J486" s="3">
        <v>33</v>
      </c>
      <c r="K486" s="3">
        <v>472.28921690248899</v>
      </c>
      <c r="L486" s="3">
        <v>1</v>
      </c>
      <c r="M486" s="3">
        <v>15</v>
      </c>
      <c r="N486" s="3">
        <v>9</v>
      </c>
      <c r="O486" s="3">
        <v>765</v>
      </c>
      <c r="P486" s="3">
        <v>1</v>
      </c>
      <c r="Q486" s="3">
        <v>4913.2373054295404</v>
      </c>
      <c r="R486" s="3">
        <v>3</v>
      </c>
      <c r="S486" s="3">
        <v>0</v>
      </c>
      <c r="T486" s="3">
        <v>0</v>
      </c>
      <c r="U486" s="3">
        <v>12209.1721929016</v>
      </c>
      <c r="V486" s="3">
        <v>0</v>
      </c>
      <c r="W486" s="3" t="str">
        <f>IF(Bank_data3[[#This Row],[credit_risk]]=1,"High Risk","Low Risk")</f>
        <v>Low Risk</v>
      </c>
      <c r="X486" s="3" t="str">
        <f t="shared" si="49"/>
        <v>35-44</v>
      </c>
      <c r="Y486" s="3" t="str">
        <f t="shared" si="50"/>
        <v>Middle Income</v>
      </c>
      <c r="Z486" s="3" t="str">
        <f t="shared" si="51"/>
        <v>Very Good</v>
      </c>
      <c r="AA486" s="27">
        <f t="shared" si="52"/>
        <v>9.4476184298813548E-2</v>
      </c>
      <c r="AB486" s="3" t="str">
        <f t="shared" si="53"/>
        <v>Low</v>
      </c>
      <c r="AC486" s="3" t="str">
        <f t="shared" si="54"/>
        <v>Low</v>
      </c>
      <c r="AD486" s="3" t="str">
        <f t="shared" si="55"/>
        <v>No</v>
      </c>
    </row>
    <row r="487" spans="1:30" ht="15" customHeight="1" x14ac:dyDescent="0.3">
      <c r="A487" s="3" t="s">
        <v>508</v>
      </c>
      <c r="B487" s="3">
        <v>48</v>
      </c>
      <c r="C487" s="3" t="s">
        <v>23</v>
      </c>
      <c r="D487" s="3" t="s">
        <v>26</v>
      </c>
      <c r="E487" s="3">
        <v>39056.120650971599</v>
      </c>
      <c r="F487" s="3">
        <v>226</v>
      </c>
      <c r="G487" s="3">
        <v>1453.97788504306</v>
      </c>
      <c r="H487" s="3">
        <v>2</v>
      </c>
      <c r="I487" s="3">
        <v>819.51358622247096</v>
      </c>
      <c r="J487" s="3">
        <v>29</v>
      </c>
      <c r="K487" s="3">
        <v>0</v>
      </c>
      <c r="L487" s="3">
        <v>61</v>
      </c>
      <c r="M487" s="3">
        <v>10</v>
      </c>
      <c r="N487" s="3">
        <v>3</v>
      </c>
      <c r="O487" s="3">
        <v>524</v>
      </c>
      <c r="P487" s="3">
        <v>1</v>
      </c>
      <c r="Q487" s="3">
        <v>4144.88062922478</v>
      </c>
      <c r="R487" s="3">
        <v>1</v>
      </c>
      <c r="S487" s="3">
        <v>0</v>
      </c>
      <c r="T487" s="3">
        <v>0</v>
      </c>
      <c r="U487" s="3">
        <v>4651.7757725946303</v>
      </c>
      <c r="V487" s="3">
        <v>1</v>
      </c>
      <c r="W487" s="3" t="str">
        <f>IF(Bank_data3[[#This Row],[credit_risk]]=1,"High Risk","Low Risk")</f>
        <v>High Risk</v>
      </c>
      <c r="X487" s="3" t="str">
        <f t="shared" si="49"/>
        <v>45-54</v>
      </c>
      <c r="Y487" s="3" t="str">
        <f t="shared" si="50"/>
        <v>Low Income</v>
      </c>
      <c r="Z487" s="3" t="str">
        <f t="shared" si="51"/>
        <v>Poor</v>
      </c>
      <c r="AA487" s="27">
        <f t="shared" si="52"/>
        <v>0.10612627573193621</v>
      </c>
      <c r="AB487" s="3" t="str">
        <f t="shared" si="53"/>
        <v>Medium</v>
      </c>
      <c r="AC487" s="3" t="str">
        <f t="shared" si="54"/>
        <v>High</v>
      </c>
      <c r="AD487" s="3" t="str">
        <f t="shared" si="55"/>
        <v>No</v>
      </c>
    </row>
    <row r="488" spans="1:30" ht="15" customHeight="1" x14ac:dyDescent="0.3">
      <c r="A488" s="3" t="s">
        <v>509</v>
      </c>
      <c r="B488" s="3">
        <v>22</v>
      </c>
      <c r="C488" s="3" t="s">
        <v>23</v>
      </c>
      <c r="D488" s="3" t="s">
        <v>24</v>
      </c>
      <c r="E488" s="3">
        <v>43449.591851105397</v>
      </c>
      <c r="F488" s="3">
        <v>156</v>
      </c>
      <c r="G488" s="3">
        <v>2719.79319091151</v>
      </c>
      <c r="H488" s="3">
        <v>7</v>
      </c>
      <c r="I488" s="3">
        <v>1162.18913984955</v>
      </c>
      <c r="J488" s="3">
        <v>20</v>
      </c>
      <c r="K488" s="3">
        <v>526.38506689951896</v>
      </c>
      <c r="L488" s="3">
        <v>20</v>
      </c>
      <c r="M488" s="3">
        <v>16</v>
      </c>
      <c r="N488" s="3">
        <v>7</v>
      </c>
      <c r="O488" s="3">
        <v>541</v>
      </c>
      <c r="P488" s="3">
        <v>0</v>
      </c>
      <c r="Q488" s="3">
        <v>18425.619853264099</v>
      </c>
      <c r="R488" s="3">
        <v>4</v>
      </c>
      <c r="S488" s="3">
        <v>0</v>
      </c>
      <c r="T488" s="3">
        <v>0</v>
      </c>
      <c r="U488" s="3">
        <v>17889.594291732501</v>
      </c>
      <c r="V488" s="3">
        <v>1</v>
      </c>
      <c r="W488" s="3" t="str">
        <f>IF(Bank_data3[[#This Row],[credit_risk]]=1,"High Risk","Low Risk")</f>
        <v>High Risk</v>
      </c>
      <c r="X488" s="3" t="str">
        <f t="shared" si="49"/>
        <v>18-24</v>
      </c>
      <c r="Y488" s="3" t="str">
        <f t="shared" si="50"/>
        <v>Low Income</v>
      </c>
      <c r="Z488" s="3" t="str">
        <f t="shared" si="51"/>
        <v>Poor</v>
      </c>
      <c r="AA488" s="27">
        <f t="shared" si="52"/>
        <v>0.42406888231322559</v>
      </c>
      <c r="AB488" s="3" t="str">
        <f t="shared" si="53"/>
        <v>Medium</v>
      </c>
      <c r="AC488" s="3" t="str">
        <f t="shared" si="54"/>
        <v>Medium</v>
      </c>
      <c r="AD488" s="3" t="str">
        <f t="shared" si="55"/>
        <v>No</v>
      </c>
    </row>
    <row r="489" spans="1:30" ht="15" customHeight="1" x14ac:dyDescent="0.3">
      <c r="A489" s="3" t="s">
        <v>510</v>
      </c>
      <c r="B489" s="3">
        <v>31</v>
      </c>
      <c r="C489" s="3" t="s">
        <v>31</v>
      </c>
      <c r="D489" s="3" t="s">
        <v>24</v>
      </c>
      <c r="E489" s="3">
        <v>15560.019497319299</v>
      </c>
      <c r="F489" s="3">
        <v>141</v>
      </c>
      <c r="G489" s="3">
        <v>1676.83268322458</v>
      </c>
      <c r="H489" s="3">
        <v>3</v>
      </c>
      <c r="I489" s="3">
        <v>375.08464459931201</v>
      </c>
      <c r="J489" s="3">
        <v>21</v>
      </c>
      <c r="K489" s="3">
        <v>43.213970811173198</v>
      </c>
      <c r="L489" s="3">
        <v>33</v>
      </c>
      <c r="M489" s="3">
        <v>0</v>
      </c>
      <c r="N489" s="3">
        <v>7</v>
      </c>
      <c r="O489" s="3">
        <v>857</v>
      </c>
      <c r="P489" s="3">
        <v>5</v>
      </c>
      <c r="Q489" s="3">
        <v>19606.877771134899</v>
      </c>
      <c r="R489" s="3">
        <v>2</v>
      </c>
      <c r="S489" s="3">
        <v>0</v>
      </c>
      <c r="T489" s="3">
        <v>0</v>
      </c>
      <c r="U489" s="3">
        <v>12530.9820340039</v>
      </c>
      <c r="V489" s="3">
        <v>0</v>
      </c>
      <c r="W489" s="3" t="str">
        <f>IF(Bank_data3[[#This Row],[credit_risk]]=1,"High Risk","Low Risk")</f>
        <v>Low Risk</v>
      </c>
      <c r="X489" s="3" t="str">
        <f t="shared" si="49"/>
        <v>25-34</v>
      </c>
      <c r="Y489" s="3" t="str">
        <f t="shared" si="50"/>
        <v>Low Income</v>
      </c>
      <c r="Z489" s="3" t="str">
        <f t="shared" si="51"/>
        <v>Excellent</v>
      </c>
      <c r="AA489" s="27">
        <f t="shared" si="52"/>
        <v>1.26008054003485</v>
      </c>
      <c r="AB489" s="3" t="str">
        <f t="shared" si="53"/>
        <v>Medium</v>
      </c>
      <c r="AC489" s="3" t="str">
        <f t="shared" si="54"/>
        <v>High</v>
      </c>
      <c r="AD489" s="3" t="str">
        <f t="shared" si="55"/>
        <v>No</v>
      </c>
    </row>
    <row r="490" spans="1:30" ht="15" customHeight="1" x14ac:dyDescent="0.3">
      <c r="A490" s="3" t="s">
        <v>511</v>
      </c>
      <c r="B490" s="3">
        <v>45</v>
      </c>
      <c r="C490" s="3" t="s">
        <v>31</v>
      </c>
      <c r="D490" s="3" t="s">
        <v>33</v>
      </c>
      <c r="E490" s="3">
        <v>61158.172527792201</v>
      </c>
      <c r="F490" s="3">
        <v>182</v>
      </c>
      <c r="G490" s="3">
        <v>2255.1051606261799</v>
      </c>
      <c r="H490" s="3">
        <v>2</v>
      </c>
      <c r="I490" s="3">
        <v>1282.1520675459001</v>
      </c>
      <c r="J490" s="3">
        <v>46</v>
      </c>
      <c r="K490" s="3">
        <v>541.90852256824803</v>
      </c>
      <c r="L490" s="3">
        <v>12</v>
      </c>
      <c r="M490" s="3">
        <v>12</v>
      </c>
      <c r="N490" s="3">
        <v>9</v>
      </c>
      <c r="O490" s="3">
        <v>853</v>
      </c>
      <c r="P490" s="3">
        <v>3</v>
      </c>
      <c r="Q490" s="3">
        <v>1825.9993225092601</v>
      </c>
      <c r="R490" s="3">
        <v>2</v>
      </c>
      <c r="S490" s="3">
        <v>0</v>
      </c>
      <c r="T490" s="3">
        <v>0</v>
      </c>
      <c r="U490" s="3">
        <v>11179.593977849099</v>
      </c>
      <c r="V490" s="3">
        <v>0</v>
      </c>
      <c r="W490" s="3" t="str">
        <f>IF(Bank_data3[[#This Row],[credit_risk]]=1,"High Risk","Low Risk")</f>
        <v>Low Risk</v>
      </c>
      <c r="X490" s="3" t="str">
        <f t="shared" si="49"/>
        <v>45-54</v>
      </c>
      <c r="Y490" s="3" t="str">
        <f t="shared" si="50"/>
        <v>Middle Income</v>
      </c>
      <c r="Z490" s="3" t="str">
        <f t="shared" si="51"/>
        <v>Excellent</v>
      </c>
      <c r="AA490" s="27">
        <f t="shared" si="52"/>
        <v>2.985699616317784E-2</v>
      </c>
      <c r="AB490" s="3" t="str">
        <f t="shared" si="53"/>
        <v>Medium</v>
      </c>
      <c r="AC490" s="3" t="str">
        <f t="shared" si="54"/>
        <v>Medium</v>
      </c>
      <c r="AD490" s="3" t="str">
        <f t="shared" si="55"/>
        <v>No</v>
      </c>
    </row>
    <row r="491" spans="1:30" ht="15" customHeight="1" x14ac:dyDescent="0.3">
      <c r="A491" s="3" t="s">
        <v>512</v>
      </c>
      <c r="B491" s="3">
        <v>35</v>
      </c>
      <c r="C491" s="3" t="s">
        <v>28</v>
      </c>
      <c r="D491" s="3" t="s">
        <v>24</v>
      </c>
      <c r="E491" s="3">
        <v>86001.938453936003</v>
      </c>
      <c r="F491" s="3">
        <v>155</v>
      </c>
      <c r="G491" s="3">
        <v>1821.4630457703099</v>
      </c>
      <c r="H491" s="3">
        <v>1</v>
      </c>
      <c r="I491" s="3">
        <v>270.57992905536599</v>
      </c>
      <c r="J491" s="3">
        <v>24</v>
      </c>
      <c r="K491" s="3">
        <v>568.58192764688295</v>
      </c>
      <c r="L491" s="3">
        <v>18</v>
      </c>
      <c r="M491" s="3">
        <v>7</v>
      </c>
      <c r="N491" s="3">
        <v>9</v>
      </c>
      <c r="O491" s="3">
        <v>756</v>
      </c>
      <c r="P491" s="3">
        <v>1</v>
      </c>
      <c r="Q491" s="3">
        <v>11692.702120530101</v>
      </c>
      <c r="R491" s="3">
        <v>3</v>
      </c>
      <c r="S491" s="3">
        <v>0</v>
      </c>
      <c r="T491" s="3">
        <v>0</v>
      </c>
      <c r="U491" s="3">
        <v>12209.3381048833</v>
      </c>
      <c r="V491" s="3">
        <v>0</v>
      </c>
      <c r="W491" s="3" t="str">
        <f>IF(Bank_data3[[#This Row],[credit_risk]]=1,"High Risk","Low Risk")</f>
        <v>Low Risk</v>
      </c>
      <c r="X491" s="3" t="str">
        <f t="shared" si="49"/>
        <v>35-44</v>
      </c>
      <c r="Y491" s="3" t="str">
        <f t="shared" si="50"/>
        <v>Middle Income</v>
      </c>
      <c r="Z491" s="3" t="str">
        <f t="shared" si="51"/>
        <v>Very Good</v>
      </c>
      <c r="AA491" s="27">
        <f t="shared" si="52"/>
        <v>0.13595858803569755</v>
      </c>
      <c r="AB491" s="3" t="str">
        <f t="shared" si="53"/>
        <v>Medium</v>
      </c>
      <c r="AC491" s="3" t="str">
        <f t="shared" si="54"/>
        <v>Medium</v>
      </c>
      <c r="AD491" s="3" t="str">
        <f t="shared" si="55"/>
        <v>No</v>
      </c>
    </row>
    <row r="492" spans="1:30" ht="15" customHeight="1" x14ac:dyDescent="0.3">
      <c r="A492" s="3" t="s">
        <v>513</v>
      </c>
      <c r="B492" s="3">
        <v>56</v>
      </c>
      <c r="C492" s="3" t="s">
        <v>31</v>
      </c>
      <c r="D492" s="3" t="s">
        <v>33</v>
      </c>
      <c r="E492" s="3">
        <v>35910.373840171203</v>
      </c>
      <c r="F492" s="3">
        <v>33</v>
      </c>
      <c r="G492" s="3">
        <v>278.80703492254298</v>
      </c>
      <c r="H492" s="3">
        <v>2</v>
      </c>
      <c r="I492" s="3">
        <v>523.07048817355496</v>
      </c>
      <c r="J492" s="3">
        <v>21</v>
      </c>
      <c r="K492" s="3">
        <v>744.160859616013</v>
      </c>
      <c r="L492" s="3">
        <v>32</v>
      </c>
      <c r="M492" s="3">
        <v>2</v>
      </c>
      <c r="N492" s="3">
        <v>1</v>
      </c>
      <c r="O492" s="3">
        <v>791</v>
      </c>
      <c r="P492" s="3">
        <v>1</v>
      </c>
      <c r="Q492" s="3">
        <v>12633.2373381005</v>
      </c>
      <c r="R492" s="3">
        <v>3</v>
      </c>
      <c r="S492" s="3">
        <v>0</v>
      </c>
      <c r="T492" s="3">
        <v>0</v>
      </c>
      <c r="U492" s="3">
        <v>10645.4976855979</v>
      </c>
      <c r="V492" s="3">
        <v>0</v>
      </c>
      <c r="W492" s="3" t="str">
        <f>IF(Bank_data3[[#This Row],[credit_risk]]=1,"High Risk","Low Risk")</f>
        <v>Low Risk</v>
      </c>
      <c r="X492" s="3" t="str">
        <f t="shared" si="49"/>
        <v>55+</v>
      </c>
      <c r="Y492" s="3" t="str">
        <f t="shared" si="50"/>
        <v>Low Income</v>
      </c>
      <c r="Z492" s="3" t="str">
        <f t="shared" si="51"/>
        <v>Very Good</v>
      </c>
      <c r="AA492" s="27">
        <f t="shared" si="52"/>
        <v>0.35179910391153618</v>
      </c>
      <c r="AB492" s="3" t="str">
        <f t="shared" si="53"/>
        <v>Low</v>
      </c>
      <c r="AC492" s="3" t="str">
        <f t="shared" si="54"/>
        <v>High</v>
      </c>
      <c r="AD492" s="3" t="str">
        <f t="shared" si="55"/>
        <v>No</v>
      </c>
    </row>
    <row r="493" spans="1:30" ht="15" customHeight="1" x14ac:dyDescent="0.3">
      <c r="A493" s="3" t="s">
        <v>514</v>
      </c>
      <c r="B493" s="3">
        <v>41</v>
      </c>
      <c r="C493" s="3" t="s">
        <v>31</v>
      </c>
      <c r="D493" s="3" t="s">
        <v>24</v>
      </c>
      <c r="E493" s="3">
        <v>92902.226659643595</v>
      </c>
      <c r="F493" s="3">
        <v>87</v>
      </c>
      <c r="G493" s="3">
        <v>1981.0850483207901</v>
      </c>
      <c r="H493" s="3">
        <v>6</v>
      </c>
      <c r="I493" s="3">
        <v>469.99520761360799</v>
      </c>
      <c r="J493" s="3">
        <v>27</v>
      </c>
      <c r="K493" s="3">
        <v>166.17131009260299</v>
      </c>
      <c r="L493" s="3">
        <v>48</v>
      </c>
      <c r="M493" s="3">
        <v>13</v>
      </c>
      <c r="N493" s="3">
        <v>9</v>
      </c>
      <c r="O493" s="3">
        <v>752</v>
      </c>
      <c r="P493" s="3">
        <v>0</v>
      </c>
      <c r="Q493" s="3">
        <v>8099.6715096628004</v>
      </c>
      <c r="R493" s="3">
        <v>5</v>
      </c>
      <c r="S493" s="3">
        <v>0</v>
      </c>
      <c r="T493" s="3">
        <v>0</v>
      </c>
      <c r="U493" s="3">
        <v>6824.4220534820597</v>
      </c>
      <c r="V493" s="3">
        <v>1</v>
      </c>
      <c r="W493" s="3" t="str">
        <f>IF(Bank_data3[[#This Row],[credit_risk]]=1,"High Risk","Low Risk")</f>
        <v>High Risk</v>
      </c>
      <c r="X493" s="3" t="str">
        <f t="shared" si="49"/>
        <v>35-44</v>
      </c>
      <c r="Y493" s="3" t="str">
        <f t="shared" si="50"/>
        <v>Middle Income</v>
      </c>
      <c r="Z493" s="3" t="str">
        <f t="shared" si="51"/>
        <v>Very Good</v>
      </c>
      <c r="AA493" s="27">
        <f t="shared" si="52"/>
        <v>8.7184901814428409E-2</v>
      </c>
      <c r="AB493" s="3" t="str">
        <f t="shared" si="53"/>
        <v>Medium</v>
      </c>
      <c r="AC493" s="3" t="str">
        <f t="shared" si="54"/>
        <v>High</v>
      </c>
      <c r="AD493" s="3" t="str">
        <f t="shared" si="55"/>
        <v>No</v>
      </c>
    </row>
    <row r="494" spans="1:30" ht="15" customHeight="1" x14ac:dyDescent="0.3">
      <c r="A494" s="3" t="s">
        <v>515</v>
      </c>
      <c r="B494" s="3">
        <v>48</v>
      </c>
      <c r="C494" s="3" t="s">
        <v>28</v>
      </c>
      <c r="D494" s="3" t="s">
        <v>33</v>
      </c>
      <c r="E494" s="3">
        <v>47904.711809700202</v>
      </c>
      <c r="F494" s="3">
        <v>47</v>
      </c>
      <c r="G494" s="3">
        <v>588.77543024271097</v>
      </c>
      <c r="H494" s="3">
        <v>5</v>
      </c>
      <c r="I494" s="3">
        <v>1281.92680605603</v>
      </c>
      <c r="J494" s="3">
        <v>38</v>
      </c>
      <c r="K494" s="3">
        <v>557.33212359766605</v>
      </c>
      <c r="L494" s="3">
        <v>2</v>
      </c>
      <c r="M494" s="3">
        <v>13</v>
      </c>
      <c r="N494" s="3">
        <v>3</v>
      </c>
      <c r="O494" s="3">
        <v>834</v>
      </c>
      <c r="P494" s="3">
        <v>0</v>
      </c>
      <c r="Q494" s="3">
        <v>7109.7015213691202</v>
      </c>
      <c r="R494" s="3">
        <v>5</v>
      </c>
      <c r="S494" s="3">
        <v>0</v>
      </c>
      <c r="T494" s="3">
        <v>0</v>
      </c>
      <c r="U494" s="3">
        <v>10109.569148406999</v>
      </c>
      <c r="V494" s="3">
        <v>1</v>
      </c>
      <c r="W494" s="3" t="str">
        <f>IF(Bank_data3[[#This Row],[credit_risk]]=1,"High Risk","Low Risk")</f>
        <v>High Risk</v>
      </c>
      <c r="X494" s="3" t="str">
        <f t="shared" si="49"/>
        <v>45-54</v>
      </c>
      <c r="Y494" s="3" t="str">
        <f t="shared" si="50"/>
        <v>Low Income</v>
      </c>
      <c r="Z494" s="3" t="str">
        <f t="shared" si="51"/>
        <v>Excellent</v>
      </c>
      <c r="AA494" s="27">
        <f t="shared" si="52"/>
        <v>0.14841340763330677</v>
      </c>
      <c r="AB494" s="3" t="str">
        <f t="shared" si="53"/>
        <v>Low</v>
      </c>
      <c r="AC494" s="3" t="str">
        <f t="shared" si="54"/>
        <v>Low</v>
      </c>
      <c r="AD494" s="3" t="str">
        <f t="shared" si="55"/>
        <v>No</v>
      </c>
    </row>
    <row r="495" spans="1:30" ht="15" customHeight="1" x14ac:dyDescent="0.3">
      <c r="A495" s="3" t="s">
        <v>516</v>
      </c>
      <c r="B495" s="3">
        <v>33</v>
      </c>
      <c r="C495" s="3" t="s">
        <v>28</v>
      </c>
      <c r="D495" s="3" t="s">
        <v>26</v>
      </c>
      <c r="E495" s="3">
        <v>80001.556313786103</v>
      </c>
      <c r="F495" s="3">
        <v>117</v>
      </c>
      <c r="G495" s="3">
        <v>1166.5745692657399</v>
      </c>
      <c r="H495" s="3">
        <v>9</v>
      </c>
      <c r="I495" s="3">
        <v>628.14435220778103</v>
      </c>
      <c r="J495" s="3">
        <v>32</v>
      </c>
      <c r="K495" s="3">
        <v>488.07592445932198</v>
      </c>
      <c r="L495" s="3">
        <v>37</v>
      </c>
      <c r="M495" s="3">
        <v>13</v>
      </c>
      <c r="N495" s="3">
        <v>6</v>
      </c>
      <c r="O495" s="3">
        <v>798</v>
      </c>
      <c r="P495" s="3">
        <v>4</v>
      </c>
      <c r="Q495" s="3">
        <v>12608.2790924376</v>
      </c>
      <c r="R495" s="3">
        <v>5</v>
      </c>
      <c r="S495" s="3">
        <v>0</v>
      </c>
      <c r="T495" s="3">
        <v>0</v>
      </c>
      <c r="U495" s="3">
        <v>10983.482585035101</v>
      </c>
      <c r="V495" s="3">
        <v>1</v>
      </c>
      <c r="W495" s="3" t="str">
        <f>IF(Bank_data3[[#This Row],[credit_risk]]=1,"High Risk","Low Risk")</f>
        <v>High Risk</v>
      </c>
      <c r="X495" s="3" t="str">
        <f t="shared" si="49"/>
        <v>25-34</v>
      </c>
      <c r="Y495" s="3" t="str">
        <f t="shared" si="50"/>
        <v>Middle Income</v>
      </c>
      <c r="Z495" s="3" t="str">
        <f t="shared" si="51"/>
        <v>Very Good</v>
      </c>
      <c r="AA495" s="27">
        <f t="shared" si="52"/>
        <v>0.15760042270908803</v>
      </c>
      <c r="AB495" s="3" t="str">
        <f t="shared" si="53"/>
        <v>Medium</v>
      </c>
      <c r="AC495" s="3" t="str">
        <f t="shared" si="54"/>
        <v>High</v>
      </c>
      <c r="AD495" s="3" t="str">
        <f t="shared" si="55"/>
        <v>No</v>
      </c>
    </row>
    <row r="496" spans="1:30" ht="15" customHeight="1" x14ac:dyDescent="0.3">
      <c r="A496" s="3" t="s">
        <v>517</v>
      </c>
      <c r="B496" s="3">
        <v>47</v>
      </c>
      <c r="C496" s="3" t="s">
        <v>28</v>
      </c>
      <c r="D496" s="3" t="s">
        <v>24</v>
      </c>
      <c r="E496" s="3">
        <v>55529.978797322401</v>
      </c>
      <c r="F496" s="3">
        <v>69</v>
      </c>
      <c r="G496" s="3">
        <v>921.85556966844194</v>
      </c>
      <c r="H496" s="3">
        <v>11</v>
      </c>
      <c r="I496" s="3">
        <v>393.01404906865099</v>
      </c>
      <c r="J496" s="3">
        <v>1</v>
      </c>
      <c r="K496" s="3">
        <v>358.06416201122801</v>
      </c>
      <c r="L496" s="3">
        <v>70</v>
      </c>
      <c r="M496" s="3">
        <v>18</v>
      </c>
      <c r="N496" s="3">
        <v>7</v>
      </c>
      <c r="O496" s="3">
        <v>492</v>
      </c>
      <c r="P496" s="3">
        <v>1</v>
      </c>
      <c r="Q496" s="3">
        <v>7819.86098065239</v>
      </c>
      <c r="R496" s="3">
        <v>0</v>
      </c>
      <c r="S496" s="3">
        <v>0</v>
      </c>
      <c r="T496" s="3">
        <v>0</v>
      </c>
      <c r="U496" s="3">
        <v>8430.0783619111098</v>
      </c>
      <c r="V496" s="3">
        <v>1</v>
      </c>
      <c r="W496" s="3" t="str">
        <f>IF(Bank_data3[[#This Row],[credit_risk]]=1,"High Risk","Low Risk")</f>
        <v>High Risk</v>
      </c>
      <c r="X496" s="3" t="str">
        <f t="shared" si="49"/>
        <v>45-54</v>
      </c>
      <c r="Y496" s="3" t="str">
        <f t="shared" si="50"/>
        <v>Middle Income</v>
      </c>
      <c r="Z496" s="3" t="str">
        <f t="shared" si="51"/>
        <v>Poor</v>
      </c>
      <c r="AA496" s="27">
        <f t="shared" si="52"/>
        <v>0.14082232966797847</v>
      </c>
      <c r="AB496" s="3" t="str">
        <f t="shared" si="53"/>
        <v>Low</v>
      </c>
      <c r="AC496" s="3" t="str">
        <f t="shared" si="54"/>
        <v>High</v>
      </c>
      <c r="AD496" s="3" t="str">
        <f t="shared" si="55"/>
        <v>No</v>
      </c>
    </row>
    <row r="497" spans="1:30" ht="15" customHeight="1" x14ac:dyDescent="0.3">
      <c r="A497" s="3" t="s">
        <v>518</v>
      </c>
      <c r="B497" s="3">
        <v>24</v>
      </c>
      <c r="C497" s="3" t="s">
        <v>31</v>
      </c>
      <c r="D497" s="3" t="s">
        <v>33</v>
      </c>
      <c r="E497" s="3">
        <v>55510.361402089897</v>
      </c>
      <c r="F497" s="3">
        <v>78</v>
      </c>
      <c r="G497" s="3">
        <v>1417.1133646355099</v>
      </c>
      <c r="H497" s="3">
        <v>4</v>
      </c>
      <c r="I497" s="3">
        <v>955.82380761992204</v>
      </c>
      <c r="J497" s="3">
        <v>3</v>
      </c>
      <c r="K497" s="3">
        <v>231.28699567380099</v>
      </c>
      <c r="L497" s="3">
        <v>14</v>
      </c>
      <c r="M497" s="3">
        <v>10</v>
      </c>
      <c r="N497" s="3">
        <v>0</v>
      </c>
      <c r="O497" s="3">
        <v>453</v>
      </c>
      <c r="P497" s="3">
        <v>3</v>
      </c>
      <c r="Q497" s="3">
        <v>12192.3382877311</v>
      </c>
      <c r="R497" s="3">
        <v>5</v>
      </c>
      <c r="S497" s="3">
        <v>0</v>
      </c>
      <c r="T497" s="3">
        <v>0</v>
      </c>
      <c r="U497" s="3">
        <v>4715.48881265605</v>
      </c>
      <c r="V497" s="3">
        <v>1</v>
      </c>
      <c r="W497" s="3" t="str">
        <f>IF(Bank_data3[[#This Row],[credit_risk]]=1,"High Risk","Low Risk")</f>
        <v>High Risk</v>
      </c>
      <c r="X497" s="3" t="str">
        <f t="shared" si="49"/>
        <v>18-24</v>
      </c>
      <c r="Y497" s="3" t="str">
        <f t="shared" si="50"/>
        <v>Middle Income</v>
      </c>
      <c r="Z497" s="3" t="str">
        <f t="shared" si="51"/>
        <v>Poor</v>
      </c>
      <c r="AA497" s="27">
        <f t="shared" si="52"/>
        <v>0.21964076579173691</v>
      </c>
      <c r="AB497" s="3" t="str">
        <f t="shared" si="53"/>
        <v>Medium</v>
      </c>
      <c r="AC497" s="3" t="str">
        <f t="shared" si="54"/>
        <v>Medium</v>
      </c>
      <c r="AD497" s="3" t="str">
        <f t="shared" si="55"/>
        <v>No</v>
      </c>
    </row>
    <row r="498" spans="1:30" ht="15" customHeight="1" x14ac:dyDescent="0.3">
      <c r="A498" s="3" t="s">
        <v>519</v>
      </c>
      <c r="B498" s="3">
        <v>66</v>
      </c>
      <c r="C498" s="3" t="s">
        <v>31</v>
      </c>
      <c r="D498" s="3" t="s">
        <v>24</v>
      </c>
      <c r="E498" s="3">
        <v>83190.663365275206</v>
      </c>
      <c r="F498" s="3">
        <v>42</v>
      </c>
      <c r="G498" s="3">
        <v>1301.1001003476499</v>
      </c>
      <c r="H498" s="3">
        <v>7</v>
      </c>
      <c r="I498" s="3">
        <v>1031.41334670745</v>
      </c>
      <c r="J498" s="3">
        <v>15</v>
      </c>
      <c r="K498" s="3">
        <v>520.21037055652801</v>
      </c>
      <c r="L498" s="3">
        <v>37</v>
      </c>
      <c r="M498" s="3">
        <v>11</v>
      </c>
      <c r="N498" s="3">
        <v>7</v>
      </c>
      <c r="O498" s="3">
        <v>765</v>
      </c>
      <c r="P498" s="3">
        <v>1</v>
      </c>
      <c r="Q498" s="3">
        <v>5518.8770412515496</v>
      </c>
      <c r="R498" s="3">
        <v>4</v>
      </c>
      <c r="S498" s="3">
        <v>0</v>
      </c>
      <c r="T498" s="3">
        <v>0</v>
      </c>
      <c r="U498" s="3">
        <v>8948.4172219555094</v>
      </c>
      <c r="V498" s="3">
        <v>1</v>
      </c>
      <c r="W498" s="3" t="str">
        <f>IF(Bank_data3[[#This Row],[credit_risk]]=1,"High Risk","Low Risk")</f>
        <v>High Risk</v>
      </c>
      <c r="X498" s="3" t="str">
        <f t="shared" si="49"/>
        <v>55+</v>
      </c>
      <c r="Y498" s="3" t="str">
        <f t="shared" si="50"/>
        <v>Middle Income</v>
      </c>
      <c r="Z498" s="3" t="str">
        <f t="shared" si="51"/>
        <v>Very Good</v>
      </c>
      <c r="AA498" s="27">
        <f t="shared" si="52"/>
        <v>6.6340101376751323E-2</v>
      </c>
      <c r="AB498" s="3" t="str">
        <f t="shared" si="53"/>
        <v>Medium</v>
      </c>
      <c r="AC498" s="3" t="str">
        <f t="shared" si="54"/>
        <v>High</v>
      </c>
      <c r="AD498" s="3" t="str">
        <f t="shared" si="55"/>
        <v>No</v>
      </c>
    </row>
    <row r="499" spans="1:30" ht="15" customHeight="1" x14ac:dyDescent="0.3">
      <c r="A499" s="3" t="s">
        <v>520</v>
      </c>
      <c r="B499" s="3">
        <v>68</v>
      </c>
      <c r="C499" s="3" t="s">
        <v>28</v>
      </c>
      <c r="D499" s="3" t="s">
        <v>26</v>
      </c>
      <c r="E499" s="3">
        <v>64088.670894833303</v>
      </c>
      <c r="F499" s="3">
        <v>176</v>
      </c>
      <c r="G499" s="3">
        <v>1195.4789500351501</v>
      </c>
      <c r="H499" s="3">
        <v>10</v>
      </c>
      <c r="I499" s="3">
        <v>1033.63763317795</v>
      </c>
      <c r="J499" s="3">
        <v>11</v>
      </c>
      <c r="K499" s="3">
        <v>834.22999108696104</v>
      </c>
      <c r="L499" s="3">
        <v>24</v>
      </c>
      <c r="M499" s="3">
        <v>0</v>
      </c>
      <c r="N499" s="3">
        <v>0</v>
      </c>
      <c r="O499" s="3">
        <v>866</v>
      </c>
      <c r="P499" s="3">
        <v>4</v>
      </c>
      <c r="Q499" s="3">
        <v>8497.3912525244195</v>
      </c>
      <c r="R499" s="3">
        <v>0</v>
      </c>
      <c r="S499" s="3">
        <v>0</v>
      </c>
      <c r="T499" s="3">
        <v>0</v>
      </c>
      <c r="U499" s="3">
        <v>12384.865571554899</v>
      </c>
      <c r="V499" s="3">
        <v>0</v>
      </c>
      <c r="W499" s="3" t="str">
        <f>IF(Bank_data3[[#This Row],[credit_risk]]=1,"High Risk","Low Risk")</f>
        <v>Low Risk</v>
      </c>
      <c r="X499" s="3" t="str">
        <f t="shared" si="49"/>
        <v>55+</v>
      </c>
      <c r="Y499" s="3" t="str">
        <f t="shared" si="50"/>
        <v>Middle Income</v>
      </c>
      <c r="Z499" s="3" t="str">
        <f t="shared" si="51"/>
        <v>Excellent</v>
      </c>
      <c r="AA499" s="27">
        <f t="shared" si="52"/>
        <v>0.13258803988099965</v>
      </c>
      <c r="AB499" s="3" t="str">
        <f t="shared" si="53"/>
        <v>Medium</v>
      </c>
      <c r="AC499" s="3" t="str">
        <f t="shared" si="54"/>
        <v>Medium</v>
      </c>
      <c r="AD499" s="3" t="str">
        <f t="shared" si="55"/>
        <v>No</v>
      </c>
    </row>
    <row r="500" spans="1:30" ht="15" customHeight="1" x14ac:dyDescent="0.3">
      <c r="A500" s="3" t="s">
        <v>521</v>
      </c>
      <c r="B500" s="3">
        <v>49</v>
      </c>
      <c r="C500" s="3" t="s">
        <v>28</v>
      </c>
      <c r="D500" s="3" t="s">
        <v>33</v>
      </c>
      <c r="E500" s="3">
        <v>56747.265409990803</v>
      </c>
      <c r="F500" s="3">
        <v>184</v>
      </c>
      <c r="G500" s="3">
        <v>1279.3009877429599</v>
      </c>
      <c r="H500" s="3">
        <v>0</v>
      </c>
      <c r="I500" s="3">
        <v>705.03129217089702</v>
      </c>
      <c r="J500" s="3">
        <v>16</v>
      </c>
      <c r="K500" s="3">
        <v>439.84957164938999</v>
      </c>
      <c r="L500" s="3">
        <v>60</v>
      </c>
      <c r="M500" s="3">
        <v>0</v>
      </c>
      <c r="N500" s="3">
        <v>5</v>
      </c>
      <c r="O500" s="3">
        <v>314</v>
      </c>
      <c r="P500" s="3">
        <v>5</v>
      </c>
      <c r="Q500" s="3">
        <v>10340.189067537</v>
      </c>
      <c r="R500" s="3">
        <v>3</v>
      </c>
      <c r="S500" s="3">
        <v>0</v>
      </c>
      <c r="T500" s="3">
        <v>0</v>
      </c>
      <c r="U500" s="3">
        <v>7991.4088234127203</v>
      </c>
      <c r="V500" s="3">
        <v>1</v>
      </c>
      <c r="W500" s="3" t="str">
        <f>IF(Bank_data3[[#This Row],[credit_risk]]=1,"High Risk","Low Risk")</f>
        <v>High Risk</v>
      </c>
      <c r="X500" s="3" t="str">
        <f t="shared" si="49"/>
        <v>45-54</v>
      </c>
      <c r="Y500" s="3" t="str">
        <f t="shared" si="50"/>
        <v>Middle Income</v>
      </c>
      <c r="Z500" s="3" t="str">
        <f t="shared" si="51"/>
        <v>Poor</v>
      </c>
      <c r="AA500" s="27">
        <f t="shared" si="52"/>
        <v>0.18221475506935225</v>
      </c>
      <c r="AB500" s="3" t="str">
        <f t="shared" si="53"/>
        <v>Medium</v>
      </c>
      <c r="AC500" s="3" t="str">
        <f t="shared" si="54"/>
        <v>High</v>
      </c>
      <c r="AD500" s="3" t="str">
        <f t="shared" si="55"/>
        <v>No</v>
      </c>
    </row>
    <row r="501" spans="1:30" ht="15" customHeight="1" x14ac:dyDescent="0.3">
      <c r="A501" s="3" t="s">
        <v>522</v>
      </c>
      <c r="B501" s="3">
        <v>65</v>
      </c>
      <c r="C501" s="3" t="s">
        <v>28</v>
      </c>
      <c r="D501" s="3" t="s">
        <v>24</v>
      </c>
      <c r="E501" s="3">
        <v>15055.936914706601</v>
      </c>
      <c r="F501" s="3">
        <v>43</v>
      </c>
      <c r="G501" s="3">
        <v>1714.1760786228199</v>
      </c>
      <c r="H501" s="3">
        <v>2</v>
      </c>
      <c r="I501" s="3">
        <v>889.08700536293202</v>
      </c>
      <c r="J501" s="3">
        <v>35</v>
      </c>
      <c r="K501" s="3">
        <v>813.43664564971596</v>
      </c>
      <c r="L501" s="3">
        <v>49</v>
      </c>
      <c r="M501" s="3">
        <v>13</v>
      </c>
      <c r="N501" s="3">
        <v>4</v>
      </c>
      <c r="O501" s="3">
        <v>749</v>
      </c>
      <c r="P501" s="3">
        <v>1</v>
      </c>
      <c r="Q501" s="3">
        <v>9995.9752526136708</v>
      </c>
      <c r="R501" s="3">
        <v>4</v>
      </c>
      <c r="S501" s="3">
        <v>0</v>
      </c>
      <c r="T501" s="3">
        <v>0</v>
      </c>
      <c r="U501" s="3">
        <v>13024.695460626899</v>
      </c>
      <c r="V501" s="3">
        <v>1</v>
      </c>
      <c r="W501" s="3" t="str">
        <f>IF(Bank_data3[[#This Row],[credit_risk]]=1,"High Risk","Low Risk")</f>
        <v>High Risk</v>
      </c>
      <c r="X501" s="3" t="str">
        <f t="shared" si="49"/>
        <v>55+</v>
      </c>
      <c r="Y501" s="3" t="str">
        <f t="shared" si="50"/>
        <v>Low Income</v>
      </c>
      <c r="Z501" s="3" t="str">
        <f t="shared" si="51"/>
        <v>Very Good</v>
      </c>
      <c r="AA501" s="27">
        <f t="shared" si="52"/>
        <v>0.66392249842981388</v>
      </c>
      <c r="AB501" s="3" t="str">
        <f t="shared" si="53"/>
        <v>Medium</v>
      </c>
      <c r="AC501" s="3" t="str">
        <f t="shared" si="54"/>
        <v>High</v>
      </c>
      <c r="AD501" s="3" t="str">
        <f t="shared" si="55"/>
        <v>No</v>
      </c>
    </row>
    <row r="502" spans="1:30" ht="15" customHeight="1" x14ac:dyDescent="0.3">
      <c r="A502" s="3" t="s">
        <v>523</v>
      </c>
      <c r="B502" s="3">
        <v>24</v>
      </c>
      <c r="C502" s="3" t="s">
        <v>31</v>
      </c>
      <c r="D502" s="3" t="s">
        <v>24</v>
      </c>
      <c r="E502" s="3">
        <v>22870.245814587801</v>
      </c>
      <c r="F502" s="3">
        <v>219</v>
      </c>
      <c r="G502" s="3">
        <v>1279.24846200293</v>
      </c>
      <c r="H502" s="3">
        <v>1</v>
      </c>
      <c r="I502" s="3">
        <v>572.41841981975006</v>
      </c>
      <c r="J502" s="3">
        <v>15</v>
      </c>
      <c r="K502" s="3">
        <v>786.48833530711704</v>
      </c>
      <c r="L502" s="3">
        <v>9</v>
      </c>
      <c r="M502" s="3">
        <v>17</v>
      </c>
      <c r="N502" s="3">
        <v>9</v>
      </c>
      <c r="O502" s="3">
        <v>378</v>
      </c>
      <c r="P502" s="3">
        <v>0</v>
      </c>
      <c r="Q502" s="3">
        <v>18876.6504106752</v>
      </c>
      <c r="R502" s="3">
        <v>3</v>
      </c>
      <c r="S502" s="3">
        <v>0</v>
      </c>
      <c r="T502" s="3">
        <v>0</v>
      </c>
      <c r="U502" s="3">
        <v>6730.59856428487</v>
      </c>
      <c r="V502" s="3">
        <v>1</v>
      </c>
      <c r="W502" s="3" t="str">
        <f>IF(Bank_data3[[#This Row],[credit_risk]]=1,"High Risk","Low Risk")</f>
        <v>High Risk</v>
      </c>
      <c r="X502" s="3" t="str">
        <f t="shared" si="49"/>
        <v>18-24</v>
      </c>
      <c r="Y502" s="3" t="str">
        <f t="shared" si="50"/>
        <v>Low Income</v>
      </c>
      <c r="Z502" s="3" t="str">
        <f t="shared" si="51"/>
        <v>Poor</v>
      </c>
      <c r="AA502" s="27">
        <f t="shared" si="52"/>
        <v>0.82538030258663497</v>
      </c>
      <c r="AB502" s="3" t="str">
        <f t="shared" si="53"/>
        <v>Medium</v>
      </c>
      <c r="AC502" s="3" t="str">
        <f t="shared" si="54"/>
        <v>Low</v>
      </c>
      <c r="AD502" s="3" t="str">
        <f t="shared" si="55"/>
        <v>No</v>
      </c>
    </row>
    <row r="503" spans="1:30" ht="15" customHeight="1" x14ac:dyDescent="0.3">
      <c r="A503" s="3" t="s">
        <v>524</v>
      </c>
      <c r="B503" s="3">
        <v>31</v>
      </c>
      <c r="C503" s="3" t="s">
        <v>31</v>
      </c>
      <c r="D503" s="3" t="s">
        <v>26</v>
      </c>
      <c r="E503" s="3">
        <v>58253.989532340602</v>
      </c>
      <c r="F503" s="3">
        <v>122</v>
      </c>
      <c r="G503" s="3">
        <v>1361.92129795818</v>
      </c>
      <c r="H503" s="3">
        <v>1</v>
      </c>
      <c r="I503" s="3">
        <v>1386.1805872775101</v>
      </c>
      <c r="J503" s="3">
        <v>38</v>
      </c>
      <c r="K503" s="3">
        <v>0</v>
      </c>
      <c r="L503" s="3">
        <v>49</v>
      </c>
      <c r="M503" s="3">
        <v>1</v>
      </c>
      <c r="N503" s="3">
        <v>6</v>
      </c>
      <c r="O503" s="3">
        <v>310</v>
      </c>
      <c r="P503" s="3">
        <v>0</v>
      </c>
      <c r="Q503" s="3">
        <v>8686.7739242263197</v>
      </c>
      <c r="R503" s="3">
        <v>5</v>
      </c>
      <c r="S503" s="3">
        <v>1</v>
      </c>
      <c r="T503" s="3">
        <v>0</v>
      </c>
      <c r="U503" s="3">
        <v>7886.9307007862799</v>
      </c>
      <c r="V503" s="3">
        <v>1</v>
      </c>
      <c r="W503" s="3" t="str">
        <f>IF(Bank_data3[[#This Row],[credit_risk]]=1,"High Risk","Low Risk")</f>
        <v>High Risk</v>
      </c>
      <c r="X503" s="3" t="str">
        <f t="shared" si="49"/>
        <v>25-34</v>
      </c>
      <c r="Y503" s="3" t="str">
        <f t="shared" si="50"/>
        <v>Middle Income</v>
      </c>
      <c r="Z503" s="3" t="str">
        <f t="shared" si="51"/>
        <v>Poor</v>
      </c>
      <c r="AA503" s="27">
        <f t="shared" si="52"/>
        <v>0.14911895295005886</v>
      </c>
      <c r="AB503" s="3" t="str">
        <f t="shared" si="53"/>
        <v>Medium</v>
      </c>
      <c r="AC503" s="3" t="str">
        <f t="shared" si="54"/>
        <v>High</v>
      </c>
      <c r="AD503" s="3" t="str">
        <f t="shared" si="55"/>
        <v>No</v>
      </c>
    </row>
    <row r="504" spans="1:30" ht="15" customHeight="1" x14ac:dyDescent="0.3">
      <c r="A504" s="3" t="s">
        <v>525</v>
      </c>
      <c r="B504" s="3">
        <v>35</v>
      </c>
      <c r="C504" s="3" t="s">
        <v>23</v>
      </c>
      <c r="D504" s="3" t="s">
        <v>26</v>
      </c>
      <c r="E504" s="3">
        <v>76420.099496682393</v>
      </c>
      <c r="F504" s="3">
        <v>83</v>
      </c>
      <c r="G504" s="3">
        <v>3093.740182857</v>
      </c>
      <c r="H504" s="3">
        <v>11</v>
      </c>
      <c r="I504" s="3">
        <v>1200.4718055302801</v>
      </c>
      <c r="J504" s="3">
        <v>22</v>
      </c>
      <c r="K504" s="3">
        <v>285.19245147339399</v>
      </c>
      <c r="L504" s="3">
        <v>41</v>
      </c>
      <c r="M504" s="3">
        <v>3</v>
      </c>
      <c r="N504" s="3">
        <v>5</v>
      </c>
      <c r="O504" s="3">
        <v>869</v>
      </c>
      <c r="P504" s="3">
        <v>4</v>
      </c>
      <c r="Q504" s="3">
        <v>17656.394894434001</v>
      </c>
      <c r="R504" s="3">
        <v>0</v>
      </c>
      <c r="S504" s="3">
        <v>0</v>
      </c>
      <c r="T504" s="3">
        <v>1</v>
      </c>
      <c r="U504" s="3">
        <v>500</v>
      </c>
      <c r="V504" s="3">
        <v>1</v>
      </c>
      <c r="W504" s="3" t="str">
        <f>IF(Bank_data3[[#This Row],[credit_risk]]=1,"High Risk","Low Risk")</f>
        <v>High Risk</v>
      </c>
      <c r="X504" s="3" t="str">
        <f t="shared" si="49"/>
        <v>35-44</v>
      </c>
      <c r="Y504" s="3" t="str">
        <f t="shared" si="50"/>
        <v>Middle Income</v>
      </c>
      <c r="Z504" s="3" t="str">
        <f t="shared" si="51"/>
        <v>Excellent</v>
      </c>
      <c r="AA504" s="27">
        <f t="shared" si="52"/>
        <v>0.23104386163748078</v>
      </c>
      <c r="AB504" s="3" t="str">
        <f t="shared" si="53"/>
        <v>Medium</v>
      </c>
      <c r="AC504" s="3" t="str">
        <f t="shared" si="54"/>
        <v>High</v>
      </c>
      <c r="AD504" s="3" t="str">
        <f t="shared" si="55"/>
        <v>No</v>
      </c>
    </row>
    <row r="505" spans="1:30" ht="15" customHeight="1" x14ac:dyDescent="0.3">
      <c r="A505" s="3" t="s">
        <v>526</v>
      </c>
      <c r="B505" s="3">
        <v>45</v>
      </c>
      <c r="C505" s="3" t="s">
        <v>31</v>
      </c>
      <c r="D505" s="3" t="s">
        <v>33</v>
      </c>
      <c r="E505" s="3">
        <v>52312.119210433302</v>
      </c>
      <c r="F505" s="3">
        <v>40</v>
      </c>
      <c r="G505" s="3">
        <v>2331.6474814437202</v>
      </c>
      <c r="H505" s="3">
        <v>10</v>
      </c>
      <c r="I505" s="3">
        <v>1179.0348901642401</v>
      </c>
      <c r="J505" s="3">
        <v>7</v>
      </c>
      <c r="K505" s="3">
        <v>362.81032793596199</v>
      </c>
      <c r="L505" s="3">
        <v>70</v>
      </c>
      <c r="M505" s="3">
        <v>17</v>
      </c>
      <c r="N505" s="3">
        <v>9</v>
      </c>
      <c r="O505" s="3">
        <v>538</v>
      </c>
      <c r="P505" s="3">
        <v>4</v>
      </c>
      <c r="Q505" s="3">
        <v>0</v>
      </c>
      <c r="R505" s="3">
        <v>5</v>
      </c>
      <c r="S505" s="3">
        <v>0</v>
      </c>
      <c r="T505" s="3">
        <v>0</v>
      </c>
      <c r="U505" s="3">
        <v>9911.9666735178707</v>
      </c>
      <c r="V505" s="3">
        <v>1</v>
      </c>
      <c r="W505" s="3" t="str">
        <f>IF(Bank_data3[[#This Row],[credit_risk]]=1,"High Risk","Low Risk")</f>
        <v>High Risk</v>
      </c>
      <c r="X505" s="3" t="str">
        <f t="shared" si="49"/>
        <v>45-54</v>
      </c>
      <c r="Y505" s="3" t="str">
        <f t="shared" si="50"/>
        <v>Middle Income</v>
      </c>
      <c r="Z505" s="3" t="str">
        <f t="shared" si="51"/>
        <v>Poor</v>
      </c>
      <c r="AA505" s="27">
        <f t="shared" si="52"/>
        <v>0</v>
      </c>
      <c r="AB505" s="3" t="str">
        <f t="shared" si="53"/>
        <v>Medium</v>
      </c>
      <c r="AC505" s="3" t="str">
        <f t="shared" si="54"/>
        <v>High</v>
      </c>
      <c r="AD505" s="3" t="str">
        <f t="shared" si="55"/>
        <v>No</v>
      </c>
    </row>
    <row r="506" spans="1:30" ht="15" customHeight="1" x14ac:dyDescent="0.3">
      <c r="A506" s="3" t="s">
        <v>527</v>
      </c>
      <c r="B506" s="3">
        <v>45</v>
      </c>
      <c r="C506" s="3" t="s">
        <v>31</v>
      </c>
      <c r="D506" s="3" t="s">
        <v>24</v>
      </c>
      <c r="E506" s="3">
        <v>39356.516500179001</v>
      </c>
      <c r="F506" s="3">
        <v>102</v>
      </c>
      <c r="G506" s="3">
        <v>1101.2184194752699</v>
      </c>
      <c r="H506" s="3">
        <v>11</v>
      </c>
      <c r="I506" s="3">
        <v>1077.94057710074</v>
      </c>
      <c r="J506" s="3">
        <v>8</v>
      </c>
      <c r="K506" s="3">
        <v>830.95314374840905</v>
      </c>
      <c r="L506" s="3">
        <v>51</v>
      </c>
      <c r="M506" s="3">
        <v>3</v>
      </c>
      <c r="N506" s="3">
        <v>0</v>
      </c>
      <c r="O506" s="3">
        <v>496</v>
      </c>
      <c r="P506" s="3">
        <v>0</v>
      </c>
      <c r="Q506" s="3">
        <v>12012.3432865472</v>
      </c>
      <c r="R506" s="3">
        <v>0</v>
      </c>
      <c r="S506" s="3">
        <v>0</v>
      </c>
      <c r="T506" s="3">
        <v>0</v>
      </c>
      <c r="U506" s="3">
        <v>500</v>
      </c>
      <c r="V506" s="3">
        <v>1</v>
      </c>
      <c r="W506" s="3" t="str">
        <f>IF(Bank_data3[[#This Row],[credit_risk]]=1,"High Risk","Low Risk")</f>
        <v>High Risk</v>
      </c>
      <c r="X506" s="3" t="str">
        <f t="shared" si="49"/>
        <v>45-54</v>
      </c>
      <c r="Y506" s="3" t="str">
        <f t="shared" si="50"/>
        <v>Low Income</v>
      </c>
      <c r="Z506" s="3" t="str">
        <f t="shared" si="51"/>
        <v>Poor</v>
      </c>
      <c r="AA506" s="27">
        <f t="shared" si="52"/>
        <v>0.30521866147611326</v>
      </c>
      <c r="AB506" s="3" t="str">
        <f t="shared" si="53"/>
        <v>Medium</v>
      </c>
      <c r="AC506" s="3" t="str">
        <f t="shared" si="54"/>
        <v>High</v>
      </c>
      <c r="AD506" s="3" t="str">
        <f t="shared" si="55"/>
        <v>No</v>
      </c>
    </row>
    <row r="507" spans="1:30" ht="15" customHeight="1" x14ac:dyDescent="0.3">
      <c r="A507" s="3" t="s">
        <v>528</v>
      </c>
      <c r="B507" s="3">
        <v>67</v>
      </c>
      <c r="C507" s="3" t="s">
        <v>31</v>
      </c>
      <c r="D507" s="3" t="s">
        <v>24</v>
      </c>
      <c r="E507" s="3">
        <v>16894.932994911102</v>
      </c>
      <c r="F507" s="3">
        <v>166</v>
      </c>
      <c r="G507" s="3">
        <v>1585.3523536903001</v>
      </c>
      <c r="H507" s="3">
        <v>0</v>
      </c>
      <c r="I507" s="3">
        <v>981.906657098251</v>
      </c>
      <c r="J507" s="3">
        <v>13</v>
      </c>
      <c r="K507" s="3">
        <v>495.01534553772001</v>
      </c>
      <c r="L507" s="3">
        <v>45</v>
      </c>
      <c r="M507" s="3">
        <v>16</v>
      </c>
      <c r="N507" s="3">
        <v>5</v>
      </c>
      <c r="O507" s="3">
        <v>460</v>
      </c>
      <c r="P507" s="3">
        <v>0</v>
      </c>
      <c r="Q507" s="3">
        <v>0</v>
      </c>
      <c r="R507" s="3">
        <v>0</v>
      </c>
      <c r="S507" s="3">
        <v>0</v>
      </c>
      <c r="T507" s="3">
        <v>0</v>
      </c>
      <c r="U507" s="3">
        <v>8332.4987772288605</v>
      </c>
      <c r="V507" s="3">
        <v>1</v>
      </c>
      <c r="W507" s="3" t="str">
        <f>IF(Bank_data3[[#This Row],[credit_risk]]=1,"High Risk","Low Risk")</f>
        <v>High Risk</v>
      </c>
      <c r="X507" s="3" t="str">
        <f t="shared" si="49"/>
        <v>55+</v>
      </c>
      <c r="Y507" s="3" t="str">
        <f t="shared" si="50"/>
        <v>Low Income</v>
      </c>
      <c r="Z507" s="3" t="str">
        <f t="shared" si="51"/>
        <v>Poor</v>
      </c>
      <c r="AA507" s="27">
        <f t="shared" si="52"/>
        <v>0</v>
      </c>
      <c r="AB507" s="3" t="str">
        <f t="shared" si="53"/>
        <v>Medium</v>
      </c>
      <c r="AC507" s="3" t="str">
        <f t="shared" si="54"/>
        <v>High</v>
      </c>
      <c r="AD507" s="3" t="str">
        <f t="shared" si="55"/>
        <v>No</v>
      </c>
    </row>
    <row r="508" spans="1:30" ht="15" customHeight="1" x14ac:dyDescent="0.3">
      <c r="A508" s="3" t="s">
        <v>529</v>
      </c>
      <c r="B508" s="3">
        <v>40</v>
      </c>
      <c r="C508" s="3" t="s">
        <v>28</v>
      </c>
      <c r="D508" s="3" t="s">
        <v>26</v>
      </c>
      <c r="E508" s="3">
        <v>35895.468965291897</v>
      </c>
      <c r="F508" s="3">
        <v>213</v>
      </c>
      <c r="G508" s="3">
        <v>1522.7321014756601</v>
      </c>
      <c r="H508" s="3">
        <v>4</v>
      </c>
      <c r="I508" s="3">
        <v>364.47313054757399</v>
      </c>
      <c r="J508" s="3">
        <v>8</v>
      </c>
      <c r="K508" s="3">
        <v>822.66447216965696</v>
      </c>
      <c r="L508" s="3">
        <v>39</v>
      </c>
      <c r="M508" s="3">
        <v>15</v>
      </c>
      <c r="N508" s="3">
        <v>2</v>
      </c>
      <c r="O508" s="3">
        <v>798</v>
      </c>
      <c r="P508" s="3">
        <v>1</v>
      </c>
      <c r="Q508" s="3">
        <v>19400.107856420302</v>
      </c>
      <c r="R508" s="3">
        <v>7</v>
      </c>
      <c r="S508" s="3">
        <v>0</v>
      </c>
      <c r="T508" s="3">
        <v>0</v>
      </c>
      <c r="U508" s="3">
        <v>9528.3238777053903</v>
      </c>
      <c r="V508" s="3">
        <v>1</v>
      </c>
      <c r="W508" s="3" t="str">
        <f>IF(Bank_data3[[#This Row],[credit_risk]]=1,"High Risk","Low Risk")</f>
        <v>High Risk</v>
      </c>
      <c r="X508" s="3" t="str">
        <f t="shared" si="49"/>
        <v>35-44</v>
      </c>
      <c r="Y508" s="3" t="str">
        <f t="shared" si="50"/>
        <v>Low Income</v>
      </c>
      <c r="Z508" s="3" t="str">
        <f t="shared" si="51"/>
        <v>Very Good</v>
      </c>
      <c r="AA508" s="27">
        <f t="shared" si="52"/>
        <v>0.54046118954954137</v>
      </c>
      <c r="AB508" s="3" t="str">
        <f t="shared" si="53"/>
        <v>Medium</v>
      </c>
      <c r="AC508" s="3" t="str">
        <f t="shared" si="54"/>
        <v>High</v>
      </c>
      <c r="AD508" s="3" t="str">
        <f t="shared" si="55"/>
        <v>No</v>
      </c>
    </row>
    <row r="509" spans="1:30" ht="15" customHeight="1" x14ac:dyDescent="0.3">
      <c r="A509" s="3" t="s">
        <v>530</v>
      </c>
      <c r="B509" s="3">
        <v>58</v>
      </c>
      <c r="C509" s="3" t="s">
        <v>31</v>
      </c>
      <c r="D509" s="3" t="s">
        <v>26</v>
      </c>
      <c r="E509" s="3">
        <v>52357.660325546698</v>
      </c>
      <c r="F509" s="3">
        <v>174</v>
      </c>
      <c r="G509" s="3">
        <v>1563.9655894126099</v>
      </c>
      <c r="H509" s="3">
        <v>4</v>
      </c>
      <c r="I509" s="3">
        <v>1021.65543268948</v>
      </c>
      <c r="J509" s="3">
        <v>46</v>
      </c>
      <c r="K509" s="3">
        <v>465.89932096399002</v>
      </c>
      <c r="L509" s="3">
        <v>57</v>
      </c>
      <c r="M509" s="3">
        <v>15</v>
      </c>
      <c r="N509" s="3">
        <v>5</v>
      </c>
      <c r="O509" s="3">
        <v>471</v>
      </c>
      <c r="P509" s="3">
        <v>4</v>
      </c>
      <c r="Q509" s="3">
        <v>24148.536900943</v>
      </c>
      <c r="R509" s="3">
        <v>1</v>
      </c>
      <c r="S509" s="3">
        <v>0</v>
      </c>
      <c r="T509" s="3">
        <v>0</v>
      </c>
      <c r="U509" s="3">
        <v>8149.4000753750297</v>
      </c>
      <c r="V509" s="3">
        <v>1</v>
      </c>
      <c r="W509" s="3" t="str">
        <f>IF(Bank_data3[[#This Row],[credit_risk]]=1,"High Risk","Low Risk")</f>
        <v>High Risk</v>
      </c>
      <c r="X509" s="3" t="str">
        <f t="shared" si="49"/>
        <v>55+</v>
      </c>
      <c r="Y509" s="3" t="str">
        <f t="shared" si="50"/>
        <v>Middle Income</v>
      </c>
      <c r="Z509" s="3" t="str">
        <f t="shared" si="51"/>
        <v>Poor</v>
      </c>
      <c r="AA509" s="27">
        <f t="shared" si="52"/>
        <v>0.46122261290503624</v>
      </c>
      <c r="AB509" s="3" t="str">
        <f t="shared" si="53"/>
        <v>Medium</v>
      </c>
      <c r="AC509" s="3" t="str">
        <f t="shared" si="54"/>
        <v>High</v>
      </c>
      <c r="AD509" s="3" t="str">
        <f t="shared" si="55"/>
        <v>No</v>
      </c>
    </row>
    <row r="510" spans="1:30" ht="15" customHeight="1" x14ac:dyDescent="0.3">
      <c r="A510" s="3" t="s">
        <v>531</v>
      </c>
      <c r="B510" s="3">
        <v>55</v>
      </c>
      <c r="C510" s="3" t="s">
        <v>28</v>
      </c>
      <c r="D510" s="3" t="s">
        <v>33</v>
      </c>
      <c r="E510" s="3">
        <v>34583.780259576299</v>
      </c>
      <c r="F510" s="3">
        <v>59</v>
      </c>
      <c r="G510" s="3">
        <v>1483.2576509482601</v>
      </c>
      <c r="H510" s="3">
        <v>2</v>
      </c>
      <c r="I510" s="3">
        <v>839.99283052216197</v>
      </c>
      <c r="J510" s="3">
        <v>25</v>
      </c>
      <c r="K510" s="3">
        <v>829.67696293561198</v>
      </c>
      <c r="L510" s="3">
        <v>23</v>
      </c>
      <c r="M510" s="3">
        <v>8</v>
      </c>
      <c r="N510" s="3">
        <v>6</v>
      </c>
      <c r="O510" s="3">
        <v>434</v>
      </c>
      <c r="P510" s="3">
        <v>5</v>
      </c>
      <c r="Q510" s="3">
        <v>11783.3617972171</v>
      </c>
      <c r="R510" s="3">
        <v>0</v>
      </c>
      <c r="S510" s="3">
        <v>0</v>
      </c>
      <c r="T510" s="3">
        <v>0</v>
      </c>
      <c r="U510" s="3">
        <v>2132.4306901899399</v>
      </c>
      <c r="V510" s="3">
        <v>1</v>
      </c>
      <c r="W510" s="3" t="str">
        <f>IF(Bank_data3[[#This Row],[credit_risk]]=1,"High Risk","Low Risk")</f>
        <v>High Risk</v>
      </c>
      <c r="X510" s="3" t="str">
        <f t="shared" si="49"/>
        <v>55+</v>
      </c>
      <c r="Y510" s="3" t="str">
        <f t="shared" si="50"/>
        <v>Low Income</v>
      </c>
      <c r="Z510" s="3" t="str">
        <f t="shared" si="51"/>
        <v>Poor</v>
      </c>
      <c r="AA510" s="27">
        <f t="shared" si="52"/>
        <v>0.34071931144526252</v>
      </c>
      <c r="AB510" s="3" t="str">
        <f t="shared" si="53"/>
        <v>Medium</v>
      </c>
      <c r="AC510" s="3" t="str">
        <f t="shared" si="54"/>
        <v>Medium</v>
      </c>
      <c r="AD510" s="3" t="str">
        <f t="shared" si="55"/>
        <v>No</v>
      </c>
    </row>
    <row r="511" spans="1:30" ht="15" customHeight="1" x14ac:dyDescent="0.3">
      <c r="A511" s="3" t="s">
        <v>532</v>
      </c>
      <c r="B511" s="3">
        <v>52</v>
      </c>
      <c r="C511" s="3" t="s">
        <v>23</v>
      </c>
      <c r="D511" s="3" t="s">
        <v>24</v>
      </c>
      <c r="E511" s="3">
        <v>32639.967132845599</v>
      </c>
      <c r="F511" s="3">
        <v>68</v>
      </c>
      <c r="G511" s="3">
        <v>1569.75763862133</v>
      </c>
      <c r="H511" s="3">
        <v>11</v>
      </c>
      <c r="I511" s="3">
        <v>1242.17742973282</v>
      </c>
      <c r="J511" s="3">
        <v>35</v>
      </c>
      <c r="K511" s="3">
        <v>613.08355900267998</v>
      </c>
      <c r="L511" s="3">
        <v>68</v>
      </c>
      <c r="M511" s="3">
        <v>9</v>
      </c>
      <c r="N511" s="3">
        <v>5</v>
      </c>
      <c r="O511" s="3">
        <v>525</v>
      </c>
      <c r="P511" s="3">
        <v>1</v>
      </c>
      <c r="Q511" s="3">
        <v>22334.785798719098</v>
      </c>
      <c r="R511" s="3">
        <v>2</v>
      </c>
      <c r="S511" s="3">
        <v>0</v>
      </c>
      <c r="T511" s="3">
        <v>0</v>
      </c>
      <c r="U511" s="3">
        <v>11747.576186981099</v>
      </c>
      <c r="V511" s="3">
        <v>1</v>
      </c>
      <c r="W511" s="3" t="str">
        <f>IF(Bank_data3[[#This Row],[credit_risk]]=1,"High Risk","Low Risk")</f>
        <v>High Risk</v>
      </c>
      <c r="X511" s="3" t="str">
        <f t="shared" si="49"/>
        <v>45-54</v>
      </c>
      <c r="Y511" s="3" t="str">
        <f t="shared" si="50"/>
        <v>Low Income</v>
      </c>
      <c r="Z511" s="3" t="str">
        <f t="shared" si="51"/>
        <v>Poor</v>
      </c>
      <c r="AA511" s="27">
        <f t="shared" si="52"/>
        <v>0.6842772147354157</v>
      </c>
      <c r="AB511" s="3" t="str">
        <f t="shared" si="53"/>
        <v>Medium</v>
      </c>
      <c r="AC511" s="3" t="str">
        <f t="shared" si="54"/>
        <v>High</v>
      </c>
      <c r="AD511" s="3" t="str">
        <f t="shared" si="55"/>
        <v>No</v>
      </c>
    </row>
    <row r="512" spans="1:30" ht="15" customHeight="1" x14ac:dyDescent="0.3">
      <c r="A512" s="3" t="s">
        <v>533</v>
      </c>
      <c r="B512" s="3">
        <v>49</v>
      </c>
      <c r="C512" s="3" t="s">
        <v>23</v>
      </c>
      <c r="D512" s="3" t="s">
        <v>24</v>
      </c>
      <c r="E512" s="3">
        <v>49079.889257420502</v>
      </c>
      <c r="F512" s="3">
        <v>211</v>
      </c>
      <c r="G512" s="3">
        <v>1298.5797566696799</v>
      </c>
      <c r="H512" s="3">
        <v>11</v>
      </c>
      <c r="I512" s="3">
        <v>1082.5967138338499</v>
      </c>
      <c r="J512" s="3">
        <v>2</v>
      </c>
      <c r="K512" s="3">
        <v>476.06669687672098</v>
      </c>
      <c r="L512" s="3">
        <v>39</v>
      </c>
      <c r="M512" s="3">
        <v>6</v>
      </c>
      <c r="N512" s="3">
        <v>8</v>
      </c>
      <c r="O512" s="3">
        <v>568</v>
      </c>
      <c r="P512" s="3">
        <v>0</v>
      </c>
      <c r="Q512" s="3">
        <v>7218.4787627120204</v>
      </c>
      <c r="R512" s="3">
        <v>0</v>
      </c>
      <c r="S512" s="3">
        <v>0</v>
      </c>
      <c r="T512" s="3">
        <v>0</v>
      </c>
      <c r="U512" s="3">
        <v>15153.517416219</v>
      </c>
      <c r="V512" s="3">
        <v>1</v>
      </c>
      <c r="W512" s="3" t="str">
        <f>IF(Bank_data3[[#This Row],[credit_risk]]=1,"High Risk","Low Risk")</f>
        <v>High Risk</v>
      </c>
      <c r="X512" s="3" t="str">
        <f t="shared" si="49"/>
        <v>45-54</v>
      </c>
      <c r="Y512" s="3" t="str">
        <f t="shared" si="50"/>
        <v>Low Income</v>
      </c>
      <c r="Z512" s="3" t="str">
        <f t="shared" si="51"/>
        <v>Poor</v>
      </c>
      <c r="AA512" s="27">
        <f t="shared" si="52"/>
        <v>0.14707610126933288</v>
      </c>
      <c r="AB512" s="3" t="str">
        <f t="shared" si="53"/>
        <v>Medium</v>
      </c>
      <c r="AC512" s="3" t="str">
        <f t="shared" si="54"/>
        <v>High</v>
      </c>
      <c r="AD512" s="3" t="str">
        <f t="shared" si="55"/>
        <v>No</v>
      </c>
    </row>
    <row r="513" spans="1:30" ht="15" customHeight="1" x14ac:dyDescent="0.3">
      <c r="A513" s="3" t="s">
        <v>534</v>
      </c>
      <c r="B513" s="3">
        <v>56</v>
      </c>
      <c r="C513" s="3" t="s">
        <v>28</v>
      </c>
      <c r="D513" s="3" t="s">
        <v>33</v>
      </c>
      <c r="E513" s="3">
        <v>76071.410062202995</v>
      </c>
      <c r="F513" s="3">
        <v>32</v>
      </c>
      <c r="G513" s="3">
        <v>1008.36398995631</v>
      </c>
      <c r="H513" s="3">
        <v>8</v>
      </c>
      <c r="I513" s="3">
        <v>992.633164553558</v>
      </c>
      <c r="J513" s="3">
        <v>9</v>
      </c>
      <c r="K513" s="3">
        <v>793.67973235777902</v>
      </c>
      <c r="L513" s="3">
        <v>19</v>
      </c>
      <c r="M513" s="3">
        <v>8</v>
      </c>
      <c r="N513" s="3">
        <v>8</v>
      </c>
      <c r="O513" s="3">
        <v>331</v>
      </c>
      <c r="P513" s="3">
        <v>3</v>
      </c>
      <c r="Q513" s="3">
        <v>17894.9170032847</v>
      </c>
      <c r="R513" s="3">
        <v>5</v>
      </c>
      <c r="S513" s="3">
        <v>0</v>
      </c>
      <c r="T513" s="3">
        <v>0</v>
      </c>
      <c r="U513" s="3">
        <v>17246.757107511701</v>
      </c>
      <c r="V513" s="3">
        <v>1</v>
      </c>
      <c r="W513" s="3" t="str">
        <f>IF(Bank_data3[[#This Row],[credit_risk]]=1,"High Risk","Low Risk")</f>
        <v>High Risk</v>
      </c>
      <c r="X513" s="3" t="str">
        <f t="shared" si="49"/>
        <v>55+</v>
      </c>
      <c r="Y513" s="3" t="str">
        <f t="shared" si="50"/>
        <v>Middle Income</v>
      </c>
      <c r="Z513" s="3" t="str">
        <f t="shared" si="51"/>
        <v>Poor</v>
      </c>
      <c r="AA513" s="27">
        <f t="shared" si="52"/>
        <v>0.23523840281982636</v>
      </c>
      <c r="AB513" s="3" t="str">
        <f t="shared" si="53"/>
        <v>Medium</v>
      </c>
      <c r="AC513" s="3" t="str">
        <f t="shared" si="54"/>
        <v>Medium</v>
      </c>
      <c r="AD513" s="3" t="str">
        <f t="shared" si="55"/>
        <v>No</v>
      </c>
    </row>
    <row r="514" spans="1:30" ht="15" customHeight="1" x14ac:dyDescent="0.3">
      <c r="A514" s="3" t="s">
        <v>535</v>
      </c>
      <c r="B514" s="3">
        <v>42</v>
      </c>
      <c r="C514" s="3" t="s">
        <v>28</v>
      </c>
      <c r="D514" s="3" t="s">
        <v>33</v>
      </c>
      <c r="E514" s="3">
        <v>62324.948981991503</v>
      </c>
      <c r="F514" s="3">
        <v>12</v>
      </c>
      <c r="G514" s="3">
        <v>1189.7200807935801</v>
      </c>
      <c r="H514" s="3">
        <v>11</v>
      </c>
      <c r="I514" s="3">
        <v>210.52132086444499</v>
      </c>
      <c r="J514" s="3">
        <v>24</v>
      </c>
      <c r="K514" s="3">
        <v>373.84960255575402</v>
      </c>
      <c r="L514" s="3">
        <v>28</v>
      </c>
      <c r="M514" s="3">
        <v>15</v>
      </c>
      <c r="N514" s="3">
        <v>7</v>
      </c>
      <c r="O514" s="3">
        <v>594</v>
      </c>
      <c r="P514" s="3">
        <v>4</v>
      </c>
      <c r="Q514" s="3">
        <v>17074.954572153802</v>
      </c>
      <c r="R514" s="3">
        <v>3</v>
      </c>
      <c r="S514" s="3">
        <v>0</v>
      </c>
      <c r="T514" s="3">
        <v>0</v>
      </c>
      <c r="U514" s="3">
        <v>8102.2782370962605</v>
      </c>
      <c r="V514" s="3">
        <v>0</v>
      </c>
      <c r="W514" s="3" t="str">
        <f>IF(Bank_data3[[#This Row],[credit_risk]]=1,"High Risk","Low Risk")</f>
        <v>Low Risk</v>
      </c>
      <c r="X514" s="3" t="str">
        <f t="shared" si="49"/>
        <v>35-44</v>
      </c>
      <c r="Y514" s="3" t="str">
        <f t="shared" si="50"/>
        <v>Middle Income</v>
      </c>
      <c r="Z514" s="3" t="str">
        <f t="shared" si="51"/>
        <v>Fair</v>
      </c>
      <c r="AA514" s="27">
        <f t="shared" si="52"/>
        <v>0.27396660327933087</v>
      </c>
      <c r="AB514" s="3" t="str">
        <f t="shared" si="53"/>
        <v>Medium</v>
      </c>
      <c r="AC514" s="3" t="str">
        <f t="shared" si="54"/>
        <v>Medium</v>
      </c>
      <c r="AD514" s="3" t="str">
        <f t="shared" si="55"/>
        <v>No</v>
      </c>
    </row>
    <row r="515" spans="1:30" ht="15" customHeight="1" x14ac:dyDescent="0.3">
      <c r="A515" s="3" t="s">
        <v>536</v>
      </c>
      <c r="B515" s="3">
        <v>29</v>
      </c>
      <c r="C515" s="3" t="s">
        <v>28</v>
      </c>
      <c r="D515" s="3" t="s">
        <v>26</v>
      </c>
      <c r="E515" s="3">
        <v>55145.692136662103</v>
      </c>
      <c r="F515" s="3">
        <v>229</v>
      </c>
      <c r="G515" s="3">
        <v>111.19360147898399</v>
      </c>
      <c r="H515" s="3">
        <v>5</v>
      </c>
      <c r="I515" s="3">
        <v>768.84981218703501</v>
      </c>
      <c r="J515" s="3">
        <v>3</v>
      </c>
      <c r="K515" s="3">
        <v>1005.18253293131</v>
      </c>
      <c r="L515" s="3">
        <v>36</v>
      </c>
      <c r="M515" s="3">
        <v>16</v>
      </c>
      <c r="N515" s="3">
        <v>4</v>
      </c>
      <c r="O515" s="3">
        <v>889</v>
      </c>
      <c r="P515" s="3">
        <v>1</v>
      </c>
      <c r="Q515" s="3">
        <v>11080.094358394301</v>
      </c>
      <c r="R515" s="3">
        <v>6</v>
      </c>
      <c r="S515" s="3">
        <v>0</v>
      </c>
      <c r="T515" s="3">
        <v>0</v>
      </c>
      <c r="U515" s="3">
        <v>6975.2248834559296</v>
      </c>
      <c r="V515" s="3">
        <v>1</v>
      </c>
      <c r="W515" s="3" t="str">
        <f>IF(Bank_data3[[#This Row],[credit_risk]]=1,"High Risk","Low Risk")</f>
        <v>High Risk</v>
      </c>
      <c r="X515" s="3" t="str">
        <f t="shared" si="49"/>
        <v>25-34</v>
      </c>
      <c r="Y515" s="3" t="str">
        <f t="shared" si="50"/>
        <v>Middle Income</v>
      </c>
      <c r="Z515" s="3" t="str">
        <f t="shared" si="51"/>
        <v>Excellent</v>
      </c>
      <c r="AA515" s="27">
        <f t="shared" si="52"/>
        <v>0.20092402378295662</v>
      </c>
      <c r="AB515" s="3" t="str">
        <f t="shared" si="53"/>
        <v>Low</v>
      </c>
      <c r="AC515" s="3" t="str">
        <f t="shared" si="54"/>
        <v>High</v>
      </c>
      <c r="AD515" s="3" t="str">
        <f t="shared" si="55"/>
        <v>No</v>
      </c>
    </row>
    <row r="516" spans="1:30" ht="15" customHeight="1" x14ac:dyDescent="0.3">
      <c r="A516" s="3" t="s">
        <v>537</v>
      </c>
      <c r="B516" s="3">
        <v>24</v>
      </c>
      <c r="C516" s="3" t="s">
        <v>31</v>
      </c>
      <c r="D516" s="3" t="s">
        <v>26</v>
      </c>
      <c r="E516" s="3">
        <v>53392.754853687598</v>
      </c>
      <c r="F516" s="3">
        <v>63</v>
      </c>
      <c r="G516" s="3">
        <v>2056.0607861634999</v>
      </c>
      <c r="H516" s="3">
        <v>9</v>
      </c>
      <c r="I516" s="3">
        <v>604.73770903371997</v>
      </c>
      <c r="J516" s="3">
        <v>29</v>
      </c>
      <c r="K516" s="3">
        <v>134.60796911706501</v>
      </c>
      <c r="L516" s="3">
        <v>19</v>
      </c>
      <c r="M516" s="3">
        <v>15</v>
      </c>
      <c r="N516" s="3">
        <v>9</v>
      </c>
      <c r="O516" s="3">
        <v>618</v>
      </c>
      <c r="P516" s="3">
        <v>4</v>
      </c>
      <c r="Q516" s="3">
        <v>11946.1208503998</v>
      </c>
      <c r="R516" s="3">
        <v>5</v>
      </c>
      <c r="S516" s="3">
        <v>0</v>
      </c>
      <c r="T516" s="3">
        <v>0</v>
      </c>
      <c r="U516" s="3">
        <v>2478.38317900534</v>
      </c>
      <c r="V516" s="3">
        <v>1</v>
      </c>
      <c r="W516" s="3" t="str">
        <f>IF(Bank_data3[[#This Row],[credit_risk]]=1,"High Risk","Low Risk")</f>
        <v>High Risk</v>
      </c>
      <c r="X516" s="3" t="str">
        <f t="shared" si="49"/>
        <v>18-24</v>
      </c>
      <c r="Y516" s="3" t="str">
        <f t="shared" si="50"/>
        <v>Middle Income</v>
      </c>
      <c r="Z516" s="3" t="str">
        <f t="shared" si="51"/>
        <v>Fair</v>
      </c>
      <c r="AA516" s="27">
        <f t="shared" si="52"/>
        <v>0.22374048469939053</v>
      </c>
      <c r="AB516" s="3" t="str">
        <f t="shared" si="53"/>
        <v>Medium</v>
      </c>
      <c r="AC516" s="3" t="str">
        <f t="shared" si="54"/>
        <v>Medium</v>
      </c>
      <c r="AD516" s="3" t="str">
        <f t="shared" si="55"/>
        <v>No</v>
      </c>
    </row>
    <row r="517" spans="1:30" ht="15" customHeight="1" x14ac:dyDescent="0.3">
      <c r="A517" s="3" t="s">
        <v>538</v>
      </c>
      <c r="B517" s="3">
        <v>55</v>
      </c>
      <c r="C517" s="3" t="s">
        <v>23</v>
      </c>
      <c r="D517" s="3" t="s">
        <v>33</v>
      </c>
      <c r="E517" s="3">
        <v>59921.180642428502</v>
      </c>
      <c r="F517" s="3">
        <v>193</v>
      </c>
      <c r="G517" s="3">
        <v>1885.67692236831</v>
      </c>
      <c r="H517" s="3">
        <v>5</v>
      </c>
      <c r="I517" s="3">
        <v>888.32807346407606</v>
      </c>
      <c r="J517" s="3">
        <v>49</v>
      </c>
      <c r="K517" s="3">
        <v>392.36747975780202</v>
      </c>
      <c r="L517" s="3">
        <v>17</v>
      </c>
      <c r="M517" s="3">
        <v>15</v>
      </c>
      <c r="N517" s="3">
        <v>2</v>
      </c>
      <c r="O517" s="3">
        <v>831</v>
      </c>
      <c r="P517" s="3">
        <v>3</v>
      </c>
      <c r="Q517" s="3">
        <v>13993.208504608499</v>
      </c>
      <c r="R517" s="3">
        <v>0</v>
      </c>
      <c r="S517" s="3">
        <v>0</v>
      </c>
      <c r="T517" s="3">
        <v>0</v>
      </c>
      <c r="U517" s="3">
        <v>10185.706788993301</v>
      </c>
      <c r="V517" s="3">
        <v>0</v>
      </c>
      <c r="W517" s="3" t="str">
        <f>IF(Bank_data3[[#This Row],[credit_risk]]=1,"High Risk","Low Risk")</f>
        <v>Low Risk</v>
      </c>
      <c r="X517" s="3" t="str">
        <f t="shared" si="49"/>
        <v>55+</v>
      </c>
      <c r="Y517" s="3" t="str">
        <f t="shared" si="50"/>
        <v>Middle Income</v>
      </c>
      <c r="Z517" s="3" t="str">
        <f t="shared" si="51"/>
        <v>Excellent</v>
      </c>
      <c r="AA517" s="27">
        <f t="shared" si="52"/>
        <v>0.23352691576808321</v>
      </c>
      <c r="AB517" s="3" t="str">
        <f t="shared" si="53"/>
        <v>Medium</v>
      </c>
      <c r="AC517" s="3" t="str">
        <f t="shared" si="54"/>
        <v>Medium</v>
      </c>
      <c r="AD517" s="3" t="str">
        <f t="shared" si="55"/>
        <v>No</v>
      </c>
    </row>
    <row r="518" spans="1:30" ht="15" customHeight="1" x14ac:dyDescent="0.3">
      <c r="A518" s="3" t="s">
        <v>539</v>
      </c>
      <c r="B518" s="3">
        <v>53</v>
      </c>
      <c r="C518" s="3" t="s">
        <v>28</v>
      </c>
      <c r="D518" s="3" t="s">
        <v>33</v>
      </c>
      <c r="E518" s="3">
        <v>48017.631635911603</v>
      </c>
      <c r="F518" s="3">
        <v>38</v>
      </c>
      <c r="G518" s="3">
        <v>3109.2794404205702</v>
      </c>
      <c r="H518" s="3">
        <v>9</v>
      </c>
      <c r="I518" s="3">
        <v>654.55810499507504</v>
      </c>
      <c r="J518" s="3">
        <v>10</v>
      </c>
      <c r="K518" s="3">
        <v>525.19699762944504</v>
      </c>
      <c r="L518" s="3">
        <v>3</v>
      </c>
      <c r="M518" s="3">
        <v>19</v>
      </c>
      <c r="N518" s="3">
        <v>3</v>
      </c>
      <c r="O518" s="3">
        <v>827</v>
      </c>
      <c r="P518" s="3">
        <v>5</v>
      </c>
      <c r="Q518" s="3">
        <v>13235.196304897199</v>
      </c>
      <c r="R518" s="3">
        <v>3</v>
      </c>
      <c r="S518" s="3">
        <v>1</v>
      </c>
      <c r="T518" s="3">
        <v>0</v>
      </c>
      <c r="U518" s="3">
        <v>14884.2941566848</v>
      </c>
      <c r="V518" s="3">
        <v>1</v>
      </c>
      <c r="W518" s="3" t="str">
        <f>IF(Bank_data3[[#This Row],[credit_risk]]=1,"High Risk","Low Risk")</f>
        <v>High Risk</v>
      </c>
      <c r="X518" s="3" t="str">
        <f t="shared" si="49"/>
        <v>45-54</v>
      </c>
      <c r="Y518" s="3" t="str">
        <f t="shared" si="50"/>
        <v>Low Income</v>
      </c>
      <c r="Z518" s="3" t="str">
        <f t="shared" si="51"/>
        <v>Excellent</v>
      </c>
      <c r="AA518" s="27">
        <f t="shared" si="52"/>
        <v>0.27563200961787571</v>
      </c>
      <c r="AB518" s="3" t="str">
        <f t="shared" si="53"/>
        <v>Medium</v>
      </c>
      <c r="AC518" s="3" t="str">
        <f t="shared" si="54"/>
        <v>Low</v>
      </c>
      <c r="AD518" s="3" t="str">
        <f t="shared" si="55"/>
        <v>No</v>
      </c>
    </row>
    <row r="519" spans="1:30" ht="15" customHeight="1" x14ac:dyDescent="0.3">
      <c r="A519" s="3" t="s">
        <v>540</v>
      </c>
      <c r="B519" s="3">
        <v>50</v>
      </c>
      <c r="C519" s="3" t="s">
        <v>31</v>
      </c>
      <c r="D519" s="3" t="s">
        <v>24</v>
      </c>
      <c r="E519" s="3">
        <v>42600.530881787301</v>
      </c>
      <c r="F519" s="3">
        <v>56</v>
      </c>
      <c r="G519" s="3">
        <v>543.58432506987106</v>
      </c>
      <c r="H519" s="3">
        <v>5</v>
      </c>
      <c r="I519" s="3">
        <v>703.41897836734302</v>
      </c>
      <c r="J519" s="3">
        <v>18</v>
      </c>
      <c r="K519" s="3">
        <v>314.54737581051103</v>
      </c>
      <c r="L519" s="3">
        <v>10</v>
      </c>
      <c r="M519" s="3">
        <v>18</v>
      </c>
      <c r="N519" s="3">
        <v>9</v>
      </c>
      <c r="O519" s="3">
        <v>457</v>
      </c>
      <c r="P519" s="3">
        <v>2</v>
      </c>
      <c r="Q519" s="3">
        <v>14064.6398750919</v>
      </c>
      <c r="R519" s="3">
        <v>3</v>
      </c>
      <c r="S519" s="3">
        <v>1</v>
      </c>
      <c r="T519" s="3">
        <v>0</v>
      </c>
      <c r="U519" s="3">
        <v>7450.7742927750096</v>
      </c>
      <c r="V519" s="3">
        <v>1</v>
      </c>
      <c r="W519" s="3" t="str">
        <f>IF(Bank_data3[[#This Row],[credit_risk]]=1,"High Risk","Low Risk")</f>
        <v>High Risk</v>
      </c>
      <c r="X519" s="3" t="str">
        <f t="shared" ref="X519:X582" si="56">_xlfn.IFS(B519&lt;25,"18-24",B519&lt;35,"25-34",B519&lt;45,"35-44",B519&lt;55,"45-54",TRUE(),"55+")</f>
        <v>45-54</v>
      </c>
      <c r="Y519" s="3" t="str">
        <f t="shared" ref="Y519:Y582" si="57">_xlfn.IFS(E519&lt;50000,"Low Income",E519&lt;100000,"Middle Income",TRUE(),"High Income")</f>
        <v>Low Income</v>
      </c>
      <c r="Z519" s="3" t="str">
        <f t="shared" ref="Z519:Z582" si="58">_xlfn.IFS(O519&lt;580,"Poor",O519&lt;670,"Fair",O519&lt;740,"Good",O519&lt;800,"Very Good",TRUE(),"Excellent")</f>
        <v>Poor</v>
      </c>
      <c r="AA519" s="27">
        <f t="shared" ref="AA519:AA582" si="59">IF(E519=0,0,Q519/E519)</f>
        <v>0.33015175125681012</v>
      </c>
      <c r="AB519" s="3" t="str">
        <f t="shared" ref="AB519:AB582" si="60">_xlfn.IFS(G519&lt;1000,"Low",G519&lt;5000,"Medium",TRUE(),"High")</f>
        <v>Low</v>
      </c>
      <c r="AC519" s="3" t="str">
        <f t="shared" ref="AC519:AC582" si="61">_xlfn.IFS(L519&lt;10,"Low",L519&lt;30,"Medium",TRUE(),"High")</f>
        <v>Medium</v>
      </c>
      <c r="AD519" s="3" t="str">
        <f t="shared" ref="AD519:AD582" si="62">IF(AND(E519&gt;=100000,O519&gt;=750),"Yes","No")</f>
        <v>No</v>
      </c>
    </row>
    <row r="520" spans="1:30" ht="15" customHeight="1" x14ac:dyDescent="0.3">
      <c r="A520" s="3" t="s">
        <v>541</v>
      </c>
      <c r="B520" s="3">
        <v>29</v>
      </c>
      <c r="C520" s="3" t="s">
        <v>23</v>
      </c>
      <c r="D520" s="3" t="s">
        <v>33</v>
      </c>
      <c r="E520" s="3">
        <v>63287.491266648904</v>
      </c>
      <c r="F520" s="3">
        <v>99</v>
      </c>
      <c r="G520" s="3">
        <v>1177.1328227976801</v>
      </c>
      <c r="H520" s="3">
        <v>1</v>
      </c>
      <c r="I520" s="3">
        <v>960.66186671734602</v>
      </c>
      <c r="J520" s="3">
        <v>49</v>
      </c>
      <c r="K520" s="3">
        <v>598.59093252593902</v>
      </c>
      <c r="L520" s="3">
        <v>63</v>
      </c>
      <c r="M520" s="3">
        <v>9</v>
      </c>
      <c r="N520" s="3">
        <v>7</v>
      </c>
      <c r="O520" s="3">
        <v>404</v>
      </c>
      <c r="P520" s="3">
        <v>0</v>
      </c>
      <c r="Q520" s="3">
        <v>24836.625322407701</v>
      </c>
      <c r="R520" s="3">
        <v>5</v>
      </c>
      <c r="S520" s="3">
        <v>0</v>
      </c>
      <c r="T520" s="3">
        <v>0</v>
      </c>
      <c r="U520" s="3">
        <v>11967.6914822077</v>
      </c>
      <c r="V520" s="3">
        <v>1</v>
      </c>
      <c r="W520" s="3" t="str">
        <f>IF(Bank_data3[[#This Row],[credit_risk]]=1,"High Risk","Low Risk")</f>
        <v>High Risk</v>
      </c>
      <c r="X520" s="3" t="str">
        <f t="shared" si="56"/>
        <v>25-34</v>
      </c>
      <c r="Y520" s="3" t="str">
        <f t="shared" si="57"/>
        <v>Middle Income</v>
      </c>
      <c r="Z520" s="3" t="str">
        <f t="shared" si="58"/>
        <v>Poor</v>
      </c>
      <c r="AA520" s="27">
        <f t="shared" si="59"/>
        <v>0.3924412996205468</v>
      </c>
      <c r="AB520" s="3" t="str">
        <f t="shared" si="60"/>
        <v>Medium</v>
      </c>
      <c r="AC520" s="3" t="str">
        <f t="shared" si="61"/>
        <v>High</v>
      </c>
      <c r="AD520" s="3" t="str">
        <f t="shared" si="62"/>
        <v>No</v>
      </c>
    </row>
    <row r="521" spans="1:30" ht="15" customHeight="1" x14ac:dyDescent="0.3">
      <c r="A521" s="3" t="s">
        <v>542</v>
      </c>
      <c r="B521" s="3">
        <v>38</v>
      </c>
      <c r="C521" s="3" t="s">
        <v>31</v>
      </c>
      <c r="D521" s="3" t="s">
        <v>33</v>
      </c>
      <c r="E521" s="3">
        <v>45942.884921078199</v>
      </c>
      <c r="F521" s="3">
        <v>195</v>
      </c>
      <c r="G521" s="3">
        <v>2433.5893584200498</v>
      </c>
      <c r="H521" s="3">
        <v>10</v>
      </c>
      <c r="I521" s="3">
        <v>648.75166025092801</v>
      </c>
      <c r="J521" s="3">
        <v>12</v>
      </c>
      <c r="K521" s="3">
        <v>469.85248673729802</v>
      </c>
      <c r="L521" s="3">
        <v>51</v>
      </c>
      <c r="M521" s="3">
        <v>1</v>
      </c>
      <c r="N521" s="3">
        <v>8</v>
      </c>
      <c r="O521" s="3">
        <v>656</v>
      </c>
      <c r="P521" s="3">
        <v>3</v>
      </c>
      <c r="Q521" s="3">
        <v>24029.034925580501</v>
      </c>
      <c r="R521" s="3">
        <v>4</v>
      </c>
      <c r="S521" s="3">
        <v>0</v>
      </c>
      <c r="T521" s="3">
        <v>0</v>
      </c>
      <c r="U521" s="3">
        <v>500</v>
      </c>
      <c r="V521" s="3">
        <v>1</v>
      </c>
      <c r="W521" s="3" t="str">
        <f>IF(Bank_data3[[#This Row],[credit_risk]]=1,"High Risk","Low Risk")</f>
        <v>High Risk</v>
      </c>
      <c r="X521" s="3" t="str">
        <f t="shared" si="56"/>
        <v>35-44</v>
      </c>
      <c r="Y521" s="3" t="str">
        <f t="shared" si="57"/>
        <v>Low Income</v>
      </c>
      <c r="Z521" s="3" t="str">
        <f t="shared" si="58"/>
        <v>Fair</v>
      </c>
      <c r="AA521" s="27">
        <f t="shared" si="59"/>
        <v>0.52301972257201867</v>
      </c>
      <c r="AB521" s="3" t="str">
        <f t="shared" si="60"/>
        <v>Medium</v>
      </c>
      <c r="AC521" s="3" t="str">
        <f t="shared" si="61"/>
        <v>High</v>
      </c>
      <c r="AD521" s="3" t="str">
        <f t="shared" si="62"/>
        <v>No</v>
      </c>
    </row>
    <row r="522" spans="1:30" ht="15" customHeight="1" x14ac:dyDescent="0.3">
      <c r="A522" s="3" t="s">
        <v>543</v>
      </c>
      <c r="B522" s="3">
        <v>51</v>
      </c>
      <c r="C522" s="3" t="s">
        <v>23</v>
      </c>
      <c r="D522" s="3" t="s">
        <v>24</v>
      </c>
      <c r="E522" s="3">
        <v>28605.246755582601</v>
      </c>
      <c r="F522" s="3">
        <v>212</v>
      </c>
      <c r="G522" s="3">
        <v>1787.1121288093</v>
      </c>
      <c r="H522" s="3">
        <v>9</v>
      </c>
      <c r="I522" s="3">
        <v>842.55703885090395</v>
      </c>
      <c r="J522" s="3">
        <v>35</v>
      </c>
      <c r="K522" s="3">
        <v>582.47170993773</v>
      </c>
      <c r="L522" s="3">
        <v>42</v>
      </c>
      <c r="M522" s="3">
        <v>2</v>
      </c>
      <c r="N522" s="3">
        <v>7</v>
      </c>
      <c r="O522" s="3">
        <v>885</v>
      </c>
      <c r="P522" s="3">
        <v>2</v>
      </c>
      <c r="Q522" s="3">
        <v>17090.6695969676</v>
      </c>
      <c r="R522" s="3">
        <v>6</v>
      </c>
      <c r="S522" s="3">
        <v>0</v>
      </c>
      <c r="T522" s="3">
        <v>1</v>
      </c>
      <c r="U522" s="3">
        <v>3654.16376890328</v>
      </c>
      <c r="V522" s="3">
        <v>1</v>
      </c>
      <c r="W522" s="3" t="str">
        <f>IF(Bank_data3[[#This Row],[credit_risk]]=1,"High Risk","Low Risk")</f>
        <v>High Risk</v>
      </c>
      <c r="X522" s="3" t="str">
        <f t="shared" si="56"/>
        <v>45-54</v>
      </c>
      <c r="Y522" s="3" t="str">
        <f t="shared" si="57"/>
        <v>Low Income</v>
      </c>
      <c r="Z522" s="3" t="str">
        <f t="shared" si="58"/>
        <v>Excellent</v>
      </c>
      <c r="AA522" s="27">
        <f t="shared" si="59"/>
        <v>0.59746625306185075</v>
      </c>
      <c r="AB522" s="3" t="str">
        <f t="shared" si="60"/>
        <v>Medium</v>
      </c>
      <c r="AC522" s="3" t="str">
        <f t="shared" si="61"/>
        <v>High</v>
      </c>
      <c r="AD522" s="3" t="str">
        <f t="shared" si="62"/>
        <v>No</v>
      </c>
    </row>
    <row r="523" spans="1:30" ht="15" customHeight="1" x14ac:dyDescent="0.3">
      <c r="A523" s="3" t="s">
        <v>544</v>
      </c>
      <c r="B523" s="3">
        <v>20</v>
      </c>
      <c r="C523" s="3" t="s">
        <v>31</v>
      </c>
      <c r="D523" s="3" t="s">
        <v>33</v>
      </c>
      <c r="E523" s="3">
        <v>75979.400182336205</v>
      </c>
      <c r="F523" s="3">
        <v>6</v>
      </c>
      <c r="G523" s="3">
        <v>2805.2299287709502</v>
      </c>
      <c r="H523" s="3">
        <v>9</v>
      </c>
      <c r="I523" s="3">
        <v>268.20583819399297</v>
      </c>
      <c r="J523" s="3">
        <v>2</v>
      </c>
      <c r="K523" s="3">
        <v>277.72291042541599</v>
      </c>
      <c r="L523" s="3">
        <v>13</v>
      </c>
      <c r="M523" s="3">
        <v>6</v>
      </c>
      <c r="N523" s="3">
        <v>9</v>
      </c>
      <c r="O523" s="3">
        <v>883</v>
      </c>
      <c r="P523" s="3">
        <v>1</v>
      </c>
      <c r="Q523" s="3">
        <v>24407.986518357498</v>
      </c>
      <c r="R523" s="3">
        <v>1</v>
      </c>
      <c r="S523" s="3">
        <v>0</v>
      </c>
      <c r="T523" s="3">
        <v>0</v>
      </c>
      <c r="U523" s="3">
        <v>10537.7156730239</v>
      </c>
      <c r="V523" s="3">
        <v>0</v>
      </c>
      <c r="W523" s="3" t="str">
        <f>IF(Bank_data3[[#This Row],[credit_risk]]=1,"High Risk","Low Risk")</f>
        <v>Low Risk</v>
      </c>
      <c r="X523" s="3" t="str">
        <f t="shared" si="56"/>
        <v>18-24</v>
      </c>
      <c r="Y523" s="3" t="str">
        <f t="shared" si="57"/>
        <v>Middle Income</v>
      </c>
      <c r="Z523" s="3" t="str">
        <f t="shared" si="58"/>
        <v>Excellent</v>
      </c>
      <c r="AA523" s="27">
        <f t="shared" si="59"/>
        <v>0.32124479082202467</v>
      </c>
      <c r="AB523" s="3" t="str">
        <f t="shared" si="60"/>
        <v>Medium</v>
      </c>
      <c r="AC523" s="3" t="str">
        <f t="shared" si="61"/>
        <v>Medium</v>
      </c>
      <c r="AD523" s="3" t="str">
        <f t="shared" si="62"/>
        <v>No</v>
      </c>
    </row>
    <row r="524" spans="1:30" ht="15" customHeight="1" x14ac:dyDescent="0.3">
      <c r="A524" s="3" t="s">
        <v>545</v>
      </c>
      <c r="B524" s="3">
        <v>24</v>
      </c>
      <c r="C524" s="3" t="s">
        <v>23</v>
      </c>
      <c r="D524" s="3" t="s">
        <v>26</v>
      </c>
      <c r="E524" s="3">
        <v>16341.308689134499</v>
      </c>
      <c r="F524" s="3">
        <v>185</v>
      </c>
      <c r="G524" s="3">
        <v>2681.0152633135499</v>
      </c>
      <c r="H524" s="3">
        <v>7</v>
      </c>
      <c r="I524" s="3">
        <v>508.65948313397899</v>
      </c>
      <c r="J524" s="3">
        <v>47</v>
      </c>
      <c r="K524" s="3">
        <v>245.96707523737999</v>
      </c>
      <c r="L524" s="3">
        <v>44</v>
      </c>
      <c r="M524" s="3">
        <v>1</v>
      </c>
      <c r="N524" s="3">
        <v>2</v>
      </c>
      <c r="O524" s="3">
        <v>633</v>
      </c>
      <c r="P524" s="3">
        <v>3</v>
      </c>
      <c r="Q524" s="3">
        <v>5426.20728014006</v>
      </c>
      <c r="R524" s="3">
        <v>6</v>
      </c>
      <c r="S524" s="3">
        <v>0</v>
      </c>
      <c r="T524" s="3">
        <v>0</v>
      </c>
      <c r="U524" s="3">
        <v>1173.53969139125</v>
      </c>
      <c r="V524" s="3">
        <v>1</v>
      </c>
      <c r="W524" s="3" t="str">
        <f>IF(Bank_data3[[#This Row],[credit_risk]]=1,"High Risk","Low Risk")</f>
        <v>High Risk</v>
      </c>
      <c r="X524" s="3" t="str">
        <f t="shared" si="56"/>
        <v>18-24</v>
      </c>
      <c r="Y524" s="3" t="str">
        <f t="shared" si="57"/>
        <v>Low Income</v>
      </c>
      <c r="Z524" s="3" t="str">
        <f t="shared" si="58"/>
        <v>Fair</v>
      </c>
      <c r="AA524" s="27">
        <f t="shared" si="59"/>
        <v>0.33205463426243209</v>
      </c>
      <c r="AB524" s="3" t="str">
        <f t="shared" si="60"/>
        <v>Medium</v>
      </c>
      <c r="AC524" s="3" t="str">
        <f t="shared" si="61"/>
        <v>High</v>
      </c>
      <c r="AD524" s="3" t="str">
        <f t="shared" si="62"/>
        <v>No</v>
      </c>
    </row>
    <row r="525" spans="1:30" ht="15" customHeight="1" x14ac:dyDescent="0.3">
      <c r="A525" s="3" t="s">
        <v>546</v>
      </c>
      <c r="B525" s="3">
        <v>64</v>
      </c>
      <c r="C525" s="3" t="s">
        <v>23</v>
      </c>
      <c r="D525" s="3" t="s">
        <v>26</v>
      </c>
      <c r="E525" s="3">
        <v>77329.810842211693</v>
      </c>
      <c r="F525" s="3">
        <v>56</v>
      </c>
      <c r="G525" s="3">
        <v>10</v>
      </c>
      <c r="H525" s="3">
        <v>5</v>
      </c>
      <c r="I525" s="3">
        <v>1029.61524852104</v>
      </c>
      <c r="J525" s="3">
        <v>13</v>
      </c>
      <c r="K525" s="3">
        <v>492.84886593113202</v>
      </c>
      <c r="L525" s="3">
        <v>27</v>
      </c>
      <c r="M525" s="3">
        <v>12</v>
      </c>
      <c r="N525" s="3">
        <v>6</v>
      </c>
      <c r="O525" s="3">
        <v>661</v>
      </c>
      <c r="P525" s="3">
        <v>2</v>
      </c>
      <c r="Q525" s="3">
        <v>16940.580603068</v>
      </c>
      <c r="R525" s="3">
        <v>3</v>
      </c>
      <c r="S525" s="3">
        <v>0</v>
      </c>
      <c r="T525" s="3">
        <v>0</v>
      </c>
      <c r="U525" s="3">
        <v>4427.8736680667298</v>
      </c>
      <c r="V525" s="3">
        <v>0</v>
      </c>
      <c r="W525" s="3" t="str">
        <f>IF(Bank_data3[[#This Row],[credit_risk]]=1,"High Risk","Low Risk")</f>
        <v>Low Risk</v>
      </c>
      <c r="X525" s="3" t="str">
        <f t="shared" si="56"/>
        <v>55+</v>
      </c>
      <c r="Y525" s="3" t="str">
        <f t="shared" si="57"/>
        <v>Middle Income</v>
      </c>
      <c r="Z525" s="3" t="str">
        <f t="shared" si="58"/>
        <v>Fair</v>
      </c>
      <c r="AA525" s="27">
        <f t="shared" si="59"/>
        <v>0.21906921041918181</v>
      </c>
      <c r="AB525" s="3" t="str">
        <f t="shared" si="60"/>
        <v>Low</v>
      </c>
      <c r="AC525" s="3" t="str">
        <f t="shared" si="61"/>
        <v>Medium</v>
      </c>
      <c r="AD525" s="3" t="str">
        <f t="shared" si="62"/>
        <v>No</v>
      </c>
    </row>
    <row r="526" spans="1:30" ht="15" customHeight="1" x14ac:dyDescent="0.3">
      <c r="A526" s="3" t="s">
        <v>547</v>
      </c>
      <c r="B526" s="3">
        <v>23</v>
      </c>
      <c r="C526" s="3" t="s">
        <v>31</v>
      </c>
      <c r="D526" s="3" t="s">
        <v>24</v>
      </c>
      <c r="E526" s="3">
        <v>59116.194437139697</v>
      </c>
      <c r="F526" s="3">
        <v>113</v>
      </c>
      <c r="G526" s="3">
        <v>1705.89675688948</v>
      </c>
      <c r="H526" s="3">
        <v>2</v>
      </c>
      <c r="I526" s="3">
        <v>369.432759156234</v>
      </c>
      <c r="J526" s="3">
        <v>9</v>
      </c>
      <c r="K526" s="3">
        <v>682.27236197312504</v>
      </c>
      <c r="L526" s="3">
        <v>3</v>
      </c>
      <c r="M526" s="3">
        <v>3</v>
      </c>
      <c r="N526" s="3">
        <v>7</v>
      </c>
      <c r="O526" s="3">
        <v>348</v>
      </c>
      <c r="P526" s="3">
        <v>3</v>
      </c>
      <c r="Q526" s="3">
        <v>17172.097951031199</v>
      </c>
      <c r="R526" s="3">
        <v>3</v>
      </c>
      <c r="S526" s="3">
        <v>0</v>
      </c>
      <c r="T526" s="3">
        <v>0</v>
      </c>
      <c r="U526" s="3">
        <v>4854.1777543390599</v>
      </c>
      <c r="V526" s="3">
        <v>1</v>
      </c>
      <c r="W526" s="3" t="str">
        <f>IF(Bank_data3[[#This Row],[credit_risk]]=1,"High Risk","Low Risk")</f>
        <v>High Risk</v>
      </c>
      <c r="X526" s="3" t="str">
        <f t="shared" si="56"/>
        <v>18-24</v>
      </c>
      <c r="Y526" s="3" t="str">
        <f t="shared" si="57"/>
        <v>Middle Income</v>
      </c>
      <c r="Z526" s="3" t="str">
        <f t="shared" si="58"/>
        <v>Poor</v>
      </c>
      <c r="AA526" s="27">
        <f t="shared" si="59"/>
        <v>0.29048043627522213</v>
      </c>
      <c r="AB526" s="3" t="str">
        <f t="shared" si="60"/>
        <v>Medium</v>
      </c>
      <c r="AC526" s="3" t="str">
        <f t="shared" si="61"/>
        <v>Low</v>
      </c>
      <c r="AD526" s="3" t="str">
        <f t="shared" si="62"/>
        <v>No</v>
      </c>
    </row>
    <row r="527" spans="1:30" ht="15" customHeight="1" x14ac:dyDescent="0.3">
      <c r="A527" s="3" t="s">
        <v>548</v>
      </c>
      <c r="B527" s="3">
        <v>35</v>
      </c>
      <c r="C527" s="3" t="s">
        <v>28</v>
      </c>
      <c r="D527" s="3" t="s">
        <v>33</v>
      </c>
      <c r="E527" s="3">
        <v>32555.286810692101</v>
      </c>
      <c r="F527" s="3">
        <v>93</v>
      </c>
      <c r="G527" s="3">
        <v>1710.12048370619</v>
      </c>
      <c r="H527" s="3">
        <v>9</v>
      </c>
      <c r="I527" s="3">
        <v>1236.00377716105</v>
      </c>
      <c r="J527" s="3">
        <v>37</v>
      </c>
      <c r="K527" s="3">
        <v>960.86136518231501</v>
      </c>
      <c r="L527" s="3">
        <v>15</v>
      </c>
      <c r="M527" s="3">
        <v>14</v>
      </c>
      <c r="N527" s="3">
        <v>2</v>
      </c>
      <c r="O527" s="3">
        <v>675</v>
      </c>
      <c r="P527" s="3">
        <v>2</v>
      </c>
      <c r="Q527" s="3">
        <v>9529.2206531387601</v>
      </c>
      <c r="R527" s="3">
        <v>7</v>
      </c>
      <c r="S527" s="3">
        <v>0</v>
      </c>
      <c r="T527" s="3">
        <v>0</v>
      </c>
      <c r="U527" s="3">
        <v>10459.166514714199</v>
      </c>
      <c r="V527" s="3">
        <v>1</v>
      </c>
      <c r="W527" s="3" t="str">
        <f>IF(Bank_data3[[#This Row],[credit_risk]]=1,"High Risk","Low Risk")</f>
        <v>High Risk</v>
      </c>
      <c r="X527" s="3" t="str">
        <f t="shared" si="56"/>
        <v>35-44</v>
      </c>
      <c r="Y527" s="3" t="str">
        <f t="shared" si="57"/>
        <v>Low Income</v>
      </c>
      <c r="Z527" s="3" t="str">
        <f t="shared" si="58"/>
        <v>Good</v>
      </c>
      <c r="AA527" s="27">
        <f t="shared" si="59"/>
        <v>0.29270885274489694</v>
      </c>
      <c r="AB527" s="3" t="str">
        <f t="shared" si="60"/>
        <v>Medium</v>
      </c>
      <c r="AC527" s="3" t="str">
        <f t="shared" si="61"/>
        <v>Medium</v>
      </c>
      <c r="AD527" s="3" t="str">
        <f t="shared" si="62"/>
        <v>No</v>
      </c>
    </row>
    <row r="528" spans="1:30" ht="15" customHeight="1" x14ac:dyDescent="0.3">
      <c r="A528" s="3" t="s">
        <v>549</v>
      </c>
      <c r="B528" s="3">
        <v>43</v>
      </c>
      <c r="C528" s="3" t="s">
        <v>23</v>
      </c>
      <c r="D528" s="3" t="s">
        <v>26</v>
      </c>
      <c r="E528" s="3">
        <v>50436.581969965897</v>
      </c>
      <c r="F528" s="3">
        <v>91</v>
      </c>
      <c r="G528" s="3">
        <v>1481.7401953158101</v>
      </c>
      <c r="H528" s="3">
        <v>8</v>
      </c>
      <c r="I528" s="3">
        <v>1141.0397743554599</v>
      </c>
      <c r="J528" s="3">
        <v>39</v>
      </c>
      <c r="K528" s="3">
        <v>43.180678063242802</v>
      </c>
      <c r="L528" s="3">
        <v>37</v>
      </c>
      <c r="M528" s="3">
        <v>17</v>
      </c>
      <c r="N528" s="3">
        <v>0</v>
      </c>
      <c r="O528" s="3">
        <v>789</v>
      </c>
      <c r="P528" s="3">
        <v>1</v>
      </c>
      <c r="Q528" s="3">
        <v>24938.6080446136</v>
      </c>
      <c r="R528" s="3">
        <v>2</v>
      </c>
      <c r="S528" s="3">
        <v>1</v>
      </c>
      <c r="T528" s="3">
        <v>0</v>
      </c>
      <c r="U528" s="3">
        <v>8675.4908085250408</v>
      </c>
      <c r="V528" s="3">
        <v>1</v>
      </c>
      <c r="W528" s="3" t="str">
        <f>IF(Bank_data3[[#This Row],[credit_risk]]=1,"High Risk","Low Risk")</f>
        <v>High Risk</v>
      </c>
      <c r="X528" s="3" t="str">
        <f t="shared" si="56"/>
        <v>35-44</v>
      </c>
      <c r="Y528" s="3" t="str">
        <f t="shared" si="57"/>
        <v>Middle Income</v>
      </c>
      <c r="Z528" s="3" t="str">
        <f t="shared" si="58"/>
        <v>Very Good</v>
      </c>
      <c r="AA528" s="27">
        <f t="shared" si="59"/>
        <v>0.49445476022669627</v>
      </c>
      <c r="AB528" s="3" t="str">
        <f t="shared" si="60"/>
        <v>Medium</v>
      </c>
      <c r="AC528" s="3" t="str">
        <f t="shared" si="61"/>
        <v>High</v>
      </c>
      <c r="AD528" s="3" t="str">
        <f t="shared" si="62"/>
        <v>No</v>
      </c>
    </row>
    <row r="529" spans="1:30" ht="15" customHeight="1" x14ac:dyDescent="0.3">
      <c r="A529" s="3" t="s">
        <v>550</v>
      </c>
      <c r="B529" s="3">
        <v>35</v>
      </c>
      <c r="C529" s="3" t="s">
        <v>28</v>
      </c>
      <c r="D529" s="3" t="s">
        <v>26</v>
      </c>
      <c r="E529" s="3">
        <v>42280.458787449199</v>
      </c>
      <c r="F529" s="3">
        <v>66</v>
      </c>
      <c r="G529" s="3">
        <v>1152.4282481666801</v>
      </c>
      <c r="H529" s="3">
        <v>1</v>
      </c>
      <c r="I529" s="3">
        <v>706.11952263107503</v>
      </c>
      <c r="J529" s="3">
        <v>26</v>
      </c>
      <c r="K529" s="3">
        <v>450.73816303290698</v>
      </c>
      <c r="L529" s="3">
        <v>62</v>
      </c>
      <c r="M529" s="3">
        <v>6</v>
      </c>
      <c r="N529" s="3">
        <v>6</v>
      </c>
      <c r="O529" s="3">
        <v>432</v>
      </c>
      <c r="P529" s="3">
        <v>1</v>
      </c>
      <c r="Q529" s="3">
        <v>21705.9395949229</v>
      </c>
      <c r="R529" s="3">
        <v>0</v>
      </c>
      <c r="S529" s="3">
        <v>0</v>
      </c>
      <c r="T529" s="3">
        <v>0</v>
      </c>
      <c r="U529" s="3">
        <v>5542.76425053406</v>
      </c>
      <c r="V529" s="3">
        <v>1</v>
      </c>
      <c r="W529" s="3" t="str">
        <f>IF(Bank_data3[[#This Row],[credit_risk]]=1,"High Risk","Low Risk")</f>
        <v>High Risk</v>
      </c>
      <c r="X529" s="3" t="str">
        <f t="shared" si="56"/>
        <v>35-44</v>
      </c>
      <c r="Y529" s="3" t="str">
        <f t="shared" si="57"/>
        <v>Low Income</v>
      </c>
      <c r="Z529" s="3" t="str">
        <f t="shared" si="58"/>
        <v>Poor</v>
      </c>
      <c r="AA529" s="27">
        <f t="shared" si="59"/>
        <v>0.51337994471730353</v>
      </c>
      <c r="AB529" s="3" t="str">
        <f t="shared" si="60"/>
        <v>Medium</v>
      </c>
      <c r="AC529" s="3" t="str">
        <f t="shared" si="61"/>
        <v>High</v>
      </c>
      <c r="AD529" s="3" t="str">
        <f t="shared" si="62"/>
        <v>No</v>
      </c>
    </row>
    <row r="530" spans="1:30" ht="15" customHeight="1" x14ac:dyDescent="0.3">
      <c r="A530" s="3" t="s">
        <v>551</v>
      </c>
      <c r="B530" s="3">
        <v>21</v>
      </c>
      <c r="C530" s="3" t="s">
        <v>31</v>
      </c>
      <c r="D530" s="3" t="s">
        <v>26</v>
      </c>
      <c r="E530" s="3">
        <v>64539.063110390904</v>
      </c>
      <c r="F530" s="3">
        <v>121</v>
      </c>
      <c r="G530" s="3">
        <v>2749.6694816603399</v>
      </c>
      <c r="H530" s="3">
        <v>6</v>
      </c>
      <c r="I530" s="3">
        <v>1849.5569369258601</v>
      </c>
      <c r="J530" s="3">
        <v>23</v>
      </c>
      <c r="K530" s="3">
        <v>610.71745519756496</v>
      </c>
      <c r="L530" s="3">
        <v>22</v>
      </c>
      <c r="M530" s="3">
        <v>17</v>
      </c>
      <c r="N530" s="3">
        <v>2</v>
      </c>
      <c r="O530" s="3">
        <v>598</v>
      </c>
      <c r="P530" s="3">
        <v>1</v>
      </c>
      <c r="Q530" s="3">
        <v>15215.430947491801</v>
      </c>
      <c r="R530" s="3">
        <v>1</v>
      </c>
      <c r="S530" s="3">
        <v>0</v>
      </c>
      <c r="T530" s="3">
        <v>0</v>
      </c>
      <c r="U530" s="3">
        <v>5697.3382615181499</v>
      </c>
      <c r="V530" s="3">
        <v>0</v>
      </c>
      <c r="W530" s="3" t="str">
        <f>IF(Bank_data3[[#This Row],[credit_risk]]=1,"High Risk","Low Risk")</f>
        <v>Low Risk</v>
      </c>
      <c r="X530" s="3" t="str">
        <f t="shared" si="56"/>
        <v>18-24</v>
      </c>
      <c r="Y530" s="3" t="str">
        <f t="shared" si="57"/>
        <v>Middle Income</v>
      </c>
      <c r="Z530" s="3" t="str">
        <f t="shared" si="58"/>
        <v>Fair</v>
      </c>
      <c r="AA530" s="27">
        <f t="shared" si="59"/>
        <v>0.23575537378760136</v>
      </c>
      <c r="AB530" s="3" t="str">
        <f t="shared" si="60"/>
        <v>Medium</v>
      </c>
      <c r="AC530" s="3" t="str">
        <f t="shared" si="61"/>
        <v>Medium</v>
      </c>
      <c r="AD530" s="3" t="str">
        <f t="shared" si="62"/>
        <v>No</v>
      </c>
    </row>
    <row r="531" spans="1:30" ht="15" customHeight="1" x14ac:dyDescent="0.3">
      <c r="A531" s="3" t="s">
        <v>552</v>
      </c>
      <c r="B531" s="3">
        <v>68</v>
      </c>
      <c r="C531" s="3" t="s">
        <v>28</v>
      </c>
      <c r="D531" s="3" t="s">
        <v>26</v>
      </c>
      <c r="E531" s="3">
        <v>64182.762544928999</v>
      </c>
      <c r="F531" s="3">
        <v>94</v>
      </c>
      <c r="G531" s="3">
        <v>1478.37425919365</v>
      </c>
      <c r="H531" s="3">
        <v>2</v>
      </c>
      <c r="I531" s="3">
        <v>1235.0862522468999</v>
      </c>
      <c r="J531" s="3">
        <v>15</v>
      </c>
      <c r="K531" s="3">
        <v>591.31448131368597</v>
      </c>
      <c r="L531" s="3">
        <v>76</v>
      </c>
      <c r="M531" s="3">
        <v>6</v>
      </c>
      <c r="N531" s="3">
        <v>0</v>
      </c>
      <c r="O531" s="3">
        <v>858</v>
      </c>
      <c r="P531" s="3">
        <v>1</v>
      </c>
      <c r="Q531" s="3">
        <v>7749.4852658695299</v>
      </c>
      <c r="R531" s="3">
        <v>1</v>
      </c>
      <c r="S531" s="3">
        <v>0</v>
      </c>
      <c r="T531" s="3">
        <v>0</v>
      </c>
      <c r="U531" s="3">
        <v>3315.0890645499499</v>
      </c>
      <c r="V531" s="3">
        <v>0</v>
      </c>
      <c r="W531" s="3" t="str">
        <f>IF(Bank_data3[[#This Row],[credit_risk]]=1,"High Risk","Low Risk")</f>
        <v>Low Risk</v>
      </c>
      <c r="X531" s="3" t="str">
        <f t="shared" si="56"/>
        <v>55+</v>
      </c>
      <c r="Y531" s="3" t="str">
        <f t="shared" si="57"/>
        <v>Middle Income</v>
      </c>
      <c r="Z531" s="3" t="str">
        <f t="shared" si="58"/>
        <v>Excellent</v>
      </c>
      <c r="AA531" s="27">
        <f t="shared" si="59"/>
        <v>0.12074091171199995</v>
      </c>
      <c r="AB531" s="3" t="str">
        <f t="shared" si="60"/>
        <v>Medium</v>
      </c>
      <c r="AC531" s="3" t="str">
        <f t="shared" si="61"/>
        <v>High</v>
      </c>
      <c r="AD531" s="3" t="str">
        <f t="shared" si="62"/>
        <v>No</v>
      </c>
    </row>
    <row r="532" spans="1:30" ht="15" customHeight="1" x14ac:dyDescent="0.3">
      <c r="A532" s="3" t="s">
        <v>553</v>
      </c>
      <c r="B532" s="3">
        <v>47</v>
      </c>
      <c r="C532" s="3" t="s">
        <v>28</v>
      </c>
      <c r="D532" s="3" t="s">
        <v>33</v>
      </c>
      <c r="E532" s="3">
        <v>58304.543379441697</v>
      </c>
      <c r="F532" s="3">
        <v>152</v>
      </c>
      <c r="G532" s="3">
        <v>10</v>
      </c>
      <c r="H532" s="3">
        <v>11</v>
      </c>
      <c r="I532" s="3">
        <v>467.75217265299301</v>
      </c>
      <c r="J532" s="3">
        <v>9</v>
      </c>
      <c r="K532" s="3">
        <v>194.77986707280701</v>
      </c>
      <c r="L532" s="3">
        <v>19</v>
      </c>
      <c r="M532" s="3">
        <v>8</v>
      </c>
      <c r="N532" s="3">
        <v>6</v>
      </c>
      <c r="O532" s="3">
        <v>496</v>
      </c>
      <c r="P532" s="3">
        <v>1</v>
      </c>
      <c r="Q532" s="3">
        <v>2783.7702991072401</v>
      </c>
      <c r="R532" s="3">
        <v>5</v>
      </c>
      <c r="S532" s="3">
        <v>0</v>
      </c>
      <c r="T532" s="3">
        <v>0</v>
      </c>
      <c r="U532" s="3">
        <v>8238.2119752374401</v>
      </c>
      <c r="V532" s="3">
        <v>1</v>
      </c>
      <c r="W532" s="3" t="str">
        <f>IF(Bank_data3[[#This Row],[credit_risk]]=1,"High Risk","Low Risk")</f>
        <v>High Risk</v>
      </c>
      <c r="X532" s="3" t="str">
        <f t="shared" si="56"/>
        <v>45-54</v>
      </c>
      <c r="Y532" s="3" t="str">
        <f t="shared" si="57"/>
        <v>Middle Income</v>
      </c>
      <c r="Z532" s="3" t="str">
        <f t="shared" si="58"/>
        <v>Poor</v>
      </c>
      <c r="AA532" s="27">
        <f t="shared" si="59"/>
        <v>4.7745340890343088E-2</v>
      </c>
      <c r="AB532" s="3" t="str">
        <f t="shared" si="60"/>
        <v>Low</v>
      </c>
      <c r="AC532" s="3" t="str">
        <f t="shared" si="61"/>
        <v>Medium</v>
      </c>
      <c r="AD532" s="3" t="str">
        <f t="shared" si="62"/>
        <v>No</v>
      </c>
    </row>
    <row r="533" spans="1:30" ht="15" customHeight="1" x14ac:dyDescent="0.3">
      <c r="A533" s="3" t="s">
        <v>554</v>
      </c>
      <c r="B533" s="3">
        <v>51</v>
      </c>
      <c r="C533" s="3" t="s">
        <v>28</v>
      </c>
      <c r="D533" s="3" t="s">
        <v>33</v>
      </c>
      <c r="E533" s="3">
        <v>63434.895457704202</v>
      </c>
      <c r="F533" s="3">
        <v>236</v>
      </c>
      <c r="G533" s="3">
        <v>1145.95019015394</v>
      </c>
      <c r="H533" s="3">
        <v>5</v>
      </c>
      <c r="I533" s="3">
        <v>1061.1609187950201</v>
      </c>
      <c r="J533" s="3">
        <v>26</v>
      </c>
      <c r="K533" s="3">
        <v>318.28013164962499</v>
      </c>
      <c r="L533" s="3">
        <v>68</v>
      </c>
      <c r="M533" s="3">
        <v>11</v>
      </c>
      <c r="N533" s="3">
        <v>6</v>
      </c>
      <c r="O533" s="3">
        <v>318</v>
      </c>
      <c r="P533" s="3">
        <v>5</v>
      </c>
      <c r="Q533" s="3">
        <v>5801.1260785560698</v>
      </c>
      <c r="R533" s="3">
        <v>6</v>
      </c>
      <c r="S533" s="3">
        <v>0</v>
      </c>
      <c r="T533" s="3">
        <v>0</v>
      </c>
      <c r="U533" s="3">
        <v>10217.582278567799</v>
      </c>
      <c r="V533" s="3">
        <v>1</v>
      </c>
      <c r="W533" s="3" t="str">
        <f>IF(Bank_data3[[#This Row],[credit_risk]]=1,"High Risk","Low Risk")</f>
        <v>High Risk</v>
      </c>
      <c r="X533" s="3" t="str">
        <f t="shared" si="56"/>
        <v>45-54</v>
      </c>
      <c r="Y533" s="3" t="str">
        <f t="shared" si="57"/>
        <v>Middle Income</v>
      </c>
      <c r="Z533" s="3" t="str">
        <f t="shared" si="58"/>
        <v>Poor</v>
      </c>
      <c r="AA533" s="27">
        <f t="shared" si="59"/>
        <v>9.1450077070340946E-2</v>
      </c>
      <c r="AB533" s="3" t="str">
        <f t="shared" si="60"/>
        <v>Medium</v>
      </c>
      <c r="AC533" s="3" t="str">
        <f t="shared" si="61"/>
        <v>High</v>
      </c>
      <c r="AD533" s="3" t="str">
        <f t="shared" si="62"/>
        <v>No</v>
      </c>
    </row>
    <row r="534" spans="1:30" ht="15" customHeight="1" x14ac:dyDescent="0.3">
      <c r="A534" s="3" t="s">
        <v>555</v>
      </c>
      <c r="B534" s="3">
        <v>46</v>
      </c>
      <c r="C534" s="3" t="s">
        <v>28</v>
      </c>
      <c r="D534" s="3" t="s">
        <v>33</v>
      </c>
      <c r="E534" s="3">
        <v>47933.016348448</v>
      </c>
      <c r="F534" s="3">
        <v>155</v>
      </c>
      <c r="G534" s="3">
        <v>3156.9399067807499</v>
      </c>
      <c r="H534" s="3">
        <v>4</v>
      </c>
      <c r="I534" s="3">
        <v>823.05207321191494</v>
      </c>
      <c r="J534" s="3">
        <v>6</v>
      </c>
      <c r="K534" s="3">
        <v>496.54623360666301</v>
      </c>
      <c r="L534" s="3">
        <v>20</v>
      </c>
      <c r="M534" s="3">
        <v>0</v>
      </c>
      <c r="N534" s="3">
        <v>3</v>
      </c>
      <c r="O534" s="3">
        <v>672</v>
      </c>
      <c r="P534" s="3">
        <v>2</v>
      </c>
      <c r="Q534" s="3">
        <v>21833.382303042599</v>
      </c>
      <c r="R534" s="3">
        <v>4</v>
      </c>
      <c r="S534" s="3">
        <v>0</v>
      </c>
      <c r="T534" s="3">
        <v>0</v>
      </c>
      <c r="U534" s="3">
        <v>11669.135151148899</v>
      </c>
      <c r="V534" s="3">
        <v>1</v>
      </c>
      <c r="W534" s="3" t="str">
        <f>IF(Bank_data3[[#This Row],[credit_risk]]=1,"High Risk","Low Risk")</f>
        <v>High Risk</v>
      </c>
      <c r="X534" s="3" t="str">
        <f t="shared" si="56"/>
        <v>45-54</v>
      </c>
      <c r="Y534" s="3" t="str">
        <f t="shared" si="57"/>
        <v>Low Income</v>
      </c>
      <c r="Z534" s="3" t="str">
        <f t="shared" si="58"/>
        <v>Good</v>
      </c>
      <c r="AA534" s="27">
        <f t="shared" si="59"/>
        <v>0.4554977751520019</v>
      </c>
      <c r="AB534" s="3" t="str">
        <f t="shared" si="60"/>
        <v>Medium</v>
      </c>
      <c r="AC534" s="3" t="str">
        <f t="shared" si="61"/>
        <v>Medium</v>
      </c>
      <c r="AD534" s="3" t="str">
        <f t="shared" si="62"/>
        <v>No</v>
      </c>
    </row>
    <row r="535" spans="1:30" ht="15" customHeight="1" x14ac:dyDescent="0.3">
      <c r="A535" s="3" t="s">
        <v>556</v>
      </c>
      <c r="B535" s="3">
        <v>39</v>
      </c>
      <c r="C535" s="3" t="s">
        <v>28</v>
      </c>
      <c r="D535" s="3" t="s">
        <v>33</v>
      </c>
      <c r="E535" s="3">
        <v>81710.151713491607</v>
      </c>
      <c r="F535" s="3">
        <v>83</v>
      </c>
      <c r="G535" s="3">
        <v>606.36587139076096</v>
      </c>
      <c r="H535" s="3">
        <v>5</v>
      </c>
      <c r="I535" s="3">
        <v>528.15076819920603</v>
      </c>
      <c r="J535" s="3">
        <v>27</v>
      </c>
      <c r="K535" s="3">
        <v>1170.85014137506</v>
      </c>
      <c r="L535" s="3">
        <v>41</v>
      </c>
      <c r="M535" s="3">
        <v>1</v>
      </c>
      <c r="N535" s="3">
        <v>1</v>
      </c>
      <c r="O535" s="3">
        <v>453</v>
      </c>
      <c r="P535" s="3">
        <v>1</v>
      </c>
      <c r="Q535" s="3">
        <v>10362.4095067709</v>
      </c>
      <c r="R535" s="3">
        <v>3</v>
      </c>
      <c r="S535" s="3">
        <v>0</v>
      </c>
      <c r="T535" s="3">
        <v>0</v>
      </c>
      <c r="U535" s="3">
        <v>15708.3667726244</v>
      </c>
      <c r="V535" s="3">
        <v>1</v>
      </c>
      <c r="W535" s="3" t="str">
        <f>IF(Bank_data3[[#This Row],[credit_risk]]=1,"High Risk","Low Risk")</f>
        <v>High Risk</v>
      </c>
      <c r="X535" s="3" t="str">
        <f t="shared" si="56"/>
        <v>35-44</v>
      </c>
      <c r="Y535" s="3" t="str">
        <f t="shared" si="57"/>
        <v>Middle Income</v>
      </c>
      <c r="Z535" s="3" t="str">
        <f t="shared" si="58"/>
        <v>Poor</v>
      </c>
      <c r="AA535" s="27">
        <f t="shared" si="59"/>
        <v>0.12681911964997497</v>
      </c>
      <c r="AB535" s="3" t="str">
        <f t="shared" si="60"/>
        <v>Low</v>
      </c>
      <c r="AC535" s="3" t="str">
        <f t="shared" si="61"/>
        <v>High</v>
      </c>
      <c r="AD535" s="3" t="str">
        <f t="shared" si="62"/>
        <v>No</v>
      </c>
    </row>
    <row r="536" spans="1:30" ht="15" customHeight="1" x14ac:dyDescent="0.3">
      <c r="A536" s="3" t="s">
        <v>557</v>
      </c>
      <c r="B536" s="3">
        <v>43</v>
      </c>
      <c r="C536" s="3" t="s">
        <v>23</v>
      </c>
      <c r="D536" s="3" t="s">
        <v>26</v>
      </c>
      <c r="E536" s="3">
        <v>72024.923902237293</v>
      </c>
      <c r="F536" s="3">
        <v>61</v>
      </c>
      <c r="G536" s="3">
        <v>2474.02890863115</v>
      </c>
      <c r="H536" s="3">
        <v>7</v>
      </c>
      <c r="I536" s="3">
        <v>425.53179989182701</v>
      </c>
      <c r="J536" s="3">
        <v>25</v>
      </c>
      <c r="K536" s="3">
        <v>735.77632544612595</v>
      </c>
      <c r="L536" s="3">
        <v>68</v>
      </c>
      <c r="M536" s="3">
        <v>17</v>
      </c>
      <c r="N536" s="3">
        <v>9</v>
      </c>
      <c r="O536" s="3">
        <v>493</v>
      </c>
      <c r="P536" s="3">
        <v>3</v>
      </c>
      <c r="Q536" s="3">
        <v>18918.882245109398</v>
      </c>
      <c r="R536" s="3">
        <v>3</v>
      </c>
      <c r="S536" s="3">
        <v>0</v>
      </c>
      <c r="T536" s="3">
        <v>0</v>
      </c>
      <c r="U536" s="3">
        <v>10553.8712004147</v>
      </c>
      <c r="V536" s="3">
        <v>1</v>
      </c>
      <c r="W536" s="3" t="str">
        <f>IF(Bank_data3[[#This Row],[credit_risk]]=1,"High Risk","Low Risk")</f>
        <v>High Risk</v>
      </c>
      <c r="X536" s="3" t="str">
        <f t="shared" si="56"/>
        <v>35-44</v>
      </c>
      <c r="Y536" s="3" t="str">
        <f t="shared" si="57"/>
        <v>Middle Income</v>
      </c>
      <c r="Z536" s="3" t="str">
        <f t="shared" si="58"/>
        <v>Poor</v>
      </c>
      <c r="AA536" s="27">
        <f t="shared" si="59"/>
        <v>0.2626713257037086</v>
      </c>
      <c r="AB536" s="3" t="str">
        <f t="shared" si="60"/>
        <v>Medium</v>
      </c>
      <c r="AC536" s="3" t="str">
        <f t="shared" si="61"/>
        <v>High</v>
      </c>
      <c r="AD536" s="3" t="str">
        <f t="shared" si="62"/>
        <v>No</v>
      </c>
    </row>
    <row r="537" spans="1:30" ht="15" customHeight="1" x14ac:dyDescent="0.3">
      <c r="A537" s="3" t="s">
        <v>558</v>
      </c>
      <c r="B537" s="3">
        <v>31</v>
      </c>
      <c r="C537" s="3" t="s">
        <v>23</v>
      </c>
      <c r="D537" s="3" t="s">
        <v>24</v>
      </c>
      <c r="E537" s="3">
        <v>41413.8970702156</v>
      </c>
      <c r="F537" s="3">
        <v>187</v>
      </c>
      <c r="G537" s="3">
        <v>2333.9768471656698</v>
      </c>
      <c r="H537" s="3">
        <v>2</v>
      </c>
      <c r="I537" s="3">
        <v>1148.21266721093</v>
      </c>
      <c r="J537" s="3">
        <v>17</v>
      </c>
      <c r="K537" s="3">
        <v>587.60731976976194</v>
      </c>
      <c r="L537" s="3">
        <v>13</v>
      </c>
      <c r="M537" s="3">
        <v>13</v>
      </c>
      <c r="N537" s="3">
        <v>4</v>
      </c>
      <c r="O537" s="3">
        <v>697</v>
      </c>
      <c r="P537" s="3">
        <v>3</v>
      </c>
      <c r="Q537" s="3">
        <v>14192.9017054912</v>
      </c>
      <c r="R537" s="3">
        <v>2</v>
      </c>
      <c r="S537" s="3">
        <v>0</v>
      </c>
      <c r="T537" s="3">
        <v>0</v>
      </c>
      <c r="U537" s="3">
        <v>3390.25496309461</v>
      </c>
      <c r="V537" s="3">
        <v>0</v>
      </c>
      <c r="W537" s="3" t="str">
        <f>IF(Bank_data3[[#This Row],[credit_risk]]=1,"High Risk","Low Risk")</f>
        <v>Low Risk</v>
      </c>
      <c r="X537" s="3" t="str">
        <f t="shared" si="56"/>
        <v>25-34</v>
      </c>
      <c r="Y537" s="3" t="str">
        <f t="shared" si="57"/>
        <v>Low Income</v>
      </c>
      <c r="Z537" s="3" t="str">
        <f t="shared" si="58"/>
        <v>Good</v>
      </c>
      <c r="AA537" s="27">
        <f t="shared" si="59"/>
        <v>0.34270867292270768</v>
      </c>
      <c r="AB537" s="3" t="str">
        <f t="shared" si="60"/>
        <v>Medium</v>
      </c>
      <c r="AC537" s="3" t="str">
        <f t="shared" si="61"/>
        <v>Medium</v>
      </c>
      <c r="AD537" s="3" t="str">
        <f t="shared" si="62"/>
        <v>No</v>
      </c>
    </row>
    <row r="538" spans="1:30" ht="15" customHeight="1" x14ac:dyDescent="0.3">
      <c r="A538" s="3" t="s">
        <v>559</v>
      </c>
      <c r="B538" s="3">
        <v>69</v>
      </c>
      <c r="C538" s="3" t="s">
        <v>23</v>
      </c>
      <c r="D538" s="3" t="s">
        <v>24</v>
      </c>
      <c r="E538" s="3">
        <v>64595.510888598001</v>
      </c>
      <c r="F538" s="3">
        <v>184</v>
      </c>
      <c r="G538" s="3">
        <v>1295.29229969057</v>
      </c>
      <c r="H538" s="3">
        <v>1</v>
      </c>
      <c r="I538" s="3">
        <v>590.71908738155298</v>
      </c>
      <c r="J538" s="3">
        <v>12</v>
      </c>
      <c r="K538" s="3">
        <v>0</v>
      </c>
      <c r="L538" s="3">
        <v>69</v>
      </c>
      <c r="M538" s="3">
        <v>5</v>
      </c>
      <c r="N538" s="3">
        <v>8</v>
      </c>
      <c r="O538" s="3">
        <v>735</v>
      </c>
      <c r="P538" s="3">
        <v>1</v>
      </c>
      <c r="Q538" s="3">
        <v>0</v>
      </c>
      <c r="R538" s="3">
        <v>1</v>
      </c>
      <c r="S538" s="3">
        <v>0</v>
      </c>
      <c r="T538" s="3">
        <v>0</v>
      </c>
      <c r="U538" s="3">
        <v>10467.6368685212</v>
      </c>
      <c r="V538" s="3">
        <v>0</v>
      </c>
      <c r="W538" s="3" t="str">
        <f>IF(Bank_data3[[#This Row],[credit_risk]]=1,"High Risk","Low Risk")</f>
        <v>Low Risk</v>
      </c>
      <c r="X538" s="3" t="str">
        <f t="shared" si="56"/>
        <v>55+</v>
      </c>
      <c r="Y538" s="3" t="str">
        <f t="shared" si="57"/>
        <v>Middle Income</v>
      </c>
      <c r="Z538" s="3" t="str">
        <f t="shared" si="58"/>
        <v>Good</v>
      </c>
      <c r="AA538" s="27">
        <f t="shared" si="59"/>
        <v>0</v>
      </c>
      <c r="AB538" s="3" t="str">
        <f t="shared" si="60"/>
        <v>Medium</v>
      </c>
      <c r="AC538" s="3" t="str">
        <f t="shared" si="61"/>
        <v>High</v>
      </c>
      <c r="AD538" s="3" t="str">
        <f t="shared" si="62"/>
        <v>No</v>
      </c>
    </row>
    <row r="539" spans="1:30" ht="15" customHeight="1" x14ac:dyDescent="0.3">
      <c r="A539" s="3" t="s">
        <v>560</v>
      </c>
      <c r="B539" s="3">
        <v>54</v>
      </c>
      <c r="C539" s="3" t="s">
        <v>31</v>
      </c>
      <c r="D539" s="3" t="s">
        <v>26</v>
      </c>
      <c r="E539" s="3">
        <v>63024.481146380997</v>
      </c>
      <c r="F539" s="3">
        <v>46</v>
      </c>
      <c r="G539" s="3">
        <v>1651.27963712883</v>
      </c>
      <c r="H539" s="3">
        <v>7</v>
      </c>
      <c r="I539" s="3">
        <v>764.34327573703195</v>
      </c>
      <c r="J539" s="3">
        <v>7</v>
      </c>
      <c r="K539" s="3">
        <v>170.640147796257</v>
      </c>
      <c r="L539" s="3">
        <v>4</v>
      </c>
      <c r="M539" s="3">
        <v>10</v>
      </c>
      <c r="N539" s="3">
        <v>5</v>
      </c>
      <c r="O539" s="3">
        <v>687</v>
      </c>
      <c r="P539" s="3">
        <v>3</v>
      </c>
      <c r="Q539" s="3">
        <v>10435.4815011437</v>
      </c>
      <c r="R539" s="3">
        <v>0</v>
      </c>
      <c r="S539" s="3">
        <v>0</v>
      </c>
      <c r="T539" s="3">
        <v>0</v>
      </c>
      <c r="U539" s="3">
        <v>1677.6958141422799</v>
      </c>
      <c r="V539" s="3">
        <v>0</v>
      </c>
      <c r="W539" s="3" t="str">
        <f>IF(Bank_data3[[#This Row],[credit_risk]]=1,"High Risk","Low Risk")</f>
        <v>Low Risk</v>
      </c>
      <c r="X539" s="3" t="str">
        <f t="shared" si="56"/>
        <v>45-54</v>
      </c>
      <c r="Y539" s="3" t="str">
        <f t="shared" si="57"/>
        <v>Middle Income</v>
      </c>
      <c r="Z539" s="3" t="str">
        <f t="shared" si="58"/>
        <v>Good</v>
      </c>
      <c r="AA539" s="27">
        <f t="shared" si="59"/>
        <v>0.16557822153118873</v>
      </c>
      <c r="AB539" s="3" t="str">
        <f t="shared" si="60"/>
        <v>Medium</v>
      </c>
      <c r="AC539" s="3" t="str">
        <f t="shared" si="61"/>
        <v>Low</v>
      </c>
      <c r="AD539" s="3" t="str">
        <f t="shared" si="62"/>
        <v>No</v>
      </c>
    </row>
    <row r="540" spans="1:30" ht="15" customHeight="1" x14ac:dyDescent="0.3">
      <c r="A540" s="3" t="s">
        <v>561</v>
      </c>
      <c r="B540" s="3">
        <v>52</v>
      </c>
      <c r="C540" s="3" t="s">
        <v>28</v>
      </c>
      <c r="D540" s="3" t="s">
        <v>26</v>
      </c>
      <c r="E540" s="3">
        <v>45324.290204821802</v>
      </c>
      <c r="F540" s="3">
        <v>182</v>
      </c>
      <c r="G540" s="3">
        <v>1444.26993253828</v>
      </c>
      <c r="H540" s="3">
        <v>0</v>
      </c>
      <c r="I540" s="3">
        <v>477.640925120715</v>
      </c>
      <c r="J540" s="3">
        <v>26</v>
      </c>
      <c r="K540" s="3">
        <v>192.78005664878199</v>
      </c>
      <c r="L540" s="3">
        <v>23</v>
      </c>
      <c r="M540" s="3">
        <v>18</v>
      </c>
      <c r="N540" s="3">
        <v>9</v>
      </c>
      <c r="O540" s="3">
        <v>634</v>
      </c>
      <c r="P540" s="3">
        <v>1</v>
      </c>
      <c r="Q540" s="3">
        <v>6252.3428275823098</v>
      </c>
      <c r="R540" s="3">
        <v>4</v>
      </c>
      <c r="S540" s="3">
        <v>0</v>
      </c>
      <c r="T540" s="3">
        <v>0</v>
      </c>
      <c r="U540" s="3">
        <v>7293.0254170689504</v>
      </c>
      <c r="V540" s="3">
        <v>1</v>
      </c>
      <c r="W540" s="3" t="str">
        <f>IF(Bank_data3[[#This Row],[credit_risk]]=1,"High Risk","Low Risk")</f>
        <v>High Risk</v>
      </c>
      <c r="X540" s="3" t="str">
        <f t="shared" si="56"/>
        <v>45-54</v>
      </c>
      <c r="Y540" s="3" t="str">
        <f t="shared" si="57"/>
        <v>Low Income</v>
      </c>
      <c r="Z540" s="3" t="str">
        <f t="shared" si="58"/>
        <v>Fair</v>
      </c>
      <c r="AA540" s="27">
        <f t="shared" si="59"/>
        <v>0.13794684482267208</v>
      </c>
      <c r="AB540" s="3" t="str">
        <f t="shared" si="60"/>
        <v>Medium</v>
      </c>
      <c r="AC540" s="3" t="str">
        <f t="shared" si="61"/>
        <v>Medium</v>
      </c>
      <c r="AD540" s="3" t="str">
        <f t="shared" si="62"/>
        <v>No</v>
      </c>
    </row>
    <row r="541" spans="1:30" ht="15" customHeight="1" x14ac:dyDescent="0.3">
      <c r="A541" s="3" t="s">
        <v>562</v>
      </c>
      <c r="B541" s="3">
        <v>52</v>
      </c>
      <c r="C541" s="3" t="s">
        <v>23</v>
      </c>
      <c r="D541" s="3" t="s">
        <v>24</v>
      </c>
      <c r="E541" s="3">
        <v>43911.380403552597</v>
      </c>
      <c r="F541" s="3">
        <v>78</v>
      </c>
      <c r="G541" s="3">
        <v>1078.13929757809</v>
      </c>
      <c r="H541" s="3">
        <v>1</v>
      </c>
      <c r="I541" s="3">
        <v>538.14472194549296</v>
      </c>
      <c r="J541" s="3">
        <v>13</v>
      </c>
      <c r="K541" s="3">
        <v>589.50355906957202</v>
      </c>
      <c r="L541" s="3">
        <v>28</v>
      </c>
      <c r="M541" s="3">
        <v>7</v>
      </c>
      <c r="N541" s="3">
        <v>8</v>
      </c>
      <c r="O541" s="3">
        <v>705</v>
      </c>
      <c r="P541" s="3">
        <v>5</v>
      </c>
      <c r="Q541" s="3">
        <v>16996.775710621001</v>
      </c>
      <c r="R541" s="3">
        <v>4</v>
      </c>
      <c r="S541" s="3">
        <v>0</v>
      </c>
      <c r="T541" s="3">
        <v>0</v>
      </c>
      <c r="U541" s="3">
        <v>8478.6814351934008</v>
      </c>
      <c r="V541" s="3">
        <v>1</v>
      </c>
      <c r="W541" s="3" t="str">
        <f>IF(Bank_data3[[#This Row],[credit_risk]]=1,"High Risk","Low Risk")</f>
        <v>High Risk</v>
      </c>
      <c r="X541" s="3" t="str">
        <f t="shared" si="56"/>
        <v>45-54</v>
      </c>
      <c r="Y541" s="3" t="str">
        <f t="shared" si="57"/>
        <v>Low Income</v>
      </c>
      <c r="Z541" s="3" t="str">
        <f t="shared" si="58"/>
        <v>Good</v>
      </c>
      <c r="AA541" s="27">
        <f t="shared" si="59"/>
        <v>0.3870699475720854</v>
      </c>
      <c r="AB541" s="3" t="str">
        <f t="shared" si="60"/>
        <v>Medium</v>
      </c>
      <c r="AC541" s="3" t="str">
        <f t="shared" si="61"/>
        <v>Medium</v>
      </c>
      <c r="AD541" s="3" t="str">
        <f t="shared" si="62"/>
        <v>No</v>
      </c>
    </row>
    <row r="542" spans="1:30" ht="15" customHeight="1" x14ac:dyDescent="0.3">
      <c r="A542" s="3" t="s">
        <v>563</v>
      </c>
      <c r="B542" s="3">
        <v>62</v>
      </c>
      <c r="C542" s="3" t="s">
        <v>31</v>
      </c>
      <c r="D542" s="3" t="s">
        <v>24</v>
      </c>
      <c r="E542" s="3">
        <v>71861.144212000494</v>
      </c>
      <c r="F542" s="3">
        <v>146</v>
      </c>
      <c r="G542" s="3">
        <v>965.17035251088998</v>
      </c>
      <c r="H542" s="3">
        <v>9</v>
      </c>
      <c r="I542" s="3">
        <v>755.57477997498495</v>
      </c>
      <c r="J542" s="3">
        <v>40</v>
      </c>
      <c r="K542" s="3">
        <v>465.94792340983003</v>
      </c>
      <c r="L542" s="3">
        <v>1</v>
      </c>
      <c r="M542" s="3">
        <v>4</v>
      </c>
      <c r="N542" s="3">
        <v>0</v>
      </c>
      <c r="O542" s="3">
        <v>667</v>
      </c>
      <c r="P542" s="3">
        <v>3</v>
      </c>
      <c r="Q542" s="3">
        <v>17328.351904741201</v>
      </c>
      <c r="R542" s="3">
        <v>4</v>
      </c>
      <c r="S542" s="3">
        <v>0</v>
      </c>
      <c r="T542" s="3">
        <v>0</v>
      </c>
      <c r="U542" s="3">
        <v>11531.3569107852</v>
      </c>
      <c r="V542" s="3">
        <v>1</v>
      </c>
      <c r="W542" s="3" t="str">
        <f>IF(Bank_data3[[#This Row],[credit_risk]]=1,"High Risk","Low Risk")</f>
        <v>High Risk</v>
      </c>
      <c r="X542" s="3" t="str">
        <f t="shared" si="56"/>
        <v>55+</v>
      </c>
      <c r="Y542" s="3" t="str">
        <f t="shared" si="57"/>
        <v>Middle Income</v>
      </c>
      <c r="Z542" s="3" t="str">
        <f t="shared" si="58"/>
        <v>Fair</v>
      </c>
      <c r="AA542" s="27">
        <f t="shared" si="59"/>
        <v>0.24113659884986138</v>
      </c>
      <c r="AB542" s="3" t="str">
        <f t="shared" si="60"/>
        <v>Low</v>
      </c>
      <c r="AC542" s="3" t="str">
        <f t="shared" si="61"/>
        <v>Low</v>
      </c>
      <c r="AD542" s="3" t="str">
        <f t="shared" si="62"/>
        <v>No</v>
      </c>
    </row>
    <row r="543" spans="1:30" ht="15" customHeight="1" x14ac:dyDescent="0.3">
      <c r="A543" s="3" t="s">
        <v>564</v>
      </c>
      <c r="B543" s="3">
        <v>56</v>
      </c>
      <c r="C543" s="3" t="s">
        <v>23</v>
      </c>
      <c r="D543" s="3" t="s">
        <v>26</v>
      </c>
      <c r="E543" s="3">
        <v>49735.512445539898</v>
      </c>
      <c r="F543" s="3">
        <v>103</v>
      </c>
      <c r="G543" s="3">
        <v>2636.53362732291</v>
      </c>
      <c r="H543" s="3">
        <v>0</v>
      </c>
      <c r="I543" s="3">
        <v>935.86380245345299</v>
      </c>
      <c r="J543" s="3">
        <v>43</v>
      </c>
      <c r="K543" s="3">
        <v>341.20070103933</v>
      </c>
      <c r="L543" s="3">
        <v>5</v>
      </c>
      <c r="M543" s="3">
        <v>6</v>
      </c>
      <c r="N543" s="3">
        <v>1</v>
      </c>
      <c r="O543" s="3">
        <v>789</v>
      </c>
      <c r="P543" s="3">
        <v>4</v>
      </c>
      <c r="Q543" s="3">
        <v>10892.125351635001</v>
      </c>
      <c r="R543" s="3">
        <v>4</v>
      </c>
      <c r="S543" s="3">
        <v>0</v>
      </c>
      <c r="T543" s="3">
        <v>0</v>
      </c>
      <c r="U543" s="3">
        <v>11323.4227254158</v>
      </c>
      <c r="V543" s="3">
        <v>1</v>
      </c>
      <c r="W543" s="3" t="str">
        <f>IF(Bank_data3[[#This Row],[credit_risk]]=1,"High Risk","Low Risk")</f>
        <v>High Risk</v>
      </c>
      <c r="X543" s="3" t="str">
        <f t="shared" si="56"/>
        <v>55+</v>
      </c>
      <c r="Y543" s="3" t="str">
        <f t="shared" si="57"/>
        <v>Low Income</v>
      </c>
      <c r="Z543" s="3" t="str">
        <f t="shared" si="58"/>
        <v>Very Good</v>
      </c>
      <c r="AA543" s="27">
        <f t="shared" si="59"/>
        <v>0.219000967639809</v>
      </c>
      <c r="AB543" s="3" t="str">
        <f t="shared" si="60"/>
        <v>Medium</v>
      </c>
      <c r="AC543" s="3" t="str">
        <f t="shared" si="61"/>
        <v>Low</v>
      </c>
      <c r="AD543" s="3" t="str">
        <f t="shared" si="62"/>
        <v>No</v>
      </c>
    </row>
    <row r="544" spans="1:30" ht="15" customHeight="1" x14ac:dyDescent="0.3">
      <c r="A544" s="3" t="s">
        <v>565</v>
      </c>
      <c r="B544" s="3">
        <v>31</v>
      </c>
      <c r="C544" s="3" t="s">
        <v>23</v>
      </c>
      <c r="D544" s="3" t="s">
        <v>26</v>
      </c>
      <c r="E544" s="3">
        <v>54683.094026056198</v>
      </c>
      <c r="F544" s="3">
        <v>127</v>
      </c>
      <c r="G544" s="3">
        <v>1361.2038551548401</v>
      </c>
      <c r="H544" s="3">
        <v>4</v>
      </c>
      <c r="I544" s="3">
        <v>20</v>
      </c>
      <c r="J544" s="3">
        <v>5</v>
      </c>
      <c r="K544" s="3">
        <v>583.61161616544496</v>
      </c>
      <c r="L544" s="3">
        <v>33</v>
      </c>
      <c r="M544" s="3">
        <v>3</v>
      </c>
      <c r="N544" s="3">
        <v>5</v>
      </c>
      <c r="O544" s="3">
        <v>861</v>
      </c>
      <c r="P544" s="3">
        <v>0</v>
      </c>
      <c r="Q544" s="3">
        <v>21244.941821263499</v>
      </c>
      <c r="R544" s="3">
        <v>5</v>
      </c>
      <c r="S544" s="3">
        <v>0</v>
      </c>
      <c r="T544" s="3">
        <v>0</v>
      </c>
      <c r="U544" s="3">
        <v>7127.5154935377304</v>
      </c>
      <c r="V544" s="3">
        <v>1</v>
      </c>
      <c r="W544" s="3" t="str">
        <f>IF(Bank_data3[[#This Row],[credit_risk]]=1,"High Risk","Low Risk")</f>
        <v>High Risk</v>
      </c>
      <c r="X544" s="3" t="str">
        <f t="shared" si="56"/>
        <v>25-34</v>
      </c>
      <c r="Y544" s="3" t="str">
        <f t="shared" si="57"/>
        <v>Middle Income</v>
      </c>
      <c r="Z544" s="3" t="str">
        <f t="shared" si="58"/>
        <v>Excellent</v>
      </c>
      <c r="AA544" s="27">
        <f t="shared" si="59"/>
        <v>0.38851023702390358</v>
      </c>
      <c r="AB544" s="3" t="str">
        <f t="shared" si="60"/>
        <v>Medium</v>
      </c>
      <c r="AC544" s="3" t="str">
        <f t="shared" si="61"/>
        <v>High</v>
      </c>
      <c r="AD544" s="3" t="str">
        <f t="shared" si="62"/>
        <v>No</v>
      </c>
    </row>
    <row r="545" spans="1:30" ht="15" customHeight="1" x14ac:dyDescent="0.3">
      <c r="A545" s="3" t="s">
        <v>566</v>
      </c>
      <c r="B545" s="3">
        <v>22</v>
      </c>
      <c r="C545" s="3" t="s">
        <v>28</v>
      </c>
      <c r="D545" s="3" t="s">
        <v>33</v>
      </c>
      <c r="E545" s="3">
        <v>75219.873178353504</v>
      </c>
      <c r="F545" s="3">
        <v>18</v>
      </c>
      <c r="G545" s="3">
        <v>882.39836769400199</v>
      </c>
      <c r="H545" s="3">
        <v>7</v>
      </c>
      <c r="I545" s="3">
        <v>805.921929708363</v>
      </c>
      <c r="J545" s="3">
        <v>19</v>
      </c>
      <c r="K545" s="3">
        <v>122.321872271834</v>
      </c>
      <c r="L545" s="3">
        <v>75</v>
      </c>
      <c r="M545" s="3">
        <v>14</v>
      </c>
      <c r="N545" s="3">
        <v>2</v>
      </c>
      <c r="O545" s="3">
        <v>747</v>
      </c>
      <c r="P545" s="3">
        <v>3</v>
      </c>
      <c r="Q545" s="3">
        <v>18492.2900379368</v>
      </c>
      <c r="R545" s="3">
        <v>7</v>
      </c>
      <c r="S545" s="3">
        <v>0</v>
      </c>
      <c r="T545" s="3">
        <v>0</v>
      </c>
      <c r="U545" s="3">
        <v>8042.18438473279</v>
      </c>
      <c r="V545" s="3">
        <v>1</v>
      </c>
      <c r="W545" s="3" t="str">
        <f>IF(Bank_data3[[#This Row],[credit_risk]]=1,"High Risk","Low Risk")</f>
        <v>High Risk</v>
      </c>
      <c r="X545" s="3" t="str">
        <f t="shared" si="56"/>
        <v>18-24</v>
      </c>
      <c r="Y545" s="3" t="str">
        <f t="shared" si="57"/>
        <v>Middle Income</v>
      </c>
      <c r="Z545" s="3" t="str">
        <f t="shared" si="58"/>
        <v>Very Good</v>
      </c>
      <c r="AA545" s="27">
        <f t="shared" si="59"/>
        <v>0.24584314299613103</v>
      </c>
      <c r="AB545" s="3" t="str">
        <f t="shared" si="60"/>
        <v>Low</v>
      </c>
      <c r="AC545" s="3" t="str">
        <f t="shared" si="61"/>
        <v>High</v>
      </c>
      <c r="AD545" s="3" t="str">
        <f t="shared" si="62"/>
        <v>No</v>
      </c>
    </row>
    <row r="546" spans="1:30" ht="15" customHeight="1" x14ac:dyDescent="0.3">
      <c r="A546" s="3" t="s">
        <v>567</v>
      </c>
      <c r="B546" s="3">
        <v>20</v>
      </c>
      <c r="C546" s="3" t="s">
        <v>31</v>
      </c>
      <c r="D546" s="3" t="s">
        <v>33</v>
      </c>
      <c r="E546" s="3">
        <v>95600.102012561198</v>
      </c>
      <c r="F546" s="3">
        <v>211</v>
      </c>
      <c r="G546" s="3">
        <v>1939.34397243936</v>
      </c>
      <c r="H546" s="3">
        <v>1</v>
      </c>
      <c r="I546" s="3">
        <v>538.85764559523795</v>
      </c>
      <c r="J546" s="3">
        <v>27</v>
      </c>
      <c r="K546" s="3">
        <v>296.29625906681599</v>
      </c>
      <c r="L546" s="3">
        <v>21</v>
      </c>
      <c r="M546" s="3">
        <v>0</v>
      </c>
      <c r="N546" s="3">
        <v>1</v>
      </c>
      <c r="O546" s="3">
        <v>808</v>
      </c>
      <c r="P546" s="3">
        <v>3</v>
      </c>
      <c r="Q546" s="3">
        <v>9432.2687602999795</v>
      </c>
      <c r="R546" s="3">
        <v>1</v>
      </c>
      <c r="S546" s="3">
        <v>0</v>
      </c>
      <c r="T546" s="3">
        <v>0</v>
      </c>
      <c r="U546" s="3">
        <v>12155.7802521185</v>
      </c>
      <c r="V546" s="3">
        <v>0</v>
      </c>
      <c r="W546" s="3" t="str">
        <f>IF(Bank_data3[[#This Row],[credit_risk]]=1,"High Risk","Low Risk")</f>
        <v>Low Risk</v>
      </c>
      <c r="X546" s="3" t="str">
        <f t="shared" si="56"/>
        <v>18-24</v>
      </c>
      <c r="Y546" s="3" t="str">
        <f t="shared" si="57"/>
        <v>Middle Income</v>
      </c>
      <c r="Z546" s="3" t="str">
        <f t="shared" si="58"/>
        <v>Excellent</v>
      </c>
      <c r="AA546" s="27">
        <f t="shared" si="59"/>
        <v>9.8663793884452594E-2</v>
      </c>
      <c r="AB546" s="3" t="str">
        <f t="shared" si="60"/>
        <v>Medium</v>
      </c>
      <c r="AC546" s="3" t="str">
        <f t="shared" si="61"/>
        <v>Medium</v>
      </c>
      <c r="AD546" s="3" t="str">
        <f t="shared" si="62"/>
        <v>No</v>
      </c>
    </row>
    <row r="547" spans="1:30" ht="15" customHeight="1" x14ac:dyDescent="0.3">
      <c r="A547" s="3" t="s">
        <v>568</v>
      </c>
      <c r="B547" s="3">
        <v>52</v>
      </c>
      <c r="C547" s="3" t="s">
        <v>28</v>
      </c>
      <c r="D547" s="3" t="s">
        <v>24</v>
      </c>
      <c r="E547" s="3">
        <v>40520.750954349904</v>
      </c>
      <c r="F547" s="3">
        <v>57</v>
      </c>
      <c r="G547" s="3">
        <v>1841.1676945035799</v>
      </c>
      <c r="H547" s="3">
        <v>3</v>
      </c>
      <c r="I547" s="3">
        <v>1290.82692870758</v>
      </c>
      <c r="J547" s="3">
        <v>22</v>
      </c>
      <c r="K547" s="3">
        <v>483.52801332344302</v>
      </c>
      <c r="L547" s="3">
        <v>3</v>
      </c>
      <c r="M547" s="3">
        <v>4</v>
      </c>
      <c r="N547" s="3">
        <v>5</v>
      </c>
      <c r="O547" s="3">
        <v>827</v>
      </c>
      <c r="P547" s="3">
        <v>5</v>
      </c>
      <c r="Q547" s="3">
        <v>15274.430880645899</v>
      </c>
      <c r="R547" s="3">
        <v>3</v>
      </c>
      <c r="S547" s="3">
        <v>0</v>
      </c>
      <c r="T547" s="3">
        <v>0</v>
      </c>
      <c r="U547" s="3">
        <v>2935.92896759111</v>
      </c>
      <c r="V547" s="3">
        <v>0</v>
      </c>
      <c r="W547" s="3" t="str">
        <f>IF(Bank_data3[[#This Row],[credit_risk]]=1,"High Risk","Low Risk")</f>
        <v>Low Risk</v>
      </c>
      <c r="X547" s="3" t="str">
        <f t="shared" si="56"/>
        <v>45-54</v>
      </c>
      <c r="Y547" s="3" t="str">
        <f t="shared" si="57"/>
        <v>Low Income</v>
      </c>
      <c r="Z547" s="3" t="str">
        <f t="shared" si="58"/>
        <v>Excellent</v>
      </c>
      <c r="AA547" s="27">
        <f t="shared" si="59"/>
        <v>0.376953302219247</v>
      </c>
      <c r="AB547" s="3" t="str">
        <f t="shared" si="60"/>
        <v>Medium</v>
      </c>
      <c r="AC547" s="3" t="str">
        <f t="shared" si="61"/>
        <v>Low</v>
      </c>
      <c r="AD547" s="3" t="str">
        <f t="shared" si="62"/>
        <v>No</v>
      </c>
    </row>
    <row r="548" spans="1:30" ht="15" customHeight="1" x14ac:dyDescent="0.3">
      <c r="A548" s="3" t="s">
        <v>569</v>
      </c>
      <c r="B548" s="3">
        <v>59</v>
      </c>
      <c r="C548" s="3" t="s">
        <v>28</v>
      </c>
      <c r="D548" s="3" t="s">
        <v>26</v>
      </c>
      <c r="E548" s="3">
        <v>46023.795483420101</v>
      </c>
      <c r="F548" s="3">
        <v>191</v>
      </c>
      <c r="G548" s="3">
        <v>306.39124552783898</v>
      </c>
      <c r="H548" s="3">
        <v>3</v>
      </c>
      <c r="I548" s="3">
        <v>1829.9634261019</v>
      </c>
      <c r="J548" s="3">
        <v>11</v>
      </c>
      <c r="K548" s="3">
        <v>967.30419025017204</v>
      </c>
      <c r="L548" s="3">
        <v>5</v>
      </c>
      <c r="M548" s="3">
        <v>16</v>
      </c>
      <c r="N548" s="3">
        <v>6</v>
      </c>
      <c r="O548" s="3">
        <v>399</v>
      </c>
      <c r="P548" s="3">
        <v>0</v>
      </c>
      <c r="Q548" s="3">
        <v>7248.3056649442797</v>
      </c>
      <c r="R548" s="3">
        <v>1</v>
      </c>
      <c r="S548" s="3">
        <v>1</v>
      </c>
      <c r="T548" s="3">
        <v>0</v>
      </c>
      <c r="U548" s="3">
        <v>13221.251726304599</v>
      </c>
      <c r="V548" s="3">
        <v>1</v>
      </c>
      <c r="W548" s="3" t="str">
        <f>IF(Bank_data3[[#This Row],[credit_risk]]=1,"High Risk","Low Risk")</f>
        <v>High Risk</v>
      </c>
      <c r="X548" s="3" t="str">
        <f t="shared" si="56"/>
        <v>55+</v>
      </c>
      <c r="Y548" s="3" t="str">
        <f t="shared" si="57"/>
        <v>Low Income</v>
      </c>
      <c r="Z548" s="3" t="str">
        <f t="shared" si="58"/>
        <v>Poor</v>
      </c>
      <c r="AA548" s="27">
        <f t="shared" si="59"/>
        <v>0.15749039358467196</v>
      </c>
      <c r="AB548" s="3" t="str">
        <f t="shared" si="60"/>
        <v>Low</v>
      </c>
      <c r="AC548" s="3" t="str">
        <f t="shared" si="61"/>
        <v>Low</v>
      </c>
      <c r="AD548" s="3" t="str">
        <f t="shared" si="62"/>
        <v>No</v>
      </c>
    </row>
    <row r="549" spans="1:30" ht="15" customHeight="1" x14ac:dyDescent="0.3">
      <c r="A549" s="3" t="s">
        <v>570</v>
      </c>
      <c r="B549" s="3">
        <v>29</v>
      </c>
      <c r="C549" s="3" t="s">
        <v>23</v>
      </c>
      <c r="D549" s="3" t="s">
        <v>24</v>
      </c>
      <c r="E549" s="3">
        <v>51332.072214971602</v>
      </c>
      <c r="F549" s="3">
        <v>97</v>
      </c>
      <c r="G549" s="3">
        <v>984.64491464191894</v>
      </c>
      <c r="H549" s="3">
        <v>10</v>
      </c>
      <c r="I549" s="3">
        <v>674.25233776619996</v>
      </c>
      <c r="J549" s="3">
        <v>23</v>
      </c>
      <c r="K549" s="3">
        <v>723.91120141127794</v>
      </c>
      <c r="L549" s="3">
        <v>66</v>
      </c>
      <c r="M549" s="3">
        <v>12</v>
      </c>
      <c r="N549" s="3">
        <v>3</v>
      </c>
      <c r="O549" s="3">
        <v>796</v>
      </c>
      <c r="P549" s="3">
        <v>4</v>
      </c>
      <c r="Q549" s="3">
        <v>9984.2854136795704</v>
      </c>
      <c r="R549" s="3">
        <v>7</v>
      </c>
      <c r="S549" s="3">
        <v>0</v>
      </c>
      <c r="T549" s="3">
        <v>0</v>
      </c>
      <c r="U549" s="3">
        <v>10157.8551732867</v>
      </c>
      <c r="V549" s="3">
        <v>1</v>
      </c>
      <c r="W549" s="3" t="str">
        <f>IF(Bank_data3[[#This Row],[credit_risk]]=1,"High Risk","Low Risk")</f>
        <v>High Risk</v>
      </c>
      <c r="X549" s="3" t="str">
        <f t="shared" si="56"/>
        <v>25-34</v>
      </c>
      <c r="Y549" s="3" t="str">
        <f t="shared" si="57"/>
        <v>Middle Income</v>
      </c>
      <c r="Z549" s="3" t="str">
        <f t="shared" si="58"/>
        <v>Very Good</v>
      </c>
      <c r="AA549" s="27">
        <f t="shared" si="59"/>
        <v>0.19450384492304865</v>
      </c>
      <c r="AB549" s="3" t="str">
        <f t="shared" si="60"/>
        <v>Low</v>
      </c>
      <c r="AC549" s="3" t="str">
        <f t="shared" si="61"/>
        <v>High</v>
      </c>
      <c r="AD549" s="3" t="str">
        <f t="shared" si="62"/>
        <v>No</v>
      </c>
    </row>
    <row r="550" spans="1:30" ht="15" customHeight="1" x14ac:dyDescent="0.3">
      <c r="A550" s="3" t="s">
        <v>571</v>
      </c>
      <c r="B550" s="3">
        <v>62</v>
      </c>
      <c r="C550" s="3" t="s">
        <v>28</v>
      </c>
      <c r="D550" s="3" t="s">
        <v>33</v>
      </c>
      <c r="E550" s="3">
        <v>51741.255789284303</v>
      </c>
      <c r="F550" s="3">
        <v>81</v>
      </c>
      <c r="G550" s="3">
        <v>140.961298342193</v>
      </c>
      <c r="H550" s="3">
        <v>10</v>
      </c>
      <c r="I550" s="3">
        <v>197.22000375038201</v>
      </c>
      <c r="J550" s="3">
        <v>43</v>
      </c>
      <c r="K550" s="3">
        <v>607.75943974529696</v>
      </c>
      <c r="L550" s="3">
        <v>76</v>
      </c>
      <c r="M550" s="3">
        <v>16</v>
      </c>
      <c r="N550" s="3">
        <v>9</v>
      </c>
      <c r="O550" s="3">
        <v>792</v>
      </c>
      <c r="P550" s="3">
        <v>0</v>
      </c>
      <c r="Q550" s="3">
        <v>15656.7657208899</v>
      </c>
      <c r="R550" s="3">
        <v>5</v>
      </c>
      <c r="S550" s="3">
        <v>0</v>
      </c>
      <c r="T550" s="3">
        <v>0</v>
      </c>
      <c r="U550" s="3">
        <v>500</v>
      </c>
      <c r="V550" s="3">
        <v>1</v>
      </c>
      <c r="W550" s="3" t="str">
        <f>IF(Bank_data3[[#This Row],[credit_risk]]=1,"High Risk","Low Risk")</f>
        <v>High Risk</v>
      </c>
      <c r="X550" s="3" t="str">
        <f t="shared" si="56"/>
        <v>55+</v>
      </c>
      <c r="Y550" s="3" t="str">
        <f t="shared" si="57"/>
        <v>Middle Income</v>
      </c>
      <c r="Z550" s="3" t="str">
        <f t="shared" si="58"/>
        <v>Very Good</v>
      </c>
      <c r="AA550" s="27">
        <f t="shared" si="59"/>
        <v>0.30259732745281459</v>
      </c>
      <c r="AB550" s="3" t="str">
        <f t="shared" si="60"/>
        <v>Low</v>
      </c>
      <c r="AC550" s="3" t="str">
        <f t="shared" si="61"/>
        <v>High</v>
      </c>
      <c r="AD550" s="3" t="str">
        <f t="shared" si="62"/>
        <v>No</v>
      </c>
    </row>
    <row r="551" spans="1:30" ht="15" customHeight="1" x14ac:dyDescent="0.3">
      <c r="A551" s="3" t="s">
        <v>572</v>
      </c>
      <c r="B551" s="3">
        <v>63</v>
      </c>
      <c r="C551" s="3" t="s">
        <v>31</v>
      </c>
      <c r="D551" s="3" t="s">
        <v>33</v>
      </c>
      <c r="E551" s="3">
        <v>56774.387995014004</v>
      </c>
      <c r="F551" s="3">
        <v>79</v>
      </c>
      <c r="G551" s="3">
        <v>3540.1031854027101</v>
      </c>
      <c r="H551" s="3">
        <v>6</v>
      </c>
      <c r="I551" s="3">
        <v>840.90693947149805</v>
      </c>
      <c r="J551" s="3">
        <v>21</v>
      </c>
      <c r="K551" s="3">
        <v>399.81682104387198</v>
      </c>
      <c r="L551" s="3">
        <v>62</v>
      </c>
      <c r="M551" s="3">
        <v>18</v>
      </c>
      <c r="N551" s="3">
        <v>8</v>
      </c>
      <c r="O551" s="3">
        <v>738</v>
      </c>
      <c r="P551" s="3">
        <v>3</v>
      </c>
      <c r="Q551" s="3">
        <v>12352.2918702857</v>
      </c>
      <c r="R551" s="3">
        <v>6</v>
      </c>
      <c r="S551" s="3">
        <v>0</v>
      </c>
      <c r="T551" s="3">
        <v>0</v>
      </c>
      <c r="U551" s="3">
        <v>9392.1518604164103</v>
      </c>
      <c r="V551" s="3">
        <v>1</v>
      </c>
      <c r="W551" s="3" t="str">
        <f>IF(Bank_data3[[#This Row],[credit_risk]]=1,"High Risk","Low Risk")</f>
        <v>High Risk</v>
      </c>
      <c r="X551" s="3" t="str">
        <f t="shared" si="56"/>
        <v>55+</v>
      </c>
      <c r="Y551" s="3" t="str">
        <f t="shared" si="57"/>
        <v>Middle Income</v>
      </c>
      <c r="Z551" s="3" t="str">
        <f t="shared" si="58"/>
        <v>Good</v>
      </c>
      <c r="AA551" s="27">
        <f t="shared" si="59"/>
        <v>0.21756803210931122</v>
      </c>
      <c r="AB551" s="3" t="str">
        <f t="shared" si="60"/>
        <v>Medium</v>
      </c>
      <c r="AC551" s="3" t="str">
        <f t="shared" si="61"/>
        <v>High</v>
      </c>
      <c r="AD551" s="3" t="str">
        <f t="shared" si="62"/>
        <v>No</v>
      </c>
    </row>
    <row r="552" spans="1:30" ht="15" customHeight="1" x14ac:dyDescent="0.3">
      <c r="A552" s="3" t="s">
        <v>573</v>
      </c>
      <c r="B552" s="3">
        <v>48</v>
      </c>
      <c r="C552" s="3" t="s">
        <v>28</v>
      </c>
      <c r="D552" s="3" t="s">
        <v>24</v>
      </c>
      <c r="E552" s="3">
        <v>41176.786853534002</v>
      </c>
      <c r="F552" s="3">
        <v>42</v>
      </c>
      <c r="G552" s="3">
        <v>1209.8098196291901</v>
      </c>
      <c r="H552" s="3">
        <v>0</v>
      </c>
      <c r="I552" s="3">
        <v>728.09973467737802</v>
      </c>
      <c r="J552" s="3">
        <v>25</v>
      </c>
      <c r="K552" s="3">
        <v>495.45856212272298</v>
      </c>
      <c r="L552" s="3">
        <v>72</v>
      </c>
      <c r="M552" s="3">
        <v>3</v>
      </c>
      <c r="N552" s="3">
        <v>2</v>
      </c>
      <c r="O552" s="3">
        <v>577</v>
      </c>
      <c r="P552" s="3">
        <v>1</v>
      </c>
      <c r="Q552" s="3">
        <v>3499.5947229960002</v>
      </c>
      <c r="R552" s="3">
        <v>0</v>
      </c>
      <c r="S552" s="3">
        <v>0</v>
      </c>
      <c r="T552" s="3">
        <v>0</v>
      </c>
      <c r="U552" s="3">
        <v>12966.8840325891</v>
      </c>
      <c r="V552" s="3">
        <v>1</v>
      </c>
      <c r="W552" s="3" t="str">
        <f>IF(Bank_data3[[#This Row],[credit_risk]]=1,"High Risk","Low Risk")</f>
        <v>High Risk</v>
      </c>
      <c r="X552" s="3" t="str">
        <f t="shared" si="56"/>
        <v>45-54</v>
      </c>
      <c r="Y552" s="3" t="str">
        <f t="shared" si="57"/>
        <v>Low Income</v>
      </c>
      <c r="Z552" s="3" t="str">
        <f t="shared" si="58"/>
        <v>Poor</v>
      </c>
      <c r="AA552" s="27">
        <f t="shared" si="59"/>
        <v>8.4989504777147201E-2</v>
      </c>
      <c r="AB552" s="3" t="str">
        <f t="shared" si="60"/>
        <v>Medium</v>
      </c>
      <c r="AC552" s="3" t="str">
        <f t="shared" si="61"/>
        <v>High</v>
      </c>
      <c r="AD552" s="3" t="str">
        <f t="shared" si="62"/>
        <v>No</v>
      </c>
    </row>
    <row r="553" spans="1:30" ht="15" customHeight="1" x14ac:dyDescent="0.3">
      <c r="A553" s="3" t="s">
        <v>574</v>
      </c>
      <c r="B553" s="3">
        <v>32</v>
      </c>
      <c r="C553" s="3" t="s">
        <v>28</v>
      </c>
      <c r="D553" s="3" t="s">
        <v>33</v>
      </c>
      <c r="E553" s="3">
        <v>27208.561646969101</v>
      </c>
      <c r="F553" s="3">
        <v>221</v>
      </c>
      <c r="G553" s="3">
        <v>958.56706173801797</v>
      </c>
      <c r="H553" s="3">
        <v>8</v>
      </c>
      <c r="I553" s="3">
        <v>1489.9727271504501</v>
      </c>
      <c r="J553" s="3">
        <v>21</v>
      </c>
      <c r="K553" s="3">
        <v>804.01757181556798</v>
      </c>
      <c r="L553" s="3">
        <v>67</v>
      </c>
      <c r="M553" s="3">
        <v>16</v>
      </c>
      <c r="N553" s="3">
        <v>1</v>
      </c>
      <c r="O553" s="3">
        <v>677</v>
      </c>
      <c r="P553" s="3">
        <v>4</v>
      </c>
      <c r="Q553" s="3">
        <v>14498.2946069174</v>
      </c>
      <c r="R553" s="3">
        <v>4</v>
      </c>
      <c r="S553" s="3">
        <v>0</v>
      </c>
      <c r="T553" s="3">
        <v>0</v>
      </c>
      <c r="U553" s="3">
        <v>17090.201910040301</v>
      </c>
      <c r="V553" s="3">
        <v>1</v>
      </c>
      <c r="W553" s="3" t="str">
        <f>IF(Bank_data3[[#This Row],[credit_risk]]=1,"High Risk","Low Risk")</f>
        <v>High Risk</v>
      </c>
      <c r="X553" s="3" t="str">
        <f t="shared" si="56"/>
        <v>25-34</v>
      </c>
      <c r="Y553" s="3" t="str">
        <f t="shared" si="57"/>
        <v>Low Income</v>
      </c>
      <c r="Z553" s="3" t="str">
        <f t="shared" si="58"/>
        <v>Good</v>
      </c>
      <c r="AA553" s="27">
        <f t="shared" si="59"/>
        <v>0.53285781126663989</v>
      </c>
      <c r="AB553" s="3" t="str">
        <f t="shared" si="60"/>
        <v>Low</v>
      </c>
      <c r="AC553" s="3" t="str">
        <f t="shared" si="61"/>
        <v>High</v>
      </c>
      <c r="AD553" s="3" t="str">
        <f t="shared" si="62"/>
        <v>No</v>
      </c>
    </row>
    <row r="554" spans="1:30" ht="15" customHeight="1" x14ac:dyDescent="0.3">
      <c r="A554" s="3" t="s">
        <v>575</v>
      </c>
      <c r="B554" s="3">
        <v>31</v>
      </c>
      <c r="C554" s="3" t="s">
        <v>28</v>
      </c>
      <c r="D554" s="3" t="s">
        <v>26</v>
      </c>
      <c r="E554" s="3">
        <v>81568.854407295497</v>
      </c>
      <c r="F554" s="3">
        <v>23</v>
      </c>
      <c r="G554" s="3">
        <v>1099.8662045761801</v>
      </c>
      <c r="H554" s="3">
        <v>2</v>
      </c>
      <c r="I554" s="3">
        <v>1383.3062701814399</v>
      </c>
      <c r="J554" s="3">
        <v>6</v>
      </c>
      <c r="K554" s="3">
        <v>956.43562997665401</v>
      </c>
      <c r="L554" s="3">
        <v>33</v>
      </c>
      <c r="M554" s="3">
        <v>11</v>
      </c>
      <c r="N554" s="3">
        <v>4</v>
      </c>
      <c r="O554" s="3">
        <v>587</v>
      </c>
      <c r="P554" s="3">
        <v>3</v>
      </c>
      <c r="Q554" s="3">
        <v>10088.997325672301</v>
      </c>
      <c r="R554" s="3">
        <v>5</v>
      </c>
      <c r="S554" s="3">
        <v>0</v>
      </c>
      <c r="T554" s="3">
        <v>0</v>
      </c>
      <c r="U554" s="3">
        <v>5731.5682117687402</v>
      </c>
      <c r="V554" s="3">
        <v>1</v>
      </c>
      <c r="W554" s="3" t="str">
        <f>IF(Bank_data3[[#This Row],[credit_risk]]=1,"High Risk","Low Risk")</f>
        <v>High Risk</v>
      </c>
      <c r="X554" s="3" t="str">
        <f t="shared" si="56"/>
        <v>25-34</v>
      </c>
      <c r="Y554" s="3" t="str">
        <f t="shared" si="57"/>
        <v>Middle Income</v>
      </c>
      <c r="Z554" s="3" t="str">
        <f t="shared" si="58"/>
        <v>Fair</v>
      </c>
      <c r="AA554" s="27">
        <f t="shared" si="59"/>
        <v>0.12368688268312793</v>
      </c>
      <c r="AB554" s="3" t="str">
        <f t="shared" si="60"/>
        <v>Medium</v>
      </c>
      <c r="AC554" s="3" t="str">
        <f t="shared" si="61"/>
        <v>High</v>
      </c>
      <c r="AD554" s="3" t="str">
        <f t="shared" si="62"/>
        <v>No</v>
      </c>
    </row>
    <row r="555" spans="1:30" ht="15" customHeight="1" x14ac:dyDescent="0.3">
      <c r="A555" s="3" t="s">
        <v>576</v>
      </c>
      <c r="B555" s="3">
        <v>50</v>
      </c>
      <c r="C555" s="3" t="s">
        <v>23</v>
      </c>
      <c r="D555" s="3" t="s">
        <v>24</v>
      </c>
      <c r="E555" s="3">
        <v>61017.485014468097</v>
      </c>
      <c r="F555" s="3">
        <v>68</v>
      </c>
      <c r="G555" s="3">
        <v>896.64835272903497</v>
      </c>
      <c r="H555" s="3">
        <v>5</v>
      </c>
      <c r="I555" s="3">
        <v>1102.8812397088</v>
      </c>
      <c r="J555" s="3">
        <v>14</v>
      </c>
      <c r="K555" s="3">
        <v>440.00999903328</v>
      </c>
      <c r="L555" s="3">
        <v>71</v>
      </c>
      <c r="M555" s="3">
        <v>17</v>
      </c>
      <c r="N555" s="3">
        <v>8</v>
      </c>
      <c r="O555" s="3">
        <v>727</v>
      </c>
      <c r="P555" s="3">
        <v>1</v>
      </c>
      <c r="Q555" s="3">
        <v>7218.2486568265904</v>
      </c>
      <c r="R555" s="3">
        <v>1</v>
      </c>
      <c r="S555" s="3">
        <v>0</v>
      </c>
      <c r="T555" s="3">
        <v>0</v>
      </c>
      <c r="U555" s="3">
        <v>10467.800025251099</v>
      </c>
      <c r="V555" s="3">
        <v>0</v>
      </c>
      <c r="W555" s="3" t="str">
        <f>IF(Bank_data3[[#This Row],[credit_risk]]=1,"High Risk","Low Risk")</f>
        <v>Low Risk</v>
      </c>
      <c r="X555" s="3" t="str">
        <f t="shared" si="56"/>
        <v>45-54</v>
      </c>
      <c r="Y555" s="3" t="str">
        <f t="shared" si="57"/>
        <v>Middle Income</v>
      </c>
      <c r="Z555" s="3" t="str">
        <f t="shared" si="58"/>
        <v>Good</v>
      </c>
      <c r="AA555" s="27">
        <f t="shared" si="59"/>
        <v>0.11829803629426947</v>
      </c>
      <c r="AB555" s="3" t="str">
        <f t="shared" si="60"/>
        <v>Low</v>
      </c>
      <c r="AC555" s="3" t="str">
        <f t="shared" si="61"/>
        <v>High</v>
      </c>
      <c r="AD555" s="3" t="str">
        <f t="shared" si="62"/>
        <v>No</v>
      </c>
    </row>
    <row r="556" spans="1:30" ht="15" customHeight="1" x14ac:dyDescent="0.3">
      <c r="A556" s="3" t="s">
        <v>577</v>
      </c>
      <c r="B556" s="3">
        <v>65</v>
      </c>
      <c r="C556" s="3" t="s">
        <v>31</v>
      </c>
      <c r="D556" s="3" t="s">
        <v>26</v>
      </c>
      <c r="E556" s="3">
        <v>42466.356799889203</v>
      </c>
      <c r="F556" s="3">
        <v>138</v>
      </c>
      <c r="G556" s="3">
        <v>1353.57467212646</v>
      </c>
      <c r="H556" s="3">
        <v>9</v>
      </c>
      <c r="I556" s="3">
        <v>594.65707157556994</v>
      </c>
      <c r="J556" s="3">
        <v>47</v>
      </c>
      <c r="K556" s="3">
        <v>612.65293556035999</v>
      </c>
      <c r="L556" s="3">
        <v>33</v>
      </c>
      <c r="M556" s="3">
        <v>10</v>
      </c>
      <c r="N556" s="3">
        <v>0</v>
      </c>
      <c r="O556" s="3">
        <v>892</v>
      </c>
      <c r="P556" s="3">
        <v>1</v>
      </c>
      <c r="Q556" s="3">
        <v>5430.58628550311</v>
      </c>
      <c r="R556" s="3">
        <v>0</v>
      </c>
      <c r="S556" s="3">
        <v>1</v>
      </c>
      <c r="T556" s="3">
        <v>0</v>
      </c>
      <c r="U556" s="3">
        <v>10682.0827335374</v>
      </c>
      <c r="V556" s="3">
        <v>1</v>
      </c>
      <c r="W556" s="3" t="str">
        <f>IF(Bank_data3[[#This Row],[credit_risk]]=1,"High Risk","Low Risk")</f>
        <v>High Risk</v>
      </c>
      <c r="X556" s="3" t="str">
        <f t="shared" si="56"/>
        <v>55+</v>
      </c>
      <c r="Y556" s="3" t="str">
        <f t="shared" si="57"/>
        <v>Low Income</v>
      </c>
      <c r="Z556" s="3" t="str">
        <f t="shared" si="58"/>
        <v>Excellent</v>
      </c>
      <c r="AA556" s="27">
        <f t="shared" si="59"/>
        <v>0.12787973103257302</v>
      </c>
      <c r="AB556" s="3" t="str">
        <f t="shared" si="60"/>
        <v>Medium</v>
      </c>
      <c r="AC556" s="3" t="str">
        <f t="shared" si="61"/>
        <v>High</v>
      </c>
      <c r="AD556" s="3" t="str">
        <f t="shared" si="62"/>
        <v>No</v>
      </c>
    </row>
    <row r="557" spans="1:30" ht="15" customHeight="1" x14ac:dyDescent="0.3">
      <c r="A557" s="3" t="s">
        <v>578</v>
      </c>
      <c r="B557" s="3">
        <v>21</v>
      </c>
      <c r="C557" s="3" t="s">
        <v>23</v>
      </c>
      <c r="D557" s="3" t="s">
        <v>26</v>
      </c>
      <c r="E557" s="3">
        <v>57868.034142573197</v>
      </c>
      <c r="F557" s="3">
        <v>236</v>
      </c>
      <c r="G557" s="3">
        <v>2488.06905781667</v>
      </c>
      <c r="H557" s="3">
        <v>4</v>
      </c>
      <c r="I557" s="3">
        <v>1037.21829816328</v>
      </c>
      <c r="J557" s="3">
        <v>29</v>
      </c>
      <c r="K557" s="3">
        <v>728.52475729915</v>
      </c>
      <c r="L557" s="3">
        <v>56</v>
      </c>
      <c r="M557" s="3">
        <v>3</v>
      </c>
      <c r="N557" s="3">
        <v>5</v>
      </c>
      <c r="O557" s="3">
        <v>628</v>
      </c>
      <c r="P557" s="3">
        <v>5</v>
      </c>
      <c r="Q557" s="3">
        <v>10840.5862703405</v>
      </c>
      <c r="R557" s="3">
        <v>2</v>
      </c>
      <c r="S557" s="3">
        <v>0</v>
      </c>
      <c r="T557" s="3">
        <v>0</v>
      </c>
      <c r="U557" s="3">
        <v>10665.7734784922</v>
      </c>
      <c r="V557" s="3">
        <v>0</v>
      </c>
      <c r="W557" s="3" t="str">
        <f>IF(Bank_data3[[#This Row],[credit_risk]]=1,"High Risk","Low Risk")</f>
        <v>Low Risk</v>
      </c>
      <c r="X557" s="3" t="str">
        <f t="shared" si="56"/>
        <v>18-24</v>
      </c>
      <c r="Y557" s="3" t="str">
        <f t="shared" si="57"/>
        <v>Middle Income</v>
      </c>
      <c r="Z557" s="3" t="str">
        <f t="shared" si="58"/>
        <v>Fair</v>
      </c>
      <c r="AA557" s="27">
        <f t="shared" si="59"/>
        <v>0.18733289338344986</v>
      </c>
      <c r="AB557" s="3" t="str">
        <f t="shared" si="60"/>
        <v>Medium</v>
      </c>
      <c r="AC557" s="3" t="str">
        <f t="shared" si="61"/>
        <v>High</v>
      </c>
      <c r="AD557" s="3" t="str">
        <f t="shared" si="62"/>
        <v>No</v>
      </c>
    </row>
    <row r="558" spans="1:30" ht="15" customHeight="1" x14ac:dyDescent="0.3">
      <c r="A558" s="3" t="s">
        <v>579</v>
      </c>
      <c r="B558" s="3">
        <v>69</v>
      </c>
      <c r="C558" s="3" t="s">
        <v>23</v>
      </c>
      <c r="D558" s="3" t="s">
        <v>33</v>
      </c>
      <c r="E558" s="3">
        <v>82993.109467167596</v>
      </c>
      <c r="F558" s="3">
        <v>201</v>
      </c>
      <c r="G558" s="3">
        <v>1577.87230748106</v>
      </c>
      <c r="H558" s="3">
        <v>3</v>
      </c>
      <c r="I558" s="3">
        <v>892.75222567390597</v>
      </c>
      <c r="J558" s="3">
        <v>3</v>
      </c>
      <c r="K558" s="3">
        <v>602.19911211556496</v>
      </c>
      <c r="L558" s="3">
        <v>36</v>
      </c>
      <c r="M558" s="3">
        <v>11</v>
      </c>
      <c r="N558" s="3">
        <v>7</v>
      </c>
      <c r="O558" s="3">
        <v>332</v>
      </c>
      <c r="P558" s="3">
        <v>4</v>
      </c>
      <c r="Q558" s="3">
        <v>13529.796275602601</v>
      </c>
      <c r="R558" s="3">
        <v>7</v>
      </c>
      <c r="S558" s="3">
        <v>0</v>
      </c>
      <c r="T558" s="3">
        <v>0</v>
      </c>
      <c r="U558" s="3">
        <v>7208.1860330180998</v>
      </c>
      <c r="V558" s="3">
        <v>1</v>
      </c>
      <c r="W558" s="3" t="str">
        <f>IF(Bank_data3[[#This Row],[credit_risk]]=1,"High Risk","Low Risk")</f>
        <v>High Risk</v>
      </c>
      <c r="X558" s="3" t="str">
        <f t="shared" si="56"/>
        <v>55+</v>
      </c>
      <c r="Y558" s="3" t="str">
        <f t="shared" si="57"/>
        <v>Middle Income</v>
      </c>
      <c r="Z558" s="3" t="str">
        <f t="shared" si="58"/>
        <v>Poor</v>
      </c>
      <c r="AA558" s="27">
        <f t="shared" si="59"/>
        <v>0.16302312761223919</v>
      </c>
      <c r="AB558" s="3" t="str">
        <f t="shared" si="60"/>
        <v>Medium</v>
      </c>
      <c r="AC558" s="3" t="str">
        <f t="shared" si="61"/>
        <v>High</v>
      </c>
      <c r="AD558" s="3" t="str">
        <f t="shared" si="62"/>
        <v>No</v>
      </c>
    </row>
    <row r="559" spans="1:30" ht="15" customHeight="1" x14ac:dyDescent="0.3">
      <c r="A559" s="3" t="s">
        <v>580</v>
      </c>
      <c r="B559" s="3">
        <v>54</v>
      </c>
      <c r="C559" s="3" t="s">
        <v>23</v>
      </c>
      <c r="D559" s="3" t="s">
        <v>26</v>
      </c>
      <c r="E559" s="3">
        <v>35815.6108620382</v>
      </c>
      <c r="F559" s="3">
        <v>12</v>
      </c>
      <c r="G559" s="3">
        <v>389.91814621776501</v>
      </c>
      <c r="H559" s="3">
        <v>8</v>
      </c>
      <c r="I559" s="3">
        <v>884.46312115478702</v>
      </c>
      <c r="J559" s="3">
        <v>5</v>
      </c>
      <c r="K559" s="3">
        <v>172.65810408018999</v>
      </c>
      <c r="L559" s="3">
        <v>5</v>
      </c>
      <c r="M559" s="3">
        <v>8</v>
      </c>
      <c r="N559" s="3">
        <v>6</v>
      </c>
      <c r="O559" s="3">
        <v>419</v>
      </c>
      <c r="P559" s="3">
        <v>3</v>
      </c>
      <c r="Q559" s="3">
        <v>10614.383901450299</v>
      </c>
      <c r="R559" s="3">
        <v>7</v>
      </c>
      <c r="S559" s="3">
        <v>0</v>
      </c>
      <c r="T559" s="3">
        <v>0</v>
      </c>
      <c r="U559" s="3">
        <v>7850.7944098289499</v>
      </c>
      <c r="V559" s="3">
        <v>1</v>
      </c>
      <c r="W559" s="3" t="str">
        <f>IF(Bank_data3[[#This Row],[credit_risk]]=1,"High Risk","Low Risk")</f>
        <v>High Risk</v>
      </c>
      <c r="X559" s="3" t="str">
        <f t="shared" si="56"/>
        <v>45-54</v>
      </c>
      <c r="Y559" s="3" t="str">
        <f t="shared" si="57"/>
        <v>Low Income</v>
      </c>
      <c r="Z559" s="3" t="str">
        <f t="shared" si="58"/>
        <v>Poor</v>
      </c>
      <c r="AA559" s="27">
        <f t="shared" si="59"/>
        <v>0.29636193955582457</v>
      </c>
      <c r="AB559" s="3" t="str">
        <f t="shared" si="60"/>
        <v>Low</v>
      </c>
      <c r="AC559" s="3" t="str">
        <f t="shared" si="61"/>
        <v>Low</v>
      </c>
      <c r="AD559" s="3" t="str">
        <f t="shared" si="62"/>
        <v>No</v>
      </c>
    </row>
    <row r="560" spans="1:30" ht="15" customHeight="1" x14ac:dyDescent="0.3">
      <c r="A560" s="3" t="s">
        <v>581</v>
      </c>
      <c r="B560" s="3">
        <v>42</v>
      </c>
      <c r="C560" s="3" t="s">
        <v>23</v>
      </c>
      <c r="D560" s="3" t="s">
        <v>24</v>
      </c>
      <c r="E560" s="3">
        <v>53800.523835385298</v>
      </c>
      <c r="F560" s="3">
        <v>187</v>
      </c>
      <c r="G560" s="3">
        <v>581.60568399676504</v>
      </c>
      <c r="H560" s="3">
        <v>10</v>
      </c>
      <c r="I560" s="3">
        <v>254.61955300124501</v>
      </c>
      <c r="J560" s="3">
        <v>47</v>
      </c>
      <c r="K560" s="3">
        <v>313.75530608901897</v>
      </c>
      <c r="L560" s="3">
        <v>70</v>
      </c>
      <c r="M560" s="3">
        <v>17</v>
      </c>
      <c r="N560" s="3">
        <v>5</v>
      </c>
      <c r="O560" s="3">
        <v>396</v>
      </c>
      <c r="P560" s="3">
        <v>2</v>
      </c>
      <c r="Q560" s="3">
        <v>13837.244582499799</v>
      </c>
      <c r="R560" s="3">
        <v>6</v>
      </c>
      <c r="S560" s="3">
        <v>0</v>
      </c>
      <c r="T560" s="3">
        <v>0</v>
      </c>
      <c r="U560" s="3">
        <v>6531.7997029548796</v>
      </c>
      <c r="V560" s="3">
        <v>1</v>
      </c>
      <c r="W560" s="3" t="str">
        <f>IF(Bank_data3[[#This Row],[credit_risk]]=1,"High Risk","Low Risk")</f>
        <v>High Risk</v>
      </c>
      <c r="X560" s="3" t="str">
        <f t="shared" si="56"/>
        <v>35-44</v>
      </c>
      <c r="Y560" s="3" t="str">
        <f t="shared" si="57"/>
        <v>Middle Income</v>
      </c>
      <c r="Z560" s="3" t="str">
        <f t="shared" si="58"/>
        <v>Poor</v>
      </c>
      <c r="AA560" s="27">
        <f t="shared" si="59"/>
        <v>0.2571953504549126</v>
      </c>
      <c r="AB560" s="3" t="str">
        <f t="shared" si="60"/>
        <v>Low</v>
      </c>
      <c r="AC560" s="3" t="str">
        <f t="shared" si="61"/>
        <v>High</v>
      </c>
      <c r="AD560" s="3" t="str">
        <f t="shared" si="62"/>
        <v>No</v>
      </c>
    </row>
    <row r="561" spans="1:30" ht="15" customHeight="1" x14ac:dyDescent="0.3">
      <c r="A561" s="3" t="s">
        <v>582</v>
      </c>
      <c r="B561" s="3">
        <v>36</v>
      </c>
      <c r="C561" s="3" t="s">
        <v>23</v>
      </c>
      <c r="D561" s="3" t="s">
        <v>26</v>
      </c>
      <c r="E561" s="3">
        <v>24982.434663772499</v>
      </c>
      <c r="F561" s="3">
        <v>134</v>
      </c>
      <c r="G561" s="3">
        <v>1639.6837313467099</v>
      </c>
      <c r="H561" s="3">
        <v>11</v>
      </c>
      <c r="I561" s="3">
        <v>1171.62836845878</v>
      </c>
      <c r="J561" s="3">
        <v>46</v>
      </c>
      <c r="K561" s="3">
        <v>685.157947048079</v>
      </c>
      <c r="L561" s="3">
        <v>44</v>
      </c>
      <c r="M561" s="3">
        <v>8</v>
      </c>
      <c r="N561" s="3">
        <v>2</v>
      </c>
      <c r="O561" s="3">
        <v>685</v>
      </c>
      <c r="P561" s="3">
        <v>1</v>
      </c>
      <c r="Q561" s="3">
        <v>10429.1207700014</v>
      </c>
      <c r="R561" s="3">
        <v>4</v>
      </c>
      <c r="S561" s="3">
        <v>0</v>
      </c>
      <c r="T561" s="3">
        <v>0</v>
      </c>
      <c r="U561" s="3">
        <v>9236.4099691430001</v>
      </c>
      <c r="V561" s="3">
        <v>1</v>
      </c>
      <c r="W561" s="3" t="str">
        <f>IF(Bank_data3[[#This Row],[credit_risk]]=1,"High Risk","Low Risk")</f>
        <v>High Risk</v>
      </c>
      <c r="X561" s="3" t="str">
        <f t="shared" si="56"/>
        <v>35-44</v>
      </c>
      <c r="Y561" s="3" t="str">
        <f t="shared" si="57"/>
        <v>Low Income</v>
      </c>
      <c r="Z561" s="3" t="str">
        <f t="shared" si="58"/>
        <v>Good</v>
      </c>
      <c r="AA561" s="27">
        <f t="shared" si="59"/>
        <v>0.41745814250541663</v>
      </c>
      <c r="AB561" s="3" t="str">
        <f t="shared" si="60"/>
        <v>Medium</v>
      </c>
      <c r="AC561" s="3" t="str">
        <f t="shared" si="61"/>
        <v>High</v>
      </c>
      <c r="AD561" s="3" t="str">
        <f t="shared" si="62"/>
        <v>No</v>
      </c>
    </row>
    <row r="562" spans="1:30" ht="15" customHeight="1" x14ac:dyDescent="0.3">
      <c r="A562" s="3" t="s">
        <v>583</v>
      </c>
      <c r="B562" s="3">
        <v>45</v>
      </c>
      <c r="C562" s="3" t="s">
        <v>31</v>
      </c>
      <c r="D562" s="3" t="s">
        <v>26</v>
      </c>
      <c r="E562" s="3">
        <v>47869.850770271201</v>
      </c>
      <c r="F562" s="3">
        <v>45</v>
      </c>
      <c r="G562" s="3">
        <v>833.93749488997901</v>
      </c>
      <c r="H562" s="3">
        <v>8</v>
      </c>
      <c r="I562" s="3">
        <v>837.732914908932</v>
      </c>
      <c r="J562" s="3">
        <v>1</v>
      </c>
      <c r="K562" s="3">
        <v>359.12792690598502</v>
      </c>
      <c r="L562" s="3">
        <v>40</v>
      </c>
      <c r="M562" s="3">
        <v>0</v>
      </c>
      <c r="N562" s="3">
        <v>8</v>
      </c>
      <c r="O562" s="3">
        <v>313</v>
      </c>
      <c r="P562" s="3">
        <v>5</v>
      </c>
      <c r="Q562" s="3">
        <v>15547.3991631932</v>
      </c>
      <c r="R562" s="3">
        <v>5</v>
      </c>
      <c r="S562" s="3">
        <v>1</v>
      </c>
      <c r="T562" s="3">
        <v>0</v>
      </c>
      <c r="U562" s="3">
        <v>10570.677287661199</v>
      </c>
      <c r="V562" s="3">
        <v>1</v>
      </c>
      <c r="W562" s="3" t="str">
        <f>IF(Bank_data3[[#This Row],[credit_risk]]=1,"High Risk","Low Risk")</f>
        <v>High Risk</v>
      </c>
      <c r="X562" s="3" t="str">
        <f t="shared" si="56"/>
        <v>45-54</v>
      </c>
      <c r="Y562" s="3" t="str">
        <f t="shared" si="57"/>
        <v>Low Income</v>
      </c>
      <c r="Z562" s="3" t="str">
        <f t="shared" si="58"/>
        <v>Poor</v>
      </c>
      <c r="AA562" s="27">
        <f t="shared" si="59"/>
        <v>0.32478478443155417</v>
      </c>
      <c r="AB562" s="3" t="str">
        <f t="shared" si="60"/>
        <v>Low</v>
      </c>
      <c r="AC562" s="3" t="str">
        <f t="shared" si="61"/>
        <v>High</v>
      </c>
      <c r="AD562" s="3" t="str">
        <f t="shared" si="62"/>
        <v>No</v>
      </c>
    </row>
    <row r="563" spans="1:30" ht="15" customHeight="1" x14ac:dyDescent="0.3">
      <c r="A563" s="3" t="s">
        <v>584</v>
      </c>
      <c r="B563" s="3">
        <v>27</v>
      </c>
      <c r="C563" s="3" t="s">
        <v>28</v>
      </c>
      <c r="D563" s="3" t="s">
        <v>26</v>
      </c>
      <c r="E563" s="3">
        <v>61098.716950062</v>
      </c>
      <c r="F563" s="3">
        <v>107</v>
      </c>
      <c r="G563" s="3">
        <v>1347.3450357341501</v>
      </c>
      <c r="H563" s="3">
        <v>0</v>
      </c>
      <c r="I563" s="3">
        <v>764.70552835939895</v>
      </c>
      <c r="J563" s="3">
        <v>30</v>
      </c>
      <c r="K563" s="3">
        <v>948.40038681615204</v>
      </c>
      <c r="L563" s="3">
        <v>4</v>
      </c>
      <c r="M563" s="3">
        <v>5</v>
      </c>
      <c r="N563" s="3">
        <v>4</v>
      </c>
      <c r="O563" s="3">
        <v>616</v>
      </c>
      <c r="P563" s="3">
        <v>0</v>
      </c>
      <c r="Q563" s="3">
        <v>11117.9014384968</v>
      </c>
      <c r="R563" s="3">
        <v>3</v>
      </c>
      <c r="S563" s="3">
        <v>0</v>
      </c>
      <c r="T563" s="3">
        <v>0</v>
      </c>
      <c r="U563" s="3">
        <v>4334.8952860503096</v>
      </c>
      <c r="V563" s="3">
        <v>0</v>
      </c>
      <c r="W563" s="3" t="str">
        <f>IF(Bank_data3[[#This Row],[credit_risk]]=1,"High Risk","Low Risk")</f>
        <v>Low Risk</v>
      </c>
      <c r="X563" s="3" t="str">
        <f t="shared" si="56"/>
        <v>25-34</v>
      </c>
      <c r="Y563" s="3" t="str">
        <f t="shared" si="57"/>
        <v>Middle Income</v>
      </c>
      <c r="Z563" s="3" t="str">
        <f t="shared" si="58"/>
        <v>Fair</v>
      </c>
      <c r="AA563" s="27">
        <f t="shared" si="59"/>
        <v>0.18196620147660103</v>
      </c>
      <c r="AB563" s="3" t="str">
        <f t="shared" si="60"/>
        <v>Medium</v>
      </c>
      <c r="AC563" s="3" t="str">
        <f t="shared" si="61"/>
        <v>Low</v>
      </c>
      <c r="AD563" s="3" t="str">
        <f t="shared" si="62"/>
        <v>No</v>
      </c>
    </row>
    <row r="564" spans="1:30" ht="15" customHeight="1" x14ac:dyDescent="0.3">
      <c r="A564" s="3" t="s">
        <v>585</v>
      </c>
      <c r="B564" s="3">
        <v>48</v>
      </c>
      <c r="C564" s="3" t="s">
        <v>23</v>
      </c>
      <c r="D564" s="3" t="s">
        <v>26</v>
      </c>
      <c r="E564" s="3">
        <v>29934.981392809899</v>
      </c>
      <c r="F564" s="3">
        <v>230</v>
      </c>
      <c r="G564" s="3">
        <v>3616.5612700666502</v>
      </c>
      <c r="H564" s="3">
        <v>6</v>
      </c>
      <c r="I564" s="3">
        <v>589.94522674690995</v>
      </c>
      <c r="J564" s="3">
        <v>23</v>
      </c>
      <c r="K564" s="3">
        <v>423.10077022342301</v>
      </c>
      <c r="L564" s="3">
        <v>59</v>
      </c>
      <c r="M564" s="3">
        <v>18</v>
      </c>
      <c r="N564" s="3">
        <v>0</v>
      </c>
      <c r="O564" s="3">
        <v>620</v>
      </c>
      <c r="P564" s="3">
        <v>2</v>
      </c>
      <c r="Q564" s="3">
        <v>2186.5912015867402</v>
      </c>
      <c r="R564" s="3">
        <v>3</v>
      </c>
      <c r="S564" s="3">
        <v>0</v>
      </c>
      <c r="T564" s="3">
        <v>0</v>
      </c>
      <c r="U564" s="3">
        <v>10176.380068303701</v>
      </c>
      <c r="V564" s="3">
        <v>0</v>
      </c>
      <c r="W564" s="3" t="str">
        <f>IF(Bank_data3[[#This Row],[credit_risk]]=1,"High Risk","Low Risk")</f>
        <v>Low Risk</v>
      </c>
      <c r="X564" s="3" t="str">
        <f t="shared" si="56"/>
        <v>45-54</v>
      </c>
      <c r="Y564" s="3" t="str">
        <f t="shared" si="57"/>
        <v>Low Income</v>
      </c>
      <c r="Z564" s="3" t="str">
        <f t="shared" si="58"/>
        <v>Fair</v>
      </c>
      <c r="AA564" s="27">
        <f t="shared" si="59"/>
        <v>7.3044682169468092E-2</v>
      </c>
      <c r="AB564" s="3" t="str">
        <f t="shared" si="60"/>
        <v>Medium</v>
      </c>
      <c r="AC564" s="3" t="str">
        <f t="shared" si="61"/>
        <v>High</v>
      </c>
      <c r="AD564" s="3" t="str">
        <f t="shared" si="62"/>
        <v>No</v>
      </c>
    </row>
    <row r="565" spans="1:30" ht="15" customHeight="1" x14ac:dyDescent="0.3">
      <c r="A565" s="3" t="s">
        <v>586</v>
      </c>
      <c r="B565" s="3">
        <v>45</v>
      </c>
      <c r="C565" s="3" t="s">
        <v>23</v>
      </c>
      <c r="D565" s="3" t="s">
        <v>26</v>
      </c>
      <c r="E565" s="3">
        <v>46630.3753560474</v>
      </c>
      <c r="F565" s="3">
        <v>229</v>
      </c>
      <c r="G565" s="3">
        <v>695.43621070125801</v>
      </c>
      <c r="H565" s="3">
        <v>9</v>
      </c>
      <c r="I565" s="3">
        <v>522.23422512131799</v>
      </c>
      <c r="J565" s="3">
        <v>34</v>
      </c>
      <c r="K565" s="3">
        <v>166.53397956954799</v>
      </c>
      <c r="L565" s="3">
        <v>66</v>
      </c>
      <c r="M565" s="3">
        <v>0</v>
      </c>
      <c r="N565" s="3">
        <v>8</v>
      </c>
      <c r="O565" s="3">
        <v>385</v>
      </c>
      <c r="P565" s="3">
        <v>5</v>
      </c>
      <c r="Q565" s="3">
        <v>4803.9173726684003</v>
      </c>
      <c r="R565" s="3">
        <v>3</v>
      </c>
      <c r="S565" s="3">
        <v>0</v>
      </c>
      <c r="T565" s="3">
        <v>0</v>
      </c>
      <c r="U565" s="3">
        <v>10044.181450244399</v>
      </c>
      <c r="V565" s="3">
        <v>1</v>
      </c>
      <c r="W565" s="3" t="str">
        <f>IF(Bank_data3[[#This Row],[credit_risk]]=1,"High Risk","Low Risk")</f>
        <v>High Risk</v>
      </c>
      <c r="X565" s="3" t="str">
        <f t="shared" si="56"/>
        <v>45-54</v>
      </c>
      <c r="Y565" s="3" t="str">
        <f t="shared" si="57"/>
        <v>Low Income</v>
      </c>
      <c r="Z565" s="3" t="str">
        <f t="shared" si="58"/>
        <v>Poor</v>
      </c>
      <c r="AA565" s="27">
        <f t="shared" si="59"/>
        <v>0.10302120315326585</v>
      </c>
      <c r="AB565" s="3" t="str">
        <f t="shared" si="60"/>
        <v>Low</v>
      </c>
      <c r="AC565" s="3" t="str">
        <f t="shared" si="61"/>
        <v>High</v>
      </c>
      <c r="AD565" s="3" t="str">
        <f t="shared" si="62"/>
        <v>No</v>
      </c>
    </row>
    <row r="566" spans="1:30" ht="15" customHeight="1" x14ac:dyDescent="0.3">
      <c r="A566" s="3" t="s">
        <v>587</v>
      </c>
      <c r="B566" s="3">
        <v>29</v>
      </c>
      <c r="C566" s="3" t="s">
        <v>31</v>
      </c>
      <c r="D566" s="3" t="s">
        <v>33</v>
      </c>
      <c r="E566" s="3">
        <v>64398.691391538501</v>
      </c>
      <c r="F566" s="3">
        <v>65</v>
      </c>
      <c r="G566" s="3">
        <v>343.042335830789</v>
      </c>
      <c r="H566" s="3">
        <v>8</v>
      </c>
      <c r="I566" s="3">
        <v>911.04050344764403</v>
      </c>
      <c r="J566" s="3">
        <v>46</v>
      </c>
      <c r="K566" s="3">
        <v>758.65249767883199</v>
      </c>
      <c r="L566" s="3">
        <v>16</v>
      </c>
      <c r="M566" s="3">
        <v>7</v>
      </c>
      <c r="N566" s="3">
        <v>9</v>
      </c>
      <c r="O566" s="3">
        <v>841</v>
      </c>
      <c r="P566" s="3">
        <v>0</v>
      </c>
      <c r="Q566" s="3">
        <v>8844.6689411473108</v>
      </c>
      <c r="R566" s="3">
        <v>0</v>
      </c>
      <c r="S566" s="3">
        <v>0</v>
      </c>
      <c r="T566" s="3">
        <v>0</v>
      </c>
      <c r="U566" s="3">
        <v>8359.21839891737</v>
      </c>
      <c r="V566" s="3">
        <v>0</v>
      </c>
      <c r="W566" s="3" t="str">
        <f>IF(Bank_data3[[#This Row],[credit_risk]]=1,"High Risk","Low Risk")</f>
        <v>Low Risk</v>
      </c>
      <c r="X566" s="3" t="str">
        <f t="shared" si="56"/>
        <v>25-34</v>
      </c>
      <c r="Y566" s="3" t="str">
        <f t="shared" si="57"/>
        <v>Middle Income</v>
      </c>
      <c r="Z566" s="3" t="str">
        <f t="shared" si="58"/>
        <v>Excellent</v>
      </c>
      <c r="AA566" s="27">
        <f t="shared" si="59"/>
        <v>0.13734237062943538</v>
      </c>
      <c r="AB566" s="3" t="str">
        <f t="shared" si="60"/>
        <v>Low</v>
      </c>
      <c r="AC566" s="3" t="str">
        <f t="shared" si="61"/>
        <v>Medium</v>
      </c>
      <c r="AD566" s="3" t="str">
        <f t="shared" si="62"/>
        <v>No</v>
      </c>
    </row>
    <row r="567" spans="1:30" ht="15" customHeight="1" x14ac:dyDescent="0.3">
      <c r="A567" s="3" t="s">
        <v>588</v>
      </c>
      <c r="B567" s="3">
        <v>45</v>
      </c>
      <c r="C567" s="3" t="s">
        <v>31</v>
      </c>
      <c r="D567" s="3" t="s">
        <v>24</v>
      </c>
      <c r="E567" s="3">
        <v>60605.602380186603</v>
      </c>
      <c r="F567" s="3">
        <v>173</v>
      </c>
      <c r="G567" s="3">
        <v>907.78686068853699</v>
      </c>
      <c r="H567" s="3">
        <v>4</v>
      </c>
      <c r="I567" s="3">
        <v>187.793019349671</v>
      </c>
      <c r="J567" s="3">
        <v>30</v>
      </c>
      <c r="K567" s="3">
        <v>410.00401872913898</v>
      </c>
      <c r="L567" s="3">
        <v>64</v>
      </c>
      <c r="M567" s="3">
        <v>5</v>
      </c>
      <c r="N567" s="3">
        <v>8</v>
      </c>
      <c r="O567" s="3">
        <v>582</v>
      </c>
      <c r="P567" s="3">
        <v>4</v>
      </c>
      <c r="Q567" s="3">
        <v>19561.287305576101</v>
      </c>
      <c r="R567" s="3">
        <v>1</v>
      </c>
      <c r="S567" s="3">
        <v>0</v>
      </c>
      <c r="T567" s="3">
        <v>0</v>
      </c>
      <c r="U567" s="3">
        <v>5086.5901948620003</v>
      </c>
      <c r="V567" s="3">
        <v>0</v>
      </c>
      <c r="W567" s="3" t="str">
        <f>IF(Bank_data3[[#This Row],[credit_risk]]=1,"High Risk","Low Risk")</f>
        <v>Low Risk</v>
      </c>
      <c r="X567" s="3" t="str">
        <f t="shared" si="56"/>
        <v>45-54</v>
      </c>
      <c r="Y567" s="3" t="str">
        <f t="shared" si="57"/>
        <v>Middle Income</v>
      </c>
      <c r="Z567" s="3" t="str">
        <f t="shared" si="58"/>
        <v>Fair</v>
      </c>
      <c r="AA567" s="27">
        <f t="shared" si="59"/>
        <v>0.32276368087005675</v>
      </c>
      <c r="AB567" s="3" t="str">
        <f t="shared" si="60"/>
        <v>Low</v>
      </c>
      <c r="AC567" s="3" t="str">
        <f t="shared" si="61"/>
        <v>High</v>
      </c>
      <c r="AD567" s="3" t="str">
        <f t="shared" si="62"/>
        <v>No</v>
      </c>
    </row>
    <row r="568" spans="1:30" ht="15" customHeight="1" x14ac:dyDescent="0.3">
      <c r="A568" s="3" t="s">
        <v>589</v>
      </c>
      <c r="B568" s="3">
        <v>53</v>
      </c>
      <c r="C568" s="3" t="s">
        <v>28</v>
      </c>
      <c r="D568" s="3" t="s">
        <v>33</v>
      </c>
      <c r="E568" s="3">
        <v>29162.6297432805</v>
      </c>
      <c r="F568" s="3">
        <v>197</v>
      </c>
      <c r="G568" s="3">
        <v>60.662436947327897</v>
      </c>
      <c r="H568" s="3">
        <v>0</v>
      </c>
      <c r="I568" s="3">
        <v>1076.3245658775199</v>
      </c>
      <c r="J568" s="3">
        <v>24</v>
      </c>
      <c r="K568" s="3">
        <v>429.79447809044302</v>
      </c>
      <c r="L568" s="3">
        <v>54</v>
      </c>
      <c r="M568" s="3">
        <v>3</v>
      </c>
      <c r="N568" s="3">
        <v>0</v>
      </c>
      <c r="O568" s="3">
        <v>363</v>
      </c>
      <c r="P568" s="3">
        <v>5</v>
      </c>
      <c r="Q568" s="3">
        <v>6267.8931706415797</v>
      </c>
      <c r="R568" s="3">
        <v>4</v>
      </c>
      <c r="S568" s="3">
        <v>0</v>
      </c>
      <c r="T568" s="3">
        <v>1</v>
      </c>
      <c r="U568" s="3">
        <v>3137.22872506671</v>
      </c>
      <c r="V568" s="3">
        <v>1</v>
      </c>
      <c r="W568" s="3" t="str">
        <f>IF(Bank_data3[[#This Row],[credit_risk]]=1,"High Risk","Low Risk")</f>
        <v>High Risk</v>
      </c>
      <c r="X568" s="3" t="str">
        <f t="shared" si="56"/>
        <v>45-54</v>
      </c>
      <c r="Y568" s="3" t="str">
        <f t="shared" si="57"/>
        <v>Low Income</v>
      </c>
      <c r="Z568" s="3" t="str">
        <f t="shared" si="58"/>
        <v>Poor</v>
      </c>
      <c r="AA568" s="27">
        <f t="shared" si="59"/>
        <v>0.2149289424794002</v>
      </c>
      <c r="AB568" s="3" t="str">
        <f t="shared" si="60"/>
        <v>Low</v>
      </c>
      <c r="AC568" s="3" t="str">
        <f t="shared" si="61"/>
        <v>High</v>
      </c>
      <c r="AD568" s="3" t="str">
        <f t="shared" si="62"/>
        <v>No</v>
      </c>
    </row>
    <row r="569" spans="1:30" ht="15" customHeight="1" x14ac:dyDescent="0.3">
      <c r="A569" s="3" t="s">
        <v>590</v>
      </c>
      <c r="B569" s="3">
        <v>60</v>
      </c>
      <c r="C569" s="3" t="s">
        <v>31</v>
      </c>
      <c r="D569" s="3" t="s">
        <v>24</v>
      </c>
      <c r="E569" s="3">
        <v>56727.947748240302</v>
      </c>
      <c r="F569" s="3">
        <v>84</v>
      </c>
      <c r="G569" s="3">
        <v>2528.88322224168</v>
      </c>
      <c r="H569" s="3">
        <v>7</v>
      </c>
      <c r="I569" s="3">
        <v>431.06309705151</v>
      </c>
      <c r="J569" s="3">
        <v>7</v>
      </c>
      <c r="K569" s="3">
        <v>716.97790146221996</v>
      </c>
      <c r="L569" s="3">
        <v>8</v>
      </c>
      <c r="M569" s="3">
        <v>2</v>
      </c>
      <c r="N569" s="3">
        <v>6</v>
      </c>
      <c r="O569" s="3">
        <v>379</v>
      </c>
      <c r="P569" s="3">
        <v>1</v>
      </c>
      <c r="Q569" s="3">
        <v>14358.3421104846</v>
      </c>
      <c r="R569" s="3">
        <v>4</v>
      </c>
      <c r="S569" s="3">
        <v>0</v>
      </c>
      <c r="T569" s="3">
        <v>0</v>
      </c>
      <c r="U569" s="3">
        <v>859.25098397789395</v>
      </c>
      <c r="V569" s="3">
        <v>1</v>
      </c>
      <c r="W569" s="3" t="str">
        <f>IF(Bank_data3[[#This Row],[credit_risk]]=1,"High Risk","Low Risk")</f>
        <v>High Risk</v>
      </c>
      <c r="X569" s="3" t="str">
        <f t="shared" si="56"/>
        <v>55+</v>
      </c>
      <c r="Y569" s="3" t="str">
        <f t="shared" si="57"/>
        <v>Middle Income</v>
      </c>
      <c r="Z569" s="3" t="str">
        <f t="shared" si="58"/>
        <v>Poor</v>
      </c>
      <c r="AA569" s="27">
        <f t="shared" si="59"/>
        <v>0.25310878817980853</v>
      </c>
      <c r="AB569" s="3" t="str">
        <f t="shared" si="60"/>
        <v>Medium</v>
      </c>
      <c r="AC569" s="3" t="str">
        <f t="shared" si="61"/>
        <v>Low</v>
      </c>
      <c r="AD569" s="3" t="str">
        <f t="shared" si="62"/>
        <v>No</v>
      </c>
    </row>
    <row r="570" spans="1:30" ht="15" customHeight="1" x14ac:dyDescent="0.3">
      <c r="A570" s="3" t="s">
        <v>591</v>
      </c>
      <c r="B570" s="3">
        <v>26</v>
      </c>
      <c r="C570" s="3" t="s">
        <v>28</v>
      </c>
      <c r="D570" s="3" t="s">
        <v>24</v>
      </c>
      <c r="E570" s="3">
        <v>60056.939069372798</v>
      </c>
      <c r="F570" s="3">
        <v>53</v>
      </c>
      <c r="G570" s="3">
        <v>572.56124948575405</v>
      </c>
      <c r="H570" s="3">
        <v>4</v>
      </c>
      <c r="I570" s="3">
        <v>79.461759828147805</v>
      </c>
      <c r="J570" s="3">
        <v>11</v>
      </c>
      <c r="K570" s="3">
        <v>252.39146699526</v>
      </c>
      <c r="L570" s="3">
        <v>3</v>
      </c>
      <c r="M570" s="3">
        <v>12</v>
      </c>
      <c r="N570" s="3">
        <v>8</v>
      </c>
      <c r="O570" s="3">
        <v>693</v>
      </c>
      <c r="P570" s="3">
        <v>1</v>
      </c>
      <c r="Q570" s="3">
        <v>14440.238127889599</v>
      </c>
      <c r="R570" s="3">
        <v>7</v>
      </c>
      <c r="S570" s="3">
        <v>0</v>
      </c>
      <c r="T570" s="3">
        <v>0</v>
      </c>
      <c r="U570" s="3">
        <v>2323.6897790836001</v>
      </c>
      <c r="V570" s="3">
        <v>1</v>
      </c>
      <c r="W570" s="3" t="str">
        <f>IF(Bank_data3[[#This Row],[credit_risk]]=1,"High Risk","Low Risk")</f>
        <v>High Risk</v>
      </c>
      <c r="X570" s="3" t="str">
        <f t="shared" si="56"/>
        <v>25-34</v>
      </c>
      <c r="Y570" s="3" t="str">
        <f t="shared" si="57"/>
        <v>Middle Income</v>
      </c>
      <c r="Z570" s="3" t="str">
        <f t="shared" si="58"/>
        <v>Good</v>
      </c>
      <c r="AA570" s="27">
        <f t="shared" si="59"/>
        <v>0.24044245930032221</v>
      </c>
      <c r="AB570" s="3" t="str">
        <f t="shared" si="60"/>
        <v>Low</v>
      </c>
      <c r="AC570" s="3" t="str">
        <f t="shared" si="61"/>
        <v>Low</v>
      </c>
      <c r="AD570" s="3" t="str">
        <f t="shared" si="62"/>
        <v>No</v>
      </c>
    </row>
    <row r="571" spans="1:30" ht="15" customHeight="1" x14ac:dyDescent="0.3">
      <c r="A571" s="3" t="s">
        <v>592</v>
      </c>
      <c r="B571" s="3">
        <v>23</v>
      </c>
      <c r="C571" s="3" t="s">
        <v>23</v>
      </c>
      <c r="D571" s="3" t="s">
        <v>24</v>
      </c>
      <c r="E571" s="3">
        <v>51943.739300348599</v>
      </c>
      <c r="F571" s="3">
        <v>58</v>
      </c>
      <c r="G571" s="3">
        <v>720.828074792297</v>
      </c>
      <c r="H571" s="3">
        <v>5</v>
      </c>
      <c r="I571" s="3">
        <v>1437.6633605741099</v>
      </c>
      <c r="J571" s="3">
        <v>1</v>
      </c>
      <c r="K571" s="3">
        <v>520.53160681802797</v>
      </c>
      <c r="L571" s="3">
        <v>41</v>
      </c>
      <c r="M571" s="3">
        <v>1</v>
      </c>
      <c r="N571" s="3">
        <v>1</v>
      </c>
      <c r="O571" s="3">
        <v>649</v>
      </c>
      <c r="P571" s="3">
        <v>4</v>
      </c>
      <c r="Q571" s="3">
        <v>4698.6064032587001</v>
      </c>
      <c r="R571" s="3">
        <v>5</v>
      </c>
      <c r="S571" s="3">
        <v>0</v>
      </c>
      <c r="T571" s="3">
        <v>0</v>
      </c>
      <c r="U571" s="3">
        <v>2089.3716003541499</v>
      </c>
      <c r="V571" s="3">
        <v>1</v>
      </c>
      <c r="W571" s="3" t="str">
        <f>IF(Bank_data3[[#This Row],[credit_risk]]=1,"High Risk","Low Risk")</f>
        <v>High Risk</v>
      </c>
      <c r="X571" s="3" t="str">
        <f t="shared" si="56"/>
        <v>18-24</v>
      </c>
      <c r="Y571" s="3" t="str">
        <f t="shared" si="57"/>
        <v>Middle Income</v>
      </c>
      <c r="Z571" s="3" t="str">
        <f t="shared" si="58"/>
        <v>Fair</v>
      </c>
      <c r="AA571" s="27">
        <f t="shared" si="59"/>
        <v>9.0455682754960368E-2</v>
      </c>
      <c r="AB571" s="3" t="str">
        <f t="shared" si="60"/>
        <v>Low</v>
      </c>
      <c r="AC571" s="3" t="str">
        <f t="shared" si="61"/>
        <v>High</v>
      </c>
      <c r="AD571" s="3" t="str">
        <f t="shared" si="62"/>
        <v>No</v>
      </c>
    </row>
    <row r="572" spans="1:30" ht="15" customHeight="1" x14ac:dyDescent="0.3">
      <c r="A572" s="3" t="s">
        <v>593</v>
      </c>
      <c r="B572" s="3">
        <v>69</v>
      </c>
      <c r="C572" s="3" t="s">
        <v>23</v>
      </c>
      <c r="D572" s="3" t="s">
        <v>24</v>
      </c>
      <c r="E572" s="3">
        <v>69608.107567700397</v>
      </c>
      <c r="F572" s="3">
        <v>173</v>
      </c>
      <c r="G572" s="3">
        <v>433.25582628286998</v>
      </c>
      <c r="H572" s="3">
        <v>6</v>
      </c>
      <c r="I572" s="3">
        <v>499.669532729048</v>
      </c>
      <c r="J572" s="3">
        <v>14</v>
      </c>
      <c r="K572" s="3">
        <v>197.159439797776</v>
      </c>
      <c r="L572" s="3">
        <v>45</v>
      </c>
      <c r="M572" s="3">
        <v>12</v>
      </c>
      <c r="N572" s="3">
        <v>9</v>
      </c>
      <c r="O572" s="3">
        <v>510</v>
      </c>
      <c r="P572" s="3">
        <v>1</v>
      </c>
      <c r="Q572" s="3">
        <v>10381.1225694735</v>
      </c>
      <c r="R572" s="3">
        <v>4</v>
      </c>
      <c r="S572" s="3">
        <v>0</v>
      </c>
      <c r="T572" s="3">
        <v>0</v>
      </c>
      <c r="U572" s="3">
        <v>10829.1961521184</v>
      </c>
      <c r="V572" s="3">
        <v>1</v>
      </c>
      <c r="W572" s="3" t="str">
        <f>IF(Bank_data3[[#This Row],[credit_risk]]=1,"High Risk","Low Risk")</f>
        <v>High Risk</v>
      </c>
      <c r="X572" s="3" t="str">
        <f t="shared" si="56"/>
        <v>55+</v>
      </c>
      <c r="Y572" s="3" t="str">
        <f t="shared" si="57"/>
        <v>Middle Income</v>
      </c>
      <c r="Z572" s="3" t="str">
        <f t="shared" si="58"/>
        <v>Poor</v>
      </c>
      <c r="AA572" s="27">
        <f t="shared" si="59"/>
        <v>0.14913668726558738</v>
      </c>
      <c r="AB572" s="3" t="str">
        <f t="shared" si="60"/>
        <v>Low</v>
      </c>
      <c r="AC572" s="3" t="str">
        <f t="shared" si="61"/>
        <v>High</v>
      </c>
      <c r="AD572" s="3" t="str">
        <f t="shared" si="62"/>
        <v>No</v>
      </c>
    </row>
    <row r="573" spans="1:30" ht="15" customHeight="1" x14ac:dyDescent="0.3">
      <c r="A573" s="3" t="s">
        <v>594</v>
      </c>
      <c r="B573" s="3">
        <v>64</v>
      </c>
      <c r="C573" s="3" t="s">
        <v>28</v>
      </c>
      <c r="D573" s="3" t="s">
        <v>24</v>
      </c>
      <c r="E573" s="3">
        <v>39389.948264485502</v>
      </c>
      <c r="F573" s="3">
        <v>154</v>
      </c>
      <c r="G573" s="3">
        <v>146.67608034673901</v>
      </c>
      <c r="H573" s="3">
        <v>9</v>
      </c>
      <c r="I573" s="3">
        <v>547.24429346740703</v>
      </c>
      <c r="J573" s="3">
        <v>39</v>
      </c>
      <c r="K573" s="3">
        <v>518.98325901001795</v>
      </c>
      <c r="L573" s="3">
        <v>73</v>
      </c>
      <c r="M573" s="3">
        <v>14</v>
      </c>
      <c r="N573" s="3">
        <v>5</v>
      </c>
      <c r="O573" s="3">
        <v>702</v>
      </c>
      <c r="P573" s="3">
        <v>5</v>
      </c>
      <c r="Q573" s="3">
        <v>12927.624705369801</v>
      </c>
      <c r="R573" s="3">
        <v>4</v>
      </c>
      <c r="S573" s="3">
        <v>0</v>
      </c>
      <c r="T573" s="3">
        <v>0</v>
      </c>
      <c r="U573" s="3">
        <v>500</v>
      </c>
      <c r="V573" s="3">
        <v>1</v>
      </c>
      <c r="W573" s="3" t="str">
        <f>IF(Bank_data3[[#This Row],[credit_risk]]=1,"High Risk","Low Risk")</f>
        <v>High Risk</v>
      </c>
      <c r="X573" s="3" t="str">
        <f t="shared" si="56"/>
        <v>55+</v>
      </c>
      <c r="Y573" s="3" t="str">
        <f t="shared" si="57"/>
        <v>Low Income</v>
      </c>
      <c r="Z573" s="3" t="str">
        <f t="shared" si="58"/>
        <v>Good</v>
      </c>
      <c r="AA573" s="27">
        <f t="shared" si="59"/>
        <v>0.32819603160092287</v>
      </c>
      <c r="AB573" s="3" t="str">
        <f t="shared" si="60"/>
        <v>Low</v>
      </c>
      <c r="AC573" s="3" t="str">
        <f t="shared" si="61"/>
        <v>High</v>
      </c>
      <c r="AD573" s="3" t="str">
        <f t="shared" si="62"/>
        <v>No</v>
      </c>
    </row>
    <row r="574" spans="1:30" ht="15" customHeight="1" x14ac:dyDescent="0.3">
      <c r="A574" s="3" t="s">
        <v>595</v>
      </c>
      <c r="B574" s="3">
        <v>30</v>
      </c>
      <c r="C574" s="3" t="s">
        <v>31</v>
      </c>
      <c r="D574" s="3" t="s">
        <v>26</v>
      </c>
      <c r="E574" s="3">
        <v>57424.720330247197</v>
      </c>
      <c r="F574" s="3">
        <v>226</v>
      </c>
      <c r="G574" s="3">
        <v>1456.1191209235801</v>
      </c>
      <c r="H574" s="3">
        <v>6</v>
      </c>
      <c r="I574" s="3">
        <v>1197.0884158528299</v>
      </c>
      <c r="J574" s="3">
        <v>31</v>
      </c>
      <c r="K574" s="3">
        <v>90.320630151507004</v>
      </c>
      <c r="L574" s="3">
        <v>0</v>
      </c>
      <c r="M574" s="3">
        <v>7</v>
      </c>
      <c r="N574" s="3">
        <v>9</v>
      </c>
      <c r="O574" s="3">
        <v>670</v>
      </c>
      <c r="P574" s="3">
        <v>2</v>
      </c>
      <c r="Q574" s="3">
        <v>10322.660141754101</v>
      </c>
      <c r="R574" s="3">
        <v>2</v>
      </c>
      <c r="S574" s="3">
        <v>0</v>
      </c>
      <c r="T574" s="3">
        <v>0</v>
      </c>
      <c r="U574" s="3">
        <v>8650.2719895089704</v>
      </c>
      <c r="V574" s="3">
        <v>0</v>
      </c>
      <c r="W574" s="3" t="str">
        <f>IF(Bank_data3[[#This Row],[credit_risk]]=1,"High Risk","Low Risk")</f>
        <v>Low Risk</v>
      </c>
      <c r="X574" s="3" t="str">
        <f t="shared" si="56"/>
        <v>25-34</v>
      </c>
      <c r="Y574" s="3" t="str">
        <f t="shared" si="57"/>
        <v>Middle Income</v>
      </c>
      <c r="Z574" s="3" t="str">
        <f t="shared" si="58"/>
        <v>Good</v>
      </c>
      <c r="AA574" s="27">
        <f t="shared" si="59"/>
        <v>0.17975986791731693</v>
      </c>
      <c r="AB574" s="3" t="str">
        <f t="shared" si="60"/>
        <v>Medium</v>
      </c>
      <c r="AC574" s="3" t="str">
        <f t="shared" si="61"/>
        <v>Low</v>
      </c>
      <c r="AD574" s="3" t="str">
        <f t="shared" si="62"/>
        <v>No</v>
      </c>
    </row>
    <row r="575" spans="1:30" ht="15" customHeight="1" x14ac:dyDescent="0.3">
      <c r="A575" s="3" t="s">
        <v>596</v>
      </c>
      <c r="B575" s="3">
        <v>48</v>
      </c>
      <c r="C575" s="3" t="s">
        <v>28</v>
      </c>
      <c r="D575" s="3" t="s">
        <v>33</v>
      </c>
      <c r="E575" s="3">
        <v>29026.394833041799</v>
      </c>
      <c r="F575" s="3">
        <v>36</v>
      </c>
      <c r="G575" s="3">
        <v>899.06565512818099</v>
      </c>
      <c r="H575" s="3">
        <v>11</v>
      </c>
      <c r="I575" s="3">
        <v>1449.0508151808201</v>
      </c>
      <c r="J575" s="3">
        <v>10</v>
      </c>
      <c r="K575" s="3">
        <v>289.78999563858298</v>
      </c>
      <c r="L575" s="3">
        <v>16</v>
      </c>
      <c r="M575" s="3">
        <v>11</v>
      </c>
      <c r="N575" s="3">
        <v>0</v>
      </c>
      <c r="O575" s="3">
        <v>398</v>
      </c>
      <c r="P575" s="3">
        <v>5</v>
      </c>
      <c r="Q575" s="3">
        <v>15401.2793428885</v>
      </c>
      <c r="R575" s="3">
        <v>6</v>
      </c>
      <c r="S575" s="3">
        <v>0</v>
      </c>
      <c r="T575" s="3">
        <v>0</v>
      </c>
      <c r="U575" s="3">
        <v>2309.5042343181799</v>
      </c>
      <c r="V575" s="3">
        <v>1</v>
      </c>
      <c r="W575" s="3" t="str">
        <f>IF(Bank_data3[[#This Row],[credit_risk]]=1,"High Risk","Low Risk")</f>
        <v>High Risk</v>
      </c>
      <c r="X575" s="3" t="str">
        <f t="shared" si="56"/>
        <v>45-54</v>
      </c>
      <c r="Y575" s="3" t="str">
        <f t="shared" si="57"/>
        <v>Low Income</v>
      </c>
      <c r="Z575" s="3" t="str">
        <f t="shared" si="58"/>
        <v>Poor</v>
      </c>
      <c r="AA575" s="27">
        <f t="shared" si="59"/>
        <v>0.53059566754589393</v>
      </c>
      <c r="AB575" s="3" t="str">
        <f t="shared" si="60"/>
        <v>Low</v>
      </c>
      <c r="AC575" s="3" t="str">
        <f t="shared" si="61"/>
        <v>Medium</v>
      </c>
      <c r="AD575" s="3" t="str">
        <f t="shared" si="62"/>
        <v>No</v>
      </c>
    </row>
    <row r="576" spans="1:30" ht="15" customHeight="1" x14ac:dyDescent="0.3">
      <c r="A576" s="3" t="s">
        <v>597</v>
      </c>
      <c r="B576" s="3">
        <v>55</v>
      </c>
      <c r="C576" s="3" t="s">
        <v>31</v>
      </c>
      <c r="D576" s="3" t="s">
        <v>33</v>
      </c>
      <c r="E576" s="3">
        <v>21188.7348226992</v>
      </c>
      <c r="F576" s="3">
        <v>61</v>
      </c>
      <c r="G576" s="3">
        <v>56.246195066837103</v>
      </c>
      <c r="H576" s="3">
        <v>6</v>
      </c>
      <c r="I576" s="3">
        <v>263.44944748879999</v>
      </c>
      <c r="J576" s="3">
        <v>16</v>
      </c>
      <c r="K576" s="3">
        <v>724.57526678596196</v>
      </c>
      <c r="L576" s="3">
        <v>78</v>
      </c>
      <c r="M576" s="3">
        <v>7</v>
      </c>
      <c r="N576" s="3">
        <v>2</v>
      </c>
      <c r="O576" s="3">
        <v>566</v>
      </c>
      <c r="P576" s="3">
        <v>2</v>
      </c>
      <c r="Q576" s="3">
        <v>15172.772422903599</v>
      </c>
      <c r="R576" s="3">
        <v>5</v>
      </c>
      <c r="S576" s="3">
        <v>0</v>
      </c>
      <c r="T576" s="3">
        <v>0</v>
      </c>
      <c r="U576" s="3">
        <v>11185.9604069261</v>
      </c>
      <c r="V576" s="3">
        <v>1</v>
      </c>
      <c r="W576" s="3" t="str">
        <f>IF(Bank_data3[[#This Row],[credit_risk]]=1,"High Risk","Low Risk")</f>
        <v>High Risk</v>
      </c>
      <c r="X576" s="3" t="str">
        <f t="shared" si="56"/>
        <v>55+</v>
      </c>
      <c r="Y576" s="3" t="str">
        <f t="shared" si="57"/>
        <v>Low Income</v>
      </c>
      <c r="Z576" s="3" t="str">
        <f t="shared" si="58"/>
        <v>Poor</v>
      </c>
      <c r="AA576" s="27">
        <f t="shared" si="59"/>
        <v>0.71607731890859372</v>
      </c>
      <c r="AB576" s="3" t="str">
        <f t="shared" si="60"/>
        <v>Low</v>
      </c>
      <c r="AC576" s="3" t="str">
        <f t="shared" si="61"/>
        <v>High</v>
      </c>
      <c r="AD576" s="3" t="str">
        <f t="shared" si="62"/>
        <v>No</v>
      </c>
    </row>
    <row r="577" spans="1:30" ht="15" customHeight="1" x14ac:dyDescent="0.3">
      <c r="A577" s="3" t="s">
        <v>598</v>
      </c>
      <c r="B577" s="3">
        <v>44</v>
      </c>
      <c r="C577" s="3" t="s">
        <v>23</v>
      </c>
      <c r="D577" s="3" t="s">
        <v>26</v>
      </c>
      <c r="E577" s="3">
        <v>64059.421661874898</v>
      </c>
      <c r="F577" s="3">
        <v>132</v>
      </c>
      <c r="G577" s="3">
        <v>1202.22753151232</v>
      </c>
      <c r="H577" s="3">
        <v>0</v>
      </c>
      <c r="I577" s="3">
        <v>465.341178912266</v>
      </c>
      <c r="J577" s="3">
        <v>20</v>
      </c>
      <c r="K577" s="3">
        <v>824.31147502352201</v>
      </c>
      <c r="L577" s="3">
        <v>6</v>
      </c>
      <c r="M577" s="3">
        <v>18</v>
      </c>
      <c r="N577" s="3">
        <v>4</v>
      </c>
      <c r="O577" s="3">
        <v>351</v>
      </c>
      <c r="P577" s="3">
        <v>5</v>
      </c>
      <c r="Q577" s="3">
        <v>13270.288689520799</v>
      </c>
      <c r="R577" s="3">
        <v>7</v>
      </c>
      <c r="S577" s="3">
        <v>0</v>
      </c>
      <c r="T577" s="3">
        <v>0</v>
      </c>
      <c r="U577" s="3">
        <v>15397.522538695701</v>
      </c>
      <c r="V577" s="3">
        <v>1</v>
      </c>
      <c r="W577" s="3" t="str">
        <f>IF(Bank_data3[[#This Row],[credit_risk]]=1,"High Risk","Low Risk")</f>
        <v>High Risk</v>
      </c>
      <c r="X577" s="3" t="str">
        <f t="shared" si="56"/>
        <v>35-44</v>
      </c>
      <c r="Y577" s="3" t="str">
        <f t="shared" si="57"/>
        <v>Middle Income</v>
      </c>
      <c r="Z577" s="3" t="str">
        <f t="shared" si="58"/>
        <v>Poor</v>
      </c>
      <c r="AA577" s="27">
        <f t="shared" si="59"/>
        <v>0.20715592406633668</v>
      </c>
      <c r="AB577" s="3" t="str">
        <f t="shared" si="60"/>
        <v>Medium</v>
      </c>
      <c r="AC577" s="3" t="str">
        <f t="shared" si="61"/>
        <v>Low</v>
      </c>
      <c r="AD577" s="3" t="str">
        <f t="shared" si="62"/>
        <v>No</v>
      </c>
    </row>
    <row r="578" spans="1:30" ht="15" customHeight="1" x14ac:dyDescent="0.3">
      <c r="A578" s="3" t="s">
        <v>599</v>
      </c>
      <c r="B578" s="3">
        <v>40</v>
      </c>
      <c r="C578" s="3" t="s">
        <v>31</v>
      </c>
      <c r="D578" s="3" t="s">
        <v>24</v>
      </c>
      <c r="E578" s="3">
        <v>50370.124467736903</v>
      </c>
      <c r="F578" s="3">
        <v>132</v>
      </c>
      <c r="G578" s="3">
        <v>1792.5286732597499</v>
      </c>
      <c r="H578" s="3">
        <v>6</v>
      </c>
      <c r="I578" s="3">
        <v>491.06241224379102</v>
      </c>
      <c r="J578" s="3">
        <v>21</v>
      </c>
      <c r="K578" s="3">
        <v>278.79804894176601</v>
      </c>
      <c r="L578" s="3">
        <v>4</v>
      </c>
      <c r="M578" s="3">
        <v>8</v>
      </c>
      <c r="N578" s="3">
        <v>6</v>
      </c>
      <c r="O578" s="3">
        <v>421</v>
      </c>
      <c r="P578" s="3">
        <v>4</v>
      </c>
      <c r="Q578" s="3">
        <v>17506.022759204599</v>
      </c>
      <c r="R578" s="3">
        <v>4</v>
      </c>
      <c r="S578" s="3">
        <v>0</v>
      </c>
      <c r="T578" s="3">
        <v>0</v>
      </c>
      <c r="U578" s="3">
        <v>9634.9702530100894</v>
      </c>
      <c r="V578" s="3">
        <v>1</v>
      </c>
      <c r="W578" s="3" t="str">
        <f>IF(Bank_data3[[#This Row],[credit_risk]]=1,"High Risk","Low Risk")</f>
        <v>High Risk</v>
      </c>
      <c r="X578" s="3" t="str">
        <f t="shared" si="56"/>
        <v>35-44</v>
      </c>
      <c r="Y578" s="3" t="str">
        <f t="shared" si="57"/>
        <v>Middle Income</v>
      </c>
      <c r="Z578" s="3" t="str">
        <f t="shared" si="58"/>
        <v>Poor</v>
      </c>
      <c r="AA578" s="27">
        <f t="shared" si="59"/>
        <v>0.34754773676244466</v>
      </c>
      <c r="AB578" s="3" t="str">
        <f t="shared" si="60"/>
        <v>Medium</v>
      </c>
      <c r="AC578" s="3" t="str">
        <f t="shared" si="61"/>
        <v>Low</v>
      </c>
      <c r="AD578" s="3" t="str">
        <f t="shared" si="62"/>
        <v>No</v>
      </c>
    </row>
    <row r="579" spans="1:30" ht="15" customHeight="1" x14ac:dyDescent="0.3">
      <c r="A579" s="3" t="s">
        <v>600</v>
      </c>
      <c r="B579" s="3">
        <v>55</v>
      </c>
      <c r="C579" s="3" t="s">
        <v>28</v>
      </c>
      <c r="D579" s="3" t="s">
        <v>33</v>
      </c>
      <c r="E579" s="3">
        <v>41658.483719910299</v>
      </c>
      <c r="F579" s="3">
        <v>140</v>
      </c>
      <c r="G579" s="3">
        <v>1146.41121156293</v>
      </c>
      <c r="H579" s="3">
        <v>10</v>
      </c>
      <c r="I579" s="3">
        <v>1127.1805819434801</v>
      </c>
      <c r="J579" s="3">
        <v>32</v>
      </c>
      <c r="K579" s="3">
        <v>276.08999377013401</v>
      </c>
      <c r="L579" s="3">
        <v>51</v>
      </c>
      <c r="M579" s="3">
        <v>9</v>
      </c>
      <c r="N579" s="3">
        <v>4</v>
      </c>
      <c r="O579" s="3">
        <v>331</v>
      </c>
      <c r="P579" s="3">
        <v>5</v>
      </c>
      <c r="Q579" s="3">
        <v>11977.782212186699</v>
      </c>
      <c r="R579" s="3">
        <v>2</v>
      </c>
      <c r="S579" s="3">
        <v>0</v>
      </c>
      <c r="T579" s="3">
        <v>0</v>
      </c>
      <c r="U579" s="3">
        <v>11965.6530790293</v>
      </c>
      <c r="V579" s="3">
        <v>1</v>
      </c>
      <c r="W579" s="3" t="str">
        <f>IF(Bank_data3[[#This Row],[credit_risk]]=1,"High Risk","Low Risk")</f>
        <v>High Risk</v>
      </c>
      <c r="X579" s="3" t="str">
        <f t="shared" si="56"/>
        <v>55+</v>
      </c>
      <c r="Y579" s="3" t="str">
        <f t="shared" si="57"/>
        <v>Low Income</v>
      </c>
      <c r="Z579" s="3" t="str">
        <f t="shared" si="58"/>
        <v>Poor</v>
      </c>
      <c r="AA579" s="27">
        <f t="shared" si="59"/>
        <v>0.28752323998921797</v>
      </c>
      <c r="AB579" s="3" t="str">
        <f t="shared" si="60"/>
        <v>Medium</v>
      </c>
      <c r="AC579" s="3" t="str">
        <f t="shared" si="61"/>
        <v>High</v>
      </c>
      <c r="AD579" s="3" t="str">
        <f t="shared" si="62"/>
        <v>No</v>
      </c>
    </row>
    <row r="580" spans="1:30" ht="15" customHeight="1" x14ac:dyDescent="0.3">
      <c r="A580" s="3" t="s">
        <v>601</v>
      </c>
      <c r="B580" s="3">
        <v>29</v>
      </c>
      <c r="C580" s="3" t="s">
        <v>28</v>
      </c>
      <c r="D580" s="3" t="s">
        <v>26</v>
      </c>
      <c r="E580" s="3">
        <v>30827.191746283501</v>
      </c>
      <c r="F580" s="3">
        <v>153</v>
      </c>
      <c r="G580" s="3">
        <v>1979.4251579786801</v>
      </c>
      <c r="H580" s="3">
        <v>2</v>
      </c>
      <c r="I580" s="3">
        <v>1373.6962447753399</v>
      </c>
      <c r="J580" s="3">
        <v>28</v>
      </c>
      <c r="K580" s="3">
        <v>525.5912907851</v>
      </c>
      <c r="L580" s="3">
        <v>52</v>
      </c>
      <c r="M580" s="3">
        <v>6</v>
      </c>
      <c r="N580" s="3">
        <v>7</v>
      </c>
      <c r="O580" s="3">
        <v>635</v>
      </c>
      <c r="P580" s="3">
        <v>3</v>
      </c>
      <c r="Q580" s="3">
        <v>12679.922444890801</v>
      </c>
      <c r="R580" s="3">
        <v>1</v>
      </c>
      <c r="S580" s="3">
        <v>0</v>
      </c>
      <c r="T580" s="3">
        <v>0</v>
      </c>
      <c r="U580" s="3">
        <v>10289.0798645671</v>
      </c>
      <c r="V580" s="3">
        <v>0</v>
      </c>
      <c r="W580" s="3" t="str">
        <f>IF(Bank_data3[[#This Row],[credit_risk]]=1,"High Risk","Low Risk")</f>
        <v>Low Risk</v>
      </c>
      <c r="X580" s="3" t="str">
        <f t="shared" si="56"/>
        <v>25-34</v>
      </c>
      <c r="Y580" s="3" t="str">
        <f t="shared" si="57"/>
        <v>Low Income</v>
      </c>
      <c r="Z580" s="3" t="str">
        <f t="shared" si="58"/>
        <v>Fair</v>
      </c>
      <c r="AA580" s="27">
        <f t="shared" si="59"/>
        <v>0.41132265790702394</v>
      </c>
      <c r="AB580" s="3" t="str">
        <f t="shared" si="60"/>
        <v>Medium</v>
      </c>
      <c r="AC580" s="3" t="str">
        <f t="shared" si="61"/>
        <v>High</v>
      </c>
      <c r="AD580" s="3" t="str">
        <f t="shared" si="62"/>
        <v>No</v>
      </c>
    </row>
    <row r="581" spans="1:30" ht="15" customHeight="1" x14ac:dyDescent="0.3">
      <c r="A581" s="3" t="s">
        <v>602</v>
      </c>
      <c r="B581" s="3">
        <v>56</v>
      </c>
      <c r="C581" s="3" t="s">
        <v>23</v>
      </c>
      <c r="D581" s="3" t="s">
        <v>26</v>
      </c>
      <c r="E581" s="3">
        <v>64887.842871740097</v>
      </c>
      <c r="F581" s="3">
        <v>145</v>
      </c>
      <c r="G581" s="3">
        <v>2858.8288861822298</v>
      </c>
      <c r="H581" s="3">
        <v>4</v>
      </c>
      <c r="I581" s="3">
        <v>421.91160344767201</v>
      </c>
      <c r="J581" s="3">
        <v>14</v>
      </c>
      <c r="K581" s="3">
        <v>297.90464227530799</v>
      </c>
      <c r="L581" s="3">
        <v>2</v>
      </c>
      <c r="M581" s="3">
        <v>9</v>
      </c>
      <c r="N581" s="3">
        <v>4</v>
      </c>
      <c r="O581" s="3">
        <v>767</v>
      </c>
      <c r="P581" s="3">
        <v>1</v>
      </c>
      <c r="Q581" s="3">
        <v>13695.8881924873</v>
      </c>
      <c r="R581" s="3">
        <v>3</v>
      </c>
      <c r="S581" s="3">
        <v>0</v>
      </c>
      <c r="T581" s="3">
        <v>0</v>
      </c>
      <c r="U581" s="3">
        <v>1742.3197041507599</v>
      </c>
      <c r="V581" s="3">
        <v>0</v>
      </c>
      <c r="W581" s="3" t="str">
        <f>IF(Bank_data3[[#This Row],[credit_risk]]=1,"High Risk","Low Risk")</f>
        <v>Low Risk</v>
      </c>
      <c r="X581" s="3" t="str">
        <f t="shared" si="56"/>
        <v>55+</v>
      </c>
      <c r="Y581" s="3" t="str">
        <f t="shared" si="57"/>
        <v>Middle Income</v>
      </c>
      <c r="Z581" s="3" t="str">
        <f t="shared" si="58"/>
        <v>Very Good</v>
      </c>
      <c r="AA581" s="27">
        <f t="shared" si="59"/>
        <v>0.2110701725677511</v>
      </c>
      <c r="AB581" s="3" t="str">
        <f t="shared" si="60"/>
        <v>Medium</v>
      </c>
      <c r="AC581" s="3" t="str">
        <f t="shared" si="61"/>
        <v>Low</v>
      </c>
      <c r="AD581" s="3" t="str">
        <f t="shared" si="62"/>
        <v>No</v>
      </c>
    </row>
    <row r="582" spans="1:30" ht="15" customHeight="1" x14ac:dyDescent="0.3">
      <c r="A582" s="3" t="s">
        <v>603</v>
      </c>
      <c r="B582" s="3">
        <v>28</v>
      </c>
      <c r="C582" s="3" t="s">
        <v>31</v>
      </c>
      <c r="D582" s="3" t="s">
        <v>33</v>
      </c>
      <c r="E582" s="3">
        <v>22855.741292609098</v>
      </c>
      <c r="F582" s="3">
        <v>120</v>
      </c>
      <c r="G582" s="3">
        <v>2151.59583460053</v>
      </c>
      <c r="H582" s="3">
        <v>9</v>
      </c>
      <c r="I582" s="3">
        <v>1295.16086828888</v>
      </c>
      <c r="J582" s="3">
        <v>20</v>
      </c>
      <c r="K582" s="3">
        <v>734.41563279034199</v>
      </c>
      <c r="L582" s="3">
        <v>61</v>
      </c>
      <c r="M582" s="3">
        <v>2</v>
      </c>
      <c r="N582" s="3">
        <v>5</v>
      </c>
      <c r="O582" s="3">
        <v>591</v>
      </c>
      <c r="P582" s="3">
        <v>5</v>
      </c>
      <c r="Q582" s="3">
        <v>5410.1809611981698</v>
      </c>
      <c r="R582" s="3">
        <v>2</v>
      </c>
      <c r="S582" s="3">
        <v>0</v>
      </c>
      <c r="T582" s="3">
        <v>0</v>
      </c>
      <c r="U582" s="3">
        <v>11473.530035669301</v>
      </c>
      <c r="V582" s="3">
        <v>0</v>
      </c>
      <c r="W582" s="3" t="str">
        <f>IF(Bank_data3[[#This Row],[credit_risk]]=1,"High Risk","Low Risk")</f>
        <v>Low Risk</v>
      </c>
      <c r="X582" s="3" t="str">
        <f t="shared" si="56"/>
        <v>25-34</v>
      </c>
      <c r="Y582" s="3" t="str">
        <f t="shared" si="57"/>
        <v>Low Income</v>
      </c>
      <c r="Z582" s="3" t="str">
        <f t="shared" si="58"/>
        <v>Fair</v>
      </c>
      <c r="AA582" s="27">
        <f t="shared" si="59"/>
        <v>0.23670993173814361</v>
      </c>
      <c r="AB582" s="3" t="str">
        <f t="shared" si="60"/>
        <v>Medium</v>
      </c>
      <c r="AC582" s="3" t="str">
        <f t="shared" si="61"/>
        <v>High</v>
      </c>
      <c r="AD582" s="3" t="str">
        <f t="shared" si="62"/>
        <v>No</v>
      </c>
    </row>
    <row r="583" spans="1:30" ht="15" customHeight="1" x14ac:dyDescent="0.3">
      <c r="A583" s="3" t="s">
        <v>604</v>
      </c>
      <c r="B583" s="3">
        <v>43</v>
      </c>
      <c r="C583" s="3" t="s">
        <v>31</v>
      </c>
      <c r="D583" s="3" t="s">
        <v>33</v>
      </c>
      <c r="E583" s="3">
        <v>67871.794427396395</v>
      </c>
      <c r="F583" s="3">
        <v>206</v>
      </c>
      <c r="G583" s="3">
        <v>1672.6813564817201</v>
      </c>
      <c r="H583" s="3">
        <v>4</v>
      </c>
      <c r="I583" s="3">
        <v>551.83806096495402</v>
      </c>
      <c r="J583" s="3">
        <v>1</v>
      </c>
      <c r="K583" s="3">
        <v>152.45943222898401</v>
      </c>
      <c r="L583" s="3">
        <v>31</v>
      </c>
      <c r="M583" s="3">
        <v>1</v>
      </c>
      <c r="N583" s="3">
        <v>1</v>
      </c>
      <c r="O583" s="3">
        <v>730</v>
      </c>
      <c r="P583" s="3">
        <v>5</v>
      </c>
      <c r="Q583" s="3">
        <v>15481.1393661774</v>
      </c>
      <c r="R583" s="3">
        <v>3</v>
      </c>
      <c r="S583" s="3">
        <v>0</v>
      </c>
      <c r="T583" s="3">
        <v>0</v>
      </c>
      <c r="U583" s="3">
        <v>10225.096195375199</v>
      </c>
      <c r="V583" s="3">
        <v>0</v>
      </c>
      <c r="W583" s="3" t="str">
        <f>IF(Bank_data3[[#This Row],[credit_risk]]=1,"High Risk","Low Risk")</f>
        <v>Low Risk</v>
      </c>
      <c r="X583" s="3" t="str">
        <f t="shared" ref="X583:X646" si="63">_xlfn.IFS(B583&lt;25,"18-24",B583&lt;35,"25-34",B583&lt;45,"35-44",B583&lt;55,"45-54",TRUE(),"55+")</f>
        <v>35-44</v>
      </c>
      <c r="Y583" s="3" t="str">
        <f t="shared" ref="Y583:Y646" si="64">_xlfn.IFS(E583&lt;50000,"Low Income",E583&lt;100000,"Middle Income",TRUE(),"High Income")</f>
        <v>Middle Income</v>
      </c>
      <c r="Z583" s="3" t="str">
        <f t="shared" ref="Z583:Z646" si="65">_xlfn.IFS(O583&lt;580,"Poor",O583&lt;670,"Fair",O583&lt;740,"Good",O583&lt;800,"Very Good",TRUE(),"Excellent")</f>
        <v>Good</v>
      </c>
      <c r="AA583" s="27">
        <f t="shared" ref="AA583:AA646" si="66">IF(E583=0,0,Q583/E583)</f>
        <v>0.22809385690749398</v>
      </c>
      <c r="AB583" s="3" t="str">
        <f t="shared" ref="AB583:AB646" si="67">_xlfn.IFS(G583&lt;1000,"Low",G583&lt;5000,"Medium",TRUE(),"High")</f>
        <v>Medium</v>
      </c>
      <c r="AC583" s="3" t="str">
        <f t="shared" ref="AC583:AC646" si="68">_xlfn.IFS(L583&lt;10,"Low",L583&lt;30,"Medium",TRUE(),"High")</f>
        <v>High</v>
      </c>
      <c r="AD583" s="3" t="str">
        <f t="shared" ref="AD583:AD646" si="69">IF(AND(E583&gt;=100000,O583&gt;=750),"Yes","No")</f>
        <v>No</v>
      </c>
    </row>
    <row r="584" spans="1:30" ht="15" customHeight="1" x14ac:dyDescent="0.3">
      <c r="A584" s="3" t="s">
        <v>605</v>
      </c>
      <c r="B584" s="3">
        <v>54</v>
      </c>
      <c r="C584" s="3" t="s">
        <v>31</v>
      </c>
      <c r="D584" s="3" t="s">
        <v>24</v>
      </c>
      <c r="E584" s="3">
        <v>58117.952667787104</v>
      </c>
      <c r="F584" s="3">
        <v>130</v>
      </c>
      <c r="G584" s="3">
        <v>2149.7553003630301</v>
      </c>
      <c r="H584" s="3">
        <v>7</v>
      </c>
      <c r="I584" s="3">
        <v>917.64301603094998</v>
      </c>
      <c r="J584" s="3">
        <v>41</v>
      </c>
      <c r="K584" s="3">
        <v>343.23593894740702</v>
      </c>
      <c r="L584" s="3">
        <v>1</v>
      </c>
      <c r="M584" s="3">
        <v>6</v>
      </c>
      <c r="N584" s="3">
        <v>4</v>
      </c>
      <c r="O584" s="3">
        <v>899</v>
      </c>
      <c r="P584" s="3">
        <v>2</v>
      </c>
      <c r="Q584" s="3">
        <v>8320.3279196929598</v>
      </c>
      <c r="R584" s="3">
        <v>3</v>
      </c>
      <c r="S584" s="3">
        <v>0</v>
      </c>
      <c r="T584" s="3">
        <v>0</v>
      </c>
      <c r="U584" s="3">
        <v>10155.0547147663</v>
      </c>
      <c r="V584" s="3">
        <v>0</v>
      </c>
      <c r="W584" s="3" t="str">
        <f>IF(Bank_data3[[#This Row],[credit_risk]]=1,"High Risk","Low Risk")</f>
        <v>Low Risk</v>
      </c>
      <c r="X584" s="3" t="str">
        <f t="shared" si="63"/>
        <v>45-54</v>
      </c>
      <c r="Y584" s="3" t="str">
        <f t="shared" si="64"/>
        <v>Middle Income</v>
      </c>
      <c r="Z584" s="3" t="str">
        <f t="shared" si="65"/>
        <v>Excellent</v>
      </c>
      <c r="AA584" s="27">
        <f t="shared" si="66"/>
        <v>0.14316278426484641</v>
      </c>
      <c r="AB584" s="3" t="str">
        <f t="shared" si="67"/>
        <v>Medium</v>
      </c>
      <c r="AC584" s="3" t="str">
        <f t="shared" si="68"/>
        <v>Low</v>
      </c>
      <c r="AD584" s="3" t="str">
        <f t="shared" si="69"/>
        <v>No</v>
      </c>
    </row>
    <row r="585" spans="1:30" ht="15" customHeight="1" x14ac:dyDescent="0.3">
      <c r="A585" s="3" t="s">
        <v>606</v>
      </c>
      <c r="B585" s="3">
        <v>68</v>
      </c>
      <c r="C585" s="3" t="s">
        <v>23</v>
      </c>
      <c r="D585" s="3" t="s">
        <v>24</v>
      </c>
      <c r="E585" s="3">
        <v>23759.755015732699</v>
      </c>
      <c r="F585" s="3">
        <v>237</v>
      </c>
      <c r="G585" s="3">
        <v>3281.69031160123</v>
      </c>
      <c r="H585" s="3">
        <v>6</v>
      </c>
      <c r="I585" s="3">
        <v>354.99120520026401</v>
      </c>
      <c r="J585" s="3">
        <v>37</v>
      </c>
      <c r="K585" s="3">
        <v>953.07683892198202</v>
      </c>
      <c r="L585" s="3">
        <v>79</v>
      </c>
      <c r="M585" s="3">
        <v>9</v>
      </c>
      <c r="N585" s="3">
        <v>6</v>
      </c>
      <c r="O585" s="3">
        <v>470</v>
      </c>
      <c r="P585" s="3">
        <v>0</v>
      </c>
      <c r="Q585" s="3">
        <v>10721.7978162977</v>
      </c>
      <c r="R585" s="3">
        <v>6</v>
      </c>
      <c r="S585" s="3">
        <v>0</v>
      </c>
      <c r="T585" s="3">
        <v>0</v>
      </c>
      <c r="U585" s="3">
        <v>8521.5475506527</v>
      </c>
      <c r="V585" s="3">
        <v>1</v>
      </c>
      <c r="W585" s="3" t="str">
        <f>IF(Bank_data3[[#This Row],[credit_risk]]=1,"High Risk","Low Risk")</f>
        <v>High Risk</v>
      </c>
      <c r="X585" s="3" t="str">
        <f t="shared" si="63"/>
        <v>55+</v>
      </c>
      <c r="Y585" s="3" t="str">
        <f t="shared" si="64"/>
        <v>Low Income</v>
      </c>
      <c r="Z585" s="3" t="str">
        <f t="shared" si="65"/>
        <v>Poor</v>
      </c>
      <c r="AA585" s="27">
        <f t="shared" si="66"/>
        <v>0.45125876967999801</v>
      </c>
      <c r="AB585" s="3" t="str">
        <f t="shared" si="67"/>
        <v>Medium</v>
      </c>
      <c r="AC585" s="3" t="str">
        <f t="shared" si="68"/>
        <v>High</v>
      </c>
      <c r="AD585" s="3" t="str">
        <f t="shared" si="69"/>
        <v>No</v>
      </c>
    </row>
    <row r="586" spans="1:30" ht="15" customHeight="1" x14ac:dyDescent="0.3">
      <c r="A586" s="3" t="s">
        <v>607</v>
      </c>
      <c r="B586" s="3">
        <v>54</v>
      </c>
      <c r="C586" s="3" t="s">
        <v>31</v>
      </c>
      <c r="D586" s="3" t="s">
        <v>33</v>
      </c>
      <c r="E586" s="3">
        <v>52267.305467815502</v>
      </c>
      <c r="F586" s="3">
        <v>19</v>
      </c>
      <c r="G586" s="3">
        <v>347.00161404731699</v>
      </c>
      <c r="H586" s="3">
        <v>6</v>
      </c>
      <c r="I586" s="3">
        <v>757.32435524630102</v>
      </c>
      <c r="J586" s="3">
        <v>2</v>
      </c>
      <c r="K586" s="3">
        <v>594.54792445377302</v>
      </c>
      <c r="L586" s="3">
        <v>52</v>
      </c>
      <c r="M586" s="3">
        <v>7</v>
      </c>
      <c r="N586" s="3">
        <v>0</v>
      </c>
      <c r="O586" s="3">
        <v>667</v>
      </c>
      <c r="P586" s="3">
        <v>1</v>
      </c>
      <c r="Q586" s="3">
        <v>15280.9041677733</v>
      </c>
      <c r="R586" s="3">
        <v>0</v>
      </c>
      <c r="S586" s="3">
        <v>0</v>
      </c>
      <c r="T586" s="3">
        <v>0</v>
      </c>
      <c r="U586" s="3">
        <v>5531.6882839981099</v>
      </c>
      <c r="V586" s="3">
        <v>0</v>
      </c>
      <c r="W586" s="3" t="str">
        <f>IF(Bank_data3[[#This Row],[credit_risk]]=1,"High Risk","Low Risk")</f>
        <v>Low Risk</v>
      </c>
      <c r="X586" s="3" t="str">
        <f t="shared" si="63"/>
        <v>45-54</v>
      </c>
      <c r="Y586" s="3" t="str">
        <f t="shared" si="64"/>
        <v>Middle Income</v>
      </c>
      <c r="Z586" s="3" t="str">
        <f t="shared" si="65"/>
        <v>Fair</v>
      </c>
      <c r="AA586" s="27">
        <f t="shared" si="66"/>
        <v>0.29236066468325561</v>
      </c>
      <c r="AB586" s="3" t="str">
        <f t="shared" si="67"/>
        <v>Low</v>
      </c>
      <c r="AC586" s="3" t="str">
        <f t="shared" si="68"/>
        <v>High</v>
      </c>
      <c r="AD586" s="3" t="str">
        <f t="shared" si="69"/>
        <v>No</v>
      </c>
    </row>
    <row r="587" spans="1:30" ht="15" customHeight="1" x14ac:dyDescent="0.3">
      <c r="A587" s="3" t="s">
        <v>608</v>
      </c>
      <c r="B587" s="3">
        <v>67</v>
      </c>
      <c r="C587" s="3" t="s">
        <v>28</v>
      </c>
      <c r="D587" s="3" t="s">
        <v>24</v>
      </c>
      <c r="E587" s="3">
        <v>97767.0477565943</v>
      </c>
      <c r="F587" s="3">
        <v>84</v>
      </c>
      <c r="G587" s="3">
        <v>2006.1751250551599</v>
      </c>
      <c r="H587" s="3">
        <v>5</v>
      </c>
      <c r="I587" s="3">
        <v>761.110550074549</v>
      </c>
      <c r="J587" s="3">
        <v>24</v>
      </c>
      <c r="K587" s="3">
        <v>646.10666840984402</v>
      </c>
      <c r="L587" s="3">
        <v>11</v>
      </c>
      <c r="M587" s="3">
        <v>11</v>
      </c>
      <c r="N587" s="3">
        <v>9</v>
      </c>
      <c r="O587" s="3">
        <v>607</v>
      </c>
      <c r="P587" s="3">
        <v>2</v>
      </c>
      <c r="Q587" s="3">
        <v>14680.7381421464</v>
      </c>
      <c r="R587" s="3">
        <v>2</v>
      </c>
      <c r="S587" s="3">
        <v>0</v>
      </c>
      <c r="T587" s="3">
        <v>0</v>
      </c>
      <c r="U587" s="3">
        <v>9238.4851282405198</v>
      </c>
      <c r="V587" s="3">
        <v>0</v>
      </c>
      <c r="W587" s="3" t="str">
        <f>IF(Bank_data3[[#This Row],[credit_risk]]=1,"High Risk","Low Risk")</f>
        <v>Low Risk</v>
      </c>
      <c r="X587" s="3" t="str">
        <f t="shared" si="63"/>
        <v>55+</v>
      </c>
      <c r="Y587" s="3" t="str">
        <f t="shared" si="64"/>
        <v>Middle Income</v>
      </c>
      <c r="Z587" s="3" t="str">
        <f t="shared" si="65"/>
        <v>Fair</v>
      </c>
      <c r="AA587" s="27">
        <f t="shared" si="66"/>
        <v>0.15016039124650971</v>
      </c>
      <c r="AB587" s="3" t="str">
        <f t="shared" si="67"/>
        <v>Medium</v>
      </c>
      <c r="AC587" s="3" t="str">
        <f t="shared" si="68"/>
        <v>Medium</v>
      </c>
      <c r="AD587" s="3" t="str">
        <f t="shared" si="69"/>
        <v>No</v>
      </c>
    </row>
    <row r="588" spans="1:30" ht="15" customHeight="1" x14ac:dyDescent="0.3">
      <c r="A588" s="3" t="s">
        <v>609</v>
      </c>
      <c r="B588" s="3">
        <v>55</v>
      </c>
      <c r="C588" s="3" t="s">
        <v>31</v>
      </c>
      <c r="D588" s="3" t="s">
        <v>26</v>
      </c>
      <c r="E588" s="3">
        <v>71409.529120342602</v>
      </c>
      <c r="F588" s="3">
        <v>16</v>
      </c>
      <c r="G588" s="3">
        <v>702.43830366163195</v>
      </c>
      <c r="H588" s="3">
        <v>6</v>
      </c>
      <c r="I588" s="3">
        <v>689.69459278965405</v>
      </c>
      <c r="J588" s="3">
        <v>12</v>
      </c>
      <c r="K588" s="3">
        <v>452.45328392751401</v>
      </c>
      <c r="L588" s="3">
        <v>4</v>
      </c>
      <c r="M588" s="3">
        <v>19</v>
      </c>
      <c r="N588" s="3">
        <v>8</v>
      </c>
      <c r="O588" s="3">
        <v>367</v>
      </c>
      <c r="P588" s="3">
        <v>2</v>
      </c>
      <c r="Q588" s="3">
        <v>3473.8024791513599</v>
      </c>
      <c r="R588" s="3">
        <v>6</v>
      </c>
      <c r="S588" s="3">
        <v>0</v>
      </c>
      <c r="T588" s="3">
        <v>0</v>
      </c>
      <c r="U588" s="3">
        <v>12971.3473908136</v>
      </c>
      <c r="V588" s="3">
        <v>1</v>
      </c>
      <c r="W588" s="3" t="str">
        <f>IF(Bank_data3[[#This Row],[credit_risk]]=1,"High Risk","Low Risk")</f>
        <v>High Risk</v>
      </c>
      <c r="X588" s="3" t="str">
        <f t="shared" si="63"/>
        <v>55+</v>
      </c>
      <c r="Y588" s="3" t="str">
        <f t="shared" si="64"/>
        <v>Middle Income</v>
      </c>
      <c r="Z588" s="3" t="str">
        <f t="shared" si="65"/>
        <v>Poor</v>
      </c>
      <c r="AA588" s="27">
        <f t="shared" si="66"/>
        <v>4.8646203412112538E-2</v>
      </c>
      <c r="AB588" s="3" t="str">
        <f t="shared" si="67"/>
        <v>Low</v>
      </c>
      <c r="AC588" s="3" t="str">
        <f t="shared" si="68"/>
        <v>Low</v>
      </c>
      <c r="AD588" s="3" t="str">
        <f t="shared" si="69"/>
        <v>No</v>
      </c>
    </row>
    <row r="589" spans="1:30" ht="15" customHeight="1" x14ac:dyDescent="0.3">
      <c r="A589" s="3" t="s">
        <v>610</v>
      </c>
      <c r="B589" s="3">
        <v>37</v>
      </c>
      <c r="C589" s="3" t="s">
        <v>23</v>
      </c>
      <c r="D589" s="3" t="s">
        <v>24</v>
      </c>
      <c r="E589" s="3">
        <v>35095.510774622097</v>
      </c>
      <c r="F589" s="3">
        <v>83</v>
      </c>
      <c r="G589" s="3">
        <v>1693.37343525402</v>
      </c>
      <c r="H589" s="3">
        <v>6</v>
      </c>
      <c r="I589" s="3">
        <v>934.739843461894</v>
      </c>
      <c r="J589" s="3">
        <v>23</v>
      </c>
      <c r="K589" s="3">
        <v>134.46259430964</v>
      </c>
      <c r="L589" s="3">
        <v>3</v>
      </c>
      <c r="M589" s="3">
        <v>16</v>
      </c>
      <c r="N589" s="3">
        <v>8</v>
      </c>
      <c r="O589" s="3">
        <v>432</v>
      </c>
      <c r="P589" s="3">
        <v>2</v>
      </c>
      <c r="Q589" s="3">
        <v>3528.5261942509001</v>
      </c>
      <c r="R589" s="3">
        <v>4</v>
      </c>
      <c r="S589" s="3">
        <v>0</v>
      </c>
      <c r="T589" s="3">
        <v>0</v>
      </c>
      <c r="U589" s="3">
        <v>4550.2199882287296</v>
      </c>
      <c r="V589" s="3">
        <v>1</v>
      </c>
      <c r="W589" s="3" t="str">
        <f>IF(Bank_data3[[#This Row],[credit_risk]]=1,"High Risk","Low Risk")</f>
        <v>High Risk</v>
      </c>
      <c r="X589" s="3" t="str">
        <f t="shared" si="63"/>
        <v>35-44</v>
      </c>
      <c r="Y589" s="3" t="str">
        <f t="shared" si="64"/>
        <v>Low Income</v>
      </c>
      <c r="Z589" s="3" t="str">
        <f t="shared" si="65"/>
        <v>Poor</v>
      </c>
      <c r="AA589" s="27">
        <f t="shared" si="66"/>
        <v>0.1005406707687073</v>
      </c>
      <c r="AB589" s="3" t="str">
        <f t="shared" si="67"/>
        <v>Medium</v>
      </c>
      <c r="AC589" s="3" t="str">
        <f t="shared" si="68"/>
        <v>Low</v>
      </c>
      <c r="AD589" s="3" t="str">
        <f t="shared" si="69"/>
        <v>No</v>
      </c>
    </row>
    <row r="590" spans="1:30" ht="15" customHeight="1" x14ac:dyDescent="0.3">
      <c r="A590" s="3" t="s">
        <v>611</v>
      </c>
      <c r="B590" s="3">
        <v>68</v>
      </c>
      <c r="C590" s="3" t="s">
        <v>31</v>
      </c>
      <c r="D590" s="3" t="s">
        <v>24</v>
      </c>
      <c r="E590" s="3">
        <v>62900.702280296799</v>
      </c>
      <c r="F590" s="3">
        <v>209</v>
      </c>
      <c r="G590" s="3">
        <v>442.33226230807099</v>
      </c>
      <c r="H590" s="3">
        <v>4</v>
      </c>
      <c r="I590" s="3">
        <v>447.53919730161601</v>
      </c>
      <c r="J590" s="3">
        <v>30</v>
      </c>
      <c r="K590" s="3">
        <v>887.22120586267204</v>
      </c>
      <c r="L590" s="3">
        <v>55</v>
      </c>
      <c r="M590" s="3">
        <v>8</v>
      </c>
      <c r="N590" s="3">
        <v>7</v>
      </c>
      <c r="O590" s="3">
        <v>382</v>
      </c>
      <c r="P590" s="3">
        <v>3</v>
      </c>
      <c r="Q590" s="3">
        <v>6023.2987736034202</v>
      </c>
      <c r="R590" s="3">
        <v>5</v>
      </c>
      <c r="S590" s="3">
        <v>0</v>
      </c>
      <c r="T590" s="3">
        <v>0</v>
      </c>
      <c r="U590" s="3">
        <v>7393.0571685805198</v>
      </c>
      <c r="V590" s="3">
        <v>1</v>
      </c>
      <c r="W590" s="3" t="str">
        <f>IF(Bank_data3[[#This Row],[credit_risk]]=1,"High Risk","Low Risk")</f>
        <v>High Risk</v>
      </c>
      <c r="X590" s="3" t="str">
        <f t="shared" si="63"/>
        <v>55+</v>
      </c>
      <c r="Y590" s="3" t="str">
        <f t="shared" si="64"/>
        <v>Middle Income</v>
      </c>
      <c r="Z590" s="3" t="str">
        <f t="shared" si="65"/>
        <v>Poor</v>
      </c>
      <c r="AA590" s="27">
        <f t="shared" si="66"/>
        <v>9.5758847759163671E-2</v>
      </c>
      <c r="AB590" s="3" t="str">
        <f t="shared" si="67"/>
        <v>Low</v>
      </c>
      <c r="AC590" s="3" t="str">
        <f t="shared" si="68"/>
        <v>High</v>
      </c>
      <c r="AD590" s="3" t="str">
        <f t="shared" si="69"/>
        <v>No</v>
      </c>
    </row>
    <row r="591" spans="1:30" ht="15" customHeight="1" x14ac:dyDescent="0.3">
      <c r="A591" s="3" t="s">
        <v>612</v>
      </c>
      <c r="B591" s="3">
        <v>58</v>
      </c>
      <c r="C591" s="3" t="s">
        <v>31</v>
      </c>
      <c r="D591" s="3" t="s">
        <v>26</v>
      </c>
      <c r="E591" s="3">
        <v>24513.563668336199</v>
      </c>
      <c r="F591" s="3">
        <v>206</v>
      </c>
      <c r="G591" s="3">
        <v>2104.7181888445798</v>
      </c>
      <c r="H591" s="3">
        <v>4</v>
      </c>
      <c r="I591" s="3">
        <v>490.69684563460498</v>
      </c>
      <c r="J591" s="3">
        <v>14</v>
      </c>
      <c r="K591" s="3">
        <v>548.78531052828396</v>
      </c>
      <c r="L591" s="3">
        <v>79</v>
      </c>
      <c r="M591" s="3">
        <v>19</v>
      </c>
      <c r="N591" s="3">
        <v>8</v>
      </c>
      <c r="O591" s="3">
        <v>475</v>
      </c>
      <c r="P591" s="3">
        <v>4</v>
      </c>
      <c r="Q591" s="3">
        <v>13207.2695460703</v>
      </c>
      <c r="R591" s="3">
        <v>0</v>
      </c>
      <c r="S591" s="3">
        <v>0</v>
      </c>
      <c r="T591" s="3">
        <v>0</v>
      </c>
      <c r="U591" s="3">
        <v>6558.6215450365498</v>
      </c>
      <c r="V591" s="3">
        <v>1</v>
      </c>
      <c r="W591" s="3" t="str">
        <f>IF(Bank_data3[[#This Row],[credit_risk]]=1,"High Risk","Low Risk")</f>
        <v>High Risk</v>
      </c>
      <c r="X591" s="3" t="str">
        <f t="shared" si="63"/>
        <v>55+</v>
      </c>
      <c r="Y591" s="3" t="str">
        <f t="shared" si="64"/>
        <v>Low Income</v>
      </c>
      <c r="Z591" s="3" t="str">
        <f t="shared" si="65"/>
        <v>Poor</v>
      </c>
      <c r="AA591" s="27">
        <f t="shared" si="66"/>
        <v>0.53877395081197155</v>
      </c>
      <c r="AB591" s="3" t="str">
        <f t="shared" si="67"/>
        <v>Medium</v>
      </c>
      <c r="AC591" s="3" t="str">
        <f t="shared" si="68"/>
        <v>High</v>
      </c>
      <c r="AD591" s="3" t="str">
        <f t="shared" si="69"/>
        <v>No</v>
      </c>
    </row>
    <row r="592" spans="1:30" ht="15" customHeight="1" x14ac:dyDescent="0.3">
      <c r="A592" s="3" t="s">
        <v>613</v>
      </c>
      <c r="B592" s="3">
        <v>51</v>
      </c>
      <c r="C592" s="3" t="s">
        <v>28</v>
      </c>
      <c r="D592" s="3" t="s">
        <v>24</v>
      </c>
      <c r="E592" s="3">
        <v>25316.344830089802</v>
      </c>
      <c r="F592" s="3">
        <v>125</v>
      </c>
      <c r="G592" s="3">
        <v>1723.93975248386</v>
      </c>
      <c r="H592" s="3">
        <v>3</v>
      </c>
      <c r="I592" s="3">
        <v>953.25525073227402</v>
      </c>
      <c r="J592" s="3">
        <v>5</v>
      </c>
      <c r="K592" s="3">
        <v>737.27712937666502</v>
      </c>
      <c r="L592" s="3">
        <v>63</v>
      </c>
      <c r="M592" s="3">
        <v>2</v>
      </c>
      <c r="N592" s="3">
        <v>4</v>
      </c>
      <c r="O592" s="3">
        <v>411</v>
      </c>
      <c r="P592" s="3">
        <v>3</v>
      </c>
      <c r="Q592" s="3">
        <v>19839.4034044449</v>
      </c>
      <c r="R592" s="3">
        <v>4</v>
      </c>
      <c r="S592" s="3">
        <v>0</v>
      </c>
      <c r="T592" s="3">
        <v>0</v>
      </c>
      <c r="U592" s="3">
        <v>8780.3027841110707</v>
      </c>
      <c r="V592" s="3">
        <v>1</v>
      </c>
      <c r="W592" s="3" t="str">
        <f>IF(Bank_data3[[#This Row],[credit_risk]]=1,"High Risk","Low Risk")</f>
        <v>High Risk</v>
      </c>
      <c r="X592" s="3" t="str">
        <f t="shared" si="63"/>
        <v>45-54</v>
      </c>
      <c r="Y592" s="3" t="str">
        <f t="shared" si="64"/>
        <v>Low Income</v>
      </c>
      <c r="Z592" s="3" t="str">
        <f t="shared" si="65"/>
        <v>Poor</v>
      </c>
      <c r="AA592" s="27">
        <f t="shared" si="66"/>
        <v>0.78365986628783513</v>
      </c>
      <c r="AB592" s="3" t="str">
        <f t="shared" si="67"/>
        <v>Medium</v>
      </c>
      <c r="AC592" s="3" t="str">
        <f t="shared" si="68"/>
        <v>High</v>
      </c>
      <c r="AD592" s="3" t="str">
        <f t="shared" si="69"/>
        <v>No</v>
      </c>
    </row>
    <row r="593" spans="1:30" ht="15" customHeight="1" x14ac:dyDescent="0.3">
      <c r="A593" s="3" t="s">
        <v>614</v>
      </c>
      <c r="B593" s="3">
        <v>43</v>
      </c>
      <c r="C593" s="3" t="s">
        <v>31</v>
      </c>
      <c r="D593" s="3" t="s">
        <v>26</v>
      </c>
      <c r="E593" s="3">
        <v>48788.497940581103</v>
      </c>
      <c r="F593" s="3">
        <v>18</v>
      </c>
      <c r="G593" s="3">
        <v>2699.6018953313601</v>
      </c>
      <c r="H593" s="3">
        <v>3</v>
      </c>
      <c r="I593" s="3">
        <v>1269.7123658415101</v>
      </c>
      <c r="J593" s="3">
        <v>40</v>
      </c>
      <c r="K593" s="3">
        <v>431.53919357754398</v>
      </c>
      <c r="L593" s="3">
        <v>44</v>
      </c>
      <c r="M593" s="3">
        <v>3</v>
      </c>
      <c r="N593" s="3">
        <v>6</v>
      </c>
      <c r="O593" s="3">
        <v>654</v>
      </c>
      <c r="P593" s="3">
        <v>5</v>
      </c>
      <c r="Q593" s="3">
        <v>9110.1422147338908</v>
      </c>
      <c r="R593" s="3">
        <v>7</v>
      </c>
      <c r="S593" s="3">
        <v>0</v>
      </c>
      <c r="T593" s="3">
        <v>0</v>
      </c>
      <c r="U593" s="3">
        <v>11430.384917912101</v>
      </c>
      <c r="V593" s="3">
        <v>1</v>
      </c>
      <c r="W593" s="3" t="str">
        <f>IF(Bank_data3[[#This Row],[credit_risk]]=1,"High Risk","Low Risk")</f>
        <v>High Risk</v>
      </c>
      <c r="X593" s="3" t="str">
        <f t="shared" si="63"/>
        <v>35-44</v>
      </c>
      <c r="Y593" s="3" t="str">
        <f t="shared" si="64"/>
        <v>Low Income</v>
      </c>
      <c r="Z593" s="3" t="str">
        <f t="shared" si="65"/>
        <v>Fair</v>
      </c>
      <c r="AA593" s="27">
        <f t="shared" si="66"/>
        <v>0.18672725333395215</v>
      </c>
      <c r="AB593" s="3" t="str">
        <f t="shared" si="67"/>
        <v>Medium</v>
      </c>
      <c r="AC593" s="3" t="str">
        <f t="shared" si="68"/>
        <v>High</v>
      </c>
      <c r="AD593" s="3" t="str">
        <f t="shared" si="69"/>
        <v>No</v>
      </c>
    </row>
    <row r="594" spans="1:30" ht="15" customHeight="1" x14ac:dyDescent="0.3">
      <c r="A594" s="3" t="s">
        <v>615</v>
      </c>
      <c r="B594" s="3">
        <v>42</v>
      </c>
      <c r="C594" s="3" t="s">
        <v>28</v>
      </c>
      <c r="D594" s="3" t="s">
        <v>24</v>
      </c>
      <c r="E594" s="3">
        <v>59929.740834423297</v>
      </c>
      <c r="F594" s="3">
        <v>34</v>
      </c>
      <c r="G594" s="3">
        <v>1282.9815896023799</v>
      </c>
      <c r="H594" s="3">
        <v>4</v>
      </c>
      <c r="I594" s="3">
        <v>792.01520708322698</v>
      </c>
      <c r="J594" s="3">
        <v>9</v>
      </c>
      <c r="K594" s="3">
        <v>493.59304723388999</v>
      </c>
      <c r="L594" s="3">
        <v>59</v>
      </c>
      <c r="M594" s="3">
        <v>6</v>
      </c>
      <c r="N594" s="3">
        <v>0</v>
      </c>
      <c r="O594" s="3">
        <v>490</v>
      </c>
      <c r="P594" s="3">
        <v>0</v>
      </c>
      <c r="Q594" s="3">
        <v>6350.8292965806904</v>
      </c>
      <c r="R594" s="3">
        <v>5</v>
      </c>
      <c r="S594" s="3">
        <v>0</v>
      </c>
      <c r="T594" s="3">
        <v>0</v>
      </c>
      <c r="U594" s="3">
        <v>8804.2681734251</v>
      </c>
      <c r="V594" s="3">
        <v>1</v>
      </c>
      <c r="W594" s="3" t="str">
        <f>IF(Bank_data3[[#This Row],[credit_risk]]=1,"High Risk","Low Risk")</f>
        <v>High Risk</v>
      </c>
      <c r="X594" s="3" t="str">
        <f t="shared" si="63"/>
        <v>35-44</v>
      </c>
      <c r="Y594" s="3" t="str">
        <f t="shared" si="64"/>
        <v>Middle Income</v>
      </c>
      <c r="Z594" s="3" t="str">
        <f t="shared" si="65"/>
        <v>Poor</v>
      </c>
      <c r="AA594" s="27">
        <f t="shared" si="66"/>
        <v>0.10597124579809314</v>
      </c>
      <c r="AB594" s="3" t="str">
        <f t="shared" si="67"/>
        <v>Medium</v>
      </c>
      <c r="AC594" s="3" t="str">
        <f t="shared" si="68"/>
        <v>High</v>
      </c>
      <c r="AD594" s="3" t="str">
        <f t="shared" si="69"/>
        <v>No</v>
      </c>
    </row>
    <row r="595" spans="1:30" ht="15" customHeight="1" x14ac:dyDescent="0.3">
      <c r="A595" s="3" t="s">
        <v>616</v>
      </c>
      <c r="B595" s="3">
        <v>51</v>
      </c>
      <c r="C595" s="3" t="s">
        <v>28</v>
      </c>
      <c r="D595" s="3" t="s">
        <v>33</v>
      </c>
      <c r="E595" s="3">
        <v>64603.945740585499</v>
      </c>
      <c r="F595" s="3">
        <v>25</v>
      </c>
      <c r="G595" s="3">
        <v>1257.52293600147</v>
      </c>
      <c r="H595" s="3">
        <v>9</v>
      </c>
      <c r="I595" s="3">
        <v>976.28477071175996</v>
      </c>
      <c r="J595" s="3">
        <v>8</v>
      </c>
      <c r="K595" s="3">
        <v>400.00754136781597</v>
      </c>
      <c r="L595" s="3">
        <v>19</v>
      </c>
      <c r="M595" s="3">
        <v>17</v>
      </c>
      <c r="N595" s="3">
        <v>6</v>
      </c>
      <c r="O595" s="3">
        <v>870</v>
      </c>
      <c r="P595" s="3">
        <v>0</v>
      </c>
      <c r="Q595" s="3">
        <v>6377.8631993297804</v>
      </c>
      <c r="R595" s="3">
        <v>7</v>
      </c>
      <c r="S595" s="3">
        <v>0</v>
      </c>
      <c r="T595" s="3">
        <v>0</v>
      </c>
      <c r="U595" s="3">
        <v>14524.452850361</v>
      </c>
      <c r="V595" s="3">
        <v>1</v>
      </c>
      <c r="W595" s="3" t="str">
        <f>IF(Bank_data3[[#This Row],[credit_risk]]=1,"High Risk","Low Risk")</f>
        <v>High Risk</v>
      </c>
      <c r="X595" s="3" t="str">
        <f t="shared" si="63"/>
        <v>45-54</v>
      </c>
      <c r="Y595" s="3" t="str">
        <f t="shared" si="64"/>
        <v>Middle Income</v>
      </c>
      <c r="Z595" s="3" t="str">
        <f t="shared" si="65"/>
        <v>Excellent</v>
      </c>
      <c r="AA595" s="27">
        <f t="shared" si="66"/>
        <v>9.8722502568803286E-2</v>
      </c>
      <c r="AB595" s="3" t="str">
        <f t="shared" si="67"/>
        <v>Medium</v>
      </c>
      <c r="AC595" s="3" t="str">
        <f t="shared" si="68"/>
        <v>Medium</v>
      </c>
      <c r="AD595" s="3" t="str">
        <f t="shared" si="69"/>
        <v>No</v>
      </c>
    </row>
    <row r="596" spans="1:30" ht="15" customHeight="1" x14ac:dyDescent="0.3">
      <c r="A596" s="3" t="s">
        <v>617</v>
      </c>
      <c r="B596" s="3">
        <v>56</v>
      </c>
      <c r="C596" s="3" t="s">
        <v>23</v>
      </c>
      <c r="D596" s="3" t="s">
        <v>24</v>
      </c>
      <c r="E596" s="3">
        <v>64853.307041960601</v>
      </c>
      <c r="F596" s="3">
        <v>104</v>
      </c>
      <c r="G596" s="3">
        <v>1265.51656373935</v>
      </c>
      <c r="H596" s="3">
        <v>8</v>
      </c>
      <c r="I596" s="3">
        <v>1065.3280036040701</v>
      </c>
      <c r="J596" s="3">
        <v>49</v>
      </c>
      <c r="K596" s="3">
        <v>551.45876141451004</v>
      </c>
      <c r="L596" s="3">
        <v>52</v>
      </c>
      <c r="M596" s="3">
        <v>16</v>
      </c>
      <c r="N596" s="3">
        <v>8</v>
      </c>
      <c r="O596" s="3">
        <v>561</v>
      </c>
      <c r="P596" s="3">
        <v>4</v>
      </c>
      <c r="Q596" s="3">
        <v>14622.914796769301</v>
      </c>
      <c r="R596" s="3">
        <v>3</v>
      </c>
      <c r="S596" s="3">
        <v>0</v>
      </c>
      <c r="T596" s="3">
        <v>0</v>
      </c>
      <c r="U596" s="3">
        <v>6046.5250384151104</v>
      </c>
      <c r="V596" s="3">
        <v>1</v>
      </c>
      <c r="W596" s="3" t="str">
        <f>IF(Bank_data3[[#This Row],[credit_risk]]=1,"High Risk","Low Risk")</f>
        <v>High Risk</v>
      </c>
      <c r="X596" s="3" t="str">
        <f t="shared" si="63"/>
        <v>55+</v>
      </c>
      <c r="Y596" s="3" t="str">
        <f t="shared" si="64"/>
        <v>Middle Income</v>
      </c>
      <c r="Z596" s="3" t="str">
        <f t="shared" si="65"/>
        <v>Poor</v>
      </c>
      <c r="AA596" s="27">
        <f t="shared" si="66"/>
        <v>0.22547677926906887</v>
      </c>
      <c r="AB596" s="3" t="str">
        <f t="shared" si="67"/>
        <v>Medium</v>
      </c>
      <c r="AC596" s="3" t="str">
        <f t="shared" si="68"/>
        <v>High</v>
      </c>
      <c r="AD596" s="3" t="str">
        <f t="shared" si="69"/>
        <v>No</v>
      </c>
    </row>
    <row r="597" spans="1:30" ht="15" customHeight="1" x14ac:dyDescent="0.3">
      <c r="A597" s="3" t="s">
        <v>618</v>
      </c>
      <c r="B597" s="3">
        <v>31</v>
      </c>
      <c r="C597" s="3" t="s">
        <v>28</v>
      </c>
      <c r="D597" s="3" t="s">
        <v>33</v>
      </c>
      <c r="E597" s="3">
        <v>58905.502025633599</v>
      </c>
      <c r="F597" s="3">
        <v>164</v>
      </c>
      <c r="G597" s="3">
        <v>3468.9176030211302</v>
      </c>
      <c r="H597" s="3">
        <v>10</v>
      </c>
      <c r="I597" s="3">
        <v>1090.67681602172</v>
      </c>
      <c r="J597" s="3">
        <v>40</v>
      </c>
      <c r="K597" s="3">
        <v>382.32319914280401</v>
      </c>
      <c r="L597" s="3">
        <v>72</v>
      </c>
      <c r="M597" s="3">
        <v>2</v>
      </c>
      <c r="N597" s="3">
        <v>2</v>
      </c>
      <c r="O597" s="3">
        <v>638</v>
      </c>
      <c r="P597" s="3">
        <v>5</v>
      </c>
      <c r="Q597" s="3">
        <v>18451.081222142799</v>
      </c>
      <c r="R597" s="3">
        <v>6</v>
      </c>
      <c r="S597" s="3">
        <v>0</v>
      </c>
      <c r="T597" s="3">
        <v>0</v>
      </c>
      <c r="U597" s="3">
        <v>11021.0761682715</v>
      </c>
      <c r="V597" s="3">
        <v>1</v>
      </c>
      <c r="W597" s="3" t="str">
        <f>IF(Bank_data3[[#This Row],[credit_risk]]=1,"High Risk","Low Risk")</f>
        <v>High Risk</v>
      </c>
      <c r="X597" s="3" t="str">
        <f t="shared" si="63"/>
        <v>25-34</v>
      </c>
      <c r="Y597" s="3" t="str">
        <f t="shared" si="64"/>
        <v>Middle Income</v>
      </c>
      <c r="Z597" s="3" t="str">
        <f t="shared" si="65"/>
        <v>Fair</v>
      </c>
      <c r="AA597" s="27">
        <f t="shared" si="66"/>
        <v>0.31323188136336633</v>
      </c>
      <c r="AB597" s="3" t="str">
        <f t="shared" si="67"/>
        <v>Medium</v>
      </c>
      <c r="AC597" s="3" t="str">
        <f t="shared" si="68"/>
        <v>High</v>
      </c>
      <c r="AD597" s="3" t="str">
        <f t="shared" si="69"/>
        <v>No</v>
      </c>
    </row>
    <row r="598" spans="1:30" ht="15" customHeight="1" x14ac:dyDescent="0.3">
      <c r="A598" s="3" t="s">
        <v>619</v>
      </c>
      <c r="B598" s="3">
        <v>68</v>
      </c>
      <c r="C598" s="3" t="s">
        <v>28</v>
      </c>
      <c r="D598" s="3" t="s">
        <v>33</v>
      </c>
      <c r="E598" s="3">
        <v>20948.159712270201</v>
      </c>
      <c r="F598" s="3">
        <v>100</v>
      </c>
      <c r="G598" s="3">
        <v>2006.7973632691201</v>
      </c>
      <c r="H598" s="3">
        <v>11</v>
      </c>
      <c r="I598" s="3">
        <v>466.26634595717701</v>
      </c>
      <c r="J598" s="3">
        <v>49</v>
      </c>
      <c r="K598" s="3">
        <v>284.43120945206198</v>
      </c>
      <c r="L598" s="3">
        <v>15</v>
      </c>
      <c r="M598" s="3">
        <v>2</v>
      </c>
      <c r="N598" s="3">
        <v>8</v>
      </c>
      <c r="O598" s="3">
        <v>719</v>
      </c>
      <c r="P598" s="3">
        <v>4</v>
      </c>
      <c r="Q598" s="3">
        <v>18106.521017774099</v>
      </c>
      <c r="R598" s="3">
        <v>0</v>
      </c>
      <c r="S598" s="3">
        <v>1</v>
      </c>
      <c r="T598" s="3">
        <v>0</v>
      </c>
      <c r="U598" s="3">
        <v>6229.4243115195804</v>
      </c>
      <c r="V598" s="3">
        <v>1</v>
      </c>
      <c r="W598" s="3" t="str">
        <f>IF(Bank_data3[[#This Row],[credit_risk]]=1,"High Risk","Low Risk")</f>
        <v>High Risk</v>
      </c>
      <c r="X598" s="3" t="str">
        <f t="shared" si="63"/>
        <v>55+</v>
      </c>
      <c r="Y598" s="3" t="str">
        <f t="shared" si="64"/>
        <v>Low Income</v>
      </c>
      <c r="Z598" s="3" t="str">
        <f t="shared" si="65"/>
        <v>Good</v>
      </c>
      <c r="AA598" s="27">
        <f t="shared" si="66"/>
        <v>0.86434900566317352</v>
      </c>
      <c r="AB598" s="3" t="str">
        <f t="shared" si="67"/>
        <v>Medium</v>
      </c>
      <c r="AC598" s="3" t="str">
        <f t="shared" si="68"/>
        <v>Medium</v>
      </c>
      <c r="AD598" s="3" t="str">
        <f t="shared" si="69"/>
        <v>No</v>
      </c>
    </row>
    <row r="599" spans="1:30" ht="15" customHeight="1" x14ac:dyDescent="0.3">
      <c r="A599" s="3" t="s">
        <v>620</v>
      </c>
      <c r="B599" s="3">
        <v>32</v>
      </c>
      <c r="C599" s="3" t="s">
        <v>23</v>
      </c>
      <c r="D599" s="3" t="s">
        <v>33</v>
      </c>
      <c r="E599" s="3">
        <v>48903.230567348903</v>
      </c>
      <c r="F599" s="3">
        <v>146</v>
      </c>
      <c r="G599" s="3">
        <v>2575.7398713585899</v>
      </c>
      <c r="H599" s="3">
        <v>5</v>
      </c>
      <c r="I599" s="3">
        <v>528.04641942828403</v>
      </c>
      <c r="J599" s="3">
        <v>40</v>
      </c>
      <c r="K599" s="3">
        <v>450.45930357165003</v>
      </c>
      <c r="L599" s="3">
        <v>29</v>
      </c>
      <c r="M599" s="3">
        <v>12</v>
      </c>
      <c r="N599" s="3">
        <v>4</v>
      </c>
      <c r="O599" s="3">
        <v>347</v>
      </c>
      <c r="P599" s="3">
        <v>2</v>
      </c>
      <c r="Q599" s="3">
        <v>7950.4228566854299</v>
      </c>
      <c r="R599" s="3">
        <v>4</v>
      </c>
      <c r="S599" s="3">
        <v>0</v>
      </c>
      <c r="T599" s="3">
        <v>0</v>
      </c>
      <c r="U599" s="3">
        <v>3464.3022554323902</v>
      </c>
      <c r="V599" s="3">
        <v>1</v>
      </c>
      <c r="W599" s="3" t="str">
        <f>IF(Bank_data3[[#This Row],[credit_risk]]=1,"High Risk","Low Risk")</f>
        <v>High Risk</v>
      </c>
      <c r="X599" s="3" t="str">
        <f t="shared" si="63"/>
        <v>25-34</v>
      </c>
      <c r="Y599" s="3" t="str">
        <f t="shared" si="64"/>
        <v>Low Income</v>
      </c>
      <c r="Z599" s="3" t="str">
        <f t="shared" si="65"/>
        <v>Poor</v>
      </c>
      <c r="AA599" s="27">
        <f t="shared" si="66"/>
        <v>0.16257459403906271</v>
      </c>
      <c r="AB599" s="3" t="str">
        <f t="shared" si="67"/>
        <v>Medium</v>
      </c>
      <c r="AC599" s="3" t="str">
        <f t="shared" si="68"/>
        <v>Medium</v>
      </c>
      <c r="AD599" s="3" t="str">
        <f t="shared" si="69"/>
        <v>No</v>
      </c>
    </row>
    <row r="600" spans="1:30" ht="15" customHeight="1" x14ac:dyDescent="0.3">
      <c r="A600" s="3" t="s">
        <v>621</v>
      </c>
      <c r="B600" s="3">
        <v>42</v>
      </c>
      <c r="C600" s="3" t="s">
        <v>28</v>
      </c>
      <c r="D600" s="3" t="s">
        <v>33</v>
      </c>
      <c r="E600" s="3">
        <v>67436.274049361993</v>
      </c>
      <c r="F600" s="3">
        <v>164</v>
      </c>
      <c r="G600" s="3">
        <v>2079.48545544629</v>
      </c>
      <c r="H600" s="3">
        <v>7</v>
      </c>
      <c r="I600" s="3">
        <v>558.47389211976304</v>
      </c>
      <c r="J600" s="3">
        <v>4</v>
      </c>
      <c r="K600" s="3">
        <v>631.954760938356</v>
      </c>
      <c r="L600" s="3">
        <v>19</v>
      </c>
      <c r="M600" s="3">
        <v>16</v>
      </c>
      <c r="N600" s="3">
        <v>8</v>
      </c>
      <c r="O600" s="3">
        <v>419</v>
      </c>
      <c r="P600" s="3">
        <v>0</v>
      </c>
      <c r="Q600" s="3">
        <v>2895.50331263411</v>
      </c>
      <c r="R600" s="3">
        <v>7</v>
      </c>
      <c r="S600" s="3">
        <v>0</v>
      </c>
      <c r="T600" s="3">
        <v>0</v>
      </c>
      <c r="U600" s="3">
        <v>14604.5569758128</v>
      </c>
      <c r="V600" s="3">
        <v>1</v>
      </c>
      <c r="W600" s="3" t="str">
        <f>IF(Bank_data3[[#This Row],[credit_risk]]=1,"High Risk","Low Risk")</f>
        <v>High Risk</v>
      </c>
      <c r="X600" s="3" t="str">
        <f t="shared" si="63"/>
        <v>35-44</v>
      </c>
      <c r="Y600" s="3" t="str">
        <f t="shared" si="64"/>
        <v>Middle Income</v>
      </c>
      <c r="Z600" s="3" t="str">
        <f t="shared" si="65"/>
        <v>Poor</v>
      </c>
      <c r="AA600" s="27">
        <f t="shared" si="66"/>
        <v>4.2936881573775267E-2</v>
      </c>
      <c r="AB600" s="3" t="str">
        <f t="shared" si="67"/>
        <v>Medium</v>
      </c>
      <c r="AC600" s="3" t="str">
        <f t="shared" si="68"/>
        <v>Medium</v>
      </c>
      <c r="AD600" s="3" t="str">
        <f t="shared" si="69"/>
        <v>No</v>
      </c>
    </row>
    <row r="601" spans="1:30" ht="15" customHeight="1" x14ac:dyDescent="0.3">
      <c r="A601" s="3" t="s">
        <v>622</v>
      </c>
      <c r="B601" s="3">
        <v>44</v>
      </c>
      <c r="C601" s="3" t="s">
        <v>23</v>
      </c>
      <c r="D601" s="3" t="s">
        <v>33</v>
      </c>
      <c r="E601" s="3">
        <v>57979.236678933703</v>
      </c>
      <c r="F601" s="3">
        <v>106</v>
      </c>
      <c r="G601" s="3">
        <v>2205.5624332164198</v>
      </c>
      <c r="H601" s="3">
        <v>8</v>
      </c>
      <c r="I601" s="3">
        <v>1475.02183031289</v>
      </c>
      <c r="J601" s="3">
        <v>44</v>
      </c>
      <c r="K601" s="3">
        <v>790.914813642951</v>
      </c>
      <c r="L601" s="3">
        <v>51</v>
      </c>
      <c r="M601" s="3">
        <v>17</v>
      </c>
      <c r="N601" s="3">
        <v>7</v>
      </c>
      <c r="O601" s="3">
        <v>683</v>
      </c>
      <c r="P601" s="3">
        <v>2</v>
      </c>
      <c r="Q601" s="3">
        <v>12502.461682339799</v>
      </c>
      <c r="R601" s="3">
        <v>4</v>
      </c>
      <c r="S601" s="3">
        <v>0</v>
      </c>
      <c r="T601" s="3">
        <v>0</v>
      </c>
      <c r="U601" s="3">
        <v>7052.3564079531798</v>
      </c>
      <c r="V601" s="3">
        <v>1</v>
      </c>
      <c r="W601" s="3" t="str">
        <f>IF(Bank_data3[[#This Row],[credit_risk]]=1,"High Risk","Low Risk")</f>
        <v>High Risk</v>
      </c>
      <c r="X601" s="3" t="str">
        <f t="shared" si="63"/>
        <v>35-44</v>
      </c>
      <c r="Y601" s="3" t="str">
        <f t="shared" si="64"/>
        <v>Middle Income</v>
      </c>
      <c r="Z601" s="3" t="str">
        <f t="shared" si="65"/>
        <v>Good</v>
      </c>
      <c r="AA601" s="27">
        <f t="shared" si="66"/>
        <v>0.21563687965699743</v>
      </c>
      <c r="AB601" s="3" t="str">
        <f t="shared" si="67"/>
        <v>Medium</v>
      </c>
      <c r="AC601" s="3" t="str">
        <f t="shared" si="68"/>
        <v>High</v>
      </c>
      <c r="AD601" s="3" t="str">
        <f t="shared" si="69"/>
        <v>No</v>
      </c>
    </row>
    <row r="602" spans="1:30" ht="15" customHeight="1" x14ac:dyDescent="0.3">
      <c r="A602" s="3" t="s">
        <v>623</v>
      </c>
      <c r="B602" s="3">
        <v>54</v>
      </c>
      <c r="C602" s="3" t="s">
        <v>31</v>
      </c>
      <c r="D602" s="3" t="s">
        <v>26</v>
      </c>
      <c r="E602" s="3">
        <v>53277.9085770319</v>
      </c>
      <c r="F602" s="3">
        <v>128</v>
      </c>
      <c r="G602" s="3">
        <v>319.90598728041499</v>
      </c>
      <c r="H602" s="3">
        <v>11</v>
      </c>
      <c r="I602" s="3">
        <v>977.86752871016597</v>
      </c>
      <c r="J602" s="3">
        <v>43</v>
      </c>
      <c r="K602" s="3">
        <v>163.13320455901999</v>
      </c>
      <c r="L602" s="3">
        <v>35</v>
      </c>
      <c r="M602" s="3">
        <v>18</v>
      </c>
      <c r="N602" s="3">
        <v>6</v>
      </c>
      <c r="O602" s="3">
        <v>628</v>
      </c>
      <c r="P602" s="3">
        <v>4</v>
      </c>
      <c r="Q602" s="3">
        <v>20891.0014709344</v>
      </c>
      <c r="R602" s="3">
        <v>1</v>
      </c>
      <c r="S602" s="3">
        <v>0</v>
      </c>
      <c r="T602" s="3">
        <v>0</v>
      </c>
      <c r="U602" s="3">
        <v>4567.1746532027601</v>
      </c>
      <c r="V602" s="3">
        <v>0</v>
      </c>
      <c r="W602" s="3" t="str">
        <f>IF(Bank_data3[[#This Row],[credit_risk]]=1,"High Risk","Low Risk")</f>
        <v>Low Risk</v>
      </c>
      <c r="X602" s="3" t="str">
        <f t="shared" si="63"/>
        <v>45-54</v>
      </c>
      <c r="Y602" s="3" t="str">
        <f t="shared" si="64"/>
        <v>Middle Income</v>
      </c>
      <c r="Z602" s="3" t="str">
        <f t="shared" si="65"/>
        <v>Fair</v>
      </c>
      <c r="AA602" s="27">
        <f t="shared" si="66"/>
        <v>0.39211376776791323</v>
      </c>
      <c r="AB602" s="3" t="str">
        <f t="shared" si="67"/>
        <v>Low</v>
      </c>
      <c r="AC602" s="3" t="str">
        <f t="shared" si="68"/>
        <v>High</v>
      </c>
      <c r="AD602" s="3" t="str">
        <f t="shared" si="69"/>
        <v>No</v>
      </c>
    </row>
    <row r="603" spans="1:30" ht="15" customHeight="1" x14ac:dyDescent="0.3">
      <c r="A603" s="3" t="s">
        <v>624</v>
      </c>
      <c r="B603" s="3">
        <v>60</v>
      </c>
      <c r="C603" s="3" t="s">
        <v>23</v>
      </c>
      <c r="D603" s="3" t="s">
        <v>26</v>
      </c>
      <c r="E603" s="3">
        <v>55926.0656043856</v>
      </c>
      <c r="F603" s="3">
        <v>201</v>
      </c>
      <c r="G603" s="3">
        <v>1052.1272243206099</v>
      </c>
      <c r="H603" s="3">
        <v>3</v>
      </c>
      <c r="I603" s="3">
        <v>962.16050213475603</v>
      </c>
      <c r="J603" s="3">
        <v>40</v>
      </c>
      <c r="K603" s="3">
        <v>721.67297126980998</v>
      </c>
      <c r="L603" s="3">
        <v>21</v>
      </c>
      <c r="M603" s="3">
        <v>16</v>
      </c>
      <c r="N603" s="3">
        <v>9</v>
      </c>
      <c r="O603" s="3">
        <v>843</v>
      </c>
      <c r="P603" s="3">
        <v>0</v>
      </c>
      <c r="Q603" s="3">
        <v>14591.312975561001</v>
      </c>
      <c r="R603" s="3">
        <v>0</v>
      </c>
      <c r="S603" s="3">
        <v>0</v>
      </c>
      <c r="T603" s="3">
        <v>0</v>
      </c>
      <c r="U603" s="3">
        <v>5954.9304239069197</v>
      </c>
      <c r="V603" s="3">
        <v>0</v>
      </c>
      <c r="W603" s="3" t="str">
        <f>IF(Bank_data3[[#This Row],[credit_risk]]=1,"High Risk","Low Risk")</f>
        <v>Low Risk</v>
      </c>
      <c r="X603" s="3" t="str">
        <f t="shared" si="63"/>
        <v>55+</v>
      </c>
      <c r="Y603" s="3" t="str">
        <f t="shared" si="64"/>
        <v>Middle Income</v>
      </c>
      <c r="Z603" s="3" t="str">
        <f t="shared" si="65"/>
        <v>Excellent</v>
      </c>
      <c r="AA603" s="27">
        <f t="shared" si="66"/>
        <v>0.26090362012551055</v>
      </c>
      <c r="AB603" s="3" t="str">
        <f t="shared" si="67"/>
        <v>Medium</v>
      </c>
      <c r="AC603" s="3" t="str">
        <f t="shared" si="68"/>
        <v>Medium</v>
      </c>
      <c r="AD603" s="3" t="str">
        <f t="shared" si="69"/>
        <v>No</v>
      </c>
    </row>
    <row r="604" spans="1:30" ht="15" customHeight="1" x14ac:dyDescent="0.3">
      <c r="A604" s="3" t="s">
        <v>625</v>
      </c>
      <c r="B604" s="3">
        <v>49</v>
      </c>
      <c r="C604" s="3" t="s">
        <v>28</v>
      </c>
      <c r="D604" s="3" t="s">
        <v>26</v>
      </c>
      <c r="E604" s="3">
        <v>55625.357835989998</v>
      </c>
      <c r="F604" s="3">
        <v>163</v>
      </c>
      <c r="G604" s="3">
        <v>1002.94356277186</v>
      </c>
      <c r="H604" s="3">
        <v>11</v>
      </c>
      <c r="I604" s="3">
        <v>928.18251361430896</v>
      </c>
      <c r="J604" s="3">
        <v>18</v>
      </c>
      <c r="K604" s="3">
        <v>325.43455273094497</v>
      </c>
      <c r="L604" s="3">
        <v>0</v>
      </c>
      <c r="M604" s="3">
        <v>15</v>
      </c>
      <c r="N604" s="3">
        <v>5</v>
      </c>
      <c r="O604" s="3">
        <v>384</v>
      </c>
      <c r="P604" s="3">
        <v>2</v>
      </c>
      <c r="Q604" s="3">
        <v>3854.2897874727901</v>
      </c>
      <c r="R604" s="3">
        <v>7</v>
      </c>
      <c r="S604" s="3">
        <v>0</v>
      </c>
      <c r="T604" s="3">
        <v>1</v>
      </c>
      <c r="U604" s="3">
        <v>12051.9113103253</v>
      </c>
      <c r="V604" s="3">
        <v>1</v>
      </c>
      <c r="W604" s="3" t="str">
        <f>IF(Bank_data3[[#This Row],[credit_risk]]=1,"High Risk","Low Risk")</f>
        <v>High Risk</v>
      </c>
      <c r="X604" s="3" t="str">
        <f t="shared" si="63"/>
        <v>45-54</v>
      </c>
      <c r="Y604" s="3" t="str">
        <f t="shared" si="64"/>
        <v>Middle Income</v>
      </c>
      <c r="Z604" s="3" t="str">
        <f t="shared" si="65"/>
        <v>Poor</v>
      </c>
      <c r="AA604" s="27">
        <f t="shared" si="66"/>
        <v>6.9290157176823367E-2</v>
      </c>
      <c r="AB604" s="3" t="str">
        <f t="shared" si="67"/>
        <v>Medium</v>
      </c>
      <c r="AC604" s="3" t="str">
        <f t="shared" si="68"/>
        <v>Low</v>
      </c>
      <c r="AD604" s="3" t="str">
        <f t="shared" si="69"/>
        <v>No</v>
      </c>
    </row>
    <row r="605" spans="1:30" ht="15" customHeight="1" x14ac:dyDescent="0.3">
      <c r="A605" s="3" t="s">
        <v>626</v>
      </c>
      <c r="B605" s="3">
        <v>36</v>
      </c>
      <c r="C605" s="3" t="s">
        <v>23</v>
      </c>
      <c r="D605" s="3" t="s">
        <v>33</v>
      </c>
      <c r="E605" s="3">
        <v>14631.848906416801</v>
      </c>
      <c r="F605" s="3">
        <v>70</v>
      </c>
      <c r="G605" s="3">
        <v>1547.26649014644</v>
      </c>
      <c r="H605" s="3">
        <v>6</v>
      </c>
      <c r="I605" s="3">
        <v>337.722308733175</v>
      </c>
      <c r="J605" s="3">
        <v>19</v>
      </c>
      <c r="K605" s="3">
        <v>248.07159204390001</v>
      </c>
      <c r="L605" s="3">
        <v>20</v>
      </c>
      <c r="M605" s="3">
        <v>15</v>
      </c>
      <c r="N605" s="3">
        <v>1</v>
      </c>
      <c r="O605" s="3">
        <v>316</v>
      </c>
      <c r="P605" s="3">
        <v>1</v>
      </c>
      <c r="Q605" s="3">
        <v>11596.8013490262</v>
      </c>
      <c r="R605" s="3">
        <v>0</v>
      </c>
      <c r="S605" s="3">
        <v>0</v>
      </c>
      <c r="T605" s="3">
        <v>1</v>
      </c>
      <c r="U605" s="3">
        <v>13538.624537161601</v>
      </c>
      <c r="V605" s="3">
        <v>1</v>
      </c>
      <c r="W605" s="3" t="str">
        <f>IF(Bank_data3[[#This Row],[credit_risk]]=1,"High Risk","Low Risk")</f>
        <v>High Risk</v>
      </c>
      <c r="X605" s="3" t="str">
        <f t="shared" si="63"/>
        <v>35-44</v>
      </c>
      <c r="Y605" s="3" t="str">
        <f t="shared" si="64"/>
        <v>Low Income</v>
      </c>
      <c r="Z605" s="3" t="str">
        <f t="shared" si="65"/>
        <v>Poor</v>
      </c>
      <c r="AA605" s="27">
        <f t="shared" si="66"/>
        <v>0.79257251924877525</v>
      </c>
      <c r="AB605" s="3" t="str">
        <f t="shared" si="67"/>
        <v>Medium</v>
      </c>
      <c r="AC605" s="3" t="str">
        <f t="shared" si="68"/>
        <v>Medium</v>
      </c>
      <c r="AD605" s="3" t="str">
        <f t="shared" si="69"/>
        <v>No</v>
      </c>
    </row>
    <row r="606" spans="1:30" ht="15" customHeight="1" x14ac:dyDescent="0.3">
      <c r="A606" s="3" t="s">
        <v>627</v>
      </c>
      <c r="B606" s="3">
        <v>68</v>
      </c>
      <c r="C606" s="3" t="s">
        <v>28</v>
      </c>
      <c r="D606" s="3" t="s">
        <v>24</v>
      </c>
      <c r="E606" s="3">
        <v>70788.0405674371</v>
      </c>
      <c r="F606" s="3">
        <v>173</v>
      </c>
      <c r="G606" s="3">
        <v>1417.19942659309</v>
      </c>
      <c r="H606" s="3">
        <v>4</v>
      </c>
      <c r="I606" s="3">
        <v>1478.3666647719599</v>
      </c>
      <c r="J606" s="3">
        <v>32</v>
      </c>
      <c r="K606" s="3">
        <v>261.80139520881301</v>
      </c>
      <c r="L606" s="3">
        <v>47</v>
      </c>
      <c r="M606" s="3">
        <v>0</v>
      </c>
      <c r="N606" s="3">
        <v>6</v>
      </c>
      <c r="O606" s="3">
        <v>835</v>
      </c>
      <c r="P606" s="3">
        <v>5</v>
      </c>
      <c r="Q606" s="3">
        <v>5942.0526369824902</v>
      </c>
      <c r="R606" s="3">
        <v>3</v>
      </c>
      <c r="S606" s="3">
        <v>0</v>
      </c>
      <c r="T606" s="3">
        <v>0</v>
      </c>
      <c r="U606" s="3">
        <v>14507.8731355539</v>
      </c>
      <c r="V606" s="3">
        <v>0</v>
      </c>
      <c r="W606" s="3" t="str">
        <f>IF(Bank_data3[[#This Row],[credit_risk]]=1,"High Risk","Low Risk")</f>
        <v>Low Risk</v>
      </c>
      <c r="X606" s="3" t="str">
        <f t="shared" si="63"/>
        <v>55+</v>
      </c>
      <c r="Y606" s="3" t="str">
        <f t="shared" si="64"/>
        <v>Middle Income</v>
      </c>
      <c r="Z606" s="3" t="str">
        <f t="shared" si="65"/>
        <v>Excellent</v>
      </c>
      <c r="AA606" s="27">
        <f t="shared" si="66"/>
        <v>8.3941476404078744E-2</v>
      </c>
      <c r="AB606" s="3" t="str">
        <f t="shared" si="67"/>
        <v>Medium</v>
      </c>
      <c r="AC606" s="3" t="str">
        <f t="shared" si="68"/>
        <v>High</v>
      </c>
      <c r="AD606" s="3" t="str">
        <f t="shared" si="69"/>
        <v>No</v>
      </c>
    </row>
    <row r="607" spans="1:30" ht="15" customHeight="1" x14ac:dyDescent="0.3">
      <c r="A607" s="3" t="s">
        <v>628</v>
      </c>
      <c r="B607" s="3">
        <v>39</v>
      </c>
      <c r="C607" s="3" t="s">
        <v>31</v>
      </c>
      <c r="D607" s="3" t="s">
        <v>26</v>
      </c>
      <c r="E607" s="3">
        <v>48010.407665237799</v>
      </c>
      <c r="F607" s="3">
        <v>66</v>
      </c>
      <c r="G607" s="3">
        <v>213.85962879275499</v>
      </c>
      <c r="H607" s="3">
        <v>3</v>
      </c>
      <c r="I607" s="3">
        <v>967.715635775436</v>
      </c>
      <c r="J607" s="3">
        <v>42</v>
      </c>
      <c r="K607" s="3">
        <v>1150.96860355184</v>
      </c>
      <c r="L607" s="3">
        <v>71</v>
      </c>
      <c r="M607" s="3">
        <v>13</v>
      </c>
      <c r="N607" s="3">
        <v>1</v>
      </c>
      <c r="O607" s="3">
        <v>683</v>
      </c>
      <c r="P607" s="3">
        <v>1</v>
      </c>
      <c r="Q607" s="3">
        <v>13979.3725992694</v>
      </c>
      <c r="R607" s="3">
        <v>5</v>
      </c>
      <c r="S607" s="3">
        <v>0</v>
      </c>
      <c r="T607" s="3">
        <v>0</v>
      </c>
      <c r="U607" s="3">
        <v>6247.7876639464303</v>
      </c>
      <c r="V607" s="3">
        <v>1</v>
      </c>
      <c r="W607" s="3" t="str">
        <f>IF(Bank_data3[[#This Row],[credit_risk]]=1,"High Risk","Low Risk")</f>
        <v>High Risk</v>
      </c>
      <c r="X607" s="3" t="str">
        <f t="shared" si="63"/>
        <v>35-44</v>
      </c>
      <c r="Y607" s="3" t="str">
        <f t="shared" si="64"/>
        <v>Low Income</v>
      </c>
      <c r="Z607" s="3" t="str">
        <f t="shared" si="65"/>
        <v>Good</v>
      </c>
      <c r="AA607" s="27">
        <f t="shared" si="66"/>
        <v>0.2911737949976051</v>
      </c>
      <c r="AB607" s="3" t="str">
        <f t="shared" si="67"/>
        <v>Low</v>
      </c>
      <c r="AC607" s="3" t="str">
        <f t="shared" si="68"/>
        <v>High</v>
      </c>
      <c r="AD607" s="3" t="str">
        <f t="shared" si="69"/>
        <v>No</v>
      </c>
    </row>
    <row r="608" spans="1:30" ht="15" customHeight="1" x14ac:dyDescent="0.3">
      <c r="A608" s="3" t="s">
        <v>629</v>
      </c>
      <c r="B608" s="3">
        <v>67</v>
      </c>
      <c r="C608" s="3" t="s">
        <v>23</v>
      </c>
      <c r="D608" s="3" t="s">
        <v>24</v>
      </c>
      <c r="E608" s="3">
        <v>62736.556234740099</v>
      </c>
      <c r="F608" s="3">
        <v>73</v>
      </c>
      <c r="G608" s="3">
        <v>1534.3523700573801</v>
      </c>
      <c r="H608" s="3">
        <v>11</v>
      </c>
      <c r="I608" s="3">
        <v>1053.1060394292299</v>
      </c>
      <c r="J608" s="3">
        <v>36</v>
      </c>
      <c r="K608" s="3">
        <v>686.09365674864796</v>
      </c>
      <c r="L608" s="3">
        <v>4</v>
      </c>
      <c r="M608" s="3">
        <v>14</v>
      </c>
      <c r="N608" s="3">
        <v>5</v>
      </c>
      <c r="O608" s="3">
        <v>381</v>
      </c>
      <c r="P608" s="3">
        <v>2</v>
      </c>
      <c r="Q608" s="3">
        <v>11742.242183375</v>
      </c>
      <c r="R608" s="3">
        <v>6</v>
      </c>
      <c r="S608" s="3">
        <v>0</v>
      </c>
      <c r="T608" s="3">
        <v>0</v>
      </c>
      <c r="U608" s="3">
        <v>7314.3371835895896</v>
      </c>
      <c r="V608" s="3">
        <v>1</v>
      </c>
      <c r="W608" s="3" t="str">
        <f>IF(Bank_data3[[#This Row],[credit_risk]]=1,"High Risk","Low Risk")</f>
        <v>High Risk</v>
      </c>
      <c r="X608" s="3" t="str">
        <f t="shared" si="63"/>
        <v>55+</v>
      </c>
      <c r="Y608" s="3" t="str">
        <f t="shared" si="64"/>
        <v>Middle Income</v>
      </c>
      <c r="Z608" s="3" t="str">
        <f t="shared" si="65"/>
        <v>Poor</v>
      </c>
      <c r="AA608" s="27">
        <f t="shared" si="66"/>
        <v>0.18716746484201796</v>
      </c>
      <c r="AB608" s="3" t="str">
        <f t="shared" si="67"/>
        <v>Medium</v>
      </c>
      <c r="AC608" s="3" t="str">
        <f t="shared" si="68"/>
        <v>Low</v>
      </c>
      <c r="AD608" s="3" t="str">
        <f t="shared" si="69"/>
        <v>No</v>
      </c>
    </row>
    <row r="609" spans="1:30" ht="15" customHeight="1" x14ac:dyDescent="0.3">
      <c r="A609" s="3" t="s">
        <v>630</v>
      </c>
      <c r="B609" s="3">
        <v>44</v>
      </c>
      <c r="C609" s="3" t="s">
        <v>31</v>
      </c>
      <c r="D609" s="3" t="s">
        <v>24</v>
      </c>
      <c r="E609" s="3">
        <v>10000</v>
      </c>
      <c r="F609" s="3">
        <v>20</v>
      </c>
      <c r="G609" s="3">
        <v>10</v>
      </c>
      <c r="H609" s="3">
        <v>6</v>
      </c>
      <c r="I609" s="3">
        <v>182.067548879469</v>
      </c>
      <c r="J609" s="3">
        <v>30</v>
      </c>
      <c r="K609" s="3">
        <v>212.12594300442001</v>
      </c>
      <c r="L609" s="3">
        <v>39</v>
      </c>
      <c r="M609" s="3">
        <v>3</v>
      </c>
      <c r="N609" s="3">
        <v>5</v>
      </c>
      <c r="O609" s="3">
        <v>817</v>
      </c>
      <c r="P609" s="3">
        <v>3</v>
      </c>
      <c r="Q609" s="3">
        <v>10363.9495023006</v>
      </c>
      <c r="R609" s="3">
        <v>7</v>
      </c>
      <c r="S609" s="3">
        <v>0</v>
      </c>
      <c r="T609" s="3">
        <v>0</v>
      </c>
      <c r="U609" s="3">
        <v>8961.4861249778605</v>
      </c>
      <c r="V609" s="3">
        <v>1</v>
      </c>
      <c r="W609" s="3" t="str">
        <f>IF(Bank_data3[[#This Row],[credit_risk]]=1,"High Risk","Low Risk")</f>
        <v>High Risk</v>
      </c>
      <c r="X609" s="3" t="str">
        <f t="shared" si="63"/>
        <v>35-44</v>
      </c>
      <c r="Y609" s="3" t="str">
        <f t="shared" si="64"/>
        <v>Low Income</v>
      </c>
      <c r="Z609" s="3" t="str">
        <f t="shared" si="65"/>
        <v>Excellent</v>
      </c>
      <c r="AA609" s="27">
        <f t="shared" si="66"/>
        <v>1.03639495023006</v>
      </c>
      <c r="AB609" s="3" t="str">
        <f t="shared" si="67"/>
        <v>Low</v>
      </c>
      <c r="AC609" s="3" t="str">
        <f t="shared" si="68"/>
        <v>High</v>
      </c>
      <c r="AD609" s="3" t="str">
        <f t="shared" si="69"/>
        <v>No</v>
      </c>
    </row>
    <row r="610" spans="1:30" ht="15" customHeight="1" x14ac:dyDescent="0.3">
      <c r="A610" s="3" t="s">
        <v>631</v>
      </c>
      <c r="B610" s="3">
        <v>41</v>
      </c>
      <c r="C610" s="3" t="s">
        <v>28</v>
      </c>
      <c r="D610" s="3" t="s">
        <v>33</v>
      </c>
      <c r="E610" s="3">
        <v>79897.854274531201</v>
      </c>
      <c r="F610" s="3">
        <v>198</v>
      </c>
      <c r="G610" s="3">
        <v>2121.1767297050601</v>
      </c>
      <c r="H610" s="3">
        <v>2</v>
      </c>
      <c r="I610" s="3">
        <v>1072.87534832653</v>
      </c>
      <c r="J610" s="3">
        <v>38</v>
      </c>
      <c r="K610" s="3">
        <v>361.89143905643101</v>
      </c>
      <c r="L610" s="3">
        <v>78</v>
      </c>
      <c r="M610" s="3">
        <v>19</v>
      </c>
      <c r="N610" s="3">
        <v>8</v>
      </c>
      <c r="O610" s="3">
        <v>405</v>
      </c>
      <c r="P610" s="3">
        <v>2</v>
      </c>
      <c r="Q610" s="3">
        <v>8215.5028980796706</v>
      </c>
      <c r="R610" s="3">
        <v>3</v>
      </c>
      <c r="S610" s="3">
        <v>0</v>
      </c>
      <c r="T610" s="3">
        <v>0</v>
      </c>
      <c r="U610" s="3">
        <v>2872.2511792016098</v>
      </c>
      <c r="V610" s="3">
        <v>1</v>
      </c>
      <c r="W610" s="3" t="str">
        <f>IF(Bank_data3[[#This Row],[credit_risk]]=1,"High Risk","Low Risk")</f>
        <v>High Risk</v>
      </c>
      <c r="X610" s="3" t="str">
        <f t="shared" si="63"/>
        <v>35-44</v>
      </c>
      <c r="Y610" s="3" t="str">
        <f t="shared" si="64"/>
        <v>Middle Income</v>
      </c>
      <c r="Z610" s="3" t="str">
        <f t="shared" si="65"/>
        <v>Poor</v>
      </c>
      <c r="AA610" s="27">
        <f t="shared" si="66"/>
        <v>0.10282507550016273</v>
      </c>
      <c r="AB610" s="3" t="str">
        <f t="shared" si="67"/>
        <v>Medium</v>
      </c>
      <c r="AC610" s="3" t="str">
        <f t="shared" si="68"/>
        <v>High</v>
      </c>
      <c r="AD610" s="3" t="str">
        <f t="shared" si="69"/>
        <v>No</v>
      </c>
    </row>
    <row r="611" spans="1:30" ht="15" customHeight="1" x14ac:dyDescent="0.3">
      <c r="A611" s="3" t="s">
        <v>632</v>
      </c>
      <c r="B611" s="3">
        <v>32</v>
      </c>
      <c r="C611" s="3" t="s">
        <v>28</v>
      </c>
      <c r="D611" s="3" t="s">
        <v>33</v>
      </c>
      <c r="E611" s="3">
        <v>29184.590412088201</v>
      </c>
      <c r="F611" s="3">
        <v>115</v>
      </c>
      <c r="G611" s="3">
        <v>1583.1628881055999</v>
      </c>
      <c r="H611" s="3">
        <v>0</v>
      </c>
      <c r="I611" s="3">
        <v>675.32564245533104</v>
      </c>
      <c r="J611" s="3">
        <v>12</v>
      </c>
      <c r="K611" s="3">
        <v>160.684068254435</v>
      </c>
      <c r="L611" s="3">
        <v>44</v>
      </c>
      <c r="M611" s="3">
        <v>10</v>
      </c>
      <c r="N611" s="3">
        <v>9</v>
      </c>
      <c r="O611" s="3">
        <v>446</v>
      </c>
      <c r="P611" s="3">
        <v>0</v>
      </c>
      <c r="Q611" s="3">
        <v>14556.0105186111</v>
      </c>
      <c r="R611" s="3">
        <v>0</v>
      </c>
      <c r="S611" s="3">
        <v>1</v>
      </c>
      <c r="T611" s="3">
        <v>0</v>
      </c>
      <c r="U611" s="3">
        <v>9139.9295810223794</v>
      </c>
      <c r="V611" s="3">
        <v>1</v>
      </c>
      <c r="W611" s="3" t="str">
        <f>IF(Bank_data3[[#This Row],[credit_risk]]=1,"High Risk","Low Risk")</f>
        <v>High Risk</v>
      </c>
      <c r="X611" s="3" t="str">
        <f t="shared" si="63"/>
        <v>25-34</v>
      </c>
      <c r="Y611" s="3" t="str">
        <f t="shared" si="64"/>
        <v>Low Income</v>
      </c>
      <c r="Z611" s="3" t="str">
        <f t="shared" si="65"/>
        <v>Poor</v>
      </c>
      <c r="AA611" s="27">
        <f t="shared" si="66"/>
        <v>0.49875671760608392</v>
      </c>
      <c r="AB611" s="3" t="str">
        <f t="shared" si="67"/>
        <v>Medium</v>
      </c>
      <c r="AC611" s="3" t="str">
        <f t="shared" si="68"/>
        <v>High</v>
      </c>
      <c r="AD611" s="3" t="str">
        <f t="shared" si="69"/>
        <v>No</v>
      </c>
    </row>
    <row r="612" spans="1:30" ht="15" customHeight="1" x14ac:dyDescent="0.3">
      <c r="A612" s="3" t="s">
        <v>633</v>
      </c>
      <c r="B612" s="3">
        <v>38</v>
      </c>
      <c r="C612" s="3" t="s">
        <v>31</v>
      </c>
      <c r="D612" s="3" t="s">
        <v>33</v>
      </c>
      <c r="E612" s="3">
        <v>95744.138576549507</v>
      </c>
      <c r="F612" s="3">
        <v>127</v>
      </c>
      <c r="G612" s="3">
        <v>2496.2863720136702</v>
      </c>
      <c r="H612" s="3">
        <v>6</v>
      </c>
      <c r="I612" s="3">
        <v>337.025958845817</v>
      </c>
      <c r="J612" s="3">
        <v>37</v>
      </c>
      <c r="K612" s="3">
        <v>169.00047084964399</v>
      </c>
      <c r="L612" s="3">
        <v>30</v>
      </c>
      <c r="M612" s="3">
        <v>17</v>
      </c>
      <c r="N612" s="3">
        <v>3</v>
      </c>
      <c r="O612" s="3">
        <v>307</v>
      </c>
      <c r="P612" s="3">
        <v>4</v>
      </c>
      <c r="Q612" s="3">
        <v>19163.949180813601</v>
      </c>
      <c r="R612" s="3">
        <v>6</v>
      </c>
      <c r="S612" s="3">
        <v>0</v>
      </c>
      <c r="T612" s="3">
        <v>0</v>
      </c>
      <c r="U612" s="3">
        <v>7259.6734966820504</v>
      </c>
      <c r="V612" s="3">
        <v>1</v>
      </c>
      <c r="W612" s="3" t="str">
        <f>IF(Bank_data3[[#This Row],[credit_risk]]=1,"High Risk","Low Risk")</f>
        <v>High Risk</v>
      </c>
      <c r="X612" s="3" t="str">
        <f t="shared" si="63"/>
        <v>35-44</v>
      </c>
      <c r="Y612" s="3" t="str">
        <f t="shared" si="64"/>
        <v>Middle Income</v>
      </c>
      <c r="Z612" s="3" t="str">
        <f t="shared" si="65"/>
        <v>Poor</v>
      </c>
      <c r="AA612" s="27">
        <f t="shared" si="66"/>
        <v>0.2001579362008841</v>
      </c>
      <c r="AB612" s="3" t="str">
        <f t="shared" si="67"/>
        <v>Medium</v>
      </c>
      <c r="AC612" s="3" t="str">
        <f t="shared" si="68"/>
        <v>High</v>
      </c>
      <c r="AD612" s="3" t="str">
        <f t="shared" si="69"/>
        <v>No</v>
      </c>
    </row>
    <row r="613" spans="1:30" ht="15" customHeight="1" x14ac:dyDescent="0.3">
      <c r="A613" s="3" t="s">
        <v>634</v>
      </c>
      <c r="B613" s="3">
        <v>68</v>
      </c>
      <c r="C613" s="3" t="s">
        <v>23</v>
      </c>
      <c r="D613" s="3" t="s">
        <v>26</v>
      </c>
      <c r="E613" s="3">
        <v>88146.326970121096</v>
      </c>
      <c r="F613" s="3">
        <v>129</v>
      </c>
      <c r="G613" s="3">
        <v>1670.27853488302</v>
      </c>
      <c r="H613" s="3">
        <v>8</v>
      </c>
      <c r="I613" s="3">
        <v>466.182716944871</v>
      </c>
      <c r="J613" s="3">
        <v>44</v>
      </c>
      <c r="K613" s="3">
        <v>159.60062189288701</v>
      </c>
      <c r="L613" s="3">
        <v>14</v>
      </c>
      <c r="M613" s="3">
        <v>16</v>
      </c>
      <c r="N613" s="3">
        <v>8</v>
      </c>
      <c r="O613" s="3">
        <v>573</v>
      </c>
      <c r="P613" s="3">
        <v>2</v>
      </c>
      <c r="Q613" s="3">
        <v>21709.268908711401</v>
      </c>
      <c r="R613" s="3">
        <v>1</v>
      </c>
      <c r="S613" s="3">
        <v>0</v>
      </c>
      <c r="T613" s="3">
        <v>0</v>
      </c>
      <c r="U613" s="3">
        <v>15502.8102354573</v>
      </c>
      <c r="V613" s="3">
        <v>1</v>
      </c>
      <c r="W613" s="3" t="str">
        <f>IF(Bank_data3[[#This Row],[credit_risk]]=1,"High Risk","Low Risk")</f>
        <v>High Risk</v>
      </c>
      <c r="X613" s="3" t="str">
        <f t="shared" si="63"/>
        <v>55+</v>
      </c>
      <c r="Y613" s="3" t="str">
        <f t="shared" si="64"/>
        <v>Middle Income</v>
      </c>
      <c r="Z613" s="3" t="str">
        <f t="shared" si="65"/>
        <v>Poor</v>
      </c>
      <c r="AA613" s="27">
        <f t="shared" si="66"/>
        <v>0.24628671046123315</v>
      </c>
      <c r="AB613" s="3" t="str">
        <f t="shared" si="67"/>
        <v>Medium</v>
      </c>
      <c r="AC613" s="3" t="str">
        <f t="shared" si="68"/>
        <v>Medium</v>
      </c>
      <c r="AD613" s="3" t="str">
        <f t="shared" si="69"/>
        <v>No</v>
      </c>
    </row>
    <row r="614" spans="1:30" ht="15" customHeight="1" x14ac:dyDescent="0.3">
      <c r="A614" s="3" t="s">
        <v>635</v>
      </c>
      <c r="B614" s="3">
        <v>55</v>
      </c>
      <c r="C614" s="3" t="s">
        <v>23</v>
      </c>
      <c r="D614" s="3" t="s">
        <v>33</v>
      </c>
      <c r="E614" s="3">
        <v>26151.5116503957</v>
      </c>
      <c r="F614" s="3">
        <v>63</v>
      </c>
      <c r="G614" s="3">
        <v>1130.08526658862</v>
      </c>
      <c r="H614" s="3">
        <v>1</v>
      </c>
      <c r="I614" s="3">
        <v>357.28702704132201</v>
      </c>
      <c r="J614" s="3">
        <v>5</v>
      </c>
      <c r="K614" s="3">
        <v>239.433891121774</v>
      </c>
      <c r="L614" s="3">
        <v>57</v>
      </c>
      <c r="M614" s="3">
        <v>8</v>
      </c>
      <c r="N614" s="3">
        <v>1</v>
      </c>
      <c r="O614" s="3">
        <v>810</v>
      </c>
      <c r="P614" s="3">
        <v>0</v>
      </c>
      <c r="Q614" s="3">
        <v>14480.218087388601</v>
      </c>
      <c r="R614" s="3">
        <v>6</v>
      </c>
      <c r="S614" s="3">
        <v>0</v>
      </c>
      <c r="T614" s="3">
        <v>0</v>
      </c>
      <c r="U614" s="3">
        <v>6112.1416522463196</v>
      </c>
      <c r="V614" s="3">
        <v>1</v>
      </c>
      <c r="W614" s="3" t="str">
        <f>IF(Bank_data3[[#This Row],[credit_risk]]=1,"High Risk","Low Risk")</f>
        <v>High Risk</v>
      </c>
      <c r="X614" s="3" t="str">
        <f t="shared" si="63"/>
        <v>55+</v>
      </c>
      <c r="Y614" s="3" t="str">
        <f t="shared" si="64"/>
        <v>Low Income</v>
      </c>
      <c r="Z614" s="3" t="str">
        <f t="shared" si="65"/>
        <v>Excellent</v>
      </c>
      <c r="AA614" s="27">
        <f t="shared" si="66"/>
        <v>0.55370482138723709</v>
      </c>
      <c r="AB614" s="3" t="str">
        <f t="shared" si="67"/>
        <v>Medium</v>
      </c>
      <c r="AC614" s="3" t="str">
        <f t="shared" si="68"/>
        <v>High</v>
      </c>
      <c r="AD614" s="3" t="str">
        <f t="shared" si="69"/>
        <v>No</v>
      </c>
    </row>
    <row r="615" spans="1:30" ht="15" customHeight="1" x14ac:dyDescent="0.3">
      <c r="A615" s="3" t="s">
        <v>636</v>
      </c>
      <c r="B615" s="3">
        <v>31</v>
      </c>
      <c r="C615" s="3" t="s">
        <v>28</v>
      </c>
      <c r="D615" s="3" t="s">
        <v>26</v>
      </c>
      <c r="E615" s="3">
        <v>64706.6603526654</v>
      </c>
      <c r="F615" s="3">
        <v>77</v>
      </c>
      <c r="G615" s="3">
        <v>239.01232119290799</v>
      </c>
      <c r="H615" s="3">
        <v>6</v>
      </c>
      <c r="I615" s="3">
        <v>351.37553170988599</v>
      </c>
      <c r="J615" s="3">
        <v>46</v>
      </c>
      <c r="K615" s="3">
        <v>691.46297354343506</v>
      </c>
      <c r="L615" s="3">
        <v>52</v>
      </c>
      <c r="M615" s="3">
        <v>13</v>
      </c>
      <c r="N615" s="3">
        <v>4</v>
      </c>
      <c r="O615" s="3">
        <v>337</v>
      </c>
      <c r="P615" s="3">
        <v>0</v>
      </c>
      <c r="Q615" s="3">
        <v>19623.6332901899</v>
      </c>
      <c r="R615" s="3">
        <v>7</v>
      </c>
      <c r="S615" s="3">
        <v>0</v>
      </c>
      <c r="T615" s="3">
        <v>0</v>
      </c>
      <c r="U615" s="3">
        <v>7872.8823852559399</v>
      </c>
      <c r="V615" s="3">
        <v>1</v>
      </c>
      <c r="W615" s="3" t="str">
        <f>IF(Bank_data3[[#This Row],[credit_risk]]=1,"High Risk","Low Risk")</f>
        <v>High Risk</v>
      </c>
      <c r="X615" s="3" t="str">
        <f t="shared" si="63"/>
        <v>25-34</v>
      </c>
      <c r="Y615" s="3" t="str">
        <f t="shared" si="64"/>
        <v>Middle Income</v>
      </c>
      <c r="Z615" s="3" t="str">
        <f t="shared" si="65"/>
        <v>Poor</v>
      </c>
      <c r="AA615" s="27">
        <f t="shared" si="66"/>
        <v>0.30327068625141251</v>
      </c>
      <c r="AB615" s="3" t="str">
        <f t="shared" si="67"/>
        <v>Low</v>
      </c>
      <c r="AC615" s="3" t="str">
        <f t="shared" si="68"/>
        <v>High</v>
      </c>
      <c r="AD615" s="3" t="str">
        <f t="shared" si="69"/>
        <v>No</v>
      </c>
    </row>
    <row r="616" spans="1:30" ht="15" customHeight="1" x14ac:dyDescent="0.3">
      <c r="A616" s="3" t="s">
        <v>637</v>
      </c>
      <c r="B616" s="3">
        <v>60</v>
      </c>
      <c r="C616" s="3" t="s">
        <v>31</v>
      </c>
      <c r="D616" s="3" t="s">
        <v>26</v>
      </c>
      <c r="E616" s="3">
        <v>31690.1865577971</v>
      </c>
      <c r="F616" s="3">
        <v>109</v>
      </c>
      <c r="G616" s="3">
        <v>1184.3827932719</v>
      </c>
      <c r="H616" s="3">
        <v>9</v>
      </c>
      <c r="I616" s="3">
        <v>821.19173712747397</v>
      </c>
      <c r="J616" s="3">
        <v>7</v>
      </c>
      <c r="K616" s="3">
        <v>766.422543722912</v>
      </c>
      <c r="L616" s="3">
        <v>44</v>
      </c>
      <c r="M616" s="3">
        <v>2</v>
      </c>
      <c r="N616" s="3">
        <v>2</v>
      </c>
      <c r="O616" s="3">
        <v>813</v>
      </c>
      <c r="P616" s="3">
        <v>1</v>
      </c>
      <c r="Q616" s="3">
        <v>5932.6856835313502</v>
      </c>
      <c r="R616" s="3">
        <v>1</v>
      </c>
      <c r="S616" s="3">
        <v>0</v>
      </c>
      <c r="T616" s="3">
        <v>1</v>
      </c>
      <c r="U616" s="3">
        <v>15812.5060475754</v>
      </c>
      <c r="V616" s="3">
        <v>1</v>
      </c>
      <c r="W616" s="3" t="str">
        <f>IF(Bank_data3[[#This Row],[credit_risk]]=1,"High Risk","Low Risk")</f>
        <v>High Risk</v>
      </c>
      <c r="X616" s="3" t="str">
        <f t="shared" si="63"/>
        <v>55+</v>
      </c>
      <c r="Y616" s="3" t="str">
        <f t="shared" si="64"/>
        <v>Low Income</v>
      </c>
      <c r="Z616" s="3" t="str">
        <f t="shared" si="65"/>
        <v>Excellent</v>
      </c>
      <c r="AA616" s="27">
        <f t="shared" si="66"/>
        <v>0.18720892263323277</v>
      </c>
      <c r="AB616" s="3" t="str">
        <f t="shared" si="67"/>
        <v>Medium</v>
      </c>
      <c r="AC616" s="3" t="str">
        <f t="shared" si="68"/>
        <v>High</v>
      </c>
      <c r="AD616" s="3" t="str">
        <f t="shared" si="69"/>
        <v>No</v>
      </c>
    </row>
    <row r="617" spans="1:30" ht="15" customHeight="1" x14ac:dyDescent="0.3">
      <c r="A617" s="3" t="s">
        <v>638</v>
      </c>
      <c r="B617" s="3">
        <v>38</v>
      </c>
      <c r="C617" s="3" t="s">
        <v>31</v>
      </c>
      <c r="D617" s="3" t="s">
        <v>26</v>
      </c>
      <c r="E617" s="3">
        <v>38490.691354258597</v>
      </c>
      <c r="F617" s="3">
        <v>150</v>
      </c>
      <c r="G617" s="3">
        <v>869.83105369670704</v>
      </c>
      <c r="H617" s="3">
        <v>1</v>
      </c>
      <c r="I617" s="3">
        <v>664.63302394392201</v>
      </c>
      <c r="J617" s="3">
        <v>42</v>
      </c>
      <c r="K617" s="3">
        <v>269.585330339802</v>
      </c>
      <c r="L617" s="3">
        <v>66</v>
      </c>
      <c r="M617" s="3">
        <v>19</v>
      </c>
      <c r="N617" s="3">
        <v>5</v>
      </c>
      <c r="O617" s="3">
        <v>523</v>
      </c>
      <c r="P617" s="3">
        <v>2</v>
      </c>
      <c r="Q617" s="3">
        <v>9988.6088567989409</v>
      </c>
      <c r="R617" s="3">
        <v>5</v>
      </c>
      <c r="S617" s="3">
        <v>0</v>
      </c>
      <c r="T617" s="3">
        <v>0</v>
      </c>
      <c r="U617" s="3">
        <v>4896.3574698028397</v>
      </c>
      <c r="V617" s="3">
        <v>1</v>
      </c>
      <c r="W617" s="3" t="str">
        <f>IF(Bank_data3[[#This Row],[credit_risk]]=1,"High Risk","Low Risk")</f>
        <v>High Risk</v>
      </c>
      <c r="X617" s="3" t="str">
        <f t="shared" si="63"/>
        <v>35-44</v>
      </c>
      <c r="Y617" s="3" t="str">
        <f t="shared" si="64"/>
        <v>Low Income</v>
      </c>
      <c r="Z617" s="3" t="str">
        <f t="shared" si="65"/>
        <v>Poor</v>
      </c>
      <c r="AA617" s="27">
        <f t="shared" si="66"/>
        <v>0.25950713030499528</v>
      </c>
      <c r="AB617" s="3" t="str">
        <f t="shared" si="67"/>
        <v>Low</v>
      </c>
      <c r="AC617" s="3" t="str">
        <f t="shared" si="68"/>
        <v>High</v>
      </c>
      <c r="AD617" s="3" t="str">
        <f t="shared" si="69"/>
        <v>No</v>
      </c>
    </row>
    <row r="618" spans="1:30" ht="15" customHeight="1" x14ac:dyDescent="0.3">
      <c r="A618" s="3" t="s">
        <v>639</v>
      </c>
      <c r="B618" s="3">
        <v>31</v>
      </c>
      <c r="C618" s="3" t="s">
        <v>23</v>
      </c>
      <c r="D618" s="3" t="s">
        <v>26</v>
      </c>
      <c r="E618" s="3">
        <v>38897.013182410999</v>
      </c>
      <c r="F618" s="3">
        <v>141</v>
      </c>
      <c r="G618" s="3">
        <v>1797.2406123808501</v>
      </c>
      <c r="H618" s="3">
        <v>2</v>
      </c>
      <c r="I618" s="3">
        <v>916.92427675648605</v>
      </c>
      <c r="J618" s="3">
        <v>9</v>
      </c>
      <c r="K618" s="3">
        <v>396.671609726101</v>
      </c>
      <c r="L618" s="3">
        <v>41</v>
      </c>
      <c r="M618" s="3">
        <v>19</v>
      </c>
      <c r="N618" s="3">
        <v>1</v>
      </c>
      <c r="O618" s="3">
        <v>870</v>
      </c>
      <c r="P618" s="3">
        <v>5</v>
      </c>
      <c r="Q618" s="3">
        <v>6249.2370911819098</v>
      </c>
      <c r="R618" s="3">
        <v>6</v>
      </c>
      <c r="S618" s="3">
        <v>0</v>
      </c>
      <c r="T618" s="3">
        <v>0</v>
      </c>
      <c r="U618" s="3">
        <v>8848.9934509679206</v>
      </c>
      <c r="V618" s="3">
        <v>1</v>
      </c>
      <c r="W618" s="3" t="str">
        <f>IF(Bank_data3[[#This Row],[credit_risk]]=1,"High Risk","Low Risk")</f>
        <v>High Risk</v>
      </c>
      <c r="X618" s="3" t="str">
        <f t="shared" si="63"/>
        <v>25-34</v>
      </c>
      <c r="Y618" s="3" t="str">
        <f t="shared" si="64"/>
        <v>Low Income</v>
      </c>
      <c r="Z618" s="3" t="str">
        <f t="shared" si="65"/>
        <v>Excellent</v>
      </c>
      <c r="AA618" s="27">
        <f t="shared" si="66"/>
        <v>0.16066110428262337</v>
      </c>
      <c r="AB618" s="3" t="str">
        <f t="shared" si="67"/>
        <v>Medium</v>
      </c>
      <c r="AC618" s="3" t="str">
        <f t="shared" si="68"/>
        <v>High</v>
      </c>
      <c r="AD618" s="3" t="str">
        <f t="shared" si="69"/>
        <v>No</v>
      </c>
    </row>
    <row r="619" spans="1:30" ht="15" customHeight="1" x14ac:dyDescent="0.3">
      <c r="A619" s="3" t="s">
        <v>640</v>
      </c>
      <c r="B619" s="3">
        <v>28</v>
      </c>
      <c r="C619" s="3" t="s">
        <v>23</v>
      </c>
      <c r="D619" s="3" t="s">
        <v>33</v>
      </c>
      <c r="E619" s="3">
        <v>58062.752120828998</v>
      </c>
      <c r="F619" s="3">
        <v>209</v>
      </c>
      <c r="G619" s="3">
        <v>1163.11812875633</v>
      </c>
      <c r="H619" s="3">
        <v>9</v>
      </c>
      <c r="I619" s="3">
        <v>1386.5915548738001</v>
      </c>
      <c r="J619" s="3">
        <v>40</v>
      </c>
      <c r="K619" s="3">
        <v>709.65120382355701</v>
      </c>
      <c r="L619" s="3">
        <v>23</v>
      </c>
      <c r="M619" s="3">
        <v>3</v>
      </c>
      <c r="N619" s="3">
        <v>9</v>
      </c>
      <c r="O619" s="3">
        <v>886</v>
      </c>
      <c r="P619" s="3">
        <v>3</v>
      </c>
      <c r="Q619" s="3">
        <v>9069.2376064280506</v>
      </c>
      <c r="R619" s="3">
        <v>3</v>
      </c>
      <c r="S619" s="3">
        <v>0</v>
      </c>
      <c r="T619" s="3">
        <v>0</v>
      </c>
      <c r="U619" s="3">
        <v>11121.6211799839</v>
      </c>
      <c r="V619" s="3">
        <v>0</v>
      </c>
      <c r="W619" s="3" t="str">
        <f>IF(Bank_data3[[#This Row],[credit_risk]]=1,"High Risk","Low Risk")</f>
        <v>Low Risk</v>
      </c>
      <c r="X619" s="3" t="str">
        <f t="shared" si="63"/>
        <v>25-34</v>
      </c>
      <c r="Y619" s="3" t="str">
        <f t="shared" si="64"/>
        <v>Middle Income</v>
      </c>
      <c r="Z619" s="3" t="str">
        <f t="shared" si="65"/>
        <v>Excellent</v>
      </c>
      <c r="AA619" s="27">
        <f t="shared" si="66"/>
        <v>0.15619717073615288</v>
      </c>
      <c r="AB619" s="3" t="str">
        <f t="shared" si="67"/>
        <v>Medium</v>
      </c>
      <c r="AC619" s="3" t="str">
        <f t="shared" si="68"/>
        <v>Medium</v>
      </c>
      <c r="AD619" s="3" t="str">
        <f t="shared" si="69"/>
        <v>No</v>
      </c>
    </row>
    <row r="620" spans="1:30" ht="15" customHeight="1" x14ac:dyDescent="0.3">
      <c r="A620" s="3" t="s">
        <v>641</v>
      </c>
      <c r="B620" s="3">
        <v>26</v>
      </c>
      <c r="C620" s="3" t="s">
        <v>23</v>
      </c>
      <c r="D620" s="3" t="s">
        <v>26</v>
      </c>
      <c r="E620" s="3">
        <v>55843.462227729302</v>
      </c>
      <c r="F620" s="3">
        <v>176</v>
      </c>
      <c r="G620" s="3">
        <v>1983.93191062041</v>
      </c>
      <c r="H620" s="3">
        <v>11</v>
      </c>
      <c r="I620" s="3">
        <v>754.67370023043202</v>
      </c>
      <c r="J620" s="3">
        <v>3</v>
      </c>
      <c r="K620" s="3">
        <v>509.15010813857901</v>
      </c>
      <c r="L620" s="3">
        <v>37</v>
      </c>
      <c r="M620" s="3">
        <v>15</v>
      </c>
      <c r="N620" s="3">
        <v>8</v>
      </c>
      <c r="O620" s="3">
        <v>432</v>
      </c>
      <c r="P620" s="3">
        <v>3</v>
      </c>
      <c r="Q620" s="3">
        <v>5845.64322454996</v>
      </c>
      <c r="R620" s="3">
        <v>2</v>
      </c>
      <c r="S620" s="3">
        <v>0</v>
      </c>
      <c r="T620" s="3">
        <v>0</v>
      </c>
      <c r="U620" s="3">
        <v>5798.9530656409097</v>
      </c>
      <c r="V620" s="3">
        <v>1</v>
      </c>
      <c r="W620" s="3" t="str">
        <f>IF(Bank_data3[[#This Row],[credit_risk]]=1,"High Risk","Low Risk")</f>
        <v>High Risk</v>
      </c>
      <c r="X620" s="3" t="str">
        <f t="shared" si="63"/>
        <v>25-34</v>
      </c>
      <c r="Y620" s="3" t="str">
        <f t="shared" si="64"/>
        <v>Middle Income</v>
      </c>
      <c r="Z620" s="3" t="str">
        <f t="shared" si="65"/>
        <v>Poor</v>
      </c>
      <c r="AA620" s="27">
        <f t="shared" si="66"/>
        <v>0.10467909745121931</v>
      </c>
      <c r="AB620" s="3" t="str">
        <f t="shared" si="67"/>
        <v>Medium</v>
      </c>
      <c r="AC620" s="3" t="str">
        <f t="shared" si="68"/>
        <v>High</v>
      </c>
      <c r="AD620" s="3" t="str">
        <f t="shared" si="69"/>
        <v>No</v>
      </c>
    </row>
    <row r="621" spans="1:30" ht="15" customHeight="1" x14ac:dyDescent="0.3">
      <c r="A621" s="3" t="s">
        <v>642</v>
      </c>
      <c r="B621" s="3">
        <v>47</v>
      </c>
      <c r="C621" s="3" t="s">
        <v>31</v>
      </c>
      <c r="D621" s="3" t="s">
        <v>33</v>
      </c>
      <c r="E621" s="3">
        <v>28371.365209877898</v>
      </c>
      <c r="F621" s="3">
        <v>194</v>
      </c>
      <c r="G621" s="3">
        <v>2583.06883614144</v>
      </c>
      <c r="H621" s="3">
        <v>9</v>
      </c>
      <c r="I621" s="3">
        <v>20</v>
      </c>
      <c r="J621" s="3">
        <v>13</v>
      </c>
      <c r="K621" s="3">
        <v>587.07007139169195</v>
      </c>
      <c r="L621" s="3">
        <v>50</v>
      </c>
      <c r="M621" s="3">
        <v>11</v>
      </c>
      <c r="N621" s="3">
        <v>3</v>
      </c>
      <c r="O621" s="3">
        <v>661</v>
      </c>
      <c r="P621" s="3">
        <v>4</v>
      </c>
      <c r="Q621" s="3">
        <v>21772.2495374174</v>
      </c>
      <c r="R621" s="3">
        <v>4</v>
      </c>
      <c r="S621" s="3">
        <v>0</v>
      </c>
      <c r="T621" s="3">
        <v>0</v>
      </c>
      <c r="U621" s="3">
        <v>11932.517436582601</v>
      </c>
      <c r="V621" s="3">
        <v>1</v>
      </c>
      <c r="W621" s="3" t="str">
        <f>IF(Bank_data3[[#This Row],[credit_risk]]=1,"High Risk","Low Risk")</f>
        <v>High Risk</v>
      </c>
      <c r="X621" s="3" t="str">
        <f t="shared" si="63"/>
        <v>45-54</v>
      </c>
      <c r="Y621" s="3" t="str">
        <f t="shared" si="64"/>
        <v>Low Income</v>
      </c>
      <c r="Z621" s="3" t="str">
        <f t="shared" si="65"/>
        <v>Fair</v>
      </c>
      <c r="AA621" s="27">
        <f t="shared" si="66"/>
        <v>0.76740225140230744</v>
      </c>
      <c r="AB621" s="3" t="str">
        <f t="shared" si="67"/>
        <v>Medium</v>
      </c>
      <c r="AC621" s="3" t="str">
        <f t="shared" si="68"/>
        <v>High</v>
      </c>
      <c r="AD621" s="3" t="str">
        <f t="shared" si="69"/>
        <v>No</v>
      </c>
    </row>
    <row r="622" spans="1:30" ht="15" customHeight="1" x14ac:dyDescent="0.3">
      <c r="A622" s="3" t="s">
        <v>643</v>
      </c>
      <c r="B622" s="3">
        <v>33</v>
      </c>
      <c r="C622" s="3" t="s">
        <v>23</v>
      </c>
      <c r="D622" s="3" t="s">
        <v>33</v>
      </c>
      <c r="E622" s="3">
        <v>57919.125261255998</v>
      </c>
      <c r="F622" s="3">
        <v>83</v>
      </c>
      <c r="G622" s="3">
        <v>368.73408218691901</v>
      </c>
      <c r="H622" s="3">
        <v>2</v>
      </c>
      <c r="I622" s="3">
        <v>715.31462595826395</v>
      </c>
      <c r="J622" s="3">
        <v>3</v>
      </c>
      <c r="K622" s="3">
        <v>370.46304879986297</v>
      </c>
      <c r="L622" s="3">
        <v>23</v>
      </c>
      <c r="M622" s="3">
        <v>7</v>
      </c>
      <c r="N622" s="3">
        <v>6</v>
      </c>
      <c r="O622" s="3">
        <v>520</v>
      </c>
      <c r="P622" s="3">
        <v>4</v>
      </c>
      <c r="Q622" s="3">
        <v>9763.3075733182304</v>
      </c>
      <c r="R622" s="3">
        <v>3</v>
      </c>
      <c r="S622" s="3">
        <v>1</v>
      </c>
      <c r="T622" s="3">
        <v>0</v>
      </c>
      <c r="U622" s="3">
        <v>6971.0183284260402</v>
      </c>
      <c r="V622" s="3">
        <v>1</v>
      </c>
      <c r="W622" s="3" t="str">
        <f>IF(Bank_data3[[#This Row],[credit_risk]]=1,"High Risk","Low Risk")</f>
        <v>High Risk</v>
      </c>
      <c r="X622" s="3" t="str">
        <f t="shared" si="63"/>
        <v>25-34</v>
      </c>
      <c r="Y622" s="3" t="str">
        <f t="shared" si="64"/>
        <v>Middle Income</v>
      </c>
      <c r="Z622" s="3" t="str">
        <f t="shared" si="65"/>
        <v>Poor</v>
      </c>
      <c r="AA622" s="27">
        <f t="shared" si="66"/>
        <v>0.16856793898869923</v>
      </c>
      <c r="AB622" s="3" t="str">
        <f t="shared" si="67"/>
        <v>Low</v>
      </c>
      <c r="AC622" s="3" t="str">
        <f t="shared" si="68"/>
        <v>Medium</v>
      </c>
      <c r="AD622" s="3" t="str">
        <f t="shared" si="69"/>
        <v>No</v>
      </c>
    </row>
    <row r="623" spans="1:30" ht="15" customHeight="1" x14ac:dyDescent="0.3">
      <c r="A623" s="3" t="s">
        <v>644</v>
      </c>
      <c r="B623" s="3">
        <v>50</v>
      </c>
      <c r="C623" s="3" t="s">
        <v>23</v>
      </c>
      <c r="D623" s="3" t="s">
        <v>26</v>
      </c>
      <c r="E623" s="3">
        <v>46326.035723118097</v>
      </c>
      <c r="F623" s="3">
        <v>228</v>
      </c>
      <c r="G623" s="3">
        <v>1497.9139787726299</v>
      </c>
      <c r="H623" s="3">
        <v>11</v>
      </c>
      <c r="I623" s="3">
        <v>1217.68805273926</v>
      </c>
      <c r="J623" s="3">
        <v>23</v>
      </c>
      <c r="K623" s="3">
        <v>882.72946115102695</v>
      </c>
      <c r="L623" s="3">
        <v>76</v>
      </c>
      <c r="M623" s="3">
        <v>8</v>
      </c>
      <c r="N623" s="3">
        <v>4</v>
      </c>
      <c r="O623" s="3">
        <v>381</v>
      </c>
      <c r="P623" s="3">
        <v>1</v>
      </c>
      <c r="Q623" s="3">
        <v>11151.5411771407</v>
      </c>
      <c r="R623" s="3">
        <v>1</v>
      </c>
      <c r="S623" s="3">
        <v>0</v>
      </c>
      <c r="T623" s="3">
        <v>0</v>
      </c>
      <c r="U623" s="3">
        <v>7808.2137129904204</v>
      </c>
      <c r="V623" s="3">
        <v>1</v>
      </c>
      <c r="W623" s="3" t="str">
        <f>IF(Bank_data3[[#This Row],[credit_risk]]=1,"High Risk","Low Risk")</f>
        <v>High Risk</v>
      </c>
      <c r="X623" s="3" t="str">
        <f t="shared" si="63"/>
        <v>45-54</v>
      </c>
      <c r="Y623" s="3" t="str">
        <f t="shared" si="64"/>
        <v>Low Income</v>
      </c>
      <c r="Z623" s="3" t="str">
        <f t="shared" si="65"/>
        <v>Poor</v>
      </c>
      <c r="AA623" s="27">
        <f t="shared" si="66"/>
        <v>0.24071865859171157</v>
      </c>
      <c r="AB623" s="3" t="str">
        <f t="shared" si="67"/>
        <v>Medium</v>
      </c>
      <c r="AC623" s="3" t="str">
        <f t="shared" si="68"/>
        <v>High</v>
      </c>
      <c r="AD623" s="3" t="str">
        <f t="shared" si="69"/>
        <v>No</v>
      </c>
    </row>
    <row r="624" spans="1:30" ht="15" customHeight="1" x14ac:dyDescent="0.3">
      <c r="A624" s="3" t="s">
        <v>645</v>
      </c>
      <c r="B624" s="3">
        <v>38</v>
      </c>
      <c r="C624" s="3" t="s">
        <v>28</v>
      </c>
      <c r="D624" s="3" t="s">
        <v>33</v>
      </c>
      <c r="E624" s="3">
        <v>17230.048130097701</v>
      </c>
      <c r="F624" s="3">
        <v>206</v>
      </c>
      <c r="G624" s="3">
        <v>1461.80511866747</v>
      </c>
      <c r="H624" s="3">
        <v>3</v>
      </c>
      <c r="I624" s="3">
        <v>769.92118462610995</v>
      </c>
      <c r="J624" s="3">
        <v>46</v>
      </c>
      <c r="K624" s="3">
        <v>929.34011980768196</v>
      </c>
      <c r="L624" s="3">
        <v>32</v>
      </c>
      <c r="M624" s="3">
        <v>10</v>
      </c>
      <c r="N624" s="3">
        <v>7</v>
      </c>
      <c r="O624" s="3">
        <v>695</v>
      </c>
      <c r="P624" s="3">
        <v>2</v>
      </c>
      <c r="Q624" s="3">
        <v>2724.7281204513001</v>
      </c>
      <c r="R624" s="3">
        <v>6</v>
      </c>
      <c r="S624" s="3">
        <v>0</v>
      </c>
      <c r="T624" s="3">
        <v>0</v>
      </c>
      <c r="U624" s="3">
        <v>500</v>
      </c>
      <c r="V624" s="3">
        <v>1</v>
      </c>
      <c r="W624" s="3" t="str">
        <f>IF(Bank_data3[[#This Row],[credit_risk]]=1,"High Risk","Low Risk")</f>
        <v>High Risk</v>
      </c>
      <c r="X624" s="3" t="str">
        <f t="shared" si="63"/>
        <v>35-44</v>
      </c>
      <c r="Y624" s="3" t="str">
        <f t="shared" si="64"/>
        <v>Low Income</v>
      </c>
      <c r="Z624" s="3" t="str">
        <f t="shared" si="65"/>
        <v>Good</v>
      </c>
      <c r="AA624" s="27">
        <f t="shared" si="66"/>
        <v>0.15813816072235487</v>
      </c>
      <c r="AB624" s="3" t="str">
        <f t="shared" si="67"/>
        <v>Medium</v>
      </c>
      <c r="AC624" s="3" t="str">
        <f t="shared" si="68"/>
        <v>High</v>
      </c>
      <c r="AD624" s="3" t="str">
        <f t="shared" si="69"/>
        <v>No</v>
      </c>
    </row>
    <row r="625" spans="1:30" ht="15" customHeight="1" x14ac:dyDescent="0.3">
      <c r="A625" s="3" t="s">
        <v>646</v>
      </c>
      <c r="B625" s="3">
        <v>66</v>
      </c>
      <c r="C625" s="3" t="s">
        <v>23</v>
      </c>
      <c r="D625" s="3" t="s">
        <v>24</v>
      </c>
      <c r="E625" s="3">
        <v>42187.419252157801</v>
      </c>
      <c r="F625" s="3">
        <v>108</v>
      </c>
      <c r="G625" s="3">
        <v>1751.3800245407899</v>
      </c>
      <c r="H625" s="3">
        <v>5</v>
      </c>
      <c r="I625" s="3">
        <v>1335.2657287920999</v>
      </c>
      <c r="J625" s="3">
        <v>20</v>
      </c>
      <c r="K625" s="3">
        <v>680.72020596280095</v>
      </c>
      <c r="L625" s="3">
        <v>18</v>
      </c>
      <c r="M625" s="3">
        <v>4</v>
      </c>
      <c r="N625" s="3">
        <v>3</v>
      </c>
      <c r="O625" s="3">
        <v>484</v>
      </c>
      <c r="P625" s="3">
        <v>4</v>
      </c>
      <c r="Q625" s="3">
        <v>0</v>
      </c>
      <c r="R625" s="3">
        <v>0</v>
      </c>
      <c r="S625" s="3">
        <v>1</v>
      </c>
      <c r="T625" s="3">
        <v>0</v>
      </c>
      <c r="U625" s="3">
        <v>8748.01776866609</v>
      </c>
      <c r="V625" s="3">
        <v>1</v>
      </c>
      <c r="W625" s="3" t="str">
        <f>IF(Bank_data3[[#This Row],[credit_risk]]=1,"High Risk","Low Risk")</f>
        <v>High Risk</v>
      </c>
      <c r="X625" s="3" t="str">
        <f t="shared" si="63"/>
        <v>55+</v>
      </c>
      <c r="Y625" s="3" t="str">
        <f t="shared" si="64"/>
        <v>Low Income</v>
      </c>
      <c r="Z625" s="3" t="str">
        <f t="shared" si="65"/>
        <v>Poor</v>
      </c>
      <c r="AA625" s="27">
        <f t="shared" si="66"/>
        <v>0</v>
      </c>
      <c r="AB625" s="3" t="str">
        <f t="shared" si="67"/>
        <v>Medium</v>
      </c>
      <c r="AC625" s="3" t="str">
        <f t="shared" si="68"/>
        <v>Medium</v>
      </c>
      <c r="AD625" s="3" t="str">
        <f t="shared" si="69"/>
        <v>No</v>
      </c>
    </row>
    <row r="626" spans="1:30" ht="15" customHeight="1" x14ac:dyDescent="0.3">
      <c r="A626" s="3" t="s">
        <v>647</v>
      </c>
      <c r="B626" s="3">
        <v>35</v>
      </c>
      <c r="C626" s="3" t="s">
        <v>23</v>
      </c>
      <c r="D626" s="3" t="s">
        <v>33</v>
      </c>
      <c r="E626" s="3">
        <v>79887.6833628803</v>
      </c>
      <c r="F626" s="3">
        <v>30</v>
      </c>
      <c r="G626" s="3">
        <v>2049.3221256351899</v>
      </c>
      <c r="H626" s="3">
        <v>2</v>
      </c>
      <c r="I626" s="3">
        <v>958.52955759823703</v>
      </c>
      <c r="J626" s="3">
        <v>9</v>
      </c>
      <c r="K626" s="3">
        <v>349.92939427315798</v>
      </c>
      <c r="L626" s="3">
        <v>24</v>
      </c>
      <c r="M626" s="3">
        <v>11</v>
      </c>
      <c r="N626" s="3">
        <v>6</v>
      </c>
      <c r="O626" s="3">
        <v>879</v>
      </c>
      <c r="P626" s="3">
        <v>2</v>
      </c>
      <c r="Q626" s="3">
        <v>22197.9456856869</v>
      </c>
      <c r="R626" s="3">
        <v>1</v>
      </c>
      <c r="S626" s="3">
        <v>0</v>
      </c>
      <c r="T626" s="3">
        <v>0</v>
      </c>
      <c r="U626" s="3">
        <v>4552.3766101859801</v>
      </c>
      <c r="V626" s="3">
        <v>0</v>
      </c>
      <c r="W626" s="3" t="str">
        <f>IF(Bank_data3[[#This Row],[credit_risk]]=1,"High Risk","Low Risk")</f>
        <v>Low Risk</v>
      </c>
      <c r="X626" s="3" t="str">
        <f t="shared" si="63"/>
        <v>35-44</v>
      </c>
      <c r="Y626" s="3" t="str">
        <f t="shared" si="64"/>
        <v>Middle Income</v>
      </c>
      <c r="Z626" s="3" t="str">
        <f t="shared" si="65"/>
        <v>Excellent</v>
      </c>
      <c r="AA626" s="27">
        <f t="shared" si="66"/>
        <v>0.27786443105197295</v>
      </c>
      <c r="AB626" s="3" t="str">
        <f t="shared" si="67"/>
        <v>Medium</v>
      </c>
      <c r="AC626" s="3" t="str">
        <f t="shared" si="68"/>
        <v>Medium</v>
      </c>
      <c r="AD626" s="3" t="str">
        <f t="shared" si="69"/>
        <v>No</v>
      </c>
    </row>
    <row r="627" spans="1:30" ht="15" customHeight="1" x14ac:dyDescent="0.3">
      <c r="A627" s="3" t="s">
        <v>648</v>
      </c>
      <c r="B627" s="3">
        <v>24</v>
      </c>
      <c r="C627" s="3" t="s">
        <v>31</v>
      </c>
      <c r="D627" s="3" t="s">
        <v>33</v>
      </c>
      <c r="E627" s="3">
        <v>42794.937118347203</v>
      </c>
      <c r="F627" s="3">
        <v>178</v>
      </c>
      <c r="G627" s="3">
        <v>2770.2043030633699</v>
      </c>
      <c r="H627" s="3">
        <v>8</v>
      </c>
      <c r="I627" s="3">
        <v>156.60559296091401</v>
      </c>
      <c r="J627" s="3">
        <v>45</v>
      </c>
      <c r="K627" s="3">
        <v>170.75280247346001</v>
      </c>
      <c r="L627" s="3">
        <v>69</v>
      </c>
      <c r="M627" s="3">
        <v>19</v>
      </c>
      <c r="N627" s="3">
        <v>4</v>
      </c>
      <c r="O627" s="3">
        <v>548</v>
      </c>
      <c r="P627" s="3">
        <v>5</v>
      </c>
      <c r="Q627" s="3">
        <v>10565.906439464899</v>
      </c>
      <c r="R627" s="3">
        <v>0</v>
      </c>
      <c r="S627" s="3">
        <v>0</v>
      </c>
      <c r="T627" s="3">
        <v>0</v>
      </c>
      <c r="U627" s="3">
        <v>3981.00200731634</v>
      </c>
      <c r="V627" s="3">
        <v>1</v>
      </c>
      <c r="W627" s="3" t="str">
        <f>IF(Bank_data3[[#This Row],[credit_risk]]=1,"High Risk","Low Risk")</f>
        <v>High Risk</v>
      </c>
      <c r="X627" s="3" t="str">
        <f t="shared" si="63"/>
        <v>18-24</v>
      </c>
      <c r="Y627" s="3" t="str">
        <f t="shared" si="64"/>
        <v>Low Income</v>
      </c>
      <c r="Z627" s="3" t="str">
        <f t="shared" si="65"/>
        <v>Poor</v>
      </c>
      <c r="AA627" s="27">
        <f t="shared" si="66"/>
        <v>0.24689617863546398</v>
      </c>
      <c r="AB627" s="3" t="str">
        <f t="shared" si="67"/>
        <v>Medium</v>
      </c>
      <c r="AC627" s="3" t="str">
        <f t="shared" si="68"/>
        <v>High</v>
      </c>
      <c r="AD627" s="3" t="str">
        <f t="shared" si="69"/>
        <v>No</v>
      </c>
    </row>
    <row r="628" spans="1:30" ht="15" customHeight="1" x14ac:dyDescent="0.3">
      <c r="A628" s="3" t="s">
        <v>649</v>
      </c>
      <c r="B628" s="3">
        <v>54</v>
      </c>
      <c r="C628" s="3" t="s">
        <v>31</v>
      </c>
      <c r="D628" s="3" t="s">
        <v>26</v>
      </c>
      <c r="E628" s="3">
        <v>16960.337401533699</v>
      </c>
      <c r="F628" s="3">
        <v>165</v>
      </c>
      <c r="G628" s="3">
        <v>612.42046816800598</v>
      </c>
      <c r="H628" s="3">
        <v>1</v>
      </c>
      <c r="I628" s="3">
        <v>838.35378765342602</v>
      </c>
      <c r="J628" s="3">
        <v>24</v>
      </c>
      <c r="K628" s="3">
        <v>936.32345780862204</v>
      </c>
      <c r="L628" s="3">
        <v>48</v>
      </c>
      <c r="M628" s="3">
        <v>1</v>
      </c>
      <c r="N628" s="3">
        <v>2</v>
      </c>
      <c r="O628" s="3">
        <v>898</v>
      </c>
      <c r="P628" s="3">
        <v>3</v>
      </c>
      <c r="Q628" s="3">
        <v>25764.312705832999</v>
      </c>
      <c r="R628" s="3">
        <v>3</v>
      </c>
      <c r="S628" s="3">
        <v>0</v>
      </c>
      <c r="T628" s="3">
        <v>0</v>
      </c>
      <c r="U628" s="3">
        <v>11563.910878410201</v>
      </c>
      <c r="V628" s="3">
        <v>0</v>
      </c>
      <c r="W628" s="3" t="str">
        <f>IF(Bank_data3[[#This Row],[credit_risk]]=1,"High Risk","Low Risk")</f>
        <v>Low Risk</v>
      </c>
      <c r="X628" s="3" t="str">
        <f t="shared" si="63"/>
        <v>45-54</v>
      </c>
      <c r="Y628" s="3" t="str">
        <f t="shared" si="64"/>
        <v>Low Income</v>
      </c>
      <c r="Z628" s="3" t="str">
        <f t="shared" si="65"/>
        <v>Excellent</v>
      </c>
      <c r="AA628" s="27">
        <f t="shared" si="66"/>
        <v>1.5190919906760327</v>
      </c>
      <c r="AB628" s="3" t="str">
        <f t="shared" si="67"/>
        <v>Low</v>
      </c>
      <c r="AC628" s="3" t="str">
        <f t="shared" si="68"/>
        <v>High</v>
      </c>
      <c r="AD628" s="3" t="str">
        <f t="shared" si="69"/>
        <v>No</v>
      </c>
    </row>
    <row r="629" spans="1:30" ht="15" customHeight="1" x14ac:dyDescent="0.3">
      <c r="A629" s="3" t="s">
        <v>650</v>
      </c>
      <c r="B629" s="3">
        <v>31</v>
      </c>
      <c r="C629" s="3" t="s">
        <v>28</v>
      </c>
      <c r="D629" s="3" t="s">
        <v>26</v>
      </c>
      <c r="E629" s="3">
        <v>64660.401189473101</v>
      </c>
      <c r="F629" s="3">
        <v>10</v>
      </c>
      <c r="G629" s="3">
        <v>242.328584695026</v>
      </c>
      <c r="H629" s="3">
        <v>6</v>
      </c>
      <c r="I629" s="3">
        <v>903.95045299265496</v>
      </c>
      <c r="J629" s="3">
        <v>5</v>
      </c>
      <c r="K629" s="3">
        <v>581.70114901002205</v>
      </c>
      <c r="L629" s="3">
        <v>16</v>
      </c>
      <c r="M629" s="3">
        <v>10</v>
      </c>
      <c r="N629" s="3">
        <v>7</v>
      </c>
      <c r="O629" s="3">
        <v>582</v>
      </c>
      <c r="P629" s="3">
        <v>0</v>
      </c>
      <c r="Q629" s="3">
        <v>11097.180479315201</v>
      </c>
      <c r="R629" s="3">
        <v>4</v>
      </c>
      <c r="S629" s="3">
        <v>0</v>
      </c>
      <c r="T629" s="3">
        <v>0</v>
      </c>
      <c r="U629" s="3">
        <v>10018.895851184399</v>
      </c>
      <c r="V629" s="3">
        <v>1</v>
      </c>
      <c r="W629" s="3" t="str">
        <f>IF(Bank_data3[[#This Row],[credit_risk]]=1,"High Risk","Low Risk")</f>
        <v>High Risk</v>
      </c>
      <c r="X629" s="3" t="str">
        <f t="shared" si="63"/>
        <v>25-34</v>
      </c>
      <c r="Y629" s="3" t="str">
        <f t="shared" si="64"/>
        <v>Middle Income</v>
      </c>
      <c r="Z629" s="3" t="str">
        <f t="shared" si="65"/>
        <v>Fair</v>
      </c>
      <c r="AA629" s="27">
        <f t="shared" si="66"/>
        <v>0.17162251200386697</v>
      </c>
      <c r="AB629" s="3" t="str">
        <f t="shared" si="67"/>
        <v>Low</v>
      </c>
      <c r="AC629" s="3" t="str">
        <f t="shared" si="68"/>
        <v>Medium</v>
      </c>
      <c r="AD629" s="3" t="str">
        <f t="shared" si="69"/>
        <v>No</v>
      </c>
    </row>
    <row r="630" spans="1:30" ht="15" customHeight="1" x14ac:dyDescent="0.3">
      <c r="A630" s="3" t="s">
        <v>651</v>
      </c>
      <c r="B630" s="3">
        <v>44</v>
      </c>
      <c r="C630" s="3" t="s">
        <v>23</v>
      </c>
      <c r="D630" s="3" t="s">
        <v>33</v>
      </c>
      <c r="E630" s="3">
        <v>33304.816675222501</v>
      </c>
      <c r="F630" s="3">
        <v>93</v>
      </c>
      <c r="G630" s="3">
        <v>1650.8092389306601</v>
      </c>
      <c r="H630" s="3">
        <v>5</v>
      </c>
      <c r="I630" s="3">
        <v>1178.12453044578</v>
      </c>
      <c r="J630" s="3">
        <v>15</v>
      </c>
      <c r="K630" s="3">
        <v>529.67639753031995</v>
      </c>
      <c r="L630" s="3">
        <v>20</v>
      </c>
      <c r="M630" s="3">
        <v>10</v>
      </c>
      <c r="N630" s="3">
        <v>5</v>
      </c>
      <c r="O630" s="3">
        <v>736</v>
      </c>
      <c r="P630" s="3">
        <v>3</v>
      </c>
      <c r="Q630" s="3">
        <v>4536.5421499326703</v>
      </c>
      <c r="R630" s="3">
        <v>5</v>
      </c>
      <c r="S630" s="3">
        <v>0</v>
      </c>
      <c r="T630" s="3">
        <v>0</v>
      </c>
      <c r="U630" s="3">
        <v>3220.1363613828098</v>
      </c>
      <c r="V630" s="3">
        <v>1</v>
      </c>
      <c r="W630" s="3" t="str">
        <f>IF(Bank_data3[[#This Row],[credit_risk]]=1,"High Risk","Low Risk")</f>
        <v>High Risk</v>
      </c>
      <c r="X630" s="3" t="str">
        <f t="shared" si="63"/>
        <v>35-44</v>
      </c>
      <c r="Y630" s="3" t="str">
        <f t="shared" si="64"/>
        <v>Low Income</v>
      </c>
      <c r="Z630" s="3" t="str">
        <f t="shared" si="65"/>
        <v>Good</v>
      </c>
      <c r="AA630" s="27">
        <f t="shared" si="66"/>
        <v>0.1362127945087199</v>
      </c>
      <c r="AB630" s="3" t="str">
        <f t="shared" si="67"/>
        <v>Medium</v>
      </c>
      <c r="AC630" s="3" t="str">
        <f t="shared" si="68"/>
        <v>Medium</v>
      </c>
      <c r="AD630" s="3" t="str">
        <f t="shared" si="69"/>
        <v>No</v>
      </c>
    </row>
    <row r="631" spans="1:30" ht="15" customHeight="1" x14ac:dyDescent="0.3">
      <c r="A631" s="3" t="s">
        <v>652</v>
      </c>
      <c r="B631" s="3">
        <v>40</v>
      </c>
      <c r="C631" s="3" t="s">
        <v>28</v>
      </c>
      <c r="D631" s="3" t="s">
        <v>26</v>
      </c>
      <c r="E631" s="3">
        <v>53859.7207474241</v>
      </c>
      <c r="F631" s="3">
        <v>152</v>
      </c>
      <c r="G631" s="3">
        <v>1859.6085865305799</v>
      </c>
      <c r="H631" s="3">
        <v>1</v>
      </c>
      <c r="I631" s="3">
        <v>1436.8728000640499</v>
      </c>
      <c r="J631" s="3">
        <v>43</v>
      </c>
      <c r="K631" s="3">
        <v>677.99643415950004</v>
      </c>
      <c r="L631" s="3">
        <v>42</v>
      </c>
      <c r="M631" s="3">
        <v>0</v>
      </c>
      <c r="N631" s="3">
        <v>3</v>
      </c>
      <c r="O631" s="3">
        <v>551</v>
      </c>
      <c r="P631" s="3">
        <v>1</v>
      </c>
      <c r="Q631" s="3">
        <v>12130.1833280424</v>
      </c>
      <c r="R631" s="3">
        <v>4</v>
      </c>
      <c r="S631" s="3">
        <v>0</v>
      </c>
      <c r="T631" s="3">
        <v>0</v>
      </c>
      <c r="U631" s="3">
        <v>2078.76557163503</v>
      </c>
      <c r="V631" s="3">
        <v>1</v>
      </c>
      <c r="W631" s="3" t="str">
        <f>IF(Bank_data3[[#This Row],[credit_risk]]=1,"High Risk","Low Risk")</f>
        <v>High Risk</v>
      </c>
      <c r="X631" s="3" t="str">
        <f t="shared" si="63"/>
        <v>35-44</v>
      </c>
      <c r="Y631" s="3" t="str">
        <f t="shared" si="64"/>
        <v>Middle Income</v>
      </c>
      <c r="Z631" s="3" t="str">
        <f t="shared" si="65"/>
        <v>Poor</v>
      </c>
      <c r="AA631" s="27">
        <f t="shared" si="66"/>
        <v>0.22521808802030485</v>
      </c>
      <c r="AB631" s="3" t="str">
        <f t="shared" si="67"/>
        <v>Medium</v>
      </c>
      <c r="AC631" s="3" t="str">
        <f t="shared" si="68"/>
        <v>High</v>
      </c>
      <c r="AD631" s="3" t="str">
        <f t="shared" si="69"/>
        <v>No</v>
      </c>
    </row>
    <row r="632" spans="1:30" ht="15" customHeight="1" x14ac:dyDescent="0.3">
      <c r="A632" s="3" t="s">
        <v>653</v>
      </c>
      <c r="B632" s="3">
        <v>55</v>
      </c>
      <c r="C632" s="3" t="s">
        <v>31</v>
      </c>
      <c r="D632" s="3" t="s">
        <v>24</v>
      </c>
      <c r="E632" s="3">
        <v>46904.2430826528</v>
      </c>
      <c r="F632" s="3">
        <v>123</v>
      </c>
      <c r="G632" s="3">
        <v>2076.2591125029999</v>
      </c>
      <c r="H632" s="3">
        <v>10</v>
      </c>
      <c r="I632" s="3">
        <v>1117.7039318980501</v>
      </c>
      <c r="J632" s="3">
        <v>27</v>
      </c>
      <c r="K632" s="3">
        <v>506.82546558763499</v>
      </c>
      <c r="L632" s="3">
        <v>75</v>
      </c>
      <c r="M632" s="3">
        <v>16</v>
      </c>
      <c r="N632" s="3">
        <v>8</v>
      </c>
      <c r="O632" s="3">
        <v>671</v>
      </c>
      <c r="P632" s="3">
        <v>2</v>
      </c>
      <c r="Q632" s="3">
        <v>12444.1463613246</v>
      </c>
      <c r="R632" s="3">
        <v>6</v>
      </c>
      <c r="S632" s="3">
        <v>0</v>
      </c>
      <c r="T632" s="3">
        <v>0</v>
      </c>
      <c r="U632" s="3">
        <v>500</v>
      </c>
      <c r="V632" s="3">
        <v>1</v>
      </c>
      <c r="W632" s="3" t="str">
        <f>IF(Bank_data3[[#This Row],[credit_risk]]=1,"High Risk","Low Risk")</f>
        <v>High Risk</v>
      </c>
      <c r="X632" s="3" t="str">
        <f t="shared" si="63"/>
        <v>55+</v>
      </c>
      <c r="Y632" s="3" t="str">
        <f t="shared" si="64"/>
        <v>Low Income</v>
      </c>
      <c r="Z632" s="3" t="str">
        <f t="shared" si="65"/>
        <v>Good</v>
      </c>
      <c r="AA632" s="27">
        <f t="shared" si="66"/>
        <v>0.26530960833108463</v>
      </c>
      <c r="AB632" s="3" t="str">
        <f t="shared" si="67"/>
        <v>Medium</v>
      </c>
      <c r="AC632" s="3" t="str">
        <f t="shared" si="68"/>
        <v>High</v>
      </c>
      <c r="AD632" s="3" t="str">
        <f t="shared" si="69"/>
        <v>No</v>
      </c>
    </row>
    <row r="633" spans="1:30" ht="15" customHeight="1" x14ac:dyDescent="0.3">
      <c r="A633" s="3" t="s">
        <v>654</v>
      </c>
      <c r="B633" s="3">
        <v>42</v>
      </c>
      <c r="C633" s="3" t="s">
        <v>28</v>
      </c>
      <c r="D633" s="3" t="s">
        <v>24</v>
      </c>
      <c r="E633" s="3">
        <v>81710.064178463799</v>
      </c>
      <c r="F633" s="3">
        <v>154</v>
      </c>
      <c r="G633" s="3">
        <v>891.12094535165204</v>
      </c>
      <c r="H633" s="3">
        <v>2</v>
      </c>
      <c r="I633" s="3">
        <v>954.167929085526</v>
      </c>
      <c r="J633" s="3">
        <v>35</v>
      </c>
      <c r="K633" s="3">
        <v>433.73008611288702</v>
      </c>
      <c r="L633" s="3">
        <v>76</v>
      </c>
      <c r="M633" s="3">
        <v>16</v>
      </c>
      <c r="N633" s="3">
        <v>8</v>
      </c>
      <c r="O633" s="3">
        <v>600</v>
      </c>
      <c r="P633" s="3">
        <v>0</v>
      </c>
      <c r="Q633" s="3">
        <v>12861.155038048701</v>
      </c>
      <c r="R633" s="3">
        <v>3</v>
      </c>
      <c r="S633" s="3">
        <v>0</v>
      </c>
      <c r="T633" s="3">
        <v>0</v>
      </c>
      <c r="U633" s="3">
        <v>13538.965845987699</v>
      </c>
      <c r="V633" s="3">
        <v>0</v>
      </c>
      <c r="W633" s="3" t="str">
        <f>IF(Bank_data3[[#This Row],[credit_risk]]=1,"High Risk","Low Risk")</f>
        <v>Low Risk</v>
      </c>
      <c r="X633" s="3" t="str">
        <f t="shared" si="63"/>
        <v>35-44</v>
      </c>
      <c r="Y633" s="3" t="str">
        <f t="shared" si="64"/>
        <v>Middle Income</v>
      </c>
      <c r="Z633" s="3" t="str">
        <f t="shared" si="65"/>
        <v>Fair</v>
      </c>
      <c r="AA633" s="27">
        <f t="shared" si="66"/>
        <v>0.1573998890755797</v>
      </c>
      <c r="AB633" s="3" t="str">
        <f t="shared" si="67"/>
        <v>Low</v>
      </c>
      <c r="AC633" s="3" t="str">
        <f t="shared" si="68"/>
        <v>High</v>
      </c>
      <c r="AD633" s="3" t="str">
        <f t="shared" si="69"/>
        <v>No</v>
      </c>
    </row>
    <row r="634" spans="1:30" ht="15" customHeight="1" x14ac:dyDescent="0.3">
      <c r="A634" s="3" t="s">
        <v>655</v>
      </c>
      <c r="B634" s="3">
        <v>35</v>
      </c>
      <c r="C634" s="3" t="s">
        <v>31</v>
      </c>
      <c r="D634" s="3" t="s">
        <v>26</v>
      </c>
      <c r="E634" s="3">
        <v>46916.900159644603</v>
      </c>
      <c r="F634" s="3">
        <v>68</v>
      </c>
      <c r="G634" s="3">
        <v>237.720875570804</v>
      </c>
      <c r="H634" s="3">
        <v>5</v>
      </c>
      <c r="I634" s="3">
        <v>1036.66589505242</v>
      </c>
      <c r="J634" s="3">
        <v>32</v>
      </c>
      <c r="K634" s="3">
        <v>1054.0493956863199</v>
      </c>
      <c r="L634" s="3">
        <v>21</v>
      </c>
      <c r="M634" s="3">
        <v>3</v>
      </c>
      <c r="N634" s="3">
        <v>1</v>
      </c>
      <c r="O634" s="3">
        <v>633</v>
      </c>
      <c r="P634" s="3">
        <v>0</v>
      </c>
      <c r="Q634" s="3">
        <v>11582.913861093601</v>
      </c>
      <c r="R634" s="3">
        <v>4</v>
      </c>
      <c r="S634" s="3">
        <v>0</v>
      </c>
      <c r="T634" s="3">
        <v>1</v>
      </c>
      <c r="U634" s="3">
        <v>500</v>
      </c>
      <c r="V634" s="3">
        <v>1</v>
      </c>
      <c r="W634" s="3" t="str">
        <f>IF(Bank_data3[[#This Row],[credit_risk]]=1,"High Risk","Low Risk")</f>
        <v>High Risk</v>
      </c>
      <c r="X634" s="3" t="str">
        <f t="shared" si="63"/>
        <v>35-44</v>
      </c>
      <c r="Y634" s="3" t="str">
        <f t="shared" si="64"/>
        <v>Low Income</v>
      </c>
      <c r="Z634" s="3" t="str">
        <f t="shared" si="65"/>
        <v>Fair</v>
      </c>
      <c r="AA634" s="27">
        <f t="shared" si="66"/>
        <v>0.24688148240144392</v>
      </c>
      <c r="AB634" s="3" t="str">
        <f t="shared" si="67"/>
        <v>Low</v>
      </c>
      <c r="AC634" s="3" t="str">
        <f t="shared" si="68"/>
        <v>Medium</v>
      </c>
      <c r="AD634" s="3" t="str">
        <f t="shared" si="69"/>
        <v>No</v>
      </c>
    </row>
    <row r="635" spans="1:30" ht="15" customHeight="1" x14ac:dyDescent="0.3">
      <c r="A635" s="3" t="s">
        <v>656</v>
      </c>
      <c r="B635" s="3">
        <v>58</v>
      </c>
      <c r="C635" s="3" t="s">
        <v>28</v>
      </c>
      <c r="D635" s="3" t="s">
        <v>33</v>
      </c>
      <c r="E635" s="3">
        <v>29397.393043884</v>
      </c>
      <c r="F635" s="3">
        <v>97</v>
      </c>
      <c r="G635" s="3">
        <v>2475.1747453851499</v>
      </c>
      <c r="H635" s="3">
        <v>9</v>
      </c>
      <c r="I635" s="3">
        <v>741.197617742651</v>
      </c>
      <c r="J635" s="3">
        <v>29</v>
      </c>
      <c r="K635" s="3">
        <v>795.38549534723097</v>
      </c>
      <c r="L635" s="3">
        <v>62</v>
      </c>
      <c r="M635" s="3">
        <v>13</v>
      </c>
      <c r="N635" s="3">
        <v>9</v>
      </c>
      <c r="O635" s="3">
        <v>623</v>
      </c>
      <c r="P635" s="3">
        <v>1</v>
      </c>
      <c r="Q635" s="3">
        <v>2918.4185460879098</v>
      </c>
      <c r="R635" s="3">
        <v>4</v>
      </c>
      <c r="S635" s="3">
        <v>0</v>
      </c>
      <c r="T635" s="3">
        <v>0</v>
      </c>
      <c r="U635" s="3">
        <v>9517.3299509137705</v>
      </c>
      <c r="V635" s="3">
        <v>1</v>
      </c>
      <c r="W635" s="3" t="str">
        <f>IF(Bank_data3[[#This Row],[credit_risk]]=1,"High Risk","Low Risk")</f>
        <v>High Risk</v>
      </c>
      <c r="X635" s="3" t="str">
        <f t="shared" si="63"/>
        <v>55+</v>
      </c>
      <c r="Y635" s="3" t="str">
        <f t="shared" si="64"/>
        <v>Low Income</v>
      </c>
      <c r="Z635" s="3" t="str">
        <f t="shared" si="65"/>
        <v>Fair</v>
      </c>
      <c r="AA635" s="27">
        <f t="shared" si="66"/>
        <v>9.9274739829186123E-2</v>
      </c>
      <c r="AB635" s="3" t="str">
        <f t="shared" si="67"/>
        <v>Medium</v>
      </c>
      <c r="AC635" s="3" t="str">
        <f t="shared" si="68"/>
        <v>High</v>
      </c>
      <c r="AD635" s="3" t="str">
        <f t="shared" si="69"/>
        <v>No</v>
      </c>
    </row>
    <row r="636" spans="1:30" ht="15" customHeight="1" x14ac:dyDescent="0.3">
      <c r="A636" s="3" t="s">
        <v>657</v>
      </c>
      <c r="B636" s="3">
        <v>64</v>
      </c>
      <c r="C636" s="3" t="s">
        <v>28</v>
      </c>
      <c r="D636" s="3" t="s">
        <v>24</v>
      </c>
      <c r="E636" s="3">
        <v>41560.743126887202</v>
      </c>
      <c r="F636" s="3">
        <v>216</v>
      </c>
      <c r="G636" s="3">
        <v>1909.97921425751</v>
      </c>
      <c r="H636" s="3">
        <v>3</v>
      </c>
      <c r="I636" s="3">
        <v>287.9927571174</v>
      </c>
      <c r="J636" s="3">
        <v>35</v>
      </c>
      <c r="K636" s="3">
        <v>915.30546983511601</v>
      </c>
      <c r="L636" s="3">
        <v>23</v>
      </c>
      <c r="M636" s="3">
        <v>4</v>
      </c>
      <c r="N636" s="3">
        <v>8</v>
      </c>
      <c r="O636" s="3">
        <v>335</v>
      </c>
      <c r="P636" s="3">
        <v>0</v>
      </c>
      <c r="Q636" s="3">
        <v>2791.1588250733198</v>
      </c>
      <c r="R636" s="3">
        <v>5</v>
      </c>
      <c r="S636" s="3">
        <v>0</v>
      </c>
      <c r="T636" s="3">
        <v>0</v>
      </c>
      <c r="U636" s="3">
        <v>2057.1131101163601</v>
      </c>
      <c r="V636" s="3">
        <v>1</v>
      </c>
      <c r="W636" s="3" t="str">
        <f>IF(Bank_data3[[#This Row],[credit_risk]]=1,"High Risk","Low Risk")</f>
        <v>High Risk</v>
      </c>
      <c r="X636" s="3" t="str">
        <f t="shared" si="63"/>
        <v>55+</v>
      </c>
      <c r="Y636" s="3" t="str">
        <f t="shared" si="64"/>
        <v>Low Income</v>
      </c>
      <c r="Z636" s="3" t="str">
        <f t="shared" si="65"/>
        <v>Poor</v>
      </c>
      <c r="AA636" s="27">
        <f t="shared" si="66"/>
        <v>6.7158539888272945E-2</v>
      </c>
      <c r="AB636" s="3" t="str">
        <f t="shared" si="67"/>
        <v>Medium</v>
      </c>
      <c r="AC636" s="3" t="str">
        <f t="shared" si="68"/>
        <v>Medium</v>
      </c>
      <c r="AD636" s="3" t="str">
        <f t="shared" si="69"/>
        <v>No</v>
      </c>
    </row>
    <row r="637" spans="1:30" ht="15" customHeight="1" x14ac:dyDescent="0.3">
      <c r="A637" s="3" t="s">
        <v>658</v>
      </c>
      <c r="B637" s="3">
        <v>61</v>
      </c>
      <c r="C637" s="3" t="s">
        <v>23</v>
      </c>
      <c r="D637" s="3" t="s">
        <v>24</v>
      </c>
      <c r="E637" s="3">
        <v>27882.029317106601</v>
      </c>
      <c r="F637" s="3">
        <v>66</v>
      </c>
      <c r="G637" s="3">
        <v>1197.04179387659</v>
      </c>
      <c r="H637" s="3">
        <v>0</v>
      </c>
      <c r="I637" s="3">
        <v>814.52363017800099</v>
      </c>
      <c r="J637" s="3">
        <v>24</v>
      </c>
      <c r="K637" s="3">
        <v>895.35299798674203</v>
      </c>
      <c r="L637" s="3">
        <v>32</v>
      </c>
      <c r="M637" s="3">
        <v>3</v>
      </c>
      <c r="N637" s="3">
        <v>3</v>
      </c>
      <c r="O637" s="3">
        <v>758</v>
      </c>
      <c r="P637" s="3">
        <v>2</v>
      </c>
      <c r="Q637" s="3">
        <v>18981.6543099765</v>
      </c>
      <c r="R637" s="3">
        <v>2</v>
      </c>
      <c r="S637" s="3">
        <v>0</v>
      </c>
      <c r="T637" s="3">
        <v>0</v>
      </c>
      <c r="U637" s="3">
        <v>12538.2978597233</v>
      </c>
      <c r="V637" s="3">
        <v>0</v>
      </c>
      <c r="W637" s="3" t="str">
        <f>IF(Bank_data3[[#This Row],[credit_risk]]=1,"High Risk","Low Risk")</f>
        <v>Low Risk</v>
      </c>
      <c r="X637" s="3" t="str">
        <f t="shared" si="63"/>
        <v>55+</v>
      </c>
      <c r="Y637" s="3" t="str">
        <f t="shared" si="64"/>
        <v>Low Income</v>
      </c>
      <c r="Z637" s="3" t="str">
        <f t="shared" si="65"/>
        <v>Very Good</v>
      </c>
      <c r="AA637" s="27">
        <f t="shared" si="66"/>
        <v>0.68078453308025866</v>
      </c>
      <c r="AB637" s="3" t="str">
        <f t="shared" si="67"/>
        <v>Medium</v>
      </c>
      <c r="AC637" s="3" t="str">
        <f t="shared" si="68"/>
        <v>High</v>
      </c>
      <c r="AD637" s="3" t="str">
        <f t="shared" si="69"/>
        <v>No</v>
      </c>
    </row>
    <row r="638" spans="1:30" ht="15" customHeight="1" x14ac:dyDescent="0.3">
      <c r="A638" s="3" t="s">
        <v>659</v>
      </c>
      <c r="B638" s="3">
        <v>58</v>
      </c>
      <c r="C638" s="3" t="s">
        <v>28</v>
      </c>
      <c r="D638" s="3" t="s">
        <v>33</v>
      </c>
      <c r="E638" s="3">
        <v>46233.235190040599</v>
      </c>
      <c r="F638" s="3">
        <v>67</v>
      </c>
      <c r="G638" s="3">
        <v>10</v>
      </c>
      <c r="H638" s="3">
        <v>0</v>
      </c>
      <c r="I638" s="3">
        <v>927.85161461061705</v>
      </c>
      <c r="J638" s="3">
        <v>12</v>
      </c>
      <c r="K638" s="3">
        <v>4.3704645638823099</v>
      </c>
      <c r="L638" s="3">
        <v>66</v>
      </c>
      <c r="M638" s="3">
        <v>5</v>
      </c>
      <c r="N638" s="3">
        <v>8</v>
      </c>
      <c r="O638" s="3">
        <v>529</v>
      </c>
      <c r="P638" s="3">
        <v>3</v>
      </c>
      <c r="Q638" s="3">
        <v>23802.428354317901</v>
      </c>
      <c r="R638" s="3">
        <v>2</v>
      </c>
      <c r="S638" s="3">
        <v>0</v>
      </c>
      <c r="T638" s="3">
        <v>0</v>
      </c>
      <c r="U638" s="3">
        <v>12147.951394748699</v>
      </c>
      <c r="V638" s="3">
        <v>1</v>
      </c>
      <c r="W638" s="3" t="str">
        <f>IF(Bank_data3[[#This Row],[credit_risk]]=1,"High Risk","Low Risk")</f>
        <v>High Risk</v>
      </c>
      <c r="X638" s="3" t="str">
        <f t="shared" si="63"/>
        <v>55+</v>
      </c>
      <c r="Y638" s="3" t="str">
        <f t="shared" si="64"/>
        <v>Low Income</v>
      </c>
      <c r="Z638" s="3" t="str">
        <f t="shared" si="65"/>
        <v>Poor</v>
      </c>
      <c r="AA638" s="27">
        <f t="shared" si="66"/>
        <v>0.51483371770282982</v>
      </c>
      <c r="AB638" s="3" t="str">
        <f t="shared" si="67"/>
        <v>Low</v>
      </c>
      <c r="AC638" s="3" t="str">
        <f t="shared" si="68"/>
        <v>High</v>
      </c>
      <c r="AD638" s="3" t="str">
        <f t="shared" si="69"/>
        <v>No</v>
      </c>
    </row>
    <row r="639" spans="1:30" ht="15" customHeight="1" x14ac:dyDescent="0.3">
      <c r="A639" s="3" t="s">
        <v>660</v>
      </c>
      <c r="B639" s="3">
        <v>33</v>
      </c>
      <c r="C639" s="3" t="s">
        <v>23</v>
      </c>
      <c r="D639" s="3" t="s">
        <v>26</v>
      </c>
      <c r="E639" s="3">
        <v>81856.233191067993</v>
      </c>
      <c r="F639" s="3">
        <v>127</v>
      </c>
      <c r="G639" s="3">
        <v>964.72785164091101</v>
      </c>
      <c r="H639" s="3">
        <v>2</v>
      </c>
      <c r="I639" s="3">
        <v>378.71983093082702</v>
      </c>
      <c r="J639" s="3">
        <v>38</v>
      </c>
      <c r="K639" s="3">
        <v>708.01772416030803</v>
      </c>
      <c r="L639" s="3">
        <v>16</v>
      </c>
      <c r="M639" s="3">
        <v>17</v>
      </c>
      <c r="N639" s="3">
        <v>9</v>
      </c>
      <c r="O639" s="3">
        <v>582</v>
      </c>
      <c r="P639" s="3">
        <v>2</v>
      </c>
      <c r="Q639" s="3">
        <v>10275.679539836299</v>
      </c>
      <c r="R639" s="3">
        <v>6</v>
      </c>
      <c r="S639" s="3">
        <v>0</v>
      </c>
      <c r="T639" s="3">
        <v>0</v>
      </c>
      <c r="U639" s="3">
        <v>4441.6386996769697</v>
      </c>
      <c r="V639" s="3">
        <v>1</v>
      </c>
      <c r="W639" s="3" t="str">
        <f>IF(Bank_data3[[#This Row],[credit_risk]]=1,"High Risk","Low Risk")</f>
        <v>High Risk</v>
      </c>
      <c r="X639" s="3" t="str">
        <f t="shared" si="63"/>
        <v>25-34</v>
      </c>
      <c r="Y639" s="3" t="str">
        <f t="shared" si="64"/>
        <v>Middle Income</v>
      </c>
      <c r="Z639" s="3" t="str">
        <f t="shared" si="65"/>
        <v>Fair</v>
      </c>
      <c r="AA639" s="27">
        <f t="shared" si="66"/>
        <v>0.12553325677533819</v>
      </c>
      <c r="AB639" s="3" t="str">
        <f t="shared" si="67"/>
        <v>Low</v>
      </c>
      <c r="AC639" s="3" t="str">
        <f t="shared" si="68"/>
        <v>Medium</v>
      </c>
      <c r="AD639" s="3" t="str">
        <f t="shared" si="69"/>
        <v>No</v>
      </c>
    </row>
    <row r="640" spans="1:30" ht="15" customHeight="1" x14ac:dyDescent="0.3">
      <c r="A640" s="3" t="s">
        <v>661</v>
      </c>
      <c r="B640" s="3">
        <v>50</v>
      </c>
      <c r="C640" s="3" t="s">
        <v>23</v>
      </c>
      <c r="D640" s="3" t="s">
        <v>24</v>
      </c>
      <c r="E640" s="3">
        <v>72472.424709609695</v>
      </c>
      <c r="F640" s="3">
        <v>16</v>
      </c>
      <c r="G640" s="3">
        <v>2056.3110940153401</v>
      </c>
      <c r="H640" s="3">
        <v>7</v>
      </c>
      <c r="I640" s="3">
        <v>1264.3175738249799</v>
      </c>
      <c r="J640" s="3">
        <v>14</v>
      </c>
      <c r="K640" s="3">
        <v>624.76698726005998</v>
      </c>
      <c r="L640" s="3">
        <v>47</v>
      </c>
      <c r="M640" s="3">
        <v>12</v>
      </c>
      <c r="N640" s="3">
        <v>7</v>
      </c>
      <c r="O640" s="3">
        <v>464</v>
      </c>
      <c r="P640" s="3">
        <v>4</v>
      </c>
      <c r="Q640" s="3">
        <v>1023.14485768801</v>
      </c>
      <c r="R640" s="3">
        <v>2</v>
      </c>
      <c r="S640" s="3">
        <v>0</v>
      </c>
      <c r="T640" s="3">
        <v>0</v>
      </c>
      <c r="U640" s="3">
        <v>5362.8135453958203</v>
      </c>
      <c r="V640" s="3">
        <v>1</v>
      </c>
      <c r="W640" s="3" t="str">
        <f>IF(Bank_data3[[#This Row],[credit_risk]]=1,"High Risk","Low Risk")</f>
        <v>High Risk</v>
      </c>
      <c r="X640" s="3" t="str">
        <f t="shared" si="63"/>
        <v>45-54</v>
      </c>
      <c r="Y640" s="3" t="str">
        <f t="shared" si="64"/>
        <v>Middle Income</v>
      </c>
      <c r="Z640" s="3" t="str">
        <f t="shared" si="65"/>
        <v>Poor</v>
      </c>
      <c r="AA640" s="27">
        <f t="shared" si="66"/>
        <v>1.4117712520143445E-2</v>
      </c>
      <c r="AB640" s="3" t="str">
        <f t="shared" si="67"/>
        <v>Medium</v>
      </c>
      <c r="AC640" s="3" t="str">
        <f t="shared" si="68"/>
        <v>High</v>
      </c>
      <c r="AD640" s="3" t="str">
        <f t="shared" si="69"/>
        <v>No</v>
      </c>
    </row>
    <row r="641" spans="1:30" ht="15" customHeight="1" x14ac:dyDescent="0.3">
      <c r="A641" s="3" t="s">
        <v>662</v>
      </c>
      <c r="B641" s="3">
        <v>24</v>
      </c>
      <c r="C641" s="3" t="s">
        <v>23</v>
      </c>
      <c r="D641" s="3" t="s">
        <v>33</v>
      </c>
      <c r="E641" s="3">
        <v>86741.4290574935</v>
      </c>
      <c r="F641" s="3">
        <v>27</v>
      </c>
      <c r="G641" s="3">
        <v>1847.8378895900801</v>
      </c>
      <c r="H641" s="3">
        <v>10</v>
      </c>
      <c r="I641" s="3">
        <v>1151.8938554188501</v>
      </c>
      <c r="J641" s="3">
        <v>37</v>
      </c>
      <c r="K641" s="3">
        <v>346.16817368798701</v>
      </c>
      <c r="L641" s="3">
        <v>43</v>
      </c>
      <c r="M641" s="3">
        <v>5</v>
      </c>
      <c r="N641" s="3">
        <v>9</v>
      </c>
      <c r="O641" s="3">
        <v>838</v>
      </c>
      <c r="P641" s="3">
        <v>0</v>
      </c>
      <c r="Q641" s="3">
        <v>19221.3652966056</v>
      </c>
      <c r="R641" s="3">
        <v>0</v>
      </c>
      <c r="S641" s="3">
        <v>0</v>
      </c>
      <c r="T641" s="3">
        <v>0</v>
      </c>
      <c r="U641" s="3">
        <v>7495.8628288637701</v>
      </c>
      <c r="V641" s="3">
        <v>0</v>
      </c>
      <c r="W641" s="3" t="str">
        <f>IF(Bank_data3[[#This Row],[credit_risk]]=1,"High Risk","Low Risk")</f>
        <v>Low Risk</v>
      </c>
      <c r="X641" s="3" t="str">
        <f t="shared" si="63"/>
        <v>18-24</v>
      </c>
      <c r="Y641" s="3" t="str">
        <f t="shared" si="64"/>
        <v>Middle Income</v>
      </c>
      <c r="Z641" s="3" t="str">
        <f t="shared" si="65"/>
        <v>Excellent</v>
      </c>
      <c r="AA641" s="27">
        <f t="shared" si="66"/>
        <v>0.22159382783358797</v>
      </c>
      <c r="AB641" s="3" t="str">
        <f t="shared" si="67"/>
        <v>Medium</v>
      </c>
      <c r="AC641" s="3" t="str">
        <f t="shared" si="68"/>
        <v>High</v>
      </c>
      <c r="AD641" s="3" t="str">
        <f t="shared" si="69"/>
        <v>No</v>
      </c>
    </row>
    <row r="642" spans="1:30" ht="15" customHeight="1" x14ac:dyDescent="0.3">
      <c r="A642" s="3" t="s">
        <v>663</v>
      </c>
      <c r="B642" s="3">
        <v>54</v>
      </c>
      <c r="C642" s="3" t="s">
        <v>23</v>
      </c>
      <c r="D642" s="3" t="s">
        <v>33</v>
      </c>
      <c r="E642" s="3">
        <v>58626.501726141098</v>
      </c>
      <c r="F642" s="3">
        <v>230</v>
      </c>
      <c r="G642" s="3">
        <v>397.35586126025498</v>
      </c>
      <c r="H642" s="3">
        <v>3</v>
      </c>
      <c r="I642" s="3">
        <v>319.88350464924599</v>
      </c>
      <c r="J642" s="3">
        <v>29</v>
      </c>
      <c r="K642" s="3">
        <v>1235.2620202913599</v>
      </c>
      <c r="L642" s="3">
        <v>24</v>
      </c>
      <c r="M642" s="3">
        <v>14</v>
      </c>
      <c r="N642" s="3">
        <v>2</v>
      </c>
      <c r="O642" s="3">
        <v>631</v>
      </c>
      <c r="P642" s="3">
        <v>0</v>
      </c>
      <c r="Q642" s="3">
        <v>6913.4395995107998</v>
      </c>
      <c r="R642" s="3">
        <v>2</v>
      </c>
      <c r="S642" s="3">
        <v>0</v>
      </c>
      <c r="T642" s="3">
        <v>0</v>
      </c>
      <c r="U642" s="3">
        <v>5227.9850906861102</v>
      </c>
      <c r="V642" s="3">
        <v>0</v>
      </c>
      <c r="W642" s="3" t="str">
        <f>IF(Bank_data3[[#This Row],[credit_risk]]=1,"High Risk","Low Risk")</f>
        <v>Low Risk</v>
      </c>
      <c r="X642" s="3" t="str">
        <f t="shared" si="63"/>
        <v>45-54</v>
      </c>
      <c r="Y642" s="3" t="str">
        <f t="shared" si="64"/>
        <v>Middle Income</v>
      </c>
      <c r="Z642" s="3" t="str">
        <f t="shared" si="65"/>
        <v>Fair</v>
      </c>
      <c r="AA642" s="27">
        <f t="shared" si="66"/>
        <v>0.11792345434160796</v>
      </c>
      <c r="AB642" s="3" t="str">
        <f t="shared" si="67"/>
        <v>Low</v>
      </c>
      <c r="AC642" s="3" t="str">
        <f t="shared" si="68"/>
        <v>Medium</v>
      </c>
      <c r="AD642" s="3" t="str">
        <f t="shared" si="69"/>
        <v>No</v>
      </c>
    </row>
    <row r="643" spans="1:30" ht="15" customHeight="1" x14ac:dyDescent="0.3">
      <c r="A643" s="3" t="s">
        <v>664</v>
      </c>
      <c r="B643" s="3">
        <v>42</v>
      </c>
      <c r="C643" s="3" t="s">
        <v>28</v>
      </c>
      <c r="D643" s="3" t="s">
        <v>24</v>
      </c>
      <c r="E643" s="3">
        <v>52575.803737575799</v>
      </c>
      <c r="F643" s="3">
        <v>102</v>
      </c>
      <c r="G643" s="3">
        <v>1995.2948098315501</v>
      </c>
      <c r="H643" s="3">
        <v>10</v>
      </c>
      <c r="I643" s="3">
        <v>1278.0413010764601</v>
      </c>
      <c r="J643" s="3">
        <v>13</v>
      </c>
      <c r="K643" s="3">
        <v>538.33242882339096</v>
      </c>
      <c r="L643" s="3">
        <v>71</v>
      </c>
      <c r="M643" s="3">
        <v>4</v>
      </c>
      <c r="N643" s="3">
        <v>9</v>
      </c>
      <c r="O643" s="3">
        <v>474</v>
      </c>
      <c r="P643" s="3">
        <v>2</v>
      </c>
      <c r="Q643" s="3">
        <v>14085.265401997</v>
      </c>
      <c r="R643" s="3">
        <v>3</v>
      </c>
      <c r="S643" s="3">
        <v>0</v>
      </c>
      <c r="T643" s="3">
        <v>0</v>
      </c>
      <c r="U643" s="3">
        <v>12260.7674805768</v>
      </c>
      <c r="V643" s="3">
        <v>1</v>
      </c>
      <c r="W643" s="3" t="str">
        <f>IF(Bank_data3[[#This Row],[credit_risk]]=1,"High Risk","Low Risk")</f>
        <v>High Risk</v>
      </c>
      <c r="X643" s="3" t="str">
        <f t="shared" si="63"/>
        <v>35-44</v>
      </c>
      <c r="Y643" s="3" t="str">
        <f t="shared" si="64"/>
        <v>Middle Income</v>
      </c>
      <c r="Z643" s="3" t="str">
        <f t="shared" si="65"/>
        <v>Poor</v>
      </c>
      <c r="AA643" s="27">
        <f t="shared" si="66"/>
        <v>0.26790394821734881</v>
      </c>
      <c r="AB643" s="3" t="str">
        <f t="shared" si="67"/>
        <v>Medium</v>
      </c>
      <c r="AC643" s="3" t="str">
        <f t="shared" si="68"/>
        <v>High</v>
      </c>
      <c r="AD643" s="3" t="str">
        <f t="shared" si="69"/>
        <v>No</v>
      </c>
    </row>
    <row r="644" spans="1:30" ht="15" customHeight="1" x14ac:dyDescent="0.3">
      <c r="A644" s="3" t="s">
        <v>665</v>
      </c>
      <c r="B644" s="3">
        <v>48</v>
      </c>
      <c r="C644" s="3" t="s">
        <v>31</v>
      </c>
      <c r="D644" s="3" t="s">
        <v>26</v>
      </c>
      <c r="E644" s="3">
        <v>32030.7249502208</v>
      </c>
      <c r="F644" s="3">
        <v>107</v>
      </c>
      <c r="G644" s="3">
        <v>1429.4476597861201</v>
      </c>
      <c r="H644" s="3">
        <v>0</v>
      </c>
      <c r="I644" s="3">
        <v>692.08997077655397</v>
      </c>
      <c r="J644" s="3">
        <v>49</v>
      </c>
      <c r="K644" s="3">
        <v>371.03535109452997</v>
      </c>
      <c r="L644" s="3">
        <v>59</v>
      </c>
      <c r="M644" s="3">
        <v>5</v>
      </c>
      <c r="N644" s="3">
        <v>6</v>
      </c>
      <c r="O644" s="3">
        <v>375</v>
      </c>
      <c r="P644" s="3">
        <v>5</v>
      </c>
      <c r="Q644" s="3">
        <v>8854.4329365826106</v>
      </c>
      <c r="R644" s="3">
        <v>6</v>
      </c>
      <c r="S644" s="3">
        <v>0</v>
      </c>
      <c r="T644" s="3">
        <v>0</v>
      </c>
      <c r="U644" s="3">
        <v>8096.4769904360701</v>
      </c>
      <c r="V644" s="3">
        <v>1</v>
      </c>
      <c r="W644" s="3" t="str">
        <f>IF(Bank_data3[[#This Row],[credit_risk]]=1,"High Risk","Low Risk")</f>
        <v>High Risk</v>
      </c>
      <c r="X644" s="3" t="str">
        <f t="shared" si="63"/>
        <v>45-54</v>
      </c>
      <c r="Y644" s="3" t="str">
        <f t="shared" si="64"/>
        <v>Low Income</v>
      </c>
      <c r="Z644" s="3" t="str">
        <f t="shared" si="65"/>
        <v>Poor</v>
      </c>
      <c r="AA644" s="27">
        <f t="shared" si="66"/>
        <v>0.27643560832117769</v>
      </c>
      <c r="AB644" s="3" t="str">
        <f t="shared" si="67"/>
        <v>Medium</v>
      </c>
      <c r="AC644" s="3" t="str">
        <f t="shared" si="68"/>
        <v>High</v>
      </c>
      <c r="AD644" s="3" t="str">
        <f t="shared" si="69"/>
        <v>No</v>
      </c>
    </row>
    <row r="645" spans="1:30" ht="15" customHeight="1" x14ac:dyDescent="0.3">
      <c r="A645" s="3" t="s">
        <v>666</v>
      </c>
      <c r="B645" s="3">
        <v>62</v>
      </c>
      <c r="C645" s="3" t="s">
        <v>31</v>
      </c>
      <c r="D645" s="3" t="s">
        <v>24</v>
      </c>
      <c r="E645" s="3">
        <v>54854.020201771098</v>
      </c>
      <c r="F645" s="3">
        <v>133</v>
      </c>
      <c r="G645" s="3">
        <v>2513.6581769381501</v>
      </c>
      <c r="H645" s="3">
        <v>7</v>
      </c>
      <c r="I645" s="3">
        <v>527.52795220857797</v>
      </c>
      <c r="J645" s="3">
        <v>3</v>
      </c>
      <c r="K645" s="3">
        <v>465.686293483464</v>
      </c>
      <c r="L645" s="3">
        <v>28</v>
      </c>
      <c r="M645" s="3">
        <v>17</v>
      </c>
      <c r="N645" s="3">
        <v>1</v>
      </c>
      <c r="O645" s="3">
        <v>739</v>
      </c>
      <c r="P645" s="3">
        <v>1</v>
      </c>
      <c r="Q645" s="3">
        <v>9034.6295739348498</v>
      </c>
      <c r="R645" s="3">
        <v>5</v>
      </c>
      <c r="S645" s="3">
        <v>0</v>
      </c>
      <c r="T645" s="3">
        <v>0</v>
      </c>
      <c r="U645" s="3">
        <v>12279.842237172001</v>
      </c>
      <c r="V645" s="3">
        <v>1</v>
      </c>
      <c r="W645" s="3" t="str">
        <f>IF(Bank_data3[[#This Row],[credit_risk]]=1,"High Risk","Low Risk")</f>
        <v>High Risk</v>
      </c>
      <c r="X645" s="3" t="str">
        <f t="shared" si="63"/>
        <v>55+</v>
      </c>
      <c r="Y645" s="3" t="str">
        <f t="shared" si="64"/>
        <v>Middle Income</v>
      </c>
      <c r="Z645" s="3" t="str">
        <f t="shared" si="65"/>
        <v>Good</v>
      </c>
      <c r="AA645" s="27">
        <f t="shared" si="66"/>
        <v>0.16470314373864514</v>
      </c>
      <c r="AB645" s="3" t="str">
        <f t="shared" si="67"/>
        <v>Medium</v>
      </c>
      <c r="AC645" s="3" t="str">
        <f t="shared" si="68"/>
        <v>Medium</v>
      </c>
      <c r="AD645" s="3" t="str">
        <f t="shared" si="69"/>
        <v>No</v>
      </c>
    </row>
    <row r="646" spans="1:30" ht="15" customHeight="1" x14ac:dyDescent="0.3">
      <c r="A646" s="3" t="s">
        <v>667</v>
      </c>
      <c r="B646" s="3">
        <v>30</v>
      </c>
      <c r="C646" s="3" t="s">
        <v>31</v>
      </c>
      <c r="D646" s="3" t="s">
        <v>33</v>
      </c>
      <c r="E646" s="3">
        <v>47653.496942371698</v>
      </c>
      <c r="F646" s="3">
        <v>135</v>
      </c>
      <c r="G646" s="3">
        <v>941.65274338885797</v>
      </c>
      <c r="H646" s="3">
        <v>9</v>
      </c>
      <c r="I646" s="3">
        <v>1177.7471924612801</v>
      </c>
      <c r="J646" s="3">
        <v>0</v>
      </c>
      <c r="K646" s="3">
        <v>654.91826738632506</v>
      </c>
      <c r="L646" s="3">
        <v>11</v>
      </c>
      <c r="M646" s="3">
        <v>6</v>
      </c>
      <c r="N646" s="3">
        <v>1</v>
      </c>
      <c r="O646" s="3">
        <v>427</v>
      </c>
      <c r="P646" s="3">
        <v>5</v>
      </c>
      <c r="Q646" s="3">
        <v>6821.2782421134598</v>
      </c>
      <c r="R646" s="3">
        <v>2</v>
      </c>
      <c r="S646" s="3">
        <v>0</v>
      </c>
      <c r="T646" s="3">
        <v>0</v>
      </c>
      <c r="U646" s="3">
        <v>7106.3047547729002</v>
      </c>
      <c r="V646" s="3">
        <v>1</v>
      </c>
      <c r="W646" s="3" t="str">
        <f>IF(Bank_data3[[#This Row],[credit_risk]]=1,"High Risk","Low Risk")</f>
        <v>High Risk</v>
      </c>
      <c r="X646" s="3" t="str">
        <f t="shared" si="63"/>
        <v>25-34</v>
      </c>
      <c r="Y646" s="3" t="str">
        <f t="shared" si="64"/>
        <v>Low Income</v>
      </c>
      <c r="Z646" s="3" t="str">
        <f t="shared" si="65"/>
        <v>Poor</v>
      </c>
      <c r="AA646" s="27">
        <f t="shared" si="66"/>
        <v>0.1431432881066958</v>
      </c>
      <c r="AB646" s="3" t="str">
        <f t="shared" si="67"/>
        <v>Low</v>
      </c>
      <c r="AC646" s="3" t="str">
        <f t="shared" si="68"/>
        <v>Medium</v>
      </c>
      <c r="AD646" s="3" t="str">
        <f t="shared" si="69"/>
        <v>No</v>
      </c>
    </row>
    <row r="647" spans="1:30" ht="15" customHeight="1" x14ac:dyDescent="0.3">
      <c r="A647" s="3" t="s">
        <v>668</v>
      </c>
      <c r="B647" s="3">
        <v>37</v>
      </c>
      <c r="C647" s="3" t="s">
        <v>28</v>
      </c>
      <c r="D647" s="3" t="s">
        <v>24</v>
      </c>
      <c r="E647" s="3">
        <v>64015.292563558804</v>
      </c>
      <c r="F647" s="3">
        <v>67</v>
      </c>
      <c r="G647" s="3">
        <v>1006.4166856504499</v>
      </c>
      <c r="H647" s="3">
        <v>5</v>
      </c>
      <c r="I647" s="3">
        <v>782.13095553398</v>
      </c>
      <c r="J647" s="3">
        <v>2</v>
      </c>
      <c r="K647" s="3">
        <v>611.74991976872604</v>
      </c>
      <c r="L647" s="3">
        <v>8</v>
      </c>
      <c r="M647" s="3">
        <v>5</v>
      </c>
      <c r="N647" s="3">
        <v>3</v>
      </c>
      <c r="O647" s="3">
        <v>811</v>
      </c>
      <c r="P647" s="3">
        <v>2</v>
      </c>
      <c r="Q647" s="3">
        <v>20380.3784876145</v>
      </c>
      <c r="R647" s="3">
        <v>5</v>
      </c>
      <c r="S647" s="3">
        <v>0</v>
      </c>
      <c r="T647" s="3">
        <v>0</v>
      </c>
      <c r="U647" s="3">
        <v>14554.522387679501</v>
      </c>
      <c r="V647" s="3">
        <v>1</v>
      </c>
      <c r="W647" s="3" t="str">
        <f>IF(Bank_data3[[#This Row],[credit_risk]]=1,"High Risk","Low Risk")</f>
        <v>High Risk</v>
      </c>
      <c r="X647" s="3" t="str">
        <f t="shared" ref="X647:X710" si="70">_xlfn.IFS(B647&lt;25,"18-24",B647&lt;35,"25-34",B647&lt;45,"35-44",B647&lt;55,"45-54",TRUE(),"55+")</f>
        <v>35-44</v>
      </c>
      <c r="Y647" s="3" t="str">
        <f t="shared" ref="Y647:Y710" si="71">_xlfn.IFS(E647&lt;50000,"Low Income",E647&lt;100000,"Middle Income",TRUE(),"High Income")</f>
        <v>Middle Income</v>
      </c>
      <c r="Z647" s="3" t="str">
        <f t="shared" ref="Z647:Z710" si="72">_xlfn.IFS(O647&lt;580,"Poor",O647&lt;670,"Fair",O647&lt;740,"Good",O647&lt;800,"Very Good",TRUE(),"Excellent")</f>
        <v>Excellent</v>
      </c>
      <c r="AA647" s="27">
        <f t="shared" ref="AA647:AA710" si="73">IF(E647=0,0,Q647/E647)</f>
        <v>0.31836734116897852</v>
      </c>
      <c r="AB647" s="3" t="str">
        <f t="shared" ref="AB647:AB710" si="74">_xlfn.IFS(G647&lt;1000,"Low",G647&lt;5000,"Medium",TRUE(),"High")</f>
        <v>Medium</v>
      </c>
      <c r="AC647" s="3" t="str">
        <f t="shared" ref="AC647:AC710" si="75">_xlfn.IFS(L647&lt;10,"Low",L647&lt;30,"Medium",TRUE(),"High")</f>
        <v>Low</v>
      </c>
      <c r="AD647" s="3" t="str">
        <f t="shared" ref="AD647:AD710" si="76">IF(AND(E647&gt;=100000,O647&gt;=750),"Yes","No")</f>
        <v>No</v>
      </c>
    </row>
    <row r="648" spans="1:30" ht="15" customHeight="1" x14ac:dyDescent="0.3">
      <c r="A648" s="3" t="s">
        <v>669</v>
      </c>
      <c r="B648" s="3">
        <v>66</v>
      </c>
      <c r="C648" s="3" t="s">
        <v>23</v>
      </c>
      <c r="D648" s="3" t="s">
        <v>26</v>
      </c>
      <c r="E648" s="3">
        <v>29799.410381727801</v>
      </c>
      <c r="F648" s="3">
        <v>184</v>
      </c>
      <c r="G648" s="3">
        <v>1592.0767632274101</v>
      </c>
      <c r="H648" s="3">
        <v>0</v>
      </c>
      <c r="I648" s="3">
        <v>1464.7148622929001</v>
      </c>
      <c r="J648" s="3">
        <v>44</v>
      </c>
      <c r="K648" s="3">
        <v>368.40991565116701</v>
      </c>
      <c r="L648" s="3">
        <v>52</v>
      </c>
      <c r="M648" s="3">
        <v>7</v>
      </c>
      <c r="N648" s="3">
        <v>9</v>
      </c>
      <c r="O648" s="3">
        <v>697</v>
      </c>
      <c r="P648" s="3">
        <v>3</v>
      </c>
      <c r="Q648" s="3">
        <v>14712.0549767332</v>
      </c>
      <c r="R648" s="3">
        <v>3</v>
      </c>
      <c r="S648" s="3">
        <v>0</v>
      </c>
      <c r="T648" s="3">
        <v>0</v>
      </c>
      <c r="U648" s="3">
        <v>1091.11048951764</v>
      </c>
      <c r="V648" s="3">
        <v>0</v>
      </c>
      <c r="W648" s="3" t="str">
        <f>IF(Bank_data3[[#This Row],[credit_risk]]=1,"High Risk","Low Risk")</f>
        <v>Low Risk</v>
      </c>
      <c r="X648" s="3" t="str">
        <f t="shared" si="70"/>
        <v>55+</v>
      </c>
      <c r="Y648" s="3" t="str">
        <f t="shared" si="71"/>
        <v>Low Income</v>
      </c>
      <c r="Z648" s="3" t="str">
        <f t="shared" si="72"/>
        <v>Good</v>
      </c>
      <c r="AA648" s="27">
        <f t="shared" si="73"/>
        <v>0.49370288835493997</v>
      </c>
      <c r="AB648" s="3" t="str">
        <f t="shared" si="74"/>
        <v>Medium</v>
      </c>
      <c r="AC648" s="3" t="str">
        <f t="shared" si="75"/>
        <v>High</v>
      </c>
      <c r="AD648" s="3" t="str">
        <f t="shared" si="76"/>
        <v>No</v>
      </c>
    </row>
    <row r="649" spans="1:30" ht="15" customHeight="1" x14ac:dyDescent="0.3">
      <c r="A649" s="3" t="s">
        <v>670</v>
      </c>
      <c r="B649" s="3">
        <v>31</v>
      </c>
      <c r="C649" s="3" t="s">
        <v>31</v>
      </c>
      <c r="D649" s="3" t="s">
        <v>33</v>
      </c>
      <c r="E649" s="3">
        <v>50948.284177581503</v>
      </c>
      <c r="F649" s="3">
        <v>21</v>
      </c>
      <c r="G649" s="3">
        <v>1165.87451535583</v>
      </c>
      <c r="H649" s="3">
        <v>11</v>
      </c>
      <c r="I649" s="3">
        <v>501.48918463963702</v>
      </c>
      <c r="J649" s="3">
        <v>49</v>
      </c>
      <c r="K649" s="3">
        <v>710.08769565020998</v>
      </c>
      <c r="L649" s="3">
        <v>60</v>
      </c>
      <c r="M649" s="3">
        <v>4</v>
      </c>
      <c r="N649" s="3">
        <v>6</v>
      </c>
      <c r="O649" s="3">
        <v>577</v>
      </c>
      <c r="P649" s="3">
        <v>1</v>
      </c>
      <c r="Q649" s="3">
        <v>13985.593416907799</v>
      </c>
      <c r="R649" s="3">
        <v>2</v>
      </c>
      <c r="S649" s="3">
        <v>0</v>
      </c>
      <c r="T649" s="3">
        <v>0</v>
      </c>
      <c r="U649" s="3">
        <v>6050.1977290946897</v>
      </c>
      <c r="V649" s="3">
        <v>1</v>
      </c>
      <c r="W649" s="3" t="str">
        <f>IF(Bank_data3[[#This Row],[credit_risk]]=1,"High Risk","Low Risk")</f>
        <v>High Risk</v>
      </c>
      <c r="X649" s="3" t="str">
        <f t="shared" si="70"/>
        <v>25-34</v>
      </c>
      <c r="Y649" s="3" t="str">
        <f t="shared" si="71"/>
        <v>Middle Income</v>
      </c>
      <c r="Z649" s="3" t="str">
        <f t="shared" si="72"/>
        <v>Poor</v>
      </c>
      <c r="AA649" s="27">
        <f t="shared" si="73"/>
        <v>0.27450568046925128</v>
      </c>
      <c r="AB649" s="3" t="str">
        <f t="shared" si="74"/>
        <v>Medium</v>
      </c>
      <c r="AC649" s="3" t="str">
        <f t="shared" si="75"/>
        <v>High</v>
      </c>
      <c r="AD649" s="3" t="str">
        <f t="shared" si="76"/>
        <v>No</v>
      </c>
    </row>
    <row r="650" spans="1:30" ht="15" customHeight="1" x14ac:dyDescent="0.3">
      <c r="A650" s="3" t="s">
        <v>671</v>
      </c>
      <c r="B650" s="3">
        <v>28</v>
      </c>
      <c r="C650" s="3" t="s">
        <v>28</v>
      </c>
      <c r="D650" s="3" t="s">
        <v>26</v>
      </c>
      <c r="E650" s="3">
        <v>21677.0517677403</v>
      </c>
      <c r="F650" s="3">
        <v>227</v>
      </c>
      <c r="G650" s="3">
        <v>801.21992751320704</v>
      </c>
      <c r="H650" s="3">
        <v>9</v>
      </c>
      <c r="I650" s="3">
        <v>193.91986660957099</v>
      </c>
      <c r="J650" s="3">
        <v>35</v>
      </c>
      <c r="K650" s="3">
        <v>508.38390602326302</v>
      </c>
      <c r="L650" s="3">
        <v>30</v>
      </c>
      <c r="M650" s="3">
        <v>3</v>
      </c>
      <c r="N650" s="3">
        <v>3</v>
      </c>
      <c r="O650" s="3">
        <v>630</v>
      </c>
      <c r="P650" s="3">
        <v>0</v>
      </c>
      <c r="Q650" s="3">
        <v>12227.582213657999</v>
      </c>
      <c r="R650" s="3">
        <v>7</v>
      </c>
      <c r="S650" s="3">
        <v>0</v>
      </c>
      <c r="T650" s="3">
        <v>0</v>
      </c>
      <c r="U650" s="3">
        <v>11023.286089531601</v>
      </c>
      <c r="V650" s="3">
        <v>1</v>
      </c>
      <c r="W650" s="3" t="str">
        <f>IF(Bank_data3[[#This Row],[credit_risk]]=1,"High Risk","Low Risk")</f>
        <v>High Risk</v>
      </c>
      <c r="X650" s="3" t="str">
        <f t="shared" si="70"/>
        <v>25-34</v>
      </c>
      <c r="Y650" s="3" t="str">
        <f t="shared" si="71"/>
        <v>Low Income</v>
      </c>
      <c r="Z650" s="3" t="str">
        <f t="shared" si="72"/>
        <v>Fair</v>
      </c>
      <c r="AA650" s="27">
        <f t="shared" si="73"/>
        <v>0.56407957801046715</v>
      </c>
      <c r="AB650" s="3" t="str">
        <f t="shared" si="74"/>
        <v>Low</v>
      </c>
      <c r="AC650" s="3" t="str">
        <f t="shared" si="75"/>
        <v>High</v>
      </c>
      <c r="AD650" s="3" t="str">
        <f t="shared" si="76"/>
        <v>No</v>
      </c>
    </row>
    <row r="651" spans="1:30" ht="15" customHeight="1" x14ac:dyDescent="0.3">
      <c r="A651" s="3" t="s">
        <v>672</v>
      </c>
      <c r="B651" s="3">
        <v>29</v>
      </c>
      <c r="C651" s="3" t="s">
        <v>23</v>
      </c>
      <c r="D651" s="3" t="s">
        <v>24</v>
      </c>
      <c r="E651" s="3">
        <v>56077.026665993297</v>
      </c>
      <c r="F651" s="3">
        <v>108</v>
      </c>
      <c r="G651" s="3">
        <v>2973.1510249467701</v>
      </c>
      <c r="H651" s="3">
        <v>9</v>
      </c>
      <c r="I651" s="3">
        <v>701.84660159185103</v>
      </c>
      <c r="J651" s="3">
        <v>3</v>
      </c>
      <c r="K651" s="3">
        <v>437.194864492215</v>
      </c>
      <c r="L651" s="3">
        <v>47</v>
      </c>
      <c r="M651" s="3">
        <v>18</v>
      </c>
      <c r="N651" s="3">
        <v>1</v>
      </c>
      <c r="O651" s="3">
        <v>659</v>
      </c>
      <c r="P651" s="3">
        <v>5</v>
      </c>
      <c r="Q651" s="3">
        <v>14310.5372752905</v>
      </c>
      <c r="R651" s="3">
        <v>4</v>
      </c>
      <c r="S651" s="3">
        <v>0</v>
      </c>
      <c r="T651" s="3">
        <v>0</v>
      </c>
      <c r="U651" s="3">
        <v>4354.5104789420202</v>
      </c>
      <c r="V651" s="3">
        <v>1</v>
      </c>
      <c r="W651" s="3" t="str">
        <f>IF(Bank_data3[[#This Row],[credit_risk]]=1,"High Risk","Low Risk")</f>
        <v>High Risk</v>
      </c>
      <c r="X651" s="3" t="str">
        <f t="shared" si="70"/>
        <v>25-34</v>
      </c>
      <c r="Y651" s="3" t="str">
        <f t="shared" si="71"/>
        <v>Middle Income</v>
      </c>
      <c r="Z651" s="3" t="str">
        <f t="shared" si="72"/>
        <v>Fair</v>
      </c>
      <c r="AA651" s="27">
        <f t="shared" si="73"/>
        <v>0.25519429481393702</v>
      </c>
      <c r="AB651" s="3" t="str">
        <f t="shared" si="74"/>
        <v>Medium</v>
      </c>
      <c r="AC651" s="3" t="str">
        <f t="shared" si="75"/>
        <v>High</v>
      </c>
      <c r="AD651" s="3" t="str">
        <f t="shared" si="76"/>
        <v>No</v>
      </c>
    </row>
    <row r="652" spans="1:30" ht="15" customHeight="1" x14ac:dyDescent="0.3">
      <c r="A652" s="3" t="s">
        <v>673</v>
      </c>
      <c r="B652" s="3">
        <v>63</v>
      </c>
      <c r="C652" s="3" t="s">
        <v>31</v>
      </c>
      <c r="D652" s="3" t="s">
        <v>24</v>
      </c>
      <c r="E652" s="3">
        <v>62163.533867165701</v>
      </c>
      <c r="F652" s="3">
        <v>56</v>
      </c>
      <c r="G652" s="3">
        <v>2636.76936059031</v>
      </c>
      <c r="H652" s="3">
        <v>5</v>
      </c>
      <c r="I652" s="3">
        <v>1076.22787467117</v>
      </c>
      <c r="J652" s="3">
        <v>42</v>
      </c>
      <c r="K652" s="3">
        <v>447.97855046145099</v>
      </c>
      <c r="L652" s="3">
        <v>78</v>
      </c>
      <c r="M652" s="3">
        <v>9</v>
      </c>
      <c r="N652" s="3">
        <v>1</v>
      </c>
      <c r="O652" s="3">
        <v>863</v>
      </c>
      <c r="P652" s="3">
        <v>5</v>
      </c>
      <c r="Q652" s="3">
        <v>4892.2183344699597</v>
      </c>
      <c r="R652" s="3">
        <v>2</v>
      </c>
      <c r="S652" s="3">
        <v>0</v>
      </c>
      <c r="T652" s="3">
        <v>0</v>
      </c>
      <c r="U652" s="3">
        <v>2790.4030364498199</v>
      </c>
      <c r="V652" s="3">
        <v>0</v>
      </c>
      <c r="W652" s="3" t="str">
        <f>IF(Bank_data3[[#This Row],[credit_risk]]=1,"High Risk","Low Risk")</f>
        <v>Low Risk</v>
      </c>
      <c r="X652" s="3" t="str">
        <f t="shared" si="70"/>
        <v>55+</v>
      </c>
      <c r="Y652" s="3" t="str">
        <f t="shared" si="71"/>
        <v>Middle Income</v>
      </c>
      <c r="Z652" s="3" t="str">
        <f t="shared" si="72"/>
        <v>Excellent</v>
      </c>
      <c r="AA652" s="27">
        <f t="shared" si="73"/>
        <v>7.8699167021680408E-2</v>
      </c>
      <c r="AB652" s="3" t="str">
        <f t="shared" si="74"/>
        <v>Medium</v>
      </c>
      <c r="AC652" s="3" t="str">
        <f t="shared" si="75"/>
        <v>High</v>
      </c>
      <c r="AD652" s="3" t="str">
        <f t="shared" si="76"/>
        <v>No</v>
      </c>
    </row>
    <row r="653" spans="1:30" ht="15" customHeight="1" x14ac:dyDescent="0.3">
      <c r="A653" s="3" t="s">
        <v>674</v>
      </c>
      <c r="B653" s="3">
        <v>36</v>
      </c>
      <c r="C653" s="3" t="s">
        <v>23</v>
      </c>
      <c r="D653" s="3" t="s">
        <v>26</v>
      </c>
      <c r="E653" s="3">
        <v>20812.818351401002</v>
      </c>
      <c r="F653" s="3">
        <v>224</v>
      </c>
      <c r="G653" s="3">
        <v>732.07019882425902</v>
      </c>
      <c r="H653" s="3">
        <v>0</v>
      </c>
      <c r="I653" s="3">
        <v>475.49995506255999</v>
      </c>
      <c r="J653" s="3">
        <v>13</v>
      </c>
      <c r="K653" s="3">
        <v>208.61103718576001</v>
      </c>
      <c r="L653" s="3">
        <v>46</v>
      </c>
      <c r="M653" s="3">
        <v>8</v>
      </c>
      <c r="N653" s="3">
        <v>4</v>
      </c>
      <c r="O653" s="3">
        <v>739</v>
      </c>
      <c r="P653" s="3">
        <v>0</v>
      </c>
      <c r="Q653" s="3">
        <v>15136.642694267601</v>
      </c>
      <c r="R653" s="3">
        <v>3</v>
      </c>
      <c r="S653" s="3">
        <v>0</v>
      </c>
      <c r="T653" s="3">
        <v>0</v>
      </c>
      <c r="U653" s="3">
        <v>500</v>
      </c>
      <c r="V653" s="3">
        <v>0</v>
      </c>
      <c r="W653" s="3" t="str">
        <f>IF(Bank_data3[[#This Row],[credit_risk]]=1,"High Risk","Low Risk")</f>
        <v>Low Risk</v>
      </c>
      <c r="X653" s="3" t="str">
        <f t="shared" si="70"/>
        <v>35-44</v>
      </c>
      <c r="Y653" s="3" t="str">
        <f t="shared" si="71"/>
        <v>Low Income</v>
      </c>
      <c r="Z653" s="3" t="str">
        <f t="shared" si="72"/>
        <v>Good</v>
      </c>
      <c r="AA653" s="27">
        <f t="shared" si="73"/>
        <v>0.72727501094289271</v>
      </c>
      <c r="AB653" s="3" t="str">
        <f t="shared" si="74"/>
        <v>Low</v>
      </c>
      <c r="AC653" s="3" t="str">
        <f t="shared" si="75"/>
        <v>High</v>
      </c>
      <c r="AD653" s="3" t="str">
        <f t="shared" si="76"/>
        <v>No</v>
      </c>
    </row>
    <row r="654" spans="1:30" ht="15" customHeight="1" x14ac:dyDescent="0.3">
      <c r="A654" s="3" t="s">
        <v>675</v>
      </c>
      <c r="B654" s="3">
        <v>57</v>
      </c>
      <c r="C654" s="3" t="s">
        <v>31</v>
      </c>
      <c r="D654" s="3" t="s">
        <v>24</v>
      </c>
      <c r="E654" s="3">
        <v>25884.4594336519</v>
      </c>
      <c r="F654" s="3">
        <v>206</v>
      </c>
      <c r="G654" s="3">
        <v>1676.2578967885399</v>
      </c>
      <c r="H654" s="3">
        <v>9</v>
      </c>
      <c r="I654" s="3">
        <v>334.464866020042</v>
      </c>
      <c r="J654" s="3">
        <v>24</v>
      </c>
      <c r="K654" s="3">
        <v>258.39251973507498</v>
      </c>
      <c r="L654" s="3">
        <v>32</v>
      </c>
      <c r="M654" s="3">
        <v>0</v>
      </c>
      <c r="N654" s="3">
        <v>2</v>
      </c>
      <c r="O654" s="3">
        <v>401</v>
      </c>
      <c r="P654" s="3">
        <v>1</v>
      </c>
      <c r="Q654" s="3">
        <v>19255.828223639299</v>
      </c>
      <c r="R654" s="3">
        <v>3</v>
      </c>
      <c r="S654" s="3">
        <v>0</v>
      </c>
      <c r="T654" s="3">
        <v>0</v>
      </c>
      <c r="U654" s="3">
        <v>9386.9576881121702</v>
      </c>
      <c r="V654" s="3">
        <v>1</v>
      </c>
      <c r="W654" s="3" t="str">
        <f>IF(Bank_data3[[#This Row],[credit_risk]]=1,"High Risk","Low Risk")</f>
        <v>High Risk</v>
      </c>
      <c r="X654" s="3" t="str">
        <f t="shared" si="70"/>
        <v>55+</v>
      </c>
      <c r="Y654" s="3" t="str">
        <f t="shared" si="71"/>
        <v>Low Income</v>
      </c>
      <c r="Z654" s="3" t="str">
        <f t="shared" si="72"/>
        <v>Poor</v>
      </c>
      <c r="AA654" s="27">
        <f t="shared" si="73"/>
        <v>0.74391463623169807</v>
      </c>
      <c r="AB654" s="3" t="str">
        <f t="shared" si="74"/>
        <v>Medium</v>
      </c>
      <c r="AC654" s="3" t="str">
        <f t="shared" si="75"/>
        <v>High</v>
      </c>
      <c r="AD654" s="3" t="str">
        <f t="shared" si="76"/>
        <v>No</v>
      </c>
    </row>
    <row r="655" spans="1:30" ht="15" customHeight="1" x14ac:dyDescent="0.3">
      <c r="A655" s="3" t="s">
        <v>676</v>
      </c>
      <c r="B655" s="3">
        <v>26</v>
      </c>
      <c r="C655" s="3" t="s">
        <v>31</v>
      </c>
      <c r="D655" s="3" t="s">
        <v>26</v>
      </c>
      <c r="E655" s="3">
        <v>26672.3596283402</v>
      </c>
      <c r="F655" s="3">
        <v>140</v>
      </c>
      <c r="G655" s="3">
        <v>274.430949088381</v>
      </c>
      <c r="H655" s="3">
        <v>9</v>
      </c>
      <c r="I655" s="3">
        <v>880.12459094596397</v>
      </c>
      <c r="J655" s="3">
        <v>38</v>
      </c>
      <c r="K655" s="3">
        <v>236.72715800570001</v>
      </c>
      <c r="L655" s="3">
        <v>66</v>
      </c>
      <c r="M655" s="3">
        <v>18</v>
      </c>
      <c r="N655" s="3">
        <v>2</v>
      </c>
      <c r="O655" s="3">
        <v>676</v>
      </c>
      <c r="P655" s="3">
        <v>1</v>
      </c>
      <c r="Q655" s="3">
        <v>13318.5686221499</v>
      </c>
      <c r="R655" s="3">
        <v>5</v>
      </c>
      <c r="S655" s="3">
        <v>0</v>
      </c>
      <c r="T655" s="3">
        <v>0</v>
      </c>
      <c r="U655" s="3">
        <v>12170.490629071401</v>
      </c>
      <c r="V655" s="3">
        <v>1</v>
      </c>
      <c r="W655" s="3" t="str">
        <f>IF(Bank_data3[[#This Row],[credit_risk]]=1,"High Risk","Low Risk")</f>
        <v>High Risk</v>
      </c>
      <c r="X655" s="3" t="str">
        <f t="shared" si="70"/>
        <v>25-34</v>
      </c>
      <c r="Y655" s="3" t="str">
        <f t="shared" si="71"/>
        <v>Low Income</v>
      </c>
      <c r="Z655" s="3" t="str">
        <f t="shared" si="72"/>
        <v>Good</v>
      </c>
      <c r="AA655" s="27">
        <f t="shared" si="73"/>
        <v>0.49933972125955112</v>
      </c>
      <c r="AB655" s="3" t="str">
        <f t="shared" si="74"/>
        <v>Low</v>
      </c>
      <c r="AC655" s="3" t="str">
        <f t="shared" si="75"/>
        <v>High</v>
      </c>
      <c r="AD655" s="3" t="str">
        <f t="shared" si="76"/>
        <v>No</v>
      </c>
    </row>
    <row r="656" spans="1:30" ht="15" customHeight="1" x14ac:dyDescent="0.3">
      <c r="A656" s="3" t="s">
        <v>677</v>
      </c>
      <c r="B656" s="3">
        <v>65</v>
      </c>
      <c r="C656" s="3" t="s">
        <v>31</v>
      </c>
      <c r="D656" s="3" t="s">
        <v>24</v>
      </c>
      <c r="E656" s="3">
        <v>46802.750744420198</v>
      </c>
      <c r="F656" s="3">
        <v>228</v>
      </c>
      <c r="G656" s="3">
        <v>2860.98531550295</v>
      </c>
      <c r="H656" s="3">
        <v>2</v>
      </c>
      <c r="I656" s="3">
        <v>287.70947644136902</v>
      </c>
      <c r="J656" s="3">
        <v>2</v>
      </c>
      <c r="K656" s="3">
        <v>0</v>
      </c>
      <c r="L656" s="3">
        <v>63</v>
      </c>
      <c r="M656" s="3">
        <v>11</v>
      </c>
      <c r="N656" s="3">
        <v>0</v>
      </c>
      <c r="O656" s="3">
        <v>555</v>
      </c>
      <c r="P656" s="3">
        <v>1</v>
      </c>
      <c r="Q656" s="3">
        <v>17197.081607411899</v>
      </c>
      <c r="R656" s="3">
        <v>3</v>
      </c>
      <c r="S656" s="3">
        <v>0</v>
      </c>
      <c r="T656" s="3">
        <v>0</v>
      </c>
      <c r="U656" s="3">
        <v>6424.33568000591</v>
      </c>
      <c r="V656" s="3">
        <v>1</v>
      </c>
      <c r="W656" s="3" t="str">
        <f>IF(Bank_data3[[#This Row],[credit_risk]]=1,"High Risk","Low Risk")</f>
        <v>High Risk</v>
      </c>
      <c r="X656" s="3" t="str">
        <f t="shared" si="70"/>
        <v>55+</v>
      </c>
      <c r="Y656" s="3" t="str">
        <f t="shared" si="71"/>
        <v>Low Income</v>
      </c>
      <c r="Z656" s="3" t="str">
        <f t="shared" si="72"/>
        <v>Poor</v>
      </c>
      <c r="AA656" s="27">
        <f t="shared" si="73"/>
        <v>0.36743741198720309</v>
      </c>
      <c r="AB656" s="3" t="str">
        <f t="shared" si="74"/>
        <v>Medium</v>
      </c>
      <c r="AC656" s="3" t="str">
        <f t="shared" si="75"/>
        <v>High</v>
      </c>
      <c r="AD656" s="3" t="str">
        <f t="shared" si="76"/>
        <v>No</v>
      </c>
    </row>
    <row r="657" spans="1:30" ht="15" customHeight="1" x14ac:dyDescent="0.3">
      <c r="A657" s="3" t="s">
        <v>678</v>
      </c>
      <c r="B657" s="3">
        <v>32</v>
      </c>
      <c r="C657" s="3" t="s">
        <v>23</v>
      </c>
      <c r="D657" s="3" t="s">
        <v>26</v>
      </c>
      <c r="E657" s="3">
        <v>24845.276969052</v>
      </c>
      <c r="F657" s="3">
        <v>146</v>
      </c>
      <c r="G657" s="3">
        <v>2108.1133457330802</v>
      </c>
      <c r="H657" s="3">
        <v>1</v>
      </c>
      <c r="I657" s="3">
        <v>907.34244486469504</v>
      </c>
      <c r="J657" s="3">
        <v>6</v>
      </c>
      <c r="K657" s="3">
        <v>585.49576449189897</v>
      </c>
      <c r="L657" s="3">
        <v>16</v>
      </c>
      <c r="M657" s="3">
        <v>18</v>
      </c>
      <c r="N657" s="3">
        <v>2</v>
      </c>
      <c r="O657" s="3">
        <v>888</v>
      </c>
      <c r="P657" s="3">
        <v>0</v>
      </c>
      <c r="Q657" s="3">
        <v>9560.6443360159192</v>
      </c>
      <c r="R657" s="3">
        <v>7</v>
      </c>
      <c r="S657" s="3">
        <v>0</v>
      </c>
      <c r="T657" s="3">
        <v>0</v>
      </c>
      <c r="U657" s="3">
        <v>10651.7254613847</v>
      </c>
      <c r="V657" s="3">
        <v>1</v>
      </c>
      <c r="W657" s="3" t="str">
        <f>IF(Bank_data3[[#This Row],[credit_risk]]=1,"High Risk","Low Risk")</f>
        <v>High Risk</v>
      </c>
      <c r="X657" s="3" t="str">
        <f t="shared" si="70"/>
        <v>25-34</v>
      </c>
      <c r="Y657" s="3" t="str">
        <f t="shared" si="71"/>
        <v>Low Income</v>
      </c>
      <c r="Z657" s="3" t="str">
        <f t="shared" si="72"/>
        <v>Excellent</v>
      </c>
      <c r="AA657" s="27">
        <f t="shared" si="73"/>
        <v>0.38480731560871451</v>
      </c>
      <c r="AB657" s="3" t="str">
        <f t="shared" si="74"/>
        <v>Medium</v>
      </c>
      <c r="AC657" s="3" t="str">
        <f t="shared" si="75"/>
        <v>Medium</v>
      </c>
      <c r="AD657" s="3" t="str">
        <f t="shared" si="76"/>
        <v>No</v>
      </c>
    </row>
    <row r="658" spans="1:30" ht="15" customHeight="1" x14ac:dyDescent="0.3">
      <c r="A658" s="3" t="s">
        <v>679</v>
      </c>
      <c r="B658" s="3">
        <v>59</v>
      </c>
      <c r="C658" s="3" t="s">
        <v>28</v>
      </c>
      <c r="D658" s="3" t="s">
        <v>26</v>
      </c>
      <c r="E658" s="3">
        <v>74812.823998749096</v>
      </c>
      <c r="F658" s="3">
        <v>106</v>
      </c>
      <c r="G658" s="3">
        <v>2302.9263474976501</v>
      </c>
      <c r="H658" s="3">
        <v>3</v>
      </c>
      <c r="I658" s="3">
        <v>680.78193207013805</v>
      </c>
      <c r="J658" s="3">
        <v>7</v>
      </c>
      <c r="K658" s="3">
        <v>245.54839017464101</v>
      </c>
      <c r="L658" s="3">
        <v>43</v>
      </c>
      <c r="M658" s="3">
        <v>12</v>
      </c>
      <c r="N658" s="3">
        <v>3</v>
      </c>
      <c r="O658" s="3">
        <v>703</v>
      </c>
      <c r="P658" s="3">
        <v>0</v>
      </c>
      <c r="Q658" s="3">
        <v>14456.177237297299</v>
      </c>
      <c r="R658" s="3">
        <v>2</v>
      </c>
      <c r="S658" s="3">
        <v>0</v>
      </c>
      <c r="T658" s="3">
        <v>0</v>
      </c>
      <c r="U658" s="3">
        <v>16658.256345784499</v>
      </c>
      <c r="V658" s="3">
        <v>0</v>
      </c>
      <c r="W658" s="3" t="str">
        <f>IF(Bank_data3[[#This Row],[credit_risk]]=1,"High Risk","Low Risk")</f>
        <v>Low Risk</v>
      </c>
      <c r="X658" s="3" t="str">
        <f t="shared" si="70"/>
        <v>55+</v>
      </c>
      <c r="Y658" s="3" t="str">
        <f t="shared" si="71"/>
        <v>Middle Income</v>
      </c>
      <c r="Z658" s="3" t="str">
        <f t="shared" si="72"/>
        <v>Good</v>
      </c>
      <c r="AA658" s="27">
        <f t="shared" si="73"/>
        <v>0.19323127325789777</v>
      </c>
      <c r="AB658" s="3" t="str">
        <f t="shared" si="74"/>
        <v>Medium</v>
      </c>
      <c r="AC658" s="3" t="str">
        <f t="shared" si="75"/>
        <v>High</v>
      </c>
      <c r="AD658" s="3" t="str">
        <f t="shared" si="76"/>
        <v>No</v>
      </c>
    </row>
    <row r="659" spans="1:30" ht="15" customHeight="1" x14ac:dyDescent="0.3">
      <c r="A659" s="3" t="s">
        <v>680</v>
      </c>
      <c r="B659" s="3">
        <v>61</v>
      </c>
      <c r="C659" s="3" t="s">
        <v>23</v>
      </c>
      <c r="D659" s="3" t="s">
        <v>33</v>
      </c>
      <c r="E659" s="3">
        <v>57850.753667144701</v>
      </c>
      <c r="F659" s="3">
        <v>176</v>
      </c>
      <c r="G659" s="3">
        <v>1298.7656422595601</v>
      </c>
      <c r="H659" s="3">
        <v>1</v>
      </c>
      <c r="I659" s="3">
        <v>973.06327092333095</v>
      </c>
      <c r="J659" s="3">
        <v>43</v>
      </c>
      <c r="K659" s="3">
        <v>396.78898214320401</v>
      </c>
      <c r="L659" s="3">
        <v>4</v>
      </c>
      <c r="M659" s="3">
        <v>14</v>
      </c>
      <c r="N659" s="3">
        <v>5</v>
      </c>
      <c r="O659" s="3">
        <v>301</v>
      </c>
      <c r="P659" s="3">
        <v>5</v>
      </c>
      <c r="Q659" s="3">
        <v>9676.9039961730105</v>
      </c>
      <c r="R659" s="3">
        <v>0</v>
      </c>
      <c r="S659" s="3">
        <v>0</v>
      </c>
      <c r="T659" s="3">
        <v>0</v>
      </c>
      <c r="U659" s="3">
        <v>12189.402554772099</v>
      </c>
      <c r="V659" s="3">
        <v>1</v>
      </c>
      <c r="W659" s="3" t="str">
        <f>IF(Bank_data3[[#This Row],[credit_risk]]=1,"High Risk","Low Risk")</f>
        <v>High Risk</v>
      </c>
      <c r="X659" s="3" t="str">
        <f t="shared" si="70"/>
        <v>55+</v>
      </c>
      <c r="Y659" s="3" t="str">
        <f t="shared" si="71"/>
        <v>Middle Income</v>
      </c>
      <c r="Z659" s="3" t="str">
        <f t="shared" si="72"/>
        <v>Poor</v>
      </c>
      <c r="AA659" s="27">
        <f t="shared" si="73"/>
        <v>0.16727360289635837</v>
      </c>
      <c r="AB659" s="3" t="str">
        <f t="shared" si="74"/>
        <v>Medium</v>
      </c>
      <c r="AC659" s="3" t="str">
        <f t="shared" si="75"/>
        <v>Low</v>
      </c>
      <c r="AD659" s="3" t="str">
        <f t="shared" si="76"/>
        <v>No</v>
      </c>
    </row>
    <row r="660" spans="1:30" ht="15" customHeight="1" x14ac:dyDescent="0.3">
      <c r="A660" s="3" t="s">
        <v>681</v>
      </c>
      <c r="B660" s="3">
        <v>28</v>
      </c>
      <c r="C660" s="3" t="s">
        <v>31</v>
      </c>
      <c r="D660" s="3" t="s">
        <v>33</v>
      </c>
      <c r="E660" s="3">
        <v>60782.712435218098</v>
      </c>
      <c r="F660" s="3">
        <v>159</v>
      </c>
      <c r="G660" s="3">
        <v>2439.75770582426</v>
      </c>
      <c r="H660" s="3">
        <v>10</v>
      </c>
      <c r="I660" s="3">
        <v>315.65991862638901</v>
      </c>
      <c r="J660" s="3">
        <v>6</v>
      </c>
      <c r="K660" s="3">
        <v>424.53569526654798</v>
      </c>
      <c r="L660" s="3">
        <v>61</v>
      </c>
      <c r="M660" s="3">
        <v>1</v>
      </c>
      <c r="N660" s="3">
        <v>5</v>
      </c>
      <c r="O660" s="3">
        <v>427</v>
      </c>
      <c r="P660" s="3">
        <v>5</v>
      </c>
      <c r="Q660" s="3">
        <v>2117.3903612087001</v>
      </c>
      <c r="R660" s="3">
        <v>3</v>
      </c>
      <c r="S660" s="3">
        <v>0</v>
      </c>
      <c r="T660" s="3">
        <v>0</v>
      </c>
      <c r="U660" s="3">
        <v>11681.4840242831</v>
      </c>
      <c r="V660" s="3">
        <v>1</v>
      </c>
      <c r="W660" s="3" t="str">
        <f>IF(Bank_data3[[#This Row],[credit_risk]]=1,"High Risk","Low Risk")</f>
        <v>High Risk</v>
      </c>
      <c r="X660" s="3" t="str">
        <f t="shared" si="70"/>
        <v>25-34</v>
      </c>
      <c r="Y660" s="3" t="str">
        <f t="shared" si="71"/>
        <v>Middle Income</v>
      </c>
      <c r="Z660" s="3" t="str">
        <f t="shared" si="72"/>
        <v>Poor</v>
      </c>
      <c r="AA660" s="27">
        <f t="shared" si="73"/>
        <v>3.4835404284818711E-2</v>
      </c>
      <c r="AB660" s="3" t="str">
        <f t="shared" si="74"/>
        <v>Medium</v>
      </c>
      <c r="AC660" s="3" t="str">
        <f t="shared" si="75"/>
        <v>High</v>
      </c>
      <c r="AD660" s="3" t="str">
        <f t="shared" si="76"/>
        <v>No</v>
      </c>
    </row>
    <row r="661" spans="1:30" ht="15" customHeight="1" x14ac:dyDescent="0.3">
      <c r="A661" s="3" t="s">
        <v>682</v>
      </c>
      <c r="B661" s="3">
        <v>69</v>
      </c>
      <c r="C661" s="3" t="s">
        <v>23</v>
      </c>
      <c r="D661" s="3" t="s">
        <v>26</v>
      </c>
      <c r="E661" s="3">
        <v>21397.138058960001</v>
      </c>
      <c r="F661" s="3">
        <v>17</v>
      </c>
      <c r="G661" s="3">
        <v>2441.8808813833298</v>
      </c>
      <c r="H661" s="3">
        <v>4</v>
      </c>
      <c r="I661" s="3">
        <v>1254.3571030053699</v>
      </c>
      <c r="J661" s="3">
        <v>47</v>
      </c>
      <c r="K661" s="3">
        <v>253.39037884519101</v>
      </c>
      <c r="L661" s="3">
        <v>62</v>
      </c>
      <c r="M661" s="3">
        <v>19</v>
      </c>
      <c r="N661" s="3">
        <v>4</v>
      </c>
      <c r="O661" s="3">
        <v>431</v>
      </c>
      <c r="P661" s="3">
        <v>0</v>
      </c>
      <c r="Q661" s="3">
        <v>10589.085538286799</v>
      </c>
      <c r="R661" s="3">
        <v>7</v>
      </c>
      <c r="S661" s="3">
        <v>0</v>
      </c>
      <c r="T661" s="3">
        <v>0</v>
      </c>
      <c r="U661" s="3">
        <v>6020.9869992833801</v>
      </c>
      <c r="V661" s="3">
        <v>1</v>
      </c>
      <c r="W661" s="3" t="str">
        <f>IF(Bank_data3[[#This Row],[credit_risk]]=1,"High Risk","Low Risk")</f>
        <v>High Risk</v>
      </c>
      <c r="X661" s="3" t="str">
        <f t="shared" si="70"/>
        <v>55+</v>
      </c>
      <c r="Y661" s="3" t="str">
        <f t="shared" si="71"/>
        <v>Low Income</v>
      </c>
      <c r="Z661" s="3" t="str">
        <f t="shared" si="72"/>
        <v>Poor</v>
      </c>
      <c r="AA661" s="27">
        <f t="shared" si="73"/>
        <v>0.49488326472019206</v>
      </c>
      <c r="AB661" s="3" t="str">
        <f t="shared" si="74"/>
        <v>Medium</v>
      </c>
      <c r="AC661" s="3" t="str">
        <f t="shared" si="75"/>
        <v>High</v>
      </c>
      <c r="AD661" s="3" t="str">
        <f t="shared" si="76"/>
        <v>No</v>
      </c>
    </row>
    <row r="662" spans="1:30" ht="15" customHeight="1" x14ac:dyDescent="0.3">
      <c r="A662" s="3" t="s">
        <v>683</v>
      </c>
      <c r="B662" s="3">
        <v>46</v>
      </c>
      <c r="C662" s="3" t="s">
        <v>28</v>
      </c>
      <c r="D662" s="3" t="s">
        <v>24</v>
      </c>
      <c r="E662" s="3">
        <v>73277.205539507995</v>
      </c>
      <c r="F662" s="3">
        <v>50</v>
      </c>
      <c r="G662" s="3">
        <v>1368.2810429025601</v>
      </c>
      <c r="H662" s="3">
        <v>3</v>
      </c>
      <c r="I662" s="3">
        <v>735.93793025220896</v>
      </c>
      <c r="J662" s="3">
        <v>24</v>
      </c>
      <c r="K662" s="3">
        <v>408.71055993732</v>
      </c>
      <c r="L662" s="3">
        <v>78</v>
      </c>
      <c r="M662" s="3">
        <v>11</v>
      </c>
      <c r="N662" s="3">
        <v>3</v>
      </c>
      <c r="O662" s="3">
        <v>754</v>
      </c>
      <c r="P662" s="3">
        <v>0</v>
      </c>
      <c r="Q662" s="3">
        <v>18755.152613738701</v>
      </c>
      <c r="R662" s="3">
        <v>5</v>
      </c>
      <c r="S662" s="3">
        <v>0</v>
      </c>
      <c r="T662" s="3">
        <v>0</v>
      </c>
      <c r="U662" s="3">
        <v>6227.0009732988601</v>
      </c>
      <c r="V662" s="3">
        <v>1</v>
      </c>
      <c r="W662" s="3" t="str">
        <f>IF(Bank_data3[[#This Row],[credit_risk]]=1,"High Risk","Low Risk")</f>
        <v>High Risk</v>
      </c>
      <c r="X662" s="3" t="str">
        <f t="shared" si="70"/>
        <v>45-54</v>
      </c>
      <c r="Y662" s="3" t="str">
        <f t="shared" si="71"/>
        <v>Middle Income</v>
      </c>
      <c r="Z662" s="3" t="str">
        <f t="shared" si="72"/>
        <v>Very Good</v>
      </c>
      <c r="AA662" s="27">
        <f t="shared" si="73"/>
        <v>0.25594797830584176</v>
      </c>
      <c r="AB662" s="3" t="str">
        <f t="shared" si="74"/>
        <v>Medium</v>
      </c>
      <c r="AC662" s="3" t="str">
        <f t="shared" si="75"/>
        <v>High</v>
      </c>
      <c r="AD662" s="3" t="str">
        <f t="shared" si="76"/>
        <v>No</v>
      </c>
    </row>
    <row r="663" spans="1:30" ht="15" customHeight="1" x14ac:dyDescent="0.3">
      <c r="A663" s="3" t="s">
        <v>684</v>
      </c>
      <c r="B663" s="3">
        <v>21</v>
      </c>
      <c r="C663" s="3" t="s">
        <v>23</v>
      </c>
      <c r="D663" s="3" t="s">
        <v>24</v>
      </c>
      <c r="E663" s="3">
        <v>61692.9699217741</v>
      </c>
      <c r="F663" s="3">
        <v>141</v>
      </c>
      <c r="G663" s="3">
        <v>580.79685146758095</v>
      </c>
      <c r="H663" s="3">
        <v>5</v>
      </c>
      <c r="I663" s="3">
        <v>1067.2329337666899</v>
      </c>
      <c r="J663" s="3">
        <v>16</v>
      </c>
      <c r="K663" s="3">
        <v>519.95748969204203</v>
      </c>
      <c r="L663" s="3">
        <v>38</v>
      </c>
      <c r="M663" s="3">
        <v>17</v>
      </c>
      <c r="N663" s="3">
        <v>5</v>
      </c>
      <c r="O663" s="3">
        <v>643</v>
      </c>
      <c r="P663" s="3">
        <v>0</v>
      </c>
      <c r="Q663" s="3">
        <v>3995.1311613776402</v>
      </c>
      <c r="R663" s="3">
        <v>0</v>
      </c>
      <c r="S663" s="3">
        <v>0</v>
      </c>
      <c r="T663" s="3">
        <v>0</v>
      </c>
      <c r="U663" s="3">
        <v>9615.4243575109904</v>
      </c>
      <c r="V663" s="3">
        <v>0</v>
      </c>
      <c r="W663" s="3" t="str">
        <f>IF(Bank_data3[[#This Row],[credit_risk]]=1,"High Risk","Low Risk")</f>
        <v>Low Risk</v>
      </c>
      <c r="X663" s="3" t="str">
        <f t="shared" si="70"/>
        <v>18-24</v>
      </c>
      <c r="Y663" s="3" t="str">
        <f t="shared" si="71"/>
        <v>Middle Income</v>
      </c>
      <c r="Z663" s="3" t="str">
        <f t="shared" si="72"/>
        <v>Fair</v>
      </c>
      <c r="AA663" s="27">
        <f t="shared" si="73"/>
        <v>6.4758288771693359E-2</v>
      </c>
      <c r="AB663" s="3" t="str">
        <f t="shared" si="74"/>
        <v>Low</v>
      </c>
      <c r="AC663" s="3" t="str">
        <f t="shared" si="75"/>
        <v>High</v>
      </c>
      <c r="AD663" s="3" t="str">
        <f t="shared" si="76"/>
        <v>No</v>
      </c>
    </row>
    <row r="664" spans="1:30" ht="15" customHeight="1" x14ac:dyDescent="0.3">
      <c r="A664" s="3" t="s">
        <v>685</v>
      </c>
      <c r="B664" s="3">
        <v>24</v>
      </c>
      <c r="C664" s="3" t="s">
        <v>28</v>
      </c>
      <c r="D664" s="3" t="s">
        <v>24</v>
      </c>
      <c r="E664" s="3">
        <v>37717.778482173198</v>
      </c>
      <c r="F664" s="3">
        <v>238</v>
      </c>
      <c r="G664" s="3">
        <v>1848.16669038961</v>
      </c>
      <c r="H664" s="3">
        <v>6</v>
      </c>
      <c r="I664" s="3">
        <v>1135.95641144971</v>
      </c>
      <c r="J664" s="3">
        <v>25</v>
      </c>
      <c r="K664" s="3">
        <v>326.15266925449203</v>
      </c>
      <c r="L664" s="3">
        <v>71</v>
      </c>
      <c r="M664" s="3">
        <v>3</v>
      </c>
      <c r="N664" s="3">
        <v>4</v>
      </c>
      <c r="O664" s="3">
        <v>651</v>
      </c>
      <c r="P664" s="3">
        <v>2</v>
      </c>
      <c r="Q664" s="3">
        <v>21792.760976051501</v>
      </c>
      <c r="R664" s="3">
        <v>7</v>
      </c>
      <c r="S664" s="3">
        <v>0</v>
      </c>
      <c r="T664" s="3">
        <v>0</v>
      </c>
      <c r="U664" s="3">
        <v>7882.0903847095597</v>
      </c>
      <c r="V664" s="3">
        <v>1</v>
      </c>
      <c r="W664" s="3" t="str">
        <f>IF(Bank_data3[[#This Row],[credit_risk]]=1,"High Risk","Low Risk")</f>
        <v>High Risk</v>
      </c>
      <c r="X664" s="3" t="str">
        <f t="shared" si="70"/>
        <v>18-24</v>
      </c>
      <c r="Y664" s="3" t="str">
        <f t="shared" si="71"/>
        <v>Low Income</v>
      </c>
      <c r="Z664" s="3" t="str">
        <f t="shared" si="72"/>
        <v>Fair</v>
      </c>
      <c r="AA664" s="27">
        <f t="shared" si="73"/>
        <v>0.57778484982490563</v>
      </c>
      <c r="AB664" s="3" t="str">
        <f t="shared" si="74"/>
        <v>Medium</v>
      </c>
      <c r="AC664" s="3" t="str">
        <f t="shared" si="75"/>
        <v>High</v>
      </c>
      <c r="AD664" s="3" t="str">
        <f t="shared" si="76"/>
        <v>No</v>
      </c>
    </row>
    <row r="665" spans="1:30" ht="15" customHeight="1" x14ac:dyDescent="0.3">
      <c r="A665" s="3" t="s">
        <v>686</v>
      </c>
      <c r="B665" s="3">
        <v>48</v>
      </c>
      <c r="C665" s="3" t="s">
        <v>28</v>
      </c>
      <c r="D665" s="3" t="s">
        <v>26</v>
      </c>
      <c r="E665" s="3">
        <v>22248.177355313601</v>
      </c>
      <c r="F665" s="3">
        <v>36</v>
      </c>
      <c r="G665" s="3">
        <v>1398.7796469618099</v>
      </c>
      <c r="H665" s="3">
        <v>11</v>
      </c>
      <c r="I665" s="3">
        <v>394.894266671916</v>
      </c>
      <c r="J665" s="3">
        <v>3</v>
      </c>
      <c r="K665" s="3">
        <v>270.92063201142997</v>
      </c>
      <c r="L665" s="3">
        <v>41</v>
      </c>
      <c r="M665" s="3">
        <v>19</v>
      </c>
      <c r="N665" s="3">
        <v>9</v>
      </c>
      <c r="O665" s="3">
        <v>702</v>
      </c>
      <c r="P665" s="3">
        <v>2</v>
      </c>
      <c r="Q665" s="3">
        <v>8690.6405791257403</v>
      </c>
      <c r="R665" s="3">
        <v>6</v>
      </c>
      <c r="S665" s="3">
        <v>0</v>
      </c>
      <c r="T665" s="3">
        <v>0</v>
      </c>
      <c r="U665" s="3">
        <v>10121.359928272201</v>
      </c>
      <c r="V665" s="3">
        <v>1</v>
      </c>
      <c r="W665" s="3" t="str">
        <f>IF(Bank_data3[[#This Row],[credit_risk]]=1,"High Risk","Low Risk")</f>
        <v>High Risk</v>
      </c>
      <c r="X665" s="3" t="str">
        <f t="shared" si="70"/>
        <v>45-54</v>
      </c>
      <c r="Y665" s="3" t="str">
        <f t="shared" si="71"/>
        <v>Low Income</v>
      </c>
      <c r="Z665" s="3" t="str">
        <f t="shared" si="72"/>
        <v>Good</v>
      </c>
      <c r="AA665" s="27">
        <f t="shared" si="73"/>
        <v>0.39062258630593522</v>
      </c>
      <c r="AB665" s="3" t="str">
        <f t="shared" si="74"/>
        <v>Medium</v>
      </c>
      <c r="AC665" s="3" t="str">
        <f t="shared" si="75"/>
        <v>High</v>
      </c>
      <c r="AD665" s="3" t="str">
        <f t="shared" si="76"/>
        <v>No</v>
      </c>
    </row>
    <row r="666" spans="1:30" ht="15" customHeight="1" x14ac:dyDescent="0.3">
      <c r="A666" s="3" t="s">
        <v>687</v>
      </c>
      <c r="B666" s="3">
        <v>56</v>
      </c>
      <c r="C666" s="3" t="s">
        <v>23</v>
      </c>
      <c r="D666" s="3" t="s">
        <v>26</v>
      </c>
      <c r="E666" s="3">
        <v>48629.709984759698</v>
      </c>
      <c r="F666" s="3">
        <v>166</v>
      </c>
      <c r="G666" s="3">
        <v>2982.0402528797399</v>
      </c>
      <c r="H666" s="3">
        <v>1</v>
      </c>
      <c r="I666" s="3">
        <v>1108.79012836283</v>
      </c>
      <c r="J666" s="3">
        <v>48</v>
      </c>
      <c r="K666" s="3">
        <v>347.52270880493597</v>
      </c>
      <c r="L666" s="3">
        <v>20</v>
      </c>
      <c r="M666" s="3">
        <v>11</v>
      </c>
      <c r="N666" s="3">
        <v>0</v>
      </c>
      <c r="O666" s="3">
        <v>341</v>
      </c>
      <c r="P666" s="3">
        <v>2</v>
      </c>
      <c r="Q666" s="3">
        <v>15375.6981808409</v>
      </c>
      <c r="R666" s="3">
        <v>2</v>
      </c>
      <c r="S666" s="3">
        <v>0</v>
      </c>
      <c r="T666" s="3">
        <v>0</v>
      </c>
      <c r="U666" s="3">
        <v>500</v>
      </c>
      <c r="V666" s="3">
        <v>1</v>
      </c>
      <c r="W666" s="3" t="str">
        <f>IF(Bank_data3[[#This Row],[credit_risk]]=1,"High Risk","Low Risk")</f>
        <v>High Risk</v>
      </c>
      <c r="X666" s="3" t="str">
        <f t="shared" si="70"/>
        <v>55+</v>
      </c>
      <c r="Y666" s="3" t="str">
        <f t="shared" si="71"/>
        <v>Low Income</v>
      </c>
      <c r="Z666" s="3" t="str">
        <f t="shared" si="72"/>
        <v>Poor</v>
      </c>
      <c r="AA666" s="27">
        <f t="shared" si="73"/>
        <v>0.3161791050298175</v>
      </c>
      <c r="AB666" s="3" t="str">
        <f t="shared" si="74"/>
        <v>Medium</v>
      </c>
      <c r="AC666" s="3" t="str">
        <f t="shared" si="75"/>
        <v>Medium</v>
      </c>
      <c r="AD666" s="3" t="str">
        <f t="shared" si="76"/>
        <v>No</v>
      </c>
    </row>
    <row r="667" spans="1:30" ht="15" customHeight="1" x14ac:dyDescent="0.3">
      <c r="A667" s="3" t="s">
        <v>688</v>
      </c>
      <c r="B667" s="3">
        <v>57</v>
      </c>
      <c r="C667" s="3" t="s">
        <v>31</v>
      </c>
      <c r="D667" s="3" t="s">
        <v>26</v>
      </c>
      <c r="E667" s="3">
        <v>41604.234577497104</v>
      </c>
      <c r="F667" s="3">
        <v>160</v>
      </c>
      <c r="G667" s="3">
        <v>1540.5056599598199</v>
      </c>
      <c r="H667" s="3">
        <v>1</v>
      </c>
      <c r="I667" s="3">
        <v>301.22662869948601</v>
      </c>
      <c r="J667" s="3">
        <v>17</v>
      </c>
      <c r="K667" s="3">
        <v>737.90307988727898</v>
      </c>
      <c r="L667" s="3">
        <v>46</v>
      </c>
      <c r="M667" s="3">
        <v>19</v>
      </c>
      <c r="N667" s="3">
        <v>1</v>
      </c>
      <c r="O667" s="3">
        <v>654</v>
      </c>
      <c r="P667" s="3">
        <v>1</v>
      </c>
      <c r="Q667" s="3">
        <v>21109.335667359199</v>
      </c>
      <c r="R667" s="3">
        <v>5</v>
      </c>
      <c r="S667" s="3">
        <v>0</v>
      </c>
      <c r="T667" s="3">
        <v>0</v>
      </c>
      <c r="U667" s="3">
        <v>5347.2835698037698</v>
      </c>
      <c r="V667" s="3">
        <v>1</v>
      </c>
      <c r="W667" s="3" t="str">
        <f>IF(Bank_data3[[#This Row],[credit_risk]]=1,"High Risk","Low Risk")</f>
        <v>High Risk</v>
      </c>
      <c r="X667" s="3" t="str">
        <f t="shared" si="70"/>
        <v>55+</v>
      </c>
      <c r="Y667" s="3" t="str">
        <f t="shared" si="71"/>
        <v>Low Income</v>
      </c>
      <c r="Z667" s="3" t="str">
        <f t="shared" si="72"/>
        <v>Fair</v>
      </c>
      <c r="AA667" s="27">
        <f t="shared" si="73"/>
        <v>0.50738430550953617</v>
      </c>
      <c r="AB667" s="3" t="str">
        <f t="shared" si="74"/>
        <v>Medium</v>
      </c>
      <c r="AC667" s="3" t="str">
        <f t="shared" si="75"/>
        <v>High</v>
      </c>
      <c r="AD667" s="3" t="str">
        <f t="shared" si="76"/>
        <v>No</v>
      </c>
    </row>
    <row r="668" spans="1:30" ht="15" customHeight="1" x14ac:dyDescent="0.3">
      <c r="A668" s="3" t="s">
        <v>689</v>
      </c>
      <c r="B668" s="3">
        <v>38</v>
      </c>
      <c r="C668" s="3" t="s">
        <v>28</v>
      </c>
      <c r="D668" s="3" t="s">
        <v>26</v>
      </c>
      <c r="E668" s="3">
        <v>42351.316959974698</v>
      </c>
      <c r="F668" s="3">
        <v>101</v>
      </c>
      <c r="G668" s="3">
        <v>1585.1635282621401</v>
      </c>
      <c r="H668" s="3">
        <v>7</v>
      </c>
      <c r="I668" s="3">
        <v>320.45179003403803</v>
      </c>
      <c r="J668" s="3">
        <v>3</v>
      </c>
      <c r="K668" s="3">
        <v>358.064789268651</v>
      </c>
      <c r="L668" s="3">
        <v>73</v>
      </c>
      <c r="M668" s="3">
        <v>12</v>
      </c>
      <c r="N668" s="3">
        <v>8</v>
      </c>
      <c r="O668" s="3">
        <v>558</v>
      </c>
      <c r="P668" s="3">
        <v>0</v>
      </c>
      <c r="Q668" s="3">
        <v>22966.4345284343</v>
      </c>
      <c r="R668" s="3">
        <v>0</v>
      </c>
      <c r="S668" s="3">
        <v>0</v>
      </c>
      <c r="T668" s="3">
        <v>0</v>
      </c>
      <c r="U668" s="3">
        <v>12958.905320534799</v>
      </c>
      <c r="V668" s="3">
        <v>1</v>
      </c>
      <c r="W668" s="3" t="str">
        <f>IF(Bank_data3[[#This Row],[credit_risk]]=1,"High Risk","Low Risk")</f>
        <v>High Risk</v>
      </c>
      <c r="X668" s="3" t="str">
        <f t="shared" si="70"/>
        <v>35-44</v>
      </c>
      <c r="Y668" s="3" t="str">
        <f t="shared" si="71"/>
        <v>Low Income</v>
      </c>
      <c r="Z668" s="3" t="str">
        <f t="shared" si="72"/>
        <v>Poor</v>
      </c>
      <c r="AA668" s="27">
        <f t="shared" si="73"/>
        <v>0.54228383382125689</v>
      </c>
      <c r="AB668" s="3" t="str">
        <f t="shared" si="74"/>
        <v>Medium</v>
      </c>
      <c r="AC668" s="3" t="str">
        <f t="shared" si="75"/>
        <v>High</v>
      </c>
      <c r="AD668" s="3" t="str">
        <f t="shared" si="76"/>
        <v>No</v>
      </c>
    </row>
    <row r="669" spans="1:30" ht="15" customHeight="1" x14ac:dyDescent="0.3">
      <c r="A669" s="3" t="s">
        <v>690</v>
      </c>
      <c r="B669" s="3">
        <v>27</v>
      </c>
      <c r="C669" s="3" t="s">
        <v>23</v>
      </c>
      <c r="D669" s="3" t="s">
        <v>33</v>
      </c>
      <c r="E669" s="3">
        <v>37302.224070591801</v>
      </c>
      <c r="F669" s="3">
        <v>203</v>
      </c>
      <c r="G669" s="3">
        <v>2145.5838928882699</v>
      </c>
      <c r="H669" s="3">
        <v>8</v>
      </c>
      <c r="I669" s="3">
        <v>1487.3997325959499</v>
      </c>
      <c r="J669" s="3">
        <v>16</v>
      </c>
      <c r="K669" s="3">
        <v>541.96367177569402</v>
      </c>
      <c r="L669" s="3">
        <v>27</v>
      </c>
      <c r="M669" s="3">
        <v>3</v>
      </c>
      <c r="N669" s="3">
        <v>9</v>
      </c>
      <c r="O669" s="3">
        <v>509</v>
      </c>
      <c r="P669" s="3">
        <v>5</v>
      </c>
      <c r="Q669" s="3">
        <v>21649.731791103099</v>
      </c>
      <c r="R669" s="3">
        <v>0</v>
      </c>
      <c r="S669" s="3">
        <v>0</v>
      </c>
      <c r="T669" s="3">
        <v>0</v>
      </c>
      <c r="U669" s="3">
        <v>500</v>
      </c>
      <c r="V669" s="3">
        <v>1</v>
      </c>
      <c r="W669" s="3" t="str">
        <f>IF(Bank_data3[[#This Row],[credit_risk]]=1,"High Risk","Low Risk")</f>
        <v>High Risk</v>
      </c>
      <c r="X669" s="3" t="str">
        <f t="shared" si="70"/>
        <v>25-34</v>
      </c>
      <c r="Y669" s="3" t="str">
        <f t="shared" si="71"/>
        <v>Low Income</v>
      </c>
      <c r="Z669" s="3" t="str">
        <f t="shared" si="72"/>
        <v>Poor</v>
      </c>
      <c r="AA669" s="27">
        <f t="shared" si="73"/>
        <v>0.5803871573483802</v>
      </c>
      <c r="AB669" s="3" t="str">
        <f t="shared" si="74"/>
        <v>Medium</v>
      </c>
      <c r="AC669" s="3" t="str">
        <f t="shared" si="75"/>
        <v>Medium</v>
      </c>
      <c r="AD669" s="3" t="str">
        <f t="shared" si="76"/>
        <v>No</v>
      </c>
    </row>
    <row r="670" spans="1:30" ht="15" customHeight="1" x14ac:dyDescent="0.3">
      <c r="A670" s="3" t="s">
        <v>691</v>
      </c>
      <c r="B670" s="3">
        <v>67</v>
      </c>
      <c r="C670" s="3" t="s">
        <v>28</v>
      </c>
      <c r="D670" s="3" t="s">
        <v>26</v>
      </c>
      <c r="E670" s="3">
        <v>62985.846332193498</v>
      </c>
      <c r="F670" s="3">
        <v>212</v>
      </c>
      <c r="G670" s="3">
        <v>1502.6205504273</v>
      </c>
      <c r="H670" s="3">
        <v>4</v>
      </c>
      <c r="I670" s="3">
        <v>1189.1486790788199</v>
      </c>
      <c r="J670" s="3">
        <v>46</v>
      </c>
      <c r="K670" s="3">
        <v>374.83243259131302</v>
      </c>
      <c r="L670" s="3">
        <v>20</v>
      </c>
      <c r="M670" s="3">
        <v>13</v>
      </c>
      <c r="N670" s="3">
        <v>3</v>
      </c>
      <c r="O670" s="3">
        <v>336</v>
      </c>
      <c r="P670" s="3">
        <v>5</v>
      </c>
      <c r="Q670" s="3">
        <v>7448.2558305825696</v>
      </c>
      <c r="R670" s="3">
        <v>3</v>
      </c>
      <c r="S670" s="3">
        <v>0</v>
      </c>
      <c r="T670" s="3">
        <v>0</v>
      </c>
      <c r="U670" s="3">
        <v>4555.8633792062501</v>
      </c>
      <c r="V670" s="3">
        <v>1</v>
      </c>
      <c r="W670" s="3" t="str">
        <f>IF(Bank_data3[[#This Row],[credit_risk]]=1,"High Risk","Low Risk")</f>
        <v>High Risk</v>
      </c>
      <c r="X670" s="3" t="str">
        <f t="shared" si="70"/>
        <v>55+</v>
      </c>
      <c r="Y670" s="3" t="str">
        <f t="shared" si="71"/>
        <v>Middle Income</v>
      </c>
      <c r="Z670" s="3" t="str">
        <f t="shared" si="72"/>
        <v>Poor</v>
      </c>
      <c r="AA670" s="27">
        <f t="shared" si="73"/>
        <v>0.1182528498751885</v>
      </c>
      <c r="AB670" s="3" t="str">
        <f t="shared" si="74"/>
        <v>Medium</v>
      </c>
      <c r="AC670" s="3" t="str">
        <f t="shared" si="75"/>
        <v>Medium</v>
      </c>
      <c r="AD670" s="3" t="str">
        <f t="shared" si="76"/>
        <v>No</v>
      </c>
    </row>
    <row r="671" spans="1:30" ht="15" customHeight="1" x14ac:dyDescent="0.3">
      <c r="A671" s="3" t="s">
        <v>692</v>
      </c>
      <c r="B671" s="3">
        <v>64</v>
      </c>
      <c r="C671" s="3" t="s">
        <v>31</v>
      </c>
      <c r="D671" s="3" t="s">
        <v>24</v>
      </c>
      <c r="E671" s="3">
        <v>10000</v>
      </c>
      <c r="F671" s="3">
        <v>21</v>
      </c>
      <c r="G671" s="3">
        <v>2055.4848521311901</v>
      </c>
      <c r="H671" s="3">
        <v>6</v>
      </c>
      <c r="I671" s="3">
        <v>1525.78246140181</v>
      </c>
      <c r="J671" s="3">
        <v>16</v>
      </c>
      <c r="K671" s="3">
        <v>473.373687704367</v>
      </c>
      <c r="L671" s="3">
        <v>27</v>
      </c>
      <c r="M671" s="3">
        <v>17</v>
      </c>
      <c r="N671" s="3">
        <v>5</v>
      </c>
      <c r="O671" s="3">
        <v>321</v>
      </c>
      <c r="P671" s="3">
        <v>2</v>
      </c>
      <c r="Q671" s="3">
        <v>18863.167500274201</v>
      </c>
      <c r="R671" s="3">
        <v>5</v>
      </c>
      <c r="S671" s="3">
        <v>1</v>
      </c>
      <c r="T671" s="3">
        <v>0</v>
      </c>
      <c r="U671" s="3">
        <v>6911.9055346361802</v>
      </c>
      <c r="V671" s="3">
        <v>1</v>
      </c>
      <c r="W671" s="3" t="str">
        <f>IF(Bank_data3[[#This Row],[credit_risk]]=1,"High Risk","Low Risk")</f>
        <v>High Risk</v>
      </c>
      <c r="X671" s="3" t="str">
        <f t="shared" si="70"/>
        <v>55+</v>
      </c>
      <c r="Y671" s="3" t="str">
        <f t="shared" si="71"/>
        <v>Low Income</v>
      </c>
      <c r="Z671" s="3" t="str">
        <f t="shared" si="72"/>
        <v>Poor</v>
      </c>
      <c r="AA671" s="27">
        <f t="shared" si="73"/>
        <v>1.8863167500274201</v>
      </c>
      <c r="AB671" s="3" t="str">
        <f t="shared" si="74"/>
        <v>Medium</v>
      </c>
      <c r="AC671" s="3" t="str">
        <f t="shared" si="75"/>
        <v>Medium</v>
      </c>
      <c r="AD671" s="3" t="str">
        <f t="shared" si="76"/>
        <v>No</v>
      </c>
    </row>
    <row r="672" spans="1:30" ht="15" customHeight="1" x14ac:dyDescent="0.3">
      <c r="A672" s="3" t="s">
        <v>693</v>
      </c>
      <c r="B672" s="3">
        <v>20</v>
      </c>
      <c r="C672" s="3" t="s">
        <v>23</v>
      </c>
      <c r="D672" s="3" t="s">
        <v>33</v>
      </c>
      <c r="E672" s="3">
        <v>75738.700225977605</v>
      </c>
      <c r="F672" s="3">
        <v>233</v>
      </c>
      <c r="G672" s="3">
        <v>1068.7754042244101</v>
      </c>
      <c r="H672" s="3">
        <v>11</v>
      </c>
      <c r="I672" s="3">
        <v>670.425089287231</v>
      </c>
      <c r="J672" s="3">
        <v>44</v>
      </c>
      <c r="K672" s="3">
        <v>711.89350447067295</v>
      </c>
      <c r="L672" s="3">
        <v>18</v>
      </c>
      <c r="M672" s="3">
        <v>5</v>
      </c>
      <c r="N672" s="3">
        <v>4</v>
      </c>
      <c r="O672" s="3">
        <v>460</v>
      </c>
      <c r="P672" s="3">
        <v>1</v>
      </c>
      <c r="Q672" s="3">
        <v>8439.0453034888505</v>
      </c>
      <c r="R672" s="3">
        <v>2</v>
      </c>
      <c r="S672" s="3">
        <v>0</v>
      </c>
      <c r="T672" s="3">
        <v>0</v>
      </c>
      <c r="U672" s="3">
        <v>500</v>
      </c>
      <c r="V672" s="3">
        <v>1</v>
      </c>
      <c r="W672" s="3" t="str">
        <f>IF(Bank_data3[[#This Row],[credit_risk]]=1,"High Risk","Low Risk")</f>
        <v>High Risk</v>
      </c>
      <c r="X672" s="3" t="str">
        <f t="shared" si="70"/>
        <v>18-24</v>
      </c>
      <c r="Y672" s="3" t="str">
        <f t="shared" si="71"/>
        <v>Middle Income</v>
      </c>
      <c r="Z672" s="3" t="str">
        <f t="shared" si="72"/>
        <v>Poor</v>
      </c>
      <c r="AA672" s="27">
        <f t="shared" si="73"/>
        <v>0.11142315986820095</v>
      </c>
      <c r="AB672" s="3" t="str">
        <f t="shared" si="74"/>
        <v>Medium</v>
      </c>
      <c r="AC672" s="3" t="str">
        <f t="shared" si="75"/>
        <v>Medium</v>
      </c>
      <c r="AD672" s="3" t="str">
        <f t="shared" si="76"/>
        <v>No</v>
      </c>
    </row>
    <row r="673" spans="1:30" ht="15" customHeight="1" x14ac:dyDescent="0.3">
      <c r="A673" s="3" t="s">
        <v>694</v>
      </c>
      <c r="B673" s="3">
        <v>41</v>
      </c>
      <c r="C673" s="3" t="s">
        <v>23</v>
      </c>
      <c r="D673" s="3" t="s">
        <v>24</v>
      </c>
      <c r="E673" s="3">
        <v>67966.096796890197</v>
      </c>
      <c r="F673" s="3">
        <v>198</v>
      </c>
      <c r="G673" s="3">
        <v>605.15180177488901</v>
      </c>
      <c r="H673" s="3">
        <v>8</v>
      </c>
      <c r="I673" s="3">
        <v>835.85003242730295</v>
      </c>
      <c r="J673" s="3">
        <v>24</v>
      </c>
      <c r="K673" s="3">
        <v>275.55915220906201</v>
      </c>
      <c r="L673" s="3">
        <v>62</v>
      </c>
      <c r="M673" s="3">
        <v>0</v>
      </c>
      <c r="N673" s="3">
        <v>1</v>
      </c>
      <c r="O673" s="3">
        <v>658</v>
      </c>
      <c r="P673" s="3">
        <v>3</v>
      </c>
      <c r="Q673" s="3">
        <v>6364.4682321857799</v>
      </c>
      <c r="R673" s="3">
        <v>3</v>
      </c>
      <c r="S673" s="3">
        <v>0</v>
      </c>
      <c r="T673" s="3">
        <v>0</v>
      </c>
      <c r="U673" s="3">
        <v>10626.1956135849</v>
      </c>
      <c r="V673" s="3">
        <v>0</v>
      </c>
      <c r="W673" s="3" t="str">
        <f>IF(Bank_data3[[#This Row],[credit_risk]]=1,"High Risk","Low Risk")</f>
        <v>Low Risk</v>
      </c>
      <c r="X673" s="3" t="str">
        <f t="shared" si="70"/>
        <v>35-44</v>
      </c>
      <c r="Y673" s="3" t="str">
        <f t="shared" si="71"/>
        <v>Middle Income</v>
      </c>
      <c r="Z673" s="3" t="str">
        <f t="shared" si="72"/>
        <v>Fair</v>
      </c>
      <c r="AA673" s="27">
        <f t="shared" si="73"/>
        <v>9.3641808668303392E-2</v>
      </c>
      <c r="AB673" s="3" t="str">
        <f t="shared" si="74"/>
        <v>Low</v>
      </c>
      <c r="AC673" s="3" t="str">
        <f t="shared" si="75"/>
        <v>High</v>
      </c>
      <c r="AD673" s="3" t="str">
        <f t="shared" si="76"/>
        <v>No</v>
      </c>
    </row>
    <row r="674" spans="1:30" ht="15" customHeight="1" x14ac:dyDescent="0.3">
      <c r="A674" s="3" t="s">
        <v>695</v>
      </c>
      <c r="B674" s="3">
        <v>36</v>
      </c>
      <c r="C674" s="3" t="s">
        <v>23</v>
      </c>
      <c r="D674" s="3" t="s">
        <v>26</v>
      </c>
      <c r="E674" s="3">
        <v>53792.333389318599</v>
      </c>
      <c r="F674" s="3">
        <v>72</v>
      </c>
      <c r="G674" s="3">
        <v>769.94508987332495</v>
      </c>
      <c r="H674" s="3">
        <v>0</v>
      </c>
      <c r="I674" s="3">
        <v>984.57416136332699</v>
      </c>
      <c r="J674" s="3">
        <v>2</v>
      </c>
      <c r="K674" s="3">
        <v>1057.0214022585999</v>
      </c>
      <c r="L674" s="3">
        <v>51</v>
      </c>
      <c r="M674" s="3">
        <v>9</v>
      </c>
      <c r="N674" s="3">
        <v>0</v>
      </c>
      <c r="O674" s="3">
        <v>653</v>
      </c>
      <c r="P674" s="3">
        <v>4</v>
      </c>
      <c r="Q674" s="3">
        <v>8479.9224841896994</v>
      </c>
      <c r="R674" s="3">
        <v>6</v>
      </c>
      <c r="S674" s="3">
        <v>0</v>
      </c>
      <c r="T674" s="3">
        <v>1</v>
      </c>
      <c r="U674" s="3">
        <v>9758.1376416334406</v>
      </c>
      <c r="V674" s="3">
        <v>1</v>
      </c>
      <c r="W674" s="3" t="str">
        <f>IF(Bank_data3[[#This Row],[credit_risk]]=1,"High Risk","Low Risk")</f>
        <v>High Risk</v>
      </c>
      <c r="X674" s="3" t="str">
        <f t="shared" si="70"/>
        <v>35-44</v>
      </c>
      <c r="Y674" s="3" t="str">
        <f t="shared" si="71"/>
        <v>Middle Income</v>
      </c>
      <c r="Z674" s="3" t="str">
        <f t="shared" si="72"/>
        <v>Fair</v>
      </c>
      <c r="AA674" s="27">
        <f t="shared" si="73"/>
        <v>0.1576418413162485</v>
      </c>
      <c r="AB674" s="3" t="str">
        <f t="shared" si="74"/>
        <v>Low</v>
      </c>
      <c r="AC674" s="3" t="str">
        <f t="shared" si="75"/>
        <v>High</v>
      </c>
      <c r="AD674" s="3" t="str">
        <f t="shared" si="76"/>
        <v>No</v>
      </c>
    </row>
    <row r="675" spans="1:30" ht="15" customHeight="1" x14ac:dyDescent="0.3">
      <c r="A675" s="3" t="s">
        <v>696</v>
      </c>
      <c r="B675" s="3">
        <v>26</v>
      </c>
      <c r="C675" s="3" t="s">
        <v>31</v>
      </c>
      <c r="D675" s="3" t="s">
        <v>33</v>
      </c>
      <c r="E675" s="3">
        <v>47406.459731855102</v>
      </c>
      <c r="F675" s="3">
        <v>117</v>
      </c>
      <c r="G675" s="3">
        <v>1230.30005626192</v>
      </c>
      <c r="H675" s="3">
        <v>7</v>
      </c>
      <c r="I675" s="3">
        <v>795.73155169213703</v>
      </c>
      <c r="J675" s="3">
        <v>11</v>
      </c>
      <c r="K675" s="3">
        <v>589.28975781080999</v>
      </c>
      <c r="L675" s="3">
        <v>37</v>
      </c>
      <c r="M675" s="3">
        <v>17</v>
      </c>
      <c r="N675" s="3">
        <v>0</v>
      </c>
      <c r="O675" s="3">
        <v>732</v>
      </c>
      <c r="P675" s="3">
        <v>3</v>
      </c>
      <c r="Q675" s="3">
        <v>19587.078331025299</v>
      </c>
      <c r="R675" s="3">
        <v>4</v>
      </c>
      <c r="S675" s="3">
        <v>0</v>
      </c>
      <c r="T675" s="3">
        <v>0</v>
      </c>
      <c r="U675" s="3">
        <v>500</v>
      </c>
      <c r="V675" s="3">
        <v>1</v>
      </c>
      <c r="W675" s="3" t="str">
        <f>IF(Bank_data3[[#This Row],[credit_risk]]=1,"High Risk","Low Risk")</f>
        <v>High Risk</v>
      </c>
      <c r="X675" s="3" t="str">
        <f t="shared" si="70"/>
        <v>25-34</v>
      </c>
      <c r="Y675" s="3" t="str">
        <f t="shared" si="71"/>
        <v>Low Income</v>
      </c>
      <c r="Z675" s="3" t="str">
        <f t="shared" si="72"/>
        <v>Good</v>
      </c>
      <c r="AA675" s="27">
        <f t="shared" si="73"/>
        <v>0.41317319289007409</v>
      </c>
      <c r="AB675" s="3" t="str">
        <f t="shared" si="74"/>
        <v>Medium</v>
      </c>
      <c r="AC675" s="3" t="str">
        <f t="shared" si="75"/>
        <v>High</v>
      </c>
      <c r="AD675" s="3" t="str">
        <f t="shared" si="76"/>
        <v>No</v>
      </c>
    </row>
    <row r="676" spans="1:30" ht="15" customHeight="1" x14ac:dyDescent="0.3">
      <c r="A676" s="3" t="s">
        <v>697</v>
      </c>
      <c r="B676" s="3">
        <v>44</v>
      </c>
      <c r="C676" s="3" t="s">
        <v>28</v>
      </c>
      <c r="D676" s="3" t="s">
        <v>26</v>
      </c>
      <c r="E676" s="3">
        <v>69494.911799964495</v>
      </c>
      <c r="F676" s="3">
        <v>163</v>
      </c>
      <c r="G676" s="3">
        <v>1594.8965987712299</v>
      </c>
      <c r="H676" s="3">
        <v>9</v>
      </c>
      <c r="I676" s="3">
        <v>538.85239275643403</v>
      </c>
      <c r="J676" s="3">
        <v>26</v>
      </c>
      <c r="K676" s="3">
        <v>550.98456378172295</v>
      </c>
      <c r="L676" s="3">
        <v>45</v>
      </c>
      <c r="M676" s="3">
        <v>18</v>
      </c>
      <c r="N676" s="3">
        <v>0</v>
      </c>
      <c r="O676" s="3">
        <v>737</v>
      </c>
      <c r="P676" s="3">
        <v>3</v>
      </c>
      <c r="Q676" s="3">
        <v>9180.4129017151099</v>
      </c>
      <c r="R676" s="3">
        <v>1</v>
      </c>
      <c r="S676" s="3">
        <v>0</v>
      </c>
      <c r="T676" s="3">
        <v>0</v>
      </c>
      <c r="U676" s="3">
        <v>6507.9347879358702</v>
      </c>
      <c r="V676" s="3">
        <v>0</v>
      </c>
      <c r="W676" s="3" t="str">
        <f>IF(Bank_data3[[#This Row],[credit_risk]]=1,"High Risk","Low Risk")</f>
        <v>Low Risk</v>
      </c>
      <c r="X676" s="3" t="str">
        <f t="shared" si="70"/>
        <v>35-44</v>
      </c>
      <c r="Y676" s="3" t="str">
        <f t="shared" si="71"/>
        <v>Middle Income</v>
      </c>
      <c r="Z676" s="3" t="str">
        <f t="shared" si="72"/>
        <v>Good</v>
      </c>
      <c r="AA676" s="27">
        <f t="shared" si="73"/>
        <v>0.13210194335004249</v>
      </c>
      <c r="AB676" s="3" t="str">
        <f t="shared" si="74"/>
        <v>Medium</v>
      </c>
      <c r="AC676" s="3" t="str">
        <f t="shared" si="75"/>
        <v>High</v>
      </c>
      <c r="AD676" s="3" t="str">
        <f t="shared" si="76"/>
        <v>No</v>
      </c>
    </row>
    <row r="677" spans="1:30" ht="15" customHeight="1" x14ac:dyDescent="0.3">
      <c r="A677" s="3" t="s">
        <v>698</v>
      </c>
      <c r="B677" s="3">
        <v>64</v>
      </c>
      <c r="C677" s="3" t="s">
        <v>23</v>
      </c>
      <c r="D677" s="3" t="s">
        <v>33</v>
      </c>
      <c r="E677" s="3">
        <v>49239.335190313497</v>
      </c>
      <c r="F677" s="3">
        <v>98</v>
      </c>
      <c r="G677" s="3">
        <v>1899.2298362153299</v>
      </c>
      <c r="H677" s="3">
        <v>9</v>
      </c>
      <c r="I677" s="3">
        <v>486.37035574198302</v>
      </c>
      <c r="J677" s="3">
        <v>16</v>
      </c>
      <c r="K677" s="3">
        <v>237.779740077349</v>
      </c>
      <c r="L677" s="3">
        <v>23</v>
      </c>
      <c r="M677" s="3">
        <v>1</v>
      </c>
      <c r="N677" s="3">
        <v>5</v>
      </c>
      <c r="O677" s="3">
        <v>846</v>
      </c>
      <c r="P677" s="3">
        <v>4</v>
      </c>
      <c r="Q677" s="3">
        <v>7327.5642860690004</v>
      </c>
      <c r="R677" s="3">
        <v>0</v>
      </c>
      <c r="S677" s="3">
        <v>0</v>
      </c>
      <c r="T677" s="3">
        <v>0</v>
      </c>
      <c r="U677" s="3">
        <v>6841.5242097089904</v>
      </c>
      <c r="V677" s="3">
        <v>0</v>
      </c>
      <c r="W677" s="3" t="str">
        <f>IF(Bank_data3[[#This Row],[credit_risk]]=1,"High Risk","Low Risk")</f>
        <v>Low Risk</v>
      </c>
      <c r="X677" s="3" t="str">
        <f t="shared" si="70"/>
        <v>55+</v>
      </c>
      <c r="Y677" s="3" t="str">
        <f t="shared" si="71"/>
        <v>Low Income</v>
      </c>
      <c r="Z677" s="3" t="str">
        <f t="shared" si="72"/>
        <v>Excellent</v>
      </c>
      <c r="AA677" s="27">
        <f t="shared" si="73"/>
        <v>0.14881525629351916</v>
      </c>
      <c r="AB677" s="3" t="str">
        <f t="shared" si="74"/>
        <v>Medium</v>
      </c>
      <c r="AC677" s="3" t="str">
        <f t="shared" si="75"/>
        <v>Medium</v>
      </c>
      <c r="AD677" s="3" t="str">
        <f t="shared" si="76"/>
        <v>No</v>
      </c>
    </row>
    <row r="678" spans="1:30" ht="15" customHeight="1" x14ac:dyDescent="0.3">
      <c r="A678" s="3" t="s">
        <v>699</v>
      </c>
      <c r="B678" s="3">
        <v>23</v>
      </c>
      <c r="C678" s="3" t="s">
        <v>28</v>
      </c>
      <c r="D678" s="3" t="s">
        <v>24</v>
      </c>
      <c r="E678" s="3">
        <v>44988.2692785775</v>
      </c>
      <c r="F678" s="3">
        <v>210</v>
      </c>
      <c r="G678" s="3">
        <v>1864.5181839465499</v>
      </c>
      <c r="H678" s="3">
        <v>8</v>
      </c>
      <c r="I678" s="3">
        <v>874.851781490132</v>
      </c>
      <c r="J678" s="3">
        <v>21</v>
      </c>
      <c r="K678" s="3">
        <v>662.56915336335499</v>
      </c>
      <c r="L678" s="3">
        <v>44</v>
      </c>
      <c r="M678" s="3">
        <v>14</v>
      </c>
      <c r="N678" s="3">
        <v>9</v>
      </c>
      <c r="O678" s="3">
        <v>584</v>
      </c>
      <c r="P678" s="3">
        <v>5</v>
      </c>
      <c r="Q678" s="3">
        <v>21608.330649919801</v>
      </c>
      <c r="R678" s="3">
        <v>6</v>
      </c>
      <c r="S678" s="3">
        <v>0</v>
      </c>
      <c r="T678" s="3">
        <v>0</v>
      </c>
      <c r="U678" s="3">
        <v>10906.125141901801</v>
      </c>
      <c r="V678" s="3">
        <v>1</v>
      </c>
      <c r="W678" s="3" t="str">
        <f>IF(Bank_data3[[#This Row],[credit_risk]]=1,"High Risk","Low Risk")</f>
        <v>High Risk</v>
      </c>
      <c r="X678" s="3" t="str">
        <f t="shared" si="70"/>
        <v>18-24</v>
      </c>
      <c r="Y678" s="3" t="str">
        <f t="shared" si="71"/>
        <v>Low Income</v>
      </c>
      <c r="Z678" s="3" t="str">
        <f t="shared" si="72"/>
        <v>Fair</v>
      </c>
      <c r="AA678" s="27">
        <f t="shared" si="73"/>
        <v>0.48031033414768964</v>
      </c>
      <c r="AB678" s="3" t="str">
        <f t="shared" si="74"/>
        <v>Medium</v>
      </c>
      <c r="AC678" s="3" t="str">
        <f t="shared" si="75"/>
        <v>High</v>
      </c>
      <c r="AD678" s="3" t="str">
        <f t="shared" si="76"/>
        <v>No</v>
      </c>
    </row>
    <row r="679" spans="1:30" ht="15" customHeight="1" x14ac:dyDescent="0.3">
      <c r="A679" s="3" t="s">
        <v>700</v>
      </c>
      <c r="B679" s="3">
        <v>55</v>
      </c>
      <c r="C679" s="3" t="s">
        <v>28</v>
      </c>
      <c r="D679" s="3" t="s">
        <v>26</v>
      </c>
      <c r="E679" s="3">
        <v>70496.925221409794</v>
      </c>
      <c r="F679" s="3">
        <v>77</v>
      </c>
      <c r="G679" s="3">
        <v>1508.05925288242</v>
      </c>
      <c r="H679" s="3">
        <v>8</v>
      </c>
      <c r="I679" s="3">
        <v>426.59905541819302</v>
      </c>
      <c r="J679" s="3">
        <v>38</v>
      </c>
      <c r="K679" s="3">
        <v>915.92818912309099</v>
      </c>
      <c r="L679" s="3">
        <v>76</v>
      </c>
      <c r="M679" s="3">
        <v>2</v>
      </c>
      <c r="N679" s="3">
        <v>6</v>
      </c>
      <c r="O679" s="3">
        <v>605</v>
      </c>
      <c r="P679" s="3">
        <v>1</v>
      </c>
      <c r="Q679" s="3">
        <v>11182.9489534938</v>
      </c>
      <c r="R679" s="3">
        <v>2</v>
      </c>
      <c r="S679" s="3">
        <v>0</v>
      </c>
      <c r="T679" s="3">
        <v>0</v>
      </c>
      <c r="U679" s="3">
        <v>11301.1029344856</v>
      </c>
      <c r="V679" s="3">
        <v>0</v>
      </c>
      <c r="W679" s="3" t="str">
        <f>IF(Bank_data3[[#This Row],[credit_risk]]=1,"High Risk","Low Risk")</f>
        <v>Low Risk</v>
      </c>
      <c r="X679" s="3" t="str">
        <f t="shared" si="70"/>
        <v>55+</v>
      </c>
      <c r="Y679" s="3" t="str">
        <f t="shared" si="71"/>
        <v>Middle Income</v>
      </c>
      <c r="Z679" s="3" t="str">
        <f t="shared" si="72"/>
        <v>Fair</v>
      </c>
      <c r="AA679" s="27">
        <f t="shared" si="73"/>
        <v>0.15863030789458543</v>
      </c>
      <c r="AB679" s="3" t="str">
        <f t="shared" si="74"/>
        <v>Medium</v>
      </c>
      <c r="AC679" s="3" t="str">
        <f t="shared" si="75"/>
        <v>High</v>
      </c>
      <c r="AD679" s="3" t="str">
        <f t="shared" si="76"/>
        <v>No</v>
      </c>
    </row>
    <row r="680" spans="1:30" ht="15" customHeight="1" x14ac:dyDescent="0.3">
      <c r="A680" s="3" t="s">
        <v>701</v>
      </c>
      <c r="B680" s="3">
        <v>25</v>
      </c>
      <c r="C680" s="3" t="s">
        <v>31</v>
      </c>
      <c r="D680" s="3" t="s">
        <v>26</v>
      </c>
      <c r="E680" s="3">
        <v>87681.123050898706</v>
      </c>
      <c r="F680" s="3">
        <v>152</v>
      </c>
      <c r="G680" s="3">
        <v>643.92518756530501</v>
      </c>
      <c r="H680" s="3">
        <v>9</v>
      </c>
      <c r="I680" s="3">
        <v>416.79777767160198</v>
      </c>
      <c r="J680" s="3">
        <v>38</v>
      </c>
      <c r="K680" s="3">
        <v>311.127749112358</v>
      </c>
      <c r="L680" s="3">
        <v>8</v>
      </c>
      <c r="M680" s="3">
        <v>7</v>
      </c>
      <c r="N680" s="3">
        <v>6</v>
      </c>
      <c r="O680" s="3">
        <v>313</v>
      </c>
      <c r="P680" s="3">
        <v>4</v>
      </c>
      <c r="Q680" s="3">
        <v>15921.795014265201</v>
      </c>
      <c r="R680" s="3">
        <v>0</v>
      </c>
      <c r="S680" s="3">
        <v>0</v>
      </c>
      <c r="T680" s="3">
        <v>0</v>
      </c>
      <c r="U680" s="3">
        <v>11651.4400110487</v>
      </c>
      <c r="V680" s="3">
        <v>1</v>
      </c>
      <c r="W680" s="3" t="str">
        <f>IF(Bank_data3[[#This Row],[credit_risk]]=1,"High Risk","Low Risk")</f>
        <v>High Risk</v>
      </c>
      <c r="X680" s="3" t="str">
        <f t="shared" si="70"/>
        <v>25-34</v>
      </c>
      <c r="Y680" s="3" t="str">
        <f t="shared" si="71"/>
        <v>Middle Income</v>
      </c>
      <c r="Z680" s="3" t="str">
        <f t="shared" si="72"/>
        <v>Poor</v>
      </c>
      <c r="AA680" s="27">
        <f t="shared" si="73"/>
        <v>0.18158748953321038</v>
      </c>
      <c r="AB680" s="3" t="str">
        <f t="shared" si="74"/>
        <v>Low</v>
      </c>
      <c r="AC680" s="3" t="str">
        <f t="shared" si="75"/>
        <v>Low</v>
      </c>
      <c r="AD680" s="3" t="str">
        <f t="shared" si="76"/>
        <v>No</v>
      </c>
    </row>
    <row r="681" spans="1:30" ht="15" customHeight="1" x14ac:dyDescent="0.3">
      <c r="A681" s="3" t="s">
        <v>702</v>
      </c>
      <c r="B681" s="3">
        <v>50</v>
      </c>
      <c r="C681" s="3" t="s">
        <v>23</v>
      </c>
      <c r="D681" s="3" t="s">
        <v>33</v>
      </c>
      <c r="E681" s="3">
        <v>32521.877178608502</v>
      </c>
      <c r="F681" s="3">
        <v>38</v>
      </c>
      <c r="G681" s="3">
        <v>2059.0608572892302</v>
      </c>
      <c r="H681" s="3">
        <v>6</v>
      </c>
      <c r="I681" s="3">
        <v>937.75020390410805</v>
      </c>
      <c r="J681" s="3">
        <v>42</v>
      </c>
      <c r="K681" s="3">
        <v>249.01239996852499</v>
      </c>
      <c r="L681" s="3">
        <v>8</v>
      </c>
      <c r="M681" s="3">
        <v>18</v>
      </c>
      <c r="N681" s="3">
        <v>8</v>
      </c>
      <c r="O681" s="3">
        <v>347</v>
      </c>
      <c r="P681" s="3">
        <v>1</v>
      </c>
      <c r="Q681" s="3">
        <v>6353.9485693714296</v>
      </c>
      <c r="R681" s="3">
        <v>6</v>
      </c>
      <c r="S681" s="3">
        <v>0</v>
      </c>
      <c r="T681" s="3">
        <v>0</v>
      </c>
      <c r="U681" s="3">
        <v>12740.1020077787</v>
      </c>
      <c r="V681" s="3">
        <v>1</v>
      </c>
      <c r="W681" s="3" t="str">
        <f>IF(Bank_data3[[#This Row],[credit_risk]]=1,"High Risk","Low Risk")</f>
        <v>High Risk</v>
      </c>
      <c r="X681" s="3" t="str">
        <f t="shared" si="70"/>
        <v>45-54</v>
      </c>
      <c r="Y681" s="3" t="str">
        <f t="shared" si="71"/>
        <v>Low Income</v>
      </c>
      <c r="Z681" s="3" t="str">
        <f t="shared" si="72"/>
        <v>Poor</v>
      </c>
      <c r="AA681" s="27">
        <f t="shared" si="73"/>
        <v>0.19537459459907144</v>
      </c>
      <c r="AB681" s="3" t="str">
        <f t="shared" si="74"/>
        <v>Medium</v>
      </c>
      <c r="AC681" s="3" t="str">
        <f t="shared" si="75"/>
        <v>Low</v>
      </c>
      <c r="AD681" s="3" t="str">
        <f t="shared" si="76"/>
        <v>No</v>
      </c>
    </row>
    <row r="682" spans="1:30" ht="15" customHeight="1" x14ac:dyDescent="0.3">
      <c r="A682" s="3" t="s">
        <v>703</v>
      </c>
      <c r="B682" s="3">
        <v>38</v>
      </c>
      <c r="C682" s="3" t="s">
        <v>28</v>
      </c>
      <c r="D682" s="3" t="s">
        <v>33</v>
      </c>
      <c r="E682" s="3">
        <v>57646.3876425821</v>
      </c>
      <c r="F682" s="3">
        <v>153</v>
      </c>
      <c r="G682" s="3">
        <v>298.92475645342398</v>
      </c>
      <c r="H682" s="3">
        <v>11</v>
      </c>
      <c r="I682" s="3">
        <v>766.69422698003495</v>
      </c>
      <c r="J682" s="3">
        <v>47</v>
      </c>
      <c r="K682" s="3">
        <v>511.75163996822602</v>
      </c>
      <c r="L682" s="3">
        <v>20</v>
      </c>
      <c r="M682" s="3">
        <v>10</v>
      </c>
      <c r="N682" s="3">
        <v>2</v>
      </c>
      <c r="O682" s="3">
        <v>599</v>
      </c>
      <c r="P682" s="3">
        <v>3</v>
      </c>
      <c r="Q682" s="3">
        <v>9628.1941315824697</v>
      </c>
      <c r="R682" s="3">
        <v>7</v>
      </c>
      <c r="S682" s="3">
        <v>0</v>
      </c>
      <c r="T682" s="3">
        <v>0</v>
      </c>
      <c r="U682" s="3">
        <v>8939.2706603106108</v>
      </c>
      <c r="V682" s="3">
        <v>1</v>
      </c>
      <c r="W682" s="3" t="str">
        <f>IF(Bank_data3[[#This Row],[credit_risk]]=1,"High Risk","Low Risk")</f>
        <v>High Risk</v>
      </c>
      <c r="X682" s="3" t="str">
        <f t="shared" si="70"/>
        <v>35-44</v>
      </c>
      <c r="Y682" s="3" t="str">
        <f t="shared" si="71"/>
        <v>Middle Income</v>
      </c>
      <c r="Z682" s="3" t="str">
        <f t="shared" si="72"/>
        <v>Fair</v>
      </c>
      <c r="AA682" s="27">
        <f t="shared" si="73"/>
        <v>0.16702163874133785</v>
      </c>
      <c r="AB682" s="3" t="str">
        <f t="shared" si="74"/>
        <v>Low</v>
      </c>
      <c r="AC682" s="3" t="str">
        <f t="shared" si="75"/>
        <v>Medium</v>
      </c>
      <c r="AD682" s="3" t="str">
        <f t="shared" si="76"/>
        <v>No</v>
      </c>
    </row>
    <row r="683" spans="1:30" ht="15" customHeight="1" x14ac:dyDescent="0.3">
      <c r="A683" s="3" t="s">
        <v>704</v>
      </c>
      <c r="B683" s="3">
        <v>63</v>
      </c>
      <c r="C683" s="3" t="s">
        <v>23</v>
      </c>
      <c r="D683" s="3" t="s">
        <v>26</v>
      </c>
      <c r="E683" s="3">
        <v>30444.946198204201</v>
      </c>
      <c r="F683" s="3">
        <v>65</v>
      </c>
      <c r="G683" s="3">
        <v>565.93084779236403</v>
      </c>
      <c r="H683" s="3">
        <v>11</v>
      </c>
      <c r="I683" s="3">
        <v>1128.02219470359</v>
      </c>
      <c r="J683" s="3">
        <v>35</v>
      </c>
      <c r="K683" s="3">
        <v>247.44872915003799</v>
      </c>
      <c r="L683" s="3">
        <v>23</v>
      </c>
      <c r="M683" s="3">
        <v>13</v>
      </c>
      <c r="N683" s="3">
        <v>8</v>
      </c>
      <c r="O683" s="3">
        <v>541</v>
      </c>
      <c r="P683" s="3">
        <v>4</v>
      </c>
      <c r="Q683" s="3">
        <v>10787.3549629139</v>
      </c>
      <c r="R683" s="3">
        <v>7</v>
      </c>
      <c r="S683" s="3">
        <v>0</v>
      </c>
      <c r="T683" s="3">
        <v>0</v>
      </c>
      <c r="U683" s="3">
        <v>14781.286166957099</v>
      </c>
      <c r="V683" s="3">
        <v>1</v>
      </c>
      <c r="W683" s="3" t="str">
        <f>IF(Bank_data3[[#This Row],[credit_risk]]=1,"High Risk","Low Risk")</f>
        <v>High Risk</v>
      </c>
      <c r="X683" s="3" t="str">
        <f t="shared" si="70"/>
        <v>55+</v>
      </c>
      <c r="Y683" s="3" t="str">
        <f t="shared" si="71"/>
        <v>Low Income</v>
      </c>
      <c r="Z683" s="3" t="str">
        <f t="shared" si="72"/>
        <v>Poor</v>
      </c>
      <c r="AA683" s="27">
        <f t="shared" si="73"/>
        <v>0.35432333802416749</v>
      </c>
      <c r="AB683" s="3" t="str">
        <f t="shared" si="74"/>
        <v>Low</v>
      </c>
      <c r="AC683" s="3" t="str">
        <f t="shared" si="75"/>
        <v>Medium</v>
      </c>
      <c r="AD683" s="3" t="str">
        <f t="shared" si="76"/>
        <v>No</v>
      </c>
    </row>
    <row r="684" spans="1:30" ht="15" customHeight="1" x14ac:dyDescent="0.3">
      <c r="A684" s="3" t="s">
        <v>705</v>
      </c>
      <c r="B684" s="3">
        <v>58</v>
      </c>
      <c r="C684" s="3" t="s">
        <v>23</v>
      </c>
      <c r="D684" s="3" t="s">
        <v>33</v>
      </c>
      <c r="E684" s="3">
        <v>59029.514280695497</v>
      </c>
      <c r="F684" s="3">
        <v>156</v>
      </c>
      <c r="G684" s="3">
        <v>1536.1565432832199</v>
      </c>
      <c r="H684" s="3">
        <v>11</v>
      </c>
      <c r="I684" s="3">
        <v>651.28100647100496</v>
      </c>
      <c r="J684" s="3">
        <v>15</v>
      </c>
      <c r="K684" s="3">
        <v>387.19235520070401</v>
      </c>
      <c r="L684" s="3">
        <v>63</v>
      </c>
      <c r="M684" s="3">
        <v>15</v>
      </c>
      <c r="N684" s="3">
        <v>0</v>
      </c>
      <c r="O684" s="3">
        <v>883</v>
      </c>
      <c r="P684" s="3">
        <v>3</v>
      </c>
      <c r="Q684" s="3">
        <v>8528.2624043402502</v>
      </c>
      <c r="R684" s="3">
        <v>2</v>
      </c>
      <c r="S684" s="3">
        <v>0</v>
      </c>
      <c r="T684" s="3">
        <v>0</v>
      </c>
      <c r="U684" s="3">
        <v>10626.154475507999</v>
      </c>
      <c r="V684" s="3">
        <v>0</v>
      </c>
      <c r="W684" s="3" t="str">
        <f>IF(Bank_data3[[#This Row],[credit_risk]]=1,"High Risk","Low Risk")</f>
        <v>Low Risk</v>
      </c>
      <c r="X684" s="3" t="str">
        <f t="shared" si="70"/>
        <v>55+</v>
      </c>
      <c r="Y684" s="3" t="str">
        <f t="shared" si="71"/>
        <v>Middle Income</v>
      </c>
      <c r="Z684" s="3" t="str">
        <f t="shared" si="72"/>
        <v>Excellent</v>
      </c>
      <c r="AA684" s="27">
        <f t="shared" si="73"/>
        <v>0.14447454816902092</v>
      </c>
      <c r="AB684" s="3" t="str">
        <f t="shared" si="74"/>
        <v>Medium</v>
      </c>
      <c r="AC684" s="3" t="str">
        <f t="shared" si="75"/>
        <v>High</v>
      </c>
      <c r="AD684" s="3" t="str">
        <f t="shared" si="76"/>
        <v>No</v>
      </c>
    </row>
    <row r="685" spans="1:30" ht="15" customHeight="1" x14ac:dyDescent="0.3">
      <c r="A685" s="3" t="s">
        <v>706</v>
      </c>
      <c r="B685" s="3">
        <v>46</v>
      </c>
      <c r="C685" s="3" t="s">
        <v>31</v>
      </c>
      <c r="D685" s="3" t="s">
        <v>26</v>
      </c>
      <c r="E685" s="3">
        <v>35992.733389241002</v>
      </c>
      <c r="F685" s="3">
        <v>190</v>
      </c>
      <c r="G685" s="3">
        <v>2137.16190968091</v>
      </c>
      <c r="H685" s="3">
        <v>11</v>
      </c>
      <c r="I685" s="3">
        <v>596.56041750856298</v>
      </c>
      <c r="J685" s="3">
        <v>36</v>
      </c>
      <c r="K685" s="3">
        <v>709.13960788892996</v>
      </c>
      <c r="L685" s="3">
        <v>39</v>
      </c>
      <c r="M685" s="3">
        <v>9</v>
      </c>
      <c r="N685" s="3">
        <v>1</v>
      </c>
      <c r="O685" s="3">
        <v>711</v>
      </c>
      <c r="P685" s="3">
        <v>4</v>
      </c>
      <c r="Q685" s="3">
        <v>11511.586795171301</v>
      </c>
      <c r="R685" s="3">
        <v>7</v>
      </c>
      <c r="S685" s="3">
        <v>0</v>
      </c>
      <c r="T685" s="3">
        <v>0</v>
      </c>
      <c r="U685" s="3">
        <v>7811.8332895587801</v>
      </c>
      <c r="V685" s="3">
        <v>1</v>
      </c>
      <c r="W685" s="3" t="str">
        <f>IF(Bank_data3[[#This Row],[credit_risk]]=1,"High Risk","Low Risk")</f>
        <v>High Risk</v>
      </c>
      <c r="X685" s="3" t="str">
        <f t="shared" si="70"/>
        <v>45-54</v>
      </c>
      <c r="Y685" s="3" t="str">
        <f t="shared" si="71"/>
        <v>Low Income</v>
      </c>
      <c r="Z685" s="3" t="str">
        <f t="shared" si="72"/>
        <v>Good</v>
      </c>
      <c r="AA685" s="27">
        <f t="shared" si="73"/>
        <v>0.31983085782010545</v>
      </c>
      <c r="AB685" s="3" t="str">
        <f t="shared" si="74"/>
        <v>Medium</v>
      </c>
      <c r="AC685" s="3" t="str">
        <f t="shared" si="75"/>
        <v>High</v>
      </c>
      <c r="AD685" s="3" t="str">
        <f t="shared" si="76"/>
        <v>No</v>
      </c>
    </row>
    <row r="686" spans="1:30" ht="15" customHeight="1" x14ac:dyDescent="0.3">
      <c r="A686" s="3" t="s">
        <v>707</v>
      </c>
      <c r="B686" s="3">
        <v>29</v>
      </c>
      <c r="C686" s="3" t="s">
        <v>23</v>
      </c>
      <c r="D686" s="3" t="s">
        <v>33</v>
      </c>
      <c r="E686" s="3">
        <v>71807.868624411698</v>
      </c>
      <c r="F686" s="3">
        <v>225</v>
      </c>
      <c r="G686" s="3">
        <v>2001.84952081028</v>
      </c>
      <c r="H686" s="3">
        <v>9</v>
      </c>
      <c r="I686" s="3">
        <v>948.24368861241499</v>
      </c>
      <c r="J686" s="3">
        <v>28</v>
      </c>
      <c r="K686" s="3">
        <v>942.18523838970805</v>
      </c>
      <c r="L686" s="3">
        <v>73</v>
      </c>
      <c r="M686" s="3">
        <v>16</v>
      </c>
      <c r="N686" s="3">
        <v>6</v>
      </c>
      <c r="O686" s="3">
        <v>803</v>
      </c>
      <c r="P686" s="3">
        <v>4</v>
      </c>
      <c r="Q686" s="3">
        <v>6666.8996328826397</v>
      </c>
      <c r="R686" s="3">
        <v>7</v>
      </c>
      <c r="S686" s="3">
        <v>0</v>
      </c>
      <c r="T686" s="3">
        <v>0</v>
      </c>
      <c r="U686" s="3">
        <v>15829.4956315579</v>
      </c>
      <c r="V686" s="3">
        <v>1</v>
      </c>
      <c r="W686" s="3" t="str">
        <f>IF(Bank_data3[[#This Row],[credit_risk]]=1,"High Risk","Low Risk")</f>
        <v>High Risk</v>
      </c>
      <c r="X686" s="3" t="str">
        <f t="shared" si="70"/>
        <v>25-34</v>
      </c>
      <c r="Y686" s="3" t="str">
        <f t="shared" si="71"/>
        <v>Middle Income</v>
      </c>
      <c r="Z686" s="3" t="str">
        <f t="shared" si="72"/>
        <v>Excellent</v>
      </c>
      <c r="AA686" s="27">
        <f t="shared" si="73"/>
        <v>9.2843580523933975E-2</v>
      </c>
      <c r="AB686" s="3" t="str">
        <f t="shared" si="74"/>
        <v>Medium</v>
      </c>
      <c r="AC686" s="3" t="str">
        <f t="shared" si="75"/>
        <v>High</v>
      </c>
      <c r="AD686" s="3" t="str">
        <f t="shared" si="76"/>
        <v>No</v>
      </c>
    </row>
    <row r="687" spans="1:30" ht="15" customHeight="1" x14ac:dyDescent="0.3">
      <c r="A687" s="3" t="s">
        <v>708</v>
      </c>
      <c r="B687" s="3">
        <v>45</v>
      </c>
      <c r="C687" s="3" t="s">
        <v>23</v>
      </c>
      <c r="D687" s="3" t="s">
        <v>24</v>
      </c>
      <c r="E687" s="3">
        <v>48197.850764697498</v>
      </c>
      <c r="F687" s="3">
        <v>95</v>
      </c>
      <c r="G687" s="3">
        <v>1419.7324862917701</v>
      </c>
      <c r="H687" s="3">
        <v>2</v>
      </c>
      <c r="I687" s="3">
        <v>515.79129390616094</v>
      </c>
      <c r="J687" s="3">
        <v>13</v>
      </c>
      <c r="K687" s="3">
        <v>720.15244931384495</v>
      </c>
      <c r="L687" s="3">
        <v>51</v>
      </c>
      <c r="M687" s="3">
        <v>14</v>
      </c>
      <c r="N687" s="3">
        <v>1</v>
      </c>
      <c r="O687" s="3">
        <v>397</v>
      </c>
      <c r="P687" s="3">
        <v>0</v>
      </c>
      <c r="Q687" s="3">
        <v>11546.2618683973</v>
      </c>
      <c r="R687" s="3">
        <v>3</v>
      </c>
      <c r="S687" s="3">
        <v>0</v>
      </c>
      <c r="T687" s="3">
        <v>0</v>
      </c>
      <c r="U687" s="3">
        <v>4620.3327033128799</v>
      </c>
      <c r="V687" s="3">
        <v>1</v>
      </c>
      <c r="W687" s="3" t="str">
        <f>IF(Bank_data3[[#This Row],[credit_risk]]=1,"High Risk","Low Risk")</f>
        <v>High Risk</v>
      </c>
      <c r="X687" s="3" t="str">
        <f t="shared" si="70"/>
        <v>45-54</v>
      </c>
      <c r="Y687" s="3" t="str">
        <f t="shared" si="71"/>
        <v>Low Income</v>
      </c>
      <c r="Z687" s="3" t="str">
        <f t="shared" si="72"/>
        <v>Poor</v>
      </c>
      <c r="AA687" s="27">
        <f t="shared" si="73"/>
        <v>0.23955968337190578</v>
      </c>
      <c r="AB687" s="3" t="str">
        <f t="shared" si="74"/>
        <v>Medium</v>
      </c>
      <c r="AC687" s="3" t="str">
        <f t="shared" si="75"/>
        <v>High</v>
      </c>
      <c r="AD687" s="3" t="str">
        <f t="shared" si="76"/>
        <v>No</v>
      </c>
    </row>
    <row r="688" spans="1:30" ht="15" customHeight="1" x14ac:dyDescent="0.3">
      <c r="A688" s="3" t="s">
        <v>709</v>
      </c>
      <c r="B688" s="3">
        <v>38</v>
      </c>
      <c r="C688" s="3" t="s">
        <v>28</v>
      </c>
      <c r="D688" s="3" t="s">
        <v>33</v>
      </c>
      <c r="E688" s="3">
        <v>50836.616045686198</v>
      </c>
      <c r="F688" s="3">
        <v>7</v>
      </c>
      <c r="G688" s="3">
        <v>1855.8004246251701</v>
      </c>
      <c r="H688" s="3">
        <v>4</v>
      </c>
      <c r="I688" s="3">
        <v>569.65529605515997</v>
      </c>
      <c r="J688" s="3">
        <v>6</v>
      </c>
      <c r="K688" s="3">
        <v>284.92925934846397</v>
      </c>
      <c r="L688" s="3">
        <v>3</v>
      </c>
      <c r="M688" s="3">
        <v>10</v>
      </c>
      <c r="N688" s="3">
        <v>9</v>
      </c>
      <c r="O688" s="3">
        <v>425</v>
      </c>
      <c r="P688" s="3">
        <v>2</v>
      </c>
      <c r="Q688" s="3">
        <v>18839.4959733449</v>
      </c>
      <c r="R688" s="3">
        <v>7</v>
      </c>
      <c r="S688" s="3">
        <v>0</v>
      </c>
      <c r="T688" s="3">
        <v>0</v>
      </c>
      <c r="U688" s="3">
        <v>8479.3162597800601</v>
      </c>
      <c r="V688" s="3">
        <v>1</v>
      </c>
      <c r="W688" s="3" t="str">
        <f>IF(Bank_data3[[#This Row],[credit_risk]]=1,"High Risk","Low Risk")</f>
        <v>High Risk</v>
      </c>
      <c r="X688" s="3" t="str">
        <f t="shared" si="70"/>
        <v>35-44</v>
      </c>
      <c r="Y688" s="3" t="str">
        <f t="shared" si="71"/>
        <v>Middle Income</v>
      </c>
      <c r="Z688" s="3" t="str">
        <f t="shared" si="72"/>
        <v>Poor</v>
      </c>
      <c r="AA688" s="27">
        <f t="shared" si="73"/>
        <v>0.37058910365737352</v>
      </c>
      <c r="AB688" s="3" t="str">
        <f t="shared" si="74"/>
        <v>Medium</v>
      </c>
      <c r="AC688" s="3" t="str">
        <f t="shared" si="75"/>
        <v>Low</v>
      </c>
      <c r="AD688" s="3" t="str">
        <f t="shared" si="76"/>
        <v>No</v>
      </c>
    </row>
    <row r="689" spans="1:30" ht="15" customHeight="1" x14ac:dyDescent="0.3">
      <c r="A689" s="3" t="s">
        <v>710</v>
      </c>
      <c r="B689" s="3">
        <v>58</v>
      </c>
      <c r="C689" s="3" t="s">
        <v>31</v>
      </c>
      <c r="D689" s="3" t="s">
        <v>24</v>
      </c>
      <c r="E689" s="3">
        <v>79360.0717542005</v>
      </c>
      <c r="F689" s="3">
        <v>184</v>
      </c>
      <c r="G689" s="3">
        <v>647.63682188852499</v>
      </c>
      <c r="H689" s="3">
        <v>1</v>
      </c>
      <c r="I689" s="3">
        <v>583.54096336720499</v>
      </c>
      <c r="J689" s="3">
        <v>40</v>
      </c>
      <c r="K689" s="3">
        <v>430.93916708548198</v>
      </c>
      <c r="L689" s="3">
        <v>2</v>
      </c>
      <c r="M689" s="3">
        <v>7</v>
      </c>
      <c r="N689" s="3">
        <v>3</v>
      </c>
      <c r="O689" s="3">
        <v>459</v>
      </c>
      <c r="P689" s="3">
        <v>2</v>
      </c>
      <c r="Q689" s="3">
        <v>1963.1372962601699</v>
      </c>
      <c r="R689" s="3">
        <v>1</v>
      </c>
      <c r="S689" s="3">
        <v>0</v>
      </c>
      <c r="T689" s="3">
        <v>0</v>
      </c>
      <c r="U689" s="3">
        <v>8956.3866431144797</v>
      </c>
      <c r="V689" s="3">
        <v>1</v>
      </c>
      <c r="W689" s="3" t="str">
        <f>IF(Bank_data3[[#This Row],[credit_risk]]=1,"High Risk","Low Risk")</f>
        <v>High Risk</v>
      </c>
      <c r="X689" s="3" t="str">
        <f t="shared" si="70"/>
        <v>55+</v>
      </c>
      <c r="Y689" s="3" t="str">
        <f t="shared" si="71"/>
        <v>Middle Income</v>
      </c>
      <c r="Z689" s="3" t="str">
        <f t="shared" si="72"/>
        <v>Poor</v>
      </c>
      <c r="AA689" s="27">
        <f t="shared" si="73"/>
        <v>2.4737090741809489E-2</v>
      </c>
      <c r="AB689" s="3" t="str">
        <f t="shared" si="74"/>
        <v>Low</v>
      </c>
      <c r="AC689" s="3" t="str">
        <f t="shared" si="75"/>
        <v>Low</v>
      </c>
      <c r="AD689" s="3" t="str">
        <f t="shared" si="76"/>
        <v>No</v>
      </c>
    </row>
    <row r="690" spans="1:30" ht="15" customHeight="1" x14ac:dyDescent="0.3">
      <c r="A690" s="3" t="s">
        <v>711</v>
      </c>
      <c r="B690" s="3">
        <v>22</v>
      </c>
      <c r="C690" s="3" t="s">
        <v>23</v>
      </c>
      <c r="D690" s="3" t="s">
        <v>33</v>
      </c>
      <c r="E690" s="3">
        <v>36805.947455977403</v>
      </c>
      <c r="F690" s="3">
        <v>168</v>
      </c>
      <c r="G690" s="3">
        <v>1050.5622934785399</v>
      </c>
      <c r="H690" s="3">
        <v>10</v>
      </c>
      <c r="I690" s="3">
        <v>726.60426279655599</v>
      </c>
      <c r="J690" s="3">
        <v>27</v>
      </c>
      <c r="K690" s="3">
        <v>412.70748997346601</v>
      </c>
      <c r="L690" s="3">
        <v>12</v>
      </c>
      <c r="M690" s="3">
        <v>7</v>
      </c>
      <c r="N690" s="3">
        <v>1</v>
      </c>
      <c r="O690" s="3">
        <v>564</v>
      </c>
      <c r="P690" s="3">
        <v>3</v>
      </c>
      <c r="Q690" s="3">
        <v>11209.496488460099</v>
      </c>
      <c r="R690" s="3">
        <v>1</v>
      </c>
      <c r="S690" s="3">
        <v>0</v>
      </c>
      <c r="T690" s="3">
        <v>0</v>
      </c>
      <c r="U690" s="3">
        <v>10346.3516862426</v>
      </c>
      <c r="V690" s="3">
        <v>1</v>
      </c>
      <c r="W690" s="3" t="str">
        <f>IF(Bank_data3[[#This Row],[credit_risk]]=1,"High Risk","Low Risk")</f>
        <v>High Risk</v>
      </c>
      <c r="X690" s="3" t="str">
        <f t="shared" si="70"/>
        <v>18-24</v>
      </c>
      <c r="Y690" s="3" t="str">
        <f t="shared" si="71"/>
        <v>Low Income</v>
      </c>
      <c r="Z690" s="3" t="str">
        <f t="shared" si="72"/>
        <v>Poor</v>
      </c>
      <c r="AA690" s="27">
        <f t="shared" si="73"/>
        <v>0.30455666171526963</v>
      </c>
      <c r="AB690" s="3" t="str">
        <f t="shared" si="74"/>
        <v>Medium</v>
      </c>
      <c r="AC690" s="3" t="str">
        <f t="shared" si="75"/>
        <v>Medium</v>
      </c>
      <c r="AD690" s="3" t="str">
        <f t="shared" si="76"/>
        <v>No</v>
      </c>
    </row>
    <row r="691" spans="1:30" ht="15" customHeight="1" x14ac:dyDescent="0.3">
      <c r="A691" s="3" t="s">
        <v>712</v>
      </c>
      <c r="B691" s="3">
        <v>64</v>
      </c>
      <c r="C691" s="3" t="s">
        <v>28</v>
      </c>
      <c r="D691" s="3" t="s">
        <v>33</v>
      </c>
      <c r="E691" s="3">
        <v>62327.159493900603</v>
      </c>
      <c r="F691" s="3">
        <v>192</v>
      </c>
      <c r="G691" s="3">
        <v>1062.6901577461699</v>
      </c>
      <c r="H691" s="3">
        <v>9</v>
      </c>
      <c r="I691" s="3">
        <v>1420.3527901535699</v>
      </c>
      <c r="J691" s="3">
        <v>12</v>
      </c>
      <c r="K691" s="3">
        <v>525.01565949845894</v>
      </c>
      <c r="L691" s="3">
        <v>20</v>
      </c>
      <c r="M691" s="3">
        <v>6</v>
      </c>
      <c r="N691" s="3">
        <v>1</v>
      </c>
      <c r="O691" s="3">
        <v>546</v>
      </c>
      <c r="P691" s="3">
        <v>3</v>
      </c>
      <c r="Q691" s="3">
        <v>9114.93988458083</v>
      </c>
      <c r="R691" s="3">
        <v>1</v>
      </c>
      <c r="S691" s="3">
        <v>0</v>
      </c>
      <c r="T691" s="3">
        <v>0</v>
      </c>
      <c r="U691" s="3">
        <v>5919.2964744789297</v>
      </c>
      <c r="V691" s="3">
        <v>1</v>
      </c>
      <c r="W691" s="3" t="str">
        <f>IF(Bank_data3[[#This Row],[credit_risk]]=1,"High Risk","Low Risk")</f>
        <v>High Risk</v>
      </c>
      <c r="X691" s="3" t="str">
        <f t="shared" si="70"/>
        <v>55+</v>
      </c>
      <c r="Y691" s="3" t="str">
        <f t="shared" si="71"/>
        <v>Middle Income</v>
      </c>
      <c r="Z691" s="3" t="str">
        <f t="shared" si="72"/>
        <v>Poor</v>
      </c>
      <c r="AA691" s="27">
        <f t="shared" si="73"/>
        <v>0.14624346687053541</v>
      </c>
      <c r="AB691" s="3" t="str">
        <f t="shared" si="74"/>
        <v>Medium</v>
      </c>
      <c r="AC691" s="3" t="str">
        <f t="shared" si="75"/>
        <v>Medium</v>
      </c>
      <c r="AD691" s="3" t="str">
        <f t="shared" si="76"/>
        <v>No</v>
      </c>
    </row>
    <row r="692" spans="1:30" ht="15" customHeight="1" x14ac:dyDescent="0.3">
      <c r="A692" s="3" t="s">
        <v>713</v>
      </c>
      <c r="B692" s="3">
        <v>32</v>
      </c>
      <c r="C692" s="3" t="s">
        <v>31</v>
      </c>
      <c r="D692" s="3" t="s">
        <v>26</v>
      </c>
      <c r="E692" s="3">
        <v>38597.838046093399</v>
      </c>
      <c r="F692" s="3">
        <v>27</v>
      </c>
      <c r="G692" s="3">
        <v>720.09826969720598</v>
      </c>
      <c r="H692" s="3">
        <v>2</v>
      </c>
      <c r="I692" s="3">
        <v>318.123911264995</v>
      </c>
      <c r="J692" s="3">
        <v>15</v>
      </c>
      <c r="K692" s="3">
        <v>721.01418757891304</v>
      </c>
      <c r="L692" s="3">
        <v>7</v>
      </c>
      <c r="M692" s="3">
        <v>19</v>
      </c>
      <c r="N692" s="3">
        <v>0</v>
      </c>
      <c r="O692" s="3">
        <v>484</v>
      </c>
      <c r="P692" s="3">
        <v>3</v>
      </c>
      <c r="Q692" s="3">
        <v>8532.7425853247205</v>
      </c>
      <c r="R692" s="3">
        <v>6</v>
      </c>
      <c r="S692" s="3">
        <v>0</v>
      </c>
      <c r="T692" s="3">
        <v>0</v>
      </c>
      <c r="U692" s="3">
        <v>5191.77678306294</v>
      </c>
      <c r="V692" s="3">
        <v>1</v>
      </c>
      <c r="W692" s="3" t="str">
        <f>IF(Bank_data3[[#This Row],[credit_risk]]=1,"High Risk","Low Risk")</f>
        <v>High Risk</v>
      </c>
      <c r="X692" s="3" t="str">
        <f t="shared" si="70"/>
        <v>25-34</v>
      </c>
      <c r="Y692" s="3" t="str">
        <f t="shared" si="71"/>
        <v>Low Income</v>
      </c>
      <c r="Z692" s="3" t="str">
        <f t="shared" si="72"/>
        <v>Poor</v>
      </c>
      <c r="AA692" s="27">
        <f t="shared" si="73"/>
        <v>0.22106788922050374</v>
      </c>
      <c r="AB692" s="3" t="str">
        <f t="shared" si="74"/>
        <v>Low</v>
      </c>
      <c r="AC692" s="3" t="str">
        <f t="shared" si="75"/>
        <v>Low</v>
      </c>
      <c r="AD692" s="3" t="str">
        <f t="shared" si="76"/>
        <v>No</v>
      </c>
    </row>
    <row r="693" spans="1:30" ht="15" customHeight="1" x14ac:dyDescent="0.3">
      <c r="A693" s="3" t="s">
        <v>714</v>
      </c>
      <c r="B693" s="3">
        <v>69</v>
      </c>
      <c r="C693" s="3" t="s">
        <v>31</v>
      </c>
      <c r="D693" s="3" t="s">
        <v>33</v>
      </c>
      <c r="E693" s="3">
        <v>71533.355789176494</v>
      </c>
      <c r="F693" s="3">
        <v>100</v>
      </c>
      <c r="G693" s="3">
        <v>1212.5667033381301</v>
      </c>
      <c r="H693" s="3">
        <v>9</v>
      </c>
      <c r="I693" s="3">
        <v>1253.4276537411099</v>
      </c>
      <c r="J693" s="3">
        <v>20</v>
      </c>
      <c r="K693" s="3">
        <v>299.78370328060402</v>
      </c>
      <c r="L693" s="3">
        <v>72</v>
      </c>
      <c r="M693" s="3">
        <v>11</v>
      </c>
      <c r="N693" s="3">
        <v>8</v>
      </c>
      <c r="O693" s="3">
        <v>766</v>
      </c>
      <c r="P693" s="3">
        <v>0</v>
      </c>
      <c r="Q693" s="3">
        <v>23716.939704643799</v>
      </c>
      <c r="R693" s="3">
        <v>7</v>
      </c>
      <c r="S693" s="3">
        <v>0</v>
      </c>
      <c r="T693" s="3">
        <v>0</v>
      </c>
      <c r="U693" s="3">
        <v>13155.500225583501</v>
      </c>
      <c r="V693" s="3">
        <v>1</v>
      </c>
      <c r="W693" s="3" t="str">
        <f>IF(Bank_data3[[#This Row],[credit_risk]]=1,"High Risk","Low Risk")</f>
        <v>High Risk</v>
      </c>
      <c r="X693" s="3" t="str">
        <f t="shared" si="70"/>
        <v>55+</v>
      </c>
      <c r="Y693" s="3" t="str">
        <f t="shared" si="71"/>
        <v>Middle Income</v>
      </c>
      <c r="Z693" s="3" t="str">
        <f t="shared" si="72"/>
        <v>Very Good</v>
      </c>
      <c r="AA693" s="27">
        <f t="shared" si="73"/>
        <v>0.33155077715831616</v>
      </c>
      <c r="AB693" s="3" t="str">
        <f t="shared" si="74"/>
        <v>Medium</v>
      </c>
      <c r="AC693" s="3" t="str">
        <f t="shared" si="75"/>
        <v>High</v>
      </c>
      <c r="AD693" s="3" t="str">
        <f t="shared" si="76"/>
        <v>No</v>
      </c>
    </row>
    <row r="694" spans="1:30" ht="15" customHeight="1" x14ac:dyDescent="0.3">
      <c r="A694" s="3" t="s">
        <v>715</v>
      </c>
      <c r="B694" s="3">
        <v>47</v>
      </c>
      <c r="C694" s="3" t="s">
        <v>28</v>
      </c>
      <c r="D694" s="3" t="s">
        <v>33</v>
      </c>
      <c r="E694" s="3">
        <v>82161.598078945797</v>
      </c>
      <c r="F694" s="3">
        <v>14</v>
      </c>
      <c r="G694" s="3">
        <v>1332.9406840051799</v>
      </c>
      <c r="H694" s="3">
        <v>6</v>
      </c>
      <c r="I694" s="3">
        <v>1058.22536470147</v>
      </c>
      <c r="J694" s="3">
        <v>3</v>
      </c>
      <c r="K694" s="3">
        <v>1047.0033773079799</v>
      </c>
      <c r="L694" s="3">
        <v>0</v>
      </c>
      <c r="M694" s="3">
        <v>15</v>
      </c>
      <c r="N694" s="3">
        <v>9</v>
      </c>
      <c r="O694" s="3">
        <v>601</v>
      </c>
      <c r="P694" s="3">
        <v>0</v>
      </c>
      <c r="Q694" s="3">
        <v>20678.395114568699</v>
      </c>
      <c r="R694" s="3">
        <v>1</v>
      </c>
      <c r="S694" s="3">
        <v>0</v>
      </c>
      <c r="T694" s="3">
        <v>0</v>
      </c>
      <c r="U694" s="3">
        <v>2837.7679172359799</v>
      </c>
      <c r="V694" s="3">
        <v>0</v>
      </c>
      <c r="W694" s="3" t="str">
        <f>IF(Bank_data3[[#This Row],[credit_risk]]=1,"High Risk","Low Risk")</f>
        <v>Low Risk</v>
      </c>
      <c r="X694" s="3" t="str">
        <f t="shared" si="70"/>
        <v>45-54</v>
      </c>
      <c r="Y694" s="3" t="str">
        <f t="shared" si="71"/>
        <v>Middle Income</v>
      </c>
      <c r="Z694" s="3" t="str">
        <f t="shared" si="72"/>
        <v>Fair</v>
      </c>
      <c r="AA694" s="27">
        <f t="shared" si="73"/>
        <v>0.2516795631786477</v>
      </c>
      <c r="AB694" s="3" t="str">
        <f t="shared" si="74"/>
        <v>Medium</v>
      </c>
      <c r="AC694" s="3" t="str">
        <f t="shared" si="75"/>
        <v>Low</v>
      </c>
      <c r="AD694" s="3" t="str">
        <f t="shared" si="76"/>
        <v>No</v>
      </c>
    </row>
    <row r="695" spans="1:30" ht="15" customHeight="1" x14ac:dyDescent="0.3">
      <c r="A695" s="3" t="s">
        <v>716</v>
      </c>
      <c r="B695" s="3">
        <v>39</v>
      </c>
      <c r="C695" s="3" t="s">
        <v>28</v>
      </c>
      <c r="D695" s="3" t="s">
        <v>24</v>
      </c>
      <c r="E695" s="3">
        <v>45267.6704382506</v>
      </c>
      <c r="F695" s="3">
        <v>152</v>
      </c>
      <c r="G695" s="3">
        <v>1130.1646064889801</v>
      </c>
      <c r="H695" s="3">
        <v>0</v>
      </c>
      <c r="I695" s="3">
        <v>1348.4425965795001</v>
      </c>
      <c r="J695" s="3">
        <v>38</v>
      </c>
      <c r="K695" s="3">
        <v>239.82924112408801</v>
      </c>
      <c r="L695" s="3">
        <v>13</v>
      </c>
      <c r="M695" s="3">
        <v>15</v>
      </c>
      <c r="N695" s="3">
        <v>2</v>
      </c>
      <c r="O695" s="3">
        <v>869</v>
      </c>
      <c r="P695" s="3">
        <v>3</v>
      </c>
      <c r="Q695" s="3">
        <v>9062.3830157765606</v>
      </c>
      <c r="R695" s="3">
        <v>0</v>
      </c>
      <c r="S695" s="3">
        <v>0</v>
      </c>
      <c r="T695" s="3">
        <v>0</v>
      </c>
      <c r="U695" s="3">
        <v>13500.1575770861</v>
      </c>
      <c r="V695" s="3">
        <v>0</v>
      </c>
      <c r="W695" s="3" t="str">
        <f>IF(Bank_data3[[#This Row],[credit_risk]]=1,"High Risk","Low Risk")</f>
        <v>Low Risk</v>
      </c>
      <c r="X695" s="3" t="str">
        <f t="shared" si="70"/>
        <v>35-44</v>
      </c>
      <c r="Y695" s="3" t="str">
        <f t="shared" si="71"/>
        <v>Low Income</v>
      </c>
      <c r="Z695" s="3" t="str">
        <f t="shared" si="72"/>
        <v>Excellent</v>
      </c>
      <c r="AA695" s="27">
        <f t="shared" si="73"/>
        <v>0.20019548008635682</v>
      </c>
      <c r="AB695" s="3" t="str">
        <f t="shared" si="74"/>
        <v>Medium</v>
      </c>
      <c r="AC695" s="3" t="str">
        <f t="shared" si="75"/>
        <v>Medium</v>
      </c>
      <c r="AD695" s="3" t="str">
        <f t="shared" si="76"/>
        <v>No</v>
      </c>
    </row>
    <row r="696" spans="1:30" ht="15" customHeight="1" x14ac:dyDescent="0.3">
      <c r="A696" s="3" t="s">
        <v>717</v>
      </c>
      <c r="B696" s="3">
        <v>47</v>
      </c>
      <c r="C696" s="3" t="s">
        <v>28</v>
      </c>
      <c r="D696" s="3" t="s">
        <v>33</v>
      </c>
      <c r="E696" s="3">
        <v>10506.3728042975</v>
      </c>
      <c r="F696" s="3">
        <v>139</v>
      </c>
      <c r="G696" s="3">
        <v>1294.60398139788</v>
      </c>
      <c r="H696" s="3">
        <v>2</v>
      </c>
      <c r="I696" s="3">
        <v>1897.8401169128001</v>
      </c>
      <c r="J696" s="3">
        <v>34</v>
      </c>
      <c r="K696" s="3">
        <v>292.34746046480802</v>
      </c>
      <c r="L696" s="3">
        <v>75</v>
      </c>
      <c r="M696" s="3">
        <v>9</v>
      </c>
      <c r="N696" s="3">
        <v>0</v>
      </c>
      <c r="O696" s="3">
        <v>744</v>
      </c>
      <c r="P696" s="3">
        <v>0</v>
      </c>
      <c r="Q696" s="3">
        <v>3867.9844095070198</v>
      </c>
      <c r="R696" s="3">
        <v>7</v>
      </c>
      <c r="S696" s="3">
        <v>0</v>
      </c>
      <c r="T696" s="3">
        <v>0</v>
      </c>
      <c r="U696" s="3">
        <v>7625.4497323467604</v>
      </c>
      <c r="V696" s="3">
        <v>1</v>
      </c>
      <c r="W696" s="3" t="str">
        <f>IF(Bank_data3[[#This Row],[credit_risk]]=1,"High Risk","Low Risk")</f>
        <v>High Risk</v>
      </c>
      <c r="X696" s="3" t="str">
        <f t="shared" si="70"/>
        <v>45-54</v>
      </c>
      <c r="Y696" s="3" t="str">
        <f t="shared" si="71"/>
        <v>Low Income</v>
      </c>
      <c r="Z696" s="3" t="str">
        <f t="shared" si="72"/>
        <v>Very Good</v>
      </c>
      <c r="AA696" s="27">
        <f t="shared" si="73"/>
        <v>0.36815602126024588</v>
      </c>
      <c r="AB696" s="3" t="str">
        <f t="shared" si="74"/>
        <v>Medium</v>
      </c>
      <c r="AC696" s="3" t="str">
        <f t="shared" si="75"/>
        <v>High</v>
      </c>
      <c r="AD696" s="3" t="str">
        <f t="shared" si="76"/>
        <v>No</v>
      </c>
    </row>
    <row r="697" spans="1:30" ht="15" customHeight="1" x14ac:dyDescent="0.3">
      <c r="A697" s="3" t="s">
        <v>718</v>
      </c>
      <c r="B697" s="3">
        <v>27</v>
      </c>
      <c r="C697" s="3" t="s">
        <v>28</v>
      </c>
      <c r="D697" s="3" t="s">
        <v>26</v>
      </c>
      <c r="E697" s="3">
        <v>37613.5328812714</v>
      </c>
      <c r="F697" s="3">
        <v>86</v>
      </c>
      <c r="G697" s="3">
        <v>10</v>
      </c>
      <c r="H697" s="3">
        <v>4</v>
      </c>
      <c r="I697" s="3">
        <v>1301.00855727575</v>
      </c>
      <c r="J697" s="3">
        <v>14</v>
      </c>
      <c r="K697" s="3">
        <v>299.91793572263401</v>
      </c>
      <c r="L697" s="3">
        <v>35</v>
      </c>
      <c r="M697" s="3">
        <v>6</v>
      </c>
      <c r="N697" s="3">
        <v>9</v>
      </c>
      <c r="O697" s="3">
        <v>538</v>
      </c>
      <c r="P697" s="3">
        <v>4</v>
      </c>
      <c r="Q697" s="3">
        <v>21125.720341091601</v>
      </c>
      <c r="R697" s="3">
        <v>2</v>
      </c>
      <c r="S697" s="3">
        <v>0</v>
      </c>
      <c r="T697" s="3">
        <v>0</v>
      </c>
      <c r="U697" s="3">
        <v>9130.7395129431698</v>
      </c>
      <c r="V697" s="3">
        <v>1</v>
      </c>
      <c r="W697" s="3" t="str">
        <f>IF(Bank_data3[[#This Row],[credit_risk]]=1,"High Risk","Low Risk")</f>
        <v>High Risk</v>
      </c>
      <c r="X697" s="3" t="str">
        <f t="shared" si="70"/>
        <v>25-34</v>
      </c>
      <c r="Y697" s="3" t="str">
        <f t="shared" si="71"/>
        <v>Low Income</v>
      </c>
      <c r="Z697" s="3" t="str">
        <f t="shared" si="72"/>
        <v>Poor</v>
      </c>
      <c r="AA697" s="27">
        <f t="shared" si="73"/>
        <v>0.5616521162150806</v>
      </c>
      <c r="AB697" s="3" t="str">
        <f t="shared" si="74"/>
        <v>Low</v>
      </c>
      <c r="AC697" s="3" t="str">
        <f t="shared" si="75"/>
        <v>High</v>
      </c>
      <c r="AD697" s="3" t="str">
        <f t="shared" si="76"/>
        <v>No</v>
      </c>
    </row>
    <row r="698" spans="1:30" ht="15" customHeight="1" x14ac:dyDescent="0.3">
      <c r="A698" s="3" t="s">
        <v>719</v>
      </c>
      <c r="B698" s="3">
        <v>60</v>
      </c>
      <c r="C698" s="3" t="s">
        <v>28</v>
      </c>
      <c r="D698" s="3" t="s">
        <v>24</v>
      </c>
      <c r="E698" s="3">
        <v>93787.453832391606</v>
      </c>
      <c r="F698" s="3">
        <v>31</v>
      </c>
      <c r="G698" s="3">
        <v>1808.5539577401501</v>
      </c>
      <c r="H698" s="3">
        <v>10</v>
      </c>
      <c r="I698" s="3">
        <v>1123.9834317677501</v>
      </c>
      <c r="J698" s="3">
        <v>25</v>
      </c>
      <c r="K698" s="3">
        <v>1115.03605214138</v>
      </c>
      <c r="L698" s="3">
        <v>21</v>
      </c>
      <c r="M698" s="3">
        <v>3</v>
      </c>
      <c r="N698" s="3">
        <v>5</v>
      </c>
      <c r="O698" s="3">
        <v>857</v>
      </c>
      <c r="P698" s="3">
        <v>4</v>
      </c>
      <c r="Q698" s="3">
        <v>14406.4119806955</v>
      </c>
      <c r="R698" s="3">
        <v>7</v>
      </c>
      <c r="S698" s="3">
        <v>0</v>
      </c>
      <c r="T698" s="3">
        <v>0</v>
      </c>
      <c r="U698" s="3">
        <v>5743.0580881042797</v>
      </c>
      <c r="V698" s="3">
        <v>1</v>
      </c>
      <c r="W698" s="3" t="str">
        <f>IF(Bank_data3[[#This Row],[credit_risk]]=1,"High Risk","Low Risk")</f>
        <v>High Risk</v>
      </c>
      <c r="X698" s="3" t="str">
        <f t="shared" si="70"/>
        <v>55+</v>
      </c>
      <c r="Y698" s="3" t="str">
        <f t="shared" si="71"/>
        <v>Middle Income</v>
      </c>
      <c r="Z698" s="3" t="str">
        <f t="shared" si="72"/>
        <v>Excellent</v>
      </c>
      <c r="AA698" s="27">
        <f t="shared" si="73"/>
        <v>0.1536070272943045</v>
      </c>
      <c r="AB698" s="3" t="str">
        <f t="shared" si="74"/>
        <v>Medium</v>
      </c>
      <c r="AC698" s="3" t="str">
        <f t="shared" si="75"/>
        <v>Medium</v>
      </c>
      <c r="AD698" s="3" t="str">
        <f t="shared" si="76"/>
        <v>No</v>
      </c>
    </row>
    <row r="699" spans="1:30" ht="15" customHeight="1" x14ac:dyDescent="0.3">
      <c r="A699" s="3" t="s">
        <v>720</v>
      </c>
      <c r="B699" s="3">
        <v>58</v>
      </c>
      <c r="C699" s="3" t="s">
        <v>23</v>
      </c>
      <c r="D699" s="3" t="s">
        <v>26</v>
      </c>
      <c r="E699" s="3">
        <v>39341.9445225854</v>
      </c>
      <c r="F699" s="3">
        <v>174</v>
      </c>
      <c r="G699" s="3">
        <v>1175.5080226324001</v>
      </c>
      <c r="H699" s="3">
        <v>3</v>
      </c>
      <c r="I699" s="3">
        <v>340.62627693124398</v>
      </c>
      <c r="J699" s="3">
        <v>45</v>
      </c>
      <c r="K699" s="3">
        <v>908.517583774581</v>
      </c>
      <c r="L699" s="3">
        <v>35</v>
      </c>
      <c r="M699" s="3">
        <v>1</v>
      </c>
      <c r="N699" s="3">
        <v>7</v>
      </c>
      <c r="O699" s="3">
        <v>528</v>
      </c>
      <c r="P699" s="3">
        <v>4</v>
      </c>
      <c r="Q699" s="3">
        <v>5069.4774010405699</v>
      </c>
      <c r="R699" s="3">
        <v>4</v>
      </c>
      <c r="S699" s="3">
        <v>1</v>
      </c>
      <c r="T699" s="3">
        <v>0</v>
      </c>
      <c r="U699" s="3">
        <v>7045.9280752503901</v>
      </c>
      <c r="V699" s="3">
        <v>1</v>
      </c>
      <c r="W699" s="3" t="str">
        <f>IF(Bank_data3[[#This Row],[credit_risk]]=1,"High Risk","Low Risk")</f>
        <v>High Risk</v>
      </c>
      <c r="X699" s="3" t="str">
        <f t="shared" si="70"/>
        <v>55+</v>
      </c>
      <c r="Y699" s="3" t="str">
        <f t="shared" si="71"/>
        <v>Low Income</v>
      </c>
      <c r="Z699" s="3" t="str">
        <f t="shared" si="72"/>
        <v>Poor</v>
      </c>
      <c r="AA699" s="27">
        <f t="shared" si="73"/>
        <v>0.12885680823758691</v>
      </c>
      <c r="AB699" s="3" t="str">
        <f t="shared" si="74"/>
        <v>Medium</v>
      </c>
      <c r="AC699" s="3" t="str">
        <f t="shared" si="75"/>
        <v>High</v>
      </c>
      <c r="AD699" s="3" t="str">
        <f t="shared" si="76"/>
        <v>No</v>
      </c>
    </row>
    <row r="700" spans="1:30" ht="15" customHeight="1" x14ac:dyDescent="0.3">
      <c r="A700" s="3" t="s">
        <v>721</v>
      </c>
      <c r="B700" s="3">
        <v>20</v>
      </c>
      <c r="C700" s="3" t="s">
        <v>23</v>
      </c>
      <c r="D700" s="3" t="s">
        <v>26</v>
      </c>
      <c r="E700" s="3">
        <v>81878.380707165095</v>
      </c>
      <c r="F700" s="3">
        <v>223</v>
      </c>
      <c r="G700" s="3">
        <v>1174.75209025505</v>
      </c>
      <c r="H700" s="3">
        <v>2</v>
      </c>
      <c r="I700" s="3">
        <v>384.82220847113501</v>
      </c>
      <c r="J700" s="3">
        <v>6</v>
      </c>
      <c r="K700" s="3">
        <v>296.215548708401</v>
      </c>
      <c r="L700" s="3">
        <v>44</v>
      </c>
      <c r="M700" s="3">
        <v>8</v>
      </c>
      <c r="N700" s="3">
        <v>6</v>
      </c>
      <c r="O700" s="3">
        <v>626</v>
      </c>
      <c r="P700" s="3">
        <v>2</v>
      </c>
      <c r="Q700" s="3">
        <v>6536.9327454210797</v>
      </c>
      <c r="R700" s="3">
        <v>2</v>
      </c>
      <c r="S700" s="3">
        <v>0</v>
      </c>
      <c r="T700" s="3">
        <v>0</v>
      </c>
      <c r="U700" s="3">
        <v>12546.3672559363</v>
      </c>
      <c r="V700" s="3">
        <v>0</v>
      </c>
      <c r="W700" s="3" t="str">
        <f>IF(Bank_data3[[#This Row],[credit_risk]]=1,"High Risk","Low Risk")</f>
        <v>Low Risk</v>
      </c>
      <c r="X700" s="3" t="str">
        <f t="shared" si="70"/>
        <v>18-24</v>
      </c>
      <c r="Y700" s="3" t="str">
        <f t="shared" si="71"/>
        <v>Middle Income</v>
      </c>
      <c r="Z700" s="3" t="str">
        <f t="shared" si="72"/>
        <v>Fair</v>
      </c>
      <c r="AA700" s="27">
        <f t="shared" si="73"/>
        <v>7.983710338386113E-2</v>
      </c>
      <c r="AB700" s="3" t="str">
        <f t="shared" si="74"/>
        <v>Medium</v>
      </c>
      <c r="AC700" s="3" t="str">
        <f t="shared" si="75"/>
        <v>High</v>
      </c>
      <c r="AD700" s="3" t="str">
        <f t="shared" si="76"/>
        <v>No</v>
      </c>
    </row>
    <row r="701" spans="1:30" ht="15" customHeight="1" x14ac:dyDescent="0.3">
      <c r="A701" s="3" t="s">
        <v>722</v>
      </c>
      <c r="B701" s="3">
        <v>22</v>
      </c>
      <c r="C701" s="3" t="s">
        <v>31</v>
      </c>
      <c r="D701" s="3" t="s">
        <v>26</v>
      </c>
      <c r="E701" s="3">
        <v>39086.852177673602</v>
      </c>
      <c r="F701" s="3">
        <v>111</v>
      </c>
      <c r="G701" s="3">
        <v>389.371124761896</v>
      </c>
      <c r="H701" s="3">
        <v>5</v>
      </c>
      <c r="I701" s="3">
        <v>926.06656452782795</v>
      </c>
      <c r="J701" s="3">
        <v>17</v>
      </c>
      <c r="K701" s="3">
        <v>384.81438607351203</v>
      </c>
      <c r="L701" s="3">
        <v>15</v>
      </c>
      <c r="M701" s="3">
        <v>14</v>
      </c>
      <c r="N701" s="3">
        <v>6</v>
      </c>
      <c r="O701" s="3">
        <v>590</v>
      </c>
      <c r="P701" s="3">
        <v>4</v>
      </c>
      <c r="Q701" s="3">
        <v>12631.0496515661</v>
      </c>
      <c r="R701" s="3">
        <v>0</v>
      </c>
      <c r="S701" s="3">
        <v>0</v>
      </c>
      <c r="T701" s="3">
        <v>0</v>
      </c>
      <c r="U701" s="3">
        <v>5955.03676164837</v>
      </c>
      <c r="V701" s="3">
        <v>0</v>
      </c>
      <c r="W701" s="3" t="str">
        <f>IF(Bank_data3[[#This Row],[credit_risk]]=1,"High Risk","Low Risk")</f>
        <v>Low Risk</v>
      </c>
      <c r="X701" s="3" t="str">
        <f t="shared" si="70"/>
        <v>18-24</v>
      </c>
      <c r="Y701" s="3" t="str">
        <f t="shared" si="71"/>
        <v>Low Income</v>
      </c>
      <c r="Z701" s="3" t="str">
        <f t="shared" si="72"/>
        <v>Fair</v>
      </c>
      <c r="AA701" s="27">
        <f t="shared" si="73"/>
        <v>0.32315341215379201</v>
      </c>
      <c r="AB701" s="3" t="str">
        <f t="shared" si="74"/>
        <v>Low</v>
      </c>
      <c r="AC701" s="3" t="str">
        <f t="shared" si="75"/>
        <v>Medium</v>
      </c>
      <c r="AD701" s="3" t="str">
        <f t="shared" si="76"/>
        <v>No</v>
      </c>
    </row>
    <row r="702" spans="1:30" ht="15" customHeight="1" x14ac:dyDescent="0.3">
      <c r="A702" s="3" t="s">
        <v>723</v>
      </c>
      <c r="B702" s="3">
        <v>32</v>
      </c>
      <c r="C702" s="3" t="s">
        <v>23</v>
      </c>
      <c r="D702" s="3" t="s">
        <v>26</v>
      </c>
      <c r="E702" s="3">
        <v>38642.011593908603</v>
      </c>
      <c r="F702" s="3">
        <v>29</v>
      </c>
      <c r="G702" s="3">
        <v>2740.8047495403398</v>
      </c>
      <c r="H702" s="3">
        <v>11</v>
      </c>
      <c r="I702" s="3">
        <v>205.673348228153</v>
      </c>
      <c r="J702" s="3">
        <v>24</v>
      </c>
      <c r="K702" s="3">
        <v>476.16925075026398</v>
      </c>
      <c r="L702" s="3">
        <v>10</v>
      </c>
      <c r="M702" s="3">
        <v>13</v>
      </c>
      <c r="N702" s="3">
        <v>1</v>
      </c>
      <c r="O702" s="3">
        <v>365</v>
      </c>
      <c r="P702" s="3">
        <v>2</v>
      </c>
      <c r="Q702" s="3">
        <v>22529.562831333398</v>
      </c>
      <c r="R702" s="3">
        <v>5</v>
      </c>
      <c r="S702" s="3">
        <v>0</v>
      </c>
      <c r="T702" s="3">
        <v>0</v>
      </c>
      <c r="U702" s="3">
        <v>500</v>
      </c>
      <c r="V702" s="3">
        <v>1</v>
      </c>
      <c r="W702" s="3" t="str">
        <f>IF(Bank_data3[[#This Row],[credit_risk]]=1,"High Risk","Low Risk")</f>
        <v>High Risk</v>
      </c>
      <c r="X702" s="3" t="str">
        <f t="shared" si="70"/>
        <v>25-34</v>
      </c>
      <c r="Y702" s="3" t="str">
        <f t="shared" si="71"/>
        <v>Low Income</v>
      </c>
      <c r="Z702" s="3" t="str">
        <f t="shared" si="72"/>
        <v>Poor</v>
      </c>
      <c r="AA702" s="27">
        <f t="shared" si="73"/>
        <v>0.58303286764928364</v>
      </c>
      <c r="AB702" s="3" t="str">
        <f t="shared" si="74"/>
        <v>Medium</v>
      </c>
      <c r="AC702" s="3" t="str">
        <f t="shared" si="75"/>
        <v>Medium</v>
      </c>
      <c r="AD702" s="3" t="str">
        <f t="shared" si="76"/>
        <v>No</v>
      </c>
    </row>
    <row r="703" spans="1:30" ht="15" customHeight="1" x14ac:dyDescent="0.3">
      <c r="A703" s="3" t="s">
        <v>724</v>
      </c>
      <c r="B703" s="3">
        <v>47</v>
      </c>
      <c r="C703" s="3" t="s">
        <v>23</v>
      </c>
      <c r="D703" s="3" t="s">
        <v>24</v>
      </c>
      <c r="E703" s="3">
        <v>64025.376386014497</v>
      </c>
      <c r="F703" s="3">
        <v>57</v>
      </c>
      <c r="G703" s="3">
        <v>2778.67097356972</v>
      </c>
      <c r="H703" s="3">
        <v>5</v>
      </c>
      <c r="I703" s="3">
        <v>1015.40373795193</v>
      </c>
      <c r="J703" s="3">
        <v>36</v>
      </c>
      <c r="K703" s="3">
        <v>379.58122264853398</v>
      </c>
      <c r="L703" s="3">
        <v>66</v>
      </c>
      <c r="M703" s="3">
        <v>11</v>
      </c>
      <c r="N703" s="3">
        <v>3</v>
      </c>
      <c r="O703" s="3">
        <v>612</v>
      </c>
      <c r="P703" s="3">
        <v>4</v>
      </c>
      <c r="Q703" s="3">
        <v>9793.8212696807805</v>
      </c>
      <c r="R703" s="3">
        <v>3</v>
      </c>
      <c r="S703" s="3">
        <v>1</v>
      </c>
      <c r="T703" s="3">
        <v>0</v>
      </c>
      <c r="U703" s="3">
        <v>8219.3847864626096</v>
      </c>
      <c r="V703" s="3">
        <v>1</v>
      </c>
      <c r="W703" s="3" t="str">
        <f>IF(Bank_data3[[#This Row],[credit_risk]]=1,"High Risk","Low Risk")</f>
        <v>High Risk</v>
      </c>
      <c r="X703" s="3" t="str">
        <f t="shared" si="70"/>
        <v>45-54</v>
      </c>
      <c r="Y703" s="3" t="str">
        <f t="shared" si="71"/>
        <v>Middle Income</v>
      </c>
      <c r="Z703" s="3" t="str">
        <f t="shared" si="72"/>
        <v>Fair</v>
      </c>
      <c r="AA703" s="27">
        <f t="shared" si="73"/>
        <v>0.15296780468158422</v>
      </c>
      <c r="AB703" s="3" t="str">
        <f t="shared" si="74"/>
        <v>Medium</v>
      </c>
      <c r="AC703" s="3" t="str">
        <f t="shared" si="75"/>
        <v>High</v>
      </c>
      <c r="AD703" s="3" t="str">
        <f t="shared" si="76"/>
        <v>No</v>
      </c>
    </row>
    <row r="704" spans="1:30" ht="15" customHeight="1" x14ac:dyDescent="0.3">
      <c r="A704" s="3" t="s">
        <v>725</v>
      </c>
      <c r="B704" s="3">
        <v>68</v>
      </c>
      <c r="C704" s="3" t="s">
        <v>23</v>
      </c>
      <c r="D704" s="3" t="s">
        <v>33</v>
      </c>
      <c r="E704" s="3">
        <v>61868.137911243997</v>
      </c>
      <c r="F704" s="3">
        <v>211</v>
      </c>
      <c r="G704" s="3">
        <v>165.15363651155999</v>
      </c>
      <c r="H704" s="3">
        <v>3</v>
      </c>
      <c r="I704" s="3">
        <v>52.777338233645999</v>
      </c>
      <c r="J704" s="3">
        <v>20</v>
      </c>
      <c r="K704" s="3">
        <v>725.239058952199</v>
      </c>
      <c r="L704" s="3">
        <v>24</v>
      </c>
      <c r="M704" s="3">
        <v>16</v>
      </c>
      <c r="N704" s="3">
        <v>5</v>
      </c>
      <c r="O704" s="3">
        <v>589</v>
      </c>
      <c r="P704" s="3">
        <v>3</v>
      </c>
      <c r="Q704" s="3">
        <v>14723.3735891009</v>
      </c>
      <c r="R704" s="3">
        <v>6</v>
      </c>
      <c r="S704" s="3">
        <v>1</v>
      </c>
      <c r="T704" s="3">
        <v>0</v>
      </c>
      <c r="U704" s="3">
        <v>4658.2203783575096</v>
      </c>
      <c r="V704" s="3">
        <v>1</v>
      </c>
      <c r="W704" s="3" t="str">
        <f>IF(Bank_data3[[#This Row],[credit_risk]]=1,"High Risk","Low Risk")</f>
        <v>High Risk</v>
      </c>
      <c r="X704" s="3" t="str">
        <f t="shared" si="70"/>
        <v>55+</v>
      </c>
      <c r="Y704" s="3" t="str">
        <f t="shared" si="71"/>
        <v>Middle Income</v>
      </c>
      <c r="Z704" s="3" t="str">
        <f t="shared" si="72"/>
        <v>Fair</v>
      </c>
      <c r="AA704" s="27">
        <f t="shared" si="73"/>
        <v>0.23797990510435346</v>
      </c>
      <c r="AB704" s="3" t="str">
        <f t="shared" si="74"/>
        <v>Low</v>
      </c>
      <c r="AC704" s="3" t="str">
        <f t="shared" si="75"/>
        <v>Medium</v>
      </c>
      <c r="AD704" s="3" t="str">
        <f t="shared" si="76"/>
        <v>No</v>
      </c>
    </row>
    <row r="705" spans="1:30" ht="15" customHeight="1" x14ac:dyDescent="0.3">
      <c r="A705" s="3" t="s">
        <v>726</v>
      </c>
      <c r="B705" s="3">
        <v>44</v>
      </c>
      <c r="C705" s="3" t="s">
        <v>28</v>
      </c>
      <c r="D705" s="3" t="s">
        <v>26</v>
      </c>
      <c r="E705" s="3">
        <v>65339.135263794298</v>
      </c>
      <c r="F705" s="3">
        <v>135</v>
      </c>
      <c r="G705" s="3">
        <v>1311.57582344873</v>
      </c>
      <c r="H705" s="3">
        <v>8</v>
      </c>
      <c r="I705" s="3">
        <v>1203.2816849476201</v>
      </c>
      <c r="J705" s="3">
        <v>7</v>
      </c>
      <c r="K705" s="3">
        <v>622.56216688178904</v>
      </c>
      <c r="L705" s="3">
        <v>66</v>
      </c>
      <c r="M705" s="3">
        <v>16</v>
      </c>
      <c r="N705" s="3">
        <v>1</v>
      </c>
      <c r="O705" s="3">
        <v>526</v>
      </c>
      <c r="P705" s="3">
        <v>2</v>
      </c>
      <c r="Q705" s="3">
        <v>8453.3842538434401</v>
      </c>
      <c r="R705" s="3">
        <v>6</v>
      </c>
      <c r="S705" s="3">
        <v>0</v>
      </c>
      <c r="T705" s="3">
        <v>0</v>
      </c>
      <c r="U705" s="3">
        <v>3824.9967275982199</v>
      </c>
      <c r="V705" s="3">
        <v>1</v>
      </c>
      <c r="W705" s="3" t="str">
        <f>IF(Bank_data3[[#This Row],[credit_risk]]=1,"High Risk","Low Risk")</f>
        <v>High Risk</v>
      </c>
      <c r="X705" s="3" t="str">
        <f t="shared" si="70"/>
        <v>35-44</v>
      </c>
      <c r="Y705" s="3" t="str">
        <f t="shared" si="71"/>
        <v>Middle Income</v>
      </c>
      <c r="Z705" s="3" t="str">
        <f t="shared" si="72"/>
        <v>Poor</v>
      </c>
      <c r="AA705" s="27">
        <f t="shared" si="73"/>
        <v>0.1293770451615944</v>
      </c>
      <c r="AB705" s="3" t="str">
        <f t="shared" si="74"/>
        <v>Medium</v>
      </c>
      <c r="AC705" s="3" t="str">
        <f t="shared" si="75"/>
        <v>High</v>
      </c>
      <c r="AD705" s="3" t="str">
        <f t="shared" si="76"/>
        <v>No</v>
      </c>
    </row>
    <row r="706" spans="1:30" ht="15" customHeight="1" x14ac:dyDescent="0.3">
      <c r="A706" s="3" t="s">
        <v>727</v>
      </c>
      <c r="B706" s="3">
        <v>52</v>
      </c>
      <c r="C706" s="3" t="s">
        <v>31</v>
      </c>
      <c r="D706" s="3" t="s">
        <v>24</v>
      </c>
      <c r="E706" s="3">
        <v>50088.390054144002</v>
      </c>
      <c r="F706" s="3">
        <v>54</v>
      </c>
      <c r="G706" s="3">
        <v>2242.2341071002802</v>
      </c>
      <c r="H706" s="3">
        <v>10</v>
      </c>
      <c r="I706" s="3">
        <v>687.40489082324098</v>
      </c>
      <c r="J706" s="3">
        <v>19</v>
      </c>
      <c r="K706" s="3">
        <v>550.63476622620999</v>
      </c>
      <c r="L706" s="3">
        <v>30</v>
      </c>
      <c r="M706" s="3">
        <v>12</v>
      </c>
      <c r="N706" s="3">
        <v>4</v>
      </c>
      <c r="O706" s="3">
        <v>823</v>
      </c>
      <c r="P706" s="3">
        <v>0</v>
      </c>
      <c r="Q706" s="3">
        <v>14843.2708322989</v>
      </c>
      <c r="R706" s="3">
        <v>4</v>
      </c>
      <c r="S706" s="3">
        <v>0</v>
      </c>
      <c r="T706" s="3">
        <v>0</v>
      </c>
      <c r="U706" s="3">
        <v>5029.1110081198904</v>
      </c>
      <c r="V706" s="3">
        <v>1</v>
      </c>
      <c r="W706" s="3" t="str">
        <f>IF(Bank_data3[[#This Row],[credit_risk]]=1,"High Risk","Low Risk")</f>
        <v>High Risk</v>
      </c>
      <c r="X706" s="3" t="str">
        <f t="shared" si="70"/>
        <v>45-54</v>
      </c>
      <c r="Y706" s="3" t="str">
        <f t="shared" si="71"/>
        <v>Middle Income</v>
      </c>
      <c r="Z706" s="3" t="str">
        <f t="shared" si="72"/>
        <v>Excellent</v>
      </c>
      <c r="AA706" s="27">
        <f t="shared" si="73"/>
        <v>0.29634154374404492</v>
      </c>
      <c r="AB706" s="3" t="str">
        <f t="shared" si="74"/>
        <v>Medium</v>
      </c>
      <c r="AC706" s="3" t="str">
        <f t="shared" si="75"/>
        <v>High</v>
      </c>
      <c r="AD706" s="3" t="str">
        <f t="shared" si="76"/>
        <v>No</v>
      </c>
    </row>
    <row r="707" spans="1:30" ht="15" customHeight="1" x14ac:dyDescent="0.3">
      <c r="A707" s="3" t="s">
        <v>728</v>
      </c>
      <c r="B707" s="3">
        <v>57</v>
      </c>
      <c r="C707" s="3" t="s">
        <v>31</v>
      </c>
      <c r="D707" s="3" t="s">
        <v>26</v>
      </c>
      <c r="E707" s="3">
        <v>68618.481764262106</v>
      </c>
      <c r="F707" s="3">
        <v>239</v>
      </c>
      <c r="G707" s="3">
        <v>1213.1720360158399</v>
      </c>
      <c r="H707" s="3">
        <v>5</v>
      </c>
      <c r="I707" s="3">
        <v>844.30893091456596</v>
      </c>
      <c r="J707" s="3">
        <v>17</v>
      </c>
      <c r="K707" s="3">
        <v>704.98045535808296</v>
      </c>
      <c r="L707" s="3">
        <v>64</v>
      </c>
      <c r="M707" s="3">
        <v>7</v>
      </c>
      <c r="N707" s="3">
        <v>4</v>
      </c>
      <c r="O707" s="3">
        <v>474</v>
      </c>
      <c r="P707" s="3">
        <v>5</v>
      </c>
      <c r="Q707" s="3">
        <v>2219.6955955285998</v>
      </c>
      <c r="R707" s="3">
        <v>6</v>
      </c>
      <c r="S707" s="3">
        <v>0</v>
      </c>
      <c r="T707" s="3">
        <v>0</v>
      </c>
      <c r="U707" s="3">
        <v>17680.883810932701</v>
      </c>
      <c r="V707" s="3">
        <v>1</v>
      </c>
      <c r="W707" s="3" t="str">
        <f>IF(Bank_data3[[#This Row],[credit_risk]]=1,"High Risk","Low Risk")</f>
        <v>High Risk</v>
      </c>
      <c r="X707" s="3" t="str">
        <f t="shared" si="70"/>
        <v>55+</v>
      </c>
      <c r="Y707" s="3" t="str">
        <f t="shared" si="71"/>
        <v>Middle Income</v>
      </c>
      <c r="Z707" s="3" t="str">
        <f t="shared" si="72"/>
        <v>Poor</v>
      </c>
      <c r="AA707" s="27">
        <f t="shared" si="73"/>
        <v>3.2348363567039198E-2</v>
      </c>
      <c r="AB707" s="3" t="str">
        <f t="shared" si="74"/>
        <v>Medium</v>
      </c>
      <c r="AC707" s="3" t="str">
        <f t="shared" si="75"/>
        <v>High</v>
      </c>
      <c r="AD707" s="3" t="str">
        <f t="shared" si="76"/>
        <v>No</v>
      </c>
    </row>
    <row r="708" spans="1:30" ht="15" customHeight="1" x14ac:dyDescent="0.3">
      <c r="A708" s="3" t="s">
        <v>729</v>
      </c>
      <c r="B708" s="3">
        <v>25</v>
      </c>
      <c r="C708" s="3" t="s">
        <v>31</v>
      </c>
      <c r="D708" s="3" t="s">
        <v>33</v>
      </c>
      <c r="E708" s="3">
        <v>67307.001697471394</v>
      </c>
      <c r="F708" s="3">
        <v>15</v>
      </c>
      <c r="G708" s="3">
        <v>1015.09125686203</v>
      </c>
      <c r="H708" s="3">
        <v>8</v>
      </c>
      <c r="I708" s="3">
        <v>538.06969625283102</v>
      </c>
      <c r="J708" s="3">
        <v>18</v>
      </c>
      <c r="K708" s="3">
        <v>609.73275134499897</v>
      </c>
      <c r="L708" s="3">
        <v>10</v>
      </c>
      <c r="M708" s="3">
        <v>9</v>
      </c>
      <c r="N708" s="3">
        <v>2</v>
      </c>
      <c r="O708" s="3">
        <v>520</v>
      </c>
      <c r="P708" s="3">
        <v>2</v>
      </c>
      <c r="Q708" s="3">
        <v>15831.874962899599</v>
      </c>
      <c r="R708" s="3">
        <v>4</v>
      </c>
      <c r="S708" s="3">
        <v>0</v>
      </c>
      <c r="T708" s="3">
        <v>0</v>
      </c>
      <c r="U708" s="3">
        <v>7177.3946964362503</v>
      </c>
      <c r="V708" s="3">
        <v>1</v>
      </c>
      <c r="W708" s="3" t="str">
        <f>IF(Bank_data3[[#This Row],[credit_risk]]=1,"High Risk","Low Risk")</f>
        <v>High Risk</v>
      </c>
      <c r="X708" s="3" t="str">
        <f t="shared" si="70"/>
        <v>25-34</v>
      </c>
      <c r="Y708" s="3" t="str">
        <f t="shared" si="71"/>
        <v>Middle Income</v>
      </c>
      <c r="Z708" s="3" t="str">
        <f t="shared" si="72"/>
        <v>Poor</v>
      </c>
      <c r="AA708" s="27">
        <f t="shared" si="73"/>
        <v>0.2352188414819015</v>
      </c>
      <c r="AB708" s="3" t="str">
        <f t="shared" si="74"/>
        <v>Medium</v>
      </c>
      <c r="AC708" s="3" t="str">
        <f t="shared" si="75"/>
        <v>Medium</v>
      </c>
      <c r="AD708" s="3" t="str">
        <f t="shared" si="76"/>
        <v>No</v>
      </c>
    </row>
    <row r="709" spans="1:30" ht="15" customHeight="1" x14ac:dyDescent="0.3">
      <c r="A709" s="3" t="s">
        <v>730</v>
      </c>
      <c r="B709" s="3">
        <v>63</v>
      </c>
      <c r="C709" s="3" t="s">
        <v>31</v>
      </c>
      <c r="D709" s="3" t="s">
        <v>24</v>
      </c>
      <c r="E709" s="3">
        <v>70682.505133969302</v>
      </c>
      <c r="F709" s="3">
        <v>44</v>
      </c>
      <c r="G709" s="3">
        <v>963.13157695610596</v>
      </c>
      <c r="H709" s="3">
        <v>10</v>
      </c>
      <c r="I709" s="3">
        <v>135.5157564221</v>
      </c>
      <c r="J709" s="3">
        <v>2</v>
      </c>
      <c r="K709" s="3">
        <v>668.22372321115802</v>
      </c>
      <c r="L709" s="3">
        <v>79</v>
      </c>
      <c r="M709" s="3">
        <v>12</v>
      </c>
      <c r="N709" s="3">
        <v>1</v>
      </c>
      <c r="O709" s="3">
        <v>364</v>
      </c>
      <c r="P709" s="3">
        <v>1</v>
      </c>
      <c r="Q709" s="3">
        <v>13449.057934190199</v>
      </c>
      <c r="R709" s="3">
        <v>5</v>
      </c>
      <c r="S709" s="3">
        <v>0</v>
      </c>
      <c r="T709" s="3">
        <v>0</v>
      </c>
      <c r="U709" s="3">
        <v>5821.8126419609798</v>
      </c>
      <c r="V709" s="3">
        <v>1</v>
      </c>
      <c r="W709" s="3" t="str">
        <f>IF(Bank_data3[[#This Row],[credit_risk]]=1,"High Risk","Low Risk")</f>
        <v>High Risk</v>
      </c>
      <c r="X709" s="3" t="str">
        <f t="shared" si="70"/>
        <v>55+</v>
      </c>
      <c r="Y709" s="3" t="str">
        <f t="shared" si="71"/>
        <v>Middle Income</v>
      </c>
      <c r="Z709" s="3" t="str">
        <f t="shared" si="72"/>
        <v>Poor</v>
      </c>
      <c r="AA709" s="27">
        <f t="shared" si="73"/>
        <v>0.19027421154215313</v>
      </c>
      <c r="AB709" s="3" t="str">
        <f t="shared" si="74"/>
        <v>Low</v>
      </c>
      <c r="AC709" s="3" t="str">
        <f t="shared" si="75"/>
        <v>High</v>
      </c>
      <c r="AD709" s="3" t="str">
        <f t="shared" si="76"/>
        <v>No</v>
      </c>
    </row>
    <row r="710" spans="1:30" ht="15" customHeight="1" x14ac:dyDescent="0.3">
      <c r="A710" s="3" t="s">
        <v>731</v>
      </c>
      <c r="B710" s="3">
        <v>64</v>
      </c>
      <c r="C710" s="3" t="s">
        <v>23</v>
      </c>
      <c r="D710" s="3" t="s">
        <v>24</v>
      </c>
      <c r="E710" s="3">
        <v>38775.937004615502</v>
      </c>
      <c r="F710" s="3">
        <v>145</v>
      </c>
      <c r="G710" s="3">
        <v>1750.1638855061799</v>
      </c>
      <c r="H710" s="3">
        <v>9</v>
      </c>
      <c r="I710" s="3">
        <v>1232.1433477179901</v>
      </c>
      <c r="J710" s="3">
        <v>37</v>
      </c>
      <c r="K710" s="3">
        <v>543.28503273490196</v>
      </c>
      <c r="L710" s="3">
        <v>37</v>
      </c>
      <c r="M710" s="3">
        <v>6</v>
      </c>
      <c r="N710" s="3">
        <v>6</v>
      </c>
      <c r="O710" s="3">
        <v>569</v>
      </c>
      <c r="P710" s="3">
        <v>2</v>
      </c>
      <c r="Q710" s="3">
        <v>7049.5073823663797</v>
      </c>
      <c r="R710" s="3">
        <v>4</v>
      </c>
      <c r="S710" s="3">
        <v>1</v>
      </c>
      <c r="T710" s="3">
        <v>0</v>
      </c>
      <c r="U710" s="3">
        <v>11809.138483298</v>
      </c>
      <c r="V710" s="3">
        <v>1</v>
      </c>
      <c r="W710" s="3" t="str">
        <f>IF(Bank_data3[[#This Row],[credit_risk]]=1,"High Risk","Low Risk")</f>
        <v>High Risk</v>
      </c>
      <c r="X710" s="3" t="str">
        <f t="shared" si="70"/>
        <v>55+</v>
      </c>
      <c r="Y710" s="3" t="str">
        <f t="shared" si="71"/>
        <v>Low Income</v>
      </c>
      <c r="Z710" s="3" t="str">
        <f t="shared" si="72"/>
        <v>Poor</v>
      </c>
      <c r="AA710" s="27">
        <f t="shared" si="73"/>
        <v>0.18180108404671888</v>
      </c>
      <c r="AB710" s="3" t="str">
        <f t="shared" si="74"/>
        <v>Medium</v>
      </c>
      <c r="AC710" s="3" t="str">
        <f t="shared" si="75"/>
        <v>High</v>
      </c>
      <c r="AD710" s="3" t="str">
        <f t="shared" si="76"/>
        <v>No</v>
      </c>
    </row>
    <row r="711" spans="1:30" ht="15" customHeight="1" x14ac:dyDescent="0.3">
      <c r="A711" s="3" t="s">
        <v>732</v>
      </c>
      <c r="B711" s="3">
        <v>51</v>
      </c>
      <c r="C711" s="3" t="s">
        <v>23</v>
      </c>
      <c r="D711" s="3" t="s">
        <v>33</v>
      </c>
      <c r="E711" s="3">
        <v>68605.325650020401</v>
      </c>
      <c r="F711" s="3">
        <v>81</v>
      </c>
      <c r="G711" s="3">
        <v>3592.3148520697</v>
      </c>
      <c r="H711" s="3">
        <v>9</v>
      </c>
      <c r="I711" s="3">
        <v>1267.4954882341499</v>
      </c>
      <c r="J711" s="3">
        <v>17</v>
      </c>
      <c r="K711" s="3">
        <v>930.442502690938</v>
      </c>
      <c r="L711" s="3">
        <v>1</v>
      </c>
      <c r="M711" s="3">
        <v>2</v>
      </c>
      <c r="N711" s="3">
        <v>7</v>
      </c>
      <c r="O711" s="3">
        <v>481</v>
      </c>
      <c r="P711" s="3">
        <v>4</v>
      </c>
      <c r="Q711" s="3">
        <v>0</v>
      </c>
      <c r="R711" s="3">
        <v>0</v>
      </c>
      <c r="S711" s="3">
        <v>0</v>
      </c>
      <c r="T711" s="3">
        <v>0</v>
      </c>
      <c r="U711" s="3">
        <v>10447.5806703173</v>
      </c>
      <c r="V711" s="3">
        <v>1</v>
      </c>
      <c r="W711" s="3" t="str">
        <f>IF(Bank_data3[[#This Row],[credit_risk]]=1,"High Risk","Low Risk")</f>
        <v>High Risk</v>
      </c>
      <c r="X711" s="3" t="str">
        <f t="shared" ref="X711:X774" si="77">_xlfn.IFS(B711&lt;25,"18-24",B711&lt;35,"25-34",B711&lt;45,"35-44",B711&lt;55,"45-54",TRUE(),"55+")</f>
        <v>45-54</v>
      </c>
      <c r="Y711" s="3" t="str">
        <f t="shared" ref="Y711:Y774" si="78">_xlfn.IFS(E711&lt;50000,"Low Income",E711&lt;100000,"Middle Income",TRUE(),"High Income")</f>
        <v>Middle Income</v>
      </c>
      <c r="Z711" s="3" t="str">
        <f t="shared" ref="Z711:Z774" si="79">_xlfn.IFS(O711&lt;580,"Poor",O711&lt;670,"Fair",O711&lt;740,"Good",O711&lt;800,"Very Good",TRUE(),"Excellent")</f>
        <v>Poor</v>
      </c>
      <c r="AA711" s="27">
        <f t="shared" ref="AA711:AA774" si="80">IF(E711=0,0,Q711/E711)</f>
        <v>0</v>
      </c>
      <c r="AB711" s="3" t="str">
        <f t="shared" ref="AB711:AB774" si="81">_xlfn.IFS(G711&lt;1000,"Low",G711&lt;5000,"Medium",TRUE(),"High")</f>
        <v>Medium</v>
      </c>
      <c r="AC711" s="3" t="str">
        <f t="shared" ref="AC711:AC774" si="82">_xlfn.IFS(L711&lt;10,"Low",L711&lt;30,"Medium",TRUE(),"High")</f>
        <v>Low</v>
      </c>
      <c r="AD711" s="3" t="str">
        <f t="shared" ref="AD711:AD774" si="83">IF(AND(E711&gt;=100000,O711&gt;=750),"Yes","No")</f>
        <v>No</v>
      </c>
    </row>
    <row r="712" spans="1:30" ht="15" customHeight="1" x14ac:dyDescent="0.3">
      <c r="A712" s="3" t="s">
        <v>733</v>
      </c>
      <c r="B712" s="3">
        <v>64</v>
      </c>
      <c r="C712" s="3" t="s">
        <v>28</v>
      </c>
      <c r="D712" s="3" t="s">
        <v>24</v>
      </c>
      <c r="E712" s="3">
        <v>40615.949435591298</v>
      </c>
      <c r="F712" s="3">
        <v>20</v>
      </c>
      <c r="G712" s="3">
        <v>2162.3208170385701</v>
      </c>
      <c r="H712" s="3">
        <v>1</v>
      </c>
      <c r="I712" s="3">
        <v>676.97928217870594</v>
      </c>
      <c r="J712" s="3">
        <v>26</v>
      </c>
      <c r="K712" s="3">
        <v>532.90956107315901</v>
      </c>
      <c r="L712" s="3">
        <v>53</v>
      </c>
      <c r="M712" s="3">
        <v>14</v>
      </c>
      <c r="N712" s="3">
        <v>3</v>
      </c>
      <c r="O712" s="3">
        <v>639</v>
      </c>
      <c r="P712" s="3">
        <v>4</v>
      </c>
      <c r="Q712" s="3">
        <v>21751.895170886499</v>
      </c>
      <c r="R712" s="3">
        <v>6</v>
      </c>
      <c r="S712" s="3">
        <v>0</v>
      </c>
      <c r="T712" s="3">
        <v>0</v>
      </c>
      <c r="U712" s="3">
        <v>13222.2992891798</v>
      </c>
      <c r="V712" s="3">
        <v>1</v>
      </c>
      <c r="W712" s="3" t="str">
        <f>IF(Bank_data3[[#This Row],[credit_risk]]=1,"High Risk","Low Risk")</f>
        <v>High Risk</v>
      </c>
      <c r="X712" s="3" t="str">
        <f t="shared" si="77"/>
        <v>55+</v>
      </c>
      <c r="Y712" s="3" t="str">
        <f t="shared" si="78"/>
        <v>Low Income</v>
      </c>
      <c r="Z712" s="3" t="str">
        <f t="shared" si="79"/>
        <v>Fair</v>
      </c>
      <c r="AA712" s="27">
        <f t="shared" si="80"/>
        <v>0.53555057737553613</v>
      </c>
      <c r="AB712" s="3" t="str">
        <f t="shared" si="81"/>
        <v>Medium</v>
      </c>
      <c r="AC712" s="3" t="str">
        <f t="shared" si="82"/>
        <v>High</v>
      </c>
      <c r="AD712" s="3" t="str">
        <f t="shared" si="83"/>
        <v>No</v>
      </c>
    </row>
    <row r="713" spans="1:30" ht="15" customHeight="1" x14ac:dyDescent="0.3">
      <c r="A713" s="3" t="s">
        <v>734</v>
      </c>
      <c r="B713" s="3">
        <v>66</v>
      </c>
      <c r="C713" s="3" t="s">
        <v>31</v>
      </c>
      <c r="D713" s="3" t="s">
        <v>33</v>
      </c>
      <c r="E713" s="3">
        <v>47172.1778601888</v>
      </c>
      <c r="F713" s="3">
        <v>52</v>
      </c>
      <c r="G713" s="3">
        <v>613.153995245842</v>
      </c>
      <c r="H713" s="3">
        <v>5</v>
      </c>
      <c r="I713" s="3">
        <v>1031.6753476568999</v>
      </c>
      <c r="J713" s="3">
        <v>14</v>
      </c>
      <c r="K713" s="3">
        <v>462.88113461155899</v>
      </c>
      <c r="L713" s="3">
        <v>6</v>
      </c>
      <c r="M713" s="3">
        <v>6</v>
      </c>
      <c r="N713" s="3">
        <v>3</v>
      </c>
      <c r="O713" s="3">
        <v>605</v>
      </c>
      <c r="P713" s="3">
        <v>4</v>
      </c>
      <c r="Q713" s="3">
        <v>1561.79506694613</v>
      </c>
      <c r="R713" s="3">
        <v>1</v>
      </c>
      <c r="S713" s="3">
        <v>0</v>
      </c>
      <c r="T713" s="3">
        <v>0</v>
      </c>
      <c r="U713" s="3">
        <v>14538.1410449168</v>
      </c>
      <c r="V713" s="3">
        <v>0</v>
      </c>
      <c r="W713" s="3" t="str">
        <f>IF(Bank_data3[[#This Row],[credit_risk]]=1,"High Risk","Low Risk")</f>
        <v>Low Risk</v>
      </c>
      <c r="X713" s="3" t="str">
        <f t="shared" si="77"/>
        <v>55+</v>
      </c>
      <c r="Y713" s="3" t="str">
        <f t="shared" si="78"/>
        <v>Low Income</v>
      </c>
      <c r="Z713" s="3" t="str">
        <f t="shared" si="79"/>
        <v>Fair</v>
      </c>
      <c r="AA713" s="27">
        <f t="shared" si="80"/>
        <v>3.3108394350056386E-2</v>
      </c>
      <c r="AB713" s="3" t="str">
        <f t="shared" si="81"/>
        <v>Low</v>
      </c>
      <c r="AC713" s="3" t="str">
        <f t="shared" si="82"/>
        <v>Low</v>
      </c>
      <c r="AD713" s="3" t="str">
        <f t="shared" si="83"/>
        <v>No</v>
      </c>
    </row>
    <row r="714" spans="1:30" ht="15" customHeight="1" x14ac:dyDescent="0.3">
      <c r="A714" s="3" t="s">
        <v>735</v>
      </c>
      <c r="B714" s="3">
        <v>40</v>
      </c>
      <c r="C714" s="3" t="s">
        <v>23</v>
      </c>
      <c r="D714" s="3" t="s">
        <v>24</v>
      </c>
      <c r="E714" s="3">
        <v>46802.713322780597</v>
      </c>
      <c r="F714" s="3">
        <v>4</v>
      </c>
      <c r="G714" s="3">
        <v>996.89356612545805</v>
      </c>
      <c r="H714" s="3">
        <v>3</v>
      </c>
      <c r="I714" s="3">
        <v>663.18800292635899</v>
      </c>
      <c r="J714" s="3">
        <v>45</v>
      </c>
      <c r="K714" s="3">
        <v>699.42175716618499</v>
      </c>
      <c r="L714" s="3">
        <v>48</v>
      </c>
      <c r="M714" s="3">
        <v>4</v>
      </c>
      <c r="N714" s="3">
        <v>8</v>
      </c>
      <c r="O714" s="3">
        <v>415</v>
      </c>
      <c r="P714" s="3">
        <v>0</v>
      </c>
      <c r="Q714" s="3">
        <v>19570.6779421436</v>
      </c>
      <c r="R714" s="3">
        <v>5</v>
      </c>
      <c r="S714" s="3">
        <v>0</v>
      </c>
      <c r="T714" s="3">
        <v>0</v>
      </c>
      <c r="U714" s="3">
        <v>19055.652870281501</v>
      </c>
      <c r="V714" s="3">
        <v>1</v>
      </c>
      <c r="W714" s="3" t="str">
        <f>IF(Bank_data3[[#This Row],[credit_risk]]=1,"High Risk","Low Risk")</f>
        <v>High Risk</v>
      </c>
      <c r="X714" s="3" t="str">
        <f t="shared" si="77"/>
        <v>35-44</v>
      </c>
      <c r="Y714" s="3" t="str">
        <f t="shared" si="78"/>
        <v>Low Income</v>
      </c>
      <c r="Z714" s="3" t="str">
        <f t="shared" si="79"/>
        <v>Poor</v>
      </c>
      <c r="AA714" s="27">
        <f t="shared" si="80"/>
        <v>0.4181526358775835</v>
      </c>
      <c r="AB714" s="3" t="str">
        <f t="shared" si="81"/>
        <v>Low</v>
      </c>
      <c r="AC714" s="3" t="str">
        <f t="shared" si="82"/>
        <v>High</v>
      </c>
      <c r="AD714" s="3" t="str">
        <f t="shared" si="83"/>
        <v>No</v>
      </c>
    </row>
    <row r="715" spans="1:30" ht="15" customHeight="1" x14ac:dyDescent="0.3">
      <c r="A715" s="3" t="s">
        <v>736</v>
      </c>
      <c r="B715" s="3">
        <v>35</v>
      </c>
      <c r="C715" s="3" t="s">
        <v>23</v>
      </c>
      <c r="D715" s="3" t="s">
        <v>24</v>
      </c>
      <c r="E715" s="3">
        <v>32034.129602940098</v>
      </c>
      <c r="F715" s="3">
        <v>89</v>
      </c>
      <c r="G715" s="3">
        <v>1285.7966639635499</v>
      </c>
      <c r="H715" s="3">
        <v>1</v>
      </c>
      <c r="I715" s="3">
        <v>900.97144549318602</v>
      </c>
      <c r="J715" s="3">
        <v>20</v>
      </c>
      <c r="K715" s="3">
        <v>642.01850745048205</v>
      </c>
      <c r="L715" s="3">
        <v>39</v>
      </c>
      <c r="M715" s="3">
        <v>7</v>
      </c>
      <c r="N715" s="3">
        <v>3</v>
      </c>
      <c r="O715" s="3">
        <v>310</v>
      </c>
      <c r="P715" s="3">
        <v>3</v>
      </c>
      <c r="Q715" s="3">
        <v>7041.1449793554702</v>
      </c>
      <c r="R715" s="3">
        <v>1</v>
      </c>
      <c r="S715" s="3">
        <v>0</v>
      </c>
      <c r="T715" s="3">
        <v>0</v>
      </c>
      <c r="U715" s="3">
        <v>4671.1308901149596</v>
      </c>
      <c r="V715" s="3">
        <v>1</v>
      </c>
      <c r="W715" s="3" t="str">
        <f>IF(Bank_data3[[#This Row],[credit_risk]]=1,"High Risk","Low Risk")</f>
        <v>High Risk</v>
      </c>
      <c r="X715" s="3" t="str">
        <f t="shared" si="77"/>
        <v>35-44</v>
      </c>
      <c r="Y715" s="3" t="str">
        <f t="shared" si="78"/>
        <v>Low Income</v>
      </c>
      <c r="Z715" s="3" t="str">
        <f t="shared" si="79"/>
        <v>Poor</v>
      </c>
      <c r="AA715" s="27">
        <f t="shared" si="80"/>
        <v>0.21980135145327104</v>
      </c>
      <c r="AB715" s="3" t="str">
        <f t="shared" si="81"/>
        <v>Medium</v>
      </c>
      <c r="AC715" s="3" t="str">
        <f t="shared" si="82"/>
        <v>High</v>
      </c>
      <c r="AD715" s="3" t="str">
        <f t="shared" si="83"/>
        <v>No</v>
      </c>
    </row>
    <row r="716" spans="1:30" ht="15" customHeight="1" x14ac:dyDescent="0.3">
      <c r="A716" s="3" t="s">
        <v>737</v>
      </c>
      <c r="B716" s="3">
        <v>40</v>
      </c>
      <c r="C716" s="3" t="s">
        <v>28</v>
      </c>
      <c r="D716" s="3" t="s">
        <v>33</v>
      </c>
      <c r="E716" s="3">
        <v>18760.6830135249</v>
      </c>
      <c r="F716" s="3">
        <v>109</v>
      </c>
      <c r="G716" s="3">
        <v>812.66642054652596</v>
      </c>
      <c r="H716" s="3">
        <v>4</v>
      </c>
      <c r="I716" s="3">
        <v>1065.69871962204</v>
      </c>
      <c r="J716" s="3">
        <v>21</v>
      </c>
      <c r="K716" s="3">
        <v>494.89035917997001</v>
      </c>
      <c r="L716" s="3">
        <v>44</v>
      </c>
      <c r="M716" s="3">
        <v>16</v>
      </c>
      <c r="N716" s="3">
        <v>9</v>
      </c>
      <c r="O716" s="3">
        <v>466</v>
      </c>
      <c r="P716" s="3">
        <v>2</v>
      </c>
      <c r="Q716" s="3">
        <v>14285.8511114839</v>
      </c>
      <c r="R716" s="3">
        <v>1</v>
      </c>
      <c r="S716" s="3">
        <v>0</v>
      </c>
      <c r="T716" s="3">
        <v>0</v>
      </c>
      <c r="U716" s="3">
        <v>12409.165780511799</v>
      </c>
      <c r="V716" s="3">
        <v>1</v>
      </c>
      <c r="W716" s="3" t="str">
        <f>IF(Bank_data3[[#This Row],[credit_risk]]=1,"High Risk","Low Risk")</f>
        <v>High Risk</v>
      </c>
      <c r="X716" s="3" t="str">
        <f t="shared" si="77"/>
        <v>35-44</v>
      </c>
      <c r="Y716" s="3" t="str">
        <f t="shared" si="78"/>
        <v>Low Income</v>
      </c>
      <c r="Z716" s="3" t="str">
        <f t="shared" si="79"/>
        <v>Poor</v>
      </c>
      <c r="AA716" s="27">
        <f t="shared" si="80"/>
        <v>0.76147819891125412</v>
      </c>
      <c r="AB716" s="3" t="str">
        <f t="shared" si="81"/>
        <v>Low</v>
      </c>
      <c r="AC716" s="3" t="str">
        <f t="shared" si="82"/>
        <v>High</v>
      </c>
      <c r="AD716" s="3" t="str">
        <f t="shared" si="83"/>
        <v>No</v>
      </c>
    </row>
    <row r="717" spans="1:30" ht="15" customHeight="1" x14ac:dyDescent="0.3">
      <c r="A717" s="3" t="s">
        <v>738</v>
      </c>
      <c r="B717" s="3">
        <v>30</v>
      </c>
      <c r="C717" s="3" t="s">
        <v>28</v>
      </c>
      <c r="D717" s="3" t="s">
        <v>33</v>
      </c>
      <c r="E717" s="3">
        <v>72027.032765084994</v>
      </c>
      <c r="F717" s="3">
        <v>143</v>
      </c>
      <c r="G717" s="3">
        <v>663.45258672104706</v>
      </c>
      <c r="H717" s="3">
        <v>2</v>
      </c>
      <c r="I717" s="3">
        <v>994.27972360085596</v>
      </c>
      <c r="J717" s="3">
        <v>7</v>
      </c>
      <c r="K717" s="3">
        <v>90.434842245276499</v>
      </c>
      <c r="L717" s="3">
        <v>53</v>
      </c>
      <c r="M717" s="3">
        <v>7</v>
      </c>
      <c r="N717" s="3">
        <v>2</v>
      </c>
      <c r="O717" s="3">
        <v>309</v>
      </c>
      <c r="P717" s="3">
        <v>0</v>
      </c>
      <c r="Q717" s="3">
        <v>15687.6852283024</v>
      </c>
      <c r="R717" s="3">
        <v>6</v>
      </c>
      <c r="S717" s="3">
        <v>0</v>
      </c>
      <c r="T717" s="3">
        <v>0</v>
      </c>
      <c r="U717" s="3">
        <v>4791.1497780257796</v>
      </c>
      <c r="V717" s="3">
        <v>1</v>
      </c>
      <c r="W717" s="3" t="str">
        <f>IF(Bank_data3[[#This Row],[credit_risk]]=1,"High Risk","Low Risk")</f>
        <v>High Risk</v>
      </c>
      <c r="X717" s="3" t="str">
        <f t="shared" si="77"/>
        <v>25-34</v>
      </c>
      <c r="Y717" s="3" t="str">
        <f t="shared" si="78"/>
        <v>Middle Income</v>
      </c>
      <c r="Z717" s="3" t="str">
        <f t="shared" si="79"/>
        <v>Poor</v>
      </c>
      <c r="AA717" s="27">
        <f t="shared" si="80"/>
        <v>0.21780274191590721</v>
      </c>
      <c r="AB717" s="3" t="str">
        <f t="shared" si="81"/>
        <v>Low</v>
      </c>
      <c r="AC717" s="3" t="str">
        <f t="shared" si="82"/>
        <v>High</v>
      </c>
      <c r="AD717" s="3" t="str">
        <f t="shared" si="83"/>
        <v>No</v>
      </c>
    </row>
    <row r="718" spans="1:30" ht="15" customHeight="1" x14ac:dyDescent="0.3">
      <c r="A718" s="3" t="s">
        <v>739</v>
      </c>
      <c r="B718" s="3">
        <v>56</v>
      </c>
      <c r="C718" s="3" t="s">
        <v>28</v>
      </c>
      <c r="D718" s="3" t="s">
        <v>24</v>
      </c>
      <c r="E718" s="3">
        <v>37359.5082374634</v>
      </c>
      <c r="F718" s="3">
        <v>237</v>
      </c>
      <c r="G718" s="3">
        <v>2099.94386917987</v>
      </c>
      <c r="H718" s="3">
        <v>5</v>
      </c>
      <c r="I718" s="3">
        <v>1269.33936469327</v>
      </c>
      <c r="J718" s="3">
        <v>10</v>
      </c>
      <c r="K718" s="3">
        <v>852.44677810475696</v>
      </c>
      <c r="L718" s="3">
        <v>60</v>
      </c>
      <c r="M718" s="3">
        <v>6</v>
      </c>
      <c r="N718" s="3">
        <v>0</v>
      </c>
      <c r="O718" s="3">
        <v>862</v>
      </c>
      <c r="P718" s="3">
        <v>1</v>
      </c>
      <c r="Q718" s="3">
        <v>21932.468020785702</v>
      </c>
      <c r="R718" s="3">
        <v>6</v>
      </c>
      <c r="S718" s="3">
        <v>0</v>
      </c>
      <c r="T718" s="3">
        <v>0</v>
      </c>
      <c r="U718" s="3">
        <v>7157.1350711289697</v>
      </c>
      <c r="V718" s="3">
        <v>1</v>
      </c>
      <c r="W718" s="3" t="str">
        <f>IF(Bank_data3[[#This Row],[credit_risk]]=1,"High Risk","Low Risk")</f>
        <v>High Risk</v>
      </c>
      <c r="X718" s="3" t="str">
        <f t="shared" si="77"/>
        <v>55+</v>
      </c>
      <c r="Y718" s="3" t="str">
        <f t="shared" si="78"/>
        <v>Low Income</v>
      </c>
      <c r="Z718" s="3" t="str">
        <f t="shared" si="79"/>
        <v>Excellent</v>
      </c>
      <c r="AA718" s="27">
        <f t="shared" si="80"/>
        <v>0.58706522263031935</v>
      </c>
      <c r="AB718" s="3" t="str">
        <f t="shared" si="81"/>
        <v>Medium</v>
      </c>
      <c r="AC718" s="3" t="str">
        <f t="shared" si="82"/>
        <v>High</v>
      </c>
      <c r="AD718" s="3" t="str">
        <f t="shared" si="83"/>
        <v>No</v>
      </c>
    </row>
    <row r="719" spans="1:30" ht="15" customHeight="1" x14ac:dyDescent="0.3">
      <c r="A719" s="3" t="s">
        <v>740</v>
      </c>
      <c r="B719" s="3">
        <v>55</v>
      </c>
      <c r="C719" s="3" t="s">
        <v>23</v>
      </c>
      <c r="D719" s="3" t="s">
        <v>24</v>
      </c>
      <c r="E719" s="3">
        <v>45144.6849576483</v>
      </c>
      <c r="F719" s="3">
        <v>198</v>
      </c>
      <c r="G719" s="3">
        <v>1097.65202740571</v>
      </c>
      <c r="H719" s="3">
        <v>10</v>
      </c>
      <c r="I719" s="3">
        <v>981.60823649686699</v>
      </c>
      <c r="J719" s="3">
        <v>42</v>
      </c>
      <c r="K719" s="3">
        <v>810.60201976858605</v>
      </c>
      <c r="L719" s="3">
        <v>3</v>
      </c>
      <c r="M719" s="3">
        <v>6</v>
      </c>
      <c r="N719" s="3">
        <v>2</v>
      </c>
      <c r="O719" s="3">
        <v>627</v>
      </c>
      <c r="P719" s="3">
        <v>2</v>
      </c>
      <c r="Q719" s="3">
        <v>5496.40147385195</v>
      </c>
      <c r="R719" s="3">
        <v>2</v>
      </c>
      <c r="S719" s="3">
        <v>0</v>
      </c>
      <c r="T719" s="3">
        <v>0</v>
      </c>
      <c r="U719" s="3">
        <v>10380.923732233499</v>
      </c>
      <c r="V719" s="3">
        <v>0</v>
      </c>
      <c r="W719" s="3" t="str">
        <f>IF(Bank_data3[[#This Row],[credit_risk]]=1,"High Risk","Low Risk")</f>
        <v>Low Risk</v>
      </c>
      <c r="X719" s="3" t="str">
        <f t="shared" si="77"/>
        <v>55+</v>
      </c>
      <c r="Y719" s="3" t="str">
        <f t="shared" si="78"/>
        <v>Low Income</v>
      </c>
      <c r="Z719" s="3" t="str">
        <f t="shared" si="79"/>
        <v>Fair</v>
      </c>
      <c r="AA719" s="27">
        <f t="shared" si="80"/>
        <v>0.12175079921386767</v>
      </c>
      <c r="AB719" s="3" t="str">
        <f t="shared" si="81"/>
        <v>Medium</v>
      </c>
      <c r="AC719" s="3" t="str">
        <f t="shared" si="82"/>
        <v>Low</v>
      </c>
      <c r="AD719" s="3" t="str">
        <f t="shared" si="83"/>
        <v>No</v>
      </c>
    </row>
    <row r="720" spans="1:30" ht="15" customHeight="1" x14ac:dyDescent="0.3">
      <c r="A720" s="3" t="s">
        <v>741</v>
      </c>
      <c r="B720" s="3">
        <v>54</v>
      </c>
      <c r="C720" s="3" t="s">
        <v>23</v>
      </c>
      <c r="D720" s="3" t="s">
        <v>33</v>
      </c>
      <c r="E720" s="3">
        <v>36847.097958224302</v>
      </c>
      <c r="F720" s="3">
        <v>49</v>
      </c>
      <c r="G720" s="3">
        <v>1797.4518554777101</v>
      </c>
      <c r="H720" s="3">
        <v>7</v>
      </c>
      <c r="I720" s="3">
        <v>809.82961596350799</v>
      </c>
      <c r="J720" s="3">
        <v>11</v>
      </c>
      <c r="K720" s="3">
        <v>287.45474314875997</v>
      </c>
      <c r="L720" s="3">
        <v>33</v>
      </c>
      <c r="M720" s="3">
        <v>1</v>
      </c>
      <c r="N720" s="3">
        <v>4</v>
      </c>
      <c r="O720" s="3">
        <v>346</v>
      </c>
      <c r="P720" s="3">
        <v>5</v>
      </c>
      <c r="Q720" s="3">
        <v>11763.726029735701</v>
      </c>
      <c r="R720" s="3">
        <v>1</v>
      </c>
      <c r="S720" s="3">
        <v>0</v>
      </c>
      <c r="T720" s="3">
        <v>0</v>
      </c>
      <c r="U720" s="3">
        <v>8341.6792741431309</v>
      </c>
      <c r="V720" s="3">
        <v>1</v>
      </c>
      <c r="W720" s="3" t="str">
        <f>IF(Bank_data3[[#This Row],[credit_risk]]=1,"High Risk","Low Risk")</f>
        <v>High Risk</v>
      </c>
      <c r="X720" s="3" t="str">
        <f t="shared" si="77"/>
        <v>45-54</v>
      </c>
      <c r="Y720" s="3" t="str">
        <f t="shared" si="78"/>
        <v>Low Income</v>
      </c>
      <c r="Z720" s="3" t="str">
        <f t="shared" si="79"/>
        <v>Poor</v>
      </c>
      <c r="AA720" s="27">
        <f t="shared" si="80"/>
        <v>0.31925787054038612</v>
      </c>
      <c r="AB720" s="3" t="str">
        <f t="shared" si="81"/>
        <v>Medium</v>
      </c>
      <c r="AC720" s="3" t="str">
        <f t="shared" si="82"/>
        <v>High</v>
      </c>
      <c r="AD720" s="3" t="str">
        <f t="shared" si="83"/>
        <v>No</v>
      </c>
    </row>
    <row r="721" spans="1:30" ht="15" customHeight="1" x14ac:dyDescent="0.3">
      <c r="A721" s="3" t="s">
        <v>742</v>
      </c>
      <c r="B721" s="3">
        <v>38</v>
      </c>
      <c r="C721" s="3" t="s">
        <v>28</v>
      </c>
      <c r="D721" s="3" t="s">
        <v>33</v>
      </c>
      <c r="E721" s="3">
        <v>45380.218339358602</v>
      </c>
      <c r="F721" s="3">
        <v>91</v>
      </c>
      <c r="G721" s="3">
        <v>2925.94297449842</v>
      </c>
      <c r="H721" s="3">
        <v>3</v>
      </c>
      <c r="I721" s="3">
        <v>533.50336124290197</v>
      </c>
      <c r="J721" s="3">
        <v>47</v>
      </c>
      <c r="K721" s="3">
        <v>603.95157361440499</v>
      </c>
      <c r="L721" s="3">
        <v>7</v>
      </c>
      <c r="M721" s="3">
        <v>10</v>
      </c>
      <c r="N721" s="3">
        <v>1</v>
      </c>
      <c r="O721" s="3">
        <v>824</v>
      </c>
      <c r="P721" s="3">
        <v>4</v>
      </c>
      <c r="Q721" s="3">
        <v>6216.0074782212696</v>
      </c>
      <c r="R721" s="3">
        <v>4</v>
      </c>
      <c r="S721" s="3">
        <v>0</v>
      </c>
      <c r="T721" s="3">
        <v>0</v>
      </c>
      <c r="U721" s="3">
        <v>9599.0822329832208</v>
      </c>
      <c r="V721" s="3">
        <v>1</v>
      </c>
      <c r="W721" s="3" t="str">
        <f>IF(Bank_data3[[#This Row],[credit_risk]]=1,"High Risk","Low Risk")</f>
        <v>High Risk</v>
      </c>
      <c r="X721" s="3" t="str">
        <f t="shared" si="77"/>
        <v>35-44</v>
      </c>
      <c r="Y721" s="3" t="str">
        <f t="shared" si="78"/>
        <v>Low Income</v>
      </c>
      <c r="Z721" s="3" t="str">
        <f t="shared" si="79"/>
        <v>Excellent</v>
      </c>
      <c r="AA721" s="27">
        <f t="shared" si="80"/>
        <v>0.13697614744242162</v>
      </c>
      <c r="AB721" s="3" t="str">
        <f t="shared" si="81"/>
        <v>Medium</v>
      </c>
      <c r="AC721" s="3" t="str">
        <f t="shared" si="82"/>
        <v>Low</v>
      </c>
      <c r="AD721" s="3" t="str">
        <f t="shared" si="83"/>
        <v>No</v>
      </c>
    </row>
    <row r="722" spans="1:30" ht="15" customHeight="1" x14ac:dyDescent="0.3">
      <c r="A722" s="3" t="s">
        <v>743</v>
      </c>
      <c r="B722" s="3">
        <v>39</v>
      </c>
      <c r="C722" s="3" t="s">
        <v>31</v>
      </c>
      <c r="D722" s="3" t="s">
        <v>24</v>
      </c>
      <c r="E722" s="3">
        <v>40893.747072937404</v>
      </c>
      <c r="F722" s="3">
        <v>205</v>
      </c>
      <c r="G722" s="3">
        <v>1080.53186379823</v>
      </c>
      <c r="H722" s="3">
        <v>11</v>
      </c>
      <c r="I722" s="3">
        <v>632.52311688662803</v>
      </c>
      <c r="J722" s="3">
        <v>38</v>
      </c>
      <c r="K722" s="3">
        <v>369.34166618774202</v>
      </c>
      <c r="L722" s="3">
        <v>31</v>
      </c>
      <c r="M722" s="3">
        <v>11</v>
      </c>
      <c r="N722" s="3">
        <v>4</v>
      </c>
      <c r="O722" s="3">
        <v>677</v>
      </c>
      <c r="P722" s="3">
        <v>0</v>
      </c>
      <c r="Q722" s="3">
        <v>5734.7574175576001</v>
      </c>
      <c r="R722" s="3">
        <v>1</v>
      </c>
      <c r="S722" s="3">
        <v>0</v>
      </c>
      <c r="T722" s="3">
        <v>0</v>
      </c>
      <c r="U722" s="3">
        <v>7194.7781126612899</v>
      </c>
      <c r="V722" s="3">
        <v>0</v>
      </c>
      <c r="W722" s="3" t="str">
        <f>IF(Bank_data3[[#This Row],[credit_risk]]=1,"High Risk","Low Risk")</f>
        <v>Low Risk</v>
      </c>
      <c r="X722" s="3" t="str">
        <f t="shared" si="77"/>
        <v>35-44</v>
      </c>
      <c r="Y722" s="3" t="str">
        <f t="shared" si="78"/>
        <v>Low Income</v>
      </c>
      <c r="Z722" s="3" t="str">
        <f t="shared" si="79"/>
        <v>Good</v>
      </c>
      <c r="AA722" s="27">
        <f t="shared" si="80"/>
        <v>0.14023555746381428</v>
      </c>
      <c r="AB722" s="3" t="str">
        <f t="shared" si="81"/>
        <v>Medium</v>
      </c>
      <c r="AC722" s="3" t="str">
        <f t="shared" si="82"/>
        <v>High</v>
      </c>
      <c r="AD722" s="3" t="str">
        <f t="shared" si="83"/>
        <v>No</v>
      </c>
    </row>
    <row r="723" spans="1:30" ht="15" customHeight="1" x14ac:dyDescent="0.3">
      <c r="A723" s="3" t="s">
        <v>744</v>
      </c>
      <c r="B723" s="3">
        <v>37</v>
      </c>
      <c r="C723" s="3" t="s">
        <v>28</v>
      </c>
      <c r="D723" s="3" t="s">
        <v>24</v>
      </c>
      <c r="E723" s="3">
        <v>73023.509649963598</v>
      </c>
      <c r="F723" s="3">
        <v>180</v>
      </c>
      <c r="G723" s="3">
        <v>1719.70078030173</v>
      </c>
      <c r="H723" s="3">
        <v>3</v>
      </c>
      <c r="I723" s="3">
        <v>1083.51798885376</v>
      </c>
      <c r="J723" s="3">
        <v>26</v>
      </c>
      <c r="K723" s="3">
        <v>632.08373978620602</v>
      </c>
      <c r="L723" s="3">
        <v>17</v>
      </c>
      <c r="M723" s="3">
        <v>11</v>
      </c>
      <c r="N723" s="3">
        <v>8</v>
      </c>
      <c r="O723" s="3">
        <v>698</v>
      </c>
      <c r="P723" s="3">
        <v>0</v>
      </c>
      <c r="Q723" s="3">
        <v>12559.544022949</v>
      </c>
      <c r="R723" s="3">
        <v>5</v>
      </c>
      <c r="S723" s="3">
        <v>1</v>
      </c>
      <c r="T723" s="3">
        <v>0</v>
      </c>
      <c r="U723" s="3">
        <v>3947.2833307567098</v>
      </c>
      <c r="V723" s="3">
        <v>1</v>
      </c>
      <c r="W723" s="3" t="str">
        <f>IF(Bank_data3[[#This Row],[credit_risk]]=1,"High Risk","Low Risk")</f>
        <v>High Risk</v>
      </c>
      <c r="X723" s="3" t="str">
        <f t="shared" si="77"/>
        <v>35-44</v>
      </c>
      <c r="Y723" s="3" t="str">
        <f t="shared" si="78"/>
        <v>Middle Income</v>
      </c>
      <c r="Z723" s="3" t="str">
        <f t="shared" si="79"/>
        <v>Good</v>
      </c>
      <c r="AA723" s="27">
        <f t="shared" si="80"/>
        <v>0.17199315786317126</v>
      </c>
      <c r="AB723" s="3" t="str">
        <f t="shared" si="81"/>
        <v>Medium</v>
      </c>
      <c r="AC723" s="3" t="str">
        <f t="shared" si="82"/>
        <v>Medium</v>
      </c>
      <c r="AD723" s="3" t="str">
        <f t="shared" si="83"/>
        <v>No</v>
      </c>
    </row>
    <row r="724" spans="1:30" ht="15" customHeight="1" x14ac:dyDescent="0.3">
      <c r="A724" s="3" t="s">
        <v>745</v>
      </c>
      <c r="B724" s="3">
        <v>66</v>
      </c>
      <c r="C724" s="3" t="s">
        <v>28</v>
      </c>
      <c r="D724" s="3" t="s">
        <v>24</v>
      </c>
      <c r="E724" s="3">
        <v>39370.925325258198</v>
      </c>
      <c r="F724" s="3">
        <v>236</v>
      </c>
      <c r="G724" s="3">
        <v>681.10180869438295</v>
      </c>
      <c r="H724" s="3">
        <v>4</v>
      </c>
      <c r="I724" s="3">
        <v>274.36071838005802</v>
      </c>
      <c r="J724" s="3">
        <v>34</v>
      </c>
      <c r="K724" s="3">
        <v>778.89033215155803</v>
      </c>
      <c r="L724" s="3">
        <v>39</v>
      </c>
      <c r="M724" s="3">
        <v>18</v>
      </c>
      <c r="N724" s="3">
        <v>9</v>
      </c>
      <c r="O724" s="3">
        <v>736</v>
      </c>
      <c r="P724" s="3">
        <v>2</v>
      </c>
      <c r="Q724" s="3">
        <v>17041.264850830001</v>
      </c>
      <c r="R724" s="3">
        <v>5</v>
      </c>
      <c r="S724" s="3">
        <v>0</v>
      </c>
      <c r="T724" s="3">
        <v>0</v>
      </c>
      <c r="U724" s="3">
        <v>11490.5718714907</v>
      </c>
      <c r="V724" s="3">
        <v>1</v>
      </c>
      <c r="W724" s="3" t="str">
        <f>IF(Bank_data3[[#This Row],[credit_risk]]=1,"High Risk","Low Risk")</f>
        <v>High Risk</v>
      </c>
      <c r="X724" s="3" t="str">
        <f t="shared" si="77"/>
        <v>55+</v>
      </c>
      <c r="Y724" s="3" t="str">
        <f t="shared" si="78"/>
        <v>Low Income</v>
      </c>
      <c r="Z724" s="3" t="str">
        <f t="shared" si="79"/>
        <v>Good</v>
      </c>
      <c r="AA724" s="27">
        <f t="shared" si="80"/>
        <v>0.43283881976472804</v>
      </c>
      <c r="AB724" s="3" t="str">
        <f t="shared" si="81"/>
        <v>Low</v>
      </c>
      <c r="AC724" s="3" t="str">
        <f t="shared" si="82"/>
        <v>High</v>
      </c>
      <c r="AD724" s="3" t="str">
        <f t="shared" si="83"/>
        <v>No</v>
      </c>
    </row>
    <row r="725" spans="1:30" ht="15" customHeight="1" x14ac:dyDescent="0.3">
      <c r="A725" s="3" t="s">
        <v>746</v>
      </c>
      <c r="B725" s="3">
        <v>60</v>
      </c>
      <c r="C725" s="3" t="s">
        <v>28</v>
      </c>
      <c r="D725" s="3" t="s">
        <v>33</v>
      </c>
      <c r="E725" s="3">
        <v>80861.974659698099</v>
      </c>
      <c r="F725" s="3">
        <v>14</v>
      </c>
      <c r="G725" s="3">
        <v>1832.4081320603</v>
      </c>
      <c r="H725" s="3">
        <v>5</v>
      </c>
      <c r="I725" s="3">
        <v>1187.0325561944801</v>
      </c>
      <c r="J725" s="3">
        <v>1</v>
      </c>
      <c r="K725" s="3">
        <v>467.41161226375499</v>
      </c>
      <c r="L725" s="3">
        <v>74</v>
      </c>
      <c r="M725" s="3">
        <v>2</v>
      </c>
      <c r="N725" s="3">
        <v>5</v>
      </c>
      <c r="O725" s="3">
        <v>420</v>
      </c>
      <c r="P725" s="3">
        <v>5</v>
      </c>
      <c r="Q725" s="3">
        <v>26916.580387151</v>
      </c>
      <c r="R725" s="3">
        <v>4</v>
      </c>
      <c r="S725" s="3">
        <v>0</v>
      </c>
      <c r="T725" s="3">
        <v>0</v>
      </c>
      <c r="U725" s="3">
        <v>2690.3415503822398</v>
      </c>
      <c r="V725" s="3">
        <v>1</v>
      </c>
      <c r="W725" s="3" t="str">
        <f>IF(Bank_data3[[#This Row],[credit_risk]]=1,"High Risk","Low Risk")</f>
        <v>High Risk</v>
      </c>
      <c r="X725" s="3" t="str">
        <f t="shared" si="77"/>
        <v>55+</v>
      </c>
      <c r="Y725" s="3" t="str">
        <f t="shared" si="78"/>
        <v>Middle Income</v>
      </c>
      <c r="Z725" s="3" t="str">
        <f t="shared" si="79"/>
        <v>Poor</v>
      </c>
      <c r="AA725" s="27">
        <f t="shared" si="80"/>
        <v>0.33287067871428472</v>
      </c>
      <c r="AB725" s="3" t="str">
        <f t="shared" si="81"/>
        <v>Medium</v>
      </c>
      <c r="AC725" s="3" t="str">
        <f t="shared" si="82"/>
        <v>High</v>
      </c>
      <c r="AD725" s="3" t="str">
        <f t="shared" si="83"/>
        <v>No</v>
      </c>
    </row>
    <row r="726" spans="1:30" ht="15" customHeight="1" x14ac:dyDescent="0.3">
      <c r="A726" s="3" t="s">
        <v>747</v>
      </c>
      <c r="B726" s="3">
        <v>68</v>
      </c>
      <c r="C726" s="3" t="s">
        <v>28</v>
      </c>
      <c r="D726" s="3" t="s">
        <v>24</v>
      </c>
      <c r="E726" s="3">
        <v>70506.885185547799</v>
      </c>
      <c r="F726" s="3">
        <v>15</v>
      </c>
      <c r="G726" s="3">
        <v>2540.0355219850098</v>
      </c>
      <c r="H726" s="3">
        <v>10</v>
      </c>
      <c r="I726" s="3">
        <v>701.599695894913</v>
      </c>
      <c r="J726" s="3">
        <v>34</v>
      </c>
      <c r="K726" s="3">
        <v>677.89309123315797</v>
      </c>
      <c r="L726" s="3">
        <v>55</v>
      </c>
      <c r="M726" s="3">
        <v>11</v>
      </c>
      <c r="N726" s="3">
        <v>2</v>
      </c>
      <c r="O726" s="3">
        <v>346</v>
      </c>
      <c r="P726" s="3">
        <v>0</v>
      </c>
      <c r="Q726" s="3">
        <v>10679.757679917</v>
      </c>
      <c r="R726" s="3">
        <v>7</v>
      </c>
      <c r="S726" s="3">
        <v>1</v>
      </c>
      <c r="T726" s="3">
        <v>0</v>
      </c>
      <c r="U726" s="3">
        <v>14464.2800643787</v>
      </c>
      <c r="V726" s="3">
        <v>1</v>
      </c>
      <c r="W726" s="3" t="str">
        <f>IF(Bank_data3[[#This Row],[credit_risk]]=1,"High Risk","Low Risk")</f>
        <v>High Risk</v>
      </c>
      <c r="X726" s="3" t="str">
        <f t="shared" si="77"/>
        <v>55+</v>
      </c>
      <c r="Y726" s="3" t="str">
        <f t="shared" si="78"/>
        <v>Middle Income</v>
      </c>
      <c r="Z726" s="3" t="str">
        <f t="shared" si="79"/>
        <v>Poor</v>
      </c>
      <c r="AA726" s="27">
        <f t="shared" si="80"/>
        <v>0.15147113153292568</v>
      </c>
      <c r="AB726" s="3" t="str">
        <f t="shared" si="81"/>
        <v>Medium</v>
      </c>
      <c r="AC726" s="3" t="str">
        <f t="shared" si="82"/>
        <v>High</v>
      </c>
      <c r="AD726" s="3" t="str">
        <f t="shared" si="83"/>
        <v>No</v>
      </c>
    </row>
    <row r="727" spans="1:30" ht="15" customHeight="1" x14ac:dyDescent="0.3">
      <c r="A727" s="3" t="s">
        <v>748</v>
      </c>
      <c r="B727" s="3">
        <v>33</v>
      </c>
      <c r="C727" s="3" t="s">
        <v>23</v>
      </c>
      <c r="D727" s="3" t="s">
        <v>26</v>
      </c>
      <c r="E727" s="3">
        <v>41459.954153099403</v>
      </c>
      <c r="F727" s="3">
        <v>139</v>
      </c>
      <c r="G727" s="3">
        <v>2498.7577078069999</v>
      </c>
      <c r="H727" s="3">
        <v>6</v>
      </c>
      <c r="I727" s="3">
        <v>513.48793345723902</v>
      </c>
      <c r="J727" s="3">
        <v>30</v>
      </c>
      <c r="K727" s="3">
        <v>147.70163120801899</v>
      </c>
      <c r="L727" s="3">
        <v>36</v>
      </c>
      <c r="M727" s="3">
        <v>5</v>
      </c>
      <c r="N727" s="3">
        <v>4</v>
      </c>
      <c r="O727" s="3">
        <v>825</v>
      </c>
      <c r="P727" s="3">
        <v>0</v>
      </c>
      <c r="Q727" s="3">
        <v>11579.188846774599</v>
      </c>
      <c r="R727" s="3">
        <v>4</v>
      </c>
      <c r="S727" s="3">
        <v>0</v>
      </c>
      <c r="T727" s="3">
        <v>0</v>
      </c>
      <c r="U727" s="3">
        <v>7791.7026865543103</v>
      </c>
      <c r="V727" s="3">
        <v>1</v>
      </c>
      <c r="W727" s="3" t="str">
        <f>IF(Bank_data3[[#This Row],[credit_risk]]=1,"High Risk","Low Risk")</f>
        <v>High Risk</v>
      </c>
      <c r="X727" s="3" t="str">
        <f t="shared" si="77"/>
        <v>25-34</v>
      </c>
      <c r="Y727" s="3" t="str">
        <f t="shared" si="78"/>
        <v>Low Income</v>
      </c>
      <c r="Z727" s="3" t="str">
        <f t="shared" si="79"/>
        <v>Excellent</v>
      </c>
      <c r="AA727" s="27">
        <f t="shared" si="80"/>
        <v>0.27928609867767978</v>
      </c>
      <c r="AB727" s="3" t="str">
        <f t="shared" si="81"/>
        <v>Medium</v>
      </c>
      <c r="AC727" s="3" t="str">
        <f t="shared" si="82"/>
        <v>High</v>
      </c>
      <c r="AD727" s="3" t="str">
        <f t="shared" si="83"/>
        <v>No</v>
      </c>
    </row>
    <row r="728" spans="1:30" ht="15" customHeight="1" x14ac:dyDescent="0.3">
      <c r="A728" s="3" t="s">
        <v>749</v>
      </c>
      <c r="B728" s="3">
        <v>34</v>
      </c>
      <c r="C728" s="3" t="s">
        <v>31</v>
      </c>
      <c r="D728" s="3" t="s">
        <v>33</v>
      </c>
      <c r="E728" s="3">
        <v>55756.609426331197</v>
      </c>
      <c r="F728" s="3">
        <v>61</v>
      </c>
      <c r="G728" s="3">
        <v>1533.84480610579</v>
      </c>
      <c r="H728" s="3">
        <v>5</v>
      </c>
      <c r="I728" s="3">
        <v>415.44653812648698</v>
      </c>
      <c r="J728" s="3">
        <v>7</v>
      </c>
      <c r="K728" s="3">
        <v>284.90236205609</v>
      </c>
      <c r="L728" s="3">
        <v>54</v>
      </c>
      <c r="M728" s="3">
        <v>5</v>
      </c>
      <c r="N728" s="3">
        <v>0</v>
      </c>
      <c r="O728" s="3">
        <v>788</v>
      </c>
      <c r="P728" s="3">
        <v>0</v>
      </c>
      <c r="Q728" s="3">
        <v>11969.180648732299</v>
      </c>
      <c r="R728" s="3">
        <v>7</v>
      </c>
      <c r="S728" s="3">
        <v>0</v>
      </c>
      <c r="T728" s="3">
        <v>0</v>
      </c>
      <c r="U728" s="3">
        <v>12590.8040909063</v>
      </c>
      <c r="V728" s="3">
        <v>1</v>
      </c>
      <c r="W728" s="3" t="str">
        <f>IF(Bank_data3[[#This Row],[credit_risk]]=1,"High Risk","Low Risk")</f>
        <v>High Risk</v>
      </c>
      <c r="X728" s="3" t="str">
        <f t="shared" si="77"/>
        <v>25-34</v>
      </c>
      <c r="Y728" s="3" t="str">
        <f t="shared" si="78"/>
        <v>Middle Income</v>
      </c>
      <c r="Z728" s="3" t="str">
        <f t="shared" si="79"/>
        <v>Very Good</v>
      </c>
      <c r="AA728" s="27">
        <f t="shared" si="80"/>
        <v>0.21466837334409047</v>
      </c>
      <c r="AB728" s="3" t="str">
        <f t="shared" si="81"/>
        <v>Medium</v>
      </c>
      <c r="AC728" s="3" t="str">
        <f t="shared" si="82"/>
        <v>High</v>
      </c>
      <c r="AD728" s="3" t="str">
        <f t="shared" si="83"/>
        <v>No</v>
      </c>
    </row>
    <row r="729" spans="1:30" ht="15" customHeight="1" x14ac:dyDescent="0.3">
      <c r="A729" s="3" t="s">
        <v>750</v>
      </c>
      <c r="B729" s="3">
        <v>50</v>
      </c>
      <c r="C729" s="3" t="s">
        <v>28</v>
      </c>
      <c r="D729" s="3" t="s">
        <v>24</v>
      </c>
      <c r="E729" s="3">
        <v>59348.233932748401</v>
      </c>
      <c r="F729" s="3">
        <v>175</v>
      </c>
      <c r="G729" s="3">
        <v>1084.8284739037099</v>
      </c>
      <c r="H729" s="3">
        <v>6</v>
      </c>
      <c r="I729" s="3">
        <v>1036.0287249769401</v>
      </c>
      <c r="J729" s="3">
        <v>19</v>
      </c>
      <c r="K729" s="3">
        <v>725.24811290032096</v>
      </c>
      <c r="L729" s="3">
        <v>35</v>
      </c>
      <c r="M729" s="3">
        <v>18</v>
      </c>
      <c r="N729" s="3">
        <v>7</v>
      </c>
      <c r="O729" s="3">
        <v>804</v>
      </c>
      <c r="P729" s="3">
        <v>2</v>
      </c>
      <c r="Q729" s="3">
        <v>12981.215934572199</v>
      </c>
      <c r="R729" s="3">
        <v>2</v>
      </c>
      <c r="S729" s="3">
        <v>0</v>
      </c>
      <c r="T729" s="3">
        <v>0</v>
      </c>
      <c r="U729" s="3">
        <v>16742.901209956501</v>
      </c>
      <c r="V729" s="3">
        <v>0</v>
      </c>
      <c r="W729" s="3" t="str">
        <f>IF(Bank_data3[[#This Row],[credit_risk]]=1,"High Risk","Low Risk")</f>
        <v>Low Risk</v>
      </c>
      <c r="X729" s="3" t="str">
        <f t="shared" si="77"/>
        <v>45-54</v>
      </c>
      <c r="Y729" s="3" t="str">
        <f t="shared" si="78"/>
        <v>Middle Income</v>
      </c>
      <c r="Z729" s="3" t="str">
        <f t="shared" si="79"/>
        <v>Excellent</v>
      </c>
      <c r="AA729" s="27">
        <f t="shared" si="80"/>
        <v>0.21872960784784456</v>
      </c>
      <c r="AB729" s="3" t="str">
        <f t="shared" si="81"/>
        <v>Medium</v>
      </c>
      <c r="AC729" s="3" t="str">
        <f t="shared" si="82"/>
        <v>High</v>
      </c>
      <c r="AD729" s="3" t="str">
        <f t="shared" si="83"/>
        <v>No</v>
      </c>
    </row>
    <row r="730" spans="1:30" ht="15" customHeight="1" x14ac:dyDescent="0.3">
      <c r="A730" s="3" t="s">
        <v>751</v>
      </c>
      <c r="B730" s="3">
        <v>20</v>
      </c>
      <c r="C730" s="3" t="s">
        <v>31</v>
      </c>
      <c r="D730" s="3" t="s">
        <v>33</v>
      </c>
      <c r="E730" s="3">
        <v>65148.929667650998</v>
      </c>
      <c r="F730" s="3">
        <v>232</v>
      </c>
      <c r="G730" s="3">
        <v>1689.44314691725</v>
      </c>
      <c r="H730" s="3">
        <v>8</v>
      </c>
      <c r="I730" s="3">
        <v>794.87552616883897</v>
      </c>
      <c r="J730" s="3">
        <v>7</v>
      </c>
      <c r="K730" s="3">
        <v>340.256732941427</v>
      </c>
      <c r="L730" s="3">
        <v>9</v>
      </c>
      <c r="M730" s="3">
        <v>8</v>
      </c>
      <c r="N730" s="3">
        <v>8</v>
      </c>
      <c r="O730" s="3">
        <v>378</v>
      </c>
      <c r="P730" s="3">
        <v>4</v>
      </c>
      <c r="Q730" s="3">
        <v>13510.682469543301</v>
      </c>
      <c r="R730" s="3">
        <v>7</v>
      </c>
      <c r="S730" s="3">
        <v>0</v>
      </c>
      <c r="T730" s="3">
        <v>0</v>
      </c>
      <c r="U730" s="3">
        <v>8909.2976725834797</v>
      </c>
      <c r="V730" s="3">
        <v>1</v>
      </c>
      <c r="W730" s="3" t="str">
        <f>IF(Bank_data3[[#This Row],[credit_risk]]=1,"High Risk","Low Risk")</f>
        <v>High Risk</v>
      </c>
      <c r="X730" s="3" t="str">
        <f t="shared" si="77"/>
        <v>18-24</v>
      </c>
      <c r="Y730" s="3" t="str">
        <f t="shared" si="78"/>
        <v>Middle Income</v>
      </c>
      <c r="Z730" s="3" t="str">
        <f t="shared" si="79"/>
        <v>Poor</v>
      </c>
      <c r="AA730" s="27">
        <f t="shared" si="80"/>
        <v>0.20738149557431462</v>
      </c>
      <c r="AB730" s="3" t="str">
        <f t="shared" si="81"/>
        <v>Medium</v>
      </c>
      <c r="AC730" s="3" t="str">
        <f t="shared" si="82"/>
        <v>Low</v>
      </c>
      <c r="AD730" s="3" t="str">
        <f t="shared" si="83"/>
        <v>No</v>
      </c>
    </row>
    <row r="731" spans="1:30" ht="15" customHeight="1" x14ac:dyDescent="0.3">
      <c r="A731" s="3" t="s">
        <v>752</v>
      </c>
      <c r="B731" s="3">
        <v>22</v>
      </c>
      <c r="C731" s="3" t="s">
        <v>31</v>
      </c>
      <c r="D731" s="3" t="s">
        <v>26</v>
      </c>
      <c r="E731" s="3">
        <v>66928.406138985694</v>
      </c>
      <c r="F731" s="3">
        <v>200</v>
      </c>
      <c r="G731" s="3">
        <v>1540.88920271807</v>
      </c>
      <c r="H731" s="3">
        <v>3</v>
      </c>
      <c r="I731" s="3">
        <v>1356.0678281304399</v>
      </c>
      <c r="J731" s="3">
        <v>3</v>
      </c>
      <c r="K731" s="3">
        <v>293.26335945464001</v>
      </c>
      <c r="L731" s="3">
        <v>69</v>
      </c>
      <c r="M731" s="3">
        <v>8</v>
      </c>
      <c r="N731" s="3">
        <v>4</v>
      </c>
      <c r="O731" s="3">
        <v>666</v>
      </c>
      <c r="P731" s="3">
        <v>5</v>
      </c>
      <c r="Q731" s="3">
        <v>5068.2794923254996</v>
      </c>
      <c r="R731" s="3">
        <v>5</v>
      </c>
      <c r="S731" s="3">
        <v>0</v>
      </c>
      <c r="T731" s="3">
        <v>0</v>
      </c>
      <c r="U731" s="3">
        <v>3304.81481902832</v>
      </c>
      <c r="V731" s="3">
        <v>1</v>
      </c>
      <c r="W731" s="3" t="str">
        <f>IF(Bank_data3[[#This Row],[credit_risk]]=1,"High Risk","Low Risk")</f>
        <v>High Risk</v>
      </c>
      <c r="X731" s="3" t="str">
        <f t="shared" si="77"/>
        <v>18-24</v>
      </c>
      <c r="Y731" s="3" t="str">
        <f t="shared" si="78"/>
        <v>Middle Income</v>
      </c>
      <c r="Z731" s="3" t="str">
        <f t="shared" si="79"/>
        <v>Fair</v>
      </c>
      <c r="AA731" s="27">
        <f t="shared" si="80"/>
        <v>7.5726881674136187E-2</v>
      </c>
      <c r="AB731" s="3" t="str">
        <f t="shared" si="81"/>
        <v>Medium</v>
      </c>
      <c r="AC731" s="3" t="str">
        <f t="shared" si="82"/>
        <v>High</v>
      </c>
      <c r="AD731" s="3" t="str">
        <f t="shared" si="83"/>
        <v>No</v>
      </c>
    </row>
    <row r="732" spans="1:30" ht="15" customHeight="1" x14ac:dyDescent="0.3">
      <c r="A732" s="3" t="s">
        <v>753</v>
      </c>
      <c r="B732" s="3">
        <v>35</v>
      </c>
      <c r="C732" s="3" t="s">
        <v>31</v>
      </c>
      <c r="D732" s="3" t="s">
        <v>33</v>
      </c>
      <c r="E732" s="3">
        <v>53359.387817229297</v>
      </c>
      <c r="F732" s="3">
        <v>237</v>
      </c>
      <c r="G732" s="3">
        <v>1868.9107079231801</v>
      </c>
      <c r="H732" s="3">
        <v>9</v>
      </c>
      <c r="I732" s="3">
        <v>357.92352231592798</v>
      </c>
      <c r="J732" s="3">
        <v>30</v>
      </c>
      <c r="K732" s="3">
        <v>318.72422554839198</v>
      </c>
      <c r="L732" s="3">
        <v>79</v>
      </c>
      <c r="M732" s="3">
        <v>17</v>
      </c>
      <c r="N732" s="3">
        <v>8</v>
      </c>
      <c r="O732" s="3">
        <v>614</v>
      </c>
      <c r="P732" s="3">
        <v>0</v>
      </c>
      <c r="Q732" s="3">
        <v>0</v>
      </c>
      <c r="R732" s="3">
        <v>1</v>
      </c>
      <c r="S732" s="3">
        <v>0</v>
      </c>
      <c r="T732" s="3">
        <v>0</v>
      </c>
      <c r="U732" s="3">
        <v>13363.5637896596</v>
      </c>
      <c r="V732" s="3">
        <v>0</v>
      </c>
      <c r="W732" s="3" t="str">
        <f>IF(Bank_data3[[#This Row],[credit_risk]]=1,"High Risk","Low Risk")</f>
        <v>Low Risk</v>
      </c>
      <c r="X732" s="3" t="str">
        <f t="shared" si="77"/>
        <v>35-44</v>
      </c>
      <c r="Y732" s="3" t="str">
        <f t="shared" si="78"/>
        <v>Middle Income</v>
      </c>
      <c r="Z732" s="3" t="str">
        <f t="shared" si="79"/>
        <v>Fair</v>
      </c>
      <c r="AA732" s="27">
        <f t="shared" si="80"/>
        <v>0</v>
      </c>
      <c r="AB732" s="3" t="str">
        <f t="shared" si="81"/>
        <v>Medium</v>
      </c>
      <c r="AC732" s="3" t="str">
        <f t="shared" si="82"/>
        <v>High</v>
      </c>
      <c r="AD732" s="3" t="str">
        <f t="shared" si="83"/>
        <v>No</v>
      </c>
    </row>
    <row r="733" spans="1:30" ht="15" customHeight="1" x14ac:dyDescent="0.3">
      <c r="A733" s="3" t="s">
        <v>754</v>
      </c>
      <c r="B733" s="3">
        <v>42</v>
      </c>
      <c r="C733" s="3" t="s">
        <v>28</v>
      </c>
      <c r="D733" s="3" t="s">
        <v>24</v>
      </c>
      <c r="E733" s="3">
        <v>32820.384206445597</v>
      </c>
      <c r="F733" s="3">
        <v>45</v>
      </c>
      <c r="G733" s="3">
        <v>992.41615113912599</v>
      </c>
      <c r="H733" s="3">
        <v>0</v>
      </c>
      <c r="I733" s="3">
        <v>597.64273192834798</v>
      </c>
      <c r="J733" s="3">
        <v>31</v>
      </c>
      <c r="K733" s="3">
        <v>230.417143599253</v>
      </c>
      <c r="L733" s="3">
        <v>62</v>
      </c>
      <c r="M733" s="3">
        <v>9</v>
      </c>
      <c r="N733" s="3">
        <v>7</v>
      </c>
      <c r="O733" s="3">
        <v>409</v>
      </c>
      <c r="P733" s="3">
        <v>0</v>
      </c>
      <c r="Q733" s="3">
        <v>10380.1765948627</v>
      </c>
      <c r="R733" s="3">
        <v>3</v>
      </c>
      <c r="S733" s="3">
        <v>0</v>
      </c>
      <c r="T733" s="3">
        <v>0</v>
      </c>
      <c r="U733" s="3">
        <v>6915.5448243540804</v>
      </c>
      <c r="V733" s="3">
        <v>1</v>
      </c>
      <c r="W733" s="3" t="str">
        <f>IF(Bank_data3[[#This Row],[credit_risk]]=1,"High Risk","Low Risk")</f>
        <v>High Risk</v>
      </c>
      <c r="X733" s="3" t="str">
        <f t="shared" si="77"/>
        <v>35-44</v>
      </c>
      <c r="Y733" s="3" t="str">
        <f t="shared" si="78"/>
        <v>Low Income</v>
      </c>
      <c r="Z733" s="3" t="str">
        <f t="shared" si="79"/>
        <v>Poor</v>
      </c>
      <c r="AA733" s="27">
        <f t="shared" si="80"/>
        <v>0.31627224500388806</v>
      </c>
      <c r="AB733" s="3" t="str">
        <f t="shared" si="81"/>
        <v>Low</v>
      </c>
      <c r="AC733" s="3" t="str">
        <f t="shared" si="82"/>
        <v>High</v>
      </c>
      <c r="AD733" s="3" t="str">
        <f t="shared" si="83"/>
        <v>No</v>
      </c>
    </row>
    <row r="734" spans="1:30" ht="15" customHeight="1" x14ac:dyDescent="0.3">
      <c r="A734" s="3" t="s">
        <v>755</v>
      </c>
      <c r="B734" s="3">
        <v>30</v>
      </c>
      <c r="C734" s="3" t="s">
        <v>23</v>
      </c>
      <c r="D734" s="3" t="s">
        <v>26</v>
      </c>
      <c r="E734" s="3">
        <v>61535.989841245202</v>
      </c>
      <c r="F734" s="3">
        <v>76</v>
      </c>
      <c r="G734" s="3">
        <v>1179.86588973478</v>
      </c>
      <c r="H734" s="3">
        <v>8</v>
      </c>
      <c r="I734" s="3">
        <v>767.72259465540503</v>
      </c>
      <c r="J734" s="3">
        <v>12</v>
      </c>
      <c r="K734" s="3">
        <v>751.16903637288999</v>
      </c>
      <c r="L734" s="3">
        <v>33</v>
      </c>
      <c r="M734" s="3">
        <v>9</v>
      </c>
      <c r="N734" s="3">
        <v>7</v>
      </c>
      <c r="O734" s="3">
        <v>875</v>
      </c>
      <c r="P734" s="3">
        <v>3</v>
      </c>
      <c r="Q734" s="3">
        <v>23764.395569187</v>
      </c>
      <c r="R734" s="3">
        <v>1</v>
      </c>
      <c r="S734" s="3">
        <v>0</v>
      </c>
      <c r="T734" s="3">
        <v>0</v>
      </c>
      <c r="U734" s="3">
        <v>2688.3129798080899</v>
      </c>
      <c r="V734" s="3">
        <v>0</v>
      </c>
      <c r="W734" s="3" t="str">
        <f>IF(Bank_data3[[#This Row],[credit_risk]]=1,"High Risk","Low Risk")</f>
        <v>Low Risk</v>
      </c>
      <c r="X734" s="3" t="str">
        <f t="shared" si="77"/>
        <v>25-34</v>
      </c>
      <c r="Y734" s="3" t="str">
        <f t="shared" si="78"/>
        <v>Middle Income</v>
      </c>
      <c r="Z734" s="3" t="str">
        <f t="shared" si="79"/>
        <v>Excellent</v>
      </c>
      <c r="AA734" s="27">
        <f t="shared" si="80"/>
        <v>0.38618693922850722</v>
      </c>
      <c r="AB734" s="3" t="str">
        <f t="shared" si="81"/>
        <v>Medium</v>
      </c>
      <c r="AC734" s="3" t="str">
        <f t="shared" si="82"/>
        <v>High</v>
      </c>
      <c r="AD734" s="3" t="str">
        <f t="shared" si="83"/>
        <v>No</v>
      </c>
    </row>
    <row r="735" spans="1:30" ht="15" customHeight="1" x14ac:dyDescent="0.3">
      <c r="A735" s="3" t="s">
        <v>756</v>
      </c>
      <c r="B735" s="3">
        <v>31</v>
      </c>
      <c r="C735" s="3" t="s">
        <v>28</v>
      </c>
      <c r="D735" s="3" t="s">
        <v>26</v>
      </c>
      <c r="E735" s="3">
        <v>45742.885241764598</v>
      </c>
      <c r="F735" s="3">
        <v>25</v>
      </c>
      <c r="G735" s="3">
        <v>1325.35673531511</v>
      </c>
      <c r="H735" s="3">
        <v>6</v>
      </c>
      <c r="I735" s="3">
        <v>536.850139610523</v>
      </c>
      <c r="J735" s="3">
        <v>21</v>
      </c>
      <c r="K735" s="3">
        <v>769.625921428271</v>
      </c>
      <c r="L735" s="3">
        <v>71</v>
      </c>
      <c r="M735" s="3">
        <v>0</v>
      </c>
      <c r="N735" s="3">
        <v>1</v>
      </c>
      <c r="O735" s="3">
        <v>855</v>
      </c>
      <c r="P735" s="3">
        <v>5</v>
      </c>
      <c r="Q735" s="3">
        <v>12435.996312852199</v>
      </c>
      <c r="R735" s="3">
        <v>3</v>
      </c>
      <c r="S735" s="3">
        <v>0</v>
      </c>
      <c r="T735" s="3">
        <v>0</v>
      </c>
      <c r="U735" s="3">
        <v>12285.094965757</v>
      </c>
      <c r="V735" s="3">
        <v>0</v>
      </c>
      <c r="W735" s="3" t="str">
        <f>IF(Bank_data3[[#This Row],[credit_risk]]=1,"High Risk","Low Risk")</f>
        <v>Low Risk</v>
      </c>
      <c r="X735" s="3" t="str">
        <f t="shared" si="77"/>
        <v>25-34</v>
      </c>
      <c r="Y735" s="3" t="str">
        <f t="shared" si="78"/>
        <v>Low Income</v>
      </c>
      <c r="Z735" s="3" t="str">
        <f t="shared" si="79"/>
        <v>Excellent</v>
      </c>
      <c r="AA735" s="27">
        <f t="shared" si="80"/>
        <v>0.27186733515221662</v>
      </c>
      <c r="AB735" s="3" t="str">
        <f t="shared" si="81"/>
        <v>Medium</v>
      </c>
      <c r="AC735" s="3" t="str">
        <f t="shared" si="82"/>
        <v>High</v>
      </c>
      <c r="AD735" s="3" t="str">
        <f t="shared" si="83"/>
        <v>No</v>
      </c>
    </row>
    <row r="736" spans="1:30" ht="15" customHeight="1" x14ac:dyDescent="0.3">
      <c r="A736" s="3" t="s">
        <v>757</v>
      </c>
      <c r="B736" s="3">
        <v>29</v>
      </c>
      <c r="C736" s="3" t="s">
        <v>31</v>
      </c>
      <c r="D736" s="3" t="s">
        <v>24</v>
      </c>
      <c r="E736" s="3">
        <v>10000</v>
      </c>
      <c r="F736" s="3">
        <v>81</v>
      </c>
      <c r="G736" s="3">
        <v>2033.1713930123699</v>
      </c>
      <c r="H736" s="3">
        <v>3</v>
      </c>
      <c r="I736" s="3">
        <v>802.14153244963097</v>
      </c>
      <c r="J736" s="3">
        <v>25</v>
      </c>
      <c r="K736" s="3">
        <v>309.86272314683299</v>
      </c>
      <c r="L736" s="3">
        <v>16</v>
      </c>
      <c r="M736" s="3">
        <v>17</v>
      </c>
      <c r="N736" s="3">
        <v>4</v>
      </c>
      <c r="O736" s="3">
        <v>708</v>
      </c>
      <c r="P736" s="3">
        <v>5</v>
      </c>
      <c r="Q736" s="3">
        <v>11203.594229636499</v>
      </c>
      <c r="R736" s="3">
        <v>5</v>
      </c>
      <c r="S736" s="3">
        <v>0</v>
      </c>
      <c r="T736" s="3">
        <v>0</v>
      </c>
      <c r="U736" s="3">
        <v>10775.1446424184</v>
      </c>
      <c r="V736" s="3">
        <v>1</v>
      </c>
      <c r="W736" s="3" t="str">
        <f>IF(Bank_data3[[#This Row],[credit_risk]]=1,"High Risk","Low Risk")</f>
        <v>High Risk</v>
      </c>
      <c r="X736" s="3" t="str">
        <f t="shared" si="77"/>
        <v>25-34</v>
      </c>
      <c r="Y736" s="3" t="str">
        <f t="shared" si="78"/>
        <v>Low Income</v>
      </c>
      <c r="Z736" s="3" t="str">
        <f t="shared" si="79"/>
        <v>Good</v>
      </c>
      <c r="AA736" s="27">
        <f t="shared" si="80"/>
        <v>1.12035942296365</v>
      </c>
      <c r="AB736" s="3" t="str">
        <f t="shared" si="81"/>
        <v>Medium</v>
      </c>
      <c r="AC736" s="3" t="str">
        <f t="shared" si="82"/>
        <v>Medium</v>
      </c>
      <c r="AD736" s="3" t="str">
        <f t="shared" si="83"/>
        <v>No</v>
      </c>
    </row>
    <row r="737" spans="1:30" ht="15" customHeight="1" x14ac:dyDescent="0.3">
      <c r="A737" s="3" t="s">
        <v>758</v>
      </c>
      <c r="B737" s="3">
        <v>51</v>
      </c>
      <c r="C737" s="3" t="s">
        <v>31</v>
      </c>
      <c r="D737" s="3" t="s">
        <v>24</v>
      </c>
      <c r="E737" s="3">
        <v>57025.012587071797</v>
      </c>
      <c r="F737" s="3">
        <v>175</v>
      </c>
      <c r="G737" s="3">
        <v>2139.3435737374298</v>
      </c>
      <c r="H737" s="3">
        <v>9</v>
      </c>
      <c r="I737" s="3">
        <v>911.82526824543197</v>
      </c>
      <c r="J737" s="3">
        <v>16</v>
      </c>
      <c r="K737" s="3">
        <v>223.22696751377001</v>
      </c>
      <c r="L737" s="3">
        <v>60</v>
      </c>
      <c r="M737" s="3">
        <v>9</v>
      </c>
      <c r="N737" s="3">
        <v>7</v>
      </c>
      <c r="O737" s="3">
        <v>390</v>
      </c>
      <c r="P737" s="3">
        <v>1</v>
      </c>
      <c r="Q737" s="3">
        <v>11868.1344327064</v>
      </c>
      <c r="R737" s="3">
        <v>2</v>
      </c>
      <c r="S737" s="3">
        <v>1</v>
      </c>
      <c r="T737" s="3">
        <v>0</v>
      </c>
      <c r="U737" s="3">
        <v>8788.5862334347003</v>
      </c>
      <c r="V737" s="3">
        <v>1</v>
      </c>
      <c r="W737" s="3" t="str">
        <f>IF(Bank_data3[[#This Row],[credit_risk]]=1,"High Risk","Low Risk")</f>
        <v>High Risk</v>
      </c>
      <c r="X737" s="3" t="str">
        <f t="shared" si="77"/>
        <v>45-54</v>
      </c>
      <c r="Y737" s="3" t="str">
        <f t="shared" si="78"/>
        <v>Middle Income</v>
      </c>
      <c r="Z737" s="3" t="str">
        <f t="shared" si="79"/>
        <v>Poor</v>
      </c>
      <c r="AA737" s="27">
        <f t="shared" si="80"/>
        <v>0.20812155744086652</v>
      </c>
      <c r="AB737" s="3" t="str">
        <f t="shared" si="81"/>
        <v>Medium</v>
      </c>
      <c r="AC737" s="3" t="str">
        <f t="shared" si="82"/>
        <v>High</v>
      </c>
      <c r="AD737" s="3" t="str">
        <f t="shared" si="83"/>
        <v>No</v>
      </c>
    </row>
    <row r="738" spans="1:30" ht="15" customHeight="1" x14ac:dyDescent="0.3">
      <c r="A738" s="3" t="s">
        <v>759</v>
      </c>
      <c r="B738" s="3">
        <v>35</v>
      </c>
      <c r="C738" s="3" t="s">
        <v>23</v>
      </c>
      <c r="D738" s="3" t="s">
        <v>24</v>
      </c>
      <c r="E738" s="3">
        <v>36786.019077702702</v>
      </c>
      <c r="F738" s="3">
        <v>25</v>
      </c>
      <c r="G738" s="3">
        <v>1154.75004730561</v>
      </c>
      <c r="H738" s="3">
        <v>7</v>
      </c>
      <c r="I738" s="3">
        <v>969.56948369540896</v>
      </c>
      <c r="J738" s="3">
        <v>28</v>
      </c>
      <c r="K738" s="3">
        <v>476.54277654521599</v>
      </c>
      <c r="L738" s="3">
        <v>77</v>
      </c>
      <c r="M738" s="3">
        <v>6</v>
      </c>
      <c r="N738" s="3">
        <v>2</v>
      </c>
      <c r="O738" s="3">
        <v>538</v>
      </c>
      <c r="P738" s="3">
        <v>3</v>
      </c>
      <c r="Q738" s="3">
        <v>7806.5632027346201</v>
      </c>
      <c r="R738" s="3">
        <v>0</v>
      </c>
      <c r="S738" s="3">
        <v>0</v>
      </c>
      <c r="T738" s="3">
        <v>0</v>
      </c>
      <c r="U738" s="3">
        <v>4331.50751498933</v>
      </c>
      <c r="V738" s="3">
        <v>1</v>
      </c>
      <c r="W738" s="3" t="str">
        <f>IF(Bank_data3[[#This Row],[credit_risk]]=1,"High Risk","Low Risk")</f>
        <v>High Risk</v>
      </c>
      <c r="X738" s="3" t="str">
        <f t="shared" si="77"/>
        <v>35-44</v>
      </c>
      <c r="Y738" s="3" t="str">
        <f t="shared" si="78"/>
        <v>Low Income</v>
      </c>
      <c r="Z738" s="3" t="str">
        <f t="shared" si="79"/>
        <v>Poor</v>
      </c>
      <c r="AA738" s="27">
        <f t="shared" si="80"/>
        <v>0.21221549377889742</v>
      </c>
      <c r="AB738" s="3" t="str">
        <f t="shared" si="81"/>
        <v>Medium</v>
      </c>
      <c r="AC738" s="3" t="str">
        <f t="shared" si="82"/>
        <v>High</v>
      </c>
      <c r="AD738" s="3" t="str">
        <f t="shared" si="83"/>
        <v>No</v>
      </c>
    </row>
    <row r="739" spans="1:30" ht="15" customHeight="1" x14ac:dyDescent="0.3">
      <c r="A739" s="3" t="s">
        <v>760</v>
      </c>
      <c r="B739" s="3">
        <v>27</v>
      </c>
      <c r="C739" s="3" t="s">
        <v>28</v>
      </c>
      <c r="D739" s="3" t="s">
        <v>33</v>
      </c>
      <c r="E739" s="3">
        <v>41749.014616633598</v>
      </c>
      <c r="F739" s="3">
        <v>234</v>
      </c>
      <c r="G739" s="3">
        <v>579.21265526093998</v>
      </c>
      <c r="H739" s="3">
        <v>11</v>
      </c>
      <c r="I739" s="3">
        <v>1327.15849580956</v>
      </c>
      <c r="J739" s="3">
        <v>26</v>
      </c>
      <c r="K739" s="3">
        <v>207.47989360472999</v>
      </c>
      <c r="L739" s="3">
        <v>17</v>
      </c>
      <c r="M739" s="3">
        <v>7</v>
      </c>
      <c r="N739" s="3">
        <v>0</v>
      </c>
      <c r="O739" s="3">
        <v>599</v>
      </c>
      <c r="P739" s="3">
        <v>4</v>
      </c>
      <c r="Q739" s="3">
        <v>11403.650315242499</v>
      </c>
      <c r="R739" s="3">
        <v>2</v>
      </c>
      <c r="S739" s="3">
        <v>0</v>
      </c>
      <c r="T739" s="3">
        <v>0</v>
      </c>
      <c r="U739" s="3">
        <v>13585.004133321299</v>
      </c>
      <c r="V739" s="3">
        <v>0</v>
      </c>
      <c r="W739" s="3" t="str">
        <f>IF(Bank_data3[[#This Row],[credit_risk]]=1,"High Risk","Low Risk")</f>
        <v>Low Risk</v>
      </c>
      <c r="X739" s="3" t="str">
        <f t="shared" si="77"/>
        <v>25-34</v>
      </c>
      <c r="Y739" s="3" t="str">
        <f t="shared" si="78"/>
        <v>Low Income</v>
      </c>
      <c r="Z739" s="3" t="str">
        <f t="shared" si="79"/>
        <v>Fair</v>
      </c>
      <c r="AA739" s="27">
        <f t="shared" si="80"/>
        <v>0.27314777174882277</v>
      </c>
      <c r="AB739" s="3" t="str">
        <f t="shared" si="81"/>
        <v>Low</v>
      </c>
      <c r="AC739" s="3" t="str">
        <f t="shared" si="82"/>
        <v>Medium</v>
      </c>
      <c r="AD739" s="3" t="str">
        <f t="shared" si="83"/>
        <v>No</v>
      </c>
    </row>
    <row r="740" spans="1:30" ht="15" customHeight="1" x14ac:dyDescent="0.3">
      <c r="A740" s="3" t="s">
        <v>761</v>
      </c>
      <c r="B740" s="3">
        <v>57</v>
      </c>
      <c r="C740" s="3" t="s">
        <v>31</v>
      </c>
      <c r="D740" s="3" t="s">
        <v>33</v>
      </c>
      <c r="E740" s="3">
        <v>50108.380444700502</v>
      </c>
      <c r="F740" s="3">
        <v>103</v>
      </c>
      <c r="G740" s="3">
        <v>1790.1125004011401</v>
      </c>
      <c r="H740" s="3">
        <v>6</v>
      </c>
      <c r="I740" s="3">
        <v>343.784649926447</v>
      </c>
      <c r="J740" s="3">
        <v>21</v>
      </c>
      <c r="K740" s="3">
        <v>676.45371410273003</v>
      </c>
      <c r="L740" s="3">
        <v>60</v>
      </c>
      <c r="M740" s="3">
        <v>10</v>
      </c>
      <c r="N740" s="3">
        <v>3</v>
      </c>
      <c r="O740" s="3">
        <v>616</v>
      </c>
      <c r="P740" s="3">
        <v>3</v>
      </c>
      <c r="Q740" s="3">
        <v>12271.611362931</v>
      </c>
      <c r="R740" s="3">
        <v>2</v>
      </c>
      <c r="S740" s="3">
        <v>0</v>
      </c>
      <c r="T740" s="3">
        <v>0</v>
      </c>
      <c r="U740" s="3">
        <v>12738.007090093</v>
      </c>
      <c r="V740" s="3">
        <v>0</v>
      </c>
      <c r="W740" s="3" t="str">
        <f>IF(Bank_data3[[#This Row],[credit_risk]]=1,"High Risk","Low Risk")</f>
        <v>Low Risk</v>
      </c>
      <c r="X740" s="3" t="str">
        <f t="shared" si="77"/>
        <v>55+</v>
      </c>
      <c r="Y740" s="3" t="str">
        <f t="shared" si="78"/>
        <v>Middle Income</v>
      </c>
      <c r="Z740" s="3" t="str">
        <f t="shared" si="79"/>
        <v>Fair</v>
      </c>
      <c r="AA740" s="27">
        <f t="shared" si="80"/>
        <v>0.24490137685599164</v>
      </c>
      <c r="AB740" s="3" t="str">
        <f t="shared" si="81"/>
        <v>Medium</v>
      </c>
      <c r="AC740" s="3" t="str">
        <f t="shared" si="82"/>
        <v>High</v>
      </c>
      <c r="AD740" s="3" t="str">
        <f t="shared" si="83"/>
        <v>No</v>
      </c>
    </row>
    <row r="741" spans="1:30" ht="15" customHeight="1" x14ac:dyDescent="0.3">
      <c r="A741" s="3" t="s">
        <v>762</v>
      </c>
      <c r="B741" s="3">
        <v>31</v>
      </c>
      <c r="C741" s="3" t="s">
        <v>23</v>
      </c>
      <c r="D741" s="3" t="s">
        <v>33</v>
      </c>
      <c r="E741" s="3">
        <v>22034.353219341101</v>
      </c>
      <c r="F741" s="3">
        <v>164</v>
      </c>
      <c r="G741" s="3">
        <v>2085.5319056155299</v>
      </c>
      <c r="H741" s="3">
        <v>11</v>
      </c>
      <c r="I741" s="3">
        <v>918.21611197735899</v>
      </c>
      <c r="J741" s="3">
        <v>17</v>
      </c>
      <c r="K741" s="3">
        <v>502.555472421356</v>
      </c>
      <c r="L741" s="3">
        <v>35</v>
      </c>
      <c r="M741" s="3">
        <v>5</v>
      </c>
      <c r="N741" s="3">
        <v>3</v>
      </c>
      <c r="O741" s="3">
        <v>542</v>
      </c>
      <c r="P741" s="3">
        <v>2</v>
      </c>
      <c r="Q741" s="3">
        <v>12240.0766369249</v>
      </c>
      <c r="R741" s="3">
        <v>3</v>
      </c>
      <c r="S741" s="3">
        <v>0</v>
      </c>
      <c r="T741" s="3">
        <v>0</v>
      </c>
      <c r="U741" s="3">
        <v>7879.4634074926498</v>
      </c>
      <c r="V741" s="3">
        <v>1</v>
      </c>
      <c r="W741" s="3" t="str">
        <f>IF(Bank_data3[[#This Row],[credit_risk]]=1,"High Risk","Low Risk")</f>
        <v>High Risk</v>
      </c>
      <c r="X741" s="3" t="str">
        <f t="shared" si="77"/>
        <v>25-34</v>
      </c>
      <c r="Y741" s="3" t="str">
        <f t="shared" si="78"/>
        <v>Low Income</v>
      </c>
      <c r="Z741" s="3" t="str">
        <f t="shared" si="79"/>
        <v>Poor</v>
      </c>
      <c r="AA741" s="27">
        <f t="shared" si="80"/>
        <v>0.55549970153791139</v>
      </c>
      <c r="AB741" s="3" t="str">
        <f t="shared" si="81"/>
        <v>Medium</v>
      </c>
      <c r="AC741" s="3" t="str">
        <f t="shared" si="82"/>
        <v>High</v>
      </c>
      <c r="AD741" s="3" t="str">
        <f t="shared" si="83"/>
        <v>No</v>
      </c>
    </row>
    <row r="742" spans="1:30" ht="15" customHeight="1" x14ac:dyDescent="0.3">
      <c r="A742" s="3" t="s">
        <v>763</v>
      </c>
      <c r="B742" s="3">
        <v>43</v>
      </c>
      <c r="C742" s="3" t="s">
        <v>31</v>
      </c>
      <c r="D742" s="3" t="s">
        <v>24</v>
      </c>
      <c r="E742" s="3">
        <v>52502.746588041002</v>
      </c>
      <c r="F742" s="3">
        <v>146</v>
      </c>
      <c r="G742" s="3">
        <v>1392.67922980547</v>
      </c>
      <c r="H742" s="3">
        <v>1</v>
      </c>
      <c r="I742" s="3">
        <v>573.57001314414197</v>
      </c>
      <c r="J742" s="3">
        <v>4</v>
      </c>
      <c r="K742" s="3">
        <v>409.26085508445698</v>
      </c>
      <c r="L742" s="3">
        <v>52</v>
      </c>
      <c r="M742" s="3">
        <v>18</v>
      </c>
      <c r="N742" s="3">
        <v>9</v>
      </c>
      <c r="O742" s="3">
        <v>378</v>
      </c>
      <c r="P742" s="3">
        <v>3</v>
      </c>
      <c r="Q742" s="3">
        <v>12669.306841732699</v>
      </c>
      <c r="R742" s="3">
        <v>2</v>
      </c>
      <c r="S742" s="3">
        <v>0</v>
      </c>
      <c r="T742" s="3">
        <v>0</v>
      </c>
      <c r="U742" s="3">
        <v>15239.3849288909</v>
      </c>
      <c r="V742" s="3">
        <v>1</v>
      </c>
      <c r="W742" s="3" t="str">
        <f>IF(Bank_data3[[#This Row],[credit_risk]]=1,"High Risk","Low Risk")</f>
        <v>High Risk</v>
      </c>
      <c r="X742" s="3" t="str">
        <f t="shared" si="77"/>
        <v>35-44</v>
      </c>
      <c r="Y742" s="3" t="str">
        <f t="shared" si="78"/>
        <v>Middle Income</v>
      </c>
      <c r="Z742" s="3" t="str">
        <f t="shared" si="79"/>
        <v>Poor</v>
      </c>
      <c r="AA742" s="27">
        <f t="shared" si="80"/>
        <v>0.24130750608423399</v>
      </c>
      <c r="AB742" s="3" t="str">
        <f t="shared" si="81"/>
        <v>Medium</v>
      </c>
      <c r="AC742" s="3" t="str">
        <f t="shared" si="82"/>
        <v>High</v>
      </c>
      <c r="AD742" s="3" t="str">
        <f t="shared" si="83"/>
        <v>No</v>
      </c>
    </row>
    <row r="743" spans="1:30" ht="15" customHeight="1" x14ac:dyDescent="0.3">
      <c r="A743" s="3" t="s">
        <v>764</v>
      </c>
      <c r="B743" s="3">
        <v>47</v>
      </c>
      <c r="C743" s="3" t="s">
        <v>23</v>
      </c>
      <c r="D743" s="3" t="s">
        <v>24</v>
      </c>
      <c r="E743" s="3">
        <v>44299.266003063203</v>
      </c>
      <c r="F743" s="3">
        <v>193</v>
      </c>
      <c r="G743" s="3">
        <v>929.11271916993803</v>
      </c>
      <c r="H743" s="3">
        <v>0</v>
      </c>
      <c r="I743" s="3">
        <v>950.50468300825503</v>
      </c>
      <c r="J743" s="3">
        <v>11</v>
      </c>
      <c r="K743" s="3">
        <v>755.36960001147395</v>
      </c>
      <c r="L743" s="3">
        <v>32</v>
      </c>
      <c r="M743" s="3">
        <v>8</v>
      </c>
      <c r="N743" s="3">
        <v>3</v>
      </c>
      <c r="O743" s="3">
        <v>774</v>
      </c>
      <c r="P743" s="3">
        <v>2</v>
      </c>
      <c r="Q743" s="3">
        <v>12616.489237816</v>
      </c>
      <c r="R743" s="3">
        <v>4</v>
      </c>
      <c r="S743" s="3">
        <v>0</v>
      </c>
      <c r="T743" s="3">
        <v>0</v>
      </c>
      <c r="U743" s="3">
        <v>12406.562706619399</v>
      </c>
      <c r="V743" s="3">
        <v>1</v>
      </c>
      <c r="W743" s="3" t="str">
        <f>IF(Bank_data3[[#This Row],[credit_risk]]=1,"High Risk","Low Risk")</f>
        <v>High Risk</v>
      </c>
      <c r="X743" s="3" t="str">
        <f t="shared" si="77"/>
        <v>45-54</v>
      </c>
      <c r="Y743" s="3" t="str">
        <f t="shared" si="78"/>
        <v>Low Income</v>
      </c>
      <c r="Z743" s="3" t="str">
        <f t="shared" si="79"/>
        <v>Very Good</v>
      </c>
      <c r="AA743" s="27">
        <f t="shared" si="80"/>
        <v>0.28480131560066019</v>
      </c>
      <c r="AB743" s="3" t="str">
        <f t="shared" si="81"/>
        <v>Low</v>
      </c>
      <c r="AC743" s="3" t="str">
        <f t="shared" si="82"/>
        <v>High</v>
      </c>
      <c r="AD743" s="3" t="str">
        <f t="shared" si="83"/>
        <v>No</v>
      </c>
    </row>
    <row r="744" spans="1:30" ht="15" customHeight="1" x14ac:dyDescent="0.3">
      <c r="A744" s="3" t="s">
        <v>765</v>
      </c>
      <c r="B744" s="3">
        <v>27</v>
      </c>
      <c r="C744" s="3" t="s">
        <v>23</v>
      </c>
      <c r="D744" s="3" t="s">
        <v>33</v>
      </c>
      <c r="E744" s="3">
        <v>34210.040254035899</v>
      </c>
      <c r="F744" s="3">
        <v>111</v>
      </c>
      <c r="G744" s="3">
        <v>1117.62416768859</v>
      </c>
      <c r="H744" s="3">
        <v>8</v>
      </c>
      <c r="I744" s="3">
        <v>950.96626522356598</v>
      </c>
      <c r="J744" s="3">
        <v>1</v>
      </c>
      <c r="K744" s="3">
        <v>264.15293555160798</v>
      </c>
      <c r="L744" s="3">
        <v>22</v>
      </c>
      <c r="M744" s="3">
        <v>10</v>
      </c>
      <c r="N744" s="3">
        <v>3</v>
      </c>
      <c r="O744" s="3">
        <v>629</v>
      </c>
      <c r="P744" s="3">
        <v>3</v>
      </c>
      <c r="Q744" s="3">
        <v>11627.361880816001</v>
      </c>
      <c r="R744" s="3">
        <v>7</v>
      </c>
      <c r="S744" s="3">
        <v>0</v>
      </c>
      <c r="T744" s="3">
        <v>0</v>
      </c>
      <c r="U744" s="3">
        <v>4897.8629886045501</v>
      </c>
      <c r="V744" s="3">
        <v>1</v>
      </c>
      <c r="W744" s="3" t="str">
        <f>IF(Bank_data3[[#This Row],[credit_risk]]=1,"High Risk","Low Risk")</f>
        <v>High Risk</v>
      </c>
      <c r="X744" s="3" t="str">
        <f t="shared" si="77"/>
        <v>25-34</v>
      </c>
      <c r="Y744" s="3" t="str">
        <f t="shared" si="78"/>
        <v>Low Income</v>
      </c>
      <c r="Z744" s="3" t="str">
        <f t="shared" si="79"/>
        <v>Fair</v>
      </c>
      <c r="AA744" s="27">
        <f t="shared" si="80"/>
        <v>0.33988156092404109</v>
      </c>
      <c r="AB744" s="3" t="str">
        <f t="shared" si="81"/>
        <v>Medium</v>
      </c>
      <c r="AC744" s="3" t="str">
        <f t="shared" si="82"/>
        <v>Medium</v>
      </c>
      <c r="AD744" s="3" t="str">
        <f t="shared" si="83"/>
        <v>No</v>
      </c>
    </row>
    <row r="745" spans="1:30" ht="15" customHeight="1" x14ac:dyDescent="0.3">
      <c r="A745" s="3" t="s">
        <v>766</v>
      </c>
      <c r="B745" s="3">
        <v>47</v>
      </c>
      <c r="C745" s="3" t="s">
        <v>28</v>
      </c>
      <c r="D745" s="3" t="s">
        <v>26</v>
      </c>
      <c r="E745" s="3">
        <v>50832.352850327603</v>
      </c>
      <c r="F745" s="3">
        <v>181</v>
      </c>
      <c r="G745" s="3">
        <v>2811.4715216864302</v>
      </c>
      <c r="H745" s="3">
        <v>6</v>
      </c>
      <c r="I745" s="3">
        <v>454.57821586868403</v>
      </c>
      <c r="J745" s="3">
        <v>41</v>
      </c>
      <c r="K745" s="3">
        <v>393.34992041331498</v>
      </c>
      <c r="L745" s="3">
        <v>63</v>
      </c>
      <c r="M745" s="3">
        <v>1</v>
      </c>
      <c r="N745" s="3">
        <v>8</v>
      </c>
      <c r="O745" s="3">
        <v>809</v>
      </c>
      <c r="P745" s="3">
        <v>3</v>
      </c>
      <c r="Q745" s="3">
        <v>18813.674695596099</v>
      </c>
      <c r="R745" s="3">
        <v>2</v>
      </c>
      <c r="S745" s="3">
        <v>0</v>
      </c>
      <c r="T745" s="3">
        <v>0</v>
      </c>
      <c r="U745" s="3">
        <v>5889.9342080101896</v>
      </c>
      <c r="V745" s="3">
        <v>0</v>
      </c>
      <c r="W745" s="3" t="str">
        <f>IF(Bank_data3[[#This Row],[credit_risk]]=1,"High Risk","Low Risk")</f>
        <v>Low Risk</v>
      </c>
      <c r="X745" s="3" t="str">
        <f t="shared" si="77"/>
        <v>45-54</v>
      </c>
      <c r="Y745" s="3" t="str">
        <f t="shared" si="78"/>
        <v>Middle Income</v>
      </c>
      <c r="Z745" s="3" t="str">
        <f t="shared" si="79"/>
        <v>Excellent</v>
      </c>
      <c r="AA745" s="27">
        <f t="shared" si="80"/>
        <v>0.37011221477376194</v>
      </c>
      <c r="AB745" s="3" t="str">
        <f t="shared" si="81"/>
        <v>Medium</v>
      </c>
      <c r="AC745" s="3" t="str">
        <f t="shared" si="82"/>
        <v>High</v>
      </c>
      <c r="AD745" s="3" t="str">
        <f t="shared" si="83"/>
        <v>No</v>
      </c>
    </row>
    <row r="746" spans="1:30" ht="15" customHeight="1" x14ac:dyDescent="0.3">
      <c r="A746" s="3" t="s">
        <v>767</v>
      </c>
      <c r="B746" s="3">
        <v>55</v>
      </c>
      <c r="C746" s="3" t="s">
        <v>31</v>
      </c>
      <c r="D746" s="3" t="s">
        <v>33</v>
      </c>
      <c r="E746" s="3">
        <v>19576.468082609601</v>
      </c>
      <c r="F746" s="3">
        <v>235</v>
      </c>
      <c r="G746" s="3">
        <v>1677.38423858037</v>
      </c>
      <c r="H746" s="3">
        <v>9</v>
      </c>
      <c r="I746" s="3">
        <v>484.59668007806903</v>
      </c>
      <c r="J746" s="3">
        <v>6</v>
      </c>
      <c r="K746" s="3">
        <v>200.77658170086801</v>
      </c>
      <c r="L746" s="3">
        <v>37</v>
      </c>
      <c r="M746" s="3">
        <v>10</v>
      </c>
      <c r="N746" s="3">
        <v>0</v>
      </c>
      <c r="O746" s="3">
        <v>465</v>
      </c>
      <c r="P746" s="3">
        <v>1</v>
      </c>
      <c r="Q746" s="3">
        <v>23365.854034999302</v>
      </c>
      <c r="R746" s="3">
        <v>5</v>
      </c>
      <c r="S746" s="3">
        <v>0</v>
      </c>
      <c r="T746" s="3">
        <v>0</v>
      </c>
      <c r="U746" s="3">
        <v>9603.2243947657207</v>
      </c>
      <c r="V746" s="3">
        <v>1</v>
      </c>
      <c r="W746" s="3" t="str">
        <f>IF(Bank_data3[[#This Row],[credit_risk]]=1,"High Risk","Low Risk")</f>
        <v>High Risk</v>
      </c>
      <c r="X746" s="3" t="str">
        <f t="shared" si="77"/>
        <v>55+</v>
      </c>
      <c r="Y746" s="3" t="str">
        <f t="shared" si="78"/>
        <v>Low Income</v>
      </c>
      <c r="Z746" s="3" t="str">
        <f t="shared" si="79"/>
        <v>Poor</v>
      </c>
      <c r="AA746" s="27">
        <f t="shared" si="80"/>
        <v>1.1935684177758261</v>
      </c>
      <c r="AB746" s="3" t="str">
        <f t="shared" si="81"/>
        <v>Medium</v>
      </c>
      <c r="AC746" s="3" t="str">
        <f t="shared" si="82"/>
        <v>High</v>
      </c>
      <c r="AD746" s="3" t="str">
        <f t="shared" si="83"/>
        <v>No</v>
      </c>
    </row>
    <row r="747" spans="1:30" ht="15" customHeight="1" x14ac:dyDescent="0.3">
      <c r="A747" s="3" t="s">
        <v>768</v>
      </c>
      <c r="B747" s="3">
        <v>45</v>
      </c>
      <c r="C747" s="3" t="s">
        <v>28</v>
      </c>
      <c r="D747" s="3" t="s">
        <v>26</v>
      </c>
      <c r="E747" s="3">
        <v>51361.282011027302</v>
      </c>
      <c r="F747" s="3">
        <v>113</v>
      </c>
      <c r="G747" s="3">
        <v>2310.71307633481</v>
      </c>
      <c r="H747" s="3">
        <v>0</v>
      </c>
      <c r="I747" s="3">
        <v>979.07507221435105</v>
      </c>
      <c r="J747" s="3">
        <v>46</v>
      </c>
      <c r="K747" s="3">
        <v>155.217984296412</v>
      </c>
      <c r="L747" s="3">
        <v>68</v>
      </c>
      <c r="M747" s="3">
        <v>4</v>
      </c>
      <c r="N747" s="3">
        <v>8</v>
      </c>
      <c r="O747" s="3">
        <v>367</v>
      </c>
      <c r="P747" s="3">
        <v>5</v>
      </c>
      <c r="Q747" s="3">
        <v>1864.3907521951101</v>
      </c>
      <c r="R747" s="3">
        <v>2</v>
      </c>
      <c r="S747" s="3">
        <v>0</v>
      </c>
      <c r="T747" s="3">
        <v>0</v>
      </c>
      <c r="U747" s="3">
        <v>7265.9457120339503</v>
      </c>
      <c r="V747" s="3">
        <v>1</v>
      </c>
      <c r="W747" s="3" t="str">
        <f>IF(Bank_data3[[#This Row],[credit_risk]]=1,"High Risk","Low Risk")</f>
        <v>High Risk</v>
      </c>
      <c r="X747" s="3" t="str">
        <f t="shared" si="77"/>
        <v>45-54</v>
      </c>
      <c r="Y747" s="3" t="str">
        <f t="shared" si="78"/>
        <v>Middle Income</v>
      </c>
      <c r="Z747" s="3" t="str">
        <f t="shared" si="79"/>
        <v>Poor</v>
      </c>
      <c r="AA747" s="27">
        <f t="shared" si="80"/>
        <v>3.6299536911769924E-2</v>
      </c>
      <c r="AB747" s="3" t="str">
        <f t="shared" si="81"/>
        <v>Medium</v>
      </c>
      <c r="AC747" s="3" t="str">
        <f t="shared" si="82"/>
        <v>High</v>
      </c>
      <c r="AD747" s="3" t="str">
        <f t="shared" si="83"/>
        <v>No</v>
      </c>
    </row>
    <row r="748" spans="1:30" ht="15" customHeight="1" x14ac:dyDescent="0.3">
      <c r="A748" s="3" t="s">
        <v>769</v>
      </c>
      <c r="B748" s="3">
        <v>27</v>
      </c>
      <c r="C748" s="3" t="s">
        <v>31</v>
      </c>
      <c r="D748" s="3" t="s">
        <v>24</v>
      </c>
      <c r="E748" s="3">
        <v>58470.780443060503</v>
      </c>
      <c r="F748" s="3">
        <v>162</v>
      </c>
      <c r="G748" s="3">
        <v>857.52592077699796</v>
      </c>
      <c r="H748" s="3">
        <v>3</v>
      </c>
      <c r="I748" s="3">
        <v>808.19157876044596</v>
      </c>
      <c r="J748" s="3">
        <v>25</v>
      </c>
      <c r="K748" s="3">
        <v>273.368699321387</v>
      </c>
      <c r="L748" s="3">
        <v>78</v>
      </c>
      <c r="M748" s="3">
        <v>18</v>
      </c>
      <c r="N748" s="3">
        <v>6</v>
      </c>
      <c r="O748" s="3">
        <v>536</v>
      </c>
      <c r="P748" s="3">
        <v>2</v>
      </c>
      <c r="Q748" s="3">
        <v>8664.4668638343701</v>
      </c>
      <c r="R748" s="3">
        <v>3</v>
      </c>
      <c r="S748" s="3">
        <v>0</v>
      </c>
      <c r="T748" s="3">
        <v>0</v>
      </c>
      <c r="U748" s="3">
        <v>9060.4846252159405</v>
      </c>
      <c r="V748" s="3">
        <v>1</v>
      </c>
      <c r="W748" s="3" t="str">
        <f>IF(Bank_data3[[#This Row],[credit_risk]]=1,"High Risk","Low Risk")</f>
        <v>High Risk</v>
      </c>
      <c r="X748" s="3" t="str">
        <f t="shared" si="77"/>
        <v>25-34</v>
      </c>
      <c r="Y748" s="3" t="str">
        <f t="shared" si="78"/>
        <v>Middle Income</v>
      </c>
      <c r="Z748" s="3" t="str">
        <f t="shared" si="79"/>
        <v>Poor</v>
      </c>
      <c r="AA748" s="27">
        <f t="shared" si="80"/>
        <v>0.14818455984646767</v>
      </c>
      <c r="AB748" s="3" t="str">
        <f t="shared" si="81"/>
        <v>Low</v>
      </c>
      <c r="AC748" s="3" t="str">
        <f t="shared" si="82"/>
        <v>High</v>
      </c>
      <c r="AD748" s="3" t="str">
        <f t="shared" si="83"/>
        <v>No</v>
      </c>
    </row>
    <row r="749" spans="1:30" ht="15" customHeight="1" x14ac:dyDescent="0.3">
      <c r="A749" s="3" t="s">
        <v>770</v>
      </c>
      <c r="B749" s="3">
        <v>69</v>
      </c>
      <c r="C749" s="3" t="s">
        <v>28</v>
      </c>
      <c r="D749" s="3" t="s">
        <v>24</v>
      </c>
      <c r="E749" s="3">
        <v>55494.475873116302</v>
      </c>
      <c r="F749" s="3">
        <v>168</v>
      </c>
      <c r="G749" s="3">
        <v>2468.1964115342298</v>
      </c>
      <c r="H749" s="3">
        <v>4</v>
      </c>
      <c r="I749" s="3">
        <v>723.132355743939</v>
      </c>
      <c r="J749" s="3">
        <v>38</v>
      </c>
      <c r="K749" s="3">
        <v>297.567306768126</v>
      </c>
      <c r="L749" s="3">
        <v>29</v>
      </c>
      <c r="M749" s="3">
        <v>16</v>
      </c>
      <c r="N749" s="3">
        <v>4</v>
      </c>
      <c r="O749" s="3">
        <v>527</v>
      </c>
      <c r="P749" s="3">
        <v>4</v>
      </c>
      <c r="Q749" s="3">
        <v>0</v>
      </c>
      <c r="R749" s="3">
        <v>5</v>
      </c>
      <c r="S749" s="3">
        <v>0</v>
      </c>
      <c r="T749" s="3">
        <v>0</v>
      </c>
      <c r="U749" s="3">
        <v>3447.02710399949</v>
      </c>
      <c r="V749" s="3">
        <v>1</v>
      </c>
      <c r="W749" s="3" t="str">
        <f>IF(Bank_data3[[#This Row],[credit_risk]]=1,"High Risk","Low Risk")</f>
        <v>High Risk</v>
      </c>
      <c r="X749" s="3" t="str">
        <f t="shared" si="77"/>
        <v>55+</v>
      </c>
      <c r="Y749" s="3" t="str">
        <f t="shared" si="78"/>
        <v>Middle Income</v>
      </c>
      <c r="Z749" s="3" t="str">
        <f t="shared" si="79"/>
        <v>Poor</v>
      </c>
      <c r="AA749" s="27">
        <f t="shared" si="80"/>
        <v>0</v>
      </c>
      <c r="AB749" s="3" t="str">
        <f t="shared" si="81"/>
        <v>Medium</v>
      </c>
      <c r="AC749" s="3" t="str">
        <f t="shared" si="82"/>
        <v>Medium</v>
      </c>
      <c r="AD749" s="3" t="str">
        <f t="shared" si="83"/>
        <v>No</v>
      </c>
    </row>
    <row r="750" spans="1:30" ht="15" customHeight="1" x14ac:dyDescent="0.3">
      <c r="A750" s="3" t="s">
        <v>771</v>
      </c>
      <c r="B750" s="3">
        <v>47</v>
      </c>
      <c r="C750" s="3" t="s">
        <v>31</v>
      </c>
      <c r="D750" s="3" t="s">
        <v>33</v>
      </c>
      <c r="E750" s="3">
        <v>64199.915735875598</v>
      </c>
      <c r="F750" s="3">
        <v>234</v>
      </c>
      <c r="G750" s="3">
        <v>2215.74897482405</v>
      </c>
      <c r="H750" s="3">
        <v>4</v>
      </c>
      <c r="I750" s="3">
        <v>1030.29539042124</v>
      </c>
      <c r="J750" s="3">
        <v>14</v>
      </c>
      <c r="K750" s="3">
        <v>274.50892293515102</v>
      </c>
      <c r="L750" s="3">
        <v>15</v>
      </c>
      <c r="M750" s="3">
        <v>17</v>
      </c>
      <c r="N750" s="3">
        <v>1</v>
      </c>
      <c r="O750" s="3">
        <v>770</v>
      </c>
      <c r="P750" s="3">
        <v>5</v>
      </c>
      <c r="Q750" s="3">
        <v>14988.464574707299</v>
      </c>
      <c r="R750" s="3">
        <v>2</v>
      </c>
      <c r="S750" s="3">
        <v>0</v>
      </c>
      <c r="T750" s="3">
        <v>0</v>
      </c>
      <c r="U750" s="3">
        <v>4898.1480645998499</v>
      </c>
      <c r="V750" s="3">
        <v>0</v>
      </c>
      <c r="W750" s="3" t="str">
        <f>IF(Bank_data3[[#This Row],[credit_risk]]=1,"High Risk","Low Risk")</f>
        <v>Low Risk</v>
      </c>
      <c r="X750" s="3" t="str">
        <f t="shared" si="77"/>
        <v>45-54</v>
      </c>
      <c r="Y750" s="3" t="str">
        <f t="shared" si="78"/>
        <v>Middle Income</v>
      </c>
      <c r="Z750" s="3" t="str">
        <f t="shared" si="79"/>
        <v>Very Good</v>
      </c>
      <c r="AA750" s="27">
        <f t="shared" si="80"/>
        <v>0.23346548672074946</v>
      </c>
      <c r="AB750" s="3" t="str">
        <f t="shared" si="81"/>
        <v>Medium</v>
      </c>
      <c r="AC750" s="3" t="str">
        <f t="shared" si="82"/>
        <v>Medium</v>
      </c>
      <c r="AD750" s="3" t="str">
        <f t="shared" si="83"/>
        <v>No</v>
      </c>
    </row>
    <row r="751" spans="1:30" ht="15" customHeight="1" x14ac:dyDescent="0.3">
      <c r="A751" s="3" t="s">
        <v>772</v>
      </c>
      <c r="B751" s="3">
        <v>47</v>
      </c>
      <c r="C751" s="3" t="s">
        <v>28</v>
      </c>
      <c r="D751" s="3" t="s">
        <v>33</v>
      </c>
      <c r="E751" s="3">
        <v>70976.342885938095</v>
      </c>
      <c r="F751" s="3">
        <v>186</v>
      </c>
      <c r="G751" s="3">
        <v>1418.0680631221301</v>
      </c>
      <c r="H751" s="3">
        <v>4</v>
      </c>
      <c r="I751" s="3">
        <v>1056.10146655175</v>
      </c>
      <c r="J751" s="3">
        <v>47</v>
      </c>
      <c r="K751" s="3">
        <v>477.13786554252403</v>
      </c>
      <c r="L751" s="3">
        <v>53</v>
      </c>
      <c r="M751" s="3">
        <v>13</v>
      </c>
      <c r="N751" s="3">
        <v>9</v>
      </c>
      <c r="O751" s="3">
        <v>361</v>
      </c>
      <c r="P751" s="3">
        <v>0</v>
      </c>
      <c r="Q751" s="3">
        <v>19481.773990887999</v>
      </c>
      <c r="R751" s="3">
        <v>2</v>
      </c>
      <c r="S751" s="3">
        <v>0</v>
      </c>
      <c r="T751" s="3">
        <v>0</v>
      </c>
      <c r="U751" s="3">
        <v>8337.3932441523102</v>
      </c>
      <c r="V751" s="3">
        <v>1</v>
      </c>
      <c r="W751" s="3" t="str">
        <f>IF(Bank_data3[[#This Row],[credit_risk]]=1,"High Risk","Low Risk")</f>
        <v>High Risk</v>
      </c>
      <c r="X751" s="3" t="str">
        <f t="shared" si="77"/>
        <v>45-54</v>
      </c>
      <c r="Y751" s="3" t="str">
        <f t="shared" si="78"/>
        <v>Middle Income</v>
      </c>
      <c r="Z751" s="3" t="str">
        <f t="shared" si="79"/>
        <v>Poor</v>
      </c>
      <c r="AA751" s="27">
        <f t="shared" si="80"/>
        <v>0.27448264025375346</v>
      </c>
      <c r="AB751" s="3" t="str">
        <f t="shared" si="81"/>
        <v>Medium</v>
      </c>
      <c r="AC751" s="3" t="str">
        <f t="shared" si="82"/>
        <v>High</v>
      </c>
      <c r="AD751" s="3" t="str">
        <f t="shared" si="83"/>
        <v>No</v>
      </c>
    </row>
    <row r="752" spans="1:30" ht="15" customHeight="1" x14ac:dyDescent="0.3">
      <c r="A752" s="3" t="s">
        <v>773</v>
      </c>
      <c r="B752" s="3">
        <v>56</v>
      </c>
      <c r="C752" s="3" t="s">
        <v>23</v>
      </c>
      <c r="D752" s="3" t="s">
        <v>24</v>
      </c>
      <c r="E752" s="3">
        <v>48535.740913356502</v>
      </c>
      <c r="F752" s="3">
        <v>199</v>
      </c>
      <c r="G752" s="3">
        <v>1987.1519048946</v>
      </c>
      <c r="H752" s="3">
        <v>10</v>
      </c>
      <c r="I752" s="3">
        <v>614.62946055440398</v>
      </c>
      <c r="J752" s="3">
        <v>32</v>
      </c>
      <c r="K752" s="3">
        <v>475.10740586142299</v>
      </c>
      <c r="L752" s="3">
        <v>58</v>
      </c>
      <c r="M752" s="3">
        <v>9</v>
      </c>
      <c r="N752" s="3">
        <v>9</v>
      </c>
      <c r="O752" s="3">
        <v>434</v>
      </c>
      <c r="P752" s="3">
        <v>4</v>
      </c>
      <c r="Q752" s="3">
        <v>12668.928033030001</v>
      </c>
      <c r="R752" s="3">
        <v>5</v>
      </c>
      <c r="S752" s="3">
        <v>0</v>
      </c>
      <c r="T752" s="3">
        <v>0</v>
      </c>
      <c r="U752" s="3">
        <v>9153.0340588508298</v>
      </c>
      <c r="V752" s="3">
        <v>1</v>
      </c>
      <c r="W752" s="3" t="str">
        <f>IF(Bank_data3[[#This Row],[credit_risk]]=1,"High Risk","Low Risk")</f>
        <v>High Risk</v>
      </c>
      <c r="X752" s="3" t="str">
        <f t="shared" si="77"/>
        <v>55+</v>
      </c>
      <c r="Y752" s="3" t="str">
        <f t="shared" si="78"/>
        <v>Low Income</v>
      </c>
      <c r="Z752" s="3" t="str">
        <f t="shared" si="79"/>
        <v>Poor</v>
      </c>
      <c r="AA752" s="27">
        <f t="shared" si="80"/>
        <v>0.26102265659539259</v>
      </c>
      <c r="AB752" s="3" t="str">
        <f t="shared" si="81"/>
        <v>Medium</v>
      </c>
      <c r="AC752" s="3" t="str">
        <f t="shared" si="82"/>
        <v>High</v>
      </c>
      <c r="AD752" s="3" t="str">
        <f t="shared" si="83"/>
        <v>No</v>
      </c>
    </row>
    <row r="753" spans="1:30" ht="15" customHeight="1" x14ac:dyDescent="0.3">
      <c r="A753" s="3" t="s">
        <v>774</v>
      </c>
      <c r="B753" s="3">
        <v>60</v>
      </c>
      <c r="C753" s="3" t="s">
        <v>31</v>
      </c>
      <c r="D753" s="3" t="s">
        <v>33</v>
      </c>
      <c r="E753" s="3">
        <v>69718.090721161105</v>
      </c>
      <c r="F753" s="3">
        <v>19</v>
      </c>
      <c r="G753" s="3">
        <v>2535.1474456699998</v>
      </c>
      <c r="H753" s="3">
        <v>2</v>
      </c>
      <c r="I753" s="3">
        <v>501.78140182512499</v>
      </c>
      <c r="J753" s="3">
        <v>46</v>
      </c>
      <c r="K753" s="3">
        <v>112.06783583107701</v>
      </c>
      <c r="L753" s="3">
        <v>5</v>
      </c>
      <c r="M753" s="3">
        <v>16</v>
      </c>
      <c r="N753" s="3">
        <v>9</v>
      </c>
      <c r="O753" s="3">
        <v>459</v>
      </c>
      <c r="P753" s="3">
        <v>3</v>
      </c>
      <c r="Q753" s="3">
        <v>12732.6768305486</v>
      </c>
      <c r="R753" s="3">
        <v>5</v>
      </c>
      <c r="S753" s="3">
        <v>0</v>
      </c>
      <c r="T753" s="3">
        <v>0</v>
      </c>
      <c r="U753" s="3">
        <v>8960.0017424912203</v>
      </c>
      <c r="V753" s="3">
        <v>1</v>
      </c>
      <c r="W753" s="3" t="str">
        <f>IF(Bank_data3[[#This Row],[credit_risk]]=1,"High Risk","Low Risk")</f>
        <v>High Risk</v>
      </c>
      <c r="X753" s="3" t="str">
        <f t="shared" si="77"/>
        <v>55+</v>
      </c>
      <c r="Y753" s="3" t="str">
        <f t="shared" si="78"/>
        <v>Middle Income</v>
      </c>
      <c r="Z753" s="3" t="str">
        <f t="shared" si="79"/>
        <v>Poor</v>
      </c>
      <c r="AA753" s="27">
        <f t="shared" si="80"/>
        <v>0.18263088817898349</v>
      </c>
      <c r="AB753" s="3" t="str">
        <f t="shared" si="81"/>
        <v>Medium</v>
      </c>
      <c r="AC753" s="3" t="str">
        <f t="shared" si="82"/>
        <v>Low</v>
      </c>
      <c r="AD753" s="3" t="str">
        <f t="shared" si="83"/>
        <v>No</v>
      </c>
    </row>
    <row r="754" spans="1:30" ht="15" customHeight="1" x14ac:dyDescent="0.3">
      <c r="A754" s="3" t="s">
        <v>775</v>
      </c>
      <c r="B754" s="3">
        <v>55</v>
      </c>
      <c r="C754" s="3" t="s">
        <v>31</v>
      </c>
      <c r="D754" s="3" t="s">
        <v>24</v>
      </c>
      <c r="E754" s="3">
        <v>48468.467018281597</v>
      </c>
      <c r="F754" s="3">
        <v>88</v>
      </c>
      <c r="G754" s="3">
        <v>613.58291025295898</v>
      </c>
      <c r="H754" s="3">
        <v>4</v>
      </c>
      <c r="I754" s="3">
        <v>358.32835810682502</v>
      </c>
      <c r="J754" s="3">
        <v>2</v>
      </c>
      <c r="K754" s="3">
        <v>699.30964865061003</v>
      </c>
      <c r="L754" s="3">
        <v>4</v>
      </c>
      <c r="M754" s="3">
        <v>10</v>
      </c>
      <c r="N754" s="3">
        <v>3</v>
      </c>
      <c r="O754" s="3">
        <v>400</v>
      </c>
      <c r="P754" s="3">
        <v>4</v>
      </c>
      <c r="Q754" s="3">
        <v>8541.3053352568404</v>
      </c>
      <c r="R754" s="3">
        <v>5</v>
      </c>
      <c r="S754" s="3">
        <v>0</v>
      </c>
      <c r="T754" s="3">
        <v>0</v>
      </c>
      <c r="U754" s="3">
        <v>2233.23161892694</v>
      </c>
      <c r="V754" s="3">
        <v>1</v>
      </c>
      <c r="W754" s="3" t="str">
        <f>IF(Bank_data3[[#This Row],[credit_risk]]=1,"High Risk","Low Risk")</f>
        <v>High Risk</v>
      </c>
      <c r="X754" s="3" t="str">
        <f t="shared" si="77"/>
        <v>55+</v>
      </c>
      <c r="Y754" s="3" t="str">
        <f t="shared" si="78"/>
        <v>Low Income</v>
      </c>
      <c r="Z754" s="3" t="str">
        <f t="shared" si="79"/>
        <v>Poor</v>
      </c>
      <c r="AA754" s="27">
        <f t="shared" si="80"/>
        <v>0.17622396293316198</v>
      </c>
      <c r="AB754" s="3" t="str">
        <f t="shared" si="81"/>
        <v>Low</v>
      </c>
      <c r="AC754" s="3" t="str">
        <f t="shared" si="82"/>
        <v>Low</v>
      </c>
      <c r="AD754" s="3" t="str">
        <f t="shared" si="83"/>
        <v>No</v>
      </c>
    </row>
    <row r="755" spans="1:30" ht="15" customHeight="1" x14ac:dyDescent="0.3">
      <c r="A755" s="3" t="s">
        <v>776</v>
      </c>
      <c r="B755" s="3">
        <v>46</v>
      </c>
      <c r="C755" s="3" t="s">
        <v>23</v>
      </c>
      <c r="D755" s="3" t="s">
        <v>24</v>
      </c>
      <c r="E755" s="3">
        <v>37409.704276113</v>
      </c>
      <c r="F755" s="3">
        <v>41</v>
      </c>
      <c r="G755" s="3">
        <v>1079.4130844507799</v>
      </c>
      <c r="H755" s="3">
        <v>3</v>
      </c>
      <c r="I755" s="3">
        <v>811.70894207052004</v>
      </c>
      <c r="J755" s="3">
        <v>41</v>
      </c>
      <c r="K755" s="3">
        <v>120.97871454395199</v>
      </c>
      <c r="L755" s="3">
        <v>0</v>
      </c>
      <c r="M755" s="3">
        <v>1</v>
      </c>
      <c r="N755" s="3">
        <v>3</v>
      </c>
      <c r="O755" s="3">
        <v>524</v>
      </c>
      <c r="P755" s="3">
        <v>3</v>
      </c>
      <c r="Q755" s="3">
        <v>13127.3972234414</v>
      </c>
      <c r="R755" s="3">
        <v>1</v>
      </c>
      <c r="S755" s="3">
        <v>0</v>
      </c>
      <c r="T755" s="3">
        <v>0</v>
      </c>
      <c r="U755" s="3">
        <v>8724.8138631354395</v>
      </c>
      <c r="V755" s="3">
        <v>1</v>
      </c>
      <c r="W755" s="3" t="str">
        <f>IF(Bank_data3[[#This Row],[credit_risk]]=1,"High Risk","Low Risk")</f>
        <v>High Risk</v>
      </c>
      <c r="X755" s="3" t="str">
        <f t="shared" si="77"/>
        <v>45-54</v>
      </c>
      <c r="Y755" s="3" t="str">
        <f t="shared" si="78"/>
        <v>Low Income</v>
      </c>
      <c r="Z755" s="3" t="str">
        <f t="shared" si="79"/>
        <v>Poor</v>
      </c>
      <c r="AA755" s="27">
        <f t="shared" si="80"/>
        <v>0.35090887451424096</v>
      </c>
      <c r="AB755" s="3" t="str">
        <f t="shared" si="81"/>
        <v>Medium</v>
      </c>
      <c r="AC755" s="3" t="str">
        <f t="shared" si="82"/>
        <v>Low</v>
      </c>
      <c r="AD755" s="3" t="str">
        <f t="shared" si="83"/>
        <v>No</v>
      </c>
    </row>
    <row r="756" spans="1:30" ht="15" customHeight="1" x14ac:dyDescent="0.3">
      <c r="A756" s="3" t="s">
        <v>777</v>
      </c>
      <c r="B756" s="3">
        <v>36</v>
      </c>
      <c r="C756" s="3" t="s">
        <v>28</v>
      </c>
      <c r="D756" s="3" t="s">
        <v>26</v>
      </c>
      <c r="E756" s="3">
        <v>42930.488868852597</v>
      </c>
      <c r="F756" s="3">
        <v>43</v>
      </c>
      <c r="G756" s="3">
        <v>1919.2271451823001</v>
      </c>
      <c r="H756" s="3">
        <v>4</v>
      </c>
      <c r="I756" s="3">
        <v>301.89390299800198</v>
      </c>
      <c r="J756" s="3">
        <v>47</v>
      </c>
      <c r="K756" s="3">
        <v>68.103385999411401</v>
      </c>
      <c r="L756" s="3">
        <v>13</v>
      </c>
      <c r="M756" s="3">
        <v>9</v>
      </c>
      <c r="N756" s="3">
        <v>3</v>
      </c>
      <c r="O756" s="3">
        <v>581</v>
      </c>
      <c r="P756" s="3">
        <v>3</v>
      </c>
      <c r="Q756" s="3">
        <v>11550.5813763566</v>
      </c>
      <c r="R756" s="3">
        <v>5</v>
      </c>
      <c r="S756" s="3">
        <v>0</v>
      </c>
      <c r="T756" s="3">
        <v>0</v>
      </c>
      <c r="U756" s="3">
        <v>12492.4431604086</v>
      </c>
      <c r="V756" s="3">
        <v>1</v>
      </c>
      <c r="W756" s="3" t="str">
        <f>IF(Bank_data3[[#This Row],[credit_risk]]=1,"High Risk","Low Risk")</f>
        <v>High Risk</v>
      </c>
      <c r="X756" s="3" t="str">
        <f t="shared" si="77"/>
        <v>35-44</v>
      </c>
      <c r="Y756" s="3" t="str">
        <f t="shared" si="78"/>
        <v>Low Income</v>
      </c>
      <c r="Z756" s="3" t="str">
        <f t="shared" si="79"/>
        <v>Fair</v>
      </c>
      <c r="AA756" s="27">
        <f t="shared" si="80"/>
        <v>0.26905310609534905</v>
      </c>
      <c r="AB756" s="3" t="str">
        <f t="shared" si="81"/>
        <v>Medium</v>
      </c>
      <c r="AC756" s="3" t="str">
        <f t="shared" si="82"/>
        <v>Medium</v>
      </c>
      <c r="AD756" s="3" t="str">
        <f t="shared" si="83"/>
        <v>No</v>
      </c>
    </row>
    <row r="757" spans="1:30" ht="15" customHeight="1" x14ac:dyDescent="0.3">
      <c r="A757" s="3" t="s">
        <v>778</v>
      </c>
      <c r="B757" s="3">
        <v>28</v>
      </c>
      <c r="C757" s="3" t="s">
        <v>31</v>
      </c>
      <c r="D757" s="3" t="s">
        <v>33</v>
      </c>
      <c r="E757" s="3">
        <v>54805.596617689902</v>
      </c>
      <c r="F757" s="3">
        <v>50</v>
      </c>
      <c r="G757" s="3">
        <v>1516.1986130914599</v>
      </c>
      <c r="H757" s="3">
        <v>6</v>
      </c>
      <c r="I757" s="3">
        <v>834.79996038016202</v>
      </c>
      <c r="J757" s="3">
        <v>1</v>
      </c>
      <c r="K757" s="3">
        <v>759.01473489177101</v>
      </c>
      <c r="L757" s="3">
        <v>30</v>
      </c>
      <c r="M757" s="3">
        <v>0</v>
      </c>
      <c r="N757" s="3">
        <v>1</v>
      </c>
      <c r="O757" s="3">
        <v>854</v>
      </c>
      <c r="P757" s="3">
        <v>0</v>
      </c>
      <c r="Q757" s="3">
        <v>18504.439187653799</v>
      </c>
      <c r="R757" s="3">
        <v>4</v>
      </c>
      <c r="S757" s="3">
        <v>0</v>
      </c>
      <c r="T757" s="3">
        <v>0</v>
      </c>
      <c r="U757" s="3">
        <v>6176.0883198027695</v>
      </c>
      <c r="V757" s="3">
        <v>1</v>
      </c>
      <c r="W757" s="3" t="str">
        <f>IF(Bank_data3[[#This Row],[credit_risk]]=1,"High Risk","Low Risk")</f>
        <v>High Risk</v>
      </c>
      <c r="X757" s="3" t="str">
        <f t="shared" si="77"/>
        <v>25-34</v>
      </c>
      <c r="Y757" s="3" t="str">
        <f t="shared" si="78"/>
        <v>Middle Income</v>
      </c>
      <c r="Z757" s="3" t="str">
        <f t="shared" si="79"/>
        <v>Excellent</v>
      </c>
      <c r="AA757" s="27">
        <f t="shared" si="80"/>
        <v>0.33763776565988557</v>
      </c>
      <c r="AB757" s="3" t="str">
        <f t="shared" si="81"/>
        <v>Medium</v>
      </c>
      <c r="AC757" s="3" t="str">
        <f t="shared" si="82"/>
        <v>High</v>
      </c>
      <c r="AD757" s="3" t="str">
        <f t="shared" si="83"/>
        <v>No</v>
      </c>
    </row>
    <row r="758" spans="1:30" ht="15" customHeight="1" x14ac:dyDescent="0.3">
      <c r="A758" s="3" t="s">
        <v>779</v>
      </c>
      <c r="B758" s="3">
        <v>52</v>
      </c>
      <c r="C758" s="3" t="s">
        <v>31</v>
      </c>
      <c r="D758" s="3" t="s">
        <v>24</v>
      </c>
      <c r="E758" s="3">
        <v>69533.2012671017</v>
      </c>
      <c r="F758" s="3">
        <v>212</v>
      </c>
      <c r="G758" s="3">
        <v>1829.0312036207799</v>
      </c>
      <c r="H758" s="3">
        <v>4</v>
      </c>
      <c r="I758" s="3">
        <v>1225.89287699855</v>
      </c>
      <c r="J758" s="3">
        <v>16</v>
      </c>
      <c r="K758" s="3">
        <v>224.30887924905301</v>
      </c>
      <c r="L758" s="3">
        <v>50</v>
      </c>
      <c r="M758" s="3">
        <v>13</v>
      </c>
      <c r="N758" s="3">
        <v>7</v>
      </c>
      <c r="O758" s="3">
        <v>664</v>
      </c>
      <c r="P758" s="3">
        <v>1</v>
      </c>
      <c r="Q758" s="3">
        <v>24239.4846495606</v>
      </c>
      <c r="R758" s="3">
        <v>4</v>
      </c>
      <c r="S758" s="3">
        <v>0</v>
      </c>
      <c r="T758" s="3">
        <v>0</v>
      </c>
      <c r="U758" s="3">
        <v>4854.885275695</v>
      </c>
      <c r="V758" s="3">
        <v>1</v>
      </c>
      <c r="W758" s="3" t="str">
        <f>IF(Bank_data3[[#This Row],[credit_risk]]=1,"High Risk","Low Risk")</f>
        <v>High Risk</v>
      </c>
      <c r="X758" s="3" t="str">
        <f t="shared" si="77"/>
        <v>45-54</v>
      </c>
      <c r="Y758" s="3" t="str">
        <f t="shared" si="78"/>
        <v>Middle Income</v>
      </c>
      <c r="Z758" s="3" t="str">
        <f t="shared" si="79"/>
        <v>Fair</v>
      </c>
      <c r="AA758" s="27">
        <f t="shared" si="80"/>
        <v>0.34860303003234583</v>
      </c>
      <c r="AB758" s="3" t="str">
        <f t="shared" si="81"/>
        <v>Medium</v>
      </c>
      <c r="AC758" s="3" t="str">
        <f t="shared" si="82"/>
        <v>High</v>
      </c>
      <c r="AD758" s="3" t="str">
        <f t="shared" si="83"/>
        <v>No</v>
      </c>
    </row>
    <row r="759" spans="1:30" ht="15" customHeight="1" x14ac:dyDescent="0.3">
      <c r="A759" s="3" t="s">
        <v>780</v>
      </c>
      <c r="B759" s="3">
        <v>39</v>
      </c>
      <c r="C759" s="3" t="s">
        <v>28</v>
      </c>
      <c r="D759" s="3" t="s">
        <v>33</v>
      </c>
      <c r="E759" s="3">
        <v>50026.331386648199</v>
      </c>
      <c r="F759" s="3">
        <v>158</v>
      </c>
      <c r="G759" s="3">
        <v>2050.5238863827999</v>
      </c>
      <c r="H759" s="3">
        <v>7</v>
      </c>
      <c r="I759" s="3">
        <v>676.28908039980104</v>
      </c>
      <c r="J759" s="3">
        <v>0</v>
      </c>
      <c r="K759" s="3">
        <v>589.27148903777402</v>
      </c>
      <c r="L759" s="3">
        <v>78</v>
      </c>
      <c r="M759" s="3">
        <v>10</v>
      </c>
      <c r="N759" s="3">
        <v>3</v>
      </c>
      <c r="O759" s="3">
        <v>617</v>
      </c>
      <c r="P759" s="3">
        <v>1</v>
      </c>
      <c r="Q759" s="3">
        <v>21345.1218853512</v>
      </c>
      <c r="R759" s="3">
        <v>4</v>
      </c>
      <c r="S759" s="3">
        <v>0</v>
      </c>
      <c r="T759" s="3">
        <v>0</v>
      </c>
      <c r="U759" s="3">
        <v>6031.0861006290397</v>
      </c>
      <c r="V759" s="3">
        <v>1</v>
      </c>
      <c r="W759" s="3" t="str">
        <f>IF(Bank_data3[[#This Row],[credit_risk]]=1,"High Risk","Low Risk")</f>
        <v>High Risk</v>
      </c>
      <c r="X759" s="3" t="str">
        <f t="shared" si="77"/>
        <v>35-44</v>
      </c>
      <c r="Y759" s="3" t="str">
        <f t="shared" si="78"/>
        <v>Middle Income</v>
      </c>
      <c r="Z759" s="3" t="str">
        <f t="shared" si="79"/>
        <v>Fair</v>
      </c>
      <c r="AA759" s="27">
        <f t="shared" si="80"/>
        <v>0.42667773737748271</v>
      </c>
      <c r="AB759" s="3" t="str">
        <f t="shared" si="81"/>
        <v>Medium</v>
      </c>
      <c r="AC759" s="3" t="str">
        <f t="shared" si="82"/>
        <v>High</v>
      </c>
      <c r="AD759" s="3" t="str">
        <f t="shared" si="83"/>
        <v>No</v>
      </c>
    </row>
    <row r="760" spans="1:30" ht="15" customHeight="1" x14ac:dyDescent="0.3">
      <c r="A760" s="3" t="s">
        <v>781</v>
      </c>
      <c r="B760" s="3">
        <v>32</v>
      </c>
      <c r="C760" s="3" t="s">
        <v>23</v>
      </c>
      <c r="D760" s="3" t="s">
        <v>26</v>
      </c>
      <c r="E760" s="3">
        <v>37874.176311142597</v>
      </c>
      <c r="F760" s="3">
        <v>79</v>
      </c>
      <c r="G760" s="3">
        <v>1898.8978433144</v>
      </c>
      <c r="H760" s="3">
        <v>7</v>
      </c>
      <c r="I760" s="3">
        <v>612.32850181094295</v>
      </c>
      <c r="J760" s="3">
        <v>35</v>
      </c>
      <c r="K760" s="3">
        <v>354.04551900439702</v>
      </c>
      <c r="L760" s="3">
        <v>18</v>
      </c>
      <c r="M760" s="3">
        <v>10</v>
      </c>
      <c r="N760" s="3">
        <v>8</v>
      </c>
      <c r="O760" s="3">
        <v>714</v>
      </c>
      <c r="P760" s="3">
        <v>0</v>
      </c>
      <c r="Q760" s="3">
        <v>25595.738135972701</v>
      </c>
      <c r="R760" s="3">
        <v>2</v>
      </c>
      <c r="S760" s="3">
        <v>0</v>
      </c>
      <c r="T760" s="3">
        <v>0</v>
      </c>
      <c r="U760" s="3">
        <v>6551.8142939395002</v>
      </c>
      <c r="V760" s="3">
        <v>0</v>
      </c>
      <c r="W760" s="3" t="str">
        <f>IF(Bank_data3[[#This Row],[credit_risk]]=1,"High Risk","Low Risk")</f>
        <v>Low Risk</v>
      </c>
      <c r="X760" s="3" t="str">
        <f t="shared" si="77"/>
        <v>25-34</v>
      </c>
      <c r="Y760" s="3" t="str">
        <f t="shared" si="78"/>
        <v>Low Income</v>
      </c>
      <c r="Z760" s="3" t="str">
        <f t="shared" si="79"/>
        <v>Good</v>
      </c>
      <c r="AA760" s="27">
        <f t="shared" si="80"/>
        <v>0.67580976351008915</v>
      </c>
      <c r="AB760" s="3" t="str">
        <f t="shared" si="81"/>
        <v>Medium</v>
      </c>
      <c r="AC760" s="3" t="str">
        <f t="shared" si="82"/>
        <v>Medium</v>
      </c>
      <c r="AD760" s="3" t="str">
        <f t="shared" si="83"/>
        <v>No</v>
      </c>
    </row>
    <row r="761" spans="1:30" ht="15" customHeight="1" x14ac:dyDescent="0.3">
      <c r="A761" s="3" t="s">
        <v>782</v>
      </c>
      <c r="B761" s="3">
        <v>47</v>
      </c>
      <c r="C761" s="3" t="s">
        <v>28</v>
      </c>
      <c r="D761" s="3" t="s">
        <v>26</v>
      </c>
      <c r="E761" s="3">
        <v>75996.6808427668</v>
      </c>
      <c r="F761" s="3">
        <v>180</v>
      </c>
      <c r="G761" s="3">
        <v>1297.73145381413</v>
      </c>
      <c r="H761" s="3">
        <v>2</v>
      </c>
      <c r="I761" s="3">
        <v>1499.2456707695001</v>
      </c>
      <c r="J761" s="3">
        <v>42</v>
      </c>
      <c r="K761" s="3">
        <v>248.729819928457</v>
      </c>
      <c r="L761" s="3">
        <v>31</v>
      </c>
      <c r="M761" s="3">
        <v>9</v>
      </c>
      <c r="N761" s="3">
        <v>1</v>
      </c>
      <c r="O761" s="3">
        <v>777</v>
      </c>
      <c r="P761" s="3">
        <v>4</v>
      </c>
      <c r="Q761" s="3">
        <v>15923.0644625484</v>
      </c>
      <c r="R761" s="3">
        <v>4</v>
      </c>
      <c r="S761" s="3">
        <v>0</v>
      </c>
      <c r="T761" s="3">
        <v>0</v>
      </c>
      <c r="U761" s="3">
        <v>13316.094654795999</v>
      </c>
      <c r="V761" s="3">
        <v>1</v>
      </c>
      <c r="W761" s="3" t="str">
        <f>IF(Bank_data3[[#This Row],[credit_risk]]=1,"High Risk","Low Risk")</f>
        <v>High Risk</v>
      </c>
      <c r="X761" s="3" t="str">
        <f t="shared" si="77"/>
        <v>45-54</v>
      </c>
      <c r="Y761" s="3" t="str">
        <f t="shared" si="78"/>
        <v>Middle Income</v>
      </c>
      <c r="Z761" s="3" t="str">
        <f t="shared" si="79"/>
        <v>Very Good</v>
      </c>
      <c r="AA761" s="27">
        <f t="shared" si="80"/>
        <v>0.20952315661643692</v>
      </c>
      <c r="AB761" s="3" t="str">
        <f t="shared" si="81"/>
        <v>Medium</v>
      </c>
      <c r="AC761" s="3" t="str">
        <f t="shared" si="82"/>
        <v>High</v>
      </c>
      <c r="AD761" s="3" t="str">
        <f t="shared" si="83"/>
        <v>No</v>
      </c>
    </row>
    <row r="762" spans="1:30" ht="15" customHeight="1" x14ac:dyDescent="0.3">
      <c r="A762" s="3" t="s">
        <v>783</v>
      </c>
      <c r="B762" s="3">
        <v>67</v>
      </c>
      <c r="C762" s="3" t="s">
        <v>28</v>
      </c>
      <c r="D762" s="3" t="s">
        <v>33</v>
      </c>
      <c r="E762" s="3">
        <v>24173.302795760199</v>
      </c>
      <c r="F762" s="3">
        <v>236</v>
      </c>
      <c r="G762" s="3">
        <v>1352.8373612508401</v>
      </c>
      <c r="H762" s="3">
        <v>4</v>
      </c>
      <c r="I762" s="3">
        <v>1328.39563671568</v>
      </c>
      <c r="J762" s="3">
        <v>16</v>
      </c>
      <c r="K762" s="3">
        <v>203.59034198213601</v>
      </c>
      <c r="L762" s="3">
        <v>56</v>
      </c>
      <c r="M762" s="3">
        <v>19</v>
      </c>
      <c r="N762" s="3">
        <v>6</v>
      </c>
      <c r="O762" s="3">
        <v>322</v>
      </c>
      <c r="P762" s="3">
        <v>2</v>
      </c>
      <c r="Q762" s="3">
        <v>14024.019382734101</v>
      </c>
      <c r="R762" s="3">
        <v>1</v>
      </c>
      <c r="S762" s="3">
        <v>0</v>
      </c>
      <c r="T762" s="3">
        <v>0</v>
      </c>
      <c r="U762" s="3">
        <v>2299.35344225786</v>
      </c>
      <c r="V762" s="3">
        <v>1</v>
      </c>
      <c r="W762" s="3" t="str">
        <f>IF(Bank_data3[[#This Row],[credit_risk]]=1,"High Risk","Low Risk")</f>
        <v>High Risk</v>
      </c>
      <c r="X762" s="3" t="str">
        <f t="shared" si="77"/>
        <v>55+</v>
      </c>
      <c r="Y762" s="3" t="str">
        <f t="shared" si="78"/>
        <v>Low Income</v>
      </c>
      <c r="Z762" s="3" t="str">
        <f t="shared" si="79"/>
        <v>Poor</v>
      </c>
      <c r="AA762" s="27">
        <f t="shared" si="80"/>
        <v>0.58014494342054901</v>
      </c>
      <c r="AB762" s="3" t="str">
        <f t="shared" si="81"/>
        <v>Medium</v>
      </c>
      <c r="AC762" s="3" t="str">
        <f t="shared" si="82"/>
        <v>High</v>
      </c>
      <c r="AD762" s="3" t="str">
        <f t="shared" si="83"/>
        <v>No</v>
      </c>
    </row>
    <row r="763" spans="1:30" ht="15" customHeight="1" x14ac:dyDescent="0.3">
      <c r="A763" s="3" t="s">
        <v>784</v>
      </c>
      <c r="B763" s="3">
        <v>48</v>
      </c>
      <c r="C763" s="3" t="s">
        <v>28</v>
      </c>
      <c r="D763" s="3" t="s">
        <v>33</v>
      </c>
      <c r="E763" s="3">
        <v>37990.303079426099</v>
      </c>
      <c r="F763" s="3">
        <v>3</v>
      </c>
      <c r="G763" s="3">
        <v>2744.27042736358</v>
      </c>
      <c r="H763" s="3">
        <v>11</v>
      </c>
      <c r="I763" s="3">
        <v>532.39074530560504</v>
      </c>
      <c r="J763" s="3">
        <v>1</v>
      </c>
      <c r="K763" s="3">
        <v>595.09498191776004</v>
      </c>
      <c r="L763" s="3">
        <v>30</v>
      </c>
      <c r="M763" s="3">
        <v>4</v>
      </c>
      <c r="N763" s="3">
        <v>4</v>
      </c>
      <c r="O763" s="3">
        <v>875</v>
      </c>
      <c r="P763" s="3">
        <v>0</v>
      </c>
      <c r="Q763" s="3">
        <v>11905.8829250899</v>
      </c>
      <c r="R763" s="3">
        <v>0</v>
      </c>
      <c r="S763" s="3">
        <v>0</v>
      </c>
      <c r="T763" s="3">
        <v>0</v>
      </c>
      <c r="U763" s="3">
        <v>3495.7344245787199</v>
      </c>
      <c r="V763" s="3">
        <v>0</v>
      </c>
      <c r="W763" s="3" t="str">
        <f>IF(Bank_data3[[#This Row],[credit_risk]]=1,"High Risk","Low Risk")</f>
        <v>Low Risk</v>
      </c>
      <c r="X763" s="3" t="str">
        <f t="shared" si="77"/>
        <v>45-54</v>
      </c>
      <c r="Y763" s="3" t="str">
        <f t="shared" si="78"/>
        <v>Low Income</v>
      </c>
      <c r="Z763" s="3" t="str">
        <f t="shared" si="79"/>
        <v>Excellent</v>
      </c>
      <c r="AA763" s="27">
        <f t="shared" si="80"/>
        <v>0.31339268076378179</v>
      </c>
      <c r="AB763" s="3" t="str">
        <f t="shared" si="81"/>
        <v>Medium</v>
      </c>
      <c r="AC763" s="3" t="str">
        <f t="shared" si="82"/>
        <v>High</v>
      </c>
      <c r="AD763" s="3" t="str">
        <f t="shared" si="83"/>
        <v>No</v>
      </c>
    </row>
    <row r="764" spans="1:30" ht="15" customHeight="1" x14ac:dyDescent="0.3">
      <c r="A764" s="3" t="s">
        <v>785</v>
      </c>
      <c r="B764" s="3">
        <v>32</v>
      </c>
      <c r="C764" s="3" t="s">
        <v>31</v>
      </c>
      <c r="D764" s="3" t="s">
        <v>24</v>
      </c>
      <c r="E764" s="3">
        <v>66070.118808085797</v>
      </c>
      <c r="F764" s="3">
        <v>119</v>
      </c>
      <c r="G764" s="3">
        <v>1568.9618845692401</v>
      </c>
      <c r="H764" s="3">
        <v>3</v>
      </c>
      <c r="I764" s="3">
        <v>848.65461337064096</v>
      </c>
      <c r="J764" s="3">
        <v>32</v>
      </c>
      <c r="K764" s="3">
        <v>266.60941195406298</v>
      </c>
      <c r="L764" s="3">
        <v>57</v>
      </c>
      <c r="M764" s="3">
        <v>4</v>
      </c>
      <c r="N764" s="3">
        <v>4</v>
      </c>
      <c r="O764" s="3">
        <v>482</v>
      </c>
      <c r="P764" s="3">
        <v>5</v>
      </c>
      <c r="Q764" s="3">
        <v>14232.130307403801</v>
      </c>
      <c r="R764" s="3">
        <v>0</v>
      </c>
      <c r="S764" s="3">
        <v>0</v>
      </c>
      <c r="T764" s="3">
        <v>0</v>
      </c>
      <c r="U764" s="3">
        <v>500</v>
      </c>
      <c r="V764" s="3">
        <v>1</v>
      </c>
      <c r="W764" s="3" t="str">
        <f>IF(Bank_data3[[#This Row],[credit_risk]]=1,"High Risk","Low Risk")</f>
        <v>High Risk</v>
      </c>
      <c r="X764" s="3" t="str">
        <f t="shared" si="77"/>
        <v>25-34</v>
      </c>
      <c r="Y764" s="3" t="str">
        <f t="shared" si="78"/>
        <v>Middle Income</v>
      </c>
      <c r="Z764" s="3" t="str">
        <f t="shared" si="79"/>
        <v>Poor</v>
      </c>
      <c r="AA764" s="27">
        <f t="shared" si="80"/>
        <v>0.21540948562154005</v>
      </c>
      <c r="AB764" s="3" t="str">
        <f t="shared" si="81"/>
        <v>Medium</v>
      </c>
      <c r="AC764" s="3" t="str">
        <f t="shared" si="82"/>
        <v>High</v>
      </c>
      <c r="AD764" s="3" t="str">
        <f t="shared" si="83"/>
        <v>No</v>
      </c>
    </row>
    <row r="765" spans="1:30" ht="15" customHeight="1" x14ac:dyDescent="0.3">
      <c r="A765" s="3" t="s">
        <v>786</v>
      </c>
      <c r="B765" s="3">
        <v>65</v>
      </c>
      <c r="C765" s="3" t="s">
        <v>23</v>
      </c>
      <c r="D765" s="3" t="s">
        <v>26</v>
      </c>
      <c r="E765" s="3">
        <v>81796.230437676102</v>
      </c>
      <c r="F765" s="3">
        <v>180</v>
      </c>
      <c r="G765" s="3">
        <v>2584.2542287183401</v>
      </c>
      <c r="H765" s="3">
        <v>4</v>
      </c>
      <c r="I765" s="3">
        <v>915.03738482182905</v>
      </c>
      <c r="J765" s="3">
        <v>28</v>
      </c>
      <c r="K765" s="3">
        <v>773.82016144882402</v>
      </c>
      <c r="L765" s="3">
        <v>25</v>
      </c>
      <c r="M765" s="3">
        <v>13</v>
      </c>
      <c r="N765" s="3">
        <v>6</v>
      </c>
      <c r="O765" s="3">
        <v>850</v>
      </c>
      <c r="P765" s="3">
        <v>3</v>
      </c>
      <c r="Q765" s="3">
        <v>14029.608978456499</v>
      </c>
      <c r="R765" s="3">
        <v>6</v>
      </c>
      <c r="S765" s="3">
        <v>0</v>
      </c>
      <c r="T765" s="3">
        <v>0</v>
      </c>
      <c r="U765" s="3">
        <v>13311.832928004</v>
      </c>
      <c r="V765" s="3">
        <v>1</v>
      </c>
      <c r="W765" s="3" t="str">
        <f>IF(Bank_data3[[#This Row],[credit_risk]]=1,"High Risk","Low Risk")</f>
        <v>High Risk</v>
      </c>
      <c r="X765" s="3" t="str">
        <f t="shared" si="77"/>
        <v>55+</v>
      </c>
      <c r="Y765" s="3" t="str">
        <f t="shared" si="78"/>
        <v>Middle Income</v>
      </c>
      <c r="Z765" s="3" t="str">
        <f t="shared" si="79"/>
        <v>Excellent</v>
      </c>
      <c r="AA765" s="27">
        <f t="shared" si="80"/>
        <v>0.17151901626012256</v>
      </c>
      <c r="AB765" s="3" t="str">
        <f t="shared" si="81"/>
        <v>Medium</v>
      </c>
      <c r="AC765" s="3" t="str">
        <f t="shared" si="82"/>
        <v>Medium</v>
      </c>
      <c r="AD765" s="3" t="str">
        <f t="shared" si="83"/>
        <v>No</v>
      </c>
    </row>
    <row r="766" spans="1:30" ht="15" customHeight="1" x14ac:dyDescent="0.3">
      <c r="A766" s="3" t="s">
        <v>787</v>
      </c>
      <c r="B766" s="3">
        <v>54</v>
      </c>
      <c r="C766" s="3" t="s">
        <v>23</v>
      </c>
      <c r="D766" s="3" t="s">
        <v>26</v>
      </c>
      <c r="E766" s="3">
        <v>58652.262755967102</v>
      </c>
      <c r="F766" s="3">
        <v>21</v>
      </c>
      <c r="G766" s="3">
        <v>2639.8597351397998</v>
      </c>
      <c r="H766" s="3">
        <v>7</v>
      </c>
      <c r="I766" s="3">
        <v>871.28114795416195</v>
      </c>
      <c r="J766" s="3">
        <v>5</v>
      </c>
      <c r="K766" s="3">
        <v>119.369412761756</v>
      </c>
      <c r="L766" s="3">
        <v>47</v>
      </c>
      <c r="M766" s="3">
        <v>4</v>
      </c>
      <c r="N766" s="3">
        <v>3</v>
      </c>
      <c r="O766" s="3">
        <v>599</v>
      </c>
      <c r="P766" s="3">
        <v>5</v>
      </c>
      <c r="Q766" s="3">
        <v>19946.271828330599</v>
      </c>
      <c r="R766" s="3">
        <v>1</v>
      </c>
      <c r="S766" s="3">
        <v>0</v>
      </c>
      <c r="T766" s="3">
        <v>0</v>
      </c>
      <c r="U766" s="3">
        <v>9371.3445936143908</v>
      </c>
      <c r="V766" s="3">
        <v>0</v>
      </c>
      <c r="W766" s="3" t="str">
        <f>IF(Bank_data3[[#This Row],[credit_risk]]=1,"High Risk","Low Risk")</f>
        <v>Low Risk</v>
      </c>
      <c r="X766" s="3" t="str">
        <f t="shared" si="77"/>
        <v>45-54</v>
      </c>
      <c r="Y766" s="3" t="str">
        <f t="shared" si="78"/>
        <v>Middle Income</v>
      </c>
      <c r="Z766" s="3" t="str">
        <f t="shared" si="79"/>
        <v>Fair</v>
      </c>
      <c r="AA766" s="27">
        <f t="shared" si="80"/>
        <v>0.34007676585847196</v>
      </c>
      <c r="AB766" s="3" t="str">
        <f t="shared" si="81"/>
        <v>Medium</v>
      </c>
      <c r="AC766" s="3" t="str">
        <f t="shared" si="82"/>
        <v>High</v>
      </c>
      <c r="AD766" s="3" t="str">
        <f t="shared" si="83"/>
        <v>No</v>
      </c>
    </row>
    <row r="767" spans="1:30" ht="15" customHeight="1" x14ac:dyDescent="0.3">
      <c r="A767" s="3" t="s">
        <v>788</v>
      </c>
      <c r="B767" s="3">
        <v>25</v>
      </c>
      <c r="C767" s="3" t="s">
        <v>28</v>
      </c>
      <c r="D767" s="3" t="s">
        <v>26</v>
      </c>
      <c r="E767" s="3">
        <v>54497.976046948897</v>
      </c>
      <c r="F767" s="3">
        <v>228</v>
      </c>
      <c r="G767" s="3">
        <v>875.24092661395298</v>
      </c>
      <c r="H767" s="3">
        <v>3</v>
      </c>
      <c r="I767" s="3">
        <v>1435.1357066994799</v>
      </c>
      <c r="J767" s="3">
        <v>42</v>
      </c>
      <c r="K767" s="3">
        <v>853.750258051831</v>
      </c>
      <c r="L767" s="3">
        <v>40</v>
      </c>
      <c r="M767" s="3">
        <v>5</v>
      </c>
      <c r="N767" s="3">
        <v>2</v>
      </c>
      <c r="O767" s="3">
        <v>596</v>
      </c>
      <c r="P767" s="3">
        <v>1</v>
      </c>
      <c r="Q767" s="3">
        <v>10935.861242569001</v>
      </c>
      <c r="R767" s="3">
        <v>6</v>
      </c>
      <c r="S767" s="3">
        <v>0</v>
      </c>
      <c r="T767" s="3">
        <v>0</v>
      </c>
      <c r="U767" s="3">
        <v>2423.4546571055698</v>
      </c>
      <c r="V767" s="3">
        <v>1</v>
      </c>
      <c r="W767" s="3" t="str">
        <f>IF(Bank_data3[[#This Row],[credit_risk]]=1,"High Risk","Low Risk")</f>
        <v>High Risk</v>
      </c>
      <c r="X767" s="3" t="str">
        <f t="shared" si="77"/>
        <v>25-34</v>
      </c>
      <c r="Y767" s="3" t="str">
        <f t="shared" si="78"/>
        <v>Middle Income</v>
      </c>
      <c r="Z767" s="3" t="str">
        <f t="shared" si="79"/>
        <v>Fair</v>
      </c>
      <c r="AA767" s="27">
        <f t="shared" si="80"/>
        <v>0.20066545651434797</v>
      </c>
      <c r="AB767" s="3" t="str">
        <f t="shared" si="81"/>
        <v>Low</v>
      </c>
      <c r="AC767" s="3" t="str">
        <f t="shared" si="82"/>
        <v>High</v>
      </c>
      <c r="AD767" s="3" t="str">
        <f t="shared" si="83"/>
        <v>No</v>
      </c>
    </row>
    <row r="768" spans="1:30" ht="15" customHeight="1" x14ac:dyDescent="0.3">
      <c r="A768" s="3" t="s">
        <v>789</v>
      </c>
      <c r="B768" s="3">
        <v>37</v>
      </c>
      <c r="C768" s="3" t="s">
        <v>31</v>
      </c>
      <c r="D768" s="3" t="s">
        <v>33</v>
      </c>
      <c r="E768" s="3">
        <v>44764.426936567899</v>
      </c>
      <c r="F768" s="3">
        <v>61</v>
      </c>
      <c r="G768" s="3">
        <v>2088.4079301726501</v>
      </c>
      <c r="H768" s="3">
        <v>4</v>
      </c>
      <c r="I768" s="3">
        <v>830.53046234679698</v>
      </c>
      <c r="J768" s="3">
        <v>35</v>
      </c>
      <c r="K768" s="3">
        <v>0</v>
      </c>
      <c r="L768" s="3">
        <v>24</v>
      </c>
      <c r="M768" s="3">
        <v>15</v>
      </c>
      <c r="N768" s="3">
        <v>8</v>
      </c>
      <c r="O768" s="3">
        <v>568</v>
      </c>
      <c r="P768" s="3">
        <v>1</v>
      </c>
      <c r="Q768" s="3">
        <v>5721.5837813865401</v>
      </c>
      <c r="R768" s="3">
        <v>7</v>
      </c>
      <c r="S768" s="3">
        <v>0</v>
      </c>
      <c r="T768" s="3">
        <v>0</v>
      </c>
      <c r="U768" s="3">
        <v>7012.6182688129602</v>
      </c>
      <c r="V768" s="3">
        <v>1</v>
      </c>
      <c r="W768" s="3" t="str">
        <f>IF(Bank_data3[[#This Row],[credit_risk]]=1,"High Risk","Low Risk")</f>
        <v>High Risk</v>
      </c>
      <c r="X768" s="3" t="str">
        <f t="shared" si="77"/>
        <v>35-44</v>
      </c>
      <c r="Y768" s="3" t="str">
        <f t="shared" si="78"/>
        <v>Low Income</v>
      </c>
      <c r="Z768" s="3" t="str">
        <f t="shared" si="79"/>
        <v>Poor</v>
      </c>
      <c r="AA768" s="27">
        <f t="shared" si="80"/>
        <v>0.12781541444714886</v>
      </c>
      <c r="AB768" s="3" t="str">
        <f t="shared" si="81"/>
        <v>Medium</v>
      </c>
      <c r="AC768" s="3" t="str">
        <f t="shared" si="82"/>
        <v>Medium</v>
      </c>
      <c r="AD768" s="3" t="str">
        <f t="shared" si="83"/>
        <v>No</v>
      </c>
    </row>
    <row r="769" spans="1:30" ht="15" customHeight="1" x14ac:dyDescent="0.3">
      <c r="A769" s="3" t="s">
        <v>790</v>
      </c>
      <c r="B769" s="3">
        <v>24</v>
      </c>
      <c r="C769" s="3" t="s">
        <v>28</v>
      </c>
      <c r="D769" s="3" t="s">
        <v>24</v>
      </c>
      <c r="E769" s="3">
        <v>59865.2808448867</v>
      </c>
      <c r="F769" s="3">
        <v>198</v>
      </c>
      <c r="G769" s="3">
        <v>635.83055782136103</v>
      </c>
      <c r="H769" s="3">
        <v>6</v>
      </c>
      <c r="I769" s="3">
        <v>883.03220647085595</v>
      </c>
      <c r="J769" s="3">
        <v>23</v>
      </c>
      <c r="K769" s="3">
        <v>571.27388469378297</v>
      </c>
      <c r="L769" s="3">
        <v>46</v>
      </c>
      <c r="M769" s="3">
        <v>14</v>
      </c>
      <c r="N769" s="3">
        <v>2</v>
      </c>
      <c r="O769" s="3">
        <v>887</v>
      </c>
      <c r="P769" s="3">
        <v>4</v>
      </c>
      <c r="Q769" s="3">
        <v>11818.2450888904</v>
      </c>
      <c r="R769" s="3">
        <v>0</v>
      </c>
      <c r="S769" s="3">
        <v>0</v>
      </c>
      <c r="T769" s="3">
        <v>0</v>
      </c>
      <c r="U769" s="3">
        <v>10022.9064244315</v>
      </c>
      <c r="V769" s="3">
        <v>0</v>
      </c>
      <c r="W769" s="3" t="str">
        <f>IF(Bank_data3[[#This Row],[credit_risk]]=1,"High Risk","Low Risk")</f>
        <v>Low Risk</v>
      </c>
      <c r="X769" s="3" t="str">
        <f t="shared" si="77"/>
        <v>18-24</v>
      </c>
      <c r="Y769" s="3" t="str">
        <f t="shared" si="78"/>
        <v>Middle Income</v>
      </c>
      <c r="Z769" s="3" t="str">
        <f t="shared" si="79"/>
        <v>Excellent</v>
      </c>
      <c r="AA769" s="27">
        <f t="shared" si="80"/>
        <v>0.19741400895640895</v>
      </c>
      <c r="AB769" s="3" t="str">
        <f t="shared" si="81"/>
        <v>Low</v>
      </c>
      <c r="AC769" s="3" t="str">
        <f t="shared" si="82"/>
        <v>High</v>
      </c>
      <c r="AD769" s="3" t="str">
        <f t="shared" si="83"/>
        <v>No</v>
      </c>
    </row>
    <row r="770" spans="1:30" ht="15" customHeight="1" x14ac:dyDescent="0.3">
      <c r="A770" s="3" t="s">
        <v>791</v>
      </c>
      <c r="B770" s="3">
        <v>66</v>
      </c>
      <c r="C770" s="3" t="s">
        <v>31</v>
      </c>
      <c r="D770" s="3" t="s">
        <v>33</v>
      </c>
      <c r="E770" s="3">
        <v>52328.618078194602</v>
      </c>
      <c r="F770" s="3">
        <v>109</v>
      </c>
      <c r="G770" s="3">
        <v>2793.7333705296001</v>
      </c>
      <c r="H770" s="3">
        <v>2</v>
      </c>
      <c r="I770" s="3">
        <v>1041.03180330125</v>
      </c>
      <c r="J770" s="3">
        <v>10</v>
      </c>
      <c r="K770" s="3">
        <v>206.136813545271</v>
      </c>
      <c r="L770" s="3">
        <v>53</v>
      </c>
      <c r="M770" s="3">
        <v>5</v>
      </c>
      <c r="N770" s="3">
        <v>4</v>
      </c>
      <c r="O770" s="3">
        <v>579</v>
      </c>
      <c r="P770" s="3">
        <v>2</v>
      </c>
      <c r="Q770" s="3">
        <v>6460.6755720945603</v>
      </c>
      <c r="R770" s="3">
        <v>7</v>
      </c>
      <c r="S770" s="3">
        <v>0</v>
      </c>
      <c r="T770" s="3">
        <v>0</v>
      </c>
      <c r="U770" s="3">
        <v>10663.126388152999</v>
      </c>
      <c r="V770" s="3">
        <v>1</v>
      </c>
      <c r="W770" s="3" t="str">
        <f>IF(Bank_data3[[#This Row],[credit_risk]]=1,"High Risk","Low Risk")</f>
        <v>High Risk</v>
      </c>
      <c r="X770" s="3" t="str">
        <f t="shared" si="77"/>
        <v>55+</v>
      </c>
      <c r="Y770" s="3" t="str">
        <f t="shared" si="78"/>
        <v>Middle Income</v>
      </c>
      <c r="Z770" s="3" t="str">
        <f t="shared" si="79"/>
        <v>Poor</v>
      </c>
      <c r="AA770" s="27">
        <f t="shared" si="80"/>
        <v>0.12346352358169251</v>
      </c>
      <c r="AB770" s="3" t="str">
        <f t="shared" si="81"/>
        <v>Medium</v>
      </c>
      <c r="AC770" s="3" t="str">
        <f t="shared" si="82"/>
        <v>High</v>
      </c>
      <c r="AD770" s="3" t="str">
        <f t="shared" si="83"/>
        <v>No</v>
      </c>
    </row>
    <row r="771" spans="1:30" ht="15" customHeight="1" x14ac:dyDescent="0.3">
      <c r="A771" s="3" t="s">
        <v>792</v>
      </c>
      <c r="B771" s="3">
        <v>44</v>
      </c>
      <c r="C771" s="3" t="s">
        <v>31</v>
      </c>
      <c r="D771" s="3" t="s">
        <v>33</v>
      </c>
      <c r="E771" s="3">
        <v>36418.435627738203</v>
      </c>
      <c r="F771" s="3">
        <v>197</v>
      </c>
      <c r="G771" s="3">
        <v>1650.8470427372299</v>
      </c>
      <c r="H771" s="3">
        <v>5</v>
      </c>
      <c r="I771" s="3">
        <v>1216.4719006166799</v>
      </c>
      <c r="J771" s="3">
        <v>4</v>
      </c>
      <c r="K771" s="3">
        <v>102.122710008203</v>
      </c>
      <c r="L771" s="3">
        <v>56</v>
      </c>
      <c r="M771" s="3">
        <v>19</v>
      </c>
      <c r="N771" s="3">
        <v>1</v>
      </c>
      <c r="O771" s="3">
        <v>347</v>
      </c>
      <c r="P771" s="3">
        <v>5</v>
      </c>
      <c r="Q771" s="3">
        <v>10713.746941619</v>
      </c>
      <c r="R771" s="3">
        <v>0</v>
      </c>
      <c r="S771" s="3">
        <v>0</v>
      </c>
      <c r="T771" s="3">
        <v>0</v>
      </c>
      <c r="U771" s="3">
        <v>12558.4679898301</v>
      </c>
      <c r="V771" s="3">
        <v>1</v>
      </c>
      <c r="W771" s="3" t="str">
        <f>IF(Bank_data3[[#This Row],[credit_risk]]=1,"High Risk","Low Risk")</f>
        <v>High Risk</v>
      </c>
      <c r="X771" s="3" t="str">
        <f t="shared" si="77"/>
        <v>35-44</v>
      </c>
      <c r="Y771" s="3" t="str">
        <f t="shared" si="78"/>
        <v>Low Income</v>
      </c>
      <c r="Z771" s="3" t="str">
        <f t="shared" si="79"/>
        <v>Poor</v>
      </c>
      <c r="AA771" s="27">
        <f t="shared" si="80"/>
        <v>0.29418471048928979</v>
      </c>
      <c r="AB771" s="3" t="str">
        <f t="shared" si="81"/>
        <v>Medium</v>
      </c>
      <c r="AC771" s="3" t="str">
        <f t="shared" si="82"/>
        <v>High</v>
      </c>
      <c r="AD771" s="3" t="str">
        <f t="shared" si="83"/>
        <v>No</v>
      </c>
    </row>
    <row r="772" spans="1:30" ht="15" customHeight="1" x14ac:dyDescent="0.3">
      <c r="A772" s="3" t="s">
        <v>793</v>
      </c>
      <c r="B772" s="3">
        <v>21</v>
      </c>
      <c r="C772" s="3" t="s">
        <v>31</v>
      </c>
      <c r="D772" s="3" t="s">
        <v>33</v>
      </c>
      <c r="E772" s="3">
        <v>44438.112169331202</v>
      </c>
      <c r="F772" s="3">
        <v>171</v>
      </c>
      <c r="G772" s="3">
        <v>1612.0135287002499</v>
      </c>
      <c r="H772" s="3">
        <v>8</v>
      </c>
      <c r="I772" s="3">
        <v>1127.9147180064399</v>
      </c>
      <c r="J772" s="3">
        <v>29</v>
      </c>
      <c r="K772" s="3">
        <v>474.98989245921803</v>
      </c>
      <c r="L772" s="3">
        <v>71</v>
      </c>
      <c r="M772" s="3">
        <v>15</v>
      </c>
      <c r="N772" s="3">
        <v>6</v>
      </c>
      <c r="O772" s="3">
        <v>504</v>
      </c>
      <c r="P772" s="3">
        <v>0</v>
      </c>
      <c r="Q772" s="3">
        <v>1653.13042704087</v>
      </c>
      <c r="R772" s="3">
        <v>3</v>
      </c>
      <c r="S772" s="3">
        <v>0</v>
      </c>
      <c r="T772" s="3">
        <v>0</v>
      </c>
      <c r="U772" s="3">
        <v>709.75550937508103</v>
      </c>
      <c r="V772" s="3">
        <v>1</v>
      </c>
      <c r="W772" s="3" t="str">
        <f>IF(Bank_data3[[#This Row],[credit_risk]]=1,"High Risk","Low Risk")</f>
        <v>High Risk</v>
      </c>
      <c r="X772" s="3" t="str">
        <f t="shared" si="77"/>
        <v>18-24</v>
      </c>
      <c r="Y772" s="3" t="str">
        <f t="shared" si="78"/>
        <v>Low Income</v>
      </c>
      <c r="Z772" s="3" t="str">
        <f t="shared" si="79"/>
        <v>Poor</v>
      </c>
      <c r="AA772" s="27">
        <f t="shared" si="80"/>
        <v>3.7200734827384764E-2</v>
      </c>
      <c r="AB772" s="3" t="str">
        <f t="shared" si="81"/>
        <v>Medium</v>
      </c>
      <c r="AC772" s="3" t="str">
        <f t="shared" si="82"/>
        <v>High</v>
      </c>
      <c r="AD772" s="3" t="str">
        <f t="shared" si="83"/>
        <v>No</v>
      </c>
    </row>
    <row r="773" spans="1:30" ht="15" customHeight="1" x14ac:dyDescent="0.3">
      <c r="A773" s="3" t="s">
        <v>794</v>
      </c>
      <c r="B773" s="3">
        <v>29</v>
      </c>
      <c r="C773" s="3" t="s">
        <v>31</v>
      </c>
      <c r="D773" s="3" t="s">
        <v>24</v>
      </c>
      <c r="E773" s="3">
        <v>34385.9720597493</v>
      </c>
      <c r="F773" s="3">
        <v>140</v>
      </c>
      <c r="G773" s="3">
        <v>807.90051174048699</v>
      </c>
      <c r="H773" s="3">
        <v>10</v>
      </c>
      <c r="I773" s="3">
        <v>988.32967520907403</v>
      </c>
      <c r="J773" s="3">
        <v>9</v>
      </c>
      <c r="K773" s="3">
        <v>668.97030228497295</v>
      </c>
      <c r="L773" s="3">
        <v>60</v>
      </c>
      <c r="M773" s="3">
        <v>18</v>
      </c>
      <c r="N773" s="3">
        <v>6</v>
      </c>
      <c r="O773" s="3">
        <v>721</v>
      </c>
      <c r="P773" s="3">
        <v>3</v>
      </c>
      <c r="Q773" s="3">
        <v>12217.217840994899</v>
      </c>
      <c r="R773" s="3">
        <v>2</v>
      </c>
      <c r="S773" s="3">
        <v>1</v>
      </c>
      <c r="T773" s="3">
        <v>0</v>
      </c>
      <c r="U773" s="3">
        <v>12773.731815528299</v>
      </c>
      <c r="V773" s="3">
        <v>1</v>
      </c>
      <c r="W773" s="3" t="str">
        <f>IF(Bank_data3[[#This Row],[credit_risk]]=1,"High Risk","Low Risk")</f>
        <v>High Risk</v>
      </c>
      <c r="X773" s="3" t="str">
        <f t="shared" si="77"/>
        <v>25-34</v>
      </c>
      <c r="Y773" s="3" t="str">
        <f t="shared" si="78"/>
        <v>Low Income</v>
      </c>
      <c r="Z773" s="3" t="str">
        <f t="shared" si="79"/>
        <v>Good</v>
      </c>
      <c r="AA773" s="27">
        <f t="shared" si="80"/>
        <v>0.35529656744227495</v>
      </c>
      <c r="AB773" s="3" t="str">
        <f t="shared" si="81"/>
        <v>Low</v>
      </c>
      <c r="AC773" s="3" t="str">
        <f t="shared" si="82"/>
        <v>High</v>
      </c>
      <c r="AD773" s="3" t="str">
        <f t="shared" si="83"/>
        <v>No</v>
      </c>
    </row>
    <row r="774" spans="1:30" ht="15" customHeight="1" x14ac:dyDescent="0.3">
      <c r="A774" s="3" t="s">
        <v>795</v>
      </c>
      <c r="B774" s="3">
        <v>49</v>
      </c>
      <c r="C774" s="3" t="s">
        <v>23</v>
      </c>
      <c r="D774" s="3" t="s">
        <v>33</v>
      </c>
      <c r="E774" s="3">
        <v>50245.081058854899</v>
      </c>
      <c r="F774" s="3">
        <v>30</v>
      </c>
      <c r="G774" s="3">
        <v>1014.56734129657</v>
      </c>
      <c r="H774" s="3">
        <v>3</v>
      </c>
      <c r="I774" s="3">
        <v>254.45506811213201</v>
      </c>
      <c r="J774" s="3">
        <v>36</v>
      </c>
      <c r="K774" s="3">
        <v>451.08882397775301</v>
      </c>
      <c r="L774" s="3">
        <v>3</v>
      </c>
      <c r="M774" s="3">
        <v>19</v>
      </c>
      <c r="N774" s="3">
        <v>4</v>
      </c>
      <c r="O774" s="3">
        <v>619</v>
      </c>
      <c r="P774" s="3">
        <v>5</v>
      </c>
      <c r="Q774" s="3">
        <v>6706.7389493669098</v>
      </c>
      <c r="R774" s="3">
        <v>3</v>
      </c>
      <c r="S774" s="3">
        <v>0</v>
      </c>
      <c r="T774" s="3">
        <v>0</v>
      </c>
      <c r="U774" s="3">
        <v>500</v>
      </c>
      <c r="V774" s="3">
        <v>0</v>
      </c>
      <c r="W774" s="3" t="str">
        <f>IF(Bank_data3[[#This Row],[credit_risk]]=1,"High Risk","Low Risk")</f>
        <v>Low Risk</v>
      </c>
      <c r="X774" s="3" t="str">
        <f t="shared" si="77"/>
        <v>45-54</v>
      </c>
      <c r="Y774" s="3" t="str">
        <f t="shared" si="78"/>
        <v>Middle Income</v>
      </c>
      <c r="Z774" s="3" t="str">
        <f t="shared" si="79"/>
        <v>Fair</v>
      </c>
      <c r="AA774" s="27">
        <f t="shared" si="80"/>
        <v>0.13348050810209516</v>
      </c>
      <c r="AB774" s="3" t="str">
        <f t="shared" si="81"/>
        <v>Medium</v>
      </c>
      <c r="AC774" s="3" t="str">
        <f t="shared" si="82"/>
        <v>Low</v>
      </c>
      <c r="AD774" s="3" t="str">
        <f t="shared" si="83"/>
        <v>No</v>
      </c>
    </row>
    <row r="775" spans="1:30" ht="15" customHeight="1" x14ac:dyDescent="0.3">
      <c r="A775" s="3" t="s">
        <v>796</v>
      </c>
      <c r="B775" s="3">
        <v>69</v>
      </c>
      <c r="C775" s="3" t="s">
        <v>31</v>
      </c>
      <c r="D775" s="3" t="s">
        <v>26</v>
      </c>
      <c r="E775" s="3">
        <v>52913.110514766799</v>
      </c>
      <c r="F775" s="3">
        <v>36</v>
      </c>
      <c r="G775" s="3">
        <v>1680.9519188449001</v>
      </c>
      <c r="H775" s="3">
        <v>3</v>
      </c>
      <c r="I775" s="3">
        <v>629.15179657955105</v>
      </c>
      <c r="J775" s="3">
        <v>26</v>
      </c>
      <c r="K775" s="3">
        <v>489.00477244283201</v>
      </c>
      <c r="L775" s="3">
        <v>30</v>
      </c>
      <c r="M775" s="3">
        <v>12</v>
      </c>
      <c r="N775" s="3">
        <v>7</v>
      </c>
      <c r="O775" s="3">
        <v>443</v>
      </c>
      <c r="P775" s="3">
        <v>3</v>
      </c>
      <c r="Q775" s="3">
        <v>16472.697641124701</v>
      </c>
      <c r="R775" s="3">
        <v>6</v>
      </c>
      <c r="S775" s="3">
        <v>1</v>
      </c>
      <c r="T775" s="3">
        <v>0</v>
      </c>
      <c r="U775" s="3">
        <v>12376.0601337794</v>
      </c>
      <c r="V775" s="3">
        <v>1</v>
      </c>
      <c r="W775" s="3" t="str">
        <f>IF(Bank_data3[[#This Row],[credit_risk]]=1,"High Risk","Low Risk")</f>
        <v>High Risk</v>
      </c>
      <c r="X775" s="3" t="str">
        <f t="shared" ref="X775:X838" si="84">_xlfn.IFS(B775&lt;25,"18-24",B775&lt;35,"25-34",B775&lt;45,"35-44",B775&lt;55,"45-54",TRUE(),"55+")</f>
        <v>55+</v>
      </c>
      <c r="Y775" s="3" t="str">
        <f t="shared" ref="Y775:Y838" si="85">_xlfn.IFS(E775&lt;50000,"Low Income",E775&lt;100000,"Middle Income",TRUE(),"High Income")</f>
        <v>Middle Income</v>
      </c>
      <c r="Z775" s="3" t="str">
        <f t="shared" ref="Z775:Z838" si="86">_xlfn.IFS(O775&lt;580,"Poor",O775&lt;670,"Fair",O775&lt;740,"Good",O775&lt;800,"Very Good",TRUE(),"Excellent")</f>
        <v>Poor</v>
      </c>
      <c r="AA775" s="27">
        <f t="shared" ref="AA775:AA838" si="87">IF(E775=0,0,Q775/E775)</f>
        <v>0.31131599486156764</v>
      </c>
      <c r="AB775" s="3" t="str">
        <f t="shared" ref="AB775:AB838" si="88">_xlfn.IFS(G775&lt;1000,"Low",G775&lt;5000,"Medium",TRUE(),"High")</f>
        <v>Medium</v>
      </c>
      <c r="AC775" s="3" t="str">
        <f t="shared" ref="AC775:AC838" si="89">_xlfn.IFS(L775&lt;10,"Low",L775&lt;30,"Medium",TRUE(),"High")</f>
        <v>High</v>
      </c>
      <c r="AD775" s="3" t="str">
        <f t="shared" ref="AD775:AD838" si="90">IF(AND(E775&gt;=100000,O775&gt;=750),"Yes","No")</f>
        <v>No</v>
      </c>
    </row>
    <row r="776" spans="1:30" ht="15" customHeight="1" x14ac:dyDescent="0.3">
      <c r="A776" s="3" t="s">
        <v>797</v>
      </c>
      <c r="B776" s="3">
        <v>64</v>
      </c>
      <c r="C776" s="3" t="s">
        <v>31</v>
      </c>
      <c r="D776" s="3" t="s">
        <v>26</v>
      </c>
      <c r="E776" s="3">
        <v>79418.897575659794</v>
      </c>
      <c r="F776" s="3">
        <v>41</v>
      </c>
      <c r="G776" s="3">
        <v>1572.7936761869701</v>
      </c>
      <c r="H776" s="3">
        <v>5</v>
      </c>
      <c r="I776" s="3">
        <v>1086.79742252185</v>
      </c>
      <c r="J776" s="3">
        <v>26</v>
      </c>
      <c r="K776" s="3">
        <v>550.92366514751802</v>
      </c>
      <c r="L776" s="3">
        <v>66</v>
      </c>
      <c r="M776" s="3">
        <v>18</v>
      </c>
      <c r="N776" s="3">
        <v>8</v>
      </c>
      <c r="O776" s="3">
        <v>389</v>
      </c>
      <c r="P776" s="3">
        <v>2</v>
      </c>
      <c r="Q776" s="3">
        <v>9730.5410108795604</v>
      </c>
      <c r="R776" s="3">
        <v>3</v>
      </c>
      <c r="S776" s="3">
        <v>0</v>
      </c>
      <c r="T776" s="3">
        <v>0</v>
      </c>
      <c r="U776" s="3">
        <v>11864.6973247036</v>
      </c>
      <c r="V776" s="3">
        <v>1</v>
      </c>
      <c r="W776" s="3" t="str">
        <f>IF(Bank_data3[[#This Row],[credit_risk]]=1,"High Risk","Low Risk")</f>
        <v>High Risk</v>
      </c>
      <c r="X776" s="3" t="str">
        <f t="shared" si="84"/>
        <v>55+</v>
      </c>
      <c r="Y776" s="3" t="str">
        <f t="shared" si="85"/>
        <v>Middle Income</v>
      </c>
      <c r="Z776" s="3" t="str">
        <f t="shared" si="86"/>
        <v>Poor</v>
      </c>
      <c r="AA776" s="27">
        <f t="shared" si="87"/>
        <v>0.12252173359129785</v>
      </c>
      <c r="AB776" s="3" t="str">
        <f t="shared" si="88"/>
        <v>Medium</v>
      </c>
      <c r="AC776" s="3" t="str">
        <f t="shared" si="89"/>
        <v>High</v>
      </c>
      <c r="AD776" s="3" t="str">
        <f t="shared" si="90"/>
        <v>No</v>
      </c>
    </row>
    <row r="777" spans="1:30" ht="15" customHeight="1" x14ac:dyDescent="0.3">
      <c r="A777" s="3" t="s">
        <v>798</v>
      </c>
      <c r="B777" s="3">
        <v>24</v>
      </c>
      <c r="C777" s="3" t="s">
        <v>28</v>
      </c>
      <c r="D777" s="3" t="s">
        <v>26</v>
      </c>
      <c r="E777" s="3">
        <v>39246.851737568802</v>
      </c>
      <c r="F777" s="3">
        <v>128</v>
      </c>
      <c r="G777" s="3">
        <v>1191.90658707081</v>
      </c>
      <c r="H777" s="3">
        <v>5</v>
      </c>
      <c r="I777" s="3">
        <v>887.639544047757</v>
      </c>
      <c r="J777" s="3">
        <v>23</v>
      </c>
      <c r="K777" s="3">
        <v>654.25581196257895</v>
      </c>
      <c r="L777" s="3">
        <v>40</v>
      </c>
      <c r="M777" s="3">
        <v>12</v>
      </c>
      <c r="N777" s="3">
        <v>3</v>
      </c>
      <c r="O777" s="3">
        <v>849</v>
      </c>
      <c r="P777" s="3">
        <v>4</v>
      </c>
      <c r="Q777" s="3">
        <v>507.65867329122398</v>
      </c>
      <c r="R777" s="3">
        <v>1</v>
      </c>
      <c r="S777" s="3">
        <v>0</v>
      </c>
      <c r="T777" s="3">
        <v>0</v>
      </c>
      <c r="U777" s="3">
        <v>18766.2076768806</v>
      </c>
      <c r="V777" s="3">
        <v>0</v>
      </c>
      <c r="W777" s="3" t="str">
        <f>IF(Bank_data3[[#This Row],[credit_risk]]=1,"High Risk","Low Risk")</f>
        <v>Low Risk</v>
      </c>
      <c r="X777" s="3" t="str">
        <f t="shared" si="84"/>
        <v>18-24</v>
      </c>
      <c r="Y777" s="3" t="str">
        <f t="shared" si="85"/>
        <v>Low Income</v>
      </c>
      <c r="Z777" s="3" t="str">
        <f t="shared" si="86"/>
        <v>Excellent</v>
      </c>
      <c r="AA777" s="27">
        <f t="shared" si="87"/>
        <v>1.2935016461594827E-2</v>
      </c>
      <c r="AB777" s="3" t="str">
        <f t="shared" si="88"/>
        <v>Medium</v>
      </c>
      <c r="AC777" s="3" t="str">
        <f t="shared" si="89"/>
        <v>High</v>
      </c>
      <c r="AD777" s="3" t="str">
        <f t="shared" si="90"/>
        <v>No</v>
      </c>
    </row>
    <row r="778" spans="1:30" ht="15" customHeight="1" x14ac:dyDescent="0.3">
      <c r="A778" s="3" t="s">
        <v>799</v>
      </c>
      <c r="B778" s="3">
        <v>52</v>
      </c>
      <c r="C778" s="3" t="s">
        <v>28</v>
      </c>
      <c r="D778" s="3" t="s">
        <v>24</v>
      </c>
      <c r="E778" s="3">
        <v>46746.018413537196</v>
      </c>
      <c r="F778" s="3">
        <v>85</v>
      </c>
      <c r="G778" s="3">
        <v>2202.6712364724599</v>
      </c>
      <c r="H778" s="3">
        <v>2</v>
      </c>
      <c r="I778" s="3">
        <v>1089.1450218380301</v>
      </c>
      <c r="J778" s="3">
        <v>2</v>
      </c>
      <c r="K778" s="3">
        <v>911.42062513295696</v>
      </c>
      <c r="L778" s="3">
        <v>25</v>
      </c>
      <c r="M778" s="3">
        <v>7</v>
      </c>
      <c r="N778" s="3">
        <v>1</v>
      </c>
      <c r="O778" s="3">
        <v>464</v>
      </c>
      <c r="P778" s="3">
        <v>5</v>
      </c>
      <c r="Q778" s="3">
        <v>9561.0307164060905</v>
      </c>
      <c r="R778" s="3">
        <v>0</v>
      </c>
      <c r="S778" s="3">
        <v>0</v>
      </c>
      <c r="T778" s="3">
        <v>0</v>
      </c>
      <c r="U778" s="3">
        <v>6201.0327189863001</v>
      </c>
      <c r="V778" s="3">
        <v>1</v>
      </c>
      <c r="W778" s="3" t="str">
        <f>IF(Bank_data3[[#This Row],[credit_risk]]=1,"High Risk","Low Risk")</f>
        <v>High Risk</v>
      </c>
      <c r="X778" s="3" t="str">
        <f t="shared" si="84"/>
        <v>45-54</v>
      </c>
      <c r="Y778" s="3" t="str">
        <f t="shared" si="85"/>
        <v>Low Income</v>
      </c>
      <c r="Z778" s="3" t="str">
        <f t="shared" si="86"/>
        <v>Poor</v>
      </c>
      <c r="AA778" s="27">
        <f t="shared" si="87"/>
        <v>0.20453144547680469</v>
      </c>
      <c r="AB778" s="3" t="str">
        <f t="shared" si="88"/>
        <v>Medium</v>
      </c>
      <c r="AC778" s="3" t="str">
        <f t="shared" si="89"/>
        <v>Medium</v>
      </c>
      <c r="AD778" s="3" t="str">
        <f t="shared" si="90"/>
        <v>No</v>
      </c>
    </row>
    <row r="779" spans="1:30" ht="15" customHeight="1" x14ac:dyDescent="0.3">
      <c r="A779" s="3" t="s">
        <v>800</v>
      </c>
      <c r="B779" s="3">
        <v>20</v>
      </c>
      <c r="C779" s="3" t="s">
        <v>23</v>
      </c>
      <c r="D779" s="3" t="s">
        <v>33</v>
      </c>
      <c r="E779" s="3">
        <v>72665.263787237694</v>
      </c>
      <c r="F779" s="3">
        <v>108</v>
      </c>
      <c r="G779" s="3">
        <v>1498.03104274723</v>
      </c>
      <c r="H779" s="3">
        <v>0</v>
      </c>
      <c r="I779" s="3">
        <v>1460.50812158494</v>
      </c>
      <c r="J779" s="3">
        <v>37</v>
      </c>
      <c r="K779" s="3">
        <v>313.840145003484</v>
      </c>
      <c r="L779" s="3">
        <v>67</v>
      </c>
      <c r="M779" s="3">
        <v>5</v>
      </c>
      <c r="N779" s="3">
        <v>1</v>
      </c>
      <c r="O779" s="3">
        <v>558</v>
      </c>
      <c r="P779" s="3">
        <v>2</v>
      </c>
      <c r="Q779" s="3">
        <v>11499.0972299234</v>
      </c>
      <c r="R779" s="3">
        <v>1</v>
      </c>
      <c r="S779" s="3">
        <v>0</v>
      </c>
      <c r="T779" s="3">
        <v>0</v>
      </c>
      <c r="U779" s="3">
        <v>4668.1356082995599</v>
      </c>
      <c r="V779" s="3">
        <v>1</v>
      </c>
      <c r="W779" s="3" t="str">
        <f>IF(Bank_data3[[#This Row],[credit_risk]]=1,"High Risk","Low Risk")</f>
        <v>High Risk</v>
      </c>
      <c r="X779" s="3" t="str">
        <f t="shared" si="84"/>
        <v>18-24</v>
      </c>
      <c r="Y779" s="3" t="str">
        <f t="shared" si="85"/>
        <v>Middle Income</v>
      </c>
      <c r="Z779" s="3" t="str">
        <f t="shared" si="86"/>
        <v>Poor</v>
      </c>
      <c r="AA779" s="27">
        <f t="shared" si="87"/>
        <v>0.15824751236839249</v>
      </c>
      <c r="AB779" s="3" t="str">
        <f t="shared" si="88"/>
        <v>Medium</v>
      </c>
      <c r="AC779" s="3" t="str">
        <f t="shared" si="89"/>
        <v>High</v>
      </c>
      <c r="AD779" s="3" t="str">
        <f t="shared" si="90"/>
        <v>No</v>
      </c>
    </row>
    <row r="780" spans="1:30" ht="15" customHeight="1" x14ac:dyDescent="0.3">
      <c r="A780" s="3" t="s">
        <v>801</v>
      </c>
      <c r="B780" s="3">
        <v>37</v>
      </c>
      <c r="C780" s="3" t="s">
        <v>28</v>
      </c>
      <c r="D780" s="3" t="s">
        <v>24</v>
      </c>
      <c r="E780" s="3">
        <v>82491.608308241994</v>
      </c>
      <c r="F780" s="3">
        <v>186</v>
      </c>
      <c r="G780" s="3">
        <v>691.46907289558101</v>
      </c>
      <c r="H780" s="3">
        <v>2</v>
      </c>
      <c r="I780" s="3">
        <v>388.06287822923599</v>
      </c>
      <c r="J780" s="3">
        <v>25</v>
      </c>
      <c r="K780" s="3">
        <v>619.60061277372904</v>
      </c>
      <c r="L780" s="3">
        <v>65</v>
      </c>
      <c r="M780" s="3">
        <v>16</v>
      </c>
      <c r="N780" s="3">
        <v>3</v>
      </c>
      <c r="O780" s="3">
        <v>410</v>
      </c>
      <c r="P780" s="3">
        <v>4</v>
      </c>
      <c r="Q780" s="3">
        <v>13995.0490779391</v>
      </c>
      <c r="R780" s="3">
        <v>4</v>
      </c>
      <c r="S780" s="3">
        <v>0</v>
      </c>
      <c r="T780" s="3">
        <v>0</v>
      </c>
      <c r="U780" s="3">
        <v>9318.9297626772404</v>
      </c>
      <c r="V780" s="3">
        <v>1</v>
      </c>
      <c r="W780" s="3" t="str">
        <f>IF(Bank_data3[[#This Row],[credit_risk]]=1,"High Risk","Low Risk")</f>
        <v>High Risk</v>
      </c>
      <c r="X780" s="3" t="str">
        <f t="shared" si="84"/>
        <v>35-44</v>
      </c>
      <c r="Y780" s="3" t="str">
        <f t="shared" si="85"/>
        <v>Middle Income</v>
      </c>
      <c r="Z780" s="3" t="str">
        <f t="shared" si="86"/>
        <v>Poor</v>
      </c>
      <c r="AA780" s="27">
        <f t="shared" si="87"/>
        <v>0.16965421531902428</v>
      </c>
      <c r="AB780" s="3" t="str">
        <f t="shared" si="88"/>
        <v>Low</v>
      </c>
      <c r="AC780" s="3" t="str">
        <f t="shared" si="89"/>
        <v>High</v>
      </c>
      <c r="AD780" s="3" t="str">
        <f t="shared" si="90"/>
        <v>No</v>
      </c>
    </row>
    <row r="781" spans="1:30" ht="15" customHeight="1" x14ac:dyDescent="0.3">
      <c r="A781" s="3" t="s">
        <v>802</v>
      </c>
      <c r="B781" s="3">
        <v>51</v>
      </c>
      <c r="C781" s="3" t="s">
        <v>31</v>
      </c>
      <c r="D781" s="3" t="s">
        <v>33</v>
      </c>
      <c r="E781" s="3">
        <v>58544.797593176001</v>
      </c>
      <c r="F781" s="3">
        <v>182</v>
      </c>
      <c r="G781" s="3">
        <v>2076.3050526164802</v>
      </c>
      <c r="H781" s="3">
        <v>7</v>
      </c>
      <c r="I781" s="3">
        <v>1198.2685611816</v>
      </c>
      <c r="J781" s="3">
        <v>44</v>
      </c>
      <c r="K781" s="3">
        <v>356.69382752357501</v>
      </c>
      <c r="L781" s="3">
        <v>18</v>
      </c>
      <c r="M781" s="3">
        <v>4</v>
      </c>
      <c r="N781" s="3">
        <v>5</v>
      </c>
      <c r="O781" s="3">
        <v>838</v>
      </c>
      <c r="P781" s="3">
        <v>4</v>
      </c>
      <c r="Q781" s="3">
        <v>15185.871461701299</v>
      </c>
      <c r="R781" s="3">
        <v>3</v>
      </c>
      <c r="S781" s="3">
        <v>1</v>
      </c>
      <c r="T781" s="3">
        <v>0</v>
      </c>
      <c r="U781" s="3">
        <v>8746.0738785887406</v>
      </c>
      <c r="V781" s="3">
        <v>1</v>
      </c>
      <c r="W781" s="3" t="str">
        <f>IF(Bank_data3[[#This Row],[credit_risk]]=1,"High Risk","Low Risk")</f>
        <v>High Risk</v>
      </c>
      <c r="X781" s="3" t="str">
        <f t="shared" si="84"/>
        <v>45-54</v>
      </c>
      <c r="Y781" s="3" t="str">
        <f t="shared" si="85"/>
        <v>Middle Income</v>
      </c>
      <c r="Z781" s="3" t="str">
        <f t="shared" si="86"/>
        <v>Excellent</v>
      </c>
      <c r="AA781" s="27">
        <f t="shared" si="87"/>
        <v>0.25938891389166524</v>
      </c>
      <c r="AB781" s="3" t="str">
        <f t="shared" si="88"/>
        <v>Medium</v>
      </c>
      <c r="AC781" s="3" t="str">
        <f t="shared" si="89"/>
        <v>Medium</v>
      </c>
      <c r="AD781" s="3" t="str">
        <f t="shared" si="90"/>
        <v>No</v>
      </c>
    </row>
    <row r="782" spans="1:30" ht="15" customHeight="1" x14ac:dyDescent="0.3">
      <c r="A782" s="3" t="s">
        <v>803</v>
      </c>
      <c r="B782" s="3">
        <v>66</v>
      </c>
      <c r="C782" s="3" t="s">
        <v>28</v>
      </c>
      <c r="D782" s="3" t="s">
        <v>26</v>
      </c>
      <c r="E782" s="3">
        <v>45435.862913932397</v>
      </c>
      <c r="F782" s="3">
        <v>112</v>
      </c>
      <c r="G782" s="3">
        <v>572.57905482519698</v>
      </c>
      <c r="H782" s="3">
        <v>7</v>
      </c>
      <c r="I782" s="3">
        <v>684.372788127229</v>
      </c>
      <c r="J782" s="3">
        <v>47</v>
      </c>
      <c r="K782" s="3">
        <v>456.31339420646799</v>
      </c>
      <c r="L782" s="3">
        <v>24</v>
      </c>
      <c r="M782" s="3">
        <v>7</v>
      </c>
      <c r="N782" s="3">
        <v>5</v>
      </c>
      <c r="O782" s="3">
        <v>849</v>
      </c>
      <c r="P782" s="3">
        <v>5</v>
      </c>
      <c r="Q782" s="3">
        <v>7163.8706231921396</v>
      </c>
      <c r="R782" s="3">
        <v>0</v>
      </c>
      <c r="S782" s="3">
        <v>1</v>
      </c>
      <c r="T782" s="3">
        <v>0</v>
      </c>
      <c r="U782" s="3">
        <v>17971.124365629301</v>
      </c>
      <c r="V782" s="3">
        <v>1</v>
      </c>
      <c r="W782" s="3" t="str">
        <f>IF(Bank_data3[[#This Row],[credit_risk]]=1,"High Risk","Low Risk")</f>
        <v>High Risk</v>
      </c>
      <c r="X782" s="3" t="str">
        <f t="shared" si="84"/>
        <v>55+</v>
      </c>
      <c r="Y782" s="3" t="str">
        <f t="shared" si="85"/>
        <v>Low Income</v>
      </c>
      <c r="Z782" s="3" t="str">
        <f t="shared" si="86"/>
        <v>Excellent</v>
      </c>
      <c r="AA782" s="27">
        <f t="shared" si="87"/>
        <v>0.15766995856912447</v>
      </c>
      <c r="AB782" s="3" t="str">
        <f t="shared" si="88"/>
        <v>Low</v>
      </c>
      <c r="AC782" s="3" t="str">
        <f t="shared" si="89"/>
        <v>Medium</v>
      </c>
      <c r="AD782" s="3" t="str">
        <f t="shared" si="90"/>
        <v>No</v>
      </c>
    </row>
    <row r="783" spans="1:30" ht="15" customHeight="1" x14ac:dyDescent="0.3">
      <c r="A783" s="3" t="s">
        <v>804</v>
      </c>
      <c r="B783" s="3">
        <v>68</v>
      </c>
      <c r="C783" s="3" t="s">
        <v>23</v>
      </c>
      <c r="D783" s="3" t="s">
        <v>33</v>
      </c>
      <c r="E783" s="3">
        <v>41485.681989122801</v>
      </c>
      <c r="F783" s="3">
        <v>230</v>
      </c>
      <c r="G783" s="3">
        <v>10</v>
      </c>
      <c r="H783" s="3">
        <v>5</v>
      </c>
      <c r="I783" s="3">
        <v>1127.37243674616</v>
      </c>
      <c r="J783" s="3">
        <v>38</v>
      </c>
      <c r="K783" s="3">
        <v>670.53514884093704</v>
      </c>
      <c r="L783" s="3">
        <v>46</v>
      </c>
      <c r="M783" s="3">
        <v>17</v>
      </c>
      <c r="N783" s="3">
        <v>1</v>
      </c>
      <c r="O783" s="3">
        <v>307</v>
      </c>
      <c r="P783" s="3">
        <v>0</v>
      </c>
      <c r="Q783" s="3">
        <v>7430.3197963151997</v>
      </c>
      <c r="R783" s="3">
        <v>2</v>
      </c>
      <c r="S783" s="3">
        <v>0</v>
      </c>
      <c r="T783" s="3">
        <v>1</v>
      </c>
      <c r="U783" s="3">
        <v>1658.1074803034201</v>
      </c>
      <c r="V783" s="3">
        <v>1</v>
      </c>
      <c r="W783" s="3" t="str">
        <f>IF(Bank_data3[[#This Row],[credit_risk]]=1,"High Risk","Low Risk")</f>
        <v>High Risk</v>
      </c>
      <c r="X783" s="3" t="str">
        <f t="shared" si="84"/>
        <v>55+</v>
      </c>
      <c r="Y783" s="3" t="str">
        <f t="shared" si="85"/>
        <v>Low Income</v>
      </c>
      <c r="Z783" s="3" t="str">
        <f t="shared" si="86"/>
        <v>Poor</v>
      </c>
      <c r="AA783" s="27">
        <f t="shared" si="87"/>
        <v>0.17910564416569957</v>
      </c>
      <c r="AB783" s="3" t="str">
        <f t="shared" si="88"/>
        <v>Low</v>
      </c>
      <c r="AC783" s="3" t="str">
        <f t="shared" si="89"/>
        <v>High</v>
      </c>
      <c r="AD783" s="3" t="str">
        <f t="shared" si="90"/>
        <v>No</v>
      </c>
    </row>
    <row r="784" spans="1:30" ht="15" customHeight="1" x14ac:dyDescent="0.3">
      <c r="A784" s="3" t="s">
        <v>805</v>
      </c>
      <c r="B784" s="3">
        <v>30</v>
      </c>
      <c r="C784" s="3" t="s">
        <v>28</v>
      </c>
      <c r="D784" s="3" t="s">
        <v>33</v>
      </c>
      <c r="E784" s="3">
        <v>16824.7973325149</v>
      </c>
      <c r="F784" s="3">
        <v>123</v>
      </c>
      <c r="G784" s="3">
        <v>1576.9254319890399</v>
      </c>
      <c r="H784" s="3">
        <v>6</v>
      </c>
      <c r="I784" s="3">
        <v>785.57273982115896</v>
      </c>
      <c r="J784" s="3">
        <v>17</v>
      </c>
      <c r="K784" s="3">
        <v>545.24840008859906</v>
      </c>
      <c r="L784" s="3">
        <v>70</v>
      </c>
      <c r="M784" s="3">
        <v>18</v>
      </c>
      <c r="N784" s="3">
        <v>0</v>
      </c>
      <c r="O784" s="3">
        <v>322</v>
      </c>
      <c r="P784" s="3">
        <v>0</v>
      </c>
      <c r="Q784" s="3">
        <v>11826.176898681701</v>
      </c>
      <c r="R784" s="3">
        <v>3</v>
      </c>
      <c r="S784" s="3">
        <v>0</v>
      </c>
      <c r="T784" s="3">
        <v>0</v>
      </c>
      <c r="U784" s="3">
        <v>4766.0092540242904</v>
      </c>
      <c r="V784" s="3">
        <v>1</v>
      </c>
      <c r="W784" s="3" t="str">
        <f>IF(Bank_data3[[#This Row],[credit_risk]]=1,"High Risk","Low Risk")</f>
        <v>High Risk</v>
      </c>
      <c r="X784" s="3" t="str">
        <f t="shared" si="84"/>
        <v>25-34</v>
      </c>
      <c r="Y784" s="3" t="str">
        <f t="shared" si="85"/>
        <v>Low Income</v>
      </c>
      <c r="Z784" s="3" t="str">
        <f t="shared" si="86"/>
        <v>Poor</v>
      </c>
      <c r="AA784" s="27">
        <f t="shared" si="87"/>
        <v>0.70290159607610403</v>
      </c>
      <c r="AB784" s="3" t="str">
        <f t="shared" si="88"/>
        <v>Medium</v>
      </c>
      <c r="AC784" s="3" t="str">
        <f t="shared" si="89"/>
        <v>High</v>
      </c>
      <c r="AD784" s="3" t="str">
        <f t="shared" si="90"/>
        <v>No</v>
      </c>
    </row>
    <row r="785" spans="1:30" ht="15" customHeight="1" x14ac:dyDescent="0.3">
      <c r="A785" s="3" t="s">
        <v>806</v>
      </c>
      <c r="B785" s="3">
        <v>40</v>
      </c>
      <c r="C785" s="3" t="s">
        <v>28</v>
      </c>
      <c r="D785" s="3" t="s">
        <v>33</v>
      </c>
      <c r="E785" s="3">
        <v>33300.170616277297</v>
      </c>
      <c r="F785" s="3">
        <v>109</v>
      </c>
      <c r="G785" s="3">
        <v>675.45066493487798</v>
      </c>
      <c r="H785" s="3">
        <v>1</v>
      </c>
      <c r="I785" s="3">
        <v>1544.45158861255</v>
      </c>
      <c r="J785" s="3">
        <v>2</v>
      </c>
      <c r="K785" s="3">
        <v>313.51313279497299</v>
      </c>
      <c r="L785" s="3">
        <v>7</v>
      </c>
      <c r="M785" s="3">
        <v>11</v>
      </c>
      <c r="N785" s="3">
        <v>1</v>
      </c>
      <c r="O785" s="3">
        <v>708</v>
      </c>
      <c r="P785" s="3">
        <v>3</v>
      </c>
      <c r="Q785" s="3">
        <v>13823.900901752801</v>
      </c>
      <c r="R785" s="3">
        <v>0</v>
      </c>
      <c r="S785" s="3">
        <v>0</v>
      </c>
      <c r="T785" s="3">
        <v>0</v>
      </c>
      <c r="U785" s="3">
        <v>3246.8970859556698</v>
      </c>
      <c r="V785" s="3">
        <v>0</v>
      </c>
      <c r="W785" s="3" t="str">
        <f>IF(Bank_data3[[#This Row],[credit_risk]]=1,"High Risk","Low Risk")</f>
        <v>Low Risk</v>
      </c>
      <c r="X785" s="3" t="str">
        <f t="shared" si="84"/>
        <v>35-44</v>
      </c>
      <c r="Y785" s="3" t="str">
        <f t="shared" si="85"/>
        <v>Low Income</v>
      </c>
      <c r="Z785" s="3" t="str">
        <f t="shared" si="86"/>
        <v>Good</v>
      </c>
      <c r="AA785" s="27">
        <f t="shared" si="87"/>
        <v>0.41513003224660977</v>
      </c>
      <c r="AB785" s="3" t="str">
        <f t="shared" si="88"/>
        <v>Low</v>
      </c>
      <c r="AC785" s="3" t="str">
        <f t="shared" si="89"/>
        <v>Low</v>
      </c>
      <c r="AD785" s="3" t="str">
        <f t="shared" si="90"/>
        <v>No</v>
      </c>
    </row>
    <row r="786" spans="1:30" ht="15" customHeight="1" x14ac:dyDescent="0.3">
      <c r="A786" s="3" t="s">
        <v>807</v>
      </c>
      <c r="B786" s="3">
        <v>45</v>
      </c>
      <c r="C786" s="3" t="s">
        <v>23</v>
      </c>
      <c r="D786" s="3" t="s">
        <v>24</v>
      </c>
      <c r="E786" s="3">
        <v>51828.123623064901</v>
      </c>
      <c r="F786" s="3">
        <v>133</v>
      </c>
      <c r="G786" s="3">
        <v>1642.4896422775</v>
      </c>
      <c r="H786" s="3">
        <v>8</v>
      </c>
      <c r="I786" s="3">
        <v>845.530427691608</v>
      </c>
      <c r="J786" s="3">
        <v>37</v>
      </c>
      <c r="K786" s="3">
        <v>526.16444253313898</v>
      </c>
      <c r="L786" s="3">
        <v>2</v>
      </c>
      <c r="M786" s="3">
        <v>11</v>
      </c>
      <c r="N786" s="3">
        <v>7</v>
      </c>
      <c r="O786" s="3">
        <v>870</v>
      </c>
      <c r="P786" s="3">
        <v>1</v>
      </c>
      <c r="Q786" s="3">
        <v>14836.782743305001</v>
      </c>
      <c r="R786" s="3">
        <v>4</v>
      </c>
      <c r="S786" s="3">
        <v>0</v>
      </c>
      <c r="T786" s="3">
        <v>0</v>
      </c>
      <c r="U786" s="3">
        <v>9967.18057223297</v>
      </c>
      <c r="V786" s="3">
        <v>1</v>
      </c>
      <c r="W786" s="3" t="str">
        <f>IF(Bank_data3[[#This Row],[credit_risk]]=1,"High Risk","Low Risk")</f>
        <v>High Risk</v>
      </c>
      <c r="X786" s="3" t="str">
        <f t="shared" si="84"/>
        <v>45-54</v>
      </c>
      <c r="Y786" s="3" t="str">
        <f t="shared" si="85"/>
        <v>Middle Income</v>
      </c>
      <c r="Z786" s="3" t="str">
        <f t="shared" si="86"/>
        <v>Excellent</v>
      </c>
      <c r="AA786" s="27">
        <f t="shared" si="87"/>
        <v>0.28626895411475473</v>
      </c>
      <c r="AB786" s="3" t="str">
        <f t="shared" si="88"/>
        <v>Medium</v>
      </c>
      <c r="AC786" s="3" t="str">
        <f t="shared" si="89"/>
        <v>Low</v>
      </c>
      <c r="AD786" s="3" t="str">
        <f t="shared" si="90"/>
        <v>No</v>
      </c>
    </row>
    <row r="787" spans="1:30" ht="15" customHeight="1" x14ac:dyDescent="0.3">
      <c r="A787" s="3" t="s">
        <v>808</v>
      </c>
      <c r="B787" s="3">
        <v>44</v>
      </c>
      <c r="C787" s="3" t="s">
        <v>23</v>
      </c>
      <c r="D787" s="3" t="s">
        <v>33</v>
      </c>
      <c r="E787" s="3">
        <v>46742.2544117422</v>
      </c>
      <c r="F787" s="3">
        <v>25</v>
      </c>
      <c r="G787" s="3">
        <v>2153.0864814194201</v>
      </c>
      <c r="H787" s="3">
        <v>2</v>
      </c>
      <c r="I787" s="3">
        <v>575.82002147540697</v>
      </c>
      <c r="J787" s="3">
        <v>41</v>
      </c>
      <c r="K787" s="3">
        <v>588.21327381385299</v>
      </c>
      <c r="L787" s="3">
        <v>32</v>
      </c>
      <c r="M787" s="3">
        <v>12</v>
      </c>
      <c r="N787" s="3">
        <v>4</v>
      </c>
      <c r="O787" s="3">
        <v>740</v>
      </c>
      <c r="P787" s="3">
        <v>5</v>
      </c>
      <c r="Q787" s="3">
        <v>17707.938262665401</v>
      </c>
      <c r="R787" s="3">
        <v>1</v>
      </c>
      <c r="S787" s="3">
        <v>0</v>
      </c>
      <c r="T787" s="3">
        <v>0</v>
      </c>
      <c r="U787" s="3">
        <v>5924.8571878407802</v>
      </c>
      <c r="V787" s="3">
        <v>0</v>
      </c>
      <c r="W787" s="3" t="str">
        <f>IF(Bank_data3[[#This Row],[credit_risk]]=1,"High Risk","Low Risk")</f>
        <v>Low Risk</v>
      </c>
      <c r="X787" s="3" t="str">
        <f t="shared" si="84"/>
        <v>35-44</v>
      </c>
      <c r="Y787" s="3" t="str">
        <f t="shared" si="85"/>
        <v>Low Income</v>
      </c>
      <c r="Z787" s="3" t="str">
        <f t="shared" si="86"/>
        <v>Very Good</v>
      </c>
      <c r="AA787" s="27">
        <f t="shared" si="87"/>
        <v>0.37884219504434002</v>
      </c>
      <c r="AB787" s="3" t="str">
        <f t="shared" si="88"/>
        <v>Medium</v>
      </c>
      <c r="AC787" s="3" t="str">
        <f t="shared" si="89"/>
        <v>High</v>
      </c>
      <c r="AD787" s="3" t="str">
        <f t="shared" si="90"/>
        <v>No</v>
      </c>
    </row>
    <row r="788" spans="1:30" ht="15" customHeight="1" x14ac:dyDescent="0.3">
      <c r="A788" s="3" t="s">
        <v>809</v>
      </c>
      <c r="B788" s="3">
        <v>41</v>
      </c>
      <c r="C788" s="3" t="s">
        <v>31</v>
      </c>
      <c r="D788" s="3" t="s">
        <v>33</v>
      </c>
      <c r="E788" s="3">
        <v>61221.343531910497</v>
      </c>
      <c r="F788" s="3">
        <v>147</v>
      </c>
      <c r="G788" s="3">
        <v>2287.60304445874</v>
      </c>
      <c r="H788" s="3">
        <v>1</v>
      </c>
      <c r="I788" s="3">
        <v>946.95611797711899</v>
      </c>
      <c r="J788" s="3">
        <v>47</v>
      </c>
      <c r="K788" s="3">
        <v>657.68543826459904</v>
      </c>
      <c r="L788" s="3">
        <v>27</v>
      </c>
      <c r="M788" s="3">
        <v>3</v>
      </c>
      <c r="N788" s="3">
        <v>2</v>
      </c>
      <c r="O788" s="3">
        <v>357</v>
      </c>
      <c r="P788" s="3">
        <v>4</v>
      </c>
      <c r="Q788" s="3">
        <v>1943.5657890197101</v>
      </c>
      <c r="R788" s="3">
        <v>7</v>
      </c>
      <c r="S788" s="3">
        <v>0</v>
      </c>
      <c r="T788" s="3">
        <v>0</v>
      </c>
      <c r="U788" s="3">
        <v>9965.3332217777606</v>
      </c>
      <c r="V788" s="3">
        <v>1</v>
      </c>
      <c r="W788" s="3" t="str">
        <f>IF(Bank_data3[[#This Row],[credit_risk]]=1,"High Risk","Low Risk")</f>
        <v>High Risk</v>
      </c>
      <c r="X788" s="3" t="str">
        <f t="shared" si="84"/>
        <v>35-44</v>
      </c>
      <c r="Y788" s="3" t="str">
        <f t="shared" si="85"/>
        <v>Middle Income</v>
      </c>
      <c r="Z788" s="3" t="str">
        <f t="shared" si="86"/>
        <v>Poor</v>
      </c>
      <c r="AA788" s="27">
        <f t="shared" si="87"/>
        <v>3.1746539309557335E-2</v>
      </c>
      <c r="AB788" s="3" t="str">
        <f t="shared" si="88"/>
        <v>Medium</v>
      </c>
      <c r="AC788" s="3" t="str">
        <f t="shared" si="89"/>
        <v>Medium</v>
      </c>
      <c r="AD788" s="3" t="str">
        <f t="shared" si="90"/>
        <v>No</v>
      </c>
    </row>
    <row r="789" spans="1:30" ht="15" customHeight="1" x14ac:dyDescent="0.3">
      <c r="A789" s="3" t="s">
        <v>810</v>
      </c>
      <c r="B789" s="3">
        <v>46</v>
      </c>
      <c r="C789" s="3" t="s">
        <v>28</v>
      </c>
      <c r="D789" s="3" t="s">
        <v>33</v>
      </c>
      <c r="E789" s="3">
        <v>46486.349837075002</v>
      </c>
      <c r="F789" s="3">
        <v>73</v>
      </c>
      <c r="G789" s="3">
        <v>1898.1185562529799</v>
      </c>
      <c r="H789" s="3">
        <v>4</v>
      </c>
      <c r="I789" s="3">
        <v>913.37997325139497</v>
      </c>
      <c r="J789" s="3">
        <v>24</v>
      </c>
      <c r="K789" s="3">
        <v>785.38909840146005</v>
      </c>
      <c r="L789" s="3">
        <v>21</v>
      </c>
      <c r="M789" s="3">
        <v>9</v>
      </c>
      <c r="N789" s="3">
        <v>8</v>
      </c>
      <c r="O789" s="3">
        <v>634</v>
      </c>
      <c r="P789" s="3">
        <v>3</v>
      </c>
      <c r="Q789" s="3">
        <v>17821.242632811602</v>
      </c>
      <c r="R789" s="3">
        <v>0</v>
      </c>
      <c r="S789" s="3">
        <v>0</v>
      </c>
      <c r="T789" s="3">
        <v>0</v>
      </c>
      <c r="U789" s="3">
        <v>10898.625775579399</v>
      </c>
      <c r="V789" s="3">
        <v>0</v>
      </c>
      <c r="W789" s="3" t="str">
        <f>IF(Bank_data3[[#This Row],[credit_risk]]=1,"High Risk","Low Risk")</f>
        <v>Low Risk</v>
      </c>
      <c r="X789" s="3" t="str">
        <f t="shared" si="84"/>
        <v>45-54</v>
      </c>
      <c r="Y789" s="3" t="str">
        <f t="shared" si="85"/>
        <v>Low Income</v>
      </c>
      <c r="Z789" s="3" t="str">
        <f t="shared" si="86"/>
        <v>Fair</v>
      </c>
      <c r="AA789" s="27">
        <f t="shared" si="87"/>
        <v>0.38336506727827319</v>
      </c>
      <c r="AB789" s="3" t="str">
        <f t="shared" si="88"/>
        <v>Medium</v>
      </c>
      <c r="AC789" s="3" t="str">
        <f t="shared" si="89"/>
        <v>Medium</v>
      </c>
      <c r="AD789" s="3" t="str">
        <f t="shared" si="90"/>
        <v>No</v>
      </c>
    </row>
    <row r="790" spans="1:30" ht="15" customHeight="1" x14ac:dyDescent="0.3">
      <c r="A790" s="3" t="s">
        <v>811</v>
      </c>
      <c r="B790" s="3">
        <v>68</v>
      </c>
      <c r="C790" s="3" t="s">
        <v>31</v>
      </c>
      <c r="D790" s="3" t="s">
        <v>24</v>
      </c>
      <c r="E790" s="3">
        <v>36930.968660530198</v>
      </c>
      <c r="F790" s="3">
        <v>156</v>
      </c>
      <c r="G790" s="3">
        <v>439.14940301318398</v>
      </c>
      <c r="H790" s="3">
        <v>0</v>
      </c>
      <c r="I790" s="3">
        <v>1198.33398293866</v>
      </c>
      <c r="J790" s="3">
        <v>12</v>
      </c>
      <c r="K790" s="3">
        <v>948.11683676157497</v>
      </c>
      <c r="L790" s="3">
        <v>29</v>
      </c>
      <c r="M790" s="3">
        <v>15</v>
      </c>
      <c r="N790" s="3">
        <v>6</v>
      </c>
      <c r="O790" s="3">
        <v>395</v>
      </c>
      <c r="P790" s="3">
        <v>5</v>
      </c>
      <c r="Q790" s="3">
        <v>16912.440898917299</v>
      </c>
      <c r="R790" s="3">
        <v>0</v>
      </c>
      <c r="S790" s="3">
        <v>0</v>
      </c>
      <c r="T790" s="3">
        <v>0</v>
      </c>
      <c r="U790" s="3">
        <v>10480.3853948666</v>
      </c>
      <c r="V790" s="3">
        <v>1</v>
      </c>
      <c r="W790" s="3" t="str">
        <f>IF(Bank_data3[[#This Row],[credit_risk]]=1,"High Risk","Low Risk")</f>
        <v>High Risk</v>
      </c>
      <c r="X790" s="3" t="str">
        <f t="shared" si="84"/>
        <v>55+</v>
      </c>
      <c r="Y790" s="3" t="str">
        <f t="shared" si="85"/>
        <v>Low Income</v>
      </c>
      <c r="Z790" s="3" t="str">
        <f t="shared" si="86"/>
        <v>Poor</v>
      </c>
      <c r="AA790" s="27">
        <f t="shared" si="87"/>
        <v>0.45794739516248845</v>
      </c>
      <c r="AB790" s="3" t="str">
        <f t="shared" si="88"/>
        <v>Low</v>
      </c>
      <c r="AC790" s="3" t="str">
        <f t="shared" si="89"/>
        <v>Medium</v>
      </c>
      <c r="AD790" s="3" t="str">
        <f t="shared" si="90"/>
        <v>No</v>
      </c>
    </row>
    <row r="791" spans="1:30" ht="15" customHeight="1" x14ac:dyDescent="0.3">
      <c r="A791" s="3" t="s">
        <v>812</v>
      </c>
      <c r="B791" s="3">
        <v>32</v>
      </c>
      <c r="C791" s="3" t="s">
        <v>28</v>
      </c>
      <c r="D791" s="3" t="s">
        <v>24</v>
      </c>
      <c r="E791" s="3">
        <v>56144.196668215802</v>
      </c>
      <c r="F791" s="3">
        <v>109</v>
      </c>
      <c r="G791" s="3">
        <v>923.87836033001395</v>
      </c>
      <c r="H791" s="3">
        <v>4</v>
      </c>
      <c r="I791" s="3">
        <v>956.81847951172404</v>
      </c>
      <c r="J791" s="3">
        <v>24</v>
      </c>
      <c r="K791" s="3">
        <v>500.63084441097999</v>
      </c>
      <c r="L791" s="3">
        <v>46</v>
      </c>
      <c r="M791" s="3">
        <v>4</v>
      </c>
      <c r="N791" s="3">
        <v>7</v>
      </c>
      <c r="O791" s="3">
        <v>723</v>
      </c>
      <c r="P791" s="3">
        <v>1</v>
      </c>
      <c r="Q791" s="3">
        <v>17100.8722780155</v>
      </c>
      <c r="R791" s="3">
        <v>3</v>
      </c>
      <c r="S791" s="3">
        <v>0</v>
      </c>
      <c r="T791" s="3">
        <v>0</v>
      </c>
      <c r="U791" s="3">
        <v>7735.0871325507196</v>
      </c>
      <c r="V791" s="3">
        <v>0</v>
      </c>
      <c r="W791" s="3" t="str">
        <f>IF(Bank_data3[[#This Row],[credit_risk]]=1,"High Risk","Low Risk")</f>
        <v>Low Risk</v>
      </c>
      <c r="X791" s="3" t="str">
        <f t="shared" si="84"/>
        <v>25-34</v>
      </c>
      <c r="Y791" s="3" t="str">
        <f t="shared" si="85"/>
        <v>Middle Income</v>
      </c>
      <c r="Z791" s="3" t="str">
        <f t="shared" si="86"/>
        <v>Good</v>
      </c>
      <c r="AA791" s="27">
        <f t="shared" si="87"/>
        <v>0.30458842218498783</v>
      </c>
      <c r="AB791" s="3" t="str">
        <f t="shared" si="88"/>
        <v>Low</v>
      </c>
      <c r="AC791" s="3" t="str">
        <f t="shared" si="89"/>
        <v>High</v>
      </c>
      <c r="AD791" s="3" t="str">
        <f t="shared" si="90"/>
        <v>No</v>
      </c>
    </row>
    <row r="792" spans="1:30" ht="15" customHeight="1" x14ac:dyDescent="0.3">
      <c r="A792" s="3" t="s">
        <v>813</v>
      </c>
      <c r="B792" s="3">
        <v>52</v>
      </c>
      <c r="C792" s="3" t="s">
        <v>28</v>
      </c>
      <c r="D792" s="3" t="s">
        <v>24</v>
      </c>
      <c r="E792" s="3">
        <v>95094.7744185224</v>
      </c>
      <c r="F792" s="3">
        <v>148</v>
      </c>
      <c r="G792" s="3">
        <v>1504.3323599082701</v>
      </c>
      <c r="H792" s="3">
        <v>9</v>
      </c>
      <c r="I792" s="3">
        <v>1666.27262370926</v>
      </c>
      <c r="J792" s="3">
        <v>23</v>
      </c>
      <c r="K792" s="3">
        <v>224.223050179372</v>
      </c>
      <c r="L792" s="3">
        <v>35</v>
      </c>
      <c r="M792" s="3">
        <v>11</v>
      </c>
      <c r="N792" s="3">
        <v>5</v>
      </c>
      <c r="O792" s="3">
        <v>446</v>
      </c>
      <c r="P792" s="3">
        <v>3</v>
      </c>
      <c r="Q792" s="3">
        <v>10665.6385728652</v>
      </c>
      <c r="R792" s="3">
        <v>0</v>
      </c>
      <c r="S792" s="3">
        <v>0</v>
      </c>
      <c r="T792" s="3">
        <v>0</v>
      </c>
      <c r="U792" s="3">
        <v>11172.7999265772</v>
      </c>
      <c r="V792" s="3">
        <v>1</v>
      </c>
      <c r="W792" s="3" t="str">
        <f>IF(Bank_data3[[#This Row],[credit_risk]]=1,"High Risk","Low Risk")</f>
        <v>High Risk</v>
      </c>
      <c r="X792" s="3" t="str">
        <f t="shared" si="84"/>
        <v>45-54</v>
      </c>
      <c r="Y792" s="3" t="str">
        <f t="shared" si="85"/>
        <v>Middle Income</v>
      </c>
      <c r="Z792" s="3" t="str">
        <f t="shared" si="86"/>
        <v>Poor</v>
      </c>
      <c r="AA792" s="27">
        <f t="shared" si="87"/>
        <v>0.11215798805015899</v>
      </c>
      <c r="AB792" s="3" t="str">
        <f t="shared" si="88"/>
        <v>Medium</v>
      </c>
      <c r="AC792" s="3" t="str">
        <f t="shared" si="89"/>
        <v>High</v>
      </c>
      <c r="AD792" s="3" t="str">
        <f t="shared" si="90"/>
        <v>No</v>
      </c>
    </row>
    <row r="793" spans="1:30" ht="15" customHeight="1" x14ac:dyDescent="0.3">
      <c r="A793" s="3" t="s">
        <v>814</v>
      </c>
      <c r="B793" s="3">
        <v>53</v>
      </c>
      <c r="C793" s="3" t="s">
        <v>31</v>
      </c>
      <c r="D793" s="3" t="s">
        <v>33</v>
      </c>
      <c r="E793" s="3">
        <v>44287.714986862498</v>
      </c>
      <c r="F793" s="3">
        <v>48</v>
      </c>
      <c r="G793" s="3">
        <v>1512.0637381835199</v>
      </c>
      <c r="H793" s="3">
        <v>3</v>
      </c>
      <c r="I793" s="3">
        <v>761.00855260920503</v>
      </c>
      <c r="J793" s="3">
        <v>40</v>
      </c>
      <c r="K793" s="3">
        <v>579.16486204524995</v>
      </c>
      <c r="L793" s="3">
        <v>58</v>
      </c>
      <c r="M793" s="3">
        <v>15</v>
      </c>
      <c r="N793" s="3">
        <v>6</v>
      </c>
      <c r="O793" s="3">
        <v>761</v>
      </c>
      <c r="P793" s="3">
        <v>4</v>
      </c>
      <c r="Q793" s="3">
        <v>13528.900815197199</v>
      </c>
      <c r="R793" s="3">
        <v>4</v>
      </c>
      <c r="S793" s="3">
        <v>0</v>
      </c>
      <c r="T793" s="3">
        <v>0</v>
      </c>
      <c r="U793" s="3">
        <v>8828.1822477074093</v>
      </c>
      <c r="V793" s="3">
        <v>1</v>
      </c>
      <c r="W793" s="3" t="str">
        <f>IF(Bank_data3[[#This Row],[credit_risk]]=1,"High Risk","Low Risk")</f>
        <v>High Risk</v>
      </c>
      <c r="X793" s="3" t="str">
        <f t="shared" si="84"/>
        <v>45-54</v>
      </c>
      <c r="Y793" s="3" t="str">
        <f t="shared" si="85"/>
        <v>Low Income</v>
      </c>
      <c r="Z793" s="3" t="str">
        <f t="shared" si="86"/>
        <v>Very Good</v>
      </c>
      <c r="AA793" s="27">
        <f t="shared" si="87"/>
        <v>0.30547750813539176</v>
      </c>
      <c r="AB793" s="3" t="str">
        <f t="shared" si="88"/>
        <v>Medium</v>
      </c>
      <c r="AC793" s="3" t="str">
        <f t="shared" si="89"/>
        <v>High</v>
      </c>
      <c r="AD793" s="3" t="str">
        <f t="shared" si="90"/>
        <v>No</v>
      </c>
    </row>
    <row r="794" spans="1:30" ht="15" customHeight="1" x14ac:dyDescent="0.3">
      <c r="A794" s="3" t="s">
        <v>815</v>
      </c>
      <c r="B794" s="3">
        <v>60</v>
      </c>
      <c r="C794" s="3" t="s">
        <v>28</v>
      </c>
      <c r="D794" s="3" t="s">
        <v>26</v>
      </c>
      <c r="E794" s="3">
        <v>52499.975384216799</v>
      </c>
      <c r="F794" s="3">
        <v>72</v>
      </c>
      <c r="G794" s="3">
        <v>746.47237770776701</v>
      </c>
      <c r="H794" s="3">
        <v>11</v>
      </c>
      <c r="I794" s="3">
        <v>765.13301757683405</v>
      </c>
      <c r="J794" s="3">
        <v>15</v>
      </c>
      <c r="K794" s="3">
        <v>165.506288884567</v>
      </c>
      <c r="L794" s="3">
        <v>13</v>
      </c>
      <c r="M794" s="3">
        <v>14</v>
      </c>
      <c r="N794" s="3">
        <v>2</v>
      </c>
      <c r="O794" s="3">
        <v>727</v>
      </c>
      <c r="P794" s="3">
        <v>1</v>
      </c>
      <c r="Q794" s="3">
        <v>14956.2809173189</v>
      </c>
      <c r="R794" s="3">
        <v>2</v>
      </c>
      <c r="S794" s="3">
        <v>0</v>
      </c>
      <c r="T794" s="3">
        <v>0</v>
      </c>
      <c r="U794" s="3">
        <v>5966.3297596295697</v>
      </c>
      <c r="V794" s="3">
        <v>0</v>
      </c>
      <c r="W794" s="3" t="str">
        <f>IF(Bank_data3[[#This Row],[credit_risk]]=1,"High Risk","Low Risk")</f>
        <v>Low Risk</v>
      </c>
      <c r="X794" s="3" t="str">
        <f t="shared" si="84"/>
        <v>55+</v>
      </c>
      <c r="Y794" s="3" t="str">
        <f t="shared" si="85"/>
        <v>Middle Income</v>
      </c>
      <c r="Z794" s="3" t="str">
        <f t="shared" si="86"/>
        <v>Good</v>
      </c>
      <c r="AA794" s="27">
        <f t="shared" si="87"/>
        <v>0.28488167485532279</v>
      </c>
      <c r="AB794" s="3" t="str">
        <f t="shared" si="88"/>
        <v>Low</v>
      </c>
      <c r="AC794" s="3" t="str">
        <f t="shared" si="89"/>
        <v>Medium</v>
      </c>
      <c r="AD794" s="3" t="str">
        <f t="shared" si="90"/>
        <v>No</v>
      </c>
    </row>
    <row r="795" spans="1:30" ht="15" customHeight="1" x14ac:dyDescent="0.3">
      <c r="A795" s="3" t="s">
        <v>816</v>
      </c>
      <c r="B795" s="3">
        <v>54</v>
      </c>
      <c r="C795" s="3" t="s">
        <v>28</v>
      </c>
      <c r="D795" s="3" t="s">
        <v>26</v>
      </c>
      <c r="E795" s="3">
        <v>65244.660461828302</v>
      </c>
      <c r="F795" s="3">
        <v>33</v>
      </c>
      <c r="G795" s="3">
        <v>1130.05378713506</v>
      </c>
      <c r="H795" s="3">
        <v>5</v>
      </c>
      <c r="I795" s="3">
        <v>588.63988248143096</v>
      </c>
      <c r="J795" s="3">
        <v>42</v>
      </c>
      <c r="K795" s="3">
        <v>975.54379788001904</v>
      </c>
      <c r="L795" s="3">
        <v>72</v>
      </c>
      <c r="M795" s="3">
        <v>1</v>
      </c>
      <c r="N795" s="3">
        <v>0</v>
      </c>
      <c r="O795" s="3">
        <v>654</v>
      </c>
      <c r="P795" s="3">
        <v>2</v>
      </c>
      <c r="Q795" s="3">
        <v>10893.339230760301</v>
      </c>
      <c r="R795" s="3">
        <v>4</v>
      </c>
      <c r="S795" s="3">
        <v>0</v>
      </c>
      <c r="T795" s="3">
        <v>0</v>
      </c>
      <c r="U795" s="3">
        <v>5757.19690855718</v>
      </c>
      <c r="V795" s="3">
        <v>1</v>
      </c>
      <c r="W795" s="3" t="str">
        <f>IF(Bank_data3[[#This Row],[credit_risk]]=1,"High Risk","Low Risk")</f>
        <v>High Risk</v>
      </c>
      <c r="X795" s="3" t="str">
        <f t="shared" si="84"/>
        <v>45-54</v>
      </c>
      <c r="Y795" s="3" t="str">
        <f t="shared" si="85"/>
        <v>Middle Income</v>
      </c>
      <c r="Z795" s="3" t="str">
        <f t="shared" si="86"/>
        <v>Fair</v>
      </c>
      <c r="AA795" s="27">
        <f t="shared" si="87"/>
        <v>0.16696139045943079</v>
      </c>
      <c r="AB795" s="3" t="str">
        <f t="shared" si="88"/>
        <v>Medium</v>
      </c>
      <c r="AC795" s="3" t="str">
        <f t="shared" si="89"/>
        <v>High</v>
      </c>
      <c r="AD795" s="3" t="str">
        <f t="shared" si="90"/>
        <v>No</v>
      </c>
    </row>
    <row r="796" spans="1:30" ht="15" customHeight="1" x14ac:dyDescent="0.3">
      <c r="A796" s="3" t="s">
        <v>817</v>
      </c>
      <c r="B796" s="3">
        <v>20</v>
      </c>
      <c r="C796" s="3" t="s">
        <v>28</v>
      </c>
      <c r="D796" s="3" t="s">
        <v>26</v>
      </c>
      <c r="E796" s="3">
        <v>39710.868951753197</v>
      </c>
      <c r="F796" s="3">
        <v>95</v>
      </c>
      <c r="G796" s="3">
        <v>2148.2865000728102</v>
      </c>
      <c r="H796" s="3">
        <v>11</v>
      </c>
      <c r="I796" s="3">
        <v>829.983918423962</v>
      </c>
      <c r="J796" s="3">
        <v>40</v>
      </c>
      <c r="K796" s="3">
        <v>360.63571741168897</v>
      </c>
      <c r="L796" s="3">
        <v>13</v>
      </c>
      <c r="M796" s="3">
        <v>15</v>
      </c>
      <c r="N796" s="3">
        <v>0</v>
      </c>
      <c r="O796" s="3">
        <v>607</v>
      </c>
      <c r="P796" s="3">
        <v>0</v>
      </c>
      <c r="Q796" s="3">
        <v>17708.458919925401</v>
      </c>
      <c r="R796" s="3">
        <v>0</v>
      </c>
      <c r="S796" s="3">
        <v>0</v>
      </c>
      <c r="T796" s="3">
        <v>0</v>
      </c>
      <c r="U796" s="3">
        <v>6802.9296590993299</v>
      </c>
      <c r="V796" s="3">
        <v>0</v>
      </c>
      <c r="W796" s="3" t="str">
        <f>IF(Bank_data3[[#This Row],[credit_risk]]=1,"High Risk","Low Risk")</f>
        <v>Low Risk</v>
      </c>
      <c r="X796" s="3" t="str">
        <f t="shared" si="84"/>
        <v>18-24</v>
      </c>
      <c r="Y796" s="3" t="str">
        <f t="shared" si="85"/>
        <v>Low Income</v>
      </c>
      <c r="Z796" s="3" t="str">
        <f t="shared" si="86"/>
        <v>Fair</v>
      </c>
      <c r="AA796" s="27">
        <f t="shared" si="87"/>
        <v>0.44593481299641996</v>
      </c>
      <c r="AB796" s="3" t="str">
        <f t="shared" si="88"/>
        <v>Medium</v>
      </c>
      <c r="AC796" s="3" t="str">
        <f t="shared" si="89"/>
        <v>Medium</v>
      </c>
      <c r="AD796" s="3" t="str">
        <f t="shared" si="90"/>
        <v>No</v>
      </c>
    </row>
    <row r="797" spans="1:30" ht="15" customHeight="1" x14ac:dyDescent="0.3">
      <c r="A797" s="3" t="s">
        <v>818</v>
      </c>
      <c r="B797" s="3">
        <v>40</v>
      </c>
      <c r="C797" s="3" t="s">
        <v>23</v>
      </c>
      <c r="D797" s="3" t="s">
        <v>33</v>
      </c>
      <c r="E797" s="3">
        <v>72909.635659436899</v>
      </c>
      <c r="F797" s="3">
        <v>139</v>
      </c>
      <c r="G797" s="3">
        <v>1902.9950060613301</v>
      </c>
      <c r="H797" s="3">
        <v>4</v>
      </c>
      <c r="I797" s="3">
        <v>880.87069237903404</v>
      </c>
      <c r="J797" s="3">
        <v>41</v>
      </c>
      <c r="K797" s="3">
        <v>746.28304845389096</v>
      </c>
      <c r="L797" s="3">
        <v>78</v>
      </c>
      <c r="M797" s="3">
        <v>10</v>
      </c>
      <c r="N797" s="3">
        <v>0</v>
      </c>
      <c r="O797" s="3">
        <v>720</v>
      </c>
      <c r="P797" s="3">
        <v>0</v>
      </c>
      <c r="Q797" s="3">
        <v>4910.8225080536804</v>
      </c>
      <c r="R797" s="3">
        <v>2</v>
      </c>
      <c r="S797" s="3">
        <v>0</v>
      </c>
      <c r="T797" s="3">
        <v>0</v>
      </c>
      <c r="U797" s="3">
        <v>14670.701608229199</v>
      </c>
      <c r="V797" s="3">
        <v>0</v>
      </c>
      <c r="W797" s="3" t="str">
        <f>IF(Bank_data3[[#This Row],[credit_risk]]=1,"High Risk","Low Risk")</f>
        <v>Low Risk</v>
      </c>
      <c r="X797" s="3" t="str">
        <f t="shared" si="84"/>
        <v>35-44</v>
      </c>
      <c r="Y797" s="3" t="str">
        <f t="shared" si="85"/>
        <v>Middle Income</v>
      </c>
      <c r="Z797" s="3" t="str">
        <f t="shared" si="86"/>
        <v>Good</v>
      </c>
      <c r="AA797" s="27">
        <f t="shared" si="87"/>
        <v>6.7354917681831245E-2</v>
      </c>
      <c r="AB797" s="3" t="str">
        <f t="shared" si="88"/>
        <v>Medium</v>
      </c>
      <c r="AC797" s="3" t="str">
        <f t="shared" si="89"/>
        <v>High</v>
      </c>
      <c r="AD797" s="3" t="str">
        <f t="shared" si="90"/>
        <v>No</v>
      </c>
    </row>
    <row r="798" spans="1:30" ht="15" customHeight="1" x14ac:dyDescent="0.3">
      <c r="A798" s="3" t="s">
        <v>819</v>
      </c>
      <c r="B798" s="3">
        <v>67</v>
      </c>
      <c r="C798" s="3" t="s">
        <v>31</v>
      </c>
      <c r="D798" s="3" t="s">
        <v>26</v>
      </c>
      <c r="E798" s="3">
        <v>21577.2779998773</v>
      </c>
      <c r="F798" s="3">
        <v>120</v>
      </c>
      <c r="G798" s="3">
        <v>1253.2371083313001</v>
      </c>
      <c r="H798" s="3">
        <v>8</v>
      </c>
      <c r="I798" s="3">
        <v>898.42368548455704</v>
      </c>
      <c r="J798" s="3">
        <v>10</v>
      </c>
      <c r="K798" s="3">
        <v>578.88037680224602</v>
      </c>
      <c r="L798" s="3">
        <v>55</v>
      </c>
      <c r="M798" s="3">
        <v>8</v>
      </c>
      <c r="N798" s="3">
        <v>6</v>
      </c>
      <c r="O798" s="3">
        <v>602</v>
      </c>
      <c r="P798" s="3">
        <v>1</v>
      </c>
      <c r="Q798" s="3">
        <v>16318.483205513599</v>
      </c>
      <c r="R798" s="3">
        <v>7</v>
      </c>
      <c r="S798" s="3">
        <v>0</v>
      </c>
      <c r="T798" s="3">
        <v>0</v>
      </c>
      <c r="U798" s="3">
        <v>8147.3099670434704</v>
      </c>
      <c r="V798" s="3">
        <v>1</v>
      </c>
      <c r="W798" s="3" t="str">
        <f>IF(Bank_data3[[#This Row],[credit_risk]]=1,"High Risk","Low Risk")</f>
        <v>High Risk</v>
      </c>
      <c r="X798" s="3" t="str">
        <f t="shared" si="84"/>
        <v>55+</v>
      </c>
      <c r="Y798" s="3" t="str">
        <f t="shared" si="85"/>
        <v>Low Income</v>
      </c>
      <c r="Z798" s="3" t="str">
        <f t="shared" si="86"/>
        <v>Fair</v>
      </c>
      <c r="AA798" s="27">
        <f t="shared" si="87"/>
        <v>0.75628089908311857</v>
      </c>
      <c r="AB798" s="3" t="str">
        <f t="shared" si="88"/>
        <v>Medium</v>
      </c>
      <c r="AC798" s="3" t="str">
        <f t="shared" si="89"/>
        <v>High</v>
      </c>
      <c r="AD798" s="3" t="str">
        <f t="shared" si="90"/>
        <v>No</v>
      </c>
    </row>
    <row r="799" spans="1:30" ht="15" customHeight="1" x14ac:dyDescent="0.3">
      <c r="A799" s="3" t="s">
        <v>820</v>
      </c>
      <c r="B799" s="3">
        <v>25</v>
      </c>
      <c r="C799" s="3" t="s">
        <v>23</v>
      </c>
      <c r="D799" s="3" t="s">
        <v>26</v>
      </c>
      <c r="E799" s="3">
        <v>42660.913689164903</v>
      </c>
      <c r="F799" s="3">
        <v>165</v>
      </c>
      <c r="G799" s="3">
        <v>2323.7219286716199</v>
      </c>
      <c r="H799" s="3">
        <v>4</v>
      </c>
      <c r="I799" s="3">
        <v>823.51568642289999</v>
      </c>
      <c r="J799" s="3">
        <v>20</v>
      </c>
      <c r="K799" s="3">
        <v>561.09662544475498</v>
      </c>
      <c r="L799" s="3">
        <v>23</v>
      </c>
      <c r="M799" s="3">
        <v>1</v>
      </c>
      <c r="N799" s="3">
        <v>1</v>
      </c>
      <c r="O799" s="3">
        <v>825</v>
      </c>
      <c r="P799" s="3">
        <v>5</v>
      </c>
      <c r="Q799" s="3">
        <v>14967.6281314309</v>
      </c>
      <c r="R799" s="3">
        <v>4</v>
      </c>
      <c r="S799" s="3">
        <v>0</v>
      </c>
      <c r="T799" s="3">
        <v>0</v>
      </c>
      <c r="U799" s="3">
        <v>8469.6333645893501</v>
      </c>
      <c r="V799" s="3">
        <v>1</v>
      </c>
      <c r="W799" s="3" t="str">
        <f>IF(Bank_data3[[#This Row],[credit_risk]]=1,"High Risk","Low Risk")</f>
        <v>High Risk</v>
      </c>
      <c r="X799" s="3" t="str">
        <f t="shared" si="84"/>
        <v>25-34</v>
      </c>
      <c r="Y799" s="3" t="str">
        <f t="shared" si="85"/>
        <v>Low Income</v>
      </c>
      <c r="Z799" s="3" t="str">
        <f t="shared" si="86"/>
        <v>Excellent</v>
      </c>
      <c r="AA799" s="27">
        <f t="shared" si="87"/>
        <v>0.35085109148124988</v>
      </c>
      <c r="AB799" s="3" t="str">
        <f t="shared" si="88"/>
        <v>Medium</v>
      </c>
      <c r="AC799" s="3" t="str">
        <f t="shared" si="89"/>
        <v>Medium</v>
      </c>
      <c r="AD799" s="3" t="str">
        <f t="shared" si="90"/>
        <v>No</v>
      </c>
    </row>
    <row r="800" spans="1:30" ht="15" customHeight="1" x14ac:dyDescent="0.3">
      <c r="A800" s="3" t="s">
        <v>821</v>
      </c>
      <c r="B800" s="3">
        <v>47</v>
      </c>
      <c r="C800" s="3" t="s">
        <v>31</v>
      </c>
      <c r="D800" s="3" t="s">
        <v>26</v>
      </c>
      <c r="E800" s="3">
        <v>44398.023844846</v>
      </c>
      <c r="F800" s="3">
        <v>83</v>
      </c>
      <c r="G800" s="3">
        <v>438.792405012421</v>
      </c>
      <c r="H800" s="3">
        <v>7</v>
      </c>
      <c r="I800" s="3">
        <v>586.56257414544496</v>
      </c>
      <c r="J800" s="3">
        <v>30</v>
      </c>
      <c r="K800" s="3">
        <v>104.721233116913</v>
      </c>
      <c r="L800" s="3">
        <v>48</v>
      </c>
      <c r="M800" s="3">
        <v>17</v>
      </c>
      <c r="N800" s="3">
        <v>5</v>
      </c>
      <c r="O800" s="3">
        <v>453</v>
      </c>
      <c r="P800" s="3">
        <v>1</v>
      </c>
      <c r="Q800" s="3">
        <v>21117.1501963271</v>
      </c>
      <c r="R800" s="3">
        <v>2</v>
      </c>
      <c r="S800" s="3">
        <v>0</v>
      </c>
      <c r="T800" s="3">
        <v>0</v>
      </c>
      <c r="U800" s="3">
        <v>7643.7142969014703</v>
      </c>
      <c r="V800" s="3">
        <v>1</v>
      </c>
      <c r="W800" s="3" t="str">
        <f>IF(Bank_data3[[#This Row],[credit_risk]]=1,"High Risk","Low Risk")</f>
        <v>High Risk</v>
      </c>
      <c r="X800" s="3" t="str">
        <f t="shared" si="84"/>
        <v>45-54</v>
      </c>
      <c r="Y800" s="3" t="str">
        <f t="shared" si="85"/>
        <v>Low Income</v>
      </c>
      <c r="Z800" s="3" t="str">
        <f t="shared" si="86"/>
        <v>Poor</v>
      </c>
      <c r="AA800" s="27">
        <f t="shared" si="87"/>
        <v>0.47563266036622281</v>
      </c>
      <c r="AB800" s="3" t="str">
        <f t="shared" si="88"/>
        <v>Low</v>
      </c>
      <c r="AC800" s="3" t="str">
        <f t="shared" si="89"/>
        <v>High</v>
      </c>
      <c r="AD800" s="3" t="str">
        <f t="shared" si="90"/>
        <v>No</v>
      </c>
    </row>
    <row r="801" spans="1:30" ht="15" customHeight="1" x14ac:dyDescent="0.3">
      <c r="A801" s="3" t="s">
        <v>822</v>
      </c>
      <c r="B801" s="3">
        <v>36</v>
      </c>
      <c r="C801" s="3" t="s">
        <v>31</v>
      </c>
      <c r="D801" s="3" t="s">
        <v>33</v>
      </c>
      <c r="E801" s="3">
        <v>52720.8394145649</v>
      </c>
      <c r="F801" s="3">
        <v>62</v>
      </c>
      <c r="G801" s="3">
        <v>2157.7619062282702</v>
      </c>
      <c r="H801" s="3">
        <v>11</v>
      </c>
      <c r="I801" s="3">
        <v>491.41720517117602</v>
      </c>
      <c r="J801" s="3">
        <v>14</v>
      </c>
      <c r="K801" s="3">
        <v>302.92996586116197</v>
      </c>
      <c r="L801" s="3">
        <v>42</v>
      </c>
      <c r="M801" s="3">
        <v>12</v>
      </c>
      <c r="N801" s="3">
        <v>0</v>
      </c>
      <c r="O801" s="3">
        <v>346</v>
      </c>
      <c r="P801" s="3">
        <v>4</v>
      </c>
      <c r="Q801" s="3">
        <v>23631.426602696301</v>
      </c>
      <c r="R801" s="3">
        <v>5</v>
      </c>
      <c r="S801" s="3">
        <v>0</v>
      </c>
      <c r="T801" s="3">
        <v>0</v>
      </c>
      <c r="U801" s="3">
        <v>3458.4506907151099</v>
      </c>
      <c r="V801" s="3">
        <v>1</v>
      </c>
      <c r="W801" s="3" t="str">
        <f>IF(Bank_data3[[#This Row],[credit_risk]]=1,"High Risk","Low Risk")</f>
        <v>High Risk</v>
      </c>
      <c r="X801" s="3" t="str">
        <f t="shared" si="84"/>
        <v>35-44</v>
      </c>
      <c r="Y801" s="3" t="str">
        <f t="shared" si="85"/>
        <v>Middle Income</v>
      </c>
      <c r="Z801" s="3" t="str">
        <f t="shared" si="86"/>
        <v>Poor</v>
      </c>
      <c r="AA801" s="27">
        <f t="shared" si="87"/>
        <v>0.44823691855269998</v>
      </c>
      <c r="AB801" s="3" t="str">
        <f t="shared" si="88"/>
        <v>Medium</v>
      </c>
      <c r="AC801" s="3" t="str">
        <f t="shared" si="89"/>
        <v>High</v>
      </c>
      <c r="AD801" s="3" t="str">
        <f t="shared" si="90"/>
        <v>No</v>
      </c>
    </row>
    <row r="802" spans="1:30" ht="15" customHeight="1" x14ac:dyDescent="0.3">
      <c r="A802" s="3" t="s">
        <v>823</v>
      </c>
      <c r="B802" s="3">
        <v>24</v>
      </c>
      <c r="C802" s="3" t="s">
        <v>28</v>
      </c>
      <c r="D802" s="3" t="s">
        <v>26</v>
      </c>
      <c r="E802" s="3">
        <v>14513.336600181499</v>
      </c>
      <c r="F802" s="3">
        <v>78</v>
      </c>
      <c r="G802" s="3">
        <v>2047.6750028174999</v>
      </c>
      <c r="H802" s="3">
        <v>1</v>
      </c>
      <c r="I802" s="3">
        <v>668.68919630755499</v>
      </c>
      <c r="J802" s="3">
        <v>44</v>
      </c>
      <c r="K802" s="3">
        <v>401.42011488670198</v>
      </c>
      <c r="L802" s="3">
        <v>2</v>
      </c>
      <c r="M802" s="3">
        <v>12</v>
      </c>
      <c r="N802" s="3">
        <v>9</v>
      </c>
      <c r="O802" s="3">
        <v>798</v>
      </c>
      <c r="P802" s="3">
        <v>1</v>
      </c>
      <c r="Q802" s="3">
        <v>10849.7317820467</v>
      </c>
      <c r="R802" s="3">
        <v>3</v>
      </c>
      <c r="S802" s="3">
        <v>0</v>
      </c>
      <c r="T802" s="3">
        <v>0</v>
      </c>
      <c r="U802" s="3">
        <v>615.98806545992602</v>
      </c>
      <c r="V802" s="3">
        <v>0</v>
      </c>
      <c r="W802" s="3" t="str">
        <f>IF(Bank_data3[[#This Row],[credit_risk]]=1,"High Risk","Low Risk")</f>
        <v>Low Risk</v>
      </c>
      <c r="X802" s="3" t="str">
        <f t="shared" si="84"/>
        <v>18-24</v>
      </c>
      <c r="Y802" s="3" t="str">
        <f t="shared" si="85"/>
        <v>Low Income</v>
      </c>
      <c r="Z802" s="3" t="str">
        <f t="shared" si="86"/>
        <v>Very Good</v>
      </c>
      <c r="AA802" s="27">
        <f t="shared" si="87"/>
        <v>0.74756977536860936</v>
      </c>
      <c r="AB802" s="3" t="str">
        <f t="shared" si="88"/>
        <v>Medium</v>
      </c>
      <c r="AC802" s="3" t="str">
        <f t="shared" si="89"/>
        <v>Low</v>
      </c>
      <c r="AD802" s="3" t="str">
        <f t="shared" si="90"/>
        <v>No</v>
      </c>
    </row>
    <row r="803" spans="1:30" ht="15" customHeight="1" x14ac:dyDescent="0.3">
      <c r="A803" s="3" t="s">
        <v>824</v>
      </c>
      <c r="B803" s="3">
        <v>50</v>
      </c>
      <c r="C803" s="3" t="s">
        <v>31</v>
      </c>
      <c r="D803" s="3" t="s">
        <v>26</v>
      </c>
      <c r="E803" s="3">
        <v>74349.318103899699</v>
      </c>
      <c r="F803" s="3">
        <v>65</v>
      </c>
      <c r="G803" s="3">
        <v>2097.3538749176</v>
      </c>
      <c r="H803" s="3">
        <v>2</v>
      </c>
      <c r="I803" s="3">
        <v>1199.5381810822901</v>
      </c>
      <c r="J803" s="3">
        <v>48</v>
      </c>
      <c r="K803" s="3">
        <v>406.47914557109101</v>
      </c>
      <c r="L803" s="3">
        <v>22</v>
      </c>
      <c r="M803" s="3">
        <v>7</v>
      </c>
      <c r="N803" s="3">
        <v>7</v>
      </c>
      <c r="O803" s="3">
        <v>405</v>
      </c>
      <c r="P803" s="3">
        <v>5</v>
      </c>
      <c r="Q803" s="3">
        <v>21228.595740013101</v>
      </c>
      <c r="R803" s="3">
        <v>0</v>
      </c>
      <c r="S803" s="3">
        <v>1</v>
      </c>
      <c r="T803" s="3">
        <v>0</v>
      </c>
      <c r="U803" s="3">
        <v>9587.8417026777806</v>
      </c>
      <c r="V803" s="3">
        <v>1</v>
      </c>
      <c r="W803" s="3" t="str">
        <f>IF(Bank_data3[[#This Row],[credit_risk]]=1,"High Risk","Low Risk")</f>
        <v>High Risk</v>
      </c>
      <c r="X803" s="3" t="str">
        <f t="shared" si="84"/>
        <v>45-54</v>
      </c>
      <c r="Y803" s="3" t="str">
        <f t="shared" si="85"/>
        <v>Middle Income</v>
      </c>
      <c r="Z803" s="3" t="str">
        <f t="shared" si="86"/>
        <v>Poor</v>
      </c>
      <c r="AA803" s="27">
        <f t="shared" si="87"/>
        <v>0.28552508995909187</v>
      </c>
      <c r="AB803" s="3" t="str">
        <f t="shared" si="88"/>
        <v>Medium</v>
      </c>
      <c r="AC803" s="3" t="str">
        <f t="shared" si="89"/>
        <v>Medium</v>
      </c>
      <c r="AD803" s="3" t="str">
        <f t="shared" si="90"/>
        <v>No</v>
      </c>
    </row>
    <row r="804" spans="1:30" ht="15" customHeight="1" x14ac:dyDescent="0.3">
      <c r="A804" s="3" t="s">
        <v>825</v>
      </c>
      <c r="B804" s="3">
        <v>24</v>
      </c>
      <c r="C804" s="3" t="s">
        <v>23</v>
      </c>
      <c r="D804" s="3" t="s">
        <v>33</v>
      </c>
      <c r="E804" s="3">
        <v>57455.916529114998</v>
      </c>
      <c r="F804" s="3">
        <v>102</v>
      </c>
      <c r="G804" s="3">
        <v>1737.16931303972</v>
      </c>
      <c r="H804" s="3">
        <v>2</v>
      </c>
      <c r="I804" s="3">
        <v>1274.8798899220201</v>
      </c>
      <c r="J804" s="3">
        <v>35</v>
      </c>
      <c r="K804" s="3">
        <v>523.20710686910297</v>
      </c>
      <c r="L804" s="3">
        <v>19</v>
      </c>
      <c r="M804" s="3">
        <v>9</v>
      </c>
      <c r="N804" s="3">
        <v>4</v>
      </c>
      <c r="O804" s="3">
        <v>457</v>
      </c>
      <c r="P804" s="3">
        <v>0</v>
      </c>
      <c r="Q804" s="3">
        <v>13820.4804086404</v>
      </c>
      <c r="R804" s="3">
        <v>2</v>
      </c>
      <c r="S804" s="3">
        <v>0</v>
      </c>
      <c r="T804" s="3">
        <v>0</v>
      </c>
      <c r="U804" s="3">
        <v>3949.5312062142398</v>
      </c>
      <c r="V804" s="3">
        <v>1</v>
      </c>
      <c r="W804" s="3" t="str">
        <f>IF(Bank_data3[[#This Row],[credit_risk]]=1,"High Risk","Low Risk")</f>
        <v>High Risk</v>
      </c>
      <c r="X804" s="3" t="str">
        <f t="shared" si="84"/>
        <v>18-24</v>
      </c>
      <c r="Y804" s="3" t="str">
        <f t="shared" si="85"/>
        <v>Middle Income</v>
      </c>
      <c r="Z804" s="3" t="str">
        <f t="shared" si="86"/>
        <v>Poor</v>
      </c>
      <c r="AA804" s="27">
        <f t="shared" si="87"/>
        <v>0.24054059605222833</v>
      </c>
      <c r="AB804" s="3" t="str">
        <f t="shared" si="88"/>
        <v>Medium</v>
      </c>
      <c r="AC804" s="3" t="str">
        <f t="shared" si="89"/>
        <v>Medium</v>
      </c>
      <c r="AD804" s="3" t="str">
        <f t="shared" si="90"/>
        <v>No</v>
      </c>
    </row>
    <row r="805" spans="1:30" ht="15" customHeight="1" x14ac:dyDescent="0.3">
      <c r="A805" s="3" t="s">
        <v>826</v>
      </c>
      <c r="B805" s="3">
        <v>57</v>
      </c>
      <c r="C805" s="3" t="s">
        <v>23</v>
      </c>
      <c r="D805" s="3" t="s">
        <v>24</v>
      </c>
      <c r="E805" s="3">
        <v>70210.966018984298</v>
      </c>
      <c r="F805" s="3">
        <v>182</v>
      </c>
      <c r="G805" s="3">
        <v>977.40118336048602</v>
      </c>
      <c r="H805" s="3">
        <v>2</v>
      </c>
      <c r="I805" s="3">
        <v>773.06241224584801</v>
      </c>
      <c r="J805" s="3">
        <v>42</v>
      </c>
      <c r="K805" s="3">
        <v>334.655989875042</v>
      </c>
      <c r="L805" s="3">
        <v>14</v>
      </c>
      <c r="M805" s="3">
        <v>16</v>
      </c>
      <c r="N805" s="3">
        <v>8</v>
      </c>
      <c r="O805" s="3">
        <v>670</v>
      </c>
      <c r="P805" s="3">
        <v>4</v>
      </c>
      <c r="Q805" s="3">
        <v>13989.380916694799</v>
      </c>
      <c r="R805" s="3">
        <v>1</v>
      </c>
      <c r="S805" s="3">
        <v>0</v>
      </c>
      <c r="T805" s="3">
        <v>0</v>
      </c>
      <c r="U805" s="3">
        <v>10072.120528642299</v>
      </c>
      <c r="V805" s="3">
        <v>0</v>
      </c>
      <c r="W805" s="3" t="str">
        <f>IF(Bank_data3[[#This Row],[credit_risk]]=1,"High Risk","Low Risk")</f>
        <v>Low Risk</v>
      </c>
      <c r="X805" s="3" t="str">
        <f t="shared" si="84"/>
        <v>55+</v>
      </c>
      <c r="Y805" s="3" t="str">
        <f t="shared" si="85"/>
        <v>Middle Income</v>
      </c>
      <c r="Z805" s="3" t="str">
        <f t="shared" si="86"/>
        <v>Good</v>
      </c>
      <c r="AA805" s="27">
        <f t="shared" si="87"/>
        <v>0.1992478057190129</v>
      </c>
      <c r="AB805" s="3" t="str">
        <f t="shared" si="88"/>
        <v>Low</v>
      </c>
      <c r="AC805" s="3" t="str">
        <f t="shared" si="89"/>
        <v>Medium</v>
      </c>
      <c r="AD805" s="3" t="str">
        <f t="shared" si="90"/>
        <v>No</v>
      </c>
    </row>
    <row r="806" spans="1:30" ht="15" customHeight="1" x14ac:dyDescent="0.3">
      <c r="A806" s="3" t="s">
        <v>827</v>
      </c>
      <c r="B806" s="3">
        <v>22</v>
      </c>
      <c r="C806" s="3" t="s">
        <v>23</v>
      </c>
      <c r="D806" s="3" t="s">
        <v>26</v>
      </c>
      <c r="E806" s="3">
        <v>79034.643274349699</v>
      </c>
      <c r="F806" s="3">
        <v>50</v>
      </c>
      <c r="G806" s="3">
        <v>1973.5934567347899</v>
      </c>
      <c r="H806" s="3">
        <v>5</v>
      </c>
      <c r="I806" s="3">
        <v>470.44596173640099</v>
      </c>
      <c r="J806" s="3">
        <v>0</v>
      </c>
      <c r="K806" s="3">
        <v>622.50725375420905</v>
      </c>
      <c r="L806" s="3">
        <v>42</v>
      </c>
      <c r="M806" s="3">
        <v>0</v>
      </c>
      <c r="N806" s="3">
        <v>2</v>
      </c>
      <c r="O806" s="3">
        <v>544</v>
      </c>
      <c r="P806" s="3">
        <v>5</v>
      </c>
      <c r="Q806" s="3">
        <v>14372.092203689501</v>
      </c>
      <c r="R806" s="3">
        <v>3</v>
      </c>
      <c r="S806" s="3">
        <v>0</v>
      </c>
      <c r="T806" s="3">
        <v>0</v>
      </c>
      <c r="U806" s="3">
        <v>7979.5313103083399</v>
      </c>
      <c r="V806" s="3">
        <v>1</v>
      </c>
      <c r="W806" s="3" t="str">
        <f>IF(Bank_data3[[#This Row],[credit_risk]]=1,"High Risk","Low Risk")</f>
        <v>High Risk</v>
      </c>
      <c r="X806" s="3" t="str">
        <f t="shared" si="84"/>
        <v>18-24</v>
      </c>
      <c r="Y806" s="3" t="str">
        <f t="shared" si="85"/>
        <v>Middle Income</v>
      </c>
      <c r="Z806" s="3" t="str">
        <f t="shared" si="86"/>
        <v>Poor</v>
      </c>
      <c r="AA806" s="27">
        <f t="shared" si="87"/>
        <v>0.1818454744434064</v>
      </c>
      <c r="AB806" s="3" t="str">
        <f t="shared" si="88"/>
        <v>Medium</v>
      </c>
      <c r="AC806" s="3" t="str">
        <f t="shared" si="89"/>
        <v>High</v>
      </c>
      <c r="AD806" s="3" t="str">
        <f t="shared" si="90"/>
        <v>No</v>
      </c>
    </row>
    <row r="807" spans="1:30" ht="15" customHeight="1" x14ac:dyDescent="0.3">
      <c r="A807" s="3" t="s">
        <v>828</v>
      </c>
      <c r="B807" s="3">
        <v>42</v>
      </c>
      <c r="C807" s="3" t="s">
        <v>31</v>
      </c>
      <c r="D807" s="3" t="s">
        <v>24</v>
      </c>
      <c r="E807" s="3">
        <v>36669.851989932999</v>
      </c>
      <c r="F807" s="3">
        <v>191</v>
      </c>
      <c r="G807" s="3">
        <v>1167.50305602566</v>
      </c>
      <c r="H807" s="3">
        <v>6</v>
      </c>
      <c r="I807" s="3">
        <v>771.58923638912302</v>
      </c>
      <c r="J807" s="3">
        <v>27</v>
      </c>
      <c r="K807" s="3">
        <v>475.93102201427303</v>
      </c>
      <c r="L807" s="3">
        <v>79</v>
      </c>
      <c r="M807" s="3">
        <v>15</v>
      </c>
      <c r="N807" s="3">
        <v>1</v>
      </c>
      <c r="O807" s="3">
        <v>893</v>
      </c>
      <c r="P807" s="3">
        <v>3</v>
      </c>
      <c r="Q807" s="3">
        <v>3969.38169007647</v>
      </c>
      <c r="R807" s="3">
        <v>0</v>
      </c>
      <c r="S807" s="3">
        <v>0</v>
      </c>
      <c r="T807" s="3">
        <v>0</v>
      </c>
      <c r="U807" s="3">
        <v>12669.664858923299</v>
      </c>
      <c r="V807" s="3">
        <v>0</v>
      </c>
      <c r="W807" s="3" t="str">
        <f>IF(Bank_data3[[#This Row],[credit_risk]]=1,"High Risk","Low Risk")</f>
        <v>Low Risk</v>
      </c>
      <c r="X807" s="3" t="str">
        <f t="shared" si="84"/>
        <v>35-44</v>
      </c>
      <c r="Y807" s="3" t="str">
        <f t="shared" si="85"/>
        <v>Low Income</v>
      </c>
      <c r="Z807" s="3" t="str">
        <f t="shared" si="86"/>
        <v>Excellent</v>
      </c>
      <c r="AA807" s="27">
        <f t="shared" si="87"/>
        <v>0.10824646063927902</v>
      </c>
      <c r="AB807" s="3" t="str">
        <f t="shared" si="88"/>
        <v>Medium</v>
      </c>
      <c r="AC807" s="3" t="str">
        <f t="shared" si="89"/>
        <v>High</v>
      </c>
      <c r="AD807" s="3" t="str">
        <f t="shared" si="90"/>
        <v>No</v>
      </c>
    </row>
    <row r="808" spans="1:30" ht="15" customHeight="1" x14ac:dyDescent="0.3">
      <c r="A808" s="3" t="s">
        <v>829</v>
      </c>
      <c r="B808" s="3">
        <v>56</v>
      </c>
      <c r="C808" s="3" t="s">
        <v>23</v>
      </c>
      <c r="D808" s="3" t="s">
        <v>26</v>
      </c>
      <c r="E808" s="3">
        <v>10000</v>
      </c>
      <c r="F808" s="3">
        <v>154</v>
      </c>
      <c r="G808" s="3">
        <v>1664.19052303168</v>
      </c>
      <c r="H808" s="3">
        <v>6</v>
      </c>
      <c r="I808" s="3">
        <v>1532.0829023445301</v>
      </c>
      <c r="J808" s="3">
        <v>32</v>
      </c>
      <c r="K808" s="3">
        <v>664.36601270209906</v>
      </c>
      <c r="L808" s="3">
        <v>70</v>
      </c>
      <c r="M808" s="3">
        <v>10</v>
      </c>
      <c r="N808" s="3">
        <v>7</v>
      </c>
      <c r="O808" s="3">
        <v>834</v>
      </c>
      <c r="P808" s="3">
        <v>0</v>
      </c>
      <c r="Q808" s="3">
        <v>18811.8219192613</v>
      </c>
      <c r="R808" s="3">
        <v>3</v>
      </c>
      <c r="S808" s="3">
        <v>0</v>
      </c>
      <c r="T808" s="3">
        <v>0</v>
      </c>
      <c r="U808" s="3">
        <v>11575.9182138551</v>
      </c>
      <c r="V808" s="3">
        <v>0</v>
      </c>
      <c r="W808" s="3" t="str">
        <f>IF(Bank_data3[[#This Row],[credit_risk]]=1,"High Risk","Low Risk")</f>
        <v>Low Risk</v>
      </c>
      <c r="X808" s="3" t="str">
        <f t="shared" si="84"/>
        <v>55+</v>
      </c>
      <c r="Y808" s="3" t="str">
        <f t="shared" si="85"/>
        <v>Low Income</v>
      </c>
      <c r="Z808" s="3" t="str">
        <f t="shared" si="86"/>
        <v>Excellent</v>
      </c>
      <c r="AA808" s="27">
        <f t="shared" si="87"/>
        <v>1.88118219192613</v>
      </c>
      <c r="AB808" s="3" t="str">
        <f t="shared" si="88"/>
        <v>Medium</v>
      </c>
      <c r="AC808" s="3" t="str">
        <f t="shared" si="89"/>
        <v>High</v>
      </c>
      <c r="AD808" s="3" t="str">
        <f t="shared" si="90"/>
        <v>No</v>
      </c>
    </row>
    <row r="809" spans="1:30" ht="15" customHeight="1" x14ac:dyDescent="0.3">
      <c r="A809" s="3" t="s">
        <v>830</v>
      </c>
      <c r="B809" s="3">
        <v>56</v>
      </c>
      <c r="C809" s="3" t="s">
        <v>31</v>
      </c>
      <c r="D809" s="3" t="s">
        <v>33</v>
      </c>
      <c r="E809" s="3">
        <v>70634.589355343007</v>
      </c>
      <c r="F809" s="3">
        <v>76</v>
      </c>
      <c r="G809" s="3">
        <v>917.68044907670605</v>
      </c>
      <c r="H809" s="3">
        <v>11</v>
      </c>
      <c r="I809" s="3">
        <v>1149.6387423608201</v>
      </c>
      <c r="J809" s="3">
        <v>2</v>
      </c>
      <c r="K809" s="3">
        <v>128.724482876818</v>
      </c>
      <c r="L809" s="3">
        <v>32</v>
      </c>
      <c r="M809" s="3">
        <v>0</v>
      </c>
      <c r="N809" s="3">
        <v>4</v>
      </c>
      <c r="O809" s="3">
        <v>416</v>
      </c>
      <c r="P809" s="3">
        <v>2</v>
      </c>
      <c r="Q809" s="3">
        <v>3673.1936954091202</v>
      </c>
      <c r="R809" s="3">
        <v>1</v>
      </c>
      <c r="S809" s="3">
        <v>0</v>
      </c>
      <c r="T809" s="3">
        <v>0</v>
      </c>
      <c r="U809" s="3">
        <v>10869.8737079934</v>
      </c>
      <c r="V809" s="3">
        <v>1</v>
      </c>
      <c r="W809" s="3" t="str">
        <f>IF(Bank_data3[[#This Row],[credit_risk]]=1,"High Risk","Low Risk")</f>
        <v>High Risk</v>
      </c>
      <c r="X809" s="3" t="str">
        <f t="shared" si="84"/>
        <v>55+</v>
      </c>
      <c r="Y809" s="3" t="str">
        <f t="shared" si="85"/>
        <v>Middle Income</v>
      </c>
      <c r="Z809" s="3" t="str">
        <f t="shared" si="86"/>
        <v>Poor</v>
      </c>
      <c r="AA809" s="27">
        <f t="shared" si="87"/>
        <v>5.2002761379843276E-2</v>
      </c>
      <c r="AB809" s="3" t="str">
        <f t="shared" si="88"/>
        <v>Low</v>
      </c>
      <c r="AC809" s="3" t="str">
        <f t="shared" si="89"/>
        <v>High</v>
      </c>
      <c r="AD809" s="3" t="str">
        <f t="shared" si="90"/>
        <v>No</v>
      </c>
    </row>
    <row r="810" spans="1:30" ht="15" customHeight="1" x14ac:dyDescent="0.3">
      <c r="A810" s="3" t="s">
        <v>831</v>
      </c>
      <c r="B810" s="3">
        <v>29</v>
      </c>
      <c r="C810" s="3" t="s">
        <v>23</v>
      </c>
      <c r="D810" s="3" t="s">
        <v>24</v>
      </c>
      <c r="E810" s="3">
        <v>44845.111936879002</v>
      </c>
      <c r="F810" s="3">
        <v>60</v>
      </c>
      <c r="G810" s="3">
        <v>1224.0868863554001</v>
      </c>
      <c r="H810" s="3">
        <v>6</v>
      </c>
      <c r="I810" s="3">
        <v>992.75994203639198</v>
      </c>
      <c r="J810" s="3">
        <v>14</v>
      </c>
      <c r="K810" s="3">
        <v>695.22928452192798</v>
      </c>
      <c r="L810" s="3">
        <v>54</v>
      </c>
      <c r="M810" s="3">
        <v>5</v>
      </c>
      <c r="N810" s="3">
        <v>0</v>
      </c>
      <c r="O810" s="3">
        <v>369</v>
      </c>
      <c r="P810" s="3">
        <v>4</v>
      </c>
      <c r="Q810" s="3">
        <v>15026.130258986001</v>
      </c>
      <c r="R810" s="3">
        <v>0</v>
      </c>
      <c r="S810" s="3">
        <v>0</v>
      </c>
      <c r="T810" s="3">
        <v>0</v>
      </c>
      <c r="U810" s="3">
        <v>3941.2350112478598</v>
      </c>
      <c r="V810" s="3">
        <v>1</v>
      </c>
      <c r="W810" s="3" t="str">
        <f>IF(Bank_data3[[#This Row],[credit_risk]]=1,"High Risk","Low Risk")</f>
        <v>High Risk</v>
      </c>
      <c r="X810" s="3" t="str">
        <f t="shared" si="84"/>
        <v>25-34</v>
      </c>
      <c r="Y810" s="3" t="str">
        <f t="shared" si="85"/>
        <v>Low Income</v>
      </c>
      <c r="Z810" s="3" t="str">
        <f t="shared" si="86"/>
        <v>Poor</v>
      </c>
      <c r="AA810" s="27">
        <f t="shared" si="87"/>
        <v>0.33506729295571347</v>
      </c>
      <c r="AB810" s="3" t="str">
        <f t="shared" si="88"/>
        <v>Medium</v>
      </c>
      <c r="AC810" s="3" t="str">
        <f t="shared" si="89"/>
        <v>High</v>
      </c>
      <c r="AD810" s="3" t="str">
        <f t="shared" si="90"/>
        <v>No</v>
      </c>
    </row>
    <row r="811" spans="1:30" ht="15" customHeight="1" x14ac:dyDescent="0.3">
      <c r="A811" s="3" t="s">
        <v>832</v>
      </c>
      <c r="B811" s="3">
        <v>29</v>
      </c>
      <c r="C811" s="3" t="s">
        <v>23</v>
      </c>
      <c r="D811" s="3" t="s">
        <v>24</v>
      </c>
      <c r="E811" s="3">
        <v>29602.967074302898</v>
      </c>
      <c r="F811" s="3">
        <v>194</v>
      </c>
      <c r="G811" s="3">
        <v>1385.4007869566999</v>
      </c>
      <c r="H811" s="3">
        <v>11</v>
      </c>
      <c r="I811" s="3">
        <v>1136.9397209684</v>
      </c>
      <c r="J811" s="3">
        <v>32</v>
      </c>
      <c r="K811" s="3">
        <v>907.32330243060005</v>
      </c>
      <c r="L811" s="3">
        <v>40</v>
      </c>
      <c r="M811" s="3">
        <v>11</v>
      </c>
      <c r="N811" s="3">
        <v>5</v>
      </c>
      <c r="O811" s="3">
        <v>374</v>
      </c>
      <c r="P811" s="3">
        <v>2</v>
      </c>
      <c r="Q811" s="3">
        <v>0</v>
      </c>
      <c r="R811" s="3">
        <v>3</v>
      </c>
      <c r="S811" s="3">
        <v>0</v>
      </c>
      <c r="T811" s="3">
        <v>0</v>
      </c>
      <c r="U811" s="3">
        <v>500</v>
      </c>
      <c r="V811" s="3">
        <v>1</v>
      </c>
      <c r="W811" s="3" t="str">
        <f>IF(Bank_data3[[#This Row],[credit_risk]]=1,"High Risk","Low Risk")</f>
        <v>High Risk</v>
      </c>
      <c r="X811" s="3" t="str">
        <f t="shared" si="84"/>
        <v>25-34</v>
      </c>
      <c r="Y811" s="3" t="str">
        <f t="shared" si="85"/>
        <v>Low Income</v>
      </c>
      <c r="Z811" s="3" t="str">
        <f t="shared" si="86"/>
        <v>Poor</v>
      </c>
      <c r="AA811" s="27">
        <f t="shared" si="87"/>
        <v>0</v>
      </c>
      <c r="AB811" s="3" t="str">
        <f t="shared" si="88"/>
        <v>Medium</v>
      </c>
      <c r="AC811" s="3" t="str">
        <f t="shared" si="89"/>
        <v>High</v>
      </c>
      <c r="AD811" s="3" t="str">
        <f t="shared" si="90"/>
        <v>No</v>
      </c>
    </row>
    <row r="812" spans="1:30" ht="15" customHeight="1" x14ac:dyDescent="0.3">
      <c r="A812" s="3" t="s">
        <v>833</v>
      </c>
      <c r="B812" s="3">
        <v>38</v>
      </c>
      <c r="C812" s="3" t="s">
        <v>31</v>
      </c>
      <c r="D812" s="3" t="s">
        <v>24</v>
      </c>
      <c r="E812" s="3">
        <v>60373.393754729201</v>
      </c>
      <c r="F812" s="3">
        <v>32</v>
      </c>
      <c r="G812" s="3">
        <v>1819.7791235191501</v>
      </c>
      <c r="H812" s="3">
        <v>2</v>
      </c>
      <c r="I812" s="3">
        <v>1339.1983139694601</v>
      </c>
      <c r="J812" s="3">
        <v>31</v>
      </c>
      <c r="K812" s="3">
        <v>460.13056404820998</v>
      </c>
      <c r="L812" s="3">
        <v>17</v>
      </c>
      <c r="M812" s="3">
        <v>15</v>
      </c>
      <c r="N812" s="3">
        <v>2</v>
      </c>
      <c r="O812" s="3">
        <v>434</v>
      </c>
      <c r="P812" s="3">
        <v>1</v>
      </c>
      <c r="Q812" s="3">
        <v>10697.572753439301</v>
      </c>
      <c r="R812" s="3">
        <v>6</v>
      </c>
      <c r="S812" s="3">
        <v>0</v>
      </c>
      <c r="T812" s="3">
        <v>0</v>
      </c>
      <c r="U812" s="3">
        <v>13641.7868320364</v>
      </c>
      <c r="V812" s="3">
        <v>1</v>
      </c>
      <c r="W812" s="3" t="str">
        <f>IF(Bank_data3[[#This Row],[credit_risk]]=1,"High Risk","Low Risk")</f>
        <v>High Risk</v>
      </c>
      <c r="X812" s="3" t="str">
        <f t="shared" si="84"/>
        <v>35-44</v>
      </c>
      <c r="Y812" s="3" t="str">
        <f t="shared" si="85"/>
        <v>Middle Income</v>
      </c>
      <c r="Z812" s="3" t="str">
        <f t="shared" si="86"/>
        <v>Poor</v>
      </c>
      <c r="AA812" s="27">
        <f t="shared" si="87"/>
        <v>0.17719018408835652</v>
      </c>
      <c r="AB812" s="3" t="str">
        <f t="shared" si="88"/>
        <v>Medium</v>
      </c>
      <c r="AC812" s="3" t="str">
        <f t="shared" si="89"/>
        <v>Medium</v>
      </c>
      <c r="AD812" s="3" t="str">
        <f t="shared" si="90"/>
        <v>No</v>
      </c>
    </row>
    <row r="813" spans="1:30" ht="15" customHeight="1" x14ac:dyDescent="0.3">
      <c r="A813" s="3" t="s">
        <v>834</v>
      </c>
      <c r="B813" s="3">
        <v>36</v>
      </c>
      <c r="C813" s="3" t="s">
        <v>23</v>
      </c>
      <c r="D813" s="3" t="s">
        <v>24</v>
      </c>
      <c r="E813" s="3">
        <v>94344.024778380699</v>
      </c>
      <c r="F813" s="3">
        <v>159</v>
      </c>
      <c r="G813" s="3">
        <v>1953.7551782425801</v>
      </c>
      <c r="H813" s="3">
        <v>0</v>
      </c>
      <c r="I813" s="3">
        <v>396.49682945850799</v>
      </c>
      <c r="J813" s="3">
        <v>22</v>
      </c>
      <c r="K813" s="3">
        <v>801.76892039109998</v>
      </c>
      <c r="L813" s="3">
        <v>2</v>
      </c>
      <c r="M813" s="3">
        <v>10</v>
      </c>
      <c r="N813" s="3">
        <v>7</v>
      </c>
      <c r="O813" s="3">
        <v>437</v>
      </c>
      <c r="P813" s="3">
        <v>3</v>
      </c>
      <c r="Q813" s="3">
        <v>11937.6323555734</v>
      </c>
      <c r="R813" s="3">
        <v>3</v>
      </c>
      <c r="S813" s="3">
        <v>0</v>
      </c>
      <c r="T813" s="3">
        <v>0</v>
      </c>
      <c r="U813" s="3">
        <v>8358.3234099613892</v>
      </c>
      <c r="V813" s="3">
        <v>1</v>
      </c>
      <c r="W813" s="3" t="str">
        <f>IF(Bank_data3[[#This Row],[credit_risk]]=1,"High Risk","Low Risk")</f>
        <v>High Risk</v>
      </c>
      <c r="X813" s="3" t="str">
        <f t="shared" si="84"/>
        <v>35-44</v>
      </c>
      <c r="Y813" s="3" t="str">
        <f t="shared" si="85"/>
        <v>Middle Income</v>
      </c>
      <c r="Z813" s="3" t="str">
        <f t="shared" si="86"/>
        <v>Poor</v>
      </c>
      <c r="AA813" s="27">
        <f t="shared" si="87"/>
        <v>0.12653299860394501</v>
      </c>
      <c r="AB813" s="3" t="str">
        <f t="shared" si="88"/>
        <v>Medium</v>
      </c>
      <c r="AC813" s="3" t="str">
        <f t="shared" si="89"/>
        <v>Low</v>
      </c>
      <c r="AD813" s="3" t="str">
        <f t="shared" si="90"/>
        <v>No</v>
      </c>
    </row>
    <row r="814" spans="1:30" ht="15" customHeight="1" x14ac:dyDescent="0.3">
      <c r="A814" s="3" t="s">
        <v>835</v>
      </c>
      <c r="B814" s="3">
        <v>40</v>
      </c>
      <c r="C814" s="3" t="s">
        <v>28</v>
      </c>
      <c r="D814" s="3" t="s">
        <v>26</v>
      </c>
      <c r="E814" s="3">
        <v>48039.683087509999</v>
      </c>
      <c r="F814" s="3">
        <v>233</v>
      </c>
      <c r="G814" s="3">
        <v>2856.5595289568</v>
      </c>
      <c r="H814" s="3">
        <v>5</v>
      </c>
      <c r="I814" s="3">
        <v>662.786045956007</v>
      </c>
      <c r="J814" s="3">
        <v>25</v>
      </c>
      <c r="K814" s="3">
        <v>493.06114097202402</v>
      </c>
      <c r="L814" s="3">
        <v>2</v>
      </c>
      <c r="M814" s="3">
        <v>17</v>
      </c>
      <c r="N814" s="3">
        <v>5</v>
      </c>
      <c r="O814" s="3">
        <v>713</v>
      </c>
      <c r="P814" s="3">
        <v>1</v>
      </c>
      <c r="Q814" s="3">
        <v>15835.723733434501</v>
      </c>
      <c r="R814" s="3">
        <v>6</v>
      </c>
      <c r="S814" s="3">
        <v>0</v>
      </c>
      <c r="T814" s="3">
        <v>0</v>
      </c>
      <c r="U814" s="3">
        <v>7497.38825520099</v>
      </c>
      <c r="V814" s="3">
        <v>1</v>
      </c>
      <c r="W814" s="3" t="str">
        <f>IF(Bank_data3[[#This Row],[credit_risk]]=1,"High Risk","Low Risk")</f>
        <v>High Risk</v>
      </c>
      <c r="X814" s="3" t="str">
        <f t="shared" si="84"/>
        <v>35-44</v>
      </c>
      <c r="Y814" s="3" t="str">
        <f t="shared" si="85"/>
        <v>Low Income</v>
      </c>
      <c r="Z814" s="3" t="str">
        <f t="shared" si="86"/>
        <v>Good</v>
      </c>
      <c r="AA814" s="27">
        <f t="shared" si="87"/>
        <v>0.32963838884173829</v>
      </c>
      <c r="AB814" s="3" t="str">
        <f t="shared" si="88"/>
        <v>Medium</v>
      </c>
      <c r="AC814" s="3" t="str">
        <f t="shared" si="89"/>
        <v>Low</v>
      </c>
      <c r="AD814" s="3" t="str">
        <f t="shared" si="90"/>
        <v>No</v>
      </c>
    </row>
    <row r="815" spans="1:30" ht="15" customHeight="1" x14ac:dyDescent="0.3">
      <c r="A815" s="3" t="s">
        <v>836</v>
      </c>
      <c r="B815" s="3">
        <v>33</v>
      </c>
      <c r="C815" s="3" t="s">
        <v>31</v>
      </c>
      <c r="D815" s="3" t="s">
        <v>26</v>
      </c>
      <c r="E815" s="3">
        <v>67120.0935314417</v>
      </c>
      <c r="F815" s="3">
        <v>12</v>
      </c>
      <c r="G815" s="3">
        <v>1618.5011735576199</v>
      </c>
      <c r="H815" s="3">
        <v>2</v>
      </c>
      <c r="I815" s="3">
        <v>614.94742850711498</v>
      </c>
      <c r="J815" s="3">
        <v>47</v>
      </c>
      <c r="K815" s="3">
        <v>395.38895465904301</v>
      </c>
      <c r="L815" s="3">
        <v>15</v>
      </c>
      <c r="M815" s="3">
        <v>1</v>
      </c>
      <c r="N815" s="3">
        <v>1</v>
      </c>
      <c r="O815" s="3">
        <v>731</v>
      </c>
      <c r="P815" s="3">
        <v>0</v>
      </c>
      <c r="Q815" s="3">
        <v>20704.8629625703</v>
      </c>
      <c r="R815" s="3">
        <v>2</v>
      </c>
      <c r="S815" s="3">
        <v>0</v>
      </c>
      <c r="T815" s="3">
        <v>0</v>
      </c>
      <c r="U815" s="3">
        <v>6930.3634969518898</v>
      </c>
      <c r="V815" s="3">
        <v>0</v>
      </c>
      <c r="W815" s="3" t="str">
        <f>IF(Bank_data3[[#This Row],[credit_risk]]=1,"High Risk","Low Risk")</f>
        <v>Low Risk</v>
      </c>
      <c r="X815" s="3" t="str">
        <f t="shared" si="84"/>
        <v>25-34</v>
      </c>
      <c r="Y815" s="3" t="str">
        <f t="shared" si="85"/>
        <v>Middle Income</v>
      </c>
      <c r="Z815" s="3" t="str">
        <f t="shared" si="86"/>
        <v>Good</v>
      </c>
      <c r="AA815" s="27">
        <f t="shared" si="87"/>
        <v>0.30847488245634408</v>
      </c>
      <c r="AB815" s="3" t="str">
        <f t="shared" si="88"/>
        <v>Medium</v>
      </c>
      <c r="AC815" s="3" t="str">
        <f t="shared" si="89"/>
        <v>Medium</v>
      </c>
      <c r="AD815" s="3" t="str">
        <f t="shared" si="90"/>
        <v>No</v>
      </c>
    </row>
    <row r="816" spans="1:30" ht="15" customHeight="1" x14ac:dyDescent="0.3">
      <c r="A816" s="3" t="s">
        <v>837</v>
      </c>
      <c r="B816" s="3">
        <v>28</v>
      </c>
      <c r="C816" s="3" t="s">
        <v>31</v>
      </c>
      <c r="D816" s="3" t="s">
        <v>24</v>
      </c>
      <c r="E816" s="3">
        <v>32224.9497175496</v>
      </c>
      <c r="F816" s="3">
        <v>41</v>
      </c>
      <c r="G816" s="3">
        <v>741.81633762494096</v>
      </c>
      <c r="H816" s="3">
        <v>2</v>
      </c>
      <c r="I816" s="3">
        <v>1005.49003897484</v>
      </c>
      <c r="J816" s="3">
        <v>16</v>
      </c>
      <c r="K816" s="3">
        <v>552.72809060821203</v>
      </c>
      <c r="L816" s="3">
        <v>42</v>
      </c>
      <c r="M816" s="3">
        <v>16</v>
      </c>
      <c r="N816" s="3">
        <v>5</v>
      </c>
      <c r="O816" s="3">
        <v>539</v>
      </c>
      <c r="P816" s="3">
        <v>3</v>
      </c>
      <c r="Q816" s="3">
        <v>11546.9585770044</v>
      </c>
      <c r="R816" s="3">
        <v>2</v>
      </c>
      <c r="S816" s="3">
        <v>1</v>
      </c>
      <c r="T816" s="3">
        <v>0</v>
      </c>
      <c r="U816" s="3">
        <v>10427.794338474299</v>
      </c>
      <c r="V816" s="3">
        <v>1</v>
      </c>
      <c r="W816" s="3" t="str">
        <f>IF(Bank_data3[[#This Row],[credit_risk]]=1,"High Risk","Low Risk")</f>
        <v>High Risk</v>
      </c>
      <c r="X816" s="3" t="str">
        <f t="shared" si="84"/>
        <v>25-34</v>
      </c>
      <c r="Y816" s="3" t="str">
        <f t="shared" si="85"/>
        <v>Low Income</v>
      </c>
      <c r="Z816" s="3" t="str">
        <f t="shared" si="86"/>
        <v>Poor</v>
      </c>
      <c r="AA816" s="27">
        <f t="shared" si="87"/>
        <v>0.35832355607108873</v>
      </c>
      <c r="AB816" s="3" t="str">
        <f t="shared" si="88"/>
        <v>Low</v>
      </c>
      <c r="AC816" s="3" t="str">
        <f t="shared" si="89"/>
        <v>High</v>
      </c>
      <c r="AD816" s="3" t="str">
        <f t="shared" si="90"/>
        <v>No</v>
      </c>
    </row>
    <row r="817" spans="1:30" ht="15" customHeight="1" x14ac:dyDescent="0.3">
      <c r="A817" s="3" t="s">
        <v>838</v>
      </c>
      <c r="B817" s="3">
        <v>65</v>
      </c>
      <c r="C817" s="3" t="s">
        <v>31</v>
      </c>
      <c r="D817" s="3" t="s">
        <v>26</v>
      </c>
      <c r="E817" s="3">
        <v>19638.360221907998</v>
      </c>
      <c r="F817" s="3">
        <v>57</v>
      </c>
      <c r="G817" s="3">
        <v>2139.97250440485</v>
      </c>
      <c r="H817" s="3">
        <v>2</v>
      </c>
      <c r="I817" s="3">
        <v>856.038811723859</v>
      </c>
      <c r="J817" s="3">
        <v>8</v>
      </c>
      <c r="K817" s="3">
        <v>892.29992459639004</v>
      </c>
      <c r="L817" s="3">
        <v>22</v>
      </c>
      <c r="M817" s="3">
        <v>16</v>
      </c>
      <c r="N817" s="3">
        <v>2</v>
      </c>
      <c r="O817" s="3">
        <v>836</v>
      </c>
      <c r="P817" s="3">
        <v>5</v>
      </c>
      <c r="Q817" s="3">
        <v>4521.8719721534999</v>
      </c>
      <c r="R817" s="3">
        <v>3</v>
      </c>
      <c r="S817" s="3">
        <v>0</v>
      </c>
      <c r="T817" s="3">
        <v>0</v>
      </c>
      <c r="U817" s="3">
        <v>13356.091476264901</v>
      </c>
      <c r="V817" s="3">
        <v>0</v>
      </c>
      <c r="W817" s="3" t="str">
        <f>IF(Bank_data3[[#This Row],[credit_risk]]=1,"High Risk","Low Risk")</f>
        <v>Low Risk</v>
      </c>
      <c r="X817" s="3" t="str">
        <f t="shared" si="84"/>
        <v>55+</v>
      </c>
      <c r="Y817" s="3" t="str">
        <f t="shared" si="85"/>
        <v>Low Income</v>
      </c>
      <c r="Z817" s="3" t="str">
        <f t="shared" si="86"/>
        <v>Excellent</v>
      </c>
      <c r="AA817" s="27">
        <f t="shared" si="87"/>
        <v>0.23025710502595972</v>
      </c>
      <c r="AB817" s="3" t="str">
        <f t="shared" si="88"/>
        <v>Medium</v>
      </c>
      <c r="AC817" s="3" t="str">
        <f t="shared" si="89"/>
        <v>Medium</v>
      </c>
      <c r="AD817" s="3" t="str">
        <f t="shared" si="90"/>
        <v>No</v>
      </c>
    </row>
    <row r="818" spans="1:30" ht="15" customHeight="1" x14ac:dyDescent="0.3">
      <c r="A818" s="3" t="s">
        <v>839</v>
      </c>
      <c r="B818" s="3">
        <v>20</v>
      </c>
      <c r="C818" s="3" t="s">
        <v>28</v>
      </c>
      <c r="D818" s="3" t="s">
        <v>24</v>
      </c>
      <c r="E818" s="3">
        <v>66450.9284478138</v>
      </c>
      <c r="F818" s="3">
        <v>30</v>
      </c>
      <c r="G818" s="3">
        <v>1770.1074155317799</v>
      </c>
      <c r="H818" s="3">
        <v>8</v>
      </c>
      <c r="I818" s="3">
        <v>1064.7089517412901</v>
      </c>
      <c r="J818" s="3">
        <v>4</v>
      </c>
      <c r="K818" s="3">
        <v>872.21787054426602</v>
      </c>
      <c r="L818" s="3">
        <v>14</v>
      </c>
      <c r="M818" s="3">
        <v>19</v>
      </c>
      <c r="N818" s="3">
        <v>6</v>
      </c>
      <c r="O818" s="3">
        <v>516</v>
      </c>
      <c r="P818" s="3">
        <v>0</v>
      </c>
      <c r="Q818" s="3">
        <v>9311.9386907273001</v>
      </c>
      <c r="R818" s="3">
        <v>2</v>
      </c>
      <c r="S818" s="3">
        <v>0</v>
      </c>
      <c r="T818" s="3">
        <v>0</v>
      </c>
      <c r="U818" s="3">
        <v>5511.0742438827801</v>
      </c>
      <c r="V818" s="3">
        <v>1</v>
      </c>
      <c r="W818" s="3" t="str">
        <f>IF(Bank_data3[[#This Row],[credit_risk]]=1,"High Risk","Low Risk")</f>
        <v>High Risk</v>
      </c>
      <c r="X818" s="3" t="str">
        <f t="shared" si="84"/>
        <v>18-24</v>
      </c>
      <c r="Y818" s="3" t="str">
        <f t="shared" si="85"/>
        <v>Middle Income</v>
      </c>
      <c r="Z818" s="3" t="str">
        <f t="shared" si="86"/>
        <v>Poor</v>
      </c>
      <c r="AA818" s="27">
        <f t="shared" si="87"/>
        <v>0.14013255959305801</v>
      </c>
      <c r="AB818" s="3" t="str">
        <f t="shared" si="88"/>
        <v>Medium</v>
      </c>
      <c r="AC818" s="3" t="str">
        <f t="shared" si="89"/>
        <v>Medium</v>
      </c>
      <c r="AD818" s="3" t="str">
        <f t="shared" si="90"/>
        <v>No</v>
      </c>
    </row>
    <row r="819" spans="1:30" ht="15" customHeight="1" x14ac:dyDescent="0.3">
      <c r="A819" s="3" t="s">
        <v>840</v>
      </c>
      <c r="B819" s="3">
        <v>64</v>
      </c>
      <c r="C819" s="3" t="s">
        <v>31</v>
      </c>
      <c r="D819" s="3" t="s">
        <v>24</v>
      </c>
      <c r="E819" s="3">
        <v>59829.317092548801</v>
      </c>
      <c r="F819" s="3">
        <v>148</v>
      </c>
      <c r="G819" s="3">
        <v>1347.70282713046</v>
      </c>
      <c r="H819" s="3">
        <v>11</v>
      </c>
      <c r="I819" s="3">
        <v>622.58942754647205</v>
      </c>
      <c r="J819" s="3">
        <v>28</v>
      </c>
      <c r="K819" s="3">
        <v>117.215193253991</v>
      </c>
      <c r="L819" s="3">
        <v>72</v>
      </c>
      <c r="M819" s="3">
        <v>3</v>
      </c>
      <c r="N819" s="3">
        <v>0</v>
      </c>
      <c r="O819" s="3">
        <v>311</v>
      </c>
      <c r="P819" s="3">
        <v>3</v>
      </c>
      <c r="Q819" s="3">
        <v>13417.7979659596</v>
      </c>
      <c r="R819" s="3">
        <v>0</v>
      </c>
      <c r="S819" s="3">
        <v>0</v>
      </c>
      <c r="T819" s="3">
        <v>1</v>
      </c>
      <c r="U819" s="3">
        <v>690.24451387869203</v>
      </c>
      <c r="V819" s="3">
        <v>1</v>
      </c>
      <c r="W819" s="3" t="str">
        <f>IF(Bank_data3[[#This Row],[credit_risk]]=1,"High Risk","Low Risk")</f>
        <v>High Risk</v>
      </c>
      <c r="X819" s="3" t="str">
        <f t="shared" si="84"/>
        <v>55+</v>
      </c>
      <c r="Y819" s="3" t="str">
        <f t="shared" si="85"/>
        <v>Middle Income</v>
      </c>
      <c r="Z819" s="3" t="str">
        <f t="shared" si="86"/>
        <v>Poor</v>
      </c>
      <c r="AA819" s="27">
        <f t="shared" si="87"/>
        <v>0.22426794451295293</v>
      </c>
      <c r="AB819" s="3" t="str">
        <f t="shared" si="88"/>
        <v>Medium</v>
      </c>
      <c r="AC819" s="3" t="str">
        <f t="shared" si="89"/>
        <v>High</v>
      </c>
      <c r="AD819" s="3" t="str">
        <f t="shared" si="90"/>
        <v>No</v>
      </c>
    </row>
    <row r="820" spans="1:30" ht="15" customHeight="1" x14ac:dyDescent="0.3">
      <c r="A820" s="3" t="s">
        <v>841</v>
      </c>
      <c r="B820" s="3">
        <v>32</v>
      </c>
      <c r="C820" s="3" t="s">
        <v>23</v>
      </c>
      <c r="D820" s="3" t="s">
        <v>33</v>
      </c>
      <c r="E820" s="3">
        <v>41617.348976136702</v>
      </c>
      <c r="F820" s="3">
        <v>171</v>
      </c>
      <c r="G820" s="3">
        <v>1179.6202085429099</v>
      </c>
      <c r="H820" s="3">
        <v>3</v>
      </c>
      <c r="I820" s="3">
        <v>1280.18321773771</v>
      </c>
      <c r="J820" s="3">
        <v>5</v>
      </c>
      <c r="K820" s="3">
        <v>242.82879504887899</v>
      </c>
      <c r="L820" s="3">
        <v>57</v>
      </c>
      <c r="M820" s="3">
        <v>5</v>
      </c>
      <c r="N820" s="3">
        <v>0</v>
      </c>
      <c r="O820" s="3">
        <v>498</v>
      </c>
      <c r="P820" s="3">
        <v>2</v>
      </c>
      <c r="Q820" s="3">
        <v>12927.888609133501</v>
      </c>
      <c r="R820" s="3">
        <v>2</v>
      </c>
      <c r="S820" s="3">
        <v>0</v>
      </c>
      <c r="T820" s="3">
        <v>0</v>
      </c>
      <c r="U820" s="3">
        <v>16012.254816017399</v>
      </c>
      <c r="V820" s="3">
        <v>1</v>
      </c>
      <c r="W820" s="3" t="str">
        <f>IF(Bank_data3[[#This Row],[credit_risk]]=1,"High Risk","Low Risk")</f>
        <v>High Risk</v>
      </c>
      <c r="X820" s="3" t="str">
        <f t="shared" si="84"/>
        <v>25-34</v>
      </c>
      <c r="Y820" s="3" t="str">
        <f t="shared" si="85"/>
        <v>Low Income</v>
      </c>
      <c r="Z820" s="3" t="str">
        <f t="shared" si="86"/>
        <v>Poor</v>
      </c>
      <c r="AA820" s="27">
        <f t="shared" si="87"/>
        <v>0.31063700421058354</v>
      </c>
      <c r="AB820" s="3" t="str">
        <f t="shared" si="88"/>
        <v>Medium</v>
      </c>
      <c r="AC820" s="3" t="str">
        <f t="shared" si="89"/>
        <v>High</v>
      </c>
      <c r="AD820" s="3" t="str">
        <f t="shared" si="90"/>
        <v>No</v>
      </c>
    </row>
    <row r="821" spans="1:30" ht="15" customHeight="1" x14ac:dyDescent="0.3">
      <c r="A821" s="3" t="s">
        <v>842</v>
      </c>
      <c r="B821" s="3">
        <v>23</v>
      </c>
      <c r="C821" s="3" t="s">
        <v>23</v>
      </c>
      <c r="D821" s="3" t="s">
        <v>24</v>
      </c>
      <c r="E821" s="3">
        <v>80711.9475444571</v>
      </c>
      <c r="F821" s="3">
        <v>120</v>
      </c>
      <c r="G821" s="3">
        <v>1005.41086039454</v>
      </c>
      <c r="H821" s="3">
        <v>4</v>
      </c>
      <c r="I821" s="3">
        <v>775.73320214774401</v>
      </c>
      <c r="J821" s="3">
        <v>46</v>
      </c>
      <c r="K821" s="3">
        <v>478.22538086647103</v>
      </c>
      <c r="L821" s="3">
        <v>39</v>
      </c>
      <c r="M821" s="3">
        <v>14</v>
      </c>
      <c r="N821" s="3">
        <v>9</v>
      </c>
      <c r="O821" s="3">
        <v>806</v>
      </c>
      <c r="P821" s="3">
        <v>0</v>
      </c>
      <c r="Q821" s="3">
        <v>1565.55110268976</v>
      </c>
      <c r="R821" s="3">
        <v>0</v>
      </c>
      <c r="S821" s="3">
        <v>1</v>
      </c>
      <c r="T821" s="3">
        <v>0</v>
      </c>
      <c r="U821" s="3">
        <v>9751.7911727878309</v>
      </c>
      <c r="V821" s="3">
        <v>1</v>
      </c>
      <c r="W821" s="3" t="str">
        <f>IF(Bank_data3[[#This Row],[credit_risk]]=1,"High Risk","Low Risk")</f>
        <v>High Risk</v>
      </c>
      <c r="X821" s="3" t="str">
        <f t="shared" si="84"/>
        <v>18-24</v>
      </c>
      <c r="Y821" s="3" t="str">
        <f t="shared" si="85"/>
        <v>Middle Income</v>
      </c>
      <c r="Z821" s="3" t="str">
        <f t="shared" si="86"/>
        <v>Excellent</v>
      </c>
      <c r="AA821" s="27">
        <f t="shared" si="87"/>
        <v>1.9396770246777106E-2</v>
      </c>
      <c r="AB821" s="3" t="str">
        <f t="shared" si="88"/>
        <v>Medium</v>
      </c>
      <c r="AC821" s="3" t="str">
        <f t="shared" si="89"/>
        <v>High</v>
      </c>
      <c r="AD821" s="3" t="str">
        <f t="shared" si="90"/>
        <v>No</v>
      </c>
    </row>
    <row r="822" spans="1:30" ht="15" customHeight="1" x14ac:dyDescent="0.3">
      <c r="A822" s="3" t="s">
        <v>843</v>
      </c>
      <c r="B822" s="3">
        <v>20</v>
      </c>
      <c r="C822" s="3" t="s">
        <v>23</v>
      </c>
      <c r="D822" s="3" t="s">
        <v>26</v>
      </c>
      <c r="E822" s="3">
        <v>18239.198546175699</v>
      </c>
      <c r="F822" s="3">
        <v>116</v>
      </c>
      <c r="G822" s="3">
        <v>978.83465097723899</v>
      </c>
      <c r="H822" s="3">
        <v>2</v>
      </c>
      <c r="I822" s="3">
        <v>1043.0909431853599</v>
      </c>
      <c r="J822" s="3">
        <v>40</v>
      </c>
      <c r="K822" s="3">
        <v>323.22931556204202</v>
      </c>
      <c r="L822" s="3">
        <v>37</v>
      </c>
      <c r="M822" s="3">
        <v>10</v>
      </c>
      <c r="N822" s="3">
        <v>3</v>
      </c>
      <c r="O822" s="3">
        <v>717</v>
      </c>
      <c r="P822" s="3">
        <v>5</v>
      </c>
      <c r="Q822" s="3">
        <v>8925.2430335337795</v>
      </c>
      <c r="R822" s="3">
        <v>0</v>
      </c>
      <c r="S822" s="3">
        <v>0</v>
      </c>
      <c r="T822" s="3">
        <v>0</v>
      </c>
      <c r="U822" s="3">
        <v>10014.766318685301</v>
      </c>
      <c r="V822" s="3">
        <v>0</v>
      </c>
      <c r="W822" s="3" t="str">
        <f>IF(Bank_data3[[#This Row],[credit_risk]]=1,"High Risk","Low Risk")</f>
        <v>Low Risk</v>
      </c>
      <c r="X822" s="3" t="str">
        <f t="shared" si="84"/>
        <v>18-24</v>
      </c>
      <c r="Y822" s="3" t="str">
        <f t="shared" si="85"/>
        <v>Low Income</v>
      </c>
      <c r="Z822" s="3" t="str">
        <f t="shared" si="86"/>
        <v>Good</v>
      </c>
      <c r="AA822" s="27">
        <f t="shared" si="87"/>
        <v>0.48934403619424266</v>
      </c>
      <c r="AB822" s="3" t="str">
        <f t="shared" si="88"/>
        <v>Low</v>
      </c>
      <c r="AC822" s="3" t="str">
        <f t="shared" si="89"/>
        <v>High</v>
      </c>
      <c r="AD822" s="3" t="str">
        <f t="shared" si="90"/>
        <v>No</v>
      </c>
    </row>
    <row r="823" spans="1:30" ht="15" customHeight="1" x14ac:dyDescent="0.3">
      <c r="A823" s="3" t="s">
        <v>844</v>
      </c>
      <c r="B823" s="3">
        <v>68</v>
      </c>
      <c r="C823" s="3" t="s">
        <v>31</v>
      </c>
      <c r="D823" s="3" t="s">
        <v>24</v>
      </c>
      <c r="E823" s="3">
        <v>27859.458633403701</v>
      </c>
      <c r="F823" s="3">
        <v>211</v>
      </c>
      <c r="G823" s="3">
        <v>523.62740049108004</v>
      </c>
      <c r="H823" s="3">
        <v>9</v>
      </c>
      <c r="I823" s="3">
        <v>1218.3922746230301</v>
      </c>
      <c r="J823" s="3">
        <v>34</v>
      </c>
      <c r="K823" s="3">
        <v>595.590268003598</v>
      </c>
      <c r="L823" s="3">
        <v>5</v>
      </c>
      <c r="M823" s="3">
        <v>17</v>
      </c>
      <c r="N823" s="3">
        <v>6</v>
      </c>
      <c r="O823" s="3">
        <v>686</v>
      </c>
      <c r="P823" s="3">
        <v>0</v>
      </c>
      <c r="Q823" s="3">
        <v>8800.5287224641506</v>
      </c>
      <c r="R823" s="3">
        <v>0</v>
      </c>
      <c r="S823" s="3">
        <v>0</v>
      </c>
      <c r="T823" s="3">
        <v>0</v>
      </c>
      <c r="U823" s="3">
        <v>500</v>
      </c>
      <c r="V823" s="3">
        <v>0</v>
      </c>
      <c r="W823" s="3" t="str">
        <f>IF(Bank_data3[[#This Row],[credit_risk]]=1,"High Risk","Low Risk")</f>
        <v>Low Risk</v>
      </c>
      <c r="X823" s="3" t="str">
        <f t="shared" si="84"/>
        <v>55+</v>
      </c>
      <c r="Y823" s="3" t="str">
        <f t="shared" si="85"/>
        <v>Low Income</v>
      </c>
      <c r="Z823" s="3" t="str">
        <f t="shared" si="86"/>
        <v>Good</v>
      </c>
      <c r="AA823" s="27">
        <f t="shared" si="87"/>
        <v>0.31589015559377204</v>
      </c>
      <c r="AB823" s="3" t="str">
        <f t="shared" si="88"/>
        <v>Low</v>
      </c>
      <c r="AC823" s="3" t="str">
        <f t="shared" si="89"/>
        <v>Low</v>
      </c>
      <c r="AD823" s="3" t="str">
        <f t="shared" si="90"/>
        <v>No</v>
      </c>
    </row>
    <row r="824" spans="1:30" ht="15" customHeight="1" x14ac:dyDescent="0.3">
      <c r="A824" s="3" t="s">
        <v>845</v>
      </c>
      <c r="B824" s="3">
        <v>59</v>
      </c>
      <c r="C824" s="3" t="s">
        <v>23</v>
      </c>
      <c r="D824" s="3" t="s">
        <v>33</v>
      </c>
      <c r="E824" s="3">
        <v>40228.383294454303</v>
      </c>
      <c r="F824" s="3">
        <v>77</v>
      </c>
      <c r="G824" s="3">
        <v>2272.4079360749502</v>
      </c>
      <c r="H824" s="3">
        <v>11</v>
      </c>
      <c r="I824" s="3">
        <v>1190.2935104232399</v>
      </c>
      <c r="J824" s="3">
        <v>20</v>
      </c>
      <c r="K824" s="3">
        <v>465.37114554478501</v>
      </c>
      <c r="L824" s="3">
        <v>45</v>
      </c>
      <c r="M824" s="3">
        <v>16</v>
      </c>
      <c r="N824" s="3">
        <v>3</v>
      </c>
      <c r="O824" s="3">
        <v>433</v>
      </c>
      <c r="P824" s="3">
        <v>1</v>
      </c>
      <c r="Q824" s="3">
        <v>10754.4639060104</v>
      </c>
      <c r="R824" s="3">
        <v>0</v>
      </c>
      <c r="S824" s="3">
        <v>1</v>
      </c>
      <c r="T824" s="3">
        <v>0</v>
      </c>
      <c r="U824" s="3">
        <v>9228.2982947707605</v>
      </c>
      <c r="V824" s="3">
        <v>1</v>
      </c>
      <c r="W824" s="3" t="str">
        <f>IF(Bank_data3[[#This Row],[credit_risk]]=1,"High Risk","Low Risk")</f>
        <v>High Risk</v>
      </c>
      <c r="X824" s="3" t="str">
        <f t="shared" si="84"/>
        <v>55+</v>
      </c>
      <c r="Y824" s="3" t="str">
        <f t="shared" si="85"/>
        <v>Low Income</v>
      </c>
      <c r="Z824" s="3" t="str">
        <f t="shared" si="86"/>
        <v>Poor</v>
      </c>
      <c r="AA824" s="27">
        <f t="shared" si="87"/>
        <v>0.26733522516409353</v>
      </c>
      <c r="AB824" s="3" t="str">
        <f t="shared" si="88"/>
        <v>Medium</v>
      </c>
      <c r="AC824" s="3" t="str">
        <f t="shared" si="89"/>
        <v>High</v>
      </c>
      <c r="AD824" s="3" t="str">
        <f t="shared" si="90"/>
        <v>No</v>
      </c>
    </row>
    <row r="825" spans="1:30" ht="15" customHeight="1" x14ac:dyDescent="0.3">
      <c r="A825" s="3" t="s">
        <v>846</v>
      </c>
      <c r="B825" s="3">
        <v>51</v>
      </c>
      <c r="C825" s="3" t="s">
        <v>31</v>
      </c>
      <c r="D825" s="3" t="s">
        <v>26</v>
      </c>
      <c r="E825" s="3">
        <v>43584.853868229096</v>
      </c>
      <c r="F825" s="3">
        <v>67</v>
      </c>
      <c r="G825" s="3">
        <v>1847.8396488190599</v>
      </c>
      <c r="H825" s="3">
        <v>0</v>
      </c>
      <c r="I825" s="3">
        <v>926.28994294062898</v>
      </c>
      <c r="J825" s="3">
        <v>44</v>
      </c>
      <c r="K825" s="3">
        <v>386.644205731596</v>
      </c>
      <c r="L825" s="3">
        <v>5</v>
      </c>
      <c r="M825" s="3">
        <v>1</v>
      </c>
      <c r="N825" s="3">
        <v>8</v>
      </c>
      <c r="O825" s="3">
        <v>614</v>
      </c>
      <c r="P825" s="3">
        <v>5</v>
      </c>
      <c r="Q825" s="3">
        <v>15602.1703609044</v>
      </c>
      <c r="R825" s="3">
        <v>3</v>
      </c>
      <c r="S825" s="3">
        <v>0</v>
      </c>
      <c r="T825" s="3">
        <v>0</v>
      </c>
      <c r="U825" s="3">
        <v>500</v>
      </c>
      <c r="V825" s="3">
        <v>0</v>
      </c>
      <c r="W825" s="3" t="str">
        <f>IF(Bank_data3[[#This Row],[credit_risk]]=1,"High Risk","Low Risk")</f>
        <v>Low Risk</v>
      </c>
      <c r="X825" s="3" t="str">
        <f t="shared" si="84"/>
        <v>45-54</v>
      </c>
      <c r="Y825" s="3" t="str">
        <f t="shared" si="85"/>
        <v>Low Income</v>
      </c>
      <c r="Z825" s="3" t="str">
        <f t="shared" si="86"/>
        <v>Fair</v>
      </c>
      <c r="AA825" s="27">
        <f t="shared" si="87"/>
        <v>0.35797229946152243</v>
      </c>
      <c r="AB825" s="3" t="str">
        <f t="shared" si="88"/>
        <v>Medium</v>
      </c>
      <c r="AC825" s="3" t="str">
        <f t="shared" si="89"/>
        <v>Low</v>
      </c>
      <c r="AD825" s="3" t="str">
        <f t="shared" si="90"/>
        <v>No</v>
      </c>
    </row>
    <row r="826" spans="1:30" ht="15" customHeight="1" x14ac:dyDescent="0.3">
      <c r="A826" s="3" t="s">
        <v>847</v>
      </c>
      <c r="B826" s="3">
        <v>53</v>
      </c>
      <c r="C826" s="3" t="s">
        <v>23</v>
      </c>
      <c r="D826" s="3" t="s">
        <v>33</v>
      </c>
      <c r="E826" s="3">
        <v>76376.384735515094</v>
      </c>
      <c r="F826" s="3">
        <v>83</v>
      </c>
      <c r="G826" s="3">
        <v>1574.4459779159299</v>
      </c>
      <c r="H826" s="3">
        <v>11</v>
      </c>
      <c r="I826" s="3">
        <v>1086.7714172338899</v>
      </c>
      <c r="J826" s="3">
        <v>44</v>
      </c>
      <c r="K826" s="3">
        <v>994.35084403137</v>
      </c>
      <c r="L826" s="3">
        <v>19</v>
      </c>
      <c r="M826" s="3">
        <v>12</v>
      </c>
      <c r="N826" s="3">
        <v>7</v>
      </c>
      <c r="O826" s="3">
        <v>894</v>
      </c>
      <c r="P826" s="3">
        <v>4</v>
      </c>
      <c r="Q826" s="3">
        <v>7266.7239063018997</v>
      </c>
      <c r="R826" s="3">
        <v>4</v>
      </c>
      <c r="S826" s="3">
        <v>0</v>
      </c>
      <c r="T826" s="3">
        <v>0</v>
      </c>
      <c r="U826" s="3">
        <v>6650.6928484099499</v>
      </c>
      <c r="V826" s="3">
        <v>1</v>
      </c>
      <c r="W826" s="3" t="str">
        <f>IF(Bank_data3[[#This Row],[credit_risk]]=1,"High Risk","Low Risk")</f>
        <v>High Risk</v>
      </c>
      <c r="X826" s="3" t="str">
        <f t="shared" si="84"/>
        <v>45-54</v>
      </c>
      <c r="Y826" s="3" t="str">
        <f t="shared" si="85"/>
        <v>Middle Income</v>
      </c>
      <c r="Z826" s="3" t="str">
        <f t="shared" si="86"/>
        <v>Excellent</v>
      </c>
      <c r="AA826" s="27">
        <f t="shared" si="87"/>
        <v>9.5143596171328934E-2</v>
      </c>
      <c r="AB826" s="3" t="str">
        <f t="shared" si="88"/>
        <v>Medium</v>
      </c>
      <c r="AC826" s="3" t="str">
        <f t="shared" si="89"/>
        <v>Medium</v>
      </c>
      <c r="AD826" s="3" t="str">
        <f t="shared" si="90"/>
        <v>No</v>
      </c>
    </row>
    <row r="827" spans="1:30" ht="15" customHeight="1" x14ac:dyDescent="0.3">
      <c r="A827" s="3" t="s">
        <v>848</v>
      </c>
      <c r="B827" s="3">
        <v>47</v>
      </c>
      <c r="C827" s="3" t="s">
        <v>28</v>
      </c>
      <c r="D827" s="3" t="s">
        <v>33</v>
      </c>
      <c r="E827" s="3">
        <v>50885.562880593701</v>
      </c>
      <c r="F827" s="3">
        <v>102</v>
      </c>
      <c r="G827" s="3">
        <v>1003.40049302502</v>
      </c>
      <c r="H827" s="3">
        <v>3</v>
      </c>
      <c r="I827" s="3">
        <v>1409.5812323903001</v>
      </c>
      <c r="J827" s="3">
        <v>22</v>
      </c>
      <c r="K827" s="3">
        <v>695.67652218871797</v>
      </c>
      <c r="L827" s="3">
        <v>18</v>
      </c>
      <c r="M827" s="3">
        <v>5</v>
      </c>
      <c r="N827" s="3">
        <v>4</v>
      </c>
      <c r="O827" s="3">
        <v>335</v>
      </c>
      <c r="P827" s="3">
        <v>5</v>
      </c>
      <c r="Q827" s="3">
        <v>18400.5221476027</v>
      </c>
      <c r="R827" s="3">
        <v>4</v>
      </c>
      <c r="S827" s="3">
        <v>0</v>
      </c>
      <c r="T827" s="3">
        <v>0</v>
      </c>
      <c r="U827" s="3">
        <v>11135.499250941901</v>
      </c>
      <c r="V827" s="3">
        <v>1</v>
      </c>
      <c r="W827" s="3" t="str">
        <f>IF(Bank_data3[[#This Row],[credit_risk]]=1,"High Risk","Low Risk")</f>
        <v>High Risk</v>
      </c>
      <c r="X827" s="3" t="str">
        <f t="shared" si="84"/>
        <v>45-54</v>
      </c>
      <c r="Y827" s="3" t="str">
        <f t="shared" si="85"/>
        <v>Middle Income</v>
      </c>
      <c r="Z827" s="3" t="str">
        <f t="shared" si="86"/>
        <v>Poor</v>
      </c>
      <c r="AA827" s="27">
        <f t="shared" si="87"/>
        <v>0.36160594687300063</v>
      </c>
      <c r="AB827" s="3" t="str">
        <f t="shared" si="88"/>
        <v>Medium</v>
      </c>
      <c r="AC827" s="3" t="str">
        <f t="shared" si="89"/>
        <v>Medium</v>
      </c>
      <c r="AD827" s="3" t="str">
        <f t="shared" si="90"/>
        <v>No</v>
      </c>
    </row>
    <row r="828" spans="1:30" ht="15" customHeight="1" x14ac:dyDescent="0.3">
      <c r="A828" s="3" t="s">
        <v>849</v>
      </c>
      <c r="B828" s="3">
        <v>50</v>
      </c>
      <c r="C828" s="3" t="s">
        <v>28</v>
      </c>
      <c r="D828" s="3" t="s">
        <v>24</v>
      </c>
      <c r="E828" s="3">
        <v>46526.828187204199</v>
      </c>
      <c r="F828" s="3">
        <v>102</v>
      </c>
      <c r="G828" s="3">
        <v>2371.4947008887498</v>
      </c>
      <c r="H828" s="3">
        <v>0</v>
      </c>
      <c r="I828" s="3">
        <v>979.76043189114398</v>
      </c>
      <c r="J828" s="3">
        <v>34</v>
      </c>
      <c r="K828" s="3">
        <v>678.71955965546704</v>
      </c>
      <c r="L828" s="3">
        <v>13</v>
      </c>
      <c r="M828" s="3">
        <v>10</v>
      </c>
      <c r="N828" s="3">
        <v>0</v>
      </c>
      <c r="O828" s="3">
        <v>765</v>
      </c>
      <c r="P828" s="3">
        <v>0</v>
      </c>
      <c r="Q828" s="3">
        <v>16432.2991103528</v>
      </c>
      <c r="R828" s="3">
        <v>6</v>
      </c>
      <c r="S828" s="3">
        <v>0</v>
      </c>
      <c r="T828" s="3">
        <v>0</v>
      </c>
      <c r="U828" s="3">
        <v>9443.8102294041892</v>
      </c>
      <c r="V828" s="3">
        <v>1</v>
      </c>
      <c r="W828" s="3" t="str">
        <f>IF(Bank_data3[[#This Row],[credit_risk]]=1,"High Risk","Low Risk")</f>
        <v>High Risk</v>
      </c>
      <c r="X828" s="3" t="str">
        <f t="shared" si="84"/>
        <v>45-54</v>
      </c>
      <c r="Y828" s="3" t="str">
        <f t="shared" si="85"/>
        <v>Low Income</v>
      </c>
      <c r="Z828" s="3" t="str">
        <f t="shared" si="86"/>
        <v>Very Good</v>
      </c>
      <c r="AA828" s="27">
        <f t="shared" si="87"/>
        <v>0.35317900984430328</v>
      </c>
      <c r="AB828" s="3" t="str">
        <f t="shared" si="88"/>
        <v>Medium</v>
      </c>
      <c r="AC828" s="3" t="str">
        <f t="shared" si="89"/>
        <v>Medium</v>
      </c>
      <c r="AD828" s="3" t="str">
        <f t="shared" si="90"/>
        <v>No</v>
      </c>
    </row>
    <row r="829" spans="1:30" ht="15" customHeight="1" x14ac:dyDescent="0.3">
      <c r="A829" s="3" t="s">
        <v>850</v>
      </c>
      <c r="B829" s="3">
        <v>27</v>
      </c>
      <c r="C829" s="3" t="s">
        <v>28</v>
      </c>
      <c r="D829" s="3" t="s">
        <v>33</v>
      </c>
      <c r="E829" s="3">
        <v>27139.878179764</v>
      </c>
      <c r="F829" s="3">
        <v>48</v>
      </c>
      <c r="G829" s="3">
        <v>363.49128156091803</v>
      </c>
      <c r="H829" s="3">
        <v>10</v>
      </c>
      <c r="I829" s="3">
        <v>544.62375927844698</v>
      </c>
      <c r="J829" s="3">
        <v>45</v>
      </c>
      <c r="K829" s="3">
        <v>298.19697099049603</v>
      </c>
      <c r="L829" s="3">
        <v>64</v>
      </c>
      <c r="M829" s="3">
        <v>19</v>
      </c>
      <c r="N829" s="3">
        <v>2</v>
      </c>
      <c r="O829" s="3">
        <v>492</v>
      </c>
      <c r="P829" s="3">
        <v>5</v>
      </c>
      <c r="Q829" s="3">
        <v>0</v>
      </c>
      <c r="R829" s="3">
        <v>6</v>
      </c>
      <c r="S829" s="3">
        <v>1</v>
      </c>
      <c r="T829" s="3">
        <v>0</v>
      </c>
      <c r="U829" s="3">
        <v>11179.556658743501</v>
      </c>
      <c r="V829" s="3">
        <v>1</v>
      </c>
      <c r="W829" s="3" t="str">
        <f>IF(Bank_data3[[#This Row],[credit_risk]]=1,"High Risk","Low Risk")</f>
        <v>High Risk</v>
      </c>
      <c r="X829" s="3" t="str">
        <f t="shared" si="84"/>
        <v>25-34</v>
      </c>
      <c r="Y829" s="3" t="str">
        <f t="shared" si="85"/>
        <v>Low Income</v>
      </c>
      <c r="Z829" s="3" t="str">
        <f t="shared" si="86"/>
        <v>Poor</v>
      </c>
      <c r="AA829" s="27">
        <f t="shared" si="87"/>
        <v>0</v>
      </c>
      <c r="AB829" s="3" t="str">
        <f t="shared" si="88"/>
        <v>Low</v>
      </c>
      <c r="AC829" s="3" t="str">
        <f t="shared" si="89"/>
        <v>High</v>
      </c>
      <c r="AD829" s="3" t="str">
        <f t="shared" si="90"/>
        <v>No</v>
      </c>
    </row>
    <row r="830" spans="1:30" ht="15" customHeight="1" x14ac:dyDescent="0.3">
      <c r="A830" s="3" t="s">
        <v>851</v>
      </c>
      <c r="B830" s="3">
        <v>58</v>
      </c>
      <c r="C830" s="3" t="s">
        <v>28</v>
      </c>
      <c r="D830" s="3" t="s">
        <v>33</v>
      </c>
      <c r="E830" s="3">
        <v>69559.403753147606</v>
      </c>
      <c r="F830" s="3">
        <v>62</v>
      </c>
      <c r="G830" s="3">
        <v>1395.20567613908</v>
      </c>
      <c r="H830" s="3">
        <v>10</v>
      </c>
      <c r="I830" s="3">
        <v>1004.06775583736</v>
      </c>
      <c r="J830" s="3">
        <v>1</v>
      </c>
      <c r="K830" s="3">
        <v>490.70328152447399</v>
      </c>
      <c r="L830" s="3">
        <v>28</v>
      </c>
      <c r="M830" s="3">
        <v>6</v>
      </c>
      <c r="N830" s="3">
        <v>7</v>
      </c>
      <c r="O830" s="3">
        <v>688</v>
      </c>
      <c r="P830" s="3">
        <v>3</v>
      </c>
      <c r="Q830" s="3">
        <v>9492.6331578497702</v>
      </c>
      <c r="R830" s="3">
        <v>6</v>
      </c>
      <c r="S830" s="3">
        <v>0</v>
      </c>
      <c r="T830" s="3">
        <v>0</v>
      </c>
      <c r="U830" s="3">
        <v>5562.8872139145496</v>
      </c>
      <c r="V830" s="3">
        <v>1</v>
      </c>
      <c r="W830" s="3" t="str">
        <f>IF(Bank_data3[[#This Row],[credit_risk]]=1,"High Risk","Low Risk")</f>
        <v>High Risk</v>
      </c>
      <c r="X830" s="3" t="str">
        <f t="shared" si="84"/>
        <v>55+</v>
      </c>
      <c r="Y830" s="3" t="str">
        <f t="shared" si="85"/>
        <v>Middle Income</v>
      </c>
      <c r="Z830" s="3" t="str">
        <f t="shared" si="86"/>
        <v>Good</v>
      </c>
      <c r="AA830" s="27">
        <f t="shared" si="87"/>
        <v>0.13646800641847398</v>
      </c>
      <c r="AB830" s="3" t="str">
        <f t="shared" si="88"/>
        <v>Medium</v>
      </c>
      <c r="AC830" s="3" t="str">
        <f t="shared" si="89"/>
        <v>Medium</v>
      </c>
      <c r="AD830" s="3" t="str">
        <f t="shared" si="90"/>
        <v>No</v>
      </c>
    </row>
    <row r="831" spans="1:30" ht="15" customHeight="1" x14ac:dyDescent="0.3">
      <c r="A831" s="3" t="s">
        <v>852</v>
      </c>
      <c r="B831" s="3">
        <v>45</v>
      </c>
      <c r="C831" s="3" t="s">
        <v>31</v>
      </c>
      <c r="D831" s="3" t="s">
        <v>26</v>
      </c>
      <c r="E831" s="3">
        <v>29540.464097589698</v>
      </c>
      <c r="F831" s="3">
        <v>139</v>
      </c>
      <c r="G831" s="3">
        <v>2285.71709394036</v>
      </c>
      <c r="H831" s="3">
        <v>6</v>
      </c>
      <c r="I831" s="3">
        <v>786.95157369314302</v>
      </c>
      <c r="J831" s="3">
        <v>41</v>
      </c>
      <c r="K831" s="3">
        <v>465.74308548743198</v>
      </c>
      <c r="L831" s="3">
        <v>30</v>
      </c>
      <c r="M831" s="3">
        <v>17</v>
      </c>
      <c r="N831" s="3">
        <v>6</v>
      </c>
      <c r="O831" s="3">
        <v>441</v>
      </c>
      <c r="P831" s="3">
        <v>1</v>
      </c>
      <c r="Q831" s="3">
        <v>13271.7682473563</v>
      </c>
      <c r="R831" s="3">
        <v>0</v>
      </c>
      <c r="S831" s="3">
        <v>0</v>
      </c>
      <c r="T831" s="3">
        <v>0</v>
      </c>
      <c r="U831" s="3">
        <v>3882.8917798560601</v>
      </c>
      <c r="V831" s="3">
        <v>1</v>
      </c>
      <c r="W831" s="3" t="str">
        <f>IF(Bank_data3[[#This Row],[credit_risk]]=1,"High Risk","Low Risk")</f>
        <v>High Risk</v>
      </c>
      <c r="X831" s="3" t="str">
        <f t="shared" si="84"/>
        <v>45-54</v>
      </c>
      <c r="Y831" s="3" t="str">
        <f t="shared" si="85"/>
        <v>Low Income</v>
      </c>
      <c r="Z831" s="3" t="str">
        <f t="shared" si="86"/>
        <v>Poor</v>
      </c>
      <c r="AA831" s="27">
        <f t="shared" si="87"/>
        <v>0.44927419567653937</v>
      </c>
      <c r="AB831" s="3" t="str">
        <f t="shared" si="88"/>
        <v>Medium</v>
      </c>
      <c r="AC831" s="3" t="str">
        <f t="shared" si="89"/>
        <v>High</v>
      </c>
      <c r="AD831" s="3" t="str">
        <f t="shared" si="90"/>
        <v>No</v>
      </c>
    </row>
    <row r="832" spans="1:30" ht="15" customHeight="1" x14ac:dyDescent="0.3">
      <c r="A832" s="3" t="s">
        <v>853</v>
      </c>
      <c r="B832" s="3">
        <v>53</v>
      </c>
      <c r="C832" s="3" t="s">
        <v>23</v>
      </c>
      <c r="D832" s="3" t="s">
        <v>33</v>
      </c>
      <c r="E832" s="3">
        <v>27056.996755516899</v>
      </c>
      <c r="F832" s="3">
        <v>175</v>
      </c>
      <c r="G832" s="3">
        <v>10</v>
      </c>
      <c r="H832" s="3">
        <v>6</v>
      </c>
      <c r="I832" s="3">
        <v>20</v>
      </c>
      <c r="J832" s="3">
        <v>8</v>
      </c>
      <c r="K832" s="3">
        <v>523.45726590498305</v>
      </c>
      <c r="L832" s="3">
        <v>24</v>
      </c>
      <c r="M832" s="3">
        <v>16</v>
      </c>
      <c r="N832" s="3">
        <v>7</v>
      </c>
      <c r="O832" s="3">
        <v>547</v>
      </c>
      <c r="P832" s="3">
        <v>4</v>
      </c>
      <c r="Q832" s="3">
        <v>21064.3759886927</v>
      </c>
      <c r="R832" s="3">
        <v>4</v>
      </c>
      <c r="S832" s="3">
        <v>0</v>
      </c>
      <c r="T832" s="3">
        <v>0</v>
      </c>
      <c r="U832" s="3">
        <v>6442.7602151125802</v>
      </c>
      <c r="V832" s="3">
        <v>1</v>
      </c>
      <c r="W832" s="3" t="str">
        <f>IF(Bank_data3[[#This Row],[credit_risk]]=1,"High Risk","Low Risk")</f>
        <v>High Risk</v>
      </c>
      <c r="X832" s="3" t="str">
        <f t="shared" si="84"/>
        <v>45-54</v>
      </c>
      <c r="Y832" s="3" t="str">
        <f t="shared" si="85"/>
        <v>Low Income</v>
      </c>
      <c r="Z832" s="3" t="str">
        <f t="shared" si="86"/>
        <v>Poor</v>
      </c>
      <c r="AA832" s="27">
        <f t="shared" si="87"/>
        <v>0.77851862788125925</v>
      </c>
      <c r="AB832" s="3" t="str">
        <f t="shared" si="88"/>
        <v>Low</v>
      </c>
      <c r="AC832" s="3" t="str">
        <f t="shared" si="89"/>
        <v>Medium</v>
      </c>
      <c r="AD832" s="3" t="str">
        <f t="shared" si="90"/>
        <v>No</v>
      </c>
    </row>
    <row r="833" spans="1:30" ht="15" customHeight="1" x14ac:dyDescent="0.3">
      <c r="A833" s="3" t="s">
        <v>854</v>
      </c>
      <c r="B833" s="3">
        <v>22</v>
      </c>
      <c r="C833" s="3" t="s">
        <v>28</v>
      </c>
      <c r="D833" s="3" t="s">
        <v>24</v>
      </c>
      <c r="E833" s="3">
        <v>42795.353462950901</v>
      </c>
      <c r="F833" s="3">
        <v>190</v>
      </c>
      <c r="G833" s="3">
        <v>1640.8399244187001</v>
      </c>
      <c r="H833" s="3">
        <v>3</v>
      </c>
      <c r="I833" s="3">
        <v>961.69930829608199</v>
      </c>
      <c r="J833" s="3">
        <v>12</v>
      </c>
      <c r="K833" s="3">
        <v>389.93232116251698</v>
      </c>
      <c r="L833" s="3">
        <v>70</v>
      </c>
      <c r="M833" s="3">
        <v>12</v>
      </c>
      <c r="N833" s="3">
        <v>0</v>
      </c>
      <c r="O833" s="3">
        <v>620</v>
      </c>
      <c r="P833" s="3">
        <v>0</v>
      </c>
      <c r="Q833" s="3">
        <v>4808.44479126646</v>
      </c>
      <c r="R833" s="3">
        <v>0</v>
      </c>
      <c r="S833" s="3">
        <v>0</v>
      </c>
      <c r="T833" s="3">
        <v>0</v>
      </c>
      <c r="U833" s="3">
        <v>7883.34398735781</v>
      </c>
      <c r="V833" s="3">
        <v>0</v>
      </c>
      <c r="W833" s="3" t="str">
        <f>IF(Bank_data3[[#This Row],[credit_risk]]=1,"High Risk","Low Risk")</f>
        <v>Low Risk</v>
      </c>
      <c r="X833" s="3" t="str">
        <f t="shared" si="84"/>
        <v>18-24</v>
      </c>
      <c r="Y833" s="3" t="str">
        <f t="shared" si="85"/>
        <v>Low Income</v>
      </c>
      <c r="Z833" s="3" t="str">
        <f t="shared" si="86"/>
        <v>Fair</v>
      </c>
      <c r="AA833" s="27">
        <f t="shared" si="87"/>
        <v>0.11235903905851043</v>
      </c>
      <c r="AB833" s="3" t="str">
        <f t="shared" si="88"/>
        <v>Medium</v>
      </c>
      <c r="AC833" s="3" t="str">
        <f t="shared" si="89"/>
        <v>High</v>
      </c>
      <c r="AD833" s="3" t="str">
        <f t="shared" si="90"/>
        <v>No</v>
      </c>
    </row>
    <row r="834" spans="1:30" ht="15" customHeight="1" x14ac:dyDescent="0.3">
      <c r="A834" s="3" t="s">
        <v>855</v>
      </c>
      <c r="B834" s="3">
        <v>69</v>
      </c>
      <c r="C834" s="3" t="s">
        <v>31</v>
      </c>
      <c r="D834" s="3" t="s">
        <v>24</v>
      </c>
      <c r="E834" s="3">
        <v>52937.492443793002</v>
      </c>
      <c r="F834" s="3">
        <v>158</v>
      </c>
      <c r="G834" s="3">
        <v>971.87435807673501</v>
      </c>
      <c r="H834" s="3">
        <v>4</v>
      </c>
      <c r="I834" s="3">
        <v>840.82772750546303</v>
      </c>
      <c r="J834" s="3">
        <v>42</v>
      </c>
      <c r="K834" s="3">
        <v>730.63526953416397</v>
      </c>
      <c r="L834" s="3">
        <v>45</v>
      </c>
      <c r="M834" s="3">
        <v>13</v>
      </c>
      <c r="N834" s="3">
        <v>1</v>
      </c>
      <c r="O834" s="3">
        <v>823</v>
      </c>
      <c r="P834" s="3">
        <v>2</v>
      </c>
      <c r="Q834" s="3">
        <v>1654.0189142234899</v>
      </c>
      <c r="R834" s="3">
        <v>4</v>
      </c>
      <c r="S834" s="3">
        <v>0</v>
      </c>
      <c r="T834" s="3">
        <v>0</v>
      </c>
      <c r="U834" s="3">
        <v>5402.7129141789101</v>
      </c>
      <c r="V834" s="3">
        <v>1</v>
      </c>
      <c r="W834" s="3" t="str">
        <f>IF(Bank_data3[[#This Row],[credit_risk]]=1,"High Risk","Low Risk")</f>
        <v>High Risk</v>
      </c>
      <c r="X834" s="3" t="str">
        <f t="shared" si="84"/>
        <v>55+</v>
      </c>
      <c r="Y834" s="3" t="str">
        <f t="shared" si="85"/>
        <v>Middle Income</v>
      </c>
      <c r="Z834" s="3" t="str">
        <f t="shared" si="86"/>
        <v>Excellent</v>
      </c>
      <c r="AA834" s="27">
        <f t="shared" si="87"/>
        <v>3.1244753724964658E-2</v>
      </c>
      <c r="AB834" s="3" t="str">
        <f t="shared" si="88"/>
        <v>Low</v>
      </c>
      <c r="AC834" s="3" t="str">
        <f t="shared" si="89"/>
        <v>High</v>
      </c>
      <c r="AD834" s="3" t="str">
        <f t="shared" si="90"/>
        <v>No</v>
      </c>
    </row>
    <row r="835" spans="1:30" ht="15" customHeight="1" x14ac:dyDescent="0.3">
      <c r="A835" s="3" t="s">
        <v>856</v>
      </c>
      <c r="B835" s="3">
        <v>31</v>
      </c>
      <c r="C835" s="3" t="s">
        <v>28</v>
      </c>
      <c r="D835" s="3" t="s">
        <v>24</v>
      </c>
      <c r="E835" s="3">
        <v>37037.4331971145</v>
      </c>
      <c r="F835" s="3">
        <v>99</v>
      </c>
      <c r="G835" s="3">
        <v>1596.9288729455</v>
      </c>
      <c r="H835" s="3">
        <v>9</v>
      </c>
      <c r="I835" s="3">
        <v>1204.7462200241</v>
      </c>
      <c r="J835" s="3">
        <v>33</v>
      </c>
      <c r="K835" s="3">
        <v>832.78027444374595</v>
      </c>
      <c r="L835" s="3">
        <v>51</v>
      </c>
      <c r="M835" s="3">
        <v>8</v>
      </c>
      <c r="N835" s="3">
        <v>9</v>
      </c>
      <c r="O835" s="3">
        <v>685</v>
      </c>
      <c r="P835" s="3">
        <v>5</v>
      </c>
      <c r="Q835" s="3">
        <v>13340.8027098658</v>
      </c>
      <c r="R835" s="3">
        <v>5</v>
      </c>
      <c r="S835" s="3">
        <v>0</v>
      </c>
      <c r="T835" s="3">
        <v>0</v>
      </c>
      <c r="U835" s="3">
        <v>7539.5050412523797</v>
      </c>
      <c r="V835" s="3">
        <v>1</v>
      </c>
      <c r="W835" s="3" t="str">
        <f>IF(Bank_data3[[#This Row],[credit_risk]]=1,"High Risk","Low Risk")</f>
        <v>High Risk</v>
      </c>
      <c r="X835" s="3" t="str">
        <f t="shared" si="84"/>
        <v>25-34</v>
      </c>
      <c r="Y835" s="3" t="str">
        <f t="shared" si="85"/>
        <v>Low Income</v>
      </c>
      <c r="Z835" s="3" t="str">
        <f t="shared" si="86"/>
        <v>Good</v>
      </c>
      <c r="AA835" s="27">
        <f t="shared" si="87"/>
        <v>0.36019782037447323</v>
      </c>
      <c r="AB835" s="3" t="str">
        <f t="shared" si="88"/>
        <v>Medium</v>
      </c>
      <c r="AC835" s="3" t="str">
        <f t="shared" si="89"/>
        <v>High</v>
      </c>
      <c r="AD835" s="3" t="str">
        <f t="shared" si="90"/>
        <v>No</v>
      </c>
    </row>
    <row r="836" spans="1:30" ht="15" customHeight="1" x14ac:dyDescent="0.3">
      <c r="A836" s="3" t="s">
        <v>857</v>
      </c>
      <c r="B836" s="3">
        <v>20</v>
      </c>
      <c r="C836" s="3" t="s">
        <v>28</v>
      </c>
      <c r="D836" s="3" t="s">
        <v>33</v>
      </c>
      <c r="E836" s="3">
        <v>62726.315053236904</v>
      </c>
      <c r="F836" s="3">
        <v>5</v>
      </c>
      <c r="G836" s="3">
        <v>1200.4394936277899</v>
      </c>
      <c r="H836" s="3">
        <v>6</v>
      </c>
      <c r="I836" s="3">
        <v>537.46721987909302</v>
      </c>
      <c r="J836" s="3">
        <v>15</v>
      </c>
      <c r="K836" s="3">
        <v>691.36029106197395</v>
      </c>
      <c r="L836" s="3">
        <v>15</v>
      </c>
      <c r="M836" s="3">
        <v>12</v>
      </c>
      <c r="N836" s="3">
        <v>6</v>
      </c>
      <c r="O836" s="3">
        <v>622</v>
      </c>
      <c r="P836" s="3">
        <v>1</v>
      </c>
      <c r="Q836" s="3">
        <v>5957.6807282159198</v>
      </c>
      <c r="R836" s="3">
        <v>1</v>
      </c>
      <c r="S836" s="3">
        <v>0</v>
      </c>
      <c r="T836" s="3">
        <v>0</v>
      </c>
      <c r="U836" s="3">
        <v>8063.6845741816196</v>
      </c>
      <c r="V836" s="3">
        <v>0</v>
      </c>
      <c r="W836" s="3" t="str">
        <f>IF(Bank_data3[[#This Row],[credit_risk]]=1,"High Risk","Low Risk")</f>
        <v>Low Risk</v>
      </c>
      <c r="X836" s="3" t="str">
        <f t="shared" si="84"/>
        <v>18-24</v>
      </c>
      <c r="Y836" s="3" t="str">
        <f t="shared" si="85"/>
        <v>Middle Income</v>
      </c>
      <c r="Z836" s="3" t="str">
        <f t="shared" si="86"/>
        <v>Fair</v>
      </c>
      <c r="AA836" s="27">
        <f t="shared" si="87"/>
        <v>9.4978968924916654E-2</v>
      </c>
      <c r="AB836" s="3" t="str">
        <f t="shared" si="88"/>
        <v>Medium</v>
      </c>
      <c r="AC836" s="3" t="str">
        <f t="shared" si="89"/>
        <v>Medium</v>
      </c>
      <c r="AD836" s="3" t="str">
        <f t="shared" si="90"/>
        <v>No</v>
      </c>
    </row>
    <row r="837" spans="1:30" ht="15" customHeight="1" x14ac:dyDescent="0.3">
      <c r="A837" s="3" t="s">
        <v>858</v>
      </c>
      <c r="B837" s="3">
        <v>63</v>
      </c>
      <c r="C837" s="3" t="s">
        <v>31</v>
      </c>
      <c r="D837" s="3" t="s">
        <v>26</v>
      </c>
      <c r="E837" s="3">
        <v>44906.427014346496</v>
      </c>
      <c r="F837" s="3">
        <v>181</v>
      </c>
      <c r="G837" s="3">
        <v>1974.95303168498</v>
      </c>
      <c r="H837" s="3">
        <v>5</v>
      </c>
      <c r="I837" s="3">
        <v>273.00161816724199</v>
      </c>
      <c r="J837" s="3">
        <v>4</v>
      </c>
      <c r="K837" s="3">
        <v>474.995248442518</v>
      </c>
      <c r="L837" s="3">
        <v>10</v>
      </c>
      <c r="M837" s="3">
        <v>5</v>
      </c>
      <c r="N837" s="3">
        <v>4</v>
      </c>
      <c r="O837" s="3">
        <v>760</v>
      </c>
      <c r="P837" s="3">
        <v>5</v>
      </c>
      <c r="Q837" s="3">
        <v>11560.869408000801</v>
      </c>
      <c r="R837" s="3">
        <v>2</v>
      </c>
      <c r="S837" s="3">
        <v>0</v>
      </c>
      <c r="T837" s="3">
        <v>0</v>
      </c>
      <c r="U837" s="3">
        <v>9177.9016413470999</v>
      </c>
      <c r="V837" s="3">
        <v>0</v>
      </c>
      <c r="W837" s="3" t="str">
        <f>IF(Bank_data3[[#This Row],[credit_risk]]=1,"High Risk","Low Risk")</f>
        <v>Low Risk</v>
      </c>
      <c r="X837" s="3" t="str">
        <f t="shared" si="84"/>
        <v>55+</v>
      </c>
      <c r="Y837" s="3" t="str">
        <f t="shared" si="85"/>
        <v>Low Income</v>
      </c>
      <c r="Z837" s="3" t="str">
        <f t="shared" si="86"/>
        <v>Very Good</v>
      </c>
      <c r="AA837" s="27">
        <f t="shared" si="87"/>
        <v>0.25744353707560363</v>
      </c>
      <c r="AB837" s="3" t="str">
        <f t="shared" si="88"/>
        <v>Medium</v>
      </c>
      <c r="AC837" s="3" t="str">
        <f t="shared" si="89"/>
        <v>Medium</v>
      </c>
      <c r="AD837" s="3" t="str">
        <f t="shared" si="90"/>
        <v>No</v>
      </c>
    </row>
    <row r="838" spans="1:30" ht="15" customHeight="1" x14ac:dyDescent="0.3">
      <c r="A838" s="3" t="s">
        <v>859</v>
      </c>
      <c r="B838" s="3">
        <v>24</v>
      </c>
      <c r="C838" s="3" t="s">
        <v>31</v>
      </c>
      <c r="D838" s="3" t="s">
        <v>24</v>
      </c>
      <c r="E838" s="3">
        <v>68949.840913008506</v>
      </c>
      <c r="F838" s="3">
        <v>138</v>
      </c>
      <c r="G838" s="3">
        <v>2486.0350289663702</v>
      </c>
      <c r="H838" s="3">
        <v>3</v>
      </c>
      <c r="I838" s="3">
        <v>859.03830079367799</v>
      </c>
      <c r="J838" s="3">
        <v>0</v>
      </c>
      <c r="K838" s="3">
        <v>399.27350169617603</v>
      </c>
      <c r="L838" s="3">
        <v>17</v>
      </c>
      <c r="M838" s="3">
        <v>0</v>
      </c>
      <c r="N838" s="3">
        <v>4</v>
      </c>
      <c r="O838" s="3">
        <v>622</v>
      </c>
      <c r="P838" s="3">
        <v>2</v>
      </c>
      <c r="Q838" s="3">
        <v>7624.1144810239002</v>
      </c>
      <c r="R838" s="3">
        <v>7</v>
      </c>
      <c r="S838" s="3">
        <v>0</v>
      </c>
      <c r="T838" s="3">
        <v>0</v>
      </c>
      <c r="U838" s="3">
        <v>17702.352110866901</v>
      </c>
      <c r="V838" s="3">
        <v>1</v>
      </c>
      <c r="W838" s="3" t="str">
        <f>IF(Bank_data3[[#This Row],[credit_risk]]=1,"High Risk","Low Risk")</f>
        <v>High Risk</v>
      </c>
      <c r="X838" s="3" t="str">
        <f t="shared" si="84"/>
        <v>18-24</v>
      </c>
      <c r="Y838" s="3" t="str">
        <f t="shared" si="85"/>
        <v>Middle Income</v>
      </c>
      <c r="Z838" s="3" t="str">
        <f t="shared" si="86"/>
        <v>Fair</v>
      </c>
      <c r="AA838" s="27">
        <f t="shared" si="87"/>
        <v>0.11057479437324542</v>
      </c>
      <c r="AB838" s="3" t="str">
        <f t="shared" si="88"/>
        <v>Medium</v>
      </c>
      <c r="AC838" s="3" t="str">
        <f t="shared" si="89"/>
        <v>Medium</v>
      </c>
      <c r="AD838" s="3" t="str">
        <f t="shared" si="90"/>
        <v>No</v>
      </c>
    </row>
    <row r="839" spans="1:30" ht="15" customHeight="1" x14ac:dyDescent="0.3">
      <c r="A839" s="3" t="s">
        <v>860</v>
      </c>
      <c r="B839" s="3">
        <v>49</v>
      </c>
      <c r="C839" s="3" t="s">
        <v>23</v>
      </c>
      <c r="D839" s="3" t="s">
        <v>33</v>
      </c>
      <c r="E839" s="3">
        <v>59091.991017495297</v>
      </c>
      <c r="F839" s="3">
        <v>116</v>
      </c>
      <c r="G839" s="3">
        <v>3510.6610993524901</v>
      </c>
      <c r="H839" s="3">
        <v>3</v>
      </c>
      <c r="I839" s="3">
        <v>933.06208566190605</v>
      </c>
      <c r="J839" s="3">
        <v>39</v>
      </c>
      <c r="K839" s="3">
        <v>770.61381736958401</v>
      </c>
      <c r="L839" s="3">
        <v>55</v>
      </c>
      <c r="M839" s="3">
        <v>0</v>
      </c>
      <c r="N839" s="3">
        <v>9</v>
      </c>
      <c r="O839" s="3">
        <v>569</v>
      </c>
      <c r="P839" s="3">
        <v>3</v>
      </c>
      <c r="Q839" s="3">
        <v>17525.619142727101</v>
      </c>
      <c r="R839" s="3">
        <v>6</v>
      </c>
      <c r="S839" s="3">
        <v>0</v>
      </c>
      <c r="T839" s="3">
        <v>0</v>
      </c>
      <c r="U839" s="3">
        <v>3637.4957366190702</v>
      </c>
      <c r="V839" s="3">
        <v>1</v>
      </c>
      <c r="W839" s="3" t="str">
        <f>IF(Bank_data3[[#This Row],[credit_risk]]=1,"High Risk","Low Risk")</f>
        <v>High Risk</v>
      </c>
      <c r="X839" s="3" t="str">
        <f t="shared" ref="X839:X902" si="91">_xlfn.IFS(B839&lt;25,"18-24",B839&lt;35,"25-34",B839&lt;45,"35-44",B839&lt;55,"45-54",TRUE(),"55+")</f>
        <v>45-54</v>
      </c>
      <c r="Y839" s="3" t="str">
        <f t="shared" ref="Y839:Y902" si="92">_xlfn.IFS(E839&lt;50000,"Low Income",E839&lt;100000,"Middle Income",TRUE(),"High Income")</f>
        <v>Middle Income</v>
      </c>
      <c r="Z839" s="3" t="str">
        <f t="shared" ref="Z839:Z902" si="93">_xlfn.IFS(O839&lt;580,"Poor",O839&lt;670,"Fair",O839&lt;740,"Good",O839&lt;800,"Very Good",TRUE(),"Excellent")</f>
        <v>Poor</v>
      </c>
      <c r="AA839" s="27">
        <f t="shared" ref="AA839:AA902" si="94">IF(E839=0,0,Q839/E839)</f>
        <v>0.29658197060136815</v>
      </c>
      <c r="AB839" s="3" t="str">
        <f t="shared" ref="AB839:AB902" si="95">_xlfn.IFS(G839&lt;1000,"Low",G839&lt;5000,"Medium",TRUE(),"High")</f>
        <v>Medium</v>
      </c>
      <c r="AC839" s="3" t="str">
        <f t="shared" ref="AC839:AC902" si="96">_xlfn.IFS(L839&lt;10,"Low",L839&lt;30,"Medium",TRUE(),"High")</f>
        <v>High</v>
      </c>
      <c r="AD839" s="3" t="str">
        <f t="shared" ref="AD839:AD902" si="97">IF(AND(E839&gt;=100000,O839&gt;=750),"Yes","No")</f>
        <v>No</v>
      </c>
    </row>
    <row r="840" spans="1:30" ht="15" customHeight="1" x14ac:dyDescent="0.3">
      <c r="A840" s="3" t="s">
        <v>861</v>
      </c>
      <c r="B840" s="3">
        <v>49</v>
      </c>
      <c r="C840" s="3" t="s">
        <v>23</v>
      </c>
      <c r="D840" s="3" t="s">
        <v>24</v>
      </c>
      <c r="E840" s="3">
        <v>82246.628126554497</v>
      </c>
      <c r="F840" s="3">
        <v>200</v>
      </c>
      <c r="G840" s="3">
        <v>1409.2801207022601</v>
      </c>
      <c r="H840" s="3">
        <v>1</v>
      </c>
      <c r="I840" s="3">
        <v>832.84153088494895</v>
      </c>
      <c r="J840" s="3">
        <v>21</v>
      </c>
      <c r="K840" s="3">
        <v>580.95074718563296</v>
      </c>
      <c r="L840" s="3">
        <v>55</v>
      </c>
      <c r="M840" s="3">
        <v>3</v>
      </c>
      <c r="N840" s="3">
        <v>8</v>
      </c>
      <c r="O840" s="3">
        <v>436</v>
      </c>
      <c r="P840" s="3">
        <v>1</v>
      </c>
      <c r="Q840" s="3">
        <v>16457.061086244099</v>
      </c>
      <c r="R840" s="3">
        <v>4</v>
      </c>
      <c r="S840" s="3">
        <v>0</v>
      </c>
      <c r="T840" s="3">
        <v>0</v>
      </c>
      <c r="U840" s="3">
        <v>11160.770433273499</v>
      </c>
      <c r="V840" s="3">
        <v>1</v>
      </c>
      <c r="W840" s="3" t="str">
        <f>IF(Bank_data3[[#This Row],[credit_risk]]=1,"High Risk","Low Risk")</f>
        <v>High Risk</v>
      </c>
      <c r="X840" s="3" t="str">
        <f t="shared" si="91"/>
        <v>45-54</v>
      </c>
      <c r="Y840" s="3" t="str">
        <f t="shared" si="92"/>
        <v>Middle Income</v>
      </c>
      <c r="Z840" s="3" t="str">
        <f t="shared" si="93"/>
        <v>Poor</v>
      </c>
      <c r="AA840" s="27">
        <f t="shared" si="94"/>
        <v>0.2000940520129445</v>
      </c>
      <c r="AB840" s="3" t="str">
        <f t="shared" si="95"/>
        <v>Medium</v>
      </c>
      <c r="AC840" s="3" t="str">
        <f t="shared" si="96"/>
        <v>High</v>
      </c>
      <c r="AD840" s="3" t="str">
        <f t="shared" si="97"/>
        <v>No</v>
      </c>
    </row>
    <row r="841" spans="1:30" ht="15" customHeight="1" x14ac:dyDescent="0.3">
      <c r="A841" s="3" t="s">
        <v>862</v>
      </c>
      <c r="B841" s="3">
        <v>36</v>
      </c>
      <c r="C841" s="3" t="s">
        <v>28</v>
      </c>
      <c r="D841" s="3" t="s">
        <v>24</v>
      </c>
      <c r="E841" s="3">
        <v>42039.879334205201</v>
      </c>
      <c r="F841" s="3">
        <v>189</v>
      </c>
      <c r="G841" s="3">
        <v>2090.3782016641899</v>
      </c>
      <c r="H841" s="3">
        <v>9</v>
      </c>
      <c r="I841" s="3">
        <v>807.24803928989104</v>
      </c>
      <c r="J841" s="3">
        <v>47</v>
      </c>
      <c r="K841" s="3">
        <v>639.11772344437895</v>
      </c>
      <c r="L841" s="3">
        <v>56</v>
      </c>
      <c r="M841" s="3">
        <v>13</v>
      </c>
      <c r="N841" s="3">
        <v>0</v>
      </c>
      <c r="O841" s="3">
        <v>693</v>
      </c>
      <c r="P841" s="3">
        <v>1</v>
      </c>
      <c r="Q841" s="3">
        <v>8361.4386759690406</v>
      </c>
      <c r="R841" s="3">
        <v>0</v>
      </c>
      <c r="S841" s="3">
        <v>0</v>
      </c>
      <c r="T841" s="3">
        <v>0</v>
      </c>
      <c r="U841" s="3">
        <v>8139.0137739474203</v>
      </c>
      <c r="V841" s="3">
        <v>0</v>
      </c>
      <c r="W841" s="3" t="str">
        <f>IF(Bank_data3[[#This Row],[credit_risk]]=1,"High Risk","Low Risk")</f>
        <v>Low Risk</v>
      </c>
      <c r="X841" s="3" t="str">
        <f t="shared" si="91"/>
        <v>35-44</v>
      </c>
      <c r="Y841" s="3" t="str">
        <f t="shared" si="92"/>
        <v>Low Income</v>
      </c>
      <c r="Z841" s="3" t="str">
        <f t="shared" si="93"/>
        <v>Good</v>
      </c>
      <c r="AA841" s="27">
        <f t="shared" si="94"/>
        <v>0.1988930227296315</v>
      </c>
      <c r="AB841" s="3" t="str">
        <f t="shared" si="95"/>
        <v>Medium</v>
      </c>
      <c r="AC841" s="3" t="str">
        <f t="shared" si="96"/>
        <v>High</v>
      </c>
      <c r="AD841" s="3" t="str">
        <f t="shared" si="97"/>
        <v>No</v>
      </c>
    </row>
    <row r="842" spans="1:30" ht="15" customHeight="1" x14ac:dyDescent="0.3">
      <c r="A842" s="3" t="s">
        <v>863</v>
      </c>
      <c r="B842" s="3">
        <v>67</v>
      </c>
      <c r="C842" s="3" t="s">
        <v>28</v>
      </c>
      <c r="D842" s="3" t="s">
        <v>26</v>
      </c>
      <c r="E842" s="3">
        <v>65191.478439300699</v>
      </c>
      <c r="F842" s="3">
        <v>118</v>
      </c>
      <c r="G842" s="3">
        <v>1773.72325115889</v>
      </c>
      <c r="H842" s="3">
        <v>1</v>
      </c>
      <c r="I842" s="3">
        <v>425.94556602778601</v>
      </c>
      <c r="J842" s="3">
        <v>45</v>
      </c>
      <c r="K842" s="3">
        <v>576.47683527098104</v>
      </c>
      <c r="L842" s="3">
        <v>68</v>
      </c>
      <c r="M842" s="3">
        <v>17</v>
      </c>
      <c r="N842" s="3">
        <v>4</v>
      </c>
      <c r="O842" s="3">
        <v>360</v>
      </c>
      <c r="P842" s="3">
        <v>1</v>
      </c>
      <c r="Q842" s="3">
        <v>21065.2778798094</v>
      </c>
      <c r="R842" s="3">
        <v>2</v>
      </c>
      <c r="S842" s="3">
        <v>0</v>
      </c>
      <c r="T842" s="3">
        <v>0</v>
      </c>
      <c r="U842" s="3">
        <v>16217.362223618</v>
      </c>
      <c r="V842" s="3">
        <v>1</v>
      </c>
      <c r="W842" s="3" t="str">
        <f>IF(Bank_data3[[#This Row],[credit_risk]]=1,"High Risk","Low Risk")</f>
        <v>High Risk</v>
      </c>
      <c r="X842" s="3" t="str">
        <f t="shared" si="91"/>
        <v>55+</v>
      </c>
      <c r="Y842" s="3" t="str">
        <f t="shared" si="92"/>
        <v>Middle Income</v>
      </c>
      <c r="Z842" s="3" t="str">
        <f t="shared" si="93"/>
        <v>Poor</v>
      </c>
      <c r="AA842" s="27">
        <f t="shared" si="94"/>
        <v>0.32312931665483124</v>
      </c>
      <c r="AB842" s="3" t="str">
        <f t="shared" si="95"/>
        <v>Medium</v>
      </c>
      <c r="AC842" s="3" t="str">
        <f t="shared" si="96"/>
        <v>High</v>
      </c>
      <c r="AD842" s="3" t="str">
        <f t="shared" si="97"/>
        <v>No</v>
      </c>
    </row>
    <row r="843" spans="1:30" ht="15" customHeight="1" x14ac:dyDescent="0.3">
      <c r="A843" s="3" t="s">
        <v>864</v>
      </c>
      <c r="B843" s="3">
        <v>66</v>
      </c>
      <c r="C843" s="3" t="s">
        <v>23</v>
      </c>
      <c r="D843" s="3" t="s">
        <v>24</v>
      </c>
      <c r="E843" s="3">
        <v>17837.398007353699</v>
      </c>
      <c r="F843" s="3">
        <v>191</v>
      </c>
      <c r="G843" s="3">
        <v>1832.86521547864</v>
      </c>
      <c r="H843" s="3">
        <v>11</v>
      </c>
      <c r="I843" s="3">
        <v>751.37900205877702</v>
      </c>
      <c r="J843" s="3">
        <v>25</v>
      </c>
      <c r="K843" s="3">
        <v>314.26072218840102</v>
      </c>
      <c r="L843" s="3">
        <v>65</v>
      </c>
      <c r="M843" s="3">
        <v>15</v>
      </c>
      <c r="N843" s="3">
        <v>6</v>
      </c>
      <c r="O843" s="3">
        <v>627</v>
      </c>
      <c r="P843" s="3">
        <v>4</v>
      </c>
      <c r="Q843" s="3">
        <v>12381.6649146077</v>
      </c>
      <c r="R843" s="3">
        <v>2</v>
      </c>
      <c r="S843" s="3">
        <v>0</v>
      </c>
      <c r="T843" s="3">
        <v>0</v>
      </c>
      <c r="U843" s="3">
        <v>4111.9749009810903</v>
      </c>
      <c r="V843" s="3">
        <v>0</v>
      </c>
      <c r="W843" s="3" t="str">
        <f>IF(Bank_data3[[#This Row],[credit_risk]]=1,"High Risk","Low Risk")</f>
        <v>Low Risk</v>
      </c>
      <c r="X843" s="3" t="str">
        <f t="shared" si="91"/>
        <v>55+</v>
      </c>
      <c r="Y843" s="3" t="str">
        <f t="shared" si="92"/>
        <v>Low Income</v>
      </c>
      <c r="Z843" s="3" t="str">
        <f t="shared" si="93"/>
        <v>Fair</v>
      </c>
      <c r="AA843" s="27">
        <f t="shared" si="94"/>
        <v>0.69414075469433367</v>
      </c>
      <c r="AB843" s="3" t="str">
        <f t="shared" si="95"/>
        <v>Medium</v>
      </c>
      <c r="AC843" s="3" t="str">
        <f t="shared" si="96"/>
        <v>High</v>
      </c>
      <c r="AD843" s="3" t="str">
        <f t="shared" si="97"/>
        <v>No</v>
      </c>
    </row>
    <row r="844" spans="1:30" ht="15" customHeight="1" x14ac:dyDescent="0.3">
      <c r="A844" s="3" t="s">
        <v>865</v>
      </c>
      <c r="B844" s="3">
        <v>42</v>
      </c>
      <c r="C844" s="3" t="s">
        <v>23</v>
      </c>
      <c r="D844" s="3" t="s">
        <v>26</v>
      </c>
      <c r="E844" s="3">
        <v>102049.856475366</v>
      </c>
      <c r="F844" s="3">
        <v>60</v>
      </c>
      <c r="G844" s="3">
        <v>2680.6399580658999</v>
      </c>
      <c r="H844" s="3">
        <v>3</v>
      </c>
      <c r="I844" s="3">
        <v>678.057959673455</v>
      </c>
      <c r="J844" s="3">
        <v>33</v>
      </c>
      <c r="K844" s="3">
        <v>890.84735185915201</v>
      </c>
      <c r="L844" s="3">
        <v>73</v>
      </c>
      <c r="M844" s="3">
        <v>2</v>
      </c>
      <c r="N844" s="3">
        <v>4</v>
      </c>
      <c r="O844" s="3">
        <v>467</v>
      </c>
      <c r="P844" s="3">
        <v>5</v>
      </c>
      <c r="Q844" s="3">
        <v>13983.5343627975</v>
      </c>
      <c r="R844" s="3">
        <v>3</v>
      </c>
      <c r="S844" s="3">
        <v>0</v>
      </c>
      <c r="T844" s="3">
        <v>0</v>
      </c>
      <c r="U844" s="3">
        <v>6980.8602347801598</v>
      </c>
      <c r="V844" s="3">
        <v>1</v>
      </c>
      <c r="W844" s="3" t="str">
        <f>IF(Bank_data3[[#This Row],[credit_risk]]=1,"High Risk","Low Risk")</f>
        <v>High Risk</v>
      </c>
      <c r="X844" s="3" t="str">
        <f t="shared" si="91"/>
        <v>35-44</v>
      </c>
      <c r="Y844" s="3" t="str">
        <f t="shared" si="92"/>
        <v>High Income</v>
      </c>
      <c r="Z844" s="3" t="str">
        <f t="shared" si="93"/>
        <v>Poor</v>
      </c>
      <c r="AA844" s="27">
        <f t="shared" si="94"/>
        <v>0.13702649710411902</v>
      </c>
      <c r="AB844" s="3" t="str">
        <f t="shared" si="95"/>
        <v>Medium</v>
      </c>
      <c r="AC844" s="3" t="str">
        <f t="shared" si="96"/>
        <v>High</v>
      </c>
      <c r="AD844" s="3" t="str">
        <f t="shared" si="97"/>
        <v>No</v>
      </c>
    </row>
    <row r="845" spans="1:30" ht="15" customHeight="1" x14ac:dyDescent="0.3">
      <c r="A845" s="3" t="s">
        <v>866</v>
      </c>
      <c r="B845" s="3">
        <v>34</v>
      </c>
      <c r="C845" s="3" t="s">
        <v>31</v>
      </c>
      <c r="D845" s="3" t="s">
        <v>33</v>
      </c>
      <c r="E845" s="3">
        <v>64291.037602482596</v>
      </c>
      <c r="F845" s="3">
        <v>72</v>
      </c>
      <c r="G845" s="3">
        <v>952.64528572207996</v>
      </c>
      <c r="H845" s="3">
        <v>4</v>
      </c>
      <c r="I845" s="3">
        <v>1175.4480592686</v>
      </c>
      <c r="J845" s="3">
        <v>49</v>
      </c>
      <c r="K845" s="3">
        <v>1113.44160526837</v>
      </c>
      <c r="L845" s="3">
        <v>15</v>
      </c>
      <c r="M845" s="3">
        <v>5</v>
      </c>
      <c r="N845" s="3">
        <v>9</v>
      </c>
      <c r="O845" s="3">
        <v>657</v>
      </c>
      <c r="P845" s="3">
        <v>4</v>
      </c>
      <c r="Q845" s="3">
        <v>8026.54659209086</v>
      </c>
      <c r="R845" s="3">
        <v>6</v>
      </c>
      <c r="S845" s="3">
        <v>1</v>
      </c>
      <c r="T845" s="3">
        <v>0</v>
      </c>
      <c r="U845" s="3">
        <v>6364.3235433269601</v>
      </c>
      <c r="V845" s="3">
        <v>1</v>
      </c>
      <c r="W845" s="3" t="str">
        <f>IF(Bank_data3[[#This Row],[credit_risk]]=1,"High Risk","Low Risk")</f>
        <v>High Risk</v>
      </c>
      <c r="X845" s="3" t="str">
        <f t="shared" si="91"/>
        <v>25-34</v>
      </c>
      <c r="Y845" s="3" t="str">
        <f t="shared" si="92"/>
        <v>Middle Income</v>
      </c>
      <c r="Z845" s="3" t="str">
        <f t="shared" si="93"/>
        <v>Fair</v>
      </c>
      <c r="AA845" s="27">
        <f t="shared" si="94"/>
        <v>0.12484705320389658</v>
      </c>
      <c r="AB845" s="3" t="str">
        <f t="shared" si="95"/>
        <v>Low</v>
      </c>
      <c r="AC845" s="3" t="str">
        <f t="shared" si="96"/>
        <v>Medium</v>
      </c>
      <c r="AD845" s="3" t="str">
        <f t="shared" si="97"/>
        <v>No</v>
      </c>
    </row>
    <row r="846" spans="1:30" ht="15" customHeight="1" x14ac:dyDescent="0.3">
      <c r="A846" s="3" t="s">
        <v>867</v>
      </c>
      <c r="B846" s="3">
        <v>56</v>
      </c>
      <c r="C846" s="3" t="s">
        <v>23</v>
      </c>
      <c r="D846" s="3" t="s">
        <v>24</v>
      </c>
      <c r="E846" s="3">
        <v>44666.469999991001</v>
      </c>
      <c r="F846" s="3">
        <v>95</v>
      </c>
      <c r="G846" s="3">
        <v>1213.3720011881901</v>
      </c>
      <c r="H846" s="3">
        <v>3</v>
      </c>
      <c r="I846" s="3">
        <v>932.76387741071505</v>
      </c>
      <c r="J846" s="3">
        <v>20</v>
      </c>
      <c r="K846" s="3">
        <v>391.98066702599698</v>
      </c>
      <c r="L846" s="3">
        <v>5</v>
      </c>
      <c r="M846" s="3">
        <v>0</v>
      </c>
      <c r="N846" s="3">
        <v>6</v>
      </c>
      <c r="O846" s="3">
        <v>834</v>
      </c>
      <c r="P846" s="3">
        <v>0</v>
      </c>
      <c r="Q846" s="3">
        <v>7578.9132712056698</v>
      </c>
      <c r="R846" s="3">
        <v>3</v>
      </c>
      <c r="S846" s="3">
        <v>0</v>
      </c>
      <c r="T846" s="3">
        <v>0</v>
      </c>
      <c r="U846" s="3">
        <v>500</v>
      </c>
      <c r="V846" s="3">
        <v>0</v>
      </c>
      <c r="W846" s="3" t="str">
        <f>IF(Bank_data3[[#This Row],[credit_risk]]=1,"High Risk","Low Risk")</f>
        <v>Low Risk</v>
      </c>
      <c r="X846" s="3" t="str">
        <f t="shared" si="91"/>
        <v>55+</v>
      </c>
      <c r="Y846" s="3" t="str">
        <f t="shared" si="92"/>
        <v>Low Income</v>
      </c>
      <c r="Z846" s="3" t="str">
        <f t="shared" si="93"/>
        <v>Excellent</v>
      </c>
      <c r="AA846" s="27">
        <f t="shared" si="94"/>
        <v>0.16967790987752551</v>
      </c>
      <c r="AB846" s="3" t="str">
        <f t="shared" si="95"/>
        <v>Medium</v>
      </c>
      <c r="AC846" s="3" t="str">
        <f t="shared" si="96"/>
        <v>Low</v>
      </c>
      <c r="AD846" s="3" t="str">
        <f t="shared" si="97"/>
        <v>No</v>
      </c>
    </row>
    <row r="847" spans="1:30" ht="15" customHeight="1" x14ac:dyDescent="0.3">
      <c r="A847" s="3" t="s">
        <v>868</v>
      </c>
      <c r="B847" s="3">
        <v>40</v>
      </c>
      <c r="C847" s="3" t="s">
        <v>23</v>
      </c>
      <c r="D847" s="3" t="s">
        <v>33</v>
      </c>
      <c r="E847" s="3">
        <v>45335.746208608703</v>
      </c>
      <c r="F847" s="3">
        <v>231</v>
      </c>
      <c r="G847" s="3">
        <v>1359.6210730800201</v>
      </c>
      <c r="H847" s="3">
        <v>2</v>
      </c>
      <c r="I847" s="3">
        <v>702.701007389182</v>
      </c>
      <c r="J847" s="3">
        <v>6</v>
      </c>
      <c r="K847" s="3">
        <v>490.16748321686703</v>
      </c>
      <c r="L847" s="3">
        <v>51</v>
      </c>
      <c r="M847" s="3">
        <v>10</v>
      </c>
      <c r="N847" s="3">
        <v>0</v>
      </c>
      <c r="O847" s="3">
        <v>358</v>
      </c>
      <c r="P847" s="3">
        <v>2</v>
      </c>
      <c r="Q847" s="3">
        <v>21198.751231076702</v>
      </c>
      <c r="R847" s="3">
        <v>4</v>
      </c>
      <c r="S847" s="3">
        <v>0</v>
      </c>
      <c r="T847" s="3">
        <v>0</v>
      </c>
      <c r="U847" s="3">
        <v>8011.6254478150804</v>
      </c>
      <c r="V847" s="3">
        <v>1</v>
      </c>
      <c r="W847" s="3" t="str">
        <f>IF(Bank_data3[[#This Row],[credit_risk]]=1,"High Risk","Low Risk")</f>
        <v>High Risk</v>
      </c>
      <c r="X847" s="3" t="str">
        <f t="shared" si="91"/>
        <v>35-44</v>
      </c>
      <c r="Y847" s="3" t="str">
        <f t="shared" si="92"/>
        <v>Low Income</v>
      </c>
      <c r="Z847" s="3" t="str">
        <f t="shared" si="93"/>
        <v>Poor</v>
      </c>
      <c r="AA847" s="27">
        <f t="shared" si="94"/>
        <v>0.46759462463752982</v>
      </c>
      <c r="AB847" s="3" t="str">
        <f t="shared" si="95"/>
        <v>Medium</v>
      </c>
      <c r="AC847" s="3" t="str">
        <f t="shared" si="96"/>
        <v>High</v>
      </c>
      <c r="AD847" s="3" t="str">
        <f t="shared" si="97"/>
        <v>No</v>
      </c>
    </row>
    <row r="848" spans="1:30" ht="15" customHeight="1" x14ac:dyDescent="0.3">
      <c r="A848" s="3" t="s">
        <v>869</v>
      </c>
      <c r="B848" s="3">
        <v>33</v>
      </c>
      <c r="C848" s="3" t="s">
        <v>28</v>
      </c>
      <c r="D848" s="3" t="s">
        <v>33</v>
      </c>
      <c r="E848" s="3">
        <v>45553.5846745292</v>
      </c>
      <c r="F848" s="3">
        <v>142</v>
      </c>
      <c r="G848" s="3">
        <v>712.12108480172606</v>
      </c>
      <c r="H848" s="3">
        <v>10</v>
      </c>
      <c r="I848" s="3">
        <v>1403.35970674797</v>
      </c>
      <c r="J848" s="3">
        <v>24</v>
      </c>
      <c r="K848" s="3">
        <v>404.84533063174501</v>
      </c>
      <c r="L848" s="3">
        <v>54</v>
      </c>
      <c r="M848" s="3">
        <v>9</v>
      </c>
      <c r="N848" s="3">
        <v>4</v>
      </c>
      <c r="O848" s="3">
        <v>733</v>
      </c>
      <c r="P848" s="3">
        <v>5</v>
      </c>
      <c r="Q848" s="3">
        <v>12695.8268168943</v>
      </c>
      <c r="R848" s="3">
        <v>3</v>
      </c>
      <c r="S848" s="3">
        <v>0</v>
      </c>
      <c r="T848" s="3">
        <v>0</v>
      </c>
      <c r="U848" s="3">
        <v>8546.2531267685499</v>
      </c>
      <c r="V848" s="3">
        <v>0</v>
      </c>
      <c r="W848" s="3" t="str">
        <f>IF(Bank_data3[[#This Row],[credit_risk]]=1,"High Risk","Low Risk")</f>
        <v>Low Risk</v>
      </c>
      <c r="X848" s="3" t="str">
        <f t="shared" si="91"/>
        <v>25-34</v>
      </c>
      <c r="Y848" s="3" t="str">
        <f t="shared" si="92"/>
        <v>Low Income</v>
      </c>
      <c r="Z848" s="3" t="str">
        <f t="shared" si="93"/>
        <v>Good</v>
      </c>
      <c r="AA848" s="27">
        <f t="shared" si="94"/>
        <v>0.27870093885263514</v>
      </c>
      <c r="AB848" s="3" t="str">
        <f t="shared" si="95"/>
        <v>Low</v>
      </c>
      <c r="AC848" s="3" t="str">
        <f t="shared" si="96"/>
        <v>High</v>
      </c>
      <c r="AD848" s="3" t="str">
        <f t="shared" si="97"/>
        <v>No</v>
      </c>
    </row>
    <row r="849" spans="1:30" ht="15" customHeight="1" x14ac:dyDescent="0.3">
      <c r="A849" s="3" t="s">
        <v>870</v>
      </c>
      <c r="B849" s="3">
        <v>21</v>
      </c>
      <c r="C849" s="3" t="s">
        <v>23</v>
      </c>
      <c r="D849" s="3" t="s">
        <v>33</v>
      </c>
      <c r="E849" s="3">
        <v>83120.659215830194</v>
      </c>
      <c r="F849" s="3">
        <v>139</v>
      </c>
      <c r="G849" s="3">
        <v>1498.82005212797</v>
      </c>
      <c r="H849" s="3">
        <v>1</v>
      </c>
      <c r="I849" s="3">
        <v>705.88231332474697</v>
      </c>
      <c r="J849" s="3">
        <v>11</v>
      </c>
      <c r="K849" s="3">
        <v>334.27982259033098</v>
      </c>
      <c r="L849" s="3">
        <v>75</v>
      </c>
      <c r="M849" s="3">
        <v>17</v>
      </c>
      <c r="N849" s="3">
        <v>5</v>
      </c>
      <c r="O849" s="3">
        <v>383</v>
      </c>
      <c r="P849" s="3">
        <v>5</v>
      </c>
      <c r="Q849" s="3">
        <v>13362.904960763601</v>
      </c>
      <c r="R849" s="3">
        <v>6</v>
      </c>
      <c r="S849" s="3">
        <v>0</v>
      </c>
      <c r="T849" s="3">
        <v>0</v>
      </c>
      <c r="U849" s="3">
        <v>5152.5862670486804</v>
      </c>
      <c r="V849" s="3">
        <v>1</v>
      </c>
      <c r="W849" s="3" t="str">
        <f>IF(Bank_data3[[#This Row],[credit_risk]]=1,"High Risk","Low Risk")</f>
        <v>High Risk</v>
      </c>
      <c r="X849" s="3" t="str">
        <f t="shared" si="91"/>
        <v>18-24</v>
      </c>
      <c r="Y849" s="3" t="str">
        <f t="shared" si="92"/>
        <v>Middle Income</v>
      </c>
      <c r="Z849" s="3" t="str">
        <f t="shared" si="93"/>
        <v>Poor</v>
      </c>
      <c r="AA849" s="27">
        <f t="shared" si="94"/>
        <v>0.16076514655719498</v>
      </c>
      <c r="AB849" s="3" t="str">
        <f t="shared" si="95"/>
        <v>Medium</v>
      </c>
      <c r="AC849" s="3" t="str">
        <f t="shared" si="96"/>
        <v>High</v>
      </c>
      <c r="AD849" s="3" t="str">
        <f t="shared" si="97"/>
        <v>No</v>
      </c>
    </row>
    <row r="850" spans="1:30" ht="15" customHeight="1" x14ac:dyDescent="0.3">
      <c r="A850" s="3" t="s">
        <v>871</v>
      </c>
      <c r="B850" s="3">
        <v>30</v>
      </c>
      <c r="C850" s="3" t="s">
        <v>28</v>
      </c>
      <c r="D850" s="3" t="s">
        <v>24</v>
      </c>
      <c r="E850" s="3">
        <v>66173.891006141901</v>
      </c>
      <c r="F850" s="3">
        <v>107</v>
      </c>
      <c r="G850" s="3">
        <v>2026.3759384561899</v>
      </c>
      <c r="H850" s="3">
        <v>3</v>
      </c>
      <c r="I850" s="3">
        <v>995.22535336015699</v>
      </c>
      <c r="J850" s="3">
        <v>30</v>
      </c>
      <c r="K850" s="3">
        <v>649.07214858413101</v>
      </c>
      <c r="L850" s="3">
        <v>72</v>
      </c>
      <c r="M850" s="3">
        <v>3</v>
      </c>
      <c r="N850" s="3">
        <v>5</v>
      </c>
      <c r="O850" s="3">
        <v>547</v>
      </c>
      <c r="P850" s="3">
        <v>0</v>
      </c>
      <c r="Q850" s="3">
        <v>8931.3762794012691</v>
      </c>
      <c r="R850" s="3">
        <v>0</v>
      </c>
      <c r="S850" s="3">
        <v>0</v>
      </c>
      <c r="T850" s="3">
        <v>0</v>
      </c>
      <c r="U850" s="3">
        <v>500</v>
      </c>
      <c r="V850" s="3">
        <v>1</v>
      </c>
      <c r="W850" s="3" t="str">
        <f>IF(Bank_data3[[#This Row],[credit_risk]]=1,"High Risk","Low Risk")</f>
        <v>High Risk</v>
      </c>
      <c r="X850" s="3" t="str">
        <f t="shared" si="91"/>
        <v>25-34</v>
      </c>
      <c r="Y850" s="3" t="str">
        <f t="shared" si="92"/>
        <v>Middle Income</v>
      </c>
      <c r="Z850" s="3" t="str">
        <f t="shared" si="93"/>
        <v>Poor</v>
      </c>
      <c r="AA850" s="27">
        <f t="shared" si="94"/>
        <v>0.13496828044420581</v>
      </c>
      <c r="AB850" s="3" t="str">
        <f t="shared" si="95"/>
        <v>Medium</v>
      </c>
      <c r="AC850" s="3" t="str">
        <f t="shared" si="96"/>
        <v>High</v>
      </c>
      <c r="AD850" s="3" t="str">
        <f t="shared" si="97"/>
        <v>No</v>
      </c>
    </row>
    <row r="851" spans="1:30" ht="15" customHeight="1" x14ac:dyDescent="0.3">
      <c r="A851" s="3" t="s">
        <v>872</v>
      </c>
      <c r="B851" s="3">
        <v>58</v>
      </c>
      <c r="C851" s="3" t="s">
        <v>23</v>
      </c>
      <c r="D851" s="3" t="s">
        <v>26</v>
      </c>
      <c r="E851" s="3">
        <v>42020.270557063697</v>
      </c>
      <c r="F851" s="3">
        <v>51</v>
      </c>
      <c r="G851" s="3">
        <v>2162.6895660190798</v>
      </c>
      <c r="H851" s="3">
        <v>10</v>
      </c>
      <c r="I851" s="3">
        <v>741.57753324375096</v>
      </c>
      <c r="J851" s="3">
        <v>46</v>
      </c>
      <c r="K851" s="3">
        <v>355.22974900862198</v>
      </c>
      <c r="L851" s="3">
        <v>48</v>
      </c>
      <c r="M851" s="3">
        <v>5</v>
      </c>
      <c r="N851" s="3">
        <v>3</v>
      </c>
      <c r="O851" s="3">
        <v>795</v>
      </c>
      <c r="P851" s="3">
        <v>2</v>
      </c>
      <c r="Q851" s="3">
        <v>13636.6208546896</v>
      </c>
      <c r="R851" s="3">
        <v>3</v>
      </c>
      <c r="S851" s="3">
        <v>0</v>
      </c>
      <c r="T851" s="3">
        <v>0</v>
      </c>
      <c r="U851" s="3">
        <v>12012.444549293201</v>
      </c>
      <c r="V851" s="3">
        <v>0</v>
      </c>
      <c r="W851" s="3" t="str">
        <f>IF(Bank_data3[[#This Row],[credit_risk]]=1,"High Risk","Low Risk")</f>
        <v>Low Risk</v>
      </c>
      <c r="X851" s="3" t="str">
        <f t="shared" si="91"/>
        <v>55+</v>
      </c>
      <c r="Y851" s="3" t="str">
        <f t="shared" si="92"/>
        <v>Low Income</v>
      </c>
      <c r="Z851" s="3" t="str">
        <f t="shared" si="93"/>
        <v>Very Good</v>
      </c>
      <c r="AA851" s="27">
        <f t="shared" si="94"/>
        <v>0.32452482275598427</v>
      </c>
      <c r="AB851" s="3" t="str">
        <f t="shared" si="95"/>
        <v>Medium</v>
      </c>
      <c r="AC851" s="3" t="str">
        <f t="shared" si="96"/>
        <v>High</v>
      </c>
      <c r="AD851" s="3" t="str">
        <f t="shared" si="97"/>
        <v>No</v>
      </c>
    </row>
    <row r="852" spans="1:30" ht="15" customHeight="1" x14ac:dyDescent="0.3">
      <c r="A852" s="3" t="s">
        <v>873</v>
      </c>
      <c r="B852" s="3">
        <v>57</v>
      </c>
      <c r="C852" s="3" t="s">
        <v>31</v>
      </c>
      <c r="D852" s="3" t="s">
        <v>24</v>
      </c>
      <c r="E852" s="3">
        <v>27701.329673762899</v>
      </c>
      <c r="F852" s="3">
        <v>85</v>
      </c>
      <c r="G852" s="3">
        <v>1352.9394307432001</v>
      </c>
      <c r="H852" s="3">
        <v>4</v>
      </c>
      <c r="I852" s="3">
        <v>1370.9033802598001</v>
      </c>
      <c r="J852" s="3">
        <v>26</v>
      </c>
      <c r="K852" s="3">
        <v>261.20060967338901</v>
      </c>
      <c r="L852" s="3">
        <v>71</v>
      </c>
      <c r="M852" s="3">
        <v>18</v>
      </c>
      <c r="N852" s="3">
        <v>4</v>
      </c>
      <c r="O852" s="3">
        <v>695</v>
      </c>
      <c r="P852" s="3">
        <v>0</v>
      </c>
      <c r="Q852" s="3">
        <v>12107.343244215001</v>
      </c>
      <c r="R852" s="3">
        <v>1</v>
      </c>
      <c r="S852" s="3">
        <v>1</v>
      </c>
      <c r="T852" s="3">
        <v>0</v>
      </c>
      <c r="U852" s="3">
        <v>15719.013038020999</v>
      </c>
      <c r="V852" s="3">
        <v>1</v>
      </c>
      <c r="W852" s="3" t="str">
        <f>IF(Bank_data3[[#This Row],[credit_risk]]=1,"High Risk","Low Risk")</f>
        <v>High Risk</v>
      </c>
      <c r="X852" s="3" t="str">
        <f t="shared" si="91"/>
        <v>55+</v>
      </c>
      <c r="Y852" s="3" t="str">
        <f t="shared" si="92"/>
        <v>Low Income</v>
      </c>
      <c r="Z852" s="3" t="str">
        <f t="shared" si="93"/>
        <v>Good</v>
      </c>
      <c r="AA852" s="27">
        <f t="shared" si="94"/>
        <v>0.43706722337167725</v>
      </c>
      <c r="AB852" s="3" t="str">
        <f t="shared" si="95"/>
        <v>Medium</v>
      </c>
      <c r="AC852" s="3" t="str">
        <f t="shared" si="96"/>
        <v>High</v>
      </c>
      <c r="AD852" s="3" t="str">
        <f t="shared" si="97"/>
        <v>No</v>
      </c>
    </row>
    <row r="853" spans="1:30" ht="15" customHeight="1" x14ac:dyDescent="0.3">
      <c r="A853" s="3" t="s">
        <v>874</v>
      </c>
      <c r="B853" s="3">
        <v>53</v>
      </c>
      <c r="C853" s="3" t="s">
        <v>23</v>
      </c>
      <c r="D853" s="3" t="s">
        <v>33</v>
      </c>
      <c r="E853" s="3">
        <v>71529.883439142504</v>
      </c>
      <c r="F853" s="3">
        <v>19</v>
      </c>
      <c r="G853" s="3">
        <v>2413.6287432824502</v>
      </c>
      <c r="H853" s="3">
        <v>0</v>
      </c>
      <c r="I853" s="3">
        <v>830.40092153476405</v>
      </c>
      <c r="J853" s="3">
        <v>21</v>
      </c>
      <c r="K853" s="3">
        <v>611.55678542225803</v>
      </c>
      <c r="L853" s="3">
        <v>55</v>
      </c>
      <c r="M853" s="3">
        <v>8</v>
      </c>
      <c r="N853" s="3">
        <v>7</v>
      </c>
      <c r="O853" s="3">
        <v>780</v>
      </c>
      <c r="P853" s="3">
        <v>1</v>
      </c>
      <c r="Q853" s="3">
        <v>11891.5069540151</v>
      </c>
      <c r="R853" s="3">
        <v>4</v>
      </c>
      <c r="S853" s="3">
        <v>0</v>
      </c>
      <c r="T853" s="3">
        <v>0</v>
      </c>
      <c r="U853" s="3">
        <v>13629.173201649701</v>
      </c>
      <c r="V853" s="3">
        <v>1</v>
      </c>
      <c r="W853" s="3" t="str">
        <f>IF(Bank_data3[[#This Row],[credit_risk]]=1,"High Risk","Low Risk")</f>
        <v>High Risk</v>
      </c>
      <c r="X853" s="3" t="str">
        <f t="shared" si="91"/>
        <v>45-54</v>
      </c>
      <c r="Y853" s="3" t="str">
        <f t="shared" si="92"/>
        <v>Middle Income</v>
      </c>
      <c r="Z853" s="3" t="str">
        <f t="shared" si="93"/>
        <v>Very Good</v>
      </c>
      <c r="AA853" s="27">
        <f t="shared" si="94"/>
        <v>0.16624530031748719</v>
      </c>
      <c r="AB853" s="3" t="str">
        <f t="shared" si="95"/>
        <v>Medium</v>
      </c>
      <c r="AC853" s="3" t="str">
        <f t="shared" si="96"/>
        <v>High</v>
      </c>
      <c r="AD853" s="3" t="str">
        <f t="shared" si="97"/>
        <v>No</v>
      </c>
    </row>
    <row r="854" spans="1:30" ht="15" customHeight="1" x14ac:dyDescent="0.3">
      <c r="A854" s="3" t="s">
        <v>875</v>
      </c>
      <c r="B854" s="3">
        <v>57</v>
      </c>
      <c r="C854" s="3" t="s">
        <v>23</v>
      </c>
      <c r="D854" s="3" t="s">
        <v>26</v>
      </c>
      <c r="E854" s="3">
        <v>65093.880673645202</v>
      </c>
      <c r="F854" s="3">
        <v>56</v>
      </c>
      <c r="G854" s="3">
        <v>10</v>
      </c>
      <c r="H854" s="3">
        <v>0</v>
      </c>
      <c r="I854" s="3">
        <v>840.74497976173598</v>
      </c>
      <c r="J854" s="3">
        <v>33</v>
      </c>
      <c r="K854" s="3">
        <v>281.33241386056102</v>
      </c>
      <c r="L854" s="3">
        <v>40</v>
      </c>
      <c r="M854" s="3">
        <v>9</v>
      </c>
      <c r="N854" s="3">
        <v>5</v>
      </c>
      <c r="O854" s="3">
        <v>587</v>
      </c>
      <c r="P854" s="3">
        <v>1</v>
      </c>
      <c r="Q854" s="3">
        <v>21903.796364498201</v>
      </c>
      <c r="R854" s="3">
        <v>2</v>
      </c>
      <c r="S854" s="3">
        <v>1</v>
      </c>
      <c r="T854" s="3">
        <v>0</v>
      </c>
      <c r="U854" s="3">
        <v>8154.3508680925497</v>
      </c>
      <c r="V854" s="3">
        <v>1</v>
      </c>
      <c r="W854" s="3" t="str">
        <f>IF(Bank_data3[[#This Row],[credit_risk]]=1,"High Risk","Low Risk")</f>
        <v>High Risk</v>
      </c>
      <c r="X854" s="3" t="str">
        <f t="shared" si="91"/>
        <v>55+</v>
      </c>
      <c r="Y854" s="3" t="str">
        <f t="shared" si="92"/>
        <v>Middle Income</v>
      </c>
      <c r="Z854" s="3" t="str">
        <f t="shared" si="93"/>
        <v>Fair</v>
      </c>
      <c r="AA854" s="27">
        <f t="shared" si="94"/>
        <v>0.33649547603890934</v>
      </c>
      <c r="AB854" s="3" t="str">
        <f t="shared" si="95"/>
        <v>Low</v>
      </c>
      <c r="AC854" s="3" t="str">
        <f t="shared" si="96"/>
        <v>High</v>
      </c>
      <c r="AD854" s="3" t="str">
        <f t="shared" si="97"/>
        <v>No</v>
      </c>
    </row>
    <row r="855" spans="1:30" ht="15" customHeight="1" x14ac:dyDescent="0.3">
      <c r="A855" s="3" t="s">
        <v>876</v>
      </c>
      <c r="B855" s="3">
        <v>69</v>
      </c>
      <c r="C855" s="3" t="s">
        <v>23</v>
      </c>
      <c r="D855" s="3" t="s">
        <v>33</v>
      </c>
      <c r="E855" s="3">
        <v>62714.672550510797</v>
      </c>
      <c r="F855" s="3">
        <v>114</v>
      </c>
      <c r="G855" s="3">
        <v>3360.3056453459099</v>
      </c>
      <c r="H855" s="3">
        <v>5</v>
      </c>
      <c r="I855" s="3">
        <v>751.04537442954995</v>
      </c>
      <c r="J855" s="3">
        <v>16</v>
      </c>
      <c r="K855" s="3">
        <v>345.99797141820699</v>
      </c>
      <c r="L855" s="3">
        <v>70</v>
      </c>
      <c r="M855" s="3">
        <v>19</v>
      </c>
      <c r="N855" s="3">
        <v>0</v>
      </c>
      <c r="O855" s="3">
        <v>492</v>
      </c>
      <c r="P855" s="3">
        <v>2</v>
      </c>
      <c r="Q855" s="3">
        <v>12802.5127151873</v>
      </c>
      <c r="R855" s="3">
        <v>7</v>
      </c>
      <c r="S855" s="3">
        <v>0</v>
      </c>
      <c r="T855" s="3">
        <v>0</v>
      </c>
      <c r="U855" s="3">
        <v>7379.34886044021</v>
      </c>
      <c r="V855" s="3">
        <v>1</v>
      </c>
      <c r="W855" s="3" t="str">
        <f>IF(Bank_data3[[#This Row],[credit_risk]]=1,"High Risk","Low Risk")</f>
        <v>High Risk</v>
      </c>
      <c r="X855" s="3" t="str">
        <f t="shared" si="91"/>
        <v>55+</v>
      </c>
      <c r="Y855" s="3" t="str">
        <f t="shared" si="92"/>
        <v>Middle Income</v>
      </c>
      <c r="Z855" s="3" t="str">
        <f t="shared" si="93"/>
        <v>Poor</v>
      </c>
      <c r="AA855" s="27">
        <f t="shared" si="94"/>
        <v>0.20413903468723488</v>
      </c>
      <c r="AB855" s="3" t="str">
        <f t="shared" si="95"/>
        <v>Medium</v>
      </c>
      <c r="AC855" s="3" t="str">
        <f t="shared" si="96"/>
        <v>High</v>
      </c>
      <c r="AD855" s="3" t="str">
        <f t="shared" si="97"/>
        <v>No</v>
      </c>
    </row>
    <row r="856" spans="1:30" ht="15" customHeight="1" x14ac:dyDescent="0.3">
      <c r="A856" s="3" t="s">
        <v>877</v>
      </c>
      <c r="B856" s="3">
        <v>53</v>
      </c>
      <c r="C856" s="3" t="s">
        <v>28</v>
      </c>
      <c r="D856" s="3" t="s">
        <v>26</v>
      </c>
      <c r="E856" s="3">
        <v>48492.600163125797</v>
      </c>
      <c r="F856" s="3">
        <v>174</v>
      </c>
      <c r="G856" s="3">
        <v>1953.8052901002</v>
      </c>
      <c r="H856" s="3">
        <v>4</v>
      </c>
      <c r="I856" s="3">
        <v>868.77917410042505</v>
      </c>
      <c r="J856" s="3">
        <v>10</v>
      </c>
      <c r="K856" s="3">
        <v>330.93282090389101</v>
      </c>
      <c r="L856" s="3">
        <v>55</v>
      </c>
      <c r="M856" s="3">
        <v>4</v>
      </c>
      <c r="N856" s="3">
        <v>4</v>
      </c>
      <c r="O856" s="3">
        <v>737</v>
      </c>
      <c r="P856" s="3">
        <v>1</v>
      </c>
      <c r="Q856" s="3">
        <v>5207.7965194538301</v>
      </c>
      <c r="R856" s="3">
        <v>5</v>
      </c>
      <c r="S856" s="3">
        <v>0</v>
      </c>
      <c r="T856" s="3">
        <v>0</v>
      </c>
      <c r="U856" s="3">
        <v>13547.846464009799</v>
      </c>
      <c r="V856" s="3">
        <v>1</v>
      </c>
      <c r="W856" s="3" t="str">
        <f>IF(Bank_data3[[#This Row],[credit_risk]]=1,"High Risk","Low Risk")</f>
        <v>High Risk</v>
      </c>
      <c r="X856" s="3" t="str">
        <f t="shared" si="91"/>
        <v>45-54</v>
      </c>
      <c r="Y856" s="3" t="str">
        <f t="shared" si="92"/>
        <v>Low Income</v>
      </c>
      <c r="Z856" s="3" t="str">
        <f t="shared" si="93"/>
        <v>Good</v>
      </c>
      <c r="AA856" s="27">
        <f t="shared" si="94"/>
        <v>0.10739363329528955</v>
      </c>
      <c r="AB856" s="3" t="str">
        <f t="shared" si="95"/>
        <v>Medium</v>
      </c>
      <c r="AC856" s="3" t="str">
        <f t="shared" si="96"/>
        <v>High</v>
      </c>
      <c r="AD856" s="3" t="str">
        <f t="shared" si="97"/>
        <v>No</v>
      </c>
    </row>
    <row r="857" spans="1:30" ht="15" customHeight="1" x14ac:dyDescent="0.3">
      <c r="A857" s="3" t="s">
        <v>878</v>
      </c>
      <c r="B857" s="3">
        <v>37</v>
      </c>
      <c r="C857" s="3" t="s">
        <v>31</v>
      </c>
      <c r="D857" s="3" t="s">
        <v>24</v>
      </c>
      <c r="E857" s="3">
        <v>44606.885919606299</v>
      </c>
      <c r="F857" s="3">
        <v>162</v>
      </c>
      <c r="G857" s="3">
        <v>1155.65154072683</v>
      </c>
      <c r="H857" s="3">
        <v>10</v>
      </c>
      <c r="I857" s="3">
        <v>1219.8382435267699</v>
      </c>
      <c r="J857" s="3">
        <v>28</v>
      </c>
      <c r="K857" s="3">
        <v>615.62999273631306</v>
      </c>
      <c r="L857" s="3">
        <v>62</v>
      </c>
      <c r="M857" s="3">
        <v>15</v>
      </c>
      <c r="N857" s="3">
        <v>6</v>
      </c>
      <c r="O857" s="3">
        <v>799</v>
      </c>
      <c r="P857" s="3">
        <v>0</v>
      </c>
      <c r="Q857" s="3">
        <v>14989.339081771701</v>
      </c>
      <c r="R857" s="3">
        <v>2</v>
      </c>
      <c r="S857" s="3">
        <v>0</v>
      </c>
      <c r="T857" s="3">
        <v>0</v>
      </c>
      <c r="U857" s="3">
        <v>13487.326302883401</v>
      </c>
      <c r="V857" s="3">
        <v>0</v>
      </c>
      <c r="W857" s="3" t="str">
        <f>IF(Bank_data3[[#This Row],[credit_risk]]=1,"High Risk","Low Risk")</f>
        <v>Low Risk</v>
      </c>
      <c r="X857" s="3" t="str">
        <f t="shared" si="91"/>
        <v>35-44</v>
      </c>
      <c r="Y857" s="3" t="str">
        <f t="shared" si="92"/>
        <v>Low Income</v>
      </c>
      <c r="Z857" s="3" t="str">
        <f t="shared" si="93"/>
        <v>Very Good</v>
      </c>
      <c r="AA857" s="27">
        <f t="shared" si="94"/>
        <v>0.33603195499427047</v>
      </c>
      <c r="AB857" s="3" t="str">
        <f t="shared" si="95"/>
        <v>Medium</v>
      </c>
      <c r="AC857" s="3" t="str">
        <f t="shared" si="96"/>
        <v>High</v>
      </c>
      <c r="AD857" s="3" t="str">
        <f t="shared" si="97"/>
        <v>No</v>
      </c>
    </row>
    <row r="858" spans="1:30" ht="15" customHeight="1" x14ac:dyDescent="0.3">
      <c r="A858" s="3" t="s">
        <v>879</v>
      </c>
      <c r="B858" s="3">
        <v>49</v>
      </c>
      <c r="C858" s="3" t="s">
        <v>23</v>
      </c>
      <c r="D858" s="3" t="s">
        <v>26</v>
      </c>
      <c r="E858" s="3">
        <v>80334.023206635306</v>
      </c>
      <c r="F858" s="3">
        <v>165</v>
      </c>
      <c r="G858" s="3">
        <v>1869.68132916278</v>
      </c>
      <c r="H858" s="3">
        <v>3</v>
      </c>
      <c r="I858" s="3">
        <v>1096.0453456396399</v>
      </c>
      <c r="J858" s="3">
        <v>33</v>
      </c>
      <c r="K858" s="3">
        <v>518.54052859912701</v>
      </c>
      <c r="L858" s="3">
        <v>27</v>
      </c>
      <c r="M858" s="3">
        <v>1</v>
      </c>
      <c r="N858" s="3">
        <v>7</v>
      </c>
      <c r="O858" s="3">
        <v>451</v>
      </c>
      <c r="P858" s="3">
        <v>4</v>
      </c>
      <c r="Q858" s="3">
        <v>9791.4816258848205</v>
      </c>
      <c r="R858" s="3">
        <v>1</v>
      </c>
      <c r="S858" s="3">
        <v>0</v>
      </c>
      <c r="T858" s="3">
        <v>0</v>
      </c>
      <c r="U858" s="3">
        <v>8867.7699089437501</v>
      </c>
      <c r="V858" s="3">
        <v>1</v>
      </c>
      <c r="W858" s="3" t="str">
        <f>IF(Bank_data3[[#This Row],[credit_risk]]=1,"High Risk","Low Risk")</f>
        <v>High Risk</v>
      </c>
      <c r="X858" s="3" t="str">
        <f t="shared" si="91"/>
        <v>45-54</v>
      </c>
      <c r="Y858" s="3" t="str">
        <f t="shared" si="92"/>
        <v>Middle Income</v>
      </c>
      <c r="Z858" s="3" t="str">
        <f t="shared" si="93"/>
        <v>Poor</v>
      </c>
      <c r="AA858" s="27">
        <f t="shared" si="94"/>
        <v>0.12188461669222211</v>
      </c>
      <c r="AB858" s="3" t="str">
        <f t="shared" si="95"/>
        <v>Medium</v>
      </c>
      <c r="AC858" s="3" t="str">
        <f t="shared" si="96"/>
        <v>Medium</v>
      </c>
      <c r="AD858" s="3" t="str">
        <f t="shared" si="97"/>
        <v>No</v>
      </c>
    </row>
    <row r="859" spans="1:30" ht="15" customHeight="1" x14ac:dyDescent="0.3">
      <c r="A859" s="3" t="s">
        <v>880</v>
      </c>
      <c r="B859" s="3">
        <v>34</v>
      </c>
      <c r="C859" s="3" t="s">
        <v>28</v>
      </c>
      <c r="D859" s="3" t="s">
        <v>24</v>
      </c>
      <c r="E859" s="3">
        <v>82008.846307480606</v>
      </c>
      <c r="F859" s="3">
        <v>208</v>
      </c>
      <c r="G859" s="3">
        <v>1377.7703997574499</v>
      </c>
      <c r="H859" s="3">
        <v>0</v>
      </c>
      <c r="I859" s="3">
        <v>809.82666339065997</v>
      </c>
      <c r="J859" s="3">
        <v>36</v>
      </c>
      <c r="K859" s="3">
        <v>32.788874749257197</v>
      </c>
      <c r="L859" s="3">
        <v>74</v>
      </c>
      <c r="M859" s="3">
        <v>8</v>
      </c>
      <c r="N859" s="3">
        <v>3</v>
      </c>
      <c r="O859" s="3">
        <v>819</v>
      </c>
      <c r="P859" s="3">
        <v>3</v>
      </c>
      <c r="Q859" s="3">
        <v>5916.27019105611</v>
      </c>
      <c r="R859" s="3">
        <v>0</v>
      </c>
      <c r="S859" s="3">
        <v>0</v>
      </c>
      <c r="T859" s="3">
        <v>0</v>
      </c>
      <c r="U859" s="3">
        <v>8342.5883907989592</v>
      </c>
      <c r="V859" s="3">
        <v>0</v>
      </c>
      <c r="W859" s="3" t="str">
        <f>IF(Bank_data3[[#This Row],[credit_risk]]=1,"High Risk","Low Risk")</f>
        <v>Low Risk</v>
      </c>
      <c r="X859" s="3" t="str">
        <f t="shared" si="91"/>
        <v>25-34</v>
      </c>
      <c r="Y859" s="3" t="str">
        <f t="shared" si="92"/>
        <v>Middle Income</v>
      </c>
      <c r="Z859" s="3" t="str">
        <f t="shared" si="93"/>
        <v>Excellent</v>
      </c>
      <c r="AA859" s="27">
        <f t="shared" si="94"/>
        <v>7.2141853683368368E-2</v>
      </c>
      <c r="AB859" s="3" t="str">
        <f t="shared" si="95"/>
        <v>Medium</v>
      </c>
      <c r="AC859" s="3" t="str">
        <f t="shared" si="96"/>
        <v>High</v>
      </c>
      <c r="AD859" s="3" t="str">
        <f t="shared" si="97"/>
        <v>No</v>
      </c>
    </row>
    <row r="860" spans="1:30" ht="15" customHeight="1" x14ac:dyDescent="0.3">
      <c r="A860" s="3" t="s">
        <v>881</v>
      </c>
      <c r="B860" s="3">
        <v>46</v>
      </c>
      <c r="C860" s="3" t="s">
        <v>31</v>
      </c>
      <c r="D860" s="3" t="s">
        <v>33</v>
      </c>
      <c r="E860" s="3">
        <v>61522.247761549203</v>
      </c>
      <c r="F860" s="3">
        <v>51</v>
      </c>
      <c r="G860" s="3">
        <v>10</v>
      </c>
      <c r="H860" s="3">
        <v>11</v>
      </c>
      <c r="I860" s="3">
        <v>1395.46378725983</v>
      </c>
      <c r="J860" s="3">
        <v>48</v>
      </c>
      <c r="K860" s="3">
        <v>571.436779601122</v>
      </c>
      <c r="L860" s="3">
        <v>30</v>
      </c>
      <c r="M860" s="3">
        <v>10</v>
      </c>
      <c r="N860" s="3">
        <v>1</v>
      </c>
      <c r="O860" s="3">
        <v>568</v>
      </c>
      <c r="P860" s="3">
        <v>5</v>
      </c>
      <c r="Q860" s="3">
        <v>7710.1844110629299</v>
      </c>
      <c r="R860" s="3">
        <v>7</v>
      </c>
      <c r="S860" s="3">
        <v>0</v>
      </c>
      <c r="T860" s="3">
        <v>0</v>
      </c>
      <c r="U860" s="3">
        <v>10937.0899527497</v>
      </c>
      <c r="V860" s="3">
        <v>1</v>
      </c>
      <c r="W860" s="3" t="str">
        <f>IF(Bank_data3[[#This Row],[credit_risk]]=1,"High Risk","Low Risk")</f>
        <v>High Risk</v>
      </c>
      <c r="X860" s="3" t="str">
        <f t="shared" si="91"/>
        <v>45-54</v>
      </c>
      <c r="Y860" s="3" t="str">
        <f t="shared" si="92"/>
        <v>Middle Income</v>
      </c>
      <c r="Z860" s="3" t="str">
        <f t="shared" si="93"/>
        <v>Poor</v>
      </c>
      <c r="AA860" s="27">
        <f t="shared" si="94"/>
        <v>0.12532351615217999</v>
      </c>
      <c r="AB860" s="3" t="str">
        <f t="shared" si="95"/>
        <v>Low</v>
      </c>
      <c r="AC860" s="3" t="str">
        <f t="shared" si="96"/>
        <v>High</v>
      </c>
      <c r="AD860" s="3" t="str">
        <f t="shared" si="97"/>
        <v>No</v>
      </c>
    </row>
    <row r="861" spans="1:30" ht="15" customHeight="1" x14ac:dyDescent="0.3">
      <c r="A861" s="3" t="s">
        <v>882</v>
      </c>
      <c r="B861" s="3">
        <v>53</v>
      </c>
      <c r="C861" s="3" t="s">
        <v>28</v>
      </c>
      <c r="D861" s="3" t="s">
        <v>26</v>
      </c>
      <c r="E861" s="3">
        <v>67457.135567118399</v>
      </c>
      <c r="F861" s="3">
        <v>184</v>
      </c>
      <c r="G861" s="3">
        <v>1537.5245653934601</v>
      </c>
      <c r="H861" s="3">
        <v>6</v>
      </c>
      <c r="I861" s="3">
        <v>1105.5449744698999</v>
      </c>
      <c r="J861" s="3">
        <v>47</v>
      </c>
      <c r="K861" s="3">
        <v>293.70796623486598</v>
      </c>
      <c r="L861" s="3">
        <v>54</v>
      </c>
      <c r="M861" s="3">
        <v>1</v>
      </c>
      <c r="N861" s="3">
        <v>3</v>
      </c>
      <c r="O861" s="3">
        <v>874</v>
      </c>
      <c r="P861" s="3">
        <v>5</v>
      </c>
      <c r="Q861" s="3">
        <v>18538.638056415799</v>
      </c>
      <c r="R861" s="3">
        <v>6</v>
      </c>
      <c r="S861" s="3">
        <v>0</v>
      </c>
      <c r="T861" s="3">
        <v>0</v>
      </c>
      <c r="U861" s="3">
        <v>8867.1377488494709</v>
      </c>
      <c r="V861" s="3">
        <v>1</v>
      </c>
      <c r="W861" s="3" t="str">
        <f>IF(Bank_data3[[#This Row],[credit_risk]]=1,"High Risk","Low Risk")</f>
        <v>High Risk</v>
      </c>
      <c r="X861" s="3" t="str">
        <f t="shared" si="91"/>
        <v>45-54</v>
      </c>
      <c r="Y861" s="3" t="str">
        <f t="shared" si="92"/>
        <v>Middle Income</v>
      </c>
      <c r="Z861" s="3" t="str">
        <f t="shared" si="93"/>
        <v>Excellent</v>
      </c>
      <c r="AA861" s="27">
        <f t="shared" si="94"/>
        <v>0.27482100893492956</v>
      </c>
      <c r="AB861" s="3" t="str">
        <f t="shared" si="95"/>
        <v>Medium</v>
      </c>
      <c r="AC861" s="3" t="str">
        <f t="shared" si="96"/>
        <v>High</v>
      </c>
      <c r="AD861" s="3" t="str">
        <f t="shared" si="97"/>
        <v>No</v>
      </c>
    </row>
    <row r="862" spans="1:30" ht="15" customHeight="1" x14ac:dyDescent="0.3">
      <c r="A862" s="3" t="s">
        <v>883</v>
      </c>
      <c r="B862" s="3">
        <v>57</v>
      </c>
      <c r="C862" s="3" t="s">
        <v>28</v>
      </c>
      <c r="D862" s="3" t="s">
        <v>33</v>
      </c>
      <c r="E862" s="3">
        <v>54249.766955072802</v>
      </c>
      <c r="F862" s="3">
        <v>146</v>
      </c>
      <c r="G862" s="3">
        <v>2229.2055588856401</v>
      </c>
      <c r="H862" s="3">
        <v>3</v>
      </c>
      <c r="I862" s="3">
        <v>646.63660828092804</v>
      </c>
      <c r="J862" s="3">
        <v>25</v>
      </c>
      <c r="K862" s="3">
        <v>884.41481611053598</v>
      </c>
      <c r="L862" s="3">
        <v>51</v>
      </c>
      <c r="M862" s="3">
        <v>17</v>
      </c>
      <c r="N862" s="3">
        <v>5</v>
      </c>
      <c r="O862" s="3">
        <v>836</v>
      </c>
      <c r="P862" s="3">
        <v>0</v>
      </c>
      <c r="Q862" s="3">
        <v>5832.79501406708</v>
      </c>
      <c r="R862" s="3">
        <v>6</v>
      </c>
      <c r="S862" s="3">
        <v>0</v>
      </c>
      <c r="T862" s="3">
        <v>0</v>
      </c>
      <c r="U862" s="3">
        <v>14046.231572159</v>
      </c>
      <c r="V862" s="3">
        <v>1</v>
      </c>
      <c r="W862" s="3" t="str">
        <f>IF(Bank_data3[[#This Row],[credit_risk]]=1,"High Risk","Low Risk")</f>
        <v>High Risk</v>
      </c>
      <c r="X862" s="3" t="str">
        <f t="shared" si="91"/>
        <v>55+</v>
      </c>
      <c r="Y862" s="3" t="str">
        <f t="shared" si="92"/>
        <v>Middle Income</v>
      </c>
      <c r="Z862" s="3" t="str">
        <f t="shared" si="93"/>
        <v>Excellent</v>
      </c>
      <c r="AA862" s="27">
        <f t="shared" si="94"/>
        <v>0.10751742065357693</v>
      </c>
      <c r="AB862" s="3" t="str">
        <f t="shared" si="95"/>
        <v>Medium</v>
      </c>
      <c r="AC862" s="3" t="str">
        <f t="shared" si="96"/>
        <v>High</v>
      </c>
      <c r="AD862" s="3" t="str">
        <f t="shared" si="97"/>
        <v>No</v>
      </c>
    </row>
    <row r="863" spans="1:30" ht="15" customHeight="1" x14ac:dyDescent="0.3">
      <c r="A863" s="3" t="s">
        <v>884</v>
      </c>
      <c r="B863" s="3">
        <v>52</v>
      </c>
      <c r="C863" s="3" t="s">
        <v>31</v>
      </c>
      <c r="D863" s="3" t="s">
        <v>26</v>
      </c>
      <c r="E863" s="3">
        <v>25340.2560955958</v>
      </c>
      <c r="F863" s="3">
        <v>87</v>
      </c>
      <c r="G863" s="3">
        <v>2271.0338034604802</v>
      </c>
      <c r="H863" s="3">
        <v>2</v>
      </c>
      <c r="I863" s="3">
        <v>316.87807619312201</v>
      </c>
      <c r="J863" s="3">
        <v>44</v>
      </c>
      <c r="K863" s="3">
        <v>0</v>
      </c>
      <c r="L863" s="3">
        <v>73</v>
      </c>
      <c r="M863" s="3">
        <v>1</v>
      </c>
      <c r="N863" s="3">
        <v>5</v>
      </c>
      <c r="O863" s="3">
        <v>456</v>
      </c>
      <c r="P863" s="3">
        <v>2</v>
      </c>
      <c r="Q863" s="3">
        <v>6134.0211886125999</v>
      </c>
      <c r="R863" s="3">
        <v>2</v>
      </c>
      <c r="S863" s="3">
        <v>0</v>
      </c>
      <c r="T863" s="3">
        <v>0</v>
      </c>
      <c r="U863" s="3">
        <v>10554.0675367445</v>
      </c>
      <c r="V863" s="3">
        <v>1</v>
      </c>
      <c r="W863" s="3" t="str">
        <f>IF(Bank_data3[[#This Row],[credit_risk]]=1,"High Risk","Low Risk")</f>
        <v>High Risk</v>
      </c>
      <c r="X863" s="3" t="str">
        <f t="shared" si="91"/>
        <v>45-54</v>
      </c>
      <c r="Y863" s="3" t="str">
        <f t="shared" si="92"/>
        <v>Low Income</v>
      </c>
      <c r="Z863" s="3" t="str">
        <f t="shared" si="93"/>
        <v>Poor</v>
      </c>
      <c r="AA863" s="27">
        <f t="shared" si="94"/>
        <v>0.24206626663408931</v>
      </c>
      <c r="AB863" s="3" t="str">
        <f t="shared" si="95"/>
        <v>Medium</v>
      </c>
      <c r="AC863" s="3" t="str">
        <f t="shared" si="96"/>
        <v>High</v>
      </c>
      <c r="AD863" s="3" t="str">
        <f t="shared" si="97"/>
        <v>No</v>
      </c>
    </row>
    <row r="864" spans="1:30" ht="15" customHeight="1" x14ac:dyDescent="0.3">
      <c r="A864" s="3" t="s">
        <v>885</v>
      </c>
      <c r="B864" s="3">
        <v>43</v>
      </c>
      <c r="C864" s="3" t="s">
        <v>23</v>
      </c>
      <c r="D864" s="3" t="s">
        <v>24</v>
      </c>
      <c r="E864" s="3">
        <v>32364.630391826398</v>
      </c>
      <c r="F864" s="3">
        <v>14</v>
      </c>
      <c r="G864" s="3">
        <v>1701.35823829277</v>
      </c>
      <c r="H864" s="3">
        <v>6</v>
      </c>
      <c r="I864" s="3">
        <v>654.74516937119995</v>
      </c>
      <c r="J864" s="3">
        <v>44</v>
      </c>
      <c r="K864" s="3">
        <v>593.99674304246901</v>
      </c>
      <c r="L864" s="3">
        <v>65</v>
      </c>
      <c r="M864" s="3">
        <v>13</v>
      </c>
      <c r="N864" s="3">
        <v>5</v>
      </c>
      <c r="O864" s="3">
        <v>486</v>
      </c>
      <c r="P864" s="3">
        <v>1</v>
      </c>
      <c r="Q864" s="3">
        <v>12376.8245248609</v>
      </c>
      <c r="R864" s="3">
        <v>1</v>
      </c>
      <c r="S864" s="3">
        <v>0</v>
      </c>
      <c r="T864" s="3">
        <v>0</v>
      </c>
      <c r="U864" s="3">
        <v>11202.555612365501</v>
      </c>
      <c r="V864" s="3">
        <v>1</v>
      </c>
      <c r="W864" s="3" t="str">
        <f>IF(Bank_data3[[#This Row],[credit_risk]]=1,"High Risk","Low Risk")</f>
        <v>High Risk</v>
      </c>
      <c r="X864" s="3" t="str">
        <f t="shared" si="91"/>
        <v>35-44</v>
      </c>
      <c r="Y864" s="3" t="str">
        <f t="shared" si="92"/>
        <v>Low Income</v>
      </c>
      <c r="Z864" s="3" t="str">
        <f t="shared" si="93"/>
        <v>Poor</v>
      </c>
      <c r="AA864" s="27">
        <f t="shared" si="94"/>
        <v>0.38241822554496513</v>
      </c>
      <c r="AB864" s="3" t="str">
        <f t="shared" si="95"/>
        <v>Medium</v>
      </c>
      <c r="AC864" s="3" t="str">
        <f t="shared" si="96"/>
        <v>High</v>
      </c>
      <c r="AD864" s="3" t="str">
        <f t="shared" si="97"/>
        <v>No</v>
      </c>
    </row>
    <row r="865" spans="1:30" ht="15" customHeight="1" x14ac:dyDescent="0.3">
      <c r="A865" s="3" t="s">
        <v>886</v>
      </c>
      <c r="B865" s="3">
        <v>34</v>
      </c>
      <c r="C865" s="3" t="s">
        <v>28</v>
      </c>
      <c r="D865" s="3" t="s">
        <v>26</v>
      </c>
      <c r="E865" s="3">
        <v>70631.274254889897</v>
      </c>
      <c r="F865" s="3">
        <v>218</v>
      </c>
      <c r="G865" s="3">
        <v>2266.21730502316</v>
      </c>
      <c r="H865" s="3">
        <v>1</v>
      </c>
      <c r="I865" s="3">
        <v>944.672072492589</v>
      </c>
      <c r="J865" s="3">
        <v>44</v>
      </c>
      <c r="K865" s="3">
        <v>694.55689685630898</v>
      </c>
      <c r="L865" s="3">
        <v>45</v>
      </c>
      <c r="M865" s="3">
        <v>3</v>
      </c>
      <c r="N865" s="3">
        <v>0</v>
      </c>
      <c r="O865" s="3">
        <v>616</v>
      </c>
      <c r="P865" s="3">
        <v>3</v>
      </c>
      <c r="Q865" s="3">
        <v>10031.0018878397</v>
      </c>
      <c r="R865" s="3">
        <v>7</v>
      </c>
      <c r="S865" s="3">
        <v>0</v>
      </c>
      <c r="T865" s="3">
        <v>0</v>
      </c>
      <c r="U865" s="3">
        <v>11006.2084303638</v>
      </c>
      <c r="V865" s="3">
        <v>1</v>
      </c>
      <c r="W865" s="3" t="str">
        <f>IF(Bank_data3[[#This Row],[credit_risk]]=1,"High Risk","Low Risk")</f>
        <v>High Risk</v>
      </c>
      <c r="X865" s="3" t="str">
        <f t="shared" si="91"/>
        <v>25-34</v>
      </c>
      <c r="Y865" s="3" t="str">
        <f t="shared" si="92"/>
        <v>Middle Income</v>
      </c>
      <c r="Z865" s="3" t="str">
        <f t="shared" si="93"/>
        <v>Fair</v>
      </c>
      <c r="AA865" s="27">
        <f t="shared" si="94"/>
        <v>0.14201926828674255</v>
      </c>
      <c r="AB865" s="3" t="str">
        <f t="shared" si="95"/>
        <v>Medium</v>
      </c>
      <c r="AC865" s="3" t="str">
        <f t="shared" si="96"/>
        <v>High</v>
      </c>
      <c r="AD865" s="3" t="str">
        <f t="shared" si="97"/>
        <v>No</v>
      </c>
    </row>
    <row r="866" spans="1:30" ht="15" customHeight="1" x14ac:dyDescent="0.3">
      <c r="A866" s="3" t="s">
        <v>887</v>
      </c>
      <c r="B866" s="3">
        <v>49</v>
      </c>
      <c r="C866" s="3" t="s">
        <v>28</v>
      </c>
      <c r="D866" s="3" t="s">
        <v>26</v>
      </c>
      <c r="E866" s="3">
        <v>72926.696260601399</v>
      </c>
      <c r="F866" s="3">
        <v>128</v>
      </c>
      <c r="G866" s="3">
        <v>1848.35194138474</v>
      </c>
      <c r="H866" s="3">
        <v>9</v>
      </c>
      <c r="I866" s="3">
        <v>1009.020129721</v>
      </c>
      <c r="J866" s="3">
        <v>31</v>
      </c>
      <c r="K866" s="3">
        <v>198.31202865426701</v>
      </c>
      <c r="L866" s="3">
        <v>3</v>
      </c>
      <c r="M866" s="3">
        <v>7</v>
      </c>
      <c r="N866" s="3">
        <v>6</v>
      </c>
      <c r="O866" s="3">
        <v>899</v>
      </c>
      <c r="P866" s="3">
        <v>3</v>
      </c>
      <c r="Q866" s="3">
        <v>6116.8339185963396</v>
      </c>
      <c r="R866" s="3">
        <v>3</v>
      </c>
      <c r="S866" s="3">
        <v>0</v>
      </c>
      <c r="T866" s="3">
        <v>0</v>
      </c>
      <c r="U866" s="3">
        <v>7604.8223112788401</v>
      </c>
      <c r="V866" s="3">
        <v>0</v>
      </c>
      <c r="W866" s="3" t="str">
        <f>IF(Bank_data3[[#This Row],[credit_risk]]=1,"High Risk","Low Risk")</f>
        <v>Low Risk</v>
      </c>
      <c r="X866" s="3" t="str">
        <f t="shared" si="91"/>
        <v>45-54</v>
      </c>
      <c r="Y866" s="3" t="str">
        <f t="shared" si="92"/>
        <v>Middle Income</v>
      </c>
      <c r="Z866" s="3" t="str">
        <f t="shared" si="93"/>
        <v>Excellent</v>
      </c>
      <c r="AA866" s="27">
        <f t="shared" si="94"/>
        <v>8.3876470925516963E-2</v>
      </c>
      <c r="AB866" s="3" t="str">
        <f t="shared" si="95"/>
        <v>Medium</v>
      </c>
      <c r="AC866" s="3" t="str">
        <f t="shared" si="96"/>
        <v>Low</v>
      </c>
      <c r="AD866" s="3" t="str">
        <f t="shared" si="97"/>
        <v>No</v>
      </c>
    </row>
    <row r="867" spans="1:30" ht="15" customHeight="1" x14ac:dyDescent="0.3">
      <c r="A867" s="3" t="s">
        <v>888</v>
      </c>
      <c r="B867" s="3">
        <v>61</v>
      </c>
      <c r="C867" s="3" t="s">
        <v>23</v>
      </c>
      <c r="D867" s="3" t="s">
        <v>24</v>
      </c>
      <c r="E867" s="3">
        <v>68974.286149573105</v>
      </c>
      <c r="F867" s="3">
        <v>100</v>
      </c>
      <c r="G867" s="3">
        <v>1678.0607382619</v>
      </c>
      <c r="H867" s="3">
        <v>0</v>
      </c>
      <c r="I867" s="3">
        <v>1275.69818915571</v>
      </c>
      <c r="J867" s="3">
        <v>36</v>
      </c>
      <c r="K867" s="3">
        <v>430.33367117914599</v>
      </c>
      <c r="L867" s="3">
        <v>21</v>
      </c>
      <c r="M867" s="3">
        <v>7</v>
      </c>
      <c r="N867" s="3">
        <v>6</v>
      </c>
      <c r="O867" s="3">
        <v>542</v>
      </c>
      <c r="P867" s="3">
        <v>1</v>
      </c>
      <c r="Q867" s="3">
        <v>17519.365282313302</v>
      </c>
      <c r="R867" s="3">
        <v>4</v>
      </c>
      <c r="S867" s="3">
        <v>0</v>
      </c>
      <c r="T867" s="3">
        <v>0</v>
      </c>
      <c r="U867" s="3">
        <v>16123.1265847008</v>
      </c>
      <c r="V867" s="3">
        <v>1</v>
      </c>
      <c r="W867" s="3" t="str">
        <f>IF(Bank_data3[[#This Row],[credit_risk]]=1,"High Risk","Low Risk")</f>
        <v>High Risk</v>
      </c>
      <c r="X867" s="3" t="str">
        <f t="shared" si="91"/>
        <v>55+</v>
      </c>
      <c r="Y867" s="3" t="str">
        <f t="shared" si="92"/>
        <v>Middle Income</v>
      </c>
      <c r="Z867" s="3" t="str">
        <f t="shared" si="93"/>
        <v>Poor</v>
      </c>
      <c r="AA867" s="27">
        <f t="shared" si="94"/>
        <v>0.25399850089527504</v>
      </c>
      <c r="AB867" s="3" t="str">
        <f t="shared" si="95"/>
        <v>Medium</v>
      </c>
      <c r="AC867" s="3" t="str">
        <f t="shared" si="96"/>
        <v>Medium</v>
      </c>
      <c r="AD867" s="3" t="str">
        <f t="shared" si="97"/>
        <v>No</v>
      </c>
    </row>
    <row r="868" spans="1:30" ht="15" customHeight="1" x14ac:dyDescent="0.3">
      <c r="A868" s="3" t="s">
        <v>889</v>
      </c>
      <c r="B868" s="3">
        <v>36</v>
      </c>
      <c r="C868" s="3" t="s">
        <v>23</v>
      </c>
      <c r="D868" s="3" t="s">
        <v>24</v>
      </c>
      <c r="E868" s="3">
        <v>56228.9415815666</v>
      </c>
      <c r="F868" s="3">
        <v>138</v>
      </c>
      <c r="G868" s="3">
        <v>948.80565500242403</v>
      </c>
      <c r="H868" s="3">
        <v>10</v>
      </c>
      <c r="I868" s="3">
        <v>416.90890870835</v>
      </c>
      <c r="J868" s="3">
        <v>4</v>
      </c>
      <c r="K868" s="3">
        <v>523.83345533115403</v>
      </c>
      <c r="L868" s="3">
        <v>44</v>
      </c>
      <c r="M868" s="3">
        <v>0</v>
      </c>
      <c r="N868" s="3">
        <v>4</v>
      </c>
      <c r="O868" s="3">
        <v>837</v>
      </c>
      <c r="P868" s="3">
        <v>0</v>
      </c>
      <c r="Q868" s="3">
        <v>9466.4555494662509</v>
      </c>
      <c r="R868" s="3">
        <v>7</v>
      </c>
      <c r="S868" s="3">
        <v>0</v>
      </c>
      <c r="T868" s="3">
        <v>0</v>
      </c>
      <c r="U868" s="3">
        <v>7626.43128618623</v>
      </c>
      <c r="V868" s="3">
        <v>1</v>
      </c>
      <c r="W868" s="3" t="str">
        <f>IF(Bank_data3[[#This Row],[credit_risk]]=1,"High Risk","Low Risk")</f>
        <v>High Risk</v>
      </c>
      <c r="X868" s="3" t="str">
        <f t="shared" si="91"/>
        <v>35-44</v>
      </c>
      <c r="Y868" s="3" t="str">
        <f t="shared" si="92"/>
        <v>Middle Income</v>
      </c>
      <c r="Z868" s="3" t="str">
        <f t="shared" si="93"/>
        <v>Excellent</v>
      </c>
      <c r="AA868" s="27">
        <f t="shared" si="94"/>
        <v>0.16835557069368021</v>
      </c>
      <c r="AB868" s="3" t="str">
        <f t="shared" si="95"/>
        <v>Low</v>
      </c>
      <c r="AC868" s="3" t="str">
        <f t="shared" si="96"/>
        <v>High</v>
      </c>
      <c r="AD868" s="3" t="str">
        <f t="shared" si="97"/>
        <v>No</v>
      </c>
    </row>
    <row r="869" spans="1:30" ht="15" customHeight="1" x14ac:dyDescent="0.3">
      <c r="A869" s="3" t="s">
        <v>890</v>
      </c>
      <c r="B869" s="3">
        <v>24</v>
      </c>
      <c r="C869" s="3" t="s">
        <v>31</v>
      </c>
      <c r="D869" s="3" t="s">
        <v>24</v>
      </c>
      <c r="E869" s="3">
        <v>69643.381213314802</v>
      </c>
      <c r="F869" s="3">
        <v>238</v>
      </c>
      <c r="G869" s="3">
        <v>1222.2314800991101</v>
      </c>
      <c r="H869" s="3">
        <v>3</v>
      </c>
      <c r="I869" s="3">
        <v>646.29563311861602</v>
      </c>
      <c r="J869" s="3">
        <v>19</v>
      </c>
      <c r="K869" s="3">
        <v>462.41020182447198</v>
      </c>
      <c r="L869" s="3">
        <v>27</v>
      </c>
      <c r="M869" s="3">
        <v>0</v>
      </c>
      <c r="N869" s="3">
        <v>3</v>
      </c>
      <c r="O869" s="3">
        <v>383</v>
      </c>
      <c r="P869" s="3">
        <v>1</v>
      </c>
      <c r="Q869" s="3">
        <v>4229.7722176051902</v>
      </c>
      <c r="R869" s="3">
        <v>6</v>
      </c>
      <c r="S869" s="3">
        <v>0</v>
      </c>
      <c r="T869" s="3">
        <v>0</v>
      </c>
      <c r="U869" s="3">
        <v>7207.4132435347001</v>
      </c>
      <c r="V869" s="3">
        <v>1</v>
      </c>
      <c r="W869" s="3" t="str">
        <f>IF(Bank_data3[[#This Row],[credit_risk]]=1,"High Risk","Low Risk")</f>
        <v>High Risk</v>
      </c>
      <c r="X869" s="3" t="str">
        <f t="shared" si="91"/>
        <v>18-24</v>
      </c>
      <c r="Y869" s="3" t="str">
        <f t="shared" si="92"/>
        <v>Middle Income</v>
      </c>
      <c r="Z869" s="3" t="str">
        <f t="shared" si="93"/>
        <v>Poor</v>
      </c>
      <c r="AA869" s="27">
        <f t="shared" si="94"/>
        <v>6.0734733781083551E-2</v>
      </c>
      <c r="AB869" s="3" t="str">
        <f t="shared" si="95"/>
        <v>Medium</v>
      </c>
      <c r="AC869" s="3" t="str">
        <f t="shared" si="96"/>
        <v>Medium</v>
      </c>
      <c r="AD869" s="3" t="str">
        <f t="shared" si="97"/>
        <v>No</v>
      </c>
    </row>
    <row r="870" spans="1:30" ht="15" customHeight="1" x14ac:dyDescent="0.3">
      <c r="A870" s="3" t="s">
        <v>891</v>
      </c>
      <c r="B870" s="3">
        <v>48</v>
      </c>
      <c r="C870" s="3" t="s">
        <v>31</v>
      </c>
      <c r="D870" s="3" t="s">
        <v>26</v>
      </c>
      <c r="E870" s="3">
        <v>48953.528699013899</v>
      </c>
      <c r="F870" s="3">
        <v>151</v>
      </c>
      <c r="G870" s="3">
        <v>1294.9106520806299</v>
      </c>
      <c r="H870" s="3">
        <v>7</v>
      </c>
      <c r="I870" s="3">
        <v>387.82506554392103</v>
      </c>
      <c r="J870" s="3">
        <v>6</v>
      </c>
      <c r="K870" s="3">
        <v>621.81889706300296</v>
      </c>
      <c r="L870" s="3">
        <v>9</v>
      </c>
      <c r="M870" s="3">
        <v>3</v>
      </c>
      <c r="N870" s="3">
        <v>2</v>
      </c>
      <c r="O870" s="3">
        <v>495</v>
      </c>
      <c r="P870" s="3">
        <v>4</v>
      </c>
      <c r="Q870" s="3">
        <v>13792.05427384</v>
      </c>
      <c r="R870" s="3">
        <v>1</v>
      </c>
      <c r="S870" s="3">
        <v>0</v>
      </c>
      <c r="T870" s="3">
        <v>0</v>
      </c>
      <c r="U870" s="3">
        <v>6873.9909577568196</v>
      </c>
      <c r="V870" s="3">
        <v>1</v>
      </c>
      <c r="W870" s="3" t="str">
        <f>IF(Bank_data3[[#This Row],[credit_risk]]=1,"High Risk","Low Risk")</f>
        <v>High Risk</v>
      </c>
      <c r="X870" s="3" t="str">
        <f t="shared" si="91"/>
        <v>45-54</v>
      </c>
      <c r="Y870" s="3" t="str">
        <f t="shared" si="92"/>
        <v>Low Income</v>
      </c>
      <c r="Z870" s="3" t="str">
        <f t="shared" si="93"/>
        <v>Poor</v>
      </c>
      <c r="AA870" s="27">
        <f t="shared" si="94"/>
        <v>0.28173769369393431</v>
      </c>
      <c r="AB870" s="3" t="str">
        <f t="shared" si="95"/>
        <v>Medium</v>
      </c>
      <c r="AC870" s="3" t="str">
        <f t="shared" si="96"/>
        <v>Low</v>
      </c>
      <c r="AD870" s="3" t="str">
        <f t="shared" si="97"/>
        <v>No</v>
      </c>
    </row>
    <row r="871" spans="1:30" ht="15" customHeight="1" x14ac:dyDescent="0.3">
      <c r="A871" s="3" t="s">
        <v>892</v>
      </c>
      <c r="B871" s="3">
        <v>23</v>
      </c>
      <c r="C871" s="3" t="s">
        <v>31</v>
      </c>
      <c r="D871" s="3" t="s">
        <v>33</v>
      </c>
      <c r="E871" s="3">
        <v>61185.0260576894</v>
      </c>
      <c r="F871" s="3">
        <v>50</v>
      </c>
      <c r="G871" s="3">
        <v>1728.38277439532</v>
      </c>
      <c r="H871" s="3">
        <v>5</v>
      </c>
      <c r="I871" s="3">
        <v>331.420275947194</v>
      </c>
      <c r="J871" s="3">
        <v>42</v>
      </c>
      <c r="K871" s="3">
        <v>539.43207439142202</v>
      </c>
      <c r="L871" s="3">
        <v>65</v>
      </c>
      <c r="M871" s="3">
        <v>17</v>
      </c>
      <c r="N871" s="3">
        <v>7</v>
      </c>
      <c r="O871" s="3">
        <v>577</v>
      </c>
      <c r="P871" s="3">
        <v>2</v>
      </c>
      <c r="Q871" s="3">
        <v>16886.981262359699</v>
      </c>
      <c r="R871" s="3">
        <v>1</v>
      </c>
      <c r="S871" s="3">
        <v>0</v>
      </c>
      <c r="T871" s="3">
        <v>0</v>
      </c>
      <c r="U871" s="3">
        <v>16072.369217473601</v>
      </c>
      <c r="V871" s="3">
        <v>1</v>
      </c>
      <c r="W871" s="3" t="str">
        <f>IF(Bank_data3[[#This Row],[credit_risk]]=1,"High Risk","Low Risk")</f>
        <v>High Risk</v>
      </c>
      <c r="X871" s="3" t="str">
        <f t="shared" si="91"/>
        <v>18-24</v>
      </c>
      <c r="Y871" s="3" t="str">
        <f t="shared" si="92"/>
        <v>Middle Income</v>
      </c>
      <c r="Z871" s="3" t="str">
        <f t="shared" si="93"/>
        <v>Poor</v>
      </c>
      <c r="AA871" s="27">
        <f t="shared" si="94"/>
        <v>0.27599859557855716</v>
      </c>
      <c r="AB871" s="3" t="str">
        <f t="shared" si="95"/>
        <v>Medium</v>
      </c>
      <c r="AC871" s="3" t="str">
        <f t="shared" si="96"/>
        <v>High</v>
      </c>
      <c r="AD871" s="3" t="str">
        <f t="shared" si="97"/>
        <v>No</v>
      </c>
    </row>
    <row r="872" spans="1:30" ht="15" customHeight="1" x14ac:dyDescent="0.3">
      <c r="A872" s="3" t="s">
        <v>893</v>
      </c>
      <c r="B872" s="3">
        <v>29</v>
      </c>
      <c r="C872" s="3" t="s">
        <v>23</v>
      </c>
      <c r="D872" s="3" t="s">
        <v>26</v>
      </c>
      <c r="E872" s="3">
        <v>46315.717373837899</v>
      </c>
      <c r="F872" s="3">
        <v>138</v>
      </c>
      <c r="G872" s="3">
        <v>2142.5225587996401</v>
      </c>
      <c r="H872" s="3">
        <v>8</v>
      </c>
      <c r="I872" s="3">
        <v>580.26343891633906</v>
      </c>
      <c r="J872" s="3">
        <v>22</v>
      </c>
      <c r="K872" s="3">
        <v>696.59888096859402</v>
      </c>
      <c r="L872" s="3">
        <v>48</v>
      </c>
      <c r="M872" s="3">
        <v>18</v>
      </c>
      <c r="N872" s="3">
        <v>7</v>
      </c>
      <c r="O872" s="3">
        <v>434</v>
      </c>
      <c r="P872" s="3">
        <v>5</v>
      </c>
      <c r="Q872" s="3">
        <v>14821.710899567801</v>
      </c>
      <c r="R872" s="3">
        <v>3</v>
      </c>
      <c r="S872" s="3">
        <v>0</v>
      </c>
      <c r="T872" s="3">
        <v>0</v>
      </c>
      <c r="U872" s="3">
        <v>500</v>
      </c>
      <c r="V872" s="3">
        <v>1</v>
      </c>
      <c r="W872" s="3" t="str">
        <f>IF(Bank_data3[[#This Row],[credit_risk]]=1,"High Risk","Low Risk")</f>
        <v>High Risk</v>
      </c>
      <c r="X872" s="3" t="str">
        <f t="shared" si="91"/>
        <v>25-34</v>
      </c>
      <c r="Y872" s="3" t="str">
        <f t="shared" si="92"/>
        <v>Low Income</v>
      </c>
      <c r="Z872" s="3" t="str">
        <f t="shared" si="93"/>
        <v>Poor</v>
      </c>
      <c r="AA872" s="27">
        <f t="shared" si="94"/>
        <v>0.32001471077159777</v>
      </c>
      <c r="AB872" s="3" t="str">
        <f t="shared" si="95"/>
        <v>Medium</v>
      </c>
      <c r="AC872" s="3" t="str">
        <f t="shared" si="96"/>
        <v>High</v>
      </c>
      <c r="AD872" s="3" t="str">
        <f t="shared" si="97"/>
        <v>No</v>
      </c>
    </row>
    <row r="873" spans="1:30" ht="15" customHeight="1" x14ac:dyDescent="0.3">
      <c r="A873" s="3" t="s">
        <v>894</v>
      </c>
      <c r="B873" s="3">
        <v>36</v>
      </c>
      <c r="C873" s="3" t="s">
        <v>28</v>
      </c>
      <c r="D873" s="3" t="s">
        <v>26</v>
      </c>
      <c r="E873" s="3">
        <v>30977.858603302098</v>
      </c>
      <c r="F873" s="3">
        <v>30</v>
      </c>
      <c r="G873" s="3">
        <v>1008.45829094921</v>
      </c>
      <c r="H873" s="3">
        <v>0</v>
      </c>
      <c r="I873" s="3">
        <v>928.31428550290696</v>
      </c>
      <c r="J873" s="3">
        <v>0</v>
      </c>
      <c r="K873" s="3">
        <v>582.44751174488601</v>
      </c>
      <c r="L873" s="3">
        <v>79</v>
      </c>
      <c r="M873" s="3">
        <v>9</v>
      </c>
      <c r="N873" s="3">
        <v>2</v>
      </c>
      <c r="O873" s="3">
        <v>677</v>
      </c>
      <c r="P873" s="3">
        <v>1</v>
      </c>
      <c r="Q873" s="3">
        <v>15949.5549014628</v>
      </c>
      <c r="R873" s="3">
        <v>6</v>
      </c>
      <c r="S873" s="3">
        <v>0</v>
      </c>
      <c r="T873" s="3">
        <v>0</v>
      </c>
      <c r="U873" s="3">
        <v>5260.06863182488</v>
      </c>
      <c r="V873" s="3">
        <v>1</v>
      </c>
      <c r="W873" s="3" t="str">
        <f>IF(Bank_data3[[#This Row],[credit_risk]]=1,"High Risk","Low Risk")</f>
        <v>High Risk</v>
      </c>
      <c r="X873" s="3" t="str">
        <f t="shared" si="91"/>
        <v>35-44</v>
      </c>
      <c r="Y873" s="3" t="str">
        <f t="shared" si="92"/>
        <v>Low Income</v>
      </c>
      <c r="Z873" s="3" t="str">
        <f t="shared" si="93"/>
        <v>Good</v>
      </c>
      <c r="AA873" s="27">
        <f t="shared" si="94"/>
        <v>0.5148695106950566</v>
      </c>
      <c r="AB873" s="3" t="str">
        <f t="shared" si="95"/>
        <v>Medium</v>
      </c>
      <c r="AC873" s="3" t="str">
        <f t="shared" si="96"/>
        <v>High</v>
      </c>
      <c r="AD873" s="3" t="str">
        <f t="shared" si="97"/>
        <v>No</v>
      </c>
    </row>
    <row r="874" spans="1:30" ht="15" customHeight="1" x14ac:dyDescent="0.3">
      <c r="A874" s="3" t="s">
        <v>895</v>
      </c>
      <c r="B874" s="3">
        <v>29</v>
      </c>
      <c r="C874" s="3" t="s">
        <v>28</v>
      </c>
      <c r="D874" s="3" t="s">
        <v>33</v>
      </c>
      <c r="E874" s="3">
        <v>65562.295504950802</v>
      </c>
      <c r="F874" s="3">
        <v>82</v>
      </c>
      <c r="G874" s="3">
        <v>386.59134929099599</v>
      </c>
      <c r="H874" s="3">
        <v>0</v>
      </c>
      <c r="I874" s="3">
        <v>1069.98805221161</v>
      </c>
      <c r="J874" s="3">
        <v>38</v>
      </c>
      <c r="K874" s="3">
        <v>527.31873881505203</v>
      </c>
      <c r="L874" s="3">
        <v>72</v>
      </c>
      <c r="M874" s="3">
        <v>17</v>
      </c>
      <c r="N874" s="3">
        <v>4</v>
      </c>
      <c r="O874" s="3">
        <v>417</v>
      </c>
      <c r="P874" s="3">
        <v>0</v>
      </c>
      <c r="Q874" s="3">
        <v>15849.581797180201</v>
      </c>
      <c r="R874" s="3">
        <v>0</v>
      </c>
      <c r="S874" s="3">
        <v>0</v>
      </c>
      <c r="T874" s="3">
        <v>0</v>
      </c>
      <c r="U874" s="3">
        <v>11230.829487479799</v>
      </c>
      <c r="V874" s="3">
        <v>1</v>
      </c>
      <c r="W874" s="3" t="str">
        <f>IF(Bank_data3[[#This Row],[credit_risk]]=1,"High Risk","Low Risk")</f>
        <v>High Risk</v>
      </c>
      <c r="X874" s="3" t="str">
        <f t="shared" si="91"/>
        <v>25-34</v>
      </c>
      <c r="Y874" s="3" t="str">
        <f t="shared" si="92"/>
        <v>Middle Income</v>
      </c>
      <c r="Z874" s="3" t="str">
        <f t="shared" si="93"/>
        <v>Poor</v>
      </c>
      <c r="AA874" s="27">
        <f t="shared" si="94"/>
        <v>0.2417484268222938</v>
      </c>
      <c r="AB874" s="3" t="str">
        <f t="shared" si="95"/>
        <v>Low</v>
      </c>
      <c r="AC874" s="3" t="str">
        <f t="shared" si="96"/>
        <v>High</v>
      </c>
      <c r="AD874" s="3" t="str">
        <f t="shared" si="97"/>
        <v>No</v>
      </c>
    </row>
    <row r="875" spans="1:30" ht="15" customHeight="1" x14ac:dyDescent="0.3">
      <c r="A875" s="3" t="s">
        <v>896</v>
      </c>
      <c r="B875" s="3">
        <v>36</v>
      </c>
      <c r="C875" s="3" t="s">
        <v>31</v>
      </c>
      <c r="D875" s="3" t="s">
        <v>24</v>
      </c>
      <c r="E875" s="3">
        <v>72952.239283900606</v>
      </c>
      <c r="F875" s="3">
        <v>12</v>
      </c>
      <c r="G875" s="3">
        <v>2651.8086735916299</v>
      </c>
      <c r="H875" s="3">
        <v>10</v>
      </c>
      <c r="I875" s="3">
        <v>468.07606268241398</v>
      </c>
      <c r="J875" s="3">
        <v>2</v>
      </c>
      <c r="K875" s="3">
        <v>430.91715634727802</v>
      </c>
      <c r="L875" s="3">
        <v>50</v>
      </c>
      <c r="M875" s="3">
        <v>9</v>
      </c>
      <c r="N875" s="3">
        <v>7</v>
      </c>
      <c r="O875" s="3">
        <v>325</v>
      </c>
      <c r="P875" s="3">
        <v>4</v>
      </c>
      <c r="Q875" s="3">
        <v>10394.8891882604</v>
      </c>
      <c r="R875" s="3">
        <v>7</v>
      </c>
      <c r="S875" s="3">
        <v>0</v>
      </c>
      <c r="T875" s="3">
        <v>0</v>
      </c>
      <c r="U875" s="3">
        <v>9603.4835339552501</v>
      </c>
      <c r="V875" s="3">
        <v>1</v>
      </c>
      <c r="W875" s="3" t="str">
        <f>IF(Bank_data3[[#This Row],[credit_risk]]=1,"High Risk","Low Risk")</f>
        <v>High Risk</v>
      </c>
      <c r="X875" s="3" t="str">
        <f t="shared" si="91"/>
        <v>35-44</v>
      </c>
      <c r="Y875" s="3" t="str">
        <f t="shared" si="92"/>
        <v>Middle Income</v>
      </c>
      <c r="Z875" s="3" t="str">
        <f t="shared" si="93"/>
        <v>Poor</v>
      </c>
      <c r="AA875" s="27">
        <f t="shared" si="94"/>
        <v>0.14248896662112998</v>
      </c>
      <c r="AB875" s="3" t="str">
        <f t="shared" si="95"/>
        <v>Medium</v>
      </c>
      <c r="AC875" s="3" t="str">
        <f t="shared" si="96"/>
        <v>High</v>
      </c>
      <c r="AD875" s="3" t="str">
        <f t="shared" si="97"/>
        <v>No</v>
      </c>
    </row>
    <row r="876" spans="1:30" ht="15" customHeight="1" x14ac:dyDescent="0.3">
      <c r="A876" s="3" t="s">
        <v>897</v>
      </c>
      <c r="B876" s="3">
        <v>39</v>
      </c>
      <c r="C876" s="3" t="s">
        <v>23</v>
      </c>
      <c r="D876" s="3" t="s">
        <v>26</v>
      </c>
      <c r="E876" s="3">
        <v>94531.258047500902</v>
      </c>
      <c r="F876" s="3">
        <v>54</v>
      </c>
      <c r="G876" s="3">
        <v>725.10329499194995</v>
      </c>
      <c r="H876" s="3">
        <v>4</v>
      </c>
      <c r="I876" s="3">
        <v>516.753428214466</v>
      </c>
      <c r="J876" s="3">
        <v>44</v>
      </c>
      <c r="K876" s="3">
        <v>561.83463646941698</v>
      </c>
      <c r="L876" s="3">
        <v>42</v>
      </c>
      <c r="M876" s="3">
        <v>8</v>
      </c>
      <c r="N876" s="3">
        <v>9</v>
      </c>
      <c r="O876" s="3">
        <v>538</v>
      </c>
      <c r="P876" s="3">
        <v>5</v>
      </c>
      <c r="Q876" s="3">
        <v>9216.1716146475701</v>
      </c>
      <c r="R876" s="3">
        <v>5</v>
      </c>
      <c r="S876" s="3">
        <v>0</v>
      </c>
      <c r="T876" s="3">
        <v>0</v>
      </c>
      <c r="U876" s="3">
        <v>9128.0354157693891</v>
      </c>
      <c r="V876" s="3">
        <v>1</v>
      </c>
      <c r="W876" s="3" t="str">
        <f>IF(Bank_data3[[#This Row],[credit_risk]]=1,"High Risk","Low Risk")</f>
        <v>High Risk</v>
      </c>
      <c r="X876" s="3" t="str">
        <f t="shared" si="91"/>
        <v>35-44</v>
      </c>
      <c r="Y876" s="3" t="str">
        <f t="shared" si="92"/>
        <v>Middle Income</v>
      </c>
      <c r="Z876" s="3" t="str">
        <f t="shared" si="93"/>
        <v>Poor</v>
      </c>
      <c r="AA876" s="27">
        <f t="shared" si="94"/>
        <v>9.7493377375942117E-2</v>
      </c>
      <c r="AB876" s="3" t="str">
        <f t="shared" si="95"/>
        <v>Low</v>
      </c>
      <c r="AC876" s="3" t="str">
        <f t="shared" si="96"/>
        <v>High</v>
      </c>
      <c r="AD876" s="3" t="str">
        <f t="shared" si="97"/>
        <v>No</v>
      </c>
    </row>
    <row r="877" spans="1:30" ht="15" customHeight="1" x14ac:dyDescent="0.3">
      <c r="A877" s="3" t="s">
        <v>898</v>
      </c>
      <c r="B877" s="3">
        <v>43</v>
      </c>
      <c r="C877" s="3" t="s">
        <v>28</v>
      </c>
      <c r="D877" s="3" t="s">
        <v>33</v>
      </c>
      <c r="E877" s="3">
        <v>54752.522025127902</v>
      </c>
      <c r="F877" s="3">
        <v>145</v>
      </c>
      <c r="G877" s="3">
        <v>1892.0760020351599</v>
      </c>
      <c r="H877" s="3">
        <v>5</v>
      </c>
      <c r="I877" s="3">
        <v>177.06188863679799</v>
      </c>
      <c r="J877" s="3">
        <v>2</v>
      </c>
      <c r="K877" s="3">
        <v>937.07679178101398</v>
      </c>
      <c r="L877" s="3">
        <v>5</v>
      </c>
      <c r="M877" s="3">
        <v>6</v>
      </c>
      <c r="N877" s="3">
        <v>9</v>
      </c>
      <c r="O877" s="3">
        <v>408</v>
      </c>
      <c r="P877" s="3">
        <v>4</v>
      </c>
      <c r="Q877" s="3">
        <v>7970.6516917216104</v>
      </c>
      <c r="R877" s="3">
        <v>5</v>
      </c>
      <c r="S877" s="3">
        <v>0</v>
      </c>
      <c r="T877" s="3">
        <v>0</v>
      </c>
      <c r="U877" s="3">
        <v>9996.4895605183592</v>
      </c>
      <c r="V877" s="3">
        <v>1</v>
      </c>
      <c r="W877" s="3" t="str">
        <f>IF(Bank_data3[[#This Row],[credit_risk]]=1,"High Risk","Low Risk")</f>
        <v>High Risk</v>
      </c>
      <c r="X877" s="3" t="str">
        <f t="shared" si="91"/>
        <v>35-44</v>
      </c>
      <c r="Y877" s="3" t="str">
        <f t="shared" si="92"/>
        <v>Middle Income</v>
      </c>
      <c r="Z877" s="3" t="str">
        <f t="shared" si="93"/>
        <v>Poor</v>
      </c>
      <c r="AA877" s="27">
        <f t="shared" si="94"/>
        <v>0.14557597343303366</v>
      </c>
      <c r="AB877" s="3" t="str">
        <f t="shared" si="95"/>
        <v>Medium</v>
      </c>
      <c r="AC877" s="3" t="str">
        <f t="shared" si="96"/>
        <v>Low</v>
      </c>
      <c r="AD877" s="3" t="str">
        <f t="shared" si="97"/>
        <v>No</v>
      </c>
    </row>
    <row r="878" spans="1:30" ht="15" customHeight="1" x14ac:dyDescent="0.3">
      <c r="A878" s="3" t="s">
        <v>899</v>
      </c>
      <c r="B878" s="3">
        <v>24</v>
      </c>
      <c r="C878" s="3" t="s">
        <v>31</v>
      </c>
      <c r="D878" s="3" t="s">
        <v>24</v>
      </c>
      <c r="E878" s="3">
        <v>31139.423269191899</v>
      </c>
      <c r="F878" s="3">
        <v>134</v>
      </c>
      <c r="G878" s="3">
        <v>1702.5468294309901</v>
      </c>
      <c r="H878" s="3">
        <v>7</v>
      </c>
      <c r="I878" s="3">
        <v>875.02327289694904</v>
      </c>
      <c r="J878" s="3">
        <v>5</v>
      </c>
      <c r="K878" s="3">
        <v>478.41932448883199</v>
      </c>
      <c r="L878" s="3">
        <v>24</v>
      </c>
      <c r="M878" s="3">
        <v>5</v>
      </c>
      <c r="N878" s="3">
        <v>5</v>
      </c>
      <c r="O878" s="3">
        <v>389</v>
      </c>
      <c r="P878" s="3">
        <v>0</v>
      </c>
      <c r="Q878" s="3">
        <v>11958.6295846185</v>
      </c>
      <c r="R878" s="3">
        <v>6</v>
      </c>
      <c r="S878" s="3">
        <v>0</v>
      </c>
      <c r="T878" s="3">
        <v>0</v>
      </c>
      <c r="U878" s="3">
        <v>13193.7375052921</v>
      </c>
      <c r="V878" s="3">
        <v>1</v>
      </c>
      <c r="W878" s="3" t="str">
        <f>IF(Bank_data3[[#This Row],[credit_risk]]=1,"High Risk","Low Risk")</f>
        <v>High Risk</v>
      </c>
      <c r="X878" s="3" t="str">
        <f t="shared" si="91"/>
        <v>18-24</v>
      </c>
      <c r="Y878" s="3" t="str">
        <f t="shared" si="92"/>
        <v>Low Income</v>
      </c>
      <c r="Z878" s="3" t="str">
        <f t="shared" si="93"/>
        <v>Poor</v>
      </c>
      <c r="AA878" s="27">
        <f t="shared" si="94"/>
        <v>0.38403503755478641</v>
      </c>
      <c r="AB878" s="3" t="str">
        <f t="shared" si="95"/>
        <v>Medium</v>
      </c>
      <c r="AC878" s="3" t="str">
        <f t="shared" si="96"/>
        <v>Medium</v>
      </c>
      <c r="AD878" s="3" t="str">
        <f t="shared" si="97"/>
        <v>No</v>
      </c>
    </row>
    <row r="879" spans="1:30" ht="15" customHeight="1" x14ac:dyDescent="0.3">
      <c r="A879" s="3" t="s">
        <v>900</v>
      </c>
      <c r="B879" s="3">
        <v>53</v>
      </c>
      <c r="C879" s="3" t="s">
        <v>28</v>
      </c>
      <c r="D879" s="3" t="s">
        <v>24</v>
      </c>
      <c r="E879" s="3">
        <v>44088.066728081401</v>
      </c>
      <c r="F879" s="3">
        <v>92</v>
      </c>
      <c r="G879" s="3">
        <v>1224.5317393299199</v>
      </c>
      <c r="H879" s="3">
        <v>2</v>
      </c>
      <c r="I879" s="3">
        <v>543.75138431024197</v>
      </c>
      <c r="J879" s="3">
        <v>30</v>
      </c>
      <c r="K879" s="3">
        <v>181.644299577364</v>
      </c>
      <c r="L879" s="3">
        <v>3</v>
      </c>
      <c r="M879" s="3">
        <v>0</v>
      </c>
      <c r="N879" s="3">
        <v>1</v>
      </c>
      <c r="O879" s="3">
        <v>681</v>
      </c>
      <c r="P879" s="3">
        <v>2</v>
      </c>
      <c r="Q879" s="3">
        <v>2184.9970175444701</v>
      </c>
      <c r="R879" s="3">
        <v>3</v>
      </c>
      <c r="S879" s="3">
        <v>0</v>
      </c>
      <c r="T879" s="3">
        <v>0</v>
      </c>
      <c r="U879" s="3">
        <v>9062.37382109799</v>
      </c>
      <c r="V879" s="3">
        <v>0</v>
      </c>
      <c r="W879" s="3" t="str">
        <f>IF(Bank_data3[[#This Row],[credit_risk]]=1,"High Risk","Low Risk")</f>
        <v>Low Risk</v>
      </c>
      <c r="X879" s="3" t="str">
        <f t="shared" si="91"/>
        <v>45-54</v>
      </c>
      <c r="Y879" s="3" t="str">
        <f t="shared" si="92"/>
        <v>Low Income</v>
      </c>
      <c r="Z879" s="3" t="str">
        <f t="shared" si="93"/>
        <v>Good</v>
      </c>
      <c r="AA879" s="27">
        <f t="shared" si="94"/>
        <v>4.9559828309567511E-2</v>
      </c>
      <c r="AB879" s="3" t="str">
        <f t="shared" si="95"/>
        <v>Medium</v>
      </c>
      <c r="AC879" s="3" t="str">
        <f t="shared" si="96"/>
        <v>Low</v>
      </c>
      <c r="AD879" s="3" t="str">
        <f t="shared" si="97"/>
        <v>No</v>
      </c>
    </row>
    <row r="880" spans="1:30" ht="15" customHeight="1" x14ac:dyDescent="0.3">
      <c r="A880" s="3" t="s">
        <v>901</v>
      </c>
      <c r="B880" s="3">
        <v>25</v>
      </c>
      <c r="C880" s="3" t="s">
        <v>28</v>
      </c>
      <c r="D880" s="3" t="s">
        <v>26</v>
      </c>
      <c r="E880" s="3">
        <v>47553.955060546803</v>
      </c>
      <c r="F880" s="3">
        <v>209</v>
      </c>
      <c r="G880" s="3">
        <v>1985.96624033645</v>
      </c>
      <c r="H880" s="3">
        <v>5</v>
      </c>
      <c r="I880" s="3">
        <v>1382.0609823741499</v>
      </c>
      <c r="J880" s="3">
        <v>26</v>
      </c>
      <c r="K880" s="3">
        <v>773.96398973876296</v>
      </c>
      <c r="L880" s="3">
        <v>75</v>
      </c>
      <c r="M880" s="3">
        <v>4</v>
      </c>
      <c r="N880" s="3">
        <v>0</v>
      </c>
      <c r="O880" s="3">
        <v>317</v>
      </c>
      <c r="P880" s="3">
        <v>3</v>
      </c>
      <c r="Q880" s="3">
        <v>5069.9918023192904</v>
      </c>
      <c r="R880" s="3">
        <v>6</v>
      </c>
      <c r="S880" s="3">
        <v>0</v>
      </c>
      <c r="T880" s="3">
        <v>0</v>
      </c>
      <c r="U880" s="3">
        <v>8872.3871063398492</v>
      </c>
      <c r="V880" s="3">
        <v>1</v>
      </c>
      <c r="W880" s="3" t="str">
        <f>IF(Bank_data3[[#This Row],[credit_risk]]=1,"High Risk","Low Risk")</f>
        <v>High Risk</v>
      </c>
      <c r="X880" s="3" t="str">
        <f t="shared" si="91"/>
        <v>25-34</v>
      </c>
      <c r="Y880" s="3" t="str">
        <f t="shared" si="92"/>
        <v>Low Income</v>
      </c>
      <c r="Z880" s="3" t="str">
        <f t="shared" si="93"/>
        <v>Poor</v>
      </c>
      <c r="AA880" s="27">
        <f t="shared" si="94"/>
        <v>0.10661556532709128</v>
      </c>
      <c r="AB880" s="3" t="str">
        <f t="shared" si="95"/>
        <v>Medium</v>
      </c>
      <c r="AC880" s="3" t="str">
        <f t="shared" si="96"/>
        <v>High</v>
      </c>
      <c r="AD880" s="3" t="str">
        <f t="shared" si="97"/>
        <v>No</v>
      </c>
    </row>
    <row r="881" spans="1:30" ht="15" customHeight="1" x14ac:dyDescent="0.3">
      <c r="A881" s="3" t="s">
        <v>902</v>
      </c>
      <c r="B881" s="3">
        <v>21</v>
      </c>
      <c r="C881" s="3" t="s">
        <v>23</v>
      </c>
      <c r="D881" s="3" t="s">
        <v>24</v>
      </c>
      <c r="E881" s="3">
        <v>52672.960519302404</v>
      </c>
      <c r="F881" s="3">
        <v>230</v>
      </c>
      <c r="G881" s="3">
        <v>533.89616460504999</v>
      </c>
      <c r="H881" s="3">
        <v>2</v>
      </c>
      <c r="I881" s="3">
        <v>943.43307987735795</v>
      </c>
      <c r="J881" s="3">
        <v>28</v>
      </c>
      <c r="K881" s="3">
        <v>1018.91677930059</v>
      </c>
      <c r="L881" s="3">
        <v>23</v>
      </c>
      <c r="M881" s="3">
        <v>18</v>
      </c>
      <c r="N881" s="3">
        <v>6</v>
      </c>
      <c r="O881" s="3">
        <v>801</v>
      </c>
      <c r="P881" s="3">
        <v>4</v>
      </c>
      <c r="Q881" s="3">
        <v>19971.049021340401</v>
      </c>
      <c r="R881" s="3">
        <v>6</v>
      </c>
      <c r="S881" s="3">
        <v>0</v>
      </c>
      <c r="T881" s="3">
        <v>0</v>
      </c>
      <c r="U881" s="3">
        <v>14022.9147046376</v>
      </c>
      <c r="V881" s="3">
        <v>1</v>
      </c>
      <c r="W881" s="3" t="str">
        <f>IF(Bank_data3[[#This Row],[credit_risk]]=1,"High Risk","Low Risk")</f>
        <v>High Risk</v>
      </c>
      <c r="X881" s="3" t="str">
        <f t="shared" si="91"/>
        <v>18-24</v>
      </c>
      <c r="Y881" s="3" t="str">
        <f t="shared" si="92"/>
        <v>Middle Income</v>
      </c>
      <c r="Z881" s="3" t="str">
        <f t="shared" si="93"/>
        <v>Excellent</v>
      </c>
      <c r="AA881" s="27">
        <f t="shared" si="94"/>
        <v>0.37915182333489417</v>
      </c>
      <c r="AB881" s="3" t="str">
        <f t="shared" si="95"/>
        <v>Low</v>
      </c>
      <c r="AC881" s="3" t="str">
        <f t="shared" si="96"/>
        <v>Medium</v>
      </c>
      <c r="AD881" s="3" t="str">
        <f t="shared" si="97"/>
        <v>No</v>
      </c>
    </row>
    <row r="882" spans="1:30" ht="15" customHeight="1" x14ac:dyDescent="0.3">
      <c r="A882" s="3" t="s">
        <v>903</v>
      </c>
      <c r="B882" s="3">
        <v>32</v>
      </c>
      <c r="C882" s="3" t="s">
        <v>23</v>
      </c>
      <c r="D882" s="3" t="s">
        <v>24</v>
      </c>
      <c r="E882" s="3">
        <v>58475.772621291799</v>
      </c>
      <c r="F882" s="3">
        <v>226</v>
      </c>
      <c r="G882" s="3">
        <v>2804.5837323805699</v>
      </c>
      <c r="H882" s="3">
        <v>7</v>
      </c>
      <c r="I882" s="3">
        <v>739.99398979012904</v>
      </c>
      <c r="J882" s="3">
        <v>14</v>
      </c>
      <c r="K882" s="3">
        <v>644.38444747755102</v>
      </c>
      <c r="L882" s="3">
        <v>55</v>
      </c>
      <c r="M882" s="3">
        <v>14</v>
      </c>
      <c r="N882" s="3">
        <v>1</v>
      </c>
      <c r="O882" s="3">
        <v>854</v>
      </c>
      <c r="P882" s="3">
        <v>5</v>
      </c>
      <c r="Q882" s="3">
        <v>17380.9339962544</v>
      </c>
      <c r="R882" s="3">
        <v>3</v>
      </c>
      <c r="S882" s="3">
        <v>0</v>
      </c>
      <c r="T882" s="3">
        <v>0</v>
      </c>
      <c r="U882" s="3">
        <v>9069.9695935379095</v>
      </c>
      <c r="V882" s="3">
        <v>0</v>
      </c>
      <c r="W882" s="3" t="str">
        <f>IF(Bank_data3[[#This Row],[credit_risk]]=1,"High Risk","Low Risk")</f>
        <v>Low Risk</v>
      </c>
      <c r="X882" s="3" t="str">
        <f t="shared" si="91"/>
        <v>25-34</v>
      </c>
      <c r="Y882" s="3" t="str">
        <f t="shared" si="92"/>
        <v>Middle Income</v>
      </c>
      <c r="Z882" s="3" t="str">
        <f t="shared" si="93"/>
        <v>Excellent</v>
      </c>
      <c r="AA882" s="27">
        <f t="shared" si="94"/>
        <v>0.29723307990847775</v>
      </c>
      <c r="AB882" s="3" t="str">
        <f t="shared" si="95"/>
        <v>Medium</v>
      </c>
      <c r="AC882" s="3" t="str">
        <f t="shared" si="96"/>
        <v>High</v>
      </c>
      <c r="AD882" s="3" t="str">
        <f t="shared" si="97"/>
        <v>No</v>
      </c>
    </row>
    <row r="883" spans="1:30" ht="15" customHeight="1" x14ac:dyDescent="0.3">
      <c r="A883" s="3" t="s">
        <v>904</v>
      </c>
      <c r="B883" s="3">
        <v>62</v>
      </c>
      <c r="C883" s="3" t="s">
        <v>28</v>
      </c>
      <c r="D883" s="3" t="s">
        <v>33</v>
      </c>
      <c r="E883" s="3">
        <v>56533.447263139999</v>
      </c>
      <c r="F883" s="3">
        <v>64</v>
      </c>
      <c r="G883" s="3">
        <v>3607.9022406812701</v>
      </c>
      <c r="H883" s="3">
        <v>11</v>
      </c>
      <c r="I883" s="3">
        <v>575.61065035944205</v>
      </c>
      <c r="J883" s="3">
        <v>35</v>
      </c>
      <c r="K883" s="3">
        <v>991.234808046372</v>
      </c>
      <c r="L883" s="3">
        <v>54</v>
      </c>
      <c r="M883" s="3">
        <v>13</v>
      </c>
      <c r="N883" s="3">
        <v>9</v>
      </c>
      <c r="O883" s="3">
        <v>516</v>
      </c>
      <c r="P883" s="3">
        <v>0</v>
      </c>
      <c r="Q883" s="3">
        <v>12929.9905247968</v>
      </c>
      <c r="R883" s="3">
        <v>2</v>
      </c>
      <c r="S883" s="3">
        <v>0</v>
      </c>
      <c r="T883" s="3">
        <v>0</v>
      </c>
      <c r="U883" s="3">
        <v>11316.540599273099</v>
      </c>
      <c r="V883" s="3">
        <v>1</v>
      </c>
      <c r="W883" s="3" t="str">
        <f>IF(Bank_data3[[#This Row],[credit_risk]]=1,"High Risk","Low Risk")</f>
        <v>High Risk</v>
      </c>
      <c r="X883" s="3" t="str">
        <f t="shared" si="91"/>
        <v>55+</v>
      </c>
      <c r="Y883" s="3" t="str">
        <f t="shared" si="92"/>
        <v>Middle Income</v>
      </c>
      <c r="Z883" s="3" t="str">
        <f t="shared" si="93"/>
        <v>Poor</v>
      </c>
      <c r="AA883" s="27">
        <f t="shared" si="94"/>
        <v>0.22871399411773</v>
      </c>
      <c r="AB883" s="3" t="str">
        <f t="shared" si="95"/>
        <v>Medium</v>
      </c>
      <c r="AC883" s="3" t="str">
        <f t="shared" si="96"/>
        <v>High</v>
      </c>
      <c r="AD883" s="3" t="str">
        <f t="shared" si="97"/>
        <v>No</v>
      </c>
    </row>
    <row r="884" spans="1:30" ht="15" customHeight="1" x14ac:dyDescent="0.3">
      <c r="A884" s="3" t="s">
        <v>905</v>
      </c>
      <c r="B884" s="3">
        <v>62</v>
      </c>
      <c r="C884" s="3" t="s">
        <v>31</v>
      </c>
      <c r="D884" s="3" t="s">
        <v>33</v>
      </c>
      <c r="E884" s="3">
        <v>63987.480652374601</v>
      </c>
      <c r="F884" s="3">
        <v>109</v>
      </c>
      <c r="G884" s="3">
        <v>2484.7321026036602</v>
      </c>
      <c r="H884" s="3">
        <v>10</v>
      </c>
      <c r="I884" s="3">
        <v>276.86542293202001</v>
      </c>
      <c r="J884" s="3">
        <v>4</v>
      </c>
      <c r="K884" s="3">
        <v>535.74336829426204</v>
      </c>
      <c r="L884" s="3">
        <v>53</v>
      </c>
      <c r="M884" s="3">
        <v>6</v>
      </c>
      <c r="N884" s="3">
        <v>9</v>
      </c>
      <c r="O884" s="3">
        <v>323</v>
      </c>
      <c r="P884" s="3">
        <v>5</v>
      </c>
      <c r="Q884" s="3">
        <v>21166.259419855902</v>
      </c>
      <c r="R884" s="3">
        <v>5</v>
      </c>
      <c r="S884" s="3">
        <v>0</v>
      </c>
      <c r="T884" s="3">
        <v>0</v>
      </c>
      <c r="U884" s="3">
        <v>500</v>
      </c>
      <c r="V884" s="3">
        <v>1</v>
      </c>
      <c r="W884" s="3" t="str">
        <f>IF(Bank_data3[[#This Row],[credit_risk]]=1,"High Risk","Low Risk")</f>
        <v>High Risk</v>
      </c>
      <c r="X884" s="3" t="str">
        <f t="shared" si="91"/>
        <v>55+</v>
      </c>
      <c r="Y884" s="3" t="str">
        <f t="shared" si="92"/>
        <v>Middle Income</v>
      </c>
      <c r="Z884" s="3" t="str">
        <f t="shared" si="93"/>
        <v>Poor</v>
      </c>
      <c r="AA884" s="27">
        <f t="shared" si="94"/>
        <v>0.33078751037013071</v>
      </c>
      <c r="AB884" s="3" t="str">
        <f t="shared" si="95"/>
        <v>Medium</v>
      </c>
      <c r="AC884" s="3" t="str">
        <f t="shared" si="96"/>
        <v>High</v>
      </c>
      <c r="AD884" s="3" t="str">
        <f t="shared" si="97"/>
        <v>No</v>
      </c>
    </row>
    <row r="885" spans="1:30" ht="15" customHeight="1" x14ac:dyDescent="0.3">
      <c r="A885" s="3" t="s">
        <v>906</v>
      </c>
      <c r="B885" s="3">
        <v>67</v>
      </c>
      <c r="C885" s="3" t="s">
        <v>23</v>
      </c>
      <c r="D885" s="3" t="s">
        <v>24</v>
      </c>
      <c r="E885" s="3">
        <v>53553.614858466499</v>
      </c>
      <c r="F885" s="3">
        <v>232</v>
      </c>
      <c r="G885" s="3">
        <v>851.92725319153396</v>
      </c>
      <c r="H885" s="3">
        <v>10</v>
      </c>
      <c r="I885" s="3">
        <v>321.244878069099</v>
      </c>
      <c r="J885" s="3">
        <v>2</v>
      </c>
      <c r="K885" s="3">
        <v>1237.24523178903</v>
      </c>
      <c r="L885" s="3">
        <v>2</v>
      </c>
      <c r="M885" s="3">
        <v>8</v>
      </c>
      <c r="N885" s="3">
        <v>3</v>
      </c>
      <c r="O885" s="3">
        <v>793</v>
      </c>
      <c r="P885" s="3">
        <v>5</v>
      </c>
      <c r="Q885" s="3">
        <v>14294.205179598101</v>
      </c>
      <c r="R885" s="3">
        <v>1</v>
      </c>
      <c r="S885" s="3">
        <v>0</v>
      </c>
      <c r="T885" s="3">
        <v>0</v>
      </c>
      <c r="U885" s="3">
        <v>6063.3709736014698</v>
      </c>
      <c r="V885" s="3">
        <v>0</v>
      </c>
      <c r="W885" s="3" t="str">
        <f>IF(Bank_data3[[#This Row],[credit_risk]]=1,"High Risk","Low Risk")</f>
        <v>Low Risk</v>
      </c>
      <c r="X885" s="3" t="str">
        <f t="shared" si="91"/>
        <v>55+</v>
      </c>
      <c r="Y885" s="3" t="str">
        <f t="shared" si="92"/>
        <v>Middle Income</v>
      </c>
      <c r="Z885" s="3" t="str">
        <f t="shared" si="93"/>
        <v>Very Good</v>
      </c>
      <c r="AA885" s="27">
        <f t="shared" si="94"/>
        <v>0.26691391827377781</v>
      </c>
      <c r="AB885" s="3" t="str">
        <f t="shared" si="95"/>
        <v>Low</v>
      </c>
      <c r="AC885" s="3" t="str">
        <f t="shared" si="96"/>
        <v>Low</v>
      </c>
      <c r="AD885" s="3" t="str">
        <f t="shared" si="97"/>
        <v>No</v>
      </c>
    </row>
    <row r="886" spans="1:30" ht="15" customHeight="1" x14ac:dyDescent="0.3">
      <c r="A886" s="3" t="s">
        <v>907</v>
      </c>
      <c r="B886" s="3">
        <v>30</v>
      </c>
      <c r="C886" s="3" t="s">
        <v>28</v>
      </c>
      <c r="D886" s="3" t="s">
        <v>33</v>
      </c>
      <c r="E886" s="3">
        <v>10000</v>
      </c>
      <c r="F886" s="3">
        <v>134</v>
      </c>
      <c r="G886" s="3">
        <v>10</v>
      </c>
      <c r="H886" s="3">
        <v>3</v>
      </c>
      <c r="I886" s="3">
        <v>582.25066589975302</v>
      </c>
      <c r="J886" s="3">
        <v>24</v>
      </c>
      <c r="K886" s="3">
        <v>132.88633214330301</v>
      </c>
      <c r="L886" s="3">
        <v>75</v>
      </c>
      <c r="M886" s="3">
        <v>11</v>
      </c>
      <c r="N886" s="3">
        <v>5</v>
      </c>
      <c r="O886" s="3">
        <v>672</v>
      </c>
      <c r="P886" s="3">
        <v>4</v>
      </c>
      <c r="Q886" s="3">
        <v>12165.302815815099</v>
      </c>
      <c r="R886" s="3">
        <v>7</v>
      </c>
      <c r="S886" s="3">
        <v>0</v>
      </c>
      <c r="T886" s="3">
        <v>0</v>
      </c>
      <c r="U886" s="3">
        <v>4888.0394099783498</v>
      </c>
      <c r="V886" s="3">
        <v>1</v>
      </c>
      <c r="W886" s="3" t="str">
        <f>IF(Bank_data3[[#This Row],[credit_risk]]=1,"High Risk","Low Risk")</f>
        <v>High Risk</v>
      </c>
      <c r="X886" s="3" t="str">
        <f t="shared" si="91"/>
        <v>25-34</v>
      </c>
      <c r="Y886" s="3" t="str">
        <f t="shared" si="92"/>
        <v>Low Income</v>
      </c>
      <c r="Z886" s="3" t="str">
        <f t="shared" si="93"/>
        <v>Good</v>
      </c>
      <c r="AA886" s="27">
        <f t="shared" si="94"/>
        <v>1.21653028158151</v>
      </c>
      <c r="AB886" s="3" t="str">
        <f t="shared" si="95"/>
        <v>Low</v>
      </c>
      <c r="AC886" s="3" t="str">
        <f t="shared" si="96"/>
        <v>High</v>
      </c>
      <c r="AD886" s="3" t="str">
        <f t="shared" si="97"/>
        <v>No</v>
      </c>
    </row>
    <row r="887" spans="1:30" ht="15" customHeight="1" x14ac:dyDescent="0.3">
      <c r="A887" s="3" t="s">
        <v>908</v>
      </c>
      <c r="B887" s="3">
        <v>66</v>
      </c>
      <c r="C887" s="3" t="s">
        <v>23</v>
      </c>
      <c r="D887" s="3" t="s">
        <v>24</v>
      </c>
      <c r="E887" s="3">
        <v>54088.408916482098</v>
      </c>
      <c r="F887" s="3">
        <v>43</v>
      </c>
      <c r="G887" s="3">
        <v>1881.89109919306</v>
      </c>
      <c r="H887" s="3">
        <v>1</v>
      </c>
      <c r="I887" s="3">
        <v>555.38399129149298</v>
      </c>
      <c r="J887" s="3">
        <v>31</v>
      </c>
      <c r="K887" s="3">
        <v>462.33421823867599</v>
      </c>
      <c r="L887" s="3">
        <v>46</v>
      </c>
      <c r="M887" s="3">
        <v>16</v>
      </c>
      <c r="N887" s="3">
        <v>6</v>
      </c>
      <c r="O887" s="3">
        <v>768</v>
      </c>
      <c r="P887" s="3">
        <v>5</v>
      </c>
      <c r="Q887" s="3">
        <v>3875.4167233094199</v>
      </c>
      <c r="R887" s="3">
        <v>1</v>
      </c>
      <c r="S887" s="3">
        <v>0</v>
      </c>
      <c r="T887" s="3">
        <v>0</v>
      </c>
      <c r="U887" s="3">
        <v>4729.3388025233999</v>
      </c>
      <c r="V887" s="3">
        <v>0</v>
      </c>
      <c r="W887" s="3" t="str">
        <f>IF(Bank_data3[[#This Row],[credit_risk]]=1,"High Risk","Low Risk")</f>
        <v>Low Risk</v>
      </c>
      <c r="X887" s="3" t="str">
        <f t="shared" si="91"/>
        <v>55+</v>
      </c>
      <c r="Y887" s="3" t="str">
        <f t="shared" si="92"/>
        <v>Middle Income</v>
      </c>
      <c r="Z887" s="3" t="str">
        <f t="shared" si="93"/>
        <v>Very Good</v>
      </c>
      <c r="AA887" s="27">
        <f t="shared" si="94"/>
        <v>7.1649671361075723E-2</v>
      </c>
      <c r="AB887" s="3" t="str">
        <f t="shared" si="95"/>
        <v>Medium</v>
      </c>
      <c r="AC887" s="3" t="str">
        <f t="shared" si="96"/>
        <v>High</v>
      </c>
      <c r="AD887" s="3" t="str">
        <f t="shared" si="97"/>
        <v>No</v>
      </c>
    </row>
    <row r="888" spans="1:30" ht="15" customHeight="1" x14ac:dyDescent="0.3">
      <c r="A888" s="3" t="s">
        <v>909</v>
      </c>
      <c r="B888" s="3">
        <v>42</v>
      </c>
      <c r="C888" s="3" t="s">
        <v>23</v>
      </c>
      <c r="D888" s="3" t="s">
        <v>26</v>
      </c>
      <c r="E888" s="3">
        <v>51561.153703529402</v>
      </c>
      <c r="F888" s="3">
        <v>203</v>
      </c>
      <c r="G888" s="3">
        <v>465.30205179995198</v>
      </c>
      <c r="H888" s="3">
        <v>11</v>
      </c>
      <c r="I888" s="3">
        <v>450.28985500390201</v>
      </c>
      <c r="J888" s="3">
        <v>20</v>
      </c>
      <c r="K888" s="3">
        <v>649.78225853820197</v>
      </c>
      <c r="L888" s="3">
        <v>29</v>
      </c>
      <c r="M888" s="3">
        <v>17</v>
      </c>
      <c r="N888" s="3">
        <v>6</v>
      </c>
      <c r="O888" s="3">
        <v>801</v>
      </c>
      <c r="P888" s="3">
        <v>3</v>
      </c>
      <c r="Q888" s="3">
        <v>10335.050498327701</v>
      </c>
      <c r="R888" s="3">
        <v>3</v>
      </c>
      <c r="S888" s="3">
        <v>0</v>
      </c>
      <c r="T888" s="3">
        <v>0</v>
      </c>
      <c r="U888" s="3">
        <v>6445.6706441631104</v>
      </c>
      <c r="V888" s="3">
        <v>0</v>
      </c>
      <c r="W888" s="3" t="str">
        <f>IF(Bank_data3[[#This Row],[credit_risk]]=1,"High Risk","Low Risk")</f>
        <v>Low Risk</v>
      </c>
      <c r="X888" s="3" t="str">
        <f t="shared" si="91"/>
        <v>35-44</v>
      </c>
      <c r="Y888" s="3" t="str">
        <f t="shared" si="92"/>
        <v>Middle Income</v>
      </c>
      <c r="Z888" s="3" t="str">
        <f t="shared" si="93"/>
        <v>Excellent</v>
      </c>
      <c r="AA888" s="27">
        <f t="shared" si="94"/>
        <v>0.20044257655197226</v>
      </c>
      <c r="AB888" s="3" t="str">
        <f t="shared" si="95"/>
        <v>Low</v>
      </c>
      <c r="AC888" s="3" t="str">
        <f t="shared" si="96"/>
        <v>Medium</v>
      </c>
      <c r="AD888" s="3" t="str">
        <f t="shared" si="97"/>
        <v>No</v>
      </c>
    </row>
    <row r="889" spans="1:30" ht="15" customHeight="1" x14ac:dyDescent="0.3">
      <c r="A889" s="3" t="s">
        <v>910</v>
      </c>
      <c r="B889" s="3">
        <v>35</v>
      </c>
      <c r="C889" s="3" t="s">
        <v>23</v>
      </c>
      <c r="D889" s="3" t="s">
        <v>33</v>
      </c>
      <c r="E889" s="3">
        <v>59904.803548776799</v>
      </c>
      <c r="F889" s="3">
        <v>101</v>
      </c>
      <c r="G889" s="3">
        <v>1169.4726190841</v>
      </c>
      <c r="H889" s="3">
        <v>8</v>
      </c>
      <c r="I889" s="3">
        <v>931.98315460482104</v>
      </c>
      <c r="J889" s="3">
        <v>47</v>
      </c>
      <c r="K889" s="3">
        <v>308.82080601748697</v>
      </c>
      <c r="L889" s="3">
        <v>75</v>
      </c>
      <c r="M889" s="3">
        <v>1</v>
      </c>
      <c r="N889" s="3">
        <v>6</v>
      </c>
      <c r="O889" s="3">
        <v>837</v>
      </c>
      <c r="P889" s="3">
        <v>5</v>
      </c>
      <c r="Q889" s="3">
        <v>17875.706936413801</v>
      </c>
      <c r="R889" s="3">
        <v>3</v>
      </c>
      <c r="S889" s="3">
        <v>0</v>
      </c>
      <c r="T889" s="3">
        <v>0</v>
      </c>
      <c r="U889" s="3">
        <v>6316.4934073243403</v>
      </c>
      <c r="V889" s="3">
        <v>0</v>
      </c>
      <c r="W889" s="3" t="str">
        <f>IF(Bank_data3[[#This Row],[credit_risk]]=1,"High Risk","Low Risk")</f>
        <v>Low Risk</v>
      </c>
      <c r="X889" s="3" t="str">
        <f t="shared" si="91"/>
        <v>35-44</v>
      </c>
      <c r="Y889" s="3" t="str">
        <f t="shared" si="92"/>
        <v>Middle Income</v>
      </c>
      <c r="Z889" s="3" t="str">
        <f t="shared" si="93"/>
        <v>Excellent</v>
      </c>
      <c r="AA889" s="27">
        <f t="shared" si="94"/>
        <v>0.29840189563193731</v>
      </c>
      <c r="AB889" s="3" t="str">
        <f t="shared" si="95"/>
        <v>Medium</v>
      </c>
      <c r="AC889" s="3" t="str">
        <f t="shared" si="96"/>
        <v>High</v>
      </c>
      <c r="AD889" s="3" t="str">
        <f t="shared" si="97"/>
        <v>No</v>
      </c>
    </row>
    <row r="890" spans="1:30" ht="15" customHeight="1" x14ac:dyDescent="0.3">
      <c r="A890" s="3" t="s">
        <v>911</v>
      </c>
      <c r="B890" s="3">
        <v>50</v>
      </c>
      <c r="C890" s="3" t="s">
        <v>28</v>
      </c>
      <c r="D890" s="3" t="s">
        <v>24</v>
      </c>
      <c r="E890" s="3">
        <v>43493.320299604602</v>
      </c>
      <c r="F890" s="3">
        <v>57</v>
      </c>
      <c r="G890" s="3">
        <v>2718.2575646605401</v>
      </c>
      <c r="H890" s="3">
        <v>9</v>
      </c>
      <c r="I890" s="3">
        <v>979.99295734520103</v>
      </c>
      <c r="J890" s="3">
        <v>16</v>
      </c>
      <c r="K890" s="3">
        <v>795.69864605805299</v>
      </c>
      <c r="L890" s="3">
        <v>40</v>
      </c>
      <c r="M890" s="3">
        <v>16</v>
      </c>
      <c r="N890" s="3">
        <v>3</v>
      </c>
      <c r="O890" s="3">
        <v>629</v>
      </c>
      <c r="P890" s="3">
        <v>0</v>
      </c>
      <c r="Q890" s="3">
        <v>15362.268480286801</v>
      </c>
      <c r="R890" s="3">
        <v>1</v>
      </c>
      <c r="S890" s="3">
        <v>0</v>
      </c>
      <c r="T890" s="3">
        <v>0</v>
      </c>
      <c r="U890" s="3">
        <v>12001.7650992572</v>
      </c>
      <c r="V890" s="3">
        <v>0</v>
      </c>
      <c r="W890" s="3" t="str">
        <f>IF(Bank_data3[[#This Row],[credit_risk]]=1,"High Risk","Low Risk")</f>
        <v>Low Risk</v>
      </c>
      <c r="X890" s="3" t="str">
        <f t="shared" si="91"/>
        <v>45-54</v>
      </c>
      <c r="Y890" s="3" t="str">
        <f t="shared" si="92"/>
        <v>Low Income</v>
      </c>
      <c r="Z890" s="3" t="str">
        <f t="shared" si="93"/>
        <v>Fair</v>
      </c>
      <c r="AA890" s="27">
        <f t="shared" si="94"/>
        <v>0.35320983485426055</v>
      </c>
      <c r="AB890" s="3" t="str">
        <f t="shared" si="95"/>
        <v>Medium</v>
      </c>
      <c r="AC890" s="3" t="str">
        <f t="shared" si="96"/>
        <v>High</v>
      </c>
      <c r="AD890" s="3" t="str">
        <f t="shared" si="97"/>
        <v>No</v>
      </c>
    </row>
    <row r="891" spans="1:30" ht="15" customHeight="1" x14ac:dyDescent="0.3">
      <c r="A891" s="3" t="s">
        <v>912</v>
      </c>
      <c r="B891" s="3">
        <v>30</v>
      </c>
      <c r="C891" s="3" t="s">
        <v>31</v>
      </c>
      <c r="D891" s="3" t="s">
        <v>24</v>
      </c>
      <c r="E891" s="3">
        <v>54023.463040574999</v>
      </c>
      <c r="F891" s="3">
        <v>30</v>
      </c>
      <c r="G891" s="3">
        <v>2798.94558629015</v>
      </c>
      <c r="H891" s="3">
        <v>7</v>
      </c>
      <c r="I891" s="3">
        <v>639.47866094439496</v>
      </c>
      <c r="J891" s="3">
        <v>8</v>
      </c>
      <c r="K891" s="3">
        <v>636.74394119970998</v>
      </c>
      <c r="L891" s="3">
        <v>54</v>
      </c>
      <c r="M891" s="3">
        <v>19</v>
      </c>
      <c r="N891" s="3">
        <v>9</v>
      </c>
      <c r="O891" s="3">
        <v>453</v>
      </c>
      <c r="P891" s="3">
        <v>4</v>
      </c>
      <c r="Q891" s="3">
        <v>23744.426691209301</v>
      </c>
      <c r="R891" s="3">
        <v>1</v>
      </c>
      <c r="S891" s="3">
        <v>0</v>
      </c>
      <c r="T891" s="3">
        <v>0</v>
      </c>
      <c r="U891" s="3">
        <v>4626.3276560290096</v>
      </c>
      <c r="V891" s="3">
        <v>1</v>
      </c>
      <c r="W891" s="3" t="str">
        <f>IF(Bank_data3[[#This Row],[credit_risk]]=1,"High Risk","Low Risk")</f>
        <v>High Risk</v>
      </c>
      <c r="X891" s="3" t="str">
        <f t="shared" si="91"/>
        <v>25-34</v>
      </c>
      <c r="Y891" s="3" t="str">
        <f t="shared" si="92"/>
        <v>Middle Income</v>
      </c>
      <c r="Z891" s="3" t="str">
        <f t="shared" si="93"/>
        <v>Poor</v>
      </c>
      <c r="AA891" s="27">
        <f t="shared" si="94"/>
        <v>0.4395206333473245</v>
      </c>
      <c r="AB891" s="3" t="str">
        <f t="shared" si="95"/>
        <v>Medium</v>
      </c>
      <c r="AC891" s="3" t="str">
        <f t="shared" si="96"/>
        <v>High</v>
      </c>
      <c r="AD891" s="3" t="str">
        <f t="shared" si="97"/>
        <v>No</v>
      </c>
    </row>
    <row r="892" spans="1:30" ht="15" customHeight="1" x14ac:dyDescent="0.3">
      <c r="A892" s="3" t="s">
        <v>913</v>
      </c>
      <c r="B892" s="3">
        <v>35</v>
      </c>
      <c r="C892" s="3" t="s">
        <v>31</v>
      </c>
      <c r="D892" s="3" t="s">
        <v>33</v>
      </c>
      <c r="E892" s="3">
        <v>60012.359375519904</v>
      </c>
      <c r="F892" s="3">
        <v>103</v>
      </c>
      <c r="G892" s="3">
        <v>2885.3325663795799</v>
      </c>
      <c r="H892" s="3">
        <v>5</v>
      </c>
      <c r="I892" s="3">
        <v>1477.30329389286</v>
      </c>
      <c r="J892" s="3">
        <v>25</v>
      </c>
      <c r="K892" s="3">
        <v>446.11107537062401</v>
      </c>
      <c r="L892" s="3">
        <v>58</v>
      </c>
      <c r="M892" s="3">
        <v>6</v>
      </c>
      <c r="N892" s="3">
        <v>9</v>
      </c>
      <c r="O892" s="3">
        <v>716</v>
      </c>
      <c r="P892" s="3">
        <v>0</v>
      </c>
      <c r="Q892" s="3">
        <v>12144.5457625774</v>
      </c>
      <c r="R892" s="3">
        <v>6</v>
      </c>
      <c r="S892" s="3">
        <v>0</v>
      </c>
      <c r="T892" s="3">
        <v>0</v>
      </c>
      <c r="U892" s="3">
        <v>12289.090855954501</v>
      </c>
      <c r="V892" s="3">
        <v>1</v>
      </c>
      <c r="W892" s="3" t="str">
        <f>IF(Bank_data3[[#This Row],[credit_risk]]=1,"High Risk","Low Risk")</f>
        <v>High Risk</v>
      </c>
      <c r="X892" s="3" t="str">
        <f t="shared" si="91"/>
        <v>35-44</v>
      </c>
      <c r="Y892" s="3" t="str">
        <f t="shared" si="92"/>
        <v>Middle Income</v>
      </c>
      <c r="Z892" s="3" t="str">
        <f t="shared" si="93"/>
        <v>Good</v>
      </c>
      <c r="AA892" s="27">
        <f t="shared" si="94"/>
        <v>0.2023674104626417</v>
      </c>
      <c r="AB892" s="3" t="str">
        <f t="shared" si="95"/>
        <v>Medium</v>
      </c>
      <c r="AC892" s="3" t="str">
        <f t="shared" si="96"/>
        <v>High</v>
      </c>
      <c r="AD892" s="3" t="str">
        <f t="shared" si="97"/>
        <v>No</v>
      </c>
    </row>
    <row r="893" spans="1:30" ht="15" customHeight="1" x14ac:dyDescent="0.3">
      <c r="A893" s="3" t="s">
        <v>914</v>
      </c>
      <c r="B893" s="3">
        <v>27</v>
      </c>
      <c r="C893" s="3" t="s">
        <v>31</v>
      </c>
      <c r="D893" s="3" t="s">
        <v>33</v>
      </c>
      <c r="E893" s="3">
        <v>47119.240368847597</v>
      </c>
      <c r="F893" s="3">
        <v>49</v>
      </c>
      <c r="G893" s="3">
        <v>1578.7316204492099</v>
      </c>
      <c r="H893" s="3">
        <v>2</v>
      </c>
      <c r="I893" s="3">
        <v>188.64472171936799</v>
      </c>
      <c r="J893" s="3">
        <v>21</v>
      </c>
      <c r="K893" s="3">
        <v>607.441399385625</v>
      </c>
      <c r="L893" s="3">
        <v>39</v>
      </c>
      <c r="M893" s="3">
        <v>9</v>
      </c>
      <c r="N893" s="3">
        <v>5</v>
      </c>
      <c r="O893" s="3">
        <v>740</v>
      </c>
      <c r="P893" s="3">
        <v>5</v>
      </c>
      <c r="Q893" s="3">
        <v>0</v>
      </c>
      <c r="R893" s="3">
        <v>1</v>
      </c>
      <c r="S893" s="3">
        <v>0</v>
      </c>
      <c r="T893" s="3">
        <v>0</v>
      </c>
      <c r="U893" s="3">
        <v>11480.522378973799</v>
      </c>
      <c r="V893" s="3">
        <v>0</v>
      </c>
      <c r="W893" s="3" t="str">
        <f>IF(Bank_data3[[#This Row],[credit_risk]]=1,"High Risk","Low Risk")</f>
        <v>Low Risk</v>
      </c>
      <c r="X893" s="3" t="str">
        <f t="shared" si="91"/>
        <v>25-34</v>
      </c>
      <c r="Y893" s="3" t="str">
        <f t="shared" si="92"/>
        <v>Low Income</v>
      </c>
      <c r="Z893" s="3" t="str">
        <f t="shared" si="93"/>
        <v>Very Good</v>
      </c>
      <c r="AA893" s="27">
        <f t="shared" si="94"/>
        <v>0</v>
      </c>
      <c r="AB893" s="3" t="str">
        <f t="shared" si="95"/>
        <v>Medium</v>
      </c>
      <c r="AC893" s="3" t="str">
        <f t="shared" si="96"/>
        <v>High</v>
      </c>
      <c r="AD893" s="3" t="str">
        <f t="shared" si="97"/>
        <v>No</v>
      </c>
    </row>
    <row r="894" spans="1:30" ht="15" customHeight="1" x14ac:dyDescent="0.3">
      <c r="A894" s="3" t="s">
        <v>915</v>
      </c>
      <c r="B894" s="3">
        <v>23</v>
      </c>
      <c r="C894" s="3" t="s">
        <v>23</v>
      </c>
      <c r="D894" s="3" t="s">
        <v>26</v>
      </c>
      <c r="E894" s="3">
        <v>62165.670840145103</v>
      </c>
      <c r="F894" s="3">
        <v>139</v>
      </c>
      <c r="G894" s="3">
        <v>2217.2797945500502</v>
      </c>
      <c r="H894" s="3">
        <v>1</v>
      </c>
      <c r="I894" s="3">
        <v>820.35736464029196</v>
      </c>
      <c r="J894" s="3">
        <v>40</v>
      </c>
      <c r="K894" s="3">
        <v>549.76135246458796</v>
      </c>
      <c r="L894" s="3">
        <v>44</v>
      </c>
      <c r="M894" s="3">
        <v>14</v>
      </c>
      <c r="N894" s="3">
        <v>2</v>
      </c>
      <c r="O894" s="3">
        <v>722</v>
      </c>
      <c r="P894" s="3">
        <v>0</v>
      </c>
      <c r="Q894" s="3">
        <v>14309.1106464103</v>
      </c>
      <c r="R894" s="3">
        <v>0</v>
      </c>
      <c r="S894" s="3">
        <v>0</v>
      </c>
      <c r="T894" s="3">
        <v>0</v>
      </c>
      <c r="U894" s="3">
        <v>3267.2716397142199</v>
      </c>
      <c r="V894" s="3">
        <v>0</v>
      </c>
      <c r="W894" s="3" t="str">
        <f>IF(Bank_data3[[#This Row],[credit_risk]]=1,"High Risk","Low Risk")</f>
        <v>Low Risk</v>
      </c>
      <c r="X894" s="3" t="str">
        <f t="shared" si="91"/>
        <v>18-24</v>
      </c>
      <c r="Y894" s="3" t="str">
        <f t="shared" si="92"/>
        <v>Middle Income</v>
      </c>
      <c r="Z894" s="3" t="str">
        <f t="shared" si="93"/>
        <v>Good</v>
      </c>
      <c r="AA894" s="27">
        <f t="shared" si="94"/>
        <v>0.23017704873169031</v>
      </c>
      <c r="AB894" s="3" t="str">
        <f t="shared" si="95"/>
        <v>Medium</v>
      </c>
      <c r="AC894" s="3" t="str">
        <f t="shared" si="96"/>
        <v>High</v>
      </c>
      <c r="AD894" s="3" t="str">
        <f t="shared" si="97"/>
        <v>No</v>
      </c>
    </row>
    <row r="895" spans="1:30" ht="15" customHeight="1" x14ac:dyDescent="0.3">
      <c r="A895" s="3" t="s">
        <v>916</v>
      </c>
      <c r="B895" s="3">
        <v>59</v>
      </c>
      <c r="C895" s="3" t="s">
        <v>28</v>
      </c>
      <c r="D895" s="3" t="s">
        <v>24</v>
      </c>
      <c r="E895" s="3">
        <v>51262.248784367199</v>
      </c>
      <c r="F895" s="3">
        <v>132</v>
      </c>
      <c r="G895" s="3">
        <v>10</v>
      </c>
      <c r="H895" s="3">
        <v>3</v>
      </c>
      <c r="I895" s="3">
        <v>723.49692856922604</v>
      </c>
      <c r="J895" s="3">
        <v>45</v>
      </c>
      <c r="K895" s="3">
        <v>662.42768019641301</v>
      </c>
      <c r="L895" s="3">
        <v>21</v>
      </c>
      <c r="M895" s="3">
        <v>0</v>
      </c>
      <c r="N895" s="3">
        <v>7</v>
      </c>
      <c r="O895" s="3">
        <v>336</v>
      </c>
      <c r="P895" s="3">
        <v>3</v>
      </c>
      <c r="Q895" s="3">
        <v>0</v>
      </c>
      <c r="R895" s="3">
        <v>7</v>
      </c>
      <c r="S895" s="3">
        <v>0</v>
      </c>
      <c r="T895" s="3">
        <v>0</v>
      </c>
      <c r="U895" s="3">
        <v>1506.76093590152</v>
      </c>
      <c r="V895" s="3">
        <v>1</v>
      </c>
      <c r="W895" s="3" t="str">
        <f>IF(Bank_data3[[#This Row],[credit_risk]]=1,"High Risk","Low Risk")</f>
        <v>High Risk</v>
      </c>
      <c r="X895" s="3" t="str">
        <f t="shared" si="91"/>
        <v>55+</v>
      </c>
      <c r="Y895" s="3" t="str">
        <f t="shared" si="92"/>
        <v>Middle Income</v>
      </c>
      <c r="Z895" s="3" t="str">
        <f t="shared" si="93"/>
        <v>Poor</v>
      </c>
      <c r="AA895" s="27">
        <f t="shared" si="94"/>
        <v>0</v>
      </c>
      <c r="AB895" s="3" t="str">
        <f t="shared" si="95"/>
        <v>Low</v>
      </c>
      <c r="AC895" s="3" t="str">
        <f t="shared" si="96"/>
        <v>Medium</v>
      </c>
      <c r="AD895" s="3" t="str">
        <f t="shared" si="97"/>
        <v>No</v>
      </c>
    </row>
    <row r="896" spans="1:30" ht="15" customHeight="1" x14ac:dyDescent="0.3">
      <c r="A896" s="3" t="s">
        <v>917</v>
      </c>
      <c r="B896" s="3">
        <v>23</v>
      </c>
      <c r="C896" s="3" t="s">
        <v>23</v>
      </c>
      <c r="D896" s="3" t="s">
        <v>26</v>
      </c>
      <c r="E896" s="3">
        <v>52819.858981671801</v>
      </c>
      <c r="F896" s="3">
        <v>197</v>
      </c>
      <c r="G896" s="3">
        <v>300.67637608045402</v>
      </c>
      <c r="H896" s="3">
        <v>3</v>
      </c>
      <c r="I896" s="3">
        <v>607.25469131145996</v>
      </c>
      <c r="J896" s="3">
        <v>22</v>
      </c>
      <c r="K896" s="3">
        <v>441.75808383371202</v>
      </c>
      <c r="L896" s="3">
        <v>14</v>
      </c>
      <c r="M896" s="3">
        <v>10</v>
      </c>
      <c r="N896" s="3">
        <v>0</v>
      </c>
      <c r="O896" s="3">
        <v>573</v>
      </c>
      <c r="P896" s="3">
        <v>0</v>
      </c>
      <c r="Q896" s="3">
        <v>9126.9408322647996</v>
      </c>
      <c r="R896" s="3">
        <v>3</v>
      </c>
      <c r="S896" s="3">
        <v>0</v>
      </c>
      <c r="T896" s="3">
        <v>0</v>
      </c>
      <c r="U896" s="3">
        <v>6685.52649255901</v>
      </c>
      <c r="V896" s="3">
        <v>1</v>
      </c>
      <c r="W896" s="3" t="str">
        <f>IF(Bank_data3[[#This Row],[credit_risk]]=1,"High Risk","Low Risk")</f>
        <v>High Risk</v>
      </c>
      <c r="X896" s="3" t="str">
        <f t="shared" si="91"/>
        <v>18-24</v>
      </c>
      <c r="Y896" s="3" t="str">
        <f t="shared" si="92"/>
        <v>Middle Income</v>
      </c>
      <c r="Z896" s="3" t="str">
        <f t="shared" si="93"/>
        <v>Poor</v>
      </c>
      <c r="AA896" s="27">
        <f t="shared" si="94"/>
        <v>0.17279373720841998</v>
      </c>
      <c r="AB896" s="3" t="str">
        <f t="shared" si="95"/>
        <v>Low</v>
      </c>
      <c r="AC896" s="3" t="str">
        <f t="shared" si="96"/>
        <v>Medium</v>
      </c>
      <c r="AD896" s="3" t="str">
        <f t="shared" si="97"/>
        <v>No</v>
      </c>
    </row>
    <row r="897" spans="1:30" ht="15" customHeight="1" x14ac:dyDescent="0.3">
      <c r="A897" s="3" t="s">
        <v>918</v>
      </c>
      <c r="B897" s="3">
        <v>44</v>
      </c>
      <c r="C897" s="3" t="s">
        <v>31</v>
      </c>
      <c r="D897" s="3" t="s">
        <v>26</v>
      </c>
      <c r="E897" s="3">
        <v>10000</v>
      </c>
      <c r="F897" s="3">
        <v>119</v>
      </c>
      <c r="G897" s="3">
        <v>1269.44351489839</v>
      </c>
      <c r="H897" s="3">
        <v>0</v>
      </c>
      <c r="I897" s="3">
        <v>555.818003895429</v>
      </c>
      <c r="J897" s="3">
        <v>10</v>
      </c>
      <c r="K897" s="3">
        <v>0</v>
      </c>
      <c r="L897" s="3">
        <v>16</v>
      </c>
      <c r="M897" s="3">
        <v>7</v>
      </c>
      <c r="N897" s="3">
        <v>7</v>
      </c>
      <c r="O897" s="3">
        <v>457</v>
      </c>
      <c r="P897" s="3">
        <v>5</v>
      </c>
      <c r="Q897" s="3">
        <v>17359.4885536607</v>
      </c>
      <c r="R897" s="3">
        <v>7</v>
      </c>
      <c r="S897" s="3">
        <v>0</v>
      </c>
      <c r="T897" s="3">
        <v>0</v>
      </c>
      <c r="U897" s="3">
        <v>13209.8352992034</v>
      </c>
      <c r="V897" s="3">
        <v>1</v>
      </c>
      <c r="W897" s="3" t="str">
        <f>IF(Bank_data3[[#This Row],[credit_risk]]=1,"High Risk","Low Risk")</f>
        <v>High Risk</v>
      </c>
      <c r="X897" s="3" t="str">
        <f t="shared" si="91"/>
        <v>35-44</v>
      </c>
      <c r="Y897" s="3" t="str">
        <f t="shared" si="92"/>
        <v>Low Income</v>
      </c>
      <c r="Z897" s="3" t="str">
        <f t="shared" si="93"/>
        <v>Poor</v>
      </c>
      <c r="AA897" s="27">
        <f t="shared" si="94"/>
        <v>1.73594885536607</v>
      </c>
      <c r="AB897" s="3" t="str">
        <f t="shared" si="95"/>
        <v>Medium</v>
      </c>
      <c r="AC897" s="3" t="str">
        <f t="shared" si="96"/>
        <v>Medium</v>
      </c>
      <c r="AD897" s="3" t="str">
        <f t="shared" si="97"/>
        <v>No</v>
      </c>
    </row>
    <row r="898" spans="1:30" ht="15" customHeight="1" x14ac:dyDescent="0.3">
      <c r="A898" s="3" t="s">
        <v>919</v>
      </c>
      <c r="B898" s="3">
        <v>22</v>
      </c>
      <c r="C898" s="3" t="s">
        <v>31</v>
      </c>
      <c r="D898" s="3" t="s">
        <v>26</v>
      </c>
      <c r="E898" s="3">
        <v>29410.0288731406</v>
      </c>
      <c r="F898" s="3">
        <v>110</v>
      </c>
      <c r="G898" s="3">
        <v>2173.0374394375799</v>
      </c>
      <c r="H898" s="3">
        <v>8</v>
      </c>
      <c r="I898" s="3">
        <v>797.56404098067503</v>
      </c>
      <c r="J898" s="3">
        <v>9</v>
      </c>
      <c r="K898" s="3">
        <v>715.97587627669998</v>
      </c>
      <c r="L898" s="3">
        <v>58</v>
      </c>
      <c r="M898" s="3">
        <v>11</v>
      </c>
      <c r="N898" s="3">
        <v>4</v>
      </c>
      <c r="O898" s="3">
        <v>732</v>
      </c>
      <c r="P898" s="3">
        <v>2</v>
      </c>
      <c r="Q898" s="3">
        <v>22103.212542020301</v>
      </c>
      <c r="R898" s="3">
        <v>3</v>
      </c>
      <c r="S898" s="3">
        <v>0</v>
      </c>
      <c r="T898" s="3">
        <v>0</v>
      </c>
      <c r="U898" s="3">
        <v>9391.6031652791808</v>
      </c>
      <c r="V898" s="3">
        <v>0</v>
      </c>
      <c r="W898" s="3" t="str">
        <f>IF(Bank_data3[[#This Row],[credit_risk]]=1,"High Risk","Low Risk")</f>
        <v>Low Risk</v>
      </c>
      <c r="X898" s="3" t="str">
        <f t="shared" si="91"/>
        <v>18-24</v>
      </c>
      <c r="Y898" s="3" t="str">
        <f t="shared" si="92"/>
        <v>Low Income</v>
      </c>
      <c r="Z898" s="3" t="str">
        <f t="shared" si="93"/>
        <v>Good</v>
      </c>
      <c r="AA898" s="27">
        <f t="shared" si="94"/>
        <v>0.75155358185338539</v>
      </c>
      <c r="AB898" s="3" t="str">
        <f t="shared" si="95"/>
        <v>Medium</v>
      </c>
      <c r="AC898" s="3" t="str">
        <f t="shared" si="96"/>
        <v>High</v>
      </c>
      <c r="AD898" s="3" t="str">
        <f t="shared" si="97"/>
        <v>No</v>
      </c>
    </row>
    <row r="899" spans="1:30" ht="15" customHeight="1" x14ac:dyDescent="0.3">
      <c r="A899" s="3" t="s">
        <v>920</v>
      </c>
      <c r="B899" s="3">
        <v>51</v>
      </c>
      <c r="C899" s="3" t="s">
        <v>28</v>
      </c>
      <c r="D899" s="3" t="s">
        <v>33</v>
      </c>
      <c r="E899" s="3">
        <v>29459.015318126301</v>
      </c>
      <c r="F899" s="3">
        <v>178</v>
      </c>
      <c r="G899" s="3">
        <v>1158.8701759723001</v>
      </c>
      <c r="H899" s="3">
        <v>9</v>
      </c>
      <c r="I899" s="3">
        <v>721.06526043739495</v>
      </c>
      <c r="J899" s="3">
        <v>22</v>
      </c>
      <c r="K899" s="3">
        <v>483.713711883271</v>
      </c>
      <c r="L899" s="3">
        <v>24</v>
      </c>
      <c r="M899" s="3">
        <v>2</v>
      </c>
      <c r="N899" s="3">
        <v>7</v>
      </c>
      <c r="O899" s="3">
        <v>412</v>
      </c>
      <c r="P899" s="3">
        <v>4</v>
      </c>
      <c r="Q899" s="3">
        <v>5791.7677328438403</v>
      </c>
      <c r="R899" s="3">
        <v>6</v>
      </c>
      <c r="S899" s="3">
        <v>0</v>
      </c>
      <c r="T899" s="3">
        <v>0</v>
      </c>
      <c r="U899" s="3">
        <v>16189.2563075906</v>
      </c>
      <c r="V899" s="3">
        <v>1</v>
      </c>
      <c r="W899" s="3" t="str">
        <f>IF(Bank_data3[[#This Row],[credit_risk]]=1,"High Risk","Low Risk")</f>
        <v>High Risk</v>
      </c>
      <c r="X899" s="3" t="str">
        <f t="shared" si="91"/>
        <v>45-54</v>
      </c>
      <c r="Y899" s="3" t="str">
        <f t="shared" si="92"/>
        <v>Low Income</v>
      </c>
      <c r="Z899" s="3" t="str">
        <f t="shared" si="93"/>
        <v>Poor</v>
      </c>
      <c r="AA899" s="27">
        <f t="shared" si="94"/>
        <v>0.1966042540899231</v>
      </c>
      <c r="AB899" s="3" t="str">
        <f t="shared" si="95"/>
        <v>Medium</v>
      </c>
      <c r="AC899" s="3" t="str">
        <f t="shared" si="96"/>
        <v>Medium</v>
      </c>
      <c r="AD899" s="3" t="str">
        <f t="shared" si="97"/>
        <v>No</v>
      </c>
    </row>
    <row r="900" spans="1:30" ht="15" customHeight="1" x14ac:dyDescent="0.3">
      <c r="A900" s="3" t="s">
        <v>921</v>
      </c>
      <c r="B900" s="3">
        <v>22</v>
      </c>
      <c r="C900" s="3" t="s">
        <v>23</v>
      </c>
      <c r="D900" s="3" t="s">
        <v>26</v>
      </c>
      <c r="E900" s="3">
        <v>53893.979922193997</v>
      </c>
      <c r="F900" s="3">
        <v>71</v>
      </c>
      <c r="G900" s="3">
        <v>2142.1267104866802</v>
      </c>
      <c r="H900" s="3">
        <v>7</v>
      </c>
      <c r="I900" s="3">
        <v>662.84321551060395</v>
      </c>
      <c r="J900" s="3">
        <v>4</v>
      </c>
      <c r="K900" s="3">
        <v>303.55466814516399</v>
      </c>
      <c r="L900" s="3">
        <v>42</v>
      </c>
      <c r="M900" s="3">
        <v>14</v>
      </c>
      <c r="N900" s="3">
        <v>3</v>
      </c>
      <c r="O900" s="3">
        <v>841</v>
      </c>
      <c r="P900" s="3">
        <v>1</v>
      </c>
      <c r="Q900" s="3">
        <v>14392.613962510901</v>
      </c>
      <c r="R900" s="3">
        <v>7</v>
      </c>
      <c r="S900" s="3">
        <v>0</v>
      </c>
      <c r="T900" s="3">
        <v>0</v>
      </c>
      <c r="U900" s="3">
        <v>1626.77535798904</v>
      </c>
      <c r="V900" s="3">
        <v>1</v>
      </c>
      <c r="W900" s="3" t="str">
        <f>IF(Bank_data3[[#This Row],[credit_risk]]=1,"High Risk","Low Risk")</f>
        <v>High Risk</v>
      </c>
      <c r="X900" s="3" t="str">
        <f t="shared" si="91"/>
        <v>18-24</v>
      </c>
      <c r="Y900" s="3" t="str">
        <f t="shared" si="92"/>
        <v>Middle Income</v>
      </c>
      <c r="Z900" s="3" t="str">
        <f t="shared" si="93"/>
        <v>Excellent</v>
      </c>
      <c r="AA900" s="27">
        <f t="shared" si="94"/>
        <v>0.26705420500191895</v>
      </c>
      <c r="AB900" s="3" t="str">
        <f t="shared" si="95"/>
        <v>Medium</v>
      </c>
      <c r="AC900" s="3" t="str">
        <f t="shared" si="96"/>
        <v>High</v>
      </c>
      <c r="AD900" s="3" t="str">
        <f t="shared" si="97"/>
        <v>No</v>
      </c>
    </row>
    <row r="901" spans="1:30" ht="15" customHeight="1" x14ac:dyDescent="0.3">
      <c r="A901" s="3" t="s">
        <v>922</v>
      </c>
      <c r="B901" s="3">
        <v>46</v>
      </c>
      <c r="C901" s="3" t="s">
        <v>31</v>
      </c>
      <c r="D901" s="3" t="s">
        <v>33</v>
      </c>
      <c r="E901" s="3">
        <v>72889.974199336997</v>
      </c>
      <c r="F901" s="3">
        <v>204</v>
      </c>
      <c r="G901" s="3">
        <v>577.15613482492404</v>
      </c>
      <c r="H901" s="3">
        <v>6</v>
      </c>
      <c r="I901" s="3">
        <v>345.44812775371901</v>
      </c>
      <c r="J901" s="3">
        <v>25</v>
      </c>
      <c r="K901" s="3">
        <v>406.30899343156699</v>
      </c>
      <c r="L901" s="3">
        <v>63</v>
      </c>
      <c r="M901" s="3">
        <v>4</v>
      </c>
      <c r="N901" s="3">
        <v>1</v>
      </c>
      <c r="O901" s="3">
        <v>832</v>
      </c>
      <c r="P901" s="3">
        <v>2</v>
      </c>
      <c r="Q901" s="3">
        <v>21453.942601582399</v>
      </c>
      <c r="R901" s="3">
        <v>2</v>
      </c>
      <c r="S901" s="3">
        <v>0</v>
      </c>
      <c r="T901" s="3">
        <v>0</v>
      </c>
      <c r="U901" s="3">
        <v>2299.90459973734</v>
      </c>
      <c r="V901" s="3">
        <v>0</v>
      </c>
      <c r="W901" s="3" t="str">
        <f>IF(Bank_data3[[#This Row],[credit_risk]]=1,"High Risk","Low Risk")</f>
        <v>Low Risk</v>
      </c>
      <c r="X901" s="3" t="str">
        <f t="shared" si="91"/>
        <v>45-54</v>
      </c>
      <c r="Y901" s="3" t="str">
        <f t="shared" si="92"/>
        <v>Middle Income</v>
      </c>
      <c r="Z901" s="3" t="str">
        <f t="shared" si="93"/>
        <v>Excellent</v>
      </c>
      <c r="AA901" s="27">
        <f t="shared" si="94"/>
        <v>0.29433324455446908</v>
      </c>
      <c r="AB901" s="3" t="str">
        <f t="shared" si="95"/>
        <v>Low</v>
      </c>
      <c r="AC901" s="3" t="str">
        <f t="shared" si="96"/>
        <v>High</v>
      </c>
      <c r="AD901" s="3" t="str">
        <f t="shared" si="97"/>
        <v>No</v>
      </c>
    </row>
    <row r="902" spans="1:30" ht="15" customHeight="1" x14ac:dyDescent="0.3">
      <c r="A902" s="3" t="s">
        <v>923</v>
      </c>
      <c r="B902" s="3">
        <v>48</v>
      </c>
      <c r="C902" s="3" t="s">
        <v>28</v>
      </c>
      <c r="D902" s="3" t="s">
        <v>33</v>
      </c>
      <c r="E902" s="3">
        <v>47868.528115109701</v>
      </c>
      <c r="F902" s="3">
        <v>30</v>
      </c>
      <c r="G902" s="3">
        <v>1581.6251334026599</v>
      </c>
      <c r="H902" s="3">
        <v>5</v>
      </c>
      <c r="I902" s="3">
        <v>233.66086376632501</v>
      </c>
      <c r="J902" s="3">
        <v>3</v>
      </c>
      <c r="K902" s="3">
        <v>450.85113660316199</v>
      </c>
      <c r="L902" s="3">
        <v>50</v>
      </c>
      <c r="M902" s="3">
        <v>4</v>
      </c>
      <c r="N902" s="3">
        <v>3</v>
      </c>
      <c r="O902" s="3">
        <v>737</v>
      </c>
      <c r="P902" s="3">
        <v>2</v>
      </c>
      <c r="Q902" s="3">
        <v>12577.5698138814</v>
      </c>
      <c r="R902" s="3">
        <v>2</v>
      </c>
      <c r="S902" s="3">
        <v>1</v>
      </c>
      <c r="T902" s="3">
        <v>0</v>
      </c>
      <c r="U902" s="3">
        <v>2935.37269284372</v>
      </c>
      <c r="V902" s="3">
        <v>1</v>
      </c>
      <c r="W902" s="3" t="str">
        <f>IF(Bank_data3[[#This Row],[credit_risk]]=1,"High Risk","Low Risk")</f>
        <v>High Risk</v>
      </c>
      <c r="X902" s="3" t="str">
        <f t="shared" si="91"/>
        <v>45-54</v>
      </c>
      <c r="Y902" s="3" t="str">
        <f t="shared" si="92"/>
        <v>Low Income</v>
      </c>
      <c r="Z902" s="3" t="str">
        <f t="shared" si="93"/>
        <v>Good</v>
      </c>
      <c r="AA902" s="27">
        <f t="shared" si="94"/>
        <v>0.26275238260169714</v>
      </c>
      <c r="AB902" s="3" t="str">
        <f t="shared" si="95"/>
        <v>Medium</v>
      </c>
      <c r="AC902" s="3" t="str">
        <f t="shared" si="96"/>
        <v>High</v>
      </c>
      <c r="AD902" s="3" t="str">
        <f t="shared" si="97"/>
        <v>No</v>
      </c>
    </row>
    <row r="903" spans="1:30" ht="15" customHeight="1" x14ac:dyDescent="0.3">
      <c r="A903" s="3" t="s">
        <v>924</v>
      </c>
      <c r="B903" s="3">
        <v>51</v>
      </c>
      <c r="C903" s="3" t="s">
        <v>23</v>
      </c>
      <c r="D903" s="3" t="s">
        <v>26</v>
      </c>
      <c r="E903" s="3">
        <v>65269.367227487601</v>
      </c>
      <c r="F903" s="3">
        <v>81</v>
      </c>
      <c r="G903" s="3">
        <v>1939.90589631329</v>
      </c>
      <c r="H903" s="3">
        <v>2</v>
      </c>
      <c r="I903" s="3">
        <v>699.01923368155201</v>
      </c>
      <c r="J903" s="3">
        <v>42</v>
      </c>
      <c r="K903" s="3">
        <v>128.20307428272099</v>
      </c>
      <c r="L903" s="3">
        <v>60</v>
      </c>
      <c r="M903" s="3">
        <v>16</v>
      </c>
      <c r="N903" s="3">
        <v>7</v>
      </c>
      <c r="O903" s="3">
        <v>699</v>
      </c>
      <c r="P903" s="3">
        <v>0</v>
      </c>
      <c r="Q903" s="3">
        <v>8304.8763165876699</v>
      </c>
      <c r="R903" s="3">
        <v>4</v>
      </c>
      <c r="S903" s="3">
        <v>0</v>
      </c>
      <c r="T903" s="3">
        <v>0</v>
      </c>
      <c r="U903" s="3">
        <v>11196.6206016423</v>
      </c>
      <c r="V903" s="3">
        <v>1</v>
      </c>
      <c r="W903" s="3" t="str">
        <f>IF(Bank_data3[[#This Row],[credit_risk]]=1,"High Risk","Low Risk")</f>
        <v>High Risk</v>
      </c>
      <c r="X903" s="3" t="str">
        <f t="shared" ref="X903:X966" si="98">_xlfn.IFS(B903&lt;25,"18-24",B903&lt;35,"25-34",B903&lt;45,"35-44",B903&lt;55,"45-54",TRUE(),"55+")</f>
        <v>45-54</v>
      </c>
      <c r="Y903" s="3" t="str">
        <f t="shared" ref="Y903:Y966" si="99">_xlfn.IFS(E903&lt;50000,"Low Income",E903&lt;100000,"Middle Income",TRUE(),"High Income")</f>
        <v>Middle Income</v>
      </c>
      <c r="Z903" s="3" t="str">
        <f t="shared" ref="Z903:Z966" si="100">_xlfn.IFS(O903&lt;580,"Poor",O903&lt;670,"Fair",O903&lt;740,"Good",O903&lt;800,"Very Good",TRUE(),"Excellent")</f>
        <v>Good</v>
      </c>
      <c r="AA903" s="27">
        <f t="shared" ref="AA903:AA966" si="101">IF(E903=0,0,Q903/E903)</f>
        <v>0.12724003111049231</v>
      </c>
      <c r="AB903" s="3" t="str">
        <f t="shared" ref="AB903:AB966" si="102">_xlfn.IFS(G903&lt;1000,"Low",G903&lt;5000,"Medium",TRUE(),"High")</f>
        <v>Medium</v>
      </c>
      <c r="AC903" s="3" t="str">
        <f t="shared" ref="AC903:AC966" si="103">_xlfn.IFS(L903&lt;10,"Low",L903&lt;30,"Medium",TRUE(),"High")</f>
        <v>High</v>
      </c>
      <c r="AD903" s="3" t="str">
        <f t="shared" ref="AD903:AD966" si="104">IF(AND(E903&gt;=100000,O903&gt;=750),"Yes","No")</f>
        <v>No</v>
      </c>
    </row>
    <row r="904" spans="1:30" ht="15" customHeight="1" x14ac:dyDescent="0.3">
      <c r="A904" s="3" t="s">
        <v>925</v>
      </c>
      <c r="B904" s="3">
        <v>69</v>
      </c>
      <c r="C904" s="3" t="s">
        <v>23</v>
      </c>
      <c r="D904" s="3" t="s">
        <v>26</v>
      </c>
      <c r="E904" s="3">
        <v>61668.547813865698</v>
      </c>
      <c r="F904" s="3">
        <v>16</v>
      </c>
      <c r="G904" s="3">
        <v>2105.92363173076</v>
      </c>
      <c r="H904" s="3">
        <v>3</v>
      </c>
      <c r="I904" s="3">
        <v>659.26636342621396</v>
      </c>
      <c r="J904" s="3">
        <v>26</v>
      </c>
      <c r="K904" s="3">
        <v>277.94063952513</v>
      </c>
      <c r="L904" s="3">
        <v>44</v>
      </c>
      <c r="M904" s="3">
        <v>1</v>
      </c>
      <c r="N904" s="3">
        <v>9</v>
      </c>
      <c r="O904" s="3">
        <v>317</v>
      </c>
      <c r="P904" s="3">
        <v>2</v>
      </c>
      <c r="Q904" s="3">
        <v>23081.741574393101</v>
      </c>
      <c r="R904" s="3">
        <v>1</v>
      </c>
      <c r="S904" s="3">
        <v>0</v>
      </c>
      <c r="T904" s="3">
        <v>0</v>
      </c>
      <c r="U904" s="3">
        <v>11076.9734147818</v>
      </c>
      <c r="V904" s="3">
        <v>1</v>
      </c>
      <c r="W904" s="3" t="str">
        <f>IF(Bank_data3[[#This Row],[credit_risk]]=1,"High Risk","Low Risk")</f>
        <v>High Risk</v>
      </c>
      <c r="X904" s="3" t="str">
        <f t="shared" si="98"/>
        <v>55+</v>
      </c>
      <c r="Y904" s="3" t="str">
        <f t="shared" si="99"/>
        <v>Middle Income</v>
      </c>
      <c r="Z904" s="3" t="str">
        <f t="shared" si="100"/>
        <v>Poor</v>
      </c>
      <c r="AA904" s="27">
        <f t="shared" si="101"/>
        <v>0.37428709435579333</v>
      </c>
      <c r="AB904" s="3" t="str">
        <f t="shared" si="102"/>
        <v>Medium</v>
      </c>
      <c r="AC904" s="3" t="str">
        <f t="shared" si="103"/>
        <v>High</v>
      </c>
      <c r="AD904" s="3" t="str">
        <f t="shared" si="104"/>
        <v>No</v>
      </c>
    </row>
    <row r="905" spans="1:30" ht="15" customHeight="1" x14ac:dyDescent="0.3">
      <c r="A905" s="3" t="s">
        <v>926</v>
      </c>
      <c r="B905" s="3">
        <v>38</v>
      </c>
      <c r="C905" s="3" t="s">
        <v>31</v>
      </c>
      <c r="D905" s="3" t="s">
        <v>24</v>
      </c>
      <c r="E905" s="3">
        <v>52518.081622465703</v>
      </c>
      <c r="F905" s="3">
        <v>48</v>
      </c>
      <c r="G905" s="3">
        <v>1138.75146851368</v>
      </c>
      <c r="H905" s="3">
        <v>1</v>
      </c>
      <c r="I905" s="3">
        <v>731.03709890310995</v>
      </c>
      <c r="J905" s="3">
        <v>37</v>
      </c>
      <c r="K905" s="3">
        <v>471.26447224896998</v>
      </c>
      <c r="L905" s="3">
        <v>2</v>
      </c>
      <c r="M905" s="3">
        <v>0</v>
      </c>
      <c r="N905" s="3">
        <v>0</v>
      </c>
      <c r="O905" s="3">
        <v>461</v>
      </c>
      <c r="P905" s="3">
        <v>2</v>
      </c>
      <c r="Q905" s="3">
        <v>17951.3601205577</v>
      </c>
      <c r="R905" s="3">
        <v>1</v>
      </c>
      <c r="S905" s="3">
        <v>0</v>
      </c>
      <c r="T905" s="3">
        <v>0</v>
      </c>
      <c r="U905" s="3">
        <v>10265.3870132825</v>
      </c>
      <c r="V905" s="3">
        <v>1</v>
      </c>
      <c r="W905" s="3" t="str">
        <f>IF(Bank_data3[[#This Row],[credit_risk]]=1,"High Risk","Low Risk")</f>
        <v>High Risk</v>
      </c>
      <c r="X905" s="3" t="str">
        <f t="shared" si="98"/>
        <v>35-44</v>
      </c>
      <c r="Y905" s="3" t="str">
        <f t="shared" si="99"/>
        <v>Middle Income</v>
      </c>
      <c r="Z905" s="3" t="str">
        <f t="shared" si="100"/>
        <v>Poor</v>
      </c>
      <c r="AA905" s="27">
        <f t="shared" si="101"/>
        <v>0.34181294453220529</v>
      </c>
      <c r="AB905" s="3" t="str">
        <f t="shared" si="102"/>
        <v>Medium</v>
      </c>
      <c r="AC905" s="3" t="str">
        <f t="shared" si="103"/>
        <v>Low</v>
      </c>
      <c r="AD905" s="3" t="str">
        <f t="shared" si="104"/>
        <v>No</v>
      </c>
    </row>
    <row r="906" spans="1:30" ht="15" customHeight="1" x14ac:dyDescent="0.3">
      <c r="A906" s="3" t="s">
        <v>927</v>
      </c>
      <c r="B906" s="3">
        <v>40</v>
      </c>
      <c r="C906" s="3" t="s">
        <v>31</v>
      </c>
      <c r="D906" s="3" t="s">
        <v>26</v>
      </c>
      <c r="E906" s="3">
        <v>60331.580614970197</v>
      </c>
      <c r="F906" s="3">
        <v>217</v>
      </c>
      <c r="G906" s="3">
        <v>1522.92998305981</v>
      </c>
      <c r="H906" s="3">
        <v>6</v>
      </c>
      <c r="I906" s="3">
        <v>761.98237073867199</v>
      </c>
      <c r="J906" s="3">
        <v>33</v>
      </c>
      <c r="K906" s="3">
        <v>457.44082736302897</v>
      </c>
      <c r="L906" s="3">
        <v>35</v>
      </c>
      <c r="M906" s="3">
        <v>17</v>
      </c>
      <c r="N906" s="3">
        <v>4</v>
      </c>
      <c r="O906" s="3">
        <v>704</v>
      </c>
      <c r="P906" s="3">
        <v>2</v>
      </c>
      <c r="Q906" s="3">
        <v>12400.223710279801</v>
      </c>
      <c r="R906" s="3">
        <v>6</v>
      </c>
      <c r="S906" s="3">
        <v>0</v>
      </c>
      <c r="T906" s="3">
        <v>0</v>
      </c>
      <c r="U906" s="3">
        <v>9301.2861684089603</v>
      </c>
      <c r="V906" s="3">
        <v>1</v>
      </c>
      <c r="W906" s="3" t="str">
        <f>IF(Bank_data3[[#This Row],[credit_risk]]=1,"High Risk","Low Risk")</f>
        <v>High Risk</v>
      </c>
      <c r="X906" s="3" t="str">
        <f t="shared" si="98"/>
        <v>35-44</v>
      </c>
      <c r="Y906" s="3" t="str">
        <f t="shared" si="99"/>
        <v>Middle Income</v>
      </c>
      <c r="Z906" s="3" t="str">
        <f t="shared" si="100"/>
        <v>Good</v>
      </c>
      <c r="AA906" s="27">
        <f t="shared" si="101"/>
        <v>0.20553454068138419</v>
      </c>
      <c r="AB906" s="3" t="str">
        <f t="shared" si="102"/>
        <v>Medium</v>
      </c>
      <c r="AC906" s="3" t="str">
        <f t="shared" si="103"/>
        <v>High</v>
      </c>
      <c r="AD906" s="3" t="str">
        <f t="shared" si="104"/>
        <v>No</v>
      </c>
    </row>
    <row r="907" spans="1:30" ht="15" customHeight="1" x14ac:dyDescent="0.3">
      <c r="A907" s="3" t="s">
        <v>928</v>
      </c>
      <c r="B907" s="3">
        <v>24</v>
      </c>
      <c r="C907" s="3" t="s">
        <v>23</v>
      </c>
      <c r="D907" s="3" t="s">
        <v>24</v>
      </c>
      <c r="E907" s="3">
        <v>54426.986938973103</v>
      </c>
      <c r="F907" s="3">
        <v>143</v>
      </c>
      <c r="G907" s="3">
        <v>267.40718563872798</v>
      </c>
      <c r="H907" s="3">
        <v>1</v>
      </c>
      <c r="I907" s="3">
        <v>617.12418034101404</v>
      </c>
      <c r="J907" s="3">
        <v>2</v>
      </c>
      <c r="K907" s="3">
        <v>266.60770972829101</v>
      </c>
      <c r="L907" s="3">
        <v>78</v>
      </c>
      <c r="M907" s="3">
        <v>8</v>
      </c>
      <c r="N907" s="3">
        <v>5</v>
      </c>
      <c r="O907" s="3">
        <v>759</v>
      </c>
      <c r="P907" s="3">
        <v>0</v>
      </c>
      <c r="Q907" s="3">
        <v>2827.2254270930498</v>
      </c>
      <c r="R907" s="3">
        <v>4</v>
      </c>
      <c r="S907" s="3">
        <v>0</v>
      </c>
      <c r="T907" s="3">
        <v>0</v>
      </c>
      <c r="U907" s="3">
        <v>14686.374185978701</v>
      </c>
      <c r="V907" s="3">
        <v>1</v>
      </c>
      <c r="W907" s="3" t="str">
        <f>IF(Bank_data3[[#This Row],[credit_risk]]=1,"High Risk","Low Risk")</f>
        <v>High Risk</v>
      </c>
      <c r="X907" s="3" t="str">
        <f t="shared" si="98"/>
        <v>18-24</v>
      </c>
      <c r="Y907" s="3" t="str">
        <f t="shared" si="99"/>
        <v>Middle Income</v>
      </c>
      <c r="Z907" s="3" t="str">
        <f t="shared" si="100"/>
        <v>Very Good</v>
      </c>
      <c r="AA907" s="27">
        <f t="shared" si="101"/>
        <v>5.1945286448855044E-2</v>
      </c>
      <c r="AB907" s="3" t="str">
        <f t="shared" si="102"/>
        <v>Low</v>
      </c>
      <c r="AC907" s="3" t="str">
        <f t="shared" si="103"/>
        <v>High</v>
      </c>
      <c r="AD907" s="3" t="str">
        <f t="shared" si="104"/>
        <v>No</v>
      </c>
    </row>
    <row r="908" spans="1:30" ht="15" customHeight="1" x14ac:dyDescent="0.3">
      <c r="A908" s="3" t="s">
        <v>929</v>
      </c>
      <c r="B908" s="3">
        <v>37</v>
      </c>
      <c r="C908" s="3" t="s">
        <v>23</v>
      </c>
      <c r="D908" s="3" t="s">
        <v>26</v>
      </c>
      <c r="E908" s="3">
        <v>47438.951057730003</v>
      </c>
      <c r="F908" s="3">
        <v>18</v>
      </c>
      <c r="G908" s="3">
        <v>1415.93236459082</v>
      </c>
      <c r="H908" s="3">
        <v>9</v>
      </c>
      <c r="I908" s="3">
        <v>725.65740166362798</v>
      </c>
      <c r="J908" s="3">
        <v>49</v>
      </c>
      <c r="K908" s="3">
        <v>177.933473669145</v>
      </c>
      <c r="L908" s="3">
        <v>63</v>
      </c>
      <c r="M908" s="3">
        <v>4</v>
      </c>
      <c r="N908" s="3">
        <v>3</v>
      </c>
      <c r="O908" s="3">
        <v>458</v>
      </c>
      <c r="P908" s="3">
        <v>5</v>
      </c>
      <c r="Q908" s="3">
        <v>9861.9090926497902</v>
      </c>
      <c r="R908" s="3">
        <v>7</v>
      </c>
      <c r="S908" s="3">
        <v>1</v>
      </c>
      <c r="T908" s="3">
        <v>0</v>
      </c>
      <c r="U908" s="3">
        <v>7877.0577528703097</v>
      </c>
      <c r="V908" s="3">
        <v>1</v>
      </c>
      <c r="W908" s="3" t="str">
        <f>IF(Bank_data3[[#This Row],[credit_risk]]=1,"High Risk","Low Risk")</f>
        <v>High Risk</v>
      </c>
      <c r="X908" s="3" t="str">
        <f t="shared" si="98"/>
        <v>35-44</v>
      </c>
      <c r="Y908" s="3" t="str">
        <f t="shared" si="99"/>
        <v>Low Income</v>
      </c>
      <c r="Z908" s="3" t="str">
        <f t="shared" si="100"/>
        <v>Poor</v>
      </c>
      <c r="AA908" s="27">
        <f t="shared" si="101"/>
        <v>0.2078863227951333</v>
      </c>
      <c r="AB908" s="3" t="str">
        <f t="shared" si="102"/>
        <v>Medium</v>
      </c>
      <c r="AC908" s="3" t="str">
        <f t="shared" si="103"/>
        <v>High</v>
      </c>
      <c r="AD908" s="3" t="str">
        <f t="shared" si="104"/>
        <v>No</v>
      </c>
    </row>
    <row r="909" spans="1:30" ht="15" customHeight="1" x14ac:dyDescent="0.3">
      <c r="A909" s="3" t="s">
        <v>930</v>
      </c>
      <c r="B909" s="3">
        <v>47</v>
      </c>
      <c r="C909" s="3" t="s">
        <v>31</v>
      </c>
      <c r="D909" s="3" t="s">
        <v>26</v>
      </c>
      <c r="E909" s="3">
        <v>57039.4462939976</v>
      </c>
      <c r="F909" s="3">
        <v>224</v>
      </c>
      <c r="G909" s="3">
        <v>2365.3433599935702</v>
      </c>
      <c r="H909" s="3">
        <v>0</v>
      </c>
      <c r="I909" s="3">
        <v>501.26509216377701</v>
      </c>
      <c r="J909" s="3">
        <v>31</v>
      </c>
      <c r="K909" s="3">
        <v>286.74436455784502</v>
      </c>
      <c r="L909" s="3">
        <v>27</v>
      </c>
      <c r="M909" s="3">
        <v>19</v>
      </c>
      <c r="N909" s="3">
        <v>3</v>
      </c>
      <c r="O909" s="3">
        <v>309</v>
      </c>
      <c r="P909" s="3">
        <v>2</v>
      </c>
      <c r="Q909" s="3">
        <v>7619.3593976382699</v>
      </c>
      <c r="R909" s="3">
        <v>3</v>
      </c>
      <c r="S909" s="3">
        <v>0</v>
      </c>
      <c r="T909" s="3">
        <v>0</v>
      </c>
      <c r="U909" s="3">
        <v>13159.448137441899</v>
      </c>
      <c r="V909" s="3">
        <v>1</v>
      </c>
      <c r="W909" s="3" t="str">
        <f>IF(Bank_data3[[#This Row],[credit_risk]]=1,"High Risk","Low Risk")</f>
        <v>High Risk</v>
      </c>
      <c r="X909" s="3" t="str">
        <f t="shared" si="98"/>
        <v>45-54</v>
      </c>
      <c r="Y909" s="3" t="str">
        <f t="shared" si="99"/>
        <v>Middle Income</v>
      </c>
      <c r="Z909" s="3" t="str">
        <f t="shared" si="100"/>
        <v>Poor</v>
      </c>
      <c r="AA909" s="27">
        <f t="shared" si="101"/>
        <v>0.13358052878644569</v>
      </c>
      <c r="AB909" s="3" t="str">
        <f t="shared" si="102"/>
        <v>Medium</v>
      </c>
      <c r="AC909" s="3" t="str">
        <f t="shared" si="103"/>
        <v>Medium</v>
      </c>
      <c r="AD909" s="3" t="str">
        <f t="shared" si="104"/>
        <v>No</v>
      </c>
    </row>
    <row r="910" spans="1:30" ht="15" customHeight="1" x14ac:dyDescent="0.3">
      <c r="A910" s="3" t="s">
        <v>931</v>
      </c>
      <c r="B910" s="3">
        <v>61</v>
      </c>
      <c r="C910" s="3" t="s">
        <v>23</v>
      </c>
      <c r="D910" s="3" t="s">
        <v>26</v>
      </c>
      <c r="E910" s="3">
        <v>76039.365376431204</v>
      </c>
      <c r="F910" s="3">
        <v>170</v>
      </c>
      <c r="G910" s="3">
        <v>1289.6874104128401</v>
      </c>
      <c r="H910" s="3">
        <v>5</v>
      </c>
      <c r="I910" s="3">
        <v>1333.38103320715</v>
      </c>
      <c r="J910" s="3">
        <v>25</v>
      </c>
      <c r="K910" s="3">
        <v>574.18125480701599</v>
      </c>
      <c r="L910" s="3">
        <v>44</v>
      </c>
      <c r="M910" s="3">
        <v>12</v>
      </c>
      <c r="N910" s="3">
        <v>3</v>
      </c>
      <c r="O910" s="3">
        <v>815</v>
      </c>
      <c r="P910" s="3">
        <v>1</v>
      </c>
      <c r="Q910" s="3">
        <v>1692.7617083685</v>
      </c>
      <c r="R910" s="3">
        <v>6</v>
      </c>
      <c r="S910" s="3">
        <v>0</v>
      </c>
      <c r="T910" s="3">
        <v>0</v>
      </c>
      <c r="U910" s="3">
        <v>18255.5637776863</v>
      </c>
      <c r="V910" s="3">
        <v>1</v>
      </c>
      <c r="W910" s="3" t="str">
        <f>IF(Bank_data3[[#This Row],[credit_risk]]=1,"High Risk","Low Risk")</f>
        <v>High Risk</v>
      </c>
      <c r="X910" s="3" t="str">
        <f t="shared" si="98"/>
        <v>55+</v>
      </c>
      <c r="Y910" s="3" t="str">
        <f t="shared" si="99"/>
        <v>Middle Income</v>
      </c>
      <c r="Z910" s="3" t="str">
        <f t="shared" si="100"/>
        <v>Excellent</v>
      </c>
      <c r="AA910" s="27">
        <f t="shared" si="101"/>
        <v>2.2261649607259612E-2</v>
      </c>
      <c r="AB910" s="3" t="str">
        <f t="shared" si="102"/>
        <v>Medium</v>
      </c>
      <c r="AC910" s="3" t="str">
        <f t="shared" si="103"/>
        <v>High</v>
      </c>
      <c r="AD910" s="3" t="str">
        <f t="shared" si="104"/>
        <v>No</v>
      </c>
    </row>
    <row r="911" spans="1:30" ht="15" customHeight="1" x14ac:dyDescent="0.3">
      <c r="A911" s="3" t="s">
        <v>932</v>
      </c>
      <c r="B911" s="3">
        <v>41</v>
      </c>
      <c r="C911" s="3" t="s">
        <v>31</v>
      </c>
      <c r="D911" s="3" t="s">
        <v>26</v>
      </c>
      <c r="E911" s="3">
        <v>58509.481522562499</v>
      </c>
      <c r="F911" s="3">
        <v>202</v>
      </c>
      <c r="G911" s="3">
        <v>901.65398399052106</v>
      </c>
      <c r="H911" s="3">
        <v>3</v>
      </c>
      <c r="I911" s="3">
        <v>520.09094814751097</v>
      </c>
      <c r="J911" s="3">
        <v>17</v>
      </c>
      <c r="K911" s="3">
        <v>338.39678010228602</v>
      </c>
      <c r="L911" s="3">
        <v>20</v>
      </c>
      <c r="M911" s="3">
        <v>1</v>
      </c>
      <c r="N911" s="3">
        <v>2</v>
      </c>
      <c r="O911" s="3">
        <v>314</v>
      </c>
      <c r="P911" s="3">
        <v>2</v>
      </c>
      <c r="Q911" s="3">
        <v>20095.942677231898</v>
      </c>
      <c r="R911" s="3">
        <v>1</v>
      </c>
      <c r="S911" s="3">
        <v>0</v>
      </c>
      <c r="T911" s="3">
        <v>0</v>
      </c>
      <c r="U911" s="3">
        <v>5046.81266183773</v>
      </c>
      <c r="V911" s="3">
        <v>1</v>
      </c>
      <c r="W911" s="3" t="str">
        <f>IF(Bank_data3[[#This Row],[credit_risk]]=1,"High Risk","Low Risk")</f>
        <v>High Risk</v>
      </c>
      <c r="X911" s="3" t="str">
        <f t="shared" si="98"/>
        <v>35-44</v>
      </c>
      <c r="Y911" s="3" t="str">
        <f t="shared" si="99"/>
        <v>Middle Income</v>
      </c>
      <c r="Z911" s="3" t="str">
        <f t="shared" si="100"/>
        <v>Poor</v>
      </c>
      <c r="AA911" s="27">
        <f t="shared" si="101"/>
        <v>0.34346471980754906</v>
      </c>
      <c r="AB911" s="3" t="str">
        <f t="shared" si="102"/>
        <v>Low</v>
      </c>
      <c r="AC911" s="3" t="str">
        <f t="shared" si="103"/>
        <v>Medium</v>
      </c>
      <c r="AD911" s="3" t="str">
        <f t="shared" si="104"/>
        <v>No</v>
      </c>
    </row>
    <row r="912" spans="1:30" ht="15" customHeight="1" x14ac:dyDescent="0.3">
      <c r="A912" s="3" t="s">
        <v>933</v>
      </c>
      <c r="B912" s="3">
        <v>40</v>
      </c>
      <c r="C912" s="3" t="s">
        <v>23</v>
      </c>
      <c r="D912" s="3" t="s">
        <v>24</v>
      </c>
      <c r="E912" s="3">
        <v>53923.480160695901</v>
      </c>
      <c r="F912" s="3">
        <v>211</v>
      </c>
      <c r="G912" s="3">
        <v>2125.14195898034</v>
      </c>
      <c r="H912" s="3">
        <v>7</v>
      </c>
      <c r="I912" s="3">
        <v>670.15675168713096</v>
      </c>
      <c r="J912" s="3">
        <v>6</v>
      </c>
      <c r="K912" s="3">
        <v>718.01023952927096</v>
      </c>
      <c r="L912" s="3">
        <v>26</v>
      </c>
      <c r="M912" s="3">
        <v>12</v>
      </c>
      <c r="N912" s="3">
        <v>9</v>
      </c>
      <c r="O912" s="3">
        <v>864</v>
      </c>
      <c r="P912" s="3">
        <v>0</v>
      </c>
      <c r="Q912" s="3">
        <v>15438.847719528099</v>
      </c>
      <c r="R912" s="3">
        <v>2</v>
      </c>
      <c r="S912" s="3">
        <v>0</v>
      </c>
      <c r="T912" s="3">
        <v>0</v>
      </c>
      <c r="U912" s="3">
        <v>5934.3866818435999</v>
      </c>
      <c r="V912" s="3">
        <v>0</v>
      </c>
      <c r="W912" s="3" t="str">
        <f>IF(Bank_data3[[#This Row],[credit_risk]]=1,"High Risk","Low Risk")</f>
        <v>Low Risk</v>
      </c>
      <c r="X912" s="3" t="str">
        <f t="shared" si="98"/>
        <v>35-44</v>
      </c>
      <c r="Y912" s="3" t="str">
        <f t="shared" si="99"/>
        <v>Middle Income</v>
      </c>
      <c r="Z912" s="3" t="str">
        <f t="shared" si="100"/>
        <v>Excellent</v>
      </c>
      <c r="AA912" s="27">
        <f t="shared" si="101"/>
        <v>0.2863102988441994</v>
      </c>
      <c r="AB912" s="3" t="str">
        <f t="shared" si="102"/>
        <v>Medium</v>
      </c>
      <c r="AC912" s="3" t="str">
        <f t="shared" si="103"/>
        <v>Medium</v>
      </c>
      <c r="AD912" s="3" t="str">
        <f t="shared" si="104"/>
        <v>No</v>
      </c>
    </row>
    <row r="913" spans="1:30" ht="15" customHeight="1" x14ac:dyDescent="0.3">
      <c r="A913" s="3" t="s">
        <v>934</v>
      </c>
      <c r="B913" s="3">
        <v>25</v>
      </c>
      <c r="C913" s="3" t="s">
        <v>31</v>
      </c>
      <c r="D913" s="3" t="s">
        <v>24</v>
      </c>
      <c r="E913" s="3">
        <v>34205.889538949297</v>
      </c>
      <c r="F913" s="3">
        <v>160</v>
      </c>
      <c r="G913" s="3">
        <v>3328.1668973287301</v>
      </c>
      <c r="H913" s="3">
        <v>0</v>
      </c>
      <c r="I913" s="3">
        <v>546.67392381014201</v>
      </c>
      <c r="J913" s="3">
        <v>44</v>
      </c>
      <c r="K913" s="3">
        <v>790.52977758493103</v>
      </c>
      <c r="L913" s="3">
        <v>75</v>
      </c>
      <c r="M913" s="3">
        <v>7</v>
      </c>
      <c r="N913" s="3">
        <v>4</v>
      </c>
      <c r="O913" s="3">
        <v>354</v>
      </c>
      <c r="P913" s="3">
        <v>5</v>
      </c>
      <c r="Q913" s="3">
        <v>7740.65855910345</v>
      </c>
      <c r="R913" s="3">
        <v>0</v>
      </c>
      <c r="S913" s="3">
        <v>0</v>
      </c>
      <c r="T913" s="3">
        <v>0</v>
      </c>
      <c r="U913" s="3">
        <v>500</v>
      </c>
      <c r="V913" s="3">
        <v>1</v>
      </c>
      <c r="W913" s="3" t="str">
        <f>IF(Bank_data3[[#This Row],[credit_risk]]=1,"High Risk","Low Risk")</f>
        <v>High Risk</v>
      </c>
      <c r="X913" s="3" t="str">
        <f t="shared" si="98"/>
        <v>25-34</v>
      </c>
      <c r="Y913" s="3" t="str">
        <f t="shared" si="99"/>
        <v>Low Income</v>
      </c>
      <c r="Z913" s="3" t="str">
        <f t="shared" si="100"/>
        <v>Poor</v>
      </c>
      <c r="AA913" s="27">
        <f t="shared" si="101"/>
        <v>0.22629607542553093</v>
      </c>
      <c r="AB913" s="3" t="str">
        <f t="shared" si="102"/>
        <v>Medium</v>
      </c>
      <c r="AC913" s="3" t="str">
        <f t="shared" si="103"/>
        <v>High</v>
      </c>
      <c r="AD913" s="3" t="str">
        <f t="shared" si="104"/>
        <v>No</v>
      </c>
    </row>
    <row r="914" spans="1:30" ht="15" customHeight="1" x14ac:dyDescent="0.3">
      <c r="A914" s="3" t="s">
        <v>935</v>
      </c>
      <c r="B914" s="3">
        <v>20</v>
      </c>
      <c r="C914" s="3" t="s">
        <v>28</v>
      </c>
      <c r="D914" s="3" t="s">
        <v>26</v>
      </c>
      <c r="E914" s="3">
        <v>75485.752686762993</v>
      </c>
      <c r="F914" s="3">
        <v>83</v>
      </c>
      <c r="G914" s="3">
        <v>3238.6163420162202</v>
      </c>
      <c r="H914" s="3">
        <v>8</v>
      </c>
      <c r="I914" s="3">
        <v>540.79646092828398</v>
      </c>
      <c r="J914" s="3">
        <v>12</v>
      </c>
      <c r="K914" s="3">
        <v>935.96356502794401</v>
      </c>
      <c r="L914" s="3">
        <v>34</v>
      </c>
      <c r="M914" s="3">
        <v>9</v>
      </c>
      <c r="N914" s="3">
        <v>5</v>
      </c>
      <c r="O914" s="3">
        <v>745</v>
      </c>
      <c r="P914" s="3">
        <v>0</v>
      </c>
      <c r="Q914" s="3">
        <v>8489.7266427443301</v>
      </c>
      <c r="R914" s="3">
        <v>5</v>
      </c>
      <c r="S914" s="3">
        <v>0</v>
      </c>
      <c r="T914" s="3">
        <v>0</v>
      </c>
      <c r="U914" s="3">
        <v>11121.277046412701</v>
      </c>
      <c r="V914" s="3">
        <v>1</v>
      </c>
      <c r="W914" s="3" t="str">
        <f>IF(Bank_data3[[#This Row],[credit_risk]]=1,"High Risk","Low Risk")</f>
        <v>High Risk</v>
      </c>
      <c r="X914" s="3" t="str">
        <f t="shared" si="98"/>
        <v>18-24</v>
      </c>
      <c r="Y914" s="3" t="str">
        <f t="shared" si="99"/>
        <v>Middle Income</v>
      </c>
      <c r="Z914" s="3" t="str">
        <f t="shared" si="100"/>
        <v>Very Good</v>
      </c>
      <c r="AA914" s="27">
        <f t="shared" si="101"/>
        <v>0.11246793388910685</v>
      </c>
      <c r="AB914" s="3" t="str">
        <f t="shared" si="102"/>
        <v>Medium</v>
      </c>
      <c r="AC914" s="3" t="str">
        <f t="shared" si="103"/>
        <v>High</v>
      </c>
      <c r="AD914" s="3" t="str">
        <f t="shared" si="104"/>
        <v>No</v>
      </c>
    </row>
    <row r="915" spans="1:30" ht="15" customHeight="1" x14ac:dyDescent="0.3">
      <c r="A915" s="3" t="s">
        <v>936</v>
      </c>
      <c r="B915" s="3">
        <v>24</v>
      </c>
      <c r="C915" s="3" t="s">
        <v>31</v>
      </c>
      <c r="D915" s="3" t="s">
        <v>26</v>
      </c>
      <c r="E915" s="3">
        <v>24673.126442018998</v>
      </c>
      <c r="F915" s="3">
        <v>229</v>
      </c>
      <c r="G915" s="3">
        <v>1709.13808952062</v>
      </c>
      <c r="H915" s="3">
        <v>5</v>
      </c>
      <c r="I915" s="3">
        <v>808.62454832328103</v>
      </c>
      <c r="J915" s="3">
        <v>5</v>
      </c>
      <c r="K915" s="3">
        <v>656.13462026950299</v>
      </c>
      <c r="L915" s="3">
        <v>47</v>
      </c>
      <c r="M915" s="3">
        <v>19</v>
      </c>
      <c r="N915" s="3">
        <v>2</v>
      </c>
      <c r="O915" s="3">
        <v>455</v>
      </c>
      <c r="P915" s="3">
        <v>3</v>
      </c>
      <c r="Q915" s="3">
        <v>9250.0864033914004</v>
      </c>
      <c r="R915" s="3">
        <v>3</v>
      </c>
      <c r="S915" s="3">
        <v>0</v>
      </c>
      <c r="T915" s="3">
        <v>0</v>
      </c>
      <c r="U915" s="3">
        <v>6562.2157360457604</v>
      </c>
      <c r="V915" s="3">
        <v>1</v>
      </c>
      <c r="W915" s="3" t="str">
        <f>IF(Bank_data3[[#This Row],[credit_risk]]=1,"High Risk","Low Risk")</f>
        <v>High Risk</v>
      </c>
      <c r="X915" s="3" t="str">
        <f t="shared" si="98"/>
        <v>18-24</v>
      </c>
      <c r="Y915" s="3" t="str">
        <f t="shared" si="99"/>
        <v>Low Income</v>
      </c>
      <c r="Z915" s="3" t="str">
        <f t="shared" si="100"/>
        <v>Poor</v>
      </c>
      <c r="AA915" s="27">
        <f t="shared" si="101"/>
        <v>0.37490532159062967</v>
      </c>
      <c r="AB915" s="3" t="str">
        <f t="shared" si="102"/>
        <v>Medium</v>
      </c>
      <c r="AC915" s="3" t="str">
        <f t="shared" si="103"/>
        <v>High</v>
      </c>
      <c r="AD915" s="3" t="str">
        <f t="shared" si="104"/>
        <v>No</v>
      </c>
    </row>
    <row r="916" spans="1:30" ht="15" customHeight="1" x14ac:dyDescent="0.3">
      <c r="A916" s="3" t="s">
        <v>937</v>
      </c>
      <c r="B916" s="3">
        <v>60</v>
      </c>
      <c r="C916" s="3" t="s">
        <v>31</v>
      </c>
      <c r="D916" s="3" t="s">
        <v>24</v>
      </c>
      <c r="E916" s="3">
        <v>19290.8645492342</v>
      </c>
      <c r="F916" s="3">
        <v>195</v>
      </c>
      <c r="G916" s="3">
        <v>2116.4024781590902</v>
      </c>
      <c r="H916" s="3">
        <v>1</v>
      </c>
      <c r="I916" s="3">
        <v>764.21802654094597</v>
      </c>
      <c r="J916" s="3">
        <v>34</v>
      </c>
      <c r="K916" s="3">
        <v>605.60241648284898</v>
      </c>
      <c r="L916" s="3">
        <v>22</v>
      </c>
      <c r="M916" s="3">
        <v>5</v>
      </c>
      <c r="N916" s="3">
        <v>2</v>
      </c>
      <c r="O916" s="3">
        <v>690</v>
      </c>
      <c r="P916" s="3">
        <v>3</v>
      </c>
      <c r="Q916" s="3">
        <v>6009.2626125566503</v>
      </c>
      <c r="R916" s="3">
        <v>7</v>
      </c>
      <c r="S916" s="3">
        <v>0</v>
      </c>
      <c r="T916" s="3">
        <v>0</v>
      </c>
      <c r="U916" s="3">
        <v>7659.5561525914</v>
      </c>
      <c r="V916" s="3">
        <v>1</v>
      </c>
      <c r="W916" s="3" t="str">
        <f>IF(Bank_data3[[#This Row],[credit_risk]]=1,"High Risk","Low Risk")</f>
        <v>High Risk</v>
      </c>
      <c r="X916" s="3" t="str">
        <f t="shared" si="98"/>
        <v>55+</v>
      </c>
      <c r="Y916" s="3" t="str">
        <f t="shared" si="99"/>
        <v>Low Income</v>
      </c>
      <c r="Z916" s="3" t="str">
        <f t="shared" si="100"/>
        <v>Good</v>
      </c>
      <c r="AA916" s="27">
        <f t="shared" si="101"/>
        <v>0.31150820624030578</v>
      </c>
      <c r="AB916" s="3" t="str">
        <f t="shared" si="102"/>
        <v>Medium</v>
      </c>
      <c r="AC916" s="3" t="str">
        <f t="shared" si="103"/>
        <v>Medium</v>
      </c>
      <c r="AD916" s="3" t="str">
        <f t="shared" si="104"/>
        <v>No</v>
      </c>
    </row>
    <row r="917" spans="1:30" ht="15" customHeight="1" x14ac:dyDescent="0.3">
      <c r="A917" s="3" t="s">
        <v>938</v>
      </c>
      <c r="B917" s="3">
        <v>31</v>
      </c>
      <c r="C917" s="3" t="s">
        <v>28</v>
      </c>
      <c r="D917" s="3" t="s">
        <v>33</v>
      </c>
      <c r="E917" s="3">
        <v>56686.2923897152</v>
      </c>
      <c r="F917" s="3">
        <v>60</v>
      </c>
      <c r="G917" s="3">
        <v>2810.9036473527099</v>
      </c>
      <c r="H917" s="3">
        <v>7</v>
      </c>
      <c r="I917" s="3">
        <v>639.18886336867695</v>
      </c>
      <c r="J917" s="3">
        <v>30</v>
      </c>
      <c r="K917" s="3">
        <v>844.34439190525495</v>
      </c>
      <c r="L917" s="3">
        <v>63</v>
      </c>
      <c r="M917" s="3">
        <v>10</v>
      </c>
      <c r="N917" s="3">
        <v>8</v>
      </c>
      <c r="O917" s="3">
        <v>438</v>
      </c>
      <c r="P917" s="3">
        <v>5</v>
      </c>
      <c r="Q917" s="3">
        <v>29083.990104297802</v>
      </c>
      <c r="R917" s="3">
        <v>6</v>
      </c>
      <c r="S917" s="3">
        <v>1</v>
      </c>
      <c r="T917" s="3">
        <v>0</v>
      </c>
      <c r="U917" s="3">
        <v>17083.7953811064</v>
      </c>
      <c r="V917" s="3">
        <v>1</v>
      </c>
      <c r="W917" s="3" t="str">
        <f>IF(Bank_data3[[#This Row],[credit_risk]]=1,"High Risk","Low Risk")</f>
        <v>High Risk</v>
      </c>
      <c r="X917" s="3" t="str">
        <f t="shared" si="98"/>
        <v>25-34</v>
      </c>
      <c r="Y917" s="3" t="str">
        <f t="shared" si="99"/>
        <v>Middle Income</v>
      </c>
      <c r="Z917" s="3" t="str">
        <f t="shared" si="100"/>
        <v>Poor</v>
      </c>
      <c r="AA917" s="27">
        <f t="shared" si="101"/>
        <v>0.51306918971427762</v>
      </c>
      <c r="AB917" s="3" t="str">
        <f t="shared" si="102"/>
        <v>Medium</v>
      </c>
      <c r="AC917" s="3" t="str">
        <f t="shared" si="103"/>
        <v>High</v>
      </c>
      <c r="AD917" s="3" t="str">
        <f t="shared" si="104"/>
        <v>No</v>
      </c>
    </row>
    <row r="918" spans="1:30" ht="15" customHeight="1" x14ac:dyDescent="0.3">
      <c r="A918" s="3" t="s">
        <v>939</v>
      </c>
      <c r="B918" s="3">
        <v>45</v>
      </c>
      <c r="C918" s="3" t="s">
        <v>23</v>
      </c>
      <c r="D918" s="3" t="s">
        <v>33</v>
      </c>
      <c r="E918" s="3">
        <v>34146.316559935003</v>
      </c>
      <c r="F918" s="3">
        <v>218</v>
      </c>
      <c r="G918" s="3">
        <v>1693.03735866434</v>
      </c>
      <c r="H918" s="3">
        <v>4</v>
      </c>
      <c r="I918" s="3">
        <v>700.78340295599105</v>
      </c>
      <c r="J918" s="3">
        <v>41</v>
      </c>
      <c r="K918" s="3">
        <v>195.444383015223</v>
      </c>
      <c r="L918" s="3">
        <v>12</v>
      </c>
      <c r="M918" s="3">
        <v>13</v>
      </c>
      <c r="N918" s="3">
        <v>1</v>
      </c>
      <c r="O918" s="3">
        <v>712</v>
      </c>
      <c r="P918" s="3">
        <v>5</v>
      </c>
      <c r="Q918" s="3">
        <v>7704.2266582596603</v>
      </c>
      <c r="R918" s="3">
        <v>0</v>
      </c>
      <c r="S918" s="3">
        <v>0</v>
      </c>
      <c r="T918" s="3">
        <v>0</v>
      </c>
      <c r="U918" s="3">
        <v>10827.9958669681</v>
      </c>
      <c r="V918" s="3">
        <v>0</v>
      </c>
      <c r="W918" s="3" t="str">
        <f>IF(Bank_data3[[#This Row],[credit_risk]]=1,"High Risk","Low Risk")</f>
        <v>Low Risk</v>
      </c>
      <c r="X918" s="3" t="str">
        <f t="shared" si="98"/>
        <v>45-54</v>
      </c>
      <c r="Y918" s="3" t="str">
        <f t="shared" si="99"/>
        <v>Low Income</v>
      </c>
      <c r="Z918" s="3" t="str">
        <f t="shared" si="100"/>
        <v>Good</v>
      </c>
      <c r="AA918" s="27">
        <f t="shared" si="101"/>
        <v>0.2256239452573717</v>
      </c>
      <c r="AB918" s="3" t="str">
        <f t="shared" si="102"/>
        <v>Medium</v>
      </c>
      <c r="AC918" s="3" t="str">
        <f t="shared" si="103"/>
        <v>Medium</v>
      </c>
      <c r="AD918" s="3" t="str">
        <f t="shared" si="104"/>
        <v>No</v>
      </c>
    </row>
    <row r="919" spans="1:30" ht="15" customHeight="1" x14ac:dyDescent="0.3">
      <c r="A919" s="3" t="s">
        <v>940</v>
      </c>
      <c r="B919" s="3">
        <v>65</v>
      </c>
      <c r="C919" s="3" t="s">
        <v>28</v>
      </c>
      <c r="D919" s="3" t="s">
        <v>33</v>
      </c>
      <c r="E919" s="3">
        <v>69603.782051254006</v>
      </c>
      <c r="F919" s="3">
        <v>50</v>
      </c>
      <c r="G919" s="3">
        <v>1869.0518235586201</v>
      </c>
      <c r="H919" s="3">
        <v>4</v>
      </c>
      <c r="I919" s="3">
        <v>548.065257152355</v>
      </c>
      <c r="J919" s="3">
        <v>36</v>
      </c>
      <c r="K919" s="3">
        <v>656.58248696967496</v>
      </c>
      <c r="L919" s="3">
        <v>29</v>
      </c>
      <c r="M919" s="3">
        <v>9</v>
      </c>
      <c r="N919" s="3">
        <v>5</v>
      </c>
      <c r="O919" s="3">
        <v>424</v>
      </c>
      <c r="P919" s="3">
        <v>1</v>
      </c>
      <c r="Q919" s="3">
        <v>10067.129560858801</v>
      </c>
      <c r="R919" s="3">
        <v>0</v>
      </c>
      <c r="S919" s="3">
        <v>0</v>
      </c>
      <c r="T919" s="3">
        <v>0</v>
      </c>
      <c r="U919" s="3">
        <v>4214.0501162006103</v>
      </c>
      <c r="V919" s="3">
        <v>1</v>
      </c>
      <c r="W919" s="3" t="str">
        <f>IF(Bank_data3[[#This Row],[credit_risk]]=1,"High Risk","Low Risk")</f>
        <v>High Risk</v>
      </c>
      <c r="X919" s="3" t="str">
        <f t="shared" si="98"/>
        <v>55+</v>
      </c>
      <c r="Y919" s="3" t="str">
        <f t="shared" si="99"/>
        <v>Middle Income</v>
      </c>
      <c r="Z919" s="3" t="str">
        <f t="shared" si="100"/>
        <v>Poor</v>
      </c>
      <c r="AA919" s="27">
        <f t="shared" si="101"/>
        <v>0.14463480667538564</v>
      </c>
      <c r="AB919" s="3" t="str">
        <f t="shared" si="102"/>
        <v>Medium</v>
      </c>
      <c r="AC919" s="3" t="str">
        <f t="shared" si="103"/>
        <v>Medium</v>
      </c>
      <c r="AD919" s="3" t="str">
        <f t="shared" si="104"/>
        <v>No</v>
      </c>
    </row>
    <row r="920" spans="1:30" ht="15" customHeight="1" x14ac:dyDescent="0.3">
      <c r="A920" s="3" t="s">
        <v>941</v>
      </c>
      <c r="B920" s="3">
        <v>53</v>
      </c>
      <c r="C920" s="3" t="s">
        <v>31</v>
      </c>
      <c r="D920" s="3" t="s">
        <v>24</v>
      </c>
      <c r="E920" s="3">
        <v>19693.298743412299</v>
      </c>
      <c r="F920" s="3">
        <v>51</v>
      </c>
      <c r="G920" s="3">
        <v>1241.62598615446</v>
      </c>
      <c r="H920" s="3">
        <v>4</v>
      </c>
      <c r="I920" s="3">
        <v>940.60397320415598</v>
      </c>
      <c r="J920" s="3">
        <v>42</v>
      </c>
      <c r="K920" s="3">
        <v>737.30892097169499</v>
      </c>
      <c r="L920" s="3">
        <v>73</v>
      </c>
      <c r="M920" s="3">
        <v>9</v>
      </c>
      <c r="N920" s="3">
        <v>7</v>
      </c>
      <c r="O920" s="3">
        <v>518</v>
      </c>
      <c r="P920" s="3">
        <v>5</v>
      </c>
      <c r="Q920" s="3">
        <v>7873.0983169005503</v>
      </c>
      <c r="R920" s="3">
        <v>4</v>
      </c>
      <c r="S920" s="3">
        <v>0</v>
      </c>
      <c r="T920" s="3">
        <v>0</v>
      </c>
      <c r="U920" s="3">
        <v>6299.8267005444804</v>
      </c>
      <c r="V920" s="3">
        <v>1</v>
      </c>
      <c r="W920" s="3" t="str">
        <f>IF(Bank_data3[[#This Row],[credit_risk]]=1,"High Risk","Low Risk")</f>
        <v>High Risk</v>
      </c>
      <c r="X920" s="3" t="str">
        <f t="shared" si="98"/>
        <v>45-54</v>
      </c>
      <c r="Y920" s="3" t="str">
        <f t="shared" si="99"/>
        <v>Low Income</v>
      </c>
      <c r="Z920" s="3" t="str">
        <f t="shared" si="100"/>
        <v>Poor</v>
      </c>
      <c r="AA920" s="27">
        <f t="shared" si="101"/>
        <v>0.39978565396689669</v>
      </c>
      <c r="AB920" s="3" t="str">
        <f t="shared" si="102"/>
        <v>Medium</v>
      </c>
      <c r="AC920" s="3" t="str">
        <f t="shared" si="103"/>
        <v>High</v>
      </c>
      <c r="AD920" s="3" t="str">
        <f t="shared" si="104"/>
        <v>No</v>
      </c>
    </row>
    <row r="921" spans="1:30" ht="15" customHeight="1" x14ac:dyDescent="0.3">
      <c r="A921" s="3" t="s">
        <v>942</v>
      </c>
      <c r="B921" s="3">
        <v>68</v>
      </c>
      <c r="C921" s="3" t="s">
        <v>23</v>
      </c>
      <c r="D921" s="3" t="s">
        <v>24</v>
      </c>
      <c r="E921" s="3">
        <v>67312.516505191204</v>
      </c>
      <c r="F921" s="3">
        <v>91</v>
      </c>
      <c r="G921" s="3">
        <v>3394.3798335134602</v>
      </c>
      <c r="H921" s="3">
        <v>6</v>
      </c>
      <c r="I921" s="3">
        <v>1519.3174599067499</v>
      </c>
      <c r="J921" s="3">
        <v>3</v>
      </c>
      <c r="K921" s="3">
        <v>497.41184874073701</v>
      </c>
      <c r="L921" s="3">
        <v>19</v>
      </c>
      <c r="M921" s="3">
        <v>10</v>
      </c>
      <c r="N921" s="3">
        <v>7</v>
      </c>
      <c r="O921" s="3">
        <v>580</v>
      </c>
      <c r="P921" s="3">
        <v>4</v>
      </c>
      <c r="Q921" s="3">
        <v>1245.7218428589299</v>
      </c>
      <c r="R921" s="3">
        <v>0</v>
      </c>
      <c r="S921" s="3">
        <v>0</v>
      </c>
      <c r="T921" s="3">
        <v>1</v>
      </c>
      <c r="U921" s="3">
        <v>4780.0655215564602</v>
      </c>
      <c r="V921" s="3">
        <v>1</v>
      </c>
      <c r="W921" s="3" t="str">
        <f>IF(Bank_data3[[#This Row],[credit_risk]]=1,"High Risk","Low Risk")</f>
        <v>High Risk</v>
      </c>
      <c r="X921" s="3" t="str">
        <f t="shared" si="98"/>
        <v>55+</v>
      </c>
      <c r="Y921" s="3" t="str">
        <f t="shared" si="99"/>
        <v>Middle Income</v>
      </c>
      <c r="Z921" s="3" t="str">
        <f t="shared" si="100"/>
        <v>Fair</v>
      </c>
      <c r="AA921" s="27">
        <f t="shared" si="101"/>
        <v>1.8506540945662887E-2</v>
      </c>
      <c r="AB921" s="3" t="str">
        <f t="shared" si="102"/>
        <v>Medium</v>
      </c>
      <c r="AC921" s="3" t="str">
        <f t="shared" si="103"/>
        <v>Medium</v>
      </c>
      <c r="AD921" s="3" t="str">
        <f t="shared" si="104"/>
        <v>No</v>
      </c>
    </row>
    <row r="922" spans="1:30" ht="15" customHeight="1" x14ac:dyDescent="0.3">
      <c r="A922" s="3" t="s">
        <v>943</v>
      </c>
      <c r="B922" s="3">
        <v>33</v>
      </c>
      <c r="C922" s="3" t="s">
        <v>28</v>
      </c>
      <c r="D922" s="3" t="s">
        <v>33</v>
      </c>
      <c r="E922" s="3">
        <v>64777.6748252822</v>
      </c>
      <c r="F922" s="3">
        <v>132</v>
      </c>
      <c r="G922" s="3">
        <v>2075.0029303124002</v>
      </c>
      <c r="H922" s="3">
        <v>6</v>
      </c>
      <c r="I922" s="3">
        <v>493.805552968374</v>
      </c>
      <c r="J922" s="3">
        <v>41</v>
      </c>
      <c r="K922" s="3">
        <v>705.65478238101298</v>
      </c>
      <c r="L922" s="3">
        <v>5</v>
      </c>
      <c r="M922" s="3">
        <v>3</v>
      </c>
      <c r="N922" s="3">
        <v>0</v>
      </c>
      <c r="O922" s="3">
        <v>739</v>
      </c>
      <c r="P922" s="3">
        <v>3</v>
      </c>
      <c r="Q922" s="3">
        <v>4604.78855374677</v>
      </c>
      <c r="R922" s="3">
        <v>1</v>
      </c>
      <c r="S922" s="3">
        <v>0</v>
      </c>
      <c r="T922" s="3">
        <v>0</v>
      </c>
      <c r="U922" s="3">
        <v>9768.0808376047808</v>
      </c>
      <c r="V922" s="3">
        <v>0</v>
      </c>
      <c r="W922" s="3" t="str">
        <f>IF(Bank_data3[[#This Row],[credit_risk]]=1,"High Risk","Low Risk")</f>
        <v>Low Risk</v>
      </c>
      <c r="X922" s="3" t="str">
        <f t="shared" si="98"/>
        <v>25-34</v>
      </c>
      <c r="Y922" s="3" t="str">
        <f t="shared" si="99"/>
        <v>Middle Income</v>
      </c>
      <c r="Z922" s="3" t="str">
        <f t="shared" si="100"/>
        <v>Good</v>
      </c>
      <c r="AA922" s="27">
        <f t="shared" si="101"/>
        <v>7.1086042624511722E-2</v>
      </c>
      <c r="AB922" s="3" t="str">
        <f t="shared" si="102"/>
        <v>Medium</v>
      </c>
      <c r="AC922" s="3" t="str">
        <f t="shared" si="103"/>
        <v>Low</v>
      </c>
      <c r="AD922" s="3" t="str">
        <f t="shared" si="104"/>
        <v>No</v>
      </c>
    </row>
    <row r="923" spans="1:30" ht="15" customHeight="1" x14ac:dyDescent="0.3">
      <c r="A923" s="3" t="s">
        <v>944</v>
      </c>
      <c r="B923" s="3">
        <v>45</v>
      </c>
      <c r="C923" s="3" t="s">
        <v>23</v>
      </c>
      <c r="D923" s="3" t="s">
        <v>33</v>
      </c>
      <c r="E923" s="3">
        <v>52124.287353942302</v>
      </c>
      <c r="F923" s="3">
        <v>219</v>
      </c>
      <c r="G923" s="3">
        <v>1286.1835382429199</v>
      </c>
      <c r="H923" s="3">
        <v>9</v>
      </c>
      <c r="I923" s="3">
        <v>937.88712830711199</v>
      </c>
      <c r="J923" s="3">
        <v>3</v>
      </c>
      <c r="K923" s="3">
        <v>416.52330659878203</v>
      </c>
      <c r="L923" s="3">
        <v>18</v>
      </c>
      <c r="M923" s="3">
        <v>2</v>
      </c>
      <c r="N923" s="3">
        <v>0</v>
      </c>
      <c r="O923" s="3">
        <v>401</v>
      </c>
      <c r="P923" s="3">
        <v>2</v>
      </c>
      <c r="Q923" s="3">
        <v>18358.5287875904</v>
      </c>
      <c r="R923" s="3">
        <v>4</v>
      </c>
      <c r="S923" s="3">
        <v>0</v>
      </c>
      <c r="T923" s="3">
        <v>0</v>
      </c>
      <c r="U923" s="3">
        <v>8863.6696648586494</v>
      </c>
      <c r="V923" s="3">
        <v>1</v>
      </c>
      <c r="W923" s="3" t="str">
        <f>IF(Bank_data3[[#This Row],[credit_risk]]=1,"High Risk","Low Risk")</f>
        <v>High Risk</v>
      </c>
      <c r="X923" s="3" t="str">
        <f t="shared" si="98"/>
        <v>45-54</v>
      </c>
      <c r="Y923" s="3" t="str">
        <f t="shared" si="99"/>
        <v>Middle Income</v>
      </c>
      <c r="Z923" s="3" t="str">
        <f t="shared" si="100"/>
        <v>Poor</v>
      </c>
      <c r="AA923" s="27">
        <f t="shared" si="101"/>
        <v>0.35220680645338154</v>
      </c>
      <c r="AB923" s="3" t="str">
        <f t="shared" si="102"/>
        <v>Medium</v>
      </c>
      <c r="AC923" s="3" t="str">
        <f t="shared" si="103"/>
        <v>Medium</v>
      </c>
      <c r="AD923" s="3" t="str">
        <f t="shared" si="104"/>
        <v>No</v>
      </c>
    </row>
    <row r="924" spans="1:30" ht="15" customHeight="1" x14ac:dyDescent="0.3">
      <c r="A924" s="3" t="s">
        <v>945</v>
      </c>
      <c r="B924" s="3">
        <v>64</v>
      </c>
      <c r="C924" s="3" t="s">
        <v>23</v>
      </c>
      <c r="D924" s="3" t="s">
        <v>26</v>
      </c>
      <c r="E924" s="3">
        <v>12207.710433554401</v>
      </c>
      <c r="F924" s="3">
        <v>16</v>
      </c>
      <c r="G924" s="3">
        <v>1039.73294491754</v>
      </c>
      <c r="H924" s="3">
        <v>10</v>
      </c>
      <c r="I924" s="3">
        <v>815.73213495724895</v>
      </c>
      <c r="J924" s="3">
        <v>44</v>
      </c>
      <c r="K924" s="3">
        <v>509.86642124592697</v>
      </c>
      <c r="L924" s="3">
        <v>66</v>
      </c>
      <c r="M924" s="3">
        <v>8</v>
      </c>
      <c r="N924" s="3">
        <v>7</v>
      </c>
      <c r="O924" s="3">
        <v>339</v>
      </c>
      <c r="P924" s="3">
        <v>0</v>
      </c>
      <c r="Q924" s="3">
        <v>10044.285963984899</v>
      </c>
      <c r="R924" s="3">
        <v>2</v>
      </c>
      <c r="S924" s="3">
        <v>0</v>
      </c>
      <c r="T924" s="3">
        <v>0</v>
      </c>
      <c r="U924" s="3">
        <v>13946.214236468701</v>
      </c>
      <c r="V924" s="3">
        <v>1</v>
      </c>
      <c r="W924" s="3" t="str">
        <f>IF(Bank_data3[[#This Row],[credit_risk]]=1,"High Risk","Low Risk")</f>
        <v>High Risk</v>
      </c>
      <c r="X924" s="3" t="str">
        <f t="shared" si="98"/>
        <v>55+</v>
      </c>
      <c r="Y924" s="3" t="str">
        <f t="shared" si="99"/>
        <v>Low Income</v>
      </c>
      <c r="Z924" s="3" t="str">
        <f t="shared" si="100"/>
        <v>Poor</v>
      </c>
      <c r="AA924" s="27">
        <f t="shared" si="101"/>
        <v>0.82278212762787506</v>
      </c>
      <c r="AB924" s="3" t="str">
        <f t="shared" si="102"/>
        <v>Medium</v>
      </c>
      <c r="AC924" s="3" t="str">
        <f t="shared" si="103"/>
        <v>High</v>
      </c>
      <c r="AD924" s="3" t="str">
        <f t="shared" si="104"/>
        <v>No</v>
      </c>
    </row>
    <row r="925" spans="1:30" ht="15" customHeight="1" x14ac:dyDescent="0.3">
      <c r="A925" s="3" t="s">
        <v>946</v>
      </c>
      <c r="B925" s="3">
        <v>46</v>
      </c>
      <c r="C925" s="3" t="s">
        <v>28</v>
      </c>
      <c r="D925" s="3" t="s">
        <v>24</v>
      </c>
      <c r="E925" s="3">
        <v>18980.5438342532</v>
      </c>
      <c r="F925" s="3">
        <v>105</v>
      </c>
      <c r="G925" s="3">
        <v>14.2327917753028</v>
      </c>
      <c r="H925" s="3">
        <v>6</v>
      </c>
      <c r="I925" s="3">
        <v>1034.0204153464099</v>
      </c>
      <c r="J925" s="3">
        <v>7</v>
      </c>
      <c r="K925" s="3">
        <v>591.62795758010498</v>
      </c>
      <c r="L925" s="3">
        <v>73</v>
      </c>
      <c r="M925" s="3">
        <v>4</v>
      </c>
      <c r="N925" s="3">
        <v>0</v>
      </c>
      <c r="O925" s="3">
        <v>770</v>
      </c>
      <c r="P925" s="3">
        <v>3</v>
      </c>
      <c r="Q925" s="3">
        <v>14487.4793760539</v>
      </c>
      <c r="R925" s="3">
        <v>0</v>
      </c>
      <c r="S925" s="3">
        <v>0</v>
      </c>
      <c r="T925" s="3">
        <v>0</v>
      </c>
      <c r="U925" s="3">
        <v>9616.2216284964998</v>
      </c>
      <c r="V925" s="3">
        <v>0</v>
      </c>
      <c r="W925" s="3" t="str">
        <f>IF(Bank_data3[[#This Row],[credit_risk]]=1,"High Risk","Low Risk")</f>
        <v>Low Risk</v>
      </c>
      <c r="X925" s="3" t="str">
        <f t="shared" si="98"/>
        <v>45-54</v>
      </c>
      <c r="Y925" s="3" t="str">
        <f t="shared" si="99"/>
        <v>Low Income</v>
      </c>
      <c r="Z925" s="3" t="str">
        <f t="shared" si="100"/>
        <v>Very Good</v>
      </c>
      <c r="AA925" s="27">
        <f t="shared" si="101"/>
        <v>0.76328052044057348</v>
      </c>
      <c r="AB925" s="3" t="str">
        <f t="shared" si="102"/>
        <v>Low</v>
      </c>
      <c r="AC925" s="3" t="str">
        <f t="shared" si="103"/>
        <v>High</v>
      </c>
      <c r="AD925" s="3" t="str">
        <f t="shared" si="104"/>
        <v>No</v>
      </c>
    </row>
    <row r="926" spans="1:30" ht="15" customHeight="1" x14ac:dyDescent="0.3">
      <c r="A926" s="3" t="s">
        <v>947</v>
      </c>
      <c r="B926" s="3">
        <v>28</v>
      </c>
      <c r="C926" s="3" t="s">
        <v>23</v>
      </c>
      <c r="D926" s="3" t="s">
        <v>24</v>
      </c>
      <c r="E926" s="3">
        <v>54318.834999048697</v>
      </c>
      <c r="F926" s="3">
        <v>123</v>
      </c>
      <c r="G926" s="3">
        <v>235.58332304820701</v>
      </c>
      <c r="H926" s="3">
        <v>11</v>
      </c>
      <c r="I926" s="3">
        <v>1043.87753617363</v>
      </c>
      <c r="J926" s="3">
        <v>37</v>
      </c>
      <c r="K926" s="3">
        <v>584.206926817978</v>
      </c>
      <c r="L926" s="3">
        <v>9</v>
      </c>
      <c r="M926" s="3">
        <v>0</v>
      </c>
      <c r="N926" s="3">
        <v>2</v>
      </c>
      <c r="O926" s="3">
        <v>675</v>
      </c>
      <c r="P926" s="3">
        <v>5</v>
      </c>
      <c r="Q926" s="3">
        <v>14741.250156206799</v>
      </c>
      <c r="R926" s="3">
        <v>7</v>
      </c>
      <c r="S926" s="3">
        <v>0</v>
      </c>
      <c r="T926" s="3">
        <v>0</v>
      </c>
      <c r="U926" s="3">
        <v>6935.7472712848203</v>
      </c>
      <c r="V926" s="3">
        <v>1</v>
      </c>
      <c r="W926" s="3" t="str">
        <f>IF(Bank_data3[[#This Row],[credit_risk]]=1,"High Risk","Low Risk")</f>
        <v>High Risk</v>
      </c>
      <c r="X926" s="3" t="str">
        <f t="shared" si="98"/>
        <v>25-34</v>
      </c>
      <c r="Y926" s="3" t="str">
        <f t="shared" si="99"/>
        <v>Middle Income</v>
      </c>
      <c r="Z926" s="3" t="str">
        <f t="shared" si="100"/>
        <v>Good</v>
      </c>
      <c r="AA926" s="27">
        <f t="shared" si="101"/>
        <v>0.27138376875102288</v>
      </c>
      <c r="AB926" s="3" t="str">
        <f t="shared" si="102"/>
        <v>Low</v>
      </c>
      <c r="AC926" s="3" t="str">
        <f t="shared" si="103"/>
        <v>Low</v>
      </c>
      <c r="AD926" s="3" t="str">
        <f t="shared" si="104"/>
        <v>No</v>
      </c>
    </row>
    <row r="927" spans="1:30" ht="15" customHeight="1" x14ac:dyDescent="0.3">
      <c r="A927" s="3" t="s">
        <v>948</v>
      </c>
      <c r="B927" s="3">
        <v>45</v>
      </c>
      <c r="C927" s="3" t="s">
        <v>28</v>
      </c>
      <c r="D927" s="3" t="s">
        <v>33</v>
      </c>
      <c r="E927" s="3">
        <v>45809.743993062002</v>
      </c>
      <c r="F927" s="3">
        <v>227</v>
      </c>
      <c r="G927" s="3">
        <v>919.08038616785905</v>
      </c>
      <c r="H927" s="3">
        <v>9</v>
      </c>
      <c r="I927" s="3">
        <v>871.894444026531</v>
      </c>
      <c r="J927" s="3">
        <v>10</v>
      </c>
      <c r="K927" s="3">
        <v>152.59340487219501</v>
      </c>
      <c r="L927" s="3">
        <v>55</v>
      </c>
      <c r="M927" s="3">
        <v>10</v>
      </c>
      <c r="N927" s="3">
        <v>8</v>
      </c>
      <c r="O927" s="3">
        <v>490</v>
      </c>
      <c r="P927" s="3">
        <v>0</v>
      </c>
      <c r="Q927" s="3">
        <v>14756.6792939565</v>
      </c>
      <c r="R927" s="3">
        <v>1</v>
      </c>
      <c r="S927" s="3">
        <v>0</v>
      </c>
      <c r="T927" s="3">
        <v>0</v>
      </c>
      <c r="U927" s="3">
        <v>9328.8650358808209</v>
      </c>
      <c r="V927" s="3">
        <v>1</v>
      </c>
      <c r="W927" s="3" t="str">
        <f>IF(Bank_data3[[#This Row],[credit_risk]]=1,"High Risk","Low Risk")</f>
        <v>High Risk</v>
      </c>
      <c r="X927" s="3" t="str">
        <f t="shared" si="98"/>
        <v>45-54</v>
      </c>
      <c r="Y927" s="3" t="str">
        <f t="shared" si="99"/>
        <v>Low Income</v>
      </c>
      <c r="Z927" s="3" t="str">
        <f t="shared" si="100"/>
        <v>Poor</v>
      </c>
      <c r="AA927" s="27">
        <f t="shared" si="101"/>
        <v>0.32212970446181571</v>
      </c>
      <c r="AB927" s="3" t="str">
        <f t="shared" si="102"/>
        <v>Low</v>
      </c>
      <c r="AC927" s="3" t="str">
        <f t="shared" si="103"/>
        <v>High</v>
      </c>
      <c r="AD927" s="3" t="str">
        <f t="shared" si="104"/>
        <v>No</v>
      </c>
    </row>
    <row r="928" spans="1:30" ht="15" customHeight="1" x14ac:dyDescent="0.3">
      <c r="A928" s="3" t="s">
        <v>949</v>
      </c>
      <c r="B928" s="3">
        <v>66</v>
      </c>
      <c r="C928" s="3" t="s">
        <v>31</v>
      </c>
      <c r="D928" s="3" t="s">
        <v>33</v>
      </c>
      <c r="E928" s="3">
        <v>63091.945128254098</v>
      </c>
      <c r="F928" s="3">
        <v>147</v>
      </c>
      <c r="G928" s="3">
        <v>2242.6618295673802</v>
      </c>
      <c r="H928" s="3">
        <v>1</v>
      </c>
      <c r="I928" s="3">
        <v>786.06279835971498</v>
      </c>
      <c r="J928" s="3">
        <v>1</v>
      </c>
      <c r="K928" s="3">
        <v>371.57724224145898</v>
      </c>
      <c r="L928" s="3">
        <v>20</v>
      </c>
      <c r="M928" s="3">
        <v>7</v>
      </c>
      <c r="N928" s="3">
        <v>2</v>
      </c>
      <c r="O928" s="3">
        <v>733</v>
      </c>
      <c r="P928" s="3">
        <v>2</v>
      </c>
      <c r="Q928" s="3">
        <v>7837.3975773437396</v>
      </c>
      <c r="R928" s="3">
        <v>1</v>
      </c>
      <c r="S928" s="3">
        <v>0</v>
      </c>
      <c r="T928" s="3">
        <v>0</v>
      </c>
      <c r="U928" s="3">
        <v>3295.32456655943</v>
      </c>
      <c r="V928" s="3">
        <v>0</v>
      </c>
      <c r="W928" s="3" t="str">
        <f>IF(Bank_data3[[#This Row],[credit_risk]]=1,"High Risk","Low Risk")</f>
        <v>Low Risk</v>
      </c>
      <c r="X928" s="3" t="str">
        <f t="shared" si="98"/>
        <v>55+</v>
      </c>
      <c r="Y928" s="3" t="str">
        <f t="shared" si="99"/>
        <v>Middle Income</v>
      </c>
      <c r="Z928" s="3" t="str">
        <f t="shared" si="100"/>
        <v>Good</v>
      </c>
      <c r="AA928" s="27">
        <f t="shared" si="101"/>
        <v>0.12422184101967025</v>
      </c>
      <c r="AB928" s="3" t="str">
        <f t="shared" si="102"/>
        <v>Medium</v>
      </c>
      <c r="AC928" s="3" t="str">
        <f t="shared" si="103"/>
        <v>Medium</v>
      </c>
      <c r="AD928" s="3" t="str">
        <f t="shared" si="104"/>
        <v>No</v>
      </c>
    </row>
    <row r="929" spans="1:30" ht="15" customHeight="1" x14ac:dyDescent="0.3">
      <c r="A929" s="3" t="s">
        <v>950</v>
      </c>
      <c r="B929" s="3">
        <v>41</v>
      </c>
      <c r="C929" s="3" t="s">
        <v>23</v>
      </c>
      <c r="D929" s="3" t="s">
        <v>24</v>
      </c>
      <c r="E929" s="3">
        <v>48772.106748837701</v>
      </c>
      <c r="F929" s="3">
        <v>125</v>
      </c>
      <c r="G929" s="3">
        <v>1760.89058315183</v>
      </c>
      <c r="H929" s="3">
        <v>7</v>
      </c>
      <c r="I929" s="3">
        <v>647.94243012304401</v>
      </c>
      <c r="J929" s="3">
        <v>17</v>
      </c>
      <c r="K929" s="3">
        <v>510.58425585043102</v>
      </c>
      <c r="L929" s="3">
        <v>55</v>
      </c>
      <c r="M929" s="3">
        <v>4</v>
      </c>
      <c r="N929" s="3">
        <v>1</v>
      </c>
      <c r="O929" s="3">
        <v>310</v>
      </c>
      <c r="P929" s="3">
        <v>0</v>
      </c>
      <c r="Q929" s="3">
        <v>22136.83808469</v>
      </c>
      <c r="R929" s="3">
        <v>6</v>
      </c>
      <c r="S929" s="3">
        <v>1</v>
      </c>
      <c r="T929" s="3">
        <v>0</v>
      </c>
      <c r="U929" s="3">
        <v>6123.1903461927404</v>
      </c>
      <c r="V929" s="3">
        <v>1</v>
      </c>
      <c r="W929" s="3" t="str">
        <f>IF(Bank_data3[[#This Row],[credit_risk]]=1,"High Risk","Low Risk")</f>
        <v>High Risk</v>
      </c>
      <c r="X929" s="3" t="str">
        <f t="shared" si="98"/>
        <v>35-44</v>
      </c>
      <c r="Y929" s="3" t="str">
        <f t="shared" si="99"/>
        <v>Low Income</v>
      </c>
      <c r="Z929" s="3" t="str">
        <f t="shared" si="100"/>
        <v>Poor</v>
      </c>
      <c r="AA929" s="27">
        <f t="shared" si="101"/>
        <v>0.45388316315078081</v>
      </c>
      <c r="AB929" s="3" t="str">
        <f t="shared" si="102"/>
        <v>Medium</v>
      </c>
      <c r="AC929" s="3" t="str">
        <f t="shared" si="103"/>
        <v>High</v>
      </c>
      <c r="AD929" s="3" t="str">
        <f t="shared" si="104"/>
        <v>No</v>
      </c>
    </row>
    <row r="930" spans="1:30" ht="15" customHeight="1" x14ac:dyDescent="0.3">
      <c r="A930" s="3" t="s">
        <v>951</v>
      </c>
      <c r="B930" s="3">
        <v>66</v>
      </c>
      <c r="C930" s="3" t="s">
        <v>31</v>
      </c>
      <c r="D930" s="3" t="s">
        <v>26</v>
      </c>
      <c r="E930" s="3">
        <v>47206.748619457998</v>
      </c>
      <c r="F930" s="3">
        <v>161</v>
      </c>
      <c r="G930" s="3">
        <v>496.15760076725502</v>
      </c>
      <c r="H930" s="3">
        <v>0</v>
      </c>
      <c r="I930" s="3">
        <v>532.263876411978</v>
      </c>
      <c r="J930" s="3">
        <v>17</v>
      </c>
      <c r="K930" s="3">
        <v>598.03376560525203</v>
      </c>
      <c r="L930" s="3">
        <v>56</v>
      </c>
      <c r="M930" s="3">
        <v>1</v>
      </c>
      <c r="N930" s="3">
        <v>0</v>
      </c>
      <c r="O930" s="3">
        <v>545</v>
      </c>
      <c r="P930" s="3">
        <v>0</v>
      </c>
      <c r="Q930" s="3">
        <v>17527.1483925916</v>
      </c>
      <c r="R930" s="3">
        <v>7</v>
      </c>
      <c r="S930" s="3">
        <v>0</v>
      </c>
      <c r="T930" s="3">
        <v>0</v>
      </c>
      <c r="U930" s="3">
        <v>8476.6584197329594</v>
      </c>
      <c r="V930" s="3">
        <v>1</v>
      </c>
      <c r="W930" s="3" t="str">
        <f>IF(Bank_data3[[#This Row],[credit_risk]]=1,"High Risk","Low Risk")</f>
        <v>High Risk</v>
      </c>
      <c r="X930" s="3" t="str">
        <f t="shared" si="98"/>
        <v>55+</v>
      </c>
      <c r="Y930" s="3" t="str">
        <f t="shared" si="99"/>
        <v>Low Income</v>
      </c>
      <c r="Z930" s="3" t="str">
        <f t="shared" si="100"/>
        <v>Poor</v>
      </c>
      <c r="AA930" s="27">
        <f t="shared" si="101"/>
        <v>0.3712848036597704</v>
      </c>
      <c r="AB930" s="3" t="str">
        <f t="shared" si="102"/>
        <v>Low</v>
      </c>
      <c r="AC930" s="3" t="str">
        <f t="shared" si="103"/>
        <v>High</v>
      </c>
      <c r="AD930" s="3" t="str">
        <f t="shared" si="104"/>
        <v>No</v>
      </c>
    </row>
    <row r="931" spans="1:30" ht="15" customHeight="1" x14ac:dyDescent="0.3">
      <c r="A931" s="3" t="s">
        <v>952</v>
      </c>
      <c r="B931" s="3">
        <v>49</v>
      </c>
      <c r="C931" s="3" t="s">
        <v>31</v>
      </c>
      <c r="D931" s="3" t="s">
        <v>33</v>
      </c>
      <c r="E931" s="3">
        <v>10000</v>
      </c>
      <c r="F931" s="3">
        <v>140</v>
      </c>
      <c r="G931" s="3">
        <v>758.785922813105</v>
      </c>
      <c r="H931" s="3">
        <v>1</v>
      </c>
      <c r="I931" s="3">
        <v>766.10401866687505</v>
      </c>
      <c r="J931" s="3">
        <v>21</v>
      </c>
      <c r="K931" s="3">
        <v>668.31230746042695</v>
      </c>
      <c r="L931" s="3">
        <v>1</v>
      </c>
      <c r="M931" s="3">
        <v>8</v>
      </c>
      <c r="N931" s="3">
        <v>0</v>
      </c>
      <c r="O931" s="3">
        <v>431</v>
      </c>
      <c r="P931" s="3">
        <v>3</v>
      </c>
      <c r="Q931" s="3">
        <v>14856.924046939699</v>
      </c>
      <c r="R931" s="3">
        <v>6</v>
      </c>
      <c r="S931" s="3">
        <v>0</v>
      </c>
      <c r="T931" s="3">
        <v>0</v>
      </c>
      <c r="U931" s="3">
        <v>15040.091616714401</v>
      </c>
      <c r="V931" s="3">
        <v>1</v>
      </c>
      <c r="W931" s="3" t="str">
        <f>IF(Bank_data3[[#This Row],[credit_risk]]=1,"High Risk","Low Risk")</f>
        <v>High Risk</v>
      </c>
      <c r="X931" s="3" t="str">
        <f t="shared" si="98"/>
        <v>45-54</v>
      </c>
      <c r="Y931" s="3" t="str">
        <f t="shared" si="99"/>
        <v>Low Income</v>
      </c>
      <c r="Z931" s="3" t="str">
        <f t="shared" si="100"/>
        <v>Poor</v>
      </c>
      <c r="AA931" s="27">
        <f t="shared" si="101"/>
        <v>1.4856924046939699</v>
      </c>
      <c r="AB931" s="3" t="str">
        <f t="shared" si="102"/>
        <v>Low</v>
      </c>
      <c r="AC931" s="3" t="str">
        <f t="shared" si="103"/>
        <v>Low</v>
      </c>
      <c r="AD931" s="3" t="str">
        <f t="shared" si="104"/>
        <v>No</v>
      </c>
    </row>
    <row r="932" spans="1:30" ht="15" customHeight="1" x14ac:dyDescent="0.3">
      <c r="A932" s="3" t="s">
        <v>953</v>
      </c>
      <c r="B932" s="3">
        <v>62</v>
      </c>
      <c r="C932" s="3" t="s">
        <v>23</v>
      </c>
      <c r="D932" s="3" t="s">
        <v>24</v>
      </c>
      <c r="E932" s="3">
        <v>64803.781611907099</v>
      </c>
      <c r="F932" s="3">
        <v>72</v>
      </c>
      <c r="G932" s="3">
        <v>1725.2824299343699</v>
      </c>
      <c r="H932" s="3">
        <v>10</v>
      </c>
      <c r="I932" s="3">
        <v>350.39390900381198</v>
      </c>
      <c r="J932" s="3">
        <v>11</v>
      </c>
      <c r="K932" s="3">
        <v>506.10490278708198</v>
      </c>
      <c r="L932" s="3">
        <v>38</v>
      </c>
      <c r="M932" s="3">
        <v>5</v>
      </c>
      <c r="N932" s="3">
        <v>9</v>
      </c>
      <c r="O932" s="3">
        <v>783</v>
      </c>
      <c r="P932" s="3">
        <v>0</v>
      </c>
      <c r="Q932" s="3">
        <v>13506.586438574701</v>
      </c>
      <c r="R932" s="3">
        <v>6</v>
      </c>
      <c r="S932" s="3">
        <v>0</v>
      </c>
      <c r="T932" s="3">
        <v>0</v>
      </c>
      <c r="U932" s="3">
        <v>11976.989014849099</v>
      </c>
      <c r="V932" s="3">
        <v>1</v>
      </c>
      <c r="W932" s="3" t="str">
        <f>IF(Bank_data3[[#This Row],[credit_risk]]=1,"High Risk","Low Risk")</f>
        <v>High Risk</v>
      </c>
      <c r="X932" s="3" t="str">
        <f t="shared" si="98"/>
        <v>55+</v>
      </c>
      <c r="Y932" s="3" t="str">
        <f t="shared" si="99"/>
        <v>Middle Income</v>
      </c>
      <c r="Z932" s="3" t="str">
        <f t="shared" si="100"/>
        <v>Very Good</v>
      </c>
      <c r="AA932" s="27">
        <f t="shared" si="101"/>
        <v>0.20842281272198149</v>
      </c>
      <c r="AB932" s="3" t="str">
        <f t="shared" si="102"/>
        <v>Medium</v>
      </c>
      <c r="AC932" s="3" t="str">
        <f t="shared" si="103"/>
        <v>High</v>
      </c>
      <c r="AD932" s="3" t="str">
        <f t="shared" si="104"/>
        <v>No</v>
      </c>
    </row>
    <row r="933" spans="1:30" ht="15" customHeight="1" x14ac:dyDescent="0.3">
      <c r="A933" s="3" t="s">
        <v>954</v>
      </c>
      <c r="B933" s="3">
        <v>67</v>
      </c>
      <c r="C933" s="3" t="s">
        <v>28</v>
      </c>
      <c r="D933" s="3" t="s">
        <v>24</v>
      </c>
      <c r="E933" s="3">
        <v>38315.368674339697</v>
      </c>
      <c r="F933" s="3">
        <v>105</v>
      </c>
      <c r="G933" s="3">
        <v>2838.7806793596701</v>
      </c>
      <c r="H933" s="3">
        <v>6</v>
      </c>
      <c r="I933" s="3">
        <v>592.15040345888599</v>
      </c>
      <c r="J933" s="3">
        <v>16</v>
      </c>
      <c r="K933" s="3">
        <v>777.01127216522605</v>
      </c>
      <c r="L933" s="3">
        <v>60</v>
      </c>
      <c r="M933" s="3">
        <v>10</v>
      </c>
      <c r="N933" s="3">
        <v>2</v>
      </c>
      <c r="O933" s="3">
        <v>714</v>
      </c>
      <c r="P933" s="3">
        <v>2</v>
      </c>
      <c r="Q933" s="3">
        <v>3735.2623740528802</v>
      </c>
      <c r="R933" s="3">
        <v>2</v>
      </c>
      <c r="S933" s="3">
        <v>0</v>
      </c>
      <c r="T933" s="3">
        <v>0</v>
      </c>
      <c r="U933" s="3">
        <v>9175.2843180118707</v>
      </c>
      <c r="V933" s="3">
        <v>0</v>
      </c>
      <c r="W933" s="3" t="str">
        <f>IF(Bank_data3[[#This Row],[credit_risk]]=1,"High Risk","Low Risk")</f>
        <v>Low Risk</v>
      </c>
      <c r="X933" s="3" t="str">
        <f t="shared" si="98"/>
        <v>55+</v>
      </c>
      <c r="Y933" s="3" t="str">
        <f t="shared" si="99"/>
        <v>Low Income</v>
      </c>
      <c r="Z933" s="3" t="str">
        <f t="shared" si="100"/>
        <v>Good</v>
      </c>
      <c r="AA933" s="27">
        <f t="shared" si="101"/>
        <v>9.7487313923575375E-2</v>
      </c>
      <c r="AB933" s="3" t="str">
        <f t="shared" si="102"/>
        <v>Medium</v>
      </c>
      <c r="AC933" s="3" t="str">
        <f t="shared" si="103"/>
        <v>High</v>
      </c>
      <c r="AD933" s="3" t="str">
        <f t="shared" si="104"/>
        <v>No</v>
      </c>
    </row>
    <row r="934" spans="1:30" ht="15" customHeight="1" x14ac:dyDescent="0.3">
      <c r="A934" s="3" t="s">
        <v>955</v>
      </c>
      <c r="B934" s="3">
        <v>36</v>
      </c>
      <c r="C934" s="3" t="s">
        <v>23</v>
      </c>
      <c r="D934" s="3" t="s">
        <v>26</v>
      </c>
      <c r="E934" s="3">
        <v>42832.293373054003</v>
      </c>
      <c r="F934" s="3">
        <v>219</v>
      </c>
      <c r="G934" s="3">
        <v>618.43207684175695</v>
      </c>
      <c r="H934" s="3">
        <v>3</v>
      </c>
      <c r="I934" s="3">
        <v>1187.3987685653999</v>
      </c>
      <c r="J934" s="3">
        <v>16</v>
      </c>
      <c r="K934" s="3">
        <v>426.87301523436798</v>
      </c>
      <c r="L934" s="3">
        <v>44</v>
      </c>
      <c r="M934" s="3">
        <v>9</v>
      </c>
      <c r="N934" s="3">
        <v>5</v>
      </c>
      <c r="O934" s="3">
        <v>629</v>
      </c>
      <c r="P934" s="3">
        <v>1</v>
      </c>
      <c r="Q934" s="3">
        <v>16976.643890301901</v>
      </c>
      <c r="R934" s="3">
        <v>4</v>
      </c>
      <c r="S934" s="3">
        <v>0</v>
      </c>
      <c r="T934" s="3">
        <v>0</v>
      </c>
      <c r="U934" s="3">
        <v>10307.0501188161</v>
      </c>
      <c r="V934" s="3">
        <v>1</v>
      </c>
      <c r="W934" s="3" t="str">
        <f>IF(Bank_data3[[#This Row],[credit_risk]]=1,"High Risk","Low Risk")</f>
        <v>High Risk</v>
      </c>
      <c r="X934" s="3" t="str">
        <f t="shared" si="98"/>
        <v>35-44</v>
      </c>
      <c r="Y934" s="3" t="str">
        <f t="shared" si="99"/>
        <v>Low Income</v>
      </c>
      <c r="Z934" s="3" t="str">
        <f t="shared" si="100"/>
        <v>Fair</v>
      </c>
      <c r="AA934" s="27">
        <f t="shared" si="101"/>
        <v>0.39635150381609002</v>
      </c>
      <c r="AB934" s="3" t="str">
        <f t="shared" si="102"/>
        <v>Low</v>
      </c>
      <c r="AC934" s="3" t="str">
        <f t="shared" si="103"/>
        <v>High</v>
      </c>
      <c r="AD934" s="3" t="str">
        <f t="shared" si="104"/>
        <v>No</v>
      </c>
    </row>
    <row r="935" spans="1:30" ht="15" customHeight="1" x14ac:dyDescent="0.3">
      <c r="A935" s="3" t="s">
        <v>956</v>
      </c>
      <c r="B935" s="3">
        <v>45</v>
      </c>
      <c r="C935" s="3" t="s">
        <v>31</v>
      </c>
      <c r="D935" s="3" t="s">
        <v>26</v>
      </c>
      <c r="E935" s="3">
        <v>30743.977224035301</v>
      </c>
      <c r="F935" s="3">
        <v>104</v>
      </c>
      <c r="G935" s="3">
        <v>1867.14944540949</v>
      </c>
      <c r="H935" s="3">
        <v>10</v>
      </c>
      <c r="I935" s="3">
        <v>834.479277377892</v>
      </c>
      <c r="J935" s="3">
        <v>35</v>
      </c>
      <c r="K935" s="3">
        <v>714.21142354437097</v>
      </c>
      <c r="L935" s="3">
        <v>27</v>
      </c>
      <c r="M935" s="3">
        <v>11</v>
      </c>
      <c r="N935" s="3">
        <v>6</v>
      </c>
      <c r="O935" s="3">
        <v>867</v>
      </c>
      <c r="P935" s="3">
        <v>0</v>
      </c>
      <c r="Q935" s="3">
        <v>11208.220530730299</v>
      </c>
      <c r="R935" s="3">
        <v>4</v>
      </c>
      <c r="S935" s="3">
        <v>0</v>
      </c>
      <c r="T935" s="3">
        <v>0</v>
      </c>
      <c r="U935" s="3">
        <v>13291.2742648084</v>
      </c>
      <c r="V935" s="3">
        <v>1</v>
      </c>
      <c r="W935" s="3" t="str">
        <f>IF(Bank_data3[[#This Row],[credit_risk]]=1,"High Risk","Low Risk")</f>
        <v>High Risk</v>
      </c>
      <c r="X935" s="3" t="str">
        <f t="shared" si="98"/>
        <v>45-54</v>
      </c>
      <c r="Y935" s="3" t="str">
        <f t="shared" si="99"/>
        <v>Low Income</v>
      </c>
      <c r="Z935" s="3" t="str">
        <f t="shared" si="100"/>
        <v>Excellent</v>
      </c>
      <c r="AA935" s="27">
        <f t="shared" si="101"/>
        <v>0.36456638154050663</v>
      </c>
      <c r="AB935" s="3" t="str">
        <f t="shared" si="102"/>
        <v>Medium</v>
      </c>
      <c r="AC935" s="3" t="str">
        <f t="shared" si="103"/>
        <v>Medium</v>
      </c>
      <c r="AD935" s="3" t="str">
        <f t="shared" si="104"/>
        <v>No</v>
      </c>
    </row>
    <row r="936" spans="1:30" ht="15" customHeight="1" x14ac:dyDescent="0.3">
      <c r="A936" s="3" t="s">
        <v>957</v>
      </c>
      <c r="B936" s="3">
        <v>55</v>
      </c>
      <c r="C936" s="3" t="s">
        <v>31</v>
      </c>
      <c r="D936" s="3" t="s">
        <v>33</v>
      </c>
      <c r="E936" s="3">
        <v>22272.6008488937</v>
      </c>
      <c r="F936" s="3">
        <v>167</v>
      </c>
      <c r="G936" s="3">
        <v>1143.6544484055</v>
      </c>
      <c r="H936" s="3">
        <v>9</v>
      </c>
      <c r="I936" s="3">
        <v>1112.4325466274399</v>
      </c>
      <c r="J936" s="3">
        <v>28</v>
      </c>
      <c r="K936" s="3">
        <v>462.50536680157097</v>
      </c>
      <c r="L936" s="3">
        <v>17</v>
      </c>
      <c r="M936" s="3">
        <v>2</v>
      </c>
      <c r="N936" s="3">
        <v>5</v>
      </c>
      <c r="O936" s="3">
        <v>654</v>
      </c>
      <c r="P936" s="3">
        <v>5</v>
      </c>
      <c r="Q936" s="3">
        <v>7138.6570995827396</v>
      </c>
      <c r="R936" s="3">
        <v>4</v>
      </c>
      <c r="S936" s="3">
        <v>0</v>
      </c>
      <c r="T936" s="3">
        <v>0</v>
      </c>
      <c r="U936" s="3">
        <v>7766.8230119180198</v>
      </c>
      <c r="V936" s="3">
        <v>1</v>
      </c>
      <c r="W936" s="3" t="str">
        <f>IF(Bank_data3[[#This Row],[credit_risk]]=1,"High Risk","Low Risk")</f>
        <v>High Risk</v>
      </c>
      <c r="X936" s="3" t="str">
        <f t="shared" si="98"/>
        <v>55+</v>
      </c>
      <c r="Y936" s="3" t="str">
        <f t="shared" si="99"/>
        <v>Low Income</v>
      </c>
      <c r="Z936" s="3" t="str">
        <f t="shared" si="100"/>
        <v>Fair</v>
      </c>
      <c r="AA936" s="27">
        <f t="shared" si="101"/>
        <v>0.32051295437000221</v>
      </c>
      <c r="AB936" s="3" t="str">
        <f t="shared" si="102"/>
        <v>Medium</v>
      </c>
      <c r="AC936" s="3" t="str">
        <f t="shared" si="103"/>
        <v>Medium</v>
      </c>
      <c r="AD936" s="3" t="str">
        <f t="shared" si="104"/>
        <v>No</v>
      </c>
    </row>
    <row r="937" spans="1:30" ht="15" customHeight="1" x14ac:dyDescent="0.3">
      <c r="A937" s="3" t="s">
        <v>958</v>
      </c>
      <c r="B937" s="3">
        <v>20</v>
      </c>
      <c r="C937" s="3" t="s">
        <v>28</v>
      </c>
      <c r="D937" s="3" t="s">
        <v>33</v>
      </c>
      <c r="E937" s="3">
        <v>76498.480906972094</v>
      </c>
      <c r="F937" s="3">
        <v>66</v>
      </c>
      <c r="G937" s="3">
        <v>1166.86519287641</v>
      </c>
      <c r="H937" s="3">
        <v>9</v>
      </c>
      <c r="I937" s="3">
        <v>1314.3753603304499</v>
      </c>
      <c r="J937" s="3">
        <v>48</v>
      </c>
      <c r="K937" s="3">
        <v>270.73605835773799</v>
      </c>
      <c r="L937" s="3">
        <v>13</v>
      </c>
      <c r="M937" s="3">
        <v>6</v>
      </c>
      <c r="N937" s="3">
        <v>5</v>
      </c>
      <c r="O937" s="3">
        <v>855</v>
      </c>
      <c r="P937" s="3">
        <v>0</v>
      </c>
      <c r="Q937" s="3">
        <v>5873.3017571377504</v>
      </c>
      <c r="R937" s="3">
        <v>2</v>
      </c>
      <c r="S937" s="3">
        <v>1</v>
      </c>
      <c r="T937" s="3">
        <v>0</v>
      </c>
      <c r="U937" s="3">
        <v>12267.8211569506</v>
      </c>
      <c r="V937" s="3">
        <v>1</v>
      </c>
      <c r="W937" s="3" t="str">
        <f>IF(Bank_data3[[#This Row],[credit_risk]]=1,"High Risk","Low Risk")</f>
        <v>High Risk</v>
      </c>
      <c r="X937" s="3" t="str">
        <f t="shared" si="98"/>
        <v>18-24</v>
      </c>
      <c r="Y937" s="3" t="str">
        <f t="shared" si="99"/>
        <v>Middle Income</v>
      </c>
      <c r="Z937" s="3" t="str">
        <f t="shared" si="100"/>
        <v>Excellent</v>
      </c>
      <c r="AA937" s="27">
        <f t="shared" si="101"/>
        <v>7.6776710955608743E-2</v>
      </c>
      <c r="AB937" s="3" t="str">
        <f t="shared" si="102"/>
        <v>Medium</v>
      </c>
      <c r="AC937" s="3" t="str">
        <f t="shared" si="103"/>
        <v>Medium</v>
      </c>
      <c r="AD937" s="3" t="str">
        <f t="shared" si="104"/>
        <v>No</v>
      </c>
    </row>
    <row r="938" spans="1:30" ht="15" customHeight="1" x14ac:dyDescent="0.3">
      <c r="A938" s="3" t="s">
        <v>959</v>
      </c>
      <c r="B938" s="3">
        <v>27</v>
      </c>
      <c r="C938" s="3" t="s">
        <v>23</v>
      </c>
      <c r="D938" s="3" t="s">
        <v>33</v>
      </c>
      <c r="E938" s="3">
        <v>64318.778509188</v>
      </c>
      <c r="F938" s="3">
        <v>160</v>
      </c>
      <c r="G938" s="3">
        <v>561.25724857915702</v>
      </c>
      <c r="H938" s="3">
        <v>8</v>
      </c>
      <c r="I938" s="3">
        <v>738.03969042981396</v>
      </c>
      <c r="J938" s="3">
        <v>15</v>
      </c>
      <c r="K938" s="3">
        <v>1154.6250198831001</v>
      </c>
      <c r="L938" s="3">
        <v>54</v>
      </c>
      <c r="M938" s="3">
        <v>17</v>
      </c>
      <c r="N938" s="3">
        <v>8</v>
      </c>
      <c r="O938" s="3">
        <v>560</v>
      </c>
      <c r="P938" s="3">
        <v>2</v>
      </c>
      <c r="Q938" s="3">
        <v>17894.971211267599</v>
      </c>
      <c r="R938" s="3">
        <v>2</v>
      </c>
      <c r="S938" s="3">
        <v>0</v>
      </c>
      <c r="T938" s="3">
        <v>0</v>
      </c>
      <c r="U938" s="3">
        <v>6244.7520866722198</v>
      </c>
      <c r="V938" s="3">
        <v>1</v>
      </c>
      <c r="W938" s="3" t="str">
        <f>IF(Bank_data3[[#This Row],[credit_risk]]=1,"High Risk","Low Risk")</f>
        <v>High Risk</v>
      </c>
      <c r="X938" s="3" t="str">
        <f t="shared" si="98"/>
        <v>25-34</v>
      </c>
      <c r="Y938" s="3" t="str">
        <f t="shared" si="99"/>
        <v>Middle Income</v>
      </c>
      <c r="Z938" s="3" t="str">
        <f t="shared" si="100"/>
        <v>Poor</v>
      </c>
      <c r="AA938" s="27">
        <f t="shared" si="101"/>
        <v>0.27822311968675345</v>
      </c>
      <c r="AB938" s="3" t="str">
        <f t="shared" si="102"/>
        <v>Low</v>
      </c>
      <c r="AC938" s="3" t="str">
        <f t="shared" si="103"/>
        <v>High</v>
      </c>
      <c r="AD938" s="3" t="str">
        <f t="shared" si="104"/>
        <v>No</v>
      </c>
    </row>
    <row r="939" spans="1:30" ht="15" customHeight="1" x14ac:dyDescent="0.3">
      <c r="A939" s="3" t="s">
        <v>960</v>
      </c>
      <c r="B939" s="3">
        <v>68</v>
      </c>
      <c r="C939" s="3" t="s">
        <v>31</v>
      </c>
      <c r="D939" s="3" t="s">
        <v>24</v>
      </c>
      <c r="E939" s="3">
        <v>64615.920356374401</v>
      </c>
      <c r="F939" s="3">
        <v>164</v>
      </c>
      <c r="G939" s="3">
        <v>2001.19661203447</v>
      </c>
      <c r="H939" s="3">
        <v>10</v>
      </c>
      <c r="I939" s="3">
        <v>872.56404196777498</v>
      </c>
      <c r="J939" s="3">
        <v>40</v>
      </c>
      <c r="K939" s="3">
        <v>624.799608393771</v>
      </c>
      <c r="L939" s="3">
        <v>58</v>
      </c>
      <c r="M939" s="3">
        <v>11</v>
      </c>
      <c r="N939" s="3">
        <v>3</v>
      </c>
      <c r="O939" s="3">
        <v>891</v>
      </c>
      <c r="P939" s="3">
        <v>4</v>
      </c>
      <c r="Q939" s="3">
        <v>3620.8840922016202</v>
      </c>
      <c r="R939" s="3">
        <v>2</v>
      </c>
      <c r="S939" s="3">
        <v>0</v>
      </c>
      <c r="T939" s="3">
        <v>0</v>
      </c>
      <c r="U939" s="3">
        <v>9493.1333845788795</v>
      </c>
      <c r="V939" s="3">
        <v>0</v>
      </c>
      <c r="W939" s="3" t="str">
        <f>IF(Bank_data3[[#This Row],[credit_risk]]=1,"High Risk","Low Risk")</f>
        <v>Low Risk</v>
      </c>
      <c r="X939" s="3" t="str">
        <f t="shared" si="98"/>
        <v>55+</v>
      </c>
      <c r="Y939" s="3" t="str">
        <f t="shared" si="99"/>
        <v>Middle Income</v>
      </c>
      <c r="Z939" s="3" t="str">
        <f t="shared" si="100"/>
        <v>Excellent</v>
      </c>
      <c r="AA939" s="27">
        <f t="shared" si="101"/>
        <v>5.603702728726076E-2</v>
      </c>
      <c r="AB939" s="3" t="str">
        <f t="shared" si="102"/>
        <v>Medium</v>
      </c>
      <c r="AC939" s="3" t="str">
        <f t="shared" si="103"/>
        <v>High</v>
      </c>
      <c r="AD939" s="3" t="str">
        <f t="shared" si="104"/>
        <v>No</v>
      </c>
    </row>
    <row r="940" spans="1:30" ht="15" customHeight="1" x14ac:dyDescent="0.3">
      <c r="A940" s="3" t="s">
        <v>961</v>
      </c>
      <c r="B940" s="3">
        <v>54</v>
      </c>
      <c r="C940" s="3" t="s">
        <v>31</v>
      </c>
      <c r="D940" s="3" t="s">
        <v>33</v>
      </c>
      <c r="E940" s="3">
        <v>46102.808874211398</v>
      </c>
      <c r="F940" s="3">
        <v>20</v>
      </c>
      <c r="G940" s="3">
        <v>1110.9680769357799</v>
      </c>
      <c r="H940" s="3">
        <v>8</v>
      </c>
      <c r="I940" s="3">
        <v>694.35393704653598</v>
      </c>
      <c r="J940" s="3">
        <v>10</v>
      </c>
      <c r="K940" s="3">
        <v>39.7717934421078</v>
      </c>
      <c r="L940" s="3">
        <v>18</v>
      </c>
      <c r="M940" s="3">
        <v>10</v>
      </c>
      <c r="N940" s="3">
        <v>4</v>
      </c>
      <c r="O940" s="3">
        <v>879</v>
      </c>
      <c r="P940" s="3">
        <v>2</v>
      </c>
      <c r="Q940" s="3">
        <v>9603.8190355181105</v>
      </c>
      <c r="R940" s="3">
        <v>4</v>
      </c>
      <c r="S940" s="3">
        <v>0</v>
      </c>
      <c r="T940" s="3">
        <v>0</v>
      </c>
      <c r="U940" s="3">
        <v>12954.613228865101</v>
      </c>
      <c r="V940" s="3">
        <v>1</v>
      </c>
      <c r="W940" s="3" t="str">
        <f>IF(Bank_data3[[#This Row],[credit_risk]]=1,"High Risk","Low Risk")</f>
        <v>High Risk</v>
      </c>
      <c r="X940" s="3" t="str">
        <f t="shared" si="98"/>
        <v>45-54</v>
      </c>
      <c r="Y940" s="3" t="str">
        <f t="shared" si="99"/>
        <v>Low Income</v>
      </c>
      <c r="Z940" s="3" t="str">
        <f t="shared" si="100"/>
        <v>Excellent</v>
      </c>
      <c r="AA940" s="27">
        <f t="shared" si="101"/>
        <v>0.20831310000485057</v>
      </c>
      <c r="AB940" s="3" t="str">
        <f t="shared" si="102"/>
        <v>Medium</v>
      </c>
      <c r="AC940" s="3" t="str">
        <f t="shared" si="103"/>
        <v>Medium</v>
      </c>
      <c r="AD940" s="3" t="str">
        <f t="shared" si="104"/>
        <v>No</v>
      </c>
    </row>
    <row r="941" spans="1:30" ht="15" customHeight="1" x14ac:dyDescent="0.3">
      <c r="A941" s="3" t="s">
        <v>962</v>
      </c>
      <c r="B941" s="3">
        <v>34</v>
      </c>
      <c r="C941" s="3" t="s">
        <v>31</v>
      </c>
      <c r="D941" s="3" t="s">
        <v>24</v>
      </c>
      <c r="E941" s="3">
        <v>18717.395972615701</v>
      </c>
      <c r="F941" s="3">
        <v>218</v>
      </c>
      <c r="G941" s="3">
        <v>1218.77645768715</v>
      </c>
      <c r="H941" s="3">
        <v>2</v>
      </c>
      <c r="I941" s="3">
        <v>515.58798383353803</v>
      </c>
      <c r="J941" s="3">
        <v>43</v>
      </c>
      <c r="K941" s="3">
        <v>725.88256343806097</v>
      </c>
      <c r="L941" s="3">
        <v>40</v>
      </c>
      <c r="M941" s="3">
        <v>1</v>
      </c>
      <c r="N941" s="3">
        <v>0</v>
      </c>
      <c r="O941" s="3">
        <v>303</v>
      </c>
      <c r="P941" s="3">
        <v>3</v>
      </c>
      <c r="Q941" s="3">
        <v>12960.0212611566</v>
      </c>
      <c r="R941" s="3">
        <v>0</v>
      </c>
      <c r="S941" s="3">
        <v>0</v>
      </c>
      <c r="T941" s="3">
        <v>0</v>
      </c>
      <c r="U941" s="3">
        <v>12602.990362875</v>
      </c>
      <c r="V941" s="3">
        <v>1</v>
      </c>
      <c r="W941" s="3" t="str">
        <f>IF(Bank_data3[[#This Row],[credit_risk]]=1,"High Risk","Low Risk")</f>
        <v>High Risk</v>
      </c>
      <c r="X941" s="3" t="str">
        <f t="shared" si="98"/>
        <v>25-34</v>
      </c>
      <c r="Y941" s="3" t="str">
        <f t="shared" si="99"/>
        <v>Low Income</v>
      </c>
      <c r="Z941" s="3" t="str">
        <f t="shared" si="100"/>
        <v>Poor</v>
      </c>
      <c r="AA941" s="27">
        <f t="shared" si="101"/>
        <v>0.69240514439709611</v>
      </c>
      <c r="AB941" s="3" t="str">
        <f t="shared" si="102"/>
        <v>Medium</v>
      </c>
      <c r="AC941" s="3" t="str">
        <f t="shared" si="103"/>
        <v>High</v>
      </c>
      <c r="AD941" s="3" t="str">
        <f t="shared" si="104"/>
        <v>No</v>
      </c>
    </row>
    <row r="942" spans="1:30" ht="15" customHeight="1" x14ac:dyDescent="0.3">
      <c r="A942" s="3" t="s">
        <v>963</v>
      </c>
      <c r="B942" s="3">
        <v>66</v>
      </c>
      <c r="C942" s="3" t="s">
        <v>28</v>
      </c>
      <c r="D942" s="3" t="s">
        <v>33</v>
      </c>
      <c r="E942" s="3">
        <v>87836.805605080503</v>
      </c>
      <c r="F942" s="3">
        <v>65</v>
      </c>
      <c r="G942" s="3">
        <v>2287.4626261816102</v>
      </c>
      <c r="H942" s="3">
        <v>2</v>
      </c>
      <c r="I942" s="3">
        <v>466.46110923365802</v>
      </c>
      <c r="J942" s="3">
        <v>42</v>
      </c>
      <c r="K942" s="3">
        <v>541.13600442890004</v>
      </c>
      <c r="L942" s="3">
        <v>11</v>
      </c>
      <c r="M942" s="3">
        <v>9</v>
      </c>
      <c r="N942" s="3">
        <v>3</v>
      </c>
      <c r="O942" s="3">
        <v>640</v>
      </c>
      <c r="P942" s="3">
        <v>3</v>
      </c>
      <c r="Q942" s="3">
        <v>11112.3233967997</v>
      </c>
      <c r="R942" s="3">
        <v>2</v>
      </c>
      <c r="S942" s="3">
        <v>0</v>
      </c>
      <c r="T942" s="3">
        <v>0</v>
      </c>
      <c r="U942" s="3">
        <v>500</v>
      </c>
      <c r="V942" s="3">
        <v>0</v>
      </c>
      <c r="W942" s="3" t="str">
        <f>IF(Bank_data3[[#This Row],[credit_risk]]=1,"High Risk","Low Risk")</f>
        <v>Low Risk</v>
      </c>
      <c r="X942" s="3" t="str">
        <f t="shared" si="98"/>
        <v>55+</v>
      </c>
      <c r="Y942" s="3" t="str">
        <f t="shared" si="99"/>
        <v>Middle Income</v>
      </c>
      <c r="Z942" s="3" t="str">
        <f t="shared" si="100"/>
        <v>Fair</v>
      </c>
      <c r="AA942" s="27">
        <f t="shared" si="101"/>
        <v>0.1265110146054419</v>
      </c>
      <c r="AB942" s="3" t="str">
        <f t="shared" si="102"/>
        <v>Medium</v>
      </c>
      <c r="AC942" s="3" t="str">
        <f t="shared" si="103"/>
        <v>Medium</v>
      </c>
      <c r="AD942" s="3" t="str">
        <f t="shared" si="104"/>
        <v>No</v>
      </c>
    </row>
    <row r="943" spans="1:30" ht="15" customHeight="1" x14ac:dyDescent="0.3">
      <c r="A943" s="3" t="s">
        <v>964</v>
      </c>
      <c r="B943" s="3">
        <v>41</v>
      </c>
      <c r="C943" s="3" t="s">
        <v>31</v>
      </c>
      <c r="D943" s="3" t="s">
        <v>26</v>
      </c>
      <c r="E943" s="3">
        <v>57601.249362741102</v>
      </c>
      <c r="F943" s="3">
        <v>51</v>
      </c>
      <c r="G943" s="3">
        <v>2329.2036140508098</v>
      </c>
      <c r="H943" s="3">
        <v>8</v>
      </c>
      <c r="I943" s="3">
        <v>1095.10263040877</v>
      </c>
      <c r="J943" s="3">
        <v>44</v>
      </c>
      <c r="K943" s="3">
        <v>716.75791072001198</v>
      </c>
      <c r="L943" s="3">
        <v>19</v>
      </c>
      <c r="M943" s="3">
        <v>12</v>
      </c>
      <c r="N943" s="3">
        <v>9</v>
      </c>
      <c r="O943" s="3">
        <v>394</v>
      </c>
      <c r="P943" s="3">
        <v>1</v>
      </c>
      <c r="Q943" s="3">
        <v>14498.940579771501</v>
      </c>
      <c r="R943" s="3">
        <v>2</v>
      </c>
      <c r="S943" s="3">
        <v>0</v>
      </c>
      <c r="T943" s="3">
        <v>0</v>
      </c>
      <c r="U943" s="3">
        <v>9129.3784885257592</v>
      </c>
      <c r="V943" s="3">
        <v>1</v>
      </c>
      <c r="W943" s="3" t="str">
        <f>IF(Bank_data3[[#This Row],[credit_risk]]=1,"High Risk","Low Risk")</f>
        <v>High Risk</v>
      </c>
      <c r="X943" s="3" t="str">
        <f t="shared" si="98"/>
        <v>35-44</v>
      </c>
      <c r="Y943" s="3" t="str">
        <f t="shared" si="99"/>
        <v>Middle Income</v>
      </c>
      <c r="Z943" s="3" t="str">
        <f t="shared" si="100"/>
        <v>Poor</v>
      </c>
      <c r="AA943" s="27">
        <f t="shared" si="101"/>
        <v>0.25171225867802133</v>
      </c>
      <c r="AB943" s="3" t="str">
        <f t="shared" si="102"/>
        <v>Medium</v>
      </c>
      <c r="AC943" s="3" t="str">
        <f t="shared" si="103"/>
        <v>Medium</v>
      </c>
      <c r="AD943" s="3" t="str">
        <f t="shared" si="104"/>
        <v>No</v>
      </c>
    </row>
    <row r="944" spans="1:30" ht="15" customHeight="1" x14ac:dyDescent="0.3">
      <c r="A944" s="3" t="s">
        <v>965</v>
      </c>
      <c r="B944" s="3">
        <v>33</v>
      </c>
      <c r="C944" s="3" t="s">
        <v>31</v>
      </c>
      <c r="D944" s="3" t="s">
        <v>26</v>
      </c>
      <c r="E944" s="3">
        <v>52462.205601385896</v>
      </c>
      <c r="F944" s="3">
        <v>58</v>
      </c>
      <c r="G944" s="3">
        <v>916.14516137760302</v>
      </c>
      <c r="H944" s="3">
        <v>9</v>
      </c>
      <c r="I944" s="3">
        <v>873.01954816997704</v>
      </c>
      <c r="J944" s="3">
        <v>21</v>
      </c>
      <c r="K944" s="3">
        <v>635.48437902235003</v>
      </c>
      <c r="L944" s="3">
        <v>33</v>
      </c>
      <c r="M944" s="3">
        <v>12</v>
      </c>
      <c r="N944" s="3">
        <v>5</v>
      </c>
      <c r="O944" s="3">
        <v>315</v>
      </c>
      <c r="P944" s="3">
        <v>0</v>
      </c>
      <c r="Q944" s="3">
        <v>19047.890479977199</v>
      </c>
      <c r="R944" s="3">
        <v>4</v>
      </c>
      <c r="S944" s="3">
        <v>1</v>
      </c>
      <c r="T944" s="3">
        <v>0</v>
      </c>
      <c r="U944" s="3">
        <v>11357.3610672741</v>
      </c>
      <c r="V944" s="3">
        <v>1</v>
      </c>
      <c r="W944" s="3" t="str">
        <f>IF(Bank_data3[[#This Row],[credit_risk]]=1,"High Risk","Low Risk")</f>
        <v>High Risk</v>
      </c>
      <c r="X944" s="3" t="str">
        <f t="shared" si="98"/>
        <v>25-34</v>
      </c>
      <c r="Y944" s="3" t="str">
        <f t="shared" si="99"/>
        <v>Middle Income</v>
      </c>
      <c r="Z944" s="3" t="str">
        <f t="shared" si="100"/>
        <v>Poor</v>
      </c>
      <c r="AA944" s="27">
        <f t="shared" si="101"/>
        <v>0.36307833918965104</v>
      </c>
      <c r="AB944" s="3" t="str">
        <f t="shared" si="102"/>
        <v>Low</v>
      </c>
      <c r="AC944" s="3" t="str">
        <f t="shared" si="103"/>
        <v>High</v>
      </c>
      <c r="AD944" s="3" t="str">
        <f t="shared" si="104"/>
        <v>No</v>
      </c>
    </row>
    <row r="945" spans="1:30" ht="15" customHeight="1" x14ac:dyDescent="0.3">
      <c r="A945" s="3" t="s">
        <v>966</v>
      </c>
      <c r="B945" s="3">
        <v>45</v>
      </c>
      <c r="C945" s="3" t="s">
        <v>23</v>
      </c>
      <c r="D945" s="3" t="s">
        <v>24</v>
      </c>
      <c r="E945" s="3">
        <v>43535.605598652597</v>
      </c>
      <c r="F945" s="3">
        <v>93</v>
      </c>
      <c r="G945" s="3">
        <v>1737.5516361611999</v>
      </c>
      <c r="H945" s="3">
        <v>11</v>
      </c>
      <c r="I945" s="3">
        <v>1446.3110752283701</v>
      </c>
      <c r="J945" s="3">
        <v>29</v>
      </c>
      <c r="K945" s="3">
        <v>309.09952224367902</v>
      </c>
      <c r="L945" s="3">
        <v>35</v>
      </c>
      <c r="M945" s="3">
        <v>14</v>
      </c>
      <c r="N945" s="3">
        <v>6</v>
      </c>
      <c r="O945" s="3">
        <v>410</v>
      </c>
      <c r="P945" s="3">
        <v>1</v>
      </c>
      <c r="Q945" s="3">
        <v>15712.0478455842</v>
      </c>
      <c r="R945" s="3">
        <v>2</v>
      </c>
      <c r="S945" s="3">
        <v>0</v>
      </c>
      <c r="T945" s="3">
        <v>0</v>
      </c>
      <c r="U945" s="3">
        <v>5982.8186517921404</v>
      </c>
      <c r="V945" s="3">
        <v>1</v>
      </c>
      <c r="W945" s="3" t="str">
        <f>IF(Bank_data3[[#This Row],[credit_risk]]=1,"High Risk","Low Risk")</f>
        <v>High Risk</v>
      </c>
      <c r="X945" s="3" t="str">
        <f t="shared" si="98"/>
        <v>45-54</v>
      </c>
      <c r="Y945" s="3" t="str">
        <f t="shared" si="99"/>
        <v>Low Income</v>
      </c>
      <c r="Z945" s="3" t="str">
        <f t="shared" si="100"/>
        <v>Poor</v>
      </c>
      <c r="AA945" s="27">
        <f t="shared" si="101"/>
        <v>0.36090109760803418</v>
      </c>
      <c r="AB945" s="3" t="str">
        <f t="shared" si="102"/>
        <v>Medium</v>
      </c>
      <c r="AC945" s="3" t="str">
        <f t="shared" si="103"/>
        <v>High</v>
      </c>
      <c r="AD945" s="3" t="str">
        <f t="shared" si="104"/>
        <v>No</v>
      </c>
    </row>
    <row r="946" spans="1:30" ht="15" customHeight="1" x14ac:dyDescent="0.3">
      <c r="A946" s="3" t="s">
        <v>967</v>
      </c>
      <c r="B946" s="3">
        <v>47</v>
      </c>
      <c r="C946" s="3" t="s">
        <v>23</v>
      </c>
      <c r="D946" s="3" t="s">
        <v>26</v>
      </c>
      <c r="E946" s="3">
        <v>13197.9874471229</v>
      </c>
      <c r="F946" s="3">
        <v>60</v>
      </c>
      <c r="G946" s="3">
        <v>2225.0132436522199</v>
      </c>
      <c r="H946" s="3">
        <v>7</v>
      </c>
      <c r="I946" s="3">
        <v>1140.2182045233601</v>
      </c>
      <c r="J946" s="3">
        <v>7</v>
      </c>
      <c r="K946" s="3">
        <v>730.02578797785304</v>
      </c>
      <c r="L946" s="3">
        <v>20</v>
      </c>
      <c r="M946" s="3">
        <v>12</v>
      </c>
      <c r="N946" s="3">
        <v>1</v>
      </c>
      <c r="O946" s="3">
        <v>625</v>
      </c>
      <c r="P946" s="3">
        <v>5</v>
      </c>
      <c r="Q946" s="3">
        <v>12387.9923375827</v>
      </c>
      <c r="R946" s="3">
        <v>0</v>
      </c>
      <c r="S946" s="3">
        <v>0</v>
      </c>
      <c r="T946" s="3">
        <v>0</v>
      </c>
      <c r="U946" s="3">
        <v>12414.303838706701</v>
      </c>
      <c r="V946" s="3">
        <v>0</v>
      </c>
      <c r="W946" s="3" t="str">
        <f>IF(Bank_data3[[#This Row],[credit_risk]]=1,"High Risk","Low Risk")</f>
        <v>Low Risk</v>
      </c>
      <c r="X946" s="3" t="str">
        <f t="shared" si="98"/>
        <v>45-54</v>
      </c>
      <c r="Y946" s="3" t="str">
        <f t="shared" si="99"/>
        <v>Low Income</v>
      </c>
      <c r="Z946" s="3" t="str">
        <f t="shared" si="100"/>
        <v>Fair</v>
      </c>
      <c r="AA946" s="27">
        <f t="shared" si="101"/>
        <v>0.93862737687958819</v>
      </c>
      <c r="AB946" s="3" t="str">
        <f t="shared" si="102"/>
        <v>Medium</v>
      </c>
      <c r="AC946" s="3" t="str">
        <f t="shared" si="103"/>
        <v>Medium</v>
      </c>
      <c r="AD946" s="3" t="str">
        <f t="shared" si="104"/>
        <v>No</v>
      </c>
    </row>
    <row r="947" spans="1:30" ht="15" customHeight="1" x14ac:dyDescent="0.3">
      <c r="A947" s="3" t="s">
        <v>968</v>
      </c>
      <c r="B947" s="3">
        <v>42</v>
      </c>
      <c r="C947" s="3" t="s">
        <v>31</v>
      </c>
      <c r="D947" s="3" t="s">
        <v>24</v>
      </c>
      <c r="E947" s="3">
        <v>70548.057180981006</v>
      </c>
      <c r="F947" s="3">
        <v>157</v>
      </c>
      <c r="G947" s="3">
        <v>1353.2385168973101</v>
      </c>
      <c r="H947" s="3">
        <v>0</v>
      </c>
      <c r="I947" s="3">
        <v>544.075453662271</v>
      </c>
      <c r="J947" s="3">
        <v>45</v>
      </c>
      <c r="K947" s="3">
        <v>334.31091822993102</v>
      </c>
      <c r="L947" s="3">
        <v>55</v>
      </c>
      <c r="M947" s="3">
        <v>8</v>
      </c>
      <c r="N947" s="3">
        <v>9</v>
      </c>
      <c r="O947" s="3">
        <v>521</v>
      </c>
      <c r="P947" s="3">
        <v>5</v>
      </c>
      <c r="Q947" s="3">
        <v>9322.0173770022393</v>
      </c>
      <c r="R947" s="3">
        <v>4</v>
      </c>
      <c r="S947" s="3">
        <v>0</v>
      </c>
      <c r="T947" s="3">
        <v>0</v>
      </c>
      <c r="U947" s="3">
        <v>3429.0347219947598</v>
      </c>
      <c r="V947" s="3">
        <v>1</v>
      </c>
      <c r="W947" s="3" t="str">
        <f>IF(Bank_data3[[#This Row],[credit_risk]]=1,"High Risk","Low Risk")</f>
        <v>High Risk</v>
      </c>
      <c r="X947" s="3" t="str">
        <f t="shared" si="98"/>
        <v>35-44</v>
      </c>
      <c r="Y947" s="3" t="str">
        <f t="shared" si="99"/>
        <v>Middle Income</v>
      </c>
      <c r="Z947" s="3" t="str">
        <f t="shared" si="100"/>
        <v>Poor</v>
      </c>
      <c r="AA947" s="27">
        <f t="shared" si="101"/>
        <v>0.13213712396200974</v>
      </c>
      <c r="AB947" s="3" t="str">
        <f t="shared" si="102"/>
        <v>Medium</v>
      </c>
      <c r="AC947" s="3" t="str">
        <f t="shared" si="103"/>
        <v>High</v>
      </c>
      <c r="AD947" s="3" t="str">
        <f t="shared" si="104"/>
        <v>No</v>
      </c>
    </row>
    <row r="948" spans="1:30" ht="15" customHeight="1" x14ac:dyDescent="0.3">
      <c r="A948" s="3" t="s">
        <v>969</v>
      </c>
      <c r="B948" s="3">
        <v>33</v>
      </c>
      <c r="C948" s="3" t="s">
        <v>31</v>
      </c>
      <c r="D948" s="3" t="s">
        <v>24</v>
      </c>
      <c r="E948" s="3">
        <v>30961.3368757594</v>
      </c>
      <c r="F948" s="3">
        <v>57</v>
      </c>
      <c r="G948" s="3">
        <v>2036.3238906988499</v>
      </c>
      <c r="H948" s="3">
        <v>5</v>
      </c>
      <c r="I948" s="3">
        <v>1094.1197630793699</v>
      </c>
      <c r="J948" s="3">
        <v>17</v>
      </c>
      <c r="K948" s="3">
        <v>298.168247236448</v>
      </c>
      <c r="L948" s="3">
        <v>40</v>
      </c>
      <c r="M948" s="3">
        <v>5</v>
      </c>
      <c r="N948" s="3">
        <v>5</v>
      </c>
      <c r="O948" s="3">
        <v>570</v>
      </c>
      <c r="P948" s="3">
        <v>1</v>
      </c>
      <c r="Q948" s="3">
        <v>3399.0602596182198</v>
      </c>
      <c r="R948" s="3">
        <v>2</v>
      </c>
      <c r="S948" s="3">
        <v>0</v>
      </c>
      <c r="T948" s="3">
        <v>0</v>
      </c>
      <c r="U948" s="3">
        <v>4111.6867339631199</v>
      </c>
      <c r="V948" s="3">
        <v>1</v>
      </c>
      <c r="W948" s="3" t="str">
        <f>IF(Bank_data3[[#This Row],[credit_risk]]=1,"High Risk","Low Risk")</f>
        <v>High Risk</v>
      </c>
      <c r="X948" s="3" t="str">
        <f t="shared" si="98"/>
        <v>25-34</v>
      </c>
      <c r="Y948" s="3" t="str">
        <f t="shared" si="99"/>
        <v>Low Income</v>
      </c>
      <c r="Z948" s="3" t="str">
        <f t="shared" si="100"/>
        <v>Poor</v>
      </c>
      <c r="AA948" s="27">
        <f t="shared" si="101"/>
        <v>0.10978402751980165</v>
      </c>
      <c r="AB948" s="3" t="str">
        <f t="shared" si="102"/>
        <v>Medium</v>
      </c>
      <c r="AC948" s="3" t="str">
        <f t="shared" si="103"/>
        <v>High</v>
      </c>
      <c r="AD948" s="3" t="str">
        <f t="shared" si="104"/>
        <v>No</v>
      </c>
    </row>
    <row r="949" spans="1:30" ht="15" customHeight="1" x14ac:dyDescent="0.3">
      <c r="A949" s="3" t="s">
        <v>970</v>
      </c>
      <c r="B949" s="3">
        <v>43</v>
      </c>
      <c r="C949" s="3" t="s">
        <v>23</v>
      </c>
      <c r="D949" s="3" t="s">
        <v>26</v>
      </c>
      <c r="E949" s="3">
        <v>59838.244931520603</v>
      </c>
      <c r="F949" s="3">
        <v>233</v>
      </c>
      <c r="G949" s="3">
        <v>1245.14975672009</v>
      </c>
      <c r="H949" s="3">
        <v>6</v>
      </c>
      <c r="I949" s="3">
        <v>693.223561314211</v>
      </c>
      <c r="J949" s="3">
        <v>45</v>
      </c>
      <c r="K949" s="3">
        <v>416.26424580260198</v>
      </c>
      <c r="L949" s="3">
        <v>40</v>
      </c>
      <c r="M949" s="3">
        <v>2</v>
      </c>
      <c r="N949" s="3">
        <v>2</v>
      </c>
      <c r="O949" s="3">
        <v>735</v>
      </c>
      <c r="P949" s="3">
        <v>0</v>
      </c>
      <c r="Q949" s="3">
        <v>11614.936151981899</v>
      </c>
      <c r="R949" s="3">
        <v>2</v>
      </c>
      <c r="S949" s="3">
        <v>0</v>
      </c>
      <c r="T949" s="3">
        <v>0</v>
      </c>
      <c r="U949" s="3">
        <v>500</v>
      </c>
      <c r="V949" s="3">
        <v>0</v>
      </c>
      <c r="W949" s="3" t="str">
        <f>IF(Bank_data3[[#This Row],[credit_risk]]=1,"High Risk","Low Risk")</f>
        <v>Low Risk</v>
      </c>
      <c r="X949" s="3" t="str">
        <f t="shared" si="98"/>
        <v>35-44</v>
      </c>
      <c r="Y949" s="3" t="str">
        <f t="shared" si="99"/>
        <v>Middle Income</v>
      </c>
      <c r="Z949" s="3" t="str">
        <f t="shared" si="100"/>
        <v>Good</v>
      </c>
      <c r="AA949" s="27">
        <f t="shared" si="101"/>
        <v>0.19410556184049402</v>
      </c>
      <c r="AB949" s="3" t="str">
        <f t="shared" si="102"/>
        <v>Medium</v>
      </c>
      <c r="AC949" s="3" t="str">
        <f t="shared" si="103"/>
        <v>High</v>
      </c>
      <c r="AD949" s="3" t="str">
        <f t="shared" si="104"/>
        <v>No</v>
      </c>
    </row>
    <row r="950" spans="1:30" ht="15" customHeight="1" x14ac:dyDescent="0.3">
      <c r="A950" s="3" t="s">
        <v>971</v>
      </c>
      <c r="B950" s="3">
        <v>21</v>
      </c>
      <c r="C950" s="3" t="s">
        <v>28</v>
      </c>
      <c r="D950" s="3" t="s">
        <v>24</v>
      </c>
      <c r="E950" s="3">
        <v>63875.0113002242</v>
      </c>
      <c r="F950" s="3">
        <v>87</v>
      </c>
      <c r="G950" s="3">
        <v>1223.0688568129999</v>
      </c>
      <c r="H950" s="3">
        <v>10</v>
      </c>
      <c r="I950" s="3">
        <v>1225.9008981951499</v>
      </c>
      <c r="J950" s="3">
        <v>15</v>
      </c>
      <c r="K950" s="3">
        <v>240.49072594753801</v>
      </c>
      <c r="L950" s="3">
        <v>42</v>
      </c>
      <c r="M950" s="3">
        <v>19</v>
      </c>
      <c r="N950" s="3">
        <v>6</v>
      </c>
      <c r="O950" s="3">
        <v>393</v>
      </c>
      <c r="P950" s="3">
        <v>0</v>
      </c>
      <c r="Q950" s="3">
        <v>9751.70372169045</v>
      </c>
      <c r="R950" s="3">
        <v>6</v>
      </c>
      <c r="S950" s="3">
        <v>0</v>
      </c>
      <c r="T950" s="3">
        <v>0</v>
      </c>
      <c r="U950" s="3">
        <v>6381.7308522539397</v>
      </c>
      <c r="V950" s="3">
        <v>1</v>
      </c>
      <c r="W950" s="3" t="str">
        <f>IF(Bank_data3[[#This Row],[credit_risk]]=1,"High Risk","Low Risk")</f>
        <v>High Risk</v>
      </c>
      <c r="X950" s="3" t="str">
        <f t="shared" si="98"/>
        <v>18-24</v>
      </c>
      <c r="Y950" s="3" t="str">
        <f t="shared" si="99"/>
        <v>Middle Income</v>
      </c>
      <c r="Z950" s="3" t="str">
        <f t="shared" si="100"/>
        <v>Poor</v>
      </c>
      <c r="AA950" s="27">
        <f t="shared" si="101"/>
        <v>0.15266852440707468</v>
      </c>
      <c r="AB950" s="3" t="str">
        <f t="shared" si="102"/>
        <v>Medium</v>
      </c>
      <c r="AC950" s="3" t="str">
        <f t="shared" si="103"/>
        <v>High</v>
      </c>
      <c r="AD950" s="3" t="str">
        <f t="shared" si="104"/>
        <v>No</v>
      </c>
    </row>
    <row r="951" spans="1:30" ht="15" customHeight="1" x14ac:dyDescent="0.3">
      <c r="A951" s="3" t="s">
        <v>972</v>
      </c>
      <c r="B951" s="3">
        <v>64</v>
      </c>
      <c r="C951" s="3" t="s">
        <v>28</v>
      </c>
      <c r="D951" s="3" t="s">
        <v>26</v>
      </c>
      <c r="E951" s="3">
        <v>56014.837193716798</v>
      </c>
      <c r="F951" s="3">
        <v>21</v>
      </c>
      <c r="G951" s="3">
        <v>754.25459666104098</v>
      </c>
      <c r="H951" s="3">
        <v>7</v>
      </c>
      <c r="I951" s="3">
        <v>629.78314296494295</v>
      </c>
      <c r="J951" s="3">
        <v>46</v>
      </c>
      <c r="K951" s="3">
        <v>625.27763670833804</v>
      </c>
      <c r="L951" s="3">
        <v>71</v>
      </c>
      <c r="M951" s="3">
        <v>19</v>
      </c>
      <c r="N951" s="3">
        <v>8</v>
      </c>
      <c r="O951" s="3">
        <v>635</v>
      </c>
      <c r="P951" s="3">
        <v>2</v>
      </c>
      <c r="Q951" s="3">
        <v>15168.9731253223</v>
      </c>
      <c r="R951" s="3">
        <v>3</v>
      </c>
      <c r="S951" s="3">
        <v>0</v>
      </c>
      <c r="T951" s="3">
        <v>0</v>
      </c>
      <c r="U951" s="3">
        <v>500</v>
      </c>
      <c r="V951" s="3">
        <v>0</v>
      </c>
      <c r="W951" s="3" t="str">
        <f>IF(Bank_data3[[#This Row],[credit_risk]]=1,"High Risk","Low Risk")</f>
        <v>Low Risk</v>
      </c>
      <c r="X951" s="3" t="str">
        <f t="shared" si="98"/>
        <v>55+</v>
      </c>
      <c r="Y951" s="3" t="str">
        <f t="shared" si="99"/>
        <v>Middle Income</v>
      </c>
      <c r="Z951" s="3" t="str">
        <f t="shared" si="100"/>
        <v>Fair</v>
      </c>
      <c r="AA951" s="27">
        <f t="shared" si="101"/>
        <v>0.27080277093126692</v>
      </c>
      <c r="AB951" s="3" t="str">
        <f t="shared" si="102"/>
        <v>Low</v>
      </c>
      <c r="AC951" s="3" t="str">
        <f t="shared" si="103"/>
        <v>High</v>
      </c>
      <c r="AD951" s="3" t="str">
        <f t="shared" si="104"/>
        <v>No</v>
      </c>
    </row>
    <row r="952" spans="1:30" ht="15" customHeight="1" x14ac:dyDescent="0.3">
      <c r="A952" s="3" t="s">
        <v>973</v>
      </c>
      <c r="B952" s="3">
        <v>45</v>
      </c>
      <c r="C952" s="3" t="s">
        <v>28</v>
      </c>
      <c r="D952" s="3" t="s">
        <v>33</v>
      </c>
      <c r="E952" s="3">
        <v>58459.523725973901</v>
      </c>
      <c r="F952" s="3">
        <v>233</v>
      </c>
      <c r="G952" s="3">
        <v>2869.5955318502101</v>
      </c>
      <c r="H952" s="3">
        <v>11</v>
      </c>
      <c r="I952" s="3">
        <v>431.65091391506502</v>
      </c>
      <c r="J952" s="3">
        <v>19</v>
      </c>
      <c r="K952" s="3">
        <v>1021.40685070764</v>
      </c>
      <c r="L952" s="3">
        <v>37</v>
      </c>
      <c r="M952" s="3">
        <v>8</v>
      </c>
      <c r="N952" s="3">
        <v>3</v>
      </c>
      <c r="O952" s="3">
        <v>800</v>
      </c>
      <c r="P952" s="3">
        <v>1</v>
      </c>
      <c r="Q952" s="3">
        <v>11183.714673344</v>
      </c>
      <c r="R952" s="3">
        <v>3</v>
      </c>
      <c r="S952" s="3">
        <v>0</v>
      </c>
      <c r="T952" s="3">
        <v>0</v>
      </c>
      <c r="U952" s="3">
        <v>13396.4606599582</v>
      </c>
      <c r="V952" s="3">
        <v>0</v>
      </c>
      <c r="W952" s="3" t="str">
        <f>IF(Bank_data3[[#This Row],[credit_risk]]=1,"High Risk","Low Risk")</f>
        <v>Low Risk</v>
      </c>
      <c r="X952" s="3" t="str">
        <f t="shared" si="98"/>
        <v>45-54</v>
      </c>
      <c r="Y952" s="3" t="str">
        <f t="shared" si="99"/>
        <v>Middle Income</v>
      </c>
      <c r="Z952" s="3" t="str">
        <f t="shared" si="100"/>
        <v>Excellent</v>
      </c>
      <c r="AA952" s="27">
        <f t="shared" si="101"/>
        <v>0.19130697550269318</v>
      </c>
      <c r="AB952" s="3" t="str">
        <f t="shared" si="102"/>
        <v>Medium</v>
      </c>
      <c r="AC952" s="3" t="str">
        <f t="shared" si="103"/>
        <v>High</v>
      </c>
      <c r="AD952" s="3" t="str">
        <f t="shared" si="104"/>
        <v>No</v>
      </c>
    </row>
    <row r="953" spans="1:30" ht="15" customHeight="1" x14ac:dyDescent="0.3">
      <c r="A953" s="3" t="s">
        <v>974</v>
      </c>
      <c r="B953" s="3">
        <v>33</v>
      </c>
      <c r="C953" s="3" t="s">
        <v>28</v>
      </c>
      <c r="D953" s="3" t="s">
        <v>33</v>
      </c>
      <c r="E953" s="3">
        <v>74230.155534169404</v>
      </c>
      <c r="F953" s="3">
        <v>153</v>
      </c>
      <c r="G953" s="3">
        <v>1112.51221924221</v>
      </c>
      <c r="H953" s="3">
        <v>11</v>
      </c>
      <c r="I953" s="3">
        <v>521.48572302850698</v>
      </c>
      <c r="J953" s="3">
        <v>38</v>
      </c>
      <c r="K953" s="3">
        <v>224.01221197522301</v>
      </c>
      <c r="L953" s="3">
        <v>17</v>
      </c>
      <c r="M953" s="3">
        <v>3</v>
      </c>
      <c r="N953" s="3">
        <v>7</v>
      </c>
      <c r="O953" s="3">
        <v>463</v>
      </c>
      <c r="P953" s="3">
        <v>1</v>
      </c>
      <c r="Q953" s="3">
        <v>18237.6012225798</v>
      </c>
      <c r="R953" s="3">
        <v>7</v>
      </c>
      <c r="S953" s="3">
        <v>0</v>
      </c>
      <c r="T953" s="3">
        <v>0</v>
      </c>
      <c r="U953" s="3">
        <v>16786.540151587498</v>
      </c>
      <c r="V953" s="3">
        <v>1</v>
      </c>
      <c r="W953" s="3" t="str">
        <f>IF(Bank_data3[[#This Row],[credit_risk]]=1,"High Risk","Low Risk")</f>
        <v>High Risk</v>
      </c>
      <c r="X953" s="3" t="str">
        <f t="shared" si="98"/>
        <v>25-34</v>
      </c>
      <c r="Y953" s="3" t="str">
        <f t="shared" si="99"/>
        <v>Middle Income</v>
      </c>
      <c r="Z953" s="3" t="str">
        <f t="shared" si="100"/>
        <v>Poor</v>
      </c>
      <c r="AA953" s="27">
        <f t="shared" si="101"/>
        <v>0.24568992333829506</v>
      </c>
      <c r="AB953" s="3" t="str">
        <f t="shared" si="102"/>
        <v>Medium</v>
      </c>
      <c r="AC953" s="3" t="str">
        <f t="shared" si="103"/>
        <v>Medium</v>
      </c>
      <c r="AD953" s="3" t="str">
        <f t="shared" si="104"/>
        <v>No</v>
      </c>
    </row>
    <row r="954" spans="1:30" ht="15" customHeight="1" x14ac:dyDescent="0.3">
      <c r="A954" s="3" t="s">
        <v>975</v>
      </c>
      <c r="B954" s="3">
        <v>26</v>
      </c>
      <c r="C954" s="3" t="s">
        <v>28</v>
      </c>
      <c r="D954" s="3" t="s">
        <v>26</v>
      </c>
      <c r="E954" s="3">
        <v>35736.522587006497</v>
      </c>
      <c r="F954" s="3">
        <v>105</v>
      </c>
      <c r="G954" s="3">
        <v>859.04183620267099</v>
      </c>
      <c r="H954" s="3">
        <v>1</v>
      </c>
      <c r="I954" s="3">
        <v>539.36728415478001</v>
      </c>
      <c r="J954" s="3">
        <v>7</v>
      </c>
      <c r="K954" s="3">
        <v>843.71393032912795</v>
      </c>
      <c r="L954" s="3">
        <v>7</v>
      </c>
      <c r="M954" s="3">
        <v>19</v>
      </c>
      <c r="N954" s="3">
        <v>9</v>
      </c>
      <c r="O954" s="3">
        <v>685</v>
      </c>
      <c r="P954" s="3">
        <v>3</v>
      </c>
      <c r="Q954" s="3">
        <v>9358.6681509977298</v>
      </c>
      <c r="R954" s="3">
        <v>1</v>
      </c>
      <c r="S954" s="3">
        <v>0</v>
      </c>
      <c r="T954" s="3">
        <v>0</v>
      </c>
      <c r="U954" s="3">
        <v>3835.2931962340599</v>
      </c>
      <c r="V954" s="3">
        <v>0</v>
      </c>
      <c r="W954" s="3" t="str">
        <f>IF(Bank_data3[[#This Row],[credit_risk]]=1,"High Risk","Low Risk")</f>
        <v>Low Risk</v>
      </c>
      <c r="X954" s="3" t="str">
        <f t="shared" si="98"/>
        <v>25-34</v>
      </c>
      <c r="Y954" s="3" t="str">
        <f t="shared" si="99"/>
        <v>Low Income</v>
      </c>
      <c r="Z954" s="3" t="str">
        <f t="shared" si="100"/>
        <v>Good</v>
      </c>
      <c r="AA954" s="27">
        <f t="shared" si="101"/>
        <v>0.26187965346131536</v>
      </c>
      <c r="AB954" s="3" t="str">
        <f t="shared" si="102"/>
        <v>Low</v>
      </c>
      <c r="AC954" s="3" t="str">
        <f t="shared" si="103"/>
        <v>Low</v>
      </c>
      <c r="AD954" s="3" t="str">
        <f t="shared" si="104"/>
        <v>No</v>
      </c>
    </row>
    <row r="955" spans="1:30" ht="15" customHeight="1" x14ac:dyDescent="0.3">
      <c r="A955" s="3" t="s">
        <v>976</v>
      </c>
      <c r="B955" s="3">
        <v>22</v>
      </c>
      <c r="C955" s="3" t="s">
        <v>28</v>
      </c>
      <c r="D955" s="3" t="s">
        <v>26</v>
      </c>
      <c r="E955" s="3">
        <v>52961.046620783098</v>
      </c>
      <c r="F955" s="3">
        <v>114</v>
      </c>
      <c r="G955" s="3">
        <v>663.69697353696802</v>
      </c>
      <c r="H955" s="3">
        <v>0</v>
      </c>
      <c r="I955" s="3">
        <v>505.91188238346803</v>
      </c>
      <c r="J955" s="3">
        <v>29</v>
      </c>
      <c r="K955" s="3">
        <v>350.317158564517</v>
      </c>
      <c r="L955" s="3">
        <v>65</v>
      </c>
      <c r="M955" s="3">
        <v>4</v>
      </c>
      <c r="N955" s="3">
        <v>5</v>
      </c>
      <c r="O955" s="3">
        <v>711</v>
      </c>
      <c r="P955" s="3">
        <v>5</v>
      </c>
      <c r="Q955" s="3">
        <v>8642.8299837828599</v>
      </c>
      <c r="R955" s="3">
        <v>1</v>
      </c>
      <c r="S955" s="3">
        <v>0</v>
      </c>
      <c r="T955" s="3">
        <v>0</v>
      </c>
      <c r="U955" s="3">
        <v>7156.4532552027504</v>
      </c>
      <c r="V955" s="3">
        <v>0</v>
      </c>
      <c r="W955" s="3" t="str">
        <f>IF(Bank_data3[[#This Row],[credit_risk]]=1,"High Risk","Low Risk")</f>
        <v>Low Risk</v>
      </c>
      <c r="X955" s="3" t="str">
        <f t="shared" si="98"/>
        <v>18-24</v>
      </c>
      <c r="Y955" s="3" t="str">
        <f t="shared" si="99"/>
        <v>Middle Income</v>
      </c>
      <c r="Z955" s="3" t="str">
        <f t="shared" si="100"/>
        <v>Good</v>
      </c>
      <c r="AA955" s="27">
        <f t="shared" si="101"/>
        <v>0.16319220512517629</v>
      </c>
      <c r="AB955" s="3" t="str">
        <f t="shared" si="102"/>
        <v>Low</v>
      </c>
      <c r="AC955" s="3" t="str">
        <f t="shared" si="103"/>
        <v>High</v>
      </c>
      <c r="AD955" s="3" t="str">
        <f t="shared" si="104"/>
        <v>No</v>
      </c>
    </row>
    <row r="956" spans="1:30" ht="15" customHeight="1" x14ac:dyDescent="0.3">
      <c r="A956" s="3" t="s">
        <v>977</v>
      </c>
      <c r="B956" s="3">
        <v>66</v>
      </c>
      <c r="C956" s="3" t="s">
        <v>28</v>
      </c>
      <c r="D956" s="3" t="s">
        <v>26</v>
      </c>
      <c r="E956" s="3">
        <v>45948.102715763001</v>
      </c>
      <c r="F956" s="3">
        <v>110</v>
      </c>
      <c r="G956" s="3">
        <v>1567.61271787757</v>
      </c>
      <c r="H956" s="3">
        <v>3</v>
      </c>
      <c r="I956" s="3">
        <v>599.587103538213</v>
      </c>
      <c r="J956" s="3">
        <v>37</v>
      </c>
      <c r="K956" s="3">
        <v>351.585979186651</v>
      </c>
      <c r="L956" s="3">
        <v>19</v>
      </c>
      <c r="M956" s="3">
        <v>11</v>
      </c>
      <c r="N956" s="3">
        <v>2</v>
      </c>
      <c r="O956" s="3">
        <v>667</v>
      </c>
      <c r="P956" s="3">
        <v>1</v>
      </c>
      <c r="Q956" s="3">
        <v>14537.366942974701</v>
      </c>
      <c r="R956" s="3">
        <v>7</v>
      </c>
      <c r="S956" s="3">
        <v>0</v>
      </c>
      <c r="T956" s="3">
        <v>0</v>
      </c>
      <c r="U956" s="3">
        <v>8483.0676588246206</v>
      </c>
      <c r="V956" s="3">
        <v>1</v>
      </c>
      <c r="W956" s="3" t="str">
        <f>IF(Bank_data3[[#This Row],[credit_risk]]=1,"High Risk","Low Risk")</f>
        <v>High Risk</v>
      </c>
      <c r="X956" s="3" t="str">
        <f t="shared" si="98"/>
        <v>55+</v>
      </c>
      <c r="Y956" s="3" t="str">
        <f t="shared" si="99"/>
        <v>Low Income</v>
      </c>
      <c r="Z956" s="3" t="str">
        <f t="shared" si="100"/>
        <v>Fair</v>
      </c>
      <c r="AA956" s="27">
        <f t="shared" si="101"/>
        <v>0.31638666416551509</v>
      </c>
      <c r="AB956" s="3" t="str">
        <f t="shared" si="102"/>
        <v>Medium</v>
      </c>
      <c r="AC956" s="3" t="str">
        <f t="shared" si="103"/>
        <v>Medium</v>
      </c>
      <c r="AD956" s="3" t="str">
        <f t="shared" si="104"/>
        <v>No</v>
      </c>
    </row>
    <row r="957" spans="1:30" ht="15" customHeight="1" x14ac:dyDescent="0.3">
      <c r="A957" s="3" t="s">
        <v>978</v>
      </c>
      <c r="B957" s="3">
        <v>42</v>
      </c>
      <c r="C957" s="3" t="s">
        <v>28</v>
      </c>
      <c r="D957" s="3" t="s">
        <v>26</v>
      </c>
      <c r="E957" s="3">
        <v>16887.829139202098</v>
      </c>
      <c r="F957" s="3">
        <v>49</v>
      </c>
      <c r="G957" s="3">
        <v>686.43961339755106</v>
      </c>
      <c r="H957" s="3">
        <v>0</v>
      </c>
      <c r="I957" s="3">
        <v>1099.84215461383</v>
      </c>
      <c r="J957" s="3">
        <v>28</v>
      </c>
      <c r="K957" s="3">
        <v>214.62485901248499</v>
      </c>
      <c r="L957" s="3">
        <v>68</v>
      </c>
      <c r="M957" s="3">
        <v>16</v>
      </c>
      <c r="N957" s="3">
        <v>2</v>
      </c>
      <c r="O957" s="3">
        <v>595</v>
      </c>
      <c r="P957" s="3">
        <v>5</v>
      </c>
      <c r="Q957" s="3">
        <v>12645.064463711</v>
      </c>
      <c r="R957" s="3">
        <v>2</v>
      </c>
      <c r="S957" s="3">
        <v>0</v>
      </c>
      <c r="T957" s="3">
        <v>0</v>
      </c>
      <c r="U957" s="3">
        <v>4173.9624315133296</v>
      </c>
      <c r="V957" s="3">
        <v>0</v>
      </c>
      <c r="W957" s="3" t="str">
        <f>IF(Bank_data3[[#This Row],[credit_risk]]=1,"High Risk","Low Risk")</f>
        <v>Low Risk</v>
      </c>
      <c r="X957" s="3" t="str">
        <f t="shared" si="98"/>
        <v>35-44</v>
      </c>
      <c r="Y957" s="3" t="str">
        <f t="shared" si="99"/>
        <v>Low Income</v>
      </c>
      <c r="Z957" s="3" t="str">
        <f t="shared" si="100"/>
        <v>Fair</v>
      </c>
      <c r="AA957" s="27">
        <f t="shared" si="101"/>
        <v>0.74876790613411215</v>
      </c>
      <c r="AB957" s="3" t="str">
        <f t="shared" si="102"/>
        <v>Low</v>
      </c>
      <c r="AC957" s="3" t="str">
        <f t="shared" si="103"/>
        <v>High</v>
      </c>
      <c r="AD957" s="3" t="str">
        <f t="shared" si="104"/>
        <v>No</v>
      </c>
    </row>
    <row r="958" spans="1:30" ht="15" customHeight="1" x14ac:dyDescent="0.3">
      <c r="A958" s="3" t="s">
        <v>979</v>
      </c>
      <c r="B958" s="3">
        <v>65</v>
      </c>
      <c r="C958" s="3" t="s">
        <v>23</v>
      </c>
      <c r="D958" s="3" t="s">
        <v>33</v>
      </c>
      <c r="E958" s="3">
        <v>55153.999937606197</v>
      </c>
      <c r="F958" s="3">
        <v>209</v>
      </c>
      <c r="G958" s="3">
        <v>929.95997183847101</v>
      </c>
      <c r="H958" s="3">
        <v>1</v>
      </c>
      <c r="I958" s="3">
        <v>1428.6154728931599</v>
      </c>
      <c r="J958" s="3">
        <v>12</v>
      </c>
      <c r="K958" s="3">
        <v>585.74088209142406</v>
      </c>
      <c r="L958" s="3">
        <v>56</v>
      </c>
      <c r="M958" s="3">
        <v>4</v>
      </c>
      <c r="N958" s="3">
        <v>2</v>
      </c>
      <c r="O958" s="3">
        <v>618</v>
      </c>
      <c r="P958" s="3">
        <v>2</v>
      </c>
      <c r="Q958" s="3">
        <v>14279.0877527139</v>
      </c>
      <c r="R958" s="3">
        <v>3</v>
      </c>
      <c r="S958" s="3">
        <v>0</v>
      </c>
      <c r="T958" s="3">
        <v>0</v>
      </c>
      <c r="U958" s="3">
        <v>9843.6599613418293</v>
      </c>
      <c r="V958" s="3">
        <v>0</v>
      </c>
      <c r="W958" s="3" t="str">
        <f>IF(Bank_data3[[#This Row],[credit_risk]]=1,"High Risk","Low Risk")</f>
        <v>Low Risk</v>
      </c>
      <c r="X958" s="3" t="str">
        <f t="shared" si="98"/>
        <v>55+</v>
      </c>
      <c r="Y958" s="3" t="str">
        <f t="shared" si="99"/>
        <v>Middle Income</v>
      </c>
      <c r="Z958" s="3" t="str">
        <f t="shared" si="100"/>
        <v>Fair</v>
      </c>
      <c r="AA958" s="27">
        <f t="shared" si="101"/>
        <v>0.25889487197424188</v>
      </c>
      <c r="AB958" s="3" t="str">
        <f t="shared" si="102"/>
        <v>Low</v>
      </c>
      <c r="AC958" s="3" t="str">
        <f t="shared" si="103"/>
        <v>High</v>
      </c>
      <c r="AD958" s="3" t="str">
        <f t="shared" si="104"/>
        <v>No</v>
      </c>
    </row>
    <row r="959" spans="1:30" ht="15" customHeight="1" x14ac:dyDescent="0.3">
      <c r="A959" s="3" t="s">
        <v>980</v>
      </c>
      <c r="B959" s="3">
        <v>62</v>
      </c>
      <c r="C959" s="3" t="s">
        <v>28</v>
      </c>
      <c r="D959" s="3" t="s">
        <v>24</v>
      </c>
      <c r="E959" s="3">
        <v>72522.510737444405</v>
      </c>
      <c r="F959" s="3">
        <v>109</v>
      </c>
      <c r="G959" s="3">
        <v>2139.1654744420498</v>
      </c>
      <c r="H959" s="3">
        <v>2</v>
      </c>
      <c r="I959" s="3">
        <v>334.43366955627403</v>
      </c>
      <c r="J959" s="3">
        <v>16</v>
      </c>
      <c r="K959" s="3">
        <v>169.07459450718201</v>
      </c>
      <c r="L959" s="3">
        <v>17</v>
      </c>
      <c r="M959" s="3">
        <v>3</v>
      </c>
      <c r="N959" s="3">
        <v>3</v>
      </c>
      <c r="O959" s="3">
        <v>554</v>
      </c>
      <c r="P959" s="3">
        <v>5</v>
      </c>
      <c r="Q959" s="3">
        <v>11209.1517719943</v>
      </c>
      <c r="R959" s="3">
        <v>1</v>
      </c>
      <c r="S959" s="3">
        <v>1</v>
      </c>
      <c r="T959" s="3">
        <v>0</v>
      </c>
      <c r="U959" s="3">
        <v>7238.9943654258796</v>
      </c>
      <c r="V959" s="3">
        <v>1</v>
      </c>
      <c r="W959" s="3" t="str">
        <f>IF(Bank_data3[[#This Row],[credit_risk]]=1,"High Risk","Low Risk")</f>
        <v>High Risk</v>
      </c>
      <c r="X959" s="3" t="str">
        <f t="shared" si="98"/>
        <v>55+</v>
      </c>
      <c r="Y959" s="3" t="str">
        <f t="shared" si="99"/>
        <v>Middle Income</v>
      </c>
      <c r="Z959" s="3" t="str">
        <f t="shared" si="100"/>
        <v>Poor</v>
      </c>
      <c r="AA959" s="27">
        <f t="shared" si="101"/>
        <v>0.15456099986079019</v>
      </c>
      <c r="AB959" s="3" t="str">
        <f t="shared" si="102"/>
        <v>Medium</v>
      </c>
      <c r="AC959" s="3" t="str">
        <f t="shared" si="103"/>
        <v>Medium</v>
      </c>
      <c r="AD959" s="3" t="str">
        <f t="shared" si="104"/>
        <v>No</v>
      </c>
    </row>
    <row r="960" spans="1:30" ht="15" customHeight="1" x14ac:dyDescent="0.3">
      <c r="A960" s="3" t="s">
        <v>981</v>
      </c>
      <c r="B960" s="3">
        <v>66</v>
      </c>
      <c r="C960" s="3" t="s">
        <v>28</v>
      </c>
      <c r="D960" s="3" t="s">
        <v>24</v>
      </c>
      <c r="E960" s="3">
        <v>74774.014856189504</v>
      </c>
      <c r="F960" s="3">
        <v>196</v>
      </c>
      <c r="G960" s="3">
        <v>1858.9731288278799</v>
      </c>
      <c r="H960" s="3">
        <v>3</v>
      </c>
      <c r="I960" s="3">
        <v>1242.2295649916</v>
      </c>
      <c r="J960" s="3">
        <v>39</v>
      </c>
      <c r="K960" s="3">
        <v>381.49764868212401</v>
      </c>
      <c r="L960" s="3">
        <v>59</v>
      </c>
      <c r="M960" s="3">
        <v>7</v>
      </c>
      <c r="N960" s="3">
        <v>1</v>
      </c>
      <c r="O960" s="3">
        <v>788</v>
      </c>
      <c r="P960" s="3">
        <v>4</v>
      </c>
      <c r="Q960" s="3">
        <v>12156.374492614899</v>
      </c>
      <c r="R960" s="3">
        <v>4</v>
      </c>
      <c r="S960" s="3">
        <v>0</v>
      </c>
      <c r="T960" s="3">
        <v>0</v>
      </c>
      <c r="U960" s="3">
        <v>1897.34548365349</v>
      </c>
      <c r="V960" s="3">
        <v>1</v>
      </c>
      <c r="W960" s="3" t="str">
        <f>IF(Bank_data3[[#This Row],[credit_risk]]=1,"High Risk","Low Risk")</f>
        <v>High Risk</v>
      </c>
      <c r="X960" s="3" t="str">
        <f t="shared" si="98"/>
        <v>55+</v>
      </c>
      <c r="Y960" s="3" t="str">
        <f t="shared" si="99"/>
        <v>Middle Income</v>
      </c>
      <c r="Z960" s="3" t="str">
        <f t="shared" si="100"/>
        <v>Very Good</v>
      </c>
      <c r="AA960" s="27">
        <f t="shared" si="101"/>
        <v>0.16257485325610602</v>
      </c>
      <c r="AB960" s="3" t="str">
        <f t="shared" si="102"/>
        <v>Medium</v>
      </c>
      <c r="AC960" s="3" t="str">
        <f t="shared" si="103"/>
        <v>High</v>
      </c>
      <c r="AD960" s="3" t="str">
        <f t="shared" si="104"/>
        <v>No</v>
      </c>
    </row>
    <row r="961" spans="1:30" ht="15" customHeight="1" x14ac:dyDescent="0.3">
      <c r="A961" s="3" t="s">
        <v>982</v>
      </c>
      <c r="B961" s="3">
        <v>64</v>
      </c>
      <c r="C961" s="3" t="s">
        <v>28</v>
      </c>
      <c r="D961" s="3" t="s">
        <v>33</v>
      </c>
      <c r="E961" s="3">
        <v>83434.589767323094</v>
      </c>
      <c r="F961" s="3">
        <v>229</v>
      </c>
      <c r="G961" s="3">
        <v>423.746895172439</v>
      </c>
      <c r="H961" s="3">
        <v>11</v>
      </c>
      <c r="I961" s="3">
        <v>632.80369940895002</v>
      </c>
      <c r="J961" s="3">
        <v>42</v>
      </c>
      <c r="K961" s="3">
        <v>777.21306980094596</v>
      </c>
      <c r="L961" s="3">
        <v>1</v>
      </c>
      <c r="M961" s="3">
        <v>8</v>
      </c>
      <c r="N961" s="3">
        <v>4</v>
      </c>
      <c r="O961" s="3">
        <v>849</v>
      </c>
      <c r="P961" s="3">
        <v>1</v>
      </c>
      <c r="Q961" s="3">
        <v>10221.416322434599</v>
      </c>
      <c r="R961" s="3">
        <v>3</v>
      </c>
      <c r="S961" s="3">
        <v>0</v>
      </c>
      <c r="T961" s="3">
        <v>0</v>
      </c>
      <c r="U961" s="3">
        <v>9837.0571648867899</v>
      </c>
      <c r="V961" s="3">
        <v>0</v>
      </c>
      <c r="W961" s="3" t="str">
        <f>IF(Bank_data3[[#This Row],[credit_risk]]=1,"High Risk","Low Risk")</f>
        <v>Low Risk</v>
      </c>
      <c r="X961" s="3" t="str">
        <f t="shared" si="98"/>
        <v>55+</v>
      </c>
      <c r="Y961" s="3" t="str">
        <f t="shared" si="99"/>
        <v>Middle Income</v>
      </c>
      <c r="Z961" s="3" t="str">
        <f t="shared" si="100"/>
        <v>Excellent</v>
      </c>
      <c r="AA961" s="27">
        <f t="shared" si="101"/>
        <v>0.12250813902171047</v>
      </c>
      <c r="AB961" s="3" t="str">
        <f t="shared" si="102"/>
        <v>Low</v>
      </c>
      <c r="AC961" s="3" t="str">
        <f t="shared" si="103"/>
        <v>Low</v>
      </c>
      <c r="AD961" s="3" t="str">
        <f t="shared" si="104"/>
        <v>No</v>
      </c>
    </row>
    <row r="962" spans="1:30" ht="15" customHeight="1" x14ac:dyDescent="0.3">
      <c r="A962" s="3" t="s">
        <v>983</v>
      </c>
      <c r="B962" s="3">
        <v>37</v>
      </c>
      <c r="C962" s="3" t="s">
        <v>31</v>
      </c>
      <c r="D962" s="3" t="s">
        <v>24</v>
      </c>
      <c r="E962" s="3">
        <v>18073.055757393598</v>
      </c>
      <c r="F962" s="3">
        <v>181</v>
      </c>
      <c r="G962" s="3">
        <v>2079.8592010655102</v>
      </c>
      <c r="H962" s="3">
        <v>11</v>
      </c>
      <c r="I962" s="3">
        <v>921.75888592078195</v>
      </c>
      <c r="J962" s="3">
        <v>16</v>
      </c>
      <c r="K962" s="3">
        <v>890.91126324952302</v>
      </c>
      <c r="L962" s="3">
        <v>41</v>
      </c>
      <c r="M962" s="3">
        <v>16</v>
      </c>
      <c r="N962" s="3">
        <v>7</v>
      </c>
      <c r="O962" s="3">
        <v>719</v>
      </c>
      <c r="P962" s="3">
        <v>2</v>
      </c>
      <c r="Q962" s="3">
        <v>12797.3359149808</v>
      </c>
      <c r="R962" s="3">
        <v>0</v>
      </c>
      <c r="S962" s="3">
        <v>0</v>
      </c>
      <c r="T962" s="3">
        <v>0</v>
      </c>
      <c r="U962" s="3">
        <v>10347.0677477603</v>
      </c>
      <c r="V962" s="3">
        <v>0</v>
      </c>
      <c r="W962" s="3" t="str">
        <f>IF(Bank_data3[[#This Row],[credit_risk]]=1,"High Risk","Low Risk")</f>
        <v>Low Risk</v>
      </c>
      <c r="X962" s="3" t="str">
        <f t="shared" si="98"/>
        <v>35-44</v>
      </c>
      <c r="Y962" s="3" t="str">
        <f t="shared" si="99"/>
        <v>Low Income</v>
      </c>
      <c r="Z962" s="3" t="str">
        <f t="shared" si="100"/>
        <v>Good</v>
      </c>
      <c r="AA962" s="27">
        <f t="shared" si="101"/>
        <v>0.70808921782612622</v>
      </c>
      <c r="AB962" s="3" t="str">
        <f t="shared" si="102"/>
        <v>Medium</v>
      </c>
      <c r="AC962" s="3" t="str">
        <f t="shared" si="103"/>
        <v>High</v>
      </c>
      <c r="AD962" s="3" t="str">
        <f t="shared" si="104"/>
        <v>No</v>
      </c>
    </row>
    <row r="963" spans="1:30" ht="15" customHeight="1" x14ac:dyDescent="0.3">
      <c r="A963" s="3" t="s">
        <v>984</v>
      </c>
      <c r="B963" s="3">
        <v>57</v>
      </c>
      <c r="C963" s="3" t="s">
        <v>23</v>
      </c>
      <c r="D963" s="3" t="s">
        <v>33</v>
      </c>
      <c r="E963" s="3">
        <v>79315.298561862393</v>
      </c>
      <c r="F963" s="3">
        <v>86</v>
      </c>
      <c r="G963" s="3">
        <v>1526.2305363359901</v>
      </c>
      <c r="H963" s="3">
        <v>5</v>
      </c>
      <c r="I963" s="3">
        <v>221.048889299346</v>
      </c>
      <c r="J963" s="3">
        <v>8</v>
      </c>
      <c r="K963" s="3">
        <v>262.454453873847</v>
      </c>
      <c r="L963" s="3">
        <v>63</v>
      </c>
      <c r="M963" s="3">
        <v>7</v>
      </c>
      <c r="N963" s="3">
        <v>6</v>
      </c>
      <c r="O963" s="3">
        <v>486</v>
      </c>
      <c r="P963" s="3">
        <v>2</v>
      </c>
      <c r="Q963" s="3">
        <v>19417.378533468102</v>
      </c>
      <c r="R963" s="3">
        <v>0</v>
      </c>
      <c r="S963" s="3">
        <v>0</v>
      </c>
      <c r="T963" s="3">
        <v>0</v>
      </c>
      <c r="U963" s="3">
        <v>500</v>
      </c>
      <c r="V963" s="3">
        <v>1</v>
      </c>
      <c r="W963" s="3" t="str">
        <f>IF(Bank_data3[[#This Row],[credit_risk]]=1,"High Risk","Low Risk")</f>
        <v>High Risk</v>
      </c>
      <c r="X963" s="3" t="str">
        <f t="shared" si="98"/>
        <v>55+</v>
      </c>
      <c r="Y963" s="3" t="str">
        <f t="shared" si="99"/>
        <v>Middle Income</v>
      </c>
      <c r="Z963" s="3" t="str">
        <f t="shared" si="100"/>
        <v>Poor</v>
      </c>
      <c r="AA963" s="27">
        <f t="shared" si="101"/>
        <v>0.24481252526993152</v>
      </c>
      <c r="AB963" s="3" t="str">
        <f t="shared" si="102"/>
        <v>Medium</v>
      </c>
      <c r="AC963" s="3" t="str">
        <f t="shared" si="103"/>
        <v>High</v>
      </c>
      <c r="AD963" s="3" t="str">
        <f t="shared" si="104"/>
        <v>No</v>
      </c>
    </row>
    <row r="964" spans="1:30" ht="15" customHeight="1" x14ac:dyDescent="0.3">
      <c r="A964" s="3" t="s">
        <v>985</v>
      </c>
      <c r="B964" s="3">
        <v>54</v>
      </c>
      <c r="C964" s="3" t="s">
        <v>23</v>
      </c>
      <c r="D964" s="3" t="s">
        <v>24</v>
      </c>
      <c r="E964" s="3">
        <v>53327.115758486798</v>
      </c>
      <c r="F964" s="3">
        <v>158</v>
      </c>
      <c r="G964" s="3">
        <v>2409.7289888466798</v>
      </c>
      <c r="H964" s="3">
        <v>7</v>
      </c>
      <c r="I964" s="3">
        <v>983.41225607069998</v>
      </c>
      <c r="J964" s="3">
        <v>1</v>
      </c>
      <c r="K964" s="3">
        <v>423.94406907594902</v>
      </c>
      <c r="L964" s="3">
        <v>43</v>
      </c>
      <c r="M964" s="3">
        <v>4</v>
      </c>
      <c r="N964" s="3">
        <v>8</v>
      </c>
      <c r="O964" s="3">
        <v>324</v>
      </c>
      <c r="P964" s="3">
        <v>4</v>
      </c>
      <c r="Q964" s="3">
        <v>8945.0198407285097</v>
      </c>
      <c r="R964" s="3">
        <v>7</v>
      </c>
      <c r="S964" s="3">
        <v>0</v>
      </c>
      <c r="T964" s="3">
        <v>0</v>
      </c>
      <c r="U964" s="3">
        <v>7935.5391402287096</v>
      </c>
      <c r="V964" s="3">
        <v>1</v>
      </c>
      <c r="W964" s="3" t="str">
        <f>IF(Bank_data3[[#This Row],[credit_risk]]=1,"High Risk","Low Risk")</f>
        <v>High Risk</v>
      </c>
      <c r="X964" s="3" t="str">
        <f t="shared" si="98"/>
        <v>45-54</v>
      </c>
      <c r="Y964" s="3" t="str">
        <f t="shared" si="99"/>
        <v>Middle Income</v>
      </c>
      <c r="Z964" s="3" t="str">
        <f t="shared" si="100"/>
        <v>Poor</v>
      </c>
      <c r="AA964" s="27">
        <f t="shared" si="101"/>
        <v>0.1677386769095035</v>
      </c>
      <c r="AB964" s="3" t="str">
        <f t="shared" si="102"/>
        <v>Medium</v>
      </c>
      <c r="AC964" s="3" t="str">
        <f t="shared" si="103"/>
        <v>High</v>
      </c>
      <c r="AD964" s="3" t="str">
        <f t="shared" si="104"/>
        <v>No</v>
      </c>
    </row>
    <row r="965" spans="1:30" ht="15" customHeight="1" x14ac:dyDescent="0.3">
      <c r="A965" s="3" t="s">
        <v>986</v>
      </c>
      <c r="B965" s="3">
        <v>34</v>
      </c>
      <c r="C965" s="3" t="s">
        <v>23</v>
      </c>
      <c r="D965" s="3" t="s">
        <v>26</v>
      </c>
      <c r="E965" s="3">
        <v>78810.125132659305</v>
      </c>
      <c r="F965" s="3">
        <v>130</v>
      </c>
      <c r="G965" s="3">
        <v>2634.3915862143199</v>
      </c>
      <c r="H965" s="3">
        <v>8</v>
      </c>
      <c r="I965" s="3">
        <v>98.140661114378105</v>
      </c>
      <c r="J965" s="3">
        <v>41</v>
      </c>
      <c r="K965" s="3">
        <v>464.52329355267199</v>
      </c>
      <c r="L965" s="3">
        <v>50</v>
      </c>
      <c r="M965" s="3">
        <v>9</v>
      </c>
      <c r="N965" s="3">
        <v>2</v>
      </c>
      <c r="O965" s="3">
        <v>441</v>
      </c>
      <c r="P965" s="3">
        <v>2</v>
      </c>
      <c r="Q965" s="3">
        <v>8363.5102454995194</v>
      </c>
      <c r="R965" s="3">
        <v>0</v>
      </c>
      <c r="S965" s="3">
        <v>0</v>
      </c>
      <c r="T965" s="3">
        <v>0</v>
      </c>
      <c r="U965" s="3">
        <v>6084.1814023281704</v>
      </c>
      <c r="V965" s="3">
        <v>1</v>
      </c>
      <c r="W965" s="3" t="str">
        <f>IF(Bank_data3[[#This Row],[credit_risk]]=1,"High Risk","Low Risk")</f>
        <v>High Risk</v>
      </c>
      <c r="X965" s="3" t="str">
        <f t="shared" si="98"/>
        <v>25-34</v>
      </c>
      <c r="Y965" s="3" t="str">
        <f t="shared" si="99"/>
        <v>Middle Income</v>
      </c>
      <c r="Z965" s="3" t="str">
        <f t="shared" si="100"/>
        <v>Poor</v>
      </c>
      <c r="AA965" s="27">
        <f t="shared" si="101"/>
        <v>0.10612228100667791</v>
      </c>
      <c r="AB965" s="3" t="str">
        <f t="shared" si="102"/>
        <v>Medium</v>
      </c>
      <c r="AC965" s="3" t="str">
        <f t="shared" si="103"/>
        <v>High</v>
      </c>
      <c r="AD965" s="3" t="str">
        <f t="shared" si="104"/>
        <v>No</v>
      </c>
    </row>
    <row r="966" spans="1:30" ht="15" customHeight="1" x14ac:dyDescent="0.3">
      <c r="A966" s="3" t="s">
        <v>987</v>
      </c>
      <c r="B966" s="3">
        <v>44</v>
      </c>
      <c r="C966" s="3" t="s">
        <v>28</v>
      </c>
      <c r="D966" s="3" t="s">
        <v>26</v>
      </c>
      <c r="E966" s="3">
        <v>42893.916634482302</v>
      </c>
      <c r="F966" s="3">
        <v>187</v>
      </c>
      <c r="G966" s="3">
        <v>213.060753524381</v>
      </c>
      <c r="H966" s="3">
        <v>3</v>
      </c>
      <c r="I966" s="3">
        <v>909.87727530855796</v>
      </c>
      <c r="J966" s="3">
        <v>23</v>
      </c>
      <c r="K966" s="3">
        <v>132.11788315432801</v>
      </c>
      <c r="L966" s="3">
        <v>64</v>
      </c>
      <c r="M966" s="3">
        <v>17</v>
      </c>
      <c r="N966" s="3">
        <v>3</v>
      </c>
      <c r="O966" s="3">
        <v>727</v>
      </c>
      <c r="P966" s="3">
        <v>3</v>
      </c>
      <c r="Q966" s="3">
        <v>13917.446109718299</v>
      </c>
      <c r="R966" s="3">
        <v>0</v>
      </c>
      <c r="S966" s="3">
        <v>0</v>
      </c>
      <c r="T966" s="3">
        <v>0</v>
      </c>
      <c r="U966" s="3">
        <v>9246.0490183029797</v>
      </c>
      <c r="V966" s="3">
        <v>0</v>
      </c>
      <c r="W966" s="3" t="str">
        <f>IF(Bank_data3[[#This Row],[credit_risk]]=1,"High Risk","Low Risk")</f>
        <v>Low Risk</v>
      </c>
      <c r="X966" s="3" t="str">
        <f t="shared" si="98"/>
        <v>35-44</v>
      </c>
      <c r="Y966" s="3" t="str">
        <f t="shared" si="99"/>
        <v>Low Income</v>
      </c>
      <c r="Z966" s="3" t="str">
        <f t="shared" si="100"/>
        <v>Good</v>
      </c>
      <c r="AA966" s="27">
        <f t="shared" si="101"/>
        <v>0.32446200304614065</v>
      </c>
      <c r="AB966" s="3" t="str">
        <f t="shared" si="102"/>
        <v>Low</v>
      </c>
      <c r="AC966" s="3" t="str">
        <f t="shared" si="103"/>
        <v>High</v>
      </c>
      <c r="AD966" s="3" t="str">
        <f t="shared" si="104"/>
        <v>No</v>
      </c>
    </row>
    <row r="967" spans="1:30" ht="15" customHeight="1" x14ac:dyDescent="0.3">
      <c r="A967" s="3" t="s">
        <v>988</v>
      </c>
      <c r="B967" s="3">
        <v>56</v>
      </c>
      <c r="C967" s="3" t="s">
        <v>28</v>
      </c>
      <c r="D967" s="3" t="s">
        <v>26</v>
      </c>
      <c r="E967" s="3">
        <v>40445.591381692102</v>
      </c>
      <c r="F967" s="3">
        <v>60</v>
      </c>
      <c r="G967" s="3">
        <v>2111.70428905578</v>
      </c>
      <c r="H967" s="3">
        <v>0</v>
      </c>
      <c r="I967" s="3">
        <v>890.03961646026801</v>
      </c>
      <c r="J967" s="3">
        <v>20</v>
      </c>
      <c r="K967" s="3">
        <v>356.52617209035299</v>
      </c>
      <c r="L967" s="3">
        <v>64</v>
      </c>
      <c r="M967" s="3">
        <v>13</v>
      </c>
      <c r="N967" s="3">
        <v>7</v>
      </c>
      <c r="O967" s="3">
        <v>423</v>
      </c>
      <c r="P967" s="3">
        <v>4</v>
      </c>
      <c r="Q967" s="3">
        <v>10888.1585704601</v>
      </c>
      <c r="R967" s="3">
        <v>7</v>
      </c>
      <c r="S967" s="3">
        <v>0</v>
      </c>
      <c r="T967" s="3">
        <v>0</v>
      </c>
      <c r="U967" s="3">
        <v>13994.1712025418</v>
      </c>
      <c r="V967" s="3">
        <v>1</v>
      </c>
      <c r="W967" s="3" t="str">
        <f>IF(Bank_data3[[#This Row],[credit_risk]]=1,"High Risk","Low Risk")</f>
        <v>High Risk</v>
      </c>
      <c r="X967" s="3" t="str">
        <f t="shared" ref="X967:X1030" si="105">_xlfn.IFS(B967&lt;25,"18-24",B967&lt;35,"25-34",B967&lt;45,"35-44",B967&lt;55,"45-54",TRUE(),"55+")</f>
        <v>55+</v>
      </c>
      <c r="Y967" s="3" t="str">
        <f t="shared" ref="Y967:Y1030" si="106">_xlfn.IFS(E967&lt;50000,"Low Income",E967&lt;100000,"Middle Income",TRUE(),"High Income")</f>
        <v>Low Income</v>
      </c>
      <c r="Z967" s="3" t="str">
        <f t="shared" ref="Z967:Z1030" si="107">_xlfn.IFS(O967&lt;580,"Poor",O967&lt;670,"Fair",O967&lt;740,"Good",O967&lt;800,"Very Good",TRUE(),"Excellent")</f>
        <v>Poor</v>
      </c>
      <c r="AA967" s="27">
        <f t="shared" ref="AA967:AA1030" si="108">IF(E967=0,0,Q967/E967)</f>
        <v>0.26920507769825019</v>
      </c>
      <c r="AB967" s="3" t="str">
        <f t="shared" ref="AB967:AB1030" si="109">_xlfn.IFS(G967&lt;1000,"Low",G967&lt;5000,"Medium",TRUE(),"High")</f>
        <v>Medium</v>
      </c>
      <c r="AC967" s="3" t="str">
        <f t="shared" ref="AC967:AC1030" si="110">_xlfn.IFS(L967&lt;10,"Low",L967&lt;30,"Medium",TRUE(),"High")</f>
        <v>High</v>
      </c>
      <c r="AD967" s="3" t="str">
        <f t="shared" ref="AD967:AD1030" si="111">IF(AND(E967&gt;=100000,O967&gt;=750),"Yes","No")</f>
        <v>No</v>
      </c>
    </row>
    <row r="968" spans="1:30" ht="15" customHeight="1" x14ac:dyDescent="0.3">
      <c r="A968" s="3" t="s">
        <v>989</v>
      </c>
      <c r="B968" s="3">
        <v>47</v>
      </c>
      <c r="C968" s="3" t="s">
        <v>31</v>
      </c>
      <c r="D968" s="3" t="s">
        <v>33</v>
      </c>
      <c r="E968" s="3">
        <v>28125.0936279159</v>
      </c>
      <c r="F968" s="3">
        <v>145</v>
      </c>
      <c r="G968" s="3">
        <v>2807.8495393267399</v>
      </c>
      <c r="H968" s="3">
        <v>4</v>
      </c>
      <c r="I968" s="3">
        <v>866.852672003414</v>
      </c>
      <c r="J968" s="3">
        <v>45</v>
      </c>
      <c r="K968" s="3">
        <v>341.37675854587098</v>
      </c>
      <c r="L968" s="3">
        <v>53</v>
      </c>
      <c r="M968" s="3">
        <v>4</v>
      </c>
      <c r="N968" s="3">
        <v>9</v>
      </c>
      <c r="O968" s="3">
        <v>324</v>
      </c>
      <c r="P968" s="3">
        <v>5</v>
      </c>
      <c r="Q968" s="3">
        <v>20475.537254257601</v>
      </c>
      <c r="R968" s="3">
        <v>3</v>
      </c>
      <c r="S968" s="3">
        <v>0</v>
      </c>
      <c r="T968" s="3">
        <v>0</v>
      </c>
      <c r="U968" s="3">
        <v>13246.7214503225</v>
      </c>
      <c r="V968" s="3">
        <v>1</v>
      </c>
      <c r="W968" s="3" t="str">
        <f>IF(Bank_data3[[#This Row],[credit_risk]]=1,"High Risk","Low Risk")</f>
        <v>High Risk</v>
      </c>
      <c r="X968" s="3" t="str">
        <f t="shared" si="105"/>
        <v>45-54</v>
      </c>
      <c r="Y968" s="3" t="str">
        <f t="shared" si="106"/>
        <v>Low Income</v>
      </c>
      <c r="Z968" s="3" t="str">
        <f t="shared" si="107"/>
        <v>Poor</v>
      </c>
      <c r="AA968" s="27">
        <f t="shared" si="108"/>
        <v>0.72801667881149235</v>
      </c>
      <c r="AB968" s="3" t="str">
        <f t="shared" si="109"/>
        <v>Medium</v>
      </c>
      <c r="AC968" s="3" t="str">
        <f t="shared" si="110"/>
        <v>High</v>
      </c>
      <c r="AD968" s="3" t="str">
        <f t="shared" si="111"/>
        <v>No</v>
      </c>
    </row>
    <row r="969" spans="1:30" ht="15" customHeight="1" x14ac:dyDescent="0.3">
      <c r="A969" s="3" t="s">
        <v>990</v>
      </c>
      <c r="B969" s="3">
        <v>29</v>
      </c>
      <c r="C969" s="3" t="s">
        <v>23</v>
      </c>
      <c r="D969" s="3" t="s">
        <v>33</v>
      </c>
      <c r="E969" s="3">
        <v>63967.5961953109</v>
      </c>
      <c r="F969" s="3">
        <v>146</v>
      </c>
      <c r="G969" s="3">
        <v>1667.71919932882</v>
      </c>
      <c r="H969" s="3">
        <v>4</v>
      </c>
      <c r="I969" s="3">
        <v>542.78144727847496</v>
      </c>
      <c r="J969" s="3">
        <v>1</v>
      </c>
      <c r="K969" s="3">
        <v>622.17564587024106</v>
      </c>
      <c r="L969" s="3">
        <v>38</v>
      </c>
      <c r="M969" s="3">
        <v>14</v>
      </c>
      <c r="N969" s="3">
        <v>2</v>
      </c>
      <c r="O969" s="3">
        <v>776</v>
      </c>
      <c r="P969" s="3">
        <v>5</v>
      </c>
      <c r="Q969" s="3">
        <v>16198.2183035916</v>
      </c>
      <c r="R969" s="3">
        <v>4</v>
      </c>
      <c r="S969" s="3">
        <v>0</v>
      </c>
      <c r="T969" s="3">
        <v>0</v>
      </c>
      <c r="U969" s="3">
        <v>12632.5253392209</v>
      </c>
      <c r="V969" s="3">
        <v>1</v>
      </c>
      <c r="W969" s="3" t="str">
        <f>IF(Bank_data3[[#This Row],[credit_risk]]=1,"High Risk","Low Risk")</f>
        <v>High Risk</v>
      </c>
      <c r="X969" s="3" t="str">
        <f t="shared" si="105"/>
        <v>25-34</v>
      </c>
      <c r="Y969" s="3" t="str">
        <f t="shared" si="106"/>
        <v>Middle Income</v>
      </c>
      <c r="Z969" s="3" t="str">
        <f t="shared" si="107"/>
        <v>Very Good</v>
      </c>
      <c r="AA969" s="27">
        <f t="shared" si="108"/>
        <v>0.25322537139169532</v>
      </c>
      <c r="AB969" s="3" t="str">
        <f t="shared" si="109"/>
        <v>Medium</v>
      </c>
      <c r="AC969" s="3" t="str">
        <f t="shared" si="110"/>
        <v>High</v>
      </c>
      <c r="AD969" s="3" t="str">
        <f t="shared" si="111"/>
        <v>No</v>
      </c>
    </row>
    <row r="970" spans="1:30" ht="15" customHeight="1" x14ac:dyDescent="0.3">
      <c r="A970" s="3" t="s">
        <v>991</v>
      </c>
      <c r="B970" s="3">
        <v>58</v>
      </c>
      <c r="C970" s="3" t="s">
        <v>28</v>
      </c>
      <c r="D970" s="3" t="s">
        <v>24</v>
      </c>
      <c r="E970" s="3">
        <v>59260.569269571497</v>
      </c>
      <c r="F970" s="3">
        <v>99</v>
      </c>
      <c r="G970" s="3">
        <v>2050.5736419098698</v>
      </c>
      <c r="H970" s="3">
        <v>8</v>
      </c>
      <c r="I970" s="3">
        <v>992.33433605037499</v>
      </c>
      <c r="J970" s="3">
        <v>4</v>
      </c>
      <c r="K970" s="3">
        <v>561.32265351376498</v>
      </c>
      <c r="L970" s="3">
        <v>7</v>
      </c>
      <c r="M970" s="3">
        <v>4</v>
      </c>
      <c r="N970" s="3">
        <v>0</v>
      </c>
      <c r="O970" s="3">
        <v>762</v>
      </c>
      <c r="P970" s="3">
        <v>5</v>
      </c>
      <c r="Q970" s="3">
        <v>17131.900742625301</v>
      </c>
      <c r="R970" s="3">
        <v>0</v>
      </c>
      <c r="S970" s="3">
        <v>0</v>
      </c>
      <c r="T970" s="3">
        <v>0</v>
      </c>
      <c r="U970" s="3">
        <v>8658.4429881742399</v>
      </c>
      <c r="V970" s="3">
        <v>0</v>
      </c>
      <c r="W970" s="3" t="str">
        <f>IF(Bank_data3[[#This Row],[credit_risk]]=1,"High Risk","Low Risk")</f>
        <v>Low Risk</v>
      </c>
      <c r="X970" s="3" t="str">
        <f t="shared" si="105"/>
        <v>55+</v>
      </c>
      <c r="Y970" s="3" t="str">
        <f t="shared" si="106"/>
        <v>Middle Income</v>
      </c>
      <c r="Z970" s="3" t="str">
        <f t="shared" si="107"/>
        <v>Very Good</v>
      </c>
      <c r="AA970" s="27">
        <f t="shared" si="108"/>
        <v>0.28909443418765829</v>
      </c>
      <c r="AB970" s="3" t="str">
        <f t="shared" si="109"/>
        <v>Medium</v>
      </c>
      <c r="AC970" s="3" t="str">
        <f t="shared" si="110"/>
        <v>Low</v>
      </c>
      <c r="AD970" s="3" t="str">
        <f t="shared" si="111"/>
        <v>No</v>
      </c>
    </row>
    <row r="971" spans="1:30" ht="15" customHeight="1" x14ac:dyDescent="0.3">
      <c r="A971" s="3" t="s">
        <v>992</v>
      </c>
      <c r="B971" s="3">
        <v>36</v>
      </c>
      <c r="C971" s="3" t="s">
        <v>23</v>
      </c>
      <c r="D971" s="3" t="s">
        <v>24</v>
      </c>
      <c r="E971" s="3">
        <v>29893.8278798541</v>
      </c>
      <c r="F971" s="3">
        <v>49</v>
      </c>
      <c r="G971" s="3">
        <v>1679.9758735564501</v>
      </c>
      <c r="H971" s="3">
        <v>5</v>
      </c>
      <c r="I971" s="3">
        <v>936.87852829585097</v>
      </c>
      <c r="J971" s="3">
        <v>16</v>
      </c>
      <c r="K971" s="3">
        <v>530.96539446392001</v>
      </c>
      <c r="L971" s="3">
        <v>66</v>
      </c>
      <c r="M971" s="3">
        <v>11</v>
      </c>
      <c r="N971" s="3">
        <v>1</v>
      </c>
      <c r="O971" s="3">
        <v>730</v>
      </c>
      <c r="P971" s="3">
        <v>5</v>
      </c>
      <c r="Q971" s="3">
        <v>17671.791246429701</v>
      </c>
      <c r="R971" s="3">
        <v>4</v>
      </c>
      <c r="S971" s="3">
        <v>0</v>
      </c>
      <c r="T971" s="3">
        <v>0</v>
      </c>
      <c r="U971" s="3">
        <v>6814.8590063790098</v>
      </c>
      <c r="V971" s="3">
        <v>1</v>
      </c>
      <c r="W971" s="3" t="str">
        <f>IF(Bank_data3[[#This Row],[credit_risk]]=1,"High Risk","Low Risk")</f>
        <v>High Risk</v>
      </c>
      <c r="X971" s="3" t="str">
        <f t="shared" si="105"/>
        <v>35-44</v>
      </c>
      <c r="Y971" s="3" t="str">
        <f t="shared" si="106"/>
        <v>Low Income</v>
      </c>
      <c r="Z971" s="3" t="str">
        <f t="shared" si="107"/>
        <v>Good</v>
      </c>
      <c r="AA971" s="27">
        <f t="shared" si="108"/>
        <v>0.59115183634073798</v>
      </c>
      <c r="AB971" s="3" t="str">
        <f t="shared" si="109"/>
        <v>Medium</v>
      </c>
      <c r="AC971" s="3" t="str">
        <f t="shared" si="110"/>
        <v>High</v>
      </c>
      <c r="AD971" s="3" t="str">
        <f t="shared" si="111"/>
        <v>No</v>
      </c>
    </row>
    <row r="972" spans="1:30" ht="15" customHeight="1" x14ac:dyDescent="0.3">
      <c r="A972" s="3" t="s">
        <v>993</v>
      </c>
      <c r="B972" s="3">
        <v>58</v>
      </c>
      <c r="C972" s="3" t="s">
        <v>31</v>
      </c>
      <c r="D972" s="3" t="s">
        <v>24</v>
      </c>
      <c r="E972" s="3">
        <v>11045.538193766</v>
      </c>
      <c r="F972" s="3">
        <v>193</v>
      </c>
      <c r="G972" s="3">
        <v>2283.5397951428699</v>
      </c>
      <c r="H972" s="3">
        <v>4</v>
      </c>
      <c r="I972" s="3">
        <v>726.51652572560795</v>
      </c>
      <c r="J972" s="3">
        <v>23</v>
      </c>
      <c r="K972" s="3">
        <v>447.22991212554803</v>
      </c>
      <c r="L972" s="3">
        <v>75</v>
      </c>
      <c r="M972" s="3">
        <v>9</v>
      </c>
      <c r="N972" s="3">
        <v>9</v>
      </c>
      <c r="O972" s="3">
        <v>531</v>
      </c>
      <c r="P972" s="3">
        <v>5</v>
      </c>
      <c r="Q972" s="3">
        <v>8061.4924158171198</v>
      </c>
      <c r="R972" s="3">
        <v>1</v>
      </c>
      <c r="S972" s="3">
        <v>0</v>
      </c>
      <c r="T972" s="3">
        <v>0</v>
      </c>
      <c r="U972" s="3">
        <v>500</v>
      </c>
      <c r="V972" s="3">
        <v>1</v>
      </c>
      <c r="W972" s="3" t="str">
        <f>IF(Bank_data3[[#This Row],[credit_risk]]=1,"High Risk","Low Risk")</f>
        <v>High Risk</v>
      </c>
      <c r="X972" s="3" t="str">
        <f t="shared" si="105"/>
        <v>55+</v>
      </c>
      <c r="Y972" s="3" t="str">
        <f t="shared" si="106"/>
        <v>Low Income</v>
      </c>
      <c r="Z972" s="3" t="str">
        <f t="shared" si="107"/>
        <v>Poor</v>
      </c>
      <c r="AA972" s="27">
        <f t="shared" si="108"/>
        <v>0.72984152283018233</v>
      </c>
      <c r="AB972" s="3" t="str">
        <f t="shared" si="109"/>
        <v>Medium</v>
      </c>
      <c r="AC972" s="3" t="str">
        <f t="shared" si="110"/>
        <v>High</v>
      </c>
      <c r="AD972" s="3" t="str">
        <f t="shared" si="111"/>
        <v>No</v>
      </c>
    </row>
    <row r="973" spans="1:30" ht="15" customHeight="1" x14ac:dyDescent="0.3">
      <c r="A973" s="3" t="s">
        <v>994</v>
      </c>
      <c r="B973" s="3">
        <v>41</v>
      </c>
      <c r="C973" s="3" t="s">
        <v>31</v>
      </c>
      <c r="D973" s="3" t="s">
        <v>33</v>
      </c>
      <c r="E973" s="3">
        <v>57474.414217821097</v>
      </c>
      <c r="F973" s="3">
        <v>142</v>
      </c>
      <c r="G973" s="3">
        <v>1806.7920514361999</v>
      </c>
      <c r="H973" s="3">
        <v>9</v>
      </c>
      <c r="I973" s="3">
        <v>1035.1476075113201</v>
      </c>
      <c r="J973" s="3">
        <v>7</v>
      </c>
      <c r="K973" s="3">
        <v>827.84953107602098</v>
      </c>
      <c r="L973" s="3">
        <v>48</v>
      </c>
      <c r="M973" s="3">
        <v>7</v>
      </c>
      <c r="N973" s="3">
        <v>9</v>
      </c>
      <c r="O973" s="3">
        <v>644</v>
      </c>
      <c r="P973" s="3">
        <v>5</v>
      </c>
      <c r="Q973" s="3">
        <v>12675.6681933197</v>
      </c>
      <c r="R973" s="3">
        <v>1</v>
      </c>
      <c r="S973" s="3">
        <v>0</v>
      </c>
      <c r="T973" s="3">
        <v>0</v>
      </c>
      <c r="U973" s="3">
        <v>11624.2988185411</v>
      </c>
      <c r="V973" s="3">
        <v>0</v>
      </c>
      <c r="W973" s="3" t="str">
        <f>IF(Bank_data3[[#This Row],[credit_risk]]=1,"High Risk","Low Risk")</f>
        <v>Low Risk</v>
      </c>
      <c r="X973" s="3" t="str">
        <f t="shared" si="105"/>
        <v>35-44</v>
      </c>
      <c r="Y973" s="3" t="str">
        <f t="shared" si="106"/>
        <v>Middle Income</v>
      </c>
      <c r="Z973" s="3" t="str">
        <f t="shared" si="107"/>
        <v>Fair</v>
      </c>
      <c r="AA973" s="27">
        <f t="shared" si="108"/>
        <v>0.22054453909317712</v>
      </c>
      <c r="AB973" s="3" t="str">
        <f t="shared" si="109"/>
        <v>Medium</v>
      </c>
      <c r="AC973" s="3" t="str">
        <f t="shared" si="110"/>
        <v>High</v>
      </c>
      <c r="AD973" s="3" t="str">
        <f t="shared" si="111"/>
        <v>No</v>
      </c>
    </row>
    <row r="974" spans="1:30" ht="15" customHeight="1" x14ac:dyDescent="0.3">
      <c r="A974" s="3" t="s">
        <v>995</v>
      </c>
      <c r="B974" s="3">
        <v>45</v>
      </c>
      <c r="C974" s="3" t="s">
        <v>31</v>
      </c>
      <c r="D974" s="3" t="s">
        <v>24</v>
      </c>
      <c r="E974" s="3">
        <v>59525.066605005202</v>
      </c>
      <c r="F974" s="3">
        <v>105</v>
      </c>
      <c r="G974" s="3">
        <v>10</v>
      </c>
      <c r="H974" s="3">
        <v>9</v>
      </c>
      <c r="I974" s="3">
        <v>766.53854870207294</v>
      </c>
      <c r="J974" s="3">
        <v>29</v>
      </c>
      <c r="K974" s="3">
        <v>494.56257877879301</v>
      </c>
      <c r="L974" s="3">
        <v>35</v>
      </c>
      <c r="M974" s="3">
        <v>0</v>
      </c>
      <c r="N974" s="3">
        <v>7</v>
      </c>
      <c r="O974" s="3">
        <v>322</v>
      </c>
      <c r="P974" s="3">
        <v>3</v>
      </c>
      <c r="Q974" s="3">
        <v>16063.990184731199</v>
      </c>
      <c r="R974" s="3">
        <v>2</v>
      </c>
      <c r="S974" s="3">
        <v>0</v>
      </c>
      <c r="T974" s="3">
        <v>0</v>
      </c>
      <c r="U974" s="3">
        <v>12326.378616111801</v>
      </c>
      <c r="V974" s="3">
        <v>1</v>
      </c>
      <c r="W974" s="3" t="str">
        <f>IF(Bank_data3[[#This Row],[credit_risk]]=1,"High Risk","Low Risk")</f>
        <v>High Risk</v>
      </c>
      <c r="X974" s="3" t="str">
        <f t="shared" si="105"/>
        <v>45-54</v>
      </c>
      <c r="Y974" s="3" t="str">
        <f t="shared" si="106"/>
        <v>Middle Income</v>
      </c>
      <c r="Z974" s="3" t="str">
        <f t="shared" si="107"/>
        <v>Poor</v>
      </c>
      <c r="AA974" s="27">
        <f t="shared" si="108"/>
        <v>0.2698693357426743</v>
      </c>
      <c r="AB974" s="3" t="str">
        <f t="shared" si="109"/>
        <v>Low</v>
      </c>
      <c r="AC974" s="3" t="str">
        <f t="shared" si="110"/>
        <v>High</v>
      </c>
      <c r="AD974" s="3" t="str">
        <f t="shared" si="111"/>
        <v>No</v>
      </c>
    </row>
    <row r="975" spans="1:30" ht="15" customHeight="1" x14ac:dyDescent="0.3">
      <c r="A975" s="3" t="s">
        <v>996</v>
      </c>
      <c r="B975" s="3">
        <v>63</v>
      </c>
      <c r="C975" s="3" t="s">
        <v>23</v>
      </c>
      <c r="D975" s="3" t="s">
        <v>26</v>
      </c>
      <c r="E975" s="3">
        <v>32234.872788936202</v>
      </c>
      <c r="F975" s="3">
        <v>233</v>
      </c>
      <c r="G975" s="3">
        <v>1403.0383461000599</v>
      </c>
      <c r="H975" s="3">
        <v>4</v>
      </c>
      <c r="I975" s="3">
        <v>985.07200561806701</v>
      </c>
      <c r="J975" s="3">
        <v>49</v>
      </c>
      <c r="K975" s="3">
        <v>748.375935108416</v>
      </c>
      <c r="L975" s="3">
        <v>6</v>
      </c>
      <c r="M975" s="3">
        <v>2</v>
      </c>
      <c r="N975" s="3">
        <v>6</v>
      </c>
      <c r="O975" s="3">
        <v>421</v>
      </c>
      <c r="P975" s="3">
        <v>1</v>
      </c>
      <c r="Q975" s="3">
        <v>12027.4569193926</v>
      </c>
      <c r="R975" s="3">
        <v>3</v>
      </c>
      <c r="S975" s="3">
        <v>0</v>
      </c>
      <c r="T975" s="3">
        <v>0</v>
      </c>
      <c r="U975" s="3">
        <v>500</v>
      </c>
      <c r="V975" s="3">
        <v>1</v>
      </c>
      <c r="W975" s="3" t="str">
        <f>IF(Bank_data3[[#This Row],[credit_risk]]=1,"High Risk","Low Risk")</f>
        <v>High Risk</v>
      </c>
      <c r="X975" s="3" t="str">
        <f t="shared" si="105"/>
        <v>55+</v>
      </c>
      <c r="Y975" s="3" t="str">
        <f t="shared" si="106"/>
        <v>Low Income</v>
      </c>
      <c r="Z975" s="3" t="str">
        <f t="shared" si="107"/>
        <v>Poor</v>
      </c>
      <c r="AA975" s="27">
        <f t="shared" si="108"/>
        <v>0.37311941629627643</v>
      </c>
      <c r="AB975" s="3" t="str">
        <f t="shared" si="109"/>
        <v>Medium</v>
      </c>
      <c r="AC975" s="3" t="str">
        <f t="shared" si="110"/>
        <v>Low</v>
      </c>
      <c r="AD975" s="3" t="str">
        <f t="shared" si="111"/>
        <v>No</v>
      </c>
    </row>
    <row r="976" spans="1:30" ht="15" customHeight="1" x14ac:dyDescent="0.3">
      <c r="A976" s="3" t="s">
        <v>997</v>
      </c>
      <c r="B976" s="3">
        <v>44</v>
      </c>
      <c r="C976" s="3" t="s">
        <v>28</v>
      </c>
      <c r="D976" s="3" t="s">
        <v>24</v>
      </c>
      <c r="E976" s="3">
        <v>28619.088559322699</v>
      </c>
      <c r="F976" s="3">
        <v>173</v>
      </c>
      <c r="G976" s="3">
        <v>1351.35022956435</v>
      </c>
      <c r="H976" s="3">
        <v>7</v>
      </c>
      <c r="I976" s="3">
        <v>755.94223541206804</v>
      </c>
      <c r="J976" s="3">
        <v>21</v>
      </c>
      <c r="K976" s="3">
        <v>647.42348270868399</v>
      </c>
      <c r="L976" s="3">
        <v>14</v>
      </c>
      <c r="M976" s="3">
        <v>15</v>
      </c>
      <c r="N976" s="3">
        <v>3</v>
      </c>
      <c r="O976" s="3">
        <v>522</v>
      </c>
      <c r="P976" s="3">
        <v>1</v>
      </c>
      <c r="Q976" s="3">
        <v>6618.3157438668104</v>
      </c>
      <c r="R976" s="3">
        <v>0</v>
      </c>
      <c r="S976" s="3">
        <v>0</v>
      </c>
      <c r="T976" s="3">
        <v>0</v>
      </c>
      <c r="U976" s="3">
        <v>10059.968018527699</v>
      </c>
      <c r="V976" s="3">
        <v>1</v>
      </c>
      <c r="W976" s="3" t="str">
        <f>IF(Bank_data3[[#This Row],[credit_risk]]=1,"High Risk","Low Risk")</f>
        <v>High Risk</v>
      </c>
      <c r="X976" s="3" t="str">
        <f t="shared" si="105"/>
        <v>35-44</v>
      </c>
      <c r="Y976" s="3" t="str">
        <f t="shared" si="106"/>
        <v>Low Income</v>
      </c>
      <c r="Z976" s="3" t="str">
        <f t="shared" si="107"/>
        <v>Poor</v>
      </c>
      <c r="AA976" s="27">
        <f t="shared" si="108"/>
        <v>0.23125529417710569</v>
      </c>
      <c r="AB976" s="3" t="str">
        <f t="shared" si="109"/>
        <v>Medium</v>
      </c>
      <c r="AC976" s="3" t="str">
        <f t="shared" si="110"/>
        <v>Medium</v>
      </c>
      <c r="AD976" s="3" t="str">
        <f t="shared" si="111"/>
        <v>No</v>
      </c>
    </row>
    <row r="977" spans="1:30" ht="15" customHeight="1" x14ac:dyDescent="0.3">
      <c r="A977" s="3" t="s">
        <v>998</v>
      </c>
      <c r="B977" s="3">
        <v>36</v>
      </c>
      <c r="C977" s="3" t="s">
        <v>28</v>
      </c>
      <c r="D977" s="3" t="s">
        <v>26</v>
      </c>
      <c r="E977" s="3">
        <v>61805.627224632502</v>
      </c>
      <c r="F977" s="3">
        <v>86</v>
      </c>
      <c r="G977" s="3">
        <v>2071.0274437134199</v>
      </c>
      <c r="H977" s="3">
        <v>10</v>
      </c>
      <c r="I977" s="3">
        <v>875.84569688833903</v>
      </c>
      <c r="J977" s="3">
        <v>23</v>
      </c>
      <c r="K977" s="3">
        <v>538.18846416235499</v>
      </c>
      <c r="L977" s="3">
        <v>24</v>
      </c>
      <c r="M977" s="3">
        <v>10</v>
      </c>
      <c r="N977" s="3">
        <v>7</v>
      </c>
      <c r="O977" s="3">
        <v>529</v>
      </c>
      <c r="P977" s="3">
        <v>2</v>
      </c>
      <c r="Q977" s="3">
        <v>17570.4289989629</v>
      </c>
      <c r="R977" s="3">
        <v>4</v>
      </c>
      <c r="S977" s="3">
        <v>0</v>
      </c>
      <c r="T977" s="3">
        <v>0</v>
      </c>
      <c r="U977" s="3">
        <v>12621.7303742441</v>
      </c>
      <c r="V977" s="3">
        <v>1</v>
      </c>
      <c r="W977" s="3" t="str">
        <f>IF(Bank_data3[[#This Row],[credit_risk]]=1,"High Risk","Low Risk")</f>
        <v>High Risk</v>
      </c>
      <c r="X977" s="3" t="str">
        <f t="shared" si="105"/>
        <v>35-44</v>
      </c>
      <c r="Y977" s="3" t="str">
        <f t="shared" si="106"/>
        <v>Middle Income</v>
      </c>
      <c r="Z977" s="3" t="str">
        <f t="shared" si="107"/>
        <v>Poor</v>
      </c>
      <c r="AA977" s="27">
        <f t="shared" si="108"/>
        <v>0.28428526313798563</v>
      </c>
      <c r="AB977" s="3" t="str">
        <f t="shared" si="109"/>
        <v>Medium</v>
      </c>
      <c r="AC977" s="3" t="str">
        <f t="shared" si="110"/>
        <v>Medium</v>
      </c>
      <c r="AD977" s="3" t="str">
        <f t="shared" si="111"/>
        <v>No</v>
      </c>
    </row>
    <row r="978" spans="1:30" ht="15" customHeight="1" x14ac:dyDescent="0.3">
      <c r="A978" s="3" t="s">
        <v>999</v>
      </c>
      <c r="B978" s="3">
        <v>32</v>
      </c>
      <c r="C978" s="3" t="s">
        <v>31</v>
      </c>
      <c r="D978" s="3" t="s">
        <v>33</v>
      </c>
      <c r="E978" s="3">
        <v>83415.086569848005</v>
      </c>
      <c r="F978" s="3">
        <v>159</v>
      </c>
      <c r="G978" s="3">
        <v>2441.4770742119499</v>
      </c>
      <c r="H978" s="3">
        <v>0</v>
      </c>
      <c r="I978" s="3">
        <v>1001.15302937634</v>
      </c>
      <c r="J978" s="3">
        <v>25</v>
      </c>
      <c r="K978" s="3">
        <v>722.335720994996</v>
      </c>
      <c r="L978" s="3">
        <v>56</v>
      </c>
      <c r="M978" s="3">
        <v>8</v>
      </c>
      <c r="N978" s="3">
        <v>2</v>
      </c>
      <c r="O978" s="3">
        <v>316</v>
      </c>
      <c r="P978" s="3">
        <v>2</v>
      </c>
      <c r="Q978" s="3">
        <v>10952.7157330629</v>
      </c>
      <c r="R978" s="3">
        <v>4</v>
      </c>
      <c r="S978" s="3">
        <v>1</v>
      </c>
      <c r="T978" s="3">
        <v>0</v>
      </c>
      <c r="U978" s="3">
        <v>4057.63763448689</v>
      </c>
      <c r="V978" s="3">
        <v>1</v>
      </c>
      <c r="W978" s="3" t="str">
        <f>IF(Bank_data3[[#This Row],[credit_risk]]=1,"High Risk","Low Risk")</f>
        <v>High Risk</v>
      </c>
      <c r="X978" s="3" t="str">
        <f t="shared" si="105"/>
        <v>25-34</v>
      </c>
      <c r="Y978" s="3" t="str">
        <f t="shared" si="106"/>
        <v>Middle Income</v>
      </c>
      <c r="Z978" s="3" t="str">
        <f t="shared" si="107"/>
        <v>Poor</v>
      </c>
      <c r="AA978" s="27">
        <f t="shared" si="108"/>
        <v>0.1313037746941807</v>
      </c>
      <c r="AB978" s="3" t="str">
        <f t="shared" si="109"/>
        <v>Medium</v>
      </c>
      <c r="AC978" s="3" t="str">
        <f t="shared" si="110"/>
        <v>High</v>
      </c>
      <c r="AD978" s="3" t="str">
        <f t="shared" si="111"/>
        <v>No</v>
      </c>
    </row>
    <row r="979" spans="1:30" ht="15" customHeight="1" x14ac:dyDescent="0.3">
      <c r="A979" s="3" t="s">
        <v>1000</v>
      </c>
      <c r="B979" s="3">
        <v>39</v>
      </c>
      <c r="C979" s="3" t="s">
        <v>28</v>
      </c>
      <c r="D979" s="3" t="s">
        <v>26</v>
      </c>
      <c r="E979" s="3">
        <v>41090.176419654803</v>
      </c>
      <c r="F979" s="3">
        <v>237</v>
      </c>
      <c r="G979" s="3">
        <v>1317.8638815992799</v>
      </c>
      <c r="H979" s="3">
        <v>4</v>
      </c>
      <c r="I979" s="3">
        <v>660.73059923368805</v>
      </c>
      <c r="J979" s="3">
        <v>7</v>
      </c>
      <c r="K979" s="3">
        <v>422.97719672637697</v>
      </c>
      <c r="L979" s="3">
        <v>37</v>
      </c>
      <c r="M979" s="3">
        <v>9</v>
      </c>
      <c r="N979" s="3">
        <v>0</v>
      </c>
      <c r="O979" s="3">
        <v>584</v>
      </c>
      <c r="P979" s="3">
        <v>5</v>
      </c>
      <c r="Q979" s="3">
        <v>13813.2182983414</v>
      </c>
      <c r="R979" s="3">
        <v>5</v>
      </c>
      <c r="S979" s="3">
        <v>0</v>
      </c>
      <c r="T979" s="3">
        <v>0</v>
      </c>
      <c r="U979" s="3">
        <v>11578.566966456099</v>
      </c>
      <c r="V979" s="3">
        <v>1</v>
      </c>
      <c r="W979" s="3" t="str">
        <f>IF(Bank_data3[[#This Row],[credit_risk]]=1,"High Risk","Low Risk")</f>
        <v>High Risk</v>
      </c>
      <c r="X979" s="3" t="str">
        <f t="shared" si="105"/>
        <v>35-44</v>
      </c>
      <c r="Y979" s="3" t="str">
        <f t="shared" si="106"/>
        <v>Low Income</v>
      </c>
      <c r="Z979" s="3" t="str">
        <f t="shared" si="107"/>
        <v>Fair</v>
      </c>
      <c r="AA979" s="27">
        <f t="shared" si="108"/>
        <v>0.33616838626504597</v>
      </c>
      <c r="AB979" s="3" t="str">
        <f t="shared" si="109"/>
        <v>Medium</v>
      </c>
      <c r="AC979" s="3" t="str">
        <f t="shared" si="110"/>
        <v>High</v>
      </c>
      <c r="AD979" s="3" t="str">
        <f t="shared" si="111"/>
        <v>No</v>
      </c>
    </row>
    <row r="980" spans="1:30" ht="15" customHeight="1" x14ac:dyDescent="0.3">
      <c r="A980" s="3" t="s">
        <v>1001</v>
      </c>
      <c r="B980" s="3">
        <v>44</v>
      </c>
      <c r="C980" s="3" t="s">
        <v>31</v>
      </c>
      <c r="D980" s="3" t="s">
        <v>26</v>
      </c>
      <c r="E980" s="3">
        <v>34166.499210987196</v>
      </c>
      <c r="F980" s="3">
        <v>51</v>
      </c>
      <c r="G980" s="3">
        <v>520.09905076891096</v>
      </c>
      <c r="H980" s="3">
        <v>0</v>
      </c>
      <c r="I980" s="3">
        <v>368.15719481103201</v>
      </c>
      <c r="J980" s="3">
        <v>11</v>
      </c>
      <c r="K980" s="3">
        <v>276.35459325932698</v>
      </c>
      <c r="L980" s="3">
        <v>36</v>
      </c>
      <c r="M980" s="3">
        <v>1</v>
      </c>
      <c r="N980" s="3">
        <v>3</v>
      </c>
      <c r="O980" s="3">
        <v>301</v>
      </c>
      <c r="P980" s="3">
        <v>4</v>
      </c>
      <c r="Q980" s="3">
        <v>15493.644695487101</v>
      </c>
      <c r="R980" s="3">
        <v>3</v>
      </c>
      <c r="S980" s="3">
        <v>0</v>
      </c>
      <c r="T980" s="3">
        <v>0</v>
      </c>
      <c r="U980" s="3">
        <v>2792.7764398577101</v>
      </c>
      <c r="V980" s="3">
        <v>1</v>
      </c>
      <c r="W980" s="3" t="str">
        <f>IF(Bank_data3[[#This Row],[credit_risk]]=1,"High Risk","Low Risk")</f>
        <v>High Risk</v>
      </c>
      <c r="X980" s="3" t="str">
        <f t="shared" si="105"/>
        <v>35-44</v>
      </c>
      <c r="Y980" s="3" t="str">
        <f t="shared" si="106"/>
        <v>Low Income</v>
      </c>
      <c r="Z980" s="3" t="str">
        <f t="shared" si="107"/>
        <v>Poor</v>
      </c>
      <c r="AA980" s="27">
        <f t="shared" si="108"/>
        <v>0.45347475021686401</v>
      </c>
      <c r="AB980" s="3" t="str">
        <f t="shared" si="109"/>
        <v>Low</v>
      </c>
      <c r="AC980" s="3" t="str">
        <f t="shared" si="110"/>
        <v>High</v>
      </c>
      <c r="AD980" s="3" t="str">
        <f t="shared" si="111"/>
        <v>No</v>
      </c>
    </row>
    <row r="981" spans="1:30" ht="15" customHeight="1" x14ac:dyDescent="0.3">
      <c r="A981" s="3" t="s">
        <v>1002</v>
      </c>
      <c r="B981" s="3">
        <v>23</v>
      </c>
      <c r="C981" s="3" t="s">
        <v>23</v>
      </c>
      <c r="D981" s="3" t="s">
        <v>26</v>
      </c>
      <c r="E981" s="3">
        <v>55379.4523475104</v>
      </c>
      <c r="F981" s="3">
        <v>133</v>
      </c>
      <c r="G981" s="3">
        <v>1744.97254382508</v>
      </c>
      <c r="H981" s="3">
        <v>6</v>
      </c>
      <c r="I981" s="3">
        <v>896.62765194185397</v>
      </c>
      <c r="J981" s="3">
        <v>13</v>
      </c>
      <c r="K981" s="3">
        <v>492.61719031051302</v>
      </c>
      <c r="L981" s="3">
        <v>15</v>
      </c>
      <c r="M981" s="3">
        <v>19</v>
      </c>
      <c r="N981" s="3">
        <v>5</v>
      </c>
      <c r="O981" s="3">
        <v>566</v>
      </c>
      <c r="P981" s="3">
        <v>5</v>
      </c>
      <c r="Q981" s="3">
        <v>21076.0241921659</v>
      </c>
      <c r="R981" s="3">
        <v>6</v>
      </c>
      <c r="S981" s="3">
        <v>0</v>
      </c>
      <c r="T981" s="3">
        <v>0</v>
      </c>
      <c r="U981" s="3">
        <v>5921.2336848725099</v>
      </c>
      <c r="V981" s="3">
        <v>1</v>
      </c>
      <c r="W981" s="3" t="str">
        <f>IF(Bank_data3[[#This Row],[credit_risk]]=1,"High Risk","Low Risk")</f>
        <v>High Risk</v>
      </c>
      <c r="X981" s="3" t="str">
        <f t="shared" si="105"/>
        <v>18-24</v>
      </c>
      <c r="Y981" s="3" t="str">
        <f t="shared" si="106"/>
        <v>Middle Income</v>
      </c>
      <c r="Z981" s="3" t="str">
        <f t="shared" si="107"/>
        <v>Poor</v>
      </c>
      <c r="AA981" s="27">
        <f t="shared" si="108"/>
        <v>0.38057480344717382</v>
      </c>
      <c r="AB981" s="3" t="str">
        <f t="shared" si="109"/>
        <v>Medium</v>
      </c>
      <c r="AC981" s="3" t="str">
        <f t="shared" si="110"/>
        <v>Medium</v>
      </c>
      <c r="AD981" s="3" t="str">
        <f t="shared" si="111"/>
        <v>No</v>
      </c>
    </row>
    <row r="982" spans="1:30" ht="15" customHeight="1" x14ac:dyDescent="0.3">
      <c r="A982" s="3" t="s">
        <v>1003</v>
      </c>
      <c r="B982" s="3">
        <v>29</v>
      </c>
      <c r="C982" s="3" t="s">
        <v>31</v>
      </c>
      <c r="D982" s="3" t="s">
        <v>33</v>
      </c>
      <c r="E982" s="3">
        <v>61434.555167265302</v>
      </c>
      <c r="F982" s="3">
        <v>114</v>
      </c>
      <c r="G982" s="3">
        <v>879.24145378016203</v>
      </c>
      <c r="H982" s="3">
        <v>6</v>
      </c>
      <c r="I982" s="3">
        <v>1216.2869825145301</v>
      </c>
      <c r="J982" s="3">
        <v>29</v>
      </c>
      <c r="K982" s="3">
        <v>875.61348188456395</v>
      </c>
      <c r="L982" s="3">
        <v>0</v>
      </c>
      <c r="M982" s="3">
        <v>10</v>
      </c>
      <c r="N982" s="3">
        <v>5</v>
      </c>
      <c r="O982" s="3">
        <v>827</v>
      </c>
      <c r="P982" s="3">
        <v>1</v>
      </c>
      <c r="Q982" s="3">
        <v>13225.1709382181</v>
      </c>
      <c r="R982" s="3">
        <v>1</v>
      </c>
      <c r="S982" s="3">
        <v>0</v>
      </c>
      <c r="T982" s="3">
        <v>0</v>
      </c>
      <c r="U982" s="3">
        <v>2733.1062754263999</v>
      </c>
      <c r="V982" s="3">
        <v>0</v>
      </c>
      <c r="W982" s="3" t="str">
        <f>IF(Bank_data3[[#This Row],[credit_risk]]=1,"High Risk","Low Risk")</f>
        <v>Low Risk</v>
      </c>
      <c r="X982" s="3" t="str">
        <f t="shared" si="105"/>
        <v>25-34</v>
      </c>
      <c r="Y982" s="3" t="str">
        <f t="shared" si="106"/>
        <v>Middle Income</v>
      </c>
      <c r="Z982" s="3" t="str">
        <f t="shared" si="107"/>
        <v>Excellent</v>
      </c>
      <c r="AA982" s="27">
        <f t="shared" si="108"/>
        <v>0.21527251075897721</v>
      </c>
      <c r="AB982" s="3" t="str">
        <f t="shared" si="109"/>
        <v>Low</v>
      </c>
      <c r="AC982" s="3" t="str">
        <f t="shared" si="110"/>
        <v>Low</v>
      </c>
      <c r="AD982" s="3" t="str">
        <f t="shared" si="111"/>
        <v>No</v>
      </c>
    </row>
    <row r="983" spans="1:30" ht="15" customHeight="1" x14ac:dyDescent="0.3">
      <c r="A983" s="3" t="s">
        <v>1004</v>
      </c>
      <c r="B983" s="3">
        <v>22</v>
      </c>
      <c r="C983" s="3" t="s">
        <v>23</v>
      </c>
      <c r="D983" s="3" t="s">
        <v>33</v>
      </c>
      <c r="E983" s="3">
        <v>43442.778273936601</v>
      </c>
      <c r="F983" s="3">
        <v>199</v>
      </c>
      <c r="G983" s="3">
        <v>1015.15117205707</v>
      </c>
      <c r="H983" s="3">
        <v>9</v>
      </c>
      <c r="I983" s="3">
        <v>904.70284053510602</v>
      </c>
      <c r="J983" s="3">
        <v>34</v>
      </c>
      <c r="K983" s="3">
        <v>553.50614822270097</v>
      </c>
      <c r="L983" s="3">
        <v>46</v>
      </c>
      <c r="M983" s="3">
        <v>19</v>
      </c>
      <c r="N983" s="3">
        <v>3</v>
      </c>
      <c r="O983" s="3">
        <v>832</v>
      </c>
      <c r="P983" s="3">
        <v>0</v>
      </c>
      <c r="Q983" s="3">
        <v>0</v>
      </c>
      <c r="R983" s="3">
        <v>3</v>
      </c>
      <c r="S983" s="3">
        <v>0</v>
      </c>
      <c r="T983" s="3">
        <v>0</v>
      </c>
      <c r="U983" s="3">
        <v>11658.499881457001</v>
      </c>
      <c r="V983" s="3">
        <v>0</v>
      </c>
      <c r="W983" s="3" t="str">
        <f>IF(Bank_data3[[#This Row],[credit_risk]]=1,"High Risk","Low Risk")</f>
        <v>Low Risk</v>
      </c>
      <c r="X983" s="3" t="str">
        <f t="shared" si="105"/>
        <v>18-24</v>
      </c>
      <c r="Y983" s="3" t="str">
        <f t="shared" si="106"/>
        <v>Low Income</v>
      </c>
      <c r="Z983" s="3" t="str">
        <f t="shared" si="107"/>
        <v>Excellent</v>
      </c>
      <c r="AA983" s="27">
        <f t="shared" si="108"/>
        <v>0</v>
      </c>
      <c r="AB983" s="3" t="str">
        <f t="shared" si="109"/>
        <v>Medium</v>
      </c>
      <c r="AC983" s="3" t="str">
        <f t="shared" si="110"/>
        <v>High</v>
      </c>
      <c r="AD983" s="3" t="str">
        <f t="shared" si="111"/>
        <v>No</v>
      </c>
    </row>
    <row r="984" spans="1:30" ht="15" customHeight="1" x14ac:dyDescent="0.3">
      <c r="A984" s="3" t="s">
        <v>1005</v>
      </c>
      <c r="B984" s="3">
        <v>60</v>
      </c>
      <c r="C984" s="3" t="s">
        <v>31</v>
      </c>
      <c r="D984" s="3" t="s">
        <v>33</v>
      </c>
      <c r="E984" s="3">
        <v>86451.639502855207</v>
      </c>
      <c r="F984" s="3">
        <v>62</v>
      </c>
      <c r="G984" s="3">
        <v>3405.6735033886198</v>
      </c>
      <c r="H984" s="3">
        <v>7</v>
      </c>
      <c r="I984" s="3">
        <v>911.34981014373102</v>
      </c>
      <c r="J984" s="3">
        <v>30</v>
      </c>
      <c r="K984" s="3">
        <v>373.88748195469998</v>
      </c>
      <c r="L984" s="3">
        <v>51</v>
      </c>
      <c r="M984" s="3">
        <v>10</v>
      </c>
      <c r="N984" s="3">
        <v>7</v>
      </c>
      <c r="O984" s="3">
        <v>550</v>
      </c>
      <c r="P984" s="3">
        <v>2</v>
      </c>
      <c r="Q984" s="3">
        <v>13093.2210789371</v>
      </c>
      <c r="R984" s="3">
        <v>4</v>
      </c>
      <c r="S984" s="3">
        <v>0</v>
      </c>
      <c r="T984" s="3">
        <v>0</v>
      </c>
      <c r="U984" s="3">
        <v>11638.645811402699</v>
      </c>
      <c r="V984" s="3">
        <v>1</v>
      </c>
      <c r="W984" s="3" t="str">
        <f>IF(Bank_data3[[#This Row],[credit_risk]]=1,"High Risk","Low Risk")</f>
        <v>High Risk</v>
      </c>
      <c r="X984" s="3" t="str">
        <f t="shared" si="105"/>
        <v>55+</v>
      </c>
      <c r="Y984" s="3" t="str">
        <f t="shared" si="106"/>
        <v>Middle Income</v>
      </c>
      <c r="Z984" s="3" t="str">
        <f t="shared" si="107"/>
        <v>Poor</v>
      </c>
      <c r="AA984" s="27">
        <f t="shared" si="108"/>
        <v>0.15145139125446747</v>
      </c>
      <c r="AB984" s="3" t="str">
        <f t="shared" si="109"/>
        <v>Medium</v>
      </c>
      <c r="AC984" s="3" t="str">
        <f t="shared" si="110"/>
        <v>High</v>
      </c>
      <c r="AD984" s="3" t="str">
        <f t="shared" si="111"/>
        <v>No</v>
      </c>
    </row>
    <row r="985" spans="1:30" ht="15" customHeight="1" x14ac:dyDescent="0.3">
      <c r="A985" s="3" t="s">
        <v>1006</v>
      </c>
      <c r="B985" s="3">
        <v>64</v>
      </c>
      <c r="C985" s="3" t="s">
        <v>28</v>
      </c>
      <c r="D985" s="3" t="s">
        <v>33</v>
      </c>
      <c r="E985" s="3">
        <v>66230.332198550197</v>
      </c>
      <c r="F985" s="3">
        <v>68</v>
      </c>
      <c r="G985" s="3">
        <v>957.81959660372502</v>
      </c>
      <c r="H985" s="3">
        <v>6</v>
      </c>
      <c r="I985" s="3">
        <v>785.23836272617598</v>
      </c>
      <c r="J985" s="3">
        <v>27</v>
      </c>
      <c r="K985" s="3">
        <v>297.23187552560199</v>
      </c>
      <c r="L985" s="3">
        <v>36</v>
      </c>
      <c r="M985" s="3">
        <v>6</v>
      </c>
      <c r="N985" s="3">
        <v>8</v>
      </c>
      <c r="O985" s="3">
        <v>576</v>
      </c>
      <c r="P985" s="3">
        <v>4</v>
      </c>
      <c r="Q985" s="3">
        <v>13688.164577108</v>
      </c>
      <c r="R985" s="3">
        <v>3</v>
      </c>
      <c r="S985" s="3">
        <v>1</v>
      </c>
      <c r="T985" s="3">
        <v>0</v>
      </c>
      <c r="U985" s="3">
        <v>5606.3577904367103</v>
      </c>
      <c r="V985" s="3">
        <v>1</v>
      </c>
      <c r="W985" s="3" t="str">
        <f>IF(Bank_data3[[#This Row],[credit_risk]]=1,"High Risk","Low Risk")</f>
        <v>High Risk</v>
      </c>
      <c r="X985" s="3" t="str">
        <f t="shared" si="105"/>
        <v>55+</v>
      </c>
      <c r="Y985" s="3" t="str">
        <f t="shared" si="106"/>
        <v>Middle Income</v>
      </c>
      <c r="Z985" s="3" t="str">
        <f t="shared" si="107"/>
        <v>Poor</v>
      </c>
      <c r="AA985" s="27">
        <f t="shared" si="108"/>
        <v>0.20667516110401812</v>
      </c>
      <c r="AB985" s="3" t="str">
        <f t="shared" si="109"/>
        <v>Low</v>
      </c>
      <c r="AC985" s="3" t="str">
        <f t="shared" si="110"/>
        <v>High</v>
      </c>
      <c r="AD985" s="3" t="str">
        <f t="shared" si="111"/>
        <v>No</v>
      </c>
    </row>
    <row r="986" spans="1:30" ht="15" customHeight="1" x14ac:dyDescent="0.3">
      <c r="A986" s="3" t="s">
        <v>1007</v>
      </c>
      <c r="B986" s="3">
        <v>37</v>
      </c>
      <c r="C986" s="3" t="s">
        <v>28</v>
      </c>
      <c r="D986" s="3" t="s">
        <v>24</v>
      </c>
      <c r="E986" s="3">
        <v>43137.127291429999</v>
      </c>
      <c r="F986" s="3">
        <v>89</v>
      </c>
      <c r="G986" s="3">
        <v>248.10016571078501</v>
      </c>
      <c r="H986" s="3">
        <v>10</v>
      </c>
      <c r="I986" s="3">
        <v>1058.6915284706199</v>
      </c>
      <c r="J986" s="3">
        <v>45</v>
      </c>
      <c r="K986" s="3">
        <v>119.541088193001</v>
      </c>
      <c r="L986" s="3">
        <v>44</v>
      </c>
      <c r="M986" s="3">
        <v>10</v>
      </c>
      <c r="N986" s="3">
        <v>1</v>
      </c>
      <c r="O986" s="3">
        <v>305</v>
      </c>
      <c r="P986" s="3">
        <v>2</v>
      </c>
      <c r="Q986" s="3">
        <v>1990.67203411946</v>
      </c>
      <c r="R986" s="3">
        <v>5</v>
      </c>
      <c r="S986" s="3">
        <v>0</v>
      </c>
      <c r="T986" s="3">
        <v>0</v>
      </c>
      <c r="U986" s="3">
        <v>2383.2245075280098</v>
      </c>
      <c r="V986" s="3">
        <v>1</v>
      </c>
      <c r="W986" s="3" t="str">
        <f>IF(Bank_data3[[#This Row],[credit_risk]]=1,"High Risk","Low Risk")</f>
        <v>High Risk</v>
      </c>
      <c r="X986" s="3" t="str">
        <f t="shared" si="105"/>
        <v>35-44</v>
      </c>
      <c r="Y986" s="3" t="str">
        <f t="shared" si="106"/>
        <v>Low Income</v>
      </c>
      <c r="Z986" s="3" t="str">
        <f t="shared" si="107"/>
        <v>Poor</v>
      </c>
      <c r="AA986" s="27">
        <f t="shared" si="108"/>
        <v>4.6147533670257743E-2</v>
      </c>
      <c r="AB986" s="3" t="str">
        <f t="shared" si="109"/>
        <v>Low</v>
      </c>
      <c r="AC986" s="3" t="str">
        <f t="shared" si="110"/>
        <v>High</v>
      </c>
      <c r="AD986" s="3" t="str">
        <f t="shared" si="111"/>
        <v>No</v>
      </c>
    </row>
    <row r="987" spans="1:30" ht="15" customHeight="1" x14ac:dyDescent="0.3">
      <c r="A987" s="3" t="s">
        <v>1008</v>
      </c>
      <c r="B987" s="3">
        <v>66</v>
      </c>
      <c r="C987" s="3" t="s">
        <v>31</v>
      </c>
      <c r="D987" s="3" t="s">
        <v>33</v>
      </c>
      <c r="E987" s="3">
        <v>21335.3064989923</v>
      </c>
      <c r="F987" s="3">
        <v>128</v>
      </c>
      <c r="G987" s="3">
        <v>1982.8584785667999</v>
      </c>
      <c r="H987" s="3">
        <v>8</v>
      </c>
      <c r="I987" s="3">
        <v>734.92260435172204</v>
      </c>
      <c r="J987" s="3">
        <v>26</v>
      </c>
      <c r="K987" s="3">
        <v>294.991276351213</v>
      </c>
      <c r="L987" s="3">
        <v>13</v>
      </c>
      <c r="M987" s="3">
        <v>4</v>
      </c>
      <c r="N987" s="3">
        <v>2</v>
      </c>
      <c r="O987" s="3">
        <v>536</v>
      </c>
      <c r="P987" s="3">
        <v>4</v>
      </c>
      <c r="Q987" s="3">
        <v>20834.981164377499</v>
      </c>
      <c r="R987" s="3">
        <v>1</v>
      </c>
      <c r="S987" s="3">
        <v>0</v>
      </c>
      <c r="T987" s="3">
        <v>0</v>
      </c>
      <c r="U987" s="3">
        <v>19881.1469655562</v>
      </c>
      <c r="V987" s="3">
        <v>1</v>
      </c>
      <c r="W987" s="3" t="str">
        <f>IF(Bank_data3[[#This Row],[credit_risk]]=1,"High Risk","Low Risk")</f>
        <v>High Risk</v>
      </c>
      <c r="X987" s="3" t="str">
        <f t="shared" si="105"/>
        <v>55+</v>
      </c>
      <c r="Y987" s="3" t="str">
        <f t="shared" si="106"/>
        <v>Low Income</v>
      </c>
      <c r="Z987" s="3" t="str">
        <f t="shared" si="107"/>
        <v>Poor</v>
      </c>
      <c r="AA987" s="27">
        <f t="shared" si="108"/>
        <v>0.97654941893436442</v>
      </c>
      <c r="AB987" s="3" t="str">
        <f t="shared" si="109"/>
        <v>Medium</v>
      </c>
      <c r="AC987" s="3" t="str">
        <f t="shared" si="110"/>
        <v>Medium</v>
      </c>
      <c r="AD987" s="3" t="str">
        <f t="shared" si="111"/>
        <v>No</v>
      </c>
    </row>
    <row r="988" spans="1:30" ht="15" customHeight="1" x14ac:dyDescent="0.3">
      <c r="A988" s="3" t="s">
        <v>1009</v>
      </c>
      <c r="B988" s="3">
        <v>55</v>
      </c>
      <c r="C988" s="3" t="s">
        <v>28</v>
      </c>
      <c r="D988" s="3" t="s">
        <v>26</v>
      </c>
      <c r="E988" s="3">
        <v>73749.592180667707</v>
      </c>
      <c r="F988" s="3">
        <v>220</v>
      </c>
      <c r="G988" s="3">
        <v>2065.64012953975</v>
      </c>
      <c r="H988" s="3">
        <v>7</v>
      </c>
      <c r="I988" s="3">
        <v>641.13542660559801</v>
      </c>
      <c r="J988" s="3">
        <v>35</v>
      </c>
      <c r="K988" s="3">
        <v>575.10199827178894</v>
      </c>
      <c r="L988" s="3">
        <v>56</v>
      </c>
      <c r="M988" s="3">
        <v>11</v>
      </c>
      <c r="N988" s="3">
        <v>7</v>
      </c>
      <c r="O988" s="3">
        <v>834</v>
      </c>
      <c r="P988" s="3">
        <v>1</v>
      </c>
      <c r="Q988" s="3">
        <v>0</v>
      </c>
      <c r="R988" s="3">
        <v>1</v>
      </c>
      <c r="S988" s="3">
        <v>0</v>
      </c>
      <c r="T988" s="3">
        <v>0</v>
      </c>
      <c r="U988" s="3">
        <v>8340.8153153726598</v>
      </c>
      <c r="V988" s="3">
        <v>0</v>
      </c>
      <c r="W988" s="3" t="str">
        <f>IF(Bank_data3[[#This Row],[credit_risk]]=1,"High Risk","Low Risk")</f>
        <v>Low Risk</v>
      </c>
      <c r="X988" s="3" t="str">
        <f t="shared" si="105"/>
        <v>55+</v>
      </c>
      <c r="Y988" s="3" t="str">
        <f t="shared" si="106"/>
        <v>Middle Income</v>
      </c>
      <c r="Z988" s="3" t="str">
        <f t="shared" si="107"/>
        <v>Excellent</v>
      </c>
      <c r="AA988" s="27">
        <f t="shared" si="108"/>
        <v>0</v>
      </c>
      <c r="AB988" s="3" t="str">
        <f t="shared" si="109"/>
        <v>Medium</v>
      </c>
      <c r="AC988" s="3" t="str">
        <f t="shared" si="110"/>
        <v>High</v>
      </c>
      <c r="AD988" s="3" t="str">
        <f t="shared" si="111"/>
        <v>No</v>
      </c>
    </row>
    <row r="989" spans="1:30" ht="15" customHeight="1" x14ac:dyDescent="0.3">
      <c r="A989" s="3" t="s">
        <v>1010</v>
      </c>
      <c r="B989" s="3">
        <v>66</v>
      </c>
      <c r="C989" s="3" t="s">
        <v>28</v>
      </c>
      <c r="D989" s="3" t="s">
        <v>33</v>
      </c>
      <c r="E989" s="3">
        <v>71454.762251871303</v>
      </c>
      <c r="F989" s="3">
        <v>28</v>
      </c>
      <c r="G989" s="3">
        <v>2202.8699945835001</v>
      </c>
      <c r="H989" s="3">
        <v>7</v>
      </c>
      <c r="I989" s="3">
        <v>1186.8543885061999</v>
      </c>
      <c r="J989" s="3">
        <v>0</v>
      </c>
      <c r="K989" s="3">
        <v>440.63058688575097</v>
      </c>
      <c r="L989" s="3">
        <v>33</v>
      </c>
      <c r="M989" s="3">
        <v>17</v>
      </c>
      <c r="N989" s="3">
        <v>0</v>
      </c>
      <c r="O989" s="3">
        <v>523</v>
      </c>
      <c r="P989" s="3">
        <v>2</v>
      </c>
      <c r="Q989" s="3">
        <v>15477.091730337401</v>
      </c>
      <c r="R989" s="3">
        <v>5</v>
      </c>
      <c r="S989" s="3">
        <v>0</v>
      </c>
      <c r="T989" s="3">
        <v>0</v>
      </c>
      <c r="U989" s="3">
        <v>7763.9331014611498</v>
      </c>
      <c r="V989" s="3">
        <v>1</v>
      </c>
      <c r="W989" s="3" t="str">
        <f>IF(Bank_data3[[#This Row],[credit_risk]]=1,"High Risk","Low Risk")</f>
        <v>High Risk</v>
      </c>
      <c r="X989" s="3" t="str">
        <f t="shared" si="105"/>
        <v>55+</v>
      </c>
      <c r="Y989" s="3" t="str">
        <f t="shared" si="106"/>
        <v>Middle Income</v>
      </c>
      <c r="Z989" s="3" t="str">
        <f t="shared" si="107"/>
        <v>Poor</v>
      </c>
      <c r="AA989" s="27">
        <f t="shared" si="108"/>
        <v>0.21659986322230157</v>
      </c>
      <c r="AB989" s="3" t="str">
        <f t="shared" si="109"/>
        <v>Medium</v>
      </c>
      <c r="AC989" s="3" t="str">
        <f t="shared" si="110"/>
        <v>High</v>
      </c>
      <c r="AD989" s="3" t="str">
        <f t="shared" si="111"/>
        <v>No</v>
      </c>
    </row>
    <row r="990" spans="1:30" ht="15" customHeight="1" x14ac:dyDescent="0.3">
      <c r="A990" s="3" t="s">
        <v>1011</v>
      </c>
      <c r="B990" s="3">
        <v>41</v>
      </c>
      <c r="C990" s="3" t="s">
        <v>28</v>
      </c>
      <c r="D990" s="3" t="s">
        <v>24</v>
      </c>
      <c r="E990" s="3">
        <v>44550.448340688199</v>
      </c>
      <c r="F990" s="3">
        <v>73</v>
      </c>
      <c r="G990" s="3">
        <v>2171.88116730088</v>
      </c>
      <c r="H990" s="3">
        <v>2</v>
      </c>
      <c r="I990" s="3">
        <v>614.31158859756101</v>
      </c>
      <c r="J990" s="3">
        <v>40</v>
      </c>
      <c r="K990" s="3">
        <v>555.55287694724495</v>
      </c>
      <c r="L990" s="3">
        <v>65</v>
      </c>
      <c r="M990" s="3">
        <v>4</v>
      </c>
      <c r="N990" s="3">
        <v>0</v>
      </c>
      <c r="O990" s="3">
        <v>850</v>
      </c>
      <c r="P990" s="3">
        <v>5</v>
      </c>
      <c r="Q990" s="3">
        <v>2814.1959914272202</v>
      </c>
      <c r="R990" s="3">
        <v>0</v>
      </c>
      <c r="S990" s="3">
        <v>0</v>
      </c>
      <c r="T990" s="3">
        <v>0</v>
      </c>
      <c r="U990" s="3">
        <v>4440.2780873314196</v>
      </c>
      <c r="V990" s="3">
        <v>0</v>
      </c>
      <c r="W990" s="3" t="str">
        <f>IF(Bank_data3[[#This Row],[credit_risk]]=1,"High Risk","Low Risk")</f>
        <v>Low Risk</v>
      </c>
      <c r="X990" s="3" t="str">
        <f t="shared" si="105"/>
        <v>35-44</v>
      </c>
      <c r="Y990" s="3" t="str">
        <f t="shared" si="106"/>
        <v>Low Income</v>
      </c>
      <c r="Z990" s="3" t="str">
        <f t="shared" si="107"/>
        <v>Excellent</v>
      </c>
      <c r="AA990" s="27">
        <f t="shared" si="108"/>
        <v>6.3168746808255974E-2</v>
      </c>
      <c r="AB990" s="3" t="str">
        <f t="shared" si="109"/>
        <v>Medium</v>
      </c>
      <c r="AC990" s="3" t="str">
        <f t="shared" si="110"/>
        <v>High</v>
      </c>
      <c r="AD990" s="3" t="str">
        <f t="shared" si="111"/>
        <v>No</v>
      </c>
    </row>
    <row r="991" spans="1:30" ht="15" customHeight="1" x14ac:dyDescent="0.3">
      <c r="A991" s="3" t="s">
        <v>1012</v>
      </c>
      <c r="B991" s="3">
        <v>53</v>
      </c>
      <c r="C991" s="3" t="s">
        <v>23</v>
      </c>
      <c r="D991" s="3" t="s">
        <v>24</v>
      </c>
      <c r="E991" s="3">
        <v>56310.358237025801</v>
      </c>
      <c r="F991" s="3">
        <v>76</v>
      </c>
      <c r="G991" s="3">
        <v>1616.4850942816699</v>
      </c>
      <c r="H991" s="3">
        <v>9</v>
      </c>
      <c r="I991" s="3">
        <v>1111.31483125811</v>
      </c>
      <c r="J991" s="3">
        <v>13</v>
      </c>
      <c r="K991" s="3">
        <v>271.98460777255099</v>
      </c>
      <c r="L991" s="3">
        <v>30</v>
      </c>
      <c r="M991" s="3">
        <v>14</v>
      </c>
      <c r="N991" s="3">
        <v>6</v>
      </c>
      <c r="O991" s="3">
        <v>785</v>
      </c>
      <c r="P991" s="3">
        <v>2</v>
      </c>
      <c r="Q991" s="3">
        <v>18412.4742218379</v>
      </c>
      <c r="R991" s="3">
        <v>0</v>
      </c>
      <c r="S991" s="3">
        <v>0</v>
      </c>
      <c r="T991" s="3">
        <v>0</v>
      </c>
      <c r="U991" s="3">
        <v>3608.7880685160098</v>
      </c>
      <c r="V991" s="3">
        <v>0</v>
      </c>
      <c r="W991" s="3" t="str">
        <f>IF(Bank_data3[[#This Row],[credit_risk]]=1,"High Risk","Low Risk")</f>
        <v>Low Risk</v>
      </c>
      <c r="X991" s="3" t="str">
        <f t="shared" si="105"/>
        <v>45-54</v>
      </c>
      <c r="Y991" s="3" t="str">
        <f t="shared" si="106"/>
        <v>Middle Income</v>
      </c>
      <c r="Z991" s="3" t="str">
        <f t="shared" si="107"/>
        <v>Very Good</v>
      </c>
      <c r="AA991" s="27">
        <f t="shared" si="108"/>
        <v>0.3269820118056207</v>
      </c>
      <c r="AB991" s="3" t="str">
        <f t="shared" si="109"/>
        <v>Medium</v>
      </c>
      <c r="AC991" s="3" t="str">
        <f t="shared" si="110"/>
        <v>High</v>
      </c>
      <c r="AD991" s="3" t="str">
        <f t="shared" si="111"/>
        <v>No</v>
      </c>
    </row>
    <row r="992" spans="1:30" ht="15" customHeight="1" x14ac:dyDescent="0.3">
      <c r="A992" s="3" t="s">
        <v>1013</v>
      </c>
      <c r="B992" s="3">
        <v>66</v>
      </c>
      <c r="C992" s="3" t="s">
        <v>28</v>
      </c>
      <c r="D992" s="3" t="s">
        <v>24</v>
      </c>
      <c r="E992" s="3">
        <v>47291.541845314801</v>
      </c>
      <c r="F992" s="3">
        <v>199</v>
      </c>
      <c r="G992" s="3">
        <v>1624.8884253721401</v>
      </c>
      <c r="H992" s="3">
        <v>3</v>
      </c>
      <c r="I992" s="3">
        <v>1187.0774116852001</v>
      </c>
      <c r="J992" s="3">
        <v>9</v>
      </c>
      <c r="K992" s="3">
        <v>756.65795974763103</v>
      </c>
      <c r="L992" s="3">
        <v>43</v>
      </c>
      <c r="M992" s="3">
        <v>11</v>
      </c>
      <c r="N992" s="3">
        <v>9</v>
      </c>
      <c r="O992" s="3">
        <v>712</v>
      </c>
      <c r="P992" s="3">
        <v>0</v>
      </c>
      <c r="Q992" s="3">
        <v>15387.0027238279</v>
      </c>
      <c r="R992" s="3">
        <v>5</v>
      </c>
      <c r="S992" s="3">
        <v>0</v>
      </c>
      <c r="T992" s="3">
        <v>0</v>
      </c>
      <c r="U992" s="3">
        <v>10408.2673855056</v>
      </c>
      <c r="V992" s="3">
        <v>1</v>
      </c>
      <c r="W992" s="3" t="str">
        <f>IF(Bank_data3[[#This Row],[credit_risk]]=1,"High Risk","Low Risk")</f>
        <v>High Risk</v>
      </c>
      <c r="X992" s="3" t="str">
        <f t="shared" si="105"/>
        <v>55+</v>
      </c>
      <c r="Y992" s="3" t="str">
        <f t="shared" si="106"/>
        <v>Low Income</v>
      </c>
      <c r="Z992" s="3" t="str">
        <f t="shared" si="107"/>
        <v>Good</v>
      </c>
      <c r="AA992" s="27">
        <f t="shared" si="108"/>
        <v>0.32536479301429877</v>
      </c>
      <c r="AB992" s="3" t="str">
        <f t="shared" si="109"/>
        <v>Medium</v>
      </c>
      <c r="AC992" s="3" t="str">
        <f t="shared" si="110"/>
        <v>High</v>
      </c>
      <c r="AD992" s="3" t="str">
        <f t="shared" si="111"/>
        <v>No</v>
      </c>
    </row>
    <row r="993" spans="1:30" ht="15" customHeight="1" x14ac:dyDescent="0.3">
      <c r="A993" s="3" t="s">
        <v>1014</v>
      </c>
      <c r="B993" s="3">
        <v>27</v>
      </c>
      <c r="C993" s="3" t="s">
        <v>23</v>
      </c>
      <c r="D993" s="3" t="s">
        <v>26</v>
      </c>
      <c r="E993" s="3">
        <v>59370.779859961403</v>
      </c>
      <c r="F993" s="3">
        <v>49</v>
      </c>
      <c r="G993" s="3">
        <v>2251.6478903382599</v>
      </c>
      <c r="H993" s="3">
        <v>3</v>
      </c>
      <c r="I993" s="3">
        <v>998.38592622172098</v>
      </c>
      <c r="J993" s="3">
        <v>49</v>
      </c>
      <c r="K993" s="3">
        <v>688.11859177561996</v>
      </c>
      <c r="L993" s="3">
        <v>22</v>
      </c>
      <c r="M993" s="3">
        <v>0</v>
      </c>
      <c r="N993" s="3">
        <v>6</v>
      </c>
      <c r="O993" s="3">
        <v>330</v>
      </c>
      <c r="P993" s="3">
        <v>1</v>
      </c>
      <c r="Q993" s="3">
        <v>20848.969051361801</v>
      </c>
      <c r="R993" s="3">
        <v>0</v>
      </c>
      <c r="S993" s="3">
        <v>0</v>
      </c>
      <c r="T993" s="3">
        <v>0</v>
      </c>
      <c r="U993" s="3">
        <v>9588.8785441587697</v>
      </c>
      <c r="V993" s="3">
        <v>1</v>
      </c>
      <c r="W993" s="3" t="str">
        <f>IF(Bank_data3[[#This Row],[credit_risk]]=1,"High Risk","Low Risk")</f>
        <v>High Risk</v>
      </c>
      <c r="X993" s="3" t="str">
        <f t="shared" si="105"/>
        <v>25-34</v>
      </c>
      <c r="Y993" s="3" t="str">
        <f t="shared" si="106"/>
        <v>Middle Income</v>
      </c>
      <c r="Z993" s="3" t="str">
        <f t="shared" si="107"/>
        <v>Poor</v>
      </c>
      <c r="AA993" s="27">
        <f t="shared" si="108"/>
        <v>0.35116549084479814</v>
      </c>
      <c r="AB993" s="3" t="str">
        <f t="shared" si="109"/>
        <v>Medium</v>
      </c>
      <c r="AC993" s="3" t="str">
        <f t="shared" si="110"/>
        <v>Medium</v>
      </c>
      <c r="AD993" s="3" t="str">
        <f t="shared" si="111"/>
        <v>No</v>
      </c>
    </row>
    <row r="994" spans="1:30" ht="15" customHeight="1" x14ac:dyDescent="0.3">
      <c r="A994" s="3" t="s">
        <v>1015</v>
      </c>
      <c r="B994" s="3">
        <v>59</v>
      </c>
      <c r="C994" s="3" t="s">
        <v>31</v>
      </c>
      <c r="D994" s="3" t="s">
        <v>33</v>
      </c>
      <c r="E994" s="3">
        <v>31550.9084396297</v>
      </c>
      <c r="F994" s="3">
        <v>78</v>
      </c>
      <c r="G994" s="3">
        <v>2786.8756110454701</v>
      </c>
      <c r="H994" s="3">
        <v>0</v>
      </c>
      <c r="I994" s="3">
        <v>362.76756814957901</v>
      </c>
      <c r="J994" s="3">
        <v>41</v>
      </c>
      <c r="K994" s="3">
        <v>359.44946961416599</v>
      </c>
      <c r="L994" s="3">
        <v>65</v>
      </c>
      <c r="M994" s="3">
        <v>17</v>
      </c>
      <c r="N994" s="3">
        <v>6</v>
      </c>
      <c r="O994" s="3">
        <v>772</v>
      </c>
      <c r="P994" s="3">
        <v>4</v>
      </c>
      <c r="Q994" s="3">
        <v>15109.6708831913</v>
      </c>
      <c r="R994" s="3">
        <v>1</v>
      </c>
      <c r="S994" s="3">
        <v>0</v>
      </c>
      <c r="T994" s="3">
        <v>0</v>
      </c>
      <c r="U994" s="3">
        <v>5667.1301225699299</v>
      </c>
      <c r="V994" s="3">
        <v>0</v>
      </c>
      <c r="W994" s="3" t="str">
        <f>IF(Bank_data3[[#This Row],[credit_risk]]=1,"High Risk","Low Risk")</f>
        <v>Low Risk</v>
      </c>
      <c r="X994" s="3" t="str">
        <f t="shared" si="105"/>
        <v>55+</v>
      </c>
      <c r="Y994" s="3" t="str">
        <f t="shared" si="106"/>
        <v>Low Income</v>
      </c>
      <c r="Z994" s="3" t="str">
        <f t="shared" si="107"/>
        <v>Very Good</v>
      </c>
      <c r="AA994" s="27">
        <f t="shared" si="108"/>
        <v>0.47889812466422399</v>
      </c>
      <c r="AB994" s="3" t="str">
        <f t="shared" si="109"/>
        <v>Medium</v>
      </c>
      <c r="AC994" s="3" t="str">
        <f t="shared" si="110"/>
        <v>High</v>
      </c>
      <c r="AD994" s="3" t="str">
        <f t="shared" si="111"/>
        <v>No</v>
      </c>
    </row>
    <row r="995" spans="1:30" ht="15" customHeight="1" x14ac:dyDescent="0.3">
      <c r="A995" s="3" t="s">
        <v>1016</v>
      </c>
      <c r="B995" s="3">
        <v>68</v>
      </c>
      <c r="C995" s="3" t="s">
        <v>28</v>
      </c>
      <c r="D995" s="3" t="s">
        <v>33</v>
      </c>
      <c r="E995" s="3">
        <v>28984.6558386168</v>
      </c>
      <c r="F995" s="3">
        <v>98</v>
      </c>
      <c r="G995" s="3">
        <v>491.41881592050999</v>
      </c>
      <c r="H995" s="3">
        <v>5</v>
      </c>
      <c r="I995" s="3">
        <v>809.50421822787405</v>
      </c>
      <c r="J995" s="3">
        <v>6</v>
      </c>
      <c r="K995" s="3">
        <v>147.083295828182</v>
      </c>
      <c r="L995" s="3">
        <v>10</v>
      </c>
      <c r="M995" s="3">
        <v>5</v>
      </c>
      <c r="N995" s="3">
        <v>4</v>
      </c>
      <c r="O995" s="3">
        <v>813</v>
      </c>
      <c r="P995" s="3">
        <v>0</v>
      </c>
      <c r="Q995" s="3">
        <v>14125.011398868701</v>
      </c>
      <c r="R995" s="3">
        <v>6</v>
      </c>
      <c r="S995" s="3">
        <v>0</v>
      </c>
      <c r="T995" s="3">
        <v>0</v>
      </c>
      <c r="U995" s="3">
        <v>11752.3670998164</v>
      </c>
      <c r="V995" s="3">
        <v>1</v>
      </c>
      <c r="W995" s="3" t="str">
        <f>IF(Bank_data3[[#This Row],[credit_risk]]=1,"High Risk","Low Risk")</f>
        <v>High Risk</v>
      </c>
      <c r="X995" s="3" t="str">
        <f t="shared" si="105"/>
        <v>55+</v>
      </c>
      <c r="Y995" s="3" t="str">
        <f t="shared" si="106"/>
        <v>Low Income</v>
      </c>
      <c r="Z995" s="3" t="str">
        <f t="shared" si="107"/>
        <v>Excellent</v>
      </c>
      <c r="AA995" s="27">
        <f t="shared" si="108"/>
        <v>0.4873272077997105</v>
      </c>
      <c r="AB995" s="3" t="str">
        <f t="shared" si="109"/>
        <v>Low</v>
      </c>
      <c r="AC995" s="3" t="str">
        <f t="shared" si="110"/>
        <v>Medium</v>
      </c>
      <c r="AD995" s="3" t="str">
        <f t="shared" si="111"/>
        <v>No</v>
      </c>
    </row>
    <row r="996" spans="1:30" ht="15" customHeight="1" x14ac:dyDescent="0.3">
      <c r="A996" s="3" t="s">
        <v>1017</v>
      </c>
      <c r="B996" s="3">
        <v>63</v>
      </c>
      <c r="C996" s="3" t="s">
        <v>28</v>
      </c>
      <c r="D996" s="3" t="s">
        <v>33</v>
      </c>
      <c r="E996" s="3">
        <v>64595.547189689401</v>
      </c>
      <c r="F996" s="3">
        <v>172</v>
      </c>
      <c r="G996" s="3">
        <v>1013.36636322302</v>
      </c>
      <c r="H996" s="3">
        <v>1</v>
      </c>
      <c r="I996" s="3">
        <v>729.30000102948395</v>
      </c>
      <c r="J996" s="3">
        <v>39</v>
      </c>
      <c r="K996" s="3">
        <v>562.55595815529796</v>
      </c>
      <c r="L996" s="3">
        <v>48</v>
      </c>
      <c r="M996" s="3">
        <v>5</v>
      </c>
      <c r="N996" s="3">
        <v>6</v>
      </c>
      <c r="O996" s="3">
        <v>641</v>
      </c>
      <c r="P996" s="3">
        <v>4</v>
      </c>
      <c r="Q996" s="3">
        <v>10033.973704747899</v>
      </c>
      <c r="R996" s="3">
        <v>7</v>
      </c>
      <c r="S996" s="3">
        <v>0</v>
      </c>
      <c r="T996" s="3">
        <v>0</v>
      </c>
      <c r="U996" s="3">
        <v>7039.0830623607499</v>
      </c>
      <c r="V996" s="3">
        <v>1</v>
      </c>
      <c r="W996" s="3" t="str">
        <f>IF(Bank_data3[[#This Row],[credit_risk]]=1,"High Risk","Low Risk")</f>
        <v>High Risk</v>
      </c>
      <c r="X996" s="3" t="str">
        <f t="shared" si="105"/>
        <v>55+</v>
      </c>
      <c r="Y996" s="3" t="str">
        <f t="shared" si="106"/>
        <v>Middle Income</v>
      </c>
      <c r="Z996" s="3" t="str">
        <f t="shared" si="107"/>
        <v>Fair</v>
      </c>
      <c r="AA996" s="27">
        <f t="shared" si="108"/>
        <v>0.15533537745693871</v>
      </c>
      <c r="AB996" s="3" t="str">
        <f t="shared" si="109"/>
        <v>Medium</v>
      </c>
      <c r="AC996" s="3" t="str">
        <f t="shared" si="110"/>
        <v>High</v>
      </c>
      <c r="AD996" s="3" t="str">
        <f t="shared" si="111"/>
        <v>No</v>
      </c>
    </row>
    <row r="997" spans="1:30" ht="15" customHeight="1" x14ac:dyDescent="0.3">
      <c r="A997" s="3" t="s">
        <v>1018</v>
      </c>
      <c r="B997" s="3">
        <v>38</v>
      </c>
      <c r="C997" s="3" t="s">
        <v>28</v>
      </c>
      <c r="D997" s="3" t="s">
        <v>26</v>
      </c>
      <c r="E997" s="3">
        <v>66877.067183172796</v>
      </c>
      <c r="F997" s="3">
        <v>33</v>
      </c>
      <c r="G997" s="3">
        <v>2002.3459307135599</v>
      </c>
      <c r="H997" s="3">
        <v>8</v>
      </c>
      <c r="I997" s="3">
        <v>626.40026063263997</v>
      </c>
      <c r="J997" s="3">
        <v>13</v>
      </c>
      <c r="K997" s="3">
        <v>8.4179608815151692</v>
      </c>
      <c r="L997" s="3">
        <v>77</v>
      </c>
      <c r="M997" s="3">
        <v>10</v>
      </c>
      <c r="N997" s="3">
        <v>8</v>
      </c>
      <c r="O997" s="3">
        <v>464</v>
      </c>
      <c r="P997" s="3">
        <v>2</v>
      </c>
      <c r="Q997" s="3">
        <v>1588.8102360243099</v>
      </c>
      <c r="R997" s="3">
        <v>6</v>
      </c>
      <c r="S997" s="3">
        <v>0</v>
      </c>
      <c r="T997" s="3">
        <v>0</v>
      </c>
      <c r="U997" s="3">
        <v>10867.8890178438</v>
      </c>
      <c r="V997" s="3">
        <v>1</v>
      </c>
      <c r="W997" s="3" t="str">
        <f>IF(Bank_data3[[#This Row],[credit_risk]]=1,"High Risk","Low Risk")</f>
        <v>High Risk</v>
      </c>
      <c r="X997" s="3" t="str">
        <f t="shared" si="105"/>
        <v>35-44</v>
      </c>
      <c r="Y997" s="3" t="str">
        <f t="shared" si="106"/>
        <v>Middle Income</v>
      </c>
      <c r="Z997" s="3" t="str">
        <f t="shared" si="107"/>
        <v>Poor</v>
      </c>
      <c r="AA997" s="27">
        <f t="shared" si="108"/>
        <v>2.3757175709763732E-2</v>
      </c>
      <c r="AB997" s="3" t="str">
        <f t="shared" si="109"/>
        <v>Medium</v>
      </c>
      <c r="AC997" s="3" t="str">
        <f t="shared" si="110"/>
        <v>High</v>
      </c>
      <c r="AD997" s="3" t="str">
        <f t="shared" si="111"/>
        <v>No</v>
      </c>
    </row>
    <row r="998" spans="1:30" ht="15" customHeight="1" x14ac:dyDescent="0.3">
      <c r="A998" s="3" t="s">
        <v>1019</v>
      </c>
      <c r="B998" s="3">
        <v>61</v>
      </c>
      <c r="C998" s="3" t="s">
        <v>31</v>
      </c>
      <c r="D998" s="3" t="s">
        <v>26</v>
      </c>
      <c r="E998" s="3">
        <v>41165.743538811097</v>
      </c>
      <c r="F998" s="3">
        <v>24</v>
      </c>
      <c r="G998" s="3">
        <v>1703.90911920248</v>
      </c>
      <c r="H998" s="3">
        <v>0</v>
      </c>
      <c r="I998" s="3">
        <v>849.96305557125004</v>
      </c>
      <c r="J998" s="3">
        <v>35</v>
      </c>
      <c r="K998" s="3">
        <v>171.18116517947399</v>
      </c>
      <c r="L998" s="3">
        <v>57</v>
      </c>
      <c r="M998" s="3">
        <v>10</v>
      </c>
      <c r="N998" s="3">
        <v>5</v>
      </c>
      <c r="O998" s="3">
        <v>599</v>
      </c>
      <c r="P998" s="3">
        <v>3</v>
      </c>
      <c r="Q998" s="3">
        <v>25082.469434885199</v>
      </c>
      <c r="R998" s="3">
        <v>4</v>
      </c>
      <c r="S998" s="3">
        <v>0</v>
      </c>
      <c r="T998" s="3">
        <v>0</v>
      </c>
      <c r="U998" s="3">
        <v>9770.5458590673697</v>
      </c>
      <c r="V998" s="3">
        <v>1</v>
      </c>
      <c r="W998" s="3" t="str">
        <f>IF(Bank_data3[[#This Row],[credit_risk]]=1,"High Risk","Low Risk")</f>
        <v>High Risk</v>
      </c>
      <c r="X998" s="3" t="str">
        <f t="shared" si="105"/>
        <v>55+</v>
      </c>
      <c r="Y998" s="3" t="str">
        <f t="shared" si="106"/>
        <v>Low Income</v>
      </c>
      <c r="Z998" s="3" t="str">
        <f t="shared" si="107"/>
        <v>Fair</v>
      </c>
      <c r="AA998" s="27">
        <f t="shared" si="108"/>
        <v>0.60930441864210294</v>
      </c>
      <c r="AB998" s="3" t="str">
        <f t="shared" si="109"/>
        <v>Medium</v>
      </c>
      <c r="AC998" s="3" t="str">
        <f t="shared" si="110"/>
        <v>High</v>
      </c>
      <c r="AD998" s="3" t="str">
        <f t="shared" si="111"/>
        <v>No</v>
      </c>
    </row>
    <row r="999" spans="1:30" ht="15" customHeight="1" x14ac:dyDescent="0.3">
      <c r="A999" s="3" t="s">
        <v>1020</v>
      </c>
      <c r="B999" s="3">
        <v>60</v>
      </c>
      <c r="C999" s="3" t="s">
        <v>23</v>
      </c>
      <c r="D999" s="3" t="s">
        <v>24</v>
      </c>
      <c r="E999" s="3">
        <v>36515.820632701601</v>
      </c>
      <c r="F999" s="3">
        <v>19</v>
      </c>
      <c r="G999" s="3">
        <v>67.5456445086065</v>
      </c>
      <c r="H999" s="3">
        <v>0</v>
      </c>
      <c r="I999" s="3">
        <v>1069.22222162414</v>
      </c>
      <c r="J999" s="3">
        <v>26</v>
      </c>
      <c r="K999" s="3">
        <v>399.10501043906601</v>
      </c>
      <c r="L999" s="3">
        <v>28</v>
      </c>
      <c r="M999" s="3">
        <v>15</v>
      </c>
      <c r="N999" s="3">
        <v>5</v>
      </c>
      <c r="O999" s="3">
        <v>753</v>
      </c>
      <c r="P999" s="3">
        <v>2</v>
      </c>
      <c r="Q999" s="3">
        <v>9095.6011744440602</v>
      </c>
      <c r="R999" s="3">
        <v>0</v>
      </c>
      <c r="S999" s="3">
        <v>0</v>
      </c>
      <c r="T999" s="3">
        <v>0</v>
      </c>
      <c r="U999" s="3">
        <v>7303.3182481497897</v>
      </c>
      <c r="V999" s="3">
        <v>0</v>
      </c>
      <c r="W999" s="3" t="str">
        <f>IF(Bank_data3[[#This Row],[credit_risk]]=1,"High Risk","Low Risk")</f>
        <v>Low Risk</v>
      </c>
      <c r="X999" s="3" t="str">
        <f t="shared" si="105"/>
        <v>55+</v>
      </c>
      <c r="Y999" s="3" t="str">
        <f t="shared" si="106"/>
        <v>Low Income</v>
      </c>
      <c r="Z999" s="3" t="str">
        <f t="shared" si="107"/>
        <v>Very Good</v>
      </c>
      <c r="AA999" s="27">
        <f t="shared" si="108"/>
        <v>0.24908658813759563</v>
      </c>
      <c r="AB999" s="3" t="str">
        <f t="shared" si="109"/>
        <v>Low</v>
      </c>
      <c r="AC999" s="3" t="str">
        <f t="shared" si="110"/>
        <v>Medium</v>
      </c>
      <c r="AD999" s="3" t="str">
        <f t="shared" si="111"/>
        <v>No</v>
      </c>
    </row>
    <row r="1000" spans="1:30" ht="15" customHeight="1" x14ac:dyDescent="0.3">
      <c r="A1000" s="3" t="s">
        <v>1021</v>
      </c>
      <c r="B1000" s="3">
        <v>56</v>
      </c>
      <c r="C1000" s="3" t="s">
        <v>23</v>
      </c>
      <c r="D1000" s="3" t="s">
        <v>24</v>
      </c>
      <c r="E1000" s="3">
        <v>70656.196138604602</v>
      </c>
      <c r="F1000" s="3">
        <v>214</v>
      </c>
      <c r="G1000" s="3">
        <v>1041.3859323454799</v>
      </c>
      <c r="H1000" s="3">
        <v>10</v>
      </c>
      <c r="I1000" s="3">
        <v>639.50656895408099</v>
      </c>
      <c r="J1000" s="3">
        <v>10</v>
      </c>
      <c r="K1000" s="3">
        <v>279.61616886696601</v>
      </c>
      <c r="L1000" s="3">
        <v>50</v>
      </c>
      <c r="M1000" s="3">
        <v>5</v>
      </c>
      <c r="N1000" s="3">
        <v>2</v>
      </c>
      <c r="O1000" s="3">
        <v>780</v>
      </c>
      <c r="P1000" s="3">
        <v>1</v>
      </c>
      <c r="Q1000" s="3">
        <v>14025.4610037162</v>
      </c>
      <c r="R1000" s="3">
        <v>3</v>
      </c>
      <c r="S1000" s="3">
        <v>0</v>
      </c>
      <c r="T1000" s="3">
        <v>0</v>
      </c>
      <c r="U1000" s="3">
        <v>11372.2792775538</v>
      </c>
      <c r="V1000" s="3">
        <v>0</v>
      </c>
      <c r="W1000" s="3" t="str">
        <f>IF(Bank_data3[[#This Row],[credit_risk]]=1,"High Risk","Low Risk")</f>
        <v>Low Risk</v>
      </c>
      <c r="X1000" s="3" t="str">
        <f t="shared" si="105"/>
        <v>55+</v>
      </c>
      <c r="Y1000" s="3" t="str">
        <f t="shared" si="106"/>
        <v>Middle Income</v>
      </c>
      <c r="Z1000" s="3" t="str">
        <f t="shared" si="107"/>
        <v>Very Good</v>
      </c>
      <c r="AA1000" s="27">
        <f t="shared" si="108"/>
        <v>0.19850291651991542</v>
      </c>
      <c r="AB1000" s="3" t="str">
        <f t="shared" si="109"/>
        <v>Medium</v>
      </c>
      <c r="AC1000" s="3" t="str">
        <f t="shared" si="110"/>
        <v>High</v>
      </c>
      <c r="AD1000" s="3" t="str">
        <f t="shared" si="111"/>
        <v>No</v>
      </c>
    </row>
    <row r="1001" spans="1:30" ht="15" customHeight="1" x14ac:dyDescent="0.3">
      <c r="A1001" s="3" t="s">
        <v>1022</v>
      </c>
      <c r="B1001" s="3">
        <v>25</v>
      </c>
      <c r="C1001" s="3" t="s">
        <v>28</v>
      </c>
      <c r="D1001" s="3" t="s">
        <v>33</v>
      </c>
      <c r="E1001" s="3">
        <v>37125.2746523268</v>
      </c>
      <c r="F1001" s="3">
        <v>150</v>
      </c>
      <c r="G1001" s="3">
        <v>1742.14734863268</v>
      </c>
      <c r="H1001" s="3">
        <v>9</v>
      </c>
      <c r="I1001" s="3">
        <v>740.01606400421394</v>
      </c>
      <c r="J1001" s="3">
        <v>41</v>
      </c>
      <c r="K1001" s="3">
        <v>823.72870358325497</v>
      </c>
      <c r="L1001" s="3">
        <v>0</v>
      </c>
      <c r="M1001" s="3">
        <v>0</v>
      </c>
      <c r="N1001" s="3">
        <v>6</v>
      </c>
      <c r="O1001" s="3">
        <v>374</v>
      </c>
      <c r="P1001" s="3">
        <v>5</v>
      </c>
      <c r="Q1001" s="3">
        <v>7060.3226701494796</v>
      </c>
      <c r="R1001" s="3">
        <v>4</v>
      </c>
      <c r="S1001" s="3">
        <v>0</v>
      </c>
      <c r="T1001" s="3">
        <v>0</v>
      </c>
      <c r="U1001" s="3">
        <v>12950.427883315901</v>
      </c>
      <c r="V1001" s="3">
        <v>1</v>
      </c>
      <c r="W1001" s="3" t="str">
        <f>IF(Bank_data3[[#This Row],[credit_risk]]=1,"High Risk","Low Risk")</f>
        <v>High Risk</v>
      </c>
      <c r="X1001" s="3" t="str">
        <f t="shared" si="105"/>
        <v>25-34</v>
      </c>
      <c r="Y1001" s="3" t="str">
        <f t="shared" si="106"/>
        <v>Low Income</v>
      </c>
      <c r="Z1001" s="3" t="str">
        <f t="shared" si="107"/>
        <v>Poor</v>
      </c>
      <c r="AA1001" s="27">
        <f t="shared" si="108"/>
        <v>0.19017563469276527</v>
      </c>
      <c r="AB1001" s="3" t="str">
        <f t="shared" si="109"/>
        <v>Medium</v>
      </c>
      <c r="AC1001" s="3" t="str">
        <f t="shared" si="110"/>
        <v>Low</v>
      </c>
      <c r="AD1001" s="3" t="str">
        <f t="shared" si="111"/>
        <v>No</v>
      </c>
    </row>
    <row r="1002" spans="1:30" ht="15" customHeight="1" x14ac:dyDescent="0.3">
      <c r="A1002" s="3" t="s">
        <v>1023</v>
      </c>
      <c r="B1002" s="3">
        <v>45</v>
      </c>
      <c r="C1002" s="3" t="s">
        <v>31</v>
      </c>
      <c r="D1002" s="3" t="s">
        <v>26</v>
      </c>
      <c r="E1002" s="3">
        <v>50997.402607743803</v>
      </c>
      <c r="F1002" s="3">
        <v>237</v>
      </c>
      <c r="G1002" s="3">
        <v>1510.07635674422</v>
      </c>
      <c r="H1002" s="3">
        <v>10</v>
      </c>
      <c r="I1002" s="3">
        <v>715.62937315880401</v>
      </c>
      <c r="J1002" s="3">
        <v>48</v>
      </c>
      <c r="K1002" s="3">
        <v>417.63798673680998</v>
      </c>
      <c r="L1002" s="3">
        <v>4</v>
      </c>
      <c r="M1002" s="3">
        <v>15</v>
      </c>
      <c r="N1002" s="3">
        <v>5</v>
      </c>
      <c r="O1002" s="3">
        <v>608</v>
      </c>
      <c r="P1002" s="3">
        <v>4</v>
      </c>
      <c r="Q1002" s="3">
        <v>5562.1201669290904</v>
      </c>
      <c r="R1002" s="3">
        <v>5</v>
      </c>
      <c r="S1002" s="3">
        <v>0</v>
      </c>
      <c r="T1002" s="3">
        <v>0</v>
      </c>
      <c r="U1002" s="3">
        <v>12579.792274608701</v>
      </c>
      <c r="V1002" s="3">
        <v>1</v>
      </c>
      <c r="W1002" s="3" t="str">
        <f>IF(Bank_data3[[#This Row],[credit_risk]]=1,"High Risk","Low Risk")</f>
        <v>High Risk</v>
      </c>
      <c r="X1002" s="3" t="str">
        <f t="shared" si="105"/>
        <v>45-54</v>
      </c>
      <c r="Y1002" s="3" t="str">
        <f t="shared" si="106"/>
        <v>Middle Income</v>
      </c>
      <c r="Z1002" s="3" t="str">
        <f t="shared" si="107"/>
        <v>Fair</v>
      </c>
      <c r="AA1002" s="27">
        <f t="shared" si="108"/>
        <v>0.10906673443177475</v>
      </c>
      <c r="AB1002" s="3" t="str">
        <f t="shared" si="109"/>
        <v>Medium</v>
      </c>
      <c r="AC1002" s="3" t="str">
        <f t="shared" si="110"/>
        <v>Low</v>
      </c>
      <c r="AD1002" s="3" t="str">
        <f t="shared" si="111"/>
        <v>No</v>
      </c>
    </row>
    <row r="1003" spans="1:30" ht="15" customHeight="1" x14ac:dyDescent="0.3">
      <c r="A1003" s="3" t="s">
        <v>1024</v>
      </c>
      <c r="B1003" s="3">
        <v>53</v>
      </c>
      <c r="C1003" s="3" t="s">
        <v>31</v>
      </c>
      <c r="D1003" s="3" t="s">
        <v>26</v>
      </c>
      <c r="E1003" s="3">
        <v>48714.530389292202</v>
      </c>
      <c r="F1003" s="3">
        <v>138</v>
      </c>
      <c r="G1003" s="3">
        <v>1212.8464437549701</v>
      </c>
      <c r="H1003" s="3">
        <v>5</v>
      </c>
      <c r="I1003" s="3">
        <v>1207.3548659405101</v>
      </c>
      <c r="J1003" s="3">
        <v>36</v>
      </c>
      <c r="K1003" s="3">
        <v>621.87049021997802</v>
      </c>
      <c r="L1003" s="3">
        <v>33</v>
      </c>
      <c r="M1003" s="3">
        <v>2</v>
      </c>
      <c r="N1003" s="3">
        <v>4</v>
      </c>
      <c r="O1003" s="3">
        <v>375</v>
      </c>
      <c r="P1003" s="3">
        <v>0</v>
      </c>
      <c r="Q1003" s="3">
        <v>12357.188896754</v>
      </c>
      <c r="R1003" s="3">
        <v>7</v>
      </c>
      <c r="S1003" s="3">
        <v>0</v>
      </c>
      <c r="T1003" s="3">
        <v>0</v>
      </c>
      <c r="U1003" s="3">
        <v>1440.34231413007</v>
      </c>
      <c r="V1003" s="3">
        <v>1</v>
      </c>
      <c r="W1003" s="3" t="str">
        <f>IF(Bank_data3[[#This Row],[credit_risk]]=1,"High Risk","Low Risk")</f>
        <v>High Risk</v>
      </c>
      <c r="X1003" s="3" t="str">
        <f t="shared" si="105"/>
        <v>45-54</v>
      </c>
      <c r="Y1003" s="3" t="str">
        <f t="shared" si="106"/>
        <v>Low Income</v>
      </c>
      <c r="Z1003" s="3" t="str">
        <f t="shared" si="107"/>
        <v>Poor</v>
      </c>
      <c r="AA1003" s="27">
        <f t="shared" si="108"/>
        <v>0.25366536017085772</v>
      </c>
      <c r="AB1003" s="3" t="str">
        <f t="shared" si="109"/>
        <v>Medium</v>
      </c>
      <c r="AC1003" s="3" t="str">
        <f t="shared" si="110"/>
        <v>High</v>
      </c>
      <c r="AD1003" s="3" t="str">
        <f t="shared" si="111"/>
        <v>No</v>
      </c>
    </row>
    <row r="1004" spans="1:30" ht="15" customHeight="1" x14ac:dyDescent="0.3">
      <c r="A1004" s="3" t="s">
        <v>1025</v>
      </c>
      <c r="B1004" s="3">
        <v>64</v>
      </c>
      <c r="C1004" s="3" t="s">
        <v>31</v>
      </c>
      <c r="D1004" s="3" t="s">
        <v>33</v>
      </c>
      <c r="E1004" s="3">
        <v>23595.6929836655</v>
      </c>
      <c r="F1004" s="3">
        <v>100</v>
      </c>
      <c r="G1004" s="3">
        <v>3375.2544407851701</v>
      </c>
      <c r="H1004" s="3">
        <v>0</v>
      </c>
      <c r="I1004" s="3">
        <v>710.01478376629495</v>
      </c>
      <c r="J1004" s="3">
        <v>41</v>
      </c>
      <c r="K1004" s="3">
        <v>0</v>
      </c>
      <c r="L1004" s="3">
        <v>77</v>
      </c>
      <c r="M1004" s="3">
        <v>5</v>
      </c>
      <c r="N1004" s="3">
        <v>2</v>
      </c>
      <c r="O1004" s="3">
        <v>686</v>
      </c>
      <c r="P1004" s="3">
        <v>2</v>
      </c>
      <c r="Q1004" s="3">
        <v>14496.890662868</v>
      </c>
      <c r="R1004" s="3">
        <v>6</v>
      </c>
      <c r="S1004" s="3">
        <v>0</v>
      </c>
      <c r="T1004" s="3">
        <v>0</v>
      </c>
      <c r="U1004" s="3">
        <v>12925.2589847373</v>
      </c>
      <c r="V1004" s="3">
        <v>1</v>
      </c>
      <c r="W1004" s="3" t="str">
        <f>IF(Bank_data3[[#This Row],[credit_risk]]=1,"High Risk","Low Risk")</f>
        <v>High Risk</v>
      </c>
      <c r="X1004" s="3" t="str">
        <f t="shared" si="105"/>
        <v>55+</v>
      </c>
      <c r="Y1004" s="3" t="str">
        <f t="shared" si="106"/>
        <v>Low Income</v>
      </c>
      <c r="Z1004" s="3" t="str">
        <f t="shared" si="107"/>
        <v>Good</v>
      </c>
      <c r="AA1004" s="27">
        <f t="shared" si="108"/>
        <v>0.61438715416850465</v>
      </c>
      <c r="AB1004" s="3" t="str">
        <f t="shared" si="109"/>
        <v>Medium</v>
      </c>
      <c r="AC1004" s="3" t="str">
        <f t="shared" si="110"/>
        <v>High</v>
      </c>
      <c r="AD1004" s="3" t="str">
        <f t="shared" si="111"/>
        <v>No</v>
      </c>
    </row>
    <row r="1005" spans="1:30" ht="15" customHeight="1" x14ac:dyDescent="0.3">
      <c r="A1005" s="3" t="s">
        <v>1026</v>
      </c>
      <c r="B1005" s="3">
        <v>25</v>
      </c>
      <c r="C1005" s="3" t="s">
        <v>31</v>
      </c>
      <c r="D1005" s="3" t="s">
        <v>33</v>
      </c>
      <c r="E1005" s="3">
        <v>53458.056807415996</v>
      </c>
      <c r="F1005" s="3">
        <v>51</v>
      </c>
      <c r="G1005" s="3">
        <v>1480.08691283291</v>
      </c>
      <c r="H1005" s="3">
        <v>11</v>
      </c>
      <c r="I1005" s="3">
        <v>367.95801978338898</v>
      </c>
      <c r="J1005" s="3">
        <v>9</v>
      </c>
      <c r="K1005" s="3">
        <v>53.880385124549697</v>
      </c>
      <c r="L1005" s="3">
        <v>18</v>
      </c>
      <c r="M1005" s="3">
        <v>2</v>
      </c>
      <c r="N1005" s="3">
        <v>2</v>
      </c>
      <c r="O1005" s="3">
        <v>649</v>
      </c>
      <c r="P1005" s="3">
        <v>4</v>
      </c>
      <c r="Q1005" s="3">
        <v>22544.524984551201</v>
      </c>
      <c r="R1005" s="3">
        <v>2</v>
      </c>
      <c r="S1005" s="3">
        <v>0</v>
      </c>
      <c r="T1005" s="3">
        <v>0</v>
      </c>
      <c r="U1005" s="3">
        <v>10243.533792799401</v>
      </c>
      <c r="V1005" s="3">
        <v>0</v>
      </c>
      <c r="W1005" s="3" t="str">
        <f>IF(Bank_data3[[#This Row],[credit_risk]]=1,"High Risk","Low Risk")</f>
        <v>Low Risk</v>
      </c>
      <c r="X1005" s="3" t="str">
        <f t="shared" si="105"/>
        <v>25-34</v>
      </c>
      <c r="Y1005" s="3" t="str">
        <f t="shared" si="106"/>
        <v>Middle Income</v>
      </c>
      <c r="Z1005" s="3" t="str">
        <f t="shared" si="107"/>
        <v>Fair</v>
      </c>
      <c r="AA1005" s="27">
        <f t="shared" si="108"/>
        <v>0.42172361531524466</v>
      </c>
      <c r="AB1005" s="3" t="str">
        <f t="shared" si="109"/>
        <v>Medium</v>
      </c>
      <c r="AC1005" s="3" t="str">
        <f t="shared" si="110"/>
        <v>Medium</v>
      </c>
      <c r="AD1005" s="3" t="str">
        <f t="shared" si="111"/>
        <v>No</v>
      </c>
    </row>
    <row r="1006" spans="1:30" ht="15" customHeight="1" x14ac:dyDescent="0.3">
      <c r="A1006" s="3" t="s">
        <v>1027</v>
      </c>
      <c r="B1006" s="3">
        <v>56</v>
      </c>
      <c r="C1006" s="3" t="s">
        <v>31</v>
      </c>
      <c r="D1006" s="3" t="s">
        <v>24</v>
      </c>
      <c r="E1006" s="3">
        <v>51699.325161274901</v>
      </c>
      <c r="F1006" s="3">
        <v>89</v>
      </c>
      <c r="G1006" s="3">
        <v>1684.83919888222</v>
      </c>
      <c r="H1006" s="3">
        <v>2</v>
      </c>
      <c r="I1006" s="3">
        <v>249.29780635332</v>
      </c>
      <c r="J1006" s="3">
        <v>6</v>
      </c>
      <c r="K1006" s="3">
        <v>331.02103159860002</v>
      </c>
      <c r="L1006" s="3">
        <v>39</v>
      </c>
      <c r="M1006" s="3">
        <v>18</v>
      </c>
      <c r="N1006" s="3">
        <v>5</v>
      </c>
      <c r="O1006" s="3">
        <v>574</v>
      </c>
      <c r="P1006" s="3">
        <v>0</v>
      </c>
      <c r="Q1006" s="3">
        <v>18036.1470039829</v>
      </c>
      <c r="R1006" s="3">
        <v>0</v>
      </c>
      <c r="S1006" s="3">
        <v>0</v>
      </c>
      <c r="T1006" s="3">
        <v>0</v>
      </c>
      <c r="U1006" s="3">
        <v>10771.4372610181</v>
      </c>
      <c r="V1006" s="3">
        <v>1</v>
      </c>
      <c r="W1006" s="3" t="str">
        <f>IF(Bank_data3[[#This Row],[credit_risk]]=1,"High Risk","Low Risk")</f>
        <v>High Risk</v>
      </c>
      <c r="X1006" s="3" t="str">
        <f t="shared" si="105"/>
        <v>55+</v>
      </c>
      <c r="Y1006" s="3" t="str">
        <f t="shared" si="106"/>
        <v>Middle Income</v>
      </c>
      <c r="Z1006" s="3" t="str">
        <f t="shared" si="107"/>
        <v>Poor</v>
      </c>
      <c r="AA1006" s="27">
        <f t="shared" si="108"/>
        <v>0.34886619791882273</v>
      </c>
      <c r="AB1006" s="3" t="str">
        <f t="shared" si="109"/>
        <v>Medium</v>
      </c>
      <c r="AC1006" s="3" t="str">
        <f t="shared" si="110"/>
        <v>High</v>
      </c>
      <c r="AD1006" s="3" t="str">
        <f t="shared" si="111"/>
        <v>No</v>
      </c>
    </row>
    <row r="1007" spans="1:30" ht="15" customHeight="1" x14ac:dyDescent="0.3">
      <c r="A1007" s="3" t="s">
        <v>1028</v>
      </c>
      <c r="B1007" s="3">
        <v>52</v>
      </c>
      <c r="C1007" s="3" t="s">
        <v>23</v>
      </c>
      <c r="D1007" s="3" t="s">
        <v>24</v>
      </c>
      <c r="E1007" s="3">
        <v>56483.4430058289</v>
      </c>
      <c r="F1007" s="3">
        <v>40</v>
      </c>
      <c r="G1007" s="3">
        <v>1606.3719168341099</v>
      </c>
      <c r="H1007" s="3">
        <v>9</v>
      </c>
      <c r="I1007" s="3">
        <v>926.95534829809003</v>
      </c>
      <c r="J1007" s="3">
        <v>16</v>
      </c>
      <c r="K1007" s="3">
        <v>553.355315238907</v>
      </c>
      <c r="L1007" s="3">
        <v>65</v>
      </c>
      <c r="M1007" s="3">
        <v>7</v>
      </c>
      <c r="N1007" s="3">
        <v>5</v>
      </c>
      <c r="O1007" s="3">
        <v>600</v>
      </c>
      <c r="P1007" s="3">
        <v>2</v>
      </c>
      <c r="Q1007" s="3">
        <v>13687.0176117503</v>
      </c>
      <c r="R1007" s="3">
        <v>2</v>
      </c>
      <c r="S1007" s="3">
        <v>1</v>
      </c>
      <c r="T1007" s="3">
        <v>0</v>
      </c>
      <c r="U1007" s="3">
        <v>500</v>
      </c>
      <c r="V1007" s="3">
        <v>1</v>
      </c>
      <c r="W1007" s="3" t="str">
        <f>IF(Bank_data3[[#This Row],[credit_risk]]=1,"High Risk","Low Risk")</f>
        <v>High Risk</v>
      </c>
      <c r="X1007" s="3" t="str">
        <f t="shared" si="105"/>
        <v>45-54</v>
      </c>
      <c r="Y1007" s="3" t="str">
        <f t="shared" si="106"/>
        <v>Middle Income</v>
      </c>
      <c r="Z1007" s="3" t="str">
        <f t="shared" si="107"/>
        <v>Fair</v>
      </c>
      <c r="AA1007" s="27">
        <f t="shared" si="108"/>
        <v>0.24231910951918859</v>
      </c>
      <c r="AB1007" s="3" t="str">
        <f t="shared" si="109"/>
        <v>Medium</v>
      </c>
      <c r="AC1007" s="3" t="str">
        <f t="shared" si="110"/>
        <v>High</v>
      </c>
      <c r="AD1007" s="3" t="str">
        <f t="shared" si="111"/>
        <v>No</v>
      </c>
    </row>
    <row r="1008" spans="1:30" ht="15" customHeight="1" x14ac:dyDescent="0.3">
      <c r="A1008" s="3" t="s">
        <v>1029</v>
      </c>
      <c r="B1008" s="3">
        <v>41</v>
      </c>
      <c r="C1008" s="3" t="s">
        <v>23</v>
      </c>
      <c r="D1008" s="3" t="s">
        <v>24</v>
      </c>
      <c r="E1008" s="3">
        <v>52848.155653759197</v>
      </c>
      <c r="F1008" s="3">
        <v>55</v>
      </c>
      <c r="G1008" s="3">
        <v>1669.3333831579901</v>
      </c>
      <c r="H1008" s="3">
        <v>1</v>
      </c>
      <c r="I1008" s="3">
        <v>533.76139103993398</v>
      </c>
      <c r="J1008" s="3">
        <v>11</v>
      </c>
      <c r="K1008" s="3">
        <v>182.39509166744699</v>
      </c>
      <c r="L1008" s="3">
        <v>63</v>
      </c>
      <c r="M1008" s="3">
        <v>1</v>
      </c>
      <c r="N1008" s="3">
        <v>4</v>
      </c>
      <c r="O1008" s="3">
        <v>354</v>
      </c>
      <c r="P1008" s="3">
        <v>3</v>
      </c>
      <c r="Q1008" s="3">
        <v>11639.7753310312</v>
      </c>
      <c r="R1008" s="3">
        <v>0</v>
      </c>
      <c r="S1008" s="3">
        <v>0</v>
      </c>
      <c r="T1008" s="3">
        <v>0</v>
      </c>
      <c r="U1008" s="3">
        <v>1416.56414678021</v>
      </c>
      <c r="V1008" s="3">
        <v>1</v>
      </c>
      <c r="W1008" s="3" t="str">
        <f>IF(Bank_data3[[#This Row],[credit_risk]]=1,"High Risk","Low Risk")</f>
        <v>High Risk</v>
      </c>
      <c r="X1008" s="3" t="str">
        <f t="shared" si="105"/>
        <v>35-44</v>
      </c>
      <c r="Y1008" s="3" t="str">
        <f t="shared" si="106"/>
        <v>Middle Income</v>
      </c>
      <c r="Z1008" s="3" t="str">
        <f t="shared" si="107"/>
        <v>Poor</v>
      </c>
      <c r="AA1008" s="27">
        <f t="shared" si="108"/>
        <v>0.22024941432754122</v>
      </c>
      <c r="AB1008" s="3" t="str">
        <f t="shared" si="109"/>
        <v>Medium</v>
      </c>
      <c r="AC1008" s="3" t="str">
        <f t="shared" si="110"/>
        <v>High</v>
      </c>
      <c r="AD1008" s="3" t="str">
        <f t="shared" si="111"/>
        <v>No</v>
      </c>
    </row>
    <row r="1009" spans="1:30" ht="15" customHeight="1" x14ac:dyDescent="0.3">
      <c r="A1009" s="3" t="s">
        <v>1030</v>
      </c>
      <c r="B1009" s="3">
        <v>40</v>
      </c>
      <c r="C1009" s="3" t="s">
        <v>23</v>
      </c>
      <c r="D1009" s="3" t="s">
        <v>33</v>
      </c>
      <c r="E1009" s="3">
        <v>88442.373369440698</v>
      </c>
      <c r="F1009" s="3">
        <v>30</v>
      </c>
      <c r="G1009" s="3">
        <v>1530.1811678556401</v>
      </c>
      <c r="H1009" s="3">
        <v>10</v>
      </c>
      <c r="I1009" s="3">
        <v>1034.0535768453699</v>
      </c>
      <c r="J1009" s="3">
        <v>36</v>
      </c>
      <c r="K1009" s="3">
        <v>590.69395968103902</v>
      </c>
      <c r="L1009" s="3">
        <v>71</v>
      </c>
      <c r="M1009" s="3">
        <v>18</v>
      </c>
      <c r="N1009" s="3">
        <v>2</v>
      </c>
      <c r="O1009" s="3">
        <v>759</v>
      </c>
      <c r="P1009" s="3">
        <v>3</v>
      </c>
      <c r="Q1009" s="3">
        <v>14068.0641425137</v>
      </c>
      <c r="R1009" s="3">
        <v>4</v>
      </c>
      <c r="S1009" s="3">
        <v>0</v>
      </c>
      <c r="T1009" s="3">
        <v>0</v>
      </c>
      <c r="U1009" s="3">
        <v>6901.6353585229499</v>
      </c>
      <c r="V1009" s="3">
        <v>1</v>
      </c>
      <c r="W1009" s="3" t="str">
        <f>IF(Bank_data3[[#This Row],[credit_risk]]=1,"High Risk","Low Risk")</f>
        <v>High Risk</v>
      </c>
      <c r="X1009" s="3" t="str">
        <f t="shared" si="105"/>
        <v>35-44</v>
      </c>
      <c r="Y1009" s="3" t="str">
        <f t="shared" si="106"/>
        <v>Middle Income</v>
      </c>
      <c r="Z1009" s="3" t="str">
        <f t="shared" si="107"/>
        <v>Very Good</v>
      </c>
      <c r="AA1009" s="27">
        <f t="shared" si="108"/>
        <v>0.15906475150490035</v>
      </c>
      <c r="AB1009" s="3" t="str">
        <f t="shared" si="109"/>
        <v>Medium</v>
      </c>
      <c r="AC1009" s="3" t="str">
        <f t="shared" si="110"/>
        <v>High</v>
      </c>
      <c r="AD1009" s="3" t="str">
        <f t="shared" si="111"/>
        <v>No</v>
      </c>
    </row>
    <row r="1010" spans="1:30" ht="15" customHeight="1" x14ac:dyDescent="0.3">
      <c r="A1010" s="3" t="s">
        <v>1031</v>
      </c>
      <c r="B1010" s="3">
        <v>25</v>
      </c>
      <c r="C1010" s="3" t="s">
        <v>28</v>
      </c>
      <c r="D1010" s="3" t="s">
        <v>33</v>
      </c>
      <c r="E1010" s="3">
        <v>70910.208163818097</v>
      </c>
      <c r="F1010" s="3">
        <v>79</v>
      </c>
      <c r="G1010" s="3">
        <v>10</v>
      </c>
      <c r="H1010" s="3">
        <v>8</v>
      </c>
      <c r="I1010" s="3">
        <v>334.07300402250399</v>
      </c>
      <c r="J1010" s="3">
        <v>36</v>
      </c>
      <c r="K1010" s="3">
        <v>837.08761385630999</v>
      </c>
      <c r="L1010" s="3">
        <v>16</v>
      </c>
      <c r="M1010" s="3">
        <v>14</v>
      </c>
      <c r="N1010" s="3">
        <v>1</v>
      </c>
      <c r="O1010" s="3">
        <v>840</v>
      </c>
      <c r="P1010" s="3">
        <v>5</v>
      </c>
      <c r="Q1010" s="3">
        <v>10431.762067432101</v>
      </c>
      <c r="R1010" s="3">
        <v>2</v>
      </c>
      <c r="S1010" s="3">
        <v>0</v>
      </c>
      <c r="T1010" s="3">
        <v>0</v>
      </c>
      <c r="U1010" s="3">
        <v>500</v>
      </c>
      <c r="V1010" s="3">
        <v>0</v>
      </c>
      <c r="W1010" s="3" t="str">
        <f>IF(Bank_data3[[#This Row],[credit_risk]]=1,"High Risk","Low Risk")</f>
        <v>Low Risk</v>
      </c>
      <c r="X1010" s="3" t="str">
        <f t="shared" si="105"/>
        <v>25-34</v>
      </c>
      <c r="Y1010" s="3" t="str">
        <f t="shared" si="106"/>
        <v>Middle Income</v>
      </c>
      <c r="Z1010" s="3" t="str">
        <f t="shared" si="107"/>
        <v>Excellent</v>
      </c>
      <c r="AA1010" s="27">
        <f t="shared" si="108"/>
        <v>0.14711227533463797</v>
      </c>
      <c r="AB1010" s="3" t="str">
        <f t="shared" si="109"/>
        <v>Low</v>
      </c>
      <c r="AC1010" s="3" t="str">
        <f t="shared" si="110"/>
        <v>Medium</v>
      </c>
      <c r="AD1010" s="3" t="str">
        <f t="shared" si="111"/>
        <v>No</v>
      </c>
    </row>
    <row r="1011" spans="1:30" ht="15" customHeight="1" x14ac:dyDescent="0.3">
      <c r="A1011" s="3" t="s">
        <v>1032</v>
      </c>
      <c r="B1011" s="3">
        <v>25</v>
      </c>
      <c r="C1011" s="3" t="s">
        <v>31</v>
      </c>
      <c r="D1011" s="3" t="s">
        <v>24</v>
      </c>
      <c r="E1011" s="3">
        <v>50698.562008186404</v>
      </c>
      <c r="F1011" s="3">
        <v>159</v>
      </c>
      <c r="G1011" s="3">
        <v>707.83613387543801</v>
      </c>
      <c r="H1011" s="3">
        <v>4</v>
      </c>
      <c r="I1011" s="3">
        <v>611.38074168628702</v>
      </c>
      <c r="J1011" s="3">
        <v>35</v>
      </c>
      <c r="K1011" s="3">
        <v>302.84194507800498</v>
      </c>
      <c r="L1011" s="3">
        <v>37</v>
      </c>
      <c r="M1011" s="3">
        <v>13</v>
      </c>
      <c r="N1011" s="3">
        <v>3</v>
      </c>
      <c r="O1011" s="3">
        <v>874</v>
      </c>
      <c r="P1011" s="3">
        <v>2</v>
      </c>
      <c r="Q1011" s="3">
        <v>13554.1297097919</v>
      </c>
      <c r="R1011" s="3">
        <v>6</v>
      </c>
      <c r="S1011" s="3">
        <v>0</v>
      </c>
      <c r="T1011" s="3">
        <v>0</v>
      </c>
      <c r="U1011" s="3">
        <v>15733.027299393199</v>
      </c>
      <c r="V1011" s="3">
        <v>1</v>
      </c>
      <c r="W1011" s="3" t="str">
        <f>IF(Bank_data3[[#This Row],[credit_risk]]=1,"High Risk","Low Risk")</f>
        <v>High Risk</v>
      </c>
      <c r="X1011" s="3" t="str">
        <f t="shared" si="105"/>
        <v>25-34</v>
      </c>
      <c r="Y1011" s="3" t="str">
        <f t="shared" si="106"/>
        <v>Middle Income</v>
      </c>
      <c r="Z1011" s="3" t="str">
        <f t="shared" si="107"/>
        <v>Excellent</v>
      </c>
      <c r="AA1011" s="27">
        <f t="shared" si="108"/>
        <v>0.26734741919511024</v>
      </c>
      <c r="AB1011" s="3" t="str">
        <f t="shared" si="109"/>
        <v>Low</v>
      </c>
      <c r="AC1011" s="3" t="str">
        <f t="shared" si="110"/>
        <v>High</v>
      </c>
      <c r="AD1011" s="3" t="str">
        <f t="shared" si="111"/>
        <v>No</v>
      </c>
    </row>
    <row r="1012" spans="1:30" ht="15" customHeight="1" x14ac:dyDescent="0.3">
      <c r="A1012" s="3" t="s">
        <v>1033</v>
      </c>
      <c r="B1012" s="3">
        <v>67</v>
      </c>
      <c r="C1012" s="3" t="s">
        <v>28</v>
      </c>
      <c r="D1012" s="3" t="s">
        <v>24</v>
      </c>
      <c r="E1012" s="3">
        <v>52344.303509291698</v>
      </c>
      <c r="F1012" s="3">
        <v>202</v>
      </c>
      <c r="G1012" s="3">
        <v>1248.11414700811</v>
      </c>
      <c r="H1012" s="3">
        <v>5</v>
      </c>
      <c r="I1012" s="3">
        <v>334.30090266794798</v>
      </c>
      <c r="J1012" s="3">
        <v>6</v>
      </c>
      <c r="K1012" s="3">
        <v>497.13403523063101</v>
      </c>
      <c r="L1012" s="3">
        <v>42</v>
      </c>
      <c r="M1012" s="3">
        <v>13</v>
      </c>
      <c r="N1012" s="3">
        <v>3</v>
      </c>
      <c r="O1012" s="3">
        <v>612</v>
      </c>
      <c r="P1012" s="3">
        <v>1</v>
      </c>
      <c r="Q1012" s="3">
        <v>7225.1965153237197</v>
      </c>
      <c r="R1012" s="3">
        <v>1</v>
      </c>
      <c r="S1012" s="3">
        <v>0</v>
      </c>
      <c r="T1012" s="3">
        <v>0</v>
      </c>
      <c r="U1012" s="3">
        <v>4149.5779196808598</v>
      </c>
      <c r="V1012" s="3">
        <v>0</v>
      </c>
      <c r="W1012" s="3" t="str">
        <f>IF(Bank_data3[[#This Row],[credit_risk]]=1,"High Risk","Low Risk")</f>
        <v>Low Risk</v>
      </c>
      <c r="X1012" s="3" t="str">
        <f t="shared" si="105"/>
        <v>55+</v>
      </c>
      <c r="Y1012" s="3" t="str">
        <f t="shared" si="106"/>
        <v>Middle Income</v>
      </c>
      <c r="Z1012" s="3" t="str">
        <f t="shared" si="107"/>
        <v>Fair</v>
      </c>
      <c r="AA1012" s="27">
        <f t="shared" si="108"/>
        <v>0.1380321454471386</v>
      </c>
      <c r="AB1012" s="3" t="str">
        <f t="shared" si="109"/>
        <v>Medium</v>
      </c>
      <c r="AC1012" s="3" t="str">
        <f t="shared" si="110"/>
        <v>High</v>
      </c>
      <c r="AD1012" s="3" t="str">
        <f t="shared" si="111"/>
        <v>No</v>
      </c>
    </row>
    <row r="1013" spans="1:30" ht="15" customHeight="1" x14ac:dyDescent="0.3">
      <c r="A1013" s="3" t="s">
        <v>1034</v>
      </c>
      <c r="B1013" s="3">
        <v>23</v>
      </c>
      <c r="C1013" s="3" t="s">
        <v>31</v>
      </c>
      <c r="D1013" s="3" t="s">
        <v>26</v>
      </c>
      <c r="E1013" s="3">
        <v>81745.145739514206</v>
      </c>
      <c r="F1013" s="3">
        <v>141</v>
      </c>
      <c r="G1013" s="3">
        <v>2150.1757289306302</v>
      </c>
      <c r="H1013" s="3">
        <v>1</v>
      </c>
      <c r="I1013" s="3">
        <v>952.11375044212298</v>
      </c>
      <c r="J1013" s="3">
        <v>23</v>
      </c>
      <c r="K1013" s="3">
        <v>431.45985840970701</v>
      </c>
      <c r="L1013" s="3">
        <v>39</v>
      </c>
      <c r="M1013" s="3">
        <v>3</v>
      </c>
      <c r="N1013" s="3">
        <v>9</v>
      </c>
      <c r="O1013" s="3">
        <v>568</v>
      </c>
      <c r="P1013" s="3">
        <v>3</v>
      </c>
      <c r="Q1013" s="3">
        <v>8676.1033560457709</v>
      </c>
      <c r="R1013" s="3">
        <v>0</v>
      </c>
      <c r="S1013" s="3">
        <v>0</v>
      </c>
      <c r="T1013" s="3">
        <v>0</v>
      </c>
      <c r="U1013" s="3">
        <v>2685.1008356419102</v>
      </c>
      <c r="V1013" s="3">
        <v>1</v>
      </c>
      <c r="W1013" s="3" t="str">
        <f>IF(Bank_data3[[#This Row],[credit_risk]]=1,"High Risk","Low Risk")</f>
        <v>High Risk</v>
      </c>
      <c r="X1013" s="3" t="str">
        <f t="shared" si="105"/>
        <v>18-24</v>
      </c>
      <c r="Y1013" s="3" t="str">
        <f t="shared" si="106"/>
        <v>Middle Income</v>
      </c>
      <c r="Z1013" s="3" t="str">
        <f t="shared" si="107"/>
        <v>Poor</v>
      </c>
      <c r="AA1013" s="27">
        <f t="shared" si="108"/>
        <v>0.10613600694642704</v>
      </c>
      <c r="AB1013" s="3" t="str">
        <f t="shared" si="109"/>
        <v>Medium</v>
      </c>
      <c r="AC1013" s="3" t="str">
        <f t="shared" si="110"/>
        <v>High</v>
      </c>
      <c r="AD1013" s="3" t="str">
        <f t="shared" si="111"/>
        <v>No</v>
      </c>
    </row>
    <row r="1014" spans="1:30" ht="15" customHeight="1" x14ac:dyDescent="0.3">
      <c r="A1014" s="3" t="s">
        <v>1035</v>
      </c>
      <c r="B1014" s="3">
        <v>49</v>
      </c>
      <c r="C1014" s="3" t="s">
        <v>23</v>
      </c>
      <c r="D1014" s="3" t="s">
        <v>26</v>
      </c>
      <c r="E1014" s="3">
        <v>65535.580148094399</v>
      </c>
      <c r="F1014" s="3">
        <v>177</v>
      </c>
      <c r="G1014" s="3">
        <v>1260.5825598553399</v>
      </c>
      <c r="H1014" s="3">
        <v>7</v>
      </c>
      <c r="I1014" s="3">
        <v>1027.0966392186299</v>
      </c>
      <c r="J1014" s="3">
        <v>33</v>
      </c>
      <c r="K1014" s="3">
        <v>394.01713107971398</v>
      </c>
      <c r="L1014" s="3">
        <v>44</v>
      </c>
      <c r="M1014" s="3">
        <v>18</v>
      </c>
      <c r="N1014" s="3">
        <v>1</v>
      </c>
      <c r="O1014" s="3">
        <v>796</v>
      </c>
      <c r="P1014" s="3">
        <v>4</v>
      </c>
      <c r="Q1014" s="3">
        <v>11691.368740073</v>
      </c>
      <c r="R1014" s="3">
        <v>5</v>
      </c>
      <c r="S1014" s="3">
        <v>0</v>
      </c>
      <c r="T1014" s="3">
        <v>0</v>
      </c>
      <c r="U1014" s="3">
        <v>6176.2246025354898</v>
      </c>
      <c r="V1014" s="3">
        <v>1</v>
      </c>
      <c r="W1014" s="3" t="str">
        <f>IF(Bank_data3[[#This Row],[credit_risk]]=1,"High Risk","Low Risk")</f>
        <v>High Risk</v>
      </c>
      <c r="X1014" s="3" t="str">
        <f t="shared" si="105"/>
        <v>45-54</v>
      </c>
      <c r="Y1014" s="3" t="str">
        <f t="shared" si="106"/>
        <v>Middle Income</v>
      </c>
      <c r="Z1014" s="3" t="str">
        <f t="shared" si="107"/>
        <v>Very Good</v>
      </c>
      <c r="AA1014" s="27">
        <f t="shared" si="108"/>
        <v>0.17839727234661482</v>
      </c>
      <c r="AB1014" s="3" t="str">
        <f t="shared" si="109"/>
        <v>Medium</v>
      </c>
      <c r="AC1014" s="3" t="str">
        <f t="shared" si="110"/>
        <v>High</v>
      </c>
      <c r="AD1014" s="3" t="str">
        <f t="shared" si="111"/>
        <v>No</v>
      </c>
    </row>
    <row r="1015" spans="1:30" ht="15" customHeight="1" x14ac:dyDescent="0.3">
      <c r="A1015" s="3" t="s">
        <v>1036</v>
      </c>
      <c r="B1015" s="3">
        <v>30</v>
      </c>
      <c r="C1015" s="3" t="s">
        <v>28</v>
      </c>
      <c r="D1015" s="3" t="s">
        <v>24</v>
      </c>
      <c r="E1015" s="3">
        <v>27877.948511099999</v>
      </c>
      <c r="F1015" s="3">
        <v>175</v>
      </c>
      <c r="G1015" s="3">
        <v>834.89901743483097</v>
      </c>
      <c r="H1015" s="3">
        <v>5</v>
      </c>
      <c r="I1015" s="3">
        <v>918.51880517280995</v>
      </c>
      <c r="J1015" s="3">
        <v>0</v>
      </c>
      <c r="K1015" s="3">
        <v>579.58964024083696</v>
      </c>
      <c r="L1015" s="3">
        <v>39</v>
      </c>
      <c r="M1015" s="3">
        <v>6</v>
      </c>
      <c r="N1015" s="3">
        <v>8</v>
      </c>
      <c r="O1015" s="3">
        <v>454</v>
      </c>
      <c r="P1015" s="3">
        <v>1</v>
      </c>
      <c r="Q1015" s="3">
        <v>13941.396474613801</v>
      </c>
      <c r="R1015" s="3">
        <v>5</v>
      </c>
      <c r="S1015" s="3">
        <v>0</v>
      </c>
      <c r="T1015" s="3">
        <v>0</v>
      </c>
      <c r="U1015" s="3">
        <v>7005.64677741389</v>
      </c>
      <c r="V1015" s="3">
        <v>1</v>
      </c>
      <c r="W1015" s="3" t="str">
        <f>IF(Bank_data3[[#This Row],[credit_risk]]=1,"High Risk","Low Risk")</f>
        <v>High Risk</v>
      </c>
      <c r="X1015" s="3" t="str">
        <f t="shared" si="105"/>
        <v>25-34</v>
      </c>
      <c r="Y1015" s="3" t="str">
        <f t="shared" si="106"/>
        <v>Low Income</v>
      </c>
      <c r="Z1015" s="3" t="str">
        <f t="shared" si="107"/>
        <v>Poor</v>
      </c>
      <c r="AA1015" s="27">
        <f t="shared" si="108"/>
        <v>0.50008688656063904</v>
      </c>
      <c r="AB1015" s="3" t="str">
        <f t="shared" si="109"/>
        <v>Low</v>
      </c>
      <c r="AC1015" s="3" t="str">
        <f t="shared" si="110"/>
        <v>High</v>
      </c>
      <c r="AD1015" s="3" t="str">
        <f t="shared" si="111"/>
        <v>No</v>
      </c>
    </row>
    <row r="1016" spans="1:30" ht="15" customHeight="1" x14ac:dyDescent="0.3">
      <c r="A1016" s="3" t="s">
        <v>1037</v>
      </c>
      <c r="B1016" s="3">
        <v>49</v>
      </c>
      <c r="C1016" s="3" t="s">
        <v>23</v>
      </c>
      <c r="D1016" s="3" t="s">
        <v>24</v>
      </c>
      <c r="E1016" s="3">
        <v>67081.068010527699</v>
      </c>
      <c r="F1016" s="3">
        <v>20</v>
      </c>
      <c r="G1016" s="3">
        <v>2255.4583856977301</v>
      </c>
      <c r="H1016" s="3">
        <v>10</v>
      </c>
      <c r="I1016" s="3">
        <v>419.92228785865501</v>
      </c>
      <c r="J1016" s="3">
        <v>28</v>
      </c>
      <c r="K1016" s="3">
        <v>502.18806707777901</v>
      </c>
      <c r="L1016" s="3">
        <v>70</v>
      </c>
      <c r="M1016" s="3">
        <v>15</v>
      </c>
      <c r="N1016" s="3">
        <v>2</v>
      </c>
      <c r="O1016" s="3">
        <v>495</v>
      </c>
      <c r="P1016" s="3">
        <v>1</v>
      </c>
      <c r="Q1016" s="3">
        <v>11288.5123790281</v>
      </c>
      <c r="R1016" s="3">
        <v>3</v>
      </c>
      <c r="S1016" s="3">
        <v>0</v>
      </c>
      <c r="T1016" s="3">
        <v>0</v>
      </c>
      <c r="U1016" s="3">
        <v>9158.25822829358</v>
      </c>
      <c r="V1016" s="3">
        <v>1</v>
      </c>
      <c r="W1016" s="3" t="str">
        <f>IF(Bank_data3[[#This Row],[credit_risk]]=1,"High Risk","Low Risk")</f>
        <v>High Risk</v>
      </c>
      <c r="X1016" s="3" t="str">
        <f t="shared" si="105"/>
        <v>45-54</v>
      </c>
      <c r="Y1016" s="3" t="str">
        <f t="shared" si="106"/>
        <v>Middle Income</v>
      </c>
      <c r="Z1016" s="3" t="str">
        <f t="shared" si="107"/>
        <v>Poor</v>
      </c>
      <c r="AA1016" s="27">
        <f t="shared" si="108"/>
        <v>0.16828164359661776</v>
      </c>
      <c r="AB1016" s="3" t="str">
        <f t="shared" si="109"/>
        <v>Medium</v>
      </c>
      <c r="AC1016" s="3" t="str">
        <f t="shared" si="110"/>
        <v>High</v>
      </c>
      <c r="AD1016" s="3" t="str">
        <f t="shared" si="111"/>
        <v>No</v>
      </c>
    </row>
    <row r="1017" spans="1:30" ht="15" customHeight="1" x14ac:dyDescent="0.3">
      <c r="A1017" s="3" t="s">
        <v>1038</v>
      </c>
      <c r="B1017" s="3">
        <v>50</v>
      </c>
      <c r="C1017" s="3" t="s">
        <v>31</v>
      </c>
      <c r="D1017" s="3" t="s">
        <v>26</v>
      </c>
      <c r="E1017" s="3">
        <v>72370.419477079005</v>
      </c>
      <c r="F1017" s="3">
        <v>52</v>
      </c>
      <c r="G1017" s="3">
        <v>2580.8746050261602</v>
      </c>
      <c r="H1017" s="3">
        <v>11</v>
      </c>
      <c r="I1017" s="3">
        <v>538.98268956126697</v>
      </c>
      <c r="J1017" s="3">
        <v>25</v>
      </c>
      <c r="K1017" s="3">
        <v>454.38130365831103</v>
      </c>
      <c r="L1017" s="3">
        <v>29</v>
      </c>
      <c r="M1017" s="3">
        <v>7</v>
      </c>
      <c r="N1017" s="3">
        <v>0</v>
      </c>
      <c r="O1017" s="3">
        <v>779</v>
      </c>
      <c r="P1017" s="3">
        <v>2</v>
      </c>
      <c r="Q1017" s="3">
        <v>13158.660519367601</v>
      </c>
      <c r="R1017" s="3">
        <v>6</v>
      </c>
      <c r="S1017" s="3">
        <v>0</v>
      </c>
      <c r="T1017" s="3">
        <v>0</v>
      </c>
      <c r="U1017" s="3">
        <v>500</v>
      </c>
      <c r="V1017" s="3">
        <v>1</v>
      </c>
      <c r="W1017" s="3" t="str">
        <f>IF(Bank_data3[[#This Row],[credit_risk]]=1,"High Risk","Low Risk")</f>
        <v>High Risk</v>
      </c>
      <c r="X1017" s="3" t="str">
        <f t="shared" si="105"/>
        <v>45-54</v>
      </c>
      <c r="Y1017" s="3" t="str">
        <f t="shared" si="106"/>
        <v>Middle Income</v>
      </c>
      <c r="Z1017" s="3" t="str">
        <f t="shared" si="107"/>
        <v>Very Good</v>
      </c>
      <c r="AA1017" s="27">
        <f t="shared" si="108"/>
        <v>0.18182374255181954</v>
      </c>
      <c r="AB1017" s="3" t="str">
        <f t="shared" si="109"/>
        <v>Medium</v>
      </c>
      <c r="AC1017" s="3" t="str">
        <f t="shared" si="110"/>
        <v>Medium</v>
      </c>
      <c r="AD1017" s="3" t="str">
        <f t="shared" si="111"/>
        <v>No</v>
      </c>
    </row>
    <row r="1018" spans="1:30" ht="15" customHeight="1" x14ac:dyDescent="0.3">
      <c r="A1018" s="3" t="s">
        <v>1039</v>
      </c>
      <c r="B1018" s="3">
        <v>43</v>
      </c>
      <c r="C1018" s="3" t="s">
        <v>31</v>
      </c>
      <c r="D1018" s="3" t="s">
        <v>24</v>
      </c>
      <c r="E1018" s="3">
        <v>79118.907363964099</v>
      </c>
      <c r="F1018" s="3">
        <v>91</v>
      </c>
      <c r="G1018" s="3">
        <v>273.81830098677602</v>
      </c>
      <c r="H1018" s="3">
        <v>7</v>
      </c>
      <c r="I1018" s="3">
        <v>882.00989601404399</v>
      </c>
      <c r="J1018" s="3">
        <v>9</v>
      </c>
      <c r="K1018" s="3">
        <v>535.36100784238101</v>
      </c>
      <c r="L1018" s="3">
        <v>34</v>
      </c>
      <c r="M1018" s="3">
        <v>14</v>
      </c>
      <c r="N1018" s="3">
        <v>4</v>
      </c>
      <c r="O1018" s="3">
        <v>747</v>
      </c>
      <c r="P1018" s="3">
        <v>4</v>
      </c>
      <c r="Q1018" s="3">
        <v>6525.8694994050602</v>
      </c>
      <c r="R1018" s="3">
        <v>6</v>
      </c>
      <c r="S1018" s="3">
        <v>0</v>
      </c>
      <c r="T1018" s="3">
        <v>0</v>
      </c>
      <c r="U1018" s="3">
        <v>2033.4936704279201</v>
      </c>
      <c r="V1018" s="3">
        <v>1</v>
      </c>
      <c r="W1018" s="3" t="str">
        <f>IF(Bank_data3[[#This Row],[credit_risk]]=1,"High Risk","Low Risk")</f>
        <v>High Risk</v>
      </c>
      <c r="X1018" s="3" t="str">
        <f t="shared" si="105"/>
        <v>35-44</v>
      </c>
      <c r="Y1018" s="3" t="str">
        <f t="shared" si="106"/>
        <v>Middle Income</v>
      </c>
      <c r="Z1018" s="3" t="str">
        <f t="shared" si="107"/>
        <v>Very Good</v>
      </c>
      <c r="AA1018" s="27">
        <f t="shared" si="108"/>
        <v>8.248179502005315E-2</v>
      </c>
      <c r="AB1018" s="3" t="str">
        <f t="shared" si="109"/>
        <v>Low</v>
      </c>
      <c r="AC1018" s="3" t="str">
        <f t="shared" si="110"/>
        <v>High</v>
      </c>
      <c r="AD1018" s="3" t="str">
        <f t="shared" si="111"/>
        <v>No</v>
      </c>
    </row>
    <row r="1019" spans="1:30" ht="15" customHeight="1" x14ac:dyDescent="0.3">
      <c r="A1019" s="3" t="s">
        <v>1040</v>
      </c>
      <c r="B1019" s="3">
        <v>28</v>
      </c>
      <c r="C1019" s="3" t="s">
        <v>31</v>
      </c>
      <c r="D1019" s="3" t="s">
        <v>26</v>
      </c>
      <c r="E1019" s="3">
        <v>42773.149731065198</v>
      </c>
      <c r="F1019" s="3">
        <v>179</v>
      </c>
      <c r="G1019" s="3">
        <v>1577.54148237091</v>
      </c>
      <c r="H1019" s="3">
        <v>7</v>
      </c>
      <c r="I1019" s="3">
        <v>209.29050715647301</v>
      </c>
      <c r="J1019" s="3">
        <v>0</v>
      </c>
      <c r="K1019" s="3">
        <v>715.69863709403501</v>
      </c>
      <c r="L1019" s="3">
        <v>65</v>
      </c>
      <c r="M1019" s="3">
        <v>19</v>
      </c>
      <c r="N1019" s="3">
        <v>9</v>
      </c>
      <c r="O1019" s="3">
        <v>404</v>
      </c>
      <c r="P1019" s="3">
        <v>4</v>
      </c>
      <c r="Q1019" s="3">
        <v>4793.7380141826598</v>
      </c>
      <c r="R1019" s="3">
        <v>2</v>
      </c>
      <c r="S1019" s="3">
        <v>0</v>
      </c>
      <c r="T1019" s="3">
        <v>0</v>
      </c>
      <c r="U1019" s="3">
        <v>5402.9117316861002</v>
      </c>
      <c r="V1019" s="3">
        <v>1</v>
      </c>
      <c r="W1019" s="3" t="str">
        <f>IF(Bank_data3[[#This Row],[credit_risk]]=1,"High Risk","Low Risk")</f>
        <v>High Risk</v>
      </c>
      <c r="X1019" s="3" t="str">
        <f t="shared" si="105"/>
        <v>25-34</v>
      </c>
      <c r="Y1019" s="3" t="str">
        <f t="shared" si="106"/>
        <v>Low Income</v>
      </c>
      <c r="Z1019" s="3" t="str">
        <f t="shared" si="107"/>
        <v>Poor</v>
      </c>
      <c r="AA1019" s="27">
        <f t="shared" si="108"/>
        <v>0.11207353314691888</v>
      </c>
      <c r="AB1019" s="3" t="str">
        <f t="shared" si="109"/>
        <v>Medium</v>
      </c>
      <c r="AC1019" s="3" t="str">
        <f t="shared" si="110"/>
        <v>High</v>
      </c>
      <c r="AD1019" s="3" t="str">
        <f t="shared" si="111"/>
        <v>No</v>
      </c>
    </row>
    <row r="1020" spans="1:30" ht="15" customHeight="1" x14ac:dyDescent="0.3">
      <c r="A1020" s="3" t="s">
        <v>1041</v>
      </c>
      <c r="B1020" s="3">
        <v>22</v>
      </c>
      <c r="C1020" s="3" t="s">
        <v>23</v>
      </c>
      <c r="D1020" s="3" t="s">
        <v>26</v>
      </c>
      <c r="E1020" s="3">
        <v>41459.891081558599</v>
      </c>
      <c r="F1020" s="3">
        <v>152</v>
      </c>
      <c r="G1020" s="3">
        <v>10</v>
      </c>
      <c r="H1020" s="3">
        <v>0</v>
      </c>
      <c r="I1020" s="3">
        <v>715.60276946423403</v>
      </c>
      <c r="J1020" s="3">
        <v>44</v>
      </c>
      <c r="K1020" s="3">
        <v>650.94003601615998</v>
      </c>
      <c r="L1020" s="3">
        <v>43</v>
      </c>
      <c r="M1020" s="3">
        <v>4</v>
      </c>
      <c r="N1020" s="3">
        <v>2</v>
      </c>
      <c r="O1020" s="3">
        <v>373</v>
      </c>
      <c r="P1020" s="3">
        <v>0</v>
      </c>
      <c r="Q1020" s="3">
        <v>11700.2920106439</v>
      </c>
      <c r="R1020" s="3">
        <v>5</v>
      </c>
      <c r="S1020" s="3">
        <v>0</v>
      </c>
      <c r="T1020" s="3">
        <v>0</v>
      </c>
      <c r="U1020" s="3">
        <v>10522.620942501801</v>
      </c>
      <c r="V1020" s="3">
        <v>1</v>
      </c>
      <c r="W1020" s="3" t="str">
        <f>IF(Bank_data3[[#This Row],[credit_risk]]=1,"High Risk","Low Risk")</f>
        <v>High Risk</v>
      </c>
      <c r="X1020" s="3" t="str">
        <f t="shared" si="105"/>
        <v>18-24</v>
      </c>
      <c r="Y1020" s="3" t="str">
        <f t="shared" si="106"/>
        <v>Low Income</v>
      </c>
      <c r="Z1020" s="3" t="str">
        <f t="shared" si="107"/>
        <v>Poor</v>
      </c>
      <c r="AA1020" s="27">
        <f t="shared" si="108"/>
        <v>0.28220749513372939</v>
      </c>
      <c r="AB1020" s="3" t="str">
        <f t="shared" si="109"/>
        <v>Low</v>
      </c>
      <c r="AC1020" s="3" t="str">
        <f t="shared" si="110"/>
        <v>High</v>
      </c>
      <c r="AD1020" s="3" t="str">
        <f t="shared" si="111"/>
        <v>No</v>
      </c>
    </row>
    <row r="1021" spans="1:30" ht="15" customHeight="1" x14ac:dyDescent="0.3">
      <c r="A1021" s="3" t="s">
        <v>1042</v>
      </c>
      <c r="B1021" s="3">
        <v>50</v>
      </c>
      <c r="C1021" s="3" t="s">
        <v>31</v>
      </c>
      <c r="D1021" s="3" t="s">
        <v>26</v>
      </c>
      <c r="E1021" s="3">
        <v>33047.329613948103</v>
      </c>
      <c r="F1021" s="3">
        <v>47</v>
      </c>
      <c r="G1021" s="3">
        <v>1250.8639347954099</v>
      </c>
      <c r="H1021" s="3">
        <v>6</v>
      </c>
      <c r="I1021" s="3">
        <v>1330.9168736675599</v>
      </c>
      <c r="J1021" s="3">
        <v>16</v>
      </c>
      <c r="K1021" s="3">
        <v>61.251681458489699</v>
      </c>
      <c r="L1021" s="3">
        <v>3</v>
      </c>
      <c r="M1021" s="3">
        <v>0</v>
      </c>
      <c r="N1021" s="3">
        <v>5</v>
      </c>
      <c r="O1021" s="3">
        <v>374</v>
      </c>
      <c r="P1021" s="3">
        <v>3</v>
      </c>
      <c r="Q1021" s="3">
        <v>1880.3822105725301</v>
      </c>
      <c r="R1021" s="3">
        <v>3</v>
      </c>
      <c r="S1021" s="3">
        <v>0</v>
      </c>
      <c r="T1021" s="3">
        <v>0</v>
      </c>
      <c r="U1021" s="3">
        <v>6878.9384198931702</v>
      </c>
      <c r="V1021" s="3">
        <v>1</v>
      </c>
      <c r="W1021" s="3" t="str">
        <f>IF(Bank_data3[[#This Row],[credit_risk]]=1,"High Risk","Low Risk")</f>
        <v>High Risk</v>
      </c>
      <c r="X1021" s="3" t="str">
        <f t="shared" si="105"/>
        <v>45-54</v>
      </c>
      <c r="Y1021" s="3" t="str">
        <f t="shared" si="106"/>
        <v>Low Income</v>
      </c>
      <c r="Z1021" s="3" t="str">
        <f t="shared" si="107"/>
        <v>Poor</v>
      </c>
      <c r="AA1021" s="27">
        <f t="shared" si="108"/>
        <v>5.6899671850608097E-2</v>
      </c>
      <c r="AB1021" s="3" t="str">
        <f t="shared" si="109"/>
        <v>Medium</v>
      </c>
      <c r="AC1021" s="3" t="str">
        <f t="shared" si="110"/>
        <v>Low</v>
      </c>
      <c r="AD1021" s="3" t="str">
        <f t="shared" si="111"/>
        <v>No</v>
      </c>
    </row>
    <row r="1022" spans="1:30" ht="15" customHeight="1" x14ac:dyDescent="0.3">
      <c r="A1022" s="3" t="s">
        <v>1043</v>
      </c>
      <c r="B1022" s="3">
        <v>59</v>
      </c>
      <c r="C1022" s="3" t="s">
        <v>23</v>
      </c>
      <c r="D1022" s="3" t="s">
        <v>33</v>
      </c>
      <c r="E1022" s="3">
        <v>55546.2943580504</v>
      </c>
      <c r="F1022" s="3">
        <v>191</v>
      </c>
      <c r="G1022" s="3">
        <v>3007.5473833770602</v>
      </c>
      <c r="H1022" s="3">
        <v>1</v>
      </c>
      <c r="I1022" s="3">
        <v>737.01555778686895</v>
      </c>
      <c r="J1022" s="3">
        <v>40</v>
      </c>
      <c r="K1022" s="3">
        <v>278.53213942107197</v>
      </c>
      <c r="L1022" s="3">
        <v>63</v>
      </c>
      <c r="M1022" s="3">
        <v>11</v>
      </c>
      <c r="N1022" s="3">
        <v>0</v>
      </c>
      <c r="O1022" s="3">
        <v>396</v>
      </c>
      <c r="P1022" s="3">
        <v>3</v>
      </c>
      <c r="Q1022" s="3">
        <v>17159.847996201501</v>
      </c>
      <c r="R1022" s="3">
        <v>2</v>
      </c>
      <c r="S1022" s="3">
        <v>1</v>
      </c>
      <c r="T1022" s="3">
        <v>0</v>
      </c>
      <c r="U1022" s="3">
        <v>8765.4904957012004</v>
      </c>
      <c r="V1022" s="3">
        <v>1</v>
      </c>
      <c r="W1022" s="3" t="str">
        <f>IF(Bank_data3[[#This Row],[credit_risk]]=1,"High Risk","Low Risk")</f>
        <v>High Risk</v>
      </c>
      <c r="X1022" s="3" t="str">
        <f t="shared" si="105"/>
        <v>55+</v>
      </c>
      <c r="Y1022" s="3" t="str">
        <f t="shared" si="106"/>
        <v>Middle Income</v>
      </c>
      <c r="Z1022" s="3" t="str">
        <f t="shared" si="107"/>
        <v>Poor</v>
      </c>
      <c r="AA1022" s="27">
        <f t="shared" si="108"/>
        <v>0.30892876283680482</v>
      </c>
      <c r="AB1022" s="3" t="str">
        <f t="shared" si="109"/>
        <v>Medium</v>
      </c>
      <c r="AC1022" s="3" t="str">
        <f t="shared" si="110"/>
        <v>High</v>
      </c>
      <c r="AD1022" s="3" t="str">
        <f t="shared" si="111"/>
        <v>No</v>
      </c>
    </row>
    <row r="1023" spans="1:30" ht="15" customHeight="1" x14ac:dyDescent="0.3">
      <c r="A1023" s="3" t="s">
        <v>1044</v>
      </c>
      <c r="B1023" s="3">
        <v>56</v>
      </c>
      <c r="C1023" s="3" t="s">
        <v>28</v>
      </c>
      <c r="D1023" s="3" t="s">
        <v>33</v>
      </c>
      <c r="E1023" s="3">
        <v>63191.616484202597</v>
      </c>
      <c r="F1023" s="3">
        <v>229</v>
      </c>
      <c r="G1023" s="3">
        <v>1573.5571226878001</v>
      </c>
      <c r="H1023" s="3">
        <v>10</v>
      </c>
      <c r="I1023" s="3">
        <v>279.00937633881699</v>
      </c>
      <c r="J1023" s="3">
        <v>35</v>
      </c>
      <c r="K1023" s="3">
        <v>646.09221722265897</v>
      </c>
      <c r="L1023" s="3">
        <v>4</v>
      </c>
      <c r="M1023" s="3">
        <v>8</v>
      </c>
      <c r="N1023" s="3">
        <v>9</v>
      </c>
      <c r="O1023" s="3">
        <v>540</v>
      </c>
      <c r="P1023" s="3">
        <v>1</v>
      </c>
      <c r="Q1023" s="3">
        <v>3751.7706846177798</v>
      </c>
      <c r="R1023" s="3">
        <v>6</v>
      </c>
      <c r="S1023" s="3">
        <v>0</v>
      </c>
      <c r="T1023" s="3">
        <v>0</v>
      </c>
      <c r="U1023" s="3">
        <v>13007.8201545427</v>
      </c>
      <c r="V1023" s="3">
        <v>1</v>
      </c>
      <c r="W1023" s="3" t="str">
        <f>IF(Bank_data3[[#This Row],[credit_risk]]=1,"High Risk","Low Risk")</f>
        <v>High Risk</v>
      </c>
      <c r="X1023" s="3" t="str">
        <f t="shared" si="105"/>
        <v>55+</v>
      </c>
      <c r="Y1023" s="3" t="str">
        <f t="shared" si="106"/>
        <v>Middle Income</v>
      </c>
      <c r="Z1023" s="3" t="str">
        <f t="shared" si="107"/>
        <v>Poor</v>
      </c>
      <c r="AA1023" s="27">
        <f t="shared" si="108"/>
        <v>5.9371335840976515E-2</v>
      </c>
      <c r="AB1023" s="3" t="str">
        <f t="shared" si="109"/>
        <v>Medium</v>
      </c>
      <c r="AC1023" s="3" t="str">
        <f t="shared" si="110"/>
        <v>Low</v>
      </c>
      <c r="AD1023" s="3" t="str">
        <f t="shared" si="111"/>
        <v>No</v>
      </c>
    </row>
    <row r="1024" spans="1:30" ht="15" customHeight="1" x14ac:dyDescent="0.3">
      <c r="A1024" s="3" t="s">
        <v>1045</v>
      </c>
      <c r="B1024" s="3">
        <v>55</v>
      </c>
      <c r="C1024" s="3" t="s">
        <v>31</v>
      </c>
      <c r="D1024" s="3" t="s">
        <v>24</v>
      </c>
      <c r="E1024" s="3">
        <v>40760.074639804901</v>
      </c>
      <c r="F1024" s="3">
        <v>129</v>
      </c>
      <c r="G1024" s="3">
        <v>395.13743782524301</v>
      </c>
      <c r="H1024" s="3">
        <v>7</v>
      </c>
      <c r="I1024" s="3">
        <v>587.40676331335305</v>
      </c>
      <c r="J1024" s="3">
        <v>8</v>
      </c>
      <c r="K1024" s="3">
        <v>1145.3949765329101</v>
      </c>
      <c r="L1024" s="3">
        <v>47</v>
      </c>
      <c r="M1024" s="3">
        <v>18</v>
      </c>
      <c r="N1024" s="3">
        <v>3</v>
      </c>
      <c r="O1024" s="3">
        <v>690</v>
      </c>
      <c r="P1024" s="3">
        <v>1</v>
      </c>
      <c r="Q1024" s="3">
        <v>9656.2172261522101</v>
      </c>
      <c r="R1024" s="3">
        <v>7</v>
      </c>
      <c r="S1024" s="3">
        <v>0</v>
      </c>
      <c r="T1024" s="3">
        <v>0</v>
      </c>
      <c r="U1024" s="3">
        <v>7638.9480496804199</v>
      </c>
      <c r="V1024" s="3">
        <v>1</v>
      </c>
      <c r="W1024" s="3" t="str">
        <f>IF(Bank_data3[[#This Row],[credit_risk]]=1,"High Risk","Low Risk")</f>
        <v>High Risk</v>
      </c>
      <c r="X1024" s="3" t="str">
        <f t="shared" si="105"/>
        <v>55+</v>
      </c>
      <c r="Y1024" s="3" t="str">
        <f t="shared" si="106"/>
        <v>Low Income</v>
      </c>
      <c r="Z1024" s="3" t="str">
        <f t="shared" si="107"/>
        <v>Good</v>
      </c>
      <c r="AA1024" s="27">
        <f t="shared" si="108"/>
        <v>0.2369038160867909</v>
      </c>
      <c r="AB1024" s="3" t="str">
        <f t="shared" si="109"/>
        <v>Low</v>
      </c>
      <c r="AC1024" s="3" t="str">
        <f t="shared" si="110"/>
        <v>High</v>
      </c>
      <c r="AD1024" s="3" t="str">
        <f t="shared" si="111"/>
        <v>No</v>
      </c>
    </row>
    <row r="1025" spans="1:30" ht="15" customHeight="1" x14ac:dyDescent="0.3">
      <c r="A1025" s="3" t="s">
        <v>1046</v>
      </c>
      <c r="B1025" s="3">
        <v>43</v>
      </c>
      <c r="C1025" s="3" t="s">
        <v>31</v>
      </c>
      <c r="D1025" s="3" t="s">
        <v>26</v>
      </c>
      <c r="E1025" s="3">
        <v>47447.3246419551</v>
      </c>
      <c r="F1025" s="3">
        <v>95</v>
      </c>
      <c r="G1025" s="3">
        <v>414.83794614557502</v>
      </c>
      <c r="H1025" s="3">
        <v>11</v>
      </c>
      <c r="I1025" s="3">
        <v>579.25768601284904</v>
      </c>
      <c r="J1025" s="3">
        <v>38</v>
      </c>
      <c r="K1025" s="3">
        <v>336.26930523628499</v>
      </c>
      <c r="L1025" s="3">
        <v>65</v>
      </c>
      <c r="M1025" s="3">
        <v>17</v>
      </c>
      <c r="N1025" s="3">
        <v>0</v>
      </c>
      <c r="O1025" s="3">
        <v>408</v>
      </c>
      <c r="P1025" s="3">
        <v>2</v>
      </c>
      <c r="Q1025" s="3">
        <v>15018.526897311</v>
      </c>
      <c r="R1025" s="3">
        <v>4</v>
      </c>
      <c r="S1025" s="3">
        <v>0</v>
      </c>
      <c r="T1025" s="3">
        <v>0</v>
      </c>
      <c r="U1025" s="3">
        <v>10147.018094479699</v>
      </c>
      <c r="V1025" s="3">
        <v>1</v>
      </c>
      <c r="W1025" s="3" t="str">
        <f>IF(Bank_data3[[#This Row],[credit_risk]]=1,"High Risk","Low Risk")</f>
        <v>High Risk</v>
      </c>
      <c r="X1025" s="3" t="str">
        <f t="shared" si="105"/>
        <v>35-44</v>
      </c>
      <c r="Y1025" s="3" t="str">
        <f t="shared" si="106"/>
        <v>Low Income</v>
      </c>
      <c r="Z1025" s="3" t="str">
        <f t="shared" si="107"/>
        <v>Poor</v>
      </c>
      <c r="AA1025" s="27">
        <f t="shared" si="108"/>
        <v>0.31653053171370865</v>
      </c>
      <c r="AB1025" s="3" t="str">
        <f t="shared" si="109"/>
        <v>Low</v>
      </c>
      <c r="AC1025" s="3" t="str">
        <f t="shared" si="110"/>
        <v>High</v>
      </c>
      <c r="AD1025" s="3" t="str">
        <f t="shared" si="111"/>
        <v>No</v>
      </c>
    </row>
    <row r="1026" spans="1:30" ht="15" customHeight="1" x14ac:dyDescent="0.3">
      <c r="A1026" s="3" t="s">
        <v>1047</v>
      </c>
      <c r="B1026" s="3">
        <v>50</v>
      </c>
      <c r="C1026" s="3" t="s">
        <v>31</v>
      </c>
      <c r="D1026" s="3" t="s">
        <v>33</v>
      </c>
      <c r="E1026" s="3">
        <v>13033.079678856901</v>
      </c>
      <c r="F1026" s="3">
        <v>23</v>
      </c>
      <c r="G1026" s="3">
        <v>753.89118507152796</v>
      </c>
      <c r="H1026" s="3">
        <v>1</v>
      </c>
      <c r="I1026" s="3">
        <v>1549.1080729427999</v>
      </c>
      <c r="J1026" s="3">
        <v>22</v>
      </c>
      <c r="K1026" s="3">
        <v>125.405117994417</v>
      </c>
      <c r="L1026" s="3">
        <v>26</v>
      </c>
      <c r="M1026" s="3">
        <v>6</v>
      </c>
      <c r="N1026" s="3">
        <v>0</v>
      </c>
      <c r="O1026" s="3">
        <v>327</v>
      </c>
      <c r="P1026" s="3">
        <v>4</v>
      </c>
      <c r="Q1026" s="3">
        <v>17495.505605308899</v>
      </c>
      <c r="R1026" s="3">
        <v>7</v>
      </c>
      <c r="S1026" s="3">
        <v>0</v>
      </c>
      <c r="T1026" s="3">
        <v>0</v>
      </c>
      <c r="U1026" s="3">
        <v>7596.5025376977701</v>
      </c>
      <c r="V1026" s="3">
        <v>1</v>
      </c>
      <c r="W1026" s="3" t="str">
        <f>IF(Bank_data3[[#This Row],[credit_risk]]=1,"High Risk","Low Risk")</f>
        <v>High Risk</v>
      </c>
      <c r="X1026" s="3" t="str">
        <f t="shared" si="105"/>
        <v>45-54</v>
      </c>
      <c r="Y1026" s="3" t="str">
        <f t="shared" si="106"/>
        <v>Low Income</v>
      </c>
      <c r="Z1026" s="3" t="str">
        <f t="shared" si="107"/>
        <v>Poor</v>
      </c>
      <c r="AA1026" s="27">
        <f t="shared" si="108"/>
        <v>1.34239228458729</v>
      </c>
      <c r="AB1026" s="3" t="str">
        <f t="shared" si="109"/>
        <v>Low</v>
      </c>
      <c r="AC1026" s="3" t="str">
        <f t="shared" si="110"/>
        <v>Medium</v>
      </c>
      <c r="AD1026" s="3" t="str">
        <f t="shared" si="111"/>
        <v>No</v>
      </c>
    </row>
    <row r="1027" spans="1:30" ht="15" customHeight="1" x14ac:dyDescent="0.3">
      <c r="A1027" s="3" t="s">
        <v>1048</v>
      </c>
      <c r="B1027" s="3">
        <v>25</v>
      </c>
      <c r="C1027" s="3" t="s">
        <v>28</v>
      </c>
      <c r="D1027" s="3" t="s">
        <v>24</v>
      </c>
      <c r="E1027" s="3">
        <v>77170.082907247706</v>
      </c>
      <c r="F1027" s="3">
        <v>201</v>
      </c>
      <c r="G1027" s="3">
        <v>962.658987737605</v>
      </c>
      <c r="H1027" s="3">
        <v>3</v>
      </c>
      <c r="I1027" s="3">
        <v>1382.98767817986</v>
      </c>
      <c r="J1027" s="3">
        <v>28</v>
      </c>
      <c r="K1027" s="3">
        <v>1069.58115869886</v>
      </c>
      <c r="L1027" s="3">
        <v>23</v>
      </c>
      <c r="M1027" s="3">
        <v>10</v>
      </c>
      <c r="N1027" s="3">
        <v>9</v>
      </c>
      <c r="O1027" s="3">
        <v>401</v>
      </c>
      <c r="P1027" s="3">
        <v>3</v>
      </c>
      <c r="Q1027" s="3">
        <v>15852.3270844418</v>
      </c>
      <c r="R1027" s="3">
        <v>3</v>
      </c>
      <c r="S1027" s="3">
        <v>0</v>
      </c>
      <c r="T1027" s="3">
        <v>0</v>
      </c>
      <c r="U1027" s="3">
        <v>13950.296106420399</v>
      </c>
      <c r="V1027" s="3">
        <v>1</v>
      </c>
      <c r="W1027" s="3" t="str">
        <f>IF(Bank_data3[[#This Row],[credit_risk]]=1,"High Risk","Low Risk")</f>
        <v>High Risk</v>
      </c>
      <c r="X1027" s="3" t="str">
        <f t="shared" si="105"/>
        <v>25-34</v>
      </c>
      <c r="Y1027" s="3" t="str">
        <f t="shared" si="106"/>
        <v>Middle Income</v>
      </c>
      <c r="Z1027" s="3" t="str">
        <f t="shared" si="107"/>
        <v>Poor</v>
      </c>
      <c r="AA1027" s="27">
        <f t="shared" si="108"/>
        <v>0.20542063047275763</v>
      </c>
      <c r="AB1027" s="3" t="str">
        <f t="shared" si="109"/>
        <v>Low</v>
      </c>
      <c r="AC1027" s="3" t="str">
        <f t="shared" si="110"/>
        <v>Medium</v>
      </c>
      <c r="AD1027" s="3" t="str">
        <f t="shared" si="111"/>
        <v>No</v>
      </c>
    </row>
    <row r="1028" spans="1:30" ht="15" customHeight="1" x14ac:dyDescent="0.3">
      <c r="A1028" s="3" t="s">
        <v>1049</v>
      </c>
      <c r="B1028" s="3">
        <v>21</v>
      </c>
      <c r="C1028" s="3" t="s">
        <v>31</v>
      </c>
      <c r="D1028" s="3" t="s">
        <v>24</v>
      </c>
      <c r="E1028" s="3">
        <v>21830.425312998301</v>
      </c>
      <c r="F1028" s="3">
        <v>191</v>
      </c>
      <c r="G1028" s="3">
        <v>10</v>
      </c>
      <c r="H1028" s="3">
        <v>1</v>
      </c>
      <c r="I1028" s="3">
        <v>1055.8274019355499</v>
      </c>
      <c r="J1028" s="3">
        <v>1</v>
      </c>
      <c r="K1028" s="3">
        <v>816.68405017790406</v>
      </c>
      <c r="L1028" s="3">
        <v>55</v>
      </c>
      <c r="M1028" s="3">
        <v>10</v>
      </c>
      <c r="N1028" s="3">
        <v>7</v>
      </c>
      <c r="O1028" s="3">
        <v>418</v>
      </c>
      <c r="P1028" s="3">
        <v>0</v>
      </c>
      <c r="Q1028" s="3">
        <v>14911.0030385848</v>
      </c>
      <c r="R1028" s="3">
        <v>6</v>
      </c>
      <c r="S1028" s="3">
        <v>0</v>
      </c>
      <c r="T1028" s="3">
        <v>0</v>
      </c>
      <c r="U1028" s="3">
        <v>11038.059724261</v>
      </c>
      <c r="V1028" s="3">
        <v>1</v>
      </c>
      <c r="W1028" s="3" t="str">
        <f>IF(Bank_data3[[#This Row],[credit_risk]]=1,"High Risk","Low Risk")</f>
        <v>High Risk</v>
      </c>
      <c r="X1028" s="3" t="str">
        <f t="shared" si="105"/>
        <v>18-24</v>
      </c>
      <c r="Y1028" s="3" t="str">
        <f t="shared" si="106"/>
        <v>Low Income</v>
      </c>
      <c r="Z1028" s="3" t="str">
        <f t="shared" si="107"/>
        <v>Poor</v>
      </c>
      <c r="AA1028" s="27">
        <f t="shared" si="108"/>
        <v>0.68303767905550017</v>
      </c>
      <c r="AB1028" s="3" t="str">
        <f t="shared" si="109"/>
        <v>Low</v>
      </c>
      <c r="AC1028" s="3" t="str">
        <f t="shared" si="110"/>
        <v>High</v>
      </c>
      <c r="AD1028" s="3" t="str">
        <f t="shared" si="111"/>
        <v>No</v>
      </c>
    </row>
    <row r="1029" spans="1:30" ht="15" customHeight="1" x14ac:dyDescent="0.3">
      <c r="A1029" s="3" t="s">
        <v>1050</v>
      </c>
      <c r="B1029" s="3">
        <v>39</v>
      </c>
      <c r="C1029" s="3" t="s">
        <v>23</v>
      </c>
      <c r="D1029" s="3" t="s">
        <v>24</v>
      </c>
      <c r="E1029" s="3">
        <v>56746.035539470497</v>
      </c>
      <c r="F1029" s="3">
        <v>78</v>
      </c>
      <c r="G1029" s="3">
        <v>1763.4091342576401</v>
      </c>
      <c r="H1029" s="3">
        <v>6</v>
      </c>
      <c r="I1029" s="3">
        <v>679.92342424051105</v>
      </c>
      <c r="J1029" s="3">
        <v>17</v>
      </c>
      <c r="K1029" s="3">
        <v>800.26406904311102</v>
      </c>
      <c r="L1029" s="3">
        <v>44</v>
      </c>
      <c r="M1029" s="3">
        <v>19</v>
      </c>
      <c r="N1029" s="3">
        <v>9</v>
      </c>
      <c r="O1029" s="3">
        <v>883</v>
      </c>
      <c r="P1029" s="3">
        <v>3</v>
      </c>
      <c r="Q1029" s="3">
        <v>27434.6520436133</v>
      </c>
      <c r="R1029" s="3">
        <v>0</v>
      </c>
      <c r="S1029" s="3">
        <v>0</v>
      </c>
      <c r="T1029" s="3">
        <v>0</v>
      </c>
      <c r="U1029" s="3">
        <v>500</v>
      </c>
      <c r="V1029" s="3">
        <v>0</v>
      </c>
      <c r="W1029" s="3" t="str">
        <f>IF(Bank_data3[[#This Row],[credit_risk]]=1,"High Risk","Low Risk")</f>
        <v>Low Risk</v>
      </c>
      <c r="X1029" s="3" t="str">
        <f t="shared" si="105"/>
        <v>35-44</v>
      </c>
      <c r="Y1029" s="3" t="str">
        <f t="shared" si="106"/>
        <v>Middle Income</v>
      </c>
      <c r="Z1029" s="3" t="str">
        <f t="shared" si="107"/>
        <v>Excellent</v>
      </c>
      <c r="AA1029" s="27">
        <f t="shared" si="108"/>
        <v>0.48346376593181994</v>
      </c>
      <c r="AB1029" s="3" t="str">
        <f t="shared" si="109"/>
        <v>Medium</v>
      </c>
      <c r="AC1029" s="3" t="str">
        <f t="shared" si="110"/>
        <v>High</v>
      </c>
      <c r="AD1029" s="3" t="str">
        <f t="shared" si="111"/>
        <v>No</v>
      </c>
    </row>
    <row r="1030" spans="1:30" ht="15" customHeight="1" x14ac:dyDescent="0.3">
      <c r="A1030" s="3" t="s">
        <v>1051</v>
      </c>
      <c r="B1030" s="3">
        <v>47</v>
      </c>
      <c r="C1030" s="3" t="s">
        <v>23</v>
      </c>
      <c r="D1030" s="3" t="s">
        <v>24</v>
      </c>
      <c r="E1030" s="3">
        <v>54288.587000702297</v>
      </c>
      <c r="F1030" s="3">
        <v>166</v>
      </c>
      <c r="G1030" s="3">
        <v>1935.09652718241</v>
      </c>
      <c r="H1030" s="3">
        <v>4</v>
      </c>
      <c r="I1030" s="3">
        <v>1220.2203813429001</v>
      </c>
      <c r="J1030" s="3">
        <v>27</v>
      </c>
      <c r="K1030" s="3">
        <v>527.54415969545801</v>
      </c>
      <c r="L1030" s="3">
        <v>67</v>
      </c>
      <c r="M1030" s="3">
        <v>19</v>
      </c>
      <c r="N1030" s="3">
        <v>3</v>
      </c>
      <c r="O1030" s="3">
        <v>326</v>
      </c>
      <c r="P1030" s="3">
        <v>3</v>
      </c>
      <c r="Q1030" s="3">
        <v>5679.9007400749897</v>
      </c>
      <c r="R1030" s="3">
        <v>1</v>
      </c>
      <c r="S1030" s="3">
        <v>0</v>
      </c>
      <c r="T1030" s="3">
        <v>0</v>
      </c>
      <c r="U1030" s="3">
        <v>9747.9525172740796</v>
      </c>
      <c r="V1030" s="3">
        <v>1</v>
      </c>
      <c r="W1030" s="3" t="str">
        <f>IF(Bank_data3[[#This Row],[credit_risk]]=1,"High Risk","Low Risk")</f>
        <v>High Risk</v>
      </c>
      <c r="X1030" s="3" t="str">
        <f t="shared" si="105"/>
        <v>45-54</v>
      </c>
      <c r="Y1030" s="3" t="str">
        <f t="shared" si="106"/>
        <v>Middle Income</v>
      </c>
      <c r="Z1030" s="3" t="str">
        <f t="shared" si="107"/>
        <v>Poor</v>
      </c>
      <c r="AA1030" s="27">
        <f t="shared" si="108"/>
        <v>0.10462421392550726</v>
      </c>
      <c r="AB1030" s="3" t="str">
        <f t="shared" si="109"/>
        <v>Medium</v>
      </c>
      <c r="AC1030" s="3" t="str">
        <f t="shared" si="110"/>
        <v>High</v>
      </c>
      <c r="AD1030" s="3" t="str">
        <f t="shared" si="111"/>
        <v>No</v>
      </c>
    </row>
    <row r="1031" spans="1:30" ht="15" customHeight="1" x14ac:dyDescent="0.3">
      <c r="A1031" s="3" t="s">
        <v>1052</v>
      </c>
      <c r="B1031" s="3">
        <v>30</v>
      </c>
      <c r="C1031" s="3" t="s">
        <v>31</v>
      </c>
      <c r="D1031" s="3" t="s">
        <v>24</v>
      </c>
      <c r="E1031" s="3">
        <v>50824.543433568702</v>
      </c>
      <c r="F1031" s="3">
        <v>154</v>
      </c>
      <c r="G1031" s="3">
        <v>1219.83368568846</v>
      </c>
      <c r="H1031" s="3">
        <v>10</v>
      </c>
      <c r="I1031" s="3">
        <v>403.28912633234</v>
      </c>
      <c r="J1031" s="3">
        <v>46</v>
      </c>
      <c r="K1031" s="3">
        <v>487.29794064459901</v>
      </c>
      <c r="L1031" s="3">
        <v>27</v>
      </c>
      <c r="M1031" s="3">
        <v>14</v>
      </c>
      <c r="N1031" s="3">
        <v>9</v>
      </c>
      <c r="O1031" s="3">
        <v>449</v>
      </c>
      <c r="P1031" s="3">
        <v>5</v>
      </c>
      <c r="Q1031" s="3">
        <v>13881.588134784201</v>
      </c>
      <c r="R1031" s="3">
        <v>4</v>
      </c>
      <c r="S1031" s="3">
        <v>0</v>
      </c>
      <c r="T1031" s="3">
        <v>0</v>
      </c>
      <c r="U1031" s="3">
        <v>16725.041777255101</v>
      </c>
      <c r="V1031" s="3">
        <v>1</v>
      </c>
      <c r="W1031" s="3" t="str">
        <f>IF(Bank_data3[[#This Row],[credit_risk]]=1,"High Risk","Low Risk")</f>
        <v>High Risk</v>
      </c>
      <c r="X1031" s="3" t="str">
        <f t="shared" ref="X1031:X1094" si="112">_xlfn.IFS(B1031&lt;25,"18-24",B1031&lt;35,"25-34",B1031&lt;45,"35-44",B1031&lt;55,"45-54",TRUE(),"55+")</f>
        <v>25-34</v>
      </c>
      <c r="Y1031" s="3" t="str">
        <f t="shared" ref="Y1031:Y1094" si="113">_xlfn.IFS(E1031&lt;50000,"Low Income",E1031&lt;100000,"Middle Income",TRUE(),"High Income")</f>
        <v>Middle Income</v>
      </c>
      <c r="Z1031" s="3" t="str">
        <f t="shared" ref="Z1031:Z1094" si="114">_xlfn.IFS(O1031&lt;580,"Poor",O1031&lt;670,"Fair",O1031&lt;740,"Good",O1031&lt;800,"Very Good",TRUE(),"Excellent")</f>
        <v>Poor</v>
      </c>
      <c r="AA1031" s="27">
        <f t="shared" ref="AA1031:AA1094" si="115">IF(E1031=0,0,Q1031/E1031)</f>
        <v>0.27312765048107956</v>
      </c>
      <c r="AB1031" s="3" t="str">
        <f t="shared" ref="AB1031:AB1094" si="116">_xlfn.IFS(G1031&lt;1000,"Low",G1031&lt;5000,"Medium",TRUE(),"High")</f>
        <v>Medium</v>
      </c>
      <c r="AC1031" s="3" t="str">
        <f t="shared" ref="AC1031:AC1094" si="117">_xlfn.IFS(L1031&lt;10,"Low",L1031&lt;30,"Medium",TRUE(),"High")</f>
        <v>Medium</v>
      </c>
      <c r="AD1031" s="3" t="str">
        <f t="shared" ref="AD1031:AD1094" si="118">IF(AND(E1031&gt;=100000,O1031&gt;=750),"Yes","No")</f>
        <v>No</v>
      </c>
    </row>
    <row r="1032" spans="1:30" ht="15" customHeight="1" x14ac:dyDescent="0.3">
      <c r="A1032" s="3" t="s">
        <v>1053</v>
      </c>
      <c r="B1032" s="3">
        <v>23</v>
      </c>
      <c r="C1032" s="3" t="s">
        <v>31</v>
      </c>
      <c r="D1032" s="3" t="s">
        <v>26</v>
      </c>
      <c r="E1032" s="3">
        <v>51238.343810114398</v>
      </c>
      <c r="F1032" s="3">
        <v>162</v>
      </c>
      <c r="G1032" s="3">
        <v>3136.5765161271902</v>
      </c>
      <c r="H1032" s="3">
        <v>10</v>
      </c>
      <c r="I1032" s="3">
        <v>1176.80136033549</v>
      </c>
      <c r="J1032" s="3">
        <v>41</v>
      </c>
      <c r="K1032" s="3">
        <v>464.38789745938999</v>
      </c>
      <c r="L1032" s="3">
        <v>4</v>
      </c>
      <c r="M1032" s="3">
        <v>16</v>
      </c>
      <c r="N1032" s="3">
        <v>2</v>
      </c>
      <c r="O1032" s="3">
        <v>441</v>
      </c>
      <c r="P1032" s="3">
        <v>5</v>
      </c>
      <c r="Q1032" s="3">
        <v>15797.6309467845</v>
      </c>
      <c r="R1032" s="3">
        <v>2</v>
      </c>
      <c r="S1032" s="3">
        <v>0</v>
      </c>
      <c r="T1032" s="3">
        <v>0</v>
      </c>
      <c r="U1032" s="3">
        <v>13505.5703209895</v>
      </c>
      <c r="V1032" s="3">
        <v>1</v>
      </c>
      <c r="W1032" s="3" t="str">
        <f>IF(Bank_data3[[#This Row],[credit_risk]]=1,"High Risk","Low Risk")</f>
        <v>High Risk</v>
      </c>
      <c r="X1032" s="3" t="str">
        <f t="shared" si="112"/>
        <v>18-24</v>
      </c>
      <c r="Y1032" s="3" t="str">
        <f t="shared" si="113"/>
        <v>Middle Income</v>
      </c>
      <c r="Z1032" s="3" t="str">
        <f t="shared" si="114"/>
        <v>Poor</v>
      </c>
      <c r="AA1032" s="27">
        <f t="shared" si="115"/>
        <v>0.30831658035883008</v>
      </c>
      <c r="AB1032" s="3" t="str">
        <f t="shared" si="116"/>
        <v>Medium</v>
      </c>
      <c r="AC1032" s="3" t="str">
        <f t="shared" si="117"/>
        <v>Low</v>
      </c>
      <c r="AD1032" s="3" t="str">
        <f t="shared" si="118"/>
        <v>No</v>
      </c>
    </row>
    <row r="1033" spans="1:30" ht="15" customHeight="1" x14ac:dyDescent="0.3">
      <c r="A1033" s="3" t="s">
        <v>1054</v>
      </c>
      <c r="B1033" s="3">
        <v>34</v>
      </c>
      <c r="C1033" s="3" t="s">
        <v>28</v>
      </c>
      <c r="D1033" s="3" t="s">
        <v>24</v>
      </c>
      <c r="E1033" s="3">
        <v>31787.938836989</v>
      </c>
      <c r="F1033" s="3">
        <v>93</v>
      </c>
      <c r="G1033" s="3">
        <v>1156.4207518701701</v>
      </c>
      <c r="H1033" s="3">
        <v>8</v>
      </c>
      <c r="I1033" s="3">
        <v>1124.79073809702</v>
      </c>
      <c r="J1033" s="3">
        <v>48</v>
      </c>
      <c r="K1033" s="3">
        <v>690.19733899410301</v>
      </c>
      <c r="L1033" s="3">
        <v>46</v>
      </c>
      <c r="M1033" s="3">
        <v>2</v>
      </c>
      <c r="N1033" s="3">
        <v>5</v>
      </c>
      <c r="O1033" s="3">
        <v>453</v>
      </c>
      <c r="P1033" s="3">
        <v>3</v>
      </c>
      <c r="Q1033" s="3">
        <v>14139.7872888047</v>
      </c>
      <c r="R1033" s="3">
        <v>0</v>
      </c>
      <c r="S1033" s="3">
        <v>0</v>
      </c>
      <c r="T1033" s="3">
        <v>0</v>
      </c>
      <c r="U1033" s="3">
        <v>5827.2699438203999</v>
      </c>
      <c r="V1033" s="3">
        <v>1</v>
      </c>
      <c r="W1033" s="3" t="str">
        <f>IF(Bank_data3[[#This Row],[credit_risk]]=1,"High Risk","Low Risk")</f>
        <v>High Risk</v>
      </c>
      <c r="X1033" s="3" t="str">
        <f t="shared" si="112"/>
        <v>25-34</v>
      </c>
      <c r="Y1033" s="3" t="str">
        <f t="shared" si="113"/>
        <v>Low Income</v>
      </c>
      <c r="Z1033" s="3" t="str">
        <f t="shared" si="114"/>
        <v>Poor</v>
      </c>
      <c r="AA1033" s="27">
        <f t="shared" si="115"/>
        <v>0.44481610969854379</v>
      </c>
      <c r="AB1033" s="3" t="str">
        <f t="shared" si="116"/>
        <v>Medium</v>
      </c>
      <c r="AC1033" s="3" t="str">
        <f t="shared" si="117"/>
        <v>High</v>
      </c>
      <c r="AD1033" s="3" t="str">
        <f t="shared" si="118"/>
        <v>No</v>
      </c>
    </row>
    <row r="1034" spans="1:30" ht="15" customHeight="1" x14ac:dyDescent="0.3">
      <c r="A1034" s="3" t="s">
        <v>1055</v>
      </c>
      <c r="B1034" s="3">
        <v>25</v>
      </c>
      <c r="C1034" s="3" t="s">
        <v>28</v>
      </c>
      <c r="D1034" s="3" t="s">
        <v>26</v>
      </c>
      <c r="E1034" s="3">
        <v>44094.826324499103</v>
      </c>
      <c r="F1034" s="3">
        <v>226</v>
      </c>
      <c r="G1034" s="3">
        <v>2462.23876231439</v>
      </c>
      <c r="H1034" s="3">
        <v>4</v>
      </c>
      <c r="I1034" s="3">
        <v>747.02899287275204</v>
      </c>
      <c r="J1034" s="3">
        <v>6</v>
      </c>
      <c r="K1034" s="3">
        <v>813.06412957059604</v>
      </c>
      <c r="L1034" s="3">
        <v>4</v>
      </c>
      <c r="M1034" s="3">
        <v>10</v>
      </c>
      <c r="N1034" s="3">
        <v>9</v>
      </c>
      <c r="O1034" s="3">
        <v>791</v>
      </c>
      <c r="P1034" s="3">
        <v>1</v>
      </c>
      <c r="Q1034" s="3">
        <v>9213.8344050891701</v>
      </c>
      <c r="R1034" s="3">
        <v>2</v>
      </c>
      <c r="S1034" s="3">
        <v>0</v>
      </c>
      <c r="T1034" s="3">
        <v>0</v>
      </c>
      <c r="U1034" s="3">
        <v>11507.451386659501</v>
      </c>
      <c r="V1034" s="3">
        <v>0</v>
      </c>
      <c r="W1034" s="3" t="str">
        <f>IF(Bank_data3[[#This Row],[credit_risk]]=1,"High Risk","Low Risk")</f>
        <v>Low Risk</v>
      </c>
      <c r="X1034" s="3" t="str">
        <f t="shared" si="112"/>
        <v>25-34</v>
      </c>
      <c r="Y1034" s="3" t="str">
        <f t="shared" si="113"/>
        <v>Low Income</v>
      </c>
      <c r="Z1034" s="3" t="str">
        <f t="shared" si="114"/>
        <v>Very Good</v>
      </c>
      <c r="AA1034" s="27">
        <f t="shared" si="115"/>
        <v>0.20895499932993183</v>
      </c>
      <c r="AB1034" s="3" t="str">
        <f t="shared" si="116"/>
        <v>Medium</v>
      </c>
      <c r="AC1034" s="3" t="str">
        <f t="shared" si="117"/>
        <v>Low</v>
      </c>
      <c r="AD1034" s="3" t="str">
        <f t="shared" si="118"/>
        <v>No</v>
      </c>
    </row>
    <row r="1035" spans="1:30" ht="15" customHeight="1" x14ac:dyDescent="0.3">
      <c r="A1035" s="3" t="s">
        <v>1056</v>
      </c>
      <c r="B1035" s="3">
        <v>68</v>
      </c>
      <c r="C1035" s="3" t="s">
        <v>28</v>
      </c>
      <c r="D1035" s="3" t="s">
        <v>33</v>
      </c>
      <c r="E1035" s="3">
        <v>67441.111740539098</v>
      </c>
      <c r="F1035" s="3">
        <v>189</v>
      </c>
      <c r="G1035" s="3">
        <v>389.83844104712398</v>
      </c>
      <c r="H1035" s="3">
        <v>10</v>
      </c>
      <c r="I1035" s="3">
        <v>1198.71520967277</v>
      </c>
      <c r="J1035" s="3">
        <v>10</v>
      </c>
      <c r="K1035" s="3">
        <v>540.77532320103296</v>
      </c>
      <c r="L1035" s="3">
        <v>4</v>
      </c>
      <c r="M1035" s="3">
        <v>12</v>
      </c>
      <c r="N1035" s="3">
        <v>8</v>
      </c>
      <c r="O1035" s="3">
        <v>482</v>
      </c>
      <c r="P1035" s="3">
        <v>4</v>
      </c>
      <c r="Q1035" s="3">
        <v>15269.774271298</v>
      </c>
      <c r="R1035" s="3">
        <v>7</v>
      </c>
      <c r="S1035" s="3">
        <v>1</v>
      </c>
      <c r="T1035" s="3">
        <v>0</v>
      </c>
      <c r="U1035" s="3">
        <v>4026.6999675042198</v>
      </c>
      <c r="V1035" s="3">
        <v>1</v>
      </c>
      <c r="W1035" s="3" t="str">
        <f>IF(Bank_data3[[#This Row],[credit_risk]]=1,"High Risk","Low Risk")</f>
        <v>High Risk</v>
      </c>
      <c r="X1035" s="3" t="str">
        <f t="shared" si="112"/>
        <v>55+</v>
      </c>
      <c r="Y1035" s="3" t="str">
        <f t="shared" si="113"/>
        <v>Middle Income</v>
      </c>
      <c r="Z1035" s="3" t="str">
        <f t="shared" si="114"/>
        <v>Poor</v>
      </c>
      <c r="AA1035" s="27">
        <f t="shared" si="115"/>
        <v>0.22641640799226748</v>
      </c>
      <c r="AB1035" s="3" t="str">
        <f t="shared" si="116"/>
        <v>Low</v>
      </c>
      <c r="AC1035" s="3" t="str">
        <f t="shared" si="117"/>
        <v>Low</v>
      </c>
      <c r="AD1035" s="3" t="str">
        <f t="shared" si="118"/>
        <v>No</v>
      </c>
    </row>
    <row r="1036" spans="1:30" ht="15" customHeight="1" x14ac:dyDescent="0.3">
      <c r="A1036" s="3" t="s">
        <v>1057</v>
      </c>
      <c r="B1036" s="3">
        <v>49</v>
      </c>
      <c r="C1036" s="3" t="s">
        <v>31</v>
      </c>
      <c r="D1036" s="3" t="s">
        <v>24</v>
      </c>
      <c r="E1036" s="3">
        <v>72772.799007859401</v>
      </c>
      <c r="F1036" s="3">
        <v>98</v>
      </c>
      <c r="G1036" s="3">
        <v>1739.95629380014</v>
      </c>
      <c r="H1036" s="3">
        <v>7</v>
      </c>
      <c r="I1036" s="3">
        <v>643.47260468765296</v>
      </c>
      <c r="J1036" s="3">
        <v>6</v>
      </c>
      <c r="K1036" s="3">
        <v>693.76002794761803</v>
      </c>
      <c r="L1036" s="3">
        <v>47</v>
      </c>
      <c r="M1036" s="3">
        <v>5</v>
      </c>
      <c r="N1036" s="3">
        <v>5</v>
      </c>
      <c r="O1036" s="3">
        <v>502</v>
      </c>
      <c r="P1036" s="3">
        <v>4</v>
      </c>
      <c r="Q1036" s="3">
        <v>14850.144061450201</v>
      </c>
      <c r="R1036" s="3">
        <v>3</v>
      </c>
      <c r="S1036" s="3">
        <v>0</v>
      </c>
      <c r="T1036" s="3">
        <v>0</v>
      </c>
      <c r="U1036" s="3">
        <v>7119.0190711834803</v>
      </c>
      <c r="V1036" s="3">
        <v>1</v>
      </c>
      <c r="W1036" s="3" t="str">
        <f>IF(Bank_data3[[#This Row],[credit_risk]]=1,"High Risk","Low Risk")</f>
        <v>High Risk</v>
      </c>
      <c r="X1036" s="3" t="str">
        <f t="shared" si="112"/>
        <v>45-54</v>
      </c>
      <c r="Y1036" s="3" t="str">
        <f t="shared" si="113"/>
        <v>Middle Income</v>
      </c>
      <c r="Z1036" s="3" t="str">
        <f t="shared" si="114"/>
        <v>Poor</v>
      </c>
      <c r="AA1036" s="27">
        <f t="shared" si="115"/>
        <v>0.20406174097888413</v>
      </c>
      <c r="AB1036" s="3" t="str">
        <f t="shared" si="116"/>
        <v>Medium</v>
      </c>
      <c r="AC1036" s="3" t="str">
        <f t="shared" si="117"/>
        <v>High</v>
      </c>
      <c r="AD1036" s="3" t="str">
        <f t="shared" si="118"/>
        <v>No</v>
      </c>
    </row>
    <row r="1037" spans="1:30" ht="15" customHeight="1" x14ac:dyDescent="0.3">
      <c r="A1037" s="3" t="s">
        <v>1058</v>
      </c>
      <c r="B1037" s="3">
        <v>57</v>
      </c>
      <c r="C1037" s="3" t="s">
        <v>28</v>
      </c>
      <c r="D1037" s="3" t="s">
        <v>33</v>
      </c>
      <c r="E1037" s="3">
        <v>42423.783105651099</v>
      </c>
      <c r="F1037" s="3">
        <v>98</v>
      </c>
      <c r="G1037" s="3">
        <v>1860.0405100053299</v>
      </c>
      <c r="H1037" s="3">
        <v>1</v>
      </c>
      <c r="I1037" s="3">
        <v>357.220040665618</v>
      </c>
      <c r="J1037" s="3">
        <v>42</v>
      </c>
      <c r="K1037" s="3">
        <v>848.00920102255498</v>
      </c>
      <c r="L1037" s="3">
        <v>72</v>
      </c>
      <c r="M1037" s="3">
        <v>13</v>
      </c>
      <c r="N1037" s="3">
        <v>0</v>
      </c>
      <c r="O1037" s="3">
        <v>370</v>
      </c>
      <c r="P1037" s="3">
        <v>3</v>
      </c>
      <c r="Q1037" s="3">
        <v>19465.995371867401</v>
      </c>
      <c r="R1037" s="3">
        <v>3</v>
      </c>
      <c r="S1037" s="3">
        <v>0</v>
      </c>
      <c r="T1037" s="3">
        <v>0</v>
      </c>
      <c r="U1037" s="3">
        <v>4785.7588106254898</v>
      </c>
      <c r="V1037" s="3">
        <v>1</v>
      </c>
      <c r="W1037" s="3" t="str">
        <f>IF(Bank_data3[[#This Row],[credit_risk]]=1,"High Risk","Low Risk")</f>
        <v>High Risk</v>
      </c>
      <c r="X1037" s="3" t="str">
        <f t="shared" si="112"/>
        <v>55+</v>
      </c>
      <c r="Y1037" s="3" t="str">
        <f t="shared" si="113"/>
        <v>Low Income</v>
      </c>
      <c r="Z1037" s="3" t="str">
        <f t="shared" si="114"/>
        <v>Poor</v>
      </c>
      <c r="AA1037" s="27">
        <f t="shared" si="115"/>
        <v>0.45884628731458921</v>
      </c>
      <c r="AB1037" s="3" t="str">
        <f t="shared" si="116"/>
        <v>Medium</v>
      </c>
      <c r="AC1037" s="3" t="str">
        <f t="shared" si="117"/>
        <v>High</v>
      </c>
      <c r="AD1037" s="3" t="str">
        <f t="shared" si="118"/>
        <v>No</v>
      </c>
    </row>
    <row r="1038" spans="1:30" ht="15" customHeight="1" x14ac:dyDescent="0.3">
      <c r="A1038" s="3" t="s">
        <v>1059</v>
      </c>
      <c r="B1038" s="3">
        <v>21</v>
      </c>
      <c r="C1038" s="3" t="s">
        <v>28</v>
      </c>
      <c r="D1038" s="3" t="s">
        <v>26</v>
      </c>
      <c r="E1038" s="3">
        <v>21912.448451415599</v>
      </c>
      <c r="F1038" s="3">
        <v>220</v>
      </c>
      <c r="G1038" s="3">
        <v>931.52392569288702</v>
      </c>
      <c r="H1038" s="3">
        <v>2</v>
      </c>
      <c r="I1038" s="3">
        <v>1142.28775454997</v>
      </c>
      <c r="J1038" s="3">
        <v>23</v>
      </c>
      <c r="K1038" s="3">
        <v>734.58625365123305</v>
      </c>
      <c r="L1038" s="3">
        <v>46</v>
      </c>
      <c r="M1038" s="3">
        <v>10</v>
      </c>
      <c r="N1038" s="3">
        <v>7</v>
      </c>
      <c r="O1038" s="3">
        <v>482</v>
      </c>
      <c r="P1038" s="3">
        <v>4</v>
      </c>
      <c r="Q1038" s="3">
        <v>14839.9058625051</v>
      </c>
      <c r="R1038" s="3">
        <v>1</v>
      </c>
      <c r="S1038" s="3">
        <v>1</v>
      </c>
      <c r="T1038" s="3">
        <v>0</v>
      </c>
      <c r="U1038" s="3">
        <v>8608.8288494744102</v>
      </c>
      <c r="V1038" s="3">
        <v>1</v>
      </c>
      <c r="W1038" s="3" t="str">
        <f>IF(Bank_data3[[#This Row],[credit_risk]]=1,"High Risk","Low Risk")</f>
        <v>High Risk</v>
      </c>
      <c r="X1038" s="3" t="str">
        <f t="shared" si="112"/>
        <v>18-24</v>
      </c>
      <c r="Y1038" s="3" t="str">
        <f t="shared" si="113"/>
        <v>Low Income</v>
      </c>
      <c r="Z1038" s="3" t="str">
        <f t="shared" si="114"/>
        <v>Poor</v>
      </c>
      <c r="AA1038" s="27">
        <f t="shared" si="115"/>
        <v>0.67723631594197342</v>
      </c>
      <c r="AB1038" s="3" t="str">
        <f t="shared" si="116"/>
        <v>Low</v>
      </c>
      <c r="AC1038" s="3" t="str">
        <f t="shared" si="117"/>
        <v>High</v>
      </c>
      <c r="AD1038" s="3" t="str">
        <f t="shared" si="118"/>
        <v>No</v>
      </c>
    </row>
    <row r="1039" spans="1:30" ht="15" customHeight="1" x14ac:dyDescent="0.3">
      <c r="A1039" s="3" t="s">
        <v>1060</v>
      </c>
      <c r="B1039" s="3">
        <v>34</v>
      </c>
      <c r="C1039" s="3" t="s">
        <v>23</v>
      </c>
      <c r="D1039" s="3" t="s">
        <v>26</v>
      </c>
      <c r="E1039" s="3">
        <v>35983.870676653198</v>
      </c>
      <c r="F1039" s="3">
        <v>77</v>
      </c>
      <c r="G1039" s="3">
        <v>1633.77781445864</v>
      </c>
      <c r="H1039" s="3">
        <v>5</v>
      </c>
      <c r="I1039" s="3">
        <v>770.16497480118903</v>
      </c>
      <c r="J1039" s="3">
        <v>14</v>
      </c>
      <c r="K1039" s="3">
        <v>645.62680277303195</v>
      </c>
      <c r="L1039" s="3">
        <v>61</v>
      </c>
      <c r="M1039" s="3">
        <v>12</v>
      </c>
      <c r="N1039" s="3">
        <v>0</v>
      </c>
      <c r="O1039" s="3">
        <v>472</v>
      </c>
      <c r="P1039" s="3">
        <v>2</v>
      </c>
      <c r="Q1039" s="3">
        <v>599.43643340089204</v>
      </c>
      <c r="R1039" s="3">
        <v>3</v>
      </c>
      <c r="S1039" s="3">
        <v>0</v>
      </c>
      <c r="T1039" s="3">
        <v>0</v>
      </c>
      <c r="U1039" s="3">
        <v>17343.498546252798</v>
      </c>
      <c r="V1039" s="3">
        <v>1</v>
      </c>
      <c r="W1039" s="3" t="str">
        <f>IF(Bank_data3[[#This Row],[credit_risk]]=1,"High Risk","Low Risk")</f>
        <v>High Risk</v>
      </c>
      <c r="X1039" s="3" t="str">
        <f t="shared" si="112"/>
        <v>25-34</v>
      </c>
      <c r="Y1039" s="3" t="str">
        <f t="shared" si="113"/>
        <v>Low Income</v>
      </c>
      <c r="Z1039" s="3" t="str">
        <f t="shared" si="114"/>
        <v>Poor</v>
      </c>
      <c r="AA1039" s="27">
        <f t="shared" si="115"/>
        <v>1.6658475648363591E-2</v>
      </c>
      <c r="AB1039" s="3" t="str">
        <f t="shared" si="116"/>
        <v>Medium</v>
      </c>
      <c r="AC1039" s="3" t="str">
        <f t="shared" si="117"/>
        <v>High</v>
      </c>
      <c r="AD1039" s="3" t="str">
        <f t="shared" si="118"/>
        <v>No</v>
      </c>
    </row>
    <row r="1040" spans="1:30" ht="15" customHeight="1" x14ac:dyDescent="0.3">
      <c r="A1040" s="3" t="s">
        <v>1061</v>
      </c>
      <c r="B1040" s="3">
        <v>30</v>
      </c>
      <c r="C1040" s="3" t="s">
        <v>28</v>
      </c>
      <c r="D1040" s="3" t="s">
        <v>33</v>
      </c>
      <c r="E1040" s="3">
        <v>83348.5477073519</v>
      </c>
      <c r="F1040" s="3">
        <v>112</v>
      </c>
      <c r="G1040" s="3">
        <v>923.38876104935503</v>
      </c>
      <c r="H1040" s="3">
        <v>10</v>
      </c>
      <c r="I1040" s="3">
        <v>1010.6232111545301</v>
      </c>
      <c r="J1040" s="3">
        <v>30</v>
      </c>
      <c r="K1040" s="3">
        <v>319.551099577348</v>
      </c>
      <c r="L1040" s="3">
        <v>26</v>
      </c>
      <c r="M1040" s="3">
        <v>16</v>
      </c>
      <c r="N1040" s="3">
        <v>2</v>
      </c>
      <c r="O1040" s="3">
        <v>841</v>
      </c>
      <c r="P1040" s="3">
        <v>1</v>
      </c>
      <c r="Q1040" s="3">
        <v>16735.1516436895</v>
      </c>
      <c r="R1040" s="3">
        <v>4</v>
      </c>
      <c r="S1040" s="3">
        <v>1</v>
      </c>
      <c r="T1040" s="3">
        <v>0</v>
      </c>
      <c r="U1040" s="3">
        <v>500</v>
      </c>
      <c r="V1040" s="3">
        <v>1</v>
      </c>
      <c r="W1040" s="3" t="str">
        <f>IF(Bank_data3[[#This Row],[credit_risk]]=1,"High Risk","Low Risk")</f>
        <v>High Risk</v>
      </c>
      <c r="X1040" s="3" t="str">
        <f t="shared" si="112"/>
        <v>25-34</v>
      </c>
      <c r="Y1040" s="3" t="str">
        <f t="shared" si="113"/>
        <v>Middle Income</v>
      </c>
      <c r="Z1040" s="3" t="str">
        <f t="shared" si="114"/>
        <v>Excellent</v>
      </c>
      <c r="AA1040" s="27">
        <f t="shared" si="115"/>
        <v>0.20078516187767179</v>
      </c>
      <c r="AB1040" s="3" t="str">
        <f t="shared" si="116"/>
        <v>Low</v>
      </c>
      <c r="AC1040" s="3" t="str">
        <f t="shared" si="117"/>
        <v>Medium</v>
      </c>
      <c r="AD1040" s="3" t="str">
        <f t="shared" si="118"/>
        <v>No</v>
      </c>
    </row>
    <row r="1041" spans="1:30" ht="15" customHeight="1" x14ac:dyDescent="0.3">
      <c r="A1041" s="3" t="s">
        <v>1062</v>
      </c>
      <c r="B1041" s="3">
        <v>27</v>
      </c>
      <c r="C1041" s="3" t="s">
        <v>23</v>
      </c>
      <c r="D1041" s="3" t="s">
        <v>24</v>
      </c>
      <c r="E1041" s="3">
        <v>37055.399180229899</v>
      </c>
      <c r="F1041" s="3">
        <v>84</v>
      </c>
      <c r="G1041" s="3">
        <v>1250.46779549392</v>
      </c>
      <c r="H1041" s="3">
        <v>6</v>
      </c>
      <c r="I1041" s="3">
        <v>1437.3103070457901</v>
      </c>
      <c r="J1041" s="3">
        <v>18</v>
      </c>
      <c r="K1041" s="3">
        <v>337.352870189425</v>
      </c>
      <c r="L1041" s="3">
        <v>3</v>
      </c>
      <c r="M1041" s="3">
        <v>13</v>
      </c>
      <c r="N1041" s="3">
        <v>8</v>
      </c>
      <c r="O1041" s="3">
        <v>654</v>
      </c>
      <c r="P1041" s="3">
        <v>1</v>
      </c>
      <c r="Q1041" s="3">
        <v>9591.5931507628993</v>
      </c>
      <c r="R1041" s="3">
        <v>7</v>
      </c>
      <c r="S1041" s="3">
        <v>1</v>
      </c>
      <c r="T1041" s="3">
        <v>0</v>
      </c>
      <c r="U1041" s="3">
        <v>11242.7193185181</v>
      </c>
      <c r="V1041" s="3">
        <v>1</v>
      </c>
      <c r="W1041" s="3" t="str">
        <f>IF(Bank_data3[[#This Row],[credit_risk]]=1,"High Risk","Low Risk")</f>
        <v>High Risk</v>
      </c>
      <c r="X1041" s="3" t="str">
        <f t="shared" si="112"/>
        <v>25-34</v>
      </c>
      <c r="Y1041" s="3" t="str">
        <f t="shared" si="113"/>
        <v>Low Income</v>
      </c>
      <c r="Z1041" s="3" t="str">
        <f t="shared" si="114"/>
        <v>Fair</v>
      </c>
      <c r="AA1041" s="27">
        <f t="shared" si="115"/>
        <v>0.25884468560469009</v>
      </c>
      <c r="AB1041" s="3" t="str">
        <f t="shared" si="116"/>
        <v>Medium</v>
      </c>
      <c r="AC1041" s="3" t="str">
        <f t="shared" si="117"/>
        <v>Low</v>
      </c>
      <c r="AD1041" s="3" t="str">
        <f t="shared" si="118"/>
        <v>No</v>
      </c>
    </row>
    <row r="1042" spans="1:30" ht="15" customHeight="1" x14ac:dyDescent="0.3">
      <c r="A1042" s="3" t="s">
        <v>1063</v>
      </c>
      <c r="B1042" s="3">
        <v>45</v>
      </c>
      <c r="C1042" s="3" t="s">
        <v>23</v>
      </c>
      <c r="D1042" s="3" t="s">
        <v>24</v>
      </c>
      <c r="E1042" s="3">
        <v>48250.333935324001</v>
      </c>
      <c r="F1042" s="3">
        <v>130</v>
      </c>
      <c r="G1042" s="3">
        <v>1273.6735769222</v>
      </c>
      <c r="H1042" s="3">
        <v>9</v>
      </c>
      <c r="I1042" s="3">
        <v>547.21107466129604</v>
      </c>
      <c r="J1042" s="3">
        <v>9</v>
      </c>
      <c r="K1042" s="3">
        <v>68.902189928794698</v>
      </c>
      <c r="L1042" s="3">
        <v>48</v>
      </c>
      <c r="M1042" s="3">
        <v>13</v>
      </c>
      <c r="N1042" s="3">
        <v>3</v>
      </c>
      <c r="O1042" s="3">
        <v>453</v>
      </c>
      <c r="P1042" s="3">
        <v>4</v>
      </c>
      <c r="Q1042" s="3">
        <v>10858.4133138953</v>
      </c>
      <c r="R1042" s="3">
        <v>2</v>
      </c>
      <c r="S1042" s="3">
        <v>0</v>
      </c>
      <c r="T1042" s="3">
        <v>0</v>
      </c>
      <c r="U1042" s="3">
        <v>4800.0066020315298</v>
      </c>
      <c r="V1042" s="3">
        <v>1</v>
      </c>
      <c r="W1042" s="3" t="str">
        <f>IF(Bank_data3[[#This Row],[credit_risk]]=1,"High Risk","Low Risk")</f>
        <v>High Risk</v>
      </c>
      <c r="X1042" s="3" t="str">
        <f t="shared" si="112"/>
        <v>45-54</v>
      </c>
      <c r="Y1042" s="3" t="str">
        <f t="shared" si="113"/>
        <v>Low Income</v>
      </c>
      <c r="Z1042" s="3" t="str">
        <f t="shared" si="114"/>
        <v>Poor</v>
      </c>
      <c r="AA1042" s="27">
        <f t="shared" si="115"/>
        <v>0.22504327801026619</v>
      </c>
      <c r="AB1042" s="3" t="str">
        <f t="shared" si="116"/>
        <v>Medium</v>
      </c>
      <c r="AC1042" s="3" t="str">
        <f t="shared" si="117"/>
        <v>High</v>
      </c>
      <c r="AD1042" s="3" t="str">
        <f t="shared" si="118"/>
        <v>No</v>
      </c>
    </row>
    <row r="1043" spans="1:30" ht="15" customHeight="1" x14ac:dyDescent="0.3">
      <c r="A1043" s="3" t="s">
        <v>1064</v>
      </c>
      <c r="B1043" s="3">
        <v>64</v>
      </c>
      <c r="C1043" s="3" t="s">
        <v>28</v>
      </c>
      <c r="D1043" s="3" t="s">
        <v>33</v>
      </c>
      <c r="E1043" s="3">
        <v>75486.422516356906</v>
      </c>
      <c r="F1043" s="3">
        <v>105</v>
      </c>
      <c r="G1043" s="3">
        <v>375.66178187712501</v>
      </c>
      <c r="H1043" s="3">
        <v>7</v>
      </c>
      <c r="I1043" s="3">
        <v>749.81717330600895</v>
      </c>
      <c r="J1043" s="3">
        <v>47</v>
      </c>
      <c r="K1043" s="3">
        <v>596.42933134458701</v>
      </c>
      <c r="L1043" s="3">
        <v>64</v>
      </c>
      <c r="M1043" s="3">
        <v>3</v>
      </c>
      <c r="N1043" s="3">
        <v>7</v>
      </c>
      <c r="O1043" s="3">
        <v>684</v>
      </c>
      <c r="P1043" s="3">
        <v>3</v>
      </c>
      <c r="Q1043" s="3">
        <v>5139.9319816877096</v>
      </c>
      <c r="R1043" s="3">
        <v>2</v>
      </c>
      <c r="S1043" s="3">
        <v>0</v>
      </c>
      <c r="T1043" s="3">
        <v>0</v>
      </c>
      <c r="U1043" s="3">
        <v>4047.6121771584899</v>
      </c>
      <c r="V1043" s="3">
        <v>0</v>
      </c>
      <c r="W1043" s="3" t="str">
        <f>IF(Bank_data3[[#This Row],[credit_risk]]=1,"High Risk","Low Risk")</f>
        <v>Low Risk</v>
      </c>
      <c r="X1043" s="3" t="str">
        <f t="shared" si="112"/>
        <v>55+</v>
      </c>
      <c r="Y1043" s="3" t="str">
        <f t="shared" si="113"/>
        <v>Middle Income</v>
      </c>
      <c r="Z1043" s="3" t="str">
        <f t="shared" si="114"/>
        <v>Good</v>
      </c>
      <c r="AA1043" s="27">
        <f t="shared" si="115"/>
        <v>6.8090814352395015E-2</v>
      </c>
      <c r="AB1043" s="3" t="str">
        <f t="shared" si="116"/>
        <v>Low</v>
      </c>
      <c r="AC1043" s="3" t="str">
        <f t="shared" si="117"/>
        <v>High</v>
      </c>
      <c r="AD1043" s="3" t="str">
        <f t="shared" si="118"/>
        <v>No</v>
      </c>
    </row>
    <row r="1044" spans="1:30" ht="15" customHeight="1" x14ac:dyDescent="0.3">
      <c r="A1044" s="3" t="s">
        <v>1065</v>
      </c>
      <c r="B1044" s="3">
        <v>63</v>
      </c>
      <c r="C1044" s="3" t="s">
        <v>23</v>
      </c>
      <c r="D1044" s="3" t="s">
        <v>33</v>
      </c>
      <c r="E1044" s="3">
        <v>40515.871903931999</v>
      </c>
      <c r="F1044" s="3">
        <v>135</v>
      </c>
      <c r="G1044" s="3">
        <v>1918.3117107580599</v>
      </c>
      <c r="H1044" s="3">
        <v>2</v>
      </c>
      <c r="I1044" s="3">
        <v>1349.3720766022</v>
      </c>
      <c r="J1044" s="3">
        <v>7</v>
      </c>
      <c r="K1044" s="3">
        <v>528.29398061907398</v>
      </c>
      <c r="L1044" s="3">
        <v>79</v>
      </c>
      <c r="M1044" s="3">
        <v>3</v>
      </c>
      <c r="N1044" s="3">
        <v>8</v>
      </c>
      <c r="O1044" s="3">
        <v>610</v>
      </c>
      <c r="P1044" s="3">
        <v>3</v>
      </c>
      <c r="Q1044" s="3">
        <v>12818.3123686933</v>
      </c>
      <c r="R1044" s="3">
        <v>4</v>
      </c>
      <c r="S1044" s="3">
        <v>0</v>
      </c>
      <c r="T1044" s="3">
        <v>0</v>
      </c>
      <c r="U1044" s="3">
        <v>9962.5028254777008</v>
      </c>
      <c r="V1044" s="3">
        <v>1</v>
      </c>
      <c r="W1044" s="3" t="str">
        <f>IF(Bank_data3[[#This Row],[credit_risk]]=1,"High Risk","Low Risk")</f>
        <v>High Risk</v>
      </c>
      <c r="X1044" s="3" t="str">
        <f t="shared" si="112"/>
        <v>55+</v>
      </c>
      <c r="Y1044" s="3" t="str">
        <f t="shared" si="113"/>
        <v>Low Income</v>
      </c>
      <c r="Z1044" s="3" t="str">
        <f t="shared" si="114"/>
        <v>Fair</v>
      </c>
      <c r="AA1044" s="27">
        <f t="shared" si="115"/>
        <v>0.31637755196499434</v>
      </c>
      <c r="AB1044" s="3" t="str">
        <f t="shared" si="116"/>
        <v>Medium</v>
      </c>
      <c r="AC1044" s="3" t="str">
        <f t="shared" si="117"/>
        <v>High</v>
      </c>
      <c r="AD1044" s="3" t="str">
        <f t="shared" si="118"/>
        <v>No</v>
      </c>
    </row>
    <row r="1045" spans="1:30" ht="15" customHeight="1" x14ac:dyDescent="0.3">
      <c r="A1045" s="3" t="s">
        <v>1066</v>
      </c>
      <c r="B1045" s="3">
        <v>24</v>
      </c>
      <c r="C1045" s="3" t="s">
        <v>31</v>
      </c>
      <c r="D1045" s="3" t="s">
        <v>33</v>
      </c>
      <c r="E1045" s="3">
        <v>47020.362986341803</v>
      </c>
      <c r="F1045" s="3">
        <v>146</v>
      </c>
      <c r="G1045" s="3">
        <v>1973.5865196193399</v>
      </c>
      <c r="H1045" s="3">
        <v>6</v>
      </c>
      <c r="I1045" s="3">
        <v>1034.05610579935</v>
      </c>
      <c r="J1045" s="3">
        <v>0</v>
      </c>
      <c r="K1045" s="3">
        <v>818.19763655294605</v>
      </c>
      <c r="L1045" s="3">
        <v>60</v>
      </c>
      <c r="M1045" s="3">
        <v>13</v>
      </c>
      <c r="N1045" s="3">
        <v>7</v>
      </c>
      <c r="O1045" s="3">
        <v>324</v>
      </c>
      <c r="P1045" s="3">
        <v>5</v>
      </c>
      <c r="Q1045" s="3">
        <v>23844.234739390398</v>
      </c>
      <c r="R1045" s="3">
        <v>3</v>
      </c>
      <c r="S1045" s="3">
        <v>1</v>
      </c>
      <c r="T1045" s="3">
        <v>0</v>
      </c>
      <c r="U1045" s="3">
        <v>8133.6859967180098</v>
      </c>
      <c r="V1045" s="3">
        <v>1</v>
      </c>
      <c r="W1045" s="3" t="str">
        <f>IF(Bank_data3[[#This Row],[credit_risk]]=1,"High Risk","Low Risk")</f>
        <v>High Risk</v>
      </c>
      <c r="X1045" s="3" t="str">
        <f t="shared" si="112"/>
        <v>18-24</v>
      </c>
      <c r="Y1045" s="3" t="str">
        <f t="shared" si="113"/>
        <v>Low Income</v>
      </c>
      <c r="Z1045" s="3" t="str">
        <f t="shared" si="114"/>
        <v>Poor</v>
      </c>
      <c r="AA1045" s="27">
        <f t="shared" si="115"/>
        <v>0.50710443784358983</v>
      </c>
      <c r="AB1045" s="3" t="str">
        <f t="shared" si="116"/>
        <v>Medium</v>
      </c>
      <c r="AC1045" s="3" t="str">
        <f t="shared" si="117"/>
        <v>High</v>
      </c>
      <c r="AD1045" s="3" t="str">
        <f t="shared" si="118"/>
        <v>No</v>
      </c>
    </row>
    <row r="1046" spans="1:30" ht="15" customHeight="1" x14ac:dyDescent="0.3">
      <c r="A1046" s="3" t="s">
        <v>1067</v>
      </c>
      <c r="B1046" s="3">
        <v>25</v>
      </c>
      <c r="C1046" s="3" t="s">
        <v>31</v>
      </c>
      <c r="D1046" s="3" t="s">
        <v>24</v>
      </c>
      <c r="E1046" s="3">
        <v>64300.969233613599</v>
      </c>
      <c r="F1046" s="3">
        <v>141</v>
      </c>
      <c r="G1046" s="3">
        <v>1201.3154422233399</v>
      </c>
      <c r="H1046" s="3">
        <v>7</v>
      </c>
      <c r="I1046" s="3">
        <v>555.07603952839099</v>
      </c>
      <c r="J1046" s="3">
        <v>1</v>
      </c>
      <c r="K1046" s="3">
        <v>614.16501247720305</v>
      </c>
      <c r="L1046" s="3">
        <v>19</v>
      </c>
      <c r="M1046" s="3">
        <v>13</v>
      </c>
      <c r="N1046" s="3">
        <v>5</v>
      </c>
      <c r="O1046" s="3">
        <v>397</v>
      </c>
      <c r="P1046" s="3">
        <v>3</v>
      </c>
      <c r="Q1046" s="3">
        <v>18401.824677576999</v>
      </c>
      <c r="R1046" s="3">
        <v>3</v>
      </c>
      <c r="S1046" s="3">
        <v>0</v>
      </c>
      <c r="T1046" s="3">
        <v>0</v>
      </c>
      <c r="U1046" s="3">
        <v>9537.8898670588296</v>
      </c>
      <c r="V1046" s="3">
        <v>1</v>
      </c>
      <c r="W1046" s="3" t="str">
        <f>IF(Bank_data3[[#This Row],[credit_risk]]=1,"High Risk","Low Risk")</f>
        <v>High Risk</v>
      </c>
      <c r="X1046" s="3" t="str">
        <f t="shared" si="112"/>
        <v>25-34</v>
      </c>
      <c r="Y1046" s="3" t="str">
        <f t="shared" si="113"/>
        <v>Middle Income</v>
      </c>
      <c r="Z1046" s="3" t="str">
        <f t="shared" si="114"/>
        <v>Poor</v>
      </c>
      <c r="AA1046" s="27">
        <f t="shared" si="115"/>
        <v>0.28618269517401562</v>
      </c>
      <c r="AB1046" s="3" t="str">
        <f t="shared" si="116"/>
        <v>Medium</v>
      </c>
      <c r="AC1046" s="3" t="str">
        <f t="shared" si="117"/>
        <v>Medium</v>
      </c>
      <c r="AD1046" s="3" t="str">
        <f t="shared" si="118"/>
        <v>No</v>
      </c>
    </row>
    <row r="1047" spans="1:30" ht="15" customHeight="1" x14ac:dyDescent="0.3">
      <c r="A1047" s="3" t="s">
        <v>1068</v>
      </c>
      <c r="B1047" s="3">
        <v>45</v>
      </c>
      <c r="C1047" s="3" t="s">
        <v>28</v>
      </c>
      <c r="D1047" s="3" t="s">
        <v>24</v>
      </c>
      <c r="E1047" s="3">
        <v>80812.523615531099</v>
      </c>
      <c r="F1047" s="3">
        <v>37</v>
      </c>
      <c r="G1047" s="3">
        <v>1693.62883235564</v>
      </c>
      <c r="H1047" s="3">
        <v>9</v>
      </c>
      <c r="I1047" s="3">
        <v>465.74380376118302</v>
      </c>
      <c r="J1047" s="3">
        <v>28</v>
      </c>
      <c r="K1047" s="3">
        <v>419.02665455544502</v>
      </c>
      <c r="L1047" s="3">
        <v>7</v>
      </c>
      <c r="M1047" s="3">
        <v>6</v>
      </c>
      <c r="N1047" s="3">
        <v>8</v>
      </c>
      <c r="O1047" s="3">
        <v>853</v>
      </c>
      <c r="P1047" s="3">
        <v>4</v>
      </c>
      <c r="Q1047" s="3">
        <v>4891.1709734701999</v>
      </c>
      <c r="R1047" s="3">
        <v>4</v>
      </c>
      <c r="S1047" s="3">
        <v>0</v>
      </c>
      <c r="T1047" s="3">
        <v>0</v>
      </c>
      <c r="U1047" s="3">
        <v>7780.22807659507</v>
      </c>
      <c r="V1047" s="3">
        <v>1</v>
      </c>
      <c r="W1047" s="3" t="str">
        <f>IF(Bank_data3[[#This Row],[credit_risk]]=1,"High Risk","Low Risk")</f>
        <v>High Risk</v>
      </c>
      <c r="X1047" s="3" t="str">
        <f t="shared" si="112"/>
        <v>45-54</v>
      </c>
      <c r="Y1047" s="3" t="str">
        <f t="shared" si="113"/>
        <v>Middle Income</v>
      </c>
      <c r="Z1047" s="3" t="str">
        <f t="shared" si="114"/>
        <v>Excellent</v>
      </c>
      <c r="AA1047" s="27">
        <f t="shared" si="115"/>
        <v>6.052491315257208E-2</v>
      </c>
      <c r="AB1047" s="3" t="str">
        <f t="shared" si="116"/>
        <v>Medium</v>
      </c>
      <c r="AC1047" s="3" t="str">
        <f t="shared" si="117"/>
        <v>Low</v>
      </c>
      <c r="AD1047" s="3" t="str">
        <f t="shared" si="118"/>
        <v>No</v>
      </c>
    </row>
    <row r="1048" spans="1:30" ht="15" customHeight="1" x14ac:dyDescent="0.3">
      <c r="A1048" s="3" t="s">
        <v>1069</v>
      </c>
      <c r="B1048" s="3">
        <v>23</v>
      </c>
      <c r="C1048" s="3" t="s">
        <v>31</v>
      </c>
      <c r="D1048" s="3" t="s">
        <v>24</v>
      </c>
      <c r="E1048" s="3">
        <v>38380.0664354904</v>
      </c>
      <c r="F1048" s="3">
        <v>114</v>
      </c>
      <c r="G1048" s="3">
        <v>764.18804092637504</v>
      </c>
      <c r="H1048" s="3">
        <v>5</v>
      </c>
      <c r="I1048" s="3">
        <v>615.17177596382896</v>
      </c>
      <c r="J1048" s="3">
        <v>41</v>
      </c>
      <c r="K1048" s="3">
        <v>378.81104332974002</v>
      </c>
      <c r="L1048" s="3">
        <v>12</v>
      </c>
      <c r="M1048" s="3">
        <v>15</v>
      </c>
      <c r="N1048" s="3">
        <v>5</v>
      </c>
      <c r="O1048" s="3">
        <v>599</v>
      </c>
      <c r="P1048" s="3">
        <v>3</v>
      </c>
      <c r="Q1048" s="3">
        <v>10801.954683452501</v>
      </c>
      <c r="R1048" s="3">
        <v>1</v>
      </c>
      <c r="S1048" s="3">
        <v>0</v>
      </c>
      <c r="T1048" s="3">
        <v>0</v>
      </c>
      <c r="U1048" s="3">
        <v>7305.6246958308102</v>
      </c>
      <c r="V1048" s="3">
        <v>0</v>
      </c>
      <c r="W1048" s="3" t="str">
        <f>IF(Bank_data3[[#This Row],[credit_risk]]=1,"High Risk","Low Risk")</f>
        <v>Low Risk</v>
      </c>
      <c r="X1048" s="3" t="str">
        <f t="shared" si="112"/>
        <v>18-24</v>
      </c>
      <c r="Y1048" s="3" t="str">
        <f t="shared" si="113"/>
        <v>Low Income</v>
      </c>
      <c r="Z1048" s="3" t="str">
        <f t="shared" si="114"/>
        <v>Fair</v>
      </c>
      <c r="AA1048" s="27">
        <f t="shared" si="115"/>
        <v>0.28144700326687905</v>
      </c>
      <c r="AB1048" s="3" t="str">
        <f t="shared" si="116"/>
        <v>Low</v>
      </c>
      <c r="AC1048" s="3" t="str">
        <f t="shared" si="117"/>
        <v>Medium</v>
      </c>
      <c r="AD1048" s="3" t="str">
        <f t="shared" si="118"/>
        <v>No</v>
      </c>
    </row>
    <row r="1049" spans="1:30" ht="15" customHeight="1" x14ac:dyDescent="0.3">
      <c r="A1049" s="3" t="s">
        <v>1070</v>
      </c>
      <c r="B1049" s="3">
        <v>38</v>
      </c>
      <c r="C1049" s="3" t="s">
        <v>23</v>
      </c>
      <c r="D1049" s="3" t="s">
        <v>33</v>
      </c>
      <c r="E1049" s="3">
        <v>75057.714394181297</v>
      </c>
      <c r="F1049" s="3">
        <v>205</v>
      </c>
      <c r="G1049" s="3">
        <v>498.14336349459398</v>
      </c>
      <c r="H1049" s="3">
        <v>3</v>
      </c>
      <c r="I1049" s="3">
        <v>541.55485331899297</v>
      </c>
      <c r="J1049" s="3">
        <v>9</v>
      </c>
      <c r="K1049" s="3">
        <v>586.36475728113999</v>
      </c>
      <c r="L1049" s="3">
        <v>72</v>
      </c>
      <c r="M1049" s="3">
        <v>13</v>
      </c>
      <c r="N1049" s="3">
        <v>4</v>
      </c>
      <c r="O1049" s="3">
        <v>368</v>
      </c>
      <c r="P1049" s="3">
        <v>5</v>
      </c>
      <c r="Q1049" s="3">
        <v>18052.087727341699</v>
      </c>
      <c r="R1049" s="3">
        <v>6</v>
      </c>
      <c r="S1049" s="3">
        <v>0</v>
      </c>
      <c r="T1049" s="3">
        <v>0</v>
      </c>
      <c r="U1049" s="3">
        <v>8434.8384687144608</v>
      </c>
      <c r="V1049" s="3">
        <v>1</v>
      </c>
      <c r="W1049" s="3" t="str">
        <f>IF(Bank_data3[[#This Row],[credit_risk]]=1,"High Risk","Low Risk")</f>
        <v>High Risk</v>
      </c>
      <c r="X1049" s="3" t="str">
        <f t="shared" si="112"/>
        <v>35-44</v>
      </c>
      <c r="Y1049" s="3" t="str">
        <f t="shared" si="113"/>
        <v>Middle Income</v>
      </c>
      <c r="Z1049" s="3" t="str">
        <f t="shared" si="114"/>
        <v>Poor</v>
      </c>
      <c r="AA1049" s="27">
        <f t="shared" si="115"/>
        <v>0.24050942495447414</v>
      </c>
      <c r="AB1049" s="3" t="str">
        <f t="shared" si="116"/>
        <v>Low</v>
      </c>
      <c r="AC1049" s="3" t="str">
        <f t="shared" si="117"/>
        <v>High</v>
      </c>
      <c r="AD1049" s="3" t="str">
        <f t="shared" si="118"/>
        <v>No</v>
      </c>
    </row>
    <row r="1050" spans="1:30" ht="15" customHeight="1" x14ac:dyDescent="0.3">
      <c r="A1050" s="3" t="s">
        <v>1071</v>
      </c>
      <c r="B1050" s="3">
        <v>39</v>
      </c>
      <c r="C1050" s="3" t="s">
        <v>31</v>
      </c>
      <c r="D1050" s="3" t="s">
        <v>24</v>
      </c>
      <c r="E1050" s="3">
        <v>44932.483222442199</v>
      </c>
      <c r="F1050" s="3">
        <v>172</v>
      </c>
      <c r="G1050" s="3">
        <v>1180.0517805624199</v>
      </c>
      <c r="H1050" s="3">
        <v>5</v>
      </c>
      <c r="I1050" s="3">
        <v>883.07184182133597</v>
      </c>
      <c r="J1050" s="3">
        <v>41</v>
      </c>
      <c r="K1050" s="3">
        <v>563.100930741968</v>
      </c>
      <c r="L1050" s="3">
        <v>36</v>
      </c>
      <c r="M1050" s="3">
        <v>4</v>
      </c>
      <c r="N1050" s="3">
        <v>7</v>
      </c>
      <c r="O1050" s="3">
        <v>660</v>
      </c>
      <c r="P1050" s="3">
        <v>5</v>
      </c>
      <c r="Q1050" s="3">
        <v>10924.502241213801</v>
      </c>
      <c r="R1050" s="3">
        <v>6</v>
      </c>
      <c r="S1050" s="3">
        <v>0</v>
      </c>
      <c r="T1050" s="3">
        <v>0</v>
      </c>
      <c r="U1050" s="3">
        <v>7572.7174548750299</v>
      </c>
      <c r="V1050" s="3">
        <v>1</v>
      </c>
      <c r="W1050" s="3" t="str">
        <f>IF(Bank_data3[[#This Row],[credit_risk]]=1,"High Risk","Low Risk")</f>
        <v>High Risk</v>
      </c>
      <c r="X1050" s="3" t="str">
        <f t="shared" si="112"/>
        <v>35-44</v>
      </c>
      <c r="Y1050" s="3" t="str">
        <f t="shared" si="113"/>
        <v>Low Income</v>
      </c>
      <c r="Z1050" s="3" t="str">
        <f t="shared" si="114"/>
        <v>Fair</v>
      </c>
      <c r="AA1050" s="27">
        <f t="shared" si="115"/>
        <v>0.24313150437582304</v>
      </c>
      <c r="AB1050" s="3" t="str">
        <f t="shared" si="116"/>
        <v>Medium</v>
      </c>
      <c r="AC1050" s="3" t="str">
        <f t="shared" si="117"/>
        <v>High</v>
      </c>
      <c r="AD1050" s="3" t="str">
        <f t="shared" si="118"/>
        <v>No</v>
      </c>
    </row>
    <row r="1051" spans="1:30" ht="15" customHeight="1" x14ac:dyDescent="0.3">
      <c r="A1051" s="3" t="s">
        <v>1072</v>
      </c>
      <c r="B1051" s="3">
        <v>52</v>
      </c>
      <c r="C1051" s="3" t="s">
        <v>28</v>
      </c>
      <c r="D1051" s="3" t="s">
        <v>26</v>
      </c>
      <c r="E1051" s="3">
        <v>34053.283301631098</v>
      </c>
      <c r="F1051" s="3">
        <v>89</v>
      </c>
      <c r="G1051" s="3">
        <v>2052.81637625857</v>
      </c>
      <c r="H1051" s="3">
        <v>8</v>
      </c>
      <c r="I1051" s="3">
        <v>827.45207751915996</v>
      </c>
      <c r="J1051" s="3">
        <v>8</v>
      </c>
      <c r="K1051" s="3">
        <v>955.76373144084005</v>
      </c>
      <c r="L1051" s="3">
        <v>42</v>
      </c>
      <c r="M1051" s="3">
        <v>6</v>
      </c>
      <c r="N1051" s="3">
        <v>3</v>
      </c>
      <c r="O1051" s="3">
        <v>362</v>
      </c>
      <c r="P1051" s="3">
        <v>4</v>
      </c>
      <c r="Q1051" s="3">
        <v>0</v>
      </c>
      <c r="R1051" s="3">
        <v>7</v>
      </c>
      <c r="S1051" s="3">
        <v>0</v>
      </c>
      <c r="T1051" s="3">
        <v>0</v>
      </c>
      <c r="U1051" s="3">
        <v>6940.9365021930298</v>
      </c>
      <c r="V1051" s="3">
        <v>1</v>
      </c>
      <c r="W1051" s="3" t="str">
        <f>IF(Bank_data3[[#This Row],[credit_risk]]=1,"High Risk","Low Risk")</f>
        <v>High Risk</v>
      </c>
      <c r="X1051" s="3" t="str">
        <f t="shared" si="112"/>
        <v>45-54</v>
      </c>
      <c r="Y1051" s="3" t="str">
        <f t="shared" si="113"/>
        <v>Low Income</v>
      </c>
      <c r="Z1051" s="3" t="str">
        <f t="shared" si="114"/>
        <v>Poor</v>
      </c>
      <c r="AA1051" s="27">
        <f t="shared" si="115"/>
        <v>0</v>
      </c>
      <c r="AB1051" s="3" t="str">
        <f t="shared" si="116"/>
        <v>Medium</v>
      </c>
      <c r="AC1051" s="3" t="str">
        <f t="shared" si="117"/>
        <v>High</v>
      </c>
      <c r="AD1051" s="3" t="str">
        <f t="shared" si="118"/>
        <v>No</v>
      </c>
    </row>
    <row r="1052" spans="1:30" ht="15" customHeight="1" x14ac:dyDescent="0.3">
      <c r="A1052" s="3" t="s">
        <v>1073</v>
      </c>
      <c r="B1052" s="3">
        <v>39</v>
      </c>
      <c r="C1052" s="3" t="s">
        <v>28</v>
      </c>
      <c r="D1052" s="3" t="s">
        <v>33</v>
      </c>
      <c r="E1052" s="3">
        <v>54492.015745536002</v>
      </c>
      <c r="F1052" s="3">
        <v>121</v>
      </c>
      <c r="G1052" s="3">
        <v>1439.6569311107301</v>
      </c>
      <c r="H1052" s="3">
        <v>2</v>
      </c>
      <c r="I1052" s="3">
        <v>897.73321399637302</v>
      </c>
      <c r="J1052" s="3">
        <v>49</v>
      </c>
      <c r="K1052" s="3">
        <v>472.83231701355498</v>
      </c>
      <c r="L1052" s="3">
        <v>55</v>
      </c>
      <c r="M1052" s="3">
        <v>16</v>
      </c>
      <c r="N1052" s="3">
        <v>2</v>
      </c>
      <c r="O1052" s="3">
        <v>794</v>
      </c>
      <c r="P1052" s="3">
        <v>0</v>
      </c>
      <c r="Q1052" s="3">
        <v>8723.4930301994409</v>
      </c>
      <c r="R1052" s="3">
        <v>0</v>
      </c>
      <c r="S1052" s="3">
        <v>0</v>
      </c>
      <c r="T1052" s="3">
        <v>0</v>
      </c>
      <c r="U1052" s="3">
        <v>8262.2070211608607</v>
      </c>
      <c r="V1052" s="3">
        <v>0</v>
      </c>
      <c r="W1052" s="3" t="str">
        <f>IF(Bank_data3[[#This Row],[credit_risk]]=1,"High Risk","Low Risk")</f>
        <v>Low Risk</v>
      </c>
      <c r="X1052" s="3" t="str">
        <f t="shared" si="112"/>
        <v>35-44</v>
      </c>
      <c r="Y1052" s="3" t="str">
        <f t="shared" si="113"/>
        <v>Middle Income</v>
      </c>
      <c r="Z1052" s="3" t="str">
        <f t="shared" si="114"/>
        <v>Very Good</v>
      </c>
      <c r="AA1052" s="27">
        <f t="shared" si="115"/>
        <v>0.16008754513571233</v>
      </c>
      <c r="AB1052" s="3" t="str">
        <f t="shared" si="116"/>
        <v>Medium</v>
      </c>
      <c r="AC1052" s="3" t="str">
        <f t="shared" si="117"/>
        <v>High</v>
      </c>
      <c r="AD1052" s="3" t="str">
        <f t="shared" si="118"/>
        <v>No</v>
      </c>
    </row>
    <row r="1053" spans="1:30" ht="15" customHeight="1" x14ac:dyDescent="0.3">
      <c r="A1053" s="3" t="s">
        <v>1074</v>
      </c>
      <c r="B1053" s="3">
        <v>68</v>
      </c>
      <c r="C1053" s="3" t="s">
        <v>23</v>
      </c>
      <c r="D1053" s="3" t="s">
        <v>24</v>
      </c>
      <c r="E1053" s="3">
        <v>29163.774960165301</v>
      </c>
      <c r="F1053" s="3">
        <v>100</v>
      </c>
      <c r="G1053" s="3">
        <v>1149.20664966605</v>
      </c>
      <c r="H1053" s="3">
        <v>1</v>
      </c>
      <c r="I1053" s="3">
        <v>505.715519454076</v>
      </c>
      <c r="J1053" s="3">
        <v>30</v>
      </c>
      <c r="K1053" s="3">
        <v>621.64332288646096</v>
      </c>
      <c r="L1053" s="3">
        <v>49</v>
      </c>
      <c r="M1053" s="3">
        <v>14</v>
      </c>
      <c r="N1053" s="3">
        <v>3</v>
      </c>
      <c r="O1053" s="3">
        <v>723</v>
      </c>
      <c r="P1053" s="3">
        <v>5</v>
      </c>
      <c r="Q1053" s="3">
        <v>20282.906460264399</v>
      </c>
      <c r="R1053" s="3">
        <v>0</v>
      </c>
      <c r="S1053" s="3">
        <v>0</v>
      </c>
      <c r="T1053" s="3">
        <v>0</v>
      </c>
      <c r="U1053" s="3">
        <v>5746.4360846425498</v>
      </c>
      <c r="V1053" s="3">
        <v>0</v>
      </c>
      <c r="W1053" s="3" t="str">
        <f>IF(Bank_data3[[#This Row],[credit_risk]]=1,"High Risk","Low Risk")</f>
        <v>Low Risk</v>
      </c>
      <c r="X1053" s="3" t="str">
        <f t="shared" si="112"/>
        <v>55+</v>
      </c>
      <c r="Y1053" s="3" t="str">
        <f t="shared" si="113"/>
        <v>Low Income</v>
      </c>
      <c r="Z1053" s="3" t="str">
        <f t="shared" si="114"/>
        <v>Good</v>
      </c>
      <c r="AA1053" s="27">
        <f t="shared" si="115"/>
        <v>0.69548288889105581</v>
      </c>
      <c r="AB1053" s="3" t="str">
        <f t="shared" si="116"/>
        <v>Medium</v>
      </c>
      <c r="AC1053" s="3" t="str">
        <f t="shared" si="117"/>
        <v>High</v>
      </c>
      <c r="AD1053" s="3" t="str">
        <f t="shared" si="118"/>
        <v>No</v>
      </c>
    </row>
    <row r="1054" spans="1:30" ht="15" customHeight="1" x14ac:dyDescent="0.3">
      <c r="A1054" s="3" t="s">
        <v>1075</v>
      </c>
      <c r="B1054" s="3">
        <v>31</v>
      </c>
      <c r="C1054" s="3" t="s">
        <v>28</v>
      </c>
      <c r="D1054" s="3" t="s">
        <v>33</v>
      </c>
      <c r="E1054" s="3">
        <v>58496.205766331899</v>
      </c>
      <c r="F1054" s="3">
        <v>83</v>
      </c>
      <c r="G1054" s="3">
        <v>1768.52403967797</v>
      </c>
      <c r="H1054" s="3">
        <v>4</v>
      </c>
      <c r="I1054" s="3">
        <v>775.20813236616095</v>
      </c>
      <c r="J1054" s="3">
        <v>31</v>
      </c>
      <c r="K1054" s="3">
        <v>908.692370434959</v>
      </c>
      <c r="L1054" s="3">
        <v>19</v>
      </c>
      <c r="M1054" s="3">
        <v>6</v>
      </c>
      <c r="N1054" s="3">
        <v>8</v>
      </c>
      <c r="O1054" s="3">
        <v>679</v>
      </c>
      <c r="P1054" s="3">
        <v>4</v>
      </c>
      <c r="Q1054" s="3">
        <v>21042.589933879699</v>
      </c>
      <c r="R1054" s="3">
        <v>3</v>
      </c>
      <c r="S1054" s="3">
        <v>0</v>
      </c>
      <c r="T1054" s="3">
        <v>0</v>
      </c>
      <c r="U1054" s="3">
        <v>14655.7033807972</v>
      </c>
      <c r="V1054" s="3">
        <v>0</v>
      </c>
      <c r="W1054" s="3" t="str">
        <f>IF(Bank_data3[[#This Row],[credit_risk]]=1,"High Risk","Low Risk")</f>
        <v>Low Risk</v>
      </c>
      <c r="X1054" s="3" t="str">
        <f t="shared" si="112"/>
        <v>25-34</v>
      </c>
      <c r="Y1054" s="3" t="str">
        <f t="shared" si="113"/>
        <v>Middle Income</v>
      </c>
      <c r="Z1054" s="3" t="str">
        <f t="shared" si="114"/>
        <v>Good</v>
      </c>
      <c r="AA1054" s="27">
        <f t="shared" si="115"/>
        <v>0.35972572337317271</v>
      </c>
      <c r="AB1054" s="3" t="str">
        <f t="shared" si="116"/>
        <v>Medium</v>
      </c>
      <c r="AC1054" s="3" t="str">
        <f t="shared" si="117"/>
        <v>Medium</v>
      </c>
      <c r="AD1054" s="3" t="str">
        <f t="shared" si="118"/>
        <v>No</v>
      </c>
    </row>
    <row r="1055" spans="1:30" ht="15" customHeight="1" x14ac:dyDescent="0.3">
      <c r="A1055" s="3" t="s">
        <v>1076</v>
      </c>
      <c r="B1055" s="3">
        <v>66</v>
      </c>
      <c r="C1055" s="3" t="s">
        <v>31</v>
      </c>
      <c r="D1055" s="3" t="s">
        <v>26</v>
      </c>
      <c r="E1055" s="3">
        <v>106693.664200422</v>
      </c>
      <c r="F1055" s="3">
        <v>140</v>
      </c>
      <c r="G1055" s="3">
        <v>767.30759061153503</v>
      </c>
      <c r="H1055" s="3">
        <v>6</v>
      </c>
      <c r="I1055" s="3">
        <v>80.505079115324193</v>
      </c>
      <c r="J1055" s="3">
        <v>1</v>
      </c>
      <c r="K1055" s="3">
        <v>463.40156026049499</v>
      </c>
      <c r="L1055" s="3">
        <v>47</v>
      </c>
      <c r="M1055" s="3">
        <v>9</v>
      </c>
      <c r="N1055" s="3">
        <v>3</v>
      </c>
      <c r="O1055" s="3">
        <v>554</v>
      </c>
      <c r="P1055" s="3">
        <v>2</v>
      </c>
      <c r="Q1055" s="3">
        <v>10940.0589839364</v>
      </c>
      <c r="R1055" s="3">
        <v>5</v>
      </c>
      <c r="S1055" s="3">
        <v>1</v>
      </c>
      <c r="T1055" s="3">
        <v>0</v>
      </c>
      <c r="U1055" s="3">
        <v>742.519799744652</v>
      </c>
      <c r="V1055" s="3">
        <v>1</v>
      </c>
      <c r="W1055" s="3" t="str">
        <f>IF(Bank_data3[[#This Row],[credit_risk]]=1,"High Risk","Low Risk")</f>
        <v>High Risk</v>
      </c>
      <c r="X1055" s="3" t="str">
        <f t="shared" si="112"/>
        <v>55+</v>
      </c>
      <c r="Y1055" s="3" t="str">
        <f t="shared" si="113"/>
        <v>High Income</v>
      </c>
      <c r="Z1055" s="3" t="str">
        <f t="shared" si="114"/>
        <v>Poor</v>
      </c>
      <c r="AA1055" s="27">
        <f t="shared" si="115"/>
        <v>0.10253710064156864</v>
      </c>
      <c r="AB1055" s="3" t="str">
        <f t="shared" si="116"/>
        <v>Low</v>
      </c>
      <c r="AC1055" s="3" t="str">
        <f t="shared" si="117"/>
        <v>High</v>
      </c>
      <c r="AD1055" s="3" t="str">
        <f t="shared" si="118"/>
        <v>No</v>
      </c>
    </row>
    <row r="1056" spans="1:30" ht="15" customHeight="1" x14ac:dyDescent="0.3">
      <c r="A1056" s="3" t="s">
        <v>1077</v>
      </c>
      <c r="B1056" s="3">
        <v>20</v>
      </c>
      <c r="C1056" s="3" t="s">
        <v>28</v>
      </c>
      <c r="D1056" s="3" t="s">
        <v>26</v>
      </c>
      <c r="E1056" s="3">
        <v>69900.8146745665</v>
      </c>
      <c r="F1056" s="3">
        <v>84</v>
      </c>
      <c r="G1056" s="3">
        <v>518.99219745712196</v>
      </c>
      <c r="H1056" s="3">
        <v>2</v>
      </c>
      <c r="I1056" s="3">
        <v>850.75221107647803</v>
      </c>
      <c r="J1056" s="3">
        <v>23</v>
      </c>
      <c r="K1056" s="3">
        <v>417.35327474437099</v>
      </c>
      <c r="L1056" s="3">
        <v>18</v>
      </c>
      <c r="M1056" s="3">
        <v>17</v>
      </c>
      <c r="N1056" s="3">
        <v>6</v>
      </c>
      <c r="O1056" s="3">
        <v>560</v>
      </c>
      <c r="P1056" s="3">
        <v>3</v>
      </c>
      <c r="Q1056" s="3">
        <v>10353.294747947601</v>
      </c>
      <c r="R1056" s="3">
        <v>0</v>
      </c>
      <c r="S1056" s="3">
        <v>0</v>
      </c>
      <c r="T1056" s="3">
        <v>0</v>
      </c>
      <c r="U1056" s="3">
        <v>1568.5164858913899</v>
      </c>
      <c r="V1056" s="3">
        <v>1</v>
      </c>
      <c r="W1056" s="3" t="str">
        <f>IF(Bank_data3[[#This Row],[credit_risk]]=1,"High Risk","Low Risk")</f>
        <v>High Risk</v>
      </c>
      <c r="X1056" s="3" t="str">
        <f t="shared" si="112"/>
        <v>18-24</v>
      </c>
      <c r="Y1056" s="3" t="str">
        <f t="shared" si="113"/>
        <v>Middle Income</v>
      </c>
      <c r="Z1056" s="3" t="str">
        <f t="shared" si="114"/>
        <v>Poor</v>
      </c>
      <c r="AA1056" s="27">
        <f t="shared" si="115"/>
        <v>0.14811407844313237</v>
      </c>
      <c r="AB1056" s="3" t="str">
        <f t="shared" si="116"/>
        <v>Low</v>
      </c>
      <c r="AC1056" s="3" t="str">
        <f t="shared" si="117"/>
        <v>Medium</v>
      </c>
      <c r="AD1056" s="3" t="str">
        <f t="shared" si="118"/>
        <v>No</v>
      </c>
    </row>
    <row r="1057" spans="1:30" ht="15" customHeight="1" x14ac:dyDescent="0.3">
      <c r="A1057" s="3" t="s">
        <v>1078</v>
      </c>
      <c r="B1057" s="3">
        <v>45</v>
      </c>
      <c r="C1057" s="3" t="s">
        <v>23</v>
      </c>
      <c r="D1057" s="3" t="s">
        <v>33</v>
      </c>
      <c r="E1057" s="3">
        <v>48111.806519777798</v>
      </c>
      <c r="F1057" s="3">
        <v>238</v>
      </c>
      <c r="G1057" s="3">
        <v>1217.82221737636</v>
      </c>
      <c r="H1057" s="3">
        <v>4</v>
      </c>
      <c r="I1057" s="3">
        <v>1211.40422573455</v>
      </c>
      <c r="J1057" s="3">
        <v>36</v>
      </c>
      <c r="K1057" s="3">
        <v>166.52381093070699</v>
      </c>
      <c r="L1057" s="3">
        <v>68</v>
      </c>
      <c r="M1057" s="3">
        <v>10</v>
      </c>
      <c r="N1057" s="3">
        <v>0</v>
      </c>
      <c r="O1057" s="3">
        <v>428</v>
      </c>
      <c r="P1057" s="3">
        <v>3</v>
      </c>
      <c r="Q1057" s="3">
        <v>0</v>
      </c>
      <c r="R1057" s="3">
        <v>0</v>
      </c>
      <c r="S1057" s="3">
        <v>0</v>
      </c>
      <c r="T1057" s="3">
        <v>0</v>
      </c>
      <c r="U1057" s="3">
        <v>15130.0502878938</v>
      </c>
      <c r="V1057" s="3">
        <v>1</v>
      </c>
      <c r="W1057" s="3" t="str">
        <f>IF(Bank_data3[[#This Row],[credit_risk]]=1,"High Risk","Low Risk")</f>
        <v>High Risk</v>
      </c>
      <c r="X1057" s="3" t="str">
        <f t="shared" si="112"/>
        <v>45-54</v>
      </c>
      <c r="Y1057" s="3" t="str">
        <f t="shared" si="113"/>
        <v>Low Income</v>
      </c>
      <c r="Z1057" s="3" t="str">
        <f t="shared" si="114"/>
        <v>Poor</v>
      </c>
      <c r="AA1057" s="27">
        <f t="shared" si="115"/>
        <v>0</v>
      </c>
      <c r="AB1057" s="3" t="str">
        <f t="shared" si="116"/>
        <v>Medium</v>
      </c>
      <c r="AC1057" s="3" t="str">
        <f t="shared" si="117"/>
        <v>High</v>
      </c>
      <c r="AD1057" s="3" t="str">
        <f t="shared" si="118"/>
        <v>No</v>
      </c>
    </row>
    <row r="1058" spans="1:30" ht="15" customHeight="1" x14ac:dyDescent="0.3">
      <c r="A1058" s="3" t="s">
        <v>1079</v>
      </c>
      <c r="B1058" s="3">
        <v>33</v>
      </c>
      <c r="C1058" s="3" t="s">
        <v>28</v>
      </c>
      <c r="D1058" s="3" t="s">
        <v>33</v>
      </c>
      <c r="E1058" s="3">
        <v>68939.634338139804</v>
      </c>
      <c r="F1058" s="3">
        <v>138</v>
      </c>
      <c r="G1058" s="3">
        <v>819.95932345359097</v>
      </c>
      <c r="H1058" s="3">
        <v>3</v>
      </c>
      <c r="I1058" s="3">
        <v>301.338931728837</v>
      </c>
      <c r="J1058" s="3">
        <v>42</v>
      </c>
      <c r="K1058" s="3">
        <v>409.90938789308802</v>
      </c>
      <c r="L1058" s="3">
        <v>16</v>
      </c>
      <c r="M1058" s="3">
        <v>13</v>
      </c>
      <c r="N1058" s="3">
        <v>5</v>
      </c>
      <c r="O1058" s="3">
        <v>822</v>
      </c>
      <c r="P1058" s="3">
        <v>1</v>
      </c>
      <c r="Q1058" s="3">
        <v>11423.7481558456</v>
      </c>
      <c r="R1058" s="3">
        <v>5</v>
      </c>
      <c r="S1058" s="3">
        <v>0</v>
      </c>
      <c r="T1058" s="3">
        <v>0</v>
      </c>
      <c r="U1058" s="3">
        <v>11213.9073010216</v>
      </c>
      <c r="V1058" s="3">
        <v>1</v>
      </c>
      <c r="W1058" s="3" t="str">
        <f>IF(Bank_data3[[#This Row],[credit_risk]]=1,"High Risk","Low Risk")</f>
        <v>High Risk</v>
      </c>
      <c r="X1058" s="3" t="str">
        <f t="shared" si="112"/>
        <v>25-34</v>
      </c>
      <c r="Y1058" s="3" t="str">
        <f t="shared" si="113"/>
        <v>Middle Income</v>
      </c>
      <c r="Z1058" s="3" t="str">
        <f t="shared" si="114"/>
        <v>Excellent</v>
      </c>
      <c r="AA1058" s="27">
        <f t="shared" si="115"/>
        <v>0.16570653827105644</v>
      </c>
      <c r="AB1058" s="3" t="str">
        <f t="shared" si="116"/>
        <v>Low</v>
      </c>
      <c r="AC1058" s="3" t="str">
        <f t="shared" si="117"/>
        <v>Medium</v>
      </c>
      <c r="AD1058" s="3" t="str">
        <f t="shared" si="118"/>
        <v>No</v>
      </c>
    </row>
    <row r="1059" spans="1:30" ht="15" customHeight="1" x14ac:dyDescent="0.3">
      <c r="A1059" s="3" t="s">
        <v>1080</v>
      </c>
      <c r="B1059" s="3">
        <v>57</v>
      </c>
      <c r="C1059" s="3" t="s">
        <v>31</v>
      </c>
      <c r="D1059" s="3" t="s">
        <v>26</v>
      </c>
      <c r="E1059" s="3">
        <v>33232.608884889203</v>
      </c>
      <c r="F1059" s="3">
        <v>28</v>
      </c>
      <c r="G1059" s="3">
        <v>548.36133868291301</v>
      </c>
      <c r="H1059" s="3">
        <v>10</v>
      </c>
      <c r="I1059" s="3">
        <v>969.19988072661101</v>
      </c>
      <c r="J1059" s="3">
        <v>5</v>
      </c>
      <c r="K1059" s="3">
        <v>594.46607828528101</v>
      </c>
      <c r="L1059" s="3">
        <v>27</v>
      </c>
      <c r="M1059" s="3">
        <v>3</v>
      </c>
      <c r="N1059" s="3">
        <v>7</v>
      </c>
      <c r="O1059" s="3">
        <v>721</v>
      </c>
      <c r="P1059" s="3">
        <v>5</v>
      </c>
      <c r="Q1059" s="3">
        <v>8574.31019809791</v>
      </c>
      <c r="R1059" s="3">
        <v>0</v>
      </c>
      <c r="S1059" s="3">
        <v>0</v>
      </c>
      <c r="T1059" s="3">
        <v>0</v>
      </c>
      <c r="U1059" s="3">
        <v>2369.5653791609202</v>
      </c>
      <c r="V1059" s="3">
        <v>0</v>
      </c>
      <c r="W1059" s="3" t="str">
        <f>IF(Bank_data3[[#This Row],[credit_risk]]=1,"High Risk","Low Risk")</f>
        <v>Low Risk</v>
      </c>
      <c r="X1059" s="3" t="str">
        <f t="shared" si="112"/>
        <v>55+</v>
      </c>
      <c r="Y1059" s="3" t="str">
        <f t="shared" si="113"/>
        <v>Low Income</v>
      </c>
      <c r="Z1059" s="3" t="str">
        <f t="shared" si="114"/>
        <v>Good</v>
      </c>
      <c r="AA1059" s="27">
        <f t="shared" si="115"/>
        <v>0.2580089401887623</v>
      </c>
      <c r="AB1059" s="3" t="str">
        <f t="shared" si="116"/>
        <v>Low</v>
      </c>
      <c r="AC1059" s="3" t="str">
        <f t="shared" si="117"/>
        <v>Medium</v>
      </c>
      <c r="AD1059" s="3" t="str">
        <f t="shared" si="118"/>
        <v>No</v>
      </c>
    </row>
    <row r="1060" spans="1:30" ht="15" customHeight="1" x14ac:dyDescent="0.3">
      <c r="A1060" s="3" t="s">
        <v>1081</v>
      </c>
      <c r="B1060" s="3">
        <v>56</v>
      </c>
      <c r="C1060" s="3" t="s">
        <v>23</v>
      </c>
      <c r="D1060" s="3" t="s">
        <v>33</v>
      </c>
      <c r="E1060" s="3">
        <v>36253.856551960896</v>
      </c>
      <c r="F1060" s="3">
        <v>5</v>
      </c>
      <c r="G1060" s="3">
        <v>2223.1560373335901</v>
      </c>
      <c r="H1060" s="3">
        <v>6</v>
      </c>
      <c r="I1060" s="3">
        <v>586.144976883803</v>
      </c>
      <c r="J1060" s="3">
        <v>7</v>
      </c>
      <c r="K1060" s="3">
        <v>843.53960171790504</v>
      </c>
      <c r="L1060" s="3">
        <v>35</v>
      </c>
      <c r="M1060" s="3">
        <v>2</v>
      </c>
      <c r="N1060" s="3">
        <v>6</v>
      </c>
      <c r="O1060" s="3">
        <v>828</v>
      </c>
      <c r="P1060" s="3">
        <v>4</v>
      </c>
      <c r="Q1060" s="3">
        <v>638.53597751186703</v>
      </c>
      <c r="R1060" s="3">
        <v>3</v>
      </c>
      <c r="S1060" s="3">
        <v>0</v>
      </c>
      <c r="T1060" s="3">
        <v>0</v>
      </c>
      <c r="U1060" s="3">
        <v>11219.0895393558</v>
      </c>
      <c r="V1060" s="3">
        <v>0</v>
      </c>
      <c r="W1060" s="3" t="str">
        <f>IF(Bank_data3[[#This Row],[credit_risk]]=1,"High Risk","Low Risk")</f>
        <v>Low Risk</v>
      </c>
      <c r="X1060" s="3" t="str">
        <f t="shared" si="112"/>
        <v>55+</v>
      </c>
      <c r="Y1060" s="3" t="str">
        <f t="shared" si="113"/>
        <v>Low Income</v>
      </c>
      <c r="Z1060" s="3" t="str">
        <f t="shared" si="114"/>
        <v>Excellent</v>
      </c>
      <c r="AA1060" s="27">
        <f t="shared" si="115"/>
        <v>1.7612911790410059E-2</v>
      </c>
      <c r="AB1060" s="3" t="str">
        <f t="shared" si="116"/>
        <v>Medium</v>
      </c>
      <c r="AC1060" s="3" t="str">
        <f t="shared" si="117"/>
        <v>High</v>
      </c>
      <c r="AD1060" s="3" t="str">
        <f t="shared" si="118"/>
        <v>No</v>
      </c>
    </row>
    <row r="1061" spans="1:30" ht="15" customHeight="1" x14ac:dyDescent="0.3">
      <c r="A1061" s="3" t="s">
        <v>1082</v>
      </c>
      <c r="B1061" s="3">
        <v>30</v>
      </c>
      <c r="C1061" s="3" t="s">
        <v>31</v>
      </c>
      <c r="D1061" s="3" t="s">
        <v>26</v>
      </c>
      <c r="E1061" s="3">
        <v>48611.034046197201</v>
      </c>
      <c r="F1061" s="3">
        <v>61</v>
      </c>
      <c r="G1061" s="3">
        <v>3262.4051702173601</v>
      </c>
      <c r="H1061" s="3">
        <v>1</v>
      </c>
      <c r="I1061" s="3">
        <v>1080.8754037926799</v>
      </c>
      <c r="J1061" s="3">
        <v>39</v>
      </c>
      <c r="K1061" s="3">
        <v>156.43007968624801</v>
      </c>
      <c r="L1061" s="3">
        <v>37</v>
      </c>
      <c r="M1061" s="3">
        <v>13</v>
      </c>
      <c r="N1061" s="3">
        <v>4</v>
      </c>
      <c r="O1061" s="3">
        <v>879</v>
      </c>
      <c r="P1061" s="3">
        <v>0</v>
      </c>
      <c r="Q1061" s="3">
        <v>6279.8620562730403</v>
      </c>
      <c r="R1061" s="3">
        <v>6</v>
      </c>
      <c r="S1061" s="3">
        <v>0</v>
      </c>
      <c r="T1061" s="3">
        <v>0</v>
      </c>
      <c r="U1061" s="3">
        <v>4710.6103327811797</v>
      </c>
      <c r="V1061" s="3">
        <v>1</v>
      </c>
      <c r="W1061" s="3" t="str">
        <f>IF(Bank_data3[[#This Row],[credit_risk]]=1,"High Risk","Low Risk")</f>
        <v>High Risk</v>
      </c>
      <c r="X1061" s="3" t="str">
        <f t="shared" si="112"/>
        <v>25-34</v>
      </c>
      <c r="Y1061" s="3" t="str">
        <f t="shared" si="113"/>
        <v>Low Income</v>
      </c>
      <c r="Z1061" s="3" t="str">
        <f t="shared" si="114"/>
        <v>Excellent</v>
      </c>
      <c r="AA1061" s="27">
        <f t="shared" si="115"/>
        <v>0.12918593853208329</v>
      </c>
      <c r="AB1061" s="3" t="str">
        <f t="shared" si="116"/>
        <v>Medium</v>
      </c>
      <c r="AC1061" s="3" t="str">
        <f t="shared" si="117"/>
        <v>High</v>
      </c>
      <c r="AD1061" s="3" t="str">
        <f t="shared" si="118"/>
        <v>No</v>
      </c>
    </row>
    <row r="1062" spans="1:30" ht="15" customHeight="1" x14ac:dyDescent="0.3">
      <c r="A1062" s="3" t="s">
        <v>1083</v>
      </c>
      <c r="B1062" s="3">
        <v>55</v>
      </c>
      <c r="C1062" s="3" t="s">
        <v>23</v>
      </c>
      <c r="D1062" s="3" t="s">
        <v>26</v>
      </c>
      <c r="E1062" s="3">
        <v>51580.061597297099</v>
      </c>
      <c r="F1062" s="3">
        <v>118</v>
      </c>
      <c r="G1062" s="3">
        <v>256.31010147995602</v>
      </c>
      <c r="H1062" s="3">
        <v>11</v>
      </c>
      <c r="I1062" s="3">
        <v>855.52660792429799</v>
      </c>
      <c r="J1062" s="3">
        <v>24</v>
      </c>
      <c r="K1062" s="3">
        <v>275.61588764819999</v>
      </c>
      <c r="L1062" s="3">
        <v>69</v>
      </c>
      <c r="M1062" s="3">
        <v>19</v>
      </c>
      <c r="N1062" s="3">
        <v>3</v>
      </c>
      <c r="O1062" s="3">
        <v>715</v>
      </c>
      <c r="P1062" s="3">
        <v>3</v>
      </c>
      <c r="Q1062" s="3">
        <v>4136.3290969671498</v>
      </c>
      <c r="R1062" s="3">
        <v>2</v>
      </c>
      <c r="S1062" s="3">
        <v>0</v>
      </c>
      <c r="T1062" s="3">
        <v>0</v>
      </c>
      <c r="U1062" s="3">
        <v>9866.3540211027503</v>
      </c>
      <c r="V1062" s="3">
        <v>0</v>
      </c>
      <c r="W1062" s="3" t="str">
        <f>IF(Bank_data3[[#This Row],[credit_risk]]=1,"High Risk","Low Risk")</f>
        <v>Low Risk</v>
      </c>
      <c r="X1062" s="3" t="str">
        <f t="shared" si="112"/>
        <v>55+</v>
      </c>
      <c r="Y1062" s="3" t="str">
        <f t="shared" si="113"/>
        <v>Middle Income</v>
      </c>
      <c r="Z1062" s="3" t="str">
        <f t="shared" si="114"/>
        <v>Good</v>
      </c>
      <c r="AA1062" s="27">
        <f t="shared" si="115"/>
        <v>8.0192403205348289E-2</v>
      </c>
      <c r="AB1062" s="3" t="str">
        <f t="shared" si="116"/>
        <v>Low</v>
      </c>
      <c r="AC1062" s="3" t="str">
        <f t="shared" si="117"/>
        <v>High</v>
      </c>
      <c r="AD1062" s="3" t="str">
        <f t="shared" si="118"/>
        <v>No</v>
      </c>
    </row>
    <row r="1063" spans="1:30" ht="15" customHeight="1" x14ac:dyDescent="0.3">
      <c r="A1063" s="3" t="s">
        <v>1084</v>
      </c>
      <c r="B1063" s="3">
        <v>32</v>
      </c>
      <c r="C1063" s="3" t="s">
        <v>28</v>
      </c>
      <c r="D1063" s="3" t="s">
        <v>24</v>
      </c>
      <c r="E1063" s="3">
        <v>26720.549254224199</v>
      </c>
      <c r="F1063" s="3">
        <v>218</v>
      </c>
      <c r="G1063" s="3">
        <v>1167.28500050871</v>
      </c>
      <c r="H1063" s="3">
        <v>10</v>
      </c>
      <c r="I1063" s="3">
        <v>941.64643943115402</v>
      </c>
      <c r="J1063" s="3">
        <v>41</v>
      </c>
      <c r="K1063" s="3">
        <v>28.9201411990461</v>
      </c>
      <c r="L1063" s="3">
        <v>25</v>
      </c>
      <c r="M1063" s="3">
        <v>2</v>
      </c>
      <c r="N1063" s="3">
        <v>1</v>
      </c>
      <c r="O1063" s="3">
        <v>304</v>
      </c>
      <c r="P1063" s="3">
        <v>1</v>
      </c>
      <c r="Q1063" s="3">
        <v>12347.919336385101</v>
      </c>
      <c r="R1063" s="3">
        <v>7</v>
      </c>
      <c r="S1063" s="3">
        <v>0</v>
      </c>
      <c r="T1063" s="3">
        <v>0</v>
      </c>
      <c r="U1063" s="3">
        <v>7879.4130787655304</v>
      </c>
      <c r="V1063" s="3">
        <v>1</v>
      </c>
      <c r="W1063" s="3" t="str">
        <f>IF(Bank_data3[[#This Row],[credit_risk]]=1,"High Risk","Low Risk")</f>
        <v>High Risk</v>
      </c>
      <c r="X1063" s="3" t="str">
        <f t="shared" si="112"/>
        <v>25-34</v>
      </c>
      <c r="Y1063" s="3" t="str">
        <f t="shared" si="113"/>
        <v>Low Income</v>
      </c>
      <c r="Z1063" s="3" t="str">
        <f t="shared" si="114"/>
        <v>Poor</v>
      </c>
      <c r="AA1063" s="27">
        <f t="shared" si="115"/>
        <v>0.46211323049181119</v>
      </c>
      <c r="AB1063" s="3" t="str">
        <f t="shared" si="116"/>
        <v>Medium</v>
      </c>
      <c r="AC1063" s="3" t="str">
        <f t="shared" si="117"/>
        <v>Medium</v>
      </c>
      <c r="AD1063" s="3" t="str">
        <f t="shared" si="118"/>
        <v>No</v>
      </c>
    </row>
    <row r="1064" spans="1:30" ht="15" customHeight="1" x14ac:dyDescent="0.3">
      <c r="A1064" s="3" t="s">
        <v>1085</v>
      </c>
      <c r="B1064" s="3">
        <v>62</v>
      </c>
      <c r="C1064" s="3" t="s">
        <v>23</v>
      </c>
      <c r="D1064" s="3" t="s">
        <v>33</v>
      </c>
      <c r="E1064" s="3">
        <v>44483.405142012198</v>
      </c>
      <c r="F1064" s="3">
        <v>133</v>
      </c>
      <c r="G1064" s="3">
        <v>1639.56911100158</v>
      </c>
      <c r="H1064" s="3">
        <v>6</v>
      </c>
      <c r="I1064" s="3">
        <v>822.68836456440397</v>
      </c>
      <c r="J1064" s="3">
        <v>42</v>
      </c>
      <c r="K1064" s="3">
        <v>950.66757366245201</v>
      </c>
      <c r="L1064" s="3">
        <v>78</v>
      </c>
      <c r="M1064" s="3">
        <v>2</v>
      </c>
      <c r="N1064" s="3">
        <v>0</v>
      </c>
      <c r="O1064" s="3">
        <v>505</v>
      </c>
      <c r="P1064" s="3">
        <v>4</v>
      </c>
      <c r="Q1064" s="3">
        <v>21305.169415898199</v>
      </c>
      <c r="R1064" s="3">
        <v>3</v>
      </c>
      <c r="S1064" s="3">
        <v>0</v>
      </c>
      <c r="T1064" s="3">
        <v>0</v>
      </c>
      <c r="U1064" s="3">
        <v>10154.033968183099</v>
      </c>
      <c r="V1064" s="3">
        <v>1</v>
      </c>
      <c r="W1064" s="3" t="str">
        <f>IF(Bank_data3[[#This Row],[credit_risk]]=1,"High Risk","Low Risk")</f>
        <v>High Risk</v>
      </c>
      <c r="X1064" s="3" t="str">
        <f t="shared" si="112"/>
        <v>55+</v>
      </c>
      <c r="Y1064" s="3" t="str">
        <f t="shared" si="113"/>
        <v>Low Income</v>
      </c>
      <c r="Z1064" s="3" t="str">
        <f t="shared" si="114"/>
        <v>Poor</v>
      </c>
      <c r="AA1064" s="27">
        <f t="shared" si="115"/>
        <v>0.47894645987378798</v>
      </c>
      <c r="AB1064" s="3" t="str">
        <f t="shared" si="116"/>
        <v>Medium</v>
      </c>
      <c r="AC1064" s="3" t="str">
        <f t="shared" si="117"/>
        <v>High</v>
      </c>
      <c r="AD1064" s="3" t="str">
        <f t="shared" si="118"/>
        <v>No</v>
      </c>
    </row>
    <row r="1065" spans="1:30" ht="15" customHeight="1" x14ac:dyDescent="0.3">
      <c r="A1065" s="3" t="s">
        <v>1086</v>
      </c>
      <c r="B1065" s="3">
        <v>22</v>
      </c>
      <c r="C1065" s="3" t="s">
        <v>23</v>
      </c>
      <c r="D1065" s="3" t="s">
        <v>33</v>
      </c>
      <c r="E1065" s="3">
        <v>47397.403094251</v>
      </c>
      <c r="F1065" s="3">
        <v>168</v>
      </c>
      <c r="G1065" s="3">
        <v>123.515894468219</v>
      </c>
      <c r="H1065" s="3">
        <v>11</v>
      </c>
      <c r="I1065" s="3">
        <v>1264.9161322345201</v>
      </c>
      <c r="J1065" s="3">
        <v>24</v>
      </c>
      <c r="K1065" s="3">
        <v>540.28277208180396</v>
      </c>
      <c r="L1065" s="3">
        <v>0</v>
      </c>
      <c r="M1065" s="3">
        <v>19</v>
      </c>
      <c r="N1065" s="3">
        <v>0</v>
      </c>
      <c r="O1065" s="3">
        <v>768</v>
      </c>
      <c r="P1065" s="3">
        <v>1</v>
      </c>
      <c r="Q1065" s="3">
        <v>11084.759486041799</v>
      </c>
      <c r="R1065" s="3">
        <v>3</v>
      </c>
      <c r="S1065" s="3">
        <v>0</v>
      </c>
      <c r="T1065" s="3">
        <v>0</v>
      </c>
      <c r="U1065" s="3">
        <v>8712.3741422991498</v>
      </c>
      <c r="V1065" s="3">
        <v>0</v>
      </c>
      <c r="W1065" s="3" t="str">
        <f>IF(Bank_data3[[#This Row],[credit_risk]]=1,"High Risk","Low Risk")</f>
        <v>Low Risk</v>
      </c>
      <c r="X1065" s="3" t="str">
        <f t="shared" si="112"/>
        <v>18-24</v>
      </c>
      <c r="Y1065" s="3" t="str">
        <f t="shared" si="113"/>
        <v>Low Income</v>
      </c>
      <c r="Z1065" s="3" t="str">
        <f t="shared" si="114"/>
        <v>Very Good</v>
      </c>
      <c r="AA1065" s="27">
        <f t="shared" si="115"/>
        <v>0.23386849832256548</v>
      </c>
      <c r="AB1065" s="3" t="str">
        <f t="shared" si="116"/>
        <v>Low</v>
      </c>
      <c r="AC1065" s="3" t="str">
        <f t="shared" si="117"/>
        <v>Low</v>
      </c>
      <c r="AD1065" s="3" t="str">
        <f t="shared" si="118"/>
        <v>No</v>
      </c>
    </row>
    <row r="1066" spans="1:30" ht="15" customHeight="1" x14ac:dyDescent="0.3">
      <c r="A1066" s="3" t="s">
        <v>1087</v>
      </c>
      <c r="B1066" s="3">
        <v>52</v>
      </c>
      <c r="C1066" s="3" t="s">
        <v>28</v>
      </c>
      <c r="D1066" s="3" t="s">
        <v>24</v>
      </c>
      <c r="E1066" s="3">
        <v>77755.502261095404</v>
      </c>
      <c r="F1066" s="3">
        <v>132</v>
      </c>
      <c r="G1066" s="3">
        <v>1321.79247822551</v>
      </c>
      <c r="H1066" s="3">
        <v>1</v>
      </c>
      <c r="I1066" s="3">
        <v>921.59366719328602</v>
      </c>
      <c r="J1066" s="3">
        <v>45</v>
      </c>
      <c r="K1066" s="3">
        <v>391.66322256246099</v>
      </c>
      <c r="L1066" s="3">
        <v>1</v>
      </c>
      <c r="M1066" s="3">
        <v>11</v>
      </c>
      <c r="N1066" s="3">
        <v>4</v>
      </c>
      <c r="O1066" s="3">
        <v>381</v>
      </c>
      <c r="P1066" s="3">
        <v>0</v>
      </c>
      <c r="Q1066" s="3">
        <v>13568.492264475601</v>
      </c>
      <c r="R1066" s="3">
        <v>5</v>
      </c>
      <c r="S1066" s="3">
        <v>0</v>
      </c>
      <c r="T1066" s="3">
        <v>0</v>
      </c>
      <c r="U1066" s="3">
        <v>4200.7905703814804</v>
      </c>
      <c r="V1066" s="3">
        <v>1</v>
      </c>
      <c r="W1066" s="3" t="str">
        <f>IF(Bank_data3[[#This Row],[credit_risk]]=1,"High Risk","Low Risk")</f>
        <v>High Risk</v>
      </c>
      <c r="X1066" s="3" t="str">
        <f t="shared" si="112"/>
        <v>45-54</v>
      </c>
      <c r="Y1066" s="3" t="str">
        <f t="shared" si="113"/>
        <v>Middle Income</v>
      </c>
      <c r="Z1066" s="3" t="str">
        <f t="shared" si="114"/>
        <v>Poor</v>
      </c>
      <c r="AA1066" s="27">
        <f t="shared" si="115"/>
        <v>0.17450202069191098</v>
      </c>
      <c r="AB1066" s="3" t="str">
        <f t="shared" si="116"/>
        <v>Medium</v>
      </c>
      <c r="AC1066" s="3" t="str">
        <f t="shared" si="117"/>
        <v>Low</v>
      </c>
      <c r="AD1066" s="3" t="str">
        <f t="shared" si="118"/>
        <v>No</v>
      </c>
    </row>
    <row r="1067" spans="1:30" ht="15" customHeight="1" x14ac:dyDescent="0.3">
      <c r="A1067" s="3" t="s">
        <v>1088</v>
      </c>
      <c r="B1067" s="3">
        <v>25</v>
      </c>
      <c r="C1067" s="3" t="s">
        <v>31</v>
      </c>
      <c r="D1067" s="3" t="s">
        <v>26</v>
      </c>
      <c r="E1067" s="3">
        <v>26719.780705973</v>
      </c>
      <c r="F1067" s="3">
        <v>229</v>
      </c>
      <c r="G1067" s="3">
        <v>1379.9146323802499</v>
      </c>
      <c r="H1067" s="3">
        <v>2</v>
      </c>
      <c r="I1067" s="3">
        <v>553.10170009914202</v>
      </c>
      <c r="J1067" s="3">
        <v>10</v>
      </c>
      <c r="K1067" s="3">
        <v>50.838381339211601</v>
      </c>
      <c r="L1067" s="3">
        <v>35</v>
      </c>
      <c r="M1067" s="3">
        <v>9</v>
      </c>
      <c r="N1067" s="3">
        <v>8</v>
      </c>
      <c r="O1067" s="3">
        <v>366</v>
      </c>
      <c r="P1067" s="3">
        <v>4</v>
      </c>
      <c r="Q1067" s="3">
        <v>26775.649603235899</v>
      </c>
      <c r="R1067" s="3">
        <v>7</v>
      </c>
      <c r="S1067" s="3">
        <v>0</v>
      </c>
      <c r="T1067" s="3">
        <v>0</v>
      </c>
      <c r="U1067" s="3">
        <v>5701.1623876816502</v>
      </c>
      <c r="V1067" s="3">
        <v>1</v>
      </c>
      <c r="W1067" s="3" t="str">
        <f>IF(Bank_data3[[#This Row],[credit_risk]]=1,"High Risk","Low Risk")</f>
        <v>High Risk</v>
      </c>
      <c r="X1067" s="3" t="str">
        <f t="shared" si="112"/>
        <v>25-34</v>
      </c>
      <c r="Y1067" s="3" t="str">
        <f t="shared" si="113"/>
        <v>Low Income</v>
      </c>
      <c r="Z1067" s="3" t="str">
        <f t="shared" si="114"/>
        <v>Poor</v>
      </c>
      <c r="AA1067" s="27">
        <f t="shared" si="115"/>
        <v>1.0020909190040774</v>
      </c>
      <c r="AB1067" s="3" t="str">
        <f t="shared" si="116"/>
        <v>Medium</v>
      </c>
      <c r="AC1067" s="3" t="str">
        <f t="shared" si="117"/>
        <v>High</v>
      </c>
      <c r="AD1067" s="3" t="str">
        <f t="shared" si="118"/>
        <v>No</v>
      </c>
    </row>
    <row r="1068" spans="1:30" ht="15" customHeight="1" x14ac:dyDescent="0.3">
      <c r="A1068" s="3" t="s">
        <v>1089</v>
      </c>
      <c r="B1068" s="3">
        <v>69</v>
      </c>
      <c r="C1068" s="3" t="s">
        <v>28</v>
      </c>
      <c r="D1068" s="3" t="s">
        <v>33</v>
      </c>
      <c r="E1068" s="3">
        <v>25051.126269459699</v>
      </c>
      <c r="F1068" s="3">
        <v>147</v>
      </c>
      <c r="G1068" s="3">
        <v>1883.96872068772</v>
      </c>
      <c r="H1068" s="3">
        <v>4</v>
      </c>
      <c r="I1068" s="3">
        <v>834.55026831235102</v>
      </c>
      <c r="J1068" s="3">
        <v>34</v>
      </c>
      <c r="K1068" s="3">
        <v>499.51195834627902</v>
      </c>
      <c r="L1068" s="3">
        <v>55</v>
      </c>
      <c r="M1068" s="3">
        <v>19</v>
      </c>
      <c r="N1068" s="3">
        <v>6</v>
      </c>
      <c r="O1068" s="3">
        <v>566</v>
      </c>
      <c r="P1068" s="3">
        <v>3</v>
      </c>
      <c r="Q1068" s="3">
        <v>570.52636881993601</v>
      </c>
      <c r="R1068" s="3">
        <v>1</v>
      </c>
      <c r="S1068" s="3">
        <v>0</v>
      </c>
      <c r="T1068" s="3">
        <v>0</v>
      </c>
      <c r="U1068" s="3">
        <v>8383.7225048328801</v>
      </c>
      <c r="V1068" s="3">
        <v>1</v>
      </c>
      <c r="W1068" s="3" t="str">
        <f>IF(Bank_data3[[#This Row],[credit_risk]]=1,"High Risk","Low Risk")</f>
        <v>High Risk</v>
      </c>
      <c r="X1068" s="3" t="str">
        <f t="shared" si="112"/>
        <v>55+</v>
      </c>
      <c r="Y1068" s="3" t="str">
        <f t="shared" si="113"/>
        <v>Low Income</v>
      </c>
      <c r="Z1068" s="3" t="str">
        <f t="shared" si="114"/>
        <v>Poor</v>
      </c>
      <c r="AA1068" s="27">
        <f t="shared" si="115"/>
        <v>2.2774479785185365E-2</v>
      </c>
      <c r="AB1068" s="3" t="str">
        <f t="shared" si="116"/>
        <v>Medium</v>
      </c>
      <c r="AC1068" s="3" t="str">
        <f t="shared" si="117"/>
        <v>High</v>
      </c>
      <c r="AD1068" s="3" t="str">
        <f t="shared" si="118"/>
        <v>No</v>
      </c>
    </row>
    <row r="1069" spans="1:30" ht="15" customHeight="1" x14ac:dyDescent="0.3">
      <c r="A1069" s="3" t="s">
        <v>1090</v>
      </c>
      <c r="B1069" s="3">
        <v>29</v>
      </c>
      <c r="C1069" s="3" t="s">
        <v>23</v>
      </c>
      <c r="D1069" s="3" t="s">
        <v>24</v>
      </c>
      <c r="E1069" s="3">
        <v>53162.760966882197</v>
      </c>
      <c r="F1069" s="3">
        <v>203</v>
      </c>
      <c r="G1069" s="3">
        <v>881.814867228975</v>
      </c>
      <c r="H1069" s="3">
        <v>6</v>
      </c>
      <c r="I1069" s="3">
        <v>670.89163496188303</v>
      </c>
      <c r="J1069" s="3">
        <v>0</v>
      </c>
      <c r="K1069" s="3">
        <v>399.00454425076902</v>
      </c>
      <c r="L1069" s="3">
        <v>34</v>
      </c>
      <c r="M1069" s="3">
        <v>17</v>
      </c>
      <c r="N1069" s="3">
        <v>1</v>
      </c>
      <c r="O1069" s="3">
        <v>774</v>
      </c>
      <c r="P1069" s="3">
        <v>4</v>
      </c>
      <c r="Q1069" s="3">
        <v>13150.6462609316</v>
      </c>
      <c r="R1069" s="3">
        <v>1</v>
      </c>
      <c r="S1069" s="3">
        <v>0</v>
      </c>
      <c r="T1069" s="3">
        <v>0</v>
      </c>
      <c r="U1069" s="3">
        <v>1655.30258259484</v>
      </c>
      <c r="V1069" s="3">
        <v>0</v>
      </c>
      <c r="W1069" s="3" t="str">
        <f>IF(Bank_data3[[#This Row],[credit_risk]]=1,"High Risk","Low Risk")</f>
        <v>Low Risk</v>
      </c>
      <c r="X1069" s="3" t="str">
        <f t="shared" si="112"/>
        <v>25-34</v>
      </c>
      <c r="Y1069" s="3" t="str">
        <f t="shared" si="113"/>
        <v>Middle Income</v>
      </c>
      <c r="Z1069" s="3" t="str">
        <f t="shared" si="114"/>
        <v>Very Good</v>
      </c>
      <c r="AA1069" s="27">
        <f t="shared" si="115"/>
        <v>0.24736575041924197</v>
      </c>
      <c r="AB1069" s="3" t="str">
        <f t="shared" si="116"/>
        <v>Low</v>
      </c>
      <c r="AC1069" s="3" t="str">
        <f t="shared" si="117"/>
        <v>High</v>
      </c>
      <c r="AD1069" s="3" t="str">
        <f t="shared" si="118"/>
        <v>No</v>
      </c>
    </row>
    <row r="1070" spans="1:30" ht="15" customHeight="1" x14ac:dyDescent="0.3">
      <c r="A1070" s="3" t="s">
        <v>1091</v>
      </c>
      <c r="B1070" s="3">
        <v>24</v>
      </c>
      <c r="C1070" s="3" t="s">
        <v>28</v>
      </c>
      <c r="D1070" s="3" t="s">
        <v>24</v>
      </c>
      <c r="E1070" s="3">
        <v>70715.778849093098</v>
      </c>
      <c r="F1070" s="3">
        <v>38</v>
      </c>
      <c r="G1070" s="3">
        <v>1048.3868242799299</v>
      </c>
      <c r="H1070" s="3">
        <v>5</v>
      </c>
      <c r="I1070" s="3">
        <v>856.83996728185605</v>
      </c>
      <c r="J1070" s="3">
        <v>22</v>
      </c>
      <c r="K1070" s="3">
        <v>51.690356879043001</v>
      </c>
      <c r="L1070" s="3">
        <v>26</v>
      </c>
      <c r="M1070" s="3">
        <v>11</v>
      </c>
      <c r="N1070" s="3">
        <v>5</v>
      </c>
      <c r="O1070" s="3">
        <v>785</v>
      </c>
      <c r="P1070" s="3">
        <v>3</v>
      </c>
      <c r="Q1070" s="3">
        <v>18866.187449484001</v>
      </c>
      <c r="R1070" s="3">
        <v>3</v>
      </c>
      <c r="S1070" s="3">
        <v>0</v>
      </c>
      <c r="T1070" s="3">
        <v>1</v>
      </c>
      <c r="U1070" s="3">
        <v>5260.2831131759403</v>
      </c>
      <c r="V1070" s="3">
        <v>1</v>
      </c>
      <c r="W1070" s="3" t="str">
        <f>IF(Bank_data3[[#This Row],[credit_risk]]=1,"High Risk","Low Risk")</f>
        <v>High Risk</v>
      </c>
      <c r="X1070" s="3" t="str">
        <f t="shared" si="112"/>
        <v>18-24</v>
      </c>
      <c r="Y1070" s="3" t="str">
        <f t="shared" si="113"/>
        <v>Middle Income</v>
      </c>
      <c r="Z1070" s="3" t="str">
        <f t="shared" si="114"/>
        <v>Very Good</v>
      </c>
      <c r="AA1070" s="27">
        <f t="shared" si="115"/>
        <v>0.26678893673425125</v>
      </c>
      <c r="AB1070" s="3" t="str">
        <f t="shared" si="116"/>
        <v>Medium</v>
      </c>
      <c r="AC1070" s="3" t="str">
        <f t="shared" si="117"/>
        <v>Medium</v>
      </c>
      <c r="AD1070" s="3" t="str">
        <f t="shared" si="118"/>
        <v>No</v>
      </c>
    </row>
    <row r="1071" spans="1:30" ht="15" customHeight="1" x14ac:dyDescent="0.3">
      <c r="A1071" s="3" t="s">
        <v>1092</v>
      </c>
      <c r="B1071" s="3">
        <v>42</v>
      </c>
      <c r="C1071" s="3" t="s">
        <v>23</v>
      </c>
      <c r="D1071" s="3" t="s">
        <v>33</v>
      </c>
      <c r="E1071" s="3">
        <v>59928.674252729303</v>
      </c>
      <c r="F1071" s="3">
        <v>88</v>
      </c>
      <c r="G1071" s="3">
        <v>2277.1766417774102</v>
      </c>
      <c r="H1071" s="3">
        <v>11</v>
      </c>
      <c r="I1071" s="3">
        <v>653.08060067161603</v>
      </c>
      <c r="J1071" s="3">
        <v>2</v>
      </c>
      <c r="K1071" s="3">
        <v>428.05208133692702</v>
      </c>
      <c r="L1071" s="3">
        <v>66</v>
      </c>
      <c r="M1071" s="3">
        <v>3</v>
      </c>
      <c r="N1071" s="3">
        <v>9</v>
      </c>
      <c r="O1071" s="3">
        <v>452</v>
      </c>
      <c r="P1071" s="3">
        <v>2</v>
      </c>
      <c r="Q1071" s="3">
        <v>13876.257633457401</v>
      </c>
      <c r="R1071" s="3">
        <v>7</v>
      </c>
      <c r="S1071" s="3">
        <v>0</v>
      </c>
      <c r="T1071" s="3">
        <v>0</v>
      </c>
      <c r="U1071" s="3">
        <v>7013.5409277157296</v>
      </c>
      <c r="V1071" s="3">
        <v>1</v>
      </c>
      <c r="W1071" s="3" t="str">
        <f>IF(Bank_data3[[#This Row],[credit_risk]]=1,"High Risk","Low Risk")</f>
        <v>High Risk</v>
      </c>
      <c r="X1071" s="3" t="str">
        <f t="shared" si="112"/>
        <v>35-44</v>
      </c>
      <c r="Y1071" s="3" t="str">
        <f t="shared" si="113"/>
        <v>Middle Income</v>
      </c>
      <c r="Z1071" s="3" t="str">
        <f t="shared" si="114"/>
        <v>Poor</v>
      </c>
      <c r="AA1071" s="27">
        <f t="shared" si="115"/>
        <v>0.23154621400331479</v>
      </c>
      <c r="AB1071" s="3" t="str">
        <f t="shared" si="116"/>
        <v>Medium</v>
      </c>
      <c r="AC1071" s="3" t="str">
        <f t="shared" si="117"/>
        <v>High</v>
      </c>
      <c r="AD1071" s="3" t="str">
        <f t="shared" si="118"/>
        <v>No</v>
      </c>
    </row>
    <row r="1072" spans="1:30" ht="15" customHeight="1" x14ac:dyDescent="0.3">
      <c r="A1072" s="3" t="s">
        <v>1093</v>
      </c>
      <c r="B1072" s="3">
        <v>29</v>
      </c>
      <c r="C1072" s="3" t="s">
        <v>28</v>
      </c>
      <c r="D1072" s="3" t="s">
        <v>24</v>
      </c>
      <c r="E1072" s="3">
        <v>55448.184081613501</v>
      </c>
      <c r="F1072" s="3">
        <v>225</v>
      </c>
      <c r="G1072" s="3">
        <v>1835.5388977396899</v>
      </c>
      <c r="H1072" s="3">
        <v>6</v>
      </c>
      <c r="I1072" s="3">
        <v>563.11624255878996</v>
      </c>
      <c r="J1072" s="3">
        <v>40</v>
      </c>
      <c r="K1072" s="3">
        <v>806.29985139586495</v>
      </c>
      <c r="L1072" s="3">
        <v>55</v>
      </c>
      <c r="M1072" s="3">
        <v>18</v>
      </c>
      <c r="N1072" s="3">
        <v>6</v>
      </c>
      <c r="O1072" s="3">
        <v>853</v>
      </c>
      <c r="P1072" s="3">
        <v>3</v>
      </c>
      <c r="Q1072" s="3">
        <v>2240.2587854221001</v>
      </c>
      <c r="R1072" s="3">
        <v>4</v>
      </c>
      <c r="S1072" s="3">
        <v>0</v>
      </c>
      <c r="T1072" s="3">
        <v>0</v>
      </c>
      <c r="U1072" s="3">
        <v>8095.7538383641804</v>
      </c>
      <c r="V1072" s="3">
        <v>1</v>
      </c>
      <c r="W1072" s="3" t="str">
        <f>IF(Bank_data3[[#This Row],[credit_risk]]=1,"High Risk","Low Risk")</f>
        <v>High Risk</v>
      </c>
      <c r="X1072" s="3" t="str">
        <f t="shared" si="112"/>
        <v>25-34</v>
      </c>
      <c r="Y1072" s="3" t="str">
        <f t="shared" si="113"/>
        <v>Middle Income</v>
      </c>
      <c r="Z1072" s="3" t="str">
        <f t="shared" si="114"/>
        <v>Excellent</v>
      </c>
      <c r="AA1072" s="27">
        <f t="shared" si="115"/>
        <v>4.0402743976695264E-2</v>
      </c>
      <c r="AB1072" s="3" t="str">
        <f t="shared" si="116"/>
        <v>Medium</v>
      </c>
      <c r="AC1072" s="3" t="str">
        <f t="shared" si="117"/>
        <v>High</v>
      </c>
      <c r="AD1072" s="3" t="str">
        <f t="shared" si="118"/>
        <v>No</v>
      </c>
    </row>
    <row r="1073" spans="1:30" ht="15" customHeight="1" x14ac:dyDescent="0.3">
      <c r="A1073" s="3" t="s">
        <v>1094</v>
      </c>
      <c r="B1073" s="3">
        <v>63</v>
      </c>
      <c r="C1073" s="3" t="s">
        <v>28</v>
      </c>
      <c r="D1073" s="3" t="s">
        <v>26</v>
      </c>
      <c r="E1073" s="3">
        <v>44805.055459972398</v>
      </c>
      <c r="F1073" s="3">
        <v>100</v>
      </c>
      <c r="G1073" s="3">
        <v>2082.3789109265699</v>
      </c>
      <c r="H1073" s="3">
        <v>10</v>
      </c>
      <c r="I1073" s="3">
        <v>869.745274461956</v>
      </c>
      <c r="J1073" s="3">
        <v>0</v>
      </c>
      <c r="K1073" s="3">
        <v>434.91926453623398</v>
      </c>
      <c r="L1073" s="3">
        <v>45</v>
      </c>
      <c r="M1073" s="3">
        <v>18</v>
      </c>
      <c r="N1073" s="3">
        <v>7</v>
      </c>
      <c r="O1073" s="3">
        <v>786</v>
      </c>
      <c r="P1073" s="3">
        <v>1</v>
      </c>
      <c r="Q1073" s="3">
        <v>23572.072823835901</v>
      </c>
      <c r="R1073" s="3">
        <v>4</v>
      </c>
      <c r="S1073" s="3">
        <v>0</v>
      </c>
      <c r="T1073" s="3">
        <v>0</v>
      </c>
      <c r="U1073" s="3">
        <v>5183.5945579849104</v>
      </c>
      <c r="V1073" s="3">
        <v>1</v>
      </c>
      <c r="W1073" s="3" t="str">
        <f>IF(Bank_data3[[#This Row],[credit_risk]]=1,"High Risk","Low Risk")</f>
        <v>High Risk</v>
      </c>
      <c r="X1073" s="3" t="str">
        <f t="shared" si="112"/>
        <v>55+</v>
      </c>
      <c r="Y1073" s="3" t="str">
        <f t="shared" si="113"/>
        <v>Low Income</v>
      </c>
      <c r="Z1073" s="3" t="str">
        <f t="shared" si="114"/>
        <v>Very Good</v>
      </c>
      <c r="AA1073" s="27">
        <f t="shared" si="115"/>
        <v>0.52610297168127695</v>
      </c>
      <c r="AB1073" s="3" t="str">
        <f t="shared" si="116"/>
        <v>Medium</v>
      </c>
      <c r="AC1073" s="3" t="str">
        <f t="shared" si="117"/>
        <v>High</v>
      </c>
      <c r="AD1073" s="3" t="str">
        <f t="shared" si="118"/>
        <v>No</v>
      </c>
    </row>
    <row r="1074" spans="1:30" ht="15" customHeight="1" x14ac:dyDescent="0.3">
      <c r="A1074" s="3" t="s">
        <v>1095</v>
      </c>
      <c r="B1074" s="3">
        <v>21</v>
      </c>
      <c r="C1074" s="3" t="s">
        <v>31</v>
      </c>
      <c r="D1074" s="3" t="s">
        <v>24</v>
      </c>
      <c r="E1074" s="3">
        <v>62169.888727306999</v>
      </c>
      <c r="F1074" s="3">
        <v>218</v>
      </c>
      <c r="G1074" s="3">
        <v>96.737158456606494</v>
      </c>
      <c r="H1074" s="3">
        <v>5</v>
      </c>
      <c r="I1074" s="3">
        <v>819.52637001579399</v>
      </c>
      <c r="J1074" s="3">
        <v>43</v>
      </c>
      <c r="K1074" s="3">
        <v>794.13249234880402</v>
      </c>
      <c r="L1074" s="3">
        <v>19</v>
      </c>
      <c r="M1074" s="3">
        <v>16</v>
      </c>
      <c r="N1074" s="3">
        <v>8</v>
      </c>
      <c r="O1074" s="3">
        <v>890</v>
      </c>
      <c r="P1074" s="3">
        <v>0</v>
      </c>
      <c r="Q1074" s="3">
        <v>17034.0338459136</v>
      </c>
      <c r="R1074" s="3">
        <v>6</v>
      </c>
      <c r="S1074" s="3">
        <v>0</v>
      </c>
      <c r="T1074" s="3">
        <v>0</v>
      </c>
      <c r="U1074" s="3">
        <v>11384.4198175687</v>
      </c>
      <c r="V1074" s="3">
        <v>1</v>
      </c>
      <c r="W1074" s="3" t="str">
        <f>IF(Bank_data3[[#This Row],[credit_risk]]=1,"High Risk","Low Risk")</f>
        <v>High Risk</v>
      </c>
      <c r="X1074" s="3" t="str">
        <f t="shared" si="112"/>
        <v>18-24</v>
      </c>
      <c r="Y1074" s="3" t="str">
        <f t="shared" si="113"/>
        <v>Middle Income</v>
      </c>
      <c r="Z1074" s="3" t="str">
        <f t="shared" si="114"/>
        <v>Excellent</v>
      </c>
      <c r="AA1074" s="27">
        <f t="shared" si="115"/>
        <v>0.27399170554461211</v>
      </c>
      <c r="AB1074" s="3" t="str">
        <f t="shared" si="116"/>
        <v>Low</v>
      </c>
      <c r="AC1074" s="3" t="str">
        <f t="shared" si="117"/>
        <v>Medium</v>
      </c>
      <c r="AD1074" s="3" t="str">
        <f t="shared" si="118"/>
        <v>No</v>
      </c>
    </row>
    <row r="1075" spans="1:30" ht="15" customHeight="1" x14ac:dyDescent="0.3">
      <c r="A1075" s="3" t="s">
        <v>1096</v>
      </c>
      <c r="B1075" s="3">
        <v>32</v>
      </c>
      <c r="C1075" s="3" t="s">
        <v>23</v>
      </c>
      <c r="D1075" s="3" t="s">
        <v>26</v>
      </c>
      <c r="E1075" s="3">
        <v>64884.005956700799</v>
      </c>
      <c r="F1075" s="3">
        <v>126</v>
      </c>
      <c r="G1075" s="3">
        <v>965.33736154539201</v>
      </c>
      <c r="H1075" s="3">
        <v>11</v>
      </c>
      <c r="I1075" s="3">
        <v>1172.38454576605</v>
      </c>
      <c r="J1075" s="3">
        <v>11</v>
      </c>
      <c r="K1075" s="3">
        <v>889.18961157697402</v>
      </c>
      <c r="L1075" s="3">
        <v>7</v>
      </c>
      <c r="M1075" s="3">
        <v>7</v>
      </c>
      <c r="N1075" s="3">
        <v>2</v>
      </c>
      <c r="O1075" s="3">
        <v>870</v>
      </c>
      <c r="P1075" s="3">
        <v>4</v>
      </c>
      <c r="Q1075" s="3">
        <v>13611.7065414916</v>
      </c>
      <c r="R1075" s="3">
        <v>1</v>
      </c>
      <c r="S1075" s="3">
        <v>1</v>
      </c>
      <c r="T1075" s="3">
        <v>0</v>
      </c>
      <c r="U1075" s="3">
        <v>1071.3786040627001</v>
      </c>
      <c r="V1075" s="3">
        <v>1</v>
      </c>
      <c r="W1075" s="3" t="str">
        <f>IF(Bank_data3[[#This Row],[credit_risk]]=1,"High Risk","Low Risk")</f>
        <v>High Risk</v>
      </c>
      <c r="X1075" s="3" t="str">
        <f t="shared" si="112"/>
        <v>25-34</v>
      </c>
      <c r="Y1075" s="3" t="str">
        <f t="shared" si="113"/>
        <v>Middle Income</v>
      </c>
      <c r="Z1075" s="3" t="str">
        <f t="shared" si="114"/>
        <v>Excellent</v>
      </c>
      <c r="AA1075" s="27">
        <f t="shared" si="115"/>
        <v>0.20978523660476717</v>
      </c>
      <c r="AB1075" s="3" t="str">
        <f t="shared" si="116"/>
        <v>Low</v>
      </c>
      <c r="AC1075" s="3" t="str">
        <f t="shared" si="117"/>
        <v>Low</v>
      </c>
      <c r="AD1075" s="3" t="str">
        <f t="shared" si="118"/>
        <v>No</v>
      </c>
    </row>
    <row r="1076" spans="1:30" ht="15" customHeight="1" x14ac:dyDescent="0.3">
      <c r="A1076" s="3" t="s">
        <v>1097</v>
      </c>
      <c r="B1076" s="3">
        <v>59</v>
      </c>
      <c r="C1076" s="3" t="s">
        <v>31</v>
      </c>
      <c r="D1076" s="3" t="s">
        <v>26</v>
      </c>
      <c r="E1076" s="3">
        <v>45368.4044086758</v>
      </c>
      <c r="F1076" s="3">
        <v>75</v>
      </c>
      <c r="G1076" s="3">
        <v>2713.0117617923602</v>
      </c>
      <c r="H1076" s="3">
        <v>0</v>
      </c>
      <c r="I1076" s="3">
        <v>654.76544230351499</v>
      </c>
      <c r="J1076" s="3">
        <v>37</v>
      </c>
      <c r="K1076" s="3">
        <v>432.899815591856</v>
      </c>
      <c r="L1076" s="3">
        <v>71</v>
      </c>
      <c r="M1076" s="3">
        <v>10</v>
      </c>
      <c r="N1076" s="3">
        <v>1</v>
      </c>
      <c r="O1076" s="3">
        <v>347</v>
      </c>
      <c r="P1076" s="3">
        <v>2</v>
      </c>
      <c r="Q1076" s="3">
        <v>3708.90688737541</v>
      </c>
      <c r="R1076" s="3">
        <v>5</v>
      </c>
      <c r="S1076" s="3">
        <v>0</v>
      </c>
      <c r="T1076" s="3">
        <v>0</v>
      </c>
      <c r="U1076" s="3">
        <v>8086.6653126390902</v>
      </c>
      <c r="V1076" s="3">
        <v>1</v>
      </c>
      <c r="W1076" s="3" t="str">
        <f>IF(Bank_data3[[#This Row],[credit_risk]]=1,"High Risk","Low Risk")</f>
        <v>High Risk</v>
      </c>
      <c r="X1076" s="3" t="str">
        <f t="shared" si="112"/>
        <v>55+</v>
      </c>
      <c r="Y1076" s="3" t="str">
        <f t="shared" si="113"/>
        <v>Low Income</v>
      </c>
      <c r="Z1076" s="3" t="str">
        <f t="shared" si="114"/>
        <v>Poor</v>
      </c>
      <c r="AA1076" s="27">
        <f t="shared" si="115"/>
        <v>8.1750877856884813E-2</v>
      </c>
      <c r="AB1076" s="3" t="str">
        <f t="shared" si="116"/>
        <v>Medium</v>
      </c>
      <c r="AC1076" s="3" t="str">
        <f t="shared" si="117"/>
        <v>High</v>
      </c>
      <c r="AD1076" s="3" t="str">
        <f t="shared" si="118"/>
        <v>No</v>
      </c>
    </row>
    <row r="1077" spans="1:30" ht="15" customHeight="1" x14ac:dyDescent="0.3">
      <c r="A1077" s="3" t="s">
        <v>1098</v>
      </c>
      <c r="B1077" s="3">
        <v>21</v>
      </c>
      <c r="C1077" s="3" t="s">
        <v>23</v>
      </c>
      <c r="D1077" s="3" t="s">
        <v>33</v>
      </c>
      <c r="E1077" s="3">
        <v>32924.758816644302</v>
      </c>
      <c r="F1077" s="3">
        <v>112</v>
      </c>
      <c r="G1077" s="3">
        <v>1432.8477198437899</v>
      </c>
      <c r="H1077" s="3">
        <v>4</v>
      </c>
      <c r="I1077" s="3">
        <v>106.701153376642</v>
      </c>
      <c r="J1077" s="3">
        <v>39</v>
      </c>
      <c r="K1077" s="3">
        <v>477.656957265637</v>
      </c>
      <c r="L1077" s="3">
        <v>25</v>
      </c>
      <c r="M1077" s="3">
        <v>4</v>
      </c>
      <c r="N1077" s="3">
        <v>6</v>
      </c>
      <c r="O1077" s="3">
        <v>323</v>
      </c>
      <c r="P1077" s="3">
        <v>2</v>
      </c>
      <c r="Q1077" s="3">
        <v>25747.013683397501</v>
      </c>
      <c r="R1077" s="3">
        <v>1</v>
      </c>
      <c r="S1077" s="3">
        <v>1</v>
      </c>
      <c r="T1077" s="3">
        <v>0</v>
      </c>
      <c r="U1077" s="3">
        <v>10683.3547184168</v>
      </c>
      <c r="V1077" s="3">
        <v>1</v>
      </c>
      <c r="W1077" s="3" t="str">
        <f>IF(Bank_data3[[#This Row],[credit_risk]]=1,"High Risk","Low Risk")</f>
        <v>High Risk</v>
      </c>
      <c r="X1077" s="3" t="str">
        <f t="shared" si="112"/>
        <v>18-24</v>
      </c>
      <c r="Y1077" s="3" t="str">
        <f t="shared" si="113"/>
        <v>Low Income</v>
      </c>
      <c r="Z1077" s="3" t="str">
        <f t="shared" si="114"/>
        <v>Poor</v>
      </c>
      <c r="AA1077" s="27">
        <f t="shared" si="115"/>
        <v>0.78199551367348918</v>
      </c>
      <c r="AB1077" s="3" t="str">
        <f t="shared" si="116"/>
        <v>Medium</v>
      </c>
      <c r="AC1077" s="3" t="str">
        <f t="shared" si="117"/>
        <v>Medium</v>
      </c>
      <c r="AD1077" s="3" t="str">
        <f t="shared" si="118"/>
        <v>No</v>
      </c>
    </row>
    <row r="1078" spans="1:30" ht="15" customHeight="1" x14ac:dyDescent="0.3">
      <c r="A1078" s="3" t="s">
        <v>1099</v>
      </c>
      <c r="B1078" s="3">
        <v>39</v>
      </c>
      <c r="C1078" s="3" t="s">
        <v>28</v>
      </c>
      <c r="D1078" s="3" t="s">
        <v>24</v>
      </c>
      <c r="E1078" s="3">
        <v>33041.802283649398</v>
      </c>
      <c r="F1078" s="3">
        <v>124</v>
      </c>
      <c r="G1078" s="3">
        <v>1399.4198331608</v>
      </c>
      <c r="H1078" s="3">
        <v>11</v>
      </c>
      <c r="I1078" s="3">
        <v>672.64522053784106</v>
      </c>
      <c r="J1078" s="3">
        <v>30</v>
      </c>
      <c r="K1078" s="3">
        <v>625.36587859925703</v>
      </c>
      <c r="L1078" s="3">
        <v>73</v>
      </c>
      <c r="M1078" s="3">
        <v>4</v>
      </c>
      <c r="N1078" s="3">
        <v>7</v>
      </c>
      <c r="O1078" s="3">
        <v>674</v>
      </c>
      <c r="P1078" s="3">
        <v>2</v>
      </c>
      <c r="Q1078" s="3">
        <v>15520.541803284999</v>
      </c>
      <c r="R1078" s="3">
        <v>2</v>
      </c>
      <c r="S1078" s="3">
        <v>1</v>
      </c>
      <c r="T1078" s="3">
        <v>0</v>
      </c>
      <c r="U1078" s="3">
        <v>21660.872189191501</v>
      </c>
      <c r="V1078" s="3">
        <v>1</v>
      </c>
      <c r="W1078" s="3" t="str">
        <f>IF(Bank_data3[[#This Row],[credit_risk]]=1,"High Risk","Low Risk")</f>
        <v>High Risk</v>
      </c>
      <c r="X1078" s="3" t="str">
        <f t="shared" si="112"/>
        <v>35-44</v>
      </c>
      <c r="Y1078" s="3" t="str">
        <f t="shared" si="113"/>
        <v>Low Income</v>
      </c>
      <c r="Z1078" s="3" t="str">
        <f t="shared" si="114"/>
        <v>Good</v>
      </c>
      <c r="AA1078" s="27">
        <f t="shared" si="115"/>
        <v>0.469724431798482</v>
      </c>
      <c r="AB1078" s="3" t="str">
        <f t="shared" si="116"/>
        <v>Medium</v>
      </c>
      <c r="AC1078" s="3" t="str">
        <f t="shared" si="117"/>
        <v>High</v>
      </c>
      <c r="AD1078" s="3" t="str">
        <f t="shared" si="118"/>
        <v>No</v>
      </c>
    </row>
    <row r="1079" spans="1:30" ht="15" customHeight="1" x14ac:dyDescent="0.3">
      <c r="A1079" s="3" t="s">
        <v>1100</v>
      </c>
      <c r="B1079" s="3">
        <v>20</v>
      </c>
      <c r="C1079" s="3" t="s">
        <v>23</v>
      </c>
      <c r="D1079" s="3" t="s">
        <v>26</v>
      </c>
      <c r="E1079" s="3">
        <v>65817.217004858001</v>
      </c>
      <c r="F1079" s="3">
        <v>237</v>
      </c>
      <c r="G1079" s="3">
        <v>1434.1974687423301</v>
      </c>
      <c r="H1079" s="3">
        <v>0</v>
      </c>
      <c r="I1079" s="3">
        <v>230.74923437919799</v>
      </c>
      <c r="J1079" s="3">
        <v>28</v>
      </c>
      <c r="K1079" s="3">
        <v>755.66206583011899</v>
      </c>
      <c r="L1079" s="3">
        <v>61</v>
      </c>
      <c r="M1079" s="3">
        <v>12</v>
      </c>
      <c r="N1079" s="3">
        <v>8</v>
      </c>
      <c r="O1079" s="3">
        <v>656</v>
      </c>
      <c r="P1079" s="3">
        <v>1</v>
      </c>
      <c r="Q1079" s="3">
        <v>14675.2938101158</v>
      </c>
      <c r="R1079" s="3">
        <v>1</v>
      </c>
      <c r="S1079" s="3">
        <v>0</v>
      </c>
      <c r="T1079" s="3">
        <v>0</v>
      </c>
      <c r="U1079" s="3">
        <v>1991.69962608843</v>
      </c>
      <c r="V1079" s="3">
        <v>0</v>
      </c>
      <c r="W1079" s="3" t="str">
        <f>IF(Bank_data3[[#This Row],[credit_risk]]=1,"High Risk","Low Risk")</f>
        <v>Low Risk</v>
      </c>
      <c r="X1079" s="3" t="str">
        <f t="shared" si="112"/>
        <v>18-24</v>
      </c>
      <c r="Y1079" s="3" t="str">
        <f t="shared" si="113"/>
        <v>Middle Income</v>
      </c>
      <c r="Z1079" s="3" t="str">
        <f t="shared" si="114"/>
        <v>Fair</v>
      </c>
      <c r="AA1079" s="27">
        <f t="shared" si="115"/>
        <v>0.22297043961966076</v>
      </c>
      <c r="AB1079" s="3" t="str">
        <f t="shared" si="116"/>
        <v>Medium</v>
      </c>
      <c r="AC1079" s="3" t="str">
        <f t="shared" si="117"/>
        <v>High</v>
      </c>
      <c r="AD1079" s="3" t="str">
        <f t="shared" si="118"/>
        <v>No</v>
      </c>
    </row>
    <row r="1080" spans="1:30" ht="15" customHeight="1" x14ac:dyDescent="0.3">
      <c r="A1080" s="3" t="s">
        <v>1101</v>
      </c>
      <c r="B1080" s="3">
        <v>56</v>
      </c>
      <c r="C1080" s="3" t="s">
        <v>31</v>
      </c>
      <c r="D1080" s="3" t="s">
        <v>26</v>
      </c>
      <c r="E1080" s="3">
        <v>22203.080220243999</v>
      </c>
      <c r="F1080" s="3">
        <v>132</v>
      </c>
      <c r="G1080" s="3">
        <v>2755.9954805919601</v>
      </c>
      <c r="H1080" s="3">
        <v>6</v>
      </c>
      <c r="I1080" s="3">
        <v>945.48519093380196</v>
      </c>
      <c r="J1080" s="3">
        <v>34</v>
      </c>
      <c r="K1080" s="3">
        <v>855.60899513315098</v>
      </c>
      <c r="L1080" s="3">
        <v>32</v>
      </c>
      <c r="M1080" s="3">
        <v>3</v>
      </c>
      <c r="N1080" s="3">
        <v>9</v>
      </c>
      <c r="O1080" s="3">
        <v>332</v>
      </c>
      <c r="P1080" s="3">
        <v>3</v>
      </c>
      <c r="Q1080" s="3">
        <v>15513.480461958299</v>
      </c>
      <c r="R1080" s="3">
        <v>6</v>
      </c>
      <c r="S1080" s="3">
        <v>0</v>
      </c>
      <c r="T1080" s="3">
        <v>0</v>
      </c>
      <c r="U1080" s="3">
        <v>500</v>
      </c>
      <c r="V1080" s="3">
        <v>1</v>
      </c>
      <c r="W1080" s="3" t="str">
        <f>IF(Bank_data3[[#This Row],[credit_risk]]=1,"High Risk","Low Risk")</f>
        <v>High Risk</v>
      </c>
      <c r="X1080" s="3" t="str">
        <f t="shared" si="112"/>
        <v>55+</v>
      </c>
      <c r="Y1080" s="3" t="str">
        <f t="shared" si="113"/>
        <v>Low Income</v>
      </c>
      <c r="Z1080" s="3" t="str">
        <f t="shared" si="114"/>
        <v>Poor</v>
      </c>
      <c r="AA1080" s="27">
        <f t="shared" si="115"/>
        <v>0.69870848134907182</v>
      </c>
      <c r="AB1080" s="3" t="str">
        <f t="shared" si="116"/>
        <v>Medium</v>
      </c>
      <c r="AC1080" s="3" t="str">
        <f t="shared" si="117"/>
        <v>High</v>
      </c>
      <c r="AD1080" s="3" t="str">
        <f t="shared" si="118"/>
        <v>No</v>
      </c>
    </row>
    <row r="1081" spans="1:30" ht="15" customHeight="1" x14ac:dyDescent="0.3">
      <c r="A1081" s="3" t="s">
        <v>1102</v>
      </c>
      <c r="B1081" s="3">
        <v>28</v>
      </c>
      <c r="C1081" s="3" t="s">
        <v>31</v>
      </c>
      <c r="D1081" s="3" t="s">
        <v>24</v>
      </c>
      <c r="E1081" s="3">
        <v>80187.065155347998</v>
      </c>
      <c r="F1081" s="3">
        <v>215</v>
      </c>
      <c r="G1081" s="3">
        <v>903.03025227731803</v>
      </c>
      <c r="H1081" s="3">
        <v>3</v>
      </c>
      <c r="I1081" s="3">
        <v>214.13572507792401</v>
      </c>
      <c r="J1081" s="3">
        <v>27</v>
      </c>
      <c r="K1081" s="3">
        <v>879.63638866712597</v>
      </c>
      <c r="L1081" s="3">
        <v>60</v>
      </c>
      <c r="M1081" s="3">
        <v>12</v>
      </c>
      <c r="N1081" s="3">
        <v>4</v>
      </c>
      <c r="O1081" s="3">
        <v>771</v>
      </c>
      <c r="P1081" s="3">
        <v>2</v>
      </c>
      <c r="Q1081" s="3">
        <v>17748.326042841902</v>
      </c>
      <c r="R1081" s="3">
        <v>5</v>
      </c>
      <c r="S1081" s="3">
        <v>0</v>
      </c>
      <c r="T1081" s="3">
        <v>0</v>
      </c>
      <c r="U1081" s="3">
        <v>12405.7467132855</v>
      </c>
      <c r="V1081" s="3">
        <v>1</v>
      </c>
      <c r="W1081" s="3" t="str">
        <f>IF(Bank_data3[[#This Row],[credit_risk]]=1,"High Risk","Low Risk")</f>
        <v>High Risk</v>
      </c>
      <c r="X1081" s="3" t="str">
        <f t="shared" si="112"/>
        <v>25-34</v>
      </c>
      <c r="Y1081" s="3" t="str">
        <f t="shared" si="113"/>
        <v>Middle Income</v>
      </c>
      <c r="Z1081" s="3" t="str">
        <f t="shared" si="114"/>
        <v>Very Good</v>
      </c>
      <c r="AA1081" s="27">
        <f t="shared" si="115"/>
        <v>0.22133652115160612</v>
      </c>
      <c r="AB1081" s="3" t="str">
        <f t="shared" si="116"/>
        <v>Low</v>
      </c>
      <c r="AC1081" s="3" t="str">
        <f t="shared" si="117"/>
        <v>High</v>
      </c>
      <c r="AD1081" s="3" t="str">
        <f t="shared" si="118"/>
        <v>No</v>
      </c>
    </row>
    <row r="1082" spans="1:30" ht="15" customHeight="1" x14ac:dyDescent="0.3">
      <c r="A1082" s="3" t="s">
        <v>1103</v>
      </c>
      <c r="B1082" s="3">
        <v>36</v>
      </c>
      <c r="C1082" s="3" t="s">
        <v>31</v>
      </c>
      <c r="D1082" s="3" t="s">
        <v>26</v>
      </c>
      <c r="E1082" s="3">
        <v>41789.737517097099</v>
      </c>
      <c r="F1082" s="3">
        <v>164</v>
      </c>
      <c r="G1082" s="3">
        <v>2037.1699872982399</v>
      </c>
      <c r="H1082" s="3">
        <v>4</v>
      </c>
      <c r="I1082" s="3">
        <v>454.07012815506499</v>
      </c>
      <c r="J1082" s="3">
        <v>20</v>
      </c>
      <c r="K1082" s="3">
        <v>316.61192186309103</v>
      </c>
      <c r="L1082" s="3">
        <v>19</v>
      </c>
      <c r="M1082" s="3">
        <v>15</v>
      </c>
      <c r="N1082" s="3">
        <v>8</v>
      </c>
      <c r="O1082" s="3">
        <v>474</v>
      </c>
      <c r="P1082" s="3">
        <v>0</v>
      </c>
      <c r="Q1082" s="3">
        <v>12684.919348756801</v>
      </c>
      <c r="R1082" s="3">
        <v>6</v>
      </c>
      <c r="S1082" s="3">
        <v>0</v>
      </c>
      <c r="T1082" s="3">
        <v>0</v>
      </c>
      <c r="U1082" s="3">
        <v>9974.9746683410704</v>
      </c>
      <c r="V1082" s="3">
        <v>1</v>
      </c>
      <c r="W1082" s="3" t="str">
        <f>IF(Bank_data3[[#This Row],[credit_risk]]=1,"High Risk","Low Risk")</f>
        <v>High Risk</v>
      </c>
      <c r="X1082" s="3" t="str">
        <f t="shared" si="112"/>
        <v>35-44</v>
      </c>
      <c r="Y1082" s="3" t="str">
        <f t="shared" si="113"/>
        <v>Low Income</v>
      </c>
      <c r="Z1082" s="3" t="str">
        <f t="shared" si="114"/>
        <v>Poor</v>
      </c>
      <c r="AA1082" s="27">
        <f t="shared" si="115"/>
        <v>0.30354149373556422</v>
      </c>
      <c r="AB1082" s="3" t="str">
        <f t="shared" si="116"/>
        <v>Medium</v>
      </c>
      <c r="AC1082" s="3" t="str">
        <f t="shared" si="117"/>
        <v>Medium</v>
      </c>
      <c r="AD1082" s="3" t="str">
        <f t="shared" si="118"/>
        <v>No</v>
      </c>
    </row>
    <row r="1083" spans="1:30" ht="15" customHeight="1" x14ac:dyDescent="0.3">
      <c r="A1083" s="3" t="s">
        <v>1104</v>
      </c>
      <c r="B1083" s="3">
        <v>28</v>
      </c>
      <c r="C1083" s="3" t="s">
        <v>23</v>
      </c>
      <c r="D1083" s="3" t="s">
        <v>24</v>
      </c>
      <c r="E1083" s="3">
        <v>55571.574745476297</v>
      </c>
      <c r="F1083" s="3">
        <v>29</v>
      </c>
      <c r="G1083" s="3">
        <v>1711.1504475100301</v>
      </c>
      <c r="H1083" s="3">
        <v>0</v>
      </c>
      <c r="I1083" s="3">
        <v>673.18293960379799</v>
      </c>
      <c r="J1083" s="3">
        <v>10</v>
      </c>
      <c r="K1083" s="3">
        <v>863.66617856971095</v>
      </c>
      <c r="L1083" s="3">
        <v>67</v>
      </c>
      <c r="M1083" s="3">
        <v>11</v>
      </c>
      <c r="N1083" s="3">
        <v>0</v>
      </c>
      <c r="O1083" s="3">
        <v>864</v>
      </c>
      <c r="P1083" s="3">
        <v>0</v>
      </c>
      <c r="Q1083" s="3">
        <v>11292.171714800201</v>
      </c>
      <c r="R1083" s="3">
        <v>6</v>
      </c>
      <c r="S1083" s="3">
        <v>0</v>
      </c>
      <c r="T1083" s="3">
        <v>0</v>
      </c>
      <c r="U1083" s="3">
        <v>9579.4116265230205</v>
      </c>
      <c r="V1083" s="3">
        <v>1</v>
      </c>
      <c r="W1083" s="3" t="str">
        <f>IF(Bank_data3[[#This Row],[credit_risk]]=1,"High Risk","Low Risk")</f>
        <v>High Risk</v>
      </c>
      <c r="X1083" s="3" t="str">
        <f t="shared" si="112"/>
        <v>25-34</v>
      </c>
      <c r="Y1083" s="3" t="str">
        <f t="shared" si="113"/>
        <v>Middle Income</v>
      </c>
      <c r="Z1083" s="3" t="str">
        <f t="shared" si="114"/>
        <v>Excellent</v>
      </c>
      <c r="AA1083" s="27">
        <f t="shared" si="115"/>
        <v>0.20320049893348432</v>
      </c>
      <c r="AB1083" s="3" t="str">
        <f t="shared" si="116"/>
        <v>Medium</v>
      </c>
      <c r="AC1083" s="3" t="str">
        <f t="shared" si="117"/>
        <v>High</v>
      </c>
      <c r="AD1083" s="3" t="str">
        <f t="shared" si="118"/>
        <v>No</v>
      </c>
    </row>
    <row r="1084" spans="1:30" ht="15" customHeight="1" x14ac:dyDescent="0.3">
      <c r="A1084" s="3" t="s">
        <v>1105</v>
      </c>
      <c r="B1084" s="3">
        <v>30</v>
      </c>
      <c r="C1084" s="3" t="s">
        <v>31</v>
      </c>
      <c r="D1084" s="3" t="s">
        <v>33</v>
      </c>
      <c r="E1084" s="3">
        <v>62630.781043587704</v>
      </c>
      <c r="F1084" s="3">
        <v>167</v>
      </c>
      <c r="G1084" s="3">
        <v>407.03249551914797</v>
      </c>
      <c r="H1084" s="3">
        <v>7</v>
      </c>
      <c r="I1084" s="3">
        <v>1340.3827116663999</v>
      </c>
      <c r="J1084" s="3">
        <v>25</v>
      </c>
      <c r="K1084" s="3">
        <v>628.64338194565096</v>
      </c>
      <c r="L1084" s="3">
        <v>28</v>
      </c>
      <c r="M1084" s="3">
        <v>13</v>
      </c>
      <c r="N1084" s="3">
        <v>8</v>
      </c>
      <c r="O1084" s="3">
        <v>797</v>
      </c>
      <c r="P1084" s="3">
        <v>4</v>
      </c>
      <c r="Q1084" s="3">
        <v>0</v>
      </c>
      <c r="R1084" s="3">
        <v>0</v>
      </c>
      <c r="S1084" s="3">
        <v>0</v>
      </c>
      <c r="T1084" s="3">
        <v>0</v>
      </c>
      <c r="U1084" s="3">
        <v>500</v>
      </c>
      <c r="V1084" s="3">
        <v>0</v>
      </c>
      <c r="W1084" s="3" t="str">
        <f>IF(Bank_data3[[#This Row],[credit_risk]]=1,"High Risk","Low Risk")</f>
        <v>Low Risk</v>
      </c>
      <c r="X1084" s="3" t="str">
        <f t="shared" si="112"/>
        <v>25-34</v>
      </c>
      <c r="Y1084" s="3" t="str">
        <f t="shared" si="113"/>
        <v>Middle Income</v>
      </c>
      <c r="Z1084" s="3" t="str">
        <f t="shared" si="114"/>
        <v>Very Good</v>
      </c>
      <c r="AA1084" s="27">
        <f t="shared" si="115"/>
        <v>0</v>
      </c>
      <c r="AB1084" s="3" t="str">
        <f t="shared" si="116"/>
        <v>Low</v>
      </c>
      <c r="AC1084" s="3" t="str">
        <f t="shared" si="117"/>
        <v>Medium</v>
      </c>
      <c r="AD1084" s="3" t="str">
        <f t="shared" si="118"/>
        <v>No</v>
      </c>
    </row>
    <row r="1085" spans="1:30" ht="15" customHeight="1" x14ac:dyDescent="0.3">
      <c r="A1085" s="3" t="s">
        <v>1106</v>
      </c>
      <c r="B1085" s="3">
        <v>34</v>
      </c>
      <c r="C1085" s="3" t="s">
        <v>31</v>
      </c>
      <c r="D1085" s="3" t="s">
        <v>26</v>
      </c>
      <c r="E1085" s="3">
        <v>37693.657129476502</v>
      </c>
      <c r="F1085" s="3">
        <v>201</v>
      </c>
      <c r="G1085" s="3">
        <v>1261.10921642056</v>
      </c>
      <c r="H1085" s="3">
        <v>3</v>
      </c>
      <c r="I1085" s="3">
        <v>424.48845949977903</v>
      </c>
      <c r="J1085" s="3">
        <v>10</v>
      </c>
      <c r="K1085" s="3">
        <v>369.53224778017</v>
      </c>
      <c r="L1085" s="3">
        <v>45</v>
      </c>
      <c r="M1085" s="3">
        <v>8</v>
      </c>
      <c r="N1085" s="3">
        <v>9</v>
      </c>
      <c r="O1085" s="3">
        <v>612</v>
      </c>
      <c r="P1085" s="3">
        <v>0</v>
      </c>
      <c r="Q1085" s="3">
        <v>7289.5166648717404</v>
      </c>
      <c r="R1085" s="3">
        <v>3</v>
      </c>
      <c r="S1085" s="3">
        <v>0</v>
      </c>
      <c r="T1085" s="3">
        <v>0</v>
      </c>
      <c r="U1085" s="3">
        <v>6944.1109023865602</v>
      </c>
      <c r="V1085" s="3">
        <v>0</v>
      </c>
      <c r="W1085" s="3" t="str">
        <f>IF(Bank_data3[[#This Row],[credit_risk]]=1,"High Risk","Low Risk")</f>
        <v>Low Risk</v>
      </c>
      <c r="X1085" s="3" t="str">
        <f t="shared" si="112"/>
        <v>25-34</v>
      </c>
      <c r="Y1085" s="3" t="str">
        <f t="shared" si="113"/>
        <v>Low Income</v>
      </c>
      <c r="Z1085" s="3" t="str">
        <f t="shared" si="114"/>
        <v>Fair</v>
      </c>
      <c r="AA1085" s="27">
        <f t="shared" si="115"/>
        <v>0.19338841651348621</v>
      </c>
      <c r="AB1085" s="3" t="str">
        <f t="shared" si="116"/>
        <v>Medium</v>
      </c>
      <c r="AC1085" s="3" t="str">
        <f t="shared" si="117"/>
        <v>High</v>
      </c>
      <c r="AD1085" s="3" t="str">
        <f t="shared" si="118"/>
        <v>No</v>
      </c>
    </row>
    <row r="1086" spans="1:30" ht="15" customHeight="1" x14ac:dyDescent="0.3">
      <c r="A1086" s="3" t="s">
        <v>1107</v>
      </c>
      <c r="B1086" s="3">
        <v>43</v>
      </c>
      <c r="C1086" s="3" t="s">
        <v>31</v>
      </c>
      <c r="D1086" s="3" t="s">
        <v>26</v>
      </c>
      <c r="E1086" s="3">
        <v>41721.838832205598</v>
      </c>
      <c r="F1086" s="3">
        <v>152</v>
      </c>
      <c r="G1086" s="3">
        <v>832.96714955777804</v>
      </c>
      <c r="H1086" s="3">
        <v>2</v>
      </c>
      <c r="I1086" s="3">
        <v>804.34174410130504</v>
      </c>
      <c r="J1086" s="3">
        <v>4</v>
      </c>
      <c r="K1086" s="3">
        <v>213.952899968645</v>
      </c>
      <c r="L1086" s="3">
        <v>36</v>
      </c>
      <c r="M1086" s="3">
        <v>5</v>
      </c>
      <c r="N1086" s="3">
        <v>4</v>
      </c>
      <c r="O1086" s="3">
        <v>497</v>
      </c>
      <c r="P1086" s="3">
        <v>3</v>
      </c>
      <c r="Q1086" s="3">
        <v>23883.6239264262</v>
      </c>
      <c r="R1086" s="3">
        <v>6</v>
      </c>
      <c r="S1086" s="3">
        <v>0</v>
      </c>
      <c r="T1086" s="3">
        <v>0</v>
      </c>
      <c r="U1086" s="3">
        <v>9126.1629525345597</v>
      </c>
      <c r="V1086" s="3">
        <v>1</v>
      </c>
      <c r="W1086" s="3" t="str">
        <f>IF(Bank_data3[[#This Row],[credit_risk]]=1,"High Risk","Low Risk")</f>
        <v>High Risk</v>
      </c>
      <c r="X1086" s="3" t="str">
        <f t="shared" si="112"/>
        <v>35-44</v>
      </c>
      <c r="Y1086" s="3" t="str">
        <f t="shared" si="113"/>
        <v>Low Income</v>
      </c>
      <c r="Z1086" s="3" t="str">
        <f t="shared" si="114"/>
        <v>Poor</v>
      </c>
      <c r="AA1086" s="27">
        <f t="shared" si="115"/>
        <v>0.57244897624191338</v>
      </c>
      <c r="AB1086" s="3" t="str">
        <f t="shared" si="116"/>
        <v>Low</v>
      </c>
      <c r="AC1086" s="3" t="str">
        <f t="shared" si="117"/>
        <v>High</v>
      </c>
      <c r="AD1086" s="3" t="str">
        <f t="shared" si="118"/>
        <v>No</v>
      </c>
    </row>
    <row r="1087" spans="1:30" ht="15" customHeight="1" x14ac:dyDescent="0.3">
      <c r="A1087" s="3" t="s">
        <v>1108</v>
      </c>
      <c r="B1087" s="3">
        <v>57</v>
      </c>
      <c r="C1087" s="3" t="s">
        <v>28</v>
      </c>
      <c r="D1087" s="3" t="s">
        <v>24</v>
      </c>
      <c r="E1087" s="3">
        <v>52375.460035020398</v>
      </c>
      <c r="F1087" s="3">
        <v>70</v>
      </c>
      <c r="G1087" s="3">
        <v>481.40216888643698</v>
      </c>
      <c r="H1087" s="3">
        <v>0</v>
      </c>
      <c r="I1087" s="3">
        <v>1002.99180193504</v>
      </c>
      <c r="J1087" s="3">
        <v>6</v>
      </c>
      <c r="K1087" s="3">
        <v>300.38979372277799</v>
      </c>
      <c r="L1087" s="3">
        <v>52</v>
      </c>
      <c r="M1087" s="3">
        <v>7</v>
      </c>
      <c r="N1087" s="3">
        <v>1</v>
      </c>
      <c r="O1087" s="3">
        <v>302</v>
      </c>
      <c r="P1087" s="3">
        <v>3</v>
      </c>
      <c r="Q1087" s="3">
        <v>7017.0356490595004</v>
      </c>
      <c r="R1087" s="3">
        <v>3</v>
      </c>
      <c r="S1087" s="3">
        <v>0</v>
      </c>
      <c r="T1087" s="3">
        <v>0</v>
      </c>
      <c r="U1087" s="3">
        <v>1847.8938315442499</v>
      </c>
      <c r="V1087" s="3">
        <v>1</v>
      </c>
      <c r="W1087" s="3" t="str">
        <f>IF(Bank_data3[[#This Row],[credit_risk]]=1,"High Risk","Low Risk")</f>
        <v>High Risk</v>
      </c>
      <c r="X1087" s="3" t="str">
        <f t="shared" si="112"/>
        <v>55+</v>
      </c>
      <c r="Y1087" s="3" t="str">
        <f t="shared" si="113"/>
        <v>Middle Income</v>
      </c>
      <c r="Z1087" s="3" t="str">
        <f t="shared" si="114"/>
        <v>Poor</v>
      </c>
      <c r="AA1087" s="27">
        <f t="shared" si="115"/>
        <v>0.13397563752886602</v>
      </c>
      <c r="AB1087" s="3" t="str">
        <f t="shared" si="116"/>
        <v>Low</v>
      </c>
      <c r="AC1087" s="3" t="str">
        <f t="shared" si="117"/>
        <v>High</v>
      </c>
      <c r="AD1087" s="3" t="str">
        <f t="shared" si="118"/>
        <v>No</v>
      </c>
    </row>
    <row r="1088" spans="1:30" ht="15" customHeight="1" x14ac:dyDescent="0.3">
      <c r="A1088" s="3" t="s">
        <v>1109</v>
      </c>
      <c r="B1088" s="3">
        <v>54</v>
      </c>
      <c r="C1088" s="3" t="s">
        <v>28</v>
      </c>
      <c r="D1088" s="3" t="s">
        <v>24</v>
      </c>
      <c r="E1088" s="3">
        <v>34633.0252541191</v>
      </c>
      <c r="F1088" s="3">
        <v>16</v>
      </c>
      <c r="G1088" s="3">
        <v>2457.1305514483702</v>
      </c>
      <c r="H1088" s="3">
        <v>3</v>
      </c>
      <c r="I1088" s="3">
        <v>1319.42119362724</v>
      </c>
      <c r="J1088" s="3">
        <v>30</v>
      </c>
      <c r="K1088" s="3">
        <v>591.09263576465696</v>
      </c>
      <c r="L1088" s="3">
        <v>4</v>
      </c>
      <c r="M1088" s="3">
        <v>15</v>
      </c>
      <c r="N1088" s="3">
        <v>5</v>
      </c>
      <c r="O1088" s="3">
        <v>348</v>
      </c>
      <c r="P1088" s="3">
        <v>2</v>
      </c>
      <c r="Q1088" s="3">
        <v>10218.4265745228</v>
      </c>
      <c r="R1088" s="3">
        <v>5</v>
      </c>
      <c r="S1088" s="3">
        <v>0</v>
      </c>
      <c r="T1088" s="3">
        <v>0</v>
      </c>
      <c r="U1088" s="3">
        <v>1401.06165804337</v>
      </c>
      <c r="V1088" s="3">
        <v>1</v>
      </c>
      <c r="W1088" s="3" t="str">
        <f>IF(Bank_data3[[#This Row],[credit_risk]]=1,"High Risk","Low Risk")</f>
        <v>High Risk</v>
      </c>
      <c r="X1088" s="3" t="str">
        <f t="shared" si="112"/>
        <v>45-54</v>
      </c>
      <c r="Y1088" s="3" t="str">
        <f t="shared" si="113"/>
        <v>Low Income</v>
      </c>
      <c r="Z1088" s="3" t="str">
        <f t="shared" si="114"/>
        <v>Poor</v>
      </c>
      <c r="AA1088" s="27">
        <f t="shared" si="115"/>
        <v>0.29504862770564538</v>
      </c>
      <c r="AB1088" s="3" t="str">
        <f t="shared" si="116"/>
        <v>Medium</v>
      </c>
      <c r="AC1088" s="3" t="str">
        <f t="shared" si="117"/>
        <v>Low</v>
      </c>
      <c r="AD1088" s="3" t="str">
        <f t="shared" si="118"/>
        <v>No</v>
      </c>
    </row>
    <row r="1089" spans="1:30" ht="15" customHeight="1" x14ac:dyDescent="0.3">
      <c r="A1089" s="3" t="s">
        <v>1110</v>
      </c>
      <c r="B1089" s="3">
        <v>49</v>
      </c>
      <c r="C1089" s="3" t="s">
        <v>23</v>
      </c>
      <c r="D1089" s="3" t="s">
        <v>24</v>
      </c>
      <c r="E1089" s="3">
        <v>30782.4482600136</v>
      </c>
      <c r="F1089" s="3">
        <v>100</v>
      </c>
      <c r="G1089" s="3">
        <v>524.03785246654797</v>
      </c>
      <c r="H1089" s="3">
        <v>2</v>
      </c>
      <c r="I1089" s="3">
        <v>1072.22816310249</v>
      </c>
      <c r="J1089" s="3">
        <v>38</v>
      </c>
      <c r="K1089" s="3">
        <v>377.15509814892698</v>
      </c>
      <c r="L1089" s="3">
        <v>65</v>
      </c>
      <c r="M1089" s="3">
        <v>18</v>
      </c>
      <c r="N1089" s="3">
        <v>0</v>
      </c>
      <c r="O1089" s="3">
        <v>313</v>
      </c>
      <c r="P1089" s="3">
        <v>3</v>
      </c>
      <c r="Q1089" s="3">
        <v>5082.8384115906301</v>
      </c>
      <c r="R1089" s="3">
        <v>3</v>
      </c>
      <c r="S1089" s="3">
        <v>0</v>
      </c>
      <c r="T1089" s="3">
        <v>0</v>
      </c>
      <c r="U1089" s="3">
        <v>5014.14669576915</v>
      </c>
      <c r="V1089" s="3">
        <v>1</v>
      </c>
      <c r="W1089" s="3" t="str">
        <f>IF(Bank_data3[[#This Row],[credit_risk]]=1,"High Risk","Low Risk")</f>
        <v>High Risk</v>
      </c>
      <c r="X1089" s="3" t="str">
        <f t="shared" si="112"/>
        <v>45-54</v>
      </c>
      <c r="Y1089" s="3" t="str">
        <f t="shared" si="113"/>
        <v>Low Income</v>
      </c>
      <c r="Z1089" s="3" t="str">
        <f t="shared" si="114"/>
        <v>Poor</v>
      </c>
      <c r="AA1089" s="27">
        <f t="shared" si="115"/>
        <v>0.16512131746821571</v>
      </c>
      <c r="AB1089" s="3" t="str">
        <f t="shared" si="116"/>
        <v>Low</v>
      </c>
      <c r="AC1089" s="3" t="str">
        <f t="shared" si="117"/>
        <v>High</v>
      </c>
      <c r="AD1089" s="3" t="str">
        <f t="shared" si="118"/>
        <v>No</v>
      </c>
    </row>
    <row r="1090" spans="1:30" ht="15" customHeight="1" x14ac:dyDescent="0.3">
      <c r="A1090" s="3" t="s">
        <v>1111</v>
      </c>
      <c r="B1090" s="3">
        <v>50</v>
      </c>
      <c r="C1090" s="3" t="s">
        <v>23</v>
      </c>
      <c r="D1090" s="3" t="s">
        <v>24</v>
      </c>
      <c r="E1090" s="3">
        <v>32399.919595764601</v>
      </c>
      <c r="F1090" s="3">
        <v>25</v>
      </c>
      <c r="G1090" s="3">
        <v>2099.4433808568401</v>
      </c>
      <c r="H1090" s="3">
        <v>7</v>
      </c>
      <c r="I1090" s="3">
        <v>1182.86743307136</v>
      </c>
      <c r="J1090" s="3">
        <v>41</v>
      </c>
      <c r="K1090" s="3">
        <v>590.61802178228095</v>
      </c>
      <c r="L1090" s="3">
        <v>14</v>
      </c>
      <c r="M1090" s="3">
        <v>1</v>
      </c>
      <c r="N1090" s="3">
        <v>6</v>
      </c>
      <c r="O1090" s="3">
        <v>703</v>
      </c>
      <c r="P1090" s="3">
        <v>3</v>
      </c>
      <c r="Q1090" s="3">
        <v>15058.094057087401</v>
      </c>
      <c r="R1090" s="3">
        <v>5</v>
      </c>
      <c r="S1090" s="3">
        <v>0</v>
      </c>
      <c r="T1090" s="3">
        <v>0</v>
      </c>
      <c r="U1090" s="3">
        <v>4209.1954968298496</v>
      </c>
      <c r="V1090" s="3">
        <v>1</v>
      </c>
      <c r="W1090" s="3" t="str">
        <f>IF(Bank_data3[[#This Row],[credit_risk]]=1,"High Risk","Low Risk")</f>
        <v>High Risk</v>
      </c>
      <c r="X1090" s="3" t="str">
        <f t="shared" si="112"/>
        <v>45-54</v>
      </c>
      <c r="Y1090" s="3" t="str">
        <f t="shared" si="113"/>
        <v>Low Income</v>
      </c>
      <c r="Z1090" s="3" t="str">
        <f t="shared" si="114"/>
        <v>Good</v>
      </c>
      <c r="AA1090" s="27">
        <f t="shared" si="115"/>
        <v>0.46475714276327501</v>
      </c>
      <c r="AB1090" s="3" t="str">
        <f t="shared" si="116"/>
        <v>Medium</v>
      </c>
      <c r="AC1090" s="3" t="str">
        <f t="shared" si="117"/>
        <v>Medium</v>
      </c>
      <c r="AD1090" s="3" t="str">
        <f t="shared" si="118"/>
        <v>No</v>
      </c>
    </row>
    <row r="1091" spans="1:30" ht="15" customHeight="1" x14ac:dyDescent="0.3">
      <c r="A1091" s="3" t="s">
        <v>1112</v>
      </c>
      <c r="B1091" s="3">
        <v>68</v>
      </c>
      <c r="C1091" s="3" t="s">
        <v>31</v>
      </c>
      <c r="D1091" s="3" t="s">
        <v>26</v>
      </c>
      <c r="E1091" s="3">
        <v>71764.633149623798</v>
      </c>
      <c r="F1091" s="3">
        <v>174</v>
      </c>
      <c r="G1091" s="3">
        <v>810.70821489642299</v>
      </c>
      <c r="H1091" s="3">
        <v>8</v>
      </c>
      <c r="I1091" s="3">
        <v>1102.5074705980401</v>
      </c>
      <c r="J1091" s="3">
        <v>7</v>
      </c>
      <c r="K1091" s="3">
        <v>218.237946872159</v>
      </c>
      <c r="L1091" s="3">
        <v>45</v>
      </c>
      <c r="M1091" s="3">
        <v>5</v>
      </c>
      <c r="N1091" s="3">
        <v>6</v>
      </c>
      <c r="O1091" s="3">
        <v>493</v>
      </c>
      <c r="P1091" s="3">
        <v>2</v>
      </c>
      <c r="Q1091" s="3">
        <v>10463.9819552096</v>
      </c>
      <c r="R1091" s="3">
        <v>7</v>
      </c>
      <c r="S1091" s="3">
        <v>1</v>
      </c>
      <c r="T1091" s="3">
        <v>0</v>
      </c>
      <c r="U1091" s="3">
        <v>10879.4169823596</v>
      </c>
      <c r="V1091" s="3">
        <v>1</v>
      </c>
      <c r="W1091" s="3" t="str">
        <f>IF(Bank_data3[[#This Row],[credit_risk]]=1,"High Risk","Low Risk")</f>
        <v>High Risk</v>
      </c>
      <c r="X1091" s="3" t="str">
        <f t="shared" si="112"/>
        <v>55+</v>
      </c>
      <c r="Y1091" s="3" t="str">
        <f t="shared" si="113"/>
        <v>Middle Income</v>
      </c>
      <c r="Z1091" s="3" t="str">
        <f t="shared" si="114"/>
        <v>Poor</v>
      </c>
      <c r="AA1091" s="27">
        <f t="shared" si="115"/>
        <v>0.14580973239831094</v>
      </c>
      <c r="AB1091" s="3" t="str">
        <f t="shared" si="116"/>
        <v>Low</v>
      </c>
      <c r="AC1091" s="3" t="str">
        <f t="shared" si="117"/>
        <v>High</v>
      </c>
      <c r="AD1091" s="3" t="str">
        <f t="shared" si="118"/>
        <v>No</v>
      </c>
    </row>
    <row r="1092" spans="1:30" ht="15" customHeight="1" x14ac:dyDescent="0.3">
      <c r="A1092" s="3" t="s">
        <v>1113</v>
      </c>
      <c r="B1092" s="3">
        <v>24</v>
      </c>
      <c r="C1092" s="3" t="s">
        <v>28</v>
      </c>
      <c r="D1092" s="3" t="s">
        <v>33</v>
      </c>
      <c r="E1092" s="3">
        <v>57162.647240876002</v>
      </c>
      <c r="F1092" s="3">
        <v>236</v>
      </c>
      <c r="G1092" s="3">
        <v>2585.9308734217602</v>
      </c>
      <c r="H1092" s="3">
        <v>11</v>
      </c>
      <c r="I1092" s="3">
        <v>376.80696001135101</v>
      </c>
      <c r="J1092" s="3">
        <v>26</v>
      </c>
      <c r="K1092" s="3">
        <v>311.55214380506402</v>
      </c>
      <c r="L1092" s="3">
        <v>56</v>
      </c>
      <c r="M1092" s="3">
        <v>1</v>
      </c>
      <c r="N1092" s="3">
        <v>9</v>
      </c>
      <c r="O1092" s="3">
        <v>559</v>
      </c>
      <c r="P1092" s="3">
        <v>4</v>
      </c>
      <c r="Q1092" s="3">
        <v>10251.8422514551</v>
      </c>
      <c r="R1092" s="3">
        <v>2</v>
      </c>
      <c r="S1092" s="3">
        <v>1</v>
      </c>
      <c r="T1092" s="3">
        <v>0</v>
      </c>
      <c r="U1092" s="3">
        <v>5689.3196897362504</v>
      </c>
      <c r="V1092" s="3">
        <v>1</v>
      </c>
      <c r="W1092" s="3" t="str">
        <f>IF(Bank_data3[[#This Row],[credit_risk]]=1,"High Risk","Low Risk")</f>
        <v>High Risk</v>
      </c>
      <c r="X1092" s="3" t="str">
        <f t="shared" si="112"/>
        <v>18-24</v>
      </c>
      <c r="Y1092" s="3" t="str">
        <f t="shared" si="113"/>
        <v>Middle Income</v>
      </c>
      <c r="Z1092" s="3" t="str">
        <f t="shared" si="114"/>
        <v>Poor</v>
      </c>
      <c r="AA1092" s="27">
        <f t="shared" si="115"/>
        <v>0.17934512739158429</v>
      </c>
      <c r="AB1092" s="3" t="str">
        <f t="shared" si="116"/>
        <v>Medium</v>
      </c>
      <c r="AC1092" s="3" t="str">
        <f t="shared" si="117"/>
        <v>High</v>
      </c>
      <c r="AD1092" s="3" t="str">
        <f t="shared" si="118"/>
        <v>No</v>
      </c>
    </row>
    <row r="1093" spans="1:30" ht="15" customHeight="1" x14ac:dyDescent="0.3">
      <c r="A1093" s="3" t="s">
        <v>1114</v>
      </c>
      <c r="B1093" s="3">
        <v>63</v>
      </c>
      <c r="C1093" s="3" t="s">
        <v>31</v>
      </c>
      <c r="D1093" s="3" t="s">
        <v>33</v>
      </c>
      <c r="E1093" s="3">
        <v>35722.992940225697</v>
      </c>
      <c r="F1093" s="3">
        <v>219</v>
      </c>
      <c r="G1093" s="3">
        <v>1164.14968711243</v>
      </c>
      <c r="H1093" s="3">
        <v>4</v>
      </c>
      <c r="I1093" s="3">
        <v>925.89223651096597</v>
      </c>
      <c r="J1093" s="3">
        <v>20</v>
      </c>
      <c r="K1093" s="3">
        <v>477.52477205978698</v>
      </c>
      <c r="L1093" s="3">
        <v>7</v>
      </c>
      <c r="M1093" s="3">
        <v>18</v>
      </c>
      <c r="N1093" s="3">
        <v>7</v>
      </c>
      <c r="O1093" s="3">
        <v>546</v>
      </c>
      <c r="P1093" s="3">
        <v>3</v>
      </c>
      <c r="Q1093" s="3">
        <v>7195.9197920878696</v>
      </c>
      <c r="R1093" s="3">
        <v>2</v>
      </c>
      <c r="S1093" s="3">
        <v>0</v>
      </c>
      <c r="T1093" s="3">
        <v>0</v>
      </c>
      <c r="U1093" s="3">
        <v>3405.9741427662502</v>
      </c>
      <c r="V1093" s="3">
        <v>1</v>
      </c>
      <c r="W1093" s="3" t="str">
        <f>IF(Bank_data3[[#This Row],[credit_risk]]=1,"High Risk","Low Risk")</f>
        <v>High Risk</v>
      </c>
      <c r="X1093" s="3" t="str">
        <f t="shared" si="112"/>
        <v>55+</v>
      </c>
      <c r="Y1093" s="3" t="str">
        <f t="shared" si="113"/>
        <v>Low Income</v>
      </c>
      <c r="Z1093" s="3" t="str">
        <f t="shared" si="114"/>
        <v>Poor</v>
      </c>
      <c r="AA1093" s="27">
        <f t="shared" si="115"/>
        <v>0.20143664345617973</v>
      </c>
      <c r="AB1093" s="3" t="str">
        <f t="shared" si="116"/>
        <v>Medium</v>
      </c>
      <c r="AC1093" s="3" t="str">
        <f t="shared" si="117"/>
        <v>Low</v>
      </c>
      <c r="AD1093" s="3" t="str">
        <f t="shared" si="118"/>
        <v>No</v>
      </c>
    </row>
    <row r="1094" spans="1:30" ht="15" customHeight="1" x14ac:dyDescent="0.3">
      <c r="A1094" s="3" t="s">
        <v>1115</v>
      </c>
      <c r="B1094" s="3">
        <v>69</v>
      </c>
      <c r="C1094" s="3" t="s">
        <v>31</v>
      </c>
      <c r="D1094" s="3" t="s">
        <v>33</v>
      </c>
      <c r="E1094" s="3">
        <v>65709.670212213794</v>
      </c>
      <c r="F1094" s="3">
        <v>195</v>
      </c>
      <c r="G1094" s="3">
        <v>1768.5260599022799</v>
      </c>
      <c r="H1094" s="3">
        <v>8</v>
      </c>
      <c r="I1094" s="3">
        <v>1097.03133326028</v>
      </c>
      <c r="J1094" s="3">
        <v>29</v>
      </c>
      <c r="K1094" s="3">
        <v>456.977354642195</v>
      </c>
      <c r="L1094" s="3">
        <v>36</v>
      </c>
      <c r="M1094" s="3">
        <v>18</v>
      </c>
      <c r="N1094" s="3">
        <v>0</v>
      </c>
      <c r="O1094" s="3">
        <v>874</v>
      </c>
      <c r="P1094" s="3">
        <v>3</v>
      </c>
      <c r="Q1094" s="3">
        <v>14503.797990794799</v>
      </c>
      <c r="R1094" s="3">
        <v>0</v>
      </c>
      <c r="S1094" s="3">
        <v>0</v>
      </c>
      <c r="T1094" s="3">
        <v>0</v>
      </c>
      <c r="U1094" s="3">
        <v>17558.9776949023</v>
      </c>
      <c r="V1094" s="3">
        <v>0</v>
      </c>
      <c r="W1094" s="3" t="str">
        <f>IF(Bank_data3[[#This Row],[credit_risk]]=1,"High Risk","Low Risk")</f>
        <v>Low Risk</v>
      </c>
      <c r="X1094" s="3" t="str">
        <f t="shared" si="112"/>
        <v>55+</v>
      </c>
      <c r="Y1094" s="3" t="str">
        <f t="shared" si="113"/>
        <v>Middle Income</v>
      </c>
      <c r="Z1094" s="3" t="str">
        <f t="shared" si="114"/>
        <v>Excellent</v>
      </c>
      <c r="AA1094" s="27">
        <f t="shared" si="115"/>
        <v>0.22072547227757816</v>
      </c>
      <c r="AB1094" s="3" t="str">
        <f t="shared" si="116"/>
        <v>Medium</v>
      </c>
      <c r="AC1094" s="3" t="str">
        <f t="shared" si="117"/>
        <v>High</v>
      </c>
      <c r="AD1094" s="3" t="str">
        <f t="shared" si="118"/>
        <v>No</v>
      </c>
    </row>
    <row r="1095" spans="1:30" ht="15" customHeight="1" x14ac:dyDescent="0.3">
      <c r="A1095" s="3" t="s">
        <v>1116</v>
      </c>
      <c r="B1095" s="3">
        <v>33</v>
      </c>
      <c r="C1095" s="3" t="s">
        <v>28</v>
      </c>
      <c r="D1095" s="3" t="s">
        <v>33</v>
      </c>
      <c r="E1095" s="3">
        <v>36720.405557008096</v>
      </c>
      <c r="F1095" s="3">
        <v>117</v>
      </c>
      <c r="G1095" s="3">
        <v>1046.97538785553</v>
      </c>
      <c r="H1095" s="3">
        <v>0</v>
      </c>
      <c r="I1095" s="3">
        <v>465.22489861409298</v>
      </c>
      <c r="J1095" s="3">
        <v>13</v>
      </c>
      <c r="K1095" s="3">
        <v>180.75228941716099</v>
      </c>
      <c r="L1095" s="3">
        <v>56</v>
      </c>
      <c r="M1095" s="3">
        <v>12</v>
      </c>
      <c r="N1095" s="3">
        <v>1</v>
      </c>
      <c r="O1095" s="3">
        <v>731</v>
      </c>
      <c r="P1095" s="3">
        <v>1</v>
      </c>
      <c r="Q1095" s="3">
        <v>20831.1085790736</v>
      </c>
      <c r="R1095" s="3">
        <v>6</v>
      </c>
      <c r="S1095" s="3">
        <v>0</v>
      </c>
      <c r="T1095" s="3">
        <v>0</v>
      </c>
      <c r="U1095" s="3">
        <v>10630.046693143</v>
      </c>
      <c r="V1095" s="3">
        <v>1</v>
      </c>
      <c r="W1095" s="3" t="str">
        <f>IF(Bank_data3[[#This Row],[credit_risk]]=1,"High Risk","Low Risk")</f>
        <v>High Risk</v>
      </c>
      <c r="X1095" s="3" t="str">
        <f t="shared" ref="X1095:X1158" si="119">_xlfn.IFS(B1095&lt;25,"18-24",B1095&lt;35,"25-34",B1095&lt;45,"35-44",B1095&lt;55,"45-54",TRUE(),"55+")</f>
        <v>25-34</v>
      </c>
      <c r="Y1095" s="3" t="str">
        <f t="shared" ref="Y1095:Y1158" si="120">_xlfn.IFS(E1095&lt;50000,"Low Income",E1095&lt;100000,"Middle Income",TRUE(),"High Income")</f>
        <v>Low Income</v>
      </c>
      <c r="Z1095" s="3" t="str">
        <f t="shared" ref="Z1095:Z1158" si="121">_xlfn.IFS(O1095&lt;580,"Poor",O1095&lt;670,"Fair",O1095&lt;740,"Good",O1095&lt;800,"Very Good",TRUE(),"Excellent")</f>
        <v>Good</v>
      </c>
      <c r="AA1095" s="27">
        <f t="shared" ref="AA1095:AA1158" si="122">IF(E1095=0,0,Q1095/E1095)</f>
        <v>0.56728971979172427</v>
      </c>
      <c r="AB1095" s="3" t="str">
        <f t="shared" ref="AB1095:AB1158" si="123">_xlfn.IFS(G1095&lt;1000,"Low",G1095&lt;5000,"Medium",TRUE(),"High")</f>
        <v>Medium</v>
      </c>
      <c r="AC1095" s="3" t="str">
        <f t="shared" ref="AC1095:AC1158" si="124">_xlfn.IFS(L1095&lt;10,"Low",L1095&lt;30,"Medium",TRUE(),"High")</f>
        <v>High</v>
      </c>
      <c r="AD1095" s="3" t="str">
        <f t="shared" ref="AD1095:AD1158" si="125">IF(AND(E1095&gt;=100000,O1095&gt;=750),"Yes","No")</f>
        <v>No</v>
      </c>
    </row>
    <row r="1096" spans="1:30" ht="15" customHeight="1" x14ac:dyDescent="0.3">
      <c r="A1096" s="3" t="s">
        <v>1117</v>
      </c>
      <c r="B1096" s="3">
        <v>30</v>
      </c>
      <c r="C1096" s="3" t="s">
        <v>28</v>
      </c>
      <c r="D1096" s="3" t="s">
        <v>24</v>
      </c>
      <c r="E1096" s="3">
        <v>14892.580370166699</v>
      </c>
      <c r="F1096" s="3">
        <v>114</v>
      </c>
      <c r="G1096" s="3">
        <v>10</v>
      </c>
      <c r="H1096" s="3">
        <v>6</v>
      </c>
      <c r="I1096" s="3">
        <v>597.08404314659197</v>
      </c>
      <c r="J1096" s="3">
        <v>0</v>
      </c>
      <c r="K1096" s="3">
        <v>342.73793931986501</v>
      </c>
      <c r="L1096" s="3">
        <v>13</v>
      </c>
      <c r="M1096" s="3">
        <v>16</v>
      </c>
      <c r="N1096" s="3">
        <v>0</v>
      </c>
      <c r="O1096" s="3">
        <v>866</v>
      </c>
      <c r="P1096" s="3">
        <v>4</v>
      </c>
      <c r="Q1096" s="3">
        <v>1845.1597923280699</v>
      </c>
      <c r="R1096" s="3">
        <v>3</v>
      </c>
      <c r="S1096" s="3">
        <v>0</v>
      </c>
      <c r="T1096" s="3">
        <v>0</v>
      </c>
      <c r="U1096" s="3">
        <v>9886.6031798417007</v>
      </c>
      <c r="V1096" s="3">
        <v>0</v>
      </c>
      <c r="W1096" s="3" t="str">
        <f>IF(Bank_data3[[#This Row],[credit_risk]]=1,"High Risk","Low Risk")</f>
        <v>Low Risk</v>
      </c>
      <c r="X1096" s="3" t="str">
        <f t="shared" si="119"/>
        <v>25-34</v>
      </c>
      <c r="Y1096" s="3" t="str">
        <f t="shared" si="120"/>
        <v>Low Income</v>
      </c>
      <c r="Z1096" s="3" t="str">
        <f t="shared" si="121"/>
        <v>Excellent</v>
      </c>
      <c r="AA1096" s="27">
        <f t="shared" si="122"/>
        <v>0.1238979240981203</v>
      </c>
      <c r="AB1096" s="3" t="str">
        <f t="shared" si="123"/>
        <v>Low</v>
      </c>
      <c r="AC1096" s="3" t="str">
        <f t="shared" si="124"/>
        <v>Medium</v>
      </c>
      <c r="AD1096" s="3" t="str">
        <f t="shared" si="125"/>
        <v>No</v>
      </c>
    </row>
    <row r="1097" spans="1:30" ht="15" customHeight="1" x14ac:dyDescent="0.3">
      <c r="A1097" s="3" t="s">
        <v>1118</v>
      </c>
      <c r="B1097" s="3">
        <v>28</v>
      </c>
      <c r="C1097" s="3" t="s">
        <v>28</v>
      </c>
      <c r="D1097" s="3" t="s">
        <v>26</v>
      </c>
      <c r="E1097" s="3">
        <v>62542.561840886403</v>
      </c>
      <c r="F1097" s="3">
        <v>209</v>
      </c>
      <c r="G1097" s="3">
        <v>165.96714664940001</v>
      </c>
      <c r="H1097" s="3">
        <v>10</v>
      </c>
      <c r="I1097" s="3">
        <v>518.88269670552995</v>
      </c>
      <c r="J1097" s="3">
        <v>44</v>
      </c>
      <c r="K1097" s="3">
        <v>64.007957279619305</v>
      </c>
      <c r="L1097" s="3">
        <v>4</v>
      </c>
      <c r="M1097" s="3">
        <v>7</v>
      </c>
      <c r="N1097" s="3">
        <v>7</v>
      </c>
      <c r="O1097" s="3">
        <v>780</v>
      </c>
      <c r="P1097" s="3">
        <v>2</v>
      </c>
      <c r="Q1097" s="3">
        <v>10179.0227102842</v>
      </c>
      <c r="R1097" s="3">
        <v>7</v>
      </c>
      <c r="S1097" s="3">
        <v>1</v>
      </c>
      <c r="T1097" s="3">
        <v>0</v>
      </c>
      <c r="U1097" s="3">
        <v>3634.4960497441598</v>
      </c>
      <c r="V1097" s="3">
        <v>1</v>
      </c>
      <c r="W1097" s="3" t="str">
        <f>IF(Bank_data3[[#This Row],[credit_risk]]=1,"High Risk","Low Risk")</f>
        <v>High Risk</v>
      </c>
      <c r="X1097" s="3" t="str">
        <f t="shared" si="119"/>
        <v>25-34</v>
      </c>
      <c r="Y1097" s="3" t="str">
        <f t="shared" si="120"/>
        <v>Middle Income</v>
      </c>
      <c r="Z1097" s="3" t="str">
        <f t="shared" si="121"/>
        <v>Very Good</v>
      </c>
      <c r="AA1097" s="27">
        <f t="shared" si="122"/>
        <v>0.16275352992703593</v>
      </c>
      <c r="AB1097" s="3" t="str">
        <f t="shared" si="123"/>
        <v>Low</v>
      </c>
      <c r="AC1097" s="3" t="str">
        <f t="shared" si="124"/>
        <v>Low</v>
      </c>
      <c r="AD1097" s="3" t="str">
        <f t="shared" si="125"/>
        <v>No</v>
      </c>
    </row>
    <row r="1098" spans="1:30" ht="15" customHeight="1" x14ac:dyDescent="0.3">
      <c r="A1098" s="3" t="s">
        <v>1119</v>
      </c>
      <c r="B1098" s="3">
        <v>53</v>
      </c>
      <c r="C1098" s="3" t="s">
        <v>23</v>
      </c>
      <c r="D1098" s="3" t="s">
        <v>26</v>
      </c>
      <c r="E1098" s="3">
        <v>79632.157132578301</v>
      </c>
      <c r="F1098" s="3">
        <v>98</v>
      </c>
      <c r="G1098" s="3">
        <v>10</v>
      </c>
      <c r="H1098" s="3">
        <v>6</v>
      </c>
      <c r="I1098" s="3">
        <v>1070.41804508881</v>
      </c>
      <c r="J1098" s="3">
        <v>23</v>
      </c>
      <c r="K1098" s="3">
        <v>516.57857594803102</v>
      </c>
      <c r="L1098" s="3">
        <v>72</v>
      </c>
      <c r="M1098" s="3">
        <v>8</v>
      </c>
      <c r="N1098" s="3">
        <v>7</v>
      </c>
      <c r="O1098" s="3">
        <v>557</v>
      </c>
      <c r="P1098" s="3">
        <v>1</v>
      </c>
      <c r="Q1098" s="3">
        <v>11026.8566235994</v>
      </c>
      <c r="R1098" s="3">
        <v>0</v>
      </c>
      <c r="S1098" s="3">
        <v>0</v>
      </c>
      <c r="T1098" s="3">
        <v>0</v>
      </c>
      <c r="U1098" s="3">
        <v>3163.8649305802901</v>
      </c>
      <c r="V1098" s="3">
        <v>1</v>
      </c>
      <c r="W1098" s="3" t="str">
        <f>IF(Bank_data3[[#This Row],[credit_risk]]=1,"High Risk","Low Risk")</f>
        <v>High Risk</v>
      </c>
      <c r="X1098" s="3" t="str">
        <f t="shared" si="119"/>
        <v>45-54</v>
      </c>
      <c r="Y1098" s="3" t="str">
        <f t="shared" si="120"/>
        <v>Middle Income</v>
      </c>
      <c r="Z1098" s="3" t="str">
        <f t="shared" si="121"/>
        <v>Poor</v>
      </c>
      <c r="AA1098" s="27">
        <f t="shared" si="122"/>
        <v>0.13847240889432347</v>
      </c>
      <c r="AB1098" s="3" t="str">
        <f t="shared" si="123"/>
        <v>Low</v>
      </c>
      <c r="AC1098" s="3" t="str">
        <f t="shared" si="124"/>
        <v>High</v>
      </c>
      <c r="AD1098" s="3" t="str">
        <f t="shared" si="125"/>
        <v>No</v>
      </c>
    </row>
    <row r="1099" spans="1:30" ht="15" customHeight="1" x14ac:dyDescent="0.3">
      <c r="A1099" s="3" t="s">
        <v>1120</v>
      </c>
      <c r="B1099" s="3">
        <v>31</v>
      </c>
      <c r="C1099" s="3" t="s">
        <v>23</v>
      </c>
      <c r="D1099" s="3" t="s">
        <v>26</v>
      </c>
      <c r="E1099" s="3">
        <v>60044.714087342298</v>
      </c>
      <c r="F1099" s="3">
        <v>80</v>
      </c>
      <c r="G1099" s="3">
        <v>1703.0595737072099</v>
      </c>
      <c r="H1099" s="3">
        <v>5</v>
      </c>
      <c r="I1099" s="3">
        <v>775.751607884804</v>
      </c>
      <c r="J1099" s="3">
        <v>5</v>
      </c>
      <c r="K1099" s="3">
        <v>881.94228656453595</v>
      </c>
      <c r="L1099" s="3">
        <v>42</v>
      </c>
      <c r="M1099" s="3">
        <v>4</v>
      </c>
      <c r="N1099" s="3">
        <v>2</v>
      </c>
      <c r="O1099" s="3">
        <v>834</v>
      </c>
      <c r="P1099" s="3">
        <v>5</v>
      </c>
      <c r="Q1099" s="3">
        <v>7417.8809982009998</v>
      </c>
      <c r="R1099" s="3">
        <v>1</v>
      </c>
      <c r="S1099" s="3">
        <v>0</v>
      </c>
      <c r="T1099" s="3">
        <v>0</v>
      </c>
      <c r="U1099" s="3">
        <v>6565.3207015661101</v>
      </c>
      <c r="V1099" s="3">
        <v>0</v>
      </c>
      <c r="W1099" s="3" t="str">
        <f>IF(Bank_data3[[#This Row],[credit_risk]]=1,"High Risk","Low Risk")</f>
        <v>Low Risk</v>
      </c>
      <c r="X1099" s="3" t="str">
        <f t="shared" si="119"/>
        <v>25-34</v>
      </c>
      <c r="Y1099" s="3" t="str">
        <f t="shared" si="120"/>
        <v>Middle Income</v>
      </c>
      <c r="Z1099" s="3" t="str">
        <f t="shared" si="121"/>
        <v>Excellent</v>
      </c>
      <c r="AA1099" s="27">
        <f t="shared" si="122"/>
        <v>0.12353928419761971</v>
      </c>
      <c r="AB1099" s="3" t="str">
        <f t="shared" si="123"/>
        <v>Medium</v>
      </c>
      <c r="AC1099" s="3" t="str">
        <f t="shared" si="124"/>
        <v>High</v>
      </c>
      <c r="AD1099" s="3" t="str">
        <f t="shared" si="125"/>
        <v>No</v>
      </c>
    </row>
    <row r="1100" spans="1:30" ht="15" customHeight="1" x14ac:dyDescent="0.3">
      <c r="A1100" s="3" t="s">
        <v>1121</v>
      </c>
      <c r="B1100" s="3">
        <v>54</v>
      </c>
      <c r="C1100" s="3" t="s">
        <v>31</v>
      </c>
      <c r="D1100" s="3" t="s">
        <v>24</v>
      </c>
      <c r="E1100" s="3">
        <v>16027.934874168501</v>
      </c>
      <c r="F1100" s="3">
        <v>235</v>
      </c>
      <c r="G1100" s="3">
        <v>1477.07010890383</v>
      </c>
      <c r="H1100" s="3">
        <v>3</v>
      </c>
      <c r="I1100" s="3">
        <v>687.70393698271596</v>
      </c>
      <c r="J1100" s="3">
        <v>5</v>
      </c>
      <c r="K1100" s="3">
        <v>308.47212203142902</v>
      </c>
      <c r="L1100" s="3">
        <v>48</v>
      </c>
      <c r="M1100" s="3">
        <v>7</v>
      </c>
      <c r="N1100" s="3">
        <v>9</v>
      </c>
      <c r="O1100" s="3">
        <v>407</v>
      </c>
      <c r="P1100" s="3">
        <v>1</v>
      </c>
      <c r="Q1100" s="3">
        <v>18940.165812818501</v>
      </c>
      <c r="R1100" s="3">
        <v>3</v>
      </c>
      <c r="S1100" s="3">
        <v>0</v>
      </c>
      <c r="T1100" s="3">
        <v>0</v>
      </c>
      <c r="U1100" s="3">
        <v>13906.705229978899</v>
      </c>
      <c r="V1100" s="3">
        <v>1</v>
      </c>
      <c r="W1100" s="3" t="str">
        <f>IF(Bank_data3[[#This Row],[credit_risk]]=1,"High Risk","Low Risk")</f>
        <v>High Risk</v>
      </c>
      <c r="X1100" s="3" t="str">
        <f t="shared" si="119"/>
        <v>45-54</v>
      </c>
      <c r="Y1100" s="3" t="str">
        <f t="shared" si="120"/>
        <v>Low Income</v>
      </c>
      <c r="Z1100" s="3" t="str">
        <f t="shared" si="121"/>
        <v>Poor</v>
      </c>
      <c r="AA1100" s="27">
        <f t="shared" si="122"/>
        <v>1.1816972031339803</v>
      </c>
      <c r="AB1100" s="3" t="str">
        <f t="shared" si="123"/>
        <v>Medium</v>
      </c>
      <c r="AC1100" s="3" t="str">
        <f t="shared" si="124"/>
        <v>High</v>
      </c>
      <c r="AD1100" s="3" t="str">
        <f t="shared" si="125"/>
        <v>No</v>
      </c>
    </row>
    <row r="1101" spans="1:30" ht="15" customHeight="1" x14ac:dyDescent="0.3">
      <c r="A1101" s="3" t="s">
        <v>1122</v>
      </c>
      <c r="B1101" s="3">
        <v>54</v>
      </c>
      <c r="C1101" s="3" t="s">
        <v>23</v>
      </c>
      <c r="D1101" s="3" t="s">
        <v>26</v>
      </c>
      <c r="E1101" s="3">
        <v>49576.002796026398</v>
      </c>
      <c r="F1101" s="3">
        <v>63</v>
      </c>
      <c r="G1101" s="3">
        <v>1975.74381371493</v>
      </c>
      <c r="H1101" s="3">
        <v>10</v>
      </c>
      <c r="I1101" s="3">
        <v>351.41552917145401</v>
      </c>
      <c r="J1101" s="3">
        <v>4</v>
      </c>
      <c r="K1101" s="3">
        <v>261.65242570478</v>
      </c>
      <c r="L1101" s="3">
        <v>43</v>
      </c>
      <c r="M1101" s="3">
        <v>8</v>
      </c>
      <c r="N1101" s="3">
        <v>1</v>
      </c>
      <c r="O1101" s="3">
        <v>475</v>
      </c>
      <c r="P1101" s="3">
        <v>4</v>
      </c>
      <c r="Q1101" s="3">
        <v>19015.5578394679</v>
      </c>
      <c r="R1101" s="3">
        <v>7</v>
      </c>
      <c r="S1101" s="3">
        <v>0</v>
      </c>
      <c r="T1101" s="3">
        <v>0</v>
      </c>
      <c r="U1101" s="3">
        <v>2853.7553814695998</v>
      </c>
      <c r="V1101" s="3">
        <v>1</v>
      </c>
      <c r="W1101" s="3" t="str">
        <f>IF(Bank_data3[[#This Row],[credit_risk]]=1,"High Risk","Low Risk")</f>
        <v>High Risk</v>
      </c>
      <c r="X1101" s="3" t="str">
        <f t="shared" si="119"/>
        <v>45-54</v>
      </c>
      <c r="Y1101" s="3" t="str">
        <f t="shared" si="120"/>
        <v>Low Income</v>
      </c>
      <c r="Z1101" s="3" t="str">
        <f t="shared" si="121"/>
        <v>Poor</v>
      </c>
      <c r="AA1101" s="27">
        <f t="shared" si="122"/>
        <v>0.38356375599107456</v>
      </c>
      <c r="AB1101" s="3" t="str">
        <f t="shared" si="123"/>
        <v>Medium</v>
      </c>
      <c r="AC1101" s="3" t="str">
        <f t="shared" si="124"/>
        <v>High</v>
      </c>
      <c r="AD1101" s="3" t="str">
        <f t="shared" si="125"/>
        <v>No</v>
      </c>
    </row>
    <row r="1102" spans="1:30" ht="15" customHeight="1" x14ac:dyDescent="0.3">
      <c r="A1102" s="3" t="s">
        <v>1123</v>
      </c>
      <c r="B1102" s="3">
        <v>20</v>
      </c>
      <c r="C1102" s="3" t="s">
        <v>28</v>
      </c>
      <c r="D1102" s="3" t="s">
        <v>24</v>
      </c>
      <c r="E1102" s="3">
        <v>45057.596004446699</v>
      </c>
      <c r="F1102" s="3">
        <v>87</v>
      </c>
      <c r="G1102" s="3">
        <v>956.64956229694496</v>
      </c>
      <c r="H1102" s="3">
        <v>8</v>
      </c>
      <c r="I1102" s="3">
        <v>776.41201138217298</v>
      </c>
      <c r="J1102" s="3">
        <v>34</v>
      </c>
      <c r="K1102" s="3">
        <v>745.65491444034797</v>
      </c>
      <c r="L1102" s="3">
        <v>55</v>
      </c>
      <c r="M1102" s="3">
        <v>15</v>
      </c>
      <c r="N1102" s="3">
        <v>8</v>
      </c>
      <c r="O1102" s="3">
        <v>768</v>
      </c>
      <c r="P1102" s="3">
        <v>3</v>
      </c>
      <c r="Q1102" s="3">
        <v>13377.3123508023</v>
      </c>
      <c r="R1102" s="3">
        <v>0</v>
      </c>
      <c r="S1102" s="3">
        <v>0</v>
      </c>
      <c r="T1102" s="3">
        <v>0</v>
      </c>
      <c r="U1102" s="3">
        <v>500</v>
      </c>
      <c r="V1102" s="3">
        <v>0</v>
      </c>
      <c r="W1102" s="3" t="str">
        <f>IF(Bank_data3[[#This Row],[credit_risk]]=1,"High Risk","Low Risk")</f>
        <v>Low Risk</v>
      </c>
      <c r="X1102" s="3" t="str">
        <f t="shared" si="119"/>
        <v>18-24</v>
      </c>
      <c r="Y1102" s="3" t="str">
        <f t="shared" si="120"/>
        <v>Low Income</v>
      </c>
      <c r="Z1102" s="3" t="str">
        <f t="shared" si="121"/>
        <v>Very Good</v>
      </c>
      <c r="AA1102" s="27">
        <f t="shared" si="122"/>
        <v>0.29689361033558254</v>
      </c>
      <c r="AB1102" s="3" t="str">
        <f t="shared" si="123"/>
        <v>Low</v>
      </c>
      <c r="AC1102" s="3" t="str">
        <f t="shared" si="124"/>
        <v>High</v>
      </c>
      <c r="AD1102" s="3" t="str">
        <f t="shared" si="125"/>
        <v>No</v>
      </c>
    </row>
    <row r="1103" spans="1:30" ht="15" customHeight="1" x14ac:dyDescent="0.3">
      <c r="A1103" s="3" t="s">
        <v>1124</v>
      </c>
      <c r="B1103" s="3">
        <v>59</v>
      </c>
      <c r="C1103" s="3" t="s">
        <v>28</v>
      </c>
      <c r="D1103" s="3" t="s">
        <v>26</v>
      </c>
      <c r="E1103" s="3">
        <v>56807.818927590102</v>
      </c>
      <c r="F1103" s="3">
        <v>185</v>
      </c>
      <c r="G1103" s="3">
        <v>10</v>
      </c>
      <c r="H1103" s="3">
        <v>2</v>
      </c>
      <c r="I1103" s="3">
        <v>601.34407575533805</v>
      </c>
      <c r="J1103" s="3">
        <v>43</v>
      </c>
      <c r="K1103" s="3">
        <v>207.31884295726701</v>
      </c>
      <c r="L1103" s="3">
        <v>47</v>
      </c>
      <c r="M1103" s="3">
        <v>15</v>
      </c>
      <c r="N1103" s="3">
        <v>4</v>
      </c>
      <c r="O1103" s="3">
        <v>826</v>
      </c>
      <c r="P1103" s="3">
        <v>2</v>
      </c>
      <c r="Q1103" s="3">
        <v>7927.6831002298204</v>
      </c>
      <c r="R1103" s="3">
        <v>2</v>
      </c>
      <c r="S1103" s="3">
        <v>0</v>
      </c>
      <c r="T1103" s="3">
        <v>0</v>
      </c>
      <c r="U1103" s="3">
        <v>584.48007459835605</v>
      </c>
      <c r="V1103" s="3">
        <v>0</v>
      </c>
      <c r="W1103" s="3" t="str">
        <f>IF(Bank_data3[[#This Row],[credit_risk]]=1,"High Risk","Low Risk")</f>
        <v>Low Risk</v>
      </c>
      <c r="X1103" s="3" t="str">
        <f t="shared" si="119"/>
        <v>55+</v>
      </c>
      <c r="Y1103" s="3" t="str">
        <f t="shared" si="120"/>
        <v>Middle Income</v>
      </c>
      <c r="Z1103" s="3" t="str">
        <f t="shared" si="121"/>
        <v>Excellent</v>
      </c>
      <c r="AA1103" s="27">
        <f t="shared" si="122"/>
        <v>0.1395526751402798</v>
      </c>
      <c r="AB1103" s="3" t="str">
        <f t="shared" si="123"/>
        <v>Low</v>
      </c>
      <c r="AC1103" s="3" t="str">
        <f t="shared" si="124"/>
        <v>High</v>
      </c>
      <c r="AD1103" s="3" t="str">
        <f t="shared" si="125"/>
        <v>No</v>
      </c>
    </row>
    <row r="1104" spans="1:30" ht="15" customHeight="1" x14ac:dyDescent="0.3">
      <c r="A1104" s="3" t="s">
        <v>1125</v>
      </c>
      <c r="B1104" s="3">
        <v>41</v>
      </c>
      <c r="C1104" s="3" t="s">
        <v>23</v>
      </c>
      <c r="D1104" s="3" t="s">
        <v>33</v>
      </c>
      <c r="E1104" s="3">
        <v>34749.153016361699</v>
      </c>
      <c r="F1104" s="3">
        <v>73</v>
      </c>
      <c r="G1104" s="3">
        <v>2541.53554275841</v>
      </c>
      <c r="H1104" s="3">
        <v>10</v>
      </c>
      <c r="I1104" s="3">
        <v>885.16884784245701</v>
      </c>
      <c r="J1104" s="3">
        <v>14</v>
      </c>
      <c r="K1104" s="3">
        <v>751.38315901932299</v>
      </c>
      <c r="L1104" s="3">
        <v>29</v>
      </c>
      <c r="M1104" s="3">
        <v>11</v>
      </c>
      <c r="N1104" s="3">
        <v>8</v>
      </c>
      <c r="O1104" s="3">
        <v>451</v>
      </c>
      <c r="P1104" s="3">
        <v>4</v>
      </c>
      <c r="Q1104" s="3">
        <v>18886.846363772998</v>
      </c>
      <c r="R1104" s="3">
        <v>5</v>
      </c>
      <c r="S1104" s="3">
        <v>0</v>
      </c>
      <c r="T1104" s="3">
        <v>0</v>
      </c>
      <c r="U1104" s="3">
        <v>500</v>
      </c>
      <c r="V1104" s="3">
        <v>1</v>
      </c>
      <c r="W1104" s="3" t="str">
        <f>IF(Bank_data3[[#This Row],[credit_risk]]=1,"High Risk","Low Risk")</f>
        <v>High Risk</v>
      </c>
      <c r="X1104" s="3" t="str">
        <f t="shared" si="119"/>
        <v>35-44</v>
      </c>
      <c r="Y1104" s="3" t="str">
        <f t="shared" si="120"/>
        <v>Low Income</v>
      </c>
      <c r="Z1104" s="3" t="str">
        <f t="shared" si="121"/>
        <v>Poor</v>
      </c>
      <c r="AA1104" s="27">
        <f t="shared" si="122"/>
        <v>0.54351961772651247</v>
      </c>
      <c r="AB1104" s="3" t="str">
        <f t="shared" si="123"/>
        <v>Medium</v>
      </c>
      <c r="AC1104" s="3" t="str">
        <f t="shared" si="124"/>
        <v>Medium</v>
      </c>
      <c r="AD1104" s="3" t="str">
        <f t="shared" si="125"/>
        <v>No</v>
      </c>
    </row>
    <row r="1105" spans="1:30" ht="15" customHeight="1" x14ac:dyDescent="0.3">
      <c r="A1105" s="3" t="s">
        <v>1126</v>
      </c>
      <c r="B1105" s="3">
        <v>48</v>
      </c>
      <c r="C1105" s="3" t="s">
        <v>31</v>
      </c>
      <c r="D1105" s="3" t="s">
        <v>24</v>
      </c>
      <c r="E1105" s="3">
        <v>43997.409498316301</v>
      </c>
      <c r="F1105" s="3">
        <v>230</v>
      </c>
      <c r="G1105" s="3">
        <v>2291.9688437617601</v>
      </c>
      <c r="H1105" s="3">
        <v>10</v>
      </c>
      <c r="I1105" s="3">
        <v>399.96148047409201</v>
      </c>
      <c r="J1105" s="3">
        <v>34</v>
      </c>
      <c r="K1105" s="3">
        <v>199.51385350590999</v>
      </c>
      <c r="L1105" s="3">
        <v>32</v>
      </c>
      <c r="M1105" s="3">
        <v>10</v>
      </c>
      <c r="N1105" s="3">
        <v>1</v>
      </c>
      <c r="O1105" s="3">
        <v>575</v>
      </c>
      <c r="P1105" s="3">
        <v>1</v>
      </c>
      <c r="Q1105" s="3">
        <v>10230.013448354401</v>
      </c>
      <c r="R1105" s="3">
        <v>7</v>
      </c>
      <c r="S1105" s="3">
        <v>0</v>
      </c>
      <c r="T1105" s="3">
        <v>0</v>
      </c>
      <c r="U1105" s="3">
        <v>4767.5226445178896</v>
      </c>
      <c r="V1105" s="3">
        <v>1</v>
      </c>
      <c r="W1105" s="3" t="str">
        <f>IF(Bank_data3[[#This Row],[credit_risk]]=1,"High Risk","Low Risk")</f>
        <v>High Risk</v>
      </c>
      <c r="X1105" s="3" t="str">
        <f t="shared" si="119"/>
        <v>45-54</v>
      </c>
      <c r="Y1105" s="3" t="str">
        <f t="shared" si="120"/>
        <v>Low Income</v>
      </c>
      <c r="Z1105" s="3" t="str">
        <f t="shared" si="121"/>
        <v>Poor</v>
      </c>
      <c r="AA1105" s="27">
        <f t="shared" si="122"/>
        <v>0.23251399491476615</v>
      </c>
      <c r="AB1105" s="3" t="str">
        <f t="shared" si="123"/>
        <v>Medium</v>
      </c>
      <c r="AC1105" s="3" t="str">
        <f t="shared" si="124"/>
        <v>High</v>
      </c>
      <c r="AD1105" s="3" t="str">
        <f t="shared" si="125"/>
        <v>No</v>
      </c>
    </row>
    <row r="1106" spans="1:30" ht="15" customHeight="1" x14ac:dyDescent="0.3">
      <c r="A1106" s="3" t="s">
        <v>1127</v>
      </c>
      <c r="B1106" s="3">
        <v>27</v>
      </c>
      <c r="C1106" s="3" t="s">
        <v>31</v>
      </c>
      <c r="D1106" s="3" t="s">
        <v>26</v>
      </c>
      <c r="E1106" s="3">
        <v>24438.5063055912</v>
      </c>
      <c r="F1106" s="3">
        <v>87</v>
      </c>
      <c r="G1106" s="3">
        <v>1799.1263883717199</v>
      </c>
      <c r="H1106" s="3">
        <v>0</v>
      </c>
      <c r="I1106" s="3">
        <v>862.26719082717</v>
      </c>
      <c r="J1106" s="3">
        <v>47</v>
      </c>
      <c r="K1106" s="3">
        <v>411.12866636644401</v>
      </c>
      <c r="L1106" s="3">
        <v>36</v>
      </c>
      <c r="M1106" s="3">
        <v>17</v>
      </c>
      <c r="N1106" s="3">
        <v>5</v>
      </c>
      <c r="O1106" s="3">
        <v>337</v>
      </c>
      <c r="P1106" s="3">
        <v>0</v>
      </c>
      <c r="Q1106" s="3">
        <v>17871.232548489901</v>
      </c>
      <c r="R1106" s="3">
        <v>7</v>
      </c>
      <c r="S1106" s="3">
        <v>0</v>
      </c>
      <c r="T1106" s="3">
        <v>0</v>
      </c>
      <c r="U1106" s="3">
        <v>13429.172694639001</v>
      </c>
      <c r="V1106" s="3">
        <v>1</v>
      </c>
      <c r="W1106" s="3" t="str">
        <f>IF(Bank_data3[[#This Row],[credit_risk]]=1,"High Risk","Low Risk")</f>
        <v>High Risk</v>
      </c>
      <c r="X1106" s="3" t="str">
        <f t="shared" si="119"/>
        <v>25-34</v>
      </c>
      <c r="Y1106" s="3" t="str">
        <f t="shared" si="120"/>
        <v>Low Income</v>
      </c>
      <c r="Z1106" s="3" t="str">
        <f t="shared" si="121"/>
        <v>Poor</v>
      </c>
      <c r="AA1106" s="27">
        <f t="shared" si="122"/>
        <v>0.73127352077165231</v>
      </c>
      <c r="AB1106" s="3" t="str">
        <f t="shared" si="123"/>
        <v>Medium</v>
      </c>
      <c r="AC1106" s="3" t="str">
        <f t="shared" si="124"/>
        <v>High</v>
      </c>
      <c r="AD1106" s="3" t="str">
        <f t="shared" si="125"/>
        <v>No</v>
      </c>
    </row>
    <row r="1107" spans="1:30" ht="15" customHeight="1" x14ac:dyDescent="0.3">
      <c r="A1107" s="3" t="s">
        <v>1128</v>
      </c>
      <c r="B1107" s="3">
        <v>30</v>
      </c>
      <c r="C1107" s="3" t="s">
        <v>23</v>
      </c>
      <c r="D1107" s="3" t="s">
        <v>33</v>
      </c>
      <c r="E1107" s="3">
        <v>53991.874083944902</v>
      </c>
      <c r="F1107" s="3">
        <v>52</v>
      </c>
      <c r="G1107" s="3">
        <v>2388.6996838984701</v>
      </c>
      <c r="H1107" s="3">
        <v>1</v>
      </c>
      <c r="I1107" s="3">
        <v>646.36723032541295</v>
      </c>
      <c r="J1107" s="3">
        <v>49</v>
      </c>
      <c r="K1107" s="3">
        <v>439.71694881016498</v>
      </c>
      <c r="L1107" s="3">
        <v>49</v>
      </c>
      <c r="M1107" s="3">
        <v>12</v>
      </c>
      <c r="N1107" s="3">
        <v>0</v>
      </c>
      <c r="O1107" s="3">
        <v>580</v>
      </c>
      <c r="P1107" s="3">
        <v>2</v>
      </c>
      <c r="Q1107" s="3">
        <v>26657.803427320501</v>
      </c>
      <c r="R1107" s="3">
        <v>2</v>
      </c>
      <c r="S1107" s="3">
        <v>0</v>
      </c>
      <c r="T1107" s="3">
        <v>0</v>
      </c>
      <c r="U1107" s="3">
        <v>500</v>
      </c>
      <c r="V1107" s="3">
        <v>0</v>
      </c>
      <c r="W1107" s="3" t="str">
        <f>IF(Bank_data3[[#This Row],[credit_risk]]=1,"High Risk","Low Risk")</f>
        <v>Low Risk</v>
      </c>
      <c r="X1107" s="3" t="str">
        <f t="shared" si="119"/>
        <v>25-34</v>
      </c>
      <c r="Y1107" s="3" t="str">
        <f t="shared" si="120"/>
        <v>Middle Income</v>
      </c>
      <c r="Z1107" s="3" t="str">
        <f t="shared" si="121"/>
        <v>Fair</v>
      </c>
      <c r="AA1107" s="27">
        <f t="shared" si="122"/>
        <v>0.49373732398830555</v>
      </c>
      <c r="AB1107" s="3" t="str">
        <f t="shared" si="123"/>
        <v>Medium</v>
      </c>
      <c r="AC1107" s="3" t="str">
        <f t="shared" si="124"/>
        <v>High</v>
      </c>
      <c r="AD1107" s="3" t="str">
        <f t="shared" si="125"/>
        <v>No</v>
      </c>
    </row>
    <row r="1108" spans="1:30" ht="15" customHeight="1" x14ac:dyDescent="0.3">
      <c r="A1108" s="3" t="s">
        <v>1129</v>
      </c>
      <c r="B1108" s="3">
        <v>60</v>
      </c>
      <c r="C1108" s="3" t="s">
        <v>31</v>
      </c>
      <c r="D1108" s="3" t="s">
        <v>33</v>
      </c>
      <c r="E1108" s="3">
        <v>25107.8734530943</v>
      </c>
      <c r="F1108" s="3">
        <v>234</v>
      </c>
      <c r="G1108" s="3">
        <v>1418.7270719579101</v>
      </c>
      <c r="H1108" s="3">
        <v>2</v>
      </c>
      <c r="I1108" s="3">
        <v>362.74607599269899</v>
      </c>
      <c r="J1108" s="3">
        <v>40</v>
      </c>
      <c r="K1108" s="3">
        <v>676.10100922106096</v>
      </c>
      <c r="L1108" s="3">
        <v>6</v>
      </c>
      <c r="M1108" s="3">
        <v>2</v>
      </c>
      <c r="N1108" s="3">
        <v>6</v>
      </c>
      <c r="O1108" s="3">
        <v>897</v>
      </c>
      <c r="P1108" s="3">
        <v>0</v>
      </c>
      <c r="Q1108" s="3">
        <v>12003.1049324004</v>
      </c>
      <c r="R1108" s="3">
        <v>2</v>
      </c>
      <c r="S1108" s="3">
        <v>1</v>
      </c>
      <c r="T1108" s="3">
        <v>0</v>
      </c>
      <c r="U1108" s="3">
        <v>7584.74343822426</v>
      </c>
      <c r="V1108" s="3">
        <v>1</v>
      </c>
      <c r="W1108" s="3" t="str">
        <f>IF(Bank_data3[[#This Row],[credit_risk]]=1,"High Risk","Low Risk")</f>
        <v>High Risk</v>
      </c>
      <c r="X1108" s="3" t="str">
        <f t="shared" si="119"/>
        <v>55+</v>
      </c>
      <c r="Y1108" s="3" t="str">
        <f t="shared" si="120"/>
        <v>Low Income</v>
      </c>
      <c r="Z1108" s="3" t="str">
        <f t="shared" si="121"/>
        <v>Excellent</v>
      </c>
      <c r="AA1108" s="27">
        <f t="shared" si="122"/>
        <v>0.47806139197029984</v>
      </c>
      <c r="AB1108" s="3" t="str">
        <f t="shared" si="123"/>
        <v>Medium</v>
      </c>
      <c r="AC1108" s="3" t="str">
        <f t="shared" si="124"/>
        <v>Low</v>
      </c>
      <c r="AD1108" s="3" t="str">
        <f t="shared" si="125"/>
        <v>No</v>
      </c>
    </row>
    <row r="1109" spans="1:30" ht="15" customHeight="1" x14ac:dyDescent="0.3">
      <c r="A1109" s="3" t="s">
        <v>1130</v>
      </c>
      <c r="B1109" s="3">
        <v>56</v>
      </c>
      <c r="C1109" s="3" t="s">
        <v>31</v>
      </c>
      <c r="D1109" s="3" t="s">
        <v>33</v>
      </c>
      <c r="E1109" s="3">
        <v>57873.640743012802</v>
      </c>
      <c r="F1109" s="3">
        <v>142</v>
      </c>
      <c r="G1109" s="3">
        <v>1712.14156262703</v>
      </c>
      <c r="H1109" s="3">
        <v>1</v>
      </c>
      <c r="I1109" s="3">
        <v>335.45058674264902</v>
      </c>
      <c r="J1109" s="3">
        <v>7</v>
      </c>
      <c r="K1109" s="3">
        <v>968.07874003868801</v>
      </c>
      <c r="L1109" s="3">
        <v>66</v>
      </c>
      <c r="M1109" s="3">
        <v>17</v>
      </c>
      <c r="N1109" s="3">
        <v>3</v>
      </c>
      <c r="O1109" s="3">
        <v>730</v>
      </c>
      <c r="P1109" s="3">
        <v>5</v>
      </c>
      <c r="Q1109" s="3">
        <v>12948.670617907201</v>
      </c>
      <c r="R1109" s="3">
        <v>7</v>
      </c>
      <c r="S1109" s="3">
        <v>0</v>
      </c>
      <c r="T1109" s="3">
        <v>0</v>
      </c>
      <c r="U1109" s="3">
        <v>4936.18174124507</v>
      </c>
      <c r="V1109" s="3">
        <v>1</v>
      </c>
      <c r="W1109" s="3" t="str">
        <f>IF(Bank_data3[[#This Row],[credit_risk]]=1,"High Risk","Low Risk")</f>
        <v>High Risk</v>
      </c>
      <c r="X1109" s="3" t="str">
        <f t="shared" si="119"/>
        <v>55+</v>
      </c>
      <c r="Y1109" s="3" t="str">
        <f t="shared" si="120"/>
        <v>Middle Income</v>
      </c>
      <c r="Z1109" s="3" t="str">
        <f t="shared" si="121"/>
        <v>Good</v>
      </c>
      <c r="AA1109" s="27">
        <f t="shared" si="122"/>
        <v>0.22374038425205725</v>
      </c>
      <c r="AB1109" s="3" t="str">
        <f t="shared" si="123"/>
        <v>Medium</v>
      </c>
      <c r="AC1109" s="3" t="str">
        <f t="shared" si="124"/>
        <v>High</v>
      </c>
      <c r="AD1109" s="3" t="str">
        <f t="shared" si="125"/>
        <v>No</v>
      </c>
    </row>
    <row r="1110" spans="1:30" ht="15" customHeight="1" x14ac:dyDescent="0.3">
      <c r="A1110" s="3" t="s">
        <v>1131</v>
      </c>
      <c r="B1110" s="3">
        <v>33</v>
      </c>
      <c r="C1110" s="3" t="s">
        <v>31</v>
      </c>
      <c r="D1110" s="3" t="s">
        <v>24</v>
      </c>
      <c r="E1110" s="3">
        <v>36490.150597945103</v>
      </c>
      <c r="F1110" s="3">
        <v>209</v>
      </c>
      <c r="G1110" s="3">
        <v>937.09250475616398</v>
      </c>
      <c r="H1110" s="3">
        <v>5</v>
      </c>
      <c r="I1110" s="3">
        <v>388.04286419205698</v>
      </c>
      <c r="J1110" s="3">
        <v>42</v>
      </c>
      <c r="K1110" s="3">
        <v>413.39622728662999</v>
      </c>
      <c r="L1110" s="3">
        <v>42</v>
      </c>
      <c r="M1110" s="3">
        <v>10</v>
      </c>
      <c r="N1110" s="3">
        <v>6</v>
      </c>
      <c r="O1110" s="3">
        <v>891</v>
      </c>
      <c r="P1110" s="3">
        <v>5</v>
      </c>
      <c r="Q1110" s="3">
        <v>7811.2204576274698</v>
      </c>
      <c r="R1110" s="3">
        <v>5</v>
      </c>
      <c r="S1110" s="3">
        <v>1</v>
      </c>
      <c r="T1110" s="3">
        <v>0</v>
      </c>
      <c r="U1110" s="3">
        <v>7147.0175333324996</v>
      </c>
      <c r="V1110" s="3">
        <v>1</v>
      </c>
      <c r="W1110" s="3" t="str">
        <f>IF(Bank_data3[[#This Row],[credit_risk]]=1,"High Risk","Low Risk")</f>
        <v>High Risk</v>
      </c>
      <c r="X1110" s="3" t="str">
        <f t="shared" si="119"/>
        <v>25-34</v>
      </c>
      <c r="Y1110" s="3" t="str">
        <f t="shared" si="120"/>
        <v>Low Income</v>
      </c>
      <c r="Z1110" s="3" t="str">
        <f t="shared" si="121"/>
        <v>Excellent</v>
      </c>
      <c r="AA1110" s="27">
        <f t="shared" si="122"/>
        <v>0.21406380433155431</v>
      </c>
      <c r="AB1110" s="3" t="str">
        <f t="shared" si="123"/>
        <v>Low</v>
      </c>
      <c r="AC1110" s="3" t="str">
        <f t="shared" si="124"/>
        <v>High</v>
      </c>
      <c r="AD1110" s="3" t="str">
        <f t="shared" si="125"/>
        <v>No</v>
      </c>
    </row>
    <row r="1111" spans="1:30" ht="15" customHeight="1" x14ac:dyDescent="0.3">
      <c r="A1111" s="3" t="s">
        <v>1132</v>
      </c>
      <c r="B1111" s="3">
        <v>49</v>
      </c>
      <c r="C1111" s="3" t="s">
        <v>28</v>
      </c>
      <c r="D1111" s="3" t="s">
        <v>24</v>
      </c>
      <c r="E1111" s="3">
        <v>10000</v>
      </c>
      <c r="F1111" s="3">
        <v>17</v>
      </c>
      <c r="G1111" s="3">
        <v>643.44137377261995</v>
      </c>
      <c r="H1111" s="3">
        <v>6</v>
      </c>
      <c r="I1111" s="3">
        <v>727.76032989580995</v>
      </c>
      <c r="J1111" s="3">
        <v>34</v>
      </c>
      <c r="K1111" s="3">
        <v>495.36214049087903</v>
      </c>
      <c r="L1111" s="3">
        <v>39</v>
      </c>
      <c r="M1111" s="3">
        <v>10</v>
      </c>
      <c r="N1111" s="3">
        <v>8</v>
      </c>
      <c r="O1111" s="3">
        <v>619</v>
      </c>
      <c r="P1111" s="3">
        <v>3</v>
      </c>
      <c r="Q1111" s="3">
        <v>18113.188144543801</v>
      </c>
      <c r="R1111" s="3">
        <v>0</v>
      </c>
      <c r="S1111" s="3">
        <v>0</v>
      </c>
      <c r="T1111" s="3">
        <v>0</v>
      </c>
      <c r="U1111" s="3">
        <v>5182.1356304047604</v>
      </c>
      <c r="V1111" s="3">
        <v>0</v>
      </c>
      <c r="W1111" s="3" t="str">
        <f>IF(Bank_data3[[#This Row],[credit_risk]]=1,"High Risk","Low Risk")</f>
        <v>Low Risk</v>
      </c>
      <c r="X1111" s="3" t="str">
        <f t="shared" si="119"/>
        <v>45-54</v>
      </c>
      <c r="Y1111" s="3" t="str">
        <f t="shared" si="120"/>
        <v>Low Income</v>
      </c>
      <c r="Z1111" s="3" t="str">
        <f t="shared" si="121"/>
        <v>Fair</v>
      </c>
      <c r="AA1111" s="27">
        <f t="shared" si="122"/>
        <v>1.8113188144543801</v>
      </c>
      <c r="AB1111" s="3" t="str">
        <f t="shared" si="123"/>
        <v>Low</v>
      </c>
      <c r="AC1111" s="3" t="str">
        <f t="shared" si="124"/>
        <v>High</v>
      </c>
      <c r="AD1111" s="3" t="str">
        <f t="shared" si="125"/>
        <v>No</v>
      </c>
    </row>
    <row r="1112" spans="1:30" ht="15" customHeight="1" x14ac:dyDescent="0.3">
      <c r="A1112" s="3" t="s">
        <v>1133</v>
      </c>
      <c r="B1112" s="3">
        <v>54</v>
      </c>
      <c r="C1112" s="3" t="s">
        <v>28</v>
      </c>
      <c r="D1112" s="3" t="s">
        <v>26</v>
      </c>
      <c r="E1112" s="3">
        <v>64287.646575784398</v>
      </c>
      <c r="F1112" s="3">
        <v>147</v>
      </c>
      <c r="G1112" s="3">
        <v>238.65498251797899</v>
      </c>
      <c r="H1112" s="3">
        <v>4</v>
      </c>
      <c r="I1112" s="3">
        <v>842.34840202722501</v>
      </c>
      <c r="J1112" s="3">
        <v>4</v>
      </c>
      <c r="K1112" s="3">
        <v>72.569863435921505</v>
      </c>
      <c r="L1112" s="3">
        <v>31</v>
      </c>
      <c r="M1112" s="3">
        <v>4</v>
      </c>
      <c r="N1112" s="3">
        <v>0</v>
      </c>
      <c r="O1112" s="3">
        <v>470</v>
      </c>
      <c r="P1112" s="3">
        <v>4</v>
      </c>
      <c r="Q1112" s="3">
        <v>13267.130280588601</v>
      </c>
      <c r="R1112" s="3">
        <v>0</v>
      </c>
      <c r="S1112" s="3">
        <v>0</v>
      </c>
      <c r="T1112" s="3">
        <v>0</v>
      </c>
      <c r="U1112" s="3">
        <v>500</v>
      </c>
      <c r="V1112" s="3">
        <v>1</v>
      </c>
      <c r="W1112" s="3" t="str">
        <f>IF(Bank_data3[[#This Row],[credit_risk]]=1,"High Risk","Low Risk")</f>
        <v>High Risk</v>
      </c>
      <c r="X1112" s="3" t="str">
        <f t="shared" si="119"/>
        <v>45-54</v>
      </c>
      <c r="Y1112" s="3" t="str">
        <f t="shared" si="120"/>
        <v>Middle Income</v>
      </c>
      <c r="Z1112" s="3" t="str">
        <f t="shared" si="121"/>
        <v>Poor</v>
      </c>
      <c r="AA1112" s="27">
        <f t="shared" si="122"/>
        <v>0.2063713790634546</v>
      </c>
      <c r="AB1112" s="3" t="str">
        <f t="shared" si="123"/>
        <v>Low</v>
      </c>
      <c r="AC1112" s="3" t="str">
        <f t="shared" si="124"/>
        <v>High</v>
      </c>
      <c r="AD1112" s="3" t="str">
        <f t="shared" si="125"/>
        <v>No</v>
      </c>
    </row>
    <row r="1113" spans="1:30" ht="15" customHeight="1" x14ac:dyDescent="0.3">
      <c r="A1113" s="3" t="s">
        <v>1134</v>
      </c>
      <c r="B1113" s="3">
        <v>40</v>
      </c>
      <c r="C1113" s="3" t="s">
        <v>23</v>
      </c>
      <c r="D1113" s="3" t="s">
        <v>33</v>
      </c>
      <c r="E1113" s="3">
        <v>58892.720345823203</v>
      </c>
      <c r="F1113" s="3">
        <v>36</v>
      </c>
      <c r="G1113" s="3">
        <v>897.79111409759196</v>
      </c>
      <c r="H1113" s="3">
        <v>4</v>
      </c>
      <c r="I1113" s="3">
        <v>894.43827133201296</v>
      </c>
      <c r="J1113" s="3">
        <v>30</v>
      </c>
      <c r="K1113" s="3">
        <v>489.793960002365</v>
      </c>
      <c r="L1113" s="3">
        <v>54</v>
      </c>
      <c r="M1113" s="3">
        <v>2</v>
      </c>
      <c r="N1113" s="3">
        <v>0</v>
      </c>
      <c r="O1113" s="3">
        <v>370</v>
      </c>
      <c r="P1113" s="3">
        <v>3</v>
      </c>
      <c r="Q1113" s="3">
        <v>4454.6683801603704</v>
      </c>
      <c r="R1113" s="3">
        <v>0</v>
      </c>
      <c r="S1113" s="3">
        <v>0</v>
      </c>
      <c r="T1113" s="3">
        <v>0</v>
      </c>
      <c r="U1113" s="3">
        <v>5750.4208600372203</v>
      </c>
      <c r="V1113" s="3">
        <v>1</v>
      </c>
      <c r="W1113" s="3" t="str">
        <f>IF(Bank_data3[[#This Row],[credit_risk]]=1,"High Risk","Low Risk")</f>
        <v>High Risk</v>
      </c>
      <c r="X1113" s="3" t="str">
        <f t="shared" si="119"/>
        <v>35-44</v>
      </c>
      <c r="Y1113" s="3" t="str">
        <f t="shared" si="120"/>
        <v>Middle Income</v>
      </c>
      <c r="Z1113" s="3" t="str">
        <f t="shared" si="121"/>
        <v>Poor</v>
      </c>
      <c r="AA1113" s="27">
        <f t="shared" si="122"/>
        <v>7.5640390764803667E-2</v>
      </c>
      <c r="AB1113" s="3" t="str">
        <f t="shared" si="123"/>
        <v>Low</v>
      </c>
      <c r="AC1113" s="3" t="str">
        <f t="shared" si="124"/>
        <v>High</v>
      </c>
      <c r="AD1113" s="3" t="str">
        <f t="shared" si="125"/>
        <v>No</v>
      </c>
    </row>
    <row r="1114" spans="1:30" ht="15" customHeight="1" x14ac:dyDescent="0.3">
      <c r="A1114" s="3" t="s">
        <v>1135</v>
      </c>
      <c r="B1114" s="3">
        <v>56</v>
      </c>
      <c r="C1114" s="3" t="s">
        <v>28</v>
      </c>
      <c r="D1114" s="3" t="s">
        <v>26</v>
      </c>
      <c r="E1114" s="3">
        <v>74352.956859872604</v>
      </c>
      <c r="F1114" s="3">
        <v>238</v>
      </c>
      <c r="G1114" s="3">
        <v>3629.5770317328102</v>
      </c>
      <c r="H1114" s="3">
        <v>6</v>
      </c>
      <c r="I1114" s="3">
        <v>907.64352120495698</v>
      </c>
      <c r="J1114" s="3">
        <v>41</v>
      </c>
      <c r="K1114" s="3">
        <v>788.69631555605201</v>
      </c>
      <c r="L1114" s="3">
        <v>76</v>
      </c>
      <c r="M1114" s="3">
        <v>1</v>
      </c>
      <c r="N1114" s="3">
        <v>6</v>
      </c>
      <c r="O1114" s="3">
        <v>387</v>
      </c>
      <c r="P1114" s="3">
        <v>4</v>
      </c>
      <c r="Q1114" s="3">
        <v>7717.1989277070497</v>
      </c>
      <c r="R1114" s="3">
        <v>4</v>
      </c>
      <c r="S1114" s="3">
        <v>0</v>
      </c>
      <c r="T1114" s="3">
        <v>0</v>
      </c>
      <c r="U1114" s="3">
        <v>12211.332420483501</v>
      </c>
      <c r="V1114" s="3">
        <v>1</v>
      </c>
      <c r="W1114" s="3" t="str">
        <f>IF(Bank_data3[[#This Row],[credit_risk]]=1,"High Risk","Low Risk")</f>
        <v>High Risk</v>
      </c>
      <c r="X1114" s="3" t="str">
        <f t="shared" si="119"/>
        <v>55+</v>
      </c>
      <c r="Y1114" s="3" t="str">
        <f t="shared" si="120"/>
        <v>Middle Income</v>
      </c>
      <c r="Z1114" s="3" t="str">
        <f t="shared" si="121"/>
        <v>Poor</v>
      </c>
      <c r="AA1114" s="27">
        <f t="shared" si="122"/>
        <v>0.10379141938162689</v>
      </c>
      <c r="AB1114" s="3" t="str">
        <f t="shared" si="123"/>
        <v>Medium</v>
      </c>
      <c r="AC1114" s="3" t="str">
        <f t="shared" si="124"/>
        <v>High</v>
      </c>
      <c r="AD1114" s="3" t="str">
        <f t="shared" si="125"/>
        <v>No</v>
      </c>
    </row>
    <row r="1115" spans="1:30" ht="15" customHeight="1" x14ac:dyDescent="0.3">
      <c r="A1115" s="3" t="s">
        <v>1136</v>
      </c>
      <c r="B1115" s="3">
        <v>24</v>
      </c>
      <c r="C1115" s="3" t="s">
        <v>31</v>
      </c>
      <c r="D1115" s="3" t="s">
        <v>26</v>
      </c>
      <c r="E1115" s="3">
        <v>12377.8668709417</v>
      </c>
      <c r="F1115" s="3">
        <v>37</v>
      </c>
      <c r="G1115" s="3">
        <v>283.781303345982</v>
      </c>
      <c r="H1115" s="3">
        <v>5</v>
      </c>
      <c r="I1115" s="3">
        <v>534.51685865727995</v>
      </c>
      <c r="J1115" s="3">
        <v>30</v>
      </c>
      <c r="K1115" s="3">
        <v>1090.71626872819</v>
      </c>
      <c r="L1115" s="3">
        <v>75</v>
      </c>
      <c r="M1115" s="3">
        <v>14</v>
      </c>
      <c r="N1115" s="3">
        <v>9</v>
      </c>
      <c r="O1115" s="3">
        <v>356</v>
      </c>
      <c r="P1115" s="3">
        <v>1</v>
      </c>
      <c r="Q1115" s="3">
        <v>23750.5639565438</v>
      </c>
      <c r="R1115" s="3">
        <v>7</v>
      </c>
      <c r="S1115" s="3">
        <v>0</v>
      </c>
      <c r="T1115" s="3">
        <v>0</v>
      </c>
      <c r="U1115" s="3">
        <v>8799.8858057306697</v>
      </c>
      <c r="V1115" s="3">
        <v>1</v>
      </c>
      <c r="W1115" s="3" t="str">
        <f>IF(Bank_data3[[#This Row],[credit_risk]]=1,"High Risk","Low Risk")</f>
        <v>High Risk</v>
      </c>
      <c r="X1115" s="3" t="str">
        <f t="shared" si="119"/>
        <v>18-24</v>
      </c>
      <c r="Y1115" s="3" t="str">
        <f t="shared" si="120"/>
        <v>Low Income</v>
      </c>
      <c r="Z1115" s="3" t="str">
        <f t="shared" si="121"/>
        <v>Poor</v>
      </c>
      <c r="AA1115" s="27">
        <f t="shared" si="122"/>
        <v>1.9187929716953622</v>
      </c>
      <c r="AB1115" s="3" t="str">
        <f t="shared" si="123"/>
        <v>Low</v>
      </c>
      <c r="AC1115" s="3" t="str">
        <f t="shared" si="124"/>
        <v>High</v>
      </c>
      <c r="AD1115" s="3" t="str">
        <f t="shared" si="125"/>
        <v>No</v>
      </c>
    </row>
    <row r="1116" spans="1:30" ht="15" customHeight="1" x14ac:dyDescent="0.3">
      <c r="A1116" s="3" t="s">
        <v>1137</v>
      </c>
      <c r="B1116" s="3">
        <v>38</v>
      </c>
      <c r="C1116" s="3" t="s">
        <v>28</v>
      </c>
      <c r="D1116" s="3" t="s">
        <v>33</v>
      </c>
      <c r="E1116" s="3">
        <v>38218.108282945097</v>
      </c>
      <c r="F1116" s="3">
        <v>41</v>
      </c>
      <c r="G1116" s="3">
        <v>749.87153580117399</v>
      </c>
      <c r="H1116" s="3">
        <v>11</v>
      </c>
      <c r="I1116" s="3">
        <v>1170.4410178333101</v>
      </c>
      <c r="J1116" s="3">
        <v>36</v>
      </c>
      <c r="K1116" s="3">
        <v>410.16176726467501</v>
      </c>
      <c r="L1116" s="3">
        <v>8</v>
      </c>
      <c r="M1116" s="3">
        <v>4</v>
      </c>
      <c r="N1116" s="3">
        <v>1</v>
      </c>
      <c r="O1116" s="3">
        <v>466</v>
      </c>
      <c r="P1116" s="3">
        <v>3</v>
      </c>
      <c r="Q1116" s="3">
        <v>10526.8503119203</v>
      </c>
      <c r="R1116" s="3">
        <v>3</v>
      </c>
      <c r="S1116" s="3">
        <v>0</v>
      </c>
      <c r="T1116" s="3">
        <v>0</v>
      </c>
      <c r="U1116" s="3">
        <v>6730.2261284946499</v>
      </c>
      <c r="V1116" s="3">
        <v>1</v>
      </c>
      <c r="W1116" s="3" t="str">
        <f>IF(Bank_data3[[#This Row],[credit_risk]]=1,"High Risk","Low Risk")</f>
        <v>High Risk</v>
      </c>
      <c r="X1116" s="3" t="str">
        <f t="shared" si="119"/>
        <v>35-44</v>
      </c>
      <c r="Y1116" s="3" t="str">
        <f t="shared" si="120"/>
        <v>Low Income</v>
      </c>
      <c r="Z1116" s="3" t="str">
        <f t="shared" si="121"/>
        <v>Poor</v>
      </c>
      <c r="AA1116" s="27">
        <f t="shared" si="122"/>
        <v>0.27544142776469988</v>
      </c>
      <c r="AB1116" s="3" t="str">
        <f t="shared" si="123"/>
        <v>Low</v>
      </c>
      <c r="AC1116" s="3" t="str">
        <f t="shared" si="124"/>
        <v>Low</v>
      </c>
      <c r="AD1116" s="3" t="str">
        <f t="shared" si="125"/>
        <v>No</v>
      </c>
    </row>
    <row r="1117" spans="1:30" ht="15" customHeight="1" x14ac:dyDescent="0.3">
      <c r="A1117" s="3" t="s">
        <v>1138</v>
      </c>
      <c r="B1117" s="3">
        <v>33</v>
      </c>
      <c r="C1117" s="3" t="s">
        <v>23</v>
      </c>
      <c r="D1117" s="3" t="s">
        <v>26</v>
      </c>
      <c r="E1117" s="3">
        <v>52368.673290113598</v>
      </c>
      <c r="F1117" s="3">
        <v>232</v>
      </c>
      <c r="G1117" s="3">
        <v>1590.44962323491</v>
      </c>
      <c r="H1117" s="3">
        <v>7</v>
      </c>
      <c r="I1117" s="3">
        <v>645.22106589714599</v>
      </c>
      <c r="J1117" s="3">
        <v>7</v>
      </c>
      <c r="K1117" s="3">
        <v>679.20232059327998</v>
      </c>
      <c r="L1117" s="3">
        <v>8</v>
      </c>
      <c r="M1117" s="3">
        <v>4</v>
      </c>
      <c r="N1117" s="3">
        <v>7</v>
      </c>
      <c r="O1117" s="3">
        <v>535</v>
      </c>
      <c r="P1117" s="3">
        <v>0</v>
      </c>
      <c r="Q1117" s="3">
        <v>5423.80362074403</v>
      </c>
      <c r="R1117" s="3">
        <v>4</v>
      </c>
      <c r="S1117" s="3">
        <v>0</v>
      </c>
      <c r="T1117" s="3">
        <v>0</v>
      </c>
      <c r="U1117" s="3">
        <v>11254.981111605901</v>
      </c>
      <c r="V1117" s="3">
        <v>1</v>
      </c>
      <c r="W1117" s="3" t="str">
        <f>IF(Bank_data3[[#This Row],[credit_risk]]=1,"High Risk","Low Risk")</f>
        <v>High Risk</v>
      </c>
      <c r="X1117" s="3" t="str">
        <f t="shared" si="119"/>
        <v>25-34</v>
      </c>
      <c r="Y1117" s="3" t="str">
        <f t="shared" si="120"/>
        <v>Middle Income</v>
      </c>
      <c r="Z1117" s="3" t="str">
        <f t="shared" si="121"/>
        <v>Poor</v>
      </c>
      <c r="AA1117" s="27">
        <f t="shared" si="122"/>
        <v>0.10356962053816171</v>
      </c>
      <c r="AB1117" s="3" t="str">
        <f t="shared" si="123"/>
        <v>Medium</v>
      </c>
      <c r="AC1117" s="3" t="str">
        <f t="shared" si="124"/>
        <v>Low</v>
      </c>
      <c r="AD1117" s="3" t="str">
        <f t="shared" si="125"/>
        <v>No</v>
      </c>
    </row>
    <row r="1118" spans="1:30" ht="15" customHeight="1" x14ac:dyDescent="0.3">
      <c r="A1118" s="3" t="s">
        <v>1139</v>
      </c>
      <c r="B1118" s="3">
        <v>45</v>
      </c>
      <c r="C1118" s="3" t="s">
        <v>28</v>
      </c>
      <c r="D1118" s="3" t="s">
        <v>24</v>
      </c>
      <c r="E1118" s="3">
        <v>60290.706074653703</v>
      </c>
      <c r="F1118" s="3">
        <v>208</v>
      </c>
      <c r="G1118" s="3">
        <v>3417.9645677793101</v>
      </c>
      <c r="H1118" s="3">
        <v>8</v>
      </c>
      <c r="I1118" s="3">
        <v>957.55241602090598</v>
      </c>
      <c r="J1118" s="3">
        <v>5</v>
      </c>
      <c r="K1118" s="3">
        <v>789.37629478262397</v>
      </c>
      <c r="L1118" s="3">
        <v>63</v>
      </c>
      <c r="M1118" s="3">
        <v>15</v>
      </c>
      <c r="N1118" s="3">
        <v>3</v>
      </c>
      <c r="O1118" s="3">
        <v>697</v>
      </c>
      <c r="P1118" s="3">
        <v>1</v>
      </c>
      <c r="Q1118" s="3">
        <v>13125.030860914199</v>
      </c>
      <c r="R1118" s="3">
        <v>4</v>
      </c>
      <c r="S1118" s="3">
        <v>0</v>
      </c>
      <c r="T1118" s="3">
        <v>0</v>
      </c>
      <c r="U1118" s="3">
        <v>7025.4221066633199</v>
      </c>
      <c r="V1118" s="3">
        <v>1</v>
      </c>
      <c r="W1118" s="3" t="str">
        <f>IF(Bank_data3[[#This Row],[credit_risk]]=1,"High Risk","Low Risk")</f>
        <v>High Risk</v>
      </c>
      <c r="X1118" s="3" t="str">
        <f t="shared" si="119"/>
        <v>45-54</v>
      </c>
      <c r="Y1118" s="3" t="str">
        <f t="shared" si="120"/>
        <v>Middle Income</v>
      </c>
      <c r="Z1118" s="3" t="str">
        <f t="shared" si="121"/>
        <v>Good</v>
      </c>
      <c r="AA1118" s="27">
        <f t="shared" si="122"/>
        <v>0.21769575636852562</v>
      </c>
      <c r="AB1118" s="3" t="str">
        <f t="shared" si="123"/>
        <v>Medium</v>
      </c>
      <c r="AC1118" s="3" t="str">
        <f t="shared" si="124"/>
        <v>High</v>
      </c>
      <c r="AD1118" s="3" t="str">
        <f t="shared" si="125"/>
        <v>No</v>
      </c>
    </row>
    <row r="1119" spans="1:30" ht="15" customHeight="1" x14ac:dyDescent="0.3">
      <c r="A1119" s="3" t="s">
        <v>1140</v>
      </c>
      <c r="B1119" s="3">
        <v>23</v>
      </c>
      <c r="C1119" s="3" t="s">
        <v>31</v>
      </c>
      <c r="D1119" s="3" t="s">
        <v>26</v>
      </c>
      <c r="E1119" s="3">
        <v>23668.089120690202</v>
      </c>
      <c r="F1119" s="3">
        <v>185</v>
      </c>
      <c r="G1119" s="3">
        <v>660.24939818337305</v>
      </c>
      <c r="H1119" s="3">
        <v>1</v>
      </c>
      <c r="I1119" s="3">
        <v>742.545598277164</v>
      </c>
      <c r="J1119" s="3">
        <v>22</v>
      </c>
      <c r="K1119" s="3">
        <v>140.41509782275099</v>
      </c>
      <c r="L1119" s="3">
        <v>44</v>
      </c>
      <c r="M1119" s="3">
        <v>16</v>
      </c>
      <c r="N1119" s="3">
        <v>6</v>
      </c>
      <c r="O1119" s="3">
        <v>619</v>
      </c>
      <c r="P1119" s="3">
        <v>4</v>
      </c>
      <c r="Q1119" s="3">
        <v>8813.2237536091907</v>
      </c>
      <c r="R1119" s="3">
        <v>5</v>
      </c>
      <c r="S1119" s="3">
        <v>0</v>
      </c>
      <c r="T1119" s="3">
        <v>0</v>
      </c>
      <c r="U1119" s="3">
        <v>4663.5346850571104</v>
      </c>
      <c r="V1119" s="3">
        <v>1</v>
      </c>
      <c r="W1119" s="3" t="str">
        <f>IF(Bank_data3[[#This Row],[credit_risk]]=1,"High Risk","Low Risk")</f>
        <v>High Risk</v>
      </c>
      <c r="X1119" s="3" t="str">
        <f t="shared" si="119"/>
        <v>18-24</v>
      </c>
      <c r="Y1119" s="3" t="str">
        <f t="shared" si="120"/>
        <v>Low Income</v>
      </c>
      <c r="Z1119" s="3" t="str">
        <f t="shared" si="121"/>
        <v>Fair</v>
      </c>
      <c r="AA1119" s="27">
        <f t="shared" si="122"/>
        <v>0.37236735541547522</v>
      </c>
      <c r="AB1119" s="3" t="str">
        <f t="shared" si="123"/>
        <v>Low</v>
      </c>
      <c r="AC1119" s="3" t="str">
        <f t="shared" si="124"/>
        <v>High</v>
      </c>
      <c r="AD1119" s="3" t="str">
        <f t="shared" si="125"/>
        <v>No</v>
      </c>
    </row>
    <row r="1120" spans="1:30" ht="15" customHeight="1" x14ac:dyDescent="0.3">
      <c r="A1120" s="3" t="s">
        <v>1141</v>
      </c>
      <c r="B1120" s="3">
        <v>44</v>
      </c>
      <c r="C1120" s="3" t="s">
        <v>31</v>
      </c>
      <c r="D1120" s="3" t="s">
        <v>33</v>
      </c>
      <c r="E1120" s="3">
        <v>57766.279239089898</v>
      </c>
      <c r="F1120" s="3">
        <v>189</v>
      </c>
      <c r="G1120" s="3">
        <v>997.096052788468</v>
      </c>
      <c r="H1120" s="3">
        <v>11</v>
      </c>
      <c r="I1120" s="3">
        <v>931.46743109606496</v>
      </c>
      <c r="J1120" s="3">
        <v>15</v>
      </c>
      <c r="K1120" s="3">
        <v>854.64760204398794</v>
      </c>
      <c r="L1120" s="3">
        <v>60</v>
      </c>
      <c r="M1120" s="3">
        <v>6</v>
      </c>
      <c r="N1120" s="3">
        <v>9</v>
      </c>
      <c r="O1120" s="3">
        <v>831</v>
      </c>
      <c r="P1120" s="3">
        <v>1</v>
      </c>
      <c r="Q1120" s="3">
        <v>10888.7677190179</v>
      </c>
      <c r="R1120" s="3">
        <v>7</v>
      </c>
      <c r="S1120" s="3">
        <v>0</v>
      </c>
      <c r="T1120" s="3">
        <v>0</v>
      </c>
      <c r="U1120" s="3">
        <v>4295.3960112913701</v>
      </c>
      <c r="V1120" s="3">
        <v>1</v>
      </c>
      <c r="W1120" s="3" t="str">
        <f>IF(Bank_data3[[#This Row],[credit_risk]]=1,"High Risk","Low Risk")</f>
        <v>High Risk</v>
      </c>
      <c r="X1120" s="3" t="str">
        <f t="shared" si="119"/>
        <v>35-44</v>
      </c>
      <c r="Y1120" s="3" t="str">
        <f t="shared" si="120"/>
        <v>Middle Income</v>
      </c>
      <c r="Z1120" s="3" t="str">
        <f t="shared" si="121"/>
        <v>Excellent</v>
      </c>
      <c r="AA1120" s="27">
        <f t="shared" si="122"/>
        <v>0.18849695466710228</v>
      </c>
      <c r="AB1120" s="3" t="str">
        <f t="shared" si="123"/>
        <v>Low</v>
      </c>
      <c r="AC1120" s="3" t="str">
        <f t="shared" si="124"/>
        <v>High</v>
      </c>
      <c r="AD1120" s="3" t="str">
        <f t="shared" si="125"/>
        <v>No</v>
      </c>
    </row>
    <row r="1121" spans="1:30" ht="15" customHeight="1" x14ac:dyDescent="0.3">
      <c r="A1121" s="3" t="s">
        <v>1142</v>
      </c>
      <c r="B1121" s="3">
        <v>64</v>
      </c>
      <c r="C1121" s="3" t="s">
        <v>23</v>
      </c>
      <c r="D1121" s="3" t="s">
        <v>24</v>
      </c>
      <c r="E1121" s="3">
        <v>39708.015645031002</v>
      </c>
      <c r="F1121" s="3">
        <v>135</v>
      </c>
      <c r="G1121" s="3">
        <v>2037.20395400489</v>
      </c>
      <c r="H1121" s="3">
        <v>1</v>
      </c>
      <c r="I1121" s="3">
        <v>724.98517684928004</v>
      </c>
      <c r="J1121" s="3">
        <v>43</v>
      </c>
      <c r="K1121" s="3">
        <v>298.25323056203001</v>
      </c>
      <c r="L1121" s="3">
        <v>69</v>
      </c>
      <c r="M1121" s="3">
        <v>1</v>
      </c>
      <c r="N1121" s="3">
        <v>1</v>
      </c>
      <c r="O1121" s="3">
        <v>306</v>
      </c>
      <c r="P1121" s="3">
        <v>0</v>
      </c>
      <c r="Q1121" s="3">
        <v>15247.629331094</v>
      </c>
      <c r="R1121" s="3">
        <v>6</v>
      </c>
      <c r="S1121" s="3">
        <v>0</v>
      </c>
      <c r="T1121" s="3">
        <v>0</v>
      </c>
      <c r="U1121" s="3">
        <v>6837.0016307331498</v>
      </c>
      <c r="V1121" s="3">
        <v>1</v>
      </c>
      <c r="W1121" s="3" t="str">
        <f>IF(Bank_data3[[#This Row],[credit_risk]]=1,"High Risk","Low Risk")</f>
        <v>High Risk</v>
      </c>
      <c r="X1121" s="3" t="str">
        <f t="shared" si="119"/>
        <v>55+</v>
      </c>
      <c r="Y1121" s="3" t="str">
        <f t="shared" si="120"/>
        <v>Low Income</v>
      </c>
      <c r="Z1121" s="3" t="str">
        <f t="shared" si="121"/>
        <v>Poor</v>
      </c>
      <c r="AA1121" s="27">
        <f t="shared" si="122"/>
        <v>0.38399373737030507</v>
      </c>
      <c r="AB1121" s="3" t="str">
        <f t="shared" si="123"/>
        <v>Medium</v>
      </c>
      <c r="AC1121" s="3" t="str">
        <f t="shared" si="124"/>
        <v>High</v>
      </c>
      <c r="AD1121" s="3" t="str">
        <f t="shared" si="125"/>
        <v>No</v>
      </c>
    </row>
    <row r="1122" spans="1:30" ht="15" customHeight="1" x14ac:dyDescent="0.3">
      <c r="A1122" s="3" t="s">
        <v>1143</v>
      </c>
      <c r="B1122" s="3">
        <v>61</v>
      </c>
      <c r="C1122" s="3" t="s">
        <v>28</v>
      </c>
      <c r="D1122" s="3" t="s">
        <v>24</v>
      </c>
      <c r="E1122" s="3">
        <v>16608.584057238699</v>
      </c>
      <c r="F1122" s="3">
        <v>32</v>
      </c>
      <c r="G1122" s="3">
        <v>1991.95214536805</v>
      </c>
      <c r="H1122" s="3">
        <v>0</v>
      </c>
      <c r="I1122" s="3">
        <v>937.77220680109804</v>
      </c>
      <c r="J1122" s="3">
        <v>48</v>
      </c>
      <c r="K1122" s="3">
        <v>566.14609417186205</v>
      </c>
      <c r="L1122" s="3">
        <v>37</v>
      </c>
      <c r="M1122" s="3">
        <v>13</v>
      </c>
      <c r="N1122" s="3">
        <v>7</v>
      </c>
      <c r="O1122" s="3">
        <v>757</v>
      </c>
      <c r="P1122" s="3">
        <v>2</v>
      </c>
      <c r="Q1122" s="3">
        <v>14029.629349725699</v>
      </c>
      <c r="R1122" s="3">
        <v>1</v>
      </c>
      <c r="S1122" s="3">
        <v>0</v>
      </c>
      <c r="T1122" s="3">
        <v>0</v>
      </c>
      <c r="U1122" s="3">
        <v>14347.4205560464</v>
      </c>
      <c r="V1122" s="3">
        <v>0</v>
      </c>
      <c r="W1122" s="3" t="str">
        <f>IF(Bank_data3[[#This Row],[credit_risk]]=1,"High Risk","Low Risk")</f>
        <v>Low Risk</v>
      </c>
      <c r="X1122" s="3" t="str">
        <f t="shared" si="119"/>
        <v>55+</v>
      </c>
      <c r="Y1122" s="3" t="str">
        <f t="shared" si="120"/>
        <v>Low Income</v>
      </c>
      <c r="Z1122" s="3" t="str">
        <f t="shared" si="121"/>
        <v>Very Good</v>
      </c>
      <c r="AA1122" s="27">
        <f t="shared" si="122"/>
        <v>0.84472157899643552</v>
      </c>
      <c r="AB1122" s="3" t="str">
        <f t="shared" si="123"/>
        <v>Medium</v>
      </c>
      <c r="AC1122" s="3" t="str">
        <f t="shared" si="124"/>
        <v>High</v>
      </c>
      <c r="AD1122" s="3" t="str">
        <f t="shared" si="125"/>
        <v>No</v>
      </c>
    </row>
    <row r="1123" spans="1:30" ht="15" customHeight="1" x14ac:dyDescent="0.3">
      <c r="A1123" s="3" t="s">
        <v>1144</v>
      </c>
      <c r="B1123" s="3">
        <v>44</v>
      </c>
      <c r="C1123" s="3" t="s">
        <v>28</v>
      </c>
      <c r="D1123" s="3" t="s">
        <v>26</v>
      </c>
      <c r="E1123" s="3">
        <v>36487.742233070203</v>
      </c>
      <c r="F1123" s="3">
        <v>134</v>
      </c>
      <c r="G1123" s="3">
        <v>944.38276976146005</v>
      </c>
      <c r="H1123" s="3">
        <v>6</v>
      </c>
      <c r="I1123" s="3">
        <v>797.41389554188697</v>
      </c>
      <c r="J1123" s="3">
        <v>7</v>
      </c>
      <c r="K1123" s="3">
        <v>184.27788879198499</v>
      </c>
      <c r="L1123" s="3">
        <v>74</v>
      </c>
      <c r="M1123" s="3">
        <v>17</v>
      </c>
      <c r="N1123" s="3">
        <v>5</v>
      </c>
      <c r="O1123" s="3">
        <v>537</v>
      </c>
      <c r="P1123" s="3">
        <v>4</v>
      </c>
      <c r="Q1123" s="3">
        <v>12205.8378293767</v>
      </c>
      <c r="R1123" s="3">
        <v>7</v>
      </c>
      <c r="S1123" s="3">
        <v>0</v>
      </c>
      <c r="T1123" s="3">
        <v>0</v>
      </c>
      <c r="U1123" s="3">
        <v>3239.2178650238002</v>
      </c>
      <c r="V1123" s="3">
        <v>1</v>
      </c>
      <c r="W1123" s="3" t="str">
        <f>IF(Bank_data3[[#This Row],[credit_risk]]=1,"High Risk","Low Risk")</f>
        <v>High Risk</v>
      </c>
      <c r="X1123" s="3" t="str">
        <f t="shared" si="119"/>
        <v>35-44</v>
      </c>
      <c r="Y1123" s="3" t="str">
        <f t="shared" si="120"/>
        <v>Low Income</v>
      </c>
      <c r="Z1123" s="3" t="str">
        <f t="shared" si="121"/>
        <v>Poor</v>
      </c>
      <c r="AA1123" s="27">
        <f t="shared" si="122"/>
        <v>0.3345188570838481</v>
      </c>
      <c r="AB1123" s="3" t="str">
        <f t="shared" si="123"/>
        <v>Low</v>
      </c>
      <c r="AC1123" s="3" t="str">
        <f t="shared" si="124"/>
        <v>High</v>
      </c>
      <c r="AD1123" s="3" t="str">
        <f t="shared" si="125"/>
        <v>No</v>
      </c>
    </row>
    <row r="1124" spans="1:30" ht="15" customHeight="1" x14ac:dyDescent="0.3">
      <c r="A1124" s="3" t="s">
        <v>1145</v>
      </c>
      <c r="B1124" s="3">
        <v>37</v>
      </c>
      <c r="C1124" s="3" t="s">
        <v>28</v>
      </c>
      <c r="D1124" s="3" t="s">
        <v>26</v>
      </c>
      <c r="E1124" s="3">
        <v>59258.7884590494</v>
      </c>
      <c r="F1124" s="3">
        <v>145</v>
      </c>
      <c r="G1124" s="3">
        <v>832.81481099200005</v>
      </c>
      <c r="H1124" s="3">
        <v>10</v>
      </c>
      <c r="I1124" s="3">
        <v>1084.84419972774</v>
      </c>
      <c r="J1124" s="3">
        <v>3</v>
      </c>
      <c r="K1124" s="3">
        <v>408.37599928036502</v>
      </c>
      <c r="L1124" s="3">
        <v>45</v>
      </c>
      <c r="M1124" s="3">
        <v>11</v>
      </c>
      <c r="N1124" s="3">
        <v>0</v>
      </c>
      <c r="O1124" s="3">
        <v>750</v>
      </c>
      <c r="P1124" s="3">
        <v>2</v>
      </c>
      <c r="Q1124" s="3">
        <v>8322.1820702139194</v>
      </c>
      <c r="R1124" s="3">
        <v>7</v>
      </c>
      <c r="S1124" s="3">
        <v>0</v>
      </c>
      <c r="T1124" s="3">
        <v>0</v>
      </c>
      <c r="U1124" s="3">
        <v>3329.1666487395701</v>
      </c>
      <c r="V1124" s="3">
        <v>1</v>
      </c>
      <c r="W1124" s="3" t="str">
        <f>IF(Bank_data3[[#This Row],[credit_risk]]=1,"High Risk","Low Risk")</f>
        <v>High Risk</v>
      </c>
      <c r="X1124" s="3" t="str">
        <f t="shared" si="119"/>
        <v>35-44</v>
      </c>
      <c r="Y1124" s="3" t="str">
        <f t="shared" si="120"/>
        <v>Middle Income</v>
      </c>
      <c r="Z1124" s="3" t="str">
        <f t="shared" si="121"/>
        <v>Very Good</v>
      </c>
      <c r="AA1124" s="27">
        <f t="shared" si="122"/>
        <v>0.1404379381796666</v>
      </c>
      <c r="AB1124" s="3" t="str">
        <f t="shared" si="123"/>
        <v>Low</v>
      </c>
      <c r="AC1124" s="3" t="str">
        <f t="shared" si="124"/>
        <v>High</v>
      </c>
      <c r="AD1124" s="3" t="str">
        <f t="shared" si="125"/>
        <v>No</v>
      </c>
    </row>
    <row r="1125" spans="1:30" ht="15" customHeight="1" x14ac:dyDescent="0.3">
      <c r="A1125" s="3" t="s">
        <v>1146</v>
      </c>
      <c r="B1125" s="3">
        <v>59</v>
      </c>
      <c r="C1125" s="3" t="s">
        <v>31</v>
      </c>
      <c r="D1125" s="3" t="s">
        <v>24</v>
      </c>
      <c r="E1125" s="3">
        <v>17360.6346974066</v>
      </c>
      <c r="F1125" s="3">
        <v>105</v>
      </c>
      <c r="G1125" s="3">
        <v>1858.3204272379901</v>
      </c>
      <c r="H1125" s="3">
        <v>3</v>
      </c>
      <c r="I1125" s="3">
        <v>513.46023487608102</v>
      </c>
      <c r="J1125" s="3">
        <v>31</v>
      </c>
      <c r="K1125" s="3">
        <v>77.963575846423893</v>
      </c>
      <c r="L1125" s="3">
        <v>69</v>
      </c>
      <c r="M1125" s="3">
        <v>16</v>
      </c>
      <c r="N1125" s="3">
        <v>8</v>
      </c>
      <c r="O1125" s="3">
        <v>413</v>
      </c>
      <c r="P1125" s="3">
        <v>1</v>
      </c>
      <c r="Q1125" s="3">
        <v>1315.39770179078</v>
      </c>
      <c r="R1125" s="3">
        <v>6</v>
      </c>
      <c r="S1125" s="3">
        <v>0</v>
      </c>
      <c r="T1125" s="3">
        <v>0</v>
      </c>
      <c r="U1125" s="3">
        <v>12112.0334649746</v>
      </c>
      <c r="V1125" s="3">
        <v>1</v>
      </c>
      <c r="W1125" s="3" t="str">
        <f>IF(Bank_data3[[#This Row],[credit_risk]]=1,"High Risk","Low Risk")</f>
        <v>High Risk</v>
      </c>
      <c r="X1125" s="3" t="str">
        <f t="shared" si="119"/>
        <v>55+</v>
      </c>
      <c r="Y1125" s="3" t="str">
        <f t="shared" si="120"/>
        <v>Low Income</v>
      </c>
      <c r="Z1125" s="3" t="str">
        <f t="shared" si="121"/>
        <v>Poor</v>
      </c>
      <c r="AA1125" s="27">
        <f t="shared" si="122"/>
        <v>7.5768986832450272E-2</v>
      </c>
      <c r="AB1125" s="3" t="str">
        <f t="shared" si="123"/>
        <v>Medium</v>
      </c>
      <c r="AC1125" s="3" t="str">
        <f t="shared" si="124"/>
        <v>High</v>
      </c>
      <c r="AD1125" s="3" t="str">
        <f t="shared" si="125"/>
        <v>No</v>
      </c>
    </row>
    <row r="1126" spans="1:30" ht="15" customHeight="1" x14ac:dyDescent="0.3">
      <c r="A1126" s="3" t="s">
        <v>1147</v>
      </c>
      <c r="B1126" s="3">
        <v>27</v>
      </c>
      <c r="C1126" s="3" t="s">
        <v>23</v>
      </c>
      <c r="D1126" s="3" t="s">
        <v>26</v>
      </c>
      <c r="E1126" s="3">
        <v>61466.933112957697</v>
      </c>
      <c r="F1126" s="3">
        <v>165</v>
      </c>
      <c r="G1126" s="3">
        <v>1256.94816167832</v>
      </c>
      <c r="H1126" s="3">
        <v>8</v>
      </c>
      <c r="I1126" s="3">
        <v>180.53803243829799</v>
      </c>
      <c r="J1126" s="3">
        <v>48</v>
      </c>
      <c r="K1126" s="3">
        <v>566.63028768219795</v>
      </c>
      <c r="L1126" s="3">
        <v>63</v>
      </c>
      <c r="M1126" s="3">
        <v>5</v>
      </c>
      <c r="N1126" s="3">
        <v>1</v>
      </c>
      <c r="O1126" s="3">
        <v>791</v>
      </c>
      <c r="P1126" s="3">
        <v>5</v>
      </c>
      <c r="Q1126" s="3">
        <v>23524.374629773502</v>
      </c>
      <c r="R1126" s="3">
        <v>1</v>
      </c>
      <c r="S1126" s="3">
        <v>0</v>
      </c>
      <c r="T1126" s="3">
        <v>0</v>
      </c>
      <c r="U1126" s="3">
        <v>8806.3756487391893</v>
      </c>
      <c r="V1126" s="3">
        <v>0</v>
      </c>
      <c r="W1126" s="3" t="str">
        <f>IF(Bank_data3[[#This Row],[credit_risk]]=1,"High Risk","Low Risk")</f>
        <v>Low Risk</v>
      </c>
      <c r="X1126" s="3" t="str">
        <f t="shared" si="119"/>
        <v>25-34</v>
      </c>
      <c r="Y1126" s="3" t="str">
        <f t="shared" si="120"/>
        <v>Middle Income</v>
      </c>
      <c r="Z1126" s="3" t="str">
        <f t="shared" si="121"/>
        <v>Very Good</v>
      </c>
      <c r="AA1126" s="27">
        <f t="shared" si="122"/>
        <v>0.38271593259001213</v>
      </c>
      <c r="AB1126" s="3" t="str">
        <f t="shared" si="123"/>
        <v>Medium</v>
      </c>
      <c r="AC1126" s="3" t="str">
        <f t="shared" si="124"/>
        <v>High</v>
      </c>
      <c r="AD1126" s="3" t="str">
        <f t="shared" si="125"/>
        <v>No</v>
      </c>
    </row>
    <row r="1127" spans="1:30" ht="15" customHeight="1" x14ac:dyDescent="0.3">
      <c r="A1127" s="3" t="s">
        <v>1148</v>
      </c>
      <c r="B1127" s="3">
        <v>58</v>
      </c>
      <c r="C1127" s="3" t="s">
        <v>28</v>
      </c>
      <c r="D1127" s="3" t="s">
        <v>33</v>
      </c>
      <c r="E1127" s="3">
        <v>55100.804043231699</v>
      </c>
      <c r="F1127" s="3">
        <v>239</v>
      </c>
      <c r="G1127" s="3">
        <v>1729.9938881830501</v>
      </c>
      <c r="H1127" s="3">
        <v>5</v>
      </c>
      <c r="I1127" s="3">
        <v>459.32490319806601</v>
      </c>
      <c r="J1127" s="3">
        <v>2</v>
      </c>
      <c r="K1127" s="3">
        <v>883.70536874443997</v>
      </c>
      <c r="L1127" s="3">
        <v>34</v>
      </c>
      <c r="M1127" s="3">
        <v>4</v>
      </c>
      <c r="N1127" s="3">
        <v>3</v>
      </c>
      <c r="O1127" s="3">
        <v>608</v>
      </c>
      <c r="P1127" s="3">
        <v>5</v>
      </c>
      <c r="Q1127" s="3">
        <v>23164.338869552801</v>
      </c>
      <c r="R1127" s="3">
        <v>6</v>
      </c>
      <c r="S1127" s="3">
        <v>0</v>
      </c>
      <c r="T1127" s="3">
        <v>0</v>
      </c>
      <c r="U1127" s="3">
        <v>14662.7316812845</v>
      </c>
      <c r="V1127" s="3">
        <v>1</v>
      </c>
      <c r="W1127" s="3" t="str">
        <f>IF(Bank_data3[[#This Row],[credit_risk]]=1,"High Risk","Low Risk")</f>
        <v>High Risk</v>
      </c>
      <c r="X1127" s="3" t="str">
        <f t="shared" si="119"/>
        <v>55+</v>
      </c>
      <c r="Y1127" s="3" t="str">
        <f t="shared" si="120"/>
        <v>Middle Income</v>
      </c>
      <c r="Z1127" s="3" t="str">
        <f t="shared" si="121"/>
        <v>Fair</v>
      </c>
      <c r="AA1127" s="27">
        <f t="shared" si="122"/>
        <v>0.42039928948002692</v>
      </c>
      <c r="AB1127" s="3" t="str">
        <f t="shared" si="123"/>
        <v>Medium</v>
      </c>
      <c r="AC1127" s="3" t="str">
        <f t="shared" si="124"/>
        <v>High</v>
      </c>
      <c r="AD1127" s="3" t="str">
        <f t="shared" si="125"/>
        <v>No</v>
      </c>
    </row>
    <row r="1128" spans="1:30" ht="15" customHeight="1" x14ac:dyDescent="0.3">
      <c r="A1128" s="3" t="s">
        <v>1149</v>
      </c>
      <c r="B1128" s="3">
        <v>59</v>
      </c>
      <c r="C1128" s="3" t="s">
        <v>31</v>
      </c>
      <c r="D1128" s="3" t="s">
        <v>26</v>
      </c>
      <c r="E1128" s="3">
        <v>45430.536611388699</v>
      </c>
      <c r="F1128" s="3">
        <v>76</v>
      </c>
      <c r="G1128" s="3">
        <v>1364.52575916664</v>
      </c>
      <c r="H1128" s="3">
        <v>11</v>
      </c>
      <c r="I1128" s="3">
        <v>1174.12144533331</v>
      </c>
      <c r="J1128" s="3">
        <v>49</v>
      </c>
      <c r="K1128" s="3">
        <v>508.21138641513897</v>
      </c>
      <c r="L1128" s="3">
        <v>11</v>
      </c>
      <c r="M1128" s="3">
        <v>6</v>
      </c>
      <c r="N1128" s="3">
        <v>8</v>
      </c>
      <c r="O1128" s="3">
        <v>748</v>
      </c>
      <c r="P1128" s="3">
        <v>3</v>
      </c>
      <c r="Q1128" s="3">
        <v>12145.088545464399</v>
      </c>
      <c r="R1128" s="3">
        <v>2</v>
      </c>
      <c r="S1128" s="3">
        <v>0</v>
      </c>
      <c r="T1128" s="3">
        <v>0</v>
      </c>
      <c r="U1128" s="3">
        <v>14587.7771325472</v>
      </c>
      <c r="V1128" s="3">
        <v>0</v>
      </c>
      <c r="W1128" s="3" t="str">
        <f>IF(Bank_data3[[#This Row],[credit_risk]]=1,"High Risk","Low Risk")</f>
        <v>Low Risk</v>
      </c>
      <c r="X1128" s="3" t="str">
        <f t="shared" si="119"/>
        <v>55+</v>
      </c>
      <c r="Y1128" s="3" t="str">
        <f t="shared" si="120"/>
        <v>Low Income</v>
      </c>
      <c r="Z1128" s="3" t="str">
        <f t="shared" si="121"/>
        <v>Very Good</v>
      </c>
      <c r="AA1128" s="27">
        <f t="shared" si="122"/>
        <v>0.26733315191394463</v>
      </c>
      <c r="AB1128" s="3" t="str">
        <f t="shared" si="123"/>
        <v>Medium</v>
      </c>
      <c r="AC1128" s="3" t="str">
        <f t="shared" si="124"/>
        <v>Medium</v>
      </c>
      <c r="AD1128" s="3" t="str">
        <f t="shared" si="125"/>
        <v>No</v>
      </c>
    </row>
    <row r="1129" spans="1:30" ht="15" customHeight="1" x14ac:dyDescent="0.3">
      <c r="A1129" s="3" t="s">
        <v>1150</v>
      </c>
      <c r="B1129" s="3">
        <v>33</v>
      </c>
      <c r="C1129" s="3" t="s">
        <v>31</v>
      </c>
      <c r="D1129" s="3" t="s">
        <v>26</v>
      </c>
      <c r="E1129" s="3">
        <v>20566.444820283501</v>
      </c>
      <c r="F1129" s="3">
        <v>57</v>
      </c>
      <c r="G1129" s="3">
        <v>1781.0644595420799</v>
      </c>
      <c r="H1129" s="3">
        <v>6</v>
      </c>
      <c r="I1129" s="3">
        <v>745.90441303929094</v>
      </c>
      <c r="J1129" s="3">
        <v>15</v>
      </c>
      <c r="K1129" s="3">
        <v>139.495459522</v>
      </c>
      <c r="L1129" s="3">
        <v>47</v>
      </c>
      <c r="M1129" s="3">
        <v>17</v>
      </c>
      <c r="N1129" s="3">
        <v>7</v>
      </c>
      <c r="O1129" s="3">
        <v>457</v>
      </c>
      <c r="P1129" s="3">
        <v>5</v>
      </c>
      <c r="Q1129" s="3">
        <v>17008.022012107998</v>
      </c>
      <c r="R1129" s="3">
        <v>5</v>
      </c>
      <c r="S1129" s="3">
        <v>0</v>
      </c>
      <c r="T1129" s="3">
        <v>0</v>
      </c>
      <c r="U1129" s="3">
        <v>11761.250742038501</v>
      </c>
      <c r="V1129" s="3">
        <v>1</v>
      </c>
      <c r="W1129" s="3" t="str">
        <f>IF(Bank_data3[[#This Row],[credit_risk]]=1,"High Risk","Low Risk")</f>
        <v>High Risk</v>
      </c>
      <c r="X1129" s="3" t="str">
        <f t="shared" si="119"/>
        <v>25-34</v>
      </c>
      <c r="Y1129" s="3" t="str">
        <f t="shared" si="120"/>
        <v>Low Income</v>
      </c>
      <c r="Z1129" s="3" t="str">
        <f t="shared" si="121"/>
        <v>Poor</v>
      </c>
      <c r="AA1129" s="27">
        <f t="shared" si="122"/>
        <v>0.82697919648873708</v>
      </c>
      <c r="AB1129" s="3" t="str">
        <f t="shared" si="123"/>
        <v>Medium</v>
      </c>
      <c r="AC1129" s="3" t="str">
        <f t="shared" si="124"/>
        <v>High</v>
      </c>
      <c r="AD1129" s="3" t="str">
        <f t="shared" si="125"/>
        <v>No</v>
      </c>
    </row>
    <row r="1130" spans="1:30" ht="15" customHeight="1" x14ac:dyDescent="0.3">
      <c r="A1130" s="3" t="s">
        <v>1151</v>
      </c>
      <c r="B1130" s="3">
        <v>51</v>
      </c>
      <c r="C1130" s="3" t="s">
        <v>31</v>
      </c>
      <c r="D1130" s="3" t="s">
        <v>24</v>
      </c>
      <c r="E1130" s="3">
        <v>22010.921178185301</v>
      </c>
      <c r="F1130" s="3">
        <v>196</v>
      </c>
      <c r="G1130" s="3">
        <v>1863.85223950918</v>
      </c>
      <c r="H1130" s="3">
        <v>6</v>
      </c>
      <c r="I1130" s="3">
        <v>832.22180344129697</v>
      </c>
      <c r="J1130" s="3">
        <v>33</v>
      </c>
      <c r="K1130" s="3">
        <v>415.398655367142</v>
      </c>
      <c r="L1130" s="3">
        <v>62</v>
      </c>
      <c r="M1130" s="3">
        <v>19</v>
      </c>
      <c r="N1130" s="3">
        <v>7</v>
      </c>
      <c r="O1130" s="3">
        <v>698</v>
      </c>
      <c r="P1130" s="3">
        <v>4</v>
      </c>
      <c r="Q1130" s="3">
        <v>11805.7859238405</v>
      </c>
      <c r="R1130" s="3">
        <v>4</v>
      </c>
      <c r="S1130" s="3">
        <v>0</v>
      </c>
      <c r="T1130" s="3">
        <v>0</v>
      </c>
      <c r="U1130" s="3">
        <v>11568.2434591447</v>
      </c>
      <c r="V1130" s="3">
        <v>1</v>
      </c>
      <c r="W1130" s="3" t="str">
        <f>IF(Bank_data3[[#This Row],[credit_risk]]=1,"High Risk","Low Risk")</f>
        <v>High Risk</v>
      </c>
      <c r="X1130" s="3" t="str">
        <f t="shared" si="119"/>
        <v>45-54</v>
      </c>
      <c r="Y1130" s="3" t="str">
        <f t="shared" si="120"/>
        <v>Low Income</v>
      </c>
      <c r="Z1130" s="3" t="str">
        <f t="shared" si="121"/>
        <v>Good</v>
      </c>
      <c r="AA1130" s="27">
        <f t="shared" si="122"/>
        <v>0.53636037439182871</v>
      </c>
      <c r="AB1130" s="3" t="str">
        <f t="shared" si="123"/>
        <v>Medium</v>
      </c>
      <c r="AC1130" s="3" t="str">
        <f t="shared" si="124"/>
        <v>High</v>
      </c>
      <c r="AD1130" s="3" t="str">
        <f t="shared" si="125"/>
        <v>No</v>
      </c>
    </row>
    <row r="1131" spans="1:30" ht="15" customHeight="1" x14ac:dyDescent="0.3">
      <c r="A1131" s="3" t="s">
        <v>1152</v>
      </c>
      <c r="B1131" s="3">
        <v>57</v>
      </c>
      <c r="C1131" s="3" t="s">
        <v>28</v>
      </c>
      <c r="D1131" s="3" t="s">
        <v>26</v>
      </c>
      <c r="E1131" s="3">
        <v>42827.3303876176</v>
      </c>
      <c r="F1131" s="3">
        <v>238</v>
      </c>
      <c r="G1131" s="3">
        <v>10</v>
      </c>
      <c r="H1131" s="3">
        <v>7</v>
      </c>
      <c r="I1131" s="3">
        <v>431.22718508376499</v>
      </c>
      <c r="J1131" s="3">
        <v>12</v>
      </c>
      <c r="K1131" s="3">
        <v>553.404500587862</v>
      </c>
      <c r="L1131" s="3">
        <v>44</v>
      </c>
      <c r="M1131" s="3">
        <v>10</v>
      </c>
      <c r="N1131" s="3">
        <v>3</v>
      </c>
      <c r="O1131" s="3">
        <v>502</v>
      </c>
      <c r="P1131" s="3">
        <v>1</v>
      </c>
      <c r="Q1131" s="3">
        <v>7366.1330827008396</v>
      </c>
      <c r="R1131" s="3">
        <v>6</v>
      </c>
      <c r="S1131" s="3">
        <v>0</v>
      </c>
      <c r="T1131" s="3">
        <v>0</v>
      </c>
      <c r="U1131" s="3">
        <v>8366.3709247366096</v>
      </c>
      <c r="V1131" s="3">
        <v>1</v>
      </c>
      <c r="W1131" s="3" t="str">
        <f>IF(Bank_data3[[#This Row],[credit_risk]]=1,"High Risk","Low Risk")</f>
        <v>High Risk</v>
      </c>
      <c r="X1131" s="3" t="str">
        <f t="shared" si="119"/>
        <v>55+</v>
      </c>
      <c r="Y1131" s="3" t="str">
        <f t="shared" si="120"/>
        <v>Low Income</v>
      </c>
      <c r="Z1131" s="3" t="str">
        <f t="shared" si="121"/>
        <v>Poor</v>
      </c>
      <c r="AA1131" s="27">
        <f t="shared" si="122"/>
        <v>0.17199608324946081</v>
      </c>
      <c r="AB1131" s="3" t="str">
        <f t="shared" si="123"/>
        <v>Low</v>
      </c>
      <c r="AC1131" s="3" t="str">
        <f t="shared" si="124"/>
        <v>High</v>
      </c>
      <c r="AD1131" s="3" t="str">
        <f t="shared" si="125"/>
        <v>No</v>
      </c>
    </row>
    <row r="1132" spans="1:30" ht="15" customHeight="1" x14ac:dyDescent="0.3">
      <c r="A1132" s="3" t="s">
        <v>1153</v>
      </c>
      <c r="B1132" s="3">
        <v>52</v>
      </c>
      <c r="C1132" s="3" t="s">
        <v>28</v>
      </c>
      <c r="D1132" s="3" t="s">
        <v>26</v>
      </c>
      <c r="E1132" s="3">
        <v>29751.0796060703</v>
      </c>
      <c r="F1132" s="3">
        <v>62</v>
      </c>
      <c r="G1132" s="3">
        <v>1129.58575833283</v>
      </c>
      <c r="H1132" s="3">
        <v>3</v>
      </c>
      <c r="I1132" s="3">
        <v>822.94380380259804</v>
      </c>
      <c r="J1132" s="3">
        <v>32</v>
      </c>
      <c r="K1132" s="3">
        <v>463.58433638373202</v>
      </c>
      <c r="L1132" s="3">
        <v>5</v>
      </c>
      <c r="M1132" s="3">
        <v>4</v>
      </c>
      <c r="N1132" s="3">
        <v>0</v>
      </c>
      <c r="O1132" s="3">
        <v>881</v>
      </c>
      <c r="P1132" s="3">
        <v>4</v>
      </c>
      <c r="Q1132" s="3">
        <v>12442.321955422</v>
      </c>
      <c r="R1132" s="3">
        <v>7</v>
      </c>
      <c r="S1132" s="3">
        <v>0</v>
      </c>
      <c r="T1132" s="3">
        <v>1</v>
      </c>
      <c r="U1132" s="3">
        <v>500</v>
      </c>
      <c r="V1132" s="3">
        <v>1</v>
      </c>
      <c r="W1132" s="3" t="str">
        <f>IF(Bank_data3[[#This Row],[credit_risk]]=1,"High Risk","Low Risk")</f>
        <v>High Risk</v>
      </c>
      <c r="X1132" s="3" t="str">
        <f t="shared" si="119"/>
        <v>45-54</v>
      </c>
      <c r="Y1132" s="3" t="str">
        <f t="shared" si="120"/>
        <v>Low Income</v>
      </c>
      <c r="Z1132" s="3" t="str">
        <f t="shared" si="121"/>
        <v>Excellent</v>
      </c>
      <c r="AA1132" s="27">
        <f t="shared" si="122"/>
        <v>0.41821413273632313</v>
      </c>
      <c r="AB1132" s="3" t="str">
        <f t="shared" si="123"/>
        <v>Medium</v>
      </c>
      <c r="AC1132" s="3" t="str">
        <f t="shared" si="124"/>
        <v>Low</v>
      </c>
      <c r="AD1132" s="3" t="str">
        <f t="shared" si="125"/>
        <v>No</v>
      </c>
    </row>
    <row r="1133" spans="1:30" ht="15" customHeight="1" x14ac:dyDescent="0.3">
      <c r="A1133" s="3" t="s">
        <v>1154</v>
      </c>
      <c r="B1133" s="3">
        <v>42</v>
      </c>
      <c r="C1133" s="3" t="s">
        <v>28</v>
      </c>
      <c r="D1133" s="3" t="s">
        <v>26</v>
      </c>
      <c r="E1133" s="3">
        <v>43992.345101168503</v>
      </c>
      <c r="F1133" s="3">
        <v>26</v>
      </c>
      <c r="G1133" s="3">
        <v>1766.95803826771</v>
      </c>
      <c r="H1133" s="3">
        <v>2</v>
      </c>
      <c r="I1133" s="3">
        <v>442.01557457455601</v>
      </c>
      <c r="J1133" s="3">
        <v>21</v>
      </c>
      <c r="K1133" s="3">
        <v>669.68757653774503</v>
      </c>
      <c r="L1133" s="3">
        <v>44</v>
      </c>
      <c r="M1133" s="3">
        <v>5</v>
      </c>
      <c r="N1133" s="3">
        <v>9</v>
      </c>
      <c r="O1133" s="3">
        <v>753</v>
      </c>
      <c r="P1133" s="3">
        <v>0</v>
      </c>
      <c r="Q1133" s="3">
        <v>12845.2682191691</v>
      </c>
      <c r="R1133" s="3">
        <v>1</v>
      </c>
      <c r="S1133" s="3">
        <v>0</v>
      </c>
      <c r="T1133" s="3">
        <v>0</v>
      </c>
      <c r="U1133" s="3">
        <v>4069.51784304902</v>
      </c>
      <c r="V1133" s="3">
        <v>0</v>
      </c>
      <c r="W1133" s="3" t="str">
        <f>IF(Bank_data3[[#This Row],[credit_risk]]=1,"High Risk","Low Risk")</f>
        <v>Low Risk</v>
      </c>
      <c r="X1133" s="3" t="str">
        <f t="shared" si="119"/>
        <v>35-44</v>
      </c>
      <c r="Y1133" s="3" t="str">
        <f t="shared" si="120"/>
        <v>Low Income</v>
      </c>
      <c r="Z1133" s="3" t="str">
        <f t="shared" si="121"/>
        <v>Very Good</v>
      </c>
      <c r="AA1133" s="27">
        <f t="shared" si="122"/>
        <v>0.2919887128005802</v>
      </c>
      <c r="AB1133" s="3" t="str">
        <f t="shared" si="123"/>
        <v>Medium</v>
      </c>
      <c r="AC1133" s="3" t="str">
        <f t="shared" si="124"/>
        <v>High</v>
      </c>
      <c r="AD1133" s="3" t="str">
        <f t="shared" si="125"/>
        <v>No</v>
      </c>
    </row>
    <row r="1134" spans="1:30" ht="15" customHeight="1" x14ac:dyDescent="0.3">
      <c r="A1134" s="3" t="s">
        <v>1155</v>
      </c>
      <c r="B1134" s="3">
        <v>34</v>
      </c>
      <c r="C1134" s="3" t="s">
        <v>28</v>
      </c>
      <c r="D1134" s="3" t="s">
        <v>33</v>
      </c>
      <c r="E1134" s="3">
        <v>66311.278832269396</v>
      </c>
      <c r="F1134" s="3">
        <v>222</v>
      </c>
      <c r="G1134" s="3">
        <v>2148.4629522567202</v>
      </c>
      <c r="H1134" s="3">
        <v>2</v>
      </c>
      <c r="I1134" s="3">
        <v>493.476553731536</v>
      </c>
      <c r="J1134" s="3">
        <v>30</v>
      </c>
      <c r="K1134" s="3">
        <v>1003.9003862168</v>
      </c>
      <c r="L1134" s="3">
        <v>31</v>
      </c>
      <c r="M1134" s="3">
        <v>6</v>
      </c>
      <c r="N1134" s="3">
        <v>3</v>
      </c>
      <c r="O1134" s="3">
        <v>419</v>
      </c>
      <c r="P1134" s="3">
        <v>1</v>
      </c>
      <c r="Q1134" s="3">
        <v>20936.583475135802</v>
      </c>
      <c r="R1134" s="3">
        <v>6</v>
      </c>
      <c r="S1134" s="3">
        <v>1</v>
      </c>
      <c r="T1134" s="3">
        <v>0</v>
      </c>
      <c r="U1134" s="3">
        <v>4532.3144966222699</v>
      </c>
      <c r="V1134" s="3">
        <v>1</v>
      </c>
      <c r="W1134" s="3" t="str">
        <f>IF(Bank_data3[[#This Row],[credit_risk]]=1,"High Risk","Low Risk")</f>
        <v>High Risk</v>
      </c>
      <c r="X1134" s="3" t="str">
        <f t="shared" si="119"/>
        <v>25-34</v>
      </c>
      <c r="Y1134" s="3" t="str">
        <f t="shared" si="120"/>
        <v>Middle Income</v>
      </c>
      <c r="Z1134" s="3" t="str">
        <f t="shared" si="121"/>
        <v>Poor</v>
      </c>
      <c r="AA1134" s="27">
        <f t="shared" si="122"/>
        <v>0.31573186106233447</v>
      </c>
      <c r="AB1134" s="3" t="str">
        <f t="shared" si="123"/>
        <v>Medium</v>
      </c>
      <c r="AC1134" s="3" t="str">
        <f t="shared" si="124"/>
        <v>High</v>
      </c>
      <c r="AD1134" s="3" t="str">
        <f t="shared" si="125"/>
        <v>No</v>
      </c>
    </row>
    <row r="1135" spans="1:30" ht="15" customHeight="1" x14ac:dyDescent="0.3">
      <c r="A1135" s="3" t="s">
        <v>1156</v>
      </c>
      <c r="B1135" s="3">
        <v>52</v>
      </c>
      <c r="C1135" s="3" t="s">
        <v>28</v>
      </c>
      <c r="D1135" s="3" t="s">
        <v>26</v>
      </c>
      <c r="E1135" s="3">
        <v>45085.618086513299</v>
      </c>
      <c r="F1135" s="3">
        <v>24</v>
      </c>
      <c r="G1135" s="3">
        <v>1234.4157041605699</v>
      </c>
      <c r="H1135" s="3">
        <v>9</v>
      </c>
      <c r="I1135" s="3">
        <v>659.13071101164201</v>
      </c>
      <c r="J1135" s="3">
        <v>23</v>
      </c>
      <c r="K1135" s="3">
        <v>485.28745858378602</v>
      </c>
      <c r="L1135" s="3">
        <v>67</v>
      </c>
      <c r="M1135" s="3">
        <v>2</v>
      </c>
      <c r="N1135" s="3">
        <v>2</v>
      </c>
      <c r="O1135" s="3">
        <v>834</v>
      </c>
      <c r="P1135" s="3">
        <v>3</v>
      </c>
      <c r="Q1135" s="3">
        <v>12570.2070398372</v>
      </c>
      <c r="R1135" s="3">
        <v>7</v>
      </c>
      <c r="S1135" s="3">
        <v>0</v>
      </c>
      <c r="T1135" s="3">
        <v>0</v>
      </c>
      <c r="U1135" s="3">
        <v>12795.4670662555</v>
      </c>
      <c r="V1135" s="3">
        <v>1</v>
      </c>
      <c r="W1135" s="3" t="str">
        <f>IF(Bank_data3[[#This Row],[credit_risk]]=1,"High Risk","Low Risk")</f>
        <v>High Risk</v>
      </c>
      <c r="X1135" s="3" t="str">
        <f t="shared" si="119"/>
        <v>45-54</v>
      </c>
      <c r="Y1135" s="3" t="str">
        <f t="shared" si="120"/>
        <v>Low Income</v>
      </c>
      <c r="Z1135" s="3" t="str">
        <f t="shared" si="121"/>
        <v>Excellent</v>
      </c>
      <c r="AA1135" s="27">
        <f t="shared" si="122"/>
        <v>0.27880746839749754</v>
      </c>
      <c r="AB1135" s="3" t="str">
        <f t="shared" si="123"/>
        <v>Medium</v>
      </c>
      <c r="AC1135" s="3" t="str">
        <f t="shared" si="124"/>
        <v>High</v>
      </c>
      <c r="AD1135" s="3" t="str">
        <f t="shared" si="125"/>
        <v>No</v>
      </c>
    </row>
    <row r="1136" spans="1:30" ht="15" customHeight="1" x14ac:dyDescent="0.3">
      <c r="A1136" s="3" t="s">
        <v>1157</v>
      </c>
      <c r="B1136" s="3">
        <v>44</v>
      </c>
      <c r="C1136" s="3" t="s">
        <v>28</v>
      </c>
      <c r="D1136" s="3" t="s">
        <v>33</v>
      </c>
      <c r="E1136" s="3">
        <v>44591.991120838997</v>
      </c>
      <c r="F1136" s="3">
        <v>174</v>
      </c>
      <c r="G1136" s="3">
        <v>24.359942982877801</v>
      </c>
      <c r="H1136" s="3">
        <v>7</v>
      </c>
      <c r="I1136" s="3">
        <v>955.78404024475105</v>
      </c>
      <c r="J1136" s="3">
        <v>2</v>
      </c>
      <c r="K1136" s="3">
        <v>467.43786969128399</v>
      </c>
      <c r="L1136" s="3">
        <v>2</v>
      </c>
      <c r="M1136" s="3">
        <v>2</v>
      </c>
      <c r="N1136" s="3">
        <v>2</v>
      </c>
      <c r="O1136" s="3">
        <v>479</v>
      </c>
      <c r="P1136" s="3">
        <v>4</v>
      </c>
      <c r="Q1136" s="3">
        <v>22227.830070087301</v>
      </c>
      <c r="R1136" s="3">
        <v>4</v>
      </c>
      <c r="S1136" s="3">
        <v>0</v>
      </c>
      <c r="T1136" s="3">
        <v>0</v>
      </c>
      <c r="U1136" s="3">
        <v>15921.395200826901</v>
      </c>
      <c r="V1136" s="3">
        <v>1</v>
      </c>
      <c r="W1136" s="3" t="str">
        <f>IF(Bank_data3[[#This Row],[credit_risk]]=1,"High Risk","Low Risk")</f>
        <v>High Risk</v>
      </c>
      <c r="X1136" s="3" t="str">
        <f t="shared" si="119"/>
        <v>35-44</v>
      </c>
      <c r="Y1136" s="3" t="str">
        <f t="shared" si="120"/>
        <v>Low Income</v>
      </c>
      <c r="Z1136" s="3" t="str">
        <f t="shared" si="121"/>
        <v>Poor</v>
      </c>
      <c r="AA1136" s="27">
        <f t="shared" si="122"/>
        <v>0.49847135127589443</v>
      </c>
      <c r="AB1136" s="3" t="str">
        <f t="shared" si="123"/>
        <v>Low</v>
      </c>
      <c r="AC1136" s="3" t="str">
        <f t="shared" si="124"/>
        <v>Low</v>
      </c>
      <c r="AD1136" s="3" t="str">
        <f t="shared" si="125"/>
        <v>No</v>
      </c>
    </row>
    <row r="1137" spans="1:30" ht="15" customHeight="1" x14ac:dyDescent="0.3">
      <c r="A1137" s="3" t="s">
        <v>1158</v>
      </c>
      <c r="B1137" s="3">
        <v>36</v>
      </c>
      <c r="C1137" s="3" t="s">
        <v>28</v>
      </c>
      <c r="D1137" s="3" t="s">
        <v>33</v>
      </c>
      <c r="E1137" s="3">
        <v>44606.250038033402</v>
      </c>
      <c r="F1137" s="3">
        <v>34</v>
      </c>
      <c r="G1137" s="3">
        <v>2499.29266033148</v>
      </c>
      <c r="H1137" s="3">
        <v>11</v>
      </c>
      <c r="I1137" s="3">
        <v>993.14665322487895</v>
      </c>
      <c r="J1137" s="3">
        <v>32</v>
      </c>
      <c r="K1137" s="3">
        <v>319.70709929463101</v>
      </c>
      <c r="L1137" s="3">
        <v>1</v>
      </c>
      <c r="M1137" s="3">
        <v>1</v>
      </c>
      <c r="N1137" s="3">
        <v>0</v>
      </c>
      <c r="O1137" s="3">
        <v>811</v>
      </c>
      <c r="P1137" s="3">
        <v>5</v>
      </c>
      <c r="Q1137" s="3">
        <v>11035.311102826399</v>
      </c>
      <c r="R1137" s="3">
        <v>7</v>
      </c>
      <c r="S1137" s="3">
        <v>0</v>
      </c>
      <c r="T1137" s="3">
        <v>0</v>
      </c>
      <c r="U1137" s="3">
        <v>8033.29919816852</v>
      </c>
      <c r="V1137" s="3">
        <v>1</v>
      </c>
      <c r="W1137" s="3" t="str">
        <f>IF(Bank_data3[[#This Row],[credit_risk]]=1,"High Risk","Low Risk")</f>
        <v>High Risk</v>
      </c>
      <c r="X1137" s="3" t="str">
        <f t="shared" si="119"/>
        <v>35-44</v>
      </c>
      <c r="Y1137" s="3" t="str">
        <f t="shared" si="120"/>
        <v>Low Income</v>
      </c>
      <c r="Z1137" s="3" t="str">
        <f t="shared" si="121"/>
        <v>Excellent</v>
      </c>
      <c r="AA1137" s="27">
        <f t="shared" si="122"/>
        <v>0.24739383143432075</v>
      </c>
      <c r="AB1137" s="3" t="str">
        <f t="shared" si="123"/>
        <v>Medium</v>
      </c>
      <c r="AC1137" s="3" t="str">
        <f t="shared" si="124"/>
        <v>Low</v>
      </c>
      <c r="AD1137" s="3" t="str">
        <f t="shared" si="125"/>
        <v>No</v>
      </c>
    </row>
    <row r="1138" spans="1:30" ht="15" customHeight="1" x14ac:dyDescent="0.3">
      <c r="A1138" s="3" t="s">
        <v>1159</v>
      </c>
      <c r="B1138" s="3">
        <v>52</v>
      </c>
      <c r="C1138" s="3" t="s">
        <v>28</v>
      </c>
      <c r="D1138" s="3" t="s">
        <v>33</v>
      </c>
      <c r="E1138" s="3">
        <v>68241.234757370694</v>
      </c>
      <c r="F1138" s="3">
        <v>97</v>
      </c>
      <c r="G1138" s="3">
        <v>2184.5211846760599</v>
      </c>
      <c r="H1138" s="3">
        <v>2</v>
      </c>
      <c r="I1138" s="3">
        <v>1002.66571427824</v>
      </c>
      <c r="J1138" s="3">
        <v>29</v>
      </c>
      <c r="K1138" s="3">
        <v>757.53109607857402</v>
      </c>
      <c r="L1138" s="3">
        <v>19</v>
      </c>
      <c r="M1138" s="3">
        <v>19</v>
      </c>
      <c r="N1138" s="3">
        <v>8</v>
      </c>
      <c r="O1138" s="3">
        <v>792</v>
      </c>
      <c r="P1138" s="3">
        <v>3</v>
      </c>
      <c r="Q1138" s="3">
        <v>8598.3632738120505</v>
      </c>
      <c r="R1138" s="3">
        <v>6</v>
      </c>
      <c r="S1138" s="3">
        <v>0</v>
      </c>
      <c r="T1138" s="3">
        <v>0</v>
      </c>
      <c r="U1138" s="3">
        <v>9078.3494049476394</v>
      </c>
      <c r="V1138" s="3">
        <v>1</v>
      </c>
      <c r="W1138" s="3" t="str">
        <f>IF(Bank_data3[[#This Row],[credit_risk]]=1,"High Risk","Low Risk")</f>
        <v>High Risk</v>
      </c>
      <c r="X1138" s="3" t="str">
        <f t="shared" si="119"/>
        <v>45-54</v>
      </c>
      <c r="Y1138" s="3" t="str">
        <f t="shared" si="120"/>
        <v>Middle Income</v>
      </c>
      <c r="Z1138" s="3" t="str">
        <f t="shared" si="121"/>
        <v>Very Good</v>
      </c>
      <c r="AA1138" s="27">
        <f t="shared" si="122"/>
        <v>0.12599952659683294</v>
      </c>
      <c r="AB1138" s="3" t="str">
        <f t="shared" si="123"/>
        <v>Medium</v>
      </c>
      <c r="AC1138" s="3" t="str">
        <f t="shared" si="124"/>
        <v>Medium</v>
      </c>
      <c r="AD1138" s="3" t="str">
        <f t="shared" si="125"/>
        <v>No</v>
      </c>
    </row>
    <row r="1139" spans="1:30" ht="15" customHeight="1" x14ac:dyDescent="0.3">
      <c r="A1139" s="3" t="s">
        <v>1160</v>
      </c>
      <c r="B1139" s="3">
        <v>66</v>
      </c>
      <c r="C1139" s="3" t="s">
        <v>28</v>
      </c>
      <c r="D1139" s="3" t="s">
        <v>33</v>
      </c>
      <c r="E1139" s="3">
        <v>73280.657974742106</v>
      </c>
      <c r="F1139" s="3">
        <v>85</v>
      </c>
      <c r="G1139" s="3">
        <v>1584.3725505923601</v>
      </c>
      <c r="H1139" s="3">
        <v>7</v>
      </c>
      <c r="I1139" s="3">
        <v>244.17055973446901</v>
      </c>
      <c r="J1139" s="3">
        <v>25</v>
      </c>
      <c r="K1139" s="3">
        <v>977.66874264637602</v>
      </c>
      <c r="L1139" s="3">
        <v>38</v>
      </c>
      <c r="M1139" s="3">
        <v>3</v>
      </c>
      <c r="N1139" s="3">
        <v>2</v>
      </c>
      <c r="O1139" s="3">
        <v>892</v>
      </c>
      <c r="P1139" s="3">
        <v>3</v>
      </c>
      <c r="Q1139" s="3">
        <v>20936.605842753401</v>
      </c>
      <c r="R1139" s="3">
        <v>3</v>
      </c>
      <c r="S1139" s="3">
        <v>1</v>
      </c>
      <c r="T1139" s="3">
        <v>0</v>
      </c>
      <c r="U1139" s="3">
        <v>5278.6600337267</v>
      </c>
      <c r="V1139" s="3">
        <v>1</v>
      </c>
      <c r="W1139" s="3" t="str">
        <f>IF(Bank_data3[[#This Row],[credit_risk]]=1,"High Risk","Low Risk")</f>
        <v>High Risk</v>
      </c>
      <c r="X1139" s="3" t="str">
        <f t="shared" si="119"/>
        <v>55+</v>
      </c>
      <c r="Y1139" s="3" t="str">
        <f t="shared" si="120"/>
        <v>Middle Income</v>
      </c>
      <c r="Z1139" s="3" t="str">
        <f t="shared" si="121"/>
        <v>Excellent</v>
      </c>
      <c r="AA1139" s="27">
        <f t="shared" si="122"/>
        <v>0.28570439214628357</v>
      </c>
      <c r="AB1139" s="3" t="str">
        <f t="shared" si="123"/>
        <v>Medium</v>
      </c>
      <c r="AC1139" s="3" t="str">
        <f t="shared" si="124"/>
        <v>High</v>
      </c>
      <c r="AD1139" s="3" t="str">
        <f t="shared" si="125"/>
        <v>No</v>
      </c>
    </row>
    <row r="1140" spans="1:30" ht="15" customHeight="1" x14ac:dyDescent="0.3">
      <c r="A1140" s="3" t="s">
        <v>1161</v>
      </c>
      <c r="B1140" s="3">
        <v>21</v>
      </c>
      <c r="C1140" s="3" t="s">
        <v>31</v>
      </c>
      <c r="D1140" s="3" t="s">
        <v>24</v>
      </c>
      <c r="E1140" s="3">
        <v>57594.806819123201</v>
      </c>
      <c r="F1140" s="3">
        <v>181</v>
      </c>
      <c r="G1140" s="3">
        <v>1128.3897874689501</v>
      </c>
      <c r="H1140" s="3">
        <v>1</v>
      </c>
      <c r="I1140" s="3">
        <v>797.667424863409</v>
      </c>
      <c r="J1140" s="3">
        <v>33</v>
      </c>
      <c r="K1140" s="3">
        <v>452.54066697112103</v>
      </c>
      <c r="L1140" s="3">
        <v>11</v>
      </c>
      <c r="M1140" s="3">
        <v>4</v>
      </c>
      <c r="N1140" s="3">
        <v>3</v>
      </c>
      <c r="O1140" s="3">
        <v>626</v>
      </c>
      <c r="P1140" s="3">
        <v>0</v>
      </c>
      <c r="Q1140" s="3">
        <v>20368.284349235801</v>
      </c>
      <c r="R1140" s="3">
        <v>4</v>
      </c>
      <c r="S1140" s="3">
        <v>0</v>
      </c>
      <c r="T1140" s="3">
        <v>0</v>
      </c>
      <c r="U1140" s="3">
        <v>6835.99015970866</v>
      </c>
      <c r="V1140" s="3">
        <v>1</v>
      </c>
      <c r="W1140" s="3" t="str">
        <f>IF(Bank_data3[[#This Row],[credit_risk]]=1,"High Risk","Low Risk")</f>
        <v>High Risk</v>
      </c>
      <c r="X1140" s="3" t="str">
        <f t="shared" si="119"/>
        <v>18-24</v>
      </c>
      <c r="Y1140" s="3" t="str">
        <f t="shared" si="120"/>
        <v>Middle Income</v>
      </c>
      <c r="Z1140" s="3" t="str">
        <f t="shared" si="121"/>
        <v>Fair</v>
      </c>
      <c r="AA1140" s="27">
        <f t="shared" si="122"/>
        <v>0.35364793241172776</v>
      </c>
      <c r="AB1140" s="3" t="str">
        <f t="shared" si="123"/>
        <v>Medium</v>
      </c>
      <c r="AC1140" s="3" t="str">
        <f t="shared" si="124"/>
        <v>Medium</v>
      </c>
      <c r="AD1140" s="3" t="str">
        <f t="shared" si="125"/>
        <v>No</v>
      </c>
    </row>
    <row r="1141" spans="1:30" ht="15" customHeight="1" x14ac:dyDescent="0.3">
      <c r="A1141" s="3" t="s">
        <v>1162</v>
      </c>
      <c r="B1141" s="3">
        <v>33</v>
      </c>
      <c r="C1141" s="3" t="s">
        <v>28</v>
      </c>
      <c r="D1141" s="3" t="s">
        <v>33</v>
      </c>
      <c r="E1141" s="3">
        <v>52458.647313171103</v>
      </c>
      <c r="F1141" s="3">
        <v>215</v>
      </c>
      <c r="G1141" s="3">
        <v>1980.25103326217</v>
      </c>
      <c r="H1141" s="3">
        <v>4</v>
      </c>
      <c r="I1141" s="3">
        <v>731.126358316042</v>
      </c>
      <c r="J1141" s="3">
        <v>21</v>
      </c>
      <c r="K1141" s="3">
        <v>563.65806659079396</v>
      </c>
      <c r="L1141" s="3">
        <v>60</v>
      </c>
      <c r="M1141" s="3">
        <v>1</v>
      </c>
      <c r="N1141" s="3">
        <v>0</v>
      </c>
      <c r="O1141" s="3">
        <v>696</v>
      </c>
      <c r="P1141" s="3">
        <v>5</v>
      </c>
      <c r="Q1141" s="3">
        <v>12461.6552250102</v>
      </c>
      <c r="R1141" s="3">
        <v>7</v>
      </c>
      <c r="S1141" s="3">
        <v>0</v>
      </c>
      <c r="T1141" s="3">
        <v>0</v>
      </c>
      <c r="U1141" s="3">
        <v>6050.5781395772801</v>
      </c>
      <c r="V1141" s="3">
        <v>1</v>
      </c>
      <c r="W1141" s="3" t="str">
        <f>IF(Bank_data3[[#This Row],[credit_risk]]=1,"High Risk","Low Risk")</f>
        <v>High Risk</v>
      </c>
      <c r="X1141" s="3" t="str">
        <f t="shared" si="119"/>
        <v>25-34</v>
      </c>
      <c r="Y1141" s="3" t="str">
        <f t="shared" si="120"/>
        <v>Middle Income</v>
      </c>
      <c r="Z1141" s="3" t="str">
        <f t="shared" si="121"/>
        <v>Good</v>
      </c>
      <c r="AA1141" s="27">
        <f t="shared" si="122"/>
        <v>0.23755197404568565</v>
      </c>
      <c r="AB1141" s="3" t="str">
        <f t="shared" si="123"/>
        <v>Medium</v>
      </c>
      <c r="AC1141" s="3" t="str">
        <f t="shared" si="124"/>
        <v>High</v>
      </c>
      <c r="AD1141" s="3" t="str">
        <f t="shared" si="125"/>
        <v>No</v>
      </c>
    </row>
    <row r="1142" spans="1:30" ht="15" customHeight="1" x14ac:dyDescent="0.3">
      <c r="A1142" s="3" t="s">
        <v>1163</v>
      </c>
      <c r="B1142" s="3">
        <v>59</v>
      </c>
      <c r="C1142" s="3" t="s">
        <v>23</v>
      </c>
      <c r="D1142" s="3" t="s">
        <v>26</v>
      </c>
      <c r="E1142" s="3">
        <v>54132.127067407302</v>
      </c>
      <c r="F1142" s="3">
        <v>5</v>
      </c>
      <c r="G1142" s="3">
        <v>1136.0388379220201</v>
      </c>
      <c r="H1142" s="3">
        <v>4</v>
      </c>
      <c r="I1142" s="3">
        <v>263.73615437149101</v>
      </c>
      <c r="J1142" s="3">
        <v>29</v>
      </c>
      <c r="K1142" s="3">
        <v>540.65880994337795</v>
      </c>
      <c r="L1142" s="3">
        <v>35</v>
      </c>
      <c r="M1142" s="3">
        <v>15</v>
      </c>
      <c r="N1142" s="3">
        <v>2</v>
      </c>
      <c r="O1142" s="3">
        <v>885</v>
      </c>
      <c r="P1142" s="3">
        <v>2</v>
      </c>
      <c r="Q1142" s="3">
        <v>14053.9295360041</v>
      </c>
      <c r="R1142" s="3">
        <v>7</v>
      </c>
      <c r="S1142" s="3">
        <v>0</v>
      </c>
      <c r="T1142" s="3">
        <v>0</v>
      </c>
      <c r="U1142" s="3">
        <v>15837.077991317199</v>
      </c>
      <c r="V1142" s="3">
        <v>1</v>
      </c>
      <c r="W1142" s="3" t="str">
        <f>IF(Bank_data3[[#This Row],[credit_risk]]=1,"High Risk","Low Risk")</f>
        <v>High Risk</v>
      </c>
      <c r="X1142" s="3" t="str">
        <f t="shared" si="119"/>
        <v>55+</v>
      </c>
      <c r="Y1142" s="3" t="str">
        <f t="shared" si="120"/>
        <v>Middle Income</v>
      </c>
      <c r="Z1142" s="3" t="str">
        <f t="shared" si="121"/>
        <v>Excellent</v>
      </c>
      <c r="AA1142" s="27">
        <f t="shared" si="122"/>
        <v>0.25962271016070793</v>
      </c>
      <c r="AB1142" s="3" t="str">
        <f t="shared" si="123"/>
        <v>Medium</v>
      </c>
      <c r="AC1142" s="3" t="str">
        <f t="shared" si="124"/>
        <v>High</v>
      </c>
      <c r="AD1142" s="3" t="str">
        <f t="shared" si="125"/>
        <v>No</v>
      </c>
    </row>
    <row r="1143" spans="1:30" ht="15" customHeight="1" x14ac:dyDescent="0.3">
      <c r="A1143" s="3" t="s">
        <v>1164</v>
      </c>
      <c r="B1143" s="3">
        <v>59</v>
      </c>
      <c r="C1143" s="3" t="s">
        <v>31</v>
      </c>
      <c r="D1143" s="3" t="s">
        <v>33</v>
      </c>
      <c r="E1143" s="3">
        <v>75703.134240555606</v>
      </c>
      <c r="F1143" s="3">
        <v>72</v>
      </c>
      <c r="G1143" s="3">
        <v>2200.8079603133101</v>
      </c>
      <c r="H1143" s="3">
        <v>6</v>
      </c>
      <c r="I1143" s="3">
        <v>805.59431835276996</v>
      </c>
      <c r="J1143" s="3">
        <v>34</v>
      </c>
      <c r="K1143" s="3">
        <v>307.93975127921999</v>
      </c>
      <c r="L1143" s="3">
        <v>8</v>
      </c>
      <c r="M1143" s="3">
        <v>11</v>
      </c>
      <c r="N1143" s="3">
        <v>0</v>
      </c>
      <c r="O1143" s="3">
        <v>811</v>
      </c>
      <c r="P1143" s="3">
        <v>1</v>
      </c>
      <c r="Q1143" s="3">
        <v>13711.6150029605</v>
      </c>
      <c r="R1143" s="3">
        <v>7</v>
      </c>
      <c r="S1143" s="3">
        <v>0</v>
      </c>
      <c r="T1143" s="3">
        <v>0</v>
      </c>
      <c r="U1143" s="3">
        <v>15065.550055838599</v>
      </c>
      <c r="V1143" s="3">
        <v>1</v>
      </c>
      <c r="W1143" s="3" t="str">
        <f>IF(Bank_data3[[#This Row],[credit_risk]]=1,"High Risk","Low Risk")</f>
        <v>High Risk</v>
      </c>
      <c r="X1143" s="3" t="str">
        <f t="shared" si="119"/>
        <v>55+</v>
      </c>
      <c r="Y1143" s="3" t="str">
        <f t="shared" si="120"/>
        <v>Middle Income</v>
      </c>
      <c r="Z1143" s="3" t="str">
        <f t="shared" si="121"/>
        <v>Excellent</v>
      </c>
      <c r="AA1143" s="27">
        <f t="shared" si="122"/>
        <v>0.18112347844661533</v>
      </c>
      <c r="AB1143" s="3" t="str">
        <f t="shared" si="123"/>
        <v>Medium</v>
      </c>
      <c r="AC1143" s="3" t="str">
        <f t="shared" si="124"/>
        <v>Low</v>
      </c>
      <c r="AD1143" s="3" t="str">
        <f t="shared" si="125"/>
        <v>No</v>
      </c>
    </row>
    <row r="1144" spans="1:30" ht="15" customHeight="1" x14ac:dyDescent="0.3">
      <c r="A1144" s="3" t="s">
        <v>1165</v>
      </c>
      <c r="B1144" s="3">
        <v>58</v>
      </c>
      <c r="C1144" s="3" t="s">
        <v>28</v>
      </c>
      <c r="D1144" s="3" t="s">
        <v>26</v>
      </c>
      <c r="E1144" s="3">
        <v>58572.549681570003</v>
      </c>
      <c r="F1144" s="3">
        <v>162</v>
      </c>
      <c r="G1144" s="3">
        <v>2937.4045130672598</v>
      </c>
      <c r="H1144" s="3">
        <v>4</v>
      </c>
      <c r="I1144" s="3">
        <v>712.35047389713395</v>
      </c>
      <c r="J1144" s="3">
        <v>24</v>
      </c>
      <c r="K1144" s="3">
        <v>683.15590203098702</v>
      </c>
      <c r="L1144" s="3">
        <v>43</v>
      </c>
      <c r="M1144" s="3">
        <v>14</v>
      </c>
      <c r="N1144" s="3">
        <v>3</v>
      </c>
      <c r="O1144" s="3">
        <v>482</v>
      </c>
      <c r="P1144" s="3">
        <v>2</v>
      </c>
      <c r="Q1144" s="3">
        <v>13268.0911569004</v>
      </c>
      <c r="R1144" s="3">
        <v>2</v>
      </c>
      <c r="S1144" s="3">
        <v>0</v>
      </c>
      <c r="T1144" s="3">
        <v>0</v>
      </c>
      <c r="U1144" s="3">
        <v>1988.42235478101</v>
      </c>
      <c r="V1144" s="3">
        <v>1</v>
      </c>
      <c r="W1144" s="3" t="str">
        <f>IF(Bank_data3[[#This Row],[credit_risk]]=1,"High Risk","Low Risk")</f>
        <v>High Risk</v>
      </c>
      <c r="X1144" s="3" t="str">
        <f t="shared" si="119"/>
        <v>55+</v>
      </c>
      <c r="Y1144" s="3" t="str">
        <f t="shared" si="120"/>
        <v>Middle Income</v>
      </c>
      <c r="Z1144" s="3" t="str">
        <f t="shared" si="121"/>
        <v>Poor</v>
      </c>
      <c r="AA1144" s="27">
        <f t="shared" si="122"/>
        <v>0.22652404973033363</v>
      </c>
      <c r="AB1144" s="3" t="str">
        <f t="shared" si="123"/>
        <v>Medium</v>
      </c>
      <c r="AC1144" s="3" t="str">
        <f t="shared" si="124"/>
        <v>High</v>
      </c>
      <c r="AD1144" s="3" t="str">
        <f t="shared" si="125"/>
        <v>No</v>
      </c>
    </row>
    <row r="1145" spans="1:30" ht="15" customHeight="1" x14ac:dyDescent="0.3">
      <c r="A1145" s="3" t="s">
        <v>1166</v>
      </c>
      <c r="B1145" s="3">
        <v>25</v>
      </c>
      <c r="C1145" s="3" t="s">
        <v>23</v>
      </c>
      <c r="D1145" s="3" t="s">
        <v>33</v>
      </c>
      <c r="E1145" s="3">
        <v>77403.900375617799</v>
      </c>
      <c r="F1145" s="3">
        <v>132</v>
      </c>
      <c r="G1145" s="3">
        <v>1109.8961455885801</v>
      </c>
      <c r="H1145" s="3">
        <v>8</v>
      </c>
      <c r="I1145" s="3">
        <v>979.03398524126101</v>
      </c>
      <c r="J1145" s="3">
        <v>27</v>
      </c>
      <c r="K1145" s="3">
        <v>489.872135836295</v>
      </c>
      <c r="L1145" s="3">
        <v>74</v>
      </c>
      <c r="M1145" s="3">
        <v>3</v>
      </c>
      <c r="N1145" s="3">
        <v>9</v>
      </c>
      <c r="O1145" s="3">
        <v>405</v>
      </c>
      <c r="P1145" s="3">
        <v>2</v>
      </c>
      <c r="Q1145" s="3">
        <v>9770.5705175259991</v>
      </c>
      <c r="R1145" s="3">
        <v>0</v>
      </c>
      <c r="S1145" s="3">
        <v>0</v>
      </c>
      <c r="T1145" s="3">
        <v>0</v>
      </c>
      <c r="U1145" s="3">
        <v>8541.1343869912998</v>
      </c>
      <c r="V1145" s="3">
        <v>1</v>
      </c>
      <c r="W1145" s="3" t="str">
        <f>IF(Bank_data3[[#This Row],[credit_risk]]=1,"High Risk","Low Risk")</f>
        <v>High Risk</v>
      </c>
      <c r="X1145" s="3" t="str">
        <f t="shared" si="119"/>
        <v>25-34</v>
      </c>
      <c r="Y1145" s="3" t="str">
        <f t="shared" si="120"/>
        <v>Middle Income</v>
      </c>
      <c r="Z1145" s="3" t="str">
        <f t="shared" si="121"/>
        <v>Poor</v>
      </c>
      <c r="AA1145" s="27">
        <f t="shared" si="122"/>
        <v>0.12622840025001797</v>
      </c>
      <c r="AB1145" s="3" t="str">
        <f t="shared" si="123"/>
        <v>Medium</v>
      </c>
      <c r="AC1145" s="3" t="str">
        <f t="shared" si="124"/>
        <v>High</v>
      </c>
      <c r="AD1145" s="3" t="str">
        <f t="shared" si="125"/>
        <v>No</v>
      </c>
    </row>
    <row r="1146" spans="1:30" ht="15" customHeight="1" x14ac:dyDescent="0.3">
      <c r="A1146" s="3" t="s">
        <v>1167</v>
      </c>
      <c r="B1146" s="3">
        <v>25</v>
      </c>
      <c r="C1146" s="3" t="s">
        <v>28</v>
      </c>
      <c r="D1146" s="3" t="s">
        <v>24</v>
      </c>
      <c r="E1146" s="3">
        <v>42456.472664232599</v>
      </c>
      <c r="F1146" s="3">
        <v>90</v>
      </c>
      <c r="G1146" s="3">
        <v>2124.3532785068401</v>
      </c>
      <c r="H1146" s="3">
        <v>2</v>
      </c>
      <c r="I1146" s="3">
        <v>828.43647668393101</v>
      </c>
      <c r="J1146" s="3">
        <v>32</v>
      </c>
      <c r="K1146" s="3">
        <v>556.76225728894894</v>
      </c>
      <c r="L1146" s="3">
        <v>52</v>
      </c>
      <c r="M1146" s="3">
        <v>2</v>
      </c>
      <c r="N1146" s="3">
        <v>6</v>
      </c>
      <c r="O1146" s="3">
        <v>797</v>
      </c>
      <c r="P1146" s="3">
        <v>0</v>
      </c>
      <c r="Q1146" s="3">
        <v>26375.933596590101</v>
      </c>
      <c r="R1146" s="3">
        <v>2</v>
      </c>
      <c r="S1146" s="3">
        <v>0</v>
      </c>
      <c r="T1146" s="3">
        <v>0</v>
      </c>
      <c r="U1146" s="3">
        <v>6779.3127312141896</v>
      </c>
      <c r="V1146" s="3">
        <v>0</v>
      </c>
      <c r="W1146" s="3" t="str">
        <f>IF(Bank_data3[[#This Row],[credit_risk]]=1,"High Risk","Low Risk")</f>
        <v>Low Risk</v>
      </c>
      <c r="X1146" s="3" t="str">
        <f t="shared" si="119"/>
        <v>25-34</v>
      </c>
      <c r="Y1146" s="3" t="str">
        <f t="shared" si="120"/>
        <v>Low Income</v>
      </c>
      <c r="Z1146" s="3" t="str">
        <f t="shared" si="121"/>
        <v>Very Good</v>
      </c>
      <c r="AA1146" s="27">
        <f t="shared" si="122"/>
        <v>0.62124646588482313</v>
      </c>
      <c r="AB1146" s="3" t="str">
        <f t="shared" si="123"/>
        <v>Medium</v>
      </c>
      <c r="AC1146" s="3" t="str">
        <f t="shared" si="124"/>
        <v>High</v>
      </c>
      <c r="AD1146" s="3" t="str">
        <f t="shared" si="125"/>
        <v>No</v>
      </c>
    </row>
    <row r="1147" spans="1:30" ht="15" customHeight="1" x14ac:dyDescent="0.3">
      <c r="A1147" s="3" t="s">
        <v>1168</v>
      </c>
      <c r="B1147" s="3">
        <v>22</v>
      </c>
      <c r="C1147" s="3" t="s">
        <v>23</v>
      </c>
      <c r="D1147" s="3" t="s">
        <v>33</v>
      </c>
      <c r="E1147" s="3">
        <v>25959.757645374</v>
      </c>
      <c r="F1147" s="3">
        <v>111</v>
      </c>
      <c r="G1147" s="3">
        <v>975.88322014596497</v>
      </c>
      <c r="H1147" s="3">
        <v>8</v>
      </c>
      <c r="I1147" s="3">
        <v>607.73781440086202</v>
      </c>
      <c r="J1147" s="3">
        <v>22</v>
      </c>
      <c r="K1147" s="3">
        <v>741.45891657250399</v>
      </c>
      <c r="L1147" s="3">
        <v>29</v>
      </c>
      <c r="M1147" s="3">
        <v>13</v>
      </c>
      <c r="N1147" s="3">
        <v>9</v>
      </c>
      <c r="O1147" s="3">
        <v>633</v>
      </c>
      <c r="P1147" s="3">
        <v>3</v>
      </c>
      <c r="Q1147" s="3">
        <v>9600.3082938352109</v>
      </c>
      <c r="R1147" s="3">
        <v>4</v>
      </c>
      <c r="S1147" s="3">
        <v>0</v>
      </c>
      <c r="T1147" s="3">
        <v>0</v>
      </c>
      <c r="U1147" s="3">
        <v>500</v>
      </c>
      <c r="V1147" s="3">
        <v>1</v>
      </c>
      <c r="W1147" s="3" t="str">
        <f>IF(Bank_data3[[#This Row],[credit_risk]]=1,"High Risk","Low Risk")</f>
        <v>High Risk</v>
      </c>
      <c r="X1147" s="3" t="str">
        <f t="shared" si="119"/>
        <v>18-24</v>
      </c>
      <c r="Y1147" s="3" t="str">
        <f t="shared" si="120"/>
        <v>Low Income</v>
      </c>
      <c r="Z1147" s="3" t="str">
        <f t="shared" si="121"/>
        <v>Fair</v>
      </c>
      <c r="AA1147" s="27">
        <f t="shared" si="122"/>
        <v>0.3698150200391403</v>
      </c>
      <c r="AB1147" s="3" t="str">
        <f t="shared" si="123"/>
        <v>Low</v>
      </c>
      <c r="AC1147" s="3" t="str">
        <f t="shared" si="124"/>
        <v>Medium</v>
      </c>
      <c r="AD1147" s="3" t="str">
        <f t="shared" si="125"/>
        <v>No</v>
      </c>
    </row>
    <row r="1148" spans="1:30" ht="15" customHeight="1" x14ac:dyDescent="0.3">
      <c r="A1148" s="3" t="s">
        <v>1169</v>
      </c>
      <c r="B1148" s="3">
        <v>26</v>
      </c>
      <c r="C1148" s="3" t="s">
        <v>23</v>
      </c>
      <c r="D1148" s="3" t="s">
        <v>33</v>
      </c>
      <c r="E1148" s="3">
        <v>37956.929288617102</v>
      </c>
      <c r="F1148" s="3">
        <v>61</v>
      </c>
      <c r="G1148" s="3">
        <v>2321.8850236407502</v>
      </c>
      <c r="H1148" s="3">
        <v>0</v>
      </c>
      <c r="I1148" s="3">
        <v>1124.0168576599399</v>
      </c>
      <c r="J1148" s="3">
        <v>25</v>
      </c>
      <c r="K1148" s="3">
        <v>418.32131114203099</v>
      </c>
      <c r="L1148" s="3">
        <v>65</v>
      </c>
      <c r="M1148" s="3">
        <v>12</v>
      </c>
      <c r="N1148" s="3">
        <v>7</v>
      </c>
      <c r="O1148" s="3">
        <v>673</v>
      </c>
      <c r="P1148" s="3">
        <v>3</v>
      </c>
      <c r="Q1148" s="3">
        <v>15336.3244145793</v>
      </c>
      <c r="R1148" s="3">
        <v>6</v>
      </c>
      <c r="S1148" s="3">
        <v>0</v>
      </c>
      <c r="T1148" s="3">
        <v>0</v>
      </c>
      <c r="U1148" s="3">
        <v>13904.618634439499</v>
      </c>
      <c r="V1148" s="3">
        <v>1</v>
      </c>
      <c r="W1148" s="3" t="str">
        <f>IF(Bank_data3[[#This Row],[credit_risk]]=1,"High Risk","Low Risk")</f>
        <v>High Risk</v>
      </c>
      <c r="X1148" s="3" t="str">
        <f t="shared" si="119"/>
        <v>25-34</v>
      </c>
      <c r="Y1148" s="3" t="str">
        <f t="shared" si="120"/>
        <v>Low Income</v>
      </c>
      <c r="Z1148" s="3" t="str">
        <f t="shared" si="121"/>
        <v>Good</v>
      </c>
      <c r="AA1148" s="27">
        <f t="shared" si="122"/>
        <v>0.40404544577262491</v>
      </c>
      <c r="AB1148" s="3" t="str">
        <f t="shared" si="123"/>
        <v>Medium</v>
      </c>
      <c r="AC1148" s="3" t="str">
        <f t="shared" si="124"/>
        <v>High</v>
      </c>
      <c r="AD1148" s="3" t="str">
        <f t="shared" si="125"/>
        <v>No</v>
      </c>
    </row>
    <row r="1149" spans="1:30" ht="15" customHeight="1" x14ac:dyDescent="0.3">
      <c r="A1149" s="3" t="s">
        <v>1170</v>
      </c>
      <c r="B1149" s="3">
        <v>27</v>
      </c>
      <c r="C1149" s="3" t="s">
        <v>23</v>
      </c>
      <c r="D1149" s="3" t="s">
        <v>24</v>
      </c>
      <c r="E1149" s="3">
        <v>39869.655246463401</v>
      </c>
      <c r="F1149" s="3">
        <v>221</v>
      </c>
      <c r="G1149" s="3">
        <v>1302.7793823966399</v>
      </c>
      <c r="H1149" s="3">
        <v>2</v>
      </c>
      <c r="I1149" s="3">
        <v>22.568274728706498</v>
      </c>
      <c r="J1149" s="3">
        <v>8</v>
      </c>
      <c r="K1149" s="3">
        <v>523.44595520499604</v>
      </c>
      <c r="L1149" s="3">
        <v>37</v>
      </c>
      <c r="M1149" s="3">
        <v>5</v>
      </c>
      <c r="N1149" s="3">
        <v>7</v>
      </c>
      <c r="O1149" s="3">
        <v>300</v>
      </c>
      <c r="P1149" s="3">
        <v>1</v>
      </c>
      <c r="Q1149" s="3">
        <v>13142.214171538</v>
      </c>
      <c r="R1149" s="3">
        <v>5</v>
      </c>
      <c r="S1149" s="3">
        <v>0</v>
      </c>
      <c r="T1149" s="3">
        <v>0</v>
      </c>
      <c r="U1149" s="3">
        <v>19130.827901164699</v>
      </c>
      <c r="V1149" s="3">
        <v>1</v>
      </c>
      <c r="W1149" s="3" t="str">
        <f>IF(Bank_data3[[#This Row],[credit_risk]]=1,"High Risk","Low Risk")</f>
        <v>High Risk</v>
      </c>
      <c r="X1149" s="3" t="str">
        <f t="shared" si="119"/>
        <v>25-34</v>
      </c>
      <c r="Y1149" s="3" t="str">
        <f t="shared" si="120"/>
        <v>Low Income</v>
      </c>
      <c r="Z1149" s="3" t="str">
        <f t="shared" si="121"/>
        <v>Poor</v>
      </c>
      <c r="AA1149" s="27">
        <f t="shared" si="122"/>
        <v>0.32962949115803475</v>
      </c>
      <c r="AB1149" s="3" t="str">
        <f t="shared" si="123"/>
        <v>Medium</v>
      </c>
      <c r="AC1149" s="3" t="str">
        <f t="shared" si="124"/>
        <v>High</v>
      </c>
      <c r="AD1149" s="3" t="str">
        <f t="shared" si="125"/>
        <v>No</v>
      </c>
    </row>
    <row r="1150" spans="1:30" ht="15" customHeight="1" x14ac:dyDescent="0.3">
      <c r="A1150" s="3" t="s">
        <v>1171</v>
      </c>
      <c r="B1150" s="3">
        <v>61</v>
      </c>
      <c r="C1150" s="3" t="s">
        <v>23</v>
      </c>
      <c r="D1150" s="3" t="s">
        <v>33</v>
      </c>
      <c r="E1150" s="3">
        <v>78881.502699253295</v>
      </c>
      <c r="F1150" s="3">
        <v>203</v>
      </c>
      <c r="G1150" s="3">
        <v>2658.2634657367898</v>
      </c>
      <c r="H1150" s="3">
        <v>3</v>
      </c>
      <c r="I1150" s="3">
        <v>777.50720504963704</v>
      </c>
      <c r="J1150" s="3">
        <v>7</v>
      </c>
      <c r="K1150" s="3">
        <v>318.64504668764698</v>
      </c>
      <c r="L1150" s="3">
        <v>37</v>
      </c>
      <c r="M1150" s="3">
        <v>3</v>
      </c>
      <c r="N1150" s="3">
        <v>0</v>
      </c>
      <c r="O1150" s="3">
        <v>774</v>
      </c>
      <c r="P1150" s="3">
        <v>0</v>
      </c>
      <c r="Q1150" s="3">
        <v>0</v>
      </c>
      <c r="R1150" s="3">
        <v>6</v>
      </c>
      <c r="S1150" s="3">
        <v>0</v>
      </c>
      <c r="T1150" s="3">
        <v>0</v>
      </c>
      <c r="U1150" s="3">
        <v>12487.8458820626</v>
      </c>
      <c r="V1150" s="3">
        <v>1</v>
      </c>
      <c r="W1150" s="3" t="str">
        <f>IF(Bank_data3[[#This Row],[credit_risk]]=1,"High Risk","Low Risk")</f>
        <v>High Risk</v>
      </c>
      <c r="X1150" s="3" t="str">
        <f t="shared" si="119"/>
        <v>55+</v>
      </c>
      <c r="Y1150" s="3" t="str">
        <f t="shared" si="120"/>
        <v>Middle Income</v>
      </c>
      <c r="Z1150" s="3" t="str">
        <f t="shared" si="121"/>
        <v>Very Good</v>
      </c>
      <c r="AA1150" s="27">
        <f t="shared" si="122"/>
        <v>0</v>
      </c>
      <c r="AB1150" s="3" t="str">
        <f t="shared" si="123"/>
        <v>Medium</v>
      </c>
      <c r="AC1150" s="3" t="str">
        <f t="shared" si="124"/>
        <v>High</v>
      </c>
      <c r="AD1150" s="3" t="str">
        <f t="shared" si="125"/>
        <v>No</v>
      </c>
    </row>
    <row r="1151" spans="1:30" ht="15" customHeight="1" x14ac:dyDescent="0.3">
      <c r="A1151" s="3" t="s">
        <v>1172</v>
      </c>
      <c r="B1151" s="3">
        <v>34</v>
      </c>
      <c r="C1151" s="3" t="s">
        <v>31</v>
      </c>
      <c r="D1151" s="3" t="s">
        <v>26</v>
      </c>
      <c r="E1151" s="3">
        <v>63255.447401648198</v>
      </c>
      <c r="F1151" s="3">
        <v>79</v>
      </c>
      <c r="G1151" s="3">
        <v>1277.86652749058</v>
      </c>
      <c r="H1151" s="3">
        <v>5</v>
      </c>
      <c r="I1151" s="3">
        <v>182.86217380282201</v>
      </c>
      <c r="J1151" s="3">
        <v>36</v>
      </c>
      <c r="K1151" s="3">
        <v>227.076887265663</v>
      </c>
      <c r="L1151" s="3">
        <v>32</v>
      </c>
      <c r="M1151" s="3">
        <v>0</v>
      </c>
      <c r="N1151" s="3">
        <v>5</v>
      </c>
      <c r="O1151" s="3">
        <v>751</v>
      </c>
      <c r="P1151" s="3">
        <v>4</v>
      </c>
      <c r="Q1151" s="3">
        <v>12706.807635794299</v>
      </c>
      <c r="R1151" s="3">
        <v>4</v>
      </c>
      <c r="S1151" s="3">
        <v>0</v>
      </c>
      <c r="T1151" s="3">
        <v>1</v>
      </c>
      <c r="U1151" s="3">
        <v>6327.9352829360896</v>
      </c>
      <c r="V1151" s="3">
        <v>1</v>
      </c>
      <c r="W1151" s="3" t="str">
        <f>IF(Bank_data3[[#This Row],[credit_risk]]=1,"High Risk","Low Risk")</f>
        <v>High Risk</v>
      </c>
      <c r="X1151" s="3" t="str">
        <f t="shared" si="119"/>
        <v>25-34</v>
      </c>
      <c r="Y1151" s="3" t="str">
        <f t="shared" si="120"/>
        <v>Middle Income</v>
      </c>
      <c r="Z1151" s="3" t="str">
        <f t="shared" si="121"/>
        <v>Very Good</v>
      </c>
      <c r="AA1151" s="27">
        <f t="shared" si="122"/>
        <v>0.20088084359139649</v>
      </c>
      <c r="AB1151" s="3" t="str">
        <f t="shared" si="123"/>
        <v>Medium</v>
      </c>
      <c r="AC1151" s="3" t="str">
        <f t="shared" si="124"/>
        <v>High</v>
      </c>
      <c r="AD1151" s="3" t="str">
        <f t="shared" si="125"/>
        <v>No</v>
      </c>
    </row>
    <row r="1152" spans="1:30" ht="15" customHeight="1" x14ac:dyDescent="0.3">
      <c r="A1152" s="3" t="s">
        <v>1173</v>
      </c>
      <c r="B1152" s="3">
        <v>66</v>
      </c>
      <c r="C1152" s="3" t="s">
        <v>31</v>
      </c>
      <c r="D1152" s="3" t="s">
        <v>33</v>
      </c>
      <c r="E1152" s="3">
        <v>38525.782562282999</v>
      </c>
      <c r="F1152" s="3">
        <v>16</v>
      </c>
      <c r="G1152" s="3">
        <v>781.82704040140595</v>
      </c>
      <c r="H1152" s="3">
        <v>9</v>
      </c>
      <c r="I1152" s="3">
        <v>480.73235507785802</v>
      </c>
      <c r="J1152" s="3">
        <v>32</v>
      </c>
      <c r="K1152" s="3">
        <v>530.33288231375002</v>
      </c>
      <c r="L1152" s="3">
        <v>70</v>
      </c>
      <c r="M1152" s="3">
        <v>2</v>
      </c>
      <c r="N1152" s="3">
        <v>7</v>
      </c>
      <c r="O1152" s="3">
        <v>483</v>
      </c>
      <c r="P1152" s="3">
        <v>3</v>
      </c>
      <c r="Q1152" s="3">
        <v>10311.0161604807</v>
      </c>
      <c r="R1152" s="3">
        <v>7</v>
      </c>
      <c r="S1152" s="3">
        <v>1</v>
      </c>
      <c r="T1152" s="3">
        <v>0</v>
      </c>
      <c r="U1152" s="3">
        <v>13785.635767964701</v>
      </c>
      <c r="V1152" s="3">
        <v>1</v>
      </c>
      <c r="W1152" s="3" t="str">
        <f>IF(Bank_data3[[#This Row],[credit_risk]]=1,"High Risk","Low Risk")</f>
        <v>High Risk</v>
      </c>
      <c r="X1152" s="3" t="str">
        <f t="shared" si="119"/>
        <v>55+</v>
      </c>
      <c r="Y1152" s="3" t="str">
        <f t="shared" si="120"/>
        <v>Low Income</v>
      </c>
      <c r="Z1152" s="3" t="str">
        <f t="shared" si="121"/>
        <v>Poor</v>
      </c>
      <c r="AA1152" s="27">
        <f t="shared" si="122"/>
        <v>0.2676393696561859</v>
      </c>
      <c r="AB1152" s="3" t="str">
        <f t="shared" si="123"/>
        <v>Low</v>
      </c>
      <c r="AC1152" s="3" t="str">
        <f t="shared" si="124"/>
        <v>High</v>
      </c>
      <c r="AD1152" s="3" t="str">
        <f t="shared" si="125"/>
        <v>No</v>
      </c>
    </row>
    <row r="1153" spans="1:30" ht="15" customHeight="1" x14ac:dyDescent="0.3">
      <c r="A1153" s="3" t="s">
        <v>1174</v>
      </c>
      <c r="B1153" s="3">
        <v>48</v>
      </c>
      <c r="C1153" s="3" t="s">
        <v>23</v>
      </c>
      <c r="D1153" s="3" t="s">
        <v>33</v>
      </c>
      <c r="E1153" s="3">
        <v>64551.401184788599</v>
      </c>
      <c r="F1153" s="3">
        <v>53</v>
      </c>
      <c r="G1153" s="3">
        <v>1232.5215473731701</v>
      </c>
      <c r="H1153" s="3">
        <v>7</v>
      </c>
      <c r="I1153" s="3">
        <v>983.68479605327195</v>
      </c>
      <c r="J1153" s="3">
        <v>14</v>
      </c>
      <c r="K1153" s="3">
        <v>551.92747118521299</v>
      </c>
      <c r="L1153" s="3">
        <v>54</v>
      </c>
      <c r="M1153" s="3">
        <v>11</v>
      </c>
      <c r="N1153" s="3">
        <v>9</v>
      </c>
      <c r="O1153" s="3">
        <v>387</v>
      </c>
      <c r="P1153" s="3">
        <v>1</v>
      </c>
      <c r="Q1153" s="3">
        <v>8660.73113075937</v>
      </c>
      <c r="R1153" s="3">
        <v>0</v>
      </c>
      <c r="S1153" s="3">
        <v>0</v>
      </c>
      <c r="T1153" s="3">
        <v>0</v>
      </c>
      <c r="U1153" s="3">
        <v>10130.2282140674</v>
      </c>
      <c r="V1153" s="3">
        <v>1</v>
      </c>
      <c r="W1153" s="3" t="str">
        <f>IF(Bank_data3[[#This Row],[credit_risk]]=1,"High Risk","Low Risk")</f>
        <v>High Risk</v>
      </c>
      <c r="X1153" s="3" t="str">
        <f t="shared" si="119"/>
        <v>45-54</v>
      </c>
      <c r="Y1153" s="3" t="str">
        <f t="shared" si="120"/>
        <v>Middle Income</v>
      </c>
      <c r="Z1153" s="3" t="str">
        <f t="shared" si="121"/>
        <v>Poor</v>
      </c>
      <c r="AA1153" s="27">
        <f t="shared" si="122"/>
        <v>0.13416798042797951</v>
      </c>
      <c r="AB1153" s="3" t="str">
        <f t="shared" si="123"/>
        <v>Medium</v>
      </c>
      <c r="AC1153" s="3" t="str">
        <f t="shared" si="124"/>
        <v>High</v>
      </c>
      <c r="AD1153" s="3" t="str">
        <f t="shared" si="125"/>
        <v>No</v>
      </c>
    </row>
    <row r="1154" spans="1:30" ht="15" customHeight="1" x14ac:dyDescent="0.3">
      <c r="A1154" s="3" t="s">
        <v>1175</v>
      </c>
      <c r="B1154" s="3">
        <v>52</v>
      </c>
      <c r="C1154" s="3" t="s">
        <v>28</v>
      </c>
      <c r="D1154" s="3" t="s">
        <v>33</v>
      </c>
      <c r="E1154" s="3">
        <v>47667.540000344299</v>
      </c>
      <c r="F1154" s="3">
        <v>141</v>
      </c>
      <c r="G1154" s="3">
        <v>1321.5508492030899</v>
      </c>
      <c r="H1154" s="3">
        <v>6</v>
      </c>
      <c r="I1154" s="3">
        <v>354.03088184571902</v>
      </c>
      <c r="J1154" s="3">
        <v>48</v>
      </c>
      <c r="K1154" s="3">
        <v>730.77996356505503</v>
      </c>
      <c r="L1154" s="3">
        <v>75</v>
      </c>
      <c r="M1154" s="3">
        <v>2</v>
      </c>
      <c r="N1154" s="3">
        <v>9</v>
      </c>
      <c r="O1154" s="3">
        <v>784</v>
      </c>
      <c r="P1154" s="3">
        <v>4</v>
      </c>
      <c r="Q1154" s="3">
        <v>5766.8432962588604</v>
      </c>
      <c r="R1154" s="3">
        <v>2</v>
      </c>
      <c r="S1154" s="3">
        <v>0</v>
      </c>
      <c r="T1154" s="3">
        <v>0</v>
      </c>
      <c r="U1154" s="3">
        <v>16945.7135943469</v>
      </c>
      <c r="V1154" s="3">
        <v>0</v>
      </c>
      <c r="W1154" s="3" t="str">
        <f>IF(Bank_data3[[#This Row],[credit_risk]]=1,"High Risk","Low Risk")</f>
        <v>Low Risk</v>
      </c>
      <c r="X1154" s="3" t="str">
        <f t="shared" si="119"/>
        <v>45-54</v>
      </c>
      <c r="Y1154" s="3" t="str">
        <f t="shared" si="120"/>
        <v>Low Income</v>
      </c>
      <c r="Z1154" s="3" t="str">
        <f t="shared" si="121"/>
        <v>Very Good</v>
      </c>
      <c r="AA1154" s="27">
        <f t="shared" si="122"/>
        <v>0.12098050992808118</v>
      </c>
      <c r="AB1154" s="3" t="str">
        <f t="shared" si="123"/>
        <v>Medium</v>
      </c>
      <c r="AC1154" s="3" t="str">
        <f t="shared" si="124"/>
        <v>High</v>
      </c>
      <c r="AD1154" s="3" t="str">
        <f t="shared" si="125"/>
        <v>No</v>
      </c>
    </row>
    <row r="1155" spans="1:30" ht="15" customHeight="1" x14ac:dyDescent="0.3">
      <c r="A1155" s="3" t="s">
        <v>1176</v>
      </c>
      <c r="B1155" s="3">
        <v>49</v>
      </c>
      <c r="C1155" s="3" t="s">
        <v>23</v>
      </c>
      <c r="D1155" s="3" t="s">
        <v>24</v>
      </c>
      <c r="E1155" s="3">
        <v>79421.930457385402</v>
      </c>
      <c r="F1155" s="3">
        <v>80</v>
      </c>
      <c r="G1155" s="3">
        <v>1689.0773623805301</v>
      </c>
      <c r="H1155" s="3">
        <v>7</v>
      </c>
      <c r="I1155" s="3">
        <v>301.69876345362297</v>
      </c>
      <c r="J1155" s="3">
        <v>46</v>
      </c>
      <c r="K1155" s="3">
        <v>309.17529082157199</v>
      </c>
      <c r="L1155" s="3">
        <v>22</v>
      </c>
      <c r="M1155" s="3">
        <v>17</v>
      </c>
      <c r="N1155" s="3">
        <v>7</v>
      </c>
      <c r="O1155" s="3">
        <v>898</v>
      </c>
      <c r="P1155" s="3">
        <v>5</v>
      </c>
      <c r="Q1155" s="3">
        <v>22817.026314068</v>
      </c>
      <c r="R1155" s="3">
        <v>2</v>
      </c>
      <c r="S1155" s="3">
        <v>0</v>
      </c>
      <c r="T1155" s="3">
        <v>0</v>
      </c>
      <c r="U1155" s="3">
        <v>9585.4984638056594</v>
      </c>
      <c r="V1155" s="3">
        <v>0</v>
      </c>
      <c r="W1155" s="3" t="str">
        <f>IF(Bank_data3[[#This Row],[credit_risk]]=1,"High Risk","Low Risk")</f>
        <v>Low Risk</v>
      </c>
      <c r="X1155" s="3" t="str">
        <f t="shared" si="119"/>
        <v>45-54</v>
      </c>
      <c r="Y1155" s="3" t="str">
        <f t="shared" si="120"/>
        <v>Middle Income</v>
      </c>
      <c r="Z1155" s="3" t="str">
        <f t="shared" si="121"/>
        <v>Excellent</v>
      </c>
      <c r="AA1155" s="27">
        <f t="shared" si="122"/>
        <v>0.28728873980607528</v>
      </c>
      <c r="AB1155" s="3" t="str">
        <f t="shared" si="123"/>
        <v>Medium</v>
      </c>
      <c r="AC1155" s="3" t="str">
        <f t="shared" si="124"/>
        <v>Medium</v>
      </c>
      <c r="AD1155" s="3" t="str">
        <f t="shared" si="125"/>
        <v>No</v>
      </c>
    </row>
    <row r="1156" spans="1:30" ht="15" customHeight="1" x14ac:dyDescent="0.3">
      <c r="A1156" s="3" t="s">
        <v>1177</v>
      </c>
      <c r="B1156" s="3">
        <v>58</v>
      </c>
      <c r="C1156" s="3" t="s">
        <v>31</v>
      </c>
      <c r="D1156" s="3" t="s">
        <v>33</v>
      </c>
      <c r="E1156" s="3">
        <v>43993.377595597201</v>
      </c>
      <c r="F1156" s="3">
        <v>82</v>
      </c>
      <c r="G1156" s="3">
        <v>1236.90318403944</v>
      </c>
      <c r="H1156" s="3">
        <v>5</v>
      </c>
      <c r="I1156" s="3">
        <v>1633.68074419547</v>
      </c>
      <c r="J1156" s="3">
        <v>7</v>
      </c>
      <c r="K1156" s="3">
        <v>237.53615795402499</v>
      </c>
      <c r="L1156" s="3">
        <v>69</v>
      </c>
      <c r="M1156" s="3">
        <v>13</v>
      </c>
      <c r="N1156" s="3">
        <v>8</v>
      </c>
      <c r="O1156" s="3">
        <v>880</v>
      </c>
      <c r="P1156" s="3">
        <v>2</v>
      </c>
      <c r="Q1156" s="3">
        <v>5322.2779511936596</v>
      </c>
      <c r="R1156" s="3">
        <v>6</v>
      </c>
      <c r="S1156" s="3">
        <v>0</v>
      </c>
      <c r="T1156" s="3">
        <v>0</v>
      </c>
      <c r="U1156" s="3">
        <v>7998.7846601349902</v>
      </c>
      <c r="V1156" s="3">
        <v>1</v>
      </c>
      <c r="W1156" s="3" t="str">
        <f>IF(Bank_data3[[#This Row],[credit_risk]]=1,"High Risk","Low Risk")</f>
        <v>High Risk</v>
      </c>
      <c r="X1156" s="3" t="str">
        <f t="shared" si="119"/>
        <v>55+</v>
      </c>
      <c r="Y1156" s="3" t="str">
        <f t="shared" si="120"/>
        <v>Low Income</v>
      </c>
      <c r="Z1156" s="3" t="str">
        <f t="shared" si="121"/>
        <v>Excellent</v>
      </c>
      <c r="AA1156" s="27">
        <f t="shared" si="122"/>
        <v>0.12097907098922785</v>
      </c>
      <c r="AB1156" s="3" t="str">
        <f t="shared" si="123"/>
        <v>Medium</v>
      </c>
      <c r="AC1156" s="3" t="str">
        <f t="shared" si="124"/>
        <v>High</v>
      </c>
      <c r="AD1156" s="3" t="str">
        <f t="shared" si="125"/>
        <v>No</v>
      </c>
    </row>
    <row r="1157" spans="1:30" ht="15" customHeight="1" x14ac:dyDescent="0.3">
      <c r="A1157" s="3" t="s">
        <v>1178</v>
      </c>
      <c r="B1157" s="3">
        <v>46</v>
      </c>
      <c r="C1157" s="3" t="s">
        <v>28</v>
      </c>
      <c r="D1157" s="3" t="s">
        <v>33</v>
      </c>
      <c r="E1157" s="3">
        <v>22299.993372585399</v>
      </c>
      <c r="F1157" s="3">
        <v>12</v>
      </c>
      <c r="G1157" s="3">
        <v>1696.38924625508</v>
      </c>
      <c r="H1157" s="3">
        <v>5</v>
      </c>
      <c r="I1157" s="3">
        <v>324.24883200294198</v>
      </c>
      <c r="J1157" s="3">
        <v>20</v>
      </c>
      <c r="K1157" s="3">
        <v>944.39377409941403</v>
      </c>
      <c r="L1157" s="3">
        <v>13</v>
      </c>
      <c r="M1157" s="3">
        <v>4</v>
      </c>
      <c r="N1157" s="3">
        <v>7</v>
      </c>
      <c r="O1157" s="3">
        <v>639</v>
      </c>
      <c r="P1157" s="3">
        <v>0</v>
      </c>
      <c r="Q1157" s="3">
        <v>10851.573599281</v>
      </c>
      <c r="R1157" s="3">
        <v>4</v>
      </c>
      <c r="S1157" s="3">
        <v>0</v>
      </c>
      <c r="T1157" s="3">
        <v>0</v>
      </c>
      <c r="U1157" s="3">
        <v>7776.9667132623599</v>
      </c>
      <c r="V1157" s="3">
        <v>1</v>
      </c>
      <c r="W1157" s="3" t="str">
        <f>IF(Bank_data3[[#This Row],[credit_risk]]=1,"High Risk","Low Risk")</f>
        <v>High Risk</v>
      </c>
      <c r="X1157" s="3" t="str">
        <f t="shared" si="119"/>
        <v>45-54</v>
      </c>
      <c r="Y1157" s="3" t="str">
        <f t="shared" si="120"/>
        <v>Low Income</v>
      </c>
      <c r="Z1157" s="3" t="str">
        <f t="shared" si="121"/>
        <v>Fair</v>
      </c>
      <c r="AA1157" s="27">
        <f t="shared" si="122"/>
        <v>0.48661779481160894</v>
      </c>
      <c r="AB1157" s="3" t="str">
        <f t="shared" si="123"/>
        <v>Medium</v>
      </c>
      <c r="AC1157" s="3" t="str">
        <f t="shared" si="124"/>
        <v>Medium</v>
      </c>
      <c r="AD1157" s="3" t="str">
        <f t="shared" si="125"/>
        <v>No</v>
      </c>
    </row>
    <row r="1158" spans="1:30" ht="15" customHeight="1" x14ac:dyDescent="0.3">
      <c r="A1158" s="3" t="s">
        <v>1179</v>
      </c>
      <c r="B1158" s="3">
        <v>55</v>
      </c>
      <c r="C1158" s="3" t="s">
        <v>31</v>
      </c>
      <c r="D1158" s="3" t="s">
        <v>26</v>
      </c>
      <c r="E1158" s="3">
        <v>46638.480802987702</v>
      </c>
      <c r="F1158" s="3">
        <v>214</v>
      </c>
      <c r="G1158" s="3">
        <v>1710.4971217129701</v>
      </c>
      <c r="H1158" s="3">
        <v>5</v>
      </c>
      <c r="I1158" s="3">
        <v>1377.6823160807901</v>
      </c>
      <c r="J1158" s="3">
        <v>2</v>
      </c>
      <c r="K1158" s="3">
        <v>532.79681874982998</v>
      </c>
      <c r="L1158" s="3">
        <v>48</v>
      </c>
      <c r="M1158" s="3">
        <v>0</v>
      </c>
      <c r="N1158" s="3">
        <v>4</v>
      </c>
      <c r="O1158" s="3">
        <v>471</v>
      </c>
      <c r="P1158" s="3">
        <v>4</v>
      </c>
      <c r="Q1158" s="3">
        <v>8864.3015688292908</v>
      </c>
      <c r="R1158" s="3">
        <v>3</v>
      </c>
      <c r="S1158" s="3">
        <v>0</v>
      </c>
      <c r="T1158" s="3">
        <v>0</v>
      </c>
      <c r="U1158" s="3">
        <v>6739.5380159872802</v>
      </c>
      <c r="V1158" s="3">
        <v>1</v>
      </c>
      <c r="W1158" s="3" t="str">
        <f>IF(Bank_data3[[#This Row],[credit_risk]]=1,"High Risk","Low Risk")</f>
        <v>High Risk</v>
      </c>
      <c r="X1158" s="3" t="str">
        <f t="shared" si="119"/>
        <v>55+</v>
      </c>
      <c r="Y1158" s="3" t="str">
        <f t="shared" si="120"/>
        <v>Low Income</v>
      </c>
      <c r="Z1158" s="3" t="str">
        <f t="shared" si="121"/>
        <v>Poor</v>
      </c>
      <c r="AA1158" s="27">
        <f t="shared" si="122"/>
        <v>0.19006411478697727</v>
      </c>
      <c r="AB1158" s="3" t="str">
        <f t="shared" si="123"/>
        <v>Medium</v>
      </c>
      <c r="AC1158" s="3" t="str">
        <f t="shared" si="124"/>
        <v>High</v>
      </c>
      <c r="AD1158" s="3" t="str">
        <f t="shared" si="125"/>
        <v>No</v>
      </c>
    </row>
    <row r="1159" spans="1:30" ht="15" customHeight="1" x14ac:dyDescent="0.3">
      <c r="A1159" s="3" t="s">
        <v>1180</v>
      </c>
      <c r="B1159" s="3">
        <v>48</v>
      </c>
      <c r="C1159" s="3" t="s">
        <v>31</v>
      </c>
      <c r="D1159" s="3" t="s">
        <v>33</v>
      </c>
      <c r="E1159" s="3">
        <v>44003.222022608701</v>
      </c>
      <c r="F1159" s="3">
        <v>82</v>
      </c>
      <c r="G1159" s="3">
        <v>1158.0496146929099</v>
      </c>
      <c r="H1159" s="3">
        <v>2</v>
      </c>
      <c r="I1159" s="3">
        <v>739.72924239725899</v>
      </c>
      <c r="J1159" s="3">
        <v>8</v>
      </c>
      <c r="K1159" s="3">
        <v>155.7277397755</v>
      </c>
      <c r="L1159" s="3">
        <v>44</v>
      </c>
      <c r="M1159" s="3">
        <v>13</v>
      </c>
      <c r="N1159" s="3">
        <v>0</v>
      </c>
      <c r="O1159" s="3">
        <v>677</v>
      </c>
      <c r="P1159" s="3">
        <v>3</v>
      </c>
      <c r="Q1159" s="3">
        <v>5655.0490704037402</v>
      </c>
      <c r="R1159" s="3">
        <v>5</v>
      </c>
      <c r="S1159" s="3">
        <v>0</v>
      </c>
      <c r="T1159" s="3">
        <v>0</v>
      </c>
      <c r="U1159" s="3">
        <v>10500.2901720918</v>
      </c>
      <c r="V1159" s="3">
        <v>1</v>
      </c>
      <c r="W1159" s="3" t="str">
        <f>IF(Bank_data3[[#This Row],[credit_risk]]=1,"High Risk","Low Risk")</f>
        <v>High Risk</v>
      </c>
      <c r="X1159" s="3" t="str">
        <f t="shared" ref="X1159:X1222" si="126">_xlfn.IFS(B1159&lt;25,"18-24",B1159&lt;35,"25-34",B1159&lt;45,"35-44",B1159&lt;55,"45-54",TRUE(),"55+")</f>
        <v>45-54</v>
      </c>
      <c r="Y1159" s="3" t="str">
        <f t="shared" ref="Y1159:Y1222" si="127">_xlfn.IFS(E1159&lt;50000,"Low Income",E1159&lt;100000,"Middle Income",TRUE(),"High Income")</f>
        <v>Low Income</v>
      </c>
      <c r="Z1159" s="3" t="str">
        <f t="shared" ref="Z1159:Z1222" si="128">_xlfn.IFS(O1159&lt;580,"Poor",O1159&lt;670,"Fair",O1159&lt;740,"Good",O1159&lt;800,"Very Good",TRUE(),"Excellent")</f>
        <v>Good</v>
      </c>
      <c r="AA1159" s="27">
        <f t="shared" ref="AA1159:AA1222" si="129">IF(E1159=0,0,Q1159/E1159)</f>
        <v>0.12851443168180265</v>
      </c>
      <c r="AB1159" s="3" t="str">
        <f t="shared" ref="AB1159:AB1222" si="130">_xlfn.IFS(G1159&lt;1000,"Low",G1159&lt;5000,"Medium",TRUE(),"High")</f>
        <v>Medium</v>
      </c>
      <c r="AC1159" s="3" t="str">
        <f t="shared" ref="AC1159:AC1222" si="131">_xlfn.IFS(L1159&lt;10,"Low",L1159&lt;30,"Medium",TRUE(),"High")</f>
        <v>High</v>
      </c>
      <c r="AD1159" s="3" t="str">
        <f t="shared" ref="AD1159:AD1222" si="132">IF(AND(E1159&gt;=100000,O1159&gt;=750),"Yes","No")</f>
        <v>No</v>
      </c>
    </row>
    <row r="1160" spans="1:30" ht="15" customHeight="1" x14ac:dyDescent="0.3">
      <c r="A1160" s="3" t="s">
        <v>1181</v>
      </c>
      <c r="B1160" s="3">
        <v>57</v>
      </c>
      <c r="C1160" s="3" t="s">
        <v>28</v>
      </c>
      <c r="D1160" s="3" t="s">
        <v>33</v>
      </c>
      <c r="E1160" s="3">
        <v>25821.9203369303</v>
      </c>
      <c r="F1160" s="3">
        <v>126</v>
      </c>
      <c r="G1160" s="3">
        <v>1762.7233277123401</v>
      </c>
      <c r="H1160" s="3">
        <v>9</v>
      </c>
      <c r="I1160" s="3">
        <v>616.30980749635899</v>
      </c>
      <c r="J1160" s="3">
        <v>13</v>
      </c>
      <c r="K1160" s="3">
        <v>486.14443325836203</v>
      </c>
      <c r="L1160" s="3">
        <v>76</v>
      </c>
      <c r="M1160" s="3">
        <v>11</v>
      </c>
      <c r="N1160" s="3">
        <v>8</v>
      </c>
      <c r="O1160" s="3">
        <v>476</v>
      </c>
      <c r="P1160" s="3">
        <v>5</v>
      </c>
      <c r="Q1160" s="3">
        <v>16605.045669657098</v>
      </c>
      <c r="R1160" s="3">
        <v>5</v>
      </c>
      <c r="S1160" s="3">
        <v>0</v>
      </c>
      <c r="T1160" s="3">
        <v>0</v>
      </c>
      <c r="U1160" s="3">
        <v>14739.008938254099</v>
      </c>
      <c r="V1160" s="3">
        <v>1</v>
      </c>
      <c r="W1160" s="3" t="str">
        <f>IF(Bank_data3[[#This Row],[credit_risk]]=1,"High Risk","Low Risk")</f>
        <v>High Risk</v>
      </c>
      <c r="X1160" s="3" t="str">
        <f t="shared" si="126"/>
        <v>55+</v>
      </c>
      <c r="Y1160" s="3" t="str">
        <f t="shared" si="127"/>
        <v>Low Income</v>
      </c>
      <c r="Z1160" s="3" t="str">
        <f t="shared" si="128"/>
        <v>Poor</v>
      </c>
      <c r="AA1160" s="27">
        <f t="shared" si="129"/>
        <v>0.64306006110276381</v>
      </c>
      <c r="AB1160" s="3" t="str">
        <f t="shared" si="130"/>
        <v>Medium</v>
      </c>
      <c r="AC1160" s="3" t="str">
        <f t="shared" si="131"/>
        <v>High</v>
      </c>
      <c r="AD1160" s="3" t="str">
        <f t="shared" si="132"/>
        <v>No</v>
      </c>
    </row>
    <row r="1161" spans="1:30" ht="15" customHeight="1" x14ac:dyDescent="0.3">
      <c r="A1161" s="3" t="s">
        <v>1182</v>
      </c>
      <c r="B1161" s="3">
        <v>52</v>
      </c>
      <c r="C1161" s="3" t="s">
        <v>23</v>
      </c>
      <c r="D1161" s="3" t="s">
        <v>33</v>
      </c>
      <c r="E1161" s="3">
        <v>60546.411631009498</v>
      </c>
      <c r="F1161" s="3">
        <v>188</v>
      </c>
      <c r="G1161" s="3">
        <v>1031.0069901842501</v>
      </c>
      <c r="H1161" s="3">
        <v>3</v>
      </c>
      <c r="I1161" s="3">
        <v>998.375236705872</v>
      </c>
      <c r="J1161" s="3">
        <v>37</v>
      </c>
      <c r="K1161" s="3">
        <v>335.78397688861799</v>
      </c>
      <c r="L1161" s="3">
        <v>26</v>
      </c>
      <c r="M1161" s="3">
        <v>0</v>
      </c>
      <c r="N1161" s="3">
        <v>9</v>
      </c>
      <c r="O1161" s="3">
        <v>335</v>
      </c>
      <c r="P1161" s="3">
        <v>1</v>
      </c>
      <c r="Q1161" s="3">
        <v>14668.893588987399</v>
      </c>
      <c r="R1161" s="3">
        <v>7</v>
      </c>
      <c r="S1161" s="3">
        <v>0</v>
      </c>
      <c r="T1161" s="3">
        <v>0</v>
      </c>
      <c r="U1161" s="3">
        <v>3111.9484841027302</v>
      </c>
      <c r="V1161" s="3">
        <v>1</v>
      </c>
      <c r="W1161" s="3" t="str">
        <f>IF(Bank_data3[[#This Row],[credit_risk]]=1,"High Risk","Low Risk")</f>
        <v>High Risk</v>
      </c>
      <c r="X1161" s="3" t="str">
        <f t="shared" si="126"/>
        <v>45-54</v>
      </c>
      <c r="Y1161" s="3" t="str">
        <f t="shared" si="127"/>
        <v>Middle Income</v>
      </c>
      <c r="Z1161" s="3" t="str">
        <f t="shared" si="128"/>
        <v>Poor</v>
      </c>
      <c r="AA1161" s="27">
        <f t="shared" si="129"/>
        <v>0.2422751934232642</v>
      </c>
      <c r="AB1161" s="3" t="str">
        <f t="shared" si="130"/>
        <v>Medium</v>
      </c>
      <c r="AC1161" s="3" t="str">
        <f t="shared" si="131"/>
        <v>Medium</v>
      </c>
      <c r="AD1161" s="3" t="str">
        <f t="shared" si="132"/>
        <v>No</v>
      </c>
    </row>
    <row r="1162" spans="1:30" ht="15" customHeight="1" x14ac:dyDescent="0.3">
      <c r="A1162" s="3" t="s">
        <v>1183</v>
      </c>
      <c r="B1162" s="3">
        <v>56</v>
      </c>
      <c r="C1162" s="3" t="s">
        <v>23</v>
      </c>
      <c r="D1162" s="3" t="s">
        <v>33</v>
      </c>
      <c r="E1162" s="3">
        <v>75644.938945706905</v>
      </c>
      <c r="F1162" s="3">
        <v>36</v>
      </c>
      <c r="G1162" s="3">
        <v>3099.8512536113799</v>
      </c>
      <c r="H1162" s="3">
        <v>10</v>
      </c>
      <c r="I1162" s="3">
        <v>1267.8079264405801</v>
      </c>
      <c r="J1162" s="3">
        <v>26</v>
      </c>
      <c r="K1162" s="3">
        <v>589.55773729536395</v>
      </c>
      <c r="L1162" s="3">
        <v>74</v>
      </c>
      <c r="M1162" s="3">
        <v>1</v>
      </c>
      <c r="N1162" s="3">
        <v>9</v>
      </c>
      <c r="O1162" s="3">
        <v>752</v>
      </c>
      <c r="P1162" s="3">
        <v>1</v>
      </c>
      <c r="Q1162" s="3">
        <v>9012.2674485124699</v>
      </c>
      <c r="R1162" s="3">
        <v>1</v>
      </c>
      <c r="S1162" s="3">
        <v>0</v>
      </c>
      <c r="T1162" s="3">
        <v>0</v>
      </c>
      <c r="U1162" s="3">
        <v>11775.649062369301</v>
      </c>
      <c r="V1162" s="3">
        <v>0</v>
      </c>
      <c r="W1162" s="3" t="str">
        <f>IF(Bank_data3[[#This Row],[credit_risk]]=1,"High Risk","Low Risk")</f>
        <v>Low Risk</v>
      </c>
      <c r="X1162" s="3" t="str">
        <f t="shared" si="126"/>
        <v>55+</v>
      </c>
      <c r="Y1162" s="3" t="str">
        <f t="shared" si="127"/>
        <v>Middle Income</v>
      </c>
      <c r="Z1162" s="3" t="str">
        <f t="shared" si="128"/>
        <v>Very Good</v>
      </c>
      <c r="AA1162" s="27">
        <f t="shared" si="129"/>
        <v>0.11913906699007185</v>
      </c>
      <c r="AB1162" s="3" t="str">
        <f t="shared" si="130"/>
        <v>Medium</v>
      </c>
      <c r="AC1162" s="3" t="str">
        <f t="shared" si="131"/>
        <v>High</v>
      </c>
      <c r="AD1162" s="3" t="str">
        <f t="shared" si="132"/>
        <v>No</v>
      </c>
    </row>
    <row r="1163" spans="1:30" ht="15" customHeight="1" x14ac:dyDescent="0.3">
      <c r="A1163" s="3" t="s">
        <v>1184</v>
      </c>
      <c r="B1163" s="3">
        <v>46</v>
      </c>
      <c r="C1163" s="3" t="s">
        <v>23</v>
      </c>
      <c r="D1163" s="3" t="s">
        <v>26</v>
      </c>
      <c r="E1163" s="3">
        <v>29795.282172988402</v>
      </c>
      <c r="F1163" s="3">
        <v>123</v>
      </c>
      <c r="G1163" s="3">
        <v>1739.29871146907</v>
      </c>
      <c r="H1163" s="3">
        <v>5</v>
      </c>
      <c r="I1163" s="3">
        <v>398.87622026208498</v>
      </c>
      <c r="J1163" s="3">
        <v>19</v>
      </c>
      <c r="K1163" s="3">
        <v>395.66025037925198</v>
      </c>
      <c r="L1163" s="3">
        <v>66</v>
      </c>
      <c r="M1163" s="3">
        <v>11</v>
      </c>
      <c r="N1163" s="3">
        <v>9</v>
      </c>
      <c r="O1163" s="3">
        <v>524</v>
      </c>
      <c r="P1163" s="3">
        <v>5</v>
      </c>
      <c r="Q1163" s="3">
        <v>6477.8428069544498</v>
      </c>
      <c r="R1163" s="3">
        <v>7</v>
      </c>
      <c r="S1163" s="3">
        <v>0</v>
      </c>
      <c r="T1163" s="3">
        <v>0</v>
      </c>
      <c r="U1163" s="3">
        <v>21761.494399912699</v>
      </c>
      <c r="V1163" s="3">
        <v>1</v>
      </c>
      <c r="W1163" s="3" t="str">
        <f>IF(Bank_data3[[#This Row],[credit_risk]]=1,"High Risk","Low Risk")</f>
        <v>High Risk</v>
      </c>
      <c r="X1163" s="3" t="str">
        <f t="shared" si="126"/>
        <v>45-54</v>
      </c>
      <c r="Y1163" s="3" t="str">
        <f t="shared" si="127"/>
        <v>Low Income</v>
      </c>
      <c r="Z1163" s="3" t="str">
        <f t="shared" si="128"/>
        <v>Poor</v>
      </c>
      <c r="AA1163" s="27">
        <f t="shared" si="129"/>
        <v>0.21741169522559806</v>
      </c>
      <c r="AB1163" s="3" t="str">
        <f t="shared" si="130"/>
        <v>Medium</v>
      </c>
      <c r="AC1163" s="3" t="str">
        <f t="shared" si="131"/>
        <v>High</v>
      </c>
      <c r="AD1163" s="3" t="str">
        <f t="shared" si="132"/>
        <v>No</v>
      </c>
    </row>
    <row r="1164" spans="1:30" ht="15" customHeight="1" x14ac:dyDescent="0.3">
      <c r="A1164" s="3" t="s">
        <v>1185</v>
      </c>
      <c r="B1164" s="3">
        <v>52</v>
      </c>
      <c r="C1164" s="3" t="s">
        <v>23</v>
      </c>
      <c r="D1164" s="3" t="s">
        <v>26</v>
      </c>
      <c r="E1164" s="3">
        <v>67508.787072599094</v>
      </c>
      <c r="F1164" s="3">
        <v>82</v>
      </c>
      <c r="G1164" s="3">
        <v>1989.8598993591099</v>
      </c>
      <c r="H1164" s="3">
        <v>6</v>
      </c>
      <c r="I1164" s="3">
        <v>621.41257359501401</v>
      </c>
      <c r="J1164" s="3">
        <v>3</v>
      </c>
      <c r="K1164" s="3">
        <v>809.22908296234198</v>
      </c>
      <c r="L1164" s="3">
        <v>48</v>
      </c>
      <c r="M1164" s="3">
        <v>12</v>
      </c>
      <c r="N1164" s="3">
        <v>9</v>
      </c>
      <c r="O1164" s="3">
        <v>592</v>
      </c>
      <c r="P1164" s="3">
        <v>0</v>
      </c>
      <c r="Q1164" s="3">
        <v>15144.2159158786</v>
      </c>
      <c r="R1164" s="3">
        <v>4</v>
      </c>
      <c r="S1164" s="3">
        <v>0</v>
      </c>
      <c r="T1164" s="3">
        <v>1</v>
      </c>
      <c r="U1164" s="3">
        <v>3571.50039603709</v>
      </c>
      <c r="V1164" s="3">
        <v>1</v>
      </c>
      <c r="W1164" s="3" t="str">
        <f>IF(Bank_data3[[#This Row],[credit_risk]]=1,"High Risk","Low Risk")</f>
        <v>High Risk</v>
      </c>
      <c r="X1164" s="3" t="str">
        <f t="shared" si="126"/>
        <v>45-54</v>
      </c>
      <c r="Y1164" s="3" t="str">
        <f t="shared" si="127"/>
        <v>Middle Income</v>
      </c>
      <c r="Z1164" s="3" t="str">
        <f t="shared" si="128"/>
        <v>Fair</v>
      </c>
      <c r="AA1164" s="27">
        <f t="shared" si="129"/>
        <v>0.22432955134555266</v>
      </c>
      <c r="AB1164" s="3" t="str">
        <f t="shared" si="130"/>
        <v>Medium</v>
      </c>
      <c r="AC1164" s="3" t="str">
        <f t="shared" si="131"/>
        <v>High</v>
      </c>
      <c r="AD1164" s="3" t="str">
        <f t="shared" si="132"/>
        <v>No</v>
      </c>
    </row>
    <row r="1165" spans="1:30" ht="15" customHeight="1" x14ac:dyDescent="0.3">
      <c r="A1165" s="3" t="s">
        <v>1186</v>
      </c>
      <c r="B1165" s="3">
        <v>23</v>
      </c>
      <c r="C1165" s="3" t="s">
        <v>28</v>
      </c>
      <c r="D1165" s="3" t="s">
        <v>24</v>
      </c>
      <c r="E1165" s="3">
        <v>39080.645108201497</v>
      </c>
      <c r="F1165" s="3">
        <v>208</v>
      </c>
      <c r="G1165" s="3">
        <v>1343.7249565362999</v>
      </c>
      <c r="H1165" s="3">
        <v>2</v>
      </c>
      <c r="I1165" s="3">
        <v>1096.4044071394901</v>
      </c>
      <c r="J1165" s="3">
        <v>23</v>
      </c>
      <c r="K1165" s="3">
        <v>175.003196280163</v>
      </c>
      <c r="L1165" s="3">
        <v>1</v>
      </c>
      <c r="M1165" s="3">
        <v>19</v>
      </c>
      <c r="N1165" s="3">
        <v>4</v>
      </c>
      <c r="O1165" s="3">
        <v>772</v>
      </c>
      <c r="P1165" s="3">
        <v>2</v>
      </c>
      <c r="Q1165" s="3">
        <v>14615.6302469702</v>
      </c>
      <c r="R1165" s="3">
        <v>4</v>
      </c>
      <c r="S1165" s="3">
        <v>1</v>
      </c>
      <c r="T1165" s="3">
        <v>0</v>
      </c>
      <c r="U1165" s="3">
        <v>12197.022163055401</v>
      </c>
      <c r="V1165" s="3">
        <v>1</v>
      </c>
      <c r="W1165" s="3" t="str">
        <f>IF(Bank_data3[[#This Row],[credit_risk]]=1,"High Risk","Low Risk")</f>
        <v>High Risk</v>
      </c>
      <c r="X1165" s="3" t="str">
        <f t="shared" si="126"/>
        <v>18-24</v>
      </c>
      <c r="Y1165" s="3" t="str">
        <f t="shared" si="127"/>
        <v>Low Income</v>
      </c>
      <c r="Z1165" s="3" t="str">
        <f t="shared" si="128"/>
        <v>Very Good</v>
      </c>
      <c r="AA1165" s="27">
        <f t="shared" si="129"/>
        <v>0.37398641211024819</v>
      </c>
      <c r="AB1165" s="3" t="str">
        <f t="shared" si="130"/>
        <v>Medium</v>
      </c>
      <c r="AC1165" s="3" t="str">
        <f t="shared" si="131"/>
        <v>Low</v>
      </c>
      <c r="AD1165" s="3" t="str">
        <f t="shared" si="132"/>
        <v>No</v>
      </c>
    </row>
    <row r="1166" spans="1:30" ht="15" customHeight="1" x14ac:dyDescent="0.3">
      <c r="A1166" s="3" t="s">
        <v>1187</v>
      </c>
      <c r="B1166" s="3">
        <v>41</v>
      </c>
      <c r="C1166" s="3" t="s">
        <v>28</v>
      </c>
      <c r="D1166" s="3" t="s">
        <v>33</v>
      </c>
      <c r="E1166" s="3">
        <v>49555.065980781103</v>
      </c>
      <c r="F1166" s="3">
        <v>55</v>
      </c>
      <c r="G1166" s="3">
        <v>923.52303104045598</v>
      </c>
      <c r="H1166" s="3">
        <v>3</v>
      </c>
      <c r="I1166" s="3">
        <v>900.79800934945001</v>
      </c>
      <c r="J1166" s="3">
        <v>26</v>
      </c>
      <c r="K1166" s="3">
        <v>819.57824384315495</v>
      </c>
      <c r="L1166" s="3">
        <v>59</v>
      </c>
      <c r="M1166" s="3">
        <v>14</v>
      </c>
      <c r="N1166" s="3">
        <v>6</v>
      </c>
      <c r="O1166" s="3">
        <v>552</v>
      </c>
      <c r="P1166" s="3">
        <v>3</v>
      </c>
      <c r="Q1166" s="3">
        <v>11128.6894336612</v>
      </c>
      <c r="R1166" s="3">
        <v>7</v>
      </c>
      <c r="S1166" s="3">
        <v>0</v>
      </c>
      <c r="T1166" s="3">
        <v>0</v>
      </c>
      <c r="U1166" s="3">
        <v>7544.2949924566301</v>
      </c>
      <c r="V1166" s="3">
        <v>1</v>
      </c>
      <c r="W1166" s="3" t="str">
        <f>IF(Bank_data3[[#This Row],[credit_risk]]=1,"High Risk","Low Risk")</f>
        <v>High Risk</v>
      </c>
      <c r="X1166" s="3" t="str">
        <f t="shared" si="126"/>
        <v>35-44</v>
      </c>
      <c r="Y1166" s="3" t="str">
        <f t="shared" si="127"/>
        <v>Low Income</v>
      </c>
      <c r="Z1166" s="3" t="str">
        <f t="shared" si="128"/>
        <v>Poor</v>
      </c>
      <c r="AA1166" s="27">
        <f t="shared" si="129"/>
        <v>0.22457218476870217</v>
      </c>
      <c r="AB1166" s="3" t="str">
        <f t="shared" si="130"/>
        <v>Low</v>
      </c>
      <c r="AC1166" s="3" t="str">
        <f t="shared" si="131"/>
        <v>High</v>
      </c>
      <c r="AD1166" s="3" t="str">
        <f t="shared" si="132"/>
        <v>No</v>
      </c>
    </row>
    <row r="1167" spans="1:30" ht="15" customHeight="1" x14ac:dyDescent="0.3">
      <c r="A1167" s="3" t="s">
        <v>1188</v>
      </c>
      <c r="B1167" s="3">
        <v>21</v>
      </c>
      <c r="C1167" s="3" t="s">
        <v>28</v>
      </c>
      <c r="D1167" s="3" t="s">
        <v>24</v>
      </c>
      <c r="E1167" s="3">
        <v>47664.099960827698</v>
      </c>
      <c r="F1167" s="3">
        <v>158</v>
      </c>
      <c r="G1167" s="3">
        <v>2168.8003132448898</v>
      </c>
      <c r="H1167" s="3">
        <v>5</v>
      </c>
      <c r="I1167" s="3">
        <v>1185.67124072448</v>
      </c>
      <c r="J1167" s="3">
        <v>11</v>
      </c>
      <c r="K1167" s="3">
        <v>685.77706512037696</v>
      </c>
      <c r="L1167" s="3">
        <v>65</v>
      </c>
      <c r="M1167" s="3">
        <v>15</v>
      </c>
      <c r="N1167" s="3">
        <v>6</v>
      </c>
      <c r="O1167" s="3">
        <v>350</v>
      </c>
      <c r="P1167" s="3">
        <v>2</v>
      </c>
      <c r="Q1167" s="3">
        <v>20620.592256326101</v>
      </c>
      <c r="R1167" s="3">
        <v>5</v>
      </c>
      <c r="S1167" s="3">
        <v>0</v>
      </c>
      <c r="T1167" s="3">
        <v>0</v>
      </c>
      <c r="U1167" s="3">
        <v>1575.1452881109001</v>
      </c>
      <c r="V1167" s="3">
        <v>1</v>
      </c>
      <c r="W1167" s="3" t="str">
        <f>IF(Bank_data3[[#This Row],[credit_risk]]=1,"High Risk","Low Risk")</f>
        <v>High Risk</v>
      </c>
      <c r="X1167" s="3" t="str">
        <f t="shared" si="126"/>
        <v>18-24</v>
      </c>
      <c r="Y1167" s="3" t="str">
        <f t="shared" si="127"/>
        <v>Low Income</v>
      </c>
      <c r="Z1167" s="3" t="str">
        <f t="shared" si="128"/>
        <v>Poor</v>
      </c>
      <c r="AA1167" s="27">
        <f t="shared" si="129"/>
        <v>0.43262313299260752</v>
      </c>
      <c r="AB1167" s="3" t="str">
        <f t="shared" si="130"/>
        <v>Medium</v>
      </c>
      <c r="AC1167" s="3" t="str">
        <f t="shared" si="131"/>
        <v>High</v>
      </c>
      <c r="AD1167" s="3" t="str">
        <f t="shared" si="132"/>
        <v>No</v>
      </c>
    </row>
    <row r="1168" spans="1:30" ht="15" customHeight="1" x14ac:dyDescent="0.3">
      <c r="A1168" s="3" t="s">
        <v>1189</v>
      </c>
      <c r="B1168" s="3">
        <v>29</v>
      </c>
      <c r="C1168" s="3" t="s">
        <v>31</v>
      </c>
      <c r="D1168" s="3" t="s">
        <v>24</v>
      </c>
      <c r="E1168" s="3">
        <v>49555.204428759404</v>
      </c>
      <c r="F1168" s="3">
        <v>20</v>
      </c>
      <c r="G1168" s="3">
        <v>1763.90905929583</v>
      </c>
      <c r="H1168" s="3">
        <v>0</v>
      </c>
      <c r="I1168" s="3">
        <v>980.28918405112302</v>
      </c>
      <c r="J1168" s="3">
        <v>27</v>
      </c>
      <c r="K1168" s="3">
        <v>580.70668247602305</v>
      </c>
      <c r="L1168" s="3">
        <v>58</v>
      </c>
      <c r="M1168" s="3">
        <v>18</v>
      </c>
      <c r="N1168" s="3">
        <v>3</v>
      </c>
      <c r="O1168" s="3">
        <v>592</v>
      </c>
      <c r="P1168" s="3">
        <v>0</v>
      </c>
      <c r="Q1168" s="3">
        <v>21423.5922942127</v>
      </c>
      <c r="R1168" s="3">
        <v>1</v>
      </c>
      <c r="S1168" s="3">
        <v>0</v>
      </c>
      <c r="T1168" s="3">
        <v>0</v>
      </c>
      <c r="U1168" s="3">
        <v>500</v>
      </c>
      <c r="V1168" s="3">
        <v>0</v>
      </c>
      <c r="W1168" s="3" t="str">
        <f>IF(Bank_data3[[#This Row],[credit_risk]]=1,"High Risk","Low Risk")</f>
        <v>Low Risk</v>
      </c>
      <c r="X1168" s="3" t="str">
        <f t="shared" si="126"/>
        <v>25-34</v>
      </c>
      <c r="Y1168" s="3" t="str">
        <f t="shared" si="127"/>
        <v>Low Income</v>
      </c>
      <c r="Z1168" s="3" t="str">
        <f t="shared" si="128"/>
        <v>Fair</v>
      </c>
      <c r="AA1168" s="27">
        <f t="shared" si="129"/>
        <v>0.43231770590334806</v>
      </c>
      <c r="AB1168" s="3" t="str">
        <f t="shared" si="130"/>
        <v>Medium</v>
      </c>
      <c r="AC1168" s="3" t="str">
        <f t="shared" si="131"/>
        <v>High</v>
      </c>
      <c r="AD1168" s="3" t="str">
        <f t="shared" si="132"/>
        <v>No</v>
      </c>
    </row>
    <row r="1169" spans="1:30" ht="15" customHeight="1" x14ac:dyDescent="0.3">
      <c r="A1169" s="3" t="s">
        <v>1190</v>
      </c>
      <c r="B1169" s="3">
        <v>24</v>
      </c>
      <c r="C1169" s="3" t="s">
        <v>28</v>
      </c>
      <c r="D1169" s="3" t="s">
        <v>33</v>
      </c>
      <c r="E1169" s="3">
        <v>58515.488095911001</v>
      </c>
      <c r="F1169" s="3">
        <v>156</v>
      </c>
      <c r="G1169" s="3">
        <v>10</v>
      </c>
      <c r="H1169" s="3">
        <v>10</v>
      </c>
      <c r="I1169" s="3">
        <v>1432.8784032021999</v>
      </c>
      <c r="J1169" s="3">
        <v>34</v>
      </c>
      <c r="K1169" s="3">
        <v>758.61528637359299</v>
      </c>
      <c r="L1169" s="3">
        <v>59</v>
      </c>
      <c r="M1169" s="3">
        <v>4</v>
      </c>
      <c r="N1169" s="3">
        <v>7</v>
      </c>
      <c r="O1169" s="3">
        <v>452</v>
      </c>
      <c r="P1169" s="3">
        <v>0</v>
      </c>
      <c r="Q1169" s="3">
        <v>8949.7726705937202</v>
      </c>
      <c r="R1169" s="3">
        <v>0</v>
      </c>
      <c r="S1169" s="3">
        <v>0</v>
      </c>
      <c r="T1169" s="3">
        <v>0</v>
      </c>
      <c r="U1169" s="3">
        <v>11226.078276308501</v>
      </c>
      <c r="V1169" s="3">
        <v>1</v>
      </c>
      <c r="W1169" s="3" t="str">
        <f>IF(Bank_data3[[#This Row],[credit_risk]]=1,"High Risk","Low Risk")</f>
        <v>High Risk</v>
      </c>
      <c r="X1169" s="3" t="str">
        <f t="shared" si="126"/>
        <v>18-24</v>
      </c>
      <c r="Y1169" s="3" t="str">
        <f t="shared" si="127"/>
        <v>Middle Income</v>
      </c>
      <c r="Z1169" s="3" t="str">
        <f t="shared" si="128"/>
        <v>Poor</v>
      </c>
      <c r="AA1169" s="27">
        <f t="shared" si="129"/>
        <v>0.15294707370336574</v>
      </c>
      <c r="AB1169" s="3" t="str">
        <f t="shared" si="130"/>
        <v>Low</v>
      </c>
      <c r="AC1169" s="3" t="str">
        <f t="shared" si="131"/>
        <v>High</v>
      </c>
      <c r="AD1169" s="3" t="str">
        <f t="shared" si="132"/>
        <v>No</v>
      </c>
    </row>
    <row r="1170" spans="1:30" ht="15" customHeight="1" x14ac:dyDescent="0.3">
      <c r="A1170" s="3" t="s">
        <v>1191</v>
      </c>
      <c r="B1170" s="3">
        <v>29</v>
      </c>
      <c r="C1170" s="3" t="s">
        <v>23</v>
      </c>
      <c r="D1170" s="3" t="s">
        <v>26</v>
      </c>
      <c r="E1170" s="3">
        <v>31564.712471940798</v>
      </c>
      <c r="F1170" s="3">
        <v>104</v>
      </c>
      <c r="G1170" s="3">
        <v>3040.5189406992399</v>
      </c>
      <c r="H1170" s="3">
        <v>6</v>
      </c>
      <c r="I1170" s="3">
        <v>862.50600959177802</v>
      </c>
      <c r="J1170" s="3">
        <v>23</v>
      </c>
      <c r="K1170" s="3">
        <v>803.87101958689004</v>
      </c>
      <c r="L1170" s="3">
        <v>21</v>
      </c>
      <c r="M1170" s="3">
        <v>1</v>
      </c>
      <c r="N1170" s="3">
        <v>9</v>
      </c>
      <c r="O1170" s="3">
        <v>560</v>
      </c>
      <c r="P1170" s="3">
        <v>2</v>
      </c>
      <c r="Q1170" s="3">
        <v>24530.153111344302</v>
      </c>
      <c r="R1170" s="3">
        <v>4</v>
      </c>
      <c r="S1170" s="3">
        <v>0</v>
      </c>
      <c r="T1170" s="3">
        <v>0</v>
      </c>
      <c r="U1170" s="3">
        <v>2282.4063010120399</v>
      </c>
      <c r="V1170" s="3">
        <v>1</v>
      </c>
      <c r="W1170" s="3" t="str">
        <f>IF(Bank_data3[[#This Row],[credit_risk]]=1,"High Risk","Low Risk")</f>
        <v>High Risk</v>
      </c>
      <c r="X1170" s="3" t="str">
        <f t="shared" si="126"/>
        <v>25-34</v>
      </c>
      <c r="Y1170" s="3" t="str">
        <f t="shared" si="127"/>
        <v>Low Income</v>
      </c>
      <c r="Z1170" s="3" t="str">
        <f t="shared" si="128"/>
        <v>Poor</v>
      </c>
      <c r="AA1170" s="27">
        <f t="shared" si="129"/>
        <v>0.77713849391627399</v>
      </c>
      <c r="AB1170" s="3" t="str">
        <f t="shared" si="130"/>
        <v>Medium</v>
      </c>
      <c r="AC1170" s="3" t="str">
        <f t="shared" si="131"/>
        <v>Medium</v>
      </c>
      <c r="AD1170" s="3" t="str">
        <f t="shared" si="132"/>
        <v>No</v>
      </c>
    </row>
    <row r="1171" spans="1:30" ht="15" customHeight="1" x14ac:dyDescent="0.3">
      <c r="A1171" s="3" t="s">
        <v>1192</v>
      </c>
      <c r="B1171" s="3">
        <v>52</v>
      </c>
      <c r="C1171" s="3" t="s">
        <v>31</v>
      </c>
      <c r="D1171" s="3" t="s">
        <v>26</v>
      </c>
      <c r="E1171" s="3">
        <v>73279.401963912096</v>
      </c>
      <c r="F1171" s="3">
        <v>137</v>
      </c>
      <c r="G1171" s="3">
        <v>2090.2600987626001</v>
      </c>
      <c r="H1171" s="3">
        <v>10</v>
      </c>
      <c r="I1171" s="3">
        <v>877.63390191583699</v>
      </c>
      <c r="J1171" s="3">
        <v>30</v>
      </c>
      <c r="K1171" s="3">
        <v>500.33555460833702</v>
      </c>
      <c r="L1171" s="3">
        <v>45</v>
      </c>
      <c r="M1171" s="3">
        <v>5</v>
      </c>
      <c r="N1171" s="3">
        <v>8</v>
      </c>
      <c r="O1171" s="3">
        <v>404</v>
      </c>
      <c r="P1171" s="3">
        <v>4</v>
      </c>
      <c r="Q1171" s="3">
        <v>10348.376907513901</v>
      </c>
      <c r="R1171" s="3">
        <v>7</v>
      </c>
      <c r="S1171" s="3">
        <v>0</v>
      </c>
      <c r="T1171" s="3">
        <v>0</v>
      </c>
      <c r="U1171" s="3">
        <v>11838.2528475118</v>
      </c>
      <c r="V1171" s="3">
        <v>1</v>
      </c>
      <c r="W1171" s="3" t="str">
        <f>IF(Bank_data3[[#This Row],[credit_risk]]=1,"High Risk","Low Risk")</f>
        <v>High Risk</v>
      </c>
      <c r="X1171" s="3" t="str">
        <f t="shared" si="126"/>
        <v>45-54</v>
      </c>
      <c r="Y1171" s="3" t="str">
        <f t="shared" si="127"/>
        <v>Middle Income</v>
      </c>
      <c r="Z1171" s="3" t="str">
        <f t="shared" si="128"/>
        <v>Poor</v>
      </c>
      <c r="AA1171" s="27">
        <f t="shared" si="129"/>
        <v>0.14121808625853913</v>
      </c>
      <c r="AB1171" s="3" t="str">
        <f t="shared" si="130"/>
        <v>Medium</v>
      </c>
      <c r="AC1171" s="3" t="str">
        <f t="shared" si="131"/>
        <v>High</v>
      </c>
      <c r="AD1171" s="3" t="str">
        <f t="shared" si="132"/>
        <v>No</v>
      </c>
    </row>
    <row r="1172" spans="1:30" ht="15" customHeight="1" x14ac:dyDescent="0.3">
      <c r="A1172" s="3" t="s">
        <v>1193</v>
      </c>
      <c r="B1172" s="3">
        <v>57</v>
      </c>
      <c r="C1172" s="3" t="s">
        <v>23</v>
      </c>
      <c r="D1172" s="3" t="s">
        <v>33</v>
      </c>
      <c r="E1172" s="3">
        <v>59063.769620901701</v>
      </c>
      <c r="F1172" s="3">
        <v>175</v>
      </c>
      <c r="G1172" s="3">
        <v>1195.14992733342</v>
      </c>
      <c r="H1172" s="3">
        <v>0</v>
      </c>
      <c r="I1172" s="3">
        <v>912.60248020553001</v>
      </c>
      <c r="J1172" s="3">
        <v>2</v>
      </c>
      <c r="K1172" s="3">
        <v>907.41072950324099</v>
      </c>
      <c r="L1172" s="3">
        <v>52</v>
      </c>
      <c r="M1172" s="3">
        <v>7</v>
      </c>
      <c r="N1172" s="3">
        <v>3</v>
      </c>
      <c r="O1172" s="3">
        <v>666</v>
      </c>
      <c r="P1172" s="3">
        <v>4</v>
      </c>
      <c r="Q1172" s="3">
        <v>10426.022986288301</v>
      </c>
      <c r="R1172" s="3">
        <v>3</v>
      </c>
      <c r="S1172" s="3">
        <v>0</v>
      </c>
      <c r="T1172" s="3">
        <v>0</v>
      </c>
      <c r="U1172" s="3">
        <v>8450.7490990347196</v>
      </c>
      <c r="V1172" s="3">
        <v>0</v>
      </c>
      <c r="W1172" s="3" t="str">
        <f>IF(Bank_data3[[#This Row],[credit_risk]]=1,"High Risk","Low Risk")</f>
        <v>Low Risk</v>
      </c>
      <c r="X1172" s="3" t="str">
        <f t="shared" si="126"/>
        <v>55+</v>
      </c>
      <c r="Y1172" s="3" t="str">
        <f t="shared" si="127"/>
        <v>Middle Income</v>
      </c>
      <c r="Z1172" s="3" t="str">
        <f t="shared" si="128"/>
        <v>Fair</v>
      </c>
      <c r="AA1172" s="27">
        <f t="shared" si="129"/>
        <v>0.1765214623652924</v>
      </c>
      <c r="AB1172" s="3" t="str">
        <f t="shared" si="130"/>
        <v>Medium</v>
      </c>
      <c r="AC1172" s="3" t="str">
        <f t="shared" si="131"/>
        <v>High</v>
      </c>
      <c r="AD1172" s="3" t="str">
        <f t="shared" si="132"/>
        <v>No</v>
      </c>
    </row>
    <row r="1173" spans="1:30" ht="15" customHeight="1" x14ac:dyDescent="0.3">
      <c r="A1173" s="3" t="s">
        <v>1194</v>
      </c>
      <c r="B1173" s="3">
        <v>32</v>
      </c>
      <c r="C1173" s="3" t="s">
        <v>23</v>
      </c>
      <c r="D1173" s="3" t="s">
        <v>33</v>
      </c>
      <c r="E1173" s="3">
        <v>65040.489974115102</v>
      </c>
      <c r="F1173" s="3">
        <v>100</v>
      </c>
      <c r="G1173" s="3">
        <v>1984.5059400837599</v>
      </c>
      <c r="H1173" s="3">
        <v>10</v>
      </c>
      <c r="I1173" s="3">
        <v>750.12890189570498</v>
      </c>
      <c r="J1173" s="3">
        <v>29</v>
      </c>
      <c r="K1173" s="3">
        <v>654.459988365757</v>
      </c>
      <c r="L1173" s="3">
        <v>18</v>
      </c>
      <c r="M1173" s="3">
        <v>6</v>
      </c>
      <c r="N1173" s="3">
        <v>1</v>
      </c>
      <c r="O1173" s="3">
        <v>582</v>
      </c>
      <c r="P1173" s="3">
        <v>0</v>
      </c>
      <c r="Q1173" s="3">
        <v>16278.3299213015</v>
      </c>
      <c r="R1173" s="3">
        <v>0</v>
      </c>
      <c r="S1173" s="3">
        <v>0</v>
      </c>
      <c r="T1173" s="3">
        <v>0</v>
      </c>
      <c r="U1173" s="3">
        <v>16570.931958016299</v>
      </c>
      <c r="V1173" s="3">
        <v>0</v>
      </c>
      <c r="W1173" s="3" t="str">
        <f>IF(Bank_data3[[#This Row],[credit_risk]]=1,"High Risk","Low Risk")</f>
        <v>Low Risk</v>
      </c>
      <c r="X1173" s="3" t="str">
        <f t="shared" si="126"/>
        <v>25-34</v>
      </c>
      <c r="Y1173" s="3" t="str">
        <f t="shared" si="127"/>
        <v>Middle Income</v>
      </c>
      <c r="Z1173" s="3" t="str">
        <f t="shared" si="128"/>
        <v>Fair</v>
      </c>
      <c r="AA1173" s="27">
        <f t="shared" si="129"/>
        <v>0.25027993989251879</v>
      </c>
      <c r="AB1173" s="3" t="str">
        <f t="shared" si="130"/>
        <v>Medium</v>
      </c>
      <c r="AC1173" s="3" t="str">
        <f t="shared" si="131"/>
        <v>Medium</v>
      </c>
      <c r="AD1173" s="3" t="str">
        <f t="shared" si="132"/>
        <v>No</v>
      </c>
    </row>
    <row r="1174" spans="1:30" ht="15" customHeight="1" x14ac:dyDescent="0.3">
      <c r="A1174" s="3" t="s">
        <v>1195</v>
      </c>
      <c r="B1174" s="3">
        <v>50</v>
      </c>
      <c r="C1174" s="3" t="s">
        <v>28</v>
      </c>
      <c r="D1174" s="3" t="s">
        <v>26</v>
      </c>
      <c r="E1174" s="3">
        <v>35958.812847347901</v>
      </c>
      <c r="F1174" s="3">
        <v>47</v>
      </c>
      <c r="G1174" s="3">
        <v>1837.31512657284</v>
      </c>
      <c r="H1174" s="3">
        <v>11</v>
      </c>
      <c r="I1174" s="3">
        <v>1096.8305055803201</v>
      </c>
      <c r="J1174" s="3">
        <v>26</v>
      </c>
      <c r="K1174" s="3">
        <v>363.07267322540798</v>
      </c>
      <c r="L1174" s="3">
        <v>48</v>
      </c>
      <c r="M1174" s="3">
        <v>12</v>
      </c>
      <c r="N1174" s="3">
        <v>9</v>
      </c>
      <c r="O1174" s="3">
        <v>616</v>
      </c>
      <c r="P1174" s="3">
        <v>4</v>
      </c>
      <c r="Q1174" s="3">
        <v>14087.237543396401</v>
      </c>
      <c r="R1174" s="3">
        <v>0</v>
      </c>
      <c r="S1174" s="3">
        <v>0</v>
      </c>
      <c r="T1174" s="3">
        <v>0</v>
      </c>
      <c r="U1174" s="3">
        <v>3904.0663763789398</v>
      </c>
      <c r="V1174" s="3">
        <v>0</v>
      </c>
      <c r="W1174" s="3" t="str">
        <f>IF(Bank_data3[[#This Row],[credit_risk]]=1,"High Risk","Low Risk")</f>
        <v>Low Risk</v>
      </c>
      <c r="X1174" s="3" t="str">
        <f t="shared" si="126"/>
        <v>45-54</v>
      </c>
      <c r="Y1174" s="3" t="str">
        <f t="shared" si="127"/>
        <v>Low Income</v>
      </c>
      <c r="Z1174" s="3" t="str">
        <f t="shared" si="128"/>
        <v>Fair</v>
      </c>
      <c r="AA1174" s="27">
        <f t="shared" si="129"/>
        <v>0.39176036214542015</v>
      </c>
      <c r="AB1174" s="3" t="str">
        <f t="shared" si="130"/>
        <v>Medium</v>
      </c>
      <c r="AC1174" s="3" t="str">
        <f t="shared" si="131"/>
        <v>High</v>
      </c>
      <c r="AD1174" s="3" t="str">
        <f t="shared" si="132"/>
        <v>No</v>
      </c>
    </row>
    <row r="1175" spans="1:30" ht="15" customHeight="1" x14ac:dyDescent="0.3">
      <c r="A1175" s="3" t="s">
        <v>1196</v>
      </c>
      <c r="B1175" s="3">
        <v>66</v>
      </c>
      <c r="C1175" s="3" t="s">
        <v>28</v>
      </c>
      <c r="D1175" s="3" t="s">
        <v>33</v>
      </c>
      <c r="E1175" s="3">
        <v>29934.070501329599</v>
      </c>
      <c r="F1175" s="3">
        <v>201</v>
      </c>
      <c r="G1175" s="3">
        <v>1896.2270531011</v>
      </c>
      <c r="H1175" s="3">
        <v>11</v>
      </c>
      <c r="I1175" s="3">
        <v>882.96442835205903</v>
      </c>
      <c r="J1175" s="3">
        <v>16</v>
      </c>
      <c r="K1175" s="3">
        <v>163.33015751827301</v>
      </c>
      <c r="L1175" s="3">
        <v>79</v>
      </c>
      <c r="M1175" s="3">
        <v>5</v>
      </c>
      <c r="N1175" s="3">
        <v>3</v>
      </c>
      <c r="O1175" s="3">
        <v>782</v>
      </c>
      <c r="P1175" s="3">
        <v>4</v>
      </c>
      <c r="Q1175" s="3">
        <v>12195.7551784281</v>
      </c>
      <c r="R1175" s="3">
        <v>0</v>
      </c>
      <c r="S1175" s="3">
        <v>0</v>
      </c>
      <c r="T1175" s="3">
        <v>0</v>
      </c>
      <c r="U1175" s="3">
        <v>3436.4883966505899</v>
      </c>
      <c r="V1175" s="3">
        <v>0</v>
      </c>
      <c r="W1175" s="3" t="str">
        <f>IF(Bank_data3[[#This Row],[credit_risk]]=1,"High Risk","Low Risk")</f>
        <v>Low Risk</v>
      </c>
      <c r="X1175" s="3" t="str">
        <f t="shared" si="126"/>
        <v>55+</v>
      </c>
      <c r="Y1175" s="3" t="str">
        <f t="shared" si="127"/>
        <v>Low Income</v>
      </c>
      <c r="Z1175" s="3" t="str">
        <f t="shared" si="128"/>
        <v>Very Good</v>
      </c>
      <c r="AA1175" s="27">
        <f t="shared" si="129"/>
        <v>0.40742054034670611</v>
      </c>
      <c r="AB1175" s="3" t="str">
        <f t="shared" si="130"/>
        <v>Medium</v>
      </c>
      <c r="AC1175" s="3" t="str">
        <f t="shared" si="131"/>
        <v>High</v>
      </c>
      <c r="AD1175" s="3" t="str">
        <f t="shared" si="132"/>
        <v>No</v>
      </c>
    </row>
    <row r="1176" spans="1:30" ht="15" customHeight="1" x14ac:dyDescent="0.3">
      <c r="A1176" s="3" t="s">
        <v>1197</v>
      </c>
      <c r="B1176" s="3">
        <v>55</v>
      </c>
      <c r="C1176" s="3" t="s">
        <v>23</v>
      </c>
      <c r="D1176" s="3" t="s">
        <v>33</v>
      </c>
      <c r="E1176" s="3">
        <v>71288.841773739303</v>
      </c>
      <c r="F1176" s="3">
        <v>227</v>
      </c>
      <c r="G1176" s="3">
        <v>803.57530732748398</v>
      </c>
      <c r="H1176" s="3">
        <v>9</v>
      </c>
      <c r="I1176" s="3">
        <v>1075.8630032008</v>
      </c>
      <c r="J1176" s="3">
        <v>5</v>
      </c>
      <c r="K1176" s="3">
        <v>768.50170217378104</v>
      </c>
      <c r="L1176" s="3">
        <v>16</v>
      </c>
      <c r="M1176" s="3">
        <v>8</v>
      </c>
      <c r="N1176" s="3">
        <v>1</v>
      </c>
      <c r="O1176" s="3">
        <v>383</v>
      </c>
      <c r="P1176" s="3">
        <v>5</v>
      </c>
      <c r="Q1176" s="3">
        <v>509.19623927894298</v>
      </c>
      <c r="R1176" s="3">
        <v>4</v>
      </c>
      <c r="S1176" s="3">
        <v>1</v>
      </c>
      <c r="T1176" s="3">
        <v>0</v>
      </c>
      <c r="U1176" s="3">
        <v>13258.1048887899</v>
      </c>
      <c r="V1176" s="3">
        <v>1</v>
      </c>
      <c r="W1176" s="3" t="str">
        <f>IF(Bank_data3[[#This Row],[credit_risk]]=1,"High Risk","Low Risk")</f>
        <v>High Risk</v>
      </c>
      <c r="X1176" s="3" t="str">
        <f t="shared" si="126"/>
        <v>55+</v>
      </c>
      <c r="Y1176" s="3" t="str">
        <f t="shared" si="127"/>
        <v>Middle Income</v>
      </c>
      <c r="Z1176" s="3" t="str">
        <f t="shared" si="128"/>
        <v>Poor</v>
      </c>
      <c r="AA1176" s="27">
        <f t="shared" si="129"/>
        <v>7.14272004719981E-3</v>
      </c>
      <c r="AB1176" s="3" t="str">
        <f t="shared" si="130"/>
        <v>Low</v>
      </c>
      <c r="AC1176" s="3" t="str">
        <f t="shared" si="131"/>
        <v>Medium</v>
      </c>
      <c r="AD1176" s="3" t="str">
        <f t="shared" si="132"/>
        <v>No</v>
      </c>
    </row>
    <row r="1177" spans="1:30" ht="15" customHeight="1" x14ac:dyDescent="0.3">
      <c r="A1177" s="3" t="s">
        <v>1198</v>
      </c>
      <c r="B1177" s="3">
        <v>64</v>
      </c>
      <c r="C1177" s="3" t="s">
        <v>23</v>
      </c>
      <c r="D1177" s="3" t="s">
        <v>33</v>
      </c>
      <c r="E1177" s="3">
        <v>29160.513574451601</v>
      </c>
      <c r="F1177" s="3">
        <v>37</v>
      </c>
      <c r="G1177" s="3">
        <v>1556.92448710438</v>
      </c>
      <c r="H1177" s="3">
        <v>10</v>
      </c>
      <c r="I1177" s="3">
        <v>1130.57494876846</v>
      </c>
      <c r="J1177" s="3">
        <v>46</v>
      </c>
      <c r="K1177" s="3">
        <v>499.85798033451499</v>
      </c>
      <c r="L1177" s="3">
        <v>26</v>
      </c>
      <c r="M1177" s="3">
        <v>11</v>
      </c>
      <c r="N1177" s="3">
        <v>0</v>
      </c>
      <c r="O1177" s="3">
        <v>344</v>
      </c>
      <c r="P1177" s="3">
        <v>1</v>
      </c>
      <c r="Q1177" s="3">
        <v>2423.7240295288402</v>
      </c>
      <c r="R1177" s="3">
        <v>5</v>
      </c>
      <c r="S1177" s="3">
        <v>0</v>
      </c>
      <c r="T1177" s="3">
        <v>0</v>
      </c>
      <c r="U1177" s="3">
        <v>6723.6533016223102</v>
      </c>
      <c r="V1177" s="3">
        <v>1</v>
      </c>
      <c r="W1177" s="3" t="str">
        <f>IF(Bank_data3[[#This Row],[credit_risk]]=1,"High Risk","Low Risk")</f>
        <v>High Risk</v>
      </c>
      <c r="X1177" s="3" t="str">
        <f t="shared" si="126"/>
        <v>55+</v>
      </c>
      <c r="Y1177" s="3" t="str">
        <f t="shared" si="127"/>
        <v>Low Income</v>
      </c>
      <c r="Z1177" s="3" t="str">
        <f t="shared" si="128"/>
        <v>Poor</v>
      </c>
      <c r="AA1177" s="27">
        <f t="shared" si="129"/>
        <v>8.3116644133878953E-2</v>
      </c>
      <c r="AB1177" s="3" t="str">
        <f t="shared" si="130"/>
        <v>Medium</v>
      </c>
      <c r="AC1177" s="3" t="str">
        <f t="shared" si="131"/>
        <v>Medium</v>
      </c>
      <c r="AD1177" s="3" t="str">
        <f t="shared" si="132"/>
        <v>No</v>
      </c>
    </row>
    <row r="1178" spans="1:30" ht="15" customHeight="1" x14ac:dyDescent="0.3">
      <c r="A1178" s="3" t="s">
        <v>1199</v>
      </c>
      <c r="B1178" s="3">
        <v>43</v>
      </c>
      <c r="C1178" s="3" t="s">
        <v>31</v>
      </c>
      <c r="D1178" s="3" t="s">
        <v>26</v>
      </c>
      <c r="E1178" s="3">
        <v>52687.4943420579</v>
      </c>
      <c r="F1178" s="3">
        <v>182</v>
      </c>
      <c r="G1178" s="3">
        <v>1741.6583158179201</v>
      </c>
      <c r="H1178" s="3">
        <v>10</v>
      </c>
      <c r="I1178" s="3">
        <v>949.95913854611501</v>
      </c>
      <c r="J1178" s="3">
        <v>42</v>
      </c>
      <c r="K1178" s="3">
        <v>52.120977380878301</v>
      </c>
      <c r="L1178" s="3">
        <v>18</v>
      </c>
      <c r="M1178" s="3">
        <v>9</v>
      </c>
      <c r="N1178" s="3">
        <v>0</v>
      </c>
      <c r="O1178" s="3">
        <v>686</v>
      </c>
      <c r="P1178" s="3">
        <v>2</v>
      </c>
      <c r="Q1178" s="3">
        <v>4296.6441026151297</v>
      </c>
      <c r="R1178" s="3">
        <v>0</v>
      </c>
      <c r="S1178" s="3">
        <v>0</v>
      </c>
      <c r="T1178" s="3">
        <v>0</v>
      </c>
      <c r="U1178" s="3">
        <v>12079.4886131187</v>
      </c>
      <c r="V1178" s="3">
        <v>0</v>
      </c>
      <c r="W1178" s="3" t="str">
        <f>IF(Bank_data3[[#This Row],[credit_risk]]=1,"High Risk","Low Risk")</f>
        <v>Low Risk</v>
      </c>
      <c r="X1178" s="3" t="str">
        <f t="shared" si="126"/>
        <v>35-44</v>
      </c>
      <c r="Y1178" s="3" t="str">
        <f t="shared" si="127"/>
        <v>Middle Income</v>
      </c>
      <c r="Z1178" s="3" t="str">
        <f t="shared" si="128"/>
        <v>Good</v>
      </c>
      <c r="AA1178" s="27">
        <f t="shared" si="129"/>
        <v>8.1549600266060188E-2</v>
      </c>
      <c r="AB1178" s="3" t="str">
        <f t="shared" si="130"/>
        <v>Medium</v>
      </c>
      <c r="AC1178" s="3" t="str">
        <f t="shared" si="131"/>
        <v>Medium</v>
      </c>
      <c r="AD1178" s="3" t="str">
        <f t="shared" si="132"/>
        <v>No</v>
      </c>
    </row>
    <row r="1179" spans="1:30" ht="15" customHeight="1" x14ac:dyDescent="0.3">
      <c r="A1179" s="3" t="s">
        <v>1200</v>
      </c>
      <c r="B1179" s="3">
        <v>34</v>
      </c>
      <c r="C1179" s="3" t="s">
        <v>28</v>
      </c>
      <c r="D1179" s="3" t="s">
        <v>24</v>
      </c>
      <c r="E1179" s="3">
        <v>68341.924970382897</v>
      </c>
      <c r="F1179" s="3">
        <v>116</v>
      </c>
      <c r="G1179" s="3">
        <v>2485.5276124515499</v>
      </c>
      <c r="H1179" s="3">
        <v>8</v>
      </c>
      <c r="I1179" s="3">
        <v>975.60071348196902</v>
      </c>
      <c r="J1179" s="3">
        <v>17</v>
      </c>
      <c r="K1179" s="3">
        <v>583.36860984666998</v>
      </c>
      <c r="L1179" s="3">
        <v>29</v>
      </c>
      <c r="M1179" s="3">
        <v>10</v>
      </c>
      <c r="N1179" s="3">
        <v>3</v>
      </c>
      <c r="O1179" s="3">
        <v>488</v>
      </c>
      <c r="P1179" s="3">
        <v>1</v>
      </c>
      <c r="Q1179" s="3">
        <v>12063.3176586666</v>
      </c>
      <c r="R1179" s="3">
        <v>2</v>
      </c>
      <c r="S1179" s="3">
        <v>0</v>
      </c>
      <c r="T1179" s="3">
        <v>0</v>
      </c>
      <c r="U1179" s="3">
        <v>13869.692840412399</v>
      </c>
      <c r="V1179" s="3">
        <v>1</v>
      </c>
      <c r="W1179" s="3" t="str">
        <f>IF(Bank_data3[[#This Row],[credit_risk]]=1,"High Risk","Low Risk")</f>
        <v>High Risk</v>
      </c>
      <c r="X1179" s="3" t="str">
        <f t="shared" si="126"/>
        <v>25-34</v>
      </c>
      <c r="Y1179" s="3" t="str">
        <f t="shared" si="127"/>
        <v>Middle Income</v>
      </c>
      <c r="Z1179" s="3" t="str">
        <f t="shared" si="128"/>
        <v>Poor</v>
      </c>
      <c r="AA1179" s="27">
        <f t="shared" si="129"/>
        <v>0.17651416262995867</v>
      </c>
      <c r="AB1179" s="3" t="str">
        <f t="shared" si="130"/>
        <v>Medium</v>
      </c>
      <c r="AC1179" s="3" t="str">
        <f t="shared" si="131"/>
        <v>Medium</v>
      </c>
      <c r="AD1179" s="3" t="str">
        <f t="shared" si="132"/>
        <v>No</v>
      </c>
    </row>
    <row r="1180" spans="1:30" ht="15" customHeight="1" x14ac:dyDescent="0.3">
      <c r="A1180" s="3" t="s">
        <v>1201</v>
      </c>
      <c r="B1180" s="3">
        <v>48</v>
      </c>
      <c r="C1180" s="3" t="s">
        <v>31</v>
      </c>
      <c r="D1180" s="3" t="s">
        <v>24</v>
      </c>
      <c r="E1180" s="3">
        <v>47717.564556112498</v>
      </c>
      <c r="F1180" s="3">
        <v>233</v>
      </c>
      <c r="G1180" s="3">
        <v>1582.0847859021601</v>
      </c>
      <c r="H1180" s="3">
        <v>9</v>
      </c>
      <c r="I1180" s="3">
        <v>446.38457434121301</v>
      </c>
      <c r="J1180" s="3">
        <v>34</v>
      </c>
      <c r="K1180" s="3">
        <v>435.48647383430301</v>
      </c>
      <c r="L1180" s="3">
        <v>77</v>
      </c>
      <c r="M1180" s="3">
        <v>0</v>
      </c>
      <c r="N1180" s="3">
        <v>8</v>
      </c>
      <c r="O1180" s="3">
        <v>789</v>
      </c>
      <c r="P1180" s="3">
        <v>1</v>
      </c>
      <c r="Q1180" s="3">
        <v>8890.2331212199897</v>
      </c>
      <c r="R1180" s="3">
        <v>4</v>
      </c>
      <c r="S1180" s="3">
        <v>1</v>
      </c>
      <c r="T1180" s="3">
        <v>0</v>
      </c>
      <c r="U1180" s="3">
        <v>14960.062064580299</v>
      </c>
      <c r="V1180" s="3">
        <v>1</v>
      </c>
      <c r="W1180" s="3" t="str">
        <f>IF(Bank_data3[[#This Row],[credit_risk]]=1,"High Risk","Low Risk")</f>
        <v>High Risk</v>
      </c>
      <c r="X1180" s="3" t="str">
        <f t="shared" si="126"/>
        <v>45-54</v>
      </c>
      <c r="Y1180" s="3" t="str">
        <f t="shared" si="127"/>
        <v>Low Income</v>
      </c>
      <c r="Z1180" s="3" t="str">
        <f t="shared" si="128"/>
        <v>Very Good</v>
      </c>
      <c r="AA1180" s="27">
        <f t="shared" si="129"/>
        <v>0.186309448185808</v>
      </c>
      <c r="AB1180" s="3" t="str">
        <f t="shared" si="130"/>
        <v>Medium</v>
      </c>
      <c r="AC1180" s="3" t="str">
        <f t="shared" si="131"/>
        <v>High</v>
      </c>
      <c r="AD1180" s="3" t="str">
        <f t="shared" si="132"/>
        <v>No</v>
      </c>
    </row>
    <row r="1181" spans="1:30" ht="15" customHeight="1" x14ac:dyDescent="0.3">
      <c r="A1181" s="3" t="s">
        <v>1202</v>
      </c>
      <c r="B1181" s="3">
        <v>27</v>
      </c>
      <c r="C1181" s="3" t="s">
        <v>31</v>
      </c>
      <c r="D1181" s="3" t="s">
        <v>33</v>
      </c>
      <c r="E1181" s="3">
        <v>71061.387134533405</v>
      </c>
      <c r="F1181" s="3">
        <v>23</v>
      </c>
      <c r="G1181" s="3">
        <v>1844.95470351838</v>
      </c>
      <c r="H1181" s="3">
        <v>8</v>
      </c>
      <c r="I1181" s="3">
        <v>607.37624426306297</v>
      </c>
      <c r="J1181" s="3">
        <v>26</v>
      </c>
      <c r="K1181" s="3">
        <v>332.42242600681902</v>
      </c>
      <c r="L1181" s="3">
        <v>45</v>
      </c>
      <c r="M1181" s="3">
        <v>9</v>
      </c>
      <c r="N1181" s="3">
        <v>8</v>
      </c>
      <c r="O1181" s="3">
        <v>349</v>
      </c>
      <c r="P1181" s="3">
        <v>5</v>
      </c>
      <c r="Q1181" s="3">
        <v>9734.4404590091999</v>
      </c>
      <c r="R1181" s="3">
        <v>4</v>
      </c>
      <c r="S1181" s="3">
        <v>0</v>
      </c>
      <c r="T1181" s="3">
        <v>0</v>
      </c>
      <c r="U1181" s="3">
        <v>2292.8194897122498</v>
      </c>
      <c r="V1181" s="3">
        <v>1</v>
      </c>
      <c r="W1181" s="3" t="str">
        <f>IF(Bank_data3[[#This Row],[credit_risk]]=1,"High Risk","Low Risk")</f>
        <v>High Risk</v>
      </c>
      <c r="X1181" s="3" t="str">
        <f t="shared" si="126"/>
        <v>25-34</v>
      </c>
      <c r="Y1181" s="3" t="str">
        <f t="shared" si="127"/>
        <v>Middle Income</v>
      </c>
      <c r="Z1181" s="3" t="str">
        <f t="shared" si="128"/>
        <v>Poor</v>
      </c>
      <c r="AA1181" s="27">
        <f t="shared" si="129"/>
        <v>0.13698635576279927</v>
      </c>
      <c r="AB1181" s="3" t="str">
        <f t="shared" si="130"/>
        <v>Medium</v>
      </c>
      <c r="AC1181" s="3" t="str">
        <f t="shared" si="131"/>
        <v>High</v>
      </c>
      <c r="AD1181" s="3" t="str">
        <f t="shared" si="132"/>
        <v>No</v>
      </c>
    </row>
    <row r="1182" spans="1:30" ht="15" customHeight="1" x14ac:dyDescent="0.3">
      <c r="A1182" s="3" t="s">
        <v>1203</v>
      </c>
      <c r="B1182" s="3">
        <v>24</v>
      </c>
      <c r="C1182" s="3" t="s">
        <v>31</v>
      </c>
      <c r="D1182" s="3" t="s">
        <v>26</v>
      </c>
      <c r="E1182" s="3">
        <v>45111.950531711002</v>
      </c>
      <c r="F1182" s="3">
        <v>158</v>
      </c>
      <c r="G1182" s="3">
        <v>771.78102200956403</v>
      </c>
      <c r="H1182" s="3">
        <v>10</v>
      </c>
      <c r="I1182" s="3">
        <v>1095.1842085467599</v>
      </c>
      <c r="J1182" s="3">
        <v>16</v>
      </c>
      <c r="K1182" s="3">
        <v>752.28056388424204</v>
      </c>
      <c r="L1182" s="3">
        <v>63</v>
      </c>
      <c r="M1182" s="3">
        <v>15</v>
      </c>
      <c r="N1182" s="3">
        <v>6</v>
      </c>
      <c r="O1182" s="3">
        <v>500</v>
      </c>
      <c r="P1182" s="3">
        <v>0</v>
      </c>
      <c r="Q1182" s="3">
        <v>10222.931277498699</v>
      </c>
      <c r="R1182" s="3">
        <v>1</v>
      </c>
      <c r="S1182" s="3">
        <v>0</v>
      </c>
      <c r="T1182" s="3">
        <v>0</v>
      </c>
      <c r="U1182" s="3">
        <v>6583.52813429859</v>
      </c>
      <c r="V1182" s="3">
        <v>1</v>
      </c>
      <c r="W1182" s="3" t="str">
        <f>IF(Bank_data3[[#This Row],[credit_risk]]=1,"High Risk","Low Risk")</f>
        <v>High Risk</v>
      </c>
      <c r="X1182" s="3" t="str">
        <f t="shared" si="126"/>
        <v>18-24</v>
      </c>
      <c r="Y1182" s="3" t="str">
        <f t="shared" si="127"/>
        <v>Low Income</v>
      </c>
      <c r="Z1182" s="3" t="str">
        <f t="shared" si="128"/>
        <v>Poor</v>
      </c>
      <c r="AA1182" s="27">
        <f t="shared" si="129"/>
        <v>0.22661248642557785</v>
      </c>
      <c r="AB1182" s="3" t="str">
        <f t="shared" si="130"/>
        <v>Low</v>
      </c>
      <c r="AC1182" s="3" t="str">
        <f t="shared" si="131"/>
        <v>High</v>
      </c>
      <c r="AD1182" s="3" t="str">
        <f t="shared" si="132"/>
        <v>No</v>
      </c>
    </row>
    <row r="1183" spans="1:30" ht="15" customHeight="1" x14ac:dyDescent="0.3">
      <c r="A1183" s="3" t="s">
        <v>1204</v>
      </c>
      <c r="B1183" s="3">
        <v>48</v>
      </c>
      <c r="C1183" s="3" t="s">
        <v>23</v>
      </c>
      <c r="D1183" s="3" t="s">
        <v>33</v>
      </c>
      <c r="E1183" s="3">
        <v>27006.476021941398</v>
      </c>
      <c r="F1183" s="3">
        <v>98</v>
      </c>
      <c r="G1183" s="3">
        <v>1553.82559444666</v>
      </c>
      <c r="H1183" s="3">
        <v>8</v>
      </c>
      <c r="I1183" s="3">
        <v>1298.2709136364799</v>
      </c>
      <c r="J1183" s="3">
        <v>10</v>
      </c>
      <c r="K1183" s="3">
        <v>303.07062336432102</v>
      </c>
      <c r="L1183" s="3">
        <v>31</v>
      </c>
      <c r="M1183" s="3">
        <v>18</v>
      </c>
      <c r="N1183" s="3">
        <v>4</v>
      </c>
      <c r="O1183" s="3">
        <v>474</v>
      </c>
      <c r="P1183" s="3">
        <v>5</v>
      </c>
      <c r="Q1183" s="3">
        <v>17865.477027348301</v>
      </c>
      <c r="R1183" s="3">
        <v>5</v>
      </c>
      <c r="S1183" s="3">
        <v>1</v>
      </c>
      <c r="T1183" s="3">
        <v>0</v>
      </c>
      <c r="U1183" s="3">
        <v>500</v>
      </c>
      <c r="V1183" s="3">
        <v>1</v>
      </c>
      <c r="W1183" s="3" t="str">
        <f>IF(Bank_data3[[#This Row],[credit_risk]]=1,"High Risk","Low Risk")</f>
        <v>High Risk</v>
      </c>
      <c r="X1183" s="3" t="str">
        <f t="shared" si="126"/>
        <v>45-54</v>
      </c>
      <c r="Y1183" s="3" t="str">
        <f t="shared" si="127"/>
        <v>Low Income</v>
      </c>
      <c r="Z1183" s="3" t="str">
        <f t="shared" si="128"/>
        <v>Poor</v>
      </c>
      <c r="AA1183" s="27">
        <f t="shared" si="129"/>
        <v>0.66152566565269388</v>
      </c>
      <c r="AB1183" s="3" t="str">
        <f t="shared" si="130"/>
        <v>Medium</v>
      </c>
      <c r="AC1183" s="3" t="str">
        <f t="shared" si="131"/>
        <v>High</v>
      </c>
      <c r="AD1183" s="3" t="str">
        <f t="shared" si="132"/>
        <v>No</v>
      </c>
    </row>
    <row r="1184" spans="1:30" ht="15" customHeight="1" x14ac:dyDescent="0.3">
      <c r="A1184" s="3" t="s">
        <v>1205</v>
      </c>
      <c r="B1184" s="3">
        <v>66</v>
      </c>
      <c r="C1184" s="3" t="s">
        <v>31</v>
      </c>
      <c r="D1184" s="3" t="s">
        <v>26</v>
      </c>
      <c r="E1184" s="3">
        <v>56735.105739958701</v>
      </c>
      <c r="F1184" s="3">
        <v>46</v>
      </c>
      <c r="G1184" s="3">
        <v>2193.6572665173899</v>
      </c>
      <c r="H1184" s="3">
        <v>3</v>
      </c>
      <c r="I1184" s="3">
        <v>120.84942107207399</v>
      </c>
      <c r="J1184" s="3">
        <v>37</v>
      </c>
      <c r="K1184" s="3">
        <v>386.65554303277702</v>
      </c>
      <c r="L1184" s="3">
        <v>52</v>
      </c>
      <c r="M1184" s="3">
        <v>9</v>
      </c>
      <c r="N1184" s="3">
        <v>5</v>
      </c>
      <c r="O1184" s="3">
        <v>441</v>
      </c>
      <c r="P1184" s="3">
        <v>0</v>
      </c>
      <c r="Q1184" s="3">
        <v>16643.995144179298</v>
      </c>
      <c r="R1184" s="3">
        <v>0</v>
      </c>
      <c r="S1184" s="3">
        <v>0</v>
      </c>
      <c r="T1184" s="3">
        <v>0</v>
      </c>
      <c r="U1184" s="3">
        <v>13808.506588684901</v>
      </c>
      <c r="V1184" s="3">
        <v>1</v>
      </c>
      <c r="W1184" s="3" t="str">
        <f>IF(Bank_data3[[#This Row],[credit_risk]]=1,"High Risk","Low Risk")</f>
        <v>High Risk</v>
      </c>
      <c r="X1184" s="3" t="str">
        <f t="shared" si="126"/>
        <v>55+</v>
      </c>
      <c r="Y1184" s="3" t="str">
        <f t="shared" si="127"/>
        <v>Middle Income</v>
      </c>
      <c r="Z1184" s="3" t="str">
        <f t="shared" si="128"/>
        <v>Poor</v>
      </c>
      <c r="AA1184" s="27">
        <f t="shared" si="129"/>
        <v>0.29336325238320449</v>
      </c>
      <c r="AB1184" s="3" t="str">
        <f t="shared" si="130"/>
        <v>Medium</v>
      </c>
      <c r="AC1184" s="3" t="str">
        <f t="shared" si="131"/>
        <v>High</v>
      </c>
      <c r="AD1184" s="3" t="str">
        <f t="shared" si="132"/>
        <v>No</v>
      </c>
    </row>
    <row r="1185" spans="1:30" ht="15" customHeight="1" x14ac:dyDescent="0.3">
      <c r="A1185" s="3" t="s">
        <v>1206</v>
      </c>
      <c r="B1185" s="3">
        <v>23</v>
      </c>
      <c r="C1185" s="3" t="s">
        <v>31</v>
      </c>
      <c r="D1185" s="3" t="s">
        <v>33</v>
      </c>
      <c r="E1185" s="3">
        <v>53569.328606860203</v>
      </c>
      <c r="F1185" s="3">
        <v>82</v>
      </c>
      <c r="G1185" s="3">
        <v>952.65461837228395</v>
      </c>
      <c r="H1185" s="3">
        <v>1</v>
      </c>
      <c r="I1185" s="3">
        <v>601.24789846200497</v>
      </c>
      <c r="J1185" s="3">
        <v>36</v>
      </c>
      <c r="K1185" s="3">
        <v>446.06031080515902</v>
      </c>
      <c r="L1185" s="3">
        <v>22</v>
      </c>
      <c r="M1185" s="3">
        <v>14</v>
      </c>
      <c r="N1185" s="3">
        <v>0</v>
      </c>
      <c r="O1185" s="3">
        <v>574</v>
      </c>
      <c r="P1185" s="3">
        <v>0</v>
      </c>
      <c r="Q1185" s="3">
        <v>9504.7577017974108</v>
      </c>
      <c r="R1185" s="3">
        <v>4</v>
      </c>
      <c r="S1185" s="3">
        <v>0</v>
      </c>
      <c r="T1185" s="3">
        <v>0</v>
      </c>
      <c r="U1185" s="3">
        <v>7373.6825602281997</v>
      </c>
      <c r="V1185" s="3">
        <v>1</v>
      </c>
      <c r="W1185" s="3" t="str">
        <f>IF(Bank_data3[[#This Row],[credit_risk]]=1,"High Risk","Low Risk")</f>
        <v>High Risk</v>
      </c>
      <c r="X1185" s="3" t="str">
        <f t="shared" si="126"/>
        <v>18-24</v>
      </c>
      <c r="Y1185" s="3" t="str">
        <f t="shared" si="127"/>
        <v>Middle Income</v>
      </c>
      <c r="Z1185" s="3" t="str">
        <f t="shared" si="128"/>
        <v>Poor</v>
      </c>
      <c r="AA1185" s="27">
        <f t="shared" si="129"/>
        <v>0.1774290988702108</v>
      </c>
      <c r="AB1185" s="3" t="str">
        <f t="shared" si="130"/>
        <v>Low</v>
      </c>
      <c r="AC1185" s="3" t="str">
        <f t="shared" si="131"/>
        <v>Medium</v>
      </c>
      <c r="AD1185" s="3" t="str">
        <f t="shared" si="132"/>
        <v>No</v>
      </c>
    </row>
    <row r="1186" spans="1:30" ht="15" customHeight="1" x14ac:dyDescent="0.3">
      <c r="A1186" s="3" t="s">
        <v>1207</v>
      </c>
      <c r="B1186" s="3">
        <v>31</v>
      </c>
      <c r="C1186" s="3" t="s">
        <v>23</v>
      </c>
      <c r="D1186" s="3" t="s">
        <v>26</v>
      </c>
      <c r="E1186" s="3">
        <v>98383.572388533401</v>
      </c>
      <c r="F1186" s="3">
        <v>58</v>
      </c>
      <c r="G1186" s="3">
        <v>1189.52571977507</v>
      </c>
      <c r="H1186" s="3">
        <v>6</v>
      </c>
      <c r="I1186" s="3">
        <v>808.26721084512803</v>
      </c>
      <c r="J1186" s="3">
        <v>41</v>
      </c>
      <c r="K1186" s="3">
        <v>754.20526094940601</v>
      </c>
      <c r="L1186" s="3">
        <v>35</v>
      </c>
      <c r="M1186" s="3">
        <v>13</v>
      </c>
      <c r="N1186" s="3">
        <v>2</v>
      </c>
      <c r="O1186" s="3">
        <v>489</v>
      </c>
      <c r="P1186" s="3">
        <v>1</v>
      </c>
      <c r="Q1186" s="3">
        <v>10173.3300797787</v>
      </c>
      <c r="R1186" s="3">
        <v>6</v>
      </c>
      <c r="S1186" s="3">
        <v>0</v>
      </c>
      <c r="T1186" s="3">
        <v>0</v>
      </c>
      <c r="U1186" s="3">
        <v>500</v>
      </c>
      <c r="V1186" s="3">
        <v>1</v>
      </c>
      <c r="W1186" s="3" t="str">
        <f>IF(Bank_data3[[#This Row],[credit_risk]]=1,"High Risk","Low Risk")</f>
        <v>High Risk</v>
      </c>
      <c r="X1186" s="3" t="str">
        <f t="shared" si="126"/>
        <v>25-34</v>
      </c>
      <c r="Y1186" s="3" t="str">
        <f t="shared" si="127"/>
        <v>Middle Income</v>
      </c>
      <c r="Z1186" s="3" t="str">
        <f t="shared" si="128"/>
        <v>Poor</v>
      </c>
      <c r="AA1186" s="27">
        <f t="shared" si="129"/>
        <v>0.10340476395390985</v>
      </c>
      <c r="AB1186" s="3" t="str">
        <f t="shared" si="130"/>
        <v>Medium</v>
      </c>
      <c r="AC1186" s="3" t="str">
        <f t="shared" si="131"/>
        <v>High</v>
      </c>
      <c r="AD1186" s="3" t="str">
        <f t="shared" si="132"/>
        <v>No</v>
      </c>
    </row>
    <row r="1187" spans="1:30" ht="15" customHeight="1" x14ac:dyDescent="0.3">
      <c r="A1187" s="3" t="s">
        <v>1208</v>
      </c>
      <c r="B1187" s="3">
        <v>64</v>
      </c>
      <c r="C1187" s="3" t="s">
        <v>28</v>
      </c>
      <c r="D1187" s="3" t="s">
        <v>26</v>
      </c>
      <c r="E1187" s="3">
        <v>32988.040409965601</v>
      </c>
      <c r="F1187" s="3">
        <v>140</v>
      </c>
      <c r="G1187" s="3">
        <v>728.86666751528298</v>
      </c>
      <c r="H1187" s="3">
        <v>3</v>
      </c>
      <c r="I1187" s="3">
        <v>492.25393827176299</v>
      </c>
      <c r="J1187" s="3">
        <v>33</v>
      </c>
      <c r="K1187" s="3">
        <v>206.378767613957</v>
      </c>
      <c r="L1187" s="3">
        <v>9</v>
      </c>
      <c r="M1187" s="3">
        <v>2</v>
      </c>
      <c r="N1187" s="3">
        <v>0</v>
      </c>
      <c r="O1187" s="3">
        <v>433</v>
      </c>
      <c r="P1187" s="3">
        <v>3</v>
      </c>
      <c r="Q1187" s="3">
        <v>6821.0297996583804</v>
      </c>
      <c r="R1187" s="3">
        <v>5</v>
      </c>
      <c r="S1187" s="3">
        <v>0</v>
      </c>
      <c r="T1187" s="3">
        <v>0</v>
      </c>
      <c r="U1187" s="3">
        <v>13257.116680188899</v>
      </c>
      <c r="V1187" s="3">
        <v>1</v>
      </c>
      <c r="W1187" s="3" t="str">
        <f>IF(Bank_data3[[#This Row],[credit_risk]]=1,"High Risk","Low Risk")</f>
        <v>High Risk</v>
      </c>
      <c r="X1187" s="3" t="str">
        <f t="shared" si="126"/>
        <v>55+</v>
      </c>
      <c r="Y1187" s="3" t="str">
        <f t="shared" si="127"/>
        <v>Low Income</v>
      </c>
      <c r="Z1187" s="3" t="str">
        <f t="shared" si="128"/>
        <v>Poor</v>
      </c>
      <c r="AA1187" s="27">
        <f t="shared" si="129"/>
        <v>0.20677280962702366</v>
      </c>
      <c r="AB1187" s="3" t="str">
        <f t="shared" si="130"/>
        <v>Low</v>
      </c>
      <c r="AC1187" s="3" t="str">
        <f t="shared" si="131"/>
        <v>Low</v>
      </c>
      <c r="AD1187" s="3" t="str">
        <f t="shared" si="132"/>
        <v>No</v>
      </c>
    </row>
    <row r="1188" spans="1:30" ht="15" customHeight="1" x14ac:dyDescent="0.3">
      <c r="A1188" s="3" t="s">
        <v>1209</v>
      </c>
      <c r="B1188" s="3">
        <v>21</v>
      </c>
      <c r="C1188" s="3" t="s">
        <v>28</v>
      </c>
      <c r="D1188" s="3" t="s">
        <v>24</v>
      </c>
      <c r="E1188" s="3">
        <v>45466.752104071697</v>
      </c>
      <c r="F1188" s="3">
        <v>153</v>
      </c>
      <c r="G1188" s="3">
        <v>415.66684344682</v>
      </c>
      <c r="H1188" s="3">
        <v>4</v>
      </c>
      <c r="I1188" s="3">
        <v>512.11812453641096</v>
      </c>
      <c r="J1188" s="3">
        <v>46</v>
      </c>
      <c r="K1188" s="3">
        <v>341.82025778716098</v>
      </c>
      <c r="L1188" s="3">
        <v>58</v>
      </c>
      <c r="M1188" s="3">
        <v>3</v>
      </c>
      <c r="N1188" s="3">
        <v>9</v>
      </c>
      <c r="O1188" s="3">
        <v>844</v>
      </c>
      <c r="P1188" s="3">
        <v>1</v>
      </c>
      <c r="Q1188" s="3">
        <v>9982.0822663127292</v>
      </c>
      <c r="R1188" s="3">
        <v>3</v>
      </c>
      <c r="S1188" s="3">
        <v>0</v>
      </c>
      <c r="T1188" s="3">
        <v>0</v>
      </c>
      <c r="U1188" s="3">
        <v>12057.915555486399</v>
      </c>
      <c r="V1188" s="3">
        <v>0</v>
      </c>
      <c r="W1188" s="3" t="str">
        <f>IF(Bank_data3[[#This Row],[credit_risk]]=1,"High Risk","Low Risk")</f>
        <v>Low Risk</v>
      </c>
      <c r="X1188" s="3" t="str">
        <f t="shared" si="126"/>
        <v>18-24</v>
      </c>
      <c r="Y1188" s="3" t="str">
        <f t="shared" si="127"/>
        <v>Low Income</v>
      </c>
      <c r="Z1188" s="3" t="str">
        <f t="shared" si="128"/>
        <v>Excellent</v>
      </c>
      <c r="AA1188" s="27">
        <f t="shared" si="129"/>
        <v>0.21954685136655716</v>
      </c>
      <c r="AB1188" s="3" t="str">
        <f t="shared" si="130"/>
        <v>Low</v>
      </c>
      <c r="AC1188" s="3" t="str">
        <f t="shared" si="131"/>
        <v>High</v>
      </c>
      <c r="AD1188" s="3" t="str">
        <f t="shared" si="132"/>
        <v>No</v>
      </c>
    </row>
    <row r="1189" spans="1:30" ht="15" customHeight="1" x14ac:dyDescent="0.3">
      <c r="A1189" s="3" t="s">
        <v>1210</v>
      </c>
      <c r="B1189" s="3">
        <v>46</v>
      </c>
      <c r="C1189" s="3" t="s">
        <v>31</v>
      </c>
      <c r="D1189" s="3" t="s">
        <v>33</v>
      </c>
      <c r="E1189" s="3">
        <v>36844.418836693003</v>
      </c>
      <c r="F1189" s="3">
        <v>178</v>
      </c>
      <c r="G1189" s="3">
        <v>811.40214143880496</v>
      </c>
      <c r="H1189" s="3">
        <v>0</v>
      </c>
      <c r="I1189" s="3">
        <v>966.22195582783195</v>
      </c>
      <c r="J1189" s="3">
        <v>31</v>
      </c>
      <c r="K1189" s="3">
        <v>606.29615773613398</v>
      </c>
      <c r="L1189" s="3">
        <v>28</v>
      </c>
      <c r="M1189" s="3">
        <v>7</v>
      </c>
      <c r="N1189" s="3">
        <v>4</v>
      </c>
      <c r="O1189" s="3">
        <v>396</v>
      </c>
      <c r="P1189" s="3">
        <v>5</v>
      </c>
      <c r="Q1189" s="3">
        <v>19796.067791711099</v>
      </c>
      <c r="R1189" s="3">
        <v>3</v>
      </c>
      <c r="S1189" s="3">
        <v>0</v>
      </c>
      <c r="T1189" s="3">
        <v>0</v>
      </c>
      <c r="U1189" s="3">
        <v>3527.4535507486398</v>
      </c>
      <c r="V1189" s="3">
        <v>1</v>
      </c>
      <c r="W1189" s="3" t="str">
        <f>IF(Bank_data3[[#This Row],[credit_risk]]=1,"High Risk","Low Risk")</f>
        <v>High Risk</v>
      </c>
      <c r="X1189" s="3" t="str">
        <f t="shared" si="126"/>
        <v>45-54</v>
      </c>
      <c r="Y1189" s="3" t="str">
        <f t="shared" si="127"/>
        <v>Low Income</v>
      </c>
      <c r="Z1189" s="3" t="str">
        <f t="shared" si="128"/>
        <v>Poor</v>
      </c>
      <c r="AA1189" s="27">
        <f t="shared" si="129"/>
        <v>0.53728809998208971</v>
      </c>
      <c r="AB1189" s="3" t="str">
        <f t="shared" si="130"/>
        <v>Low</v>
      </c>
      <c r="AC1189" s="3" t="str">
        <f t="shared" si="131"/>
        <v>Medium</v>
      </c>
      <c r="AD1189" s="3" t="str">
        <f t="shared" si="132"/>
        <v>No</v>
      </c>
    </row>
    <row r="1190" spans="1:30" ht="15" customHeight="1" x14ac:dyDescent="0.3">
      <c r="A1190" s="3" t="s">
        <v>1211</v>
      </c>
      <c r="B1190" s="3">
        <v>50</v>
      </c>
      <c r="C1190" s="3" t="s">
        <v>23</v>
      </c>
      <c r="D1190" s="3" t="s">
        <v>24</v>
      </c>
      <c r="E1190" s="3">
        <v>47435.277531707703</v>
      </c>
      <c r="F1190" s="3">
        <v>182</v>
      </c>
      <c r="G1190" s="3">
        <v>1949.8577037101199</v>
      </c>
      <c r="H1190" s="3">
        <v>10</v>
      </c>
      <c r="I1190" s="3">
        <v>1353.48158921</v>
      </c>
      <c r="J1190" s="3">
        <v>42</v>
      </c>
      <c r="K1190" s="3">
        <v>624.00837556206102</v>
      </c>
      <c r="L1190" s="3">
        <v>10</v>
      </c>
      <c r="M1190" s="3">
        <v>0</v>
      </c>
      <c r="N1190" s="3">
        <v>3</v>
      </c>
      <c r="O1190" s="3">
        <v>340</v>
      </c>
      <c r="P1190" s="3">
        <v>1</v>
      </c>
      <c r="Q1190" s="3">
        <v>17513.958334323899</v>
      </c>
      <c r="R1190" s="3">
        <v>5</v>
      </c>
      <c r="S1190" s="3">
        <v>0</v>
      </c>
      <c r="T1190" s="3">
        <v>0</v>
      </c>
      <c r="U1190" s="3">
        <v>7141.9214013743604</v>
      </c>
      <c r="V1190" s="3">
        <v>1</v>
      </c>
      <c r="W1190" s="3" t="str">
        <f>IF(Bank_data3[[#This Row],[credit_risk]]=1,"High Risk","Low Risk")</f>
        <v>High Risk</v>
      </c>
      <c r="X1190" s="3" t="str">
        <f t="shared" si="126"/>
        <v>45-54</v>
      </c>
      <c r="Y1190" s="3" t="str">
        <f t="shared" si="127"/>
        <v>Low Income</v>
      </c>
      <c r="Z1190" s="3" t="str">
        <f t="shared" si="128"/>
        <v>Poor</v>
      </c>
      <c r="AA1190" s="27">
        <f t="shared" si="129"/>
        <v>0.36921800072987543</v>
      </c>
      <c r="AB1190" s="3" t="str">
        <f t="shared" si="130"/>
        <v>Medium</v>
      </c>
      <c r="AC1190" s="3" t="str">
        <f t="shared" si="131"/>
        <v>Medium</v>
      </c>
      <c r="AD1190" s="3" t="str">
        <f t="shared" si="132"/>
        <v>No</v>
      </c>
    </row>
    <row r="1191" spans="1:30" ht="15" customHeight="1" x14ac:dyDescent="0.3">
      <c r="A1191" s="3" t="s">
        <v>1212</v>
      </c>
      <c r="B1191" s="3">
        <v>55</v>
      </c>
      <c r="C1191" s="3" t="s">
        <v>28</v>
      </c>
      <c r="D1191" s="3" t="s">
        <v>24</v>
      </c>
      <c r="E1191" s="3">
        <v>46709.5562166854</v>
      </c>
      <c r="F1191" s="3">
        <v>145</v>
      </c>
      <c r="G1191" s="3">
        <v>1303.1123237858601</v>
      </c>
      <c r="H1191" s="3">
        <v>11</v>
      </c>
      <c r="I1191" s="3">
        <v>88.861755287250602</v>
      </c>
      <c r="J1191" s="3">
        <v>45</v>
      </c>
      <c r="K1191" s="3">
        <v>218.46941523612</v>
      </c>
      <c r="L1191" s="3">
        <v>37</v>
      </c>
      <c r="M1191" s="3">
        <v>19</v>
      </c>
      <c r="N1191" s="3">
        <v>2</v>
      </c>
      <c r="O1191" s="3">
        <v>628</v>
      </c>
      <c r="P1191" s="3">
        <v>5</v>
      </c>
      <c r="Q1191" s="3">
        <v>14298.958436667601</v>
      </c>
      <c r="R1191" s="3">
        <v>7</v>
      </c>
      <c r="S1191" s="3">
        <v>0</v>
      </c>
      <c r="T1191" s="3">
        <v>0</v>
      </c>
      <c r="U1191" s="3">
        <v>10835.3371231736</v>
      </c>
      <c r="V1191" s="3">
        <v>1</v>
      </c>
      <c r="W1191" s="3" t="str">
        <f>IF(Bank_data3[[#This Row],[credit_risk]]=1,"High Risk","Low Risk")</f>
        <v>High Risk</v>
      </c>
      <c r="X1191" s="3" t="str">
        <f t="shared" si="126"/>
        <v>55+</v>
      </c>
      <c r="Y1191" s="3" t="str">
        <f t="shared" si="127"/>
        <v>Low Income</v>
      </c>
      <c r="Z1191" s="3" t="str">
        <f t="shared" si="128"/>
        <v>Fair</v>
      </c>
      <c r="AA1191" s="27">
        <f t="shared" si="129"/>
        <v>0.30612490451278973</v>
      </c>
      <c r="AB1191" s="3" t="str">
        <f t="shared" si="130"/>
        <v>Medium</v>
      </c>
      <c r="AC1191" s="3" t="str">
        <f t="shared" si="131"/>
        <v>High</v>
      </c>
      <c r="AD1191" s="3" t="str">
        <f t="shared" si="132"/>
        <v>No</v>
      </c>
    </row>
    <row r="1192" spans="1:30" ht="15" customHeight="1" x14ac:dyDescent="0.3">
      <c r="A1192" s="3" t="s">
        <v>1213</v>
      </c>
      <c r="B1192" s="3">
        <v>55</v>
      </c>
      <c r="C1192" s="3" t="s">
        <v>31</v>
      </c>
      <c r="D1192" s="3" t="s">
        <v>26</v>
      </c>
      <c r="E1192" s="3">
        <v>34298.603202910897</v>
      </c>
      <c r="F1192" s="3">
        <v>57</v>
      </c>
      <c r="G1192" s="3">
        <v>814.05638771216195</v>
      </c>
      <c r="H1192" s="3">
        <v>9</v>
      </c>
      <c r="I1192" s="3">
        <v>740.33334785640602</v>
      </c>
      <c r="J1192" s="3">
        <v>45</v>
      </c>
      <c r="K1192" s="3">
        <v>401.50796019526501</v>
      </c>
      <c r="L1192" s="3">
        <v>78</v>
      </c>
      <c r="M1192" s="3">
        <v>14</v>
      </c>
      <c r="N1192" s="3">
        <v>5</v>
      </c>
      <c r="O1192" s="3">
        <v>800</v>
      </c>
      <c r="P1192" s="3">
        <v>1</v>
      </c>
      <c r="Q1192" s="3">
        <v>5563.0418231659596</v>
      </c>
      <c r="R1192" s="3">
        <v>4</v>
      </c>
      <c r="S1192" s="3">
        <v>0</v>
      </c>
      <c r="T1192" s="3">
        <v>0</v>
      </c>
      <c r="U1192" s="3">
        <v>12882.1816718399</v>
      </c>
      <c r="V1192" s="3">
        <v>1</v>
      </c>
      <c r="W1192" s="3" t="str">
        <f>IF(Bank_data3[[#This Row],[credit_risk]]=1,"High Risk","Low Risk")</f>
        <v>High Risk</v>
      </c>
      <c r="X1192" s="3" t="str">
        <f t="shared" si="126"/>
        <v>55+</v>
      </c>
      <c r="Y1192" s="3" t="str">
        <f t="shared" si="127"/>
        <v>Low Income</v>
      </c>
      <c r="Z1192" s="3" t="str">
        <f t="shared" si="128"/>
        <v>Excellent</v>
      </c>
      <c r="AA1192" s="27">
        <f t="shared" si="129"/>
        <v>0.16219441329009657</v>
      </c>
      <c r="AB1192" s="3" t="str">
        <f t="shared" si="130"/>
        <v>Low</v>
      </c>
      <c r="AC1192" s="3" t="str">
        <f t="shared" si="131"/>
        <v>High</v>
      </c>
      <c r="AD1192" s="3" t="str">
        <f t="shared" si="132"/>
        <v>No</v>
      </c>
    </row>
    <row r="1193" spans="1:30" ht="15" customHeight="1" x14ac:dyDescent="0.3">
      <c r="A1193" s="3" t="s">
        <v>1214</v>
      </c>
      <c r="B1193" s="3">
        <v>45</v>
      </c>
      <c r="C1193" s="3" t="s">
        <v>31</v>
      </c>
      <c r="D1193" s="3" t="s">
        <v>33</v>
      </c>
      <c r="E1193" s="3">
        <v>58428.276974544002</v>
      </c>
      <c r="F1193" s="3">
        <v>45</v>
      </c>
      <c r="G1193" s="3">
        <v>3243.27347428236</v>
      </c>
      <c r="H1193" s="3">
        <v>5</v>
      </c>
      <c r="I1193" s="3">
        <v>962.148119626636</v>
      </c>
      <c r="J1193" s="3">
        <v>34</v>
      </c>
      <c r="K1193" s="3">
        <v>470.66989764102698</v>
      </c>
      <c r="L1193" s="3">
        <v>31</v>
      </c>
      <c r="M1193" s="3">
        <v>6</v>
      </c>
      <c r="N1193" s="3">
        <v>5</v>
      </c>
      <c r="O1193" s="3">
        <v>840</v>
      </c>
      <c r="P1193" s="3">
        <v>4</v>
      </c>
      <c r="Q1193" s="3">
        <v>11682.450089165501</v>
      </c>
      <c r="R1193" s="3">
        <v>4</v>
      </c>
      <c r="S1193" s="3">
        <v>0</v>
      </c>
      <c r="T1193" s="3">
        <v>0</v>
      </c>
      <c r="U1193" s="3">
        <v>5222.3199198782004</v>
      </c>
      <c r="V1193" s="3">
        <v>1</v>
      </c>
      <c r="W1193" s="3" t="str">
        <f>IF(Bank_data3[[#This Row],[credit_risk]]=1,"High Risk","Low Risk")</f>
        <v>High Risk</v>
      </c>
      <c r="X1193" s="3" t="str">
        <f t="shared" si="126"/>
        <v>45-54</v>
      </c>
      <c r="Y1193" s="3" t="str">
        <f t="shared" si="127"/>
        <v>Middle Income</v>
      </c>
      <c r="Z1193" s="3" t="str">
        <f t="shared" si="128"/>
        <v>Excellent</v>
      </c>
      <c r="AA1193" s="27">
        <f t="shared" si="129"/>
        <v>0.19994514119003207</v>
      </c>
      <c r="AB1193" s="3" t="str">
        <f t="shared" si="130"/>
        <v>Medium</v>
      </c>
      <c r="AC1193" s="3" t="str">
        <f t="shared" si="131"/>
        <v>High</v>
      </c>
      <c r="AD1193" s="3" t="str">
        <f t="shared" si="132"/>
        <v>No</v>
      </c>
    </row>
    <row r="1194" spans="1:30" ht="15" customHeight="1" x14ac:dyDescent="0.3">
      <c r="A1194" s="3" t="s">
        <v>1215</v>
      </c>
      <c r="B1194" s="3">
        <v>62</v>
      </c>
      <c r="C1194" s="3" t="s">
        <v>23</v>
      </c>
      <c r="D1194" s="3" t="s">
        <v>26</v>
      </c>
      <c r="E1194" s="3">
        <v>46145.410302389697</v>
      </c>
      <c r="F1194" s="3">
        <v>52</v>
      </c>
      <c r="G1194" s="3">
        <v>938.57908279430001</v>
      </c>
      <c r="H1194" s="3">
        <v>11</v>
      </c>
      <c r="I1194" s="3">
        <v>1073.07489027009</v>
      </c>
      <c r="J1194" s="3">
        <v>27</v>
      </c>
      <c r="K1194" s="3">
        <v>571.99338246908803</v>
      </c>
      <c r="L1194" s="3">
        <v>51</v>
      </c>
      <c r="M1194" s="3">
        <v>11</v>
      </c>
      <c r="N1194" s="3">
        <v>8</v>
      </c>
      <c r="O1194" s="3">
        <v>672</v>
      </c>
      <c r="P1194" s="3">
        <v>5</v>
      </c>
      <c r="Q1194" s="3">
        <v>9691.9809032503399</v>
      </c>
      <c r="R1194" s="3">
        <v>3</v>
      </c>
      <c r="S1194" s="3">
        <v>0</v>
      </c>
      <c r="T1194" s="3">
        <v>0</v>
      </c>
      <c r="U1194" s="3">
        <v>12536.525131816699</v>
      </c>
      <c r="V1194" s="3">
        <v>0</v>
      </c>
      <c r="W1194" s="3" t="str">
        <f>IF(Bank_data3[[#This Row],[credit_risk]]=1,"High Risk","Low Risk")</f>
        <v>Low Risk</v>
      </c>
      <c r="X1194" s="3" t="str">
        <f t="shared" si="126"/>
        <v>55+</v>
      </c>
      <c r="Y1194" s="3" t="str">
        <f t="shared" si="127"/>
        <v>Low Income</v>
      </c>
      <c r="Z1194" s="3" t="str">
        <f t="shared" si="128"/>
        <v>Good</v>
      </c>
      <c r="AA1194" s="27">
        <f t="shared" si="129"/>
        <v>0.2100313084170026</v>
      </c>
      <c r="AB1194" s="3" t="str">
        <f t="shared" si="130"/>
        <v>Low</v>
      </c>
      <c r="AC1194" s="3" t="str">
        <f t="shared" si="131"/>
        <v>High</v>
      </c>
      <c r="AD1194" s="3" t="str">
        <f t="shared" si="132"/>
        <v>No</v>
      </c>
    </row>
    <row r="1195" spans="1:30" ht="15" customHeight="1" x14ac:dyDescent="0.3">
      <c r="A1195" s="3" t="s">
        <v>1216</v>
      </c>
      <c r="B1195" s="3">
        <v>46</v>
      </c>
      <c r="C1195" s="3" t="s">
        <v>31</v>
      </c>
      <c r="D1195" s="3" t="s">
        <v>26</v>
      </c>
      <c r="E1195" s="3">
        <v>74218.693421910604</v>
      </c>
      <c r="F1195" s="3">
        <v>8</v>
      </c>
      <c r="G1195" s="3">
        <v>1999.6596013331</v>
      </c>
      <c r="H1195" s="3">
        <v>6</v>
      </c>
      <c r="I1195" s="3">
        <v>911.69457007416395</v>
      </c>
      <c r="J1195" s="3">
        <v>21</v>
      </c>
      <c r="K1195" s="3">
        <v>447.56568648570698</v>
      </c>
      <c r="L1195" s="3">
        <v>0</v>
      </c>
      <c r="M1195" s="3">
        <v>2</v>
      </c>
      <c r="N1195" s="3">
        <v>3</v>
      </c>
      <c r="O1195" s="3">
        <v>810</v>
      </c>
      <c r="P1195" s="3">
        <v>4</v>
      </c>
      <c r="Q1195" s="3">
        <v>11077.3679706558</v>
      </c>
      <c r="R1195" s="3">
        <v>6</v>
      </c>
      <c r="S1195" s="3">
        <v>1</v>
      </c>
      <c r="T1195" s="3">
        <v>0</v>
      </c>
      <c r="U1195" s="3">
        <v>6935.02929489909</v>
      </c>
      <c r="V1195" s="3">
        <v>1</v>
      </c>
      <c r="W1195" s="3" t="str">
        <f>IF(Bank_data3[[#This Row],[credit_risk]]=1,"High Risk","Low Risk")</f>
        <v>High Risk</v>
      </c>
      <c r="X1195" s="3" t="str">
        <f t="shared" si="126"/>
        <v>45-54</v>
      </c>
      <c r="Y1195" s="3" t="str">
        <f t="shared" si="127"/>
        <v>Middle Income</v>
      </c>
      <c r="Z1195" s="3" t="str">
        <f t="shared" si="128"/>
        <v>Excellent</v>
      </c>
      <c r="AA1195" s="27">
        <f t="shared" si="129"/>
        <v>0.14925307169831656</v>
      </c>
      <c r="AB1195" s="3" t="str">
        <f t="shared" si="130"/>
        <v>Medium</v>
      </c>
      <c r="AC1195" s="3" t="str">
        <f t="shared" si="131"/>
        <v>Low</v>
      </c>
      <c r="AD1195" s="3" t="str">
        <f t="shared" si="132"/>
        <v>No</v>
      </c>
    </row>
    <row r="1196" spans="1:30" ht="15" customHeight="1" x14ac:dyDescent="0.3">
      <c r="A1196" s="3" t="s">
        <v>1217</v>
      </c>
      <c r="B1196" s="3">
        <v>24</v>
      </c>
      <c r="C1196" s="3" t="s">
        <v>28</v>
      </c>
      <c r="D1196" s="3" t="s">
        <v>26</v>
      </c>
      <c r="E1196" s="3">
        <v>38325.971780804299</v>
      </c>
      <c r="F1196" s="3">
        <v>163</v>
      </c>
      <c r="G1196" s="3">
        <v>1766.3779736653</v>
      </c>
      <c r="H1196" s="3">
        <v>2</v>
      </c>
      <c r="I1196" s="3">
        <v>1416.49089247764</v>
      </c>
      <c r="J1196" s="3">
        <v>15</v>
      </c>
      <c r="K1196" s="3">
        <v>884.69127950326697</v>
      </c>
      <c r="L1196" s="3">
        <v>13</v>
      </c>
      <c r="M1196" s="3">
        <v>4</v>
      </c>
      <c r="N1196" s="3">
        <v>8</v>
      </c>
      <c r="O1196" s="3">
        <v>394</v>
      </c>
      <c r="P1196" s="3">
        <v>0</v>
      </c>
      <c r="Q1196" s="3">
        <v>16741.766890953801</v>
      </c>
      <c r="R1196" s="3">
        <v>3</v>
      </c>
      <c r="S1196" s="3">
        <v>0</v>
      </c>
      <c r="T1196" s="3">
        <v>0</v>
      </c>
      <c r="U1196" s="3">
        <v>9836.3127224017808</v>
      </c>
      <c r="V1196" s="3">
        <v>1</v>
      </c>
      <c r="W1196" s="3" t="str">
        <f>IF(Bank_data3[[#This Row],[credit_risk]]=1,"High Risk","Low Risk")</f>
        <v>High Risk</v>
      </c>
      <c r="X1196" s="3" t="str">
        <f t="shared" si="126"/>
        <v>18-24</v>
      </c>
      <c r="Y1196" s="3" t="str">
        <f t="shared" si="127"/>
        <v>Low Income</v>
      </c>
      <c r="Z1196" s="3" t="str">
        <f t="shared" si="128"/>
        <v>Poor</v>
      </c>
      <c r="AA1196" s="27">
        <f t="shared" si="129"/>
        <v>0.43682563319474588</v>
      </c>
      <c r="AB1196" s="3" t="str">
        <f t="shared" si="130"/>
        <v>Medium</v>
      </c>
      <c r="AC1196" s="3" t="str">
        <f t="shared" si="131"/>
        <v>Medium</v>
      </c>
      <c r="AD1196" s="3" t="str">
        <f t="shared" si="132"/>
        <v>No</v>
      </c>
    </row>
    <row r="1197" spans="1:30" ht="15" customHeight="1" x14ac:dyDescent="0.3">
      <c r="A1197" s="3" t="s">
        <v>1218</v>
      </c>
      <c r="B1197" s="3">
        <v>39</v>
      </c>
      <c r="C1197" s="3" t="s">
        <v>23</v>
      </c>
      <c r="D1197" s="3" t="s">
        <v>33</v>
      </c>
      <c r="E1197" s="3">
        <v>83504.715283728001</v>
      </c>
      <c r="F1197" s="3">
        <v>64</v>
      </c>
      <c r="G1197" s="3">
        <v>1698.5436436965499</v>
      </c>
      <c r="H1197" s="3">
        <v>9</v>
      </c>
      <c r="I1197" s="3">
        <v>810.11730766402798</v>
      </c>
      <c r="J1197" s="3">
        <v>45</v>
      </c>
      <c r="K1197" s="3">
        <v>475.36369652638302</v>
      </c>
      <c r="L1197" s="3">
        <v>2</v>
      </c>
      <c r="M1197" s="3">
        <v>7</v>
      </c>
      <c r="N1197" s="3">
        <v>3</v>
      </c>
      <c r="O1197" s="3">
        <v>781</v>
      </c>
      <c r="P1197" s="3">
        <v>1</v>
      </c>
      <c r="Q1197" s="3">
        <v>18466.277390966901</v>
      </c>
      <c r="R1197" s="3">
        <v>2</v>
      </c>
      <c r="S1197" s="3">
        <v>1</v>
      </c>
      <c r="T1197" s="3">
        <v>0</v>
      </c>
      <c r="U1197" s="3">
        <v>9416.0226978647297</v>
      </c>
      <c r="V1197" s="3">
        <v>1</v>
      </c>
      <c r="W1197" s="3" t="str">
        <f>IF(Bank_data3[[#This Row],[credit_risk]]=1,"High Risk","Low Risk")</f>
        <v>High Risk</v>
      </c>
      <c r="X1197" s="3" t="str">
        <f t="shared" si="126"/>
        <v>35-44</v>
      </c>
      <c r="Y1197" s="3" t="str">
        <f t="shared" si="127"/>
        <v>Middle Income</v>
      </c>
      <c r="Z1197" s="3" t="str">
        <f t="shared" si="128"/>
        <v>Very Good</v>
      </c>
      <c r="AA1197" s="27">
        <f t="shared" si="129"/>
        <v>0.22114053473774672</v>
      </c>
      <c r="AB1197" s="3" t="str">
        <f t="shared" si="130"/>
        <v>Medium</v>
      </c>
      <c r="AC1197" s="3" t="str">
        <f t="shared" si="131"/>
        <v>Low</v>
      </c>
      <c r="AD1197" s="3" t="str">
        <f t="shared" si="132"/>
        <v>No</v>
      </c>
    </row>
    <row r="1198" spans="1:30" ht="15" customHeight="1" x14ac:dyDescent="0.3">
      <c r="A1198" s="3" t="s">
        <v>1219</v>
      </c>
      <c r="B1198" s="3">
        <v>30</v>
      </c>
      <c r="C1198" s="3" t="s">
        <v>28</v>
      </c>
      <c r="D1198" s="3" t="s">
        <v>33</v>
      </c>
      <c r="E1198" s="3">
        <v>54965.732114752704</v>
      </c>
      <c r="F1198" s="3">
        <v>57</v>
      </c>
      <c r="G1198" s="3">
        <v>35.2982455022468</v>
      </c>
      <c r="H1198" s="3">
        <v>1</v>
      </c>
      <c r="I1198" s="3">
        <v>1259.19747663723</v>
      </c>
      <c r="J1198" s="3">
        <v>41</v>
      </c>
      <c r="K1198" s="3">
        <v>877.29369375229999</v>
      </c>
      <c r="L1198" s="3">
        <v>29</v>
      </c>
      <c r="M1198" s="3">
        <v>10</v>
      </c>
      <c r="N1198" s="3">
        <v>7</v>
      </c>
      <c r="O1198" s="3">
        <v>310</v>
      </c>
      <c r="P1198" s="3">
        <v>1</v>
      </c>
      <c r="Q1198" s="3">
        <v>26679.001312328899</v>
      </c>
      <c r="R1198" s="3">
        <v>3</v>
      </c>
      <c r="S1198" s="3">
        <v>1</v>
      </c>
      <c r="T1198" s="3">
        <v>0</v>
      </c>
      <c r="U1198" s="3">
        <v>500</v>
      </c>
      <c r="V1198" s="3">
        <v>1</v>
      </c>
      <c r="W1198" s="3" t="str">
        <f>IF(Bank_data3[[#This Row],[credit_risk]]=1,"High Risk","Low Risk")</f>
        <v>High Risk</v>
      </c>
      <c r="X1198" s="3" t="str">
        <f t="shared" si="126"/>
        <v>25-34</v>
      </c>
      <c r="Y1198" s="3" t="str">
        <f t="shared" si="127"/>
        <v>Middle Income</v>
      </c>
      <c r="Z1198" s="3" t="str">
        <f t="shared" si="128"/>
        <v>Poor</v>
      </c>
      <c r="AA1198" s="27">
        <f t="shared" si="129"/>
        <v>0.48537516532356534</v>
      </c>
      <c r="AB1198" s="3" t="str">
        <f t="shared" si="130"/>
        <v>Low</v>
      </c>
      <c r="AC1198" s="3" t="str">
        <f t="shared" si="131"/>
        <v>Medium</v>
      </c>
      <c r="AD1198" s="3" t="str">
        <f t="shared" si="132"/>
        <v>No</v>
      </c>
    </row>
    <row r="1199" spans="1:30" ht="15" customHeight="1" x14ac:dyDescent="0.3">
      <c r="A1199" s="3" t="s">
        <v>1220</v>
      </c>
      <c r="B1199" s="3">
        <v>29</v>
      </c>
      <c r="C1199" s="3" t="s">
        <v>28</v>
      </c>
      <c r="D1199" s="3" t="s">
        <v>26</v>
      </c>
      <c r="E1199" s="3">
        <v>72884.001912531807</v>
      </c>
      <c r="F1199" s="3">
        <v>169</v>
      </c>
      <c r="G1199" s="3">
        <v>2516.1216493981601</v>
      </c>
      <c r="H1199" s="3">
        <v>11</v>
      </c>
      <c r="I1199" s="3">
        <v>573.77131537891103</v>
      </c>
      <c r="J1199" s="3">
        <v>39</v>
      </c>
      <c r="K1199" s="3">
        <v>383.76510353865302</v>
      </c>
      <c r="L1199" s="3">
        <v>30</v>
      </c>
      <c r="M1199" s="3">
        <v>18</v>
      </c>
      <c r="N1199" s="3">
        <v>7</v>
      </c>
      <c r="O1199" s="3">
        <v>853</v>
      </c>
      <c r="P1199" s="3">
        <v>0</v>
      </c>
      <c r="Q1199" s="3">
        <v>6613.1004037766597</v>
      </c>
      <c r="R1199" s="3">
        <v>6</v>
      </c>
      <c r="S1199" s="3">
        <v>0</v>
      </c>
      <c r="T1199" s="3">
        <v>0</v>
      </c>
      <c r="U1199" s="3">
        <v>4792.1866922836198</v>
      </c>
      <c r="V1199" s="3">
        <v>1</v>
      </c>
      <c r="W1199" s="3" t="str">
        <f>IF(Bank_data3[[#This Row],[credit_risk]]=1,"High Risk","Low Risk")</f>
        <v>High Risk</v>
      </c>
      <c r="X1199" s="3" t="str">
        <f t="shared" si="126"/>
        <v>25-34</v>
      </c>
      <c r="Y1199" s="3" t="str">
        <f t="shared" si="127"/>
        <v>Middle Income</v>
      </c>
      <c r="Z1199" s="3" t="str">
        <f t="shared" si="128"/>
        <v>Excellent</v>
      </c>
      <c r="AA1199" s="27">
        <f t="shared" si="129"/>
        <v>9.0734595113383748E-2</v>
      </c>
      <c r="AB1199" s="3" t="str">
        <f t="shared" si="130"/>
        <v>Medium</v>
      </c>
      <c r="AC1199" s="3" t="str">
        <f t="shared" si="131"/>
        <v>High</v>
      </c>
      <c r="AD1199" s="3" t="str">
        <f t="shared" si="132"/>
        <v>No</v>
      </c>
    </row>
    <row r="1200" spans="1:30" ht="15" customHeight="1" x14ac:dyDescent="0.3">
      <c r="A1200" s="3" t="s">
        <v>1221</v>
      </c>
      <c r="B1200" s="3">
        <v>59</v>
      </c>
      <c r="C1200" s="3" t="s">
        <v>28</v>
      </c>
      <c r="D1200" s="3" t="s">
        <v>33</v>
      </c>
      <c r="E1200" s="3">
        <v>52078.162381211601</v>
      </c>
      <c r="F1200" s="3">
        <v>142</v>
      </c>
      <c r="G1200" s="3">
        <v>1755.5839066250001</v>
      </c>
      <c r="H1200" s="3">
        <v>11</v>
      </c>
      <c r="I1200" s="3">
        <v>820.29403130609705</v>
      </c>
      <c r="J1200" s="3">
        <v>11</v>
      </c>
      <c r="K1200" s="3">
        <v>99.800509636137306</v>
      </c>
      <c r="L1200" s="3">
        <v>0</v>
      </c>
      <c r="M1200" s="3">
        <v>11</v>
      </c>
      <c r="N1200" s="3">
        <v>1</v>
      </c>
      <c r="O1200" s="3">
        <v>766</v>
      </c>
      <c r="P1200" s="3">
        <v>2</v>
      </c>
      <c r="Q1200" s="3">
        <v>19381.5982167927</v>
      </c>
      <c r="R1200" s="3">
        <v>6</v>
      </c>
      <c r="S1200" s="3">
        <v>0</v>
      </c>
      <c r="T1200" s="3">
        <v>0</v>
      </c>
      <c r="U1200" s="3">
        <v>2527.5505153515101</v>
      </c>
      <c r="V1200" s="3">
        <v>1</v>
      </c>
      <c r="W1200" s="3" t="str">
        <f>IF(Bank_data3[[#This Row],[credit_risk]]=1,"High Risk","Low Risk")</f>
        <v>High Risk</v>
      </c>
      <c r="X1200" s="3" t="str">
        <f t="shared" si="126"/>
        <v>55+</v>
      </c>
      <c r="Y1200" s="3" t="str">
        <f t="shared" si="127"/>
        <v>Middle Income</v>
      </c>
      <c r="Z1200" s="3" t="str">
        <f t="shared" si="128"/>
        <v>Very Good</v>
      </c>
      <c r="AA1200" s="27">
        <f t="shared" si="129"/>
        <v>0.3721636350169118</v>
      </c>
      <c r="AB1200" s="3" t="str">
        <f t="shared" si="130"/>
        <v>Medium</v>
      </c>
      <c r="AC1200" s="3" t="str">
        <f t="shared" si="131"/>
        <v>Low</v>
      </c>
      <c r="AD1200" s="3" t="str">
        <f t="shared" si="132"/>
        <v>No</v>
      </c>
    </row>
    <row r="1201" spans="1:30" ht="15" customHeight="1" x14ac:dyDescent="0.3">
      <c r="A1201" s="3" t="s">
        <v>1222</v>
      </c>
      <c r="B1201" s="3">
        <v>57</v>
      </c>
      <c r="C1201" s="3" t="s">
        <v>31</v>
      </c>
      <c r="D1201" s="3" t="s">
        <v>26</v>
      </c>
      <c r="E1201" s="3">
        <v>35948.220802592499</v>
      </c>
      <c r="F1201" s="3">
        <v>118</v>
      </c>
      <c r="G1201" s="3">
        <v>2235.1718627741002</v>
      </c>
      <c r="H1201" s="3">
        <v>9</v>
      </c>
      <c r="I1201" s="3">
        <v>375.549723470402</v>
      </c>
      <c r="J1201" s="3">
        <v>4</v>
      </c>
      <c r="K1201" s="3">
        <v>1127.7227038308199</v>
      </c>
      <c r="L1201" s="3">
        <v>45</v>
      </c>
      <c r="M1201" s="3">
        <v>19</v>
      </c>
      <c r="N1201" s="3">
        <v>9</v>
      </c>
      <c r="O1201" s="3">
        <v>770</v>
      </c>
      <c r="P1201" s="3">
        <v>3</v>
      </c>
      <c r="Q1201" s="3">
        <v>11180.026708383301</v>
      </c>
      <c r="R1201" s="3">
        <v>2</v>
      </c>
      <c r="S1201" s="3">
        <v>0</v>
      </c>
      <c r="T1201" s="3">
        <v>0</v>
      </c>
      <c r="U1201" s="3">
        <v>4347.1417410603799</v>
      </c>
      <c r="V1201" s="3">
        <v>0</v>
      </c>
      <c r="W1201" s="3" t="str">
        <f>IF(Bank_data3[[#This Row],[credit_risk]]=1,"High Risk","Low Risk")</f>
        <v>Low Risk</v>
      </c>
      <c r="X1201" s="3" t="str">
        <f t="shared" si="126"/>
        <v>55+</v>
      </c>
      <c r="Y1201" s="3" t="str">
        <f t="shared" si="127"/>
        <v>Low Income</v>
      </c>
      <c r="Z1201" s="3" t="str">
        <f t="shared" si="128"/>
        <v>Very Good</v>
      </c>
      <c r="AA1201" s="27">
        <f t="shared" si="129"/>
        <v>0.31100361739118459</v>
      </c>
      <c r="AB1201" s="3" t="str">
        <f t="shared" si="130"/>
        <v>Medium</v>
      </c>
      <c r="AC1201" s="3" t="str">
        <f t="shared" si="131"/>
        <v>High</v>
      </c>
      <c r="AD1201" s="3" t="str">
        <f t="shared" si="132"/>
        <v>No</v>
      </c>
    </row>
    <row r="1202" spans="1:30" ht="15" customHeight="1" x14ac:dyDescent="0.3">
      <c r="A1202" s="3" t="s">
        <v>1223</v>
      </c>
      <c r="B1202" s="3">
        <v>25</v>
      </c>
      <c r="C1202" s="3" t="s">
        <v>31</v>
      </c>
      <c r="D1202" s="3" t="s">
        <v>33</v>
      </c>
      <c r="E1202" s="3">
        <v>45256.623437135597</v>
      </c>
      <c r="F1202" s="3">
        <v>230</v>
      </c>
      <c r="G1202" s="3">
        <v>2410.9427433369601</v>
      </c>
      <c r="H1202" s="3">
        <v>6</v>
      </c>
      <c r="I1202" s="3">
        <v>1115.30255419215</v>
      </c>
      <c r="J1202" s="3">
        <v>25</v>
      </c>
      <c r="K1202" s="3">
        <v>478.28890383388699</v>
      </c>
      <c r="L1202" s="3">
        <v>13</v>
      </c>
      <c r="M1202" s="3">
        <v>6</v>
      </c>
      <c r="N1202" s="3">
        <v>7</v>
      </c>
      <c r="O1202" s="3">
        <v>730</v>
      </c>
      <c r="P1202" s="3">
        <v>5</v>
      </c>
      <c r="Q1202" s="3">
        <v>7716.45407690313</v>
      </c>
      <c r="R1202" s="3">
        <v>4</v>
      </c>
      <c r="S1202" s="3">
        <v>0</v>
      </c>
      <c r="T1202" s="3">
        <v>0</v>
      </c>
      <c r="U1202" s="3">
        <v>9405.4481371156598</v>
      </c>
      <c r="V1202" s="3">
        <v>1</v>
      </c>
      <c r="W1202" s="3" t="str">
        <f>IF(Bank_data3[[#This Row],[credit_risk]]=1,"High Risk","Low Risk")</f>
        <v>High Risk</v>
      </c>
      <c r="X1202" s="3" t="str">
        <f t="shared" si="126"/>
        <v>25-34</v>
      </c>
      <c r="Y1202" s="3" t="str">
        <f t="shared" si="127"/>
        <v>Low Income</v>
      </c>
      <c r="Z1202" s="3" t="str">
        <f t="shared" si="128"/>
        <v>Good</v>
      </c>
      <c r="AA1202" s="27">
        <f t="shared" si="129"/>
        <v>0.17050441440072939</v>
      </c>
      <c r="AB1202" s="3" t="str">
        <f t="shared" si="130"/>
        <v>Medium</v>
      </c>
      <c r="AC1202" s="3" t="str">
        <f t="shared" si="131"/>
        <v>Medium</v>
      </c>
      <c r="AD1202" s="3" t="str">
        <f t="shared" si="132"/>
        <v>No</v>
      </c>
    </row>
    <row r="1203" spans="1:30" ht="15" customHeight="1" x14ac:dyDescent="0.3">
      <c r="A1203" s="3" t="s">
        <v>1224</v>
      </c>
      <c r="B1203" s="3">
        <v>27</v>
      </c>
      <c r="C1203" s="3" t="s">
        <v>28</v>
      </c>
      <c r="D1203" s="3" t="s">
        <v>33</v>
      </c>
      <c r="E1203" s="3">
        <v>25038.172204921699</v>
      </c>
      <c r="F1203" s="3">
        <v>33</v>
      </c>
      <c r="G1203" s="3">
        <v>2870.9361806757802</v>
      </c>
      <c r="H1203" s="3">
        <v>0</v>
      </c>
      <c r="I1203" s="3">
        <v>757.84499807558802</v>
      </c>
      <c r="J1203" s="3">
        <v>25</v>
      </c>
      <c r="K1203" s="3">
        <v>592.406419789182</v>
      </c>
      <c r="L1203" s="3">
        <v>35</v>
      </c>
      <c r="M1203" s="3">
        <v>13</v>
      </c>
      <c r="N1203" s="3">
        <v>1</v>
      </c>
      <c r="O1203" s="3">
        <v>813</v>
      </c>
      <c r="P1203" s="3">
        <v>3</v>
      </c>
      <c r="Q1203" s="3">
        <v>25039.689441959501</v>
      </c>
      <c r="R1203" s="3">
        <v>7</v>
      </c>
      <c r="S1203" s="3">
        <v>0</v>
      </c>
      <c r="T1203" s="3">
        <v>0</v>
      </c>
      <c r="U1203" s="3">
        <v>4495.9986886506704</v>
      </c>
      <c r="V1203" s="3">
        <v>1</v>
      </c>
      <c r="W1203" s="3" t="str">
        <f>IF(Bank_data3[[#This Row],[credit_risk]]=1,"High Risk","Low Risk")</f>
        <v>High Risk</v>
      </c>
      <c r="X1203" s="3" t="str">
        <f t="shared" si="126"/>
        <v>25-34</v>
      </c>
      <c r="Y1203" s="3" t="str">
        <f t="shared" si="127"/>
        <v>Low Income</v>
      </c>
      <c r="Z1203" s="3" t="str">
        <f t="shared" si="128"/>
        <v>Excellent</v>
      </c>
      <c r="AA1203" s="27">
        <f t="shared" si="129"/>
        <v>1.000060596956734</v>
      </c>
      <c r="AB1203" s="3" t="str">
        <f t="shared" si="130"/>
        <v>Medium</v>
      </c>
      <c r="AC1203" s="3" t="str">
        <f t="shared" si="131"/>
        <v>High</v>
      </c>
      <c r="AD1203" s="3" t="str">
        <f t="shared" si="132"/>
        <v>No</v>
      </c>
    </row>
    <row r="1204" spans="1:30" ht="15" customHeight="1" x14ac:dyDescent="0.3">
      <c r="A1204" s="3" t="s">
        <v>1225</v>
      </c>
      <c r="B1204" s="3">
        <v>42</v>
      </c>
      <c r="C1204" s="3" t="s">
        <v>28</v>
      </c>
      <c r="D1204" s="3" t="s">
        <v>24</v>
      </c>
      <c r="E1204" s="3">
        <v>47992.394908516901</v>
      </c>
      <c r="F1204" s="3">
        <v>76</v>
      </c>
      <c r="G1204" s="3">
        <v>701.31895870915298</v>
      </c>
      <c r="H1204" s="3">
        <v>1</v>
      </c>
      <c r="I1204" s="3">
        <v>925.23737188196401</v>
      </c>
      <c r="J1204" s="3">
        <v>12</v>
      </c>
      <c r="K1204" s="3">
        <v>137.461390916401</v>
      </c>
      <c r="L1204" s="3">
        <v>45</v>
      </c>
      <c r="M1204" s="3">
        <v>1</v>
      </c>
      <c r="N1204" s="3">
        <v>7</v>
      </c>
      <c r="O1204" s="3">
        <v>342</v>
      </c>
      <c r="P1204" s="3">
        <v>2</v>
      </c>
      <c r="Q1204" s="3">
        <v>22568.142959762401</v>
      </c>
      <c r="R1204" s="3">
        <v>0</v>
      </c>
      <c r="S1204" s="3">
        <v>0</v>
      </c>
      <c r="T1204" s="3">
        <v>0</v>
      </c>
      <c r="U1204" s="3">
        <v>9478.0795376839797</v>
      </c>
      <c r="V1204" s="3">
        <v>1</v>
      </c>
      <c r="W1204" s="3" t="str">
        <f>IF(Bank_data3[[#This Row],[credit_risk]]=1,"High Risk","Low Risk")</f>
        <v>High Risk</v>
      </c>
      <c r="X1204" s="3" t="str">
        <f t="shared" si="126"/>
        <v>35-44</v>
      </c>
      <c r="Y1204" s="3" t="str">
        <f t="shared" si="127"/>
        <v>Low Income</v>
      </c>
      <c r="Z1204" s="3" t="str">
        <f t="shared" si="128"/>
        <v>Poor</v>
      </c>
      <c r="AA1204" s="27">
        <f t="shared" si="129"/>
        <v>0.47024415019883448</v>
      </c>
      <c r="AB1204" s="3" t="str">
        <f t="shared" si="130"/>
        <v>Low</v>
      </c>
      <c r="AC1204" s="3" t="str">
        <f t="shared" si="131"/>
        <v>High</v>
      </c>
      <c r="AD1204" s="3" t="str">
        <f t="shared" si="132"/>
        <v>No</v>
      </c>
    </row>
    <row r="1205" spans="1:30" ht="15" customHeight="1" x14ac:dyDescent="0.3">
      <c r="A1205" s="3" t="s">
        <v>1226</v>
      </c>
      <c r="B1205" s="3">
        <v>66</v>
      </c>
      <c r="C1205" s="3" t="s">
        <v>23</v>
      </c>
      <c r="D1205" s="3" t="s">
        <v>26</v>
      </c>
      <c r="E1205" s="3">
        <v>53097.671770372901</v>
      </c>
      <c r="F1205" s="3">
        <v>183</v>
      </c>
      <c r="G1205" s="3">
        <v>924.98530866313797</v>
      </c>
      <c r="H1205" s="3">
        <v>2</v>
      </c>
      <c r="I1205" s="3">
        <v>690.32097905022397</v>
      </c>
      <c r="J1205" s="3">
        <v>23</v>
      </c>
      <c r="K1205" s="3">
        <v>565.48422843073899</v>
      </c>
      <c r="L1205" s="3">
        <v>54</v>
      </c>
      <c r="M1205" s="3">
        <v>11</v>
      </c>
      <c r="N1205" s="3">
        <v>5</v>
      </c>
      <c r="O1205" s="3">
        <v>303</v>
      </c>
      <c r="P1205" s="3">
        <v>0</v>
      </c>
      <c r="Q1205" s="3">
        <v>10313.7720284397</v>
      </c>
      <c r="R1205" s="3">
        <v>5</v>
      </c>
      <c r="S1205" s="3">
        <v>0</v>
      </c>
      <c r="T1205" s="3">
        <v>0</v>
      </c>
      <c r="U1205" s="3">
        <v>3014.49008498802</v>
      </c>
      <c r="V1205" s="3">
        <v>1</v>
      </c>
      <c r="W1205" s="3" t="str">
        <f>IF(Bank_data3[[#This Row],[credit_risk]]=1,"High Risk","Low Risk")</f>
        <v>High Risk</v>
      </c>
      <c r="X1205" s="3" t="str">
        <f t="shared" si="126"/>
        <v>55+</v>
      </c>
      <c r="Y1205" s="3" t="str">
        <f t="shared" si="127"/>
        <v>Middle Income</v>
      </c>
      <c r="Z1205" s="3" t="str">
        <f t="shared" si="128"/>
        <v>Poor</v>
      </c>
      <c r="AA1205" s="27">
        <f t="shared" si="129"/>
        <v>0.19424151162489411</v>
      </c>
      <c r="AB1205" s="3" t="str">
        <f t="shared" si="130"/>
        <v>Low</v>
      </c>
      <c r="AC1205" s="3" t="str">
        <f t="shared" si="131"/>
        <v>High</v>
      </c>
      <c r="AD1205" s="3" t="str">
        <f t="shared" si="132"/>
        <v>No</v>
      </c>
    </row>
    <row r="1206" spans="1:30" ht="15" customHeight="1" x14ac:dyDescent="0.3">
      <c r="A1206" s="3" t="s">
        <v>1227</v>
      </c>
      <c r="B1206" s="3">
        <v>45</v>
      </c>
      <c r="C1206" s="3" t="s">
        <v>23</v>
      </c>
      <c r="D1206" s="3" t="s">
        <v>24</v>
      </c>
      <c r="E1206" s="3">
        <v>50823.010322337999</v>
      </c>
      <c r="F1206" s="3">
        <v>36</v>
      </c>
      <c r="G1206" s="3">
        <v>1034.3819759687599</v>
      </c>
      <c r="H1206" s="3">
        <v>3</v>
      </c>
      <c r="I1206" s="3">
        <v>1005.24997558066</v>
      </c>
      <c r="J1206" s="3">
        <v>43</v>
      </c>
      <c r="K1206" s="3">
        <v>705.39217380288801</v>
      </c>
      <c r="L1206" s="3">
        <v>35</v>
      </c>
      <c r="M1206" s="3">
        <v>8</v>
      </c>
      <c r="N1206" s="3">
        <v>2</v>
      </c>
      <c r="O1206" s="3">
        <v>636</v>
      </c>
      <c r="P1206" s="3">
        <v>2</v>
      </c>
      <c r="Q1206" s="3">
        <v>7665.2253474093004</v>
      </c>
      <c r="R1206" s="3">
        <v>5</v>
      </c>
      <c r="S1206" s="3">
        <v>0</v>
      </c>
      <c r="T1206" s="3">
        <v>0</v>
      </c>
      <c r="U1206" s="3">
        <v>6522.0950395130603</v>
      </c>
      <c r="V1206" s="3">
        <v>1</v>
      </c>
      <c r="W1206" s="3" t="str">
        <f>IF(Bank_data3[[#This Row],[credit_risk]]=1,"High Risk","Low Risk")</f>
        <v>High Risk</v>
      </c>
      <c r="X1206" s="3" t="str">
        <f t="shared" si="126"/>
        <v>45-54</v>
      </c>
      <c r="Y1206" s="3" t="str">
        <f t="shared" si="127"/>
        <v>Middle Income</v>
      </c>
      <c r="Z1206" s="3" t="str">
        <f t="shared" si="128"/>
        <v>Fair</v>
      </c>
      <c r="AA1206" s="27">
        <f t="shared" si="129"/>
        <v>0.15082194657092635</v>
      </c>
      <c r="AB1206" s="3" t="str">
        <f t="shared" si="130"/>
        <v>Medium</v>
      </c>
      <c r="AC1206" s="3" t="str">
        <f t="shared" si="131"/>
        <v>High</v>
      </c>
      <c r="AD1206" s="3" t="str">
        <f t="shared" si="132"/>
        <v>No</v>
      </c>
    </row>
    <row r="1207" spans="1:30" ht="15" customHeight="1" x14ac:dyDescent="0.3">
      <c r="A1207" s="3" t="s">
        <v>1228</v>
      </c>
      <c r="B1207" s="3">
        <v>65</v>
      </c>
      <c r="C1207" s="3" t="s">
        <v>31</v>
      </c>
      <c r="D1207" s="3" t="s">
        <v>24</v>
      </c>
      <c r="E1207" s="3">
        <v>73942.8300524636</v>
      </c>
      <c r="F1207" s="3">
        <v>171</v>
      </c>
      <c r="G1207" s="3">
        <v>806.97103275655502</v>
      </c>
      <c r="H1207" s="3">
        <v>4</v>
      </c>
      <c r="I1207" s="3">
        <v>939.10189084951298</v>
      </c>
      <c r="J1207" s="3">
        <v>2</v>
      </c>
      <c r="K1207" s="3">
        <v>213.594679609297</v>
      </c>
      <c r="L1207" s="3">
        <v>42</v>
      </c>
      <c r="M1207" s="3">
        <v>11</v>
      </c>
      <c r="N1207" s="3">
        <v>6</v>
      </c>
      <c r="O1207" s="3">
        <v>674</v>
      </c>
      <c r="P1207" s="3">
        <v>3</v>
      </c>
      <c r="Q1207" s="3">
        <v>1442.28688948121</v>
      </c>
      <c r="R1207" s="3">
        <v>5</v>
      </c>
      <c r="S1207" s="3">
        <v>0</v>
      </c>
      <c r="T1207" s="3">
        <v>0</v>
      </c>
      <c r="U1207" s="3">
        <v>14669.567051555799</v>
      </c>
      <c r="V1207" s="3">
        <v>1</v>
      </c>
      <c r="W1207" s="3" t="str">
        <f>IF(Bank_data3[[#This Row],[credit_risk]]=1,"High Risk","Low Risk")</f>
        <v>High Risk</v>
      </c>
      <c r="X1207" s="3" t="str">
        <f t="shared" si="126"/>
        <v>55+</v>
      </c>
      <c r="Y1207" s="3" t="str">
        <f t="shared" si="127"/>
        <v>Middle Income</v>
      </c>
      <c r="Z1207" s="3" t="str">
        <f t="shared" si="128"/>
        <v>Good</v>
      </c>
      <c r="AA1207" s="27">
        <f t="shared" si="129"/>
        <v>1.9505432622174249E-2</v>
      </c>
      <c r="AB1207" s="3" t="str">
        <f t="shared" si="130"/>
        <v>Low</v>
      </c>
      <c r="AC1207" s="3" t="str">
        <f t="shared" si="131"/>
        <v>High</v>
      </c>
      <c r="AD1207" s="3" t="str">
        <f t="shared" si="132"/>
        <v>No</v>
      </c>
    </row>
    <row r="1208" spans="1:30" ht="15" customHeight="1" x14ac:dyDescent="0.3">
      <c r="A1208" s="3" t="s">
        <v>1229</v>
      </c>
      <c r="B1208" s="3">
        <v>62</v>
      </c>
      <c r="C1208" s="3" t="s">
        <v>31</v>
      </c>
      <c r="D1208" s="3" t="s">
        <v>26</v>
      </c>
      <c r="E1208" s="3">
        <v>47315.591040867701</v>
      </c>
      <c r="F1208" s="3">
        <v>12</v>
      </c>
      <c r="G1208" s="3">
        <v>2557.3428274399198</v>
      </c>
      <c r="H1208" s="3">
        <v>3</v>
      </c>
      <c r="I1208" s="3">
        <v>451.87199951007801</v>
      </c>
      <c r="J1208" s="3">
        <v>31</v>
      </c>
      <c r="K1208" s="3">
        <v>464.35013143346498</v>
      </c>
      <c r="L1208" s="3">
        <v>42</v>
      </c>
      <c r="M1208" s="3">
        <v>5</v>
      </c>
      <c r="N1208" s="3">
        <v>5</v>
      </c>
      <c r="O1208" s="3">
        <v>394</v>
      </c>
      <c r="P1208" s="3">
        <v>2</v>
      </c>
      <c r="Q1208" s="3">
        <v>19526.982036466001</v>
      </c>
      <c r="R1208" s="3">
        <v>0</v>
      </c>
      <c r="S1208" s="3">
        <v>0</v>
      </c>
      <c r="T1208" s="3">
        <v>0</v>
      </c>
      <c r="U1208" s="3">
        <v>4325.3430598895302</v>
      </c>
      <c r="V1208" s="3">
        <v>1</v>
      </c>
      <c r="W1208" s="3" t="str">
        <f>IF(Bank_data3[[#This Row],[credit_risk]]=1,"High Risk","Low Risk")</f>
        <v>High Risk</v>
      </c>
      <c r="X1208" s="3" t="str">
        <f t="shared" si="126"/>
        <v>55+</v>
      </c>
      <c r="Y1208" s="3" t="str">
        <f t="shared" si="127"/>
        <v>Low Income</v>
      </c>
      <c r="Z1208" s="3" t="str">
        <f t="shared" si="128"/>
        <v>Poor</v>
      </c>
      <c r="AA1208" s="27">
        <f t="shared" si="129"/>
        <v>0.41269656802131122</v>
      </c>
      <c r="AB1208" s="3" t="str">
        <f t="shared" si="130"/>
        <v>Medium</v>
      </c>
      <c r="AC1208" s="3" t="str">
        <f t="shared" si="131"/>
        <v>High</v>
      </c>
      <c r="AD1208" s="3" t="str">
        <f t="shared" si="132"/>
        <v>No</v>
      </c>
    </row>
    <row r="1209" spans="1:30" ht="15" customHeight="1" x14ac:dyDescent="0.3">
      <c r="A1209" s="3" t="s">
        <v>1230</v>
      </c>
      <c r="B1209" s="3">
        <v>31</v>
      </c>
      <c r="C1209" s="3" t="s">
        <v>23</v>
      </c>
      <c r="D1209" s="3" t="s">
        <v>26</v>
      </c>
      <c r="E1209" s="3">
        <v>15908.1153288401</v>
      </c>
      <c r="F1209" s="3">
        <v>54</v>
      </c>
      <c r="G1209" s="3">
        <v>697.44122807753797</v>
      </c>
      <c r="H1209" s="3">
        <v>9</v>
      </c>
      <c r="I1209" s="3">
        <v>472.131398595946</v>
      </c>
      <c r="J1209" s="3">
        <v>22</v>
      </c>
      <c r="K1209" s="3">
        <v>484.864714446346</v>
      </c>
      <c r="L1209" s="3">
        <v>14</v>
      </c>
      <c r="M1209" s="3">
        <v>5</v>
      </c>
      <c r="N1209" s="3">
        <v>2</v>
      </c>
      <c r="O1209" s="3">
        <v>746</v>
      </c>
      <c r="P1209" s="3">
        <v>1</v>
      </c>
      <c r="Q1209" s="3">
        <v>0</v>
      </c>
      <c r="R1209" s="3">
        <v>1</v>
      </c>
      <c r="S1209" s="3">
        <v>0</v>
      </c>
      <c r="T1209" s="3">
        <v>0</v>
      </c>
      <c r="U1209" s="3">
        <v>11490.1288422712</v>
      </c>
      <c r="V1209" s="3">
        <v>0</v>
      </c>
      <c r="W1209" s="3" t="str">
        <f>IF(Bank_data3[[#This Row],[credit_risk]]=1,"High Risk","Low Risk")</f>
        <v>Low Risk</v>
      </c>
      <c r="X1209" s="3" t="str">
        <f t="shared" si="126"/>
        <v>25-34</v>
      </c>
      <c r="Y1209" s="3" t="str">
        <f t="shared" si="127"/>
        <v>Low Income</v>
      </c>
      <c r="Z1209" s="3" t="str">
        <f t="shared" si="128"/>
        <v>Very Good</v>
      </c>
      <c r="AA1209" s="27">
        <f t="shared" si="129"/>
        <v>0</v>
      </c>
      <c r="AB1209" s="3" t="str">
        <f t="shared" si="130"/>
        <v>Low</v>
      </c>
      <c r="AC1209" s="3" t="str">
        <f t="shared" si="131"/>
        <v>Medium</v>
      </c>
      <c r="AD1209" s="3" t="str">
        <f t="shared" si="132"/>
        <v>No</v>
      </c>
    </row>
    <row r="1210" spans="1:30" ht="15" customHeight="1" x14ac:dyDescent="0.3">
      <c r="A1210" s="3" t="s">
        <v>1231</v>
      </c>
      <c r="B1210" s="3">
        <v>45</v>
      </c>
      <c r="C1210" s="3" t="s">
        <v>28</v>
      </c>
      <c r="D1210" s="3" t="s">
        <v>33</v>
      </c>
      <c r="E1210" s="3">
        <v>113793.17019727601</v>
      </c>
      <c r="F1210" s="3">
        <v>205</v>
      </c>
      <c r="G1210" s="3">
        <v>1196.59747525541</v>
      </c>
      <c r="H1210" s="3">
        <v>2</v>
      </c>
      <c r="I1210" s="3">
        <v>790.28094438052699</v>
      </c>
      <c r="J1210" s="3">
        <v>48</v>
      </c>
      <c r="K1210" s="3">
        <v>179.73372343177701</v>
      </c>
      <c r="L1210" s="3">
        <v>37</v>
      </c>
      <c r="M1210" s="3">
        <v>18</v>
      </c>
      <c r="N1210" s="3">
        <v>4</v>
      </c>
      <c r="O1210" s="3">
        <v>870</v>
      </c>
      <c r="P1210" s="3">
        <v>4</v>
      </c>
      <c r="Q1210" s="3">
        <v>11126.927081100899</v>
      </c>
      <c r="R1210" s="3">
        <v>5</v>
      </c>
      <c r="S1210" s="3">
        <v>0</v>
      </c>
      <c r="T1210" s="3">
        <v>0</v>
      </c>
      <c r="U1210" s="3">
        <v>1405.8786314977599</v>
      </c>
      <c r="V1210" s="3">
        <v>1</v>
      </c>
      <c r="W1210" s="3" t="str">
        <f>IF(Bank_data3[[#This Row],[credit_risk]]=1,"High Risk","Low Risk")</f>
        <v>High Risk</v>
      </c>
      <c r="X1210" s="3" t="str">
        <f t="shared" si="126"/>
        <v>45-54</v>
      </c>
      <c r="Y1210" s="3" t="str">
        <f t="shared" si="127"/>
        <v>High Income</v>
      </c>
      <c r="Z1210" s="3" t="str">
        <f t="shared" si="128"/>
        <v>Excellent</v>
      </c>
      <c r="AA1210" s="27">
        <f t="shared" si="129"/>
        <v>9.7782029113090446E-2</v>
      </c>
      <c r="AB1210" s="3" t="str">
        <f t="shared" si="130"/>
        <v>Medium</v>
      </c>
      <c r="AC1210" s="3" t="str">
        <f t="shared" si="131"/>
        <v>High</v>
      </c>
      <c r="AD1210" s="3" t="str">
        <f t="shared" si="132"/>
        <v>Yes</v>
      </c>
    </row>
    <row r="1211" spans="1:30" ht="15" customHeight="1" x14ac:dyDescent="0.3">
      <c r="A1211" s="3" t="s">
        <v>1232</v>
      </c>
      <c r="B1211" s="3">
        <v>32</v>
      </c>
      <c r="C1211" s="3" t="s">
        <v>31</v>
      </c>
      <c r="D1211" s="3" t="s">
        <v>26</v>
      </c>
      <c r="E1211" s="3">
        <v>37569.046253300199</v>
      </c>
      <c r="F1211" s="3">
        <v>187</v>
      </c>
      <c r="G1211" s="3">
        <v>194.802435322299</v>
      </c>
      <c r="H1211" s="3">
        <v>0</v>
      </c>
      <c r="I1211" s="3">
        <v>1030.8508850923299</v>
      </c>
      <c r="J1211" s="3">
        <v>36</v>
      </c>
      <c r="K1211" s="3">
        <v>906.14694560978398</v>
      </c>
      <c r="L1211" s="3">
        <v>43</v>
      </c>
      <c r="M1211" s="3">
        <v>19</v>
      </c>
      <c r="N1211" s="3">
        <v>3</v>
      </c>
      <c r="O1211" s="3">
        <v>329</v>
      </c>
      <c r="P1211" s="3">
        <v>1</v>
      </c>
      <c r="Q1211" s="3">
        <v>6639.0914820214903</v>
      </c>
      <c r="R1211" s="3">
        <v>2</v>
      </c>
      <c r="S1211" s="3">
        <v>0</v>
      </c>
      <c r="T1211" s="3">
        <v>0</v>
      </c>
      <c r="U1211" s="3">
        <v>11750.5512378123</v>
      </c>
      <c r="V1211" s="3">
        <v>1</v>
      </c>
      <c r="W1211" s="3" t="str">
        <f>IF(Bank_data3[[#This Row],[credit_risk]]=1,"High Risk","Low Risk")</f>
        <v>High Risk</v>
      </c>
      <c r="X1211" s="3" t="str">
        <f t="shared" si="126"/>
        <v>25-34</v>
      </c>
      <c r="Y1211" s="3" t="str">
        <f t="shared" si="127"/>
        <v>Low Income</v>
      </c>
      <c r="Z1211" s="3" t="str">
        <f t="shared" si="128"/>
        <v>Poor</v>
      </c>
      <c r="AA1211" s="27">
        <f t="shared" si="129"/>
        <v>0.17671706215960403</v>
      </c>
      <c r="AB1211" s="3" t="str">
        <f t="shared" si="130"/>
        <v>Low</v>
      </c>
      <c r="AC1211" s="3" t="str">
        <f t="shared" si="131"/>
        <v>High</v>
      </c>
      <c r="AD1211" s="3" t="str">
        <f t="shared" si="132"/>
        <v>No</v>
      </c>
    </row>
    <row r="1212" spans="1:30" ht="15" customHeight="1" x14ac:dyDescent="0.3">
      <c r="A1212" s="3" t="s">
        <v>1233</v>
      </c>
      <c r="B1212" s="3">
        <v>59</v>
      </c>
      <c r="C1212" s="3" t="s">
        <v>28</v>
      </c>
      <c r="D1212" s="3" t="s">
        <v>24</v>
      </c>
      <c r="E1212" s="3">
        <v>67437.411958242403</v>
      </c>
      <c r="F1212" s="3">
        <v>80</v>
      </c>
      <c r="G1212" s="3">
        <v>2085.6288226666302</v>
      </c>
      <c r="H1212" s="3">
        <v>6</v>
      </c>
      <c r="I1212" s="3">
        <v>1452.0134435898501</v>
      </c>
      <c r="J1212" s="3">
        <v>37</v>
      </c>
      <c r="K1212" s="3">
        <v>0</v>
      </c>
      <c r="L1212" s="3">
        <v>54</v>
      </c>
      <c r="M1212" s="3">
        <v>5</v>
      </c>
      <c r="N1212" s="3">
        <v>5</v>
      </c>
      <c r="O1212" s="3">
        <v>387</v>
      </c>
      <c r="P1212" s="3">
        <v>3</v>
      </c>
      <c r="Q1212" s="3">
        <v>20363.0261612656</v>
      </c>
      <c r="R1212" s="3">
        <v>3</v>
      </c>
      <c r="S1212" s="3">
        <v>0</v>
      </c>
      <c r="T1212" s="3">
        <v>0</v>
      </c>
      <c r="U1212" s="3">
        <v>4029.67183923114</v>
      </c>
      <c r="V1212" s="3">
        <v>1</v>
      </c>
      <c r="W1212" s="3" t="str">
        <f>IF(Bank_data3[[#This Row],[credit_risk]]=1,"High Risk","Low Risk")</f>
        <v>High Risk</v>
      </c>
      <c r="X1212" s="3" t="str">
        <f t="shared" si="126"/>
        <v>55+</v>
      </c>
      <c r="Y1212" s="3" t="str">
        <f t="shared" si="127"/>
        <v>Middle Income</v>
      </c>
      <c r="Z1212" s="3" t="str">
        <f t="shared" si="128"/>
        <v>Poor</v>
      </c>
      <c r="AA1212" s="27">
        <f t="shared" si="129"/>
        <v>0.30195444294147128</v>
      </c>
      <c r="AB1212" s="3" t="str">
        <f t="shared" si="130"/>
        <v>Medium</v>
      </c>
      <c r="AC1212" s="3" t="str">
        <f t="shared" si="131"/>
        <v>High</v>
      </c>
      <c r="AD1212" s="3" t="str">
        <f t="shared" si="132"/>
        <v>No</v>
      </c>
    </row>
    <row r="1213" spans="1:30" ht="15" customHeight="1" x14ac:dyDescent="0.3">
      <c r="A1213" s="3" t="s">
        <v>1234</v>
      </c>
      <c r="B1213" s="3">
        <v>37</v>
      </c>
      <c r="C1213" s="3" t="s">
        <v>23</v>
      </c>
      <c r="D1213" s="3" t="s">
        <v>24</v>
      </c>
      <c r="E1213" s="3">
        <v>22923.559921193199</v>
      </c>
      <c r="F1213" s="3">
        <v>5</v>
      </c>
      <c r="G1213" s="3">
        <v>1397.89006416608</v>
      </c>
      <c r="H1213" s="3">
        <v>11</v>
      </c>
      <c r="I1213" s="3">
        <v>906.04679983300502</v>
      </c>
      <c r="J1213" s="3">
        <v>44</v>
      </c>
      <c r="K1213" s="3">
        <v>0</v>
      </c>
      <c r="L1213" s="3">
        <v>54</v>
      </c>
      <c r="M1213" s="3">
        <v>16</v>
      </c>
      <c r="N1213" s="3">
        <v>0</v>
      </c>
      <c r="O1213" s="3">
        <v>519</v>
      </c>
      <c r="P1213" s="3">
        <v>5</v>
      </c>
      <c r="Q1213" s="3">
        <v>23068.556611552402</v>
      </c>
      <c r="R1213" s="3">
        <v>2</v>
      </c>
      <c r="S1213" s="3">
        <v>0</v>
      </c>
      <c r="T1213" s="3">
        <v>0</v>
      </c>
      <c r="U1213" s="3">
        <v>4792.2126101017002</v>
      </c>
      <c r="V1213" s="3">
        <v>1</v>
      </c>
      <c r="W1213" s="3" t="str">
        <f>IF(Bank_data3[[#This Row],[credit_risk]]=1,"High Risk","Low Risk")</f>
        <v>High Risk</v>
      </c>
      <c r="X1213" s="3" t="str">
        <f t="shared" si="126"/>
        <v>35-44</v>
      </c>
      <c r="Y1213" s="3" t="str">
        <f t="shared" si="127"/>
        <v>Low Income</v>
      </c>
      <c r="Z1213" s="3" t="str">
        <f t="shared" si="128"/>
        <v>Poor</v>
      </c>
      <c r="AA1213" s="27">
        <f t="shared" si="129"/>
        <v>1.0063252257004442</v>
      </c>
      <c r="AB1213" s="3" t="str">
        <f t="shared" si="130"/>
        <v>Medium</v>
      </c>
      <c r="AC1213" s="3" t="str">
        <f t="shared" si="131"/>
        <v>High</v>
      </c>
      <c r="AD1213" s="3" t="str">
        <f t="shared" si="132"/>
        <v>No</v>
      </c>
    </row>
    <row r="1214" spans="1:30" ht="15" customHeight="1" x14ac:dyDescent="0.3">
      <c r="A1214" s="3" t="s">
        <v>1235</v>
      </c>
      <c r="B1214" s="3">
        <v>44</v>
      </c>
      <c r="C1214" s="3" t="s">
        <v>31</v>
      </c>
      <c r="D1214" s="3" t="s">
        <v>26</v>
      </c>
      <c r="E1214" s="3">
        <v>54413.819122430403</v>
      </c>
      <c r="F1214" s="3">
        <v>187</v>
      </c>
      <c r="G1214" s="3">
        <v>2206.64872761686</v>
      </c>
      <c r="H1214" s="3">
        <v>9</v>
      </c>
      <c r="I1214" s="3">
        <v>1152.6359908709901</v>
      </c>
      <c r="J1214" s="3">
        <v>37</v>
      </c>
      <c r="K1214" s="3">
        <v>526.57877223081402</v>
      </c>
      <c r="L1214" s="3">
        <v>77</v>
      </c>
      <c r="M1214" s="3">
        <v>16</v>
      </c>
      <c r="N1214" s="3">
        <v>0</v>
      </c>
      <c r="O1214" s="3">
        <v>427</v>
      </c>
      <c r="P1214" s="3">
        <v>5</v>
      </c>
      <c r="Q1214" s="3">
        <v>1776.32335905593</v>
      </c>
      <c r="R1214" s="3">
        <v>7</v>
      </c>
      <c r="S1214" s="3">
        <v>0</v>
      </c>
      <c r="T1214" s="3">
        <v>0</v>
      </c>
      <c r="U1214" s="3">
        <v>12687.435186795899</v>
      </c>
      <c r="V1214" s="3">
        <v>1</v>
      </c>
      <c r="W1214" s="3" t="str">
        <f>IF(Bank_data3[[#This Row],[credit_risk]]=1,"High Risk","Low Risk")</f>
        <v>High Risk</v>
      </c>
      <c r="X1214" s="3" t="str">
        <f t="shared" si="126"/>
        <v>35-44</v>
      </c>
      <c r="Y1214" s="3" t="str">
        <f t="shared" si="127"/>
        <v>Middle Income</v>
      </c>
      <c r="Z1214" s="3" t="str">
        <f t="shared" si="128"/>
        <v>Poor</v>
      </c>
      <c r="AA1214" s="27">
        <f t="shared" si="129"/>
        <v>3.2644710253827709E-2</v>
      </c>
      <c r="AB1214" s="3" t="str">
        <f t="shared" si="130"/>
        <v>Medium</v>
      </c>
      <c r="AC1214" s="3" t="str">
        <f t="shared" si="131"/>
        <v>High</v>
      </c>
      <c r="AD1214" s="3" t="str">
        <f t="shared" si="132"/>
        <v>No</v>
      </c>
    </row>
    <row r="1215" spans="1:30" ht="15" customHeight="1" x14ac:dyDescent="0.3">
      <c r="A1215" s="3" t="s">
        <v>1236</v>
      </c>
      <c r="B1215" s="3">
        <v>52</v>
      </c>
      <c r="C1215" s="3" t="s">
        <v>31</v>
      </c>
      <c r="D1215" s="3" t="s">
        <v>24</v>
      </c>
      <c r="E1215" s="3">
        <v>35698.175454715398</v>
      </c>
      <c r="F1215" s="3">
        <v>163</v>
      </c>
      <c r="G1215" s="3">
        <v>2060.8010141751902</v>
      </c>
      <c r="H1215" s="3">
        <v>5</v>
      </c>
      <c r="I1215" s="3">
        <v>235.50217283254099</v>
      </c>
      <c r="J1215" s="3">
        <v>12</v>
      </c>
      <c r="K1215" s="3">
        <v>251.27661053277799</v>
      </c>
      <c r="L1215" s="3">
        <v>57</v>
      </c>
      <c r="M1215" s="3">
        <v>16</v>
      </c>
      <c r="N1215" s="3">
        <v>7</v>
      </c>
      <c r="O1215" s="3">
        <v>470</v>
      </c>
      <c r="P1215" s="3">
        <v>5</v>
      </c>
      <c r="Q1215" s="3">
        <v>12489.4008092446</v>
      </c>
      <c r="R1215" s="3">
        <v>1</v>
      </c>
      <c r="S1215" s="3">
        <v>0</v>
      </c>
      <c r="T1215" s="3">
        <v>0</v>
      </c>
      <c r="U1215" s="3">
        <v>500</v>
      </c>
      <c r="V1215" s="3">
        <v>1</v>
      </c>
      <c r="W1215" s="3" t="str">
        <f>IF(Bank_data3[[#This Row],[credit_risk]]=1,"High Risk","Low Risk")</f>
        <v>High Risk</v>
      </c>
      <c r="X1215" s="3" t="str">
        <f t="shared" si="126"/>
        <v>45-54</v>
      </c>
      <c r="Y1215" s="3" t="str">
        <f t="shared" si="127"/>
        <v>Low Income</v>
      </c>
      <c r="Z1215" s="3" t="str">
        <f t="shared" si="128"/>
        <v>Poor</v>
      </c>
      <c r="AA1215" s="27">
        <f t="shared" si="129"/>
        <v>0.34986104051978562</v>
      </c>
      <c r="AB1215" s="3" t="str">
        <f t="shared" si="130"/>
        <v>Medium</v>
      </c>
      <c r="AC1215" s="3" t="str">
        <f t="shared" si="131"/>
        <v>High</v>
      </c>
      <c r="AD1215" s="3" t="str">
        <f t="shared" si="132"/>
        <v>No</v>
      </c>
    </row>
    <row r="1216" spans="1:30" ht="15" customHeight="1" x14ac:dyDescent="0.3">
      <c r="A1216" s="3" t="s">
        <v>1237</v>
      </c>
      <c r="B1216" s="3">
        <v>66</v>
      </c>
      <c r="C1216" s="3" t="s">
        <v>23</v>
      </c>
      <c r="D1216" s="3" t="s">
        <v>33</v>
      </c>
      <c r="E1216" s="3">
        <v>10000</v>
      </c>
      <c r="F1216" s="3">
        <v>137</v>
      </c>
      <c r="G1216" s="3">
        <v>186.84667005636999</v>
      </c>
      <c r="H1216" s="3">
        <v>1</v>
      </c>
      <c r="I1216" s="3">
        <v>1504.5345473018899</v>
      </c>
      <c r="J1216" s="3">
        <v>14</v>
      </c>
      <c r="K1216" s="3">
        <v>669.27639948722197</v>
      </c>
      <c r="L1216" s="3">
        <v>56</v>
      </c>
      <c r="M1216" s="3">
        <v>9</v>
      </c>
      <c r="N1216" s="3">
        <v>7</v>
      </c>
      <c r="O1216" s="3">
        <v>524</v>
      </c>
      <c r="P1216" s="3">
        <v>4</v>
      </c>
      <c r="Q1216" s="3">
        <v>13619.32469605</v>
      </c>
      <c r="R1216" s="3">
        <v>6</v>
      </c>
      <c r="S1216" s="3">
        <v>0</v>
      </c>
      <c r="T1216" s="3">
        <v>0</v>
      </c>
      <c r="U1216" s="3">
        <v>7173.8222694038204</v>
      </c>
      <c r="V1216" s="3">
        <v>1</v>
      </c>
      <c r="W1216" s="3" t="str">
        <f>IF(Bank_data3[[#This Row],[credit_risk]]=1,"High Risk","Low Risk")</f>
        <v>High Risk</v>
      </c>
      <c r="X1216" s="3" t="str">
        <f t="shared" si="126"/>
        <v>55+</v>
      </c>
      <c r="Y1216" s="3" t="str">
        <f t="shared" si="127"/>
        <v>Low Income</v>
      </c>
      <c r="Z1216" s="3" t="str">
        <f t="shared" si="128"/>
        <v>Poor</v>
      </c>
      <c r="AA1216" s="27">
        <f t="shared" si="129"/>
        <v>1.3619324696049999</v>
      </c>
      <c r="AB1216" s="3" t="str">
        <f t="shared" si="130"/>
        <v>Low</v>
      </c>
      <c r="AC1216" s="3" t="str">
        <f t="shared" si="131"/>
        <v>High</v>
      </c>
      <c r="AD1216" s="3" t="str">
        <f t="shared" si="132"/>
        <v>No</v>
      </c>
    </row>
    <row r="1217" spans="1:30" ht="15" customHeight="1" x14ac:dyDescent="0.3">
      <c r="A1217" s="3" t="s">
        <v>1238</v>
      </c>
      <c r="B1217" s="3">
        <v>59</v>
      </c>
      <c r="C1217" s="3" t="s">
        <v>31</v>
      </c>
      <c r="D1217" s="3" t="s">
        <v>24</v>
      </c>
      <c r="E1217" s="3">
        <v>44909.420089234198</v>
      </c>
      <c r="F1217" s="3">
        <v>6</v>
      </c>
      <c r="G1217" s="3">
        <v>1647.94022931928</v>
      </c>
      <c r="H1217" s="3">
        <v>1</v>
      </c>
      <c r="I1217" s="3">
        <v>1011.99017389522</v>
      </c>
      <c r="J1217" s="3">
        <v>1</v>
      </c>
      <c r="K1217" s="3">
        <v>413.59061213388702</v>
      </c>
      <c r="L1217" s="3">
        <v>55</v>
      </c>
      <c r="M1217" s="3">
        <v>10</v>
      </c>
      <c r="N1217" s="3">
        <v>8</v>
      </c>
      <c r="O1217" s="3">
        <v>573</v>
      </c>
      <c r="P1217" s="3">
        <v>4</v>
      </c>
      <c r="Q1217" s="3">
        <v>10271.4387337306</v>
      </c>
      <c r="R1217" s="3">
        <v>1</v>
      </c>
      <c r="S1217" s="3">
        <v>1</v>
      </c>
      <c r="T1217" s="3">
        <v>0</v>
      </c>
      <c r="U1217" s="3">
        <v>12228.204733284399</v>
      </c>
      <c r="V1217" s="3">
        <v>1</v>
      </c>
      <c r="W1217" s="3" t="str">
        <f>IF(Bank_data3[[#This Row],[credit_risk]]=1,"High Risk","Low Risk")</f>
        <v>High Risk</v>
      </c>
      <c r="X1217" s="3" t="str">
        <f t="shared" si="126"/>
        <v>55+</v>
      </c>
      <c r="Y1217" s="3" t="str">
        <f t="shared" si="127"/>
        <v>Low Income</v>
      </c>
      <c r="Z1217" s="3" t="str">
        <f t="shared" si="128"/>
        <v>Poor</v>
      </c>
      <c r="AA1217" s="27">
        <f t="shared" si="129"/>
        <v>0.22871457064734835</v>
      </c>
      <c r="AB1217" s="3" t="str">
        <f t="shared" si="130"/>
        <v>Medium</v>
      </c>
      <c r="AC1217" s="3" t="str">
        <f t="shared" si="131"/>
        <v>High</v>
      </c>
      <c r="AD1217" s="3" t="str">
        <f t="shared" si="132"/>
        <v>No</v>
      </c>
    </row>
    <row r="1218" spans="1:30" ht="15" customHeight="1" x14ac:dyDescent="0.3">
      <c r="A1218" s="3" t="s">
        <v>1239</v>
      </c>
      <c r="B1218" s="3">
        <v>62</v>
      </c>
      <c r="C1218" s="3" t="s">
        <v>23</v>
      </c>
      <c r="D1218" s="3" t="s">
        <v>33</v>
      </c>
      <c r="E1218" s="3">
        <v>49098.823551850997</v>
      </c>
      <c r="F1218" s="3">
        <v>169</v>
      </c>
      <c r="G1218" s="3">
        <v>627.42673237189001</v>
      </c>
      <c r="H1218" s="3">
        <v>2</v>
      </c>
      <c r="I1218" s="3">
        <v>782.63842109442703</v>
      </c>
      <c r="J1218" s="3">
        <v>10</v>
      </c>
      <c r="K1218" s="3">
        <v>599.62085103316394</v>
      </c>
      <c r="L1218" s="3">
        <v>1</v>
      </c>
      <c r="M1218" s="3">
        <v>7</v>
      </c>
      <c r="N1218" s="3">
        <v>7</v>
      </c>
      <c r="O1218" s="3">
        <v>707</v>
      </c>
      <c r="P1218" s="3">
        <v>2</v>
      </c>
      <c r="Q1218" s="3">
        <v>8152.6842812099603</v>
      </c>
      <c r="R1218" s="3">
        <v>2</v>
      </c>
      <c r="S1218" s="3">
        <v>0</v>
      </c>
      <c r="T1218" s="3">
        <v>0</v>
      </c>
      <c r="U1218" s="3">
        <v>500</v>
      </c>
      <c r="V1218" s="3">
        <v>0</v>
      </c>
      <c r="W1218" s="3" t="str">
        <f>IF(Bank_data3[[#This Row],[credit_risk]]=1,"High Risk","Low Risk")</f>
        <v>Low Risk</v>
      </c>
      <c r="X1218" s="3" t="str">
        <f t="shared" si="126"/>
        <v>55+</v>
      </c>
      <c r="Y1218" s="3" t="str">
        <f t="shared" si="127"/>
        <v>Low Income</v>
      </c>
      <c r="Z1218" s="3" t="str">
        <f t="shared" si="128"/>
        <v>Good</v>
      </c>
      <c r="AA1218" s="27">
        <f t="shared" si="129"/>
        <v>0.16604642823264976</v>
      </c>
      <c r="AB1218" s="3" t="str">
        <f t="shared" si="130"/>
        <v>Low</v>
      </c>
      <c r="AC1218" s="3" t="str">
        <f t="shared" si="131"/>
        <v>Low</v>
      </c>
      <c r="AD1218" s="3" t="str">
        <f t="shared" si="132"/>
        <v>No</v>
      </c>
    </row>
    <row r="1219" spans="1:30" ht="15" customHeight="1" x14ac:dyDescent="0.3">
      <c r="A1219" s="3" t="s">
        <v>1240</v>
      </c>
      <c r="B1219" s="3">
        <v>31</v>
      </c>
      <c r="C1219" s="3" t="s">
        <v>31</v>
      </c>
      <c r="D1219" s="3" t="s">
        <v>24</v>
      </c>
      <c r="E1219" s="3">
        <v>46060.053374189003</v>
      </c>
      <c r="F1219" s="3">
        <v>50</v>
      </c>
      <c r="G1219" s="3">
        <v>1612.9026809574</v>
      </c>
      <c r="H1219" s="3">
        <v>7</v>
      </c>
      <c r="I1219" s="3">
        <v>742.35638338972603</v>
      </c>
      <c r="J1219" s="3">
        <v>15</v>
      </c>
      <c r="K1219" s="3">
        <v>158.23913214815599</v>
      </c>
      <c r="L1219" s="3">
        <v>33</v>
      </c>
      <c r="M1219" s="3">
        <v>13</v>
      </c>
      <c r="N1219" s="3">
        <v>1</v>
      </c>
      <c r="O1219" s="3">
        <v>457</v>
      </c>
      <c r="P1219" s="3">
        <v>1</v>
      </c>
      <c r="Q1219" s="3">
        <v>21386.915827496901</v>
      </c>
      <c r="R1219" s="3">
        <v>3</v>
      </c>
      <c r="S1219" s="3">
        <v>0</v>
      </c>
      <c r="T1219" s="3">
        <v>0</v>
      </c>
      <c r="U1219" s="3">
        <v>7293.9357286552504</v>
      </c>
      <c r="V1219" s="3">
        <v>1</v>
      </c>
      <c r="W1219" s="3" t="str">
        <f>IF(Bank_data3[[#This Row],[credit_risk]]=1,"High Risk","Low Risk")</f>
        <v>High Risk</v>
      </c>
      <c r="X1219" s="3" t="str">
        <f t="shared" si="126"/>
        <v>25-34</v>
      </c>
      <c r="Y1219" s="3" t="str">
        <f t="shared" si="127"/>
        <v>Low Income</v>
      </c>
      <c r="Z1219" s="3" t="str">
        <f t="shared" si="128"/>
        <v>Poor</v>
      </c>
      <c r="AA1219" s="27">
        <f t="shared" si="129"/>
        <v>0.4643267703958337</v>
      </c>
      <c r="AB1219" s="3" t="str">
        <f t="shared" si="130"/>
        <v>Medium</v>
      </c>
      <c r="AC1219" s="3" t="str">
        <f t="shared" si="131"/>
        <v>High</v>
      </c>
      <c r="AD1219" s="3" t="str">
        <f t="shared" si="132"/>
        <v>No</v>
      </c>
    </row>
    <row r="1220" spans="1:30" ht="15" customHeight="1" x14ac:dyDescent="0.3">
      <c r="A1220" s="3" t="s">
        <v>1241</v>
      </c>
      <c r="B1220" s="3">
        <v>63</v>
      </c>
      <c r="C1220" s="3" t="s">
        <v>23</v>
      </c>
      <c r="D1220" s="3" t="s">
        <v>33</v>
      </c>
      <c r="E1220" s="3">
        <v>54376.040269106903</v>
      </c>
      <c r="F1220" s="3">
        <v>76</v>
      </c>
      <c r="G1220" s="3">
        <v>1031.1364748620899</v>
      </c>
      <c r="H1220" s="3">
        <v>7</v>
      </c>
      <c r="I1220" s="3">
        <v>412.480070749351</v>
      </c>
      <c r="J1220" s="3">
        <v>17</v>
      </c>
      <c r="K1220" s="3">
        <v>400.61972705311001</v>
      </c>
      <c r="L1220" s="3">
        <v>48</v>
      </c>
      <c r="M1220" s="3">
        <v>18</v>
      </c>
      <c r="N1220" s="3">
        <v>4</v>
      </c>
      <c r="O1220" s="3">
        <v>706</v>
      </c>
      <c r="P1220" s="3">
        <v>5</v>
      </c>
      <c r="Q1220" s="3">
        <v>8862.1358707260097</v>
      </c>
      <c r="R1220" s="3">
        <v>4</v>
      </c>
      <c r="S1220" s="3">
        <v>0</v>
      </c>
      <c r="T1220" s="3">
        <v>0</v>
      </c>
      <c r="U1220" s="3">
        <v>2482.7003473206601</v>
      </c>
      <c r="V1220" s="3">
        <v>1</v>
      </c>
      <c r="W1220" s="3" t="str">
        <f>IF(Bank_data3[[#This Row],[credit_risk]]=1,"High Risk","Low Risk")</f>
        <v>High Risk</v>
      </c>
      <c r="X1220" s="3" t="str">
        <f t="shared" si="126"/>
        <v>55+</v>
      </c>
      <c r="Y1220" s="3" t="str">
        <f t="shared" si="127"/>
        <v>Middle Income</v>
      </c>
      <c r="Z1220" s="3" t="str">
        <f t="shared" si="128"/>
        <v>Good</v>
      </c>
      <c r="AA1220" s="27">
        <f t="shared" si="129"/>
        <v>0.16297869110857133</v>
      </c>
      <c r="AB1220" s="3" t="str">
        <f t="shared" si="130"/>
        <v>Medium</v>
      </c>
      <c r="AC1220" s="3" t="str">
        <f t="shared" si="131"/>
        <v>High</v>
      </c>
      <c r="AD1220" s="3" t="str">
        <f t="shared" si="132"/>
        <v>No</v>
      </c>
    </row>
    <row r="1221" spans="1:30" ht="15" customHeight="1" x14ac:dyDescent="0.3">
      <c r="A1221" s="3" t="s">
        <v>1242</v>
      </c>
      <c r="B1221" s="3">
        <v>55</v>
      </c>
      <c r="C1221" s="3" t="s">
        <v>31</v>
      </c>
      <c r="D1221" s="3" t="s">
        <v>33</v>
      </c>
      <c r="E1221" s="3">
        <v>45148.854438934701</v>
      </c>
      <c r="F1221" s="3">
        <v>81</v>
      </c>
      <c r="G1221" s="3">
        <v>2966.8869267423302</v>
      </c>
      <c r="H1221" s="3">
        <v>9</v>
      </c>
      <c r="I1221" s="3">
        <v>512.54962149794005</v>
      </c>
      <c r="J1221" s="3">
        <v>33</v>
      </c>
      <c r="K1221" s="3">
        <v>389.36952630714899</v>
      </c>
      <c r="L1221" s="3">
        <v>63</v>
      </c>
      <c r="M1221" s="3">
        <v>17</v>
      </c>
      <c r="N1221" s="3">
        <v>7</v>
      </c>
      <c r="O1221" s="3">
        <v>329</v>
      </c>
      <c r="P1221" s="3">
        <v>2</v>
      </c>
      <c r="Q1221" s="3">
        <v>23895.423293635198</v>
      </c>
      <c r="R1221" s="3">
        <v>4</v>
      </c>
      <c r="S1221" s="3">
        <v>0</v>
      </c>
      <c r="T1221" s="3">
        <v>0</v>
      </c>
      <c r="U1221" s="3">
        <v>4874.8079880330997</v>
      </c>
      <c r="V1221" s="3">
        <v>1</v>
      </c>
      <c r="W1221" s="3" t="str">
        <f>IF(Bank_data3[[#This Row],[credit_risk]]=1,"High Risk","Low Risk")</f>
        <v>High Risk</v>
      </c>
      <c r="X1221" s="3" t="str">
        <f t="shared" si="126"/>
        <v>55+</v>
      </c>
      <c r="Y1221" s="3" t="str">
        <f t="shared" si="127"/>
        <v>Low Income</v>
      </c>
      <c r="Z1221" s="3" t="str">
        <f t="shared" si="128"/>
        <v>Poor</v>
      </c>
      <c r="AA1221" s="27">
        <f t="shared" si="129"/>
        <v>0.52925868420326228</v>
      </c>
      <c r="AB1221" s="3" t="str">
        <f t="shared" si="130"/>
        <v>Medium</v>
      </c>
      <c r="AC1221" s="3" t="str">
        <f t="shared" si="131"/>
        <v>High</v>
      </c>
      <c r="AD1221" s="3" t="str">
        <f t="shared" si="132"/>
        <v>No</v>
      </c>
    </row>
    <row r="1222" spans="1:30" ht="15" customHeight="1" x14ac:dyDescent="0.3">
      <c r="A1222" s="3" t="s">
        <v>1243</v>
      </c>
      <c r="B1222" s="3">
        <v>67</v>
      </c>
      <c r="C1222" s="3" t="s">
        <v>28</v>
      </c>
      <c r="D1222" s="3" t="s">
        <v>26</v>
      </c>
      <c r="E1222" s="3">
        <v>51244.6966904578</v>
      </c>
      <c r="F1222" s="3">
        <v>146</v>
      </c>
      <c r="G1222" s="3">
        <v>3630.7419019813201</v>
      </c>
      <c r="H1222" s="3">
        <v>9</v>
      </c>
      <c r="I1222" s="3">
        <v>1468.6524712467001</v>
      </c>
      <c r="J1222" s="3">
        <v>9</v>
      </c>
      <c r="K1222" s="3">
        <v>1086.0092077051399</v>
      </c>
      <c r="L1222" s="3">
        <v>7</v>
      </c>
      <c r="M1222" s="3">
        <v>14</v>
      </c>
      <c r="N1222" s="3">
        <v>8</v>
      </c>
      <c r="O1222" s="3">
        <v>495</v>
      </c>
      <c r="P1222" s="3">
        <v>3</v>
      </c>
      <c r="Q1222" s="3">
        <v>8028.1518664389296</v>
      </c>
      <c r="R1222" s="3">
        <v>4</v>
      </c>
      <c r="S1222" s="3">
        <v>0</v>
      </c>
      <c r="T1222" s="3">
        <v>0</v>
      </c>
      <c r="U1222" s="3">
        <v>8458.59916853906</v>
      </c>
      <c r="V1222" s="3">
        <v>1</v>
      </c>
      <c r="W1222" s="3" t="str">
        <f>IF(Bank_data3[[#This Row],[credit_risk]]=1,"High Risk","Low Risk")</f>
        <v>High Risk</v>
      </c>
      <c r="X1222" s="3" t="str">
        <f t="shared" si="126"/>
        <v>55+</v>
      </c>
      <c r="Y1222" s="3" t="str">
        <f t="shared" si="127"/>
        <v>Middle Income</v>
      </c>
      <c r="Z1222" s="3" t="str">
        <f t="shared" si="128"/>
        <v>Poor</v>
      </c>
      <c r="AA1222" s="27">
        <f t="shared" si="129"/>
        <v>0.15666307705815419</v>
      </c>
      <c r="AB1222" s="3" t="str">
        <f t="shared" si="130"/>
        <v>Medium</v>
      </c>
      <c r="AC1222" s="3" t="str">
        <f t="shared" si="131"/>
        <v>Low</v>
      </c>
      <c r="AD1222" s="3" t="str">
        <f t="shared" si="132"/>
        <v>No</v>
      </c>
    </row>
    <row r="1223" spans="1:30" ht="15" customHeight="1" x14ac:dyDescent="0.3">
      <c r="A1223" s="3" t="s">
        <v>1244</v>
      </c>
      <c r="B1223" s="3">
        <v>23</v>
      </c>
      <c r="C1223" s="3" t="s">
        <v>28</v>
      </c>
      <c r="D1223" s="3" t="s">
        <v>33</v>
      </c>
      <c r="E1223" s="3">
        <v>53062.016029777304</v>
      </c>
      <c r="F1223" s="3">
        <v>168</v>
      </c>
      <c r="G1223" s="3">
        <v>1304.17524262031</v>
      </c>
      <c r="H1223" s="3">
        <v>9</v>
      </c>
      <c r="I1223" s="3">
        <v>453.84844659989602</v>
      </c>
      <c r="J1223" s="3">
        <v>12</v>
      </c>
      <c r="K1223" s="3">
        <v>386.76289519618803</v>
      </c>
      <c r="L1223" s="3">
        <v>68</v>
      </c>
      <c r="M1223" s="3">
        <v>17</v>
      </c>
      <c r="N1223" s="3">
        <v>5</v>
      </c>
      <c r="O1223" s="3">
        <v>468</v>
      </c>
      <c r="P1223" s="3">
        <v>4</v>
      </c>
      <c r="Q1223" s="3">
        <v>16631.658135794602</v>
      </c>
      <c r="R1223" s="3">
        <v>5</v>
      </c>
      <c r="S1223" s="3">
        <v>0</v>
      </c>
      <c r="T1223" s="3">
        <v>0</v>
      </c>
      <c r="U1223" s="3">
        <v>10182.020712539999</v>
      </c>
      <c r="V1223" s="3">
        <v>1</v>
      </c>
      <c r="W1223" s="3" t="str">
        <f>IF(Bank_data3[[#This Row],[credit_risk]]=1,"High Risk","Low Risk")</f>
        <v>High Risk</v>
      </c>
      <c r="X1223" s="3" t="str">
        <f t="shared" ref="X1223:X1286" si="133">_xlfn.IFS(B1223&lt;25,"18-24",B1223&lt;35,"25-34",B1223&lt;45,"35-44",B1223&lt;55,"45-54",TRUE(),"55+")</f>
        <v>18-24</v>
      </c>
      <c r="Y1223" s="3" t="str">
        <f t="shared" ref="Y1223:Y1286" si="134">_xlfn.IFS(E1223&lt;50000,"Low Income",E1223&lt;100000,"Middle Income",TRUE(),"High Income")</f>
        <v>Middle Income</v>
      </c>
      <c r="Z1223" s="3" t="str">
        <f t="shared" ref="Z1223:Z1286" si="135">_xlfn.IFS(O1223&lt;580,"Poor",O1223&lt;670,"Fair",O1223&lt;740,"Good",O1223&lt;800,"Very Good",TRUE(),"Excellent")</f>
        <v>Poor</v>
      </c>
      <c r="AA1223" s="27">
        <f t="shared" ref="AA1223:AA1286" si="136">IF(E1223=0,0,Q1223/E1223)</f>
        <v>0.31343811223571416</v>
      </c>
      <c r="AB1223" s="3" t="str">
        <f t="shared" ref="AB1223:AB1286" si="137">_xlfn.IFS(G1223&lt;1000,"Low",G1223&lt;5000,"Medium",TRUE(),"High")</f>
        <v>Medium</v>
      </c>
      <c r="AC1223" s="3" t="str">
        <f t="shared" ref="AC1223:AC1286" si="138">_xlfn.IFS(L1223&lt;10,"Low",L1223&lt;30,"Medium",TRUE(),"High")</f>
        <v>High</v>
      </c>
      <c r="AD1223" s="3" t="str">
        <f t="shared" ref="AD1223:AD1286" si="139">IF(AND(E1223&gt;=100000,O1223&gt;=750),"Yes","No")</f>
        <v>No</v>
      </c>
    </row>
    <row r="1224" spans="1:30" ht="15" customHeight="1" x14ac:dyDescent="0.3">
      <c r="A1224" s="3" t="s">
        <v>1245</v>
      </c>
      <c r="B1224" s="3">
        <v>24</v>
      </c>
      <c r="C1224" s="3" t="s">
        <v>28</v>
      </c>
      <c r="D1224" s="3" t="s">
        <v>26</v>
      </c>
      <c r="E1224" s="3">
        <v>49366.794402132196</v>
      </c>
      <c r="F1224" s="3">
        <v>6</v>
      </c>
      <c r="G1224" s="3">
        <v>1579.1668753310601</v>
      </c>
      <c r="H1224" s="3">
        <v>11</v>
      </c>
      <c r="I1224" s="3">
        <v>447.10628474677901</v>
      </c>
      <c r="J1224" s="3">
        <v>31</v>
      </c>
      <c r="K1224" s="3">
        <v>0</v>
      </c>
      <c r="L1224" s="3">
        <v>57</v>
      </c>
      <c r="M1224" s="3">
        <v>19</v>
      </c>
      <c r="N1224" s="3">
        <v>3</v>
      </c>
      <c r="O1224" s="3">
        <v>643</v>
      </c>
      <c r="P1224" s="3">
        <v>2</v>
      </c>
      <c r="Q1224" s="3">
        <v>17011.873526648498</v>
      </c>
      <c r="R1224" s="3">
        <v>1</v>
      </c>
      <c r="S1224" s="3">
        <v>0</v>
      </c>
      <c r="T1224" s="3">
        <v>0</v>
      </c>
      <c r="U1224" s="3">
        <v>10123.267801710501</v>
      </c>
      <c r="V1224" s="3">
        <v>0</v>
      </c>
      <c r="W1224" s="3" t="str">
        <f>IF(Bank_data3[[#This Row],[credit_risk]]=1,"High Risk","Low Risk")</f>
        <v>Low Risk</v>
      </c>
      <c r="X1224" s="3" t="str">
        <f t="shared" si="133"/>
        <v>18-24</v>
      </c>
      <c r="Y1224" s="3" t="str">
        <f t="shared" si="134"/>
        <v>Low Income</v>
      </c>
      <c r="Z1224" s="3" t="str">
        <f t="shared" si="135"/>
        <v>Fair</v>
      </c>
      <c r="AA1224" s="27">
        <f t="shared" si="136"/>
        <v>0.34460154305489482</v>
      </c>
      <c r="AB1224" s="3" t="str">
        <f t="shared" si="137"/>
        <v>Medium</v>
      </c>
      <c r="AC1224" s="3" t="str">
        <f t="shared" si="138"/>
        <v>High</v>
      </c>
      <c r="AD1224" s="3" t="str">
        <f t="shared" si="139"/>
        <v>No</v>
      </c>
    </row>
    <row r="1225" spans="1:30" ht="15" customHeight="1" x14ac:dyDescent="0.3">
      <c r="A1225" s="3" t="s">
        <v>1246</v>
      </c>
      <c r="B1225" s="3">
        <v>56</v>
      </c>
      <c r="C1225" s="3" t="s">
        <v>31</v>
      </c>
      <c r="D1225" s="3" t="s">
        <v>24</v>
      </c>
      <c r="E1225" s="3">
        <v>46926.0350203626</v>
      </c>
      <c r="F1225" s="3">
        <v>6</v>
      </c>
      <c r="G1225" s="3">
        <v>10</v>
      </c>
      <c r="H1225" s="3">
        <v>9</v>
      </c>
      <c r="I1225" s="3">
        <v>554.22282987354697</v>
      </c>
      <c r="J1225" s="3">
        <v>7</v>
      </c>
      <c r="K1225" s="3">
        <v>775.27999469942995</v>
      </c>
      <c r="L1225" s="3">
        <v>42</v>
      </c>
      <c r="M1225" s="3">
        <v>16</v>
      </c>
      <c r="N1225" s="3">
        <v>8</v>
      </c>
      <c r="O1225" s="3">
        <v>878</v>
      </c>
      <c r="P1225" s="3">
        <v>4</v>
      </c>
      <c r="Q1225" s="3">
        <v>8022.5377494664799</v>
      </c>
      <c r="R1225" s="3">
        <v>5</v>
      </c>
      <c r="S1225" s="3">
        <v>0</v>
      </c>
      <c r="T1225" s="3">
        <v>0</v>
      </c>
      <c r="U1225" s="3">
        <v>13373.877275990701</v>
      </c>
      <c r="V1225" s="3">
        <v>1</v>
      </c>
      <c r="W1225" s="3" t="str">
        <f>IF(Bank_data3[[#This Row],[credit_risk]]=1,"High Risk","Low Risk")</f>
        <v>High Risk</v>
      </c>
      <c r="X1225" s="3" t="str">
        <f t="shared" si="133"/>
        <v>55+</v>
      </c>
      <c r="Y1225" s="3" t="str">
        <f t="shared" si="134"/>
        <v>Low Income</v>
      </c>
      <c r="Z1225" s="3" t="str">
        <f t="shared" si="135"/>
        <v>Excellent</v>
      </c>
      <c r="AA1225" s="27">
        <f t="shared" si="136"/>
        <v>0.17096133832711974</v>
      </c>
      <c r="AB1225" s="3" t="str">
        <f t="shared" si="137"/>
        <v>Low</v>
      </c>
      <c r="AC1225" s="3" t="str">
        <f t="shared" si="138"/>
        <v>High</v>
      </c>
      <c r="AD1225" s="3" t="str">
        <f t="shared" si="139"/>
        <v>No</v>
      </c>
    </row>
    <row r="1226" spans="1:30" ht="15" customHeight="1" x14ac:dyDescent="0.3">
      <c r="A1226" s="3" t="s">
        <v>1247</v>
      </c>
      <c r="B1226" s="3">
        <v>27</v>
      </c>
      <c r="C1226" s="3" t="s">
        <v>31</v>
      </c>
      <c r="D1226" s="3" t="s">
        <v>24</v>
      </c>
      <c r="E1226" s="3">
        <v>33914.236814679098</v>
      </c>
      <c r="F1226" s="3">
        <v>122</v>
      </c>
      <c r="G1226" s="3">
        <v>184.56697105306</v>
      </c>
      <c r="H1226" s="3">
        <v>10</v>
      </c>
      <c r="I1226" s="3">
        <v>380.636736463555</v>
      </c>
      <c r="J1226" s="3">
        <v>6</v>
      </c>
      <c r="K1226" s="3">
        <v>438.95542771304798</v>
      </c>
      <c r="L1226" s="3">
        <v>61</v>
      </c>
      <c r="M1226" s="3">
        <v>4</v>
      </c>
      <c r="N1226" s="3">
        <v>3</v>
      </c>
      <c r="O1226" s="3">
        <v>698</v>
      </c>
      <c r="P1226" s="3">
        <v>1</v>
      </c>
      <c r="Q1226" s="3">
        <v>1330.48573913221</v>
      </c>
      <c r="R1226" s="3">
        <v>2</v>
      </c>
      <c r="S1226" s="3">
        <v>0</v>
      </c>
      <c r="T1226" s="3">
        <v>0</v>
      </c>
      <c r="U1226" s="3">
        <v>6924.1647170047099</v>
      </c>
      <c r="V1226" s="3">
        <v>0</v>
      </c>
      <c r="W1226" s="3" t="str">
        <f>IF(Bank_data3[[#This Row],[credit_risk]]=1,"High Risk","Low Risk")</f>
        <v>Low Risk</v>
      </c>
      <c r="X1226" s="3" t="str">
        <f t="shared" si="133"/>
        <v>25-34</v>
      </c>
      <c r="Y1226" s="3" t="str">
        <f t="shared" si="134"/>
        <v>Low Income</v>
      </c>
      <c r="Z1226" s="3" t="str">
        <f t="shared" si="135"/>
        <v>Good</v>
      </c>
      <c r="AA1226" s="27">
        <f t="shared" si="136"/>
        <v>3.923089133341004E-2</v>
      </c>
      <c r="AB1226" s="3" t="str">
        <f t="shared" si="137"/>
        <v>Low</v>
      </c>
      <c r="AC1226" s="3" t="str">
        <f t="shared" si="138"/>
        <v>High</v>
      </c>
      <c r="AD1226" s="3" t="str">
        <f t="shared" si="139"/>
        <v>No</v>
      </c>
    </row>
    <row r="1227" spans="1:30" ht="15" customHeight="1" x14ac:dyDescent="0.3">
      <c r="A1227" s="3" t="s">
        <v>1248</v>
      </c>
      <c r="B1227" s="3">
        <v>61</v>
      </c>
      <c r="C1227" s="3" t="s">
        <v>28</v>
      </c>
      <c r="D1227" s="3" t="s">
        <v>24</v>
      </c>
      <c r="E1227" s="3">
        <v>60700.020872074099</v>
      </c>
      <c r="F1227" s="3">
        <v>121</v>
      </c>
      <c r="G1227" s="3">
        <v>1808.9610399533301</v>
      </c>
      <c r="H1227" s="3">
        <v>11</v>
      </c>
      <c r="I1227" s="3">
        <v>805.35730119592904</v>
      </c>
      <c r="J1227" s="3">
        <v>47</v>
      </c>
      <c r="K1227" s="3">
        <v>567.365782482236</v>
      </c>
      <c r="L1227" s="3">
        <v>51</v>
      </c>
      <c r="M1227" s="3">
        <v>3</v>
      </c>
      <c r="N1227" s="3">
        <v>5</v>
      </c>
      <c r="O1227" s="3">
        <v>483</v>
      </c>
      <c r="P1227" s="3">
        <v>5</v>
      </c>
      <c r="Q1227" s="3">
        <v>6844.5623883415101</v>
      </c>
      <c r="R1227" s="3">
        <v>1</v>
      </c>
      <c r="S1227" s="3">
        <v>0</v>
      </c>
      <c r="T1227" s="3">
        <v>0</v>
      </c>
      <c r="U1227" s="3">
        <v>5237.6065527688897</v>
      </c>
      <c r="V1227" s="3">
        <v>1</v>
      </c>
      <c r="W1227" s="3" t="str">
        <f>IF(Bank_data3[[#This Row],[credit_risk]]=1,"High Risk","Low Risk")</f>
        <v>High Risk</v>
      </c>
      <c r="X1227" s="3" t="str">
        <f t="shared" si="133"/>
        <v>55+</v>
      </c>
      <c r="Y1227" s="3" t="str">
        <f t="shared" si="134"/>
        <v>Middle Income</v>
      </c>
      <c r="Z1227" s="3" t="str">
        <f t="shared" si="135"/>
        <v>Poor</v>
      </c>
      <c r="AA1227" s="27">
        <f t="shared" si="136"/>
        <v>0.1127604618582668</v>
      </c>
      <c r="AB1227" s="3" t="str">
        <f t="shared" si="137"/>
        <v>Medium</v>
      </c>
      <c r="AC1227" s="3" t="str">
        <f t="shared" si="138"/>
        <v>High</v>
      </c>
      <c r="AD1227" s="3" t="str">
        <f t="shared" si="139"/>
        <v>No</v>
      </c>
    </row>
    <row r="1228" spans="1:30" ht="15" customHeight="1" x14ac:dyDescent="0.3">
      <c r="A1228" s="3" t="s">
        <v>1249</v>
      </c>
      <c r="B1228" s="3">
        <v>68</v>
      </c>
      <c r="C1228" s="3" t="s">
        <v>28</v>
      </c>
      <c r="D1228" s="3" t="s">
        <v>33</v>
      </c>
      <c r="E1228" s="3">
        <v>44906.047748602497</v>
      </c>
      <c r="F1228" s="3">
        <v>230</v>
      </c>
      <c r="G1228" s="3">
        <v>1474.1073299105001</v>
      </c>
      <c r="H1228" s="3">
        <v>7</v>
      </c>
      <c r="I1228" s="3">
        <v>1181.11867943283</v>
      </c>
      <c r="J1228" s="3">
        <v>16</v>
      </c>
      <c r="K1228" s="3">
        <v>413.665807343555</v>
      </c>
      <c r="L1228" s="3">
        <v>32</v>
      </c>
      <c r="M1228" s="3">
        <v>10</v>
      </c>
      <c r="N1228" s="3">
        <v>4</v>
      </c>
      <c r="O1228" s="3">
        <v>811</v>
      </c>
      <c r="P1228" s="3">
        <v>3</v>
      </c>
      <c r="Q1228" s="3">
        <v>4923.5513751267299</v>
      </c>
      <c r="R1228" s="3">
        <v>3</v>
      </c>
      <c r="S1228" s="3">
        <v>0</v>
      </c>
      <c r="T1228" s="3">
        <v>0</v>
      </c>
      <c r="U1228" s="3">
        <v>9822.2955207343402</v>
      </c>
      <c r="V1228" s="3">
        <v>0</v>
      </c>
      <c r="W1228" s="3" t="str">
        <f>IF(Bank_data3[[#This Row],[credit_risk]]=1,"High Risk","Low Risk")</f>
        <v>Low Risk</v>
      </c>
      <c r="X1228" s="3" t="str">
        <f t="shared" si="133"/>
        <v>55+</v>
      </c>
      <c r="Y1228" s="3" t="str">
        <f t="shared" si="134"/>
        <v>Low Income</v>
      </c>
      <c r="Z1228" s="3" t="str">
        <f t="shared" si="135"/>
        <v>Excellent</v>
      </c>
      <c r="AA1228" s="27">
        <f t="shared" si="136"/>
        <v>0.10964116465314973</v>
      </c>
      <c r="AB1228" s="3" t="str">
        <f t="shared" si="137"/>
        <v>Medium</v>
      </c>
      <c r="AC1228" s="3" t="str">
        <f t="shared" si="138"/>
        <v>High</v>
      </c>
      <c r="AD1228" s="3" t="str">
        <f t="shared" si="139"/>
        <v>No</v>
      </c>
    </row>
    <row r="1229" spans="1:30" ht="15" customHeight="1" x14ac:dyDescent="0.3">
      <c r="A1229" s="3" t="s">
        <v>1250</v>
      </c>
      <c r="B1229" s="3">
        <v>47</v>
      </c>
      <c r="C1229" s="3" t="s">
        <v>23</v>
      </c>
      <c r="D1229" s="3" t="s">
        <v>24</v>
      </c>
      <c r="E1229" s="3">
        <v>43451.136940137803</v>
      </c>
      <c r="F1229" s="3">
        <v>157</v>
      </c>
      <c r="G1229" s="3">
        <v>1837.03121743888</v>
      </c>
      <c r="H1229" s="3">
        <v>6</v>
      </c>
      <c r="I1229" s="3">
        <v>586.32768580478796</v>
      </c>
      <c r="J1229" s="3">
        <v>40</v>
      </c>
      <c r="K1229" s="3">
        <v>180.938862116454</v>
      </c>
      <c r="L1229" s="3">
        <v>19</v>
      </c>
      <c r="M1229" s="3">
        <v>15</v>
      </c>
      <c r="N1229" s="3">
        <v>0</v>
      </c>
      <c r="O1229" s="3">
        <v>501</v>
      </c>
      <c r="P1229" s="3">
        <v>1</v>
      </c>
      <c r="Q1229" s="3">
        <v>16943.6182495713</v>
      </c>
      <c r="R1229" s="3">
        <v>5</v>
      </c>
      <c r="S1229" s="3">
        <v>0</v>
      </c>
      <c r="T1229" s="3">
        <v>0</v>
      </c>
      <c r="U1229" s="3">
        <v>12925.924401504</v>
      </c>
      <c r="V1229" s="3">
        <v>1</v>
      </c>
      <c r="W1229" s="3" t="str">
        <f>IF(Bank_data3[[#This Row],[credit_risk]]=1,"High Risk","Low Risk")</f>
        <v>High Risk</v>
      </c>
      <c r="X1229" s="3" t="str">
        <f t="shared" si="133"/>
        <v>45-54</v>
      </c>
      <c r="Y1229" s="3" t="str">
        <f t="shared" si="134"/>
        <v>Low Income</v>
      </c>
      <c r="Z1229" s="3" t="str">
        <f t="shared" si="135"/>
        <v>Poor</v>
      </c>
      <c r="AA1229" s="27">
        <f t="shared" si="136"/>
        <v>0.38994648800362469</v>
      </c>
      <c r="AB1229" s="3" t="str">
        <f t="shared" si="137"/>
        <v>Medium</v>
      </c>
      <c r="AC1229" s="3" t="str">
        <f t="shared" si="138"/>
        <v>Medium</v>
      </c>
      <c r="AD1229" s="3" t="str">
        <f t="shared" si="139"/>
        <v>No</v>
      </c>
    </row>
    <row r="1230" spans="1:30" ht="15" customHeight="1" x14ac:dyDescent="0.3">
      <c r="A1230" s="3" t="s">
        <v>1251</v>
      </c>
      <c r="B1230" s="3">
        <v>50</v>
      </c>
      <c r="C1230" s="3" t="s">
        <v>23</v>
      </c>
      <c r="D1230" s="3" t="s">
        <v>24</v>
      </c>
      <c r="E1230" s="3">
        <v>59221.297589076697</v>
      </c>
      <c r="F1230" s="3">
        <v>216</v>
      </c>
      <c r="G1230" s="3">
        <v>861.57868796441801</v>
      </c>
      <c r="H1230" s="3">
        <v>1</v>
      </c>
      <c r="I1230" s="3">
        <v>319.33650208371301</v>
      </c>
      <c r="J1230" s="3">
        <v>26</v>
      </c>
      <c r="K1230" s="3">
        <v>826.73890477517796</v>
      </c>
      <c r="L1230" s="3">
        <v>79</v>
      </c>
      <c r="M1230" s="3">
        <v>6</v>
      </c>
      <c r="N1230" s="3">
        <v>3</v>
      </c>
      <c r="O1230" s="3">
        <v>517</v>
      </c>
      <c r="P1230" s="3">
        <v>2</v>
      </c>
      <c r="Q1230" s="3">
        <v>9724.8990553815493</v>
      </c>
      <c r="R1230" s="3">
        <v>0</v>
      </c>
      <c r="S1230" s="3">
        <v>0</v>
      </c>
      <c r="T1230" s="3">
        <v>0</v>
      </c>
      <c r="U1230" s="3">
        <v>4824.2744536501696</v>
      </c>
      <c r="V1230" s="3">
        <v>1</v>
      </c>
      <c r="W1230" s="3" t="str">
        <f>IF(Bank_data3[[#This Row],[credit_risk]]=1,"High Risk","Low Risk")</f>
        <v>High Risk</v>
      </c>
      <c r="X1230" s="3" t="str">
        <f t="shared" si="133"/>
        <v>45-54</v>
      </c>
      <c r="Y1230" s="3" t="str">
        <f t="shared" si="134"/>
        <v>Middle Income</v>
      </c>
      <c r="Z1230" s="3" t="str">
        <f t="shared" si="135"/>
        <v>Poor</v>
      </c>
      <c r="AA1230" s="27">
        <f t="shared" si="136"/>
        <v>0.1642128668449726</v>
      </c>
      <c r="AB1230" s="3" t="str">
        <f t="shared" si="137"/>
        <v>Low</v>
      </c>
      <c r="AC1230" s="3" t="str">
        <f t="shared" si="138"/>
        <v>High</v>
      </c>
      <c r="AD1230" s="3" t="str">
        <f t="shared" si="139"/>
        <v>No</v>
      </c>
    </row>
    <row r="1231" spans="1:30" ht="15" customHeight="1" x14ac:dyDescent="0.3">
      <c r="A1231" s="3" t="s">
        <v>1252</v>
      </c>
      <c r="B1231" s="3">
        <v>28</v>
      </c>
      <c r="C1231" s="3" t="s">
        <v>23</v>
      </c>
      <c r="D1231" s="3" t="s">
        <v>26</v>
      </c>
      <c r="E1231" s="3">
        <v>53815.244486028103</v>
      </c>
      <c r="F1231" s="3">
        <v>216</v>
      </c>
      <c r="G1231" s="3">
        <v>1742.1311823666899</v>
      </c>
      <c r="H1231" s="3">
        <v>0</v>
      </c>
      <c r="I1231" s="3">
        <v>902.15145955512901</v>
      </c>
      <c r="J1231" s="3">
        <v>7</v>
      </c>
      <c r="K1231" s="3">
        <v>255.51222171149601</v>
      </c>
      <c r="L1231" s="3">
        <v>58</v>
      </c>
      <c r="M1231" s="3">
        <v>15</v>
      </c>
      <c r="N1231" s="3">
        <v>9</v>
      </c>
      <c r="O1231" s="3">
        <v>375</v>
      </c>
      <c r="P1231" s="3">
        <v>2</v>
      </c>
      <c r="Q1231" s="3">
        <v>20244.165913761099</v>
      </c>
      <c r="R1231" s="3">
        <v>1</v>
      </c>
      <c r="S1231" s="3">
        <v>0</v>
      </c>
      <c r="T1231" s="3">
        <v>0</v>
      </c>
      <c r="U1231" s="3">
        <v>9233.5194990515993</v>
      </c>
      <c r="V1231" s="3">
        <v>1</v>
      </c>
      <c r="W1231" s="3" t="str">
        <f>IF(Bank_data3[[#This Row],[credit_risk]]=1,"High Risk","Low Risk")</f>
        <v>High Risk</v>
      </c>
      <c r="X1231" s="3" t="str">
        <f t="shared" si="133"/>
        <v>25-34</v>
      </c>
      <c r="Y1231" s="3" t="str">
        <f t="shared" si="134"/>
        <v>Middle Income</v>
      </c>
      <c r="Z1231" s="3" t="str">
        <f t="shared" si="135"/>
        <v>Poor</v>
      </c>
      <c r="AA1231" s="27">
        <f t="shared" si="136"/>
        <v>0.37617901966453082</v>
      </c>
      <c r="AB1231" s="3" t="str">
        <f t="shared" si="137"/>
        <v>Medium</v>
      </c>
      <c r="AC1231" s="3" t="str">
        <f t="shared" si="138"/>
        <v>High</v>
      </c>
      <c r="AD1231" s="3" t="str">
        <f t="shared" si="139"/>
        <v>No</v>
      </c>
    </row>
    <row r="1232" spans="1:30" ht="15" customHeight="1" x14ac:dyDescent="0.3">
      <c r="A1232" s="3" t="s">
        <v>1253</v>
      </c>
      <c r="B1232" s="3">
        <v>48</v>
      </c>
      <c r="C1232" s="3" t="s">
        <v>28</v>
      </c>
      <c r="D1232" s="3" t="s">
        <v>26</v>
      </c>
      <c r="E1232" s="3">
        <v>37432.034218011599</v>
      </c>
      <c r="F1232" s="3">
        <v>19</v>
      </c>
      <c r="G1232" s="3">
        <v>10</v>
      </c>
      <c r="H1232" s="3">
        <v>5</v>
      </c>
      <c r="I1232" s="3">
        <v>780.47898181206494</v>
      </c>
      <c r="J1232" s="3">
        <v>28</v>
      </c>
      <c r="K1232" s="3">
        <v>129.41362826518699</v>
      </c>
      <c r="L1232" s="3">
        <v>59</v>
      </c>
      <c r="M1232" s="3">
        <v>5</v>
      </c>
      <c r="N1232" s="3">
        <v>2</v>
      </c>
      <c r="O1232" s="3">
        <v>620</v>
      </c>
      <c r="P1232" s="3">
        <v>0</v>
      </c>
      <c r="Q1232" s="3">
        <v>15436.946438938499</v>
      </c>
      <c r="R1232" s="3">
        <v>3</v>
      </c>
      <c r="S1232" s="3">
        <v>0</v>
      </c>
      <c r="T1232" s="3">
        <v>0</v>
      </c>
      <c r="U1232" s="3">
        <v>9995.3817939869095</v>
      </c>
      <c r="V1232" s="3">
        <v>0</v>
      </c>
      <c r="W1232" s="3" t="str">
        <f>IF(Bank_data3[[#This Row],[credit_risk]]=1,"High Risk","Low Risk")</f>
        <v>Low Risk</v>
      </c>
      <c r="X1232" s="3" t="str">
        <f t="shared" si="133"/>
        <v>45-54</v>
      </c>
      <c r="Y1232" s="3" t="str">
        <f t="shared" si="134"/>
        <v>Low Income</v>
      </c>
      <c r="Z1232" s="3" t="str">
        <f t="shared" si="135"/>
        <v>Fair</v>
      </c>
      <c r="AA1232" s="27">
        <f t="shared" si="136"/>
        <v>0.41239934621321028</v>
      </c>
      <c r="AB1232" s="3" t="str">
        <f t="shared" si="137"/>
        <v>Low</v>
      </c>
      <c r="AC1232" s="3" t="str">
        <f t="shared" si="138"/>
        <v>High</v>
      </c>
      <c r="AD1232" s="3" t="str">
        <f t="shared" si="139"/>
        <v>No</v>
      </c>
    </row>
    <row r="1233" spans="1:30" ht="15" customHeight="1" x14ac:dyDescent="0.3">
      <c r="A1233" s="3" t="s">
        <v>1254</v>
      </c>
      <c r="B1233" s="3">
        <v>33</v>
      </c>
      <c r="C1233" s="3" t="s">
        <v>28</v>
      </c>
      <c r="D1233" s="3" t="s">
        <v>24</v>
      </c>
      <c r="E1233" s="3">
        <v>72511.855572888904</v>
      </c>
      <c r="F1233" s="3">
        <v>239</v>
      </c>
      <c r="G1233" s="3">
        <v>1012.62512828074</v>
      </c>
      <c r="H1233" s="3">
        <v>10</v>
      </c>
      <c r="I1233" s="3">
        <v>1150.95359252857</v>
      </c>
      <c r="J1233" s="3">
        <v>36</v>
      </c>
      <c r="K1233" s="3">
        <v>617.58045320625195</v>
      </c>
      <c r="L1233" s="3">
        <v>62</v>
      </c>
      <c r="M1233" s="3">
        <v>19</v>
      </c>
      <c r="N1233" s="3">
        <v>7</v>
      </c>
      <c r="O1233" s="3">
        <v>301</v>
      </c>
      <c r="P1233" s="3">
        <v>1</v>
      </c>
      <c r="Q1233" s="3">
        <v>10845.085489540699</v>
      </c>
      <c r="R1233" s="3">
        <v>6</v>
      </c>
      <c r="S1233" s="3">
        <v>1</v>
      </c>
      <c r="T1233" s="3">
        <v>0</v>
      </c>
      <c r="U1233" s="3">
        <v>8137.9183044077399</v>
      </c>
      <c r="V1233" s="3">
        <v>1</v>
      </c>
      <c r="W1233" s="3" t="str">
        <f>IF(Bank_data3[[#This Row],[credit_risk]]=1,"High Risk","Low Risk")</f>
        <v>High Risk</v>
      </c>
      <c r="X1233" s="3" t="str">
        <f t="shared" si="133"/>
        <v>25-34</v>
      </c>
      <c r="Y1233" s="3" t="str">
        <f t="shared" si="134"/>
        <v>Middle Income</v>
      </c>
      <c r="Z1233" s="3" t="str">
        <f t="shared" si="135"/>
        <v>Poor</v>
      </c>
      <c r="AA1233" s="27">
        <f t="shared" si="136"/>
        <v>0.14956292876327268</v>
      </c>
      <c r="AB1233" s="3" t="str">
        <f t="shared" si="137"/>
        <v>Medium</v>
      </c>
      <c r="AC1233" s="3" t="str">
        <f t="shared" si="138"/>
        <v>High</v>
      </c>
      <c r="AD1233" s="3" t="str">
        <f t="shared" si="139"/>
        <v>No</v>
      </c>
    </row>
    <row r="1234" spans="1:30" ht="15" customHeight="1" x14ac:dyDescent="0.3">
      <c r="A1234" s="3" t="s">
        <v>1255</v>
      </c>
      <c r="B1234" s="3">
        <v>59</v>
      </c>
      <c r="C1234" s="3" t="s">
        <v>28</v>
      </c>
      <c r="D1234" s="3" t="s">
        <v>24</v>
      </c>
      <c r="E1234" s="3">
        <v>28593.9682715772</v>
      </c>
      <c r="F1234" s="3">
        <v>228</v>
      </c>
      <c r="G1234" s="3">
        <v>1873.2487745978499</v>
      </c>
      <c r="H1234" s="3">
        <v>7</v>
      </c>
      <c r="I1234" s="3">
        <v>640.92209524420502</v>
      </c>
      <c r="J1234" s="3">
        <v>26</v>
      </c>
      <c r="K1234" s="3">
        <v>538.928118441945</v>
      </c>
      <c r="L1234" s="3">
        <v>55</v>
      </c>
      <c r="M1234" s="3">
        <v>9</v>
      </c>
      <c r="N1234" s="3">
        <v>6</v>
      </c>
      <c r="O1234" s="3">
        <v>822</v>
      </c>
      <c r="P1234" s="3">
        <v>3</v>
      </c>
      <c r="Q1234" s="3">
        <v>12502.737968502601</v>
      </c>
      <c r="R1234" s="3">
        <v>3</v>
      </c>
      <c r="S1234" s="3">
        <v>0</v>
      </c>
      <c r="T1234" s="3">
        <v>0</v>
      </c>
      <c r="U1234" s="3">
        <v>9608.8795174246206</v>
      </c>
      <c r="V1234" s="3">
        <v>0</v>
      </c>
      <c r="W1234" s="3" t="str">
        <f>IF(Bank_data3[[#This Row],[credit_risk]]=1,"High Risk","Low Risk")</f>
        <v>Low Risk</v>
      </c>
      <c r="X1234" s="3" t="str">
        <f t="shared" si="133"/>
        <v>55+</v>
      </c>
      <c r="Y1234" s="3" t="str">
        <f t="shared" si="134"/>
        <v>Low Income</v>
      </c>
      <c r="Z1234" s="3" t="str">
        <f t="shared" si="135"/>
        <v>Excellent</v>
      </c>
      <c r="AA1234" s="27">
        <f t="shared" si="136"/>
        <v>0.43725088626227843</v>
      </c>
      <c r="AB1234" s="3" t="str">
        <f t="shared" si="137"/>
        <v>Medium</v>
      </c>
      <c r="AC1234" s="3" t="str">
        <f t="shared" si="138"/>
        <v>High</v>
      </c>
      <c r="AD1234" s="3" t="str">
        <f t="shared" si="139"/>
        <v>No</v>
      </c>
    </row>
    <row r="1235" spans="1:30" ht="15" customHeight="1" x14ac:dyDescent="0.3">
      <c r="A1235" s="3" t="s">
        <v>1256</v>
      </c>
      <c r="B1235" s="3">
        <v>60</v>
      </c>
      <c r="C1235" s="3" t="s">
        <v>23</v>
      </c>
      <c r="D1235" s="3" t="s">
        <v>33</v>
      </c>
      <c r="E1235" s="3">
        <v>31433.458209606601</v>
      </c>
      <c r="F1235" s="3">
        <v>98</v>
      </c>
      <c r="G1235" s="3">
        <v>2857.2540928672302</v>
      </c>
      <c r="H1235" s="3">
        <v>0</v>
      </c>
      <c r="I1235" s="3">
        <v>708.94512713066399</v>
      </c>
      <c r="J1235" s="3">
        <v>36</v>
      </c>
      <c r="K1235" s="3">
        <v>767.34425808767003</v>
      </c>
      <c r="L1235" s="3">
        <v>36</v>
      </c>
      <c r="M1235" s="3">
        <v>10</v>
      </c>
      <c r="N1235" s="3">
        <v>9</v>
      </c>
      <c r="O1235" s="3">
        <v>887</v>
      </c>
      <c r="P1235" s="3">
        <v>5</v>
      </c>
      <c r="Q1235" s="3">
        <v>4037.2573262914598</v>
      </c>
      <c r="R1235" s="3">
        <v>3</v>
      </c>
      <c r="S1235" s="3">
        <v>0</v>
      </c>
      <c r="T1235" s="3">
        <v>0</v>
      </c>
      <c r="U1235" s="3">
        <v>11121.4723698582</v>
      </c>
      <c r="V1235" s="3">
        <v>0</v>
      </c>
      <c r="W1235" s="3" t="str">
        <f>IF(Bank_data3[[#This Row],[credit_risk]]=1,"High Risk","Low Risk")</f>
        <v>Low Risk</v>
      </c>
      <c r="X1235" s="3" t="str">
        <f t="shared" si="133"/>
        <v>55+</v>
      </c>
      <c r="Y1235" s="3" t="str">
        <f t="shared" si="134"/>
        <v>Low Income</v>
      </c>
      <c r="Z1235" s="3" t="str">
        <f t="shared" si="135"/>
        <v>Excellent</v>
      </c>
      <c r="AA1235" s="27">
        <f t="shared" si="136"/>
        <v>0.1284382169906334</v>
      </c>
      <c r="AB1235" s="3" t="str">
        <f t="shared" si="137"/>
        <v>Medium</v>
      </c>
      <c r="AC1235" s="3" t="str">
        <f t="shared" si="138"/>
        <v>High</v>
      </c>
      <c r="AD1235" s="3" t="str">
        <f t="shared" si="139"/>
        <v>No</v>
      </c>
    </row>
    <row r="1236" spans="1:30" ht="15" customHeight="1" x14ac:dyDescent="0.3">
      <c r="A1236" s="3" t="s">
        <v>1257</v>
      </c>
      <c r="B1236" s="3">
        <v>41</v>
      </c>
      <c r="C1236" s="3" t="s">
        <v>31</v>
      </c>
      <c r="D1236" s="3" t="s">
        <v>33</v>
      </c>
      <c r="E1236" s="3">
        <v>62030.371421182303</v>
      </c>
      <c r="F1236" s="3">
        <v>72</v>
      </c>
      <c r="G1236" s="3">
        <v>1406.41899467914</v>
      </c>
      <c r="H1236" s="3">
        <v>2</v>
      </c>
      <c r="I1236" s="3">
        <v>747.66437240985601</v>
      </c>
      <c r="J1236" s="3">
        <v>23</v>
      </c>
      <c r="K1236" s="3">
        <v>570.115977634611</v>
      </c>
      <c r="L1236" s="3">
        <v>59</v>
      </c>
      <c r="M1236" s="3">
        <v>14</v>
      </c>
      <c r="N1236" s="3">
        <v>0</v>
      </c>
      <c r="O1236" s="3">
        <v>391</v>
      </c>
      <c r="P1236" s="3">
        <v>4</v>
      </c>
      <c r="Q1236" s="3">
        <v>10833.937705246301</v>
      </c>
      <c r="R1236" s="3">
        <v>0</v>
      </c>
      <c r="S1236" s="3">
        <v>0</v>
      </c>
      <c r="T1236" s="3">
        <v>0</v>
      </c>
      <c r="U1236" s="3">
        <v>9093.6943700072497</v>
      </c>
      <c r="V1236" s="3">
        <v>1</v>
      </c>
      <c r="W1236" s="3" t="str">
        <f>IF(Bank_data3[[#This Row],[credit_risk]]=1,"High Risk","Low Risk")</f>
        <v>High Risk</v>
      </c>
      <c r="X1236" s="3" t="str">
        <f t="shared" si="133"/>
        <v>35-44</v>
      </c>
      <c r="Y1236" s="3" t="str">
        <f t="shared" si="134"/>
        <v>Middle Income</v>
      </c>
      <c r="Z1236" s="3" t="str">
        <f t="shared" si="135"/>
        <v>Poor</v>
      </c>
      <c r="AA1236" s="27">
        <f t="shared" si="136"/>
        <v>0.17465537376335455</v>
      </c>
      <c r="AB1236" s="3" t="str">
        <f t="shared" si="137"/>
        <v>Medium</v>
      </c>
      <c r="AC1236" s="3" t="str">
        <f t="shared" si="138"/>
        <v>High</v>
      </c>
      <c r="AD1236" s="3" t="str">
        <f t="shared" si="139"/>
        <v>No</v>
      </c>
    </row>
    <row r="1237" spans="1:30" ht="15" customHeight="1" x14ac:dyDescent="0.3">
      <c r="A1237" s="3" t="s">
        <v>1258</v>
      </c>
      <c r="B1237" s="3">
        <v>30</v>
      </c>
      <c r="C1237" s="3" t="s">
        <v>28</v>
      </c>
      <c r="D1237" s="3" t="s">
        <v>24</v>
      </c>
      <c r="E1237" s="3">
        <v>81520.440753460003</v>
      </c>
      <c r="F1237" s="3">
        <v>184</v>
      </c>
      <c r="G1237" s="3">
        <v>1971.8622927476899</v>
      </c>
      <c r="H1237" s="3">
        <v>0</v>
      </c>
      <c r="I1237" s="3">
        <v>831.151438693719</v>
      </c>
      <c r="J1237" s="3">
        <v>44</v>
      </c>
      <c r="K1237" s="3">
        <v>481.20910922283002</v>
      </c>
      <c r="L1237" s="3">
        <v>50</v>
      </c>
      <c r="M1237" s="3">
        <v>11</v>
      </c>
      <c r="N1237" s="3">
        <v>7</v>
      </c>
      <c r="O1237" s="3">
        <v>469</v>
      </c>
      <c r="P1237" s="3">
        <v>0</v>
      </c>
      <c r="Q1237" s="3">
        <v>12861.171781970899</v>
      </c>
      <c r="R1237" s="3">
        <v>4</v>
      </c>
      <c r="S1237" s="3">
        <v>0</v>
      </c>
      <c r="T1237" s="3">
        <v>0</v>
      </c>
      <c r="U1237" s="3">
        <v>7915.8791862335202</v>
      </c>
      <c r="V1237" s="3">
        <v>1</v>
      </c>
      <c r="W1237" s="3" t="str">
        <f>IF(Bank_data3[[#This Row],[credit_risk]]=1,"High Risk","Low Risk")</f>
        <v>High Risk</v>
      </c>
      <c r="X1237" s="3" t="str">
        <f t="shared" si="133"/>
        <v>25-34</v>
      </c>
      <c r="Y1237" s="3" t="str">
        <f t="shared" si="134"/>
        <v>Middle Income</v>
      </c>
      <c r="Z1237" s="3" t="str">
        <f t="shared" si="135"/>
        <v>Poor</v>
      </c>
      <c r="AA1237" s="27">
        <f t="shared" si="136"/>
        <v>0.15776621989651138</v>
      </c>
      <c r="AB1237" s="3" t="str">
        <f t="shared" si="137"/>
        <v>Medium</v>
      </c>
      <c r="AC1237" s="3" t="str">
        <f t="shared" si="138"/>
        <v>High</v>
      </c>
      <c r="AD1237" s="3" t="str">
        <f t="shared" si="139"/>
        <v>No</v>
      </c>
    </row>
    <row r="1238" spans="1:30" ht="15" customHeight="1" x14ac:dyDescent="0.3">
      <c r="A1238" s="3" t="s">
        <v>1259</v>
      </c>
      <c r="B1238" s="3">
        <v>42</v>
      </c>
      <c r="C1238" s="3" t="s">
        <v>31</v>
      </c>
      <c r="D1238" s="3" t="s">
        <v>26</v>
      </c>
      <c r="E1238" s="3">
        <v>39606.760539870098</v>
      </c>
      <c r="F1238" s="3">
        <v>99</v>
      </c>
      <c r="G1238" s="3">
        <v>964.50720989623505</v>
      </c>
      <c r="H1238" s="3">
        <v>9</v>
      </c>
      <c r="I1238" s="3">
        <v>662.60341292484395</v>
      </c>
      <c r="J1238" s="3">
        <v>15</v>
      </c>
      <c r="K1238" s="3">
        <v>726.91268036076406</v>
      </c>
      <c r="L1238" s="3">
        <v>28</v>
      </c>
      <c r="M1238" s="3">
        <v>15</v>
      </c>
      <c r="N1238" s="3">
        <v>6</v>
      </c>
      <c r="O1238" s="3">
        <v>604</v>
      </c>
      <c r="P1238" s="3">
        <v>3</v>
      </c>
      <c r="Q1238" s="3">
        <v>9694.1093348505801</v>
      </c>
      <c r="R1238" s="3">
        <v>7</v>
      </c>
      <c r="S1238" s="3">
        <v>0</v>
      </c>
      <c r="T1238" s="3">
        <v>0</v>
      </c>
      <c r="U1238" s="3">
        <v>7434.7876902376702</v>
      </c>
      <c r="V1238" s="3">
        <v>1</v>
      </c>
      <c r="W1238" s="3" t="str">
        <f>IF(Bank_data3[[#This Row],[credit_risk]]=1,"High Risk","Low Risk")</f>
        <v>High Risk</v>
      </c>
      <c r="X1238" s="3" t="str">
        <f t="shared" si="133"/>
        <v>35-44</v>
      </c>
      <c r="Y1238" s="3" t="str">
        <f t="shared" si="134"/>
        <v>Low Income</v>
      </c>
      <c r="Z1238" s="3" t="str">
        <f t="shared" si="135"/>
        <v>Fair</v>
      </c>
      <c r="AA1238" s="27">
        <f t="shared" si="136"/>
        <v>0.24475895535793735</v>
      </c>
      <c r="AB1238" s="3" t="str">
        <f t="shared" si="137"/>
        <v>Low</v>
      </c>
      <c r="AC1238" s="3" t="str">
        <f t="shared" si="138"/>
        <v>Medium</v>
      </c>
      <c r="AD1238" s="3" t="str">
        <f t="shared" si="139"/>
        <v>No</v>
      </c>
    </row>
    <row r="1239" spans="1:30" ht="15" customHeight="1" x14ac:dyDescent="0.3">
      <c r="A1239" s="3" t="s">
        <v>1260</v>
      </c>
      <c r="B1239" s="3">
        <v>20</v>
      </c>
      <c r="C1239" s="3" t="s">
        <v>31</v>
      </c>
      <c r="D1239" s="3" t="s">
        <v>24</v>
      </c>
      <c r="E1239" s="3">
        <v>57430.784709196603</v>
      </c>
      <c r="F1239" s="3">
        <v>10</v>
      </c>
      <c r="G1239" s="3">
        <v>1854.8691538119499</v>
      </c>
      <c r="H1239" s="3">
        <v>8</v>
      </c>
      <c r="I1239" s="3">
        <v>605.87456218389696</v>
      </c>
      <c r="J1239" s="3">
        <v>25</v>
      </c>
      <c r="K1239" s="3">
        <v>88.040453896925996</v>
      </c>
      <c r="L1239" s="3">
        <v>8</v>
      </c>
      <c r="M1239" s="3">
        <v>17</v>
      </c>
      <c r="N1239" s="3">
        <v>1</v>
      </c>
      <c r="O1239" s="3">
        <v>894</v>
      </c>
      <c r="P1239" s="3">
        <v>5</v>
      </c>
      <c r="Q1239" s="3">
        <v>8623.3368301227092</v>
      </c>
      <c r="R1239" s="3">
        <v>2</v>
      </c>
      <c r="S1239" s="3">
        <v>0</v>
      </c>
      <c r="T1239" s="3">
        <v>0</v>
      </c>
      <c r="U1239" s="3">
        <v>12605.7532732737</v>
      </c>
      <c r="V1239" s="3">
        <v>0</v>
      </c>
      <c r="W1239" s="3" t="str">
        <f>IF(Bank_data3[[#This Row],[credit_risk]]=1,"High Risk","Low Risk")</f>
        <v>Low Risk</v>
      </c>
      <c r="X1239" s="3" t="str">
        <f t="shared" si="133"/>
        <v>18-24</v>
      </c>
      <c r="Y1239" s="3" t="str">
        <f t="shared" si="134"/>
        <v>Middle Income</v>
      </c>
      <c r="Z1239" s="3" t="str">
        <f t="shared" si="135"/>
        <v>Excellent</v>
      </c>
      <c r="AA1239" s="27">
        <f t="shared" si="136"/>
        <v>0.15015181968673019</v>
      </c>
      <c r="AB1239" s="3" t="str">
        <f t="shared" si="137"/>
        <v>Medium</v>
      </c>
      <c r="AC1239" s="3" t="str">
        <f t="shared" si="138"/>
        <v>Low</v>
      </c>
      <c r="AD1239" s="3" t="str">
        <f t="shared" si="139"/>
        <v>No</v>
      </c>
    </row>
    <row r="1240" spans="1:30" ht="15" customHeight="1" x14ac:dyDescent="0.3">
      <c r="A1240" s="3" t="s">
        <v>1261</v>
      </c>
      <c r="B1240" s="3">
        <v>65</v>
      </c>
      <c r="C1240" s="3" t="s">
        <v>31</v>
      </c>
      <c r="D1240" s="3" t="s">
        <v>33</v>
      </c>
      <c r="E1240" s="3">
        <v>28537.455951169599</v>
      </c>
      <c r="F1240" s="3">
        <v>116</v>
      </c>
      <c r="G1240" s="3">
        <v>1104.8708230904999</v>
      </c>
      <c r="H1240" s="3">
        <v>6</v>
      </c>
      <c r="I1240" s="3">
        <v>152.36781029135599</v>
      </c>
      <c r="J1240" s="3">
        <v>30</v>
      </c>
      <c r="K1240" s="3">
        <v>454.57631081949103</v>
      </c>
      <c r="L1240" s="3">
        <v>39</v>
      </c>
      <c r="M1240" s="3">
        <v>6</v>
      </c>
      <c r="N1240" s="3">
        <v>9</v>
      </c>
      <c r="O1240" s="3">
        <v>381</v>
      </c>
      <c r="P1240" s="3">
        <v>1</v>
      </c>
      <c r="Q1240" s="3">
        <v>18033.067365096202</v>
      </c>
      <c r="R1240" s="3">
        <v>1</v>
      </c>
      <c r="S1240" s="3">
        <v>0</v>
      </c>
      <c r="T1240" s="3">
        <v>0</v>
      </c>
      <c r="U1240" s="3">
        <v>9632.8320252412104</v>
      </c>
      <c r="V1240" s="3">
        <v>1</v>
      </c>
      <c r="W1240" s="3" t="str">
        <f>IF(Bank_data3[[#This Row],[credit_risk]]=1,"High Risk","Low Risk")</f>
        <v>High Risk</v>
      </c>
      <c r="X1240" s="3" t="str">
        <f t="shared" si="133"/>
        <v>55+</v>
      </c>
      <c r="Y1240" s="3" t="str">
        <f t="shared" si="134"/>
        <v>Low Income</v>
      </c>
      <c r="Z1240" s="3" t="str">
        <f t="shared" si="135"/>
        <v>Poor</v>
      </c>
      <c r="AA1240" s="27">
        <f t="shared" si="136"/>
        <v>0.6319087236070573</v>
      </c>
      <c r="AB1240" s="3" t="str">
        <f t="shared" si="137"/>
        <v>Medium</v>
      </c>
      <c r="AC1240" s="3" t="str">
        <f t="shared" si="138"/>
        <v>High</v>
      </c>
      <c r="AD1240" s="3" t="str">
        <f t="shared" si="139"/>
        <v>No</v>
      </c>
    </row>
    <row r="1241" spans="1:30" ht="15" customHeight="1" x14ac:dyDescent="0.3">
      <c r="A1241" s="3" t="s">
        <v>1262</v>
      </c>
      <c r="B1241" s="3">
        <v>56</v>
      </c>
      <c r="C1241" s="3" t="s">
        <v>23</v>
      </c>
      <c r="D1241" s="3" t="s">
        <v>26</v>
      </c>
      <c r="E1241" s="3">
        <v>33278.2643103925</v>
      </c>
      <c r="F1241" s="3">
        <v>183</v>
      </c>
      <c r="G1241" s="3">
        <v>3063.7608393662399</v>
      </c>
      <c r="H1241" s="3">
        <v>7</v>
      </c>
      <c r="I1241" s="3">
        <v>602.11447680795902</v>
      </c>
      <c r="J1241" s="3">
        <v>26</v>
      </c>
      <c r="K1241" s="3">
        <v>263.36670216994202</v>
      </c>
      <c r="L1241" s="3">
        <v>67</v>
      </c>
      <c r="M1241" s="3">
        <v>13</v>
      </c>
      <c r="N1241" s="3">
        <v>3</v>
      </c>
      <c r="O1241" s="3">
        <v>592</v>
      </c>
      <c r="P1241" s="3">
        <v>4</v>
      </c>
      <c r="Q1241" s="3">
        <v>6340.51467944041</v>
      </c>
      <c r="R1241" s="3">
        <v>0</v>
      </c>
      <c r="S1241" s="3">
        <v>1</v>
      </c>
      <c r="T1241" s="3">
        <v>0</v>
      </c>
      <c r="U1241" s="3">
        <v>13080.1617213849</v>
      </c>
      <c r="V1241" s="3">
        <v>1</v>
      </c>
      <c r="W1241" s="3" t="str">
        <f>IF(Bank_data3[[#This Row],[credit_risk]]=1,"High Risk","Low Risk")</f>
        <v>High Risk</v>
      </c>
      <c r="X1241" s="3" t="str">
        <f t="shared" si="133"/>
        <v>55+</v>
      </c>
      <c r="Y1241" s="3" t="str">
        <f t="shared" si="134"/>
        <v>Low Income</v>
      </c>
      <c r="Z1241" s="3" t="str">
        <f t="shared" si="135"/>
        <v>Fair</v>
      </c>
      <c r="AA1241" s="27">
        <f t="shared" si="136"/>
        <v>0.1905302097579748</v>
      </c>
      <c r="AB1241" s="3" t="str">
        <f t="shared" si="137"/>
        <v>Medium</v>
      </c>
      <c r="AC1241" s="3" t="str">
        <f t="shared" si="138"/>
        <v>High</v>
      </c>
      <c r="AD1241" s="3" t="str">
        <f t="shared" si="139"/>
        <v>No</v>
      </c>
    </row>
    <row r="1242" spans="1:30" ht="15" customHeight="1" x14ac:dyDescent="0.3">
      <c r="A1242" s="3" t="s">
        <v>1263</v>
      </c>
      <c r="B1242" s="3">
        <v>40</v>
      </c>
      <c r="C1242" s="3" t="s">
        <v>31</v>
      </c>
      <c r="D1242" s="3" t="s">
        <v>26</v>
      </c>
      <c r="E1242" s="3">
        <v>70379.567450972303</v>
      </c>
      <c r="F1242" s="3">
        <v>230</v>
      </c>
      <c r="G1242" s="3">
        <v>1236.90547330703</v>
      </c>
      <c r="H1242" s="3">
        <v>8</v>
      </c>
      <c r="I1242" s="3">
        <v>1050.3281438286101</v>
      </c>
      <c r="J1242" s="3">
        <v>25</v>
      </c>
      <c r="K1242" s="3">
        <v>563.26450550822096</v>
      </c>
      <c r="L1242" s="3">
        <v>42</v>
      </c>
      <c r="M1242" s="3">
        <v>8</v>
      </c>
      <c r="N1242" s="3">
        <v>1</v>
      </c>
      <c r="O1242" s="3">
        <v>647</v>
      </c>
      <c r="P1242" s="3">
        <v>3</v>
      </c>
      <c r="Q1242" s="3">
        <v>15508.716509907201</v>
      </c>
      <c r="R1242" s="3">
        <v>3</v>
      </c>
      <c r="S1242" s="3">
        <v>0</v>
      </c>
      <c r="T1242" s="3">
        <v>0</v>
      </c>
      <c r="U1242" s="3">
        <v>8521.6509371100892</v>
      </c>
      <c r="V1242" s="3">
        <v>0</v>
      </c>
      <c r="W1242" s="3" t="str">
        <f>IF(Bank_data3[[#This Row],[credit_risk]]=1,"High Risk","Low Risk")</f>
        <v>Low Risk</v>
      </c>
      <c r="X1242" s="3" t="str">
        <f t="shared" si="133"/>
        <v>35-44</v>
      </c>
      <c r="Y1242" s="3" t="str">
        <f t="shared" si="134"/>
        <v>Middle Income</v>
      </c>
      <c r="Z1242" s="3" t="str">
        <f t="shared" si="135"/>
        <v>Fair</v>
      </c>
      <c r="AA1242" s="27">
        <f t="shared" si="136"/>
        <v>0.22035822429160079</v>
      </c>
      <c r="AB1242" s="3" t="str">
        <f t="shared" si="137"/>
        <v>Medium</v>
      </c>
      <c r="AC1242" s="3" t="str">
        <f t="shared" si="138"/>
        <v>High</v>
      </c>
      <c r="AD1242" s="3" t="str">
        <f t="shared" si="139"/>
        <v>No</v>
      </c>
    </row>
    <row r="1243" spans="1:30" ht="15" customHeight="1" x14ac:dyDescent="0.3">
      <c r="A1243" s="3" t="s">
        <v>1264</v>
      </c>
      <c r="B1243" s="3">
        <v>45</v>
      </c>
      <c r="C1243" s="3" t="s">
        <v>28</v>
      </c>
      <c r="D1243" s="3" t="s">
        <v>33</v>
      </c>
      <c r="E1243" s="3">
        <v>56583.734553628499</v>
      </c>
      <c r="F1243" s="3">
        <v>7</v>
      </c>
      <c r="G1243" s="3">
        <v>1364.12109965932</v>
      </c>
      <c r="H1243" s="3">
        <v>2</v>
      </c>
      <c r="I1243" s="3">
        <v>1097.5859317791101</v>
      </c>
      <c r="J1243" s="3">
        <v>42</v>
      </c>
      <c r="K1243" s="3">
        <v>703.92530306727804</v>
      </c>
      <c r="L1243" s="3">
        <v>75</v>
      </c>
      <c r="M1243" s="3">
        <v>5</v>
      </c>
      <c r="N1243" s="3">
        <v>8</v>
      </c>
      <c r="O1243" s="3">
        <v>522</v>
      </c>
      <c r="P1243" s="3">
        <v>0</v>
      </c>
      <c r="Q1243" s="3">
        <v>18600.9052801004</v>
      </c>
      <c r="R1243" s="3">
        <v>0</v>
      </c>
      <c r="S1243" s="3">
        <v>0</v>
      </c>
      <c r="T1243" s="3">
        <v>0</v>
      </c>
      <c r="U1243" s="3">
        <v>10912.661332997999</v>
      </c>
      <c r="V1243" s="3">
        <v>1</v>
      </c>
      <c r="W1243" s="3" t="str">
        <f>IF(Bank_data3[[#This Row],[credit_risk]]=1,"High Risk","Low Risk")</f>
        <v>High Risk</v>
      </c>
      <c r="X1243" s="3" t="str">
        <f t="shared" si="133"/>
        <v>45-54</v>
      </c>
      <c r="Y1243" s="3" t="str">
        <f t="shared" si="134"/>
        <v>Middle Income</v>
      </c>
      <c r="Z1243" s="3" t="str">
        <f t="shared" si="135"/>
        <v>Poor</v>
      </c>
      <c r="AA1243" s="27">
        <f t="shared" si="136"/>
        <v>0.3287323720648197</v>
      </c>
      <c r="AB1243" s="3" t="str">
        <f t="shared" si="137"/>
        <v>Medium</v>
      </c>
      <c r="AC1243" s="3" t="str">
        <f t="shared" si="138"/>
        <v>High</v>
      </c>
      <c r="AD1243" s="3" t="str">
        <f t="shared" si="139"/>
        <v>No</v>
      </c>
    </row>
    <row r="1244" spans="1:30" ht="15" customHeight="1" x14ac:dyDescent="0.3">
      <c r="A1244" s="3" t="s">
        <v>1265</v>
      </c>
      <c r="B1244" s="3">
        <v>65</v>
      </c>
      <c r="C1244" s="3" t="s">
        <v>23</v>
      </c>
      <c r="D1244" s="3" t="s">
        <v>24</v>
      </c>
      <c r="E1244" s="3">
        <v>70938.135592534003</v>
      </c>
      <c r="F1244" s="3">
        <v>199</v>
      </c>
      <c r="G1244" s="3">
        <v>2119.3238061646798</v>
      </c>
      <c r="H1244" s="3">
        <v>9</v>
      </c>
      <c r="I1244" s="3">
        <v>635.11044174304504</v>
      </c>
      <c r="J1244" s="3">
        <v>14</v>
      </c>
      <c r="K1244" s="3">
        <v>569.72061286192695</v>
      </c>
      <c r="L1244" s="3">
        <v>22</v>
      </c>
      <c r="M1244" s="3">
        <v>10</v>
      </c>
      <c r="N1244" s="3">
        <v>7</v>
      </c>
      <c r="O1244" s="3">
        <v>337</v>
      </c>
      <c r="P1244" s="3">
        <v>5</v>
      </c>
      <c r="Q1244" s="3">
        <v>14968.5218766284</v>
      </c>
      <c r="R1244" s="3">
        <v>1</v>
      </c>
      <c r="S1244" s="3">
        <v>0</v>
      </c>
      <c r="T1244" s="3">
        <v>0</v>
      </c>
      <c r="U1244" s="3">
        <v>10481.454276689999</v>
      </c>
      <c r="V1244" s="3">
        <v>1</v>
      </c>
      <c r="W1244" s="3" t="str">
        <f>IF(Bank_data3[[#This Row],[credit_risk]]=1,"High Risk","Low Risk")</f>
        <v>High Risk</v>
      </c>
      <c r="X1244" s="3" t="str">
        <f t="shared" si="133"/>
        <v>55+</v>
      </c>
      <c r="Y1244" s="3" t="str">
        <f t="shared" si="134"/>
        <v>Middle Income</v>
      </c>
      <c r="Z1244" s="3" t="str">
        <f t="shared" si="135"/>
        <v>Poor</v>
      </c>
      <c r="AA1244" s="27">
        <f t="shared" si="136"/>
        <v>0.21100810941250317</v>
      </c>
      <c r="AB1244" s="3" t="str">
        <f t="shared" si="137"/>
        <v>Medium</v>
      </c>
      <c r="AC1244" s="3" t="str">
        <f t="shared" si="138"/>
        <v>Medium</v>
      </c>
      <c r="AD1244" s="3" t="str">
        <f t="shared" si="139"/>
        <v>No</v>
      </c>
    </row>
    <row r="1245" spans="1:30" ht="15" customHeight="1" x14ac:dyDescent="0.3">
      <c r="A1245" s="3" t="s">
        <v>1266</v>
      </c>
      <c r="B1245" s="3">
        <v>55</v>
      </c>
      <c r="C1245" s="3" t="s">
        <v>28</v>
      </c>
      <c r="D1245" s="3" t="s">
        <v>24</v>
      </c>
      <c r="E1245" s="3">
        <v>69553.5575798543</v>
      </c>
      <c r="F1245" s="3">
        <v>49</v>
      </c>
      <c r="G1245" s="3">
        <v>1901.9563956028401</v>
      </c>
      <c r="H1245" s="3">
        <v>10</v>
      </c>
      <c r="I1245" s="3">
        <v>1254.8200993636201</v>
      </c>
      <c r="J1245" s="3">
        <v>48</v>
      </c>
      <c r="K1245" s="3">
        <v>677.19416121306006</v>
      </c>
      <c r="L1245" s="3">
        <v>7</v>
      </c>
      <c r="M1245" s="3">
        <v>12</v>
      </c>
      <c r="N1245" s="3">
        <v>0</v>
      </c>
      <c r="O1245" s="3">
        <v>741</v>
      </c>
      <c r="P1245" s="3">
        <v>5</v>
      </c>
      <c r="Q1245" s="3">
        <v>4774.5932233030999</v>
      </c>
      <c r="R1245" s="3">
        <v>2</v>
      </c>
      <c r="S1245" s="3">
        <v>1</v>
      </c>
      <c r="T1245" s="3">
        <v>0</v>
      </c>
      <c r="U1245" s="3">
        <v>5383.7055459164003</v>
      </c>
      <c r="V1245" s="3">
        <v>1</v>
      </c>
      <c r="W1245" s="3" t="str">
        <f>IF(Bank_data3[[#This Row],[credit_risk]]=1,"High Risk","Low Risk")</f>
        <v>High Risk</v>
      </c>
      <c r="X1245" s="3" t="str">
        <f t="shared" si="133"/>
        <v>55+</v>
      </c>
      <c r="Y1245" s="3" t="str">
        <f t="shared" si="134"/>
        <v>Middle Income</v>
      </c>
      <c r="Z1245" s="3" t="str">
        <f t="shared" si="135"/>
        <v>Very Good</v>
      </c>
      <c r="AA1245" s="27">
        <f t="shared" si="136"/>
        <v>6.8646283374094827E-2</v>
      </c>
      <c r="AB1245" s="3" t="str">
        <f t="shared" si="137"/>
        <v>Medium</v>
      </c>
      <c r="AC1245" s="3" t="str">
        <f t="shared" si="138"/>
        <v>Low</v>
      </c>
      <c r="AD1245" s="3" t="str">
        <f t="shared" si="139"/>
        <v>No</v>
      </c>
    </row>
    <row r="1246" spans="1:30" ht="15" customHeight="1" x14ac:dyDescent="0.3">
      <c r="A1246" s="3" t="s">
        <v>1267</v>
      </c>
      <c r="B1246" s="3">
        <v>42</v>
      </c>
      <c r="C1246" s="3" t="s">
        <v>28</v>
      </c>
      <c r="D1246" s="3" t="s">
        <v>24</v>
      </c>
      <c r="E1246" s="3">
        <v>12388.1055238873</v>
      </c>
      <c r="F1246" s="3">
        <v>204</v>
      </c>
      <c r="G1246" s="3">
        <v>1207.65270629672</v>
      </c>
      <c r="H1246" s="3">
        <v>1</v>
      </c>
      <c r="I1246" s="3">
        <v>789.95357490487595</v>
      </c>
      <c r="J1246" s="3">
        <v>14</v>
      </c>
      <c r="K1246" s="3">
        <v>809.74062526386899</v>
      </c>
      <c r="L1246" s="3">
        <v>73</v>
      </c>
      <c r="M1246" s="3">
        <v>17</v>
      </c>
      <c r="N1246" s="3">
        <v>0</v>
      </c>
      <c r="O1246" s="3">
        <v>432</v>
      </c>
      <c r="P1246" s="3">
        <v>4</v>
      </c>
      <c r="Q1246" s="3">
        <v>12684.5738317307</v>
      </c>
      <c r="R1246" s="3">
        <v>1</v>
      </c>
      <c r="S1246" s="3">
        <v>0</v>
      </c>
      <c r="T1246" s="3">
        <v>0</v>
      </c>
      <c r="U1246" s="3">
        <v>500</v>
      </c>
      <c r="V1246" s="3">
        <v>1</v>
      </c>
      <c r="W1246" s="3" t="str">
        <f>IF(Bank_data3[[#This Row],[credit_risk]]=1,"High Risk","Low Risk")</f>
        <v>High Risk</v>
      </c>
      <c r="X1246" s="3" t="str">
        <f t="shared" si="133"/>
        <v>35-44</v>
      </c>
      <c r="Y1246" s="3" t="str">
        <f t="shared" si="134"/>
        <v>Low Income</v>
      </c>
      <c r="Z1246" s="3" t="str">
        <f t="shared" si="135"/>
        <v>Poor</v>
      </c>
      <c r="AA1246" s="27">
        <f t="shared" si="136"/>
        <v>1.0239316905455591</v>
      </c>
      <c r="AB1246" s="3" t="str">
        <f t="shared" si="137"/>
        <v>Medium</v>
      </c>
      <c r="AC1246" s="3" t="str">
        <f t="shared" si="138"/>
        <v>High</v>
      </c>
      <c r="AD1246" s="3" t="str">
        <f t="shared" si="139"/>
        <v>No</v>
      </c>
    </row>
    <row r="1247" spans="1:30" ht="15" customHeight="1" x14ac:dyDescent="0.3">
      <c r="A1247" s="3" t="s">
        <v>1268</v>
      </c>
      <c r="B1247" s="3">
        <v>20</v>
      </c>
      <c r="C1247" s="3" t="s">
        <v>23</v>
      </c>
      <c r="D1247" s="3" t="s">
        <v>33</v>
      </c>
      <c r="E1247" s="3">
        <v>28472.821878999399</v>
      </c>
      <c r="F1247" s="3">
        <v>42</v>
      </c>
      <c r="G1247" s="3">
        <v>1827.86026634886</v>
      </c>
      <c r="H1247" s="3">
        <v>5</v>
      </c>
      <c r="I1247" s="3">
        <v>331.75376986441802</v>
      </c>
      <c r="J1247" s="3">
        <v>22</v>
      </c>
      <c r="K1247" s="3">
        <v>625.85645105318304</v>
      </c>
      <c r="L1247" s="3">
        <v>63</v>
      </c>
      <c r="M1247" s="3">
        <v>11</v>
      </c>
      <c r="N1247" s="3">
        <v>7</v>
      </c>
      <c r="O1247" s="3">
        <v>872</v>
      </c>
      <c r="P1247" s="3">
        <v>1</v>
      </c>
      <c r="Q1247" s="3">
        <v>17360.780518708601</v>
      </c>
      <c r="R1247" s="3">
        <v>6</v>
      </c>
      <c r="S1247" s="3">
        <v>0</v>
      </c>
      <c r="T1247" s="3">
        <v>0</v>
      </c>
      <c r="U1247" s="3">
        <v>612.10705264408898</v>
      </c>
      <c r="V1247" s="3">
        <v>1</v>
      </c>
      <c r="W1247" s="3" t="str">
        <f>IF(Bank_data3[[#This Row],[credit_risk]]=1,"High Risk","Low Risk")</f>
        <v>High Risk</v>
      </c>
      <c r="X1247" s="3" t="str">
        <f t="shared" si="133"/>
        <v>18-24</v>
      </c>
      <c r="Y1247" s="3" t="str">
        <f t="shared" si="134"/>
        <v>Low Income</v>
      </c>
      <c r="Z1247" s="3" t="str">
        <f t="shared" si="135"/>
        <v>Excellent</v>
      </c>
      <c r="AA1247" s="27">
        <f t="shared" si="136"/>
        <v>0.60973164488179277</v>
      </c>
      <c r="AB1247" s="3" t="str">
        <f t="shared" si="137"/>
        <v>Medium</v>
      </c>
      <c r="AC1247" s="3" t="str">
        <f t="shared" si="138"/>
        <v>High</v>
      </c>
      <c r="AD1247" s="3" t="str">
        <f t="shared" si="139"/>
        <v>No</v>
      </c>
    </row>
    <row r="1248" spans="1:30" ht="15" customHeight="1" x14ac:dyDescent="0.3">
      <c r="A1248" s="3" t="s">
        <v>1269</v>
      </c>
      <c r="B1248" s="3">
        <v>59</v>
      </c>
      <c r="C1248" s="3" t="s">
        <v>28</v>
      </c>
      <c r="D1248" s="3" t="s">
        <v>26</v>
      </c>
      <c r="E1248" s="3">
        <v>54940.564428400598</v>
      </c>
      <c r="F1248" s="3">
        <v>124</v>
      </c>
      <c r="G1248" s="3">
        <v>656.17746099054204</v>
      </c>
      <c r="H1248" s="3">
        <v>4</v>
      </c>
      <c r="I1248" s="3">
        <v>221.66558024101101</v>
      </c>
      <c r="J1248" s="3">
        <v>24</v>
      </c>
      <c r="K1248" s="3">
        <v>685.32426101738395</v>
      </c>
      <c r="L1248" s="3">
        <v>22</v>
      </c>
      <c r="M1248" s="3">
        <v>5</v>
      </c>
      <c r="N1248" s="3">
        <v>4</v>
      </c>
      <c r="O1248" s="3">
        <v>894</v>
      </c>
      <c r="P1248" s="3">
        <v>4</v>
      </c>
      <c r="Q1248" s="3">
        <v>10267.4900158696</v>
      </c>
      <c r="R1248" s="3">
        <v>5</v>
      </c>
      <c r="S1248" s="3">
        <v>0</v>
      </c>
      <c r="T1248" s="3">
        <v>0</v>
      </c>
      <c r="U1248" s="3">
        <v>11772.2595893178</v>
      </c>
      <c r="V1248" s="3">
        <v>1</v>
      </c>
      <c r="W1248" s="3" t="str">
        <f>IF(Bank_data3[[#This Row],[credit_risk]]=1,"High Risk","Low Risk")</f>
        <v>High Risk</v>
      </c>
      <c r="X1248" s="3" t="str">
        <f t="shared" si="133"/>
        <v>55+</v>
      </c>
      <c r="Y1248" s="3" t="str">
        <f t="shared" si="134"/>
        <v>Middle Income</v>
      </c>
      <c r="Z1248" s="3" t="str">
        <f t="shared" si="135"/>
        <v>Excellent</v>
      </c>
      <c r="AA1248" s="27">
        <f t="shared" si="136"/>
        <v>0.1868835917994682</v>
      </c>
      <c r="AB1248" s="3" t="str">
        <f t="shared" si="137"/>
        <v>Low</v>
      </c>
      <c r="AC1248" s="3" t="str">
        <f t="shared" si="138"/>
        <v>Medium</v>
      </c>
      <c r="AD1248" s="3" t="str">
        <f t="shared" si="139"/>
        <v>No</v>
      </c>
    </row>
    <row r="1249" spans="1:30" ht="15" customHeight="1" x14ac:dyDescent="0.3">
      <c r="A1249" s="3" t="s">
        <v>1270</v>
      </c>
      <c r="B1249" s="3">
        <v>34</v>
      </c>
      <c r="C1249" s="3" t="s">
        <v>28</v>
      </c>
      <c r="D1249" s="3" t="s">
        <v>33</v>
      </c>
      <c r="E1249" s="3">
        <v>19452.380343069901</v>
      </c>
      <c r="F1249" s="3">
        <v>137</v>
      </c>
      <c r="G1249" s="3">
        <v>1681.0580300854599</v>
      </c>
      <c r="H1249" s="3">
        <v>3</v>
      </c>
      <c r="I1249" s="3">
        <v>1226.3902729168999</v>
      </c>
      <c r="J1249" s="3">
        <v>43</v>
      </c>
      <c r="K1249" s="3">
        <v>968.64910933207295</v>
      </c>
      <c r="L1249" s="3">
        <v>55</v>
      </c>
      <c r="M1249" s="3">
        <v>8</v>
      </c>
      <c r="N1249" s="3">
        <v>0</v>
      </c>
      <c r="O1249" s="3">
        <v>504</v>
      </c>
      <c r="P1249" s="3">
        <v>1</v>
      </c>
      <c r="Q1249" s="3">
        <v>6878.8581568119398</v>
      </c>
      <c r="R1249" s="3">
        <v>0</v>
      </c>
      <c r="S1249" s="3">
        <v>0</v>
      </c>
      <c r="T1249" s="3">
        <v>1</v>
      </c>
      <c r="U1249" s="3">
        <v>10505.923050098199</v>
      </c>
      <c r="V1249" s="3">
        <v>1</v>
      </c>
      <c r="W1249" s="3" t="str">
        <f>IF(Bank_data3[[#This Row],[credit_risk]]=1,"High Risk","Low Risk")</f>
        <v>High Risk</v>
      </c>
      <c r="X1249" s="3" t="str">
        <f t="shared" si="133"/>
        <v>25-34</v>
      </c>
      <c r="Y1249" s="3" t="str">
        <f t="shared" si="134"/>
        <v>Low Income</v>
      </c>
      <c r="Z1249" s="3" t="str">
        <f t="shared" si="135"/>
        <v>Poor</v>
      </c>
      <c r="AA1249" s="27">
        <f t="shared" si="136"/>
        <v>0.35362552219798643</v>
      </c>
      <c r="AB1249" s="3" t="str">
        <f t="shared" si="137"/>
        <v>Medium</v>
      </c>
      <c r="AC1249" s="3" t="str">
        <f t="shared" si="138"/>
        <v>High</v>
      </c>
      <c r="AD1249" s="3" t="str">
        <f t="shared" si="139"/>
        <v>No</v>
      </c>
    </row>
    <row r="1250" spans="1:30" ht="15" customHeight="1" x14ac:dyDescent="0.3">
      <c r="A1250" s="3" t="s">
        <v>1271</v>
      </c>
      <c r="B1250" s="3">
        <v>40</v>
      </c>
      <c r="C1250" s="3" t="s">
        <v>23</v>
      </c>
      <c r="D1250" s="3" t="s">
        <v>24</v>
      </c>
      <c r="E1250" s="3">
        <v>31022.509233126599</v>
      </c>
      <c r="F1250" s="3">
        <v>142</v>
      </c>
      <c r="G1250" s="3">
        <v>1939.4200205106099</v>
      </c>
      <c r="H1250" s="3">
        <v>5</v>
      </c>
      <c r="I1250" s="3">
        <v>669.44869615862399</v>
      </c>
      <c r="J1250" s="3">
        <v>3</v>
      </c>
      <c r="K1250" s="3">
        <v>1159.93306434291</v>
      </c>
      <c r="L1250" s="3">
        <v>13</v>
      </c>
      <c r="M1250" s="3">
        <v>17</v>
      </c>
      <c r="N1250" s="3">
        <v>3</v>
      </c>
      <c r="O1250" s="3">
        <v>327</v>
      </c>
      <c r="P1250" s="3">
        <v>2</v>
      </c>
      <c r="Q1250" s="3">
        <v>6669.06411478476</v>
      </c>
      <c r="R1250" s="3">
        <v>5</v>
      </c>
      <c r="S1250" s="3">
        <v>0</v>
      </c>
      <c r="T1250" s="3">
        <v>0</v>
      </c>
      <c r="U1250" s="3">
        <v>8014.6646750459404</v>
      </c>
      <c r="V1250" s="3">
        <v>1</v>
      </c>
      <c r="W1250" s="3" t="str">
        <f>IF(Bank_data3[[#This Row],[credit_risk]]=1,"High Risk","Low Risk")</f>
        <v>High Risk</v>
      </c>
      <c r="X1250" s="3" t="str">
        <f t="shared" si="133"/>
        <v>35-44</v>
      </c>
      <c r="Y1250" s="3" t="str">
        <f t="shared" si="134"/>
        <v>Low Income</v>
      </c>
      <c r="Z1250" s="3" t="str">
        <f t="shared" si="135"/>
        <v>Poor</v>
      </c>
      <c r="AA1250" s="27">
        <f t="shared" si="136"/>
        <v>0.21497500620173463</v>
      </c>
      <c r="AB1250" s="3" t="str">
        <f t="shared" si="137"/>
        <v>Medium</v>
      </c>
      <c r="AC1250" s="3" t="str">
        <f t="shared" si="138"/>
        <v>Medium</v>
      </c>
      <c r="AD1250" s="3" t="str">
        <f t="shared" si="139"/>
        <v>No</v>
      </c>
    </row>
    <row r="1251" spans="1:30" ht="15" customHeight="1" x14ac:dyDescent="0.3">
      <c r="A1251" s="3" t="s">
        <v>1272</v>
      </c>
      <c r="B1251" s="3">
        <v>66</v>
      </c>
      <c r="C1251" s="3" t="s">
        <v>28</v>
      </c>
      <c r="D1251" s="3" t="s">
        <v>33</v>
      </c>
      <c r="E1251" s="3">
        <v>75685.413279387401</v>
      </c>
      <c r="F1251" s="3">
        <v>96</v>
      </c>
      <c r="G1251" s="3">
        <v>1161.8614831293901</v>
      </c>
      <c r="H1251" s="3">
        <v>5</v>
      </c>
      <c r="I1251" s="3">
        <v>375.077416924597</v>
      </c>
      <c r="J1251" s="3">
        <v>35</v>
      </c>
      <c r="K1251" s="3">
        <v>460.78036833530399</v>
      </c>
      <c r="L1251" s="3">
        <v>79</v>
      </c>
      <c r="M1251" s="3">
        <v>14</v>
      </c>
      <c r="N1251" s="3">
        <v>1</v>
      </c>
      <c r="O1251" s="3">
        <v>484</v>
      </c>
      <c r="P1251" s="3">
        <v>2</v>
      </c>
      <c r="Q1251" s="3">
        <v>13931.356919506101</v>
      </c>
      <c r="R1251" s="3">
        <v>3</v>
      </c>
      <c r="S1251" s="3">
        <v>0</v>
      </c>
      <c r="T1251" s="3">
        <v>0</v>
      </c>
      <c r="U1251" s="3">
        <v>9112.4637138364506</v>
      </c>
      <c r="V1251" s="3">
        <v>1</v>
      </c>
      <c r="W1251" s="3" t="str">
        <f>IF(Bank_data3[[#This Row],[credit_risk]]=1,"High Risk","Low Risk")</f>
        <v>High Risk</v>
      </c>
      <c r="X1251" s="3" t="str">
        <f t="shared" si="133"/>
        <v>55+</v>
      </c>
      <c r="Y1251" s="3" t="str">
        <f t="shared" si="134"/>
        <v>Middle Income</v>
      </c>
      <c r="Z1251" s="3" t="str">
        <f t="shared" si="135"/>
        <v>Poor</v>
      </c>
      <c r="AA1251" s="27">
        <f t="shared" si="136"/>
        <v>0.18406924552396209</v>
      </c>
      <c r="AB1251" s="3" t="str">
        <f t="shared" si="137"/>
        <v>Medium</v>
      </c>
      <c r="AC1251" s="3" t="str">
        <f t="shared" si="138"/>
        <v>High</v>
      </c>
      <c r="AD1251" s="3" t="str">
        <f t="shared" si="139"/>
        <v>No</v>
      </c>
    </row>
    <row r="1252" spans="1:30" ht="15" customHeight="1" x14ac:dyDescent="0.3">
      <c r="A1252" s="3" t="s">
        <v>1273</v>
      </c>
      <c r="B1252" s="3">
        <v>28</v>
      </c>
      <c r="C1252" s="3" t="s">
        <v>31</v>
      </c>
      <c r="D1252" s="3" t="s">
        <v>26</v>
      </c>
      <c r="E1252" s="3">
        <v>40251.814221004097</v>
      </c>
      <c r="F1252" s="3">
        <v>155</v>
      </c>
      <c r="G1252" s="3">
        <v>1204.06328110707</v>
      </c>
      <c r="H1252" s="3">
        <v>11</v>
      </c>
      <c r="I1252" s="3">
        <v>20</v>
      </c>
      <c r="J1252" s="3">
        <v>15</v>
      </c>
      <c r="K1252" s="3">
        <v>264.98997219509499</v>
      </c>
      <c r="L1252" s="3">
        <v>16</v>
      </c>
      <c r="M1252" s="3">
        <v>8</v>
      </c>
      <c r="N1252" s="3">
        <v>8</v>
      </c>
      <c r="O1252" s="3">
        <v>429</v>
      </c>
      <c r="P1252" s="3">
        <v>1</v>
      </c>
      <c r="Q1252" s="3">
        <v>10005.304097308701</v>
      </c>
      <c r="R1252" s="3">
        <v>5</v>
      </c>
      <c r="S1252" s="3">
        <v>0</v>
      </c>
      <c r="T1252" s="3">
        <v>0</v>
      </c>
      <c r="U1252" s="3">
        <v>5006.6432841221704</v>
      </c>
      <c r="V1252" s="3">
        <v>1</v>
      </c>
      <c r="W1252" s="3" t="str">
        <f>IF(Bank_data3[[#This Row],[credit_risk]]=1,"High Risk","Low Risk")</f>
        <v>High Risk</v>
      </c>
      <c r="X1252" s="3" t="str">
        <f t="shared" si="133"/>
        <v>25-34</v>
      </c>
      <c r="Y1252" s="3" t="str">
        <f t="shared" si="134"/>
        <v>Low Income</v>
      </c>
      <c r="Z1252" s="3" t="str">
        <f t="shared" si="135"/>
        <v>Poor</v>
      </c>
      <c r="AA1252" s="27">
        <f t="shared" si="136"/>
        <v>0.24856777988624817</v>
      </c>
      <c r="AB1252" s="3" t="str">
        <f t="shared" si="137"/>
        <v>Medium</v>
      </c>
      <c r="AC1252" s="3" t="str">
        <f t="shared" si="138"/>
        <v>Medium</v>
      </c>
      <c r="AD1252" s="3" t="str">
        <f t="shared" si="139"/>
        <v>No</v>
      </c>
    </row>
    <row r="1253" spans="1:30" ht="15" customHeight="1" x14ac:dyDescent="0.3">
      <c r="A1253" s="3" t="s">
        <v>1274</v>
      </c>
      <c r="B1253" s="3">
        <v>28</v>
      </c>
      <c r="C1253" s="3" t="s">
        <v>28</v>
      </c>
      <c r="D1253" s="3" t="s">
        <v>33</v>
      </c>
      <c r="E1253" s="3">
        <v>62785.374415178601</v>
      </c>
      <c r="F1253" s="3">
        <v>30</v>
      </c>
      <c r="G1253" s="3">
        <v>996.39040744999102</v>
      </c>
      <c r="H1253" s="3">
        <v>2</v>
      </c>
      <c r="I1253" s="3">
        <v>661.4993611937</v>
      </c>
      <c r="J1253" s="3">
        <v>46</v>
      </c>
      <c r="K1253" s="3">
        <v>0</v>
      </c>
      <c r="L1253" s="3">
        <v>19</v>
      </c>
      <c r="M1253" s="3">
        <v>9</v>
      </c>
      <c r="N1253" s="3">
        <v>9</v>
      </c>
      <c r="O1253" s="3">
        <v>369</v>
      </c>
      <c r="P1253" s="3">
        <v>3</v>
      </c>
      <c r="Q1253" s="3">
        <v>8291.6631624515903</v>
      </c>
      <c r="R1253" s="3">
        <v>7</v>
      </c>
      <c r="S1253" s="3">
        <v>0</v>
      </c>
      <c r="T1253" s="3">
        <v>0</v>
      </c>
      <c r="U1253" s="3">
        <v>4732.7135656746404</v>
      </c>
      <c r="V1253" s="3">
        <v>1</v>
      </c>
      <c r="W1253" s="3" t="str">
        <f>IF(Bank_data3[[#This Row],[credit_risk]]=1,"High Risk","Low Risk")</f>
        <v>High Risk</v>
      </c>
      <c r="X1253" s="3" t="str">
        <f t="shared" si="133"/>
        <v>25-34</v>
      </c>
      <c r="Y1253" s="3" t="str">
        <f t="shared" si="134"/>
        <v>Middle Income</v>
      </c>
      <c r="Z1253" s="3" t="str">
        <f t="shared" si="135"/>
        <v>Poor</v>
      </c>
      <c r="AA1253" s="27">
        <f t="shared" si="136"/>
        <v>0.13206360939446829</v>
      </c>
      <c r="AB1253" s="3" t="str">
        <f t="shared" si="137"/>
        <v>Low</v>
      </c>
      <c r="AC1253" s="3" t="str">
        <f t="shared" si="138"/>
        <v>Medium</v>
      </c>
      <c r="AD1253" s="3" t="str">
        <f t="shared" si="139"/>
        <v>No</v>
      </c>
    </row>
    <row r="1254" spans="1:30" ht="15" customHeight="1" x14ac:dyDescent="0.3">
      <c r="A1254" s="3" t="s">
        <v>1275</v>
      </c>
      <c r="B1254" s="3">
        <v>29</v>
      </c>
      <c r="C1254" s="3" t="s">
        <v>31</v>
      </c>
      <c r="D1254" s="3" t="s">
        <v>24</v>
      </c>
      <c r="E1254" s="3">
        <v>49492.971137257897</v>
      </c>
      <c r="F1254" s="3">
        <v>173</v>
      </c>
      <c r="G1254" s="3">
        <v>351.29687400521902</v>
      </c>
      <c r="H1254" s="3">
        <v>1</v>
      </c>
      <c r="I1254" s="3">
        <v>941.66280064872706</v>
      </c>
      <c r="J1254" s="3">
        <v>39</v>
      </c>
      <c r="K1254" s="3">
        <v>981.19095230998801</v>
      </c>
      <c r="L1254" s="3">
        <v>11</v>
      </c>
      <c r="M1254" s="3">
        <v>1</v>
      </c>
      <c r="N1254" s="3">
        <v>5</v>
      </c>
      <c r="O1254" s="3">
        <v>848</v>
      </c>
      <c r="P1254" s="3">
        <v>0</v>
      </c>
      <c r="Q1254" s="3">
        <v>0</v>
      </c>
      <c r="R1254" s="3">
        <v>3</v>
      </c>
      <c r="S1254" s="3">
        <v>0</v>
      </c>
      <c r="T1254" s="3">
        <v>0</v>
      </c>
      <c r="U1254" s="3">
        <v>6719.2462641796201</v>
      </c>
      <c r="V1254" s="3">
        <v>0</v>
      </c>
      <c r="W1254" s="3" t="str">
        <f>IF(Bank_data3[[#This Row],[credit_risk]]=1,"High Risk","Low Risk")</f>
        <v>Low Risk</v>
      </c>
      <c r="X1254" s="3" t="str">
        <f t="shared" si="133"/>
        <v>25-34</v>
      </c>
      <c r="Y1254" s="3" t="str">
        <f t="shared" si="134"/>
        <v>Low Income</v>
      </c>
      <c r="Z1254" s="3" t="str">
        <f t="shared" si="135"/>
        <v>Excellent</v>
      </c>
      <c r="AA1254" s="27">
        <f t="shared" si="136"/>
        <v>0</v>
      </c>
      <c r="AB1254" s="3" t="str">
        <f t="shared" si="137"/>
        <v>Low</v>
      </c>
      <c r="AC1254" s="3" t="str">
        <f t="shared" si="138"/>
        <v>Medium</v>
      </c>
      <c r="AD1254" s="3" t="str">
        <f t="shared" si="139"/>
        <v>No</v>
      </c>
    </row>
    <row r="1255" spans="1:30" ht="15" customHeight="1" x14ac:dyDescent="0.3">
      <c r="A1255" s="3" t="s">
        <v>1276</v>
      </c>
      <c r="B1255" s="3">
        <v>45</v>
      </c>
      <c r="C1255" s="3" t="s">
        <v>28</v>
      </c>
      <c r="D1255" s="3" t="s">
        <v>26</v>
      </c>
      <c r="E1255" s="3">
        <v>37761.1474226969</v>
      </c>
      <c r="F1255" s="3">
        <v>79</v>
      </c>
      <c r="G1255" s="3">
        <v>1832.1677808034101</v>
      </c>
      <c r="H1255" s="3">
        <v>8</v>
      </c>
      <c r="I1255" s="3">
        <v>555.80809958382804</v>
      </c>
      <c r="J1255" s="3">
        <v>20</v>
      </c>
      <c r="K1255" s="3">
        <v>357.92599512913102</v>
      </c>
      <c r="L1255" s="3">
        <v>72</v>
      </c>
      <c r="M1255" s="3">
        <v>13</v>
      </c>
      <c r="N1255" s="3">
        <v>8</v>
      </c>
      <c r="O1255" s="3">
        <v>516</v>
      </c>
      <c r="P1255" s="3">
        <v>2</v>
      </c>
      <c r="Q1255" s="3">
        <v>22819.721637099901</v>
      </c>
      <c r="R1255" s="3">
        <v>4</v>
      </c>
      <c r="S1255" s="3">
        <v>0</v>
      </c>
      <c r="T1255" s="3">
        <v>0</v>
      </c>
      <c r="U1255" s="3">
        <v>11615.7227180888</v>
      </c>
      <c r="V1255" s="3">
        <v>1</v>
      </c>
      <c r="W1255" s="3" t="str">
        <f>IF(Bank_data3[[#This Row],[credit_risk]]=1,"High Risk","Low Risk")</f>
        <v>High Risk</v>
      </c>
      <c r="X1255" s="3" t="str">
        <f t="shared" si="133"/>
        <v>45-54</v>
      </c>
      <c r="Y1255" s="3" t="str">
        <f t="shared" si="134"/>
        <v>Low Income</v>
      </c>
      <c r="Z1255" s="3" t="str">
        <f t="shared" si="135"/>
        <v>Poor</v>
      </c>
      <c r="AA1255" s="27">
        <f t="shared" si="136"/>
        <v>0.60431748489146198</v>
      </c>
      <c r="AB1255" s="3" t="str">
        <f t="shared" si="137"/>
        <v>Medium</v>
      </c>
      <c r="AC1255" s="3" t="str">
        <f t="shared" si="138"/>
        <v>High</v>
      </c>
      <c r="AD1255" s="3" t="str">
        <f t="shared" si="139"/>
        <v>No</v>
      </c>
    </row>
    <row r="1256" spans="1:30" ht="15" customHeight="1" x14ac:dyDescent="0.3">
      <c r="A1256" s="3" t="s">
        <v>1277</v>
      </c>
      <c r="B1256" s="3">
        <v>60</v>
      </c>
      <c r="C1256" s="3" t="s">
        <v>23</v>
      </c>
      <c r="D1256" s="3" t="s">
        <v>33</v>
      </c>
      <c r="E1256" s="3">
        <v>20044.233091390401</v>
      </c>
      <c r="F1256" s="3">
        <v>177</v>
      </c>
      <c r="G1256" s="3">
        <v>1119.8420398668</v>
      </c>
      <c r="H1256" s="3">
        <v>7</v>
      </c>
      <c r="I1256" s="3">
        <v>431.36419395314499</v>
      </c>
      <c r="J1256" s="3">
        <v>39</v>
      </c>
      <c r="K1256" s="3">
        <v>615.663733262037</v>
      </c>
      <c r="L1256" s="3">
        <v>71</v>
      </c>
      <c r="M1256" s="3">
        <v>10</v>
      </c>
      <c r="N1256" s="3">
        <v>0</v>
      </c>
      <c r="O1256" s="3">
        <v>548</v>
      </c>
      <c r="P1256" s="3">
        <v>3</v>
      </c>
      <c r="Q1256" s="3">
        <v>10114.258524446101</v>
      </c>
      <c r="R1256" s="3">
        <v>7</v>
      </c>
      <c r="S1256" s="3">
        <v>0</v>
      </c>
      <c r="T1256" s="3">
        <v>1</v>
      </c>
      <c r="U1256" s="3">
        <v>12678.244423881901</v>
      </c>
      <c r="V1256" s="3">
        <v>1</v>
      </c>
      <c r="W1256" s="3" t="str">
        <f>IF(Bank_data3[[#This Row],[credit_risk]]=1,"High Risk","Low Risk")</f>
        <v>High Risk</v>
      </c>
      <c r="X1256" s="3" t="str">
        <f t="shared" si="133"/>
        <v>55+</v>
      </c>
      <c r="Y1256" s="3" t="str">
        <f t="shared" si="134"/>
        <v>Low Income</v>
      </c>
      <c r="Z1256" s="3" t="str">
        <f t="shared" si="135"/>
        <v>Poor</v>
      </c>
      <c r="AA1256" s="27">
        <f t="shared" si="136"/>
        <v>0.50459693211163459</v>
      </c>
      <c r="AB1256" s="3" t="str">
        <f t="shared" si="137"/>
        <v>Medium</v>
      </c>
      <c r="AC1256" s="3" t="str">
        <f t="shared" si="138"/>
        <v>High</v>
      </c>
      <c r="AD1256" s="3" t="str">
        <f t="shared" si="139"/>
        <v>No</v>
      </c>
    </row>
    <row r="1257" spans="1:30" ht="15" customHeight="1" x14ac:dyDescent="0.3">
      <c r="A1257" s="3" t="s">
        <v>1278</v>
      </c>
      <c r="B1257" s="3">
        <v>54</v>
      </c>
      <c r="C1257" s="3" t="s">
        <v>23</v>
      </c>
      <c r="D1257" s="3" t="s">
        <v>33</v>
      </c>
      <c r="E1257" s="3">
        <v>54199.437918158801</v>
      </c>
      <c r="F1257" s="3">
        <v>51</v>
      </c>
      <c r="G1257" s="3">
        <v>1945.15057548808</v>
      </c>
      <c r="H1257" s="3">
        <v>3</v>
      </c>
      <c r="I1257" s="3">
        <v>607.71848098764497</v>
      </c>
      <c r="J1257" s="3">
        <v>42</v>
      </c>
      <c r="K1257" s="3">
        <v>665.01159813784795</v>
      </c>
      <c r="L1257" s="3">
        <v>40</v>
      </c>
      <c r="M1257" s="3">
        <v>12</v>
      </c>
      <c r="N1257" s="3">
        <v>0</v>
      </c>
      <c r="O1257" s="3">
        <v>771</v>
      </c>
      <c r="P1257" s="3">
        <v>4</v>
      </c>
      <c r="Q1257" s="3">
        <v>16884.4437126915</v>
      </c>
      <c r="R1257" s="3">
        <v>4</v>
      </c>
      <c r="S1257" s="3">
        <v>0</v>
      </c>
      <c r="T1257" s="3">
        <v>0</v>
      </c>
      <c r="U1257" s="3">
        <v>9473.9964631769399</v>
      </c>
      <c r="V1257" s="3">
        <v>1</v>
      </c>
      <c r="W1257" s="3" t="str">
        <f>IF(Bank_data3[[#This Row],[credit_risk]]=1,"High Risk","Low Risk")</f>
        <v>High Risk</v>
      </c>
      <c r="X1257" s="3" t="str">
        <f t="shared" si="133"/>
        <v>45-54</v>
      </c>
      <c r="Y1257" s="3" t="str">
        <f t="shared" si="134"/>
        <v>Middle Income</v>
      </c>
      <c r="Z1257" s="3" t="str">
        <f t="shared" si="135"/>
        <v>Very Good</v>
      </c>
      <c r="AA1257" s="27">
        <f t="shared" si="136"/>
        <v>0.31152433237752436</v>
      </c>
      <c r="AB1257" s="3" t="str">
        <f t="shared" si="137"/>
        <v>Medium</v>
      </c>
      <c r="AC1257" s="3" t="str">
        <f t="shared" si="138"/>
        <v>High</v>
      </c>
      <c r="AD1257" s="3" t="str">
        <f t="shared" si="139"/>
        <v>No</v>
      </c>
    </row>
    <row r="1258" spans="1:30" ht="15" customHeight="1" x14ac:dyDescent="0.3">
      <c r="A1258" s="3" t="s">
        <v>1279</v>
      </c>
      <c r="B1258" s="3">
        <v>44</v>
      </c>
      <c r="C1258" s="3" t="s">
        <v>28</v>
      </c>
      <c r="D1258" s="3" t="s">
        <v>26</v>
      </c>
      <c r="E1258" s="3">
        <v>76182.899703239498</v>
      </c>
      <c r="F1258" s="3">
        <v>88</v>
      </c>
      <c r="G1258" s="3">
        <v>1354.0638953878999</v>
      </c>
      <c r="H1258" s="3">
        <v>5</v>
      </c>
      <c r="I1258" s="3">
        <v>1235.1172067007001</v>
      </c>
      <c r="J1258" s="3">
        <v>16</v>
      </c>
      <c r="K1258" s="3">
        <v>701.36217576818899</v>
      </c>
      <c r="L1258" s="3">
        <v>31</v>
      </c>
      <c r="M1258" s="3">
        <v>1</v>
      </c>
      <c r="N1258" s="3">
        <v>3</v>
      </c>
      <c r="O1258" s="3">
        <v>637</v>
      </c>
      <c r="P1258" s="3">
        <v>2</v>
      </c>
      <c r="Q1258" s="3">
        <v>20030.3280678997</v>
      </c>
      <c r="R1258" s="3">
        <v>2</v>
      </c>
      <c r="S1258" s="3">
        <v>0</v>
      </c>
      <c r="T1258" s="3">
        <v>0</v>
      </c>
      <c r="U1258" s="3">
        <v>8444.7134873540308</v>
      </c>
      <c r="V1258" s="3">
        <v>0</v>
      </c>
      <c r="W1258" s="3" t="str">
        <f>IF(Bank_data3[[#This Row],[credit_risk]]=1,"High Risk","Low Risk")</f>
        <v>Low Risk</v>
      </c>
      <c r="X1258" s="3" t="str">
        <f t="shared" si="133"/>
        <v>35-44</v>
      </c>
      <c r="Y1258" s="3" t="str">
        <f t="shared" si="134"/>
        <v>Middle Income</v>
      </c>
      <c r="Z1258" s="3" t="str">
        <f t="shared" si="135"/>
        <v>Fair</v>
      </c>
      <c r="AA1258" s="27">
        <f t="shared" si="136"/>
        <v>0.26292420144054923</v>
      </c>
      <c r="AB1258" s="3" t="str">
        <f t="shared" si="137"/>
        <v>Medium</v>
      </c>
      <c r="AC1258" s="3" t="str">
        <f t="shared" si="138"/>
        <v>High</v>
      </c>
      <c r="AD1258" s="3" t="str">
        <f t="shared" si="139"/>
        <v>No</v>
      </c>
    </row>
    <row r="1259" spans="1:30" ht="15" customHeight="1" x14ac:dyDescent="0.3">
      <c r="A1259" s="3" t="s">
        <v>1280</v>
      </c>
      <c r="B1259" s="3">
        <v>45</v>
      </c>
      <c r="C1259" s="3" t="s">
        <v>23</v>
      </c>
      <c r="D1259" s="3" t="s">
        <v>26</v>
      </c>
      <c r="E1259" s="3">
        <v>38272.505364216398</v>
      </c>
      <c r="F1259" s="3">
        <v>56</v>
      </c>
      <c r="G1259" s="3">
        <v>1991.83656560947</v>
      </c>
      <c r="H1259" s="3">
        <v>2</v>
      </c>
      <c r="I1259" s="3">
        <v>312.45643381368302</v>
      </c>
      <c r="J1259" s="3">
        <v>2</v>
      </c>
      <c r="K1259" s="3">
        <v>437.28319646071498</v>
      </c>
      <c r="L1259" s="3">
        <v>36</v>
      </c>
      <c r="M1259" s="3">
        <v>6</v>
      </c>
      <c r="N1259" s="3">
        <v>1</v>
      </c>
      <c r="O1259" s="3">
        <v>684</v>
      </c>
      <c r="P1259" s="3">
        <v>5</v>
      </c>
      <c r="Q1259" s="3">
        <v>32433.862749666201</v>
      </c>
      <c r="R1259" s="3">
        <v>2</v>
      </c>
      <c r="S1259" s="3">
        <v>0</v>
      </c>
      <c r="T1259" s="3">
        <v>0</v>
      </c>
      <c r="U1259" s="3">
        <v>7757.8659754502196</v>
      </c>
      <c r="V1259" s="3">
        <v>0</v>
      </c>
      <c r="W1259" s="3" t="str">
        <f>IF(Bank_data3[[#This Row],[credit_risk]]=1,"High Risk","Low Risk")</f>
        <v>Low Risk</v>
      </c>
      <c r="X1259" s="3" t="str">
        <f t="shared" si="133"/>
        <v>45-54</v>
      </c>
      <c r="Y1259" s="3" t="str">
        <f t="shared" si="134"/>
        <v>Low Income</v>
      </c>
      <c r="Z1259" s="3" t="str">
        <f t="shared" si="135"/>
        <v>Good</v>
      </c>
      <c r="AA1259" s="27">
        <f t="shared" si="136"/>
        <v>0.84744550797008589</v>
      </c>
      <c r="AB1259" s="3" t="str">
        <f t="shared" si="137"/>
        <v>Medium</v>
      </c>
      <c r="AC1259" s="3" t="str">
        <f t="shared" si="138"/>
        <v>High</v>
      </c>
      <c r="AD1259" s="3" t="str">
        <f t="shared" si="139"/>
        <v>No</v>
      </c>
    </row>
    <row r="1260" spans="1:30" ht="15" customHeight="1" x14ac:dyDescent="0.3">
      <c r="A1260" s="3" t="s">
        <v>1281</v>
      </c>
      <c r="B1260" s="3">
        <v>30</v>
      </c>
      <c r="C1260" s="3" t="s">
        <v>28</v>
      </c>
      <c r="D1260" s="3" t="s">
        <v>24</v>
      </c>
      <c r="E1260" s="3">
        <v>51234.770376119501</v>
      </c>
      <c r="F1260" s="3">
        <v>20</v>
      </c>
      <c r="G1260" s="3">
        <v>129.13493980080599</v>
      </c>
      <c r="H1260" s="3">
        <v>10</v>
      </c>
      <c r="I1260" s="3">
        <v>575.40463935211903</v>
      </c>
      <c r="J1260" s="3">
        <v>6</v>
      </c>
      <c r="K1260" s="3">
        <v>698.65102290011203</v>
      </c>
      <c r="L1260" s="3">
        <v>17</v>
      </c>
      <c r="M1260" s="3">
        <v>14</v>
      </c>
      <c r="N1260" s="3">
        <v>0</v>
      </c>
      <c r="O1260" s="3">
        <v>302</v>
      </c>
      <c r="P1260" s="3">
        <v>5</v>
      </c>
      <c r="Q1260" s="3">
        <v>16091.3333357026</v>
      </c>
      <c r="R1260" s="3">
        <v>5</v>
      </c>
      <c r="S1260" s="3">
        <v>0</v>
      </c>
      <c r="T1260" s="3">
        <v>0</v>
      </c>
      <c r="U1260" s="3">
        <v>6234.7875386838004</v>
      </c>
      <c r="V1260" s="3">
        <v>1</v>
      </c>
      <c r="W1260" s="3" t="str">
        <f>IF(Bank_data3[[#This Row],[credit_risk]]=1,"High Risk","Low Risk")</f>
        <v>High Risk</v>
      </c>
      <c r="X1260" s="3" t="str">
        <f t="shared" si="133"/>
        <v>25-34</v>
      </c>
      <c r="Y1260" s="3" t="str">
        <f t="shared" si="134"/>
        <v>Middle Income</v>
      </c>
      <c r="Z1260" s="3" t="str">
        <f t="shared" si="135"/>
        <v>Poor</v>
      </c>
      <c r="AA1260" s="27">
        <f t="shared" si="136"/>
        <v>0.31407056609358325</v>
      </c>
      <c r="AB1260" s="3" t="str">
        <f t="shared" si="137"/>
        <v>Low</v>
      </c>
      <c r="AC1260" s="3" t="str">
        <f t="shared" si="138"/>
        <v>Medium</v>
      </c>
      <c r="AD1260" s="3" t="str">
        <f t="shared" si="139"/>
        <v>No</v>
      </c>
    </row>
    <row r="1261" spans="1:30" ht="15" customHeight="1" x14ac:dyDescent="0.3">
      <c r="A1261" s="3" t="s">
        <v>1282</v>
      </c>
      <c r="B1261" s="3">
        <v>57</v>
      </c>
      <c r="C1261" s="3" t="s">
        <v>23</v>
      </c>
      <c r="D1261" s="3" t="s">
        <v>26</v>
      </c>
      <c r="E1261" s="3">
        <v>22643.801539664099</v>
      </c>
      <c r="F1261" s="3">
        <v>29</v>
      </c>
      <c r="G1261" s="3">
        <v>583.16854184067495</v>
      </c>
      <c r="H1261" s="3">
        <v>7</v>
      </c>
      <c r="I1261" s="3">
        <v>1223.76520886616</v>
      </c>
      <c r="J1261" s="3">
        <v>11</v>
      </c>
      <c r="K1261" s="3">
        <v>635.531383788619</v>
      </c>
      <c r="L1261" s="3">
        <v>28</v>
      </c>
      <c r="M1261" s="3">
        <v>6</v>
      </c>
      <c r="N1261" s="3">
        <v>5</v>
      </c>
      <c r="O1261" s="3">
        <v>882</v>
      </c>
      <c r="P1261" s="3">
        <v>3</v>
      </c>
      <c r="Q1261" s="3">
        <v>14010.9502667545</v>
      </c>
      <c r="R1261" s="3">
        <v>5</v>
      </c>
      <c r="S1261" s="3">
        <v>0</v>
      </c>
      <c r="T1261" s="3">
        <v>0</v>
      </c>
      <c r="U1261" s="3">
        <v>500</v>
      </c>
      <c r="V1261" s="3">
        <v>1</v>
      </c>
      <c r="W1261" s="3" t="str">
        <f>IF(Bank_data3[[#This Row],[credit_risk]]=1,"High Risk","Low Risk")</f>
        <v>High Risk</v>
      </c>
      <c r="X1261" s="3" t="str">
        <f t="shared" si="133"/>
        <v>55+</v>
      </c>
      <c r="Y1261" s="3" t="str">
        <f t="shared" si="134"/>
        <v>Low Income</v>
      </c>
      <c r="Z1261" s="3" t="str">
        <f t="shared" si="135"/>
        <v>Excellent</v>
      </c>
      <c r="AA1261" s="27">
        <f t="shared" si="136"/>
        <v>0.61875433072543795</v>
      </c>
      <c r="AB1261" s="3" t="str">
        <f t="shared" si="137"/>
        <v>Low</v>
      </c>
      <c r="AC1261" s="3" t="str">
        <f t="shared" si="138"/>
        <v>Medium</v>
      </c>
      <c r="AD1261" s="3" t="str">
        <f t="shared" si="139"/>
        <v>No</v>
      </c>
    </row>
    <row r="1262" spans="1:30" ht="15" customHeight="1" x14ac:dyDescent="0.3">
      <c r="A1262" s="3" t="s">
        <v>1283</v>
      </c>
      <c r="B1262" s="3">
        <v>21</v>
      </c>
      <c r="C1262" s="3" t="s">
        <v>31</v>
      </c>
      <c r="D1262" s="3" t="s">
        <v>24</v>
      </c>
      <c r="E1262" s="3">
        <v>37900.846557499201</v>
      </c>
      <c r="F1262" s="3">
        <v>74</v>
      </c>
      <c r="G1262" s="3">
        <v>826.47728350477303</v>
      </c>
      <c r="H1262" s="3">
        <v>2</v>
      </c>
      <c r="I1262" s="3">
        <v>972.96170129831398</v>
      </c>
      <c r="J1262" s="3">
        <v>0</v>
      </c>
      <c r="K1262" s="3">
        <v>330.49622397051502</v>
      </c>
      <c r="L1262" s="3">
        <v>6</v>
      </c>
      <c r="M1262" s="3">
        <v>11</v>
      </c>
      <c r="N1262" s="3">
        <v>7</v>
      </c>
      <c r="O1262" s="3">
        <v>396</v>
      </c>
      <c r="P1262" s="3">
        <v>0</v>
      </c>
      <c r="Q1262" s="3">
        <v>2701.32743692962</v>
      </c>
      <c r="R1262" s="3">
        <v>4</v>
      </c>
      <c r="S1262" s="3">
        <v>0</v>
      </c>
      <c r="T1262" s="3">
        <v>0</v>
      </c>
      <c r="U1262" s="3">
        <v>11920.1040873783</v>
      </c>
      <c r="V1262" s="3">
        <v>1</v>
      </c>
      <c r="W1262" s="3" t="str">
        <f>IF(Bank_data3[[#This Row],[credit_risk]]=1,"High Risk","Low Risk")</f>
        <v>High Risk</v>
      </c>
      <c r="X1262" s="3" t="str">
        <f t="shared" si="133"/>
        <v>18-24</v>
      </c>
      <c r="Y1262" s="3" t="str">
        <f t="shared" si="134"/>
        <v>Low Income</v>
      </c>
      <c r="Z1262" s="3" t="str">
        <f t="shared" si="135"/>
        <v>Poor</v>
      </c>
      <c r="AA1262" s="27">
        <f t="shared" si="136"/>
        <v>7.1273538252805219E-2</v>
      </c>
      <c r="AB1262" s="3" t="str">
        <f t="shared" si="137"/>
        <v>Low</v>
      </c>
      <c r="AC1262" s="3" t="str">
        <f t="shared" si="138"/>
        <v>Low</v>
      </c>
      <c r="AD1262" s="3" t="str">
        <f t="shared" si="139"/>
        <v>No</v>
      </c>
    </row>
    <row r="1263" spans="1:30" ht="15" customHeight="1" x14ac:dyDescent="0.3">
      <c r="A1263" s="3" t="s">
        <v>1284</v>
      </c>
      <c r="B1263" s="3">
        <v>26</v>
      </c>
      <c r="C1263" s="3" t="s">
        <v>28</v>
      </c>
      <c r="D1263" s="3" t="s">
        <v>33</v>
      </c>
      <c r="E1263" s="3">
        <v>56135.869870308103</v>
      </c>
      <c r="F1263" s="3">
        <v>136</v>
      </c>
      <c r="G1263" s="3">
        <v>2457.64329494507</v>
      </c>
      <c r="H1263" s="3">
        <v>1</v>
      </c>
      <c r="I1263" s="3">
        <v>862.69473482263504</v>
      </c>
      <c r="J1263" s="3">
        <v>42</v>
      </c>
      <c r="K1263" s="3">
        <v>906.60415011076998</v>
      </c>
      <c r="L1263" s="3">
        <v>39</v>
      </c>
      <c r="M1263" s="3">
        <v>6</v>
      </c>
      <c r="N1263" s="3">
        <v>0</v>
      </c>
      <c r="O1263" s="3">
        <v>896</v>
      </c>
      <c r="P1263" s="3">
        <v>5</v>
      </c>
      <c r="Q1263" s="3">
        <v>0</v>
      </c>
      <c r="R1263" s="3">
        <v>4</v>
      </c>
      <c r="S1263" s="3">
        <v>1</v>
      </c>
      <c r="T1263" s="3">
        <v>0</v>
      </c>
      <c r="U1263" s="3">
        <v>11124.629699803099</v>
      </c>
      <c r="V1263" s="3">
        <v>1</v>
      </c>
      <c r="W1263" s="3" t="str">
        <f>IF(Bank_data3[[#This Row],[credit_risk]]=1,"High Risk","Low Risk")</f>
        <v>High Risk</v>
      </c>
      <c r="X1263" s="3" t="str">
        <f t="shared" si="133"/>
        <v>25-34</v>
      </c>
      <c r="Y1263" s="3" t="str">
        <f t="shared" si="134"/>
        <v>Middle Income</v>
      </c>
      <c r="Z1263" s="3" t="str">
        <f t="shared" si="135"/>
        <v>Excellent</v>
      </c>
      <c r="AA1263" s="27">
        <f t="shared" si="136"/>
        <v>0</v>
      </c>
      <c r="AB1263" s="3" t="str">
        <f t="shared" si="137"/>
        <v>Medium</v>
      </c>
      <c r="AC1263" s="3" t="str">
        <f t="shared" si="138"/>
        <v>High</v>
      </c>
      <c r="AD1263" s="3" t="str">
        <f t="shared" si="139"/>
        <v>No</v>
      </c>
    </row>
    <row r="1264" spans="1:30" ht="15" customHeight="1" x14ac:dyDescent="0.3">
      <c r="A1264" s="3" t="s">
        <v>1285</v>
      </c>
      <c r="B1264" s="3">
        <v>37</v>
      </c>
      <c r="C1264" s="3" t="s">
        <v>31</v>
      </c>
      <c r="D1264" s="3" t="s">
        <v>24</v>
      </c>
      <c r="E1264" s="3">
        <v>63386.8847671966</v>
      </c>
      <c r="F1264" s="3">
        <v>205</v>
      </c>
      <c r="G1264" s="3">
        <v>1822.4919110537001</v>
      </c>
      <c r="H1264" s="3">
        <v>6</v>
      </c>
      <c r="I1264" s="3">
        <v>573.04385260431297</v>
      </c>
      <c r="J1264" s="3">
        <v>36</v>
      </c>
      <c r="K1264" s="3">
        <v>669.21245224409904</v>
      </c>
      <c r="L1264" s="3">
        <v>5</v>
      </c>
      <c r="M1264" s="3">
        <v>4</v>
      </c>
      <c r="N1264" s="3">
        <v>9</v>
      </c>
      <c r="O1264" s="3">
        <v>806</v>
      </c>
      <c r="P1264" s="3">
        <v>4</v>
      </c>
      <c r="Q1264" s="3">
        <v>0</v>
      </c>
      <c r="R1264" s="3">
        <v>1</v>
      </c>
      <c r="S1264" s="3">
        <v>0</v>
      </c>
      <c r="T1264" s="3">
        <v>0</v>
      </c>
      <c r="U1264" s="3">
        <v>9326.6845117964895</v>
      </c>
      <c r="V1264" s="3">
        <v>0</v>
      </c>
      <c r="W1264" s="3" t="str">
        <f>IF(Bank_data3[[#This Row],[credit_risk]]=1,"High Risk","Low Risk")</f>
        <v>Low Risk</v>
      </c>
      <c r="X1264" s="3" t="str">
        <f t="shared" si="133"/>
        <v>35-44</v>
      </c>
      <c r="Y1264" s="3" t="str">
        <f t="shared" si="134"/>
        <v>Middle Income</v>
      </c>
      <c r="Z1264" s="3" t="str">
        <f t="shared" si="135"/>
        <v>Excellent</v>
      </c>
      <c r="AA1264" s="27">
        <f t="shared" si="136"/>
        <v>0</v>
      </c>
      <c r="AB1264" s="3" t="str">
        <f t="shared" si="137"/>
        <v>Medium</v>
      </c>
      <c r="AC1264" s="3" t="str">
        <f t="shared" si="138"/>
        <v>Low</v>
      </c>
      <c r="AD1264" s="3" t="str">
        <f t="shared" si="139"/>
        <v>No</v>
      </c>
    </row>
    <row r="1265" spans="1:30" ht="15" customHeight="1" x14ac:dyDescent="0.3">
      <c r="A1265" s="3" t="s">
        <v>1286</v>
      </c>
      <c r="B1265" s="3">
        <v>46</v>
      </c>
      <c r="C1265" s="3" t="s">
        <v>31</v>
      </c>
      <c r="D1265" s="3" t="s">
        <v>33</v>
      </c>
      <c r="E1265" s="3">
        <v>60007.077499247403</v>
      </c>
      <c r="F1265" s="3">
        <v>223</v>
      </c>
      <c r="G1265" s="3">
        <v>1289.1908968333</v>
      </c>
      <c r="H1265" s="3">
        <v>2</v>
      </c>
      <c r="I1265" s="3">
        <v>810.67668507514998</v>
      </c>
      <c r="J1265" s="3">
        <v>5</v>
      </c>
      <c r="K1265" s="3">
        <v>179.05377697882</v>
      </c>
      <c r="L1265" s="3">
        <v>19</v>
      </c>
      <c r="M1265" s="3">
        <v>14</v>
      </c>
      <c r="N1265" s="3">
        <v>9</v>
      </c>
      <c r="O1265" s="3">
        <v>739</v>
      </c>
      <c r="P1265" s="3">
        <v>2</v>
      </c>
      <c r="Q1265" s="3">
        <v>10984.001284440201</v>
      </c>
      <c r="R1265" s="3">
        <v>1</v>
      </c>
      <c r="S1265" s="3">
        <v>0</v>
      </c>
      <c r="T1265" s="3">
        <v>0</v>
      </c>
      <c r="U1265" s="3">
        <v>10793.437554747299</v>
      </c>
      <c r="V1265" s="3">
        <v>0</v>
      </c>
      <c r="W1265" s="3" t="str">
        <f>IF(Bank_data3[[#This Row],[credit_risk]]=1,"High Risk","Low Risk")</f>
        <v>Low Risk</v>
      </c>
      <c r="X1265" s="3" t="str">
        <f t="shared" si="133"/>
        <v>45-54</v>
      </c>
      <c r="Y1265" s="3" t="str">
        <f t="shared" si="134"/>
        <v>Middle Income</v>
      </c>
      <c r="Z1265" s="3" t="str">
        <f t="shared" si="135"/>
        <v>Good</v>
      </c>
      <c r="AA1265" s="27">
        <f t="shared" si="136"/>
        <v>0.1830450963818053</v>
      </c>
      <c r="AB1265" s="3" t="str">
        <f t="shared" si="137"/>
        <v>Medium</v>
      </c>
      <c r="AC1265" s="3" t="str">
        <f t="shared" si="138"/>
        <v>Medium</v>
      </c>
      <c r="AD1265" s="3" t="str">
        <f t="shared" si="139"/>
        <v>No</v>
      </c>
    </row>
    <row r="1266" spans="1:30" ht="15" customHeight="1" x14ac:dyDescent="0.3">
      <c r="A1266" s="3" t="s">
        <v>1287</v>
      </c>
      <c r="B1266" s="3">
        <v>53</v>
      </c>
      <c r="C1266" s="3" t="s">
        <v>28</v>
      </c>
      <c r="D1266" s="3" t="s">
        <v>26</v>
      </c>
      <c r="E1266" s="3">
        <v>13432.076406549701</v>
      </c>
      <c r="F1266" s="3">
        <v>124</v>
      </c>
      <c r="G1266" s="3">
        <v>1117.9244134877899</v>
      </c>
      <c r="H1266" s="3">
        <v>8</v>
      </c>
      <c r="I1266" s="3">
        <v>611.75982604134504</v>
      </c>
      <c r="J1266" s="3">
        <v>45</v>
      </c>
      <c r="K1266" s="3">
        <v>407.102657600155</v>
      </c>
      <c r="L1266" s="3">
        <v>54</v>
      </c>
      <c r="M1266" s="3">
        <v>6</v>
      </c>
      <c r="N1266" s="3">
        <v>5</v>
      </c>
      <c r="O1266" s="3">
        <v>545</v>
      </c>
      <c r="P1266" s="3">
        <v>5</v>
      </c>
      <c r="Q1266" s="3">
        <v>6011.9096389449496</v>
      </c>
      <c r="R1266" s="3">
        <v>5</v>
      </c>
      <c r="S1266" s="3">
        <v>0</v>
      </c>
      <c r="T1266" s="3">
        <v>0</v>
      </c>
      <c r="U1266" s="3">
        <v>15931.6970648968</v>
      </c>
      <c r="V1266" s="3">
        <v>1</v>
      </c>
      <c r="W1266" s="3" t="str">
        <f>IF(Bank_data3[[#This Row],[credit_risk]]=1,"High Risk","Low Risk")</f>
        <v>High Risk</v>
      </c>
      <c r="X1266" s="3" t="str">
        <f t="shared" si="133"/>
        <v>45-54</v>
      </c>
      <c r="Y1266" s="3" t="str">
        <f t="shared" si="134"/>
        <v>Low Income</v>
      </c>
      <c r="Z1266" s="3" t="str">
        <f t="shared" si="135"/>
        <v>Poor</v>
      </c>
      <c r="AA1266" s="27">
        <f t="shared" si="136"/>
        <v>0.44757857660885875</v>
      </c>
      <c r="AB1266" s="3" t="str">
        <f t="shared" si="137"/>
        <v>Medium</v>
      </c>
      <c r="AC1266" s="3" t="str">
        <f t="shared" si="138"/>
        <v>High</v>
      </c>
      <c r="AD1266" s="3" t="str">
        <f t="shared" si="139"/>
        <v>No</v>
      </c>
    </row>
    <row r="1267" spans="1:30" ht="15" customHeight="1" x14ac:dyDescent="0.3">
      <c r="A1267" s="3" t="s">
        <v>1288</v>
      </c>
      <c r="B1267" s="3">
        <v>46</v>
      </c>
      <c r="C1267" s="3" t="s">
        <v>31</v>
      </c>
      <c r="D1267" s="3" t="s">
        <v>33</v>
      </c>
      <c r="E1267" s="3">
        <v>41775.1728955746</v>
      </c>
      <c r="F1267" s="3">
        <v>107</v>
      </c>
      <c r="G1267" s="3">
        <v>1976.88146944768</v>
      </c>
      <c r="H1267" s="3">
        <v>2</v>
      </c>
      <c r="I1267" s="3">
        <v>499.21485412523703</v>
      </c>
      <c r="J1267" s="3">
        <v>48</v>
      </c>
      <c r="K1267" s="3">
        <v>401.49123960403602</v>
      </c>
      <c r="L1267" s="3">
        <v>55</v>
      </c>
      <c r="M1267" s="3">
        <v>1</v>
      </c>
      <c r="N1267" s="3">
        <v>0</v>
      </c>
      <c r="O1267" s="3">
        <v>652</v>
      </c>
      <c r="P1267" s="3">
        <v>2</v>
      </c>
      <c r="Q1267" s="3">
        <v>9086.4334305973807</v>
      </c>
      <c r="R1267" s="3">
        <v>3</v>
      </c>
      <c r="S1267" s="3">
        <v>0</v>
      </c>
      <c r="T1267" s="3">
        <v>0</v>
      </c>
      <c r="U1267" s="3">
        <v>5698.5082858483001</v>
      </c>
      <c r="V1267" s="3">
        <v>0</v>
      </c>
      <c r="W1267" s="3" t="str">
        <f>IF(Bank_data3[[#This Row],[credit_risk]]=1,"High Risk","Low Risk")</f>
        <v>Low Risk</v>
      </c>
      <c r="X1267" s="3" t="str">
        <f t="shared" si="133"/>
        <v>45-54</v>
      </c>
      <c r="Y1267" s="3" t="str">
        <f t="shared" si="134"/>
        <v>Low Income</v>
      </c>
      <c r="Z1267" s="3" t="str">
        <f t="shared" si="135"/>
        <v>Fair</v>
      </c>
      <c r="AA1267" s="27">
        <f t="shared" si="136"/>
        <v>0.21750797904082261</v>
      </c>
      <c r="AB1267" s="3" t="str">
        <f t="shared" si="137"/>
        <v>Medium</v>
      </c>
      <c r="AC1267" s="3" t="str">
        <f t="shared" si="138"/>
        <v>High</v>
      </c>
      <c r="AD1267" s="3" t="str">
        <f t="shared" si="139"/>
        <v>No</v>
      </c>
    </row>
    <row r="1268" spans="1:30" ht="15" customHeight="1" x14ac:dyDescent="0.3">
      <c r="A1268" s="3" t="s">
        <v>1289</v>
      </c>
      <c r="B1268" s="3">
        <v>36</v>
      </c>
      <c r="C1268" s="3" t="s">
        <v>28</v>
      </c>
      <c r="D1268" s="3" t="s">
        <v>26</v>
      </c>
      <c r="E1268" s="3">
        <v>32588.9400146968</v>
      </c>
      <c r="F1268" s="3">
        <v>71</v>
      </c>
      <c r="G1268" s="3">
        <v>1028.68790515042</v>
      </c>
      <c r="H1268" s="3">
        <v>7</v>
      </c>
      <c r="I1268" s="3">
        <v>421.97988364439101</v>
      </c>
      <c r="J1268" s="3">
        <v>22</v>
      </c>
      <c r="K1268" s="3">
        <v>357.47924851190999</v>
      </c>
      <c r="L1268" s="3">
        <v>72</v>
      </c>
      <c r="M1268" s="3">
        <v>1</v>
      </c>
      <c r="N1268" s="3">
        <v>7</v>
      </c>
      <c r="O1268" s="3">
        <v>568</v>
      </c>
      <c r="P1268" s="3">
        <v>0</v>
      </c>
      <c r="Q1268" s="3">
        <v>20624.192734698699</v>
      </c>
      <c r="R1268" s="3">
        <v>6</v>
      </c>
      <c r="S1268" s="3">
        <v>0</v>
      </c>
      <c r="T1268" s="3">
        <v>0</v>
      </c>
      <c r="U1268" s="3">
        <v>9402.2322337660808</v>
      </c>
      <c r="V1268" s="3">
        <v>1</v>
      </c>
      <c r="W1268" s="3" t="str">
        <f>IF(Bank_data3[[#This Row],[credit_risk]]=1,"High Risk","Low Risk")</f>
        <v>High Risk</v>
      </c>
      <c r="X1268" s="3" t="str">
        <f t="shared" si="133"/>
        <v>35-44</v>
      </c>
      <c r="Y1268" s="3" t="str">
        <f t="shared" si="134"/>
        <v>Low Income</v>
      </c>
      <c r="Z1268" s="3" t="str">
        <f t="shared" si="135"/>
        <v>Poor</v>
      </c>
      <c r="AA1268" s="27">
        <f t="shared" si="136"/>
        <v>0.63285865466620583</v>
      </c>
      <c r="AB1268" s="3" t="str">
        <f t="shared" si="137"/>
        <v>Medium</v>
      </c>
      <c r="AC1268" s="3" t="str">
        <f t="shared" si="138"/>
        <v>High</v>
      </c>
      <c r="AD1268" s="3" t="str">
        <f t="shared" si="139"/>
        <v>No</v>
      </c>
    </row>
    <row r="1269" spans="1:30" ht="15" customHeight="1" x14ac:dyDescent="0.3">
      <c r="A1269" s="3" t="s">
        <v>1290</v>
      </c>
      <c r="B1269" s="3">
        <v>62</v>
      </c>
      <c r="C1269" s="3" t="s">
        <v>31</v>
      </c>
      <c r="D1269" s="3" t="s">
        <v>33</v>
      </c>
      <c r="E1269" s="3">
        <v>44437.491035293198</v>
      </c>
      <c r="F1269" s="3">
        <v>73</v>
      </c>
      <c r="G1269" s="3">
        <v>2088.48073199484</v>
      </c>
      <c r="H1269" s="3">
        <v>1</v>
      </c>
      <c r="I1269" s="3">
        <v>1074.4334587303699</v>
      </c>
      <c r="J1269" s="3">
        <v>24</v>
      </c>
      <c r="K1269" s="3">
        <v>652.81856646062795</v>
      </c>
      <c r="L1269" s="3">
        <v>52</v>
      </c>
      <c r="M1269" s="3">
        <v>18</v>
      </c>
      <c r="N1269" s="3">
        <v>5</v>
      </c>
      <c r="O1269" s="3">
        <v>480</v>
      </c>
      <c r="P1269" s="3">
        <v>1</v>
      </c>
      <c r="Q1269" s="3">
        <v>15100.5539242797</v>
      </c>
      <c r="R1269" s="3">
        <v>5</v>
      </c>
      <c r="S1269" s="3">
        <v>0</v>
      </c>
      <c r="T1269" s="3">
        <v>0</v>
      </c>
      <c r="U1269" s="3">
        <v>2415.2357163822398</v>
      </c>
      <c r="V1269" s="3">
        <v>1</v>
      </c>
      <c r="W1269" s="3" t="str">
        <f>IF(Bank_data3[[#This Row],[credit_risk]]=1,"High Risk","Low Risk")</f>
        <v>High Risk</v>
      </c>
      <c r="X1269" s="3" t="str">
        <f t="shared" si="133"/>
        <v>55+</v>
      </c>
      <c r="Y1269" s="3" t="str">
        <f t="shared" si="134"/>
        <v>Low Income</v>
      </c>
      <c r="Z1269" s="3" t="str">
        <f t="shared" si="135"/>
        <v>Poor</v>
      </c>
      <c r="AA1269" s="27">
        <f t="shared" si="136"/>
        <v>0.33981562803099125</v>
      </c>
      <c r="AB1269" s="3" t="str">
        <f t="shared" si="137"/>
        <v>Medium</v>
      </c>
      <c r="AC1269" s="3" t="str">
        <f t="shared" si="138"/>
        <v>High</v>
      </c>
      <c r="AD1269" s="3" t="str">
        <f t="shared" si="139"/>
        <v>No</v>
      </c>
    </row>
    <row r="1270" spans="1:30" ht="15" customHeight="1" x14ac:dyDescent="0.3">
      <c r="A1270" s="3" t="s">
        <v>1291</v>
      </c>
      <c r="B1270" s="3">
        <v>63</v>
      </c>
      <c r="C1270" s="3" t="s">
        <v>28</v>
      </c>
      <c r="D1270" s="3" t="s">
        <v>33</v>
      </c>
      <c r="E1270" s="3">
        <v>47998.554161227803</v>
      </c>
      <c r="F1270" s="3">
        <v>152</v>
      </c>
      <c r="G1270" s="3">
        <v>1328.5186309518399</v>
      </c>
      <c r="H1270" s="3">
        <v>8</v>
      </c>
      <c r="I1270" s="3">
        <v>778.85785372435305</v>
      </c>
      <c r="J1270" s="3">
        <v>24</v>
      </c>
      <c r="K1270" s="3">
        <v>822.78603694302296</v>
      </c>
      <c r="L1270" s="3">
        <v>72</v>
      </c>
      <c r="M1270" s="3">
        <v>8</v>
      </c>
      <c r="N1270" s="3">
        <v>0</v>
      </c>
      <c r="O1270" s="3">
        <v>776</v>
      </c>
      <c r="P1270" s="3">
        <v>5</v>
      </c>
      <c r="Q1270" s="3">
        <v>11917.0906532397</v>
      </c>
      <c r="R1270" s="3">
        <v>3</v>
      </c>
      <c r="S1270" s="3">
        <v>0</v>
      </c>
      <c r="T1270" s="3">
        <v>0</v>
      </c>
      <c r="U1270" s="3">
        <v>15826.843193033301</v>
      </c>
      <c r="V1270" s="3">
        <v>0</v>
      </c>
      <c r="W1270" s="3" t="str">
        <f>IF(Bank_data3[[#This Row],[credit_risk]]=1,"High Risk","Low Risk")</f>
        <v>Low Risk</v>
      </c>
      <c r="X1270" s="3" t="str">
        <f t="shared" si="133"/>
        <v>55+</v>
      </c>
      <c r="Y1270" s="3" t="str">
        <f t="shared" si="134"/>
        <v>Low Income</v>
      </c>
      <c r="Z1270" s="3" t="str">
        <f t="shared" si="135"/>
        <v>Very Good</v>
      </c>
      <c r="AA1270" s="27">
        <f t="shared" si="136"/>
        <v>0.24828020054958383</v>
      </c>
      <c r="AB1270" s="3" t="str">
        <f t="shared" si="137"/>
        <v>Medium</v>
      </c>
      <c r="AC1270" s="3" t="str">
        <f t="shared" si="138"/>
        <v>High</v>
      </c>
      <c r="AD1270" s="3" t="str">
        <f t="shared" si="139"/>
        <v>No</v>
      </c>
    </row>
    <row r="1271" spans="1:30" ht="15" customHeight="1" x14ac:dyDescent="0.3">
      <c r="A1271" s="3" t="s">
        <v>1292</v>
      </c>
      <c r="B1271" s="3">
        <v>43</v>
      </c>
      <c r="C1271" s="3" t="s">
        <v>28</v>
      </c>
      <c r="D1271" s="3" t="s">
        <v>33</v>
      </c>
      <c r="E1271" s="3">
        <v>69194.334041514303</v>
      </c>
      <c r="F1271" s="3">
        <v>189</v>
      </c>
      <c r="G1271" s="3">
        <v>2534.4193029194498</v>
      </c>
      <c r="H1271" s="3">
        <v>0</v>
      </c>
      <c r="I1271" s="3">
        <v>910.07981033094404</v>
      </c>
      <c r="J1271" s="3">
        <v>2</v>
      </c>
      <c r="K1271" s="3">
        <v>226.433217094463</v>
      </c>
      <c r="L1271" s="3">
        <v>71</v>
      </c>
      <c r="M1271" s="3">
        <v>1</v>
      </c>
      <c r="N1271" s="3">
        <v>8</v>
      </c>
      <c r="O1271" s="3">
        <v>702</v>
      </c>
      <c r="P1271" s="3">
        <v>2</v>
      </c>
      <c r="Q1271" s="3">
        <v>13173.632067315601</v>
      </c>
      <c r="R1271" s="3">
        <v>4</v>
      </c>
      <c r="S1271" s="3">
        <v>0</v>
      </c>
      <c r="T1271" s="3">
        <v>0</v>
      </c>
      <c r="U1271" s="3">
        <v>8355.2888068466891</v>
      </c>
      <c r="V1271" s="3">
        <v>1</v>
      </c>
      <c r="W1271" s="3" t="str">
        <f>IF(Bank_data3[[#This Row],[credit_risk]]=1,"High Risk","Low Risk")</f>
        <v>High Risk</v>
      </c>
      <c r="X1271" s="3" t="str">
        <f t="shared" si="133"/>
        <v>35-44</v>
      </c>
      <c r="Y1271" s="3" t="str">
        <f t="shared" si="134"/>
        <v>Middle Income</v>
      </c>
      <c r="Z1271" s="3" t="str">
        <f t="shared" si="135"/>
        <v>Good</v>
      </c>
      <c r="AA1271" s="27">
        <f t="shared" si="136"/>
        <v>0.19038599402390172</v>
      </c>
      <c r="AB1271" s="3" t="str">
        <f t="shared" si="137"/>
        <v>Medium</v>
      </c>
      <c r="AC1271" s="3" t="str">
        <f t="shared" si="138"/>
        <v>High</v>
      </c>
      <c r="AD1271" s="3" t="str">
        <f t="shared" si="139"/>
        <v>No</v>
      </c>
    </row>
    <row r="1272" spans="1:30" ht="15" customHeight="1" x14ac:dyDescent="0.3">
      <c r="A1272" s="3" t="s">
        <v>1293</v>
      </c>
      <c r="B1272" s="3">
        <v>44</v>
      </c>
      <c r="C1272" s="3" t="s">
        <v>23</v>
      </c>
      <c r="D1272" s="3" t="s">
        <v>33</v>
      </c>
      <c r="E1272" s="3">
        <v>55314.266660483503</v>
      </c>
      <c r="F1272" s="3">
        <v>177</v>
      </c>
      <c r="G1272" s="3">
        <v>744.29540969639697</v>
      </c>
      <c r="H1272" s="3">
        <v>11</v>
      </c>
      <c r="I1272" s="3">
        <v>853.085615030491</v>
      </c>
      <c r="J1272" s="3">
        <v>3</v>
      </c>
      <c r="K1272" s="3">
        <v>410.71786383098703</v>
      </c>
      <c r="L1272" s="3">
        <v>32</v>
      </c>
      <c r="M1272" s="3">
        <v>13</v>
      </c>
      <c r="N1272" s="3">
        <v>0</v>
      </c>
      <c r="O1272" s="3">
        <v>480</v>
      </c>
      <c r="P1272" s="3">
        <v>1</v>
      </c>
      <c r="Q1272" s="3">
        <v>7820.1255302188902</v>
      </c>
      <c r="R1272" s="3">
        <v>1</v>
      </c>
      <c r="S1272" s="3">
        <v>0</v>
      </c>
      <c r="T1272" s="3">
        <v>0</v>
      </c>
      <c r="U1272" s="3">
        <v>500</v>
      </c>
      <c r="V1272" s="3">
        <v>1</v>
      </c>
      <c r="W1272" s="3" t="str">
        <f>IF(Bank_data3[[#This Row],[credit_risk]]=1,"High Risk","Low Risk")</f>
        <v>High Risk</v>
      </c>
      <c r="X1272" s="3" t="str">
        <f t="shared" si="133"/>
        <v>35-44</v>
      </c>
      <c r="Y1272" s="3" t="str">
        <f t="shared" si="134"/>
        <v>Middle Income</v>
      </c>
      <c r="Z1272" s="3" t="str">
        <f t="shared" si="135"/>
        <v>Poor</v>
      </c>
      <c r="AA1272" s="27">
        <f t="shared" si="136"/>
        <v>0.14137628504086425</v>
      </c>
      <c r="AB1272" s="3" t="str">
        <f t="shared" si="137"/>
        <v>Low</v>
      </c>
      <c r="AC1272" s="3" t="str">
        <f t="shared" si="138"/>
        <v>High</v>
      </c>
      <c r="AD1272" s="3" t="str">
        <f t="shared" si="139"/>
        <v>No</v>
      </c>
    </row>
    <row r="1273" spans="1:30" ht="15" customHeight="1" x14ac:dyDescent="0.3">
      <c r="A1273" s="3" t="s">
        <v>1294</v>
      </c>
      <c r="B1273" s="3">
        <v>26</v>
      </c>
      <c r="C1273" s="3" t="s">
        <v>28</v>
      </c>
      <c r="D1273" s="3" t="s">
        <v>24</v>
      </c>
      <c r="E1273" s="3">
        <v>75520.975511967496</v>
      </c>
      <c r="F1273" s="3">
        <v>119</v>
      </c>
      <c r="G1273" s="3">
        <v>1397.6204963256801</v>
      </c>
      <c r="H1273" s="3">
        <v>2</v>
      </c>
      <c r="I1273" s="3">
        <v>954.32158973292599</v>
      </c>
      <c r="J1273" s="3">
        <v>29</v>
      </c>
      <c r="K1273" s="3">
        <v>786.56033556600698</v>
      </c>
      <c r="L1273" s="3">
        <v>21</v>
      </c>
      <c r="M1273" s="3">
        <v>14</v>
      </c>
      <c r="N1273" s="3">
        <v>8</v>
      </c>
      <c r="O1273" s="3">
        <v>356</v>
      </c>
      <c r="P1273" s="3">
        <v>0</v>
      </c>
      <c r="Q1273" s="3">
        <v>9127.2067053134106</v>
      </c>
      <c r="R1273" s="3">
        <v>4</v>
      </c>
      <c r="S1273" s="3">
        <v>0</v>
      </c>
      <c r="T1273" s="3">
        <v>0</v>
      </c>
      <c r="U1273" s="3">
        <v>6324.64203351988</v>
      </c>
      <c r="V1273" s="3">
        <v>1</v>
      </c>
      <c r="W1273" s="3" t="str">
        <f>IF(Bank_data3[[#This Row],[credit_risk]]=1,"High Risk","Low Risk")</f>
        <v>High Risk</v>
      </c>
      <c r="X1273" s="3" t="str">
        <f t="shared" si="133"/>
        <v>25-34</v>
      </c>
      <c r="Y1273" s="3" t="str">
        <f t="shared" si="134"/>
        <v>Middle Income</v>
      </c>
      <c r="Z1273" s="3" t="str">
        <f t="shared" si="135"/>
        <v>Poor</v>
      </c>
      <c r="AA1273" s="27">
        <f t="shared" si="136"/>
        <v>0.12085657849940061</v>
      </c>
      <c r="AB1273" s="3" t="str">
        <f t="shared" si="137"/>
        <v>Medium</v>
      </c>
      <c r="AC1273" s="3" t="str">
        <f t="shared" si="138"/>
        <v>Medium</v>
      </c>
      <c r="AD1273" s="3" t="str">
        <f t="shared" si="139"/>
        <v>No</v>
      </c>
    </row>
    <row r="1274" spans="1:30" ht="15" customHeight="1" x14ac:dyDescent="0.3">
      <c r="A1274" s="3" t="s">
        <v>1295</v>
      </c>
      <c r="B1274" s="3">
        <v>25</v>
      </c>
      <c r="C1274" s="3" t="s">
        <v>28</v>
      </c>
      <c r="D1274" s="3" t="s">
        <v>33</v>
      </c>
      <c r="E1274" s="3">
        <v>37408.814340310797</v>
      </c>
      <c r="F1274" s="3">
        <v>198</v>
      </c>
      <c r="G1274" s="3">
        <v>764.84872306892601</v>
      </c>
      <c r="H1274" s="3">
        <v>10</v>
      </c>
      <c r="I1274" s="3">
        <v>710.84842350493795</v>
      </c>
      <c r="J1274" s="3">
        <v>32</v>
      </c>
      <c r="K1274" s="3">
        <v>289.99335485138198</v>
      </c>
      <c r="L1274" s="3">
        <v>49</v>
      </c>
      <c r="M1274" s="3">
        <v>11</v>
      </c>
      <c r="N1274" s="3">
        <v>2</v>
      </c>
      <c r="O1274" s="3">
        <v>721</v>
      </c>
      <c r="P1274" s="3">
        <v>5</v>
      </c>
      <c r="Q1274" s="3">
        <v>3702.0590643913201</v>
      </c>
      <c r="R1274" s="3">
        <v>4</v>
      </c>
      <c r="S1274" s="3">
        <v>0</v>
      </c>
      <c r="T1274" s="3">
        <v>0</v>
      </c>
      <c r="U1274" s="3">
        <v>13839.391707725799</v>
      </c>
      <c r="V1274" s="3">
        <v>1</v>
      </c>
      <c r="W1274" s="3" t="str">
        <f>IF(Bank_data3[[#This Row],[credit_risk]]=1,"High Risk","Low Risk")</f>
        <v>High Risk</v>
      </c>
      <c r="X1274" s="3" t="str">
        <f t="shared" si="133"/>
        <v>25-34</v>
      </c>
      <c r="Y1274" s="3" t="str">
        <f t="shared" si="134"/>
        <v>Low Income</v>
      </c>
      <c r="Z1274" s="3" t="str">
        <f t="shared" si="135"/>
        <v>Good</v>
      </c>
      <c r="AA1274" s="27">
        <f t="shared" si="136"/>
        <v>9.8962213309232702E-2</v>
      </c>
      <c r="AB1274" s="3" t="str">
        <f t="shared" si="137"/>
        <v>Low</v>
      </c>
      <c r="AC1274" s="3" t="str">
        <f t="shared" si="138"/>
        <v>High</v>
      </c>
      <c r="AD1274" s="3" t="str">
        <f t="shared" si="139"/>
        <v>No</v>
      </c>
    </row>
    <row r="1275" spans="1:30" ht="15" customHeight="1" x14ac:dyDescent="0.3">
      <c r="A1275" s="3" t="s">
        <v>1296</v>
      </c>
      <c r="B1275" s="3">
        <v>43</v>
      </c>
      <c r="C1275" s="3" t="s">
        <v>31</v>
      </c>
      <c r="D1275" s="3" t="s">
        <v>24</v>
      </c>
      <c r="E1275" s="3">
        <v>24492.621957407198</v>
      </c>
      <c r="F1275" s="3">
        <v>34</v>
      </c>
      <c r="G1275" s="3">
        <v>2802.56173543363</v>
      </c>
      <c r="H1275" s="3">
        <v>1</v>
      </c>
      <c r="I1275" s="3">
        <v>631.41989213089903</v>
      </c>
      <c r="J1275" s="3">
        <v>28</v>
      </c>
      <c r="K1275" s="3">
        <v>321.57595179381502</v>
      </c>
      <c r="L1275" s="3">
        <v>26</v>
      </c>
      <c r="M1275" s="3">
        <v>18</v>
      </c>
      <c r="N1275" s="3">
        <v>7</v>
      </c>
      <c r="O1275" s="3">
        <v>345</v>
      </c>
      <c r="P1275" s="3">
        <v>0</v>
      </c>
      <c r="Q1275" s="3">
        <v>16664.2609296788</v>
      </c>
      <c r="R1275" s="3">
        <v>2</v>
      </c>
      <c r="S1275" s="3">
        <v>0</v>
      </c>
      <c r="T1275" s="3">
        <v>0</v>
      </c>
      <c r="U1275" s="3">
        <v>11268.5409397686</v>
      </c>
      <c r="V1275" s="3">
        <v>1</v>
      </c>
      <c r="W1275" s="3" t="str">
        <f>IF(Bank_data3[[#This Row],[credit_risk]]=1,"High Risk","Low Risk")</f>
        <v>High Risk</v>
      </c>
      <c r="X1275" s="3" t="str">
        <f t="shared" si="133"/>
        <v>35-44</v>
      </c>
      <c r="Y1275" s="3" t="str">
        <f t="shared" si="134"/>
        <v>Low Income</v>
      </c>
      <c r="Z1275" s="3" t="str">
        <f t="shared" si="135"/>
        <v>Poor</v>
      </c>
      <c r="AA1275" s="27">
        <f t="shared" si="136"/>
        <v>0.68037880789806982</v>
      </c>
      <c r="AB1275" s="3" t="str">
        <f t="shared" si="137"/>
        <v>Medium</v>
      </c>
      <c r="AC1275" s="3" t="str">
        <f t="shared" si="138"/>
        <v>Medium</v>
      </c>
      <c r="AD1275" s="3" t="str">
        <f t="shared" si="139"/>
        <v>No</v>
      </c>
    </row>
    <row r="1276" spans="1:30" ht="15" customHeight="1" x14ac:dyDescent="0.3">
      <c r="A1276" s="3" t="s">
        <v>1297</v>
      </c>
      <c r="B1276" s="3">
        <v>52</v>
      </c>
      <c r="C1276" s="3" t="s">
        <v>28</v>
      </c>
      <c r="D1276" s="3" t="s">
        <v>26</v>
      </c>
      <c r="E1276" s="3">
        <v>76194.367534768404</v>
      </c>
      <c r="F1276" s="3">
        <v>213</v>
      </c>
      <c r="G1276" s="3">
        <v>1516.6863150522599</v>
      </c>
      <c r="H1276" s="3">
        <v>11</v>
      </c>
      <c r="I1276" s="3">
        <v>514.65188471310705</v>
      </c>
      <c r="J1276" s="3">
        <v>3</v>
      </c>
      <c r="K1276" s="3">
        <v>0</v>
      </c>
      <c r="L1276" s="3">
        <v>47</v>
      </c>
      <c r="M1276" s="3">
        <v>14</v>
      </c>
      <c r="N1276" s="3">
        <v>7</v>
      </c>
      <c r="O1276" s="3">
        <v>385</v>
      </c>
      <c r="P1276" s="3">
        <v>5</v>
      </c>
      <c r="Q1276" s="3">
        <v>22624.124437136401</v>
      </c>
      <c r="R1276" s="3">
        <v>4</v>
      </c>
      <c r="S1276" s="3">
        <v>0</v>
      </c>
      <c r="T1276" s="3">
        <v>0</v>
      </c>
      <c r="U1276" s="3">
        <v>15443.7719109952</v>
      </c>
      <c r="V1276" s="3">
        <v>1</v>
      </c>
      <c r="W1276" s="3" t="str">
        <f>IF(Bank_data3[[#This Row],[credit_risk]]=1,"High Risk","Low Risk")</f>
        <v>High Risk</v>
      </c>
      <c r="X1276" s="3" t="str">
        <f t="shared" si="133"/>
        <v>45-54</v>
      </c>
      <c r="Y1276" s="3" t="str">
        <f t="shared" si="134"/>
        <v>Middle Income</v>
      </c>
      <c r="Z1276" s="3" t="str">
        <f t="shared" si="135"/>
        <v>Poor</v>
      </c>
      <c r="AA1276" s="27">
        <f t="shared" si="136"/>
        <v>0.29692646804650935</v>
      </c>
      <c r="AB1276" s="3" t="str">
        <f t="shared" si="137"/>
        <v>Medium</v>
      </c>
      <c r="AC1276" s="3" t="str">
        <f t="shared" si="138"/>
        <v>High</v>
      </c>
      <c r="AD1276" s="3" t="str">
        <f t="shared" si="139"/>
        <v>No</v>
      </c>
    </row>
    <row r="1277" spans="1:30" ht="15" customHeight="1" x14ac:dyDescent="0.3">
      <c r="A1277" s="3" t="s">
        <v>1298</v>
      </c>
      <c r="B1277" s="3">
        <v>68</v>
      </c>
      <c r="C1277" s="3" t="s">
        <v>23</v>
      </c>
      <c r="D1277" s="3" t="s">
        <v>26</v>
      </c>
      <c r="E1277" s="3">
        <v>57802.1942822114</v>
      </c>
      <c r="F1277" s="3">
        <v>111</v>
      </c>
      <c r="G1277" s="3">
        <v>694.122058268047</v>
      </c>
      <c r="H1277" s="3">
        <v>6</v>
      </c>
      <c r="I1277" s="3">
        <v>305.11080330751003</v>
      </c>
      <c r="J1277" s="3">
        <v>13</v>
      </c>
      <c r="K1277" s="3">
        <v>692.18739835228098</v>
      </c>
      <c r="L1277" s="3">
        <v>65</v>
      </c>
      <c r="M1277" s="3">
        <v>5</v>
      </c>
      <c r="N1277" s="3">
        <v>6</v>
      </c>
      <c r="O1277" s="3">
        <v>687</v>
      </c>
      <c r="P1277" s="3">
        <v>3</v>
      </c>
      <c r="Q1277" s="3">
        <v>20169.416633276101</v>
      </c>
      <c r="R1277" s="3">
        <v>3</v>
      </c>
      <c r="S1277" s="3">
        <v>0</v>
      </c>
      <c r="T1277" s="3">
        <v>0</v>
      </c>
      <c r="U1277" s="3">
        <v>7505.5345561321501</v>
      </c>
      <c r="V1277" s="3">
        <v>0</v>
      </c>
      <c r="W1277" s="3" t="str">
        <f>IF(Bank_data3[[#This Row],[credit_risk]]=1,"High Risk","Low Risk")</f>
        <v>Low Risk</v>
      </c>
      <c r="X1277" s="3" t="str">
        <f t="shared" si="133"/>
        <v>55+</v>
      </c>
      <c r="Y1277" s="3" t="str">
        <f t="shared" si="134"/>
        <v>Middle Income</v>
      </c>
      <c r="Z1277" s="3" t="str">
        <f t="shared" si="135"/>
        <v>Good</v>
      </c>
      <c r="AA1277" s="27">
        <f t="shared" si="136"/>
        <v>0.34893859798473481</v>
      </c>
      <c r="AB1277" s="3" t="str">
        <f t="shared" si="137"/>
        <v>Low</v>
      </c>
      <c r="AC1277" s="3" t="str">
        <f t="shared" si="138"/>
        <v>High</v>
      </c>
      <c r="AD1277" s="3" t="str">
        <f t="shared" si="139"/>
        <v>No</v>
      </c>
    </row>
    <row r="1278" spans="1:30" ht="15" customHeight="1" x14ac:dyDescent="0.3">
      <c r="A1278" s="3" t="s">
        <v>1299</v>
      </c>
      <c r="B1278" s="3">
        <v>48</v>
      </c>
      <c r="C1278" s="3" t="s">
        <v>31</v>
      </c>
      <c r="D1278" s="3" t="s">
        <v>24</v>
      </c>
      <c r="E1278" s="3">
        <v>36621.108187539903</v>
      </c>
      <c r="F1278" s="3">
        <v>99</v>
      </c>
      <c r="G1278" s="3">
        <v>778.31505972406603</v>
      </c>
      <c r="H1278" s="3">
        <v>4</v>
      </c>
      <c r="I1278" s="3">
        <v>407.28839028197899</v>
      </c>
      <c r="J1278" s="3">
        <v>20</v>
      </c>
      <c r="K1278" s="3">
        <v>550.56231798201998</v>
      </c>
      <c r="L1278" s="3">
        <v>12</v>
      </c>
      <c r="M1278" s="3">
        <v>9</v>
      </c>
      <c r="N1278" s="3">
        <v>1</v>
      </c>
      <c r="O1278" s="3">
        <v>893</v>
      </c>
      <c r="P1278" s="3">
        <v>2</v>
      </c>
      <c r="Q1278" s="3">
        <v>12148.9263795149</v>
      </c>
      <c r="R1278" s="3">
        <v>2</v>
      </c>
      <c r="S1278" s="3">
        <v>0</v>
      </c>
      <c r="T1278" s="3">
        <v>0</v>
      </c>
      <c r="U1278" s="3">
        <v>11730.641822595</v>
      </c>
      <c r="V1278" s="3">
        <v>0</v>
      </c>
      <c r="W1278" s="3" t="str">
        <f>IF(Bank_data3[[#This Row],[credit_risk]]=1,"High Risk","Low Risk")</f>
        <v>Low Risk</v>
      </c>
      <c r="X1278" s="3" t="str">
        <f t="shared" si="133"/>
        <v>45-54</v>
      </c>
      <c r="Y1278" s="3" t="str">
        <f t="shared" si="134"/>
        <v>Low Income</v>
      </c>
      <c r="Z1278" s="3" t="str">
        <f t="shared" si="135"/>
        <v>Excellent</v>
      </c>
      <c r="AA1278" s="27">
        <f t="shared" si="136"/>
        <v>0.33174655221516464</v>
      </c>
      <c r="AB1278" s="3" t="str">
        <f t="shared" si="137"/>
        <v>Low</v>
      </c>
      <c r="AC1278" s="3" t="str">
        <f t="shared" si="138"/>
        <v>Medium</v>
      </c>
      <c r="AD1278" s="3" t="str">
        <f t="shared" si="139"/>
        <v>No</v>
      </c>
    </row>
    <row r="1279" spans="1:30" ht="15" customHeight="1" x14ac:dyDescent="0.3">
      <c r="A1279" s="3" t="s">
        <v>1300</v>
      </c>
      <c r="B1279" s="3">
        <v>62</v>
      </c>
      <c r="C1279" s="3" t="s">
        <v>31</v>
      </c>
      <c r="D1279" s="3" t="s">
        <v>26</v>
      </c>
      <c r="E1279" s="3">
        <v>57880.811813185202</v>
      </c>
      <c r="F1279" s="3">
        <v>3</v>
      </c>
      <c r="G1279" s="3">
        <v>1911.2399353988001</v>
      </c>
      <c r="H1279" s="3">
        <v>7</v>
      </c>
      <c r="I1279" s="3">
        <v>672.10379761492197</v>
      </c>
      <c r="J1279" s="3">
        <v>6</v>
      </c>
      <c r="K1279" s="3">
        <v>416.469801668873</v>
      </c>
      <c r="L1279" s="3">
        <v>1</v>
      </c>
      <c r="M1279" s="3">
        <v>9</v>
      </c>
      <c r="N1279" s="3">
        <v>2</v>
      </c>
      <c r="O1279" s="3">
        <v>477</v>
      </c>
      <c r="P1279" s="3">
        <v>4</v>
      </c>
      <c r="Q1279" s="3">
        <v>17740.675289994499</v>
      </c>
      <c r="R1279" s="3">
        <v>1</v>
      </c>
      <c r="S1279" s="3">
        <v>0</v>
      </c>
      <c r="T1279" s="3">
        <v>0</v>
      </c>
      <c r="U1279" s="3">
        <v>9682.2892188252408</v>
      </c>
      <c r="V1279" s="3">
        <v>1</v>
      </c>
      <c r="W1279" s="3" t="str">
        <f>IF(Bank_data3[[#This Row],[credit_risk]]=1,"High Risk","Low Risk")</f>
        <v>High Risk</v>
      </c>
      <c r="X1279" s="3" t="str">
        <f t="shared" si="133"/>
        <v>55+</v>
      </c>
      <c r="Y1279" s="3" t="str">
        <f t="shared" si="134"/>
        <v>Middle Income</v>
      </c>
      <c r="Z1279" s="3" t="str">
        <f t="shared" si="135"/>
        <v>Poor</v>
      </c>
      <c r="AA1279" s="27">
        <f t="shared" si="136"/>
        <v>0.30650356714508253</v>
      </c>
      <c r="AB1279" s="3" t="str">
        <f t="shared" si="137"/>
        <v>Medium</v>
      </c>
      <c r="AC1279" s="3" t="str">
        <f t="shared" si="138"/>
        <v>Low</v>
      </c>
      <c r="AD1279" s="3" t="str">
        <f t="shared" si="139"/>
        <v>No</v>
      </c>
    </row>
    <row r="1280" spans="1:30" ht="15" customHeight="1" x14ac:dyDescent="0.3">
      <c r="A1280" s="3" t="s">
        <v>1301</v>
      </c>
      <c r="B1280" s="3">
        <v>41</v>
      </c>
      <c r="C1280" s="3" t="s">
        <v>23</v>
      </c>
      <c r="D1280" s="3" t="s">
        <v>26</v>
      </c>
      <c r="E1280" s="3">
        <v>65034.6722095898</v>
      </c>
      <c r="F1280" s="3">
        <v>184</v>
      </c>
      <c r="G1280" s="3">
        <v>45.194944261074902</v>
      </c>
      <c r="H1280" s="3">
        <v>1</v>
      </c>
      <c r="I1280" s="3">
        <v>238.93618044758301</v>
      </c>
      <c r="J1280" s="3">
        <v>20</v>
      </c>
      <c r="K1280" s="3">
        <v>98.608102956297401</v>
      </c>
      <c r="L1280" s="3">
        <v>45</v>
      </c>
      <c r="M1280" s="3">
        <v>2</v>
      </c>
      <c r="N1280" s="3">
        <v>4</v>
      </c>
      <c r="O1280" s="3">
        <v>392</v>
      </c>
      <c r="P1280" s="3">
        <v>5</v>
      </c>
      <c r="Q1280" s="3">
        <v>15265.084621489599</v>
      </c>
      <c r="R1280" s="3">
        <v>3</v>
      </c>
      <c r="S1280" s="3">
        <v>0</v>
      </c>
      <c r="T1280" s="3">
        <v>0</v>
      </c>
      <c r="U1280" s="3">
        <v>9573.7854173208107</v>
      </c>
      <c r="V1280" s="3">
        <v>1</v>
      </c>
      <c r="W1280" s="3" t="str">
        <f>IF(Bank_data3[[#This Row],[credit_risk]]=1,"High Risk","Low Risk")</f>
        <v>High Risk</v>
      </c>
      <c r="X1280" s="3" t="str">
        <f t="shared" si="133"/>
        <v>35-44</v>
      </c>
      <c r="Y1280" s="3" t="str">
        <f t="shared" si="134"/>
        <v>Middle Income</v>
      </c>
      <c r="Z1280" s="3" t="str">
        <f t="shared" si="135"/>
        <v>Poor</v>
      </c>
      <c r="AA1280" s="27">
        <f t="shared" si="136"/>
        <v>0.23472225049884482</v>
      </c>
      <c r="AB1280" s="3" t="str">
        <f t="shared" si="137"/>
        <v>Low</v>
      </c>
      <c r="AC1280" s="3" t="str">
        <f t="shared" si="138"/>
        <v>High</v>
      </c>
      <c r="AD1280" s="3" t="str">
        <f t="shared" si="139"/>
        <v>No</v>
      </c>
    </row>
    <row r="1281" spans="1:30" ht="15" customHeight="1" x14ac:dyDescent="0.3">
      <c r="A1281" s="3" t="s">
        <v>1302</v>
      </c>
      <c r="B1281" s="3">
        <v>45</v>
      </c>
      <c r="C1281" s="3" t="s">
        <v>31</v>
      </c>
      <c r="D1281" s="3" t="s">
        <v>33</v>
      </c>
      <c r="E1281" s="3">
        <v>52145.434634136698</v>
      </c>
      <c r="F1281" s="3">
        <v>176</v>
      </c>
      <c r="G1281" s="3">
        <v>1357.4236887997299</v>
      </c>
      <c r="H1281" s="3">
        <v>7</v>
      </c>
      <c r="I1281" s="3">
        <v>316.19993355238898</v>
      </c>
      <c r="J1281" s="3">
        <v>6</v>
      </c>
      <c r="K1281" s="3">
        <v>414.309232902433</v>
      </c>
      <c r="L1281" s="3">
        <v>70</v>
      </c>
      <c r="M1281" s="3">
        <v>8</v>
      </c>
      <c r="N1281" s="3">
        <v>4</v>
      </c>
      <c r="O1281" s="3">
        <v>461</v>
      </c>
      <c r="P1281" s="3">
        <v>4</v>
      </c>
      <c r="Q1281" s="3">
        <v>13036.608360132401</v>
      </c>
      <c r="R1281" s="3">
        <v>0</v>
      </c>
      <c r="S1281" s="3">
        <v>1</v>
      </c>
      <c r="T1281" s="3">
        <v>0</v>
      </c>
      <c r="U1281" s="3">
        <v>3606.11434828135</v>
      </c>
      <c r="V1281" s="3">
        <v>1</v>
      </c>
      <c r="W1281" s="3" t="str">
        <f>IF(Bank_data3[[#This Row],[credit_risk]]=1,"High Risk","Low Risk")</f>
        <v>High Risk</v>
      </c>
      <c r="X1281" s="3" t="str">
        <f t="shared" si="133"/>
        <v>45-54</v>
      </c>
      <c r="Y1281" s="3" t="str">
        <f t="shared" si="134"/>
        <v>Middle Income</v>
      </c>
      <c r="Z1281" s="3" t="str">
        <f t="shared" si="135"/>
        <v>Poor</v>
      </c>
      <c r="AA1281" s="27">
        <f t="shared" si="136"/>
        <v>0.25000478856106922</v>
      </c>
      <c r="AB1281" s="3" t="str">
        <f t="shared" si="137"/>
        <v>Medium</v>
      </c>
      <c r="AC1281" s="3" t="str">
        <f t="shared" si="138"/>
        <v>High</v>
      </c>
      <c r="AD1281" s="3" t="str">
        <f t="shared" si="139"/>
        <v>No</v>
      </c>
    </row>
    <row r="1282" spans="1:30" ht="15" customHeight="1" x14ac:dyDescent="0.3">
      <c r="A1282" s="3" t="s">
        <v>1303</v>
      </c>
      <c r="B1282" s="3">
        <v>47</v>
      </c>
      <c r="C1282" s="3" t="s">
        <v>31</v>
      </c>
      <c r="D1282" s="3" t="s">
        <v>33</v>
      </c>
      <c r="E1282" s="3">
        <v>36877.3442955223</v>
      </c>
      <c r="F1282" s="3">
        <v>171</v>
      </c>
      <c r="G1282" s="3">
        <v>818.05676020595695</v>
      </c>
      <c r="H1282" s="3">
        <v>6</v>
      </c>
      <c r="I1282" s="3">
        <v>1164.7489624223099</v>
      </c>
      <c r="J1282" s="3">
        <v>0</v>
      </c>
      <c r="K1282" s="3">
        <v>19.306972840722899</v>
      </c>
      <c r="L1282" s="3">
        <v>10</v>
      </c>
      <c r="M1282" s="3">
        <v>4</v>
      </c>
      <c r="N1282" s="3">
        <v>1</v>
      </c>
      <c r="O1282" s="3">
        <v>525</v>
      </c>
      <c r="P1282" s="3">
        <v>5</v>
      </c>
      <c r="Q1282" s="3">
        <v>14112.293644625001</v>
      </c>
      <c r="R1282" s="3">
        <v>1</v>
      </c>
      <c r="S1282" s="3">
        <v>0</v>
      </c>
      <c r="T1282" s="3">
        <v>0</v>
      </c>
      <c r="U1282" s="3">
        <v>500</v>
      </c>
      <c r="V1282" s="3">
        <v>1</v>
      </c>
      <c r="W1282" s="3" t="str">
        <f>IF(Bank_data3[[#This Row],[credit_risk]]=1,"High Risk","Low Risk")</f>
        <v>High Risk</v>
      </c>
      <c r="X1282" s="3" t="str">
        <f t="shared" si="133"/>
        <v>45-54</v>
      </c>
      <c r="Y1282" s="3" t="str">
        <f t="shared" si="134"/>
        <v>Low Income</v>
      </c>
      <c r="Z1282" s="3" t="str">
        <f t="shared" si="135"/>
        <v>Poor</v>
      </c>
      <c r="AA1282" s="27">
        <f t="shared" si="136"/>
        <v>0.38268193966284431</v>
      </c>
      <c r="AB1282" s="3" t="str">
        <f t="shared" si="137"/>
        <v>Low</v>
      </c>
      <c r="AC1282" s="3" t="str">
        <f t="shared" si="138"/>
        <v>Medium</v>
      </c>
      <c r="AD1282" s="3" t="str">
        <f t="shared" si="139"/>
        <v>No</v>
      </c>
    </row>
    <row r="1283" spans="1:30" ht="15" customHeight="1" x14ac:dyDescent="0.3">
      <c r="A1283" s="3" t="s">
        <v>1304</v>
      </c>
      <c r="B1283" s="3">
        <v>69</v>
      </c>
      <c r="C1283" s="3" t="s">
        <v>31</v>
      </c>
      <c r="D1283" s="3" t="s">
        <v>33</v>
      </c>
      <c r="E1283" s="3">
        <v>42057.269512597799</v>
      </c>
      <c r="F1283" s="3">
        <v>110</v>
      </c>
      <c r="G1283" s="3">
        <v>1372.28435177193</v>
      </c>
      <c r="H1283" s="3">
        <v>11</v>
      </c>
      <c r="I1283" s="3">
        <v>878.46281969882705</v>
      </c>
      <c r="J1283" s="3">
        <v>33</v>
      </c>
      <c r="K1283" s="3">
        <v>456.161794364032</v>
      </c>
      <c r="L1283" s="3">
        <v>25</v>
      </c>
      <c r="M1283" s="3">
        <v>6</v>
      </c>
      <c r="N1283" s="3">
        <v>0</v>
      </c>
      <c r="O1283" s="3">
        <v>492</v>
      </c>
      <c r="P1283" s="3">
        <v>0</v>
      </c>
      <c r="Q1283" s="3">
        <v>4090.4227242822899</v>
      </c>
      <c r="R1283" s="3">
        <v>5</v>
      </c>
      <c r="S1283" s="3">
        <v>0</v>
      </c>
      <c r="T1283" s="3">
        <v>0</v>
      </c>
      <c r="U1283" s="3">
        <v>7748.2365835984701</v>
      </c>
      <c r="V1283" s="3">
        <v>1</v>
      </c>
      <c r="W1283" s="3" t="str">
        <f>IF(Bank_data3[[#This Row],[credit_risk]]=1,"High Risk","Low Risk")</f>
        <v>High Risk</v>
      </c>
      <c r="X1283" s="3" t="str">
        <f t="shared" si="133"/>
        <v>55+</v>
      </c>
      <c r="Y1283" s="3" t="str">
        <f t="shared" si="134"/>
        <v>Low Income</v>
      </c>
      <c r="Z1283" s="3" t="str">
        <f t="shared" si="135"/>
        <v>Poor</v>
      </c>
      <c r="AA1283" s="27">
        <f t="shared" si="136"/>
        <v>9.7258399598600859E-2</v>
      </c>
      <c r="AB1283" s="3" t="str">
        <f t="shared" si="137"/>
        <v>Medium</v>
      </c>
      <c r="AC1283" s="3" t="str">
        <f t="shared" si="138"/>
        <v>Medium</v>
      </c>
      <c r="AD1283" s="3" t="str">
        <f t="shared" si="139"/>
        <v>No</v>
      </c>
    </row>
    <row r="1284" spans="1:30" ht="15" customHeight="1" x14ac:dyDescent="0.3">
      <c r="A1284" s="3" t="s">
        <v>1305</v>
      </c>
      <c r="B1284" s="3">
        <v>40</v>
      </c>
      <c r="C1284" s="3" t="s">
        <v>31</v>
      </c>
      <c r="D1284" s="3" t="s">
        <v>24</v>
      </c>
      <c r="E1284" s="3">
        <v>55231.1869612964</v>
      </c>
      <c r="F1284" s="3">
        <v>116</v>
      </c>
      <c r="G1284" s="3">
        <v>1580.9968790591799</v>
      </c>
      <c r="H1284" s="3">
        <v>10</v>
      </c>
      <c r="I1284" s="3">
        <v>641.85714512876802</v>
      </c>
      <c r="J1284" s="3">
        <v>22</v>
      </c>
      <c r="K1284" s="3">
        <v>980.18331804331604</v>
      </c>
      <c r="L1284" s="3">
        <v>62</v>
      </c>
      <c r="M1284" s="3">
        <v>18</v>
      </c>
      <c r="N1284" s="3">
        <v>4</v>
      </c>
      <c r="O1284" s="3">
        <v>445</v>
      </c>
      <c r="P1284" s="3">
        <v>4</v>
      </c>
      <c r="Q1284" s="3">
        <v>9119.3743545000707</v>
      </c>
      <c r="R1284" s="3">
        <v>0</v>
      </c>
      <c r="S1284" s="3">
        <v>0</v>
      </c>
      <c r="T1284" s="3">
        <v>0</v>
      </c>
      <c r="U1284" s="3">
        <v>500</v>
      </c>
      <c r="V1284" s="3">
        <v>1</v>
      </c>
      <c r="W1284" s="3" t="str">
        <f>IF(Bank_data3[[#This Row],[credit_risk]]=1,"High Risk","Low Risk")</f>
        <v>High Risk</v>
      </c>
      <c r="X1284" s="3" t="str">
        <f t="shared" si="133"/>
        <v>35-44</v>
      </c>
      <c r="Y1284" s="3" t="str">
        <f t="shared" si="134"/>
        <v>Middle Income</v>
      </c>
      <c r="Z1284" s="3" t="str">
        <f t="shared" si="135"/>
        <v>Poor</v>
      </c>
      <c r="AA1284" s="27">
        <f t="shared" si="136"/>
        <v>0.16511277153776416</v>
      </c>
      <c r="AB1284" s="3" t="str">
        <f t="shared" si="137"/>
        <v>Medium</v>
      </c>
      <c r="AC1284" s="3" t="str">
        <f t="shared" si="138"/>
        <v>High</v>
      </c>
      <c r="AD1284" s="3" t="str">
        <f t="shared" si="139"/>
        <v>No</v>
      </c>
    </row>
    <row r="1285" spans="1:30" ht="15" customHeight="1" x14ac:dyDescent="0.3">
      <c r="A1285" s="3" t="s">
        <v>1306</v>
      </c>
      <c r="B1285" s="3">
        <v>68</v>
      </c>
      <c r="C1285" s="3" t="s">
        <v>23</v>
      </c>
      <c r="D1285" s="3" t="s">
        <v>24</v>
      </c>
      <c r="E1285" s="3">
        <v>53579.983196402398</v>
      </c>
      <c r="F1285" s="3">
        <v>43</v>
      </c>
      <c r="G1285" s="3">
        <v>1421.24138717195</v>
      </c>
      <c r="H1285" s="3">
        <v>4</v>
      </c>
      <c r="I1285" s="3">
        <v>1595.0510606165999</v>
      </c>
      <c r="J1285" s="3">
        <v>2</v>
      </c>
      <c r="K1285" s="3">
        <v>549.05085003989996</v>
      </c>
      <c r="L1285" s="3">
        <v>48</v>
      </c>
      <c r="M1285" s="3">
        <v>9</v>
      </c>
      <c r="N1285" s="3">
        <v>4</v>
      </c>
      <c r="O1285" s="3">
        <v>553</v>
      </c>
      <c r="P1285" s="3">
        <v>4</v>
      </c>
      <c r="Q1285" s="3">
        <v>7906.5927494010002</v>
      </c>
      <c r="R1285" s="3">
        <v>3</v>
      </c>
      <c r="S1285" s="3">
        <v>0</v>
      </c>
      <c r="T1285" s="3">
        <v>0</v>
      </c>
      <c r="U1285" s="3">
        <v>10699.090868683201</v>
      </c>
      <c r="V1285" s="3">
        <v>1</v>
      </c>
      <c r="W1285" s="3" t="str">
        <f>IF(Bank_data3[[#This Row],[credit_risk]]=1,"High Risk","Low Risk")</f>
        <v>High Risk</v>
      </c>
      <c r="X1285" s="3" t="str">
        <f t="shared" si="133"/>
        <v>55+</v>
      </c>
      <c r="Y1285" s="3" t="str">
        <f t="shared" si="134"/>
        <v>Middle Income</v>
      </c>
      <c r="Z1285" s="3" t="str">
        <f t="shared" si="135"/>
        <v>Poor</v>
      </c>
      <c r="AA1285" s="27">
        <f t="shared" si="136"/>
        <v>0.1475661670220883</v>
      </c>
      <c r="AB1285" s="3" t="str">
        <f t="shared" si="137"/>
        <v>Medium</v>
      </c>
      <c r="AC1285" s="3" t="str">
        <f t="shared" si="138"/>
        <v>High</v>
      </c>
      <c r="AD1285" s="3" t="str">
        <f t="shared" si="139"/>
        <v>No</v>
      </c>
    </row>
    <row r="1286" spans="1:30" ht="15" customHeight="1" x14ac:dyDescent="0.3">
      <c r="A1286" s="3" t="s">
        <v>1307</v>
      </c>
      <c r="B1286" s="3">
        <v>26</v>
      </c>
      <c r="C1286" s="3" t="s">
        <v>23</v>
      </c>
      <c r="D1286" s="3" t="s">
        <v>26</v>
      </c>
      <c r="E1286" s="3">
        <v>71820.681040137497</v>
      </c>
      <c r="F1286" s="3">
        <v>10</v>
      </c>
      <c r="G1286" s="3">
        <v>1287.07888154804</v>
      </c>
      <c r="H1286" s="3">
        <v>1</v>
      </c>
      <c r="I1286" s="3">
        <v>223.11259845044</v>
      </c>
      <c r="J1286" s="3">
        <v>17</v>
      </c>
      <c r="K1286" s="3">
        <v>808.10885687262805</v>
      </c>
      <c r="L1286" s="3">
        <v>62</v>
      </c>
      <c r="M1286" s="3">
        <v>10</v>
      </c>
      <c r="N1286" s="3">
        <v>2</v>
      </c>
      <c r="O1286" s="3">
        <v>821</v>
      </c>
      <c r="P1286" s="3">
        <v>5</v>
      </c>
      <c r="Q1286" s="3">
        <v>2928.33929390905</v>
      </c>
      <c r="R1286" s="3">
        <v>7</v>
      </c>
      <c r="S1286" s="3">
        <v>0</v>
      </c>
      <c r="T1286" s="3">
        <v>0</v>
      </c>
      <c r="U1286" s="3">
        <v>6110.9419919572301</v>
      </c>
      <c r="V1286" s="3">
        <v>1</v>
      </c>
      <c r="W1286" s="3" t="str">
        <f>IF(Bank_data3[[#This Row],[credit_risk]]=1,"High Risk","Low Risk")</f>
        <v>High Risk</v>
      </c>
      <c r="X1286" s="3" t="str">
        <f t="shared" si="133"/>
        <v>25-34</v>
      </c>
      <c r="Y1286" s="3" t="str">
        <f t="shared" si="134"/>
        <v>Middle Income</v>
      </c>
      <c r="Z1286" s="3" t="str">
        <f t="shared" si="135"/>
        <v>Excellent</v>
      </c>
      <c r="AA1286" s="27">
        <f t="shared" si="136"/>
        <v>4.0772925729742476E-2</v>
      </c>
      <c r="AB1286" s="3" t="str">
        <f t="shared" si="137"/>
        <v>Medium</v>
      </c>
      <c r="AC1286" s="3" t="str">
        <f t="shared" si="138"/>
        <v>High</v>
      </c>
      <c r="AD1286" s="3" t="str">
        <f t="shared" si="139"/>
        <v>No</v>
      </c>
    </row>
    <row r="1287" spans="1:30" ht="15" customHeight="1" x14ac:dyDescent="0.3">
      <c r="A1287" s="3" t="s">
        <v>1308</v>
      </c>
      <c r="B1287" s="3">
        <v>36</v>
      </c>
      <c r="C1287" s="3" t="s">
        <v>31</v>
      </c>
      <c r="D1287" s="3" t="s">
        <v>33</v>
      </c>
      <c r="E1287" s="3">
        <v>45033.616176763499</v>
      </c>
      <c r="F1287" s="3">
        <v>162</v>
      </c>
      <c r="G1287" s="3">
        <v>1632.4660680822799</v>
      </c>
      <c r="H1287" s="3">
        <v>9</v>
      </c>
      <c r="I1287" s="3">
        <v>1141.46394676164</v>
      </c>
      <c r="J1287" s="3">
        <v>42</v>
      </c>
      <c r="K1287" s="3">
        <v>826.34492852182098</v>
      </c>
      <c r="L1287" s="3">
        <v>20</v>
      </c>
      <c r="M1287" s="3">
        <v>5</v>
      </c>
      <c r="N1287" s="3">
        <v>7</v>
      </c>
      <c r="O1287" s="3">
        <v>786</v>
      </c>
      <c r="P1287" s="3">
        <v>4</v>
      </c>
      <c r="Q1287" s="3">
        <v>15461.311208928801</v>
      </c>
      <c r="R1287" s="3">
        <v>1</v>
      </c>
      <c r="S1287" s="3">
        <v>0</v>
      </c>
      <c r="T1287" s="3">
        <v>0</v>
      </c>
      <c r="U1287" s="3">
        <v>4233.3202813239504</v>
      </c>
      <c r="V1287" s="3">
        <v>0</v>
      </c>
      <c r="W1287" s="3" t="str">
        <f>IF(Bank_data3[[#This Row],[credit_risk]]=1,"High Risk","Low Risk")</f>
        <v>Low Risk</v>
      </c>
      <c r="X1287" s="3" t="str">
        <f t="shared" ref="X1287:X1350" si="140">_xlfn.IFS(B1287&lt;25,"18-24",B1287&lt;35,"25-34",B1287&lt;45,"35-44",B1287&lt;55,"45-54",TRUE(),"55+")</f>
        <v>35-44</v>
      </c>
      <c r="Y1287" s="3" t="str">
        <f t="shared" ref="Y1287:Y1350" si="141">_xlfn.IFS(E1287&lt;50000,"Low Income",E1287&lt;100000,"Middle Income",TRUE(),"High Income")</f>
        <v>Low Income</v>
      </c>
      <c r="Z1287" s="3" t="str">
        <f t="shared" ref="Z1287:Z1350" si="142">_xlfn.IFS(O1287&lt;580,"Poor",O1287&lt;670,"Fair",O1287&lt;740,"Good",O1287&lt;800,"Very Good",TRUE(),"Excellent")</f>
        <v>Very Good</v>
      </c>
      <c r="AA1287" s="27">
        <f t="shared" ref="AA1287:AA1350" si="143">IF(E1287=0,0,Q1287/E1287)</f>
        <v>0.34332821837448946</v>
      </c>
      <c r="AB1287" s="3" t="str">
        <f t="shared" ref="AB1287:AB1350" si="144">_xlfn.IFS(G1287&lt;1000,"Low",G1287&lt;5000,"Medium",TRUE(),"High")</f>
        <v>Medium</v>
      </c>
      <c r="AC1287" s="3" t="str">
        <f t="shared" ref="AC1287:AC1350" si="145">_xlfn.IFS(L1287&lt;10,"Low",L1287&lt;30,"Medium",TRUE(),"High")</f>
        <v>Medium</v>
      </c>
      <c r="AD1287" s="3" t="str">
        <f t="shared" ref="AD1287:AD1350" si="146">IF(AND(E1287&gt;=100000,O1287&gt;=750),"Yes","No")</f>
        <v>No</v>
      </c>
    </row>
    <row r="1288" spans="1:30" ht="15" customHeight="1" x14ac:dyDescent="0.3">
      <c r="A1288" s="3" t="s">
        <v>1309</v>
      </c>
      <c r="B1288" s="3">
        <v>39</v>
      </c>
      <c r="C1288" s="3" t="s">
        <v>31</v>
      </c>
      <c r="D1288" s="3" t="s">
        <v>24</v>
      </c>
      <c r="E1288" s="3">
        <v>32652.309229240698</v>
      </c>
      <c r="F1288" s="3">
        <v>32</v>
      </c>
      <c r="G1288" s="3">
        <v>2899.9231778333301</v>
      </c>
      <c r="H1288" s="3">
        <v>10</v>
      </c>
      <c r="I1288" s="3">
        <v>760.98687102720396</v>
      </c>
      <c r="J1288" s="3">
        <v>11</v>
      </c>
      <c r="K1288" s="3">
        <v>367.95191259774703</v>
      </c>
      <c r="L1288" s="3">
        <v>48</v>
      </c>
      <c r="M1288" s="3">
        <v>18</v>
      </c>
      <c r="N1288" s="3">
        <v>5</v>
      </c>
      <c r="O1288" s="3">
        <v>766</v>
      </c>
      <c r="P1288" s="3">
        <v>3</v>
      </c>
      <c r="Q1288" s="3">
        <v>16214.1758412291</v>
      </c>
      <c r="R1288" s="3">
        <v>0</v>
      </c>
      <c r="S1288" s="3">
        <v>0</v>
      </c>
      <c r="T1288" s="3">
        <v>0</v>
      </c>
      <c r="U1288" s="3">
        <v>4113.50189597186</v>
      </c>
      <c r="V1288" s="3">
        <v>0</v>
      </c>
      <c r="W1288" s="3" t="str">
        <f>IF(Bank_data3[[#This Row],[credit_risk]]=1,"High Risk","Low Risk")</f>
        <v>Low Risk</v>
      </c>
      <c r="X1288" s="3" t="str">
        <f t="shared" si="140"/>
        <v>35-44</v>
      </c>
      <c r="Y1288" s="3" t="str">
        <f t="shared" si="141"/>
        <v>Low Income</v>
      </c>
      <c r="Z1288" s="3" t="str">
        <f t="shared" si="142"/>
        <v>Very Good</v>
      </c>
      <c r="AA1288" s="27">
        <f t="shared" si="143"/>
        <v>0.49657057108564406</v>
      </c>
      <c r="AB1288" s="3" t="str">
        <f t="shared" si="144"/>
        <v>Medium</v>
      </c>
      <c r="AC1288" s="3" t="str">
        <f t="shared" si="145"/>
        <v>High</v>
      </c>
      <c r="AD1288" s="3" t="str">
        <f t="shared" si="146"/>
        <v>No</v>
      </c>
    </row>
    <row r="1289" spans="1:30" ht="15" customHeight="1" x14ac:dyDescent="0.3">
      <c r="A1289" s="3" t="s">
        <v>1310</v>
      </c>
      <c r="B1289" s="3">
        <v>60</v>
      </c>
      <c r="C1289" s="3" t="s">
        <v>23</v>
      </c>
      <c r="D1289" s="3" t="s">
        <v>24</v>
      </c>
      <c r="E1289" s="3">
        <v>96386.977932260605</v>
      </c>
      <c r="F1289" s="3">
        <v>48</v>
      </c>
      <c r="G1289" s="3">
        <v>2519.1088214567499</v>
      </c>
      <c r="H1289" s="3">
        <v>6</v>
      </c>
      <c r="I1289" s="3">
        <v>1074.7664580194801</v>
      </c>
      <c r="J1289" s="3">
        <v>13</v>
      </c>
      <c r="K1289" s="3">
        <v>654.61734186593799</v>
      </c>
      <c r="L1289" s="3">
        <v>78</v>
      </c>
      <c r="M1289" s="3">
        <v>6</v>
      </c>
      <c r="N1289" s="3">
        <v>1</v>
      </c>
      <c r="O1289" s="3">
        <v>744</v>
      </c>
      <c r="P1289" s="3">
        <v>3</v>
      </c>
      <c r="Q1289" s="3">
        <v>0</v>
      </c>
      <c r="R1289" s="3">
        <v>0</v>
      </c>
      <c r="S1289" s="3">
        <v>0</v>
      </c>
      <c r="T1289" s="3">
        <v>0</v>
      </c>
      <c r="U1289" s="3">
        <v>8350.2638389018994</v>
      </c>
      <c r="V1289" s="3">
        <v>0</v>
      </c>
      <c r="W1289" s="3" t="str">
        <f>IF(Bank_data3[[#This Row],[credit_risk]]=1,"High Risk","Low Risk")</f>
        <v>Low Risk</v>
      </c>
      <c r="X1289" s="3" t="str">
        <f t="shared" si="140"/>
        <v>55+</v>
      </c>
      <c r="Y1289" s="3" t="str">
        <f t="shared" si="141"/>
        <v>Middle Income</v>
      </c>
      <c r="Z1289" s="3" t="str">
        <f t="shared" si="142"/>
        <v>Very Good</v>
      </c>
      <c r="AA1289" s="27">
        <f t="shared" si="143"/>
        <v>0</v>
      </c>
      <c r="AB1289" s="3" t="str">
        <f t="shared" si="144"/>
        <v>Medium</v>
      </c>
      <c r="AC1289" s="3" t="str">
        <f t="shared" si="145"/>
        <v>High</v>
      </c>
      <c r="AD1289" s="3" t="str">
        <f t="shared" si="146"/>
        <v>No</v>
      </c>
    </row>
    <row r="1290" spans="1:30" ht="15" customHeight="1" x14ac:dyDescent="0.3">
      <c r="A1290" s="3" t="s">
        <v>1311</v>
      </c>
      <c r="B1290" s="3">
        <v>68</v>
      </c>
      <c r="C1290" s="3" t="s">
        <v>23</v>
      </c>
      <c r="D1290" s="3" t="s">
        <v>33</v>
      </c>
      <c r="E1290" s="3">
        <v>53140.787590779299</v>
      </c>
      <c r="F1290" s="3">
        <v>222</v>
      </c>
      <c r="G1290" s="3">
        <v>1229.82646206562</v>
      </c>
      <c r="H1290" s="3">
        <v>9</v>
      </c>
      <c r="I1290" s="3">
        <v>838.13380104478199</v>
      </c>
      <c r="J1290" s="3">
        <v>40</v>
      </c>
      <c r="K1290" s="3">
        <v>0</v>
      </c>
      <c r="L1290" s="3">
        <v>79</v>
      </c>
      <c r="M1290" s="3">
        <v>15</v>
      </c>
      <c r="N1290" s="3">
        <v>1</v>
      </c>
      <c r="O1290" s="3">
        <v>705</v>
      </c>
      <c r="P1290" s="3">
        <v>5</v>
      </c>
      <c r="Q1290" s="3">
        <v>11911.5817620662</v>
      </c>
      <c r="R1290" s="3">
        <v>1</v>
      </c>
      <c r="S1290" s="3">
        <v>0</v>
      </c>
      <c r="T1290" s="3">
        <v>0</v>
      </c>
      <c r="U1290" s="3">
        <v>12309.1973107045</v>
      </c>
      <c r="V1290" s="3">
        <v>0</v>
      </c>
      <c r="W1290" s="3" t="str">
        <f>IF(Bank_data3[[#This Row],[credit_risk]]=1,"High Risk","Low Risk")</f>
        <v>Low Risk</v>
      </c>
      <c r="X1290" s="3" t="str">
        <f t="shared" si="140"/>
        <v>55+</v>
      </c>
      <c r="Y1290" s="3" t="str">
        <f t="shared" si="141"/>
        <v>Middle Income</v>
      </c>
      <c r="Z1290" s="3" t="str">
        <f t="shared" si="142"/>
        <v>Good</v>
      </c>
      <c r="AA1290" s="27">
        <f t="shared" si="143"/>
        <v>0.22415139673490714</v>
      </c>
      <c r="AB1290" s="3" t="str">
        <f t="shared" si="144"/>
        <v>Medium</v>
      </c>
      <c r="AC1290" s="3" t="str">
        <f t="shared" si="145"/>
        <v>High</v>
      </c>
      <c r="AD1290" s="3" t="str">
        <f t="shared" si="146"/>
        <v>No</v>
      </c>
    </row>
    <row r="1291" spans="1:30" ht="15" customHeight="1" x14ac:dyDescent="0.3">
      <c r="A1291" s="3" t="s">
        <v>1312</v>
      </c>
      <c r="B1291" s="3">
        <v>39</v>
      </c>
      <c r="C1291" s="3" t="s">
        <v>23</v>
      </c>
      <c r="D1291" s="3" t="s">
        <v>24</v>
      </c>
      <c r="E1291" s="3">
        <v>65016.729642011698</v>
      </c>
      <c r="F1291" s="3">
        <v>107</v>
      </c>
      <c r="G1291" s="3">
        <v>2080.0129627033398</v>
      </c>
      <c r="H1291" s="3">
        <v>3</v>
      </c>
      <c r="I1291" s="3">
        <v>144.71422821415999</v>
      </c>
      <c r="J1291" s="3">
        <v>27</v>
      </c>
      <c r="K1291" s="3">
        <v>570.30674272501597</v>
      </c>
      <c r="L1291" s="3">
        <v>8</v>
      </c>
      <c r="M1291" s="3">
        <v>11</v>
      </c>
      <c r="N1291" s="3">
        <v>3</v>
      </c>
      <c r="O1291" s="3">
        <v>614</v>
      </c>
      <c r="P1291" s="3">
        <v>0</v>
      </c>
      <c r="Q1291" s="3">
        <v>9965.7247059405599</v>
      </c>
      <c r="R1291" s="3">
        <v>4</v>
      </c>
      <c r="S1291" s="3">
        <v>1</v>
      </c>
      <c r="T1291" s="3">
        <v>0</v>
      </c>
      <c r="U1291" s="3">
        <v>6669.4318969341402</v>
      </c>
      <c r="V1291" s="3">
        <v>1</v>
      </c>
      <c r="W1291" s="3" t="str">
        <f>IF(Bank_data3[[#This Row],[credit_risk]]=1,"High Risk","Low Risk")</f>
        <v>High Risk</v>
      </c>
      <c r="X1291" s="3" t="str">
        <f t="shared" si="140"/>
        <v>35-44</v>
      </c>
      <c r="Y1291" s="3" t="str">
        <f t="shared" si="141"/>
        <v>Middle Income</v>
      </c>
      <c r="Z1291" s="3" t="str">
        <f t="shared" si="142"/>
        <v>Fair</v>
      </c>
      <c r="AA1291" s="27">
        <f t="shared" si="143"/>
        <v>0.15327939071701682</v>
      </c>
      <c r="AB1291" s="3" t="str">
        <f t="shared" si="144"/>
        <v>Medium</v>
      </c>
      <c r="AC1291" s="3" t="str">
        <f t="shared" si="145"/>
        <v>Low</v>
      </c>
      <c r="AD1291" s="3" t="str">
        <f t="shared" si="146"/>
        <v>No</v>
      </c>
    </row>
    <row r="1292" spans="1:30" ht="15" customHeight="1" x14ac:dyDescent="0.3">
      <c r="A1292" s="3" t="s">
        <v>1313</v>
      </c>
      <c r="B1292" s="3">
        <v>41</v>
      </c>
      <c r="C1292" s="3" t="s">
        <v>31</v>
      </c>
      <c r="D1292" s="3" t="s">
        <v>33</v>
      </c>
      <c r="E1292" s="3">
        <v>59393.270696465799</v>
      </c>
      <c r="F1292" s="3">
        <v>182</v>
      </c>
      <c r="G1292" s="3">
        <v>2040.8093046137401</v>
      </c>
      <c r="H1292" s="3">
        <v>3</v>
      </c>
      <c r="I1292" s="3">
        <v>833.41116364559002</v>
      </c>
      <c r="J1292" s="3">
        <v>41</v>
      </c>
      <c r="K1292" s="3">
        <v>768.91344991795495</v>
      </c>
      <c r="L1292" s="3">
        <v>20</v>
      </c>
      <c r="M1292" s="3">
        <v>17</v>
      </c>
      <c r="N1292" s="3">
        <v>5</v>
      </c>
      <c r="O1292" s="3">
        <v>390</v>
      </c>
      <c r="P1292" s="3">
        <v>5</v>
      </c>
      <c r="Q1292" s="3">
        <v>8253.510593088</v>
      </c>
      <c r="R1292" s="3">
        <v>6</v>
      </c>
      <c r="S1292" s="3">
        <v>0</v>
      </c>
      <c r="T1292" s="3">
        <v>0</v>
      </c>
      <c r="U1292" s="3">
        <v>4594.4536851892599</v>
      </c>
      <c r="V1292" s="3">
        <v>1</v>
      </c>
      <c r="W1292" s="3" t="str">
        <f>IF(Bank_data3[[#This Row],[credit_risk]]=1,"High Risk","Low Risk")</f>
        <v>High Risk</v>
      </c>
      <c r="X1292" s="3" t="str">
        <f t="shared" si="140"/>
        <v>35-44</v>
      </c>
      <c r="Y1292" s="3" t="str">
        <f t="shared" si="141"/>
        <v>Middle Income</v>
      </c>
      <c r="Z1292" s="3" t="str">
        <f t="shared" si="142"/>
        <v>Poor</v>
      </c>
      <c r="AA1292" s="27">
        <f t="shared" si="143"/>
        <v>0.13896373269740012</v>
      </c>
      <c r="AB1292" s="3" t="str">
        <f t="shared" si="144"/>
        <v>Medium</v>
      </c>
      <c r="AC1292" s="3" t="str">
        <f t="shared" si="145"/>
        <v>Medium</v>
      </c>
      <c r="AD1292" s="3" t="str">
        <f t="shared" si="146"/>
        <v>No</v>
      </c>
    </row>
    <row r="1293" spans="1:30" ht="15" customHeight="1" x14ac:dyDescent="0.3">
      <c r="A1293" s="3" t="s">
        <v>1314</v>
      </c>
      <c r="B1293" s="3">
        <v>47</v>
      </c>
      <c r="C1293" s="3" t="s">
        <v>31</v>
      </c>
      <c r="D1293" s="3" t="s">
        <v>26</v>
      </c>
      <c r="E1293" s="3">
        <v>53358.339894096003</v>
      </c>
      <c r="F1293" s="3">
        <v>98</v>
      </c>
      <c r="G1293" s="3">
        <v>1196.74423553315</v>
      </c>
      <c r="H1293" s="3">
        <v>7</v>
      </c>
      <c r="I1293" s="3">
        <v>917.44454912385902</v>
      </c>
      <c r="J1293" s="3">
        <v>44</v>
      </c>
      <c r="K1293" s="3">
        <v>630.60833122960503</v>
      </c>
      <c r="L1293" s="3">
        <v>52</v>
      </c>
      <c r="M1293" s="3">
        <v>13</v>
      </c>
      <c r="N1293" s="3">
        <v>8</v>
      </c>
      <c r="O1293" s="3">
        <v>695</v>
      </c>
      <c r="P1293" s="3">
        <v>4</v>
      </c>
      <c r="Q1293" s="3">
        <v>2113.4739770856499</v>
      </c>
      <c r="R1293" s="3">
        <v>3</v>
      </c>
      <c r="S1293" s="3">
        <v>1</v>
      </c>
      <c r="T1293" s="3">
        <v>0</v>
      </c>
      <c r="U1293" s="3">
        <v>4656.2708555270101</v>
      </c>
      <c r="V1293" s="3">
        <v>1</v>
      </c>
      <c r="W1293" s="3" t="str">
        <f>IF(Bank_data3[[#This Row],[credit_risk]]=1,"High Risk","Low Risk")</f>
        <v>High Risk</v>
      </c>
      <c r="X1293" s="3" t="str">
        <f t="shared" si="140"/>
        <v>45-54</v>
      </c>
      <c r="Y1293" s="3" t="str">
        <f t="shared" si="141"/>
        <v>Middle Income</v>
      </c>
      <c r="Z1293" s="3" t="str">
        <f t="shared" si="142"/>
        <v>Good</v>
      </c>
      <c r="AA1293" s="27">
        <f t="shared" si="143"/>
        <v>3.9609065448445516E-2</v>
      </c>
      <c r="AB1293" s="3" t="str">
        <f t="shared" si="144"/>
        <v>Medium</v>
      </c>
      <c r="AC1293" s="3" t="str">
        <f t="shared" si="145"/>
        <v>High</v>
      </c>
      <c r="AD1293" s="3" t="str">
        <f t="shared" si="146"/>
        <v>No</v>
      </c>
    </row>
    <row r="1294" spans="1:30" ht="15" customHeight="1" x14ac:dyDescent="0.3">
      <c r="A1294" s="3" t="s">
        <v>1315</v>
      </c>
      <c r="B1294" s="3">
        <v>59</v>
      </c>
      <c r="C1294" s="3" t="s">
        <v>28</v>
      </c>
      <c r="D1294" s="3" t="s">
        <v>26</v>
      </c>
      <c r="E1294" s="3">
        <v>45900.612846623</v>
      </c>
      <c r="F1294" s="3">
        <v>219</v>
      </c>
      <c r="G1294" s="3">
        <v>1474.5852595173801</v>
      </c>
      <c r="H1294" s="3">
        <v>5</v>
      </c>
      <c r="I1294" s="3">
        <v>32.805145516455099</v>
      </c>
      <c r="J1294" s="3">
        <v>23</v>
      </c>
      <c r="K1294" s="3">
        <v>410.32299244353197</v>
      </c>
      <c r="L1294" s="3">
        <v>54</v>
      </c>
      <c r="M1294" s="3">
        <v>15</v>
      </c>
      <c r="N1294" s="3">
        <v>7</v>
      </c>
      <c r="O1294" s="3">
        <v>362</v>
      </c>
      <c r="P1294" s="3">
        <v>0</v>
      </c>
      <c r="Q1294" s="3">
        <v>12364.590071942001</v>
      </c>
      <c r="R1294" s="3">
        <v>3</v>
      </c>
      <c r="S1294" s="3">
        <v>1</v>
      </c>
      <c r="T1294" s="3">
        <v>0</v>
      </c>
      <c r="U1294" s="3">
        <v>15290.742300318399</v>
      </c>
      <c r="V1294" s="3">
        <v>1</v>
      </c>
      <c r="W1294" s="3" t="str">
        <f>IF(Bank_data3[[#This Row],[credit_risk]]=1,"High Risk","Low Risk")</f>
        <v>High Risk</v>
      </c>
      <c r="X1294" s="3" t="str">
        <f t="shared" si="140"/>
        <v>55+</v>
      </c>
      <c r="Y1294" s="3" t="str">
        <f t="shared" si="141"/>
        <v>Low Income</v>
      </c>
      <c r="Z1294" s="3" t="str">
        <f t="shared" si="142"/>
        <v>Poor</v>
      </c>
      <c r="AA1294" s="27">
        <f t="shared" si="143"/>
        <v>0.26937745065100344</v>
      </c>
      <c r="AB1294" s="3" t="str">
        <f t="shared" si="144"/>
        <v>Medium</v>
      </c>
      <c r="AC1294" s="3" t="str">
        <f t="shared" si="145"/>
        <v>High</v>
      </c>
      <c r="AD1294" s="3" t="str">
        <f t="shared" si="146"/>
        <v>No</v>
      </c>
    </row>
    <row r="1295" spans="1:30" ht="15" customHeight="1" x14ac:dyDescent="0.3">
      <c r="A1295" s="3" t="s">
        <v>1316</v>
      </c>
      <c r="B1295" s="3">
        <v>68</v>
      </c>
      <c r="C1295" s="3" t="s">
        <v>23</v>
      </c>
      <c r="D1295" s="3" t="s">
        <v>26</v>
      </c>
      <c r="E1295" s="3">
        <v>10000</v>
      </c>
      <c r="F1295" s="3">
        <v>228</v>
      </c>
      <c r="G1295" s="3">
        <v>1930.0128732932801</v>
      </c>
      <c r="H1295" s="3">
        <v>8</v>
      </c>
      <c r="I1295" s="3">
        <v>1480.4169028306601</v>
      </c>
      <c r="J1295" s="3">
        <v>23</v>
      </c>
      <c r="K1295" s="3">
        <v>813.92416064454198</v>
      </c>
      <c r="L1295" s="3">
        <v>40</v>
      </c>
      <c r="M1295" s="3">
        <v>5</v>
      </c>
      <c r="N1295" s="3">
        <v>7</v>
      </c>
      <c r="O1295" s="3">
        <v>314</v>
      </c>
      <c r="P1295" s="3">
        <v>0</v>
      </c>
      <c r="Q1295" s="3">
        <v>12112.279265806799</v>
      </c>
      <c r="R1295" s="3">
        <v>7</v>
      </c>
      <c r="S1295" s="3">
        <v>0</v>
      </c>
      <c r="T1295" s="3">
        <v>0</v>
      </c>
      <c r="U1295" s="3">
        <v>7789.7023247509896</v>
      </c>
      <c r="V1295" s="3">
        <v>1</v>
      </c>
      <c r="W1295" s="3" t="str">
        <f>IF(Bank_data3[[#This Row],[credit_risk]]=1,"High Risk","Low Risk")</f>
        <v>High Risk</v>
      </c>
      <c r="X1295" s="3" t="str">
        <f t="shared" si="140"/>
        <v>55+</v>
      </c>
      <c r="Y1295" s="3" t="str">
        <f t="shared" si="141"/>
        <v>Low Income</v>
      </c>
      <c r="Z1295" s="3" t="str">
        <f t="shared" si="142"/>
        <v>Poor</v>
      </c>
      <c r="AA1295" s="27">
        <f t="shared" si="143"/>
        <v>1.21122792658068</v>
      </c>
      <c r="AB1295" s="3" t="str">
        <f t="shared" si="144"/>
        <v>Medium</v>
      </c>
      <c r="AC1295" s="3" t="str">
        <f t="shared" si="145"/>
        <v>High</v>
      </c>
      <c r="AD1295" s="3" t="str">
        <f t="shared" si="146"/>
        <v>No</v>
      </c>
    </row>
    <row r="1296" spans="1:30" ht="15" customHeight="1" x14ac:dyDescent="0.3">
      <c r="A1296" s="3" t="s">
        <v>1317</v>
      </c>
      <c r="B1296" s="3">
        <v>26</v>
      </c>
      <c r="C1296" s="3" t="s">
        <v>31</v>
      </c>
      <c r="D1296" s="3" t="s">
        <v>33</v>
      </c>
      <c r="E1296" s="3">
        <v>30862.0176656392</v>
      </c>
      <c r="F1296" s="3">
        <v>63</v>
      </c>
      <c r="G1296" s="3">
        <v>915.72701266028696</v>
      </c>
      <c r="H1296" s="3">
        <v>10</v>
      </c>
      <c r="I1296" s="3">
        <v>908.92265796047002</v>
      </c>
      <c r="J1296" s="3">
        <v>2</v>
      </c>
      <c r="K1296" s="3">
        <v>784.33094832203994</v>
      </c>
      <c r="L1296" s="3">
        <v>5</v>
      </c>
      <c r="M1296" s="3">
        <v>0</v>
      </c>
      <c r="N1296" s="3">
        <v>1</v>
      </c>
      <c r="O1296" s="3">
        <v>721</v>
      </c>
      <c r="P1296" s="3">
        <v>0</v>
      </c>
      <c r="Q1296" s="3">
        <v>9738.0274656599504</v>
      </c>
      <c r="R1296" s="3">
        <v>2</v>
      </c>
      <c r="S1296" s="3">
        <v>0</v>
      </c>
      <c r="T1296" s="3">
        <v>0</v>
      </c>
      <c r="U1296" s="3">
        <v>500</v>
      </c>
      <c r="V1296" s="3">
        <v>0</v>
      </c>
      <c r="W1296" s="3" t="str">
        <f>IF(Bank_data3[[#This Row],[credit_risk]]=1,"High Risk","Low Risk")</f>
        <v>Low Risk</v>
      </c>
      <c r="X1296" s="3" t="str">
        <f t="shared" si="140"/>
        <v>25-34</v>
      </c>
      <c r="Y1296" s="3" t="str">
        <f t="shared" si="141"/>
        <v>Low Income</v>
      </c>
      <c r="Z1296" s="3" t="str">
        <f t="shared" si="142"/>
        <v>Good</v>
      </c>
      <c r="AA1296" s="27">
        <f t="shared" si="143"/>
        <v>0.31553437533353385</v>
      </c>
      <c r="AB1296" s="3" t="str">
        <f t="shared" si="144"/>
        <v>Low</v>
      </c>
      <c r="AC1296" s="3" t="str">
        <f t="shared" si="145"/>
        <v>Low</v>
      </c>
      <c r="AD1296" s="3" t="str">
        <f t="shared" si="146"/>
        <v>No</v>
      </c>
    </row>
    <row r="1297" spans="1:30" ht="15" customHeight="1" x14ac:dyDescent="0.3">
      <c r="A1297" s="3" t="s">
        <v>1318</v>
      </c>
      <c r="B1297" s="3">
        <v>20</v>
      </c>
      <c r="C1297" s="3" t="s">
        <v>23</v>
      </c>
      <c r="D1297" s="3" t="s">
        <v>24</v>
      </c>
      <c r="E1297" s="3">
        <v>55924.145841511301</v>
      </c>
      <c r="F1297" s="3">
        <v>227</v>
      </c>
      <c r="G1297" s="3">
        <v>1307.52284897596</v>
      </c>
      <c r="H1297" s="3">
        <v>1</v>
      </c>
      <c r="I1297" s="3">
        <v>1035.1957090477699</v>
      </c>
      <c r="J1297" s="3">
        <v>8</v>
      </c>
      <c r="K1297" s="3">
        <v>487.69177955918502</v>
      </c>
      <c r="L1297" s="3">
        <v>0</v>
      </c>
      <c r="M1297" s="3">
        <v>12</v>
      </c>
      <c r="N1297" s="3">
        <v>3</v>
      </c>
      <c r="O1297" s="3">
        <v>515</v>
      </c>
      <c r="P1297" s="3">
        <v>3</v>
      </c>
      <c r="Q1297" s="3">
        <v>16851.431030919201</v>
      </c>
      <c r="R1297" s="3">
        <v>1</v>
      </c>
      <c r="S1297" s="3">
        <v>0</v>
      </c>
      <c r="T1297" s="3">
        <v>0</v>
      </c>
      <c r="U1297" s="3">
        <v>6233.7742547069101</v>
      </c>
      <c r="V1297" s="3">
        <v>1</v>
      </c>
      <c r="W1297" s="3" t="str">
        <f>IF(Bank_data3[[#This Row],[credit_risk]]=1,"High Risk","Low Risk")</f>
        <v>High Risk</v>
      </c>
      <c r="X1297" s="3" t="str">
        <f t="shared" si="140"/>
        <v>18-24</v>
      </c>
      <c r="Y1297" s="3" t="str">
        <f t="shared" si="141"/>
        <v>Middle Income</v>
      </c>
      <c r="Z1297" s="3" t="str">
        <f t="shared" si="142"/>
        <v>Poor</v>
      </c>
      <c r="AA1297" s="27">
        <f t="shared" si="143"/>
        <v>0.30132656971956367</v>
      </c>
      <c r="AB1297" s="3" t="str">
        <f t="shared" si="144"/>
        <v>Medium</v>
      </c>
      <c r="AC1297" s="3" t="str">
        <f t="shared" si="145"/>
        <v>Low</v>
      </c>
      <c r="AD1297" s="3" t="str">
        <f t="shared" si="146"/>
        <v>No</v>
      </c>
    </row>
    <row r="1298" spans="1:30" ht="15" customHeight="1" x14ac:dyDescent="0.3">
      <c r="A1298" s="3" t="s">
        <v>1319</v>
      </c>
      <c r="B1298" s="3">
        <v>51</v>
      </c>
      <c r="C1298" s="3" t="s">
        <v>31</v>
      </c>
      <c r="D1298" s="3" t="s">
        <v>26</v>
      </c>
      <c r="E1298" s="3">
        <v>10000</v>
      </c>
      <c r="F1298" s="3">
        <v>143</v>
      </c>
      <c r="G1298" s="3">
        <v>1341.8556058197801</v>
      </c>
      <c r="H1298" s="3">
        <v>4</v>
      </c>
      <c r="I1298" s="3">
        <v>392.06471364829099</v>
      </c>
      <c r="J1298" s="3">
        <v>23</v>
      </c>
      <c r="K1298" s="3">
        <v>872.69570673388898</v>
      </c>
      <c r="L1298" s="3">
        <v>63</v>
      </c>
      <c r="M1298" s="3">
        <v>5</v>
      </c>
      <c r="N1298" s="3">
        <v>5</v>
      </c>
      <c r="O1298" s="3">
        <v>433</v>
      </c>
      <c r="P1298" s="3">
        <v>3</v>
      </c>
      <c r="Q1298" s="3">
        <v>16589.1620249931</v>
      </c>
      <c r="R1298" s="3">
        <v>3</v>
      </c>
      <c r="S1298" s="3">
        <v>0</v>
      </c>
      <c r="T1298" s="3">
        <v>0</v>
      </c>
      <c r="U1298" s="3">
        <v>1546.4362902913699</v>
      </c>
      <c r="V1298" s="3">
        <v>1</v>
      </c>
      <c r="W1298" s="3" t="str">
        <f>IF(Bank_data3[[#This Row],[credit_risk]]=1,"High Risk","Low Risk")</f>
        <v>High Risk</v>
      </c>
      <c r="X1298" s="3" t="str">
        <f t="shared" si="140"/>
        <v>45-54</v>
      </c>
      <c r="Y1298" s="3" t="str">
        <f t="shared" si="141"/>
        <v>Low Income</v>
      </c>
      <c r="Z1298" s="3" t="str">
        <f t="shared" si="142"/>
        <v>Poor</v>
      </c>
      <c r="AA1298" s="27">
        <f t="shared" si="143"/>
        <v>1.65891620249931</v>
      </c>
      <c r="AB1298" s="3" t="str">
        <f t="shared" si="144"/>
        <v>Medium</v>
      </c>
      <c r="AC1298" s="3" t="str">
        <f t="shared" si="145"/>
        <v>High</v>
      </c>
      <c r="AD1298" s="3" t="str">
        <f t="shared" si="146"/>
        <v>No</v>
      </c>
    </row>
    <row r="1299" spans="1:30" ht="15" customHeight="1" x14ac:dyDescent="0.3">
      <c r="A1299" s="3" t="s">
        <v>1320</v>
      </c>
      <c r="B1299" s="3">
        <v>32</v>
      </c>
      <c r="C1299" s="3" t="s">
        <v>23</v>
      </c>
      <c r="D1299" s="3" t="s">
        <v>26</v>
      </c>
      <c r="E1299" s="3">
        <v>51289.131068784998</v>
      </c>
      <c r="F1299" s="3">
        <v>91</v>
      </c>
      <c r="G1299" s="3">
        <v>1284.25603062038</v>
      </c>
      <c r="H1299" s="3">
        <v>5</v>
      </c>
      <c r="I1299" s="3">
        <v>1041.71613275097</v>
      </c>
      <c r="J1299" s="3">
        <v>1</v>
      </c>
      <c r="K1299" s="3">
        <v>629.515320243931</v>
      </c>
      <c r="L1299" s="3">
        <v>4</v>
      </c>
      <c r="M1299" s="3">
        <v>5</v>
      </c>
      <c r="N1299" s="3">
        <v>5</v>
      </c>
      <c r="O1299" s="3">
        <v>593</v>
      </c>
      <c r="P1299" s="3">
        <v>2</v>
      </c>
      <c r="Q1299" s="3">
        <v>821.67012185501505</v>
      </c>
      <c r="R1299" s="3">
        <v>0</v>
      </c>
      <c r="S1299" s="3">
        <v>0</v>
      </c>
      <c r="T1299" s="3">
        <v>0</v>
      </c>
      <c r="U1299" s="3">
        <v>5221.8445695158198</v>
      </c>
      <c r="V1299" s="3">
        <v>0</v>
      </c>
      <c r="W1299" s="3" t="str">
        <f>IF(Bank_data3[[#This Row],[credit_risk]]=1,"High Risk","Low Risk")</f>
        <v>Low Risk</v>
      </c>
      <c r="X1299" s="3" t="str">
        <f t="shared" si="140"/>
        <v>25-34</v>
      </c>
      <c r="Y1299" s="3" t="str">
        <f t="shared" si="141"/>
        <v>Middle Income</v>
      </c>
      <c r="Z1299" s="3" t="str">
        <f t="shared" si="142"/>
        <v>Fair</v>
      </c>
      <c r="AA1299" s="27">
        <f t="shared" si="143"/>
        <v>1.6020355672492381E-2</v>
      </c>
      <c r="AB1299" s="3" t="str">
        <f t="shared" si="144"/>
        <v>Medium</v>
      </c>
      <c r="AC1299" s="3" t="str">
        <f t="shared" si="145"/>
        <v>Low</v>
      </c>
      <c r="AD1299" s="3" t="str">
        <f t="shared" si="146"/>
        <v>No</v>
      </c>
    </row>
    <row r="1300" spans="1:30" ht="15" customHeight="1" x14ac:dyDescent="0.3">
      <c r="A1300" s="3" t="s">
        <v>1321</v>
      </c>
      <c r="B1300" s="3">
        <v>49</v>
      </c>
      <c r="C1300" s="3" t="s">
        <v>31</v>
      </c>
      <c r="D1300" s="3" t="s">
        <v>26</v>
      </c>
      <c r="E1300" s="3">
        <v>61902.149195557802</v>
      </c>
      <c r="F1300" s="3">
        <v>236</v>
      </c>
      <c r="G1300" s="3">
        <v>1252.77277943632</v>
      </c>
      <c r="H1300" s="3">
        <v>7</v>
      </c>
      <c r="I1300" s="3">
        <v>1181.3265608470699</v>
      </c>
      <c r="J1300" s="3">
        <v>39</v>
      </c>
      <c r="K1300" s="3">
        <v>97.546597546125</v>
      </c>
      <c r="L1300" s="3">
        <v>25</v>
      </c>
      <c r="M1300" s="3">
        <v>5</v>
      </c>
      <c r="N1300" s="3">
        <v>9</v>
      </c>
      <c r="O1300" s="3">
        <v>826</v>
      </c>
      <c r="P1300" s="3">
        <v>5</v>
      </c>
      <c r="Q1300" s="3">
        <v>16576.647603829198</v>
      </c>
      <c r="R1300" s="3">
        <v>1</v>
      </c>
      <c r="S1300" s="3">
        <v>0</v>
      </c>
      <c r="T1300" s="3">
        <v>0</v>
      </c>
      <c r="U1300" s="3">
        <v>2701.5188999840898</v>
      </c>
      <c r="V1300" s="3">
        <v>0</v>
      </c>
      <c r="W1300" s="3" t="str">
        <f>IF(Bank_data3[[#This Row],[credit_risk]]=1,"High Risk","Low Risk")</f>
        <v>Low Risk</v>
      </c>
      <c r="X1300" s="3" t="str">
        <f t="shared" si="140"/>
        <v>45-54</v>
      </c>
      <c r="Y1300" s="3" t="str">
        <f t="shared" si="141"/>
        <v>Middle Income</v>
      </c>
      <c r="Z1300" s="3" t="str">
        <f t="shared" si="142"/>
        <v>Excellent</v>
      </c>
      <c r="AA1300" s="27">
        <f t="shared" si="143"/>
        <v>0.26778791720883843</v>
      </c>
      <c r="AB1300" s="3" t="str">
        <f t="shared" si="144"/>
        <v>Medium</v>
      </c>
      <c r="AC1300" s="3" t="str">
        <f t="shared" si="145"/>
        <v>Medium</v>
      </c>
      <c r="AD1300" s="3" t="str">
        <f t="shared" si="146"/>
        <v>No</v>
      </c>
    </row>
    <row r="1301" spans="1:30" ht="15" customHeight="1" x14ac:dyDescent="0.3">
      <c r="A1301" s="3" t="s">
        <v>1322</v>
      </c>
      <c r="B1301" s="3">
        <v>42</v>
      </c>
      <c r="C1301" s="3" t="s">
        <v>28</v>
      </c>
      <c r="D1301" s="3" t="s">
        <v>24</v>
      </c>
      <c r="E1301" s="3">
        <v>64999.0151078618</v>
      </c>
      <c r="F1301" s="3">
        <v>170</v>
      </c>
      <c r="G1301" s="3">
        <v>1853.7468971221499</v>
      </c>
      <c r="H1301" s="3">
        <v>3</v>
      </c>
      <c r="I1301" s="3">
        <v>888.74887984824602</v>
      </c>
      <c r="J1301" s="3">
        <v>27</v>
      </c>
      <c r="K1301" s="3">
        <v>580.05381491748506</v>
      </c>
      <c r="L1301" s="3">
        <v>0</v>
      </c>
      <c r="M1301" s="3">
        <v>11</v>
      </c>
      <c r="N1301" s="3">
        <v>5</v>
      </c>
      <c r="O1301" s="3">
        <v>627</v>
      </c>
      <c r="P1301" s="3">
        <v>4</v>
      </c>
      <c r="Q1301" s="3">
        <v>6264.8469385830203</v>
      </c>
      <c r="R1301" s="3">
        <v>5</v>
      </c>
      <c r="S1301" s="3">
        <v>0</v>
      </c>
      <c r="T1301" s="3">
        <v>0</v>
      </c>
      <c r="U1301" s="3">
        <v>16580.859914992401</v>
      </c>
      <c r="V1301" s="3">
        <v>1</v>
      </c>
      <c r="W1301" s="3" t="str">
        <f>IF(Bank_data3[[#This Row],[credit_risk]]=1,"High Risk","Low Risk")</f>
        <v>High Risk</v>
      </c>
      <c r="X1301" s="3" t="str">
        <f t="shared" si="140"/>
        <v>35-44</v>
      </c>
      <c r="Y1301" s="3" t="str">
        <f t="shared" si="141"/>
        <v>Middle Income</v>
      </c>
      <c r="Z1301" s="3" t="str">
        <f t="shared" si="142"/>
        <v>Fair</v>
      </c>
      <c r="AA1301" s="27">
        <f t="shared" si="143"/>
        <v>9.6383721017724633E-2</v>
      </c>
      <c r="AB1301" s="3" t="str">
        <f t="shared" si="144"/>
        <v>Medium</v>
      </c>
      <c r="AC1301" s="3" t="str">
        <f t="shared" si="145"/>
        <v>Low</v>
      </c>
      <c r="AD1301" s="3" t="str">
        <f t="shared" si="146"/>
        <v>No</v>
      </c>
    </row>
    <row r="1302" spans="1:30" ht="15" customHeight="1" x14ac:dyDescent="0.3">
      <c r="A1302" s="3" t="s">
        <v>1323</v>
      </c>
      <c r="B1302" s="3">
        <v>38</v>
      </c>
      <c r="C1302" s="3" t="s">
        <v>28</v>
      </c>
      <c r="D1302" s="3" t="s">
        <v>24</v>
      </c>
      <c r="E1302" s="3">
        <v>60766.794454364703</v>
      </c>
      <c r="F1302" s="3">
        <v>233</v>
      </c>
      <c r="G1302" s="3">
        <v>1521.1918010228601</v>
      </c>
      <c r="H1302" s="3">
        <v>10</v>
      </c>
      <c r="I1302" s="3">
        <v>796.71995451773205</v>
      </c>
      <c r="J1302" s="3">
        <v>6</v>
      </c>
      <c r="K1302" s="3">
        <v>320.78885707618502</v>
      </c>
      <c r="L1302" s="3">
        <v>0</v>
      </c>
      <c r="M1302" s="3">
        <v>8</v>
      </c>
      <c r="N1302" s="3">
        <v>7</v>
      </c>
      <c r="O1302" s="3">
        <v>840</v>
      </c>
      <c r="P1302" s="3">
        <v>5</v>
      </c>
      <c r="Q1302" s="3">
        <v>10363.087602456</v>
      </c>
      <c r="R1302" s="3">
        <v>7</v>
      </c>
      <c r="S1302" s="3">
        <v>0</v>
      </c>
      <c r="T1302" s="3">
        <v>0</v>
      </c>
      <c r="U1302" s="3">
        <v>9433.8044682386699</v>
      </c>
      <c r="V1302" s="3">
        <v>1</v>
      </c>
      <c r="W1302" s="3" t="str">
        <f>IF(Bank_data3[[#This Row],[credit_risk]]=1,"High Risk","Low Risk")</f>
        <v>High Risk</v>
      </c>
      <c r="X1302" s="3" t="str">
        <f t="shared" si="140"/>
        <v>35-44</v>
      </c>
      <c r="Y1302" s="3" t="str">
        <f t="shared" si="141"/>
        <v>Middle Income</v>
      </c>
      <c r="Z1302" s="3" t="str">
        <f t="shared" si="142"/>
        <v>Excellent</v>
      </c>
      <c r="AA1302" s="27">
        <f t="shared" si="143"/>
        <v>0.17053865841547036</v>
      </c>
      <c r="AB1302" s="3" t="str">
        <f t="shared" si="144"/>
        <v>Medium</v>
      </c>
      <c r="AC1302" s="3" t="str">
        <f t="shared" si="145"/>
        <v>Low</v>
      </c>
      <c r="AD1302" s="3" t="str">
        <f t="shared" si="146"/>
        <v>No</v>
      </c>
    </row>
    <row r="1303" spans="1:30" ht="15" customHeight="1" x14ac:dyDescent="0.3">
      <c r="A1303" s="3" t="s">
        <v>1324</v>
      </c>
      <c r="B1303" s="3">
        <v>51</v>
      </c>
      <c r="C1303" s="3" t="s">
        <v>23</v>
      </c>
      <c r="D1303" s="3" t="s">
        <v>33</v>
      </c>
      <c r="E1303" s="3">
        <v>67251.055129108106</v>
      </c>
      <c r="F1303" s="3">
        <v>128</v>
      </c>
      <c r="G1303" s="3">
        <v>2011.4692833947399</v>
      </c>
      <c r="H1303" s="3">
        <v>6</v>
      </c>
      <c r="I1303" s="3">
        <v>487.24415628555403</v>
      </c>
      <c r="J1303" s="3">
        <v>8</v>
      </c>
      <c r="K1303" s="3">
        <v>624.239798487749</v>
      </c>
      <c r="L1303" s="3">
        <v>37</v>
      </c>
      <c r="M1303" s="3">
        <v>19</v>
      </c>
      <c r="N1303" s="3">
        <v>7</v>
      </c>
      <c r="O1303" s="3">
        <v>557</v>
      </c>
      <c r="P1303" s="3">
        <v>1</v>
      </c>
      <c r="Q1303" s="3">
        <v>21889.924229161999</v>
      </c>
      <c r="R1303" s="3">
        <v>0</v>
      </c>
      <c r="S1303" s="3">
        <v>0</v>
      </c>
      <c r="T1303" s="3">
        <v>0</v>
      </c>
      <c r="U1303" s="3">
        <v>12800.8095931922</v>
      </c>
      <c r="V1303" s="3">
        <v>1</v>
      </c>
      <c r="W1303" s="3" t="str">
        <f>IF(Bank_data3[[#This Row],[credit_risk]]=1,"High Risk","Low Risk")</f>
        <v>High Risk</v>
      </c>
      <c r="X1303" s="3" t="str">
        <f t="shared" si="140"/>
        <v>45-54</v>
      </c>
      <c r="Y1303" s="3" t="str">
        <f t="shared" si="141"/>
        <v>Middle Income</v>
      </c>
      <c r="Z1303" s="3" t="str">
        <f t="shared" si="142"/>
        <v>Poor</v>
      </c>
      <c r="AA1303" s="27">
        <f t="shared" si="143"/>
        <v>0.32549562511900931</v>
      </c>
      <c r="AB1303" s="3" t="str">
        <f t="shared" si="144"/>
        <v>Medium</v>
      </c>
      <c r="AC1303" s="3" t="str">
        <f t="shared" si="145"/>
        <v>High</v>
      </c>
      <c r="AD1303" s="3" t="str">
        <f t="shared" si="146"/>
        <v>No</v>
      </c>
    </row>
    <row r="1304" spans="1:30" ht="15" customHeight="1" x14ac:dyDescent="0.3">
      <c r="A1304" s="3" t="s">
        <v>1325</v>
      </c>
      <c r="B1304" s="3">
        <v>49</v>
      </c>
      <c r="C1304" s="3" t="s">
        <v>31</v>
      </c>
      <c r="D1304" s="3" t="s">
        <v>26</v>
      </c>
      <c r="E1304" s="3">
        <v>78901.0048983538</v>
      </c>
      <c r="F1304" s="3">
        <v>63</v>
      </c>
      <c r="G1304" s="3">
        <v>3516.1020880163801</v>
      </c>
      <c r="H1304" s="3">
        <v>10</v>
      </c>
      <c r="I1304" s="3">
        <v>724.32757877583595</v>
      </c>
      <c r="J1304" s="3">
        <v>44</v>
      </c>
      <c r="K1304" s="3">
        <v>0</v>
      </c>
      <c r="L1304" s="3">
        <v>40</v>
      </c>
      <c r="M1304" s="3">
        <v>6</v>
      </c>
      <c r="N1304" s="3">
        <v>6</v>
      </c>
      <c r="O1304" s="3">
        <v>741</v>
      </c>
      <c r="P1304" s="3">
        <v>3</v>
      </c>
      <c r="Q1304" s="3">
        <v>11740.578997434999</v>
      </c>
      <c r="R1304" s="3">
        <v>1</v>
      </c>
      <c r="S1304" s="3">
        <v>0</v>
      </c>
      <c r="T1304" s="3">
        <v>0</v>
      </c>
      <c r="U1304" s="3">
        <v>16513.082492201698</v>
      </c>
      <c r="V1304" s="3">
        <v>0</v>
      </c>
      <c r="W1304" s="3" t="str">
        <f>IF(Bank_data3[[#This Row],[credit_risk]]=1,"High Risk","Low Risk")</f>
        <v>Low Risk</v>
      </c>
      <c r="X1304" s="3" t="str">
        <f t="shared" si="140"/>
        <v>45-54</v>
      </c>
      <c r="Y1304" s="3" t="str">
        <f t="shared" si="141"/>
        <v>Middle Income</v>
      </c>
      <c r="Z1304" s="3" t="str">
        <f t="shared" si="142"/>
        <v>Very Good</v>
      </c>
      <c r="AA1304" s="27">
        <f t="shared" si="143"/>
        <v>0.14880138741654933</v>
      </c>
      <c r="AB1304" s="3" t="str">
        <f t="shared" si="144"/>
        <v>Medium</v>
      </c>
      <c r="AC1304" s="3" t="str">
        <f t="shared" si="145"/>
        <v>High</v>
      </c>
      <c r="AD1304" s="3" t="str">
        <f t="shared" si="146"/>
        <v>No</v>
      </c>
    </row>
    <row r="1305" spans="1:30" ht="15" customHeight="1" x14ac:dyDescent="0.3">
      <c r="A1305" s="3" t="s">
        <v>1326</v>
      </c>
      <c r="B1305" s="3">
        <v>48</v>
      </c>
      <c r="C1305" s="3" t="s">
        <v>31</v>
      </c>
      <c r="D1305" s="3" t="s">
        <v>24</v>
      </c>
      <c r="E1305" s="3">
        <v>69730.122837365299</v>
      </c>
      <c r="F1305" s="3">
        <v>122</v>
      </c>
      <c r="G1305" s="3">
        <v>1071.97790701745</v>
      </c>
      <c r="H1305" s="3">
        <v>6</v>
      </c>
      <c r="I1305" s="3">
        <v>620.78967000925195</v>
      </c>
      <c r="J1305" s="3">
        <v>38</v>
      </c>
      <c r="K1305" s="3">
        <v>898.53449447603896</v>
      </c>
      <c r="L1305" s="3">
        <v>27</v>
      </c>
      <c r="M1305" s="3">
        <v>2</v>
      </c>
      <c r="N1305" s="3">
        <v>4</v>
      </c>
      <c r="O1305" s="3">
        <v>899</v>
      </c>
      <c r="P1305" s="3">
        <v>5</v>
      </c>
      <c r="Q1305" s="3">
        <v>18165.202442874801</v>
      </c>
      <c r="R1305" s="3">
        <v>7</v>
      </c>
      <c r="S1305" s="3">
        <v>0</v>
      </c>
      <c r="T1305" s="3">
        <v>0</v>
      </c>
      <c r="U1305" s="3">
        <v>9313.3657179531692</v>
      </c>
      <c r="V1305" s="3">
        <v>1</v>
      </c>
      <c r="W1305" s="3" t="str">
        <f>IF(Bank_data3[[#This Row],[credit_risk]]=1,"High Risk","Low Risk")</f>
        <v>High Risk</v>
      </c>
      <c r="X1305" s="3" t="str">
        <f t="shared" si="140"/>
        <v>45-54</v>
      </c>
      <c r="Y1305" s="3" t="str">
        <f t="shared" si="141"/>
        <v>Middle Income</v>
      </c>
      <c r="Z1305" s="3" t="str">
        <f t="shared" si="142"/>
        <v>Excellent</v>
      </c>
      <c r="AA1305" s="27">
        <f t="shared" si="143"/>
        <v>0.26050724857092705</v>
      </c>
      <c r="AB1305" s="3" t="str">
        <f t="shared" si="144"/>
        <v>Medium</v>
      </c>
      <c r="AC1305" s="3" t="str">
        <f t="shared" si="145"/>
        <v>Medium</v>
      </c>
      <c r="AD1305" s="3" t="str">
        <f t="shared" si="146"/>
        <v>No</v>
      </c>
    </row>
    <row r="1306" spans="1:30" ht="15" customHeight="1" x14ac:dyDescent="0.3">
      <c r="A1306" s="3" t="s">
        <v>1327</v>
      </c>
      <c r="B1306" s="3">
        <v>68</v>
      </c>
      <c r="C1306" s="3" t="s">
        <v>23</v>
      </c>
      <c r="D1306" s="3" t="s">
        <v>33</v>
      </c>
      <c r="E1306" s="3">
        <v>53542.9651802347</v>
      </c>
      <c r="F1306" s="3">
        <v>174</v>
      </c>
      <c r="G1306" s="3">
        <v>1674.1506433479301</v>
      </c>
      <c r="H1306" s="3">
        <v>3</v>
      </c>
      <c r="I1306" s="3">
        <v>1000.19847308744</v>
      </c>
      <c r="J1306" s="3">
        <v>38</v>
      </c>
      <c r="K1306" s="3">
        <v>779.19526671974495</v>
      </c>
      <c r="L1306" s="3">
        <v>4</v>
      </c>
      <c r="M1306" s="3">
        <v>14</v>
      </c>
      <c r="N1306" s="3">
        <v>5</v>
      </c>
      <c r="O1306" s="3">
        <v>461</v>
      </c>
      <c r="P1306" s="3">
        <v>5</v>
      </c>
      <c r="Q1306" s="3">
        <v>10477.576550681501</v>
      </c>
      <c r="R1306" s="3">
        <v>0</v>
      </c>
      <c r="S1306" s="3">
        <v>0</v>
      </c>
      <c r="T1306" s="3">
        <v>1</v>
      </c>
      <c r="U1306" s="3">
        <v>19481.020231132999</v>
      </c>
      <c r="V1306" s="3">
        <v>1</v>
      </c>
      <c r="W1306" s="3" t="str">
        <f>IF(Bank_data3[[#This Row],[credit_risk]]=1,"High Risk","Low Risk")</f>
        <v>High Risk</v>
      </c>
      <c r="X1306" s="3" t="str">
        <f t="shared" si="140"/>
        <v>55+</v>
      </c>
      <c r="Y1306" s="3" t="str">
        <f t="shared" si="141"/>
        <v>Middle Income</v>
      </c>
      <c r="Z1306" s="3" t="str">
        <f t="shared" si="142"/>
        <v>Poor</v>
      </c>
      <c r="AA1306" s="27">
        <f t="shared" si="143"/>
        <v>0.19568539985434502</v>
      </c>
      <c r="AB1306" s="3" t="str">
        <f t="shared" si="144"/>
        <v>Medium</v>
      </c>
      <c r="AC1306" s="3" t="str">
        <f t="shared" si="145"/>
        <v>Low</v>
      </c>
      <c r="AD1306" s="3" t="str">
        <f t="shared" si="146"/>
        <v>No</v>
      </c>
    </row>
    <row r="1307" spans="1:30" ht="15" customHeight="1" x14ac:dyDescent="0.3">
      <c r="A1307" s="3" t="s">
        <v>1328</v>
      </c>
      <c r="B1307" s="3">
        <v>64</v>
      </c>
      <c r="C1307" s="3" t="s">
        <v>31</v>
      </c>
      <c r="D1307" s="3" t="s">
        <v>26</v>
      </c>
      <c r="E1307" s="3">
        <v>47576.842614090499</v>
      </c>
      <c r="F1307" s="3">
        <v>192</v>
      </c>
      <c r="G1307" s="3">
        <v>1906.8648274406301</v>
      </c>
      <c r="H1307" s="3">
        <v>0</v>
      </c>
      <c r="I1307" s="3">
        <v>502.54342620890901</v>
      </c>
      <c r="J1307" s="3">
        <v>32</v>
      </c>
      <c r="K1307" s="3">
        <v>897.51595296114499</v>
      </c>
      <c r="L1307" s="3">
        <v>20</v>
      </c>
      <c r="M1307" s="3">
        <v>1</v>
      </c>
      <c r="N1307" s="3">
        <v>5</v>
      </c>
      <c r="O1307" s="3">
        <v>726</v>
      </c>
      <c r="P1307" s="3">
        <v>1</v>
      </c>
      <c r="Q1307" s="3">
        <v>17618.269228027599</v>
      </c>
      <c r="R1307" s="3">
        <v>0</v>
      </c>
      <c r="S1307" s="3">
        <v>0</v>
      </c>
      <c r="T1307" s="3">
        <v>0</v>
      </c>
      <c r="U1307" s="3">
        <v>1108.24700358972</v>
      </c>
      <c r="V1307" s="3">
        <v>0</v>
      </c>
      <c r="W1307" s="3" t="str">
        <f>IF(Bank_data3[[#This Row],[credit_risk]]=1,"High Risk","Low Risk")</f>
        <v>Low Risk</v>
      </c>
      <c r="X1307" s="3" t="str">
        <f t="shared" si="140"/>
        <v>55+</v>
      </c>
      <c r="Y1307" s="3" t="str">
        <f t="shared" si="141"/>
        <v>Low Income</v>
      </c>
      <c r="Z1307" s="3" t="str">
        <f t="shared" si="142"/>
        <v>Good</v>
      </c>
      <c r="AA1307" s="27">
        <f t="shared" si="143"/>
        <v>0.37031186308293856</v>
      </c>
      <c r="AB1307" s="3" t="str">
        <f t="shared" si="144"/>
        <v>Medium</v>
      </c>
      <c r="AC1307" s="3" t="str">
        <f t="shared" si="145"/>
        <v>Medium</v>
      </c>
      <c r="AD1307" s="3" t="str">
        <f t="shared" si="146"/>
        <v>No</v>
      </c>
    </row>
    <row r="1308" spans="1:30" ht="15" customHeight="1" x14ac:dyDescent="0.3">
      <c r="A1308" s="3" t="s">
        <v>1329</v>
      </c>
      <c r="B1308" s="3">
        <v>48</v>
      </c>
      <c r="C1308" s="3" t="s">
        <v>23</v>
      </c>
      <c r="D1308" s="3" t="s">
        <v>24</v>
      </c>
      <c r="E1308" s="3">
        <v>52063.481741948402</v>
      </c>
      <c r="F1308" s="3">
        <v>123</v>
      </c>
      <c r="G1308" s="3">
        <v>2373.5491850961098</v>
      </c>
      <c r="H1308" s="3">
        <v>2</v>
      </c>
      <c r="I1308" s="3">
        <v>997.62775252624499</v>
      </c>
      <c r="J1308" s="3">
        <v>33</v>
      </c>
      <c r="K1308" s="3">
        <v>497.44487683010499</v>
      </c>
      <c r="L1308" s="3">
        <v>62</v>
      </c>
      <c r="M1308" s="3">
        <v>17</v>
      </c>
      <c r="N1308" s="3">
        <v>2</v>
      </c>
      <c r="O1308" s="3">
        <v>323</v>
      </c>
      <c r="P1308" s="3">
        <v>4</v>
      </c>
      <c r="Q1308" s="3">
        <v>11673.9685568365</v>
      </c>
      <c r="R1308" s="3">
        <v>1</v>
      </c>
      <c r="S1308" s="3">
        <v>0</v>
      </c>
      <c r="T1308" s="3">
        <v>0</v>
      </c>
      <c r="U1308" s="3">
        <v>14345.454136010499</v>
      </c>
      <c r="V1308" s="3">
        <v>1</v>
      </c>
      <c r="W1308" s="3" t="str">
        <f>IF(Bank_data3[[#This Row],[credit_risk]]=1,"High Risk","Low Risk")</f>
        <v>High Risk</v>
      </c>
      <c r="X1308" s="3" t="str">
        <f t="shared" si="140"/>
        <v>45-54</v>
      </c>
      <c r="Y1308" s="3" t="str">
        <f t="shared" si="141"/>
        <v>Middle Income</v>
      </c>
      <c r="Z1308" s="3" t="str">
        <f t="shared" si="142"/>
        <v>Poor</v>
      </c>
      <c r="AA1308" s="27">
        <f t="shared" si="143"/>
        <v>0.22422566002593314</v>
      </c>
      <c r="AB1308" s="3" t="str">
        <f t="shared" si="144"/>
        <v>Medium</v>
      </c>
      <c r="AC1308" s="3" t="str">
        <f t="shared" si="145"/>
        <v>High</v>
      </c>
      <c r="AD1308" s="3" t="str">
        <f t="shared" si="146"/>
        <v>No</v>
      </c>
    </row>
    <row r="1309" spans="1:30" ht="15" customHeight="1" x14ac:dyDescent="0.3">
      <c r="A1309" s="3" t="s">
        <v>1330</v>
      </c>
      <c r="B1309" s="3">
        <v>49</v>
      </c>
      <c r="C1309" s="3" t="s">
        <v>31</v>
      </c>
      <c r="D1309" s="3" t="s">
        <v>24</v>
      </c>
      <c r="E1309" s="3">
        <v>45041.033269855099</v>
      </c>
      <c r="F1309" s="3">
        <v>174</v>
      </c>
      <c r="G1309" s="3">
        <v>1847.5640723051499</v>
      </c>
      <c r="H1309" s="3">
        <v>1</v>
      </c>
      <c r="I1309" s="3">
        <v>506.35505304461998</v>
      </c>
      <c r="J1309" s="3">
        <v>20</v>
      </c>
      <c r="K1309" s="3">
        <v>789.04321991391203</v>
      </c>
      <c r="L1309" s="3">
        <v>11</v>
      </c>
      <c r="M1309" s="3">
        <v>0</v>
      </c>
      <c r="N1309" s="3">
        <v>2</v>
      </c>
      <c r="O1309" s="3">
        <v>540</v>
      </c>
      <c r="P1309" s="3">
        <v>4</v>
      </c>
      <c r="Q1309" s="3">
        <v>10386.298796109901</v>
      </c>
      <c r="R1309" s="3">
        <v>2</v>
      </c>
      <c r="S1309" s="3">
        <v>0</v>
      </c>
      <c r="T1309" s="3">
        <v>0</v>
      </c>
      <c r="U1309" s="3">
        <v>8888.7292465640003</v>
      </c>
      <c r="V1309" s="3">
        <v>1</v>
      </c>
      <c r="W1309" s="3" t="str">
        <f>IF(Bank_data3[[#This Row],[credit_risk]]=1,"High Risk","Low Risk")</f>
        <v>High Risk</v>
      </c>
      <c r="X1309" s="3" t="str">
        <f t="shared" si="140"/>
        <v>45-54</v>
      </c>
      <c r="Y1309" s="3" t="str">
        <f t="shared" si="141"/>
        <v>Low Income</v>
      </c>
      <c r="Z1309" s="3" t="str">
        <f t="shared" si="142"/>
        <v>Poor</v>
      </c>
      <c r="AA1309" s="27">
        <f t="shared" si="143"/>
        <v>0.23059637051135781</v>
      </c>
      <c r="AB1309" s="3" t="str">
        <f t="shared" si="144"/>
        <v>Medium</v>
      </c>
      <c r="AC1309" s="3" t="str">
        <f t="shared" si="145"/>
        <v>Medium</v>
      </c>
      <c r="AD1309" s="3" t="str">
        <f t="shared" si="146"/>
        <v>No</v>
      </c>
    </row>
    <row r="1310" spans="1:30" ht="15" customHeight="1" x14ac:dyDescent="0.3">
      <c r="A1310" s="3" t="s">
        <v>1331</v>
      </c>
      <c r="B1310" s="3">
        <v>35</v>
      </c>
      <c r="C1310" s="3" t="s">
        <v>23</v>
      </c>
      <c r="D1310" s="3" t="s">
        <v>33</v>
      </c>
      <c r="E1310" s="3">
        <v>70116.453180421304</v>
      </c>
      <c r="F1310" s="3">
        <v>50</v>
      </c>
      <c r="G1310" s="3">
        <v>625.71938489969102</v>
      </c>
      <c r="H1310" s="3">
        <v>11</v>
      </c>
      <c r="I1310" s="3">
        <v>708.17660604399396</v>
      </c>
      <c r="J1310" s="3">
        <v>28</v>
      </c>
      <c r="K1310" s="3">
        <v>552.89188195630197</v>
      </c>
      <c r="L1310" s="3">
        <v>5</v>
      </c>
      <c r="M1310" s="3">
        <v>0</v>
      </c>
      <c r="N1310" s="3">
        <v>6</v>
      </c>
      <c r="O1310" s="3">
        <v>401</v>
      </c>
      <c r="P1310" s="3">
        <v>3</v>
      </c>
      <c r="Q1310" s="3">
        <v>12736.8928297487</v>
      </c>
      <c r="R1310" s="3">
        <v>6</v>
      </c>
      <c r="S1310" s="3">
        <v>0</v>
      </c>
      <c r="T1310" s="3">
        <v>0</v>
      </c>
      <c r="U1310" s="3">
        <v>11920.047028123499</v>
      </c>
      <c r="V1310" s="3">
        <v>1</v>
      </c>
      <c r="W1310" s="3" t="str">
        <f>IF(Bank_data3[[#This Row],[credit_risk]]=1,"High Risk","Low Risk")</f>
        <v>High Risk</v>
      </c>
      <c r="X1310" s="3" t="str">
        <f t="shared" si="140"/>
        <v>35-44</v>
      </c>
      <c r="Y1310" s="3" t="str">
        <f t="shared" si="141"/>
        <v>Middle Income</v>
      </c>
      <c r="Z1310" s="3" t="str">
        <f t="shared" si="142"/>
        <v>Poor</v>
      </c>
      <c r="AA1310" s="27">
        <f t="shared" si="143"/>
        <v>0.18165341017713138</v>
      </c>
      <c r="AB1310" s="3" t="str">
        <f t="shared" si="144"/>
        <v>Low</v>
      </c>
      <c r="AC1310" s="3" t="str">
        <f t="shared" si="145"/>
        <v>Low</v>
      </c>
      <c r="AD1310" s="3" t="str">
        <f t="shared" si="146"/>
        <v>No</v>
      </c>
    </row>
    <row r="1311" spans="1:30" ht="15" customHeight="1" x14ac:dyDescent="0.3">
      <c r="A1311" s="3" t="s">
        <v>1332</v>
      </c>
      <c r="B1311" s="3">
        <v>59</v>
      </c>
      <c r="C1311" s="3" t="s">
        <v>31</v>
      </c>
      <c r="D1311" s="3" t="s">
        <v>26</v>
      </c>
      <c r="E1311" s="3">
        <v>60297.803749417799</v>
      </c>
      <c r="F1311" s="3">
        <v>204</v>
      </c>
      <c r="G1311" s="3">
        <v>970.06572599238302</v>
      </c>
      <c r="H1311" s="3">
        <v>2</v>
      </c>
      <c r="I1311" s="3">
        <v>1015.61553895449</v>
      </c>
      <c r="J1311" s="3">
        <v>26</v>
      </c>
      <c r="K1311" s="3">
        <v>254.07868725112499</v>
      </c>
      <c r="L1311" s="3">
        <v>28</v>
      </c>
      <c r="M1311" s="3">
        <v>10</v>
      </c>
      <c r="N1311" s="3">
        <v>5</v>
      </c>
      <c r="O1311" s="3">
        <v>580</v>
      </c>
      <c r="P1311" s="3">
        <v>1</v>
      </c>
      <c r="Q1311" s="3">
        <v>5287.2325643306804</v>
      </c>
      <c r="R1311" s="3">
        <v>7</v>
      </c>
      <c r="S1311" s="3">
        <v>0</v>
      </c>
      <c r="T1311" s="3">
        <v>0</v>
      </c>
      <c r="U1311" s="3">
        <v>7356.1008228854198</v>
      </c>
      <c r="V1311" s="3">
        <v>1</v>
      </c>
      <c r="W1311" s="3" t="str">
        <f>IF(Bank_data3[[#This Row],[credit_risk]]=1,"High Risk","Low Risk")</f>
        <v>High Risk</v>
      </c>
      <c r="X1311" s="3" t="str">
        <f t="shared" si="140"/>
        <v>55+</v>
      </c>
      <c r="Y1311" s="3" t="str">
        <f t="shared" si="141"/>
        <v>Middle Income</v>
      </c>
      <c r="Z1311" s="3" t="str">
        <f t="shared" si="142"/>
        <v>Fair</v>
      </c>
      <c r="AA1311" s="27">
        <f t="shared" si="143"/>
        <v>8.7685325759177937E-2</v>
      </c>
      <c r="AB1311" s="3" t="str">
        <f t="shared" si="144"/>
        <v>Low</v>
      </c>
      <c r="AC1311" s="3" t="str">
        <f t="shared" si="145"/>
        <v>Medium</v>
      </c>
      <c r="AD1311" s="3" t="str">
        <f t="shared" si="146"/>
        <v>No</v>
      </c>
    </row>
    <row r="1312" spans="1:30" ht="15" customHeight="1" x14ac:dyDescent="0.3">
      <c r="A1312" s="3" t="s">
        <v>1333</v>
      </c>
      <c r="B1312" s="3">
        <v>38</v>
      </c>
      <c r="C1312" s="3" t="s">
        <v>23</v>
      </c>
      <c r="D1312" s="3" t="s">
        <v>26</v>
      </c>
      <c r="E1312" s="3">
        <v>43140.623819958899</v>
      </c>
      <c r="F1312" s="3">
        <v>61</v>
      </c>
      <c r="G1312" s="3">
        <v>1617.1647629343599</v>
      </c>
      <c r="H1312" s="3">
        <v>4</v>
      </c>
      <c r="I1312" s="3">
        <v>553.67114800488503</v>
      </c>
      <c r="J1312" s="3">
        <v>16</v>
      </c>
      <c r="K1312" s="3">
        <v>297.16682339615602</v>
      </c>
      <c r="L1312" s="3">
        <v>60</v>
      </c>
      <c r="M1312" s="3">
        <v>2</v>
      </c>
      <c r="N1312" s="3">
        <v>4</v>
      </c>
      <c r="O1312" s="3">
        <v>724</v>
      </c>
      <c r="P1312" s="3">
        <v>5</v>
      </c>
      <c r="Q1312" s="3">
        <v>8907.1797759034107</v>
      </c>
      <c r="R1312" s="3">
        <v>7</v>
      </c>
      <c r="S1312" s="3">
        <v>0</v>
      </c>
      <c r="T1312" s="3">
        <v>0</v>
      </c>
      <c r="U1312" s="3">
        <v>10946.205244393001</v>
      </c>
      <c r="V1312" s="3">
        <v>1</v>
      </c>
      <c r="W1312" s="3" t="str">
        <f>IF(Bank_data3[[#This Row],[credit_risk]]=1,"High Risk","Low Risk")</f>
        <v>High Risk</v>
      </c>
      <c r="X1312" s="3" t="str">
        <f t="shared" si="140"/>
        <v>35-44</v>
      </c>
      <c r="Y1312" s="3" t="str">
        <f t="shared" si="141"/>
        <v>Low Income</v>
      </c>
      <c r="Z1312" s="3" t="str">
        <f t="shared" si="142"/>
        <v>Good</v>
      </c>
      <c r="AA1312" s="27">
        <f t="shared" si="143"/>
        <v>0.20646849737445214</v>
      </c>
      <c r="AB1312" s="3" t="str">
        <f t="shared" si="144"/>
        <v>Medium</v>
      </c>
      <c r="AC1312" s="3" t="str">
        <f t="shared" si="145"/>
        <v>High</v>
      </c>
      <c r="AD1312" s="3" t="str">
        <f t="shared" si="146"/>
        <v>No</v>
      </c>
    </row>
    <row r="1313" spans="1:30" ht="15" customHeight="1" x14ac:dyDescent="0.3">
      <c r="A1313" s="3" t="s">
        <v>1334</v>
      </c>
      <c r="B1313" s="3">
        <v>37</v>
      </c>
      <c r="C1313" s="3" t="s">
        <v>31</v>
      </c>
      <c r="D1313" s="3" t="s">
        <v>24</v>
      </c>
      <c r="E1313" s="3">
        <v>73833.580105017696</v>
      </c>
      <c r="F1313" s="3">
        <v>187</v>
      </c>
      <c r="G1313" s="3">
        <v>947.31298253005605</v>
      </c>
      <c r="H1313" s="3">
        <v>10</v>
      </c>
      <c r="I1313" s="3">
        <v>1027.68777114216</v>
      </c>
      <c r="J1313" s="3">
        <v>41</v>
      </c>
      <c r="K1313" s="3">
        <v>413.70069550414098</v>
      </c>
      <c r="L1313" s="3">
        <v>34</v>
      </c>
      <c r="M1313" s="3">
        <v>9</v>
      </c>
      <c r="N1313" s="3">
        <v>5</v>
      </c>
      <c r="O1313" s="3">
        <v>844</v>
      </c>
      <c r="P1313" s="3">
        <v>0</v>
      </c>
      <c r="Q1313" s="3">
        <v>15666.209481269299</v>
      </c>
      <c r="R1313" s="3">
        <v>6</v>
      </c>
      <c r="S1313" s="3">
        <v>0</v>
      </c>
      <c r="T1313" s="3">
        <v>0</v>
      </c>
      <c r="U1313" s="3">
        <v>9911.6927740789906</v>
      </c>
      <c r="V1313" s="3">
        <v>1</v>
      </c>
      <c r="W1313" s="3" t="str">
        <f>IF(Bank_data3[[#This Row],[credit_risk]]=1,"High Risk","Low Risk")</f>
        <v>High Risk</v>
      </c>
      <c r="X1313" s="3" t="str">
        <f t="shared" si="140"/>
        <v>35-44</v>
      </c>
      <c r="Y1313" s="3" t="str">
        <f t="shared" si="141"/>
        <v>Middle Income</v>
      </c>
      <c r="Z1313" s="3" t="str">
        <f t="shared" si="142"/>
        <v>Excellent</v>
      </c>
      <c r="AA1313" s="27">
        <f t="shared" si="143"/>
        <v>0.21218271495146734</v>
      </c>
      <c r="AB1313" s="3" t="str">
        <f t="shared" si="144"/>
        <v>Low</v>
      </c>
      <c r="AC1313" s="3" t="str">
        <f t="shared" si="145"/>
        <v>High</v>
      </c>
      <c r="AD1313" s="3" t="str">
        <f t="shared" si="146"/>
        <v>No</v>
      </c>
    </row>
    <row r="1314" spans="1:30" ht="15" customHeight="1" x14ac:dyDescent="0.3">
      <c r="A1314" s="3" t="s">
        <v>1335</v>
      </c>
      <c r="B1314" s="3">
        <v>20</v>
      </c>
      <c r="C1314" s="3" t="s">
        <v>28</v>
      </c>
      <c r="D1314" s="3" t="s">
        <v>26</v>
      </c>
      <c r="E1314" s="3">
        <v>44746.180627376998</v>
      </c>
      <c r="F1314" s="3">
        <v>225</v>
      </c>
      <c r="G1314" s="3">
        <v>318.85691082557298</v>
      </c>
      <c r="H1314" s="3">
        <v>11</v>
      </c>
      <c r="I1314" s="3">
        <v>993.54795518497895</v>
      </c>
      <c r="J1314" s="3">
        <v>46</v>
      </c>
      <c r="K1314" s="3">
        <v>812.52236840965395</v>
      </c>
      <c r="L1314" s="3">
        <v>74</v>
      </c>
      <c r="M1314" s="3">
        <v>11</v>
      </c>
      <c r="N1314" s="3">
        <v>5</v>
      </c>
      <c r="O1314" s="3">
        <v>598</v>
      </c>
      <c r="P1314" s="3">
        <v>0</v>
      </c>
      <c r="Q1314" s="3">
        <v>17027.931205102399</v>
      </c>
      <c r="R1314" s="3">
        <v>0</v>
      </c>
      <c r="S1314" s="3">
        <v>1</v>
      </c>
      <c r="T1314" s="3">
        <v>0</v>
      </c>
      <c r="U1314" s="3">
        <v>7566.3509200314602</v>
      </c>
      <c r="V1314" s="3">
        <v>1</v>
      </c>
      <c r="W1314" s="3" t="str">
        <f>IF(Bank_data3[[#This Row],[credit_risk]]=1,"High Risk","Low Risk")</f>
        <v>High Risk</v>
      </c>
      <c r="X1314" s="3" t="str">
        <f t="shared" si="140"/>
        <v>18-24</v>
      </c>
      <c r="Y1314" s="3" t="str">
        <f t="shared" si="141"/>
        <v>Low Income</v>
      </c>
      <c r="Z1314" s="3" t="str">
        <f t="shared" si="142"/>
        <v>Fair</v>
      </c>
      <c r="AA1314" s="27">
        <f t="shared" si="143"/>
        <v>0.38054490833311977</v>
      </c>
      <c r="AB1314" s="3" t="str">
        <f t="shared" si="144"/>
        <v>Low</v>
      </c>
      <c r="AC1314" s="3" t="str">
        <f t="shared" si="145"/>
        <v>High</v>
      </c>
      <c r="AD1314" s="3" t="str">
        <f t="shared" si="146"/>
        <v>No</v>
      </c>
    </row>
    <row r="1315" spans="1:30" ht="15" customHeight="1" x14ac:dyDescent="0.3">
      <c r="A1315" s="3" t="s">
        <v>1336</v>
      </c>
      <c r="B1315" s="3">
        <v>33</v>
      </c>
      <c r="C1315" s="3" t="s">
        <v>31</v>
      </c>
      <c r="D1315" s="3" t="s">
        <v>33</v>
      </c>
      <c r="E1315" s="3">
        <v>32976.110370681003</v>
      </c>
      <c r="F1315" s="3">
        <v>238</v>
      </c>
      <c r="G1315" s="3">
        <v>854.89228500743104</v>
      </c>
      <c r="H1315" s="3">
        <v>0</v>
      </c>
      <c r="I1315" s="3">
        <v>705.16726431807001</v>
      </c>
      <c r="J1315" s="3">
        <v>47</v>
      </c>
      <c r="K1315" s="3">
        <v>804.09118532479704</v>
      </c>
      <c r="L1315" s="3">
        <v>51</v>
      </c>
      <c r="M1315" s="3">
        <v>5</v>
      </c>
      <c r="N1315" s="3">
        <v>3</v>
      </c>
      <c r="O1315" s="3">
        <v>316</v>
      </c>
      <c r="P1315" s="3">
        <v>5</v>
      </c>
      <c r="Q1315" s="3">
        <v>6530.8603400922702</v>
      </c>
      <c r="R1315" s="3">
        <v>1</v>
      </c>
      <c r="S1315" s="3">
        <v>0</v>
      </c>
      <c r="T1315" s="3">
        <v>0</v>
      </c>
      <c r="U1315" s="3">
        <v>8647.0077604781109</v>
      </c>
      <c r="V1315" s="3">
        <v>1</v>
      </c>
      <c r="W1315" s="3" t="str">
        <f>IF(Bank_data3[[#This Row],[credit_risk]]=1,"High Risk","Low Risk")</f>
        <v>High Risk</v>
      </c>
      <c r="X1315" s="3" t="str">
        <f t="shared" si="140"/>
        <v>25-34</v>
      </c>
      <c r="Y1315" s="3" t="str">
        <f t="shared" si="141"/>
        <v>Low Income</v>
      </c>
      <c r="Z1315" s="3" t="str">
        <f t="shared" si="142"/>
        <v>Poor</v>
      </c>
      <c r="AA1315" s="27">
        <f t="shared" si="143"/>
        <v>0.19804823148271744</v>
      </c>
      <c r="AB1315" s="3" t="str">
        <f t="shared" si="144"/>
        <v>Low</v>
      </c>
      <c r="AC1315" s="3" t="str">
        <f t="shared" si="145"/>
        <v>High</v>
      </c>
      <c r="AD1315" s="3" t="str">
        <f t="shared" si="146"/>
        <v>No</v>
      </c>
    </row>
    <row r="1316" spans="1:30" ht="15" customHeight="1" x14ac:dyDescent="0.3">
      <c r="A1316" s="3" t="s">
        <v>1337</v>
      </c>
      <c r="B1316" s="3">
        <v>66</v>
      </c>
      <c r="C1316" s="3" t="s">
        <v>23</v>
      </c>
      <c r="D1316" s="3" t="s">
        <v>24</v>
      </c>
      <c r="E1316" s="3">
        <v>49806.634160285699</v>
      </c>
      <c r="F1316" s="3">
        <v>13</v>
      </c>
      <c r="G1316" s="3">
        <v>859.22963982716101</v>
      </c>
      <c r="H1316" s="3">
        <v>4</v>
      </c>
      <c r="I1316" s="3">
        <v>1206.6241204745299</v>
      </c>
      <c r="J1316" s="3">
        <v>22</v>
      </c>
      <c r="K1316" s="3">
        <v>338.29509676165299</v>
      </c>
      <c r="L1316" s="3">
        <v>32</v>
      </c>
      <c r="M1316" s="3">
        <v>6</v>
      </c>
      <c r="N1316" s="3">
        <v>4</v>
      </c>
      <c r="O1316" s="3">
        <v>306</v>
      </c>
      <c r="P1316" s="3">
        <v>3</v>
      </c>
      <c r="Q1316" s="3">
        <v>22337.926091373101</v>
      </c>
      <c r="R1316" s="3">
        <v>4</v>
      </c>
      <c r="S1316" s="3">
        <v>0</v>
      </c>
      <c r="T1316" s="3">
        <v>0</v>
      </c>
      <c r="U1316" s="3">
        <v>15908.425405087301</v>
      </c>
      <c r="V1316" s="3">
        <v>1</v>
      </c>
      <c r="W1316" s="3" t="str">
        <f>IF(Bank_data3[[#This Row],[credit_risk]]=1,"High Risk","Low Risk")</f>
        <v>High Risk</v>
      </c>
      <c r="X1316" s="3" t="str">
        <f t="shared" si="140"/>
        <v>55+</v>
      </c>
      <c r="Y1316" s="3" t="str">
        <f t="shared" si="141"/>
        <v>Low Income</v>
      </c>
      <c r="Z1316" s="3" t="str">
        <f t="shared" si="142"/>
        <v>Poor</v>
      </c>
      <c r="AA1316" s="27">
        <f t="shared" si="143"/>
        <v>0.44849298628544321</v>
      </c>
      <c r="AB1316" s="3" t="str">
        <f t="shared" si="144"/>
        <v>Low</v>
      </c>
      <c r="AC1316" s="3" t="str">
        <f t="shared" si="145"/>
        <v>High</v>
      </c>
      <c r="AD1316" s="3" t="str">
        <f t="shared" si="146"/>
        <v>No</v>
      </c>
    </row>
    <row r="1317" spans="1:30" ht="15" customHeight="1" x14ac:dyDescent="0.3">
      <c r="A1317" s="3" t="s">
        <v>1338</v>
      </c>
      <c r="B1317" s="3">
        <v>69</v>
      </c>
      <c r="C1317" s="3" t="s">
        <v>28</v>
      </c>
      <c r="D1317" s="3" t="s">
        <v>24</v>
      </c>
      <c r="E1317" s="3">
        <v>35165.597293908999</v>
      </c>
      <c r="F1317" s="3">
        <v>27</v>
      </c>
      <c r="G1317" s="3">
        <v>692.50358545653796</v>
      </c>
      <c r="H1317" s="3">
        <v>1</v>
      </c>
      <c r="I1317" s="3">
        <v>827.22451969199005</v>
      </c>
      <c r="J1317" s="3">
        <v>44</v>
      </c>
      <c r="K1317" s="3">
        <v>679.404817549364</v>
      </c>
      <c r="L1317" s="3">
        <v>24</v>
      </c>
      <c r="M1317" s="3">
        <v>16</v>
      </c>
      <c r="N1317" s="3">
        <v>6</v>
      </c>
      <c r="O1317" s="3">
        <v>838</v>
      </c>
      <c r="P1317" s="3">
        <v>1</v>
      </c>
      <c r="Q1317" s="3">
        <v>22845.935463795999</v>
      </c>
      <c r="R1317" s="3">
        <v>5</v>
      </c>
      <c r="S1317" s="3">
        <v>0</v>
      </c>
      <c r="T1317" s="3">
        <v>0</v>
      </c>
      <c r="U1317" s="3">
        <v>4720.88178279766</v>
      </c>
      <c r="V1317" s="3">
        <v>1</v>
      </c>
      <c r="W1317" s="3" t="str">
        <f>IF(Bank_data3[[#This Row],[credit_risk]]=1,"High Risk","Low Risk")</f>
        <v>High Risk</v>
      </c>
      <c r="X1317" s="3" t="str">
        <f t="shared" si="140"/>
        <v>55+</v>
      </c>
      <c r="Y1317" s="3" t="str">
        <f t="shared" si="141"/>
        <v>Low Income</v>
      </c>
      <c r="Z1317" s="3" t="str">
        <f t="shared" si="142"/>
        <v>Excellent</v>
      </c>
      <c r="AA1317" s="27">
        <f t="shared" si="143"/>
        <v>0.64966720948468359</v>
      </c>
      <c r="AB1317" s="3" t="str">
        <f t="shared" si="144"/>
        <v>Low</v>
      </c>
      <c r="AC1317" s="3" t="str">
        <f t="shared" si="145"/>
        <v>Medium</v>
      </c>
      <c r="AD1317" s="3" t="str">
        <f t="shared" si="146"/>
        <v>No</v>
      </c>
    </row>
    <row r="1318" spans="1:30" ht="15" customHeight="1" x14ac:dyDescent="0.3">
      <c r="A1318" s="3" t="s">
        <v>1339</v>
      </c>
      <c r="B1318" s="3">
        <v>21</v>
      </c>
      <c r="C1318" s="3" t="s">
        <v>31</v>
      </c>
      <c r="D1318" s="3" t="s">
        <v>33</v>
      </c>
      <c r="E1318" s="3">
        <v>66851.703275670603</v>
      </c>
      <c r="F1318" s="3">
        <v>191</v>
      </c>
      <c r="G1318" s="3">
        <v>3521.4016486422202</v>
      </c>
      <c r="H1318" s="3">
        <v>3</v>
      </c>
      <c r="I1318" s="3">
        <v>1185.79678430487</v>
      </c>
      <c r="J1318" s="3">
        <v>20</v>
      </c>
      <c r="K1318" s="3">
        <v>504.06000361113701</v>
      </c>
      <c r="L1318" s="3">
        <v>13</v>
      </c>
      <c r="M1318" s="3">
        <v>16</v>
      </c>
      <c r="N1318" s="3">
        <v>0</v>
      </c>
      <c r="O1318" s="3">
        <v>847</v>
      </c>
      <c r="P1318" s="3">
        <v>3</v>
      </c>
      <c r="Q1318" s="3">
        <v>6452.5824949778998</v>
      </c>
      <c r="R1318" s="3">
        <v>4</v>
      </c>
      <c r="S1318" s="3">
        <v>0</v>
      </c>
      <c r="T1318" s="3">
        <v>0</v>
      </c>
      <c r="U1318" s="3">
        <v>14937.768086771801</v>
      </c>
      <c r="V1318" s="3">
        <v>1</v>
      </c>
      <c r="W1318" s="3" t="str">
        <f>IF(Bank_data3[[#This Row],[credit_risk]]=1,"High Risk","Low Risk")</f>
        <v>High Risk</v>
      </c>
      <c r="X1318" s="3" t="str">
        <f t="shared" si="140"/>
        <v>18-24</v>
      </c>
      <c r="Y1318" s="3" t="str">
        <f t="shared" si="141"/>
        <v>Middle Income</v>
      </c>
      <c r="Z1318" s="3" t="str">
        <f t="shared" si="142"/>
        <v>Excellent</v>
      </c>
      <c r="AA1318" s="27">
        <f t="shared" si="143"/>
        <v>9.6520839093208174E-2</v>
      </c>
      <c r="AB1318" s="3" t="str">
        <f t="shared" si="144"/>
        <v>Medium</v>
      </c>
      <c r="AC1318" s="3" t="str">
        <f t="shared" si="145"/>
        <v>Medium</v>
      </c>
      <c r="AD1318" s="3" t="str">
        <f t="shared" si="146"/>
        <v>No</v>
      </c>
    </row>
    <row r="1319" spans="1:30" ht="15" customHeight="1" x14ac:dyDescent="0.3">
      <c r="A1319" s="3" t="s">
        <v>1340</v>
      </c>
      <c r="B1319" s="3">
        <v>47</v>
      </c>
      <c r="C1319" s="3" t="s">
        <v>28</v>
      </c>
      <c r="D1319" s="3" t="s">
        <v>24</v>
      </c>
      <c r="E1319" s="3">
        <v>34782.220691510498</v>
      </c>
      <c r="F1319" s="3">
        <v>48</v>
      </c>
      <c r="G1319" s="3">
        <v>1752.2363447313501</v>
      </c>
      <c r="H1319" s="3">
        <v>5</v>
      </c>
      <c r="I1319" s="3">
        <v>1427.7127237070099</v>
      </c>
      <c r="J1319" s="3">
        <v>7</v>
      </c>
      <c r="K1319" s="3">
        <v>263.88212131241397</v>
      </c>
      <c r="L1319" s="3">
        <v>52</v>
      </c>
      <c r="M1319" s="3">
        <v>3</v>
      </c>
      <c r="N1319" s="3">
        <v>9</v>
      </c>
      <c r="O1319" s="3">
        <v>702</v>
      </c>
      <c r="P1319" s="3">
        <v>0</v>
      </c>
      <c r="Q1319" s="3">
        <v>9263.8974840425799</v>
      </c>
      <c r="R1319" s="3">
        <v>5</v>
      </c>
      <c r="S1319" s="3">
        <v>0</v>
      </c>
      <c r="T1319" s="3">
        <v>0</v>
      </c>
      <c r="U1319" s="3">
        <v>4633.6344762393401</v>
      </c>
      <c r="V1319" s="3">
        <v>1</v>
      </c>
      <c r="W1319" s="3" t="str">
        <f>IF(Bank_data3[[#This Row],[credit_risk]]=1,"High Risk","Low Risk")</f>
        <v>High Risk</v>
      </c>
      <c r="X1319" s="3" t="str">
        <f t="shared" si="140"/>
        <v>45-54</v>
      </c>
      <c r="Y1319" s="3" t="str">
        <f t="shared" si="141"/>
        <v>Low Income</v>
      </c>
      <c r="Z1319" s="3" t="str">
        <f t="shared" si="142"/>
        <v>Good</v>
      </c>
      <c r="AA1319" s="27">
        <f t="shared" si="143"/>
        <v>0.26634002372090271</v>
      </c>
      <c r="AB1319" s="3" t="str">
        <f t="shared" si="144"/>
        <v>Medium</v>
      </c>
      <c r="AC1319" s="3" t="str">
        <f t="shared" si="145"/>
        <v>High</v>
      </c>
      <c r="AD1319" s="3" t="str">
        <f t="shared" si="146"/>
        <v>No</v>
      </c>
    </row>
    <row r="1320" spans="1:30" ht="15" customHeight="1" x14ac:dyDescent="0.3">
      <c r="A1320" s="3" t="s">
        <v>1341</v>
      </c>
      <c r="B1320" s="3">
        <v>68</v>
      </c>
      <c r="C1320" s="3" t="s">
        <v>31</v>
      </c>
      <c r="D1320" s="3" t="s">
        <v>26</v>
      </c>
      <c r="E1320" s="3">
        <v>47923.346692205101</v>
      </c>
      <c r="F1320" s="3">
        <v>56</v>
      </c>
      <c r="G1320" s="3">
        <v>1592.45511214212</v>
      </c>
      <c r="H1320" s="3">
        <v>8</v>
      </c>
      <c r="I1320" s="3">
        <v>715.54464240454104</v>
      </c>
      <c r="J1320" s="3">
        <v>8</v>
      </c>
      <c r="K1320" s="3">
        <v>204.594212055312</v>
      </c>
      <c r="L1320" s="3">
        <v>60</v>
      </c>
      <c r="M1320" s="3">
        <v>0</v>
      </c>
      <c r="N1320" s="3">
        <v>5</v>
      </c>
      <c r="O1320" s="3">
        <v>570</v>
      </c>
      <c r="P1320" s="3">
        <v>4</v>
      </c>
      <c r="Q1320" s="3">
        <v>11817.030139140201</v>
      </c>
      <c r="R1320" s="3">
        <v>6</v>
      </c>
      <c r="S1320" s="3">
        <v>0</v>
      </c>
      <c r="T1320" s="3">
        <v>0</v>
      </c>
      <c r="U1320" s="3">
        <v>10999.9152068043</v>
      </c>
      <c r="V1320" s="3">
        <v>1</v>
      </c>
      <c r="W1320" s="3" t="str">
        <f>IF(Bank_data3[[#This Row],[credit_risk]]=1,"High Risk","Low Risk")</f>
        <v>High Risk</v>
      </c>
      <c r="X1320" s="3" t="str">
        <f t="shared" si="140"/>
        <v>55+</v>
      </c>
      <c r="Y1320" s="3" t="str">
        <f t="shared" si="141"/>
        <v>Low Income</v>
      </c>
      <c r="Z1320" s="3" t="str">
        <f t="shared" si="142"/>
        <v>Poor</v>
      </c>
      <c r="AA1320" s="27">
        <f t="shared" si="143"/>
        <v>0.24658190537144356</v>
      </c>
      <c r="AB1320" s="3" t="str">
        <f t="shared" si="144"/>
        <v>Medium</v>
      </c>
      <c r="AC1320" s="3" t="str">
        <f t="shared" si="145"/>
        <v>High</v>
      </c>
      <c r="AD1320" s="3" t="str">
        <f t="shared" si="146"/>
        <v>No</v>
      </c>
    </row>
    <row r="1321" spans="1:30" ht="15" customHeight="1" x14ac:dyDescent="0.3">
      <c r="A1321" s="3" t="s">
        <v>1342</v>
      </c>
      <c r="B1321" s="3">
        <v>69</v>
      </c>
      <c r="C1321" s="3" t="s">
        <v>28</v>
      </c>
      <c r="D1321" s="3" t="s">
        <v>26</v>
      </c>
      <c r="E1321" s="3">
        <v>66914.734855020593</v>
      </c>
      <c r="F1321" s="3">
        <v>239</v>
      </c>
      <c r="G1321" s="3">
        <v>2235.6047136355101</v>
      </c>
      <c r="H1321" s="3">
        <v>9</v>
      </c>
      <c r="I1321" s="3">
        <v>1025.73424440959</v>
      </c>
      <c r="J1321" s="3">
        <v>32</v>
      </c>
      <c r="K1321" s="3">
        <v>442.22923718759603</v>
      </c>
      <c r="L1321" s="3">
        <v>12</v>
      </c>
      <c r="M1321" s="3">
        <v>0</v>
      </c>
      <c r="N1321" s="3">
        <v>4</v>
      </c>
      <c r="O1321" s="3">
        <v>369</v>
      </c>
      <c r="P1321" s="3">
        <v>3</v>
      </c>
      <c r="Q1321" s="3">
        <v>19287.095279394402</v>
      </c>
      <c r="R1321" s="3">
        <v>6</v>
      </c>
      <c r="S1321" s="3">
        <v>0</v>
      </c>
      <c r="T1321" s="3">
        <v>0</v>
      </c>
      <c r="U1321" s="3">
        <v>7754.2594136215503</v>
      </c>
      <c r="V1321" s="3">
        <v>1</v>
      </c>
      <c r="W1321" s="3" t="str">
        <f>IF(Bank_data3[[#This Row],[credit_risk]]=1,"High Risk","Low Risk")</f>
        <v>High Risk</v>
      </c>
      <c r="X1321" s="3" t="str">
        <f t="shared" si="140"/>
        <v>55+</v>
      </c>
      <c r="Y1321" s="3" t="str">
        <f t="shared" si="141"/>
        <v>Middle Income</v>
      </c>
      <c r="Z1321" s="3" t="str">
        <f t="shared" si="142"/>
        <v>Poor</v>
      </c>
      <c r="AA1321" s="27">
        <f t="shared" si="143"/>
        <v>0.2882339042541584</v>
      </c>
      <c r="AB1321" s="3" t="str">
        <f t="shared" si="144"/>
        <v>Medium</v>
      </c>
      <c r="AC1321" s="3" t="str">
        <f t="shared" si="145"/>
        <v>Medium</v>
      </c>
      <c r="AD1321" s="3" t="str">
        <f t="shared" si="146"/>
        <v>No</v>
      </c>
    </row>
    <row r="1322" spans="1:30" ht="15" customHeight="1" x14ac:dyDescent="0.3">
      <c r="A1322" s="3" t="s">
        <v>1343</v>
      </c>
      <c r="B1322" s="3">
        <v>49</v>
      </c>
      <c r="C1322" s="3" t="s">
        <v>23</v>
      </c>
      <c r="D1322" s="3" t="s">
        <v>24</v>
      </c>
      <c r="E1322" s="3">
        <v>37180.364745463798</v>
      </c>
      <c r="F1322" s="3">
        <v>36</v>
      </c>
      <c r="G1322" s="3">
        <v>2938.63136610535</v>
      </c>
      <c r="H1322" s="3">
        <v>5</v>
      </c>
      <c r="I1322" s="3">
        <v>576.851226136994</v>
      </c>
      <c r="J1322" s="3">
        <v>3</v>
      </c>
      <c r="K1322" s="3">
        <v>733.32825111864804</v>
      </c>
      <c r="L1322" s="3">
        <v>14</v>
      </c>
      <c r="M1322" s="3">
        <v>16</v>
      </c>
      <c r="N1322" s="3">
        <v>5</v>
      </c>
      <c r="O1322" s="3">
        <v>484</v>
      </c>
      <c r="P1322" s="3">
        <v>0</v>
      </c>
      <c r="Q1322" s="3">
        <v>15438.1932261042</v>
      </c>
      <c r="R1322" s="3">
        <v>6</v>
      </c>
      <c r="S1322" s="3">
        <v>1</v>
      </c>
      <c r="T1322" s="3">
        <v>0</v>
      </c>
      <c r="U1322" s="3">
        <v>10830.452994765001</v>
      </c>
      <c r="V1322" s="3">
        <v>1</v>
      </c>
      <c r="W1322" s="3" t="str">
        <f>IF(Bank_data3[[#This Row],[credit_risk]]=1,"High Risk","Low Risk")</f>
        <v>High Risk</v>
      </c>
      <c r="X1322" s="3" t="str">
        <f t="shared" si="140"/>
        <v>45-54</v>
      </c>
      <c r="Y1322" s="3" t="str">
        <f t="shared" si="141"/>
        <v>Low Income</v>
      </c>
      <c r="Z1322" s="3" t="str">
        <f t="shared" si="142"/>
        <v>Poor</v>
      </c>
      <c r="AA1322" s="27">
        <f t="shared" si="143"/>
        <v>0.41522436188546918</v>
      </c>
      <c r="AB1322" s="3" t="str">
        <f t="shared" si="144"/>
        <v>Medium</v>
      </c>
      <c r="AC1322" s="3" t="str">
        <f t="shared" si="145"/>
        <v>Medium</v>
      </c>
      <c r="AD1322" s="3" t="str">
        <f t="shared" si="146"/>
        <v>No</v>
      </c>
    </row>
    <row r="1323" spans="1:30" ht="15" customHeight="1" x14ac:dyDescent="0.3">
      <c r="A1323" s="3" t="s">
        <v>1344</v>
      </c>
      <c r="B1323" s="3">
        <v>57</v>
      </c>
      <c r="C1323" s="3" t="s">
        <v>31</v>
      </c>
      <c r="D1323" s="3" t="s">
        <v>33</v>
      </c>
      <c r="E1323" s="3">
        <v>57400.583599753598</v>
      </c>
      <c r="F1323" s="3">
        <v>86</v>
      </c>
      <c r="G1323" s="3">
        <v>1809.33690823042</v>
      </c>
      <c r="H1323" s="3">
        <v>9</v>
      </c>
      <c r="I1323" s="3">
        <v>438.51495667213101</v>
      </c>
      <c r="J1323" s="3">
        <v>17</v>
      </c>
      <c r="K1323" s="3">
        <v>373.262284820969</v>
      </c>
      <c r="L1323" s="3">
        <v>54</v>
      </c>
      <c r="M1323" s="3">
        <v>10</v>
      </c>
      <c r="N1323" s="3">
        <v>0</v>
      </c>
      <c r="O1323" s="3">
        <v>527</v>
      </c>
      <c r="P1323" s="3">
        <v>4</v>
      </c>
      <c r="Q1323" s="3">
        <v>10162.753023719</v>
      </c>
      <c r="R1323" s="3">
        <v>2</v>
      </c>
      <c r="S1323" s="3">
        <v>0</v>
      </c>
      <c r="T1323" s="3">
        <v>1</v>
      </c>
      <c r="U1323" s="3">
        <v>9367.6341236477201</v>
      </c>
      <c r="V1323" s="3">
        <v>1</v>
      </c>
      <c r="W1323" s="3" t="str">
        <f>IF(Bank_data3[[#This Row],[credit_risk]]=1,"High Risk","Low Risk")</f>
        <v>High Risk</v>
      </c>
      <c r="X1323" s="3" t="str">
        <f t="shared" si="140"/>
        <v>55+</v>
      </c>
      <c r="Y1323" s="3" t="str">
        <f t="shared" si="141"/>
        <v>Middle Income</v>
      </c>
      <c r="Z1323" s="3" t="str">
        <f t="shared" si="142"/>
        <v>Poor</v>
      </c>
      <c r="AA1323" s="27">
        <f t="shared" si="143"/>
        <v>0.17704964629946071</v>
      </c>
      <c r="AB1323" s="3" t="str">
        <f t="shared" si="144"/>
        <v>Medium</v>
      </c>
      <c r="AC1323" s="3" t="str">
        <f t="shared" si="145"/>
        <v>High</v>
      </c>
      <c r="AD1323" s="3" t="str">
        <f t="shared" si="146"/>
        <v>No</v>
      </c>
    </row>
    <row r="1324" spans="1:30" ht="15" customHeight="1" x14ac:dyDescent="0.3">
      <c r="A1324" s="3" t="s">
        <v>1345</v>
      </c>
      <c r="B1324" s="3">
        <v>23</v>
      </c>
      <c r="C1324" s="3" t="s">
        <v>31</v>
      </c>
      <c r="D1324" s="3" t="s">
        <v>33</v>
      </c>
      <c r="E1324" s="3">
        <v>32478.5235469199</v>
      </c>
      <c r="F1324" s="3">
        <v>137</v>
      </c>
      <c r="G1324" s="3">
        <v>2314.0413905324999</v>
      </c>
      <c r="H1324" s="3">
        <v>10</v>
      </c>
      <c r="I1324" s="3">
        <v>731.58911991474997</v>
      </c>
      <c r="J1324" s="3">
        <v>31</v>
      </c>
      <c r="K1324" s="3">
        <v>697.53889208253804</v>
      </c>
      <c r="L1324" s="3">
        <v>52</v>
      </c>
      <c r="M1324" s="3">
        <v>2</v>
      </c>
      <c r="N1324" s="3">
        <v>3</v>
      </c>
      <c r="O1324" s="3">
        <v>368</v>
      </c>
      <c r="P1324" s="3">
        <v>5</v>
      </c>
      <c r="Q1324" s="3">
        <v>4418.0381838195399</v>
      </c>
      <c r="R1324" s="3">
        <v>1</v>
      </c>
      <c r="S1324" s="3">
        <v>0</v>
      </c>
      <c r="T1324" s="3">
        <v>0</v>
      </c>
      <c r="U1324" s="3">
        <v>10345.375394169099</v>
      </c>
      <c r="V1324" s="3">
        <v>1</v>
      </c>
      <c r="W1324" s="3" t="str">
        <f>IF(Bank_data3[[#This Row],[credit_risk]]=1,"High Risk","Low Risk")</f>
        <v>High Risk</v>
      </c>
      <c r="X1324" s="3" t="str">
        <f t="shared" si="140"/>
        <v>18-24</v>
      </c>
      <c r="Y1324" s="3" t="str">
        <f t="shared" si="141"/>
        <v>Low Income</v>
      </c>
      <c r="Z1324" s="3" t="str">
        <f t="shared" si="142"/>
        <v>Poor</v>
      </c>
      <c r="AA1324" s="27">
        <f t="shared" si="143"/>
        <v>0.13602952663279314</v>
      </c>
      <c r="AB1324" s="3" t="str">
        <f t="shared" si="144"/>
        <v>Medium</v>
      </c>
      <c r="AC1324" s="3" t="str">
        <f t="shared" si="145"/>
        <v>High</v>
      </c>
      <c r="AD1324" s="3" t="str">
        <f t="shared" si="146"/>
        <v>No</v>
      </c>
    </row>
    <row r="1325" spans="1:30" ht="15" customHeight="1" x14ac:dyDescent="0.3">
      <c r="A1325" s="3" t="s">
        <v>1346</v>
      </c>
      <c r="B1325" s="3">
        <v>20</v>
      </c>
      <c r="C1325" s="3" t="s">
        <v>23</v>
      </c>
      <c r="D1325" s="3" t="s">
        <v>26</v>
      </c>
      <c r="E1325" s="3">
        <v>54398.896289549302</v>
      </c>
      <c r="F1325" s="3">
        <v>227</v>
      </c>
      <c r="G1325" s="3">
        <v>1098.38440644924</v>
      </c>
      <c r="H1325" s="3">
        <v>11</v>
      </c>
      <c r="I1325" s="3">
        <v>323.08990208768802</v>
      </c>
      <c r="J1325" s="3">
        <v>29</v>
      </c>
      <c r="K1325" s="3">
        <v>577.53541834580699</v>
      </c>
      <c r="L1325" s="3">
        <v>71</v>
      </c>
      <c r="M1325" s="3">
        <v>9</v>
      </c>
      <c r="N1325" s="3">
        <v>7</v>
      </c>
      <c r="O1325" s="3">
        <v>864</v>
      </c>
      <c r="P1325" s="3">
        <v>3</v>
      </c>
      <c r="Q1325" s="3">
        <v>259.82225806176598</v>
      </c>
      <c r="R1325" s="3">
        <v>5</v>
      </c>
      <c r="S1325" s="3">
        <v>0</v>
      </c>
      <c r="T1325" s="3">
        <v>0</v>
      </c>
      <c r="U1325" s="3">
        <v>10865.433138972299</v>
      </c>
      <c r="V1325" s="3">
        <v>1</v>
      </c>
      <c r="W1325" s="3" t="str">
        <f>IF(Bank_data3[[#This Row],[credit_risk]]=1,"High Risk","Low Risk")</f>
        <v>High Risk</v>
      </c>
      <c r="X1325" s="3" t="str">
        <f t="shared" si="140"/>
        <v>18-24</v>
      </c>
      <c r="Y1325" s="3" t="str">
        <f t="shared" si="141"/>
        <v>Middle Income</v>
      </c>
      <c r="Z1325" s="3" t="str">
        <f t="shared" si="142"/>
        <v>Excellent</v>
      </c>
      <c r="AA1325" s="27">
        <f t="shared" si="143"/>
        <v>4.776241353846751E-3</v>
      </c>
      <c r="AB1325" s="3" t="str">
        <f t="shared" si="144"/>
        <v>Medium</v>
      </c>
      <c r="AC1325" s="3" t="str">
        <f t="shared" si="145"/>
        <v>High</v>
      </c>
      <c r="AD1325" s="3" t="str">
        <f t="shared" si="146"/>
        <v>No</v>
      </c>
    </row>
    <row r="1326" spans="1:30" ht="15" customHeight="1" x14ac:dyDescent="0.3">
      <c r="A1326" s="3" t="s">
        <v>1347</v>
      </c>
      <c r="B1326" s="3">
        <v>27</v>
      </c>
      <c r="C1326" s="3" t="s">
        <v>28</v>
      </c>
      <c r="D1326" s="3" t="s">
        <v>33</v>
      </c>
      <c r="E1326" s="3">
        <v>60210.4432794354</v>
      </c>
      <c r="F1326" s="3">
        <v>64</v>
      </c>
      <c r="G1326" s="3">
        <v>774.95348999626299</v>
      </c>
      <c r="H1326" s="3">
        <v>1</v>
      </c>
      <c r="I1326" s="3">
        <v>471.83727712344199</v>
      </c>
      <c r="J1326" s="3">
        <v>24</v>
      </c>
      <c r="K1326" s="3">
        <v>90.5220040827665</v>
      </c>
      <c r="L1326" s="3">
        <v>46</v>
      </c>
      <c r="M1326" s="3">
        <v>1</v>
      </c>
      <c r="N1326" s="3">
        <v>3</v>
      </c>
      <c r="O1326" s="3">
        <v>536</v>
      </c>
      <c r="P1326" s="3">
        <v>3</v>
      </c>
      <c r="Q1326" s="3">
        <v>13714.786508266299</v>
      </c>
      <c r="R1326" s="3">
        <v>2</v>
      </c>
      <c r="S1326" s="3">
        <v>0</v>
      </c>
      <c r="T1326" s="3">
        <v>0</v>
      </c>
      <c r="U1326" s="3">
        <v>8867.5108345557201</v>
      </c>
      <c r="V1326" s="3">
        <v>1</v>
      </c>
      <c r="W1326" s="3" t="str">
        <f>IF(Bank_data3[[#This Row],[credit_risk]]=1,"High Risk","Low Risk")</f>
        <v>High Risk</v>
      </c>
      <c r="X1326" s="3" t="str">
        <f t="shared" si="140"/>
        <v>25-34</v>
      </c>
      <c r="Y1326" s="3" t="str">
        <f t="shared" si="141"/>
        <v>Middle Income</v>
      </c>
      <c r="Z1326" s="3" t="str">
        <f t="shared" si="142"/>
        <v>Poor</v>
      </c>
      <c r="AA1326" s="27">
        <f t="shared" si="143"/>
        <v>0.22778085928742067</v>
      </c>
      <c r="AB1326" s="3" t="str">
        <f t="shared" si="144"/>
        <v>Low</v>
      </c>
      <c r="AC1326" s="3" t="str">
        <f t="shared" si="145"/>
        <v>High</v>
      </c>
      <c r="AD1326" s="3" t="str">
        <f t="shared" si="146"/>
        <v>No</v>
      </c>
    </row>
    <row r="1327" spans="1:30" ht="15" customHeight="1" x14ac:dyDescent="0.3">
      <c r="A1327" s="3" t="s">
        <v>1348</v>
      </c>
      <c r="B1327" s="3">
        <v>48</v>
      </c>
      <c r="C1327" s="3" t="s">
        <v>23</v>
      </c>
      <c r="D1327" s="3" t="s">
        <v>24</v>
      </c>
      <c r="E1327" s="3">
        <v>49241.290429733599</v>
      </c>
      <c r="F1327" s="3">
        <v>59</v>
      </c>
      <c r="G1327" s="3">
        <v>2227.3464993551802</v>
      </c>
      <c r="H1327" s="3">
        <v>7</v>
      </c>
      <c r="I1327" s="3">
        <v>1007.00140976237</v>
      </c>
      <c r="J1327" s="3">
        <v>32</v>
      </c>
      <c r="K1327" s="3">
        <v>1001.98468485341</v>
      </c>
      <c r="L1327" s="3">
        <v>44</v>
      </c>
      <c r="M1327" s="3">
        <v>15</v>
      </c>
      <c r="N1327" s="3">
        <v>9</v>
      </c>
      <c r="O1327" s="3">
        <v>496</v>
      </c>
      <c r="P1327" s="3">
        <v>0</v>
      </c>
      <c r="Q1327" s="3">
        <v>22922.463896401601</v>
      </c>
      <c r="R1327" s="3">
        <v>5</v>
      </c>
      <c r="S1327" s="3">
        <v>0</v>
      </c>
      <c r="T1327" s="3">
        <v>0</v>
      </c>
      <c r="U1327" s="3">
        <v>13624.344448169801</v>
      </c>
      <c r="V1327" s="3">
        <v>1</v>
      </c>
      <c r="W1327" s="3" t="str">
        <f>IF(Bank_data3[[#This Row],[credit_risk]]=1,"High Risk","Low Risk")</f>
        <v>High Risk</v>
      </c>
      <c r="X1327" s="3" t="str">
        <f t="shared" si="140"/>
        <v>45-54</v>
      </c>
      <c r="Y1327" s="3" t="str">
        <f t="shared" si="141"/>
        <v>Low Income</v>
      </c>
      <c r="Z1327" s="3" t="str">
        <f t="shared" si="142"/>
        <v>Poor</v>
      </c>
      <c r="AA1327" s="27">
        <f t="shared" si="143"/>
        <v>0.46551306223608274</v>
      </c>
      <c r="AB1327" s="3" t="str">
        <f t="shared" si="144"/>
        <v>Medium</v>
      </c>
      <c r="AC1327" s="3" t="str">
        <f t="shared" si="145"/>
        <v>High</v>
      </c>
      <c r="AD1327" s="3" t="str">
        <f t="shared" si="146"/>
        <v>No</v>
      </c>
    </row>
    <row r="1328" spans="1:30" ht="15" customHeight="1" x14ac:dyDescent="0.3">
      <c r="A1328" s="3" t="s">
        <v>1349</v>
      </c>
      <c r="B1328" s="3">
        <v>58</v>
      </c>
      <c r="C1328" s="3" t="s">
        <v>23</v>
      </c>
      <c r="D1328" s="3" t="s">
        <v>24</v>
      </c>
      <c r="E1328" s="3">
        <v>50603.473174609797</v>
      </c>
      <c r="F1328" s="3">
        <v>229</v>
      </c>
      <c r="G1328" s="3">
        <v>2212.02318956514</v>
      </c>
      <c r="H1328" s="3">
        <v>4</v>
      </c>
      <c r="I1328" s="3">
        <v>620.22284459290699</v>
      </c>
      <c r="J1328" s="3">
        <v>34</v>
      </c>
      <c r="K1328" s="3">
        <v>798.73379128237002</v>
      </c>
      <c r="L1328" s="3">
        <v>74</v>
      </c>
      <c r="M1328" s="3">
        <v>15</v>
      </c>
      <c r="N1328" s="3">
        <v>7</v>
      </c>
      <c r="O1328" s="3">
        <v>813</v>
      </c>
      <c r="P1328" s="3">
        <v>0</v>
      </c>
      <c r="Q1328" s="3">
        <v>12022.869672323201</v>
      </c>
      <c r="R1328" s="3">
        <v>0</v>
      </c>
      <c r="S1328" s="3">
        <v>0</v>
      </c>
      <c r="T1328" s="3">
        <v>0</v>
      </c>
      <c r="U1328" s="3">
        <v>10355.692132611201</v>
      </c>
      <c r="V1328" s="3">
        <v>0</v>
      </c>
      <c r="W1328" s="3" t="str">
        <f>IF(Bank_data3[[#This Row],[credit_risk]]=1,"High Risk","Low Risk")</f>
        <v>Low Risk</v>
      </c>
      <c r="X1328" s="3" t="str">
        <f t="shared" si="140"/>
        <v>55+</v>
      </c>
      <c r="Y1328" s="3" t="str">
        <f t="shared" si="141"/>
        <v>Middle Income</v>
      </c>
      <c r="Z1328" s="3" t="str">
        <f t="shared" si="142"/>
        <v>Excellent</v>
      </c>
      <c r="AA1328" s="27">
        <f t="shared" si="143"/>
        <v>0.23758981188579076</v>
      </c>
      <c r="AB1328" s="3" t="str">
        <f t="shared" si="144"/>
        <v>Medium</v>
      </c>
      <c r="AC1328" s="3" t="str">
        <f t="shared" si="145"/>
        <v>High</v>
      </c>
      <c r="AD1328" s="3" t="str">
        <f t="shared" si="146"/>
        <v>No</v>
      </c>
    </row>
    <row r="1329" spans="1:30" ht="15" customHeight="1" x14ac:dyDescent="0.3">
      <c r="A1329" s="3" t="s">
        <v>1350</v>
      </c>
      <c r="B1329" s="3">
        <v>22</v>
      </c>
      <c r="C1329" s="3" t="s">
        <v>28</v>
      </c>
      <c r="D1329" s="3" t="s">
        <v>26</v>
      </c>
      <c r="E1329" s="3">
        <v>57991.744788089498</v>
      </c>
      <c r="F1329" s="3">
        <v>95</v>
      </c>
      <c r="G1329" s="3">
        <v>2136.9635178281401</v>
      </c>
      <c r="H1329" s="3">
        <v>8</v>
      </c>
      <c r="I1329" s="3">
        <v>1048.6799304926501</v>
      </c>
      <c r="J1329" s="3">
        <v>41</v>
      </c>
      <c r="K1329" s="3">
        <v>147.87534128674599</v>
      </c>
      <c r="L1329" s="3">
        <v>63</v>
      </c>
      <c r="M1329" s="3">
        <v>7</v>
      </c>
      <c r="N1329" s="3">
        <v>7</v>
      </c>
      <c r="O1329" s="3">
        <v>406</v>
      </c>
      <c r="P1329" s="3">
        <v>4</v>
      </c>
      <c r="Q1329" s="3">
        <v>14491.075037700701</v>
      </c>
      <c r="R1329" s="3">
        <v>7</v>
      </c>
      <c r="S1329" s="3">
        <v>0</v>
      </c>
      <c r="T1329" s="3">
        <v>0</v>
      </c>
      <c r="U1329" s="3">
        <v>15889.7615189059</v>
      </c>
      <c r="V1329" s="3">
        <v>1</v>
      </c>
      <c r="W1329" s="3" t="str">
        <f>IF(Bank_data3[[#This Row],[credit_risk]]=1,"High Risk","Low Risk")</f>
        <v>High Risk</v>
      </c>
      <c r="X1329" s="3" t="str">
        <f t="shared" si="140"/>
        <v>18-24</v>
      </c>
      <c r="Y1329" s="3" t="str">
        <f t="shared" si="141"/>
        <v>Middle Income</v>
      </c>
      <c r="Z1329" s="3" t="str">
        <f t="shared" si="142"/>
        <v>Poor</v>
      </c>
      <c r="AA1329" s="27">
        <f t="shared" si="143"/>
        <v>0.24988168731003446</v>
      </c>
      <c r="AB1329" s="3" t="str">
        <f t="shared" si="144"/>
        <v>Medium</v>
      </c>
      <c r="AC1329" s="3" t="str">
        <f t="shared" si="145"/>
        <v>High</v>
      </c>
      <c r="AD1329" s="3" t="str">
        <f t="shared" si="146"/>
        <v>No</v>
      </c>
    </row>
    <row r="1330" spans="1:30" ht="15" customHeight="1" x14ac:dyDescent="0.3">
      <c r="A1330" s="3" t="s">
        <v>1351</v>
      </c>
      <c r="B1330" s="3">
        <v>51</v>
      </c>
      <c r="C1330" s="3" t="s">
        <v>23</v>
      </c>
      <c r="D1330" s="3" t="s">
        <v>26</v>
      </c>
      <c r="E1330" s="3">
        <v>44950.845476759598</v>
      </c>
      <c r="F1330" s="3">
        <v>118</v>
      </c>
      <c r="G1330" s="3">
        <v>1600.4678246118699</v>
      </c>
      <c r="H1330" s="3">
        <v>9</v>
      </c>
      <c r="I1330" s="3">
        <v>904.79417830612101</v>
      </c>
      <c r="J1330" s="3">
        <v>33</v>
      </c>
      <c r="K1330" s="3">
        <v>599.81700591806998</v>
      </c>
      <c r="L1330" s="3">
        <v>14</v>
      </c>
      <c r="M1330" s="3">
        <v>6</v>
      </c>
      <c r="N1330" s="3">
        <v>1</v>
      </c>
      <c r="O1330" s="3">
        <v>445</v>
      </c>
      <c r="P1330" s="3">
        <v>2</v>
      </c>
      <c r="Q1330" s="3">
        <v>13265.0860731509</v>
      </c>
      <c r="R1330" s="3">
        <v>5</v>
      </c>
      <c r="S1330" s="3">
        <v>0</v>
      </c>
      <c r="T1330" s="3">
        <v>0</v>
      </c>
      <c r="U1330" s="3">
        <v>7001.4857053159203</v>
      </c>
      <c r="V1330" s="3">
        <v>1</v>
      </c>
      <c r="W1330" s="3" t="str">
        <f>IF(Bank_data3[[#This Row],[credit_risk]]=1,"High Risk","Low Risk")</f>
        <v>High Risk</v>
      </c>
      <c r="X1330" s="3" t="str">
        <f t="shared" si="140"/>
        <v>45-54</v>
      </c>
      <c r="Y1330" s="3" t="str">
        <f t="shared" si="141"/>
        <v>Low Income</v>
      </c>
      <c r="Z1330" s="3" t="str">
        <f t="shared" si="142"/>
        <v>Poor</v>
      </c>
      <c r="AA1330" s="27">
        <f t="shared" si="143"/>
        <v>0.29510203717990557</v>
      </c>
      <c r="AB1330" s="3" t="str">
        <f t="shared" si="144"/>
        <v>Medium</v>
      </c>
      <c r="AC1330" s="3" t="str">
        <f t="shared" si="145"/>
        <v>Medium</v>
      </c>
      <c r="AD1330" s="3" t="str">
        <f t="shared" si="146"/>
        <v>No</v>
      </c>
    </row>
    <row r="1331" spans="1:30" ht="15" customHeight="1" x14ac:dyDescent="0.3">
      <c r="A1331" s="3" t="s">
        <v>1352</v>
      </c>
      <c r="B1331" s="3">
        <v>29</v>
      </c>
      <c r="C1331" s="3" t="s">
        <v>31</v>
      </c>
      <c r="D1331" s="3" t="s">
        <v>26</v>
      </c>
      <c r="E1331" s="3">
        <v>66011.965359433307</v>
      </c>
      <c r="F1331" s="3">
        <v>78</v>
      </c>
      <c r="G1331" s="3">
        <v>876.36769863448603</v>
      </c>
      <c r="H1331" s="3">
        <v>8</v>
      </c>
      <c r="I1331" s="3">
        <v>1447.90392170669</v>
      </c>
      <c r="J1331" s="3">
        <v>49</v>
      </c>
      <c r="K1331" s="3">
        <v>868.98325417108003</v>
      </c>
      <c r="L1331" s="3">
        <v>20</v>
      </c>
      <c r="M1331" s="3">
        <v>9</v>
      </c>
      <c r="N1331" s="3">
        <v>5</v>
      </c>
      <c r="O1331" s="3">
        <v>459</v>
      </c>
      <c r="P1331" s="3">
        <v>4</v>
      </c>
      <c r="Q1331" s="3">
        <v>2166.84795336254</v>
      </c>
      <c r="R1331" s="3">
        <v>5</v>
      </c>
      <c r="S1331" s="3">
        <v>1</v>
      </c>
      <c r="T1331" s="3">
        <v>0</v>
      </c>
      <c r="U1331" s="3">
        <v>4695.5408122387998</v>
      </c>
      <c r="V1331" s="3">
        <v>1</v>
      </c>
      <c r="W1331" s="3" t="str">
        <f>IF(Bank_data3[[#This Row],[credit_risk]]=1,"High Risk","Low Risk")</f>
        <v>High Risk</v>
      </c>
      <c r="X1331" s="3" t="str">
        <f t="shared" si="140"/>
        <v>25-34</v>
      </c>
      <c r="Y1331" s="3" t="str">
        <f t="shared" si="141"/>
        <v>Middle Income</v>
      </c>
      <c r="Z1331" s="3" t="str">
        <f t="shared" si="142"/>
        <v>Poor</v>
      </c>
      <c r="AA1331" s="27">
        <f t="shared" si="143"/>
        <v>3.2825078628762432E-2</v>
      </c>
      <c r="AB1331" s="3" t="str">
        <f t="shared" si="144"/>
        <v>Low</v>
      </c>
      <c r="AC1331" s="3" t="str">
        <f t="shared" si="145"/>
        <v>Medium</v>
      </c>
      <c r="AD1331" s="3" t="str">
        <f t="shared" si="146"/>
        <v>No</v>
      </c>
    </row>
    <row r="1332" spans="1:30" ht="15" customHeight="1" x14ac:dyDescent="0.3">
      <c r="A1332" s="3" t="s">
        <v>1353</v>
      </c>
      <c r="B1332" s="3">
        <v>29</v>
      </c>
      <c r="C1332" s="3" t="s">
        <v>31</v>
      </c>
      <c r="D1332" s="3" t="s">
        <v>33</v>
      </c>
      <c r="E1332" s="3">
        <v>74680.538852157595</v>
      </c>
      <c r="F1332" s="3">
        <v>135</v>
      </c>
      <c r="G1332" s="3">
        <v>1115.5538317504099</v>
      </c>
      <c r="H1332" s="3">
        <v>3</v>
      </c>
      <c r="I1332" s="3">
        <v>983.51804995161604</v>
      </c>
      <c r="J1332" s="3">
        <v>1</v>
      </c>
      <c r="K1332" s="3">
        <v>602.62551243666405</v>
      </c>
      <c r="L1332" s="3">
        <v>35</v>
      </c>
      <c r="M1332" s="3">
        <v>3</v>
      </c>
      <c r="N1332" s="3">
        <v>6</v>
      </c>
      <c r="O1332" s="3">
        <v>538</v>
      </c>
      <c r="P1332" s="3">
        <v>3</v>
      </c>
      <c r="Q1332" s="3">
        <v>21427.356368502798</v>
      </c>
      <c r="R1332" s="3">
        <v>4</v>
      </c>
      <c r="S1332" s="3">
        <v>0</v>
      </c>
      <c r="T1332" s="3">
        <v>0</v>
      </c>
      <c r="U1332" s="3">
        <v>10071.537770016501</v>
      </c>
      <c r="V1332" s="3">
        <v>1</v>
      </c>
      <c r="W1332" s="3" t="str">
        <f>IF(Bank_data3[[#This Row],[credit_risk]]=1,"High Risk","Low Risk")</f>
        <v>High Risk</v>
      </c>
      <c r="X1332" s="3" t="str">
        <f t="shared" si="140"/>
        <v>25-34</v>
      </c>
      <c r="Y1332" s="3" t="str">
        <f t="shared" si="141"/>
        <v>Middle Income</v>
      </c>
      <c r="Z1332" s="3" t="str">
        <f t="shared" si="142"/>
        <v>Poor</v>
      </c>
      <c r="AA1332" s="27">
        <f t="shared" si="143"/>
        <v>0.28692021640231835</v>
      </c>
      <c r="AB1332" s="3" t="str">
        <f t="shared" si="144"/>
        <v>Medium</v>
      </c>
      <c r="AC1332" s="3" t="str">
        <f t="shared" si="145"/>
        <v>High</v>
      </c>
      <c r="AD1332" s="3" t="str">
        <f t="shared" si="146"/>
        <v>No</v>
      </c>
    </row>
    <row r="1333" spans="1:30" ht="15" customHeight="1" x14ac:dyDescent="0.3">
      <c r="A1333" s="3" t="s">
        <v>1354</v>
      </c>
      <c r="B1333" s="3">
        <v>38</v>
      </c>
      <c r="C1333" s="3" t="s">
        <v>31</v>
      </c>
      <c r="D1333" s="3" t="s">
        <v>24</v>
      </c>
      <c r="E1333" s="3">
        <v>33335.876133254802</v>
      </c>
      <c r="F1333" s="3">
        <v>78</v>
      </c>
      <c r="G1333" s="3">
        <v>2424.0573391284502</v>
      </c>
      <c r="H1333" s="3">
        <v>0</v>
      </c>
      <c r="I1333" s="3">
        <v>1189.9763245977599</v>
      </c>
      <c r="J1333" s="3">
        <v>12</v>
      </c>
      <c r="K1333" s="3">
        <v>396.33872850905198</v>
      </c>
      <c r="L1333" s="3">
        <v>69</v>
      </c>
      <c r="M1333" s="3">
        <v>8</v>
      </c>
      <c r="N1333" s="3">
        <v>6</v>
      </c>
      <c r="O1333" s="3">
        <v>668</v>
      </c>
      <c r="P1333" s="3">
        <v>3</v>
      </c>
      <c r="Q1333" s="3">
        <v>7272.1826212245996</v>
      </c>
      <c r="R1333" s="3">
        <v>2</v>
      </c>
      <c r="S1333" s="3">
        <v>0</v>
      </c>
      <c r="T1333" s="3">
        <v>0</v>
      </c>
      <c r="U1333" s="3">
        <v>1565.5854768495401</v>
      </c>
      <c r="V1333" s="3">
        <v>0</v>
      </c>
      <c r="W1333" s="3" t="str">
        <f>IF(Bank_data3[[#This Row],[credit_risk]]=1,"High Risk","Low Risk")</f>
        <v>Low Risk</v>
      </c>
      <c r="X1333" s="3" t="str">
        <f t="shared" si="140"/>
        <v>35-44</v>
      </c>
      <c r="Y1333" s="3" t="str">
        <f t="shared" si="141"/>
        <v>Low Income</v>
      </c>
      <c r="Z1333" s="3" t="str">
        <f t="shared" si="142"/>
        <v>Fair</v>
      </c>
      <c r="AA1333" s="27">
        <f t="shared" si="143"/>
        <v>0.21814883737134189</v>
      </c>
      <c r="AB1333" s="3" t="str">
        <f t="shared" si="144"/>
        <v>Medium</v>
      </c>
      <c r="AC1333" s="3" t="str">
        <f t="shared" si="145"/>
        <v>High</v>
      </c>
      <c r="AD1333" s="3" t="str">
        <f t="shared" si="146"/>
        <v>No</v>
      </c>
    </row>
    <row r="1334" spans="1:30" ht="15" customHeight="1" x14ac:dyDescent="0.3">
      <c r="A1334" s="3" t="s">
        <v>1355</v>
      </c>
      <c r="B1334" s="3">
        <v>65</v>
      </c>
      <c r="C1334" s="3" t="s">
        <v>23</v>
      </c>
      <c r="D1334" s="3" t="s">
        <v>24</v>
      </c>
      <c r="E1334" s="3">
        <v>81807.072340238607</v>
      </c>
      <c r="F1334" s="3">
        <v>223</v>
      </c>
      <c r="G1334" s="3">
        <v>1027.3097611759299</v>
      </c>
      <c r="H1334" s="3">
        <v>10</v>
      </c>
      <c r="I1334" s="3">
        <v>940.65963209464098</v>
      </c>
      <c r="J1334" s="3">
        <v>40</v>
      </c>
      <c r="K1334" s="3">
        <v>469.28371029738003</v>
      </c>
      <c r="L1334" s="3">
        <v>24</v>
      </c>
      <c r="M1334" s="3">
        <v>4</v>
      </c>
      <c r="N1334" s="3">
        <v>0</v>
      </c>
      <c r="O1334" s="3">
        <v>425</v>
      </c>
      <c r="P1334" s="3">
        <v>3</v>
      </c>
      <c r="Q1334" s="3">
        <v>7200.6966767083004</v>
      </c>
      <c r="R1334" s="3">
        <v>0</v>
      </c>
      <c r="S1334" s="3">
        <v>0</v>
      </c>
      <c r="T1334" s="3">
        <v>0</v>
      </c>
      <c r="U1334" s="3">
        <v>12908.0827984116</v>
      </c>
      <c r="V1334" s="3">
        <v>1</v>
      </c>
      <c r="W1334" s="3" t="str">
        <f>IF(Bank_data3[[#This Row],[credit_risk]]=1,"High Risk","Low Risk")</f>
        <v>High Risk</v>
      </c>
      <c r="X1334" s="3" t="str">
        <f t="shared" si="140"/>
        <v>55+</v>
      </c>
      <c r="Y1334" s="3" t="str">
        <f t="shared" si="141"/>
        <v>Middle Income</v>
      </c>
      <c r="Z1334" s="3" t="str">
        <f t="shared" si="142"/>
        <v>Poor</v>
      </c>
      <c r="AA1334" s="27">
        <f t="shared" si="143"/>
        <v>8.8020466577270237E-2</v>
      </c>
      <c r="AB1334" s="3" t="str">
        <f t="shared" si="144"/>
        <v>Medium</v>
      </c>
      <c r="AC1334" s="3" t="str">
        <f t="shared" si="145"/>
        <v>Medium</v>
      </c>
      <c r="AD1334" s="3" t="str">
        <f t="shared" si="146"/>
        <v>No</v>
      </c>
    </row>
    <row r="1335" spans="1:30" ht="15" customHeight="1" x14ac:dyDescent="0.3">
      <c r="A1335" s="3" t="s">
        <v>1356</v>
      </c>
      <c r="B1335" s="3">
        <v>53</v>
      </c>
      <c r="C1335" s="3" t="s">
        <v>31</v>
      </c>
      <c r="D1335" s="3" t="s">
        <v>24</v>
      </c>
      <c r="E1335" s="3">
        <v>44537.220329028198</v>
      </c>
      <c r="F1335" s="3">
        <v>165</v>
      </c>
      <c r="G1335" s="3">
        <v>1649.0021402894099</v>
      </c>
      <c r="H1335" s="3">
        <v>8</v>
      </c>
      <c r="I1335" s="3">
        <v>908.98772537732498</v>
      </c>
      <c r="J1335" s="3">
        <v>22</v>
      </c>
      <c r="K1335" s="3">
        <v>437.21720466205801</v>
      </c>
      <c r="L1335" s="3">
        <v>43</v>
      </c>
      <c r="M1335" s="3">
        <v>6</v>
      </c>
      <c r="N1335" s="3">
        <v>3</v>
      </c>
      <c r="O1335" s="3">
        <v>456</v>
      </c>
      <c r="P1335" s="3">
        <v>5</v>
      </c>
      <c r="Q1335" s="3">
        <v>14798.804124365201</v>
      </c>
      <c r="R1335" s="3">
        <v>6</v>
      </c>
      <c r="S1335" s="3">
        <v>0</v>
      </c>
      <c r="T1335" s="3">
        <v>0</v>
      </c>
      <c r="U1335" s="3">
        <v>6417.0957699294204</v>
      </c>
      <c r="V1335" s="3">
        <v>1</v>
      </c>
      <c r="W1335" s="3" t="str">
        <f>IF(Bank_data3[[#This Row],[credit_risk]]=1,"High Risk","Low Risk")</f>
        <v>High Risk</v>
      </c>
      <c r="X1335" s="3" t="str">
        <f t="shared" si="140"/>
        <v>45-54</v>
      </c>
      <c r="Y1335" s="3" t="str">
        <f t="shared" si="141"/>
        <v>Low Income</v>
      </c>
      <c r="Z1335" s="3" t="str">
        <f t="shared" si="142"/>
        <v>Poor</v>
      </c>
      <c r="AA1335" s="27">
        <f t="shared" si="143"/>
        <v>0.33227947355124288</v>
      </c>
      <c r="AB1335" s="3" t="str">
        <f t="shared" si="144"/>
        <v>Medium</v>
      </c>
      <c r="AC1335" s="3" t="str">
        <f t="shared" si="145"/>
        <v>High</v>
      </c>
      <c r="AD1335" s="3" t="str">
        <f t="shared" si="146"/>
        <v>No</v>
      </c>
    </row>
    <row r="1336" spans="1:30" ht="15" customHeight="1" x14ac:dyDescent="0.3">
      <c r="A1336" s="3" t="s">
        <v>1357</v>
      </c>
      <c r="B1336" s="3">
        <v>52</v>
      </c>
      <c r="C1336" s="3" t="s">
        <v>31</v>
      </c>
      <c r="D1336" s="3" t="s">
        <v>26</v>
      </c>
      <c r="E1336" s="3">
        <v>85898.209094957303</v>
      </c>
      <c r="F1336" s="3">
        <v>214</v>
      </c>
      <c r="G1336" s="3">
        <v>883.28388600421204</v>
      </c>
      <c r="H1336" s="3">
        <v>8</v>
      </c>
      <c r="I1336" s="3">
        <v>1207.6565647396601</v>
      </c>
      <c r="J1336" s="3">
        <v>22</v>
      </c>
      <c r="K1336" s="3">
        <v>464.61803341086602</v>
      </c>
      <c r="L1336" s="3">
        <v>0</v>
      </c>
      <c r="M1336" s="3">
        <v>3</v>
      </c>
      <c r="N1336" s="3">
        <v>6</v>
      </c>
      <c r="O1336" s="3">
        <v>767</v>
      </c>
      <c r="P1336" s="3">
        <v>0</v>
      </c>
      <c r="Q1336" s="3">
        <v>7689.7322321654901</v>
      </c>
      <c r="R1336" s="3">
        <v>4</v>
      </c>
      <c r="S1336" s="3">
        <v>1</v>
      </c>
      <c r="T1336" s="3">
        <v>0</v>
      </c>
      <c r="U1336" s="3">
        <v>12134.269842833</v>
      </c>
      <c r="V1336" s="3">
        <v>1</v>
      </c>
      <c r="W1336" s="3" t="str">
        <f>IF(Bank_data3[[#This Row],[credit_risk]]=1,"High Risk","Low Risk")</f>
        <v>High Risk</v>
      </c>
      <c r="X1336" s="3" t="str">
        <f t="shared" si="140"/>
        <v>45-54</v>
      </c>
      <c r="Y1336" s="3" t="str">
        <f t="shared" si="141"/>
        <v>Middle Income</v>
      </c>
      <c r="Z1336" s="3" t="str">
        <f t="shared" si="142"/>
        <v>Very Good</v>
      </c>
      <c r="AA1336" s="27">
        <f t="shared" si="143"/>
        <v>8.9521450018413939E-2</v>
      </c>
      <c r="AB1336" s="3" t="str">
        <f t="shared" si="144"/>
        <v>Low</v>
      </c>
      <c r="AC1336" s="3" t="str">
        <f t="shared" si="145"/>
        <v>Low</v>
      </c>
      <c r="AD1336" s="3" t="str">
        <f t="shared" si="146"/>
        <v>No</v>
      </c>
    </row>
    <row r="1337" spans="1:30" ht="15" customHeight="1" x14ac:dyDescent="0.3">
      <c r="A1337" s="3" t="s">
        <v>1358</v>
      </c>
      <c r="B1337" s="3">
        <v>42</v>
      </c>
      <c r="C1337" s="3" t="s">
        <v>31</v>
      </c>
      <c r="D1337" s="3" t="s">
        <v>24</v>
      </c>
      <c r="E1337" s="3">
        <v>44781.492454450497</v>
      </c>
      <c r="F1337" s="3">
        <v>39</v>
      </c>
      <c r="G1337" s="3">
        <v>1347.0559901469201</v>
      </c>
      <c r="H1337" s="3">
        <v>7</v>
      </c>
      <c r="I1337" s="3">
        <v>1034.0791130528401</v>
      </c>
      <c r="J1337" s="3">
        <v>30</v>
      </c>
      <c r="K1337" s="3">
        <v>781.10015821632396</v>
      </c>
      <c r="L1337" s="3">
        <v>41</v>
      </c>
      <c r="M1337" s="3">
        <v>0</v>
      </c>
      <c r="N1337" s="3">
        <v>5</v>
      </c>
      <c r="O1337" s="3">
        <v>766</v>
      </c>
      <c r="P1337" s="3">
        <v>3</v>
      </c>
      <c r="Q1337" s="3">
        <v>4179.8003338102899</v>
      </c>
      <c r="R1337" s="3">
        <v>2</v>
      </c>
      <c r="S1337" s="3">
        <v>0</v>
      </c>
      <c r="T1337" s="3">
        <v>0</v>
      </c>
      <c r="U1337" s="3">
        <v>9641.4121890205697</v>
      </c>
      <c r="V1337" s="3">
        <v>0</v>
      </c>
      <c r="W1337" s="3" t="str">
        <f>IF(Bank_data3[[#This Row],[credit_risk]]=1,"High Risk","Low Risk")</f>
        <v>Low Risk</v>
      </c>
      <c r="X1337" s="3" t="str">
        <f t="shared" si="140"/>
        <v>35-44</v>
      </c>
      <c r="Y1337" s="3" t="str">
        <f t="shared" si="141"/>
        <v>Low Income</v>
      </c>
      <c r="Z1337" s="3" t="str">
        <f t="shared" si="142"/>
        <v>Very Good</v>
      </c>
      <c r="AA1337" s="27">
        <f t="shared" si="143"/>
        <v>9.3337673773641522E-2</v>
      </c>
      <c r="AB1337" s="3" t="str">
        <f t="shared" si="144"/>
        <v>Medium</v>
      </c>
      <c r="AC1337" s="3" t="str">
        <f t="shared" si="145"/>
        <v>High</v>
      </c>
      <c r="AD1337" s="3" t="str">
        <f t="shared" si="146"/>
        <v>No</v>
      </c>
    </row>
    <row r="1338" spans="1:30" ht="15" customHeight="1" x14ac:dyDescent="0.3">
      <c r="A1338" s="3" t="s">
        <v>1359</v>
      </c>
      <c r="B1338" s="3">
        <v>47</v>
      </c>
      <c r="C1338" s="3" t="s">
        <v>31</v>
      </c>
      <c r="D1338" s="3" t="s">
        <v>33</v>
      </c>
      <c r="E1338" s="3">
        <v>62732.814352555499</v>
      </c>
      <c r="F1338" s="3">
        <v>190</v>
      </c>
      <c r="G1338" s="3">
        <v>635.56578528183604</v>
      </c>
      <c r="H1338" s="3">
        <v>4</v>
      </c>
      <c r="I1338" s="3">
        <v>873.52226453510002</v>
      </c>
      <c r="J1338" s="3">
        <v>1</v>
      </c>
      <c r="K1338" s="3">
        <v>618.16321896492502</v>
      </c>
      <c r="L1338" s="3">
        <v>58</v>
      </c>
      <c r="M1338" s="3">
        <v>11</v>
      </c>
      <c r="N1338" s="3">
        <v>2</v>
      </c>
      <c r="O1338" s="3">
        <v>615</v>
      </c>
      <c r="P1338" s="3">
        <v>3</v>
      </c>
      <c r="Q1338" s="3">
        <v>17807.279040336602</v>
      </c>
      <c r="R1338" s="3">
        <v>0</v>
      </c>
      <c r="S1338" s="3">
        <v>0</v>
      </c>
      <c r="T1338" s="3">
        <v>0</v>
      </c>
      <c r="U1338" s="3">
        <v>7812.5358802139199</v>
      </c>
      <c r="V1338" s="3">
        <v>0</v>
      </c>
      <c r="W1338" s="3" t="str">
        <f>IF(Bank_data3[[#This Row],[credit_risk]]=1,"High Risk","Low Risk")</f>
        <v>Low Risk</v>
      </c>
      <c r="X1338" s="3" t="str">
        <f t="shared" si="140"/>
        <v>45-54</v>
      </c>
      <c r="Y1338" s="3" t="str">
        <f t="shared" si="141"/>
        <v>Middle Income</v>
      </c>
      <c r="Z1338" s="3" t="str">
        <f t="shared" si="142"/>
        <v>Fair</v>
      </c>
      <c r="AA1338" s="27">
        <f t="shared" si="143"/>
        <v>0.28385908115425079</v>
      </c>
      <c r="AB1338" s="3" t="str">
        <f t="shared" si="144"/>
        <v>Low</v>
      </c>
      <c r="AC1338" s="3" t="str">
        <f t="shared" si="145"/>
        <v>High</v>
      </c>
      <c r="AD1338" s="3" t="str">
        <f t="shared" si="146"/>
        <v>No</v>
      </c>
    </row>
    <row r="1339" spans="1:30" ht="15" customHeight="1" x14ac:dyDescent="0.3">
      <c r="A1339" s="3" t="s">
        <v>1360</v>
      </c>
      <c r="B1339" s="3">
        <v>51</v>
      </c>
      <c r="C1339" s="3" t="s">
        <v>31</v>
      </c>
      <c r="D1339" s="3" t="s">
        <v>33</v>
      </c>
      <c r="E1339" s="3">
        <v>62636.191007529298</v>
      </c>
      <c r="F1339" s="3">
        <v>195</v>
      </c>
      <c r="G1339" s="3">
        <v>1440.3186543920999</v>
      </c>
      <c r="H1339" s="3">
        <v>4</v>
      </c>
      <c r="I1339" s="3">
        <v>871.97913307540102</v>
      </c>
      <c r="J1339" s="3">
        <v>1</v>
      </c>
      <c r="K1339" s="3">
        <v>284.23561567854398</v>
      </c>
      <c r="L1339" s="3">
        <v>32</v>
      </c>
      <c r="M1339" s="3">
        <v>15</v>
      </c>
      <c r="N1339" s="3">
        <v>9</v>
      </c>
      <c r="O1339" s="3">
        <v>641</v>
      </c>
      <c r="P1339" s="3">
        <v>4</v>
      </c>
      <c r="Q1339" s="3">
        <v>12767.5089128172</v>
      </c>
      <c r="R1339" s="3">
        <v>7</v>
      </c>
      <c r="S1339" s="3">
        <v>1</v>
      </c>
      <c r="T1339" s="3">
        <v>0</v>
      </c>
      <c r="U1339" s="3">
        <v>9464.8113330590004</v>
      </c>
      <c r="V1339" s="3">
        <v>1</v>
      </c>
      <c r="W1339" s="3" t="str">
        <f>IF(Bank_data3[[#This Row],[credit_risk]]=1,"High Risk","Low Risk")</f>
        <v>High Risk</v>
      </c>
      <c r="X1339" s="3" t="str">
        <f t="shared" si="140"/>
        <v>45-54</v>
      </c>
      <c r="Y1339" s="3" t="str">
        <f t="shared" si="141"/>
        <v>Middle Income</v>
      </c>
      <c r="Z1339" s="3" t="str">
        <f t="shared" si="142"/>
        <v>Fair</v>
      </c>
      <c r="AA1339" s="27">
        <f t="shared" si="143"/>
        <v>0.20383597258144989</v>
      </c>
      <c r="AB1339" s="3" t="str">
        <f t="shared" si="144"/>
        <v>Medium</v>
      </c>
      <c r="AC1339" s="3" t="str">
        <f t="shared" si="145"/>
        <v>High</v>
      </c>
      <c r="AD1339" s="3" t="str">
        <f t="shared" si="146"/>
        <v>No</v>
      </c>
    </row>
    <row r="1340" spans="1:30" ht="15" customHeight="1" x14ac:dyDescent="0.3">
      <c r="A1340" s="3" t="s">
        <v>1361</v>
      </c>
      <c r="B1340" s="3">
        <v>69</v>
      </c>
      <c r="C1340" s="3" t="s">
        <v>31</v>
      </c>
      <c r="D1340" s="3" t="s">
        <v>24</v>
      </c>
      <c r="E1340" s="3">
        <v>43028.392311979696</v>
      </c>
      <c r="F1340" s="3">
        <v>146</v>
      </c>
      <c r="G1340" s="3">
        <v>1117.9698490911001</v>
      </c>
      <c r="H1340" s="3">
        <v>9</v>
      </c>
      <c r="I1340" s="3">
        <v>988.38025914064599</v>
      </c>
      <c r="J1340" s="3">
        <v>4</v>
      </c>
      <c r="K1340" s="3">
        <v>431.91893104815603</v>
      </c>
      <c r="L1340" s="3">
        <v>31</v>
      </c>
      <c r="M1340" s="3">
        <v>15</v>
      </c>
      <c r="N1340" s="3">
        <v>9</v>
      </c>
      <c r="O1340" s="3">
        <v>454</v>
      </c>
      <c r="P1340" s="3">
        <v>0</v>
      </c>
      <c r="Q1340" s="3">
        <v>17756.1685001732</v>
      </c>
      <c r="R1340" s="3">
        <v>7</v>
      </c>
      <c r="S1340" s="3">
        <v>0</v>
      </c>
      <c r="T1340" s="3">
        <v>0</v>
      </c>
      <c r="U1340" s="3">
        <v>1562.04488797251</v>
      </c>
      <c r="V1340" s="3">
        <v>1</v>
      </c>
      <c r="W1340" s="3" t="str">
        <f>IF(Bank_data3[[#This Row],[credit_risk]]=1,"High Risk","Low Risk")</f>
        <v>High Risk</v>
      </c>
      <c r="X1340" s="3" t="str">
        <f t="shared" si="140"/>
        <v>55+</v>
      </c>
      <c r="Y1340" s="3" t="str">
        <f t="shared" si="141"/>
        <v>Low Income</v>
      </c>
      <c r="Z1340" s="3" t="str">
        <f t="shared" si="142"/>
        <v>Poor</v>
      </c>
      <c r="AA1340" s="27">
        <f t="shared" si="143"/>
        <v>0.41266167630505773</v>
      </c>
      <c r="AB1340" s="3" t="str">
        <f t="shared" si="144"/>
        <v>Medium</v>
      </c>
      <c r="AC1340" s="3" t="str">
        <f t="shared" si="145"/>
        <v>High</v>
      </c>
      <c r="AD1340" s="3" t="str">
        <f t="shared" si="146"/>
        <v>No</v>
      </c>
    </row>
    <row r="1341" spans="1:30" ht="15" customHeight="1" x14ac:dyDescent="0.3">
      <c r="A1341" s="3" t="s">
        <v>1362</v>
      </c>
      <c r="B1341" s="3">
        <v>26</v>
      </c>
      <c r="C1341" s="3" t="s">
        <v>23</v>
      </c>
      <c r="D1341" s="3" t="s">
        <v>26</v>
      </c>
      <c r="E1341" s="3">
        <v>51307.292987229303</v>
      </c>
      <c r="F1341" s="3">
        <v>32</v>
      </c>
      <c r="G1341" s="3">
        <v>134.76114717040599</v>
      </c>
      <c r="H1341" s="3">
        <v>5</v>
      </c>
      <c r="I1341" s="3">
        <v>565.01926818903996</v>
      </c>
      <c r="J1341" s="3">
        <v>13</v>
      </c>
      <c r="K1341" s="3">
        <v>400.85998287410598</v>
      </c>
      <c r="L1341" s="3">
        <v>65</v>
      </c>
      <c r="M1341" s="3">
        <v>7</v>
      </c>
      <c r="N1341" s="3">
        <v>0</v>
      </c>
      <c r="O1341" s="3">
        <v>435</v>
      </c>
      <c r="P1341" s="3">
        <v>4</v>
      </c>
      <c r="Q1341" s="3">
        <v>9792.1146156924606</v>
      </c>
      <c r="R1341" s="3">
        <v>5</v>
      </c>
      <c r="S1341" s="3">
        <v>0</v>
      </c>
      <c r="T1341" s="3">
        <v>0</v>
      </c>
      <c r="U1341" s="3">
        <v>6160.84958951301</v>
      </c>
      <c r="V1341" s="3">
        <v>1</v>
      </c>
      <c r="W1341" s="3" t="str">
        <f>IF(Bank_data3[[#This Row],[credit_risk]]=1,"High Risk","Low Risk")</f>
        <v>High Risk</v>
      </c>
      <c r="X1341" s="3" t="str">
        <f t="shared" si="140"/>
        <v>25-34</v>
      </c>
      <c r="Y1341" s="3" t="str">
        <f t="shared" si="141"/>
        <v>Middle Income</v>
      </c>
      <c r="Z1341" s="3" t="str">
        <f t="shared" si="142"/>
        <v>Poor</v>
      </c>
      <c r="AA1341" s="27">
        <f t="shared" si="143"/>
        <v>0.19085229497743678</v>
      </c>
      <c r="AB1341" s="3" t="str">
        <f t="shared" si="144"/>
        <v>Low</v>
      </c>
      <c r="AC1341" s="3" t="str">
        <f t="shared" si="145"/>
        <v>High</v>
      </c>
      <c r="AD1341" s="3" t="str">
        <f t="shared" si="146"/>
        <v>No</v>
      </c>
    </row>
    <row r="1342" spans="1:30" ht="15" customHeight="1" x14ac:dyDescent="0.3">
      <c r="A1342" s="3" t="s">
        <v>1363</v>
      </c>
      <c r="B1342" s="3">
        <v>48</v>
      </c>
      <c r="C1342" s="3" t="s">
        <v>31</v>
      </c>
      <c r="D1342" s="3" t="s">
        <v>24</v>
      </c>
      <c r="E1342" s="3">
        <v>75918.210014422599</v>
      </c>
      <c r="F1342" s="3">
        <v>203</v>
      </c>
      <c r="G1342" s="3">
        <v>2023.86333699139</v>
      </c>
      <c r="H1342" s="3">
        <v>0</v>
      </c>
      <c r="I1342" s="3">
        <v>550.17018685145604</v>
      </c>
      <c r="J1342" s="3">
        <v>22</v>
      </c>
      <c r="K1342" s="3">
        <v>572.32992823853499</v>
      </c>
      <c r="L1342" s="3">
        <v>24</v>
      </c>
      <c r="M1342" s="3">
        <v>12</v>
      </c>
      <c r="N1342" s="3">
        <v>4</v>
      </c>
      <c r="O1342" s="3">
        <v>755</v>
      </c>
      <c r="P1342" s="3">
        <v>2</v>
      </c>
      <c r="Q1342" s="3">
        <v>9271.5539674993706</v>
      </c>
      <c r="R1342" s="3">
        <v>3</v>
      </c>
      <c r="S1342" s="3">
        <v>0</v>
      </c>
      <c r="T1342" s="3">
        <v>0</v>
      </c>
      <c r="U1342" s="3">
        <v>11612.867387513301</v>
      </c>
      <c r="V1342" s="3">
        <v>0</v>
      </c>
      <c r="W1342" s="3" t="str">
        <f>IF(Bank_data3[[#This Row],[credit_risk]]=1,"High Risk","Low Risk")</f>
        <v>Low Risk</v>
      </c>
      <c r="X1342" s="3" t="str">
        <f t="shared" si="140"/>
        <v>45-54</v>
      </c>
      <c r="Y1342" s="3" t="str">
        <f t="shared" si="141"/>
        <v>Middle Income</v>
      </c>
      <c r="Z1342" s="3" t="str">
        <f t="shared" si="142"/>
        <v>Very Good</v>
      </c>
      <c r="AA1342" s="27">
        <f t="shared" si="143"/>
        <v>0.12212556072828908</v>
      </c>
      <c r="AB1342" s="3" t="str">
        <f t="shared" si="144"/>
        <v>Medium</v>
      </c>
      <c r="AC1342" s="3" t="str">
        <f t="shared" si="145"/>
        <v>Medium</v>
      </c>
      <c r="AD1342" s="3" t="str">
        <f t="shared" si="146"/>
        <v>No</v>
      </c>
    </row>
    <row r="1343" spans="1:30" ht="15" customHeight="1" x14ac:dyDescent="0.3">
      <c r="A1343" s="3" t="s">
        <v>1364</v>
      </c>
      <c r="B1343" s="3">
        <v>27</v>
      </c>
      <c r="C1343" s="3" t="s">
        <v>31</v>
      </c>
      <c r="D1343" s="3" t="s">
        <v>33</v>
      </c>
      <c r="E1343" s="3">
        <v>44200.715904283898</v>
      </c>
      <c r="F1343" s="3">
        <v>44</v>
      </c>
      <c r="G1343" s="3">
        <v>1987.4518338598</v>
      </c>
      <c r="H1343" s="3">
        <v>8</v>
      </c>
      <c r="I1343" s="3">
        <v>1298.89207633053</v>
      </c>
      <c r="J1343" s="3">
        <v>34</v>
      </c>
      <c r="K1343" s="3">
        <v>220.762451104338</v>
      </c>
      <c r="L1343" s="3">
        <v>39</v>
      </c>
      <c r="M1343" s="3">
        <v>8</v>
      </c>
      <c r="N1343" s="3">
        <v>7</v>
      </c>
      <c r="O1343" s="3">
        <v>331</v>
      </c>
      <c r="P1343" s="3">
        <v>4</v>
      </c>
      <c r="Q1343" s="3">
        <v>13515.7678634644</v>
      </c>
      <c r="R1343" s="3">
        <v>4</v>
      </c>
      <c r="S1343" s="3">
        <v>0</v>
      </c>
      <c r="T1343" s="3">
        <v>0</v>
      </c>
      <c r="U1343" s="3">
        <v>2023.14693522377</v>
      </c>
      <c r="V1343" s="3">
        <v>1</v>
      </c>
      <c r="W1343" s="3" t="str">
        <f>IF(Bank_data3[[#This Row],[credit_risk]]=1,"High Risk","Low Risk")</f>
        <v>High Risk</v>
      </c>
      <c r="X1343" s="3" t="str">
        <f t="shared" si="140"/>
        <v>25-34</v>
      </c>
      <c r="Y1343" s="3" t="str">
        <f t="shared" si="141"/>
        <v>Low Income</v>
      </c>
      <c r="Z1343" s="3" t="str">
        <f t="shared" si="142"/>
        <v>Poor</v>
      </c>
      <c r="AA1343" s="27">
        <f t="shared" si="143"/>
        <v>0.30578165052196504</v>
      </c>
      <c r="AB1343" s="3" t="str">
        <f t="shared" si="144"/>
        <v>Medium</v>
      </c>
      <c r="AC1343" s="3" t="str">
        <f t="shared" si="145"/>
        <v>High</v>
      </c>
      <c r="AD1343" s="3" t="str">
        <f t="shared" si="146"/>
        <v>No</v>
      </c>
    </row>
    <row r="1344" spans="1:30" ht="15" customHeight="1" x14ac:dyDescent="0.3">
      <c r="A1344" s="3" t="s">
        <v>1365</v>
      </c>
      <c r="B1344" s="3">
        <v>20</v>
      </c>
      <c r="C1344" s="3" t="s">
        <v>28</v>
      </c>
      <c r="D1344" s="3" t="s">
        <v>33</v>
      </c>
      <c r="E1344" s="3">
        <v>42484.170807417402</v>
      </c>
      <c r="F1344" s="3">
        <v>63</v>
      </c>
      <c r="G1344" s="3">
        <v>1544.90472529052</v>
      </c>
      <c r="H1344" s="3">
        <v>4</v>
      </c>
      <c r="I1344" s="3">
        <v>1452.5447823510001</v>
      </c>
      <c r="J1344" s="3">
        <v>45</v>
      </c>
      <c r="K1344" s="3">
        <v>123.295331295803</v>
      </c>
      <c r="L1344" s="3">
        <v>57</v>
      </c>
      <c r="M1344" s="3">
        <v>9</v>
      </c>
      <c r="N1344" s="3">
        <v>2</v>
      </c>
      <c r="O1344" s="3">
        <v>314</v>
      </c>
      <c r="P1344" s="3">
        <v>4</v>
      </c>
      <c r="Q1344" s="3">
        <v>14109.0626311592</v>
      </c>
      <c r="R1344" s="3">
        <v>7</v>
      </c>
      <c r="S1344" s="3">
        <v>0</v>
      </c>
      <c r="T1344" s="3">
        <v>0</v>
      </c>
      <c r="U1344" s="3">
        <v>10652.4123859232</v>
      </c>
      <c r="V1344" s="3">
        <v>1</v>
      </c>
      <c r="W1344" s="3" t="str">
        <f>IF(Bank_data3[[#This Row],[credit_risk]]=1,"High Risk","Low Risk")</f>
        <v>High Risk</v>
      </c>
      <c r="X1344" s="3" t="str">
        <f t="shared" si="140"/>
        <v>18-24</v>
      </c>
      <c r="Y1344" s="3" t="str">
        <f t="shared" si="141"/>
        <v>Low Income</v>
      </c>
      <c r="Z1344" s="3" t="str">
        <f t="shared" si="142"/>
        <v>Poor</v>
      </c>
      <c r="AA1344" s="27">
        <f t="shared" si="143"/>
        <v>0.33210163604501536</v>
      </c>
      <c r="AB1344" s="3" t="str">
        <f t="shared" si="144"/>
        <v>Medium</v>
      </c>
      <c r="AC1344" s="3" t="str">
        <f t="shared" si="145"/>
        <v>High</v>
      </c>
      <c r="AD1344" s="3" t="str">
        <f t="shared" si="146"/>
        <v>No</v>
      </c>
    </row>
    <row r="1345" spans="1:30" ht="15" customHeight="1" x14ac:dyDescent="0.3">
      <c r="A1345" s="3" t="s">
        <v>1366</v>
      </c>
      <c r="B1345" s="3">
        <v>22</v>
      </c>
      <c r="C1345" s="3" t="s">
        <v>23</v>
      </c>
      <c r="D1345" s="3" t="s">
        <v>33</v>
      </c>
      <c r="E1345" s="3">
        <v>29237.5903786499</v>
      </c>
      <c r="F1345" s="3">
        <v>204</v>
      </c>
      <c r="G1345" s="3">
        <v>600.66926370212002</v>
      </c>
      <c r="H1345" s="3">
        <v>6</v>
      </c>
      <c r="I1345" s="3">
        <v>474.891139556442</v>
      </c>
      <c r="J1345" s="3">
        <v>0</v>
      </c>
      <c r="K1345" s="3">
        <v>268.026202551484</v>
      </c>
      <c r="L1345" s="3">
        <v>74</v>
      </c>
      <c r="M1345" s="3">
        <v>7</v>
      </c>
      <c r="N1345" s="3">
        <v>4</v>
      </c>
      <c r="O1345" s="3">
        <v>427</v>
      </c>
      <c r="P1345" s="3">
        <v>2</v>
      </c>
      <c r="Q1345" s="3">
        <v>8147.3337898476102</v>
      </c>
      <c r="R1345" s="3">
        <v>0</v>
      </c>
      <c r="S1345" s="3">
        <v>0</v>
      </c>
      <c r="T1345" s="3">
        <v>0</v>
      </c>
      <c r="U1345" s="3">
        <v>11888.3733095195</v>
      </c>
      <c r="V1345" s="3">
        <v>1</v>
      </c>
      <c r="W1345" s="3" t="str">
        <f>IF(Bank_data3[[#This Row],[credit_risk]]=1,"High Risk","Low Risk")</f>
        <v>High Risk</v>
      </c>
      <c r="X1345" s="3" t="str">
        <f t="shared" si="140"/>
        <v>18-24</v>
      </c>
      <c r="Y1345" s="3" t="str">
        <f t="shared" si="141"/>
        <v>Low Income</v>
      </c>
      <c r="Z1345" s="3" t="str">
        <f t="shared" si="142"/>
        <v>Poor</v>
      </c>
      <c r="AA1345" s="27">
        <f t="shared" si="143"/>
        <v>0.2786595504052557</v>
      </c>
      <c r="AB1345" s="3" t="str">
        <f t="shared" si="144"/>
        <v>Low</v>
      </c>
      <c r="AC1345" s="3" t="str">
        <f t="shared" si="145"/>
        <v>High</v>
      </c>
      <c r="AD1345" s="3" t="str">
        <f t="shared" si="146"/>
        <v>No</v>
      </c>
    </row>
    <row r="1346" spans="1:30" ht="15" customHeight="1" x14ac:dyDescent="0.3">
      <c r="A1346" s="3" t="s">
        <v>1367</v>
      </c>
      <c r="B1346" s="3">
        <v>43</v>
      </c>
      <c r="C1346" s="3" t="s">
        <v>23</v>
      </c>
      <c r="D1346" s="3" t="s">
        <v>24</v>
      </c>
      <c r="E1346" s="3">
        <v>78215.939961888798</v>
      </c>
      <c r="F1346" s="3">
        <v>207</v>
      </c>
      <c r="G1346" s="3">
        <v>611.72965709079801</v>
      </c>
      <c r="H1346" s="3">
        <v>10</v>
      </c>
      <c r="I1346" s="3">
        <v>565.85194864610401</v>
      </c>
      <c r="J1346" s="3">
        <v>40</v>
      </c>
      <c r="K1346" s="3">
        <v>109.93885399640099</v>
      </c>
      <c r="L1346" s="3">
        <v>63</v>
      </c>
      <c r="M1346" s="3">
        <v>0</v>
      </c>
      <c r="N1346" s="3">
        <v>8</v>
      </c>
      <c r="O1346" s="3">
        <v>678</v>
      </c>
      <c r="P1346" s="3">
        <v>4</v>
      </c>
      <c r="Q1346" s="3">
        <v>7430.9248995171802</v>
      </c>
      <c r="R1346" s="3">
        <v>6</v>
      </c>
      <c r="S1346" s="3">
        <v>1</v>
      </c>
      <c r="T1346" s="3">
        <v>0</v>
      </c>
      <c r="U1346" s="3">
        <v>5097.0249574684703</v>
      </c>
      <c r="V1346" s="3">
        <v>1</v>
      </c>
      <c r="W1346" s="3" t="str">
        <f>IF(Bank_data3[[#This Row],[credit_risk]]=1,"High Risk","Low Risk")</f>
        <v>High Risk</v>
      </c>
      <c r="X1346" s="3" t="str">
        <f t="shared" si="140"/>
        <v>35-44</v>
      </c>
      <c r="Y1346" s="3" t="str">
        <f t="shared" si="141"/>
        <v>Middle Income</v>
      </c>
      <c r="Z1346" s="3" t="str">
        <f t="shared" si="142"/>
        <v>Good</v>
      </c>
      <c r="AA1346" s="27">
        <f t="shared" si="143"/>
        <v>9.5005249609452294E-2</v>
      </c>
      <c r="AB1346" s="3" t="str">
        <f t="shared" si="144"/>
        <v>Low</v>
      </c>
      <c r="AC1346" s="3" t="str">
        <f t="shared" si="145"/>
        <v>High</v>
      </c>
      <c r="AD1346" s="3" t="str">
        <f t="shared" si="146"/>
        <v>No</v>
      </c>
    </row>
    <row r="1347" spans="1:30" ht="15" customHeight="1" x14ac:dyDescent="0.3">
      <c r="A1347" s="3" t="s">
        <v>1368</v>
      </c>
      <c r="B1347" s="3">
        <v>42</v>
      </c>
      <c r="C1347" s="3" t="s">
        <v>23</v>
      </c>
      <c r="D1347" s="3" t="s">
        <v>33</v>
      </c>
      <c r="E1347" s="3">
        <v>41346.021892917102</v>
      </c>
      <c r="F1347" s="3">
        <v>50</v>
      </c>
      <c r="G1347" s="3">
        <v>3364.4594348238602</v>
      </c>
      <c r="H1347" s="3">
        <v>7</v>
      </c>
      <c r="I1347" s="3">
        <v>1199.88298682645</v>
      </c>
      <c r="J1347" s="3">
        <v>47</v>
      </c>
      <c r="K1347" s="3">
        <v>118.143843692763</v>
      </c>
      <c r="L1347" s="3">
        <v>18</v>
      </c>
      <c r="M1347" s="3">
        <v>2</v>
      </c>
      <c r="N1347" s="3">
        <v>7</v>
      </c>
      <c r="O1347" s="3">
        <v>723</v>
      </c>
      <c r="P1347" s="3">
        <v>3</v>
      </c>
      <c r="Q1347" s="3">
        <v>17440.761982859</v>
      </c>
      <c r="R1347" s="3">
        <v>7</v>
      </c>
      <c r="S1347" s="3">
        <v>0</v>
      </c>
      <c r="T1347" s="3">
        <v>0</v>
      </c>
      <c r="U1347" s="3">
        <v>13982.2473222259</v>
      </c>
      <c r="V1347" s="3">
        <v>1</v>
      </c>
      <c r="W1347" s="3" t="str">
        <f>IF(Bank_data3[[#This Row],[credit_risk]]=1,"High Risk","Low Risk")</f>
        <v>High Risk</v>
      </c>
      <c r="X1347" s="3" t="str">
        <f t="shared" si="140"/>
        <v>35-44</v>
      </c>
      <c r="Y1347" s="3" t="str">
        <f t="shared" si="141"/>
        <v>Low Income</v>
      </c>
      <c r="Z1347" s="3" t="str">
        <f t="shared" si="142"/>
        <v>Good</v>
      </c>
      <c r="AA1347" s="27">
        <f t="shared" si="143"/>
        <v>0.42182442673757542</v>
      </c>
      <c r="AB1347" s="3" t="str">
        <f t="shared" si="144"/>
        <v>Medium</v>
      </c>
      <c r="AC1347" s="3" t="str">
        <f t="shared" si="145"/>
        <v>Medium</v>
      </c>
      <c r="AD1347" s="3" t="str">
        <f t="shared" si="146"/>
        <v>No</v>
      </c>
    </row>
    <row r="1348" spans="1:30" ht="15" customHeight="1" x14ac:dyDescent="0.3">
      <c r="A1348" s="3" t="s">
        <v>1369</v>
      </c>
      <c r="B1348" s="3">
        <v>27</v>
      </c>
      <c r="C1348" s="3" t="s">
        <v>23</v>
      </c>
      <c r="D1348" s="3" t="s">
        <v>26</v>
      </c>
      <c r="E1348" s="3">
        <v>71599.643923063006</v>
      </c>
      <c r="F1348" s="3">
        <v>192</v>
      </c>
      <c r="G1348" s="3">
        <v>10</v>
      </c>
      <c r="H1348" s="3">
        <v>4</v>
      </c>
      <c r="I1348" s="3">
        <v>986.73199759983902</v>
      </c>
      <c r="J1348" s="3">
        <v>48</v>
      </c>
      <c r="K1348" s="3">
        <v>806.103104380991</v>
      </c>
      <c r="L1348" s="3">
        <v>27</v>
      </c>
      <c r="M1348" s="3">
        <v>4</v>
      </c>
      <c r="N1348" s="3">
        <v>8</v>
      </c>
      <c r="O1348" s="3">
        <v>395</v>
      </c>
      <c r="P1348" s="3">
        <v>3</v>
      </c>
      <c r="Q1348" s="3">
        <v>14003.189381824801</v>
      </c>
      <c r="R1348" s="3">
        <v>3</v>
      </c>
      <c r="S1348" s="3">
        <v>0</v>
      </c>
      <c r="T1348" s="3">
        <v>0</v>
      </c>
      <c r="U1348" s="3">
        <v>11654.6152512886</v>
      </c>
      <c r="V1348" s="3">
        <v>1</v>
      </c>
      <c r="W1348" s="3" t="str">
        <f>IF(Bank_data3[[#This Row],[credit_risk]]=1,"High Risk","Low Risk")</f>
        <v>High Risk</v>
      </c>
      <c r="X1348" s="3" t="str">
        <f t="shared" si="140"/>
        <v>25-34</v>
      </c>
      <c r="Y1348" s="3" t="str">
        <f t="shared" si="141"/>
        <v>Middle Income</v>
      </c>
      <c r="Z1348" s="3" t="str">
        <f t="shared" si="142"/>
        <v>Poor</v>
      </c>
      <c r="AA1348" s="27">
        <f t="shared" si="143"/>
        <v>0.19557624332422449</v>
      </c>
      <c r="AB1348" s="3" t="str">
        <f t="shared" si="144"/>
        <v>Low</v>
      </c>
      <c r="AC1348" s="3" t="str">
        <f t="shared" si="145"/>
        <v>Medium</v>
      </c>
      <c r="AD1348" s="3" t="str">
        <f t="shared" si="146"/>
        <v>No</v>
      </c>
    </row>
    <row r="1349" spans="1:30" ht="15" customHeight="1" x14ac:dyDescent="0.3">
      <c r="A1349" s="3" t="s">
        <v>1370</v>
      </c>
      <c r="B1349" s="3">
        <v>66</v>
      </c>
      <c r="C1349" s="3" t="s">
        <v>31</v>
      </c>
      <c r="D1349" s="3" t="s">
        <v>24</v>
      </c>
      <c r="E1349" s="3">
        <v>39175.613292722497</v>
      </c>
      <c r="F1349" s="3">
        <v>86</v>
      </c>
      <c r="G1349" s="3">
        <v>627.49840199055495</v>
      </c>
      <c r="H1349" s="3">
        <v>2</v>
      </c>
      <c r="I1349" s="3">
        <v>1036.7498368623201</v>
      </c>
      <c r="J1349" s="3">
        <v>39</v>
      </c>
      <c r="K1349" s="3">
        <v>467.84923046189101</v>
      </c>
      <c r="L1349" s="3">
        <v>73</v>
      </c>
      <c r="M1349" s="3">
        <v>6</v>
      </c>
      <c r="N1349" s="3">
        <v>4</v>
      </c>
      <c r="O1349" s="3">
        <v>612</v>
      </c>
      <c r="P1349" s="3">
        <v>1</v>
      </c>
      <c r="Q1349" s="3">
        <v>13648.5910373719</v>
      </c>
      <c r="R1349" s="3">
        <v>2</v>
      </c>
      <c r="S1349" s="3">
        <v>0</v>
      </c>
      <c r="T1349" s="3">
        <v>0</v>
      </c>
      <c r="U1349" s="3">
        <v>14213.0090511949</v>
      </c>
      <c r="V1349" s="3">
        <v>0</v>
      </c>
      <c r="W1349" s="3" t="str">
        <f>IF(Bank_data3[[#This Row],[credit_risk]]=1,"High Risk","Low Risk")</f>
        <v>Low Risk</v>
      </c>
      <c r="X1349" s="3" t="str">
        <f t="shared" si="140"/>
        <v>55+</v>
      </c>
      <c r="Y1349" s="3" t="str">
        <f t="shared" si="141"/>
        <v>Low Income</v>
      </c>
      <c r="Z1349" s="3" t="str">
        <f t="shared" si="142"/>
        <v>Fair</v>
      </c>
      <c r="AA1349" s="27">
        <f t="shared" si="143"/>
        <v>0.34839508281309656</v>
      </c>
      <c r="AB1349" s="3" t="str">
        <f t="shared" si="144"/>
        <v>Low</v>
      </c>
      <c r="AC1349" s="3" t="str">
        <f t="shared" si="145"/>
        <v>High</v>
      </c>
      <c r="AD1349" s="3" t="str">
        <f t="shared" si="146"/>
        <v>No</v>
      </c>
    </row>
    <row r="1350" spans="1:30" ht="15" customHeight="1" x14ac:dyDescent="0.3">
      <c r="A1350" s="3" t="s">
        <v>1371</v>
      </c>
      <c r="B1350" s="3">
        <v>56</v>
      </c>
      <c r="C1350" s="3" t="s">
        <v>31</v>
      </c>
      <c r="D1350" s="3" t="s">
        <v>24</v>
      </c>
      <c r="E1350" s="3">
        <v>71034.523073517499</v>
      </c>
      <c r="F1350" s="3">
        <v>95</v>
      </c>
      <c r="G1350" s="3">
        <v>3219.6718064356201</v>
      </c>
      <c r="H1350" s="3">
        <v>5</v>
      </c>
      <c r="I1350" s="3">
        <v>1113.81045319857</v>
      </c>
      <c r="J1350" s="3">
        <v>14</v>
      </c>
      <c r="K1350" s="3">
        <v>592.97212494995995</v>
      </c>
      <c r="L1350" s="3">
        <v>79</v>
      </c>
      <c r="M1350" s="3">
        <v>15</v>
      </c>
      <c r="N1350" s="3">
        <v>2</v>
      </c>
      <c r="O1350" s="3">
        <v>417</v>
      </c>
      <c r="P1350" s="3">
        <v>0</v>
      </c>
      <c r="Q1350" s="3">
        <v>149.83024949226601</v>
      </c>
      <c r="R1350" s="3">
        <v>3</v>
      </c>
      <c r="S1350" s="3">
        <v>0</v>
      </c>
      <c r="T1350" s="3">
        <v>0</v>
      </c>
      <c r="U1350" s="3">
        <v>9654.1935416112501</v>
      </c>
      <c r="V1350" s="3">
        <v>1</v>
      </c>
      <c r="W1350" s="3" t="str">
        <f>IF(Bank_data3[[#This Row],[credit_risk]]=1,"High Risk","Low Risk")</f>
        <v>High Risk</v>
      </c>
      <c r="X1350" s="3" t="str">
        <f t="shared" si="140"/>
        <v>55+</v>
      </c>
      <c r="Y1350" s="3" t="str">
        <f t="shared" si="141"/>
        <v>Middle Income</v>
      </c>
      <c r="Z1350" s="3" t="str">
        <f t="shared" si="142"/>
        <v>Poor</v>
      </c>
      <c r="AA1350" s="27">
        <f t="shared" si="143"/>
        <v>2.1092595967343725E-3</v>
      </c>
      <c r="AB1350" s="3" t="str">
        <f t="shared" si="144"/>
        <v>Medium</v>
      </c>
      <c r="AC1350" s="3" t="str">
        <f t="shared" si="145"/>
        <v>High</v>
      </c>
      <c r="AD1350" s="3" t="str">
        <f t="shared" si="146"/>
        <v>No</v>
      </c>
    </row>
    <row r="1351" spans="1:30" ht="15" customHeight="1" x14ac:dyDescent="0.3">
      <c r="A1351" s="3" t="s">
        <v>1372</v>
      </c>
      <c r="B1351" s="3">
        <v>22</v>
      </c>
      <c r="C1351" s="3" t="s">
        <v>28</v>
      </c>
      <c r="D1351" s="3" t="s">
        <v>33</v>
      </c>
      <c r="E1351" s="3">
        <v>64519.576101009501</v>
      </c>
      <c r="F1351" s="3">
        <v>194</v>
      </c>
      <c r="G1351" s="3">
        <v>3470.09691108181</v>
      </c>
      <c r="H1351" s="3">
        <v>6</v>
      </c>
      <c r="I1351" s="3">
        <v>715.74374338957398</v>
      </c>
      <c r="J1351" s="3">
        <v>29</v>
      </c>
      <c r="K1351" s="3">
        <v>515.19962285826</v>
      </c>
      <c r="L1351" s="3">
        <v>41</v>
      </c>
      <c r="M1351" s="3">
        <v>7</v>
      </c>
      <c r="N1351" s="3">
        <v>8</v>
      </c>
      <c r="O1351" s="3">
        <v>821</v>
      </c>
      <c r="P1351" s="3">
        <v>3</v>
      </c>
      <c r="Q1351" s="3">
        <v>13548.0357874043</v>
      </c>
      <c r="R1351" s="3">
        <v>5</v>
      </c>
      <c r="S1351" s="3">
        <v>0</v>
      </c>
      <c r="T1351" s="3">
        <v>0</v>
      </c>
      <c r="U1351" s="3">
        <v>6145.8188889266103</v>
      </c>
      <c r="V1351" s="3">
        <v>1</v>
      </c>
      <c r="W1351" s="3" t="str">
        <f>IF(Bank_data3[[#This Row],[credit_risk]]=1,"High Risk","Low Risk")</f>
        <v>High Risk</v>
      </c>
      <c r="X1351" s="3" t="str">
        <f t="shared" ref="X1351:X1414" si="147">_xlfn.IFS(B1351&lt;25,"18-24",B1351&lt;35,"25-34",B1351&lt;45,"35-44",B1351&lt;55,"45-54",TRUE(),"55+")</f>
        <v>18-24</v>
      </c>
      <c r="Y1351" s="3" t="str">
        <f t="shared" ref="Y1351:Y1414" si="148">_xlfn.IFS(E1351&lt;50000,"Low Income",E1351&lt;100000,"Middle Income",TRUE(),"High Income")</f>
        <v>Middle Income</v>
      </c>
      <c r="Z1351" s="3" t="str">
        <f t="shared" ref="Z1351:Z1414" si="149">_xlfn.IFS(O1351&lt;580,"Poor",O1351&lt;670,"Fair",O1351&lt;740,"Good",O1351&lt;800,"Very Good",TRUE(),"Excellent")</f>
        <v>Excellent</v>
      </c>
      <c r="AA1351" s="27">
        <f t="shared" ref="AA1351:AA1414" si="150">IF(E1351=0,0,Q1351/E1351)</f>
        <v>0.2099833353863638</v>
      </c>
      <c r="AB1351" s="3" t="str">
        <f t="shared" ref="AB1351:AB1414" si="151">_xlfn.IFS(G1351&lt;1000,"Low",G1351&lt;5000,"Medium",TRUE(),"High")</f>
        <v>Medium</v>
      </c>
      <c r="AC1351" s="3" t="str">
        <f t="shared" ref="AC1351:AC1414" si="152">_xlfn.IFS(L1351&lt;10,"Low",L1351&lt;30,"Medium",TRUE(),"High")</f>
        <v>High</v>
      </c>
      <c r="AD1351" s="3" t="str">
        <f t="shared" ref="AD1351:AD1414" si="153">IF(AND(E1351&gt;=100000,O1351&gt;=750),"Yes","No")</f>
        <v>No</v>
      </c>
    </row>
    <row r="1352" spans="1:30" ht="15" customHeight="1" x14ac:dyDescent="0.3">
      <c r="A1352" s="3" t="s">
        <v>1373</v>
      </c>
      <c r="B1352" s="3">
        <v>52</v>
      </c>
      <c r="C1352" s="3" t="s">
        <v>28</v>
      </c>
      <c r="D1352" s="3" t="s">
        <v>33</v>
      </c>
      <c r="E1352" s="3">
        <v>45888.225420805597</v>
      </c>
      <c r="F1352" s="3">
        <v>187</v>
      </c>
      <c r="G1352" s="3">
        <v>2859.3096972007502</v>
      </c>
      <c r="H1352" s="3">
        <v>3</v>
      </c>
      <c r="I1352" s="3">
        <v>915.48947374656495</v>
      </c>
      <c r="J1352" s="3">
        <v>20</v>
      </c>
      <c r="K1352" s="3">
        <v>529.20078275670699</v>
      </c>
      <c r="L1352" s="3">
        <v>49</v>
      </c>
      <c r="M1352" s="3">
        <v>0</v>
      </c>
      <c r="N1352" s="3">
        <v>3</v>
      </c>
      <c r="O1352" s="3">
        <v>416</v>
      </c>
      <c r="P1352" s="3">
        <v>5</v>
      </c>
      <c r="Q1352" s="3">
        <v>14232.991427171</v>
      </c>
      <c r="R1352" s="3">
        <v>4</v>
      </c>
      <c r="S1352" s="3">
        <v>0</v>
      </c>
      <c r="T1352" s="3">
        <v>0</v>
      </c>
      <c r="U1352" s="3">
        <v>13263.4681071715</v>
      </c>
      <c r="V1352" s="3">
        <v>1</v>
      </c>
      <c r="W1352" s="3" t="str">
        <f>IF(Bank_data3[[#This Row],[credit_risk]]=1,"High Risk","Low Risk")</f>
        <v>High Risk</v>
      </c>
      <c r="X1352" s="3" t="str">
        <f t="shared" si="147"/>
        <v>45-54</v>
      </c>
      <c r="Y1352" s="3" t="str">
        <f t="shared" si="148"/>
        <v>Low Income</v>
      </c>
      <c r="Z1352" s="3" t="str">
        <f t="shared" si="149"/>
        <v>Poor</v>
      </c>
      <c r="AA1352" s="27">
        <f t="shared" si="150"/>
        <v>0.31016652521755178</v>
      </c>
      <c r="AB1352" s="3" t="str">
        <f t="shared" si="151"/>
        <v>Medium</v>
      </c>
      <c r="AC1352" s="3" t="str">
        <f t="shared" si="152"/>
        <v>High</v>
      </c>
      <c r="AD1352" s="3" t="str">
        <f t="shared" si="153"/>
        <v>No</v>
      </c>
    </row>
    <row r="1353" spans="1:30" ht="15" customHeight="1" x14ac:dyDescent="0.3">
      <c r="A1353" s="3" t="s">
        <v>1374</v>
      </c>
      <c r="B1353" s="3">
        <v>47</v>
      </c>
      <c r="C1353" s="3" t="s">
        <v>23</v>
      </c>
      <c r="D1353" s="3" t="s">
        <v>26</v>
      </c>
      <c r="E1353" s="3">
        <v>36783.032516790401</v>
      </c>
      <c r="F1353" s="3">
        <v>70</v>
      </c>
      <c r="G1353" s="3">
        <v>1925.4786378648901</v>
      </c>
      <c r="H1353" s="3">
        <v>8</v>
      </c>
      <c r="I1353" s="3">
        <v>888.26725274433204</v>
      </c>
      <c r="J1353" s="3">
        <v>7</v>
      </c>
      <c r="K1353" s="3">
        <v>574.631081513808</v>
      </c>
      <c r="L1353" s="3">
        <v>75</v>
      </c>
      <c r="M1353" s="3">
        <v>2</v>
      </c>
      <c r="N1353" s="3">
        <v>0</v>
      </c>
      <c r="O1353" s="3">
        <v>647</v>
      </c>
      <c r="P1353" s="3">
        <v>0</v>
      </c>
      <c r="Q1353" s="3">
        <v>10079.890905399599</v>
      </c>
      <c r="R1353" s="3">
        <v>1</v>
      </c>
      <c r="S1353" s="3">
        <v>1</v>
      </c>
      <c r="T1353" s="3">
        <v>0</v>
      </c>
      <c r="U1353" s="3">
        <v>8054.8183377430696</v>
      </c>
      <c r="V1353" s="3">
        <v>1</v>
      </c>
      <c r="W1353" s="3" t="str">
        <f>IF(Bank_data3[[#This Row],[credit_risk]]=1,"High Risk","Low Risk")</f>
        <v>High Risk</v>
      </c>
      <c r="X1353" s="3" t="str">
        <f t="shared" si="147"/>
        <v>45-54</v>
      </c>
      <c r="Y1353" s="3" t="str">
        <f t="shared" si="148"/>
        <v>Low Income</v>
      </c>
      <c r="Z1353" s="3" t="str">
        <f t="shared" si="149"/>
        <v>Fair</v>
      </c>
      <c r="AA1353" s="27">
        <f t="shared" si="150"/>
        <v>0.27403642972608139</v>
      </c>
      <c r="AB1353" s="3" t="str">
        <f t="shared" si="151"/>
        <v>Medium</v>
      </c>
      <c r="AC1353" s="3" t="str">
        <f t="shared" si="152"/>
        <v>High</v>
      </c>
      <c r="AD1353" s="3" t="str">
        <f t="shared" si="153"/>
        <v>No</v>
      </c>
    </row>
    <row r="1354" spans="1:30" ht="15" customHeight="1" x14ac:dyDescent="0.3">
      <c r="A1354" s="3" t="s">
        <v>1375</v>
      </c>
      <c r="B1354" s="3">
        <v>66</v>
      </c>
      <c r="C1354" s="3" t="s">
        <v>28</v>
      </c>
      <c r="D1354" s="3" t="s">
        <v>24</v>
      </c>
      <c r="E1354" s="3">
        <v>38245.449641755004</v>
      </c>
      <c r="F1354" s="3">
        <v>48</v>
      </c>
      <c r="G1354" s="3">
        <v>990.86725635683194</v>
      </c>
      <c r="H1354" s="3">
        <v>10</v>
      </c>
      <c r="I1354" s="3">
        <v>499.52793991408902</v>
      </c>
      <c r="J1354" s="3">
        <v>6</v>
      </c>
      <c r="K1354" s="3">
        <v>646.90490014914997</v>
      </c>
      <c r="L1354" s="3">
        <v>47</v>
      </c>
      <c r="M1354" s="3">
        <v>5</v>
      </c>
      <c r="N1354" s="3">
        <v>1</v>
      </c>
      <c r="O1354" s="3">
        <v>479</v>
      </c>
      <c r="P1354" s="3">
        <v>4</v>
      </c>
      <c r="Q1354" s="3">
        <v>15387.3469785872</v>
      </c>
      <c r="R1354" s="3">
        <v>2</v>
      </c>
      <c r="S1354" s="3">
        <v>0</v>
      </c>
      <c r="T1354" s="3">
        <v>0</v>
      </c>
      <c r="U1354" s="3">
        <v>12227.331704165999</v>
      </c>
      <c r="V1354" s="3">
        <v>1</v>
      </c>
      <c r="W1354" s="3" t="str">
        <f>IF(Bank_data3[[#This Row],[credit_risk]]=1,"High Risk","Low Risk")</f>
        <v>High Risk</v>
      </c>
      <c r="X1354" s="3" t="str">
        <f t="shared" si="147"/>
        <v>55+</v>
      </c>
      <c r="Y1354" s="3" t="str">
        <f t="shared" si="148"/>
        <v>Low Income</v>
      </c>
      <c r="Z1354" s="3" t="str">
        <f t="shared" si="149"/>
        <v>Poor</v>
      </c>
      <c r="AA1354" s="27">
        <f t="shared" si="150"/>
        <v>0.40233144394223175</v>
      </c>
      <c r="AB1354" s="3" t="str">
        <f t="shared" si="151"/>
        <v>Low</v>
      </c>
      <c r="AC1354" s="3" t="str">
        <f t="shared" si="152"/>
        <v>High</v>
      </c>
      <c r="AD1354" s="3" t="str">
        <f t="shared" si="153"/>
        <v>No</v>
      </c>
    </row>
    <row r="1355" spans="1:30" ht="15" customHeight="1" x14ac:dyDescent="0.3">
      <c r="A1355" s="3" t="s">
        <v>1376</v>
      </c>
      <c r="B1355" s="3">
        <v>27</v>
      </c>
      <c r="C1355" s="3" t="s">
        <v>28</v>
      </c>
      <c r="D1355" s="3" t="s">
        <v>33</v>
      </c>
      <c r="E1355" s="3">
        <v>38015.602338168101</v>
      </c>
      <c r="F1355" s="3">
        <v>115</v>
      </c>
      <c r="G1355" s="3">
        <v>153.886468795761</v>
      </c>
      <c r="H1355" s="3">
        <v>3</v>
      </c>
      <c r="I1355" s="3">
        <v>910.28183012549596</v>
      </c>
      <c r="J1355" s="3">
        <v>40</v>
      </c>
      <c r="K1355" s="3">
        <v>592.31829016268296</v>
      </c>
      <c r="L1355" s="3">
        <v>56</v>
      </c>
      <c r="M1355" s="3">
        <v>11</v>
      </c>
      <c r="N1355" s="3">
        <v>7</v>
      </c>
      <c r="O1355" s="3">
        <v>523</v>
      </c>
      <c r="P1355" s="3">
        <v>1</v>
      </c>
      <c r="Q1355" s="3">
        <v>7843.13489426669</v>
      </c>
      <c r="R1355" s="3">
        <v>3</v>
      </c>
      <c r="S1355" s="3">
        <v>0</v>
      </c>
      <c r="T1355" s="3">
        <v>0</v>
      </c>
      <c r="U1355" s="3">
        <v>5970.97484536705</v>
      </c>
      <c r="V1355" s="3">
        <v>1</v>
      </c>
      <c r="W1355" s="3" t="str">
        <f>IF(Bank_data3[[#This Row],[credit_risk]]=1,"High Risk","Low Risk")</f>
        <v>High Risk</v>
      </c>
      <c r="X1355" s="3" t="str">
        <f t="shared" si="147"/>
        <v>25-34</v>
      </c>
      <c r="Y1355" s="3" t="str">
        <f t="shared" si="148"/>
        <v>Low Income</v>
      </c>
      <c r="Z1355" s="3" t="str">
        <f t="shared" si="149"/>
        <v>Poor</v>
      </c>
      <c r="AA1355" s="27">
        <f t="shared" si="150"/>
        <v>0.20631357684400262</v>
      </c>
      <c r="AB1355" s="3" t="str">
        <f t="shared" si="151"/>
        <v>Low</v>
      </c>
      <c r="AC1355" s="3" t="str">
        <f t="shared" si="152"/>
        <v>High</v>
      </c>
      <c r="AD1355" s="3" t="str">
        <f t="shared" si="153"/>
        <v>No</v>
      </c>
    </row>
    <row r="1356" spans="1:30" ht="15" customHeight="1" x14ac:dyDescent="0.3">
      <c r="A1356" s="3" t="s">
        <v>1377</v>
      </c>
      <c r="B1356" s="3">
        <v>53</v>
      </c>
      <c r="C1356" s="3" t="s">
        <v>23</v>
      </c>
      <c r="D1356" s="3" t="s">
        <v>26</v>
      </c>
      <c r="E1356" s="3">
        <v>69173.297242225497</v>
      </c>
      <c r="F1356" s="3">
        <v>30</v>
      </c>
      <c r="G1356" s="3">
        <v>1824.9199616743399</v>
      </c>
      <c r="H1356" s="3">
        <v>10</v>
      </c>
      <c r="I1356" s="3">
        <v>1233.19874365238</v>
      </c>
      <c r="J1356" s="3">
        <v>33</v>
      </c>
      <c r="K1356" s="3">
        <v>1197.0947557740401</v>
      </c>
      <c r="L1356" s="3">
        <v>8</v>
      </c>
      <c r="M1356" s="3">
        <v>14</v>
      </c>
      <c r="N1356" s="3">
        <v>1</v>
      </c>
      <c r="O1356" s="3">
        <v>523</v>
      </c>
      <c r="P1356" s="3">
        <v>5</v>
      </c>
      <c r="Q1356" s="3">
        <v>14056.252314483199</v>
      </c>
      <c r="R1356" s="3">
        <v>0</v>
      </c>
      <c r="S1356" s="3">
        <v>0</v>
      </c>
      <c r="T1356" s="3">
        <v>0</v>
      </c>
      <c r="U1356" s="3">
        <v>5550.7272893061599</v>
      </c>
      <c r="V1356" s="3">
        <v>1</v>
      </c>
      <c r="W1356" s="3" t="str">
        <f>IF(Bank_data3[[#This Row],[credit_risk]]=1,"High Risk","Low Risk")</f>
        <v>High Risk</v>
      </c>
      <c r="X1356" s="3" t="str">
        <f t="shared" si="147"/>
        <v>45-54</v>
      </c>
      <c r="Y1356" s="3" t="str">
        <f t="shared" si="148"/>
        <v>Middle Income</v>
      </c>
      <c r="Z1356" s="3" t="str">
        <f t="shared" si="149"/>
        <v>Poor</v>
      </c>
      <c r="AA1356" s="27">
        <f t="shared" si="150"/>
        <v>0.20320344518582284</v>
      </c>
      <c r="AB1356" s="3" t="str">
        <f t="shared" si="151"/>
        <v>Medium</v>
      </c>
      <c r="AC1356" s="3" t="str">
        <f t="shared" si="152"/>
        <v>Low</v>
      </c>
      <c r="AD1356" s="3" t="str">
        <f t="shared" si="153"/>
        <v>No</v>
      </c>
    </row>
    <row r="1357" spans="1:30" ht="15" customHeight="1" x14ac:dyDescent="0.3">
      <c r="A1357" s="3" t="s">
        <v>1378</v>
      </c>
      <c r="B1357" s="3">
        <v>54</v>
      </c>
      <c r="C1357" s="3" t="s">
        <v>23</v>
      </c>
      <c r="D1357" s="3" t="s">
        <v>33</v>
      </c>
      <c r="E1357" s="3">
        <v>52884.1465630413</v>
      </c>
      <c r="F1357" s="3">
        <v>231</v>
      </c>
      <c r="G1357" s="3">
        <v>889.55909635482305</v>
      </c>
      <c r="H1357" s="3">
        <v>9</v>
      </c>
      <c r="I1357" s="3">
        <v>683.05336640482403</v>
      </c>
      <c r="J1357" s="3">
        <v>41</v>
      </c>
      <c r="K1357" s="3">
        <v>243.68147288949399</v>
      </c>
      <c r="L1357" s="3">
        <v>29</v>
      </c>
      <c r="M1357" s="3">
        <v>16</v>
      </c>
      <c r="N1357" s="3">
        <v>5</v>
      </c>
      <c r="O1357" s="3">
        <v>547</v>
      </c>
      <c r="P1357" s="3">
        <v>3</v>
      </c>
      <c r="Q1357" s="3">
        <v>2849.2276279498901</v>
      </c>
      <c r="R1357" s="3">
        <v>1</v>
      </c>
      <c r="S1357" s="3">
        <v>0</v>
      </c>
      <c r="T1357" s="3">
        <v>0</v>
      </c>
      <c r="U1357" s="3">
        <v>4659.2515905967402</v>
      </c>
      <c r="V1357" s="3">
        <v>1</v>
      </c>
      <c r="W1357" s="3" t="str">
        <f>IF(Bank_data3[[#This Row],[credit_risk]]=1,"High Risk","Low Risk")</f>
        <v>High Risk</v>
      </c>
      <c r="X1357" s="3" t="str">
        <f t="shared" si="147"/>
        <v>45-54</v>
      </c>
      <c r="Y1357" s="3" t="str">
        <f t="shared" si="148"/>
        <v>Middle Income</v>
      </c>
      <c r="Z1357" s="3" t="str">
        <f t="shared" si="149"/>
        <v>Poor</v>
      </c>
      <c r="AA1357" s="27">
        <f t="shared" si="150"/>
        <v>5.3876781854717608E-2</v>
      </c>
      <c r="AB1357" s="3" t="str">
        <f t="shared" si="151"/>
        <v>Low</v>
      </c>
      <c r="AC1357" s="3" t="str">
        <f t="shared" si="152"/>
        <v>Medium</v>
      </c>
      <c r="AD1357" s="3" t="str">
        <f t="shared" si="153"/>
        <v>No</v>
      </c>
    </row>
    <row r="1358" spans="1:30" ht="15" customHeight="1" x14ac:dyDescent="0.3">
      <c r="A1358" s="3" t="s">
        <v>1379</v>
      </c>
      <c r="B1358" s="3">
        <v>51</v>
      </c>
      <c r="C1358" s="3" t="s">
        <v>28</v>
      </c>
      <c r="D1358" s="3" t="s">
        <v>24</v>
      </c>
      <c r="E1358" s="3">
        <v>29927.7962148433</v>
      </c>
      <c r="F1358" s="3">
        <v>79</v>
      </c>
      <c r="G1358" s="3">
        <v>2661.2977955145898</v>
      </c>
      <c r="H1358" s="3">
        <v>1</v>
      </c>
      <c r="I1358" s="3">
        <v>853.39923705932699</v>
      </c>
      <c r="J1358" s="3">
        <v>36</v>
      </c>
      <c r="K1358" s="3">
        <v>235.00000547140999</v>
      </c>
      <c r="L1358" s="3">
        <v>17</v>
      </c>
      <c r="M1358" s="3">
        <v>17</v>
      </c>
      <c r="N1358" s="3">
        <v>4</v>
      </c>
      <c r="O1358" s="3">
        <v>553</v>
      </c>
      <c r="P1358" s="3">
        <v>5</v>
      </c>
      <c r="Q1358" s="3">
        <v>17426.174600644801</v>
      </c>
      <c r="R1358" s="3">
        <v>1</v>
      </c>
      <c r="S1358" s="3">
        <v>0</v>
      </c>
      <c r="T1358" s="3">
        <v>0</v>
      </c>
      <c r="U1358" s="3">
        <v>14368.4566958059</v>
      </c>
      <c r="V1358" s="3">
        <v>1</v>
      </c>
      <c r="W1358" s="3" t="str">
        <f>IF(Bank_data3[[#This Row],[credit_risk]]=1,"High Risk","Low Risk")</f>
        <v>High Risk</v>
      </c>
      <c r="X1358" s="3" t="str">
        <f t="shared" si="147"/>
        <v>45-54</v>
      </c>
      <c r="Y1358" s="3" t="str">
        <f t="shared" si="148"/>
        <v>Low Income</v>
      </c>
      <c r="Z1358" s="3" t="str">
        <f t="shared" si="149"/>
        <v>Poor</v>
      </c>
      <c r="AA1358" s="27">
        <f t="shared" si="150"/>
        <v>0.58227389933916807</v>
      </c>
      <c r="AB1358" s="3" t="str">
        <f t="shared" si="151"/>
        <v>Medium</v>
      </c>
      <c r="AC1358" s="3" t="str">
        <f t="shared" si="152"/>
        <v>Medium</v>
      </c>
      <c r="AD1358" s="3" t="str">
        <f t="shared" si="153"/>
        <v>No</v>
      </c>
    </row>
    <row r="1359" spans="1:30" ht="15" customHeight="1" x14ac:dyDescent="0.3">
      <c r="A1359" s="3" t="s">
        <v>1380</v>
      </c>
      <c r="B1359" s="3">
        <v>43</v>
      </c>
      <c r="C1359" s="3" t="s">
        <v>31</v>
      </c>
      <c r="D1359" s="3" t="s">
        <v>33</v>
      </c>
      <c r="E1359" s="3">
        <v>45461.598601980601</v>
      </c>
      <c r="F1359" s="3">
        <v>123</v>
      </c>
      <c r="G1359" s="3">
        <v>17.204194100864498</v>
      </c>
      <c r="H1359" s="3">
        <v>8</v>
      </c>
      <c r="I1359" s="3">
        <v>872.3481206038</v>
      </c>
      <c r="J1359" s="3">
        <v>47</v>
      </c>
      <c r="K1359" s="3">
        <v>363.229273032881</v>
      </c>
      <c r="L1359" s="3">
        <v>44</v>
      </c>
      <c r="M1359" s="3">
        <v>16</v>
      </c>
      <c r="N1359" s="3">
        <v>8</v>
      </c>
      <c r="O1359" s="3">
        <v>618</v>
      </c>
      <c r="P1359" s="3">
        <v>4</v>
      </c>
      <c r="Q1359" s="3">
        <v>7367.1138506615698</v>
      </c>
      <c r="R1359" s="3">
        <v>2</v>
      </c>
      <c r="S1359" s="3">
        <v>0</v>
      </c>
      <c r="T1359" s="3">
        <v>0</v>
      </c>
      <c r="U1359" s="3">
        <v>10939.98403955</v>
      </c>
      <c r="V1359" s="3">
        <v>0</v>
      </c>
      <c r="W1359" s="3" t="str">
        <f>IF(Bank_data3[[#This Row],[credit_risk]]=1,"High Risk","Low Risk")</f>
        <v>Low Risk</v>
      </c>
      <c r="X1359" s="3" t="str">
        <f t="shared" si="147"/>
        <v>35-44</v>
      </c>
      <c r="Y1359" s="3" t="str">
        <f t="shared" si="148"/>
        <v>Low Income</v>
      </c>
      <c r="Z1359" s="3" t="str">
        <f t="shared" si="149"/>
        <v>Fair</v>
      </c>
      <c r="AA1359" s="27">
        <f t="shared" si="150"/>
        <v>0.16205135932770764</v>
      </c>
      <c r="AB1359" s="3" t="str">
        <f t="shared" si="151"/>
        <v>Low</v>
      </c>
      <c r="AC1359" s="3" t="str">
        <f t="shared" si="152"/>
        <v>High</v>
      </c>
      <c r="AD1359" s="3" t="str">
        <f t="shared" si="153"/>
        <v>No</v>
      </c>
    </row>
    <row r="1360" spans="1:30" ht="15" customHeight="1" x14ac:dyDescent="0.3">
      <c r="A1360" s="3" t="s">
        <v>1381</v>
      </c>
      <c r="B1360" s="3">
        <v>33</v>
      </c>
      <c r="C1360" s="3" t="s">
        <v>28</v>
      </c>
      <c r="D1360" s="3" t="s">
        <v>24</v>
      </c>
      <c r="E1360" s="3">
        <v>47641.638165074903</v>
      </c>
      <c r="F1360" s="3">
        <v>5</v>
      </c>
      <c r="G1360" s="3">
        <v>1660.3402615912</v>
      </c>
      <c r="H1360" s="3">
        <v>3</v>
      </c>
      <c r="I1360" s="3">
        <v>700.36740734765499</v>
      </c>
      <c r="J1360" s="3">
        <v>31</v>
      </c>
      <c r="K1360" s="3">
        <v>169.25028742407699</v>
      </c>
      <c r="L1360" s="3">
        <v>77</v>
      </c>
      <c r="M1360" s="3">
        <v>11</v>
      </c>
      <c r="N1360" s="3">
        <v>7</v>
      </c>
      <c r="O1360" s="3">
        <v>852</v>
      </c>
      <c r="P1360" s="3">
        <v>1</v>
      </c>
      <c r="Q1360" s="3">
        <v>14606.448153982499</v>
      </c>
      <c r="R1360" s="3">
        <v>3</v>
      </c>
      <c r="S1360" s="3">
        <v>0</v>
      </c>
      <c r="T1360" s="3">
        <v>0</v>
      </c>
      <c r="U1360" s="3">
        <v>1333.8712923481201</v>
      </c>
      <c r="V1360" s="3">
        <v>0</v>
      </c>
      <c r="W1360" s="3" t="str">
        <f>IF(Bank_data3[[#This Row],[credit_risk]]=1,"High Risk","Low Risk")</f>
        <v>Low Risk</v>
      </c>
      <c r="X1360" s="3" t="str">
        <f t="shared" si="147"/>
        <v>25-34</v>
      </c>
      <c r="Y1360" s="3" t="str">
        <f t="shared" si="148"/>
        <v>Low Income</v>
      </c>
      <c r="Z1360" s="3" t="str">
        <f t="shared" si="149"/>
        <v>Excellent</v>
      </c>
      <c r="AA1360" s="27">
        <f t="shared" si="150"/>
        <v>0.30658996450483483</v>
      </c>
      <c r="AB1360" s="3" t="str">
        <f t="shared" si="151"/>
        <v>Medium</v>
      </c>
      <c r="AC1360" s="3" t="str">
        <f t="shared" si="152"/>
        <v>High</v>
      </c>
      <c r="AD1360" s="3" t="str">
        <f t="shared" si="153"/>
        <v>No</v>
      </c>
    </row>
    <row r="1361" spans="1:30" ht="15" customHeight="1" x14ac:dyDescent="0.3">
      <c r="A1361" s="3" t="s">
        <v>1382</v>
      </c>
      <c r="B1361" s="3">
        <v>51</v>
      </c>
      <c r="C1361" s="3" t="s">
        <v>28</v>
      </c>
      <c r="D1361" s="3" t="s">
        <v>33</v>
      </c>
      <c r="E1361" s="3">
        <v>11498.1999149527</v>
      </c>
      <c r="F1361" s="3">
        <v>39</v>
      </c>
      <c r="G1361" s="3">
        <v>2242.9955812620001</v>
      </c>
      <c r="H1361" s="3">
        <v>3</v>
      </c>
      <c r="I1361" s="3">
        <v>1036.9154331930299</v>
      </c>
      <c r="J1361" s="3">
        <v>32</v>
      </c>
      <c r="K1361" s="3">
        <v>427.94738836174099</v>
      </c>
      <c r="L1361" s="3">
        <v>65</v>
      </c>
      <c r="M1361" s="3">
        <v>15</v>
      </c>
      <c r="N1361" s="3">
        <v>0</v>
      </c>
      <c r="O1361" s="3">
        <v>851</v>
      </c>
      <c r="P1361" s="3">
        <v>5</v>
      </c>
      <c r="Q1361" s="3">
        <v>19459.733623481399</v>
      </c>
      <c r="R1361" s="3">
        <v>4</v>
      </c>
      <c r="S1361" s="3">
        <v>0</v>
      </c>
      <c r="T1361" s="3">
        <v>0</v>
      </c>
      <c r="U1361" s="3">
        <v>6605.3435943011</v>
      </c>
      <c r="V1361" s="3">
        <v>1</v>
      </c>
      <c r="W1361" s="3" t="str">
        <f>IF(Bank_data3[[#This Row],[credit_risk]]=1,"High Risk","Low Risk")</f>
        <v>High Risk</v>
      </c>
      <c r="X1361" s="3" t="str">
        <f t="shared" si="147"/>
        <v>45-54</v>
      </c>
      <c r="Y1361" s="3" t="str">
        <f t="shared" si="148"/>
        <v>Low Income</v>
      </c>
      <c r="Z1361" s="3" t="str">
        <f t="shared" si="149"/>
        <v>Excellent</v>
      </c>
      <c r="AA1361" s="27">
        <f t="shared" si="150"/>
        <v>1.6924156622268514</v>
      </c>
      <c r="AB1361" s="3" t="str">
        <f t="shared" si="151"/>
        <v>Medium</v>
      </c>
      <c r="AC1361" s="3" t="str">
        <f t="shared" si="152"/>
        <v>High</v>
      </c>
      <c r="AD1361" s="3" t="str">
        <f t="shared" si="153"/>
        <v>No</v>
      </c>
    </row>
    <row r="1362" spans="1:30" ht="15" customHeight="1" x14ac:dyDescent="0.3">
      <c r="A1362" s="3" t="s">
        <v>1383</v>
      </c>
      <c r="B1362" s="3">
        <v>65</v>
      </c>
      <c r="C1362" s="3" t="s">
        <v>31</v>
      </c>
      <c r="D1362" s="3" t="s">
        <v>24</v>
      </c>
      <c r="E1362" s="3">
        <v>46462.767540328998</v>
      </c>
      <c r="F1362" s="3">
        <v>178</v>
      </c>
      <c r="G1362" s="3">
        <v>2310.1289029600898</v>
      </c>
      <c r="H1362" s="3">
        <v>9</v>
      </c>
      <c r="I1362" s="3">
        <v>561.97702906075403</v>
      </c>
      <c r="J1362" s="3">
        <v>5</v>
      </c>
      <c r="K1362" s="3">
        <v>260.86494385728099</v>
      </c>
      <c r="L1362" s="3">
        <v>10</v>
      </c>
      <c r="M1362" s="3">
        <v>11</v>
      </c>
      <c r="N1362" s="3">
        <v>2</v>
      </c>
      <c r="O1362" s="3">
        <v>324</v>
      </c>
      <c r="P1362" s="3">
        <v>4</v>
      </c>
      <c r="Q1362" s="3">
        <v>17923.6036005356</v>
      </c>
      <c r="R1362" s="3">
        <v>3</v>
      </c>
      <c r="S1362" s="3">
        <v>0</v>
      </c>
      <c r="T1362" s="3">
        <v>0</v>
      </c>
      <c r="U1362" s="3">
        <v>9007.4119452869709</v>
      </c>
      <c r="V1362" s="3">
        <v>1</v>
      </c>
      <c r="W1362" s="3" t="str">
        <f>IF(Bank_data3[[#This Row],[credit_risk]]=1,"High Risk","Low Risk")</f>
        <v>High Risk</v>
      </c>
      <c r="X1362" s="3" t="str">
        <f t="shared" si="147"/>
        <v>55+</v>
      </c>
      <c r="Y1362" s="3" t="str">
        <f t="shared" si="148"/>
        <v>Low Income</v>
      </c>
      <c r="Z1362" s="3" t="str">
        <f t="shared" si="149"/>
        <v>Poor</v>
      </c>
      <c r="AA1362" s="27">
        <f t="shared" si="150"/>
        <v>0.38576272033253672</v>
      </c>
      <c r="AB1362" s="3" t="str">
        <f t="shared" si="151"/>
        <v>Medium</v>
      </c>
      <c r="AC1362" s="3" t="str">
        <f t="shared" si="152"/>
        <v>Medium</v>
      </c>
      <c r="AD1362" s="3" t="str">
        <f t="shared" si="153"/>
        <v>No</v>
      </c>
    </row>
    <row r="1363" spans="1:30" ht="15" customHeight="1" x14ac:dyDescent="0.3">
      <c r="A1363" s="3" t="s">
        <v>1384</v>
      </c>
      <c r="B1363" s="3">
        <v>62</v>
      </c>
      <c r="C1363" s="3" t="s">
        <v>31</v>
      </c>
      <c r="D1363" s="3" t="s">
        <v>26</v>
      </c>
      <c r="E1363" s="3">
        <v>63017.473568517198</v>
      </c>
      <c r="F1363" s="3">
        <v>149</v>
      </c>
      <c r="G1363" s="3">
        <v>2166.9036744323398</v>
      </c>
      <c r="H1363" s="3">
        <v>0</v>
      </c>
      <c r="I1363" s="3">
        <v>1266.42593154358</v>
      </c>
      <c r="J1363" s="3">
        <v>41</v>
      </c>
      <c r="K1363" s="3">
        <v>520.36480176909504</v>
      </c>
      <c r="L1363" s="3">
        <v>71</v>
      </c>
      <c r="M1363" s="3">
        <v>3</v>
      </c>
      <c r="N1363" s="3">
        <v>4</v>
      </c>
      <c r="O1363" s="3">
        <v>437</v>
      </c>
      <c r="P1363" s="3">
        <v>0</v>
      </c>
      <c r="Q1363" s="3">
        <v>14583.030508403601</v>
      </c>
      <c r="R1363" s="3">
        <v>3</v>
      </c>
      <c r="S1363" s="3">
        <v>0</v>
      </c>
      <c r="T1363" s="3">
        <v>0</v>
      </c>
      <c r="U1363" s="3">
        <v>14814.851249490001</v>
      </c>
      <c r="V1363" s="3">
        <v>1</v>
      </c>
      <c r="W1363" s="3" t="str">
        <f>IF(Bank_data3[[#This Row],[credit_risk]]=1,"High Risk","Low Risk")</f>
        <v>High Risk</v>
      </c>
      <c r="X1363" s="3" t="str">
        <f t="shared" si="147"/>
        <v>55+</v>
      </c>
      <c r="Y1363" s="3" t="str">
        <f t="shared" si="148"/>
        <v>Middle Income</v>
      </c>
      <c r="Z1363" s="3" t="str">
        <f t="shared" si="149"/>
        <v>Poor</v>
      </c>
      <c r="AA1363" s="27">
        <f t="shared" si="150"/>
        <v>0.23141249057767868</v>
      </c>
      <c r="AB1363" s="3" t="str">
        <f t="shared" si="151"/>
        <v>Medium</v>
      </c>
      <c r="AC1363" s="3" t="str">
        <f t="shared" si="152"/>
        <v>High</v>
      </c>
      <c r="AD1363" s="3" t="str">
        <f t="shared" si="153"/>
        <v>No</v>
      </c>
    </row>
    <row r="1364" spans="1:30" ht="15" customHeight="1" x14ac:dyDescent="0.3">
      <c r="A1364" s="3" t="s">
        <v>1385</v>
      </c>
      <c r="B1364" s="3">
        <v>35</v>
      </c>
      <c r="C1364" s="3" t="s">
        <v>23</v>
      </c>
      <c r="D1364" s="3" t="s">
        <v>24</v>
      </c>
      <c r="E1364" s="3">
        <v>47522.698119366098</v>
      </c>
      <c r="F1364" s="3">
        <v>94</v>
      </c>
      <c r="G1364" s="3">
        <v>1772.3690055836801</v>
      </c>
      <c r="H1364" s="3">
        <v>1</v>
      </c>
      <c r="I1364" s="3">
        <v>1019.1719465712901</v>
      </c>
      <c r="J1364" s="3">
        <v>9</v>
      </c>
      <c r="K1364" s="3">
        <v>518.35475785250196</v>
      </c>
      <c r="L1364" s="3">
        <v>66</v>
      </c>
      <c r="M1364" s="3">
        <v>8</v>
      </c>
      <c r="N1364" s="3">
        <v>7</v>
      </c>
      <c r="O1364" s="3">
        <v>308</v>
      </c>
      <c r="P1364" s="3">
        <v>4</v>
      </c>
      <c r="Q1364" s="3">
        <v>16931.379463867699</v>
      </c>
      <c r="R1364" s="3">
        <v>2</v>
      </c>
      <c r="S1364" s="3">
        <v>0</v>
      </c>
      <c r="T1364" s="3">
        <v>0</v>
      </c>
      <c r="U1364" s="3">
        <v>6722.8869549362198</v>
      </c>
      <c r="V1364" s="3">
        <v>1</v>
      </c>
      <c r="W1364" s="3" t="str">
        <f>IF(Bank_data3[[#This Row],[credit_risk]]=1,"High Risk","Low Risk")</f>
        <v>High Risk</v>
      </c>
      <c r="X1364" s="3" t="str">
        <f t="shared" si="147"/>
        <v>35-44</v>
      </c>
      <c r="Y1364" s="3" t="str">
        <f t="shared" si="148"/>
        <v>Low Income</v>
      </c>
      <c r="Z1364" s="3" t="str">
        <f t="shared" si="149"/>
        <v>Poor</v>
      </c>
      <c r="AA1364" s="27">
        <f t="shared" si="150"/>
        <v>0.35627984381989347</v>
      </c>
      <c r="AB1364" s="3" t="str">
        <f t="shared" si="151"/>
        <v>Medium</v>
      </c>
      <c r="AC1364" s="3" t="str">
        <f t="shared" si="152"/>
        <v>High</v>
      </c>
      <c r="AD1364" s="3" t="str">
        <f t="shared" si="153"/>
        <v>No</v>
      </c>
    </row>
    <row r="1365" spans="1:30" ht="15" customHeight="1" x14ac:dyDescent="0.3">
      <c r="A1365" s="3" t="s">
        <v>1386</v>
      </c>
      <c r="B1365" s="3">
        <v>23</v>
      </c>
      <c r="C1365" s="3" t="s">
        <v>23</v>
      </c>
      <c r="D1365" s="3" t="s">
        <v>26</v>
      </c>
      <c r="E1365" s="3">
        <v>54579.323817439697</v>
      </c>
      <c r="F1365" s="3">
        <v>85</v>
      </c>
      <c r="G1365" s="3">
        <v>1602.1762989915001</v>
      </c>
      <c r="H1365" s="3">
        <v>11</v>
      </c>
      <c r="I1365" s="3">
        <v>472.13098976448703</v>
      </c>
      <c r="J1365" s="3">
        <v>25</v>
      </c>
      <c r="K1365" s="3">
        <v>173.75869242344999</v>
      </c>
      <c r="L1365" s="3">
        <v>14</v>
      </c>
      <c r="M1365" s="3">
        <v>14</v>
      </c>
      <c r="N1365" s="3">
        <v>6</v>
      </c>
      <c r="O1365" s="3">
        <v>868</v>
      </c>
      <c r="P1365" s="3">
        <v>4</v>
      </c>
      <c r="Q1365" s="3">
        <v>20965.7832009173</v>
      </c>
      <c r="R1365" s="3">
        <v>2</v>
      </c>
      <c r="S1365" s="3">
        <v>0</v>
      </c>
      <c r="T1365" s="3">
        <v>0</v>
      </c>
      <c r="U1365" s="3">
        <v>12763.084215185099</v>
      </c>
      <c r="V1365" s="3">
        <v>0</v>
      </c>
      <c r="W1365" s="3" t="str">
        <f>IF(Bank_data3[[#This Row],[credit_risk]]=1,"High Risk","Low Risk")</f>
        <v>Low Risk</v>
      </c>
      <c r="X1365" s="3" t="str">
        <f t="shared" si="147"/>
        <v>18-24</v>
      </c>
      <c r="Y1365" s="3" t="str">
        <f t="shared" si="148"/>
        <v>Middle Income</v>
      </c>
      <c r="Z1365" s="3" t="str">
        <f t="shared" si="149"/>
        <v>Excellent</v>
      </c>
      <c r="AA1365" s="27">
        <f t="shared" si="150"/>
        <v>0.38413416903157227</v>
      </c>
      <c r="AB1365" s="3" t="str">
        <f t="shared" si="151"/>
        <v>Medium</v>
      </c>
      <c r="AC1365" s="3" t="str">
        <f t="shared" si="152"/>
        <v>Medium</v>
      </c>
      <c r="AD1365" s="3" t="str">
        <f t="shared" si="153"/>
        <v>No</v>
      </c>
    </row>
    <row r="1366" spans="1:30" ht="15" customHeight="1" x14ac:dyDescent="0.3">
      <c r="A1366" s="3" t="s">
        <v>1387</v>
      </c>
      <c r="B1366" s="3">
        <v>56</v>
      </c>
      <c r="C1366" s="3" t="s">
        <v>28</v>
      </c>
      <c r="D1366" s="3" t="s">
        <v>24</v>
      </c>
      <c r="E1366" s="3">
        <v>58721.236353909902</v>
      </c>
      <c r="F1366" s="3">
        <v>19</v>
      </c>
      <c r="G1366" s="3">
        <v>2226.3802044956701</v>
      </c>
      <c r="H1366" s="3">
        <v>2</v>
      </c>
      <c r="I1366" s="3">
        <v>1394.30338971019</v>
      </c>
      <c r="J1366" s="3">
        <v>44</v>
      </c>
      <c r="K1366" s="3">
        <v>691.60791730185201</v>
      </c>
      <c r="L1366" s="3">
        <v>39</v>
      </c>
      <c r="M1366" s="3">
        <v>4</v>
      </c>
      <c r="N1366" s="3">
        <v>1</v>
      </c>
      <c r="O1366" s="3">
        <v>601</v>
      </c>
      <c r="P1366" s="3">
        <v>4</v>
      </c>
      <c r="Q1366" s="3">
        <v>12721.4120363004</v>
      </c>
      <c r="R1366" s="3">
        <v>0</v>
      </c>
      <c r="S1366" s="3">
        <v>0</v>
      </c>
      <c r="T1366" s="3">
        <v>0</v>
      </c>
      <c r="U1366" s="3">
        <v>15635.401925956499</v>
      </c>
      <c r="V1366" s="3">
        <v>0</v>
      </c>
      <c r="W1366" s="3" t="str">
        <f>IF(Bank_data3[[#This Row],[credit_risk]]=1,"High Risk","Low Risk")</f>
        <v>Low Risk</v>
      </c>
      <c r="X1366" s="3" t="str">
        <f t="shared" si="147"/>
        <v>55+</v>
      </c>
      <c r="Y1366" s="3" t="str">
        <f t="shared" si="148"/>
        <v>Middle Income</v>
      </c>
      <c r="Z1366" s="3" t="str">
        <f t="shared" si="149"/>
        <v>Fair</v>
      </c>
      <c r="AA1366" s="27">
        <f t="shared" si="150"/>
        <v>0.21664073895905558</v>
      </c>
      <c r="AB1366" s="3" t="str">
        <f t="shared" si="151"/>
        <v>Medium</v>
      </c>
      <c r="AC1366" s="3" t="str">
        <f t="shared" si="152"/>
        <v>High</v>
      </c>
      <c r="AD1366" s="3" t="str">
        <f t="shared" si="153"/>
        <v>No</v>
      </c>
    </row>
    <row r="1367" spans="1:30" ht="15" customHeight="1" x14ac:dyDescent="0.3">
      <c r="A1367" s="3" t="s">
        <v>1388</v>
      </c>
      <c r="B1367" s="3">
        <v>40</v>
      </c>
      <c r="C1367" s="3" t="s">
        <v>31</v>
      </c>
      <c r="D1367" s="3" t="s">
        <v>26</v>
      </c>
      <c r="E1367" s="3">
        <v>43833.1596661207</v>
      </c>
      <c r="F1367" s="3">
        <v>212</v>
      </c>
      <c r="G1367" s="3">
        <v>1772.49093090516</v>
      </c>
      <c r="H1367" s="3">
        <v>6</v>
      </c>
      <c r="I1367" s="3">
        <v>858.83551144155797</v>
      </c>
      <c r="J1367" s="3">
        <v>25</v>
      </c>
      <c r="K1367" s="3">
        <v>299.45979753465599</v>
      </c>
      <c r="L1367" s="3">
        <v>12</v>
      </c>
      <c r="M1367" s="3">
        <v>10</v>
      </c>
      <c r="N1367" s="3">
        <v>6</v>
      </c>
      <c r="O1367" s="3">
        <v>470</v>
      </c>
      <c r="P1367" s="3">
        <v>1</v>
      </c>
      <c r="Q1367" s="3">
        <v>17821.587088714099</v>
      </c>
      <c r="R1367" s="3">
        <v>4</v>
      </c>
      <c r="S1367" s="3">
        <v>0</v>
      </c>
      <c r="T1367" s="3">
        <v>0</v>
      </c>
      <c r="U1367" s="3">
        <v>2424.10294166724</v>
      </c>
      <c r="V1367" s="3">
        <v>1</v>
      </c>
      <c r="W1367" s="3" t="str">
        <f>IF(Bank_data3[[#This Row],[credit_risk]]=1,"High Risk","Low Risk")</f>
        <v>High Risk</v>
      </c>
      <c r="X1367" s="3" t="str">
        <f t="shared" si="147"/>
        <v>35-44</v>
      </c>
      <c r="Y1367" s="3" t="str">
        <f t="shared" si="148"/>
        <v>Low Income</v>
      </c>
      <c r="Z1367" s="3" t="str">
        <f t="shared" si="149"/>
        <v>Poor</v>
      </c>
      <c r="AA1367" s="27">
        <f t="shared" si="150"/>
        <v>0.40657774215826537</v>
      </c>
      <c r="AB1367" s="3" t="str">
        <f t="shared" si="151"/>
        <v>Medium</v>
      </c>
      <c r="AC1367" s="3" t="str">
        <f t="shared" si="152"/>
        <v>Medium</v>
      </c>
      <c r="AD1367" s="3" t="str">
        <f t="shared" si="153"/>
        <v>No</v>
      </c>
    </row>
    <row r="1368" spans="1:30" ht="15" customHeight="1" x14ac:dyDescent="0.3">
      <c r="A1368" s="3" t="s">
        <v>1389</v>
      </c>
      <c r="B1368" s="3">
        <v>33</v>
      </c>
      <c r="C1368" s="3" t="s">
        <v>23</v>
      </c>
      <c r="D1368" s="3" t="s">
        <v>33</v>
      </c>
      <c r="E1368" s="3">
        <v>63153.583900887097</v>
      </c>
      <c r="F1368" s="3">
        <v>212</v>
      </c>
      <c r="G1368" s="3">
        <v>1798.2659246682899</v>
      </c>
      <c r="H1368" s="3">
        <v>11</v>
      </c>
      <c r="I1368" s="3">
        <v>546.96836896773198</v>
      </c>
      <c r="J1368" s="3">
        <v>18</v>
      </c>
      <c r="K1368" s="3">
        <v>265.52388328678597</v>
      </c>
      <c r="L1368" s="3">
        <v>79</v>
      </c>
      <c r="M1368" s="3">
        <v>17</v>
      </c>
      <c r="N1368" s="3">
        <v>4</v>
      </c>
      <c r="O1368" s="3">
        <v>811</v>
      </c>
      <c r="P1368" s="3">
        <v>5</v>
      </c>
      <c r="Q1368" s="3">
        <v>4928.5744810734795</v>
      </c>
      <c r="R1368" s="3">
        <v>6</v>
      </c>
      <c r="S1368" s="3">
        <v>0</v>
      </c>
      <c r="T1368" s="3">
        <v>0</v>
      </c>
      <c r="U1368" s="3">
        <v>8291.1152321663194</v>
      </c>
      <c r="V1368" s="3">
        <v>1</v>
      </c>
      <c r="W1368" s="3" t="str">
        <f>IF(Bank_data3[[#This Row],[credit_risk]]=1,"High Risk","Low Risk")</f>
        <v>High Risk</v>
      </c>
      <c r="X1368" s="3" t="str">
        <f t="shared" si="147"/>
        <v>25-34</v>
      </c>
      <c r="Y1368" s="3" t="str">
        <f t="shared" si="148"/>
        <v>Middle Income</v>
      </c>
      <c r="Z1368" s="3" t="str">
        <f t="shared" si="149"/>
        <v>Excellent</v>
      </c>
      <c r="AA1368" s="27">
        <f t="shared" si="150"/>
        <v>7.8041089303947639E-2</v>
      </c>
      <c r="AB1368" s="3" t="str">
        <f t="shared" si="151"/>
        <v>Medium</v>
      </c>
      <c r="AC1368" s="3" t="str">
        <f t="shared" si="152"/>
        <v>High</v>
      </c>
      <c r="AD1368" s="3" t="str">
        <f t="shared" si="153"/>
        <v>No</v>
      </c>
    </row>
    <row r="1369" spans="1:30" ht="15" customHeight="1" x14ac:dyDescent="0.3">
      <c r="A1369" s="3" t="s">
        <v>1390</v>
      </c>
      <c r="B1369" s="3">
        <v>50</v>
      </c>
      <c r="C1369" s="3" t="s">
        <v>28</v>
      </c>
      <c r="D1369" s="3" t="s">
        <v>24</v>
      </c>
      <c r="E1369" s="3">
        <v>76234.717360970593</v>
      </c>
      <c r="F1369" s="3">
        <v>123</v>
      </c>
      <c r="G1369" s="3">
        <v>1527.5011837289901</v>
      </c>
      <c r="H1369" s="3">
        <v>8</v>
      </c>
      <c r="I1369" s="3">
        <v>1186.59408374692</v>
      </c>
      <c r="J1369" s="3">
        <v>34</v>
      </c>
      <c r="K1369" s="3">
        <v>609.83726232647405</v>
      </c>
      <c r="L1369" s="3">
        <v>32</v>
      </c>
      <c r="M1369" s="3">
        <v>0</v>
      </c>
      <c r="N1369" s="3">
        <v>5</v>
      </c>
      <c r="O1369" s="3">
        <v>668</v>
      </c>
      <c r="P1369" s="3">
        <v>4</v>
      </c>
      <c r="Q1369" s="3">
        <v>7673.5200667601803</v>
      </c>
      <c r="R1369" s="3">
        <v>2</v>
      </c>
      <c r="S1369" s="3">
        <v>0</v>
      </c>
      <c r="T1369" s="3">
        <v>0</v>
      </c>
      <c r="U1369" s="3">
        <v>5088.9286141883304</v>
      </c>
      <c r="V1369" s="3">
        <v>0</v>
      </c>
      <c r="W1369" s="3" t="str">
        <f>IF(Bank_data3[[#This Row],[credit_risk]]=1,"High Risk","Low Risk")</f>
        <v>Low Risk</v>
      </c>
      <c r="X1369" s="3" t="str">
        <f t="shared" si="147"/>
        <v>45-54</v>
      </c>
      <c r="Y1369" s="3" t="str">
        <f t="shared" si="148"/>
        <v>Middle Income</v>
      </c>
      <c r="Z1369" s="3" t="str">
        <f t="shared" si="149"/>
        <v>Fair</v>
      </c>
      <c r="AA1369" s="27">
        <f t="shared" si="150"/>
        <v>0.10065650313132457</v>
      </c>
      <c r="AB1369" s="3" t="str">
        <f t="shared" si="151"/>
        <v>Medium</v>
      </c>
      <c r="AC1369" s="3" t="str">
        <f t="shared" si="152"/>
        <v>High</v>
      </c>
      <c r="AD1369" s="3" t="str">
        <f t="shared" si="153"/>
        <v>No</v>
      </c>
    </row>
    <row r="1370" spans="1:30" ht="15" customHeight="1" x14ac:dyDescent="0.3">
      <c r="A1370" s="3" t="s">
        <v>1391</v>
      </c>
      <c r="B1370" s="3">
        <v>67</v>
      </c>
      <c r="C1370" s="3" t="s">
        <v>31</v>
      </c>
      <c r="D1370" s="3" t="s">
        <v>33</v>
      </c>
      <c r="E1370" s="3">
        <v>22570.544525946701</v>
      </c>
      <c r="F1370" s="3">
        <v>89</v>
      </c>
      <c r="G1370" s="3">
        <v>1191.9167749099199</v>
      </c>
      <c r="H1370" s="3">
        <v>11</v>
      </c>
      <c r="I1370" s="3">
        <v>973.13503180680902</v>
      </c>
      <c r="J1370" s="3">
        <v>44</v>
      </c>
      <c r="K1370" s="3">
        <v>500.00904298172497</v>
      </c>
      <c r="L1370" s="3">
        <v>1</v>
      </c>
      <c r="M1370" s="3">
        <v>15</v>
      </c>
      <c r="N1370" s="3">
        <v>7</v>
      </c>
      <c r="O1370" s="3">
        <v>810</v>
      </c>
      <c r="P1370" s="3">
        <v>1</v>
      </c>
      <c r="Q1370" s="3">
        <v>21039.880519511498</v>
      </c>
      <c r="R1370" s="3">
        <v>0</v>
      </c>
      <c r="S1370" s="3">
        <v>0</v>
      </c>
      <c r="T1370" s="3">
        <v>0</v>
      </c>
      <c r="U1370" s="3">
        <v>14565.622828125301</v>
      </c>
      <c r="V1370" s="3">
        <v>0</v>
      </c>
      <c r="W1370" s="3" t="str">
        <f>IF(Bank_data3[[#This Row],[credit_risk]]=1,"High Risk","Low Risk")</f>
        <v>Low Risk</v>
      </c>
      <c r="X1370" s="3" t="str">
        <f t="shared" si="147"/>
        <v>55+</v>
      </c>
      <c r="Y1370" s="3" t="str">
        <f t="shared" si="148"/>
        <v>Low Income</v>
      </c>
      <c r="Z1370" s="3" t="str">
        <f t="shared" si="149"/>
        <v>Excellent</v>
      </c>
      <c r="AA1370" s="27">
        <f t="shared" si="150"/>
        <v>0.93218311571191481</v>
      </c>
      <c r="AB1370" s="3" t="str">
        <f t="shared" si="151"/>
        <v>Medium</v>
      </c>
      <c r="AC1370" s="3" t="str">
        <f t="shared" si="152"/>
        <v>Low</v>
      </c>
      <c r="AD1370" s="3" t="str">
        <f t="shared" si="153"/>
        <v>No</v>
      </c>
    </row>
    <row r="1371" spans="1:30" ht="15" customHeight="1" x14ac:dyDescent="0.3">
      <c r="A1371" s="3" t="s">
        <v>1392</v>
      </c>
      <c r="B1371" s="3">
        <v>37</v>
      </c>
      <c r="C1371" s="3" t="s">
        <v>28</v>
      </c>
      <c r="D1371" s="3" t="s">
        <v>26</v>
      </c>
      <c r="E1371" s="3">
        <v>43792.704456682302</v>
      </c>
      <c r="F1371" s="3">
        <v>42</v>
      </c>
      <c r="G1371" s="3">
        <v>420.04889374776002</v>
      </c>
      <c r="H1371" s="3">
        <v>4</v>
      </c>
      <c r="I1371" s="3">
        <v>179.81410351808699</v>
      </c>
      <c r="J1371" s="3">
        <v>3</v>
      </c>
      <c r="K1371" s="3">
        <v>500.32519453223699</v>
      </c>
      <c r="L1371" s="3">
        <v>33</v>
      </c>
      <c r="M1371" s="3">
        <v>17</v>
      </c>
      <c r="N1371" s="3">
        <v>4</v>
      </c>
      <c r="O1371" s="3">
        <v>674</v>
      </c>
      <c r="P1371" s="3">
        <v>1</v>
      </c>
      <c r="Q1371" s="3">
        <v>10511.5297338768</v>
      </c>
      <c r="R1371" s="3">
        <v>5</v>
      </c>
      <c r="S1371" s="3">
        <v>0</v>
      </c>
      <c r="T1371" s="3">
        <v>0</v>
      </c>
      <c r="U1371" s="3">
        <v>10581.226472668601</v>
      </c>
      <c r="V1371" s="3">
        <v>1</v>
      </c>
      <c r="W1371" s="3" t="str">
        <f>IF(Bank_data3[[#This Row],[credit_risk]]=1,"High Risk","Low Risk")</f>
        <v>High Risk</v>
      </c>
      <c r="X1371" s="3" t="str">
        <f t="shared" si="147"/>
        <v>35-44</v>
      </c>
      <c r="Y1371" s="3" t="str">
        <f t="shared" si="148"/>
        <v>Low Income</v>
      </c>
      <c r="Z1371" s="3" t="str">
        <f t="shared" si="149"/>
        <v>Good</v>
      </c>
      <c r="AA1371" s="27">
        <f t="shared" si="150"/>
        <v>0.24002924378133153</v>
      </c>
      <c r="AB1371" s="3" t="str">
        <f t="shared" si="151"/>
        <v>Low</v>
      </c>
      <c r="AC1371" s="3" t="str">
        <f t="shared" si="152"/>
        <v>High</v>
      </c>
      <c r="AD1371" s="3" t="str">
        <f t="shared" si="153"/>
        <v>No</v>
      </c>
    </row>
    <row r="1372" spans="1:30" ht="15" customHeight="1" x14ac:dyDescent="0.3">
      <c r="A1372" s="3" t="s">
        <v>1393</v>
      </c>
      <c r="B1372" s="3">
        <v>26</v>
      </c>
      <c r="C1372" s="3" t="s">
        <v>23</v>
      </c>
      <c r="D1372" s="3" t="s">
        <v>24</v>
      </c>
      <c r="E1372" s="3">
        <v>91933.1147021668</v>
      </c>
      <c r="F1372" s="3">
        <v>180</v>
      </c>
      <c r="G1372" s="3">
        <v>558.06602605494595</v>
      </c>
      <c r="H1372" s="3">
        <v>3</v>
      </c>
      <c r="I1372" s="3">
        <v>616.01888896465096</v>
      </c>
      <c r="J1372" s="3">
        <v>24</v>
      </c>
      <c r="K1372" s="3">
        <v>251.82103131711099</v>
      </c>
      <c r="L1372" s="3">
        <v>15</v>
      </c>
      <c r="M1372" s="3">
        <v>12</v>
      </c>
      <c r="N1372" s="3">
        <v>8</v>
      </c>
      <c r="O1372" s="3">
        <v>503</v>
      </c>
      <c r="P1372" s="3">
        <v>2</v>
      </c>
      <c r="Q1372" s="3">
        <v>8852.9673730613595</v>
      </c>
      <c r="R1372" s="3">
        <v>1</v>
      </c>
      <c r="S1372" s="3">
        <v>0</v>
      </c>
      <c r="T1372" s="3">
        <v>0</v>
      </c>
      <c r="U1372" s="3">
        <v>6043.0183791106401</v>
      </c>
      <c r="V1372" s="3">
        <v>1</v>
      </c>
      <c r="W1372" s="3" t="str">
        <f>IF(Bank_data3[[#This Row],[credit_risk]]=1,"High Risk","Low Risk")</f>
        <v>High Risk</v>
      </c>
      <c r="X1372" s="3" t="str">
        <f t="shared" si="147"/>
        <v>25-34</v>
      </c>
      <c r="Y1372" s="3" t="str">
        <f t="shared" si="148"/>
        <v>Middle Income</v>
      </c>
      <c r="Z1372" s="3" t="str">
        <f t="shared" si="149"/>
        <v>Poor</v>
      </c>
      <c r="AA1372" s="27">
        <f t="shared" si="150"/>
        <v>9.6297916172448594E-2</v>
      </c>
      <c r="AB1372" s="3" t="str">
        <f t="shared" si="151"/>
        <v>Low</v>
      </c>
      <c r="AC1372" s="3" t="str">
        <f t="shared" si="152"/>
        <v>Medium</v>
      </c>
      <c r="AD1372" s="3" t="str">
        <f t="shared" si="153"/>
        <v>No</v>
      </c>
    </row>
    <row r="1373" spans="1:30" ht="15" customHeight="1" x14ac:dyDescent="0.3">
      <c r="A1373" s="3" t="s">
        <v>1394</v>
      </c>
      <c r="B1373" s="3">
        <v>29</v>
      </c>
      <c r="C1373" s="3" t="s">
        <v>23</v>
      </c>
      <c r="D1373" s="3" t="s">
        <v>24</v>
      </c>
      <c r="E1373" s="3">
        <v>53070.176897744001</v>
      </c>
      <c r="F1373" s="3">
        <v>75</v>
      </c>
      <c r="G1373" s="3">
        <v>1193.4374121297301</v>
      </c>
      <c r="H1373" s="3">
        <v>1</v>
      </c>
      <c r="I1373" s="3">
        <v>897.68406802753998</v>
      </c>
      <c r="J1373" s="3">
        <v>7</v>
      </c>
      <c r="K1373" s="3">
        <v>221.73447226185499</v>
      </c>
      <c r="L1373" s="3">
        <v>13</v>
      </c>
      <c r="M1373" s="3">
        <v>19</v>
      </c>
      <c r="N1373" s="3">
        <v>0</v>
      </c>
      <c r="O1373" s="3">
        <v>356</v>
      </c>
      <c r="P1373" s="3">
        <v>4</v>
      </c>
      <c r="Q1373" s="3">
        <v>10286.245983610999</v>
      </c>
      <c r="R1373" s="3">
        <v>7</v>
      </c>
      <c r="S1373" s="3">
        <v>0</v>
      </c>
      <c r="T1373" s="3">
        <v>0</v>
      </c>
      <c r="U1373" s="3">
        <v>3618.9517296890699</v>
      </c>
      <c r="V1373" s="3">
        <v>1</v>
      </c>
      <c r="W1373" s="3" t="str">
        <f>IF(Bank_data3[[#This Row],[credit_risk]]=1,"High Risk","Low Risk")</f>
        <v>High Risk</v>
      </c>
      <c r="X1373" s="3" t="str">
        <f t="shared" si="147"/>
        <v>25-34</v>
      </c>
      <c r="Y1373" s="3" t="str">
        <f t="shared" si="148"/>
        <v>Middle Income</v>
      </c>
      <c r="Z1373" s="3" t="str">
        <f t="shared" si="149"/>
        <v>Poor</v>
      </c>
      <c r="AA1373" s="27">
        <f t="shared" si="150"/>
        <v>0.19382347270917547</v>
      </c>
      <c r="AB1373" s="3" t="str">
        <f t="shared" si="151"/>
        <v>Medium</v>
      </c>
      <c r="AC1373" s="3" t="str">
        <f t="shared" si="152"/>
        <v>Medium</v>
      </c>
      <c r="AD1373" s="3" t="str">
        <f t="shared" si="153"/>
        <v>No</v>
      </c>
    </row>
    <row r="1374" spans="1:30" ht="15" customHeight="1" x14ac:dyDescent="0.3">
      <c r="A1374" s="3" t="s">
        <v>1395</v>
      </c>
      <c r="B1374" s="3">
        <v>26</v>
      </c>
      <c r="C1374" s="3" t="s">
        <v>31</v>
      </c>
      <c r="D1374" s="3" t="s">
        <v>33</v>
      </c>
      <c r="E1374" s="3">
        <v>49372.664891161898</v>
      </c>
      <c r="F1374" s="3">
        <v>31</v>
      </c>
      <c r="G1374" s="3">
        <v>1403.5976555949901</v>
      </c>
      <c r="H1374" s="3">
        <v>11</v>
      </c>
      <c r="I1374" s="3">
        <v>44.151662825069501</v>
      </c>
      <c r="J1374" s="3">
        <v>11</v>
      </c>
      <c r="K1374" s="3">
        <v>699.38862511619095</v>
      </c>
      <c r="L1374" s="3">
        <v>45</v>
      </c>
      <c r="M1374" s="3">
        <v>15</v>
      </c>
      <c r="N1374" s="3">
        <v>4</v>
      </c>
      <c r="O1374" s="3">
        <v>324</v>
      </c>
      <c r="P1374" s="3">
        <v>3</v>
      </c>
      <c r="Q1374" s="3">
        <v>7728.1644463314697</v>
      </c>
      <c r="R1374" s="3">
        <v>0</v>
      </c>
      <c r="S1374" s="3">
        <v>0</v>
      </c>
      <c r="T1374" s="3">
        <v>0</v>
      </c>
      <c r="U1374" s="3">
        <v>5196.7695220518499</v>
      </c>
      <c r="V1374" s="3">
        <v>1</v>
      </c>
      <c r="W1374" s="3" t="str">
        <f>IF(Bank_data3[[#This Row],[credit_risk]]=1,"High Risk","Low Risk")</f>
        <v>High Risk</v>
      </c>
      <c r="X1374" s="3" t="str">
        <f t="shared" si="147"/>
        <v>25-34</v>
      </c>
      <c r="Y1374" s="3" t="str">
        <f t="shared" si="148"/>
        <v>Low Income</v>
      </c>
      <c r="Z1374" s="3" t="str">
        <f t="shared" si="149"/>
        <v>Poor</v>
      </c>
      <c r="AA1374" s="27">
        <f t="shared" si="150"/>
        <v>0.15652718894893747</v>
      </c>
      <c r="AB1374" s="3" t="str">
        <f t="shared" si="151"/>
        <v>Medium</v>
      </c>
      <c r="AC1374" s="3" t="str">
        <f t="shared" si="152"/>
        <v>High</v>
      </c>
      <c r="AD1374" s="3" t="str">
        <f t="shared" si="153"/>
        <v>No</v>
      </c>
    </row>
    <row r="1375" spans="1:30" ht="15" customHeight="1" x14ac:dyDescent="0.3">
      <c r="A1375" s="3" t="s">
        <v>1396</v>
      </c>
      <c r="B1375" s="3">
        <v>52</v>
      </c>
      <c r="C1375" s="3" t="s">
        <v>28</v>
      </c>
      <c r="D1375" s="3" t="s">
        <v>24</v>
      </c>
      <c r="E1375" s="3">
        <v>45355.236256002798</v>
      </c>
      <c r="F1375" s="3">
        <v>181</v>
      </c>
      <c r="G1375" s="3">
        <v>725.84847936431095</v>
      </c>
      <c r="H1375" s="3">
        <v>6</v>
      </c>
      <c r="I1375" s="3">
        <v>829.77452988558798</v>
      </c>
      <c r="J1375" s="3">
        <v>23</v>
      </c>
      <c r="K1375" s="3">
        <v>481.56323831146898</v>
      </c>
      <c r="L1375" s="3">
        <v>49</v>
      </c>
      <c r="M1375" s="3">
        <v>15</v>
      </c>
      <c r="N1375" s="3">
        <v>0</v>
      </c>
      <c r="O1375" s="3">
        <v>690</v>
      </c>
      <c r="P1375" s="3">
        <v>1</v>
      </c>
      <c r="Q1375" s="3">
        <v>10977.3548815104</v>
      </c>
      <c r="R1375" s="3">
        <v>4</v>
      </c>
      <c r="S1375" s="3">
        <v>0</v>
      </c>
      <c r="T1375" s="3">
        <v>0</v>
      </c>
      <c r="U1375" s="3">
        <v>3749.2125430238798</v>
      </c>
      <c r="V1375" s="3">
        <v>1</v>
      </c>
      <c r="W1375" s="3" t="str">
        <f>IF(Bank_data3[[#This Row],[credit_risk]]=1,"High Risk","Low Risk")</f>
        <v>High Risk</v>
      </c>
      <c r="X1375" s="3" t="str">
        <f t="shared" si="147"/>
        <v>45-54</v>
      </c>
      <c r="Y1375" s="3" t="str">
        <f t="shared" si="148"/>
        <v>Low Income</v>
      </c>
      <c r="Z1375" s="3" t="str">
        <f t="shared" si="149"/>
        <v>Good</v>
      </c>
      <c r="AA1375" s="27">
        <f t="shared" si="150"/>
        <v>0.24203059641338634</v>
      </c>
      <c r="AB1375" s="3" t="str">
        <f t="shared" si="151"/>
        <v>Low</v>
      </c>
      <c r="AC1375" s="3" t="str">
        <f t="shared" si="152"/>
        <v>High</v>
      </c>
      <c r="AD1375" s="3" t="str">
        <f t="shared" si="153"/>
        <v>No</v>
      </c>
    </row>
    <row r="1376" spans="1:30" ht="15" customHeight="1" x14ac:dyDescent="0.3">
      <c r="A1376" s="3" t="s">
        <v>1397</v>
      </c>
      <c r="B1376" s="3">
        <v>42</v>
      </c>
      <c r="C1376" s="3" t="s">
        <v>31</v>
      </c>
      <c r="D1376" s="3" t="s">
        <v>24</v>
      </c>
      <c r="E1376" s="3">
        <v>72939.832596910695</v>
      </c>
      <c r="F1376" s="3">
        <v>44</v>
      </c>
      <c r="G1376" s="3">
        <v>666.07818452313199</v>
      </c>
      <c r="H1376" s="3">
        <v>5</v>
      </c>
      <c r="I1376" s="3">
        <v>855.29278044684099</v>
      </c>
      <c r="J1376" s="3">
        <v>23</v>
      </c>
      <c r="K1376" s="3">
        <v>557.28580129844204</v>
      </c>
      <c r="L1376" s="3">
        <v>4</v>
      </c>
      <c r="M1376" s="3">
        <v>2</v>
      </c>
      <c r="N1376" s="3">
        <v>0</v>
      </c>
      <c r="O1376" s="3">
        <v>354</v>
      </c>
      <c r="P1376" s="3">
        <v>4</v>
      </c>
      <c r="Q1376" s="3">
        <v>5706.22471576098</v>
      </c>
      <c r="R1376" s="3">
        <v>7</v>
      </c>
      <c r="S1376" s="3">
        <v>0</v>
      </c>
      <c r="T1376" s="3">
        <v>0</v>
      </c>
      <c r="U1376" s="3">
        <v>5495.0398261826203</v>
      </c>
      <c r="V1376" s="3">
        <v>1</v>
      </c>
      <c r="W1376" s="3" t="str">
        <f>IF(Bank_data3[[#This Row],[credit_risk]]=1,"High Risk","Low Risk")</f>
        <v>High Risk</v>
      </c>
      <c r="X1376" s="3" t="str">
        <f t="shared" si="147"/>
        <v>35-44</v>
      </c>
      <c r="Y1376" s="3" t="str">
        <f t="shared" si="148"/>
        <v>Middle Income</v>
      </c>
      <c r="Z1376" s="3" t="str">
        <f t="shared" si="149"/>
        <v>Poor</v>
      </c>
      <c r="AA1376" s="27">
        <f t="shared" si="150"/>
        <v>7.8231941486559736E-2</v>
      </c>
      <c r="AB1376" s="3" t="str">
        <f t="shared" si="151"/>
        <v>Low</v>
      </c>
      <c r="AC1376" s="3" t="str">
        <f t="shared" si="152"/>
        <v>Low</v>
      </c>
      <c r="AD1376" s="3" t="str">
        <f t="shared" si="153"/>
        <v>No</v>
      </c>
    </row>
    <row r="1377" spans="1:30" ht="15" customHeight="1" x14ac:dyDescent="0.3">
      <c r="A1377" s="3" t="s">
        <v>1398</v>
      </c>
      <c r="B1377" s="3">
        <v>40</v>
      </c>
      <c r="C1377" s="3" t="s">
        <v>23</v>
      </c>
      <c r="D1377" s="3" t="s">
        <v>33</v>
      </c>
      <c r="E1377" s="3">
        <v>33098.122467875</v>
      </c>
      <c r="F1377" s="3">
        <v>31</v>
      </c>
      <c r="G1377" s="3">
        <v>1208.3133824818001</v>
      </c>
      <c r="H1377" s="3">
        <v>11</v>
      </c>
      <c r="I1377" s="3">
        <v>385.77784116846198</v>
      </c>
      <c r="J1377" s="3">
        <v>16</v>
      </c>
      <c r="K1377" s="3">
        <v>538.14837991708896</v>
      </c>
      <c r="L1377" s="3">
        <v>42</v>
      </c>
      <c r="M1377" s="3">
        <v>17</v>
      </c>
      <c r="N1377" s="3">
        <v>0</v>
      </c>
      <c r="O1377" s="3">
        <v>446</v>
      </c>
      <c r="P1377" s="3">
        <v>3</v>
      </c>
      <c r="Q1377" s="3">
        <v>8590.7825014551709</v>
      </c>
      <c r="R1377" s="3">
        <v>0</v>
      </c>
      <c r="S1377" s="3">
        <v>0</v>
      </c>
      <c r="T1377" s="3">
        <v>0</v>
      </c>
      <c r="U1377" s="3">
        <v>5203.7524804073901</v>
      </c>
      <c r="V1377" s="3">
        <v>1</v>
      </c>
      <c r="W1377" s="3" t="str">
        <f>IF(Bank_data3[[#This Row],[credit_risk]]=1,"High Risk","Low Risk")</f>
        <v>High Risk</v>
      </c>
      <c r="X1377" s="3" t="str">
        <f t="shared" si="147"/>
        <v>35-44</v>
      </c>
      <c r="Y1377" s="3" t="str">
        <f t="shared" si="148"/>
        <v>Low Income</v>
      </c>
      <c r="Z1377" s="3" t="str">
        <f t="shared" si="149"/>
        <v>Poor</v>
      </c>
      <c r="AA1377" s="27">
        <f t="shared" si="150"/>
        <v>0.25955497958512225</v>
      </c>
      <c r="AB1377" s="3" t="str">
        <f t="shared" si="151"/>
        <v>Medium</v>
      </c>
      <c r="AC1377" s="3" t="str">
        <f t="shared" si="152"/>
        <v>High</v>
      </c>
      <c r="AD1377" s="3" t="str">
        <f t="shared" si="153"/>
        <v>No</v>
      </c>
    </row>
    <row r="1378" spans="1:30" ht="15" customHeight="1" x14ac:dyDescent="0.3">
      <c r="A1378" s="3" t="s">
        <v>1399</v>
      </c>
      <c r="B1378" s="3">
        <v>38</v>
      </c>
      <c r="C1378" s="3" t="s">
        <v>23</v>
      </c>
      <c r="D1378" s="3" t="s">
        <v>24</v>
      </c>
      <c r="E1378" s="3">
        <v>66671.141480332502</v>
      </c>
      <c r="F1378" s="3">
        <v>68</v>
      </c>
      <c r="G1378" s="3">
        <v>2221.64659743416</v>
      </c>
      <c r="H1378" s="3">
        <v>11</v>
      </c>
      <c r="I1378" s="3">
        <v>894.725710190987</v>
      </c>
      <c r="J1378" s="3">
        <v>24</v>
      </c>
      <c r="K1378" s="3">
        <v>669.41701220587197</v>
      </c>
      <c r="L1378" s="3">
        <v>17</v>
      </c>
      <c r="M1378" s="3">
        <v>10</v>
      </c>
      <c r="N1378" s="3">
        <v>4</v>
      </c>
      <c r="O1378" s="3">
        <v>843</v>
      </c>
      <c r="P1378" s="3">
        <v>0</v>
      </c>
      <c r="Q1378" s="3">
        <v>12471.6388720867</v>
      </c>
      <c r="R1378" s="3">
        <v>5</v>
      </c>
      <c r="S1378" s="3">
        <v>0</v>
      </c>
      <c r="T1378" s="3">
        <v>0</v>
      </c>
      <c r="U1378" s="3">
        <v>10438.664510316999</v>
      </c>
      <c r="V1378" s="3">
        <v>1</v>
      </c>
      <c r="W1378" s="3" t="str">
        <f>IF(Bank_data3[[#This Row],[credit_risk]]=1,"High Risk","Low Risk")</f>
        <v>High Risk</v>
      </c>
      <c r="X1378" s="3" t="str">
        <f t="shared" si="147"/>
        <v>35-44</v>
      </c>
      <c r="Y1378" s="3" t="str">
        <f t="shared" si="148"/>
        <v>Middle Income</v>
      </c>
      <c r="Z1378" s="3" t="str">
        <f t="shared" si="149"/>
        <v>Excellent</v>
      </c>
      <c r="AA1378" s="27">
        <f t="shared" si="150"/>
        <v>0.18706202706557443</v>
      </c>
      <c r="AB1378" s="3" t="str">
        <f t="shared" si="151"/>
        <v>Medium</v>
      </c>
      <c r="AC1378" s="3" t="str">
        <f t="shared" si="152"/>
        <v>Medium</v>
      </c>
      <c r="AD1378" s="3" t="str">
        <f t="shared" si="153"/>
        <v>No</v>
      </c>
    </row>
    <row r="1379" spans="1:30" ht="15" customHeight="1" x14ac:dyDescent="0.3">
      <c r="A1379" s="3" t="s">
        <v>1400</v>
      </c>
      <c r="B1379" s="3">
        <v>67</v>
      </c>
      <c r="C1379" s="3" t="s">
        <v>28</v>
      </c>
      <c r="D1379" s="3" t="s">
        <v>33</v>
      </c>
      <c r="E1379" s="3">
        <v>45018.481445991398</v>
      </c>
      <c r="F1379" s="3">
        <v>126</v>
      </c>
      <c r="G1379" s="3">
        <v>10</v>
      </c>
      <c r="H1379" s="3">
        <v>6</v>
      </c>
      <c r="I1379" s="3">
        <v>802.612343693762</v>
      </c>
      <c r="J1379" s="3">
        <v>32</v>
      </c>
      <c r="K1379" s="3">
        <v>485.63564974915801</v>
      </c>
      <c r="L1379" s="3">
        <v>47</v>
      </c>
      <c r="M1379" s="3">
        <v>12</v>
      </c>
      <c r="N1379" s="3">
        <v>8</v>
      </c>
      <c r="O1379" s="3">
        <v>386</v>
      </c>
      <c r="P1379" s="3">
        <v>3</v>
      </c>
      <c r="Q1379" s="3">
        <v>21434.602745258901</v>
      </c>
      <c r="R1379" s="3">
        <v>0</v>
      </c>
      <c r="S1379" s="3">
        <v>0</v>
      </c>
      <c r="T1379" s="3">
        <v>0</v>
      </c>
      <c r="U1379" s="3">
        <v>4443.6915232647798</v>
      </c>
      <c r="V1379" s="3">
        <v>1</v>
      </c>
      <c r="W1379" s="3" t="str">
        <f>IF(Bank_data3[[#This Row],[credit_risk]]=1,"High Risk","Low Risk")</f>
        <v>High Risk</v>
      </c>
      <c r="X1379" s="3" t="str">
        <f t="shared" si="147"/>
        <v>55+</v>
      </c>
      <c r="Y1379" s="3" t="str">
        <f t="shared" si="148"/>
        <v>Low Income</v>
      </c>
      <c r="Z1379" s="3" t="str">
        <f t="shared" si="149"/>
        <v>Poor</v>
      </c>
      <c r="AA1379" s="27">
        <f t="shared" si="150"/>
        <v>0.47612895985782994</v>
      </c>
      <c r="AB1379" s="3" t="str">
        <f t="shared" si="151"/>
        <v>Low</v>
      </c>
      <c r="AC1379" s="3" t="str">
        <f t="shared" si="152"/>
        <v>High</v>
      </c>
      <c r="AD1379" s="3" t="str">
        <f t="shared" si="153"/>
        <v>No</v>
      </c>
    </row>
    <row r="1380" spans="1:30" ht="15" customHeight="1" x14ac:dyDescent="0.3">
      <c r="A1380" s="3" t="s">
        <v>1401</v>
      </c>
      <c r="B1380" s="3">
        <v>38</v>
      </c>
      <c r="C1380" s="3" t="s">
        <v>28</v>
      </c>
      <c r="D1380" s="3" t="s">
        <v>33</v>
      </c>
      <c r="E1380" s="3">
        <v>36502.8273912527</v>
      </c>
      <c r="F1380" s="3">
        <v>147</v>
      </c>
      <c r="G1380" s="3">
        <v>749.33663677060099</v>
      </c>
      <c r="H1380" s="3">
        <v>7</v>
      </c>
      <c r="I1380" s="3">
        <v>383.04706294024498</v>
      </c>
      <c r="J1380" s="3">
        <v>26</v>
      </c>
      <c r="K1380" s="3">
        <v>442.014889879637</v>
      </c>
      <c r="L1380" s="3">
        <v>63</v>
      </c>
      <c r="M1380" s="3">
        <v>1</v>
      </c>
      <c r="N1380" s="3">
        <v>1</v>
      </c>
      <c r="O1380" s="3">
        <v>371</v>
      </c>
      <c r="P1380" s="3">
        <v>1</v>
      </c>
      <c r="Q1380" s="3">
        <v>11732.1977560042</v>
      </c>
      <c r="R1380" s="3">
        <v>2</v>
      </c>
      <c r="S1380" s="3">
        <v>0</v>
      </c>
      <c r="T1380" s="3">
        <v>0</v>
      </c>
      <c r="U1380" s="3">
        <v>10283.080879777001</v>
      </c>
      <c r="V1380" s="3">
        <v>1</v>
      </c>
      <c r="W1380" s="3" t="str">
        <f>IF(Bank_data3[[#This Row],[credit_risk]]=1,"High Risk","Low Risk")</f>
        <v>High Risk</v>
      </c>
      <c r="X1380" s="3" t="str">
        <f t="shared" si="147"/>
        <v>35-44</v>
      </c>
      <c r="Y1380" s="3" t="str">
        <f t="shared" si="148"/>
        <v>Low Income</v>
      </c>
      <c r="Z1380" s="3" t="str">
        <f t="shared" si="149"/>
        <v>Poor</v>
      </c>
      <c r="AA1380" s="27">
        <f t="shared" si="150"/>
        <v>0.32140517857023937</v>
      </c>
      <c r="AB1380" s="3" t="str">
        <f t="shared" si="151"/>
        <v>Low</v>
      </c>
      <c r="AC1380" s="3" t="str">
        <f t="shared" si="152"/>
        <v>High</v>
      </c>
      <c r="AD1380" s="3" t="str">
        <f t="shared" si="153"/>
        <v>No</v>
      </c>
    </row>
    <row r="1381" spans="1:30" ht="15" customHeight="1" x14ac:dyDescent="0.3">
      <c r="A1381" s="3" t="s">
        <v>1402</v>
      </c>
      <c r="B1381" s="3">
        <v>55</v>
      </c>
      <c r="C1381" s="3" t="s">
        <v>28</v>
      </c>
      <c r="D1381" s="3" t="s">
        <v>33</v>
      </c>
      <c r="E1381" s="3">
        <v>45840.152287955199</v>
      </c>
      <c r="F1381" s="3">
        <v>122</v>
      </c>
      <c r="G1381" s="3">
        <v>1629.2762549853801</v>
      </c>
      <c r="H1381" s="3">
        <v>8</v>
      </c>
      <c r="I1381" s="3">
        <v>1121.8461914019899</v>
      </c>
      <c r="J1381" s="3">
        <v>1</v>
      </c>
      <c r="K1381" s="3">
        <v>679.28384430280505</v>
      </c>
      <c r="L1381" s="3">
        <v>25</v>
      </c>
      <c r="M1381" s="3">
        <v>2</v>
      </c>
      <c r="N1381" s="3">
        <v>5</v>
      </c>
      <c r="O1381" s="3">
        <v>833</v>
      </c>
      <c r="P1381" s="3">
        <v>1</v>
      </c>
      <c r="Q1381" s="3">
        <v>1647.9314657145001</v>
      </c>
      <c r="R1381" s="3">
        <v>4</v>
      </c>
      <c r="S1381" s="3">
        <v>0</v>
      </c>
      <c r="T1381" s="3">
        <v>0</v>
      </c>
      <c r="U1381" s="3">
        <v>4957.0413560126299</v>
      </c>
      <c r="V1381" s="3">
        <v>1</v>
      </c>
      <c r="W1381" s="3" t="str">
        <f>IF(Bank_data3[[#This Row],[credit_risk]]=1,"High Risk","Low Risk")</f>
        <v>High Risk</v>
      </c>
      <c r="X1381" s="3" t="str">
        <f t="shared" si="147"/>
        <v>55+</v>
      </c>
      <c r="Y1381" s="3" t="str">
        <f t="shared" si="148"/>
        <v>Low Income</v>
      </c>
      <c r="Z1381" s="3" t="str">
        <f t="shared" si="149"/>
        <v>Excellent</v>
      </c>
      <c r="AA1381" s="27">
        <f t="shared" si="150"/>
        <v>3.5949519874250171E-2</v>
      </c>
      <c r="AB1381" s="3" t="str">
        <f t="shared" si="151"/>
        <v>Medium</v>
      </c>
      <c r="AC1381" s="3" t="str">
        <f t="shared" si="152"/>
        <v>Medium</v>
      </c>
      <c r="AD1381" s="3" t="str">
        <f t="shared" si="153"/>
        <v>No</v>
      </c>
    </row>
    <row r="1382" spans="1:30" ht="15" customHeight="1" x14ac:dyDescent="0.3">
      <c r="A1382" s="3" t="s">
        <v>1403</v>
      </c>
      <c r="B1382" s="3">
        <v>48</v>
      </c>
      <c r="C1382" s="3" t="s">
        <v>31</v>
      </c>
      <c r="D1382" s="3" t="s">
        <v>33</v>
      </c>
      <c r="E1382" s="3">
        <v>49165.151253762699</v>
      </c>
      <c r="F1382" s="3">
        <v>111</v>
      </c>
      <c r="G1382" s="3">
        <v>2529.3534798268902</v>
      </c>
      <c r="H1382" s="3">
        <v>9</v>
      </c>
      <c r="I1382" s="3">
        <v>1093.2488281687299</v>
      </c>
      <c r="J1382" s="3">
        <v>8</v>
      </c>
      <c r="K1382" s="3">
        <v>1058.66688347633</v>
      </c>
      <c r="L1382" s="3">
        <v>73</v>
      </c>
      <c r="M1382" s="3">
        <v>0</v>
      </c>
      <c r="N1382" s="3">
        <v>4</v>
      </c>
      <c r="O1382" s="3">
        <v>435</v>
      </c>
      <c r="P1382" s="3">
        <v>1</v>
      </c>
      <c r="Q1382" s="3">
        <v>18036.3859809852</v>
      </c>
      <c r="R1382" s="3">
        <v>0</v>
      </c>
      <c r="S1382" s="3">
        <v>0</v>
      </c>
      <c r="T1382" s="3">
        <v>0</v>
      </c>
      <c r="U1382" s="3">
        <v>2711.4702964971402</v>
      </c>
      <c r="V1382" s="3">
        <v>1</v>
      </c>
      <c r="W1382" s="3" t="str">
        <f>IF(Bank_data3[[#This Row],[credit_risk]]=1,"High Risk","Low Risk")</f>
        <v>High Risk</v>
      </c>
      <c r="X1382" s="3" t="str">
        <f t="shared" si="147"/>
        <v>45-54</v>
      </c>
      <c r="Y1382" s="3" t="str">
        <f t="shared" si="148"/>
        <v>Low Income</v>
      </c>
      <c r="Z1382" s="3" t="str">
        <f t="shared" si="149"/>
        <v>Poor</v>
      </c>
      <c r="AA1382" s="27">
        <f t="shared" si="150"/>
        <v>0.36685305589505013</v>
      </c>
      <c r="AB1382" s="3" t="str">
        <f t="shared" si="151"/>
        <v>Medium</v>
      </c>
      <c r="AC1382" s="3" t="str">
        <f t="shared" si="152"/>
        <v>High</v>
      </c>
      <c r="AD1382" s="3" t="str">
        <f t="shared" si="153"/>
        <v>No</v>
      </c>
    </row>
    <row r="1383" spans="1:30" ht="15" customHeight="1" x14ac:dyDescent="0.3">
      <c r="A1383" s="3" t="s">
        <v>1404</v>
      </c>
      <c r="B1383" s="3">
        <v>37</v>
      </c>
      <c r="C1383" s="3" t="s">
        <v>28</v>
      </c>
      <c r="D1383" s="3" t="s">
        <v>33</v>
      </c>
      <c r="E1383" s="3">
        <v>41040.614742389</v>
      </c>
      <c r="F1383" s="3">
        <v>161</v>
      </c>
      <c r="G1383" s="3">
        <v>3228.6648226521302</v>
      </c>
      <c r="H1383" s="3">
        <v>4</v>
      </c>
      <c r="I1383" s="3">
        <v>698.592019601674</v>
      </c>
      <c r="J1383" s="3">
        <v>32</v>
      </c>
      <c r="K1383" s="3">
        <v>189.48506842392899</v>
      </c>
      <c r="L1383" s="3">
        <v>69</v>
      </c>
      <c r="M1383" s="3">
        <v>0</v>
      </c>
      <c r="N1383" s="3">
        <v>6</v>
      </c>
      <c r="O1383" s="3">
        <v>345</v>
      </c>
      <c r="P1383" s="3">
        <v>5</v>
      </c>
      <c r="Q1383" s="3">
        <v>16834.748926994798</v>
      </c>
      <c r="R1383" s="3">
        <v>7</v>
      </c>
      <c r="S1383" s="3">
        <v>0</v>
      </c>
      <c r="T1383" s="3">
        <v>0</v>
      </c>
      <c r="U1383" s="3">
        <v>6882.5162400506897</v>
      </c>
      <c r="V1383" s="3">
        <v>1</v>
      </c>
      <c r="W1383" s="3" t="str">
        <f>IF(Bank_data3[[#This Row],[credit_risk]]=1,"High Risk","Low Risk")</f>
        <v>High Risk</v>
      </c>
      <c r="X1383" s="3" t="str">
        <f t="shared" si="147"/>
        <v>35-44</v>
      </c>
      <c r="Y1383" s="3" t="str">
        <f t="shared" si="148"/>
        <v>Low Income</v>
      </c>
      <c r="Z1383" s="3" t="str">
        <f t="shared" si="149"/>
        <v>Poor</v>
      </c>
      <c r="AA1383" s="27">
        <f t="shared" si="150"/>
        <v>0.4101972895061668</v>
      </c>
      <c r="AB1383" s="3" t="str">
        <f t="shared" si="151"/>
        <v>Medium</v>
      </c>
      <c r="AC1383" s="3" t="str">
        <f t="shared" si="152"/>
        <v>High</v>
      </c>
      <c r="AD1383" s="3" t="str">
        <f t="shared" si="153"/>
        <v>No</v>
      </c>
    </row>
    <row r="1384" spans="1:30" ht="15" customHeight="1" x14ac:dyDescent="0.3">
      <c r="A1384" s="3" t="s">
        <v>1405</v>
      </c>
      <c r="B1384" s="3">
        <v>21</v>
      </c>
      <c r="C1384" s="3" t="s">
        <v>28</v>
      </c>
      <c r="D1384" s="3" t="s">
        <v>26</v>
      </c>
      <c r="E1384" s="3">
        <v>70029.905320670994</v>
      </c>
      <c r="F1384" s="3">
        <v>94</v>
      </c>
      <c r="G1384" s="3">
        <v>1226.2541136417001</v>
      </c>
      <c r="H1384" s="3">
        <v>10</v>
      </c>
      <c r="I1384" s="3">
        <v>730.49653681286202</v>
      </c>
      <c r="J1384" s="3">
        <v>18</v>
      </c>
      <c r="K1384" s="3">
        <v>362.83999624203602</v>
      </c>
      <c r="L1384" s="3">
        <v>13</v>
      </c>
      <c r="M1384" s="3">
        <v>14</v>
      </c>
      <c r="N1384" s="3">
        <v>6</v>
      </c>
      <c r="O1384" s="3">
        <v>816</v>
      </c>
      <c r="P1384" s="3">
        <v>2</v>
      </c>
      <c r="Q1384" s="3">
        <v>7235.1114105881998</v>
      </c>
      <c r="R1384" s="3">
        <v>6</v>
      </c>
      <c r="S1384" s="3">
        <v>0</v>
      </c>
      <c r="T1384" s="3">
        <v>0</v>
      </c>
      <c r="U1384" s="3">
        <v>5176.0574305258697</v>
      </c>
      <c r="V1384" s="3">
        <v>1</v>
      </c>
      <c r="W1384" s="3" t="str">
        <f>IF(Bank_data3[[#This Row],[credit_risk]]=1,"High Risk","Low Risk")</f>
        <v>High Risk</v>
      </c>
      <c r="X1384" s="3" t="str">
        <f t="shared" si="147"/>
        <v>18-24</v>
      </c>
      <c r="Y1384" s="3" t="str">
        <f t="shared" si="148"/>
        <v>Middle Income</v>
      </c>
      <c r="Z1384" s="3" t="str">
        <f t="shared" si="149"/>
        <v>Excellent</v>
      </c>
      <c r="AA1384" s="27">
        <f t="shared" si="150"/>
        <v>0.1033145964921444</v>
      </c>
      <c r="AB1384" s="3" t="str">
        <f t="shared" si="151"/>
        <v>Medium</v>
      </c>
      <c r="AC1384" s="3" t="str">
        <f t="shared" si="152"/>
        <v>Medium</v>
      </c>
      <c r="AD1384" s="3" t="str">
        <f t="shared" si="153"/>
        <v>No</v>
      </c>
    </row>
    <row r="1385" spans="1:30" ht="15" customHeight="1" x14ac:dyDescent="0.3">
      <c r="A1385" s="3" t="s">
        <v>1406</v>
      </c>
      <c r="B1385" s="3">
        <v>20</v>
      </c>
      <c r="C1385" s="3" t="s">
        <v>23</v>
      </c>
      <c r="D1385" s="3" t="s">
        <v>26</v>
      </c>
      <c r="E1385" s="3">
        <v>36642.48629139</v>
      </c>
      <c r="F1385" s="3">
        <v>237</v>
      </c>
      <c r="G1385" s="3">
        <v>1214.5831491696699</v>
      </c>
      <c r="H1385" s="3">
        <v>4</v>
      </c>
      <c r="I1385" s="3">
        <v>1054.19237815837</v>
      </c>
      <c r="J1385" s="3">
        <v>48</v>
      </c>
      <c r="K1385" s="3">
        <v>573.24254886908795</v>
      </c>
      <c r="L1385" s="3">
        <v>65</v>
      </c>
      <c r="M1385" s="3">
        <v>2</v>
      </c>
      <c r="N1385" s="3">
        <v>2</v>
      </c>
      <c r="O1385" s="3">
        <v>311</v>
      </c>
      <c r="P1385" s="3">
        <v>3</v>
      </c>
      <c r="Q1385" s="3">
        <v>16736.1179942321</v>
      </c>
      <c r="R1385" s="3">
        <v>3</v>
      </c>
      <c r="S1385" s="3">
        <v>0</v>
      </c>
      <c r="T1385" s="3">
        <v>0</v>
      </c>
      <c r="U1385" s="3">
        <v>2820.2857954379401</v>
      </c>
      <c r="V1385" s="3">
        <v>1</v>
      </c>
      <c r="W1385" s="3" t="str">
        <f>IF(Bank_data3[[#This Row],[credit_risk]]=1,"High Risk","Low Risk")</f>
        <v>High Risk</v>
      </c>
      <c r="X1385" s="3" t="str">
        <f t="shared" si="147"/>
        <v>18-24</v>
      </c>
      <c r="Y1385" s="3" t="str">
        <f t="shared" si="148"/>
        <v>Low Income</v>
      </c>
      <c r="Z1385" s="3" t="str">
        <f t="shared" si="149"/>
        <v>Poor</v>
      </c>
      <c r="AA1385" s="27">
        <f t="shared" si="150"/>
        <v>0.45674078612303765</v>
      </c>
      <c r="AB1385" s="3" t="str">
        <f t="shared" si="151"/>
        <v>Medium</v>
      </c>
      <c r="AC1385" s="3" t="str">
        <f t="shared" si="152"/>
        <v>High</v>
      </c>
      <c r="AD1385" s="3" t="str">
        <f t="shared" si="153"/>
        <v>No</v>
      </c>
    </row>
    <row r="1386" spans="1:30" ht="15" customHeight="1" x14ac:dyDescent="0.3">
      <c r="A1386" s="3" t="s">
        <v>1407</v>
      </c>
      <c r="B1386" s="3">
        <v>66</v>
      </c>
      <c r="C1386" s="3" t="s">
        <v>23</v>
      </c>
      <c r="D1386" s="3" t="s">
        <v>33</v>
      </c>
      <c r="E1386" s="3">
        <v>52521.347263276897</v>
      </c>
      <c r="F1386" s="3">
        <v>114</v>
      </c>
      <c r="G1386" s="3">
        <v>1389.84303304217</v>
      </c>
      <c r="H1386" s="3">
        <v>3</v>
      </c>
      <c r="I1386" s="3">
        <v>729.76789991086798</v>
      </c>
      <c r="J1386" s="3">
        <v>4</v>
      </c>
      <c r="K1386" s="3">
        <v>0</v>
      </c>
      <c r="L1386" s="3">
        <v>60</v>
      </c>
      <c r="M1386" s="3">
        <v>3</v>
      </c>
      <c r="N1386" s="3">
        <v>5</v>
      </c>
      <c r="O1386" s="3">
        <v>326</v>
      </c>
      <c r="P1386" s="3">
        <v>5</v>
      </c>
      <c r="Q1386" s="3">
        <v>11210.8719592947</v>
      </c>
      <c r="R1386" s="3">
        <v>0</v>
      </c>
      <c r="S1386" s="3">
        <v>0</v>
      </c>
      <c r="T1386" s="3">
        <v>0</v>
      </c>
      <c r="U1386" s="3">
        <v>5240.6678641725002</v>
      </c>
      <c r="V1386" s="3">
        <v>1</v>
      </c>
      <c r="W1386" s="3" t="str">
        <f>IF(Bank_data3[[#This Row],[credit_risk]]=1,"High Risk","Low Risk")</f>
        <v>High Risk</v>
      </c>
      <c r="X1386" s="3" t="str">
        <f t="shared" si="147"/>
        <v>55+</v>
      </c>
      <c r="Y1386" s="3" t="str">
        <f t="shared" si="148"/>
        <v>Middle Income</v>
      </c>
      <c r="Z1386" s="3" t="str">
        <f t="shared" si="149"/>
        <v>Poor</v>
      </c>
      <c r="AA1386" s="27">
        <f t="shared" si="150"/>
        <v>0.21345362492506698</v>
      </c>
      <c r="AB1386" s="3" t="str">
        <f t="shared" si="151"/>
        <v>Medium</v>
      </c>
      <c r="AC1386" s="3" t="str">
        <f t="shared" si="152"/>
        <v>High</v>
      </c>
      <c r="AD1386" s="3" t="str">
        <f t="shared" si="153"/>
        <v>No</v>
      </c>
    </row>
    <row r="1387" spans="1:30" ht="15" customHeight="1" x14ac:dyDescent="0.3">
      <c r="A1387" s="3" t="s">
        <v>1408</v>
      </c>
      <c r="B1387" s="3">
        <v>24</v>
      </c>
      <c r="C1387" s="3" t="s">
        <v>28</v>
      </c>
      <c r="D1387" s="3" t="s">
        <v>26</v>
      </c>
      <c r="E1387" s="3">
        <v>59673.786644984502</v>
      </c>
      <c r="F1387" s="3">
        <v>54</v>
      </c>
      <c r="G1387" s="3">
        <v>1681.6883964193801</v>
      </c>
      <c r="H1387" s="3">
        <v>10</v>
      </c>
      <c r="I1387" s="3">
        <v>124.18212981794601</v>
      </c>
      <c r="J1387" s="3">
        <v>46</v>
      </c>
      <c r="K1387" s="3">
        <v>777.59278468238904</v>
      </c>
      <c r="L1387" s="3">
        <v>72</v>
      </c>
      <c r="M1387" s="3">
        <v>11</v>
      </c>
      <c r="N1387" s="3">
        <v>2</v>
      </c>
      <c r="O1387" s="3">
        <v>383</v>
      </c>
      <c r="P1387" s="3">
        <v>4</v>
      </c>
      <c r="Q1387" s="3">
        <v>20665.450139623099</v>
      </c>
      <c r="R1387" s="3">
        <v>6</v>
      </c>
      <c r="S1387" s="3">
        <v>0</v>
      </c>
      <c r="T1387" s="3">
        <v>0</v>
      </c>
      <c r="U1387" s="3">
        <v>15122.911860670099</v>
      </c>
      <c r="V1387" s="3">
        <v>1</v>
      </c>
      <c r="W1387" s="3" t="str">
        <f>IF(Bank_data3[[#This Row],[credit_risk]]=1,"High Risk","Low Risk")</f>
        <v>High Risk</v>
      </c>
      <c r="X1387" s="3" t="str">
        <f t="shared" si="147"/>
        <v>18-24</v>
      </c>
      <c r="Y1387" s="3" t="str">
        <f t="shared" si="148"/>
        <v>Middle Income</v>
      </c>
      <c r="Z1387" s="3" t="str">
        <f t="shared" si="149"/>
        <v>Poor</v>
      </c>
      <c r="AA1387" s="27">
        <f t="shared" si="150"/>
        <v>0.34630700180914364</v>
      </c>
      <c r="AB1387" s="3" t="str">
        <f t="shared" si="151"/>
        <v>Medium</v>
      </c>
      <c r="AC1387" s="3" t="str">
        <f t="shared" si="152"/>
        <v>High</v>
      </c>
      <c r="AD1387" s="3" t="str">
        <f t="shared" si="153"/>
        <v>No</v>
      </c>
    </row>
    <row r="1388" spans="1:30" ht="15" customHeight="1" x14ac:dyDescent="0.3">
      <c r="A1388" s="3" t="s">
        <v>1409</v>
      </c>
      <c r="B1388" s="3">
        <v>39</v>
      </c>
      <c r="C1388" s="3" t="s">
        <v>28</v>
      </c>
      <c r="D1388" s="3" t="s">
        <v>26</v>
      </c>
      <c r="E1388" s="3">
        <v>52335.014876300702</v>
      </c>
      <c r="F1388" s="3">
        <v>169</v>
      </c>
      <c r="G1388" s="3">
        <v>1464.0798964452999</v>
      </c>
      <c r="H1388" s="3">
        <v>2</v>
      </c>
      <c r="I1388" s="3">
        <v>970.42779508997501</v>
      </c>
      <c r="J1388" s="3">
        <v>19</v>
      </c>
      <c r="K1388" s="3">
        <v>698.73278630768198</v>
      </c>
      <c r="L1388" s="3">
        <v>76</v>
      </c>
      <c r="M1388" s="3">
        <v>11</v>
      </c>
      <c r="N1388" s="3">
        <v>1</v>
      </c>
      <c r="O1388" s="3">
        <v>847</v>
      </c>
      <c r="P1388" s="3">
        <v>4</v>
      </c>
      <c r="Q1388" s="3">
        <v>26326.5709640852</v>
      </c>
      <c r="R1388" s="3">
        <v>1</v>
      </c>
      <c r="S1388" s="3">
        <v>0</v>
      </c>
      <c r="T1388" s="3">
        <v>0</v>
      </c>
      <c r="U1388" s="3">
        <v>6150.7901210684304</v>
      </c>
      <c r="V1388" s="3">
        <v>0</v>
      </c>
      <c r="W1388" s="3" t="str">
        <f>IF(Bank_data3[[#This Row],[credit_risk]]=1,"High Risk","Low Risk")</f>
        <v>Low Risk</v>
      </c>
      <c r="X1388" s="3" t="str">
        <f t="shared" si="147"/>
        <v>35-44</v>
      </c>
      <c r="Y1388" s="3" t="str">
        <f t="shared" si="148"/>
        <v>Middle Income</v>
      </c>
      <c r="Z1388" s="3" t="str">
        <f t="shared" si="149"/>
        <v>Excellent</v>
      </c>
      <c r="AA1388" s="27">
        <f t="shared" si="150"/>
        <v>0.50303933277387636</v>
      </c>
      <c r="AB1388" s="3" t="str">
        <f t="shared" si="151"/>
        <v>Medium</v>
      </c>
      <c r="AC1388" s="3" t="str">
        <f t="shared" si="152"/>
        <v>High</v>
      </c>
      <c r="AD1388" s="3" t="str">
        <f t="shared" si="153"/>
        <v>No</v>
      </c>
    </row>
    <row r="1389" spans="1:30" ht="15" customHeight="1" x14ac:dyDescent="0.3">
      <c r="A1389" s="3" t="s">
        <v>1410</v>
      </c>
      <c r="B1389" s="3">
        <v>30</v>
      </c>
      <c r="C1389" s="3" t="s">
        <v>23</v>
      </c>
      <c r="D1389" s="3" t="s">
        <v>24</v>
      </c>
      <c r="E1389" s="3">
        <v>63900.138802699199</v>
      </c>
      <c r="F1389" s="3">
        <v>62</v>
      </c>
      <c r="G1389" s="3">
        <v>1593.2442290269801</v>
      </c>
      <c r="H1389" s="3">
        <v>6</v>
      </c>
      <c r="I1389" s="3">
        <v>515.35923774152195</v>
      </c>
      <c r="J1389" s="3">
        <v>23</v>
      </c>
      <c r="K1389" s="3">
        <v>507.513095323485</v>
      </c>
      <c r="L1389" s="3">
        <v>20</v>
      </c>
      <c r="M1389" s="3">
        <v>13</v>
      </c>
      <c r="N1389" s="3">
        <v>4</v>
      </c>
      <c r="O1389" s="3">
        <v>351</v>
      </c>
      <c r="P1389" s="3">
        <v>1</v>
      </c>
      <c r="Q1389" s="3">
        <v>14390.271586978701</v>
      </c>
      <c r="R1389" s="3">
        <v>1</v>
      </c>
      <c r="S1389" s="3">
        <v>0</v>
      </c>
      <c r="T1389" s="3">
        <v>0</v>
      </c>
      <c r="U1389" s="3">
        <v>9312.9952456973206</v>
      </c>
      <c r="V1389" s="3">
        <v>1</v>
      </c>
      <c r="W1389" s="3" t="str">
        <f>IF(Bank_data3[[#This Row],[credit_risk]]=1,"High Risk","Low Risk")</f>
        <v>High Risk</v>
      </c>
      <c r="X1389" s="3" t="str">
        <f t="shared" si="147"/>
        <v>25-34</v>
      </c>
      <c r="Y1389" s="3" t="str">
        <f t="shared" si="148"/>
        <v>Middle Income</v>
      </c>
      <c r="Z1389" s="3" t="str">
        <f t="shared" si="149"/>
        <v>Poor</v>
      </c>
      <c r="AA1389" s="27">
        <f t="shared" si="150"/>
        <v>0.22519937916583746</v>
      </c>
      <c r="AB1389" s="3" t="str">
        <f t="shared" si="151"/>
        <v>Medium</v>
      </c>
      <c r="AC1389" s="3" t="str">
        <f t="shared" si="152"/>
        <v>Medium</v>
      </c>
      <c r="AD1389" s="3" t="str">
        <f t="shared" si="153"/>
        <v>No</v>
      </c>
    </row>
    <row r="1390" spans="1:30" ht="15" customHeight="1" x14ac:dyDescent="0.3">
      <c r="A1390" s="3" t="s">
        <v>1411</v>
      </c>
      <c r="B1390" s="3">
        <v>61</v>
      </c>
      <c r="C1390" s="3" t="s">
        <v>28</v>
      </c>
      <c r="D1390" s="3" t="s">
        <v>33</v>
      </c>
      <c r="E1390" s="3">
        <v>42195.847410256101</v>
      </c>
      <c r="F1390" s="3">
        <v>96</v>
      </c>
      <c r="G1390" s="3">
        <v>430.91446138344799</v>
      </c>
      <c r="H1390" s="3">
        <v>4</v>
      </c>
      <c r="I1390" s="3">
        <v>663.55493095384202</v>
      </c>
      <c r="J1390" s="3">
        <v>30</v>
      </c>
      <c r="K1390" s="3">
        <v>616.59266523983297</v>
      </c>
      <c r="L1390" s="3">
        <v>54</v>
      </c>
      <c r="M1390" s="3">
        <v>10</v>
      </c>
      <c r="N1390" s="3">
        <v>3</v>
      </c>
      <c r="O1390" s="3">
        <v>373</v>
      </c>
      <c r="P1390" s="3">
        <v>3</v>
      </c>
      <c r="Q1390" s="3">
        <v>16606.9399970626</v>
      </c>
      <c r="R1390" s="3">
        <v>0</v>
      </c>
      <c r="S1390" s="3">
        <v>0</v>
      </c>
      <c r="T1390" s="3">
        <v>0</v>
      </c>
      <c r="U1390" s="3">
        <v>4935.2786207220197</v>
      </c>
      <c r="V1390" s="3">
        <v>1</v>
      </c>
      <c r="W1390" s="3" t="str">
        <f>IF(Bank_data3[[#This Row],[credit_risk]]=1,"High Risk","Low Risk")</f>
        <v>High Risk</v>
      </c>
      <c r="X1390" s="3" t="str">
        <f t="shared" si="147"/>
        <v>55+</v>
      </c>
      <c r="Y1390" s="3" t="str">
        <f t="shared" si="148"/>
        <v>Low Income</v>
      </c>
      <c r="Z1390" s="3" t="str">
        <f t="shared" si="149"/>
        <v>Poor</v>
      </c>
      <c r="AA1390" s="27">
        <f t="shared" si="150"/>
        <v>0.39356811194236441</v>
      </c>
      <c r="AB1390" s="3" t="str">
        <f t="shared" si="151"/>
        <v>Low</v>
      </c>
      <c r="AC1390" s="3" t="str">
        <f t="shared" si="152"/>
        <v>High</v>
      </c>
      <c r="AD1390" s="3" t="str">
        <f t="shared" si="153"/>
        <v>No</v>
      </c>
    </row>
    <row r="1391" spans="1:30" ht="15" customHeight="1" x14ac:dyDescent="0.3">
      <c r="A1391" s="3" t="s">
        <v>1412</v>
      </c>
      <c r="B1391" s="3">
        <v>21</v>
      </c>
      <c r="C1391" s="3" t="s">
        <v>31</v>
      </c>
      <c r="D1391" s="3" t="s">
        <v>26</v>
      </c>
      <c r="E1391" s="3">
        <v>61207.286716621798</v>
      </c>
      <c r="F1391" s="3">
        <v>229</v>
      </c>
      <c r="G1391" s="3">
        <v>170.406638833334</v>
      </c>
      <c r="H1391" s="3">
        <v>6</v>
      </c>
      <c r="I1391" s="3">
        <v>1310.2546987830201</v>
      </c>
      <c r="J1391" s="3">
        <v>43</v>
      </c>
      <c r="K1391" s="3">
        <v>876.71408126566701</v>
      </c>
      <c r="L1391" s="3">
        <v>1</v>
      </c>
      <c r="M1391" s="3">
        <v>5</v>
      </c>
      <c r="N1391" s="3">
        <v>3</v>
      </c>
      <c r="O1391" s="3">
        <v>789</v>
      </c>
      <c r="P1391" s="3">
        <v>5</v>
      </c>
      <c r="Q1391" s="3">
        <v>21617.599369298099</v>
      </c>
      <c r="R1391" s="3">
        <v>5</v>
      </c>
      <c r="S1391" s="3">
        <v>0</v>
      </c>
      <c r="T1391" s="3">
        <v>0</v>
      </c>
      <c r="U1391" s="3">
        <v>11522.8963638814</v>
      </c>
      <c r="V1391" s="3">
        <v>1</v>
      </c>
      <c r="W1391" s="3" t="str">
        <f>IF(Bank_data3[[#This Row],[credit_risk]]=1,"High Risk","Low Risk")</f>
        <v>High Risk</v>
      </c>
      <c r="X1391" s="3" t="str">
        <f t="shared" si="147"/>
        <v>18-24</v>
      </c>
      <c r="Y1391" s="3" t="str">
        <f t="shared" si="148"/>
        <v>Middle Income</v>
      </c>
      <c r="Z1391" s="3" t="str">
        <f t="shared" si="149"/>
        <v>Very Good</v>
      </c>
      <c r="AA1391" s="27">
        <f t="shared" si="150"/>
        <v>0.35318669604459857</v>
      </c>
      <c r="AB1391" s="3" t="str">
        <f t="shared" si="151"/>
        <v>Low</v>
      </c>
      <c r="AC1391" s="3" t="str">
        <f t="shared" si="152"/>
        <v>Low</v>
      </c>
      <c r="AD1391" s="3" t="str">
        <f t="shared" si="153"/>
        <v>No</v>
      </c>
    </row>
    <row r="1392" spans="1:30" ht="15" customHeight="1" x14ac:dyDescent="0.3">
      <c r="A1392" s="3" t="s">
        <v>1413</v>
      </c>
      <c r="B1392" s="3">
        <v>22</v>
      </c>
      <c r="C1392" s="3" t="s">
        <v>31</v>
      </c>
      <c r="D1392" s="3" t="s">
        <v>24</v>
      </c>
      <c r="E1392" s="3">
        <v>61740.107602100499</v>
      </c>
      <c r="F1392" s="3">
        <v>181</v>
      </c>
      <c r="G1392" s="3">
        <v>2072.2481600451201</v>
      </c>
      <c r="H1392" s="3">
        <v>1</v>
      </c>
      <c r="I1392" s="3">
        <v>753.10753409692097</v>
      </c>
      <c r="J1392" s="3">
        <v>3</v>
      </c>
      <c r="K1392" s="3">
        <v>572.29817126027899</v>
      </c>
      <c r="L1392" s="3">
        <v>2</v>
      </c>
      <c r="M1392" s="3">
        <v>13</v>
      </c>
      <c r="N1392" s="3">
        <v>3</v>
      </c>
      <c r="O1392" s="3">
        <v>754</v>
      </c>
      <c r="P1392" s="3">
        <v>0</v>
      </c>
      <c r="Q1392" s="3">
        <v>17768.549518422202</v>
      </c>
      <c r="R1392" s="3">
        <v>0</v>
      </c>
      <c r="S1392" s="3">
        <v>0</v>
      </c>
      <c r="T1392" s="3">
        <v>0</v>
      </c>
      <c r="U1392" s="3">
        <v>2083.07551525691</v>
      </c>
      <c r="V1392" s="3">
        <v>0</v>
      </c>
      <c r="W1392" s="3" t="str">
        <f>IF(Bank_data3[[#This Row],[credit_risk]]=1,"High Risk","Low Risk")</f>
        <v>Low Risk</v>
      </c>
      <c r="X1392" s="3" t="str">
        <f t="shared" si="147"/>
        <v>18-24</v>
      </c>
      <c r="Y1392" s="3" t="str">
        <f t="shared" si="148"/>
        <v>Middle Income</v>
      </c>
      <c r="Z1392" s="3" t="str">
        <f t="shared" si="149"/>
        <v>Very Good</v>
      </c>
      <c r="AA1392" s="27">
        <f t="shared" si="150"/>
        <v>0.28779589489762547</v>
      </c>
      <c r="AB1392" s="3" t="str">
        <f t="shared" si="151"/>
        <v>Medium</v>
      </c>
      <c r="AC1392" s="3" t="str">
        <f t="shared" si="152"/>
        <v>Low</v>
      </c>
      <c r="AD1392" s="3" t="str">
        <f t="shared" si="153"/>
        <v>No</v>
      </c>
    </row>
    <row r="1393" spans="1:30" ht="15" customHeight="1" x14ac:dyDescent="0.3">
      <c r="A1393" s="3" t="s">
        <v>1414</v>
      </c>
      <c r="B1393" s="3">
        <v>42</v>
      </c>
      <c r="C1393" s="3" t="s">
        <v>31</v>
      </c>
      <c r="D1393" s="3" t="s">
        <v>24</v>
      </c>
      <c r="E1393" s="3">
        <v>67426.161390331094</v>
      </c>
      <c r="F1393" s="3">
        <v>214</v>
      </c>
      <c r="G1393" s="3">
        <v>1345.77479961994</v>
      </c>
      <c r="H1393" s="3">
        <v>8</v>
      </c>
      <c r="I1393" s="3">
        <v>800.60722755585596</v>
      </c>
      <c r="J1393" s="3">
        <v>31</v>
      </c>
      <c r="K1393" s="3">
        <v>183.71461625647501</v>
      </c>
      <c r="L1393" s="3">
        <v>12</v>
      </c>
      <c r="M1393" s="3">
        <v>1</v>
      </c>
      <c r="N1393" s="3">
        <v>7</v>
      </c>
      <c r="O1393" s="3">
        <v>547</v>
      </c>
      <c r="P1393" s="3">
        <v>3</v>
      </c>
      <c r="Q1393" s="3">
        <v>14729.2503835959</v>
      </c>
      <c r="R1393" s="3">
        <v>3</v>
      </c>
      <c r="S1393" s="3">
        <v>1</v>
      </c>
      <c r="T1393" s="3">
        <v>0</v>
      </c>
      <c r="U1393" s="3">
        <v>13164.6127127498</v>
      </c>
      <c r="V1393" s="3">
        <v>1</v>
      </c>
      <c r="W1393" s="3" t="str">
        <f>IF(Bank_data3[[#This Row],[credit_risk]]=1,"High Risk","Low Risk")</f>
        <v>High Risk</v>
      </c>
      <c r="X1393" s="3" t="str">
        <f t="shared" si="147"/>
        <v>35-44</v>
      </c>
      <c r="Y1393" s="3" t="str">
        <f t="shared" si="148"/>
        <v>Middle Income</v>
      </c>
      <c r="Z1393" s="3" t="str">
        <f t="shared" si="149"/>
        <v>Poor</v>
      </c>
      <c r="AA1393" s="27">
        <f t="shared" si="150"/>
        <v>0.21845008050106904</v>
      </c>
      <c r="AB1393" s="3" t="str">
        <f t="shared" si="151"/>
        <v>Medium</v>
      </c>
      <c r="AC1393" s="3" t="str">
        <f t="shared" si="152"/>
        <v>Medium</v>
      </c>
      <c r="AD1393" s="3" t="str">
        <f t="shared" si="153"/>
        <v>No</v>
      </c>
    </row>
    <row r="1394" spans="1:30" ht="15" customHeight="1" x14ac:dyDescent="0.3">
      <c r="A1394" s="3" t="s">
        <v>1415</v>
      </c>
      <c r="B1394" s="3">
        <v>31</v>
      </c>
      <c r="C1394" s="3" t="s">
        <v>28</v>
      </c>
      <c r="D1394" s="3" t="s">
        <v>33</v>
      </c>
      <c r="E1394" s="3">
        <v>16058.156931302199</v>
      </c>
      <c r="F1394" s="3">
        <v>146</v>
      </c>
      <c r="G1394" s="3">
        <v>2166.8082186276702</v>
      </c>
      <c r="H1394" s="3">
        <v>8</v>
      </c>
      <c r="I1394" s="3">
        <v>978.38354641225897</v>
      </c>
      <c r="J1394" s="3">
        <v>46</v>
      </c>
      <c r="K1394" s="3">
        <v>740.10799658359701</v>
      </c>
      <c r="L1394" s="3">
        <v>20</v>
      </c>
      <c r="M1394" s="3">
        <v>2</v>
      </c>
      <c r="N1394" s="3">
        <v>0</v>
      </c>
      <c r="O1394" s="3">
        <v>311</v>
      </c>
      <c r="P1394" s="3">
        <v>4</v>
      </c>
      <c r="Q1394" s="3">
        <v>11344.5498973665</v>
      </c>
      <c r="R1394" s="3">
        <v>0</v>
      </c>
      <c r="S1394" s="3">
        <v>0</v>
      </c>
      <c r="T1394" s="3">
        <v>0</v>
      </c>
      <c r="U1394" s="3">
        <v>12117.735263262701</v>
      </c>
      <c r="V1394" s="3">
        <v>1</v>
      </c>
      <c r="W1394" s="3" t="str">
        <f>IF(Bank_data3[[#This Row],[credit_risk]]=1,"High Risk","Low Risk")</f>
        <v>High Risk</v>
      </c>
      <c r="X1394" s="3" t="str">
        <f t="shared" si="147"/>
        <v>25-34</v>
      </c>
      <c r="Y1394" s="3" t="str">
        <f t="shared" si="148"/>
        <v>Low Income</v>
      </c>
      <c r="Z1394" s="3" t="str">
        <f t="shared" si="149"/>
        <v>Poor</v>
      </c>
      <c r="AA1394" s="27">
        <f t="shared" si="150"/>
        <v>0.70646649835963082</v>
      </c>
      <c r="AB1394" s="3" t="str">
        <f t="shared" si="151"/>
        <v>Medium</v>
      </c>
      <c r="AC1394" s="3" t="str">
        <f t="shared" si="152"/>
        <v>Medium</v>
      </c>
      <c r="AD1394" s="3" t="str">
        <f t="shared" si="153"/>
        <v>No</v>
      </c>
    </row>
    <row r="1395" spans="1:30" ht="15" customHeight="1" x14ac:dyDescent="0.3">
      <c r="A1395" s="3" t="s">
        <v>1416</v>
      </c>
      <c r="B1395" s="3">
        <v>39</v>
      </c>
      <c r="C1395" s="3" t="s">
        <v>23</v>
      </c>
      <c r="D1395" s="3" t="s">
        <v>33</v>
      </c>
      <c r="E1395" s="3">
        <v>59162.830496133203</v>
      </c>
      <c r="F1395" s="3">
        <v>100</v>
      </c>
      <c r="G1395" s="3">
        <v>1679.02078171479</v>
      </c>
      <c r="H1395" s="3">
        <v>8</v>
      </c>
      <c r="I1395" s="3">
        <v>976.86688035591101</v>
      </c>
      <c r="J1395" s="3">
        <v>34</v>
      </c>
      <c r="K1395" s="3">
        <v>731.61627701481405</v>
      </c>
      <c r="L1395" s="3">
        <v>32</v>
      </c>
      <c r="M1395" s="3">
        <v>17</v>
      </c>
      <c r="N1395" s="3">
        <v>2</v>
      </c>
      <c r="O1395" s="3">
        <v>866</v>
      </c>
      <c r="P1395" s="3">
        <v>1</v>
      </c>
      <c r="Q1395" s="3">
        <v>5194.5185791232898</v>
      </c>
      <c r="R1395" s="3">
        <v>2</v>
      </c>
      <c r="S1395" s="3">
        <v>0</v>
      </c>
      <c r="T1395" s="3">
        <v>0</v>
      </c>
      <c r="U1395" s="3">
        <v>7470.2510234138499</v>
      </c>
      <c r="V1395" s="3">
        <v>0</v>
      </c>
      <c r="W1395" s="3" t="str">
        <f>IF(Bank_data3[[#This Row],[credit_risk]]=1,"High Risk","Low Risk")</f>
        <v>Low Risk</v>
      </c>
      <c r="X1395" s="3" t="str">
        <f t="shared" si="147"/>
        <v>35-44</v>
      </c>
      <c r="Y1395" s="3" t="str">
        <f t="shared" si="148"/>
        <v>Middle Income</v>
      </c>
      <c r="Z1395" s="3" t="str">
        <f t="shared" si="149"/>
        <v>Excellent</v>
      </c>
      <c r="AA1395" s="27">
        <f t="shared" si="150"/>
        <v>8.7800372895661172E-2</v>
      </c>
      <c r="AB1395" s="3" t="str">
        <f t="shared" si="151"/>
        <v>Medium</v>
      </c>
      <c r="AC1395" s="3" t="str">
        <f t="shared" si="152"/>
        <v>High</v>
      </c>
      <c r="AD1395" s="3" t="str">
        <f t="shared" si="153"/>
        <v>No</v>
      </c>
    </row>
    <row r="1396" spans="1:30" ht="15" customHeight="1" x14ac:dyDescent="0.3">
      <c r="A1396" s="3" t="s">
        <v>1417</v>
      </c>
      <c r="B1396" s="3">
        <v>24</v>
      </c>
      <c r="C1396" s="3" t="s">
        <v>28</v>
      </c>
      <c r="D1396" s="3" t="s">
        <v>24</v>
      </c>
      <c r="E1396" s="3">
        <v>66222.855852109104</v>
      </c>
      <c r="F1396" s="3">
        <v>16</v>
      </c>
      <c r="G1396" s="3">
        <v>353.56382311775701</v>
      </c>
      <c r="H1396" s="3">
        <v>4</v>
      </c>
      <c r="I1396" s="3">
        <v>478.28078141777598</v>
      </c>
      <c r="J1396" s="3">
        <v>13</v>
      </c>
      <c r="K1396" s="3">
        <v>552.06059200561197</v>
      </c>
      <c r="L1396" s="3">
        <v>19</v>
      </c>
      <c r="M1396" s="3">
        <v>7</v>
      </c>
      <c r="N1396" s="3">
        <v>8</v>
      </c>
      <c r="O1396" s="3">
        <v>635</v>
      </c>
      <c r="P1396" s="3">
        <v>3</v>
      </c>
      <c r="Q1396" s="3">
        <v>10336.9644434247</v>
      </c>
      <c r="R1396" s="3">
        <v>6</v>
      </c>
      <c r="S1396" s="3">
        <v>1</v>
      </c>
      <c r="T1396" s="3">
        <v>0</v>
      </c>
      <c r="U1396" s="3">
        <v>15262.500751175399</v>
      </c>
      <c r="V1396" s="3">
        <v>1</v>
      </c>
      <c r="W1396" s="3" t="str">
        <f>IF(Bank_data3[[#This Row],[credit_risk]]=1,"High Risk","Low Risk")</f>
        <v>High Risk</v>
      </c>
      <c r="X1396" s="3" t="str">
        <f t="shared" si="147"/>
        <v>18-24</v>
      </c>
      <c r="Y1396" s="3" t="str">
        <f t="shared" si="148"/>
        <v>Middle Income</v>
      </c>
      <c r="Z1396" s="3" t="str">
        <f t="shared" si="149"/>
        <v>Fair</v>
      </c>
      <c r="AA1396" s="27">
        <f t="shared" si="150"/>
        <v>0.15609360711518577</v>
      </c>
      <c r="AB1396" s="3" t="str">
        <f t="shared" si="151"/>
        <v>Low</v>
      </c>
      <c r="AC1396" s="3" t="str">
        <f t="shared" si="152"/>
        <v>Medium</v>
      </c>
      <c r="AD1396" s="3" t="str">
        <f t="shared" si="153"/>
        <v>No</v>
      </c>
    </row>
    <row r="1397" spans="1:30" ht="15" customHeight="1" x14ac:dyDescent="0.3">
      <c r="A1397" s="3" t="s">
        <v>1418</v>
      </c>
      <c r="B1397" s="3">
        <v>56</v>
      </c>
      <c r="C1397" s="3" t="s">
        <v>28</v>
      </c>
      <c r="D1397" s="3" t="s">
        <v>33</v>
      </c>
      <c r="E1397" s="3">
        <v>42593.744645771199</v>
      </c>
      <c r="F1397" s="3">
        <v>220</v>
      </c>
      <c r="G1397" s="3">
        <v>2742.5784503008699</v>
      </c>
      <c r="H1397" s="3">
        <v>9</v>
      </c>
      <c r="I1397" s="3">
        <v>778.89551956296896</v>
      </c>
      <c r="J1397" s="3">
        <v>35</v>
      </c>
      <c r="K1397" s="3">
        <v>1153.7645903852399</v>
      </c>
      <c r="L1397" s="3">
        <v>17</v>
      </c>
      <c r="M1397" s="3">
        <v>1</v>
      </c>
      <c r="N1397" s="3">
        <v>2</v>
      </c>
      <c r="O1397" s="3">
        <v>553</v>
      </c>
      <c r="P1397" s="3">
        <v>2</v>
      </c>
      <c r="Q1397" s="3">
        <v>10584.068748461699</v>
      </c>
      <c r="R1397" s="3">
        <v>4</v>
      </c>
      <c r="S1397" s="3">
        <v>0</v>
      </c>
      <c r="T1397" s="3">
        <v>0</v>
      </c>
      <c r="U1397" s="3">
        <v>11607.8224872827</v>
      </c>
      <c r="V1397" s="3">
        <v>1</v>
      </c>
      <c r="W1397" s="3" t="str">
        <f>IF(Bank_data3[[#This Row],[credit_risk]]=1,"High Risk","Low Risk")</f>
        <v>High Risk</v>
      </c>
      <c r="X1397" s="3" t="str">
        <f t="shared" si="147"/>
        <v>55+</v>
      </c>
      <c r="Y1397" s="3" t="str">
        <f t="shared" si="148"/>
        <v>Low Income</v>
      </c>
      <c r="Z1397" s="3" t="str">
        <f t="shared" si="149"/>
        <v>Poor</v>
      </c>
      <c r="AA1397" s="27">
        <f t="shared" si="150"/>
        <v>0.24848880596161693</v>
      </c>
      <c r="AB1397" s="3" t="str">
        <f t="shared" si="151"/>
        <v>Medium</v>
      </c>
      <c r="AC1397" s="3" t="str">
        <f t="shared" si="152"/>
        <v>Medium</v>
      </c>
      <c r="AD1397" s="3" t="str">
        <f t="shared" si="153"/>
        <v>No</v>
      </c>
    </row>
    <row r="1398" spans="1:30" ht="15" customHeight="1" x14ac:dyDescent="0.3">
      <c r="A1398" s="3" t="s">
        <v>1419</v>
      </c>
      <c r="B1398" s="3">
        <v>57</v>
      </c>
      <c r="C1398" s="3" t="s">
        <v>23</v>
      </c>
      <c r="D1398" s="3" t="s">
        <v>33</v>
      </c>
      <c r="E1398" s="3">
        <v>40139.214363621999</v>
      </c>
      <c r="F1398" s="3">
        <v>214</v>
      </c>
      <c r="G1398" s="3">
        <v>1525.0860067686799</v>
      </c>
      <c r="H1398" s="3">
        <v>11</v>
      </c>
      <c r="I1398" s="3">
        <v>812.65338477403998</v>
      </c>
      <c r="J1398" s="3">
        <v>5</v>
      </c>
      <c r="K1398" s="3">
        <v>473.78482902962702</v>
      </c>
      <c r="L1398" s="3">
        <v>37</v>
      </c>
      <c r="M1398" s="3">
        <v>19</v>
      </c>
      <c r="N1398" s="3">
        <v>0</v>
      </c>
      <c r="O1398" s="3">
        <v>403</v>
      </c>
      <c r="P1398" s="3">
        <v>1</v>
      </c>
      <c r="Q1398" s="3">
        <v>12129.196449236601</v>
      </c>
      <c r="R1398" s="3">
        <v>5</v>
      </c>
      <c r="S1398" s="3">
        <v>0</v>
      </c>
      <c r="T1398" s="3">
        <v>0</v>
      </c>
      <c r="U1398" s="3">
        <v>18574.513353412302</v>
      </c>
      <c r="V1398" s="3">
        <v>1</v>
      </c>
      <c r="W1398" s="3" t="str">
        <f>IF(Bank_data3[[#This Row],[credit_risk]]=1,"High Risk","Low Risk")</f>
        <v>High Risk</v>
      </c>
      <c r="X1398" s="3" t="str">
        <f t="shared" si="147"/>
        <v>55+</v>
      </c>
      <c r="Y1398" s="3" t="str">
        <f t="shared" si="148"/>
        <v>Low Income</v>
      </c>
      <c r="Z1398" s="3" t="str">
        <f t="shared" si="149"/>
        <v>Poor</v>
      </c>
      <c r="AA1398" s="27">
        <f t="shared" si="150"/>
        <v>0.30217822250724569</v>
      </c>
      <c r="AB1398" s="3" t="str">
        <f t="shared" si="151"/>
        <v>Medium</v>
      </c>
      <c r="AC1398" s="3" t="str">
        <f t="shared" si="152"/>
        <v>High</v>
      </c>
      <c r="AD1398" s="3" t="str">
        <f t="shared" si="153"/>
        <v>No</v>
      </c>
    </row>
    <row r="1399" spans="1:30" ht="15" customHeight="1" x14ac:dyDescent="0.3">
      <c r="A1399" s="3" t="s">
        <v>1420</v>
      </c>
      <c r="B1399" s="3">
        <v>49</v>
      </c>
      <c r="C1399" s="3" t="s">
        <v>23</v>
      </c>
      <c r="D1399" s="3" t="s">
        <v>24</v>
      </c>
      <c r="E1399" s="3">
        <v>37375.203105995803</v>
      </c>
      <c r="F1399" s="3">
        <v>172</v>
      </c>
      <c r="G1399" s="3">
        <v>902.20184639347599</v>
      </c>
      <c r="H1399" s="3">
        <v>8</v>
      </c>
      <c r="I1399" s="3">
        <v>895.20941382009005</v>
      </c>
      <c r="J1399" s="3">
        <v>16</v>
      </c>
      <c r="K1399" s="3">
        <v>51.447197220266197</v>
      </c>
      <c r="L1399" s="3">
        <v>24</v>
      </c>
      <c r="M1399" s="3">
        <v>15</v>
      </c>
      <c r="N1399" s="3">
        <v>4</v>
      </c>
      <c r="O1399" s="3">
        <v>614</v>
      </c>
      <c r="P1399" s="3">
        <v>2</v>
      </c>
      <c r="Q1399" s="3">
        <v>1003.05827211078</v>
      </c>
      <c r="R1399" s="3">
        <v>3</v>
      </c>
      <c r="S1399" s="3">
        <v>0</v>
      </c>
      <c r="T1399" s="3">
        <v>0</v>
      </c>
      <c r="U1399" s="3">
        <v>11482.7916080875</v>
      </c>
      <c r="V1399" s="3">
        <v>0</v>
      </c>
      <c r="W1399" s="3" t="str">
        <f>IF(Bank_data3[[#This Row],[credit_risk]]=1,"High Risk","Low Risk")</f>
        <v>Low Risk</v>
      </c>
      <c r="X1399" s="3" t="str">
        <f t="shared" si="147"/>
        <v>45-54</v>
      </c>
      <c r="Y1399" s="3" t="str">
        <f t="shared" si="148"/>
        <v>Low Income</v>
      </c>
      <c r="Z1399" s="3" t="str">
        <f t="shared" si="149"/>
        <v>Fair</v>
      </c>
      <c r="AA1399" s="27">
        <f t="shared" si="150"/>
        <v>2.6837533678843537E-2</v>
      </c>
      <c r="AB1399" s="3" t="str">
        <f t="shared" si="151"/>
        <v>Low</v>
      </c>
      <c r="AC1399" s="3" t="str">
        <f t="shared" si="152"/>
        <v>Medium</v>
      </c>
      <c r="AD1399" s="3" t="str">
        <f t="shared" si="153"/>
        <v>No</v>
      </c>
    </row>
    <row r="1400" spans="1:30" ht="15" customHeight="1" x14ac:dyDescent="0.3">
      <c r="A1400" s="3" t="s">
        <v>1421</v>
      </c>
      <c r="B1400" s="3">
        <v>28</v>
      </c>
      <c r="C1400" s="3" t="s">
        <v>23</v>
      </c>
      <c r="D1400" s="3" t="s">
        <v>24</v>
      </c>
      <c r="E1400" s="3">
        <v>31423.898186017301</v>
      </c>
      <c r="F1400" s="3">
        <v>53</v>
      </c>
      <c r="G1400" s="3">
        <v>1072.63934631812</v>
      </c>
      <c r="H1400" s="3">
        <v>0</v>
      </c>
      <c r="I1400" s="3">
        <v>901.22767932081695</v>
      </c>
      <c r="J1400" s="3">
        <v>17</v>
      </c>
      <c r="K1400" s="3">
        <v>564.85964321272104</v>
      </c>
      <c r="L1400" s="3">
        <v>37</v>
      </c>
      <c r="M1400" s="3">
        <v>13</v>
      </c>
      <c r="N1400" s="3">
        <v>3</v>
      </c>
      <c r="O1400" s="3">
        <v>367</v>
      </c>
      <c r="P1400" s="3">
        <v>5</v>
      </c>
      <c r="Q1400" s="3">
        <v>9838.0444559046791</v>
      </c>
      <c r="R1400" s="3">
        <v>0</v>
      </c>
      <c r="S1400" s="3">
        <v>0</v>
      </c>
      <c r="T1400" s="3">
        <v>1</v>
      </c>
      <c r="U1400" s="3">
        <v>3075.24972596204</v>
      </c>
      <c r="V1400" s="3">
        <v>1</v>
      </c>
      <c r="W1400" s="3" t="str">
        <f>IF(Bank_data3[[#This Row],[credit_risk]]=1,"High Risk","Low Risk")</f>
        <v>High Risk</v>
      </c>
      <c r="X1400" s="3" t="str">
        <f t="shared" si="147"/>
        <v>25-34</v>
      </c>
      <c r="Y1400" s="3" t="str">
        <f t="shared" si="148"/>
        <v>Low Income</v>
      </c>
      <c r="Z1400" s="3" t="str">
        <f t="shared" si="149"/>
        <v>Poor</v>
      </c>
      <c r="AA1400" s="27">
        <f t="shared" si="150"/>
        <v>0.31307523966846085</v>
      </c>
      <c r="AB1400" s="3" t="str">
        <f t="shared" si="151"/>
        <v>Medium</v>
      </c>
      <c r="AC1400" s="3" t="str">
        <f t="shared" si="152"/>
        <v>High</v>
      </c>
      <c r="AD1400" s="3" t="str">
        <f t="shared" si="153"/>
        <v>No</v>
      </c>
    </row>
    <row r="1401" spans="1:30" ht="15" customHeight="1" x14ac:dyDescent="0.3">
      <c r="A1401" s="3" t="s">
        <v>1422</v>
      </c>
      <c r="B1401" s="3">
        <v>53</v>
      </c>
      <c r="C1401" s="3" t="s">
        <v>31</v>
      </c>
      <c r="D1401" s="3" t="s">
        <v>33</v>
      </c>
      <c r="E1401" s="3">
        <v>61983.680972140399</v>
      </c>
      <c r="F1401" s="3">
        <v>26</v>
      </c>
      <c r="G1401" s="3">
        <v>530.92193990864405</v>
      </c>
      <c r="H1401" s="3">
        <v>1</v>
      </c>
      <c r="I1401" s="3">
        <v>1705.6044300721101</v>
      </c>
      <c r="J1401" s="3">
        <v>7</v>
      </c>
      <c r="K1401" s="3">
        <v>536.69561590026797</v>
      </c>
      <c r="L1401" s="3">
        <v>14</v>
      </c>
      <c r="M1401" s="3">
        <v>18</v>
      </c>
      <c r="N1401" s="3">
        <v>9</v>
      </c>
      <c r="O1401" s="3">
        <v>800</v>
      </c>
      <c r="P1401" s="3">
        <v>1</v>
      </c>
      <c r="Q1401" s="3">
        <v>10445.9602854369</v>
      </c>
      <c r="R1401" s="3">
        <v>5</v>
      </c>
      <c r="S1401" s="3">
        <v>0</v>
      </c>
      <c r="T1401" s="3">
        <v>0</v>
      </c>
      <c r="U1401" s="3">
        <v>5114.9631817899699</v>
      </c>
      <c r="V1401" s="3">
        <v>1</v>
      </c>
      <c r="W1401" s="3" t="str">
        <f>IF(Bank_data3[[#This Row],[credit_risk]]=1,"High Risk","Low Risk")</f>
        <v>High Risk</v>
      </c>
      <c r="X1401" s="3" t="str">
        <f t="shared" si="147"/>
        <v>45-54</v>
      </c>
      <c r="Y1401" s="3" t="str">
        <f t="shared" si="148"/>
        <v>Middle Income</v>
      </c>
      <c r="Z1401" s="3" t="str">
        <f t="shared" si="149"/>
        <v>Excellent</v>
      </c>
      <c r="AA1401" s="27">
        <f t="shared" si="150"/>
        <v>0.16852758857822614</v>
      </c>
      <c r="AB1401" s="3" t="str">
        <f t="shared" si="151"/>
        <v>Low</v>
      </c>
      <c r="AC1401" s="3" t="str">
        <f t="shared" si="152"/>
        <v>Medium</v>
      </c>
      <c r="AD1401" s="3" t="str">
        <f t="shared" si="153"/>
        <v>No</v>
      </c>
    </row>
    <row r="1402" spans="1:30" ht="15" customHeight="1" x14ac:dyDescent="0.3">
      <c r="A1402" s="3" t="s">
        <v>1423</v>
      </c>
      <c r="B1402" s="3">
        <v>63</v>
      </c>
      <c r="C1402" s="3" t="s">
        <v>28</v>
      </c>
      <c r="D1402" s="3" t="s">
        <v>26</v>
      </c>
      <c r="E1402" s="3">
        <v>91074.252497255104</v>
      </c>
      <c r="F1402" s="3">
        <v>109</v>
      </c>
      <c r="G1402" s="3">
        <v>1766.1673599386299</v>
      </c>
      <c r="H1402" s="3">
        <v>9</v>
      </c>
      <c r="I1402" s="3">
        <v>388.44908029446401</v>
      </c>
      <c r="J1402" s="3">
        <v>11</v>
      </c>
      <c r="K1402" s="3">
        <v>1056.68278288754</v>
      </c>
      <c r="L1402" s="3">
        <v>28</v>
      </c>
      <c r="M1402" s="3">
        <v>19</v>
      </c>
      <c r="N1402" s="3">
        <v>7</v>
      </c>
      <c r="O1402" s="3">
        <v>471</v>
      </c>
      <c r="P1402" s="3">
        <v>4</v>
      </c>
      <c r="Q1402" s="3">
        <v>3643.3608000167201</v>
      </c>
      <c r="R1402" s="3">
        <v>2</v>
      </c>
      <c r="S1402" s="3">
        <v>0</v>
      </c>
      <c r="T1402" s="3">
        <v>0</v>
      </c>
      <c r="U1402" s="3">
        <v>12137.8379135019</v>
      </c>
      <c r="V1402" s="3">
        <v>1</v>
      </c>
      <c r="W1402" s="3" t="str">
        <f>IF(Bank_data3[[#This Row],[credit_risk]]=1,"High Risk","Low Risk")</f>
        <v>High Risk</v>
      </c>
      <c r="X1402" s="3" t="str">
        <f t="shared" si="147"/>
        <v>55+</v>
      </c>
      <c r="Y1402" s="3" t="str">
        <f t="shared" si="148"/>
        <v>Middle Income</v>
      </c>
      <c r="Z1402" s="3" t="str">
        <f t="shared" si="149"/>
        <v>Poor</v>
      </c>
      <c r="AA1402" s="27">
        <f t="shared" si="150"/>
        <v>4.0004289907584228E-2</v>
      </c>
      <c r="AB1402" s="3" t="str">
        <f t="shared" si="151"/>
        <v>Medium</v>
      </c>
      <c r="AC1402" s="3" t="str">
        <f t="shared" si="152"/>
        <v>Medium</v>
      </c>
      <c r="AD1402" s="3" t="str">
        <f t="shared" si="153"/>
        <v>No</v>
      </c>
    </row>
    <row r="1403" spans="1:30" ht="15" customHeight="1" x14ac:dyDescent="0.3">
      <c r="A1403" s="3" t="s">
        <v>1424</v>
      </c>
      <c r="B1403" s="3">
        <v>54</v>
      </c>
      <c r="C1403" s="3" t="s">
        <v>23</v>
      </c>
      <c r="D1403" s="3" t="s">
        <v>33</v>
      </c>
      <c r="E1403" s="3">
        <v>39991.639601153598</v>
      </c>
      <c r="F1403" s="3">
        <v>212</v>
      </c>
      <c r="G1403" s="3">
        <v>1411.0519451591199</v>
      </c>
      <c r="H1403" s="3">
        <v>4</v>
      </c>
      <c r="I1403" s="3">
        <v>1143.03206706929</v>
      </c>
      <c r="J1403" s="3">
        <v>16</v>
      </c>
      <c r="K1403" s="3">
        <v>589.18520802469902</v>
      </c>
      <c r="L1403" s="3">
        <v>63</v>
      </c>
      <c r="M1403" s="3">
        <v>3</v>
      </c>
      <c r="N1403" s="3">
        <v>8</v>
      </c>
      <c r="O1403" s="3">
        <v>442</v>
      </c>
      <c r="P1403" s="3">
        <v>0</v>
      </c>
      <c r="Q1403" s="3">
        <v>14436.826825402501</v>
      </c>
      <c r="R1403" s="3">
        <v>7</v>
      </c>
      <c r="S1403" s="3">
        <v>1</v>
      </c>
      <c r="T1403" s="3">
        <v>0</v>
      </c>
      <c r="U1403" s="3">
        <v>1300.0203706774601</v>
      </c>
      <c r="V1403" s="3">
        <v>1</v>
      </c>
      <c r="W1403" s="3" t="str">
        <f>IF(Bank_data3[[#This Row],[credit_risk]]=1,"High Risk","Low Risk")</f>
        <v>High Risk</v>
      </c>
      <c r="X1403" s="3" t="str">
        <f t="shared" si="147"/>
        <v>45-54</v>
      </c>
      <c r="Y1403" s="3" t="str">
        <f t="shared" si="148"/>
        <v>Low Income</v>
      </c>
      <c r="Z1403" s="3" t="str">
        <f t="shared" si="149"/>
        <v>Poor</v>
      </c>
      <c r="AA1403" s="27">
        <f t="shared" si="150"/>
        <v>0.36099612242419926</v>
      </c>
      <c r="AB1403" s="3" t="str">
        <f t="shared" si="151"/>
        <v>Medium</v>
      </c>
      <c r="AC1403" s="3" t="str">
        <f t="shared" si="152"/>
        <v>High</v>
      </c>
      <c r="AD1403" s="3" t="str">
        <f t="shared" si="153"/>
        <v>No</v>
      </c>
    </row>
    <row r="1404" spans="1:30" ht="15" customHeight="1" x14ac:dyDescent="0.3">
      <c r="A1404" s="3" t="s">
        <v>1425</v>
      </c>
      <c r="B1404" s="3">
        <v>41</v>
      </c>
      <c r="C1404" s="3" t="s">
        <v>28</v>
      </c>
      <c r="D1404" s="3" t="s">
        <v>26</v>
      </c>
      <c r="E1404" s="3">
        <v>41602.127968310197</v>
      </c>
      <c r="F1404" s="3">
        <v>173</v>
      </c>
      <c r="G1404" s="3">
        <v>3114.8952422550801</v>
      </c>
      <c r="H1404" s="3">
        <v>4</v>
      </c>
      <c r="I1404" s="3">
        <v>1214.1815320415701</v>
      </c>
      <c r="J1404" s="3">
        <v>30</v>
      </c>
      <c r="K1404" s="3">
        <v>439.67056360365098</v>
      </c>
      <c r="L1404" s="3">
        <v>31</v>
      </c>
      <c r="M1404" s="3">
        <v>5</v>
      </c>
      <c r="N1404" s="3">
        <v>9</v>
      </c>
      <c r="O1404" s="3">
        <v>496</v>
      </c>
      <c r="P1404" s="3">
        <v>3</v>
      </c>
      <c r="Q1404" s="3">
        <v>17559.871145700701</v>
      </c>
      <c r="R1404" s="3">
        <v>5</v>
      </c>
      <c r="S1404" s="3">
        <v>0</v>
      </c>
      <c r="T1404" s="3">
        <v>0</v>
      </c>
      <c r="U1404" s="3">
        <v>7713.2974394851799</v>
      </c>
      <c r="V1404" s="3">
        <v>1</v>
      </c>
      <c r="W1404" s="3" t="str">
        <f>IF(Bank_data3[[#This Row],[credit_risk]]=1,"High Risk","Low Risk")</f>
        <v>High Risk</v>
      </c>
      <c r="X1404" s="3" t="str">
        <f t="shared" si="147"/>
        <v>35-44</v>
      </c>
      <c r="Y1404" s="3" t="str">
        <f t="shared" si="148"/>
        <v>Low Income</v>
      </c>
      <c r="Z1404" s="3" t="str">
        <f t="shared" si="149"/>
        <v>Poor</v>
      </c>
      <c r="AA1404" s="27">
        <f t="shared" si="150"/>
        <v>0.42209069591528281</v>
      </c>
      <c r="AB1404" s="3" t="str">
        <f t="shared" si="151"/>
        <v>Medium</v>
      </c>
      <c r="AC1404" s="3" t="str">
        <f t="shared" si="152"/>
        <v>High</v>
      </c>
      <c r="AD1404" s="3" t="str">
        <f t="shared" si="153"/>
        <v>No</v>
      </c>
    </row>
    <row r="1405" spans="1:30" ht="15" customHeight="1" x14ac:dyDescent="0.3">
      <c r="A1405" s="3" t="s">
        <v>1426</v>
      </c>
      <c r="B1405" s="3">
        <v>63</v>
      </c>
      <c r="C1405" s="3" t="s">
        <v>31</v>
      </c>
      <c r="D1405" s="3" t="s">
        <v>24</v>
      </c>
      <c r="E1405" s="3">
        <v>50277.137663802103</v>
      </c>
      <c r="F1405" s="3">
        <v>75</v>
      </c>
      <c r="G1405" s="3">
        <v>1915.95036413564</v>
      </c>
      <c r="H1405" s="3">
        <v>5</v>
      </c>
      <c r="I1405" s="3">
        <v>972.47439087323505</v>
      </c>
      <c r="J1405" s="3">
        <v>0</v>
      </c>
      <c r="K1405" s="3">
        <v>186.17923711073001</v>
      </c>
      <c r="L1405" s="3">
        <v>71</v>
      </c>
      <c r="M1405" s="3">
        <v>11</v>
      </c>
      <c r="N1405" s="3">
        <v>4</v>
      </c>
      <c r="O1405" s="3">
        <v>472</v>
      </c>
      <c r="P1405" s="3">
        <v>5</v>
      </c>
      <c r="Q1405" s="3">
        <v>11975.309454004901</v>
      </c>
      <c r="R1405" s="3">
        <v>0</v>
      </c>
      <c r="S1405" s="3">
        <v>1</v>
      </c>
      <c r="T1405" s="3">
        <v>0</v>
      </c>
      <c r="U1405" s="3">
        <v>500</v>
      </c>
      <c r="V1405" s="3">
        <v>1</v>
      </c>
      <c r="W1405" s="3" t="str">
        <f>IF(Bank_data3[[#This Row],[credit_risk]]=1,"High Risk","Low Risk")</f>
        <v>High Risk</v>
      </c>
      <c r="X1405" s="3" t="str">
        <f t="shared" si="147"/>
        <v>55+</v>
      </c>
      <c r="Y1405" s="3" t="str">
        <f t="shared" si="148"/>
        <v>Middle Income</v>
      </c>
      <c r="Z1405" s="3" t="str">
        <f t="shared" si="149"/>
        <v>Poor</v>
      </c>
      <c r="AA1405" s="27">
        <f t="shared" si="150"/>
        <v>0.23818598294283433</v>
      </c>
      <c r="AB1405" s="3" t="str">
        <f t="shared" si="151"/>
        <v>Medium</v>
      </c>
      <c r="AC1405" s="3" t="str">
        <f t="shared" si="152"/>
        <v>High</v>
      </c>
      <c r="AD1405" s="3" t="str">
        <f t="shared" si="153"/>
        <v>No</v>
      </c>
    </row>
    <row r="1406" spans="1:30" ht="15" customHeight="1" x14ac:dyDescent="0.3">
      <c r="A1406" s="3" t="s">
        <v>1427</v>
      </c>
      <c r="B1406" s="3">
        <v>43</v>
      </c>
      <c r="C1406" s="3" t="s">
        <v>31</v>
      </c>
      <c r="D1406" s="3" t="s">
        <v>26</v>
      </c>
      <c r="E1406" s="3">
        <v>21164.449777345799</v>
      </c>
      <c r="F1406" s="3">
        <v>149</v>
      </c>
      <c r="G1406" s="3">
        <v>3066.4299302353402</v>
      </c>
      <c r="H1406" s="3">
        <v>7</v>
      </c>
      <c r="I1406" s="3">
        <v>572.38961179442401</v>
      </c>
      <c r="J1406" s="3">
        <v>10</v>
      </c>
      <c r="K1406" s="3">
        <v>951.95564896636404</v>
      </c>
      <c r="L1406" s="3">
        <v>42</v>
      </c>
      <c r="M1406" s="3">
        <v>9</v>
      </c>
      <c r="N1406" s="3">
        <v>0</v>
      </c>
      <c r="O1406" s="3">
        <v>821</v>
      </c>
      <c r="P1406" s="3">
        <v>3</v>
      </c>
      <c r="Q1406" s="3">
        <v>4549.5445771537597</v>
      </c>
      <c r="R1406" s="3">
        <v>3</v>
      </c>
      <c r="S1406" s="3">
        <v>0</v>
      </c>
      <c r="T1406" s="3">
        <v>0</v>
      </c>
      <c r="U1406" s="3">
        <v>12231.5413929758</v>
      </c>
      <c r="V1406" s="3">
        <v>0</v>
      </c>
      <c r="W1406" s="3" t="str">
        <f>IF(Bank_data3[[#This Row],[credit_risk]]=1,"High Risk","Low Risk")</f>
        <v>Low Risk</v>
      </c>
      <c r="X1406" s="3" t="str">
        <f t="shared" si="147"/>
        <v>35-44</v>
      </c>
      <c r="Y1406" s="3" t="str">
        <f t="shared" si="148"/>
        <v>Low Income</v>
      </c>
      <c r="Z1406" s="3" t="str">
        <f t="shared" si="149"/>
        <v>Excellent</v>
      </c>
      <c r="AA1406" s="27">
        <f t="shared" si="150"/>
        <v>0.21496162787201506</v>
      </c>
      <c r="AB1406" s="3" t="str">
        <f t="shared" si="151"/>
        <v>Medium</v>
      </c>
      <c r="AC1406" s="3" t="str">
        <f t="shared" si="152"/>
        <v>High</v>
      </c>
      <c r="AD1406" s="3" t="str">
        <f t="shared" si="153"/>
        <v>No</v>
      </c>
    </row>
    <row r="1407" spans="1:30" ht="15" customHeight="1" x14ac:dyDescent="0.3">
      <c r="A1407" s="3" t="s">
        <v>1428</v>
      </c>
      <c r="B1407" s="3">
        <v>36</v>
      </c>
      <c r="C1407" s="3" t="s">
        <v>23</v>
      </c>
      <c r="D1407" s="3" t="s">
        <v>24</v>
      </c>
      <c r="E1407" s="3">
        <v>37480.129979146303</v>
      </c>
      <c r="F1407" s="3">
        <v>86</v>
      </c>
      <c r="G1407" s="3">
        <v>730.99316605636295</v>
      </c>
      <c r="H1407" s="3">
        <v>11</v>
      </c>
      <c r="I1407" s="3">
        <v>1382.63381059367</v>
      </c>
      <c r="J1407" s="3">
        <v>41</v>
      </c>
      <c r="K1407" s="3">
        <v>0</v>
      </c>
      <c r="L1407" s="3">
        <v>12</v>
      </c>
      <c r="M1407" s="3">
        <v>8</v>
      </c>
      <c r="N1407" s="3">
        <v>3</v>
      </c>
      <c r="O1407" s="3">
        <v>489</v>
      </c>
      <c r="P1407" s="3">
        <v>1</v>
      </c>
      <c r="Q1407" s="3">
        <v>11380.4752538227</v>
      </c>
      <c r="R1407" s="3">
        <v>3</v>
      </c>
      <c r="S1407" s="3">
        <v>0</v>
      </c>
      <c r="T1407" s="3">
        <v>0</v>
      </c>
      <c r="U1407" s="3">
        <v>7504.2606744628101</v>
      </c>
      <c r="V1407" s="3">
        <v>1</v>
      </c>
      <c r="W1407" s="3" t="str">
        <f>IF(Bank_data3[[#This Row],[credit_risk]]=1,"High Risk","Low Risk")</f>
        <v>High Risk</v>
      </c>
      <c r="X1407" s="3" t="str">
        <f t="shared" si="147"/>
        <v>35-44</v>
      </c>
      <c r="Y1407" s="3" t="str">
        <f t="shared" si="148"/>
        <v>Low Income</v>
      </c>
      <c r="Z1407" s="3" t="str">
        <f t="shared" si="149"/>
        <v>Poor</v>
      </c>
      <c r="AA1407" s="27">
        <f t="shared" si="150"/>
        <v>0.30364022910685534</v>
      </c>
      <c r="AB1407" s="3" t="str">
        <f t="shared" si="151"/>
        <v>Low</v>
      </c>
      <c r="AC1407" s="3" t="str">
        <f t="shared" si="152"/>
        <v>Medium</v>
      </c>
      <c r="AD1407" s="3" t="str">
        <f t="shared" si="153"/>
        <v>No</v>
      </c>
    </row>
    <row r="1408" spans="1:30" ht="15" customHeight="1" x14ac:dyDescent="0.3">
      <c r="A1408" s="3" t="s">
        <v>1429</v>
      </c>
      <c r="B1408" s="3">
        <v>29</v>
      </c>
      <c r="C1408" s="3" t="s">
        <v>23</v>
      </c>
      <c r="D1408" s="3" t="s">
        <v>33</v>
      </c>
      <c r="E1408" s="3">
        <v>48974.617755261199</v>
      </c>
      <c r="F1408" s="3">
        <v>63</v>
      </c>
      <c r="G1408" s="3">
        <v>1235.3538360182199</v>
      </c>
      <c r="H1408" s="3">
        <v>0</v>
      </c>
      <c r="I1408" s="3">
        <v>32.805997340930702</v>
      </c>
      <c r="J1408" s="3">
        <v>15</v>
      </c>
      <c r="K1408" s="3">
        <v>617.32569032903302</v>
      </c>
      <c r="L1408" s="3">
        <v>77</v>
      </c>
      <c r="M1408" s="3">
        <v>2</v>
      </c>
      <c r="N1408" s="3">
        <v>2</v>
      </c>
      <c r="O1408" s="3">
        <v>311</v>
      </c>
      <c r="P1408" s="3">
        <v>5</v>
      </c>
      <c r="Q1408" s="3">
        <v>16400.331713241001</v>
      </c>
      <c r="R1408" s="3">
        <v>1</v>
      </c>
      <c r="S1408" s="3">
        <v>0</v>
      </c>
      <c r="T1408" s="3">
        <v>1</v>
      </c>
      <c r="U1408" s="3">
        <v>6066.0893279071797</v>
      </c>
      <c r="V1408" s="3">
        <v>1</v>
      </c>
      <c r="W1408" s="3" t="str">
        <f>IF(Bank_data3[[#This Row],[credit_risk]]=1,"High Risk","Low Risk")</f>
        <v>High Risk</v>
      </c>
      <c r="X1408" s="3" t="str">
        <f t="shared" si="147"/>
        <v>25-34</v>
      </c>
      <c r="Y1408" s="3" t="str">
        <f t="shared" si="148"/>
        <v>Low Income</v>
      </c>
      <c r="Z1408" s="3" t="str">
        <f t="shared" si="149"/>
        <v>Poor</v>
      </c>
      <c r="AA1408" s="27">
        <f t="shared" si="150"/>
        <v>0.33487411367246783</v>
      </c>
      <c r="AB1408" s="3" t="str">
        <f t="shared" si="151"/>
        <v>Medium</v>
      </c>
      <c r="AC1408" s="3" t="str">
        <f t="shared" si="152"/>
        <v>High</v>
      </c>
      <c r="AD1408" s="3" t="str">
        <f t="shared" si="153"/>
        <v>No</v>
      </c>
    </row>
    <row r="1409" spans="1:30" ht="15" customHeight="1" x14ac:dyDescent="0.3">
      <c r="A1409" s="3" t="s">
        <v>1430</v>
      </c>
      <c r="B1409" s="3">
        <v>49</v>
      </c>
      <c r="C1409" s="3" t="s">
        <v>28</v>
      </c>
      <c r="D1409" s="3" t="s">
        <v>33</v>
      </c>
      <c r="E1409" s="3">
        <v>33909.290185983496</v>
      </c>
      <c r="F1409" s="3">
        <v>108</v>
      </c>
      <c r="G1409" s="3">
        <v>2212.09072036512</v>
      </c>
      <c r="H1409" s="3">
        <v>9</v>
      </c>
      <c r="I1409" s="3">
        <v>560.85665597376101</v>
      </c>
      <c r="J1409" s="3">
        <v>36</v>
      </c>
      <c r="K1409" s="3">
        <v>0</v>
      </c>
      <c r="L1409" s="3">
        <v>24</v>
      </c>
      <c r="M1409" s="3">
        <v>0</v>
      </c>
      <c r="N1409" s="3">
        <v>5</v>
      </c>
      <c r="O1409" s="3">
        <v>328</v>
      </c>
      <c r="P1409" s="3">
        <v>0</v>
      </c>
      <c r="Q1409" s="3">
        <v>16191.2044098929</v>
      </c>
      <c r="R1409" s="3">
        <v>1</v>
      </c>
      <c r="S1409" s="3">
        <v>0</v>
      </c>
      <c r="T1409" s="3">
        <v>0</v>
      </c>
      <c r="U1409" s="3">
        <v>7639.1385932847397</v>
      </c>
      <c r="V1409" s="3">
        <v>1</v>
      </c>
      <c r="W1409" s="3" t="str">
        <f>IF(Bank_data3[[#This Row],[credit_risk]]=1,"High Risk","Low Risk")</f>
        <v>High Risk</v>
      </c>
      <c r="X1409" s="3" t="str">
        <f t="shared" si="147"/>
        <v>45-54</v>
      </c>
      <c r="Y1409" s="3" t="str">
        <f t="shared" si="148"/>
        <v>Low Income</v>
      </c>
      <c r="Z1409" s="3" t="str">
        <f t="shared" si="149"/>
        <v>Poor</v>
      </c>
      <c r="AA1409" s="27">
        <f t="shared" si="150"/>
        <v>0.47748579581254641</v>
      </c>
      <c r="AB1409" s="3" t="str">
        <f t="shared" si="151"/>
        <v>Medium</v>
      </c>
      <c r="AC1409" s="3" t="str">
        <f t="shared" si="152"/>
        <v>Medium</v>
      </c>
      <c r="AD1409" s="3" t="str">
        <f t="shared" si="153"/>
        <v>No</v>
      </c>
    </row>
    <row r="1410" spans="1:30" ht="15" customHeight="1" x14ac:dyDescent="0.3">
      <c r="A1410" s="3" t="s">
        <v>1431</v>
      </c>
      <c r="B1410" s="3">
        <v>65</v>
      </c>
      <c r="C1410" s="3" t="s">
        <v>23</v>
      </c>
      <c r="D1410" s="3" t="s">
        <v>24</v>
      </c>
      <c r="E1410" s="3">
        <v>71553.944777893994</v>
      </c>
      <c r="F1410" s="3">
        <v>96</v>
      </c>
      <c r="G1410" s="3">
        <v>1971.1275764765401</v>
      </c>
      <c r="H1410" s="3">
        <v>11</v>
      </c>
      <c r="I1410" s="3">
        <v>1210.0887690279801</v>
      </c>
      <c r="J1410" s="3">
        <v>48</v>
      </c>
      <c r="K1410" s="3">
        <v>427.05529056605798</v>
      </c>
      <c r="L1410" s="3">
        <v>48</v>
      </c>
      <c r="M1410" s="3">
        <v>13</v>
      </c>
      <c r="N1410" s="3">
        <v>1</v>
      </c>
      <c r="O1410" s="3">
        <v>854</v>
      </c>
      <c r="P1410" s="3">
        <v>0</v>
      </c>
      <c r="Q1410" s="3">
        <v>11720.302208052</v>
      </c>
      <c r="R1410" s="3">
        <v>0</v>
      </c>
      <c r="S1410" s="3">
        <v>0</v>
      </c>
      <c r="T1410" s="3">
        <v>0</v>
      </c>
      <c r="U1410" s="3">
        <v>4804.0766804293698</v>
      </c>
      <c r="V1410" s="3">
        <v>0</v>
      </c>
      <c r="W1410" s="3" t="str">
        <f>IF(Bank_data3[[#This Row],[credit_risk]]=1,"High Risk","Low Risk")</f>
        <v>Low Risk</v>
      </c>
      <c r="X1410" s="3" t="str">
        <f t="shared" si="147"/>
        <v>55+</v>
      </c>
      <c r="Y1410" s="3" t="str">
        <f t="shared" si="148"/>
        <v>Middle Income</v>
      </c>
      <c r="Z1410" s="3" t="str">
        <f t="shared" si="149"/>
        <v>Excellent</v>
      </c>
      <c r="AA1410" s="27">
        <f t="shared" si="150"/>
        <v>0.16379673048679899</v>
      </c>
      <c r="AB1410" s="3" t="str">
        <f t="shared" si="151"/>
        <v>Medium</v>
      </c>
      <c r="AC1410" s="3" t="str">
        <f t="shared" si="152"/>
        <v>High</v>
      </c>
      <c r="AD1410" s="3" t="str">
        <f t="shared" si="153"/>
        <v>No</v>
      </c>
    </row>
    <row r="1411" spans="1:30" ht="15" customHeight="1" x14ac:dyDescent="0.3">
      <c r="A1411" s="3" t="s">
        <v>1432</v>
      </c>
      <c r="B1411" s="3">
        <v>42</v>
      </c>
      <c r="C1411" s="3" t="s">
        <v>28</v>
      </c>
      <c r="D1411" s="3" t="s">
        <v>24</v>
      </c>
      <c r="E1411" s="3">
        <v>26711.287428777901</v>
      </c>
      <c r="F1411" s="3">
        <v>65</v>
      </c>
      <c r="G1411" s="3">
        <v>1487.4973141195701</v>
      </c>
      <c r="H1411" s="3">
        <v>8</v>
      </c>
      <c r="I1411" s="3">
        <v>670.46093880211902</v>
      </c>
      <c r="J1411" s="3">
        <v>27</v>
      </c>
      <c r="K1411" s="3">
        <v>411.14205020179998</v>
      </c>
      <c r="L1411" s="3">
        <v>7</v>
      </c>
      <c r="M1411" s="3">
        <v>7</v>
      </c>
      <c r="N1411" s="3">
        <v>4</v>
      </c>
      <c r="O1411" s="3">
        <v>387</v>
      </c>
      <c r="P1411" s="3">
        <v>5</v>
      </c>
      <c r="Q1411" s="3">
        <v>14459.1914754722</v>
      </c>
      <c r="R1411" s="3">
        <v>6</v>
      </c>
      <c r="S1411" s="3">
        <v>0</v>
      </c>
      <c r="T1411" s="3">
        <v>0</v>
      </c>
      <c r="U1411" s="3">
        <v>3068.8096069427702</v>
      </c>
      <c r="V1411" s="3">
        <v>1</v>
      </c>
      <c r="W1411" s="3" t="str">
        <f>IF(Bank_data3[[#This Row],[credit_risk]]=1,"High Risk","Low Risk")</f>
        <v>High Risk</v>
      </c>
      <c r="X1411" s="3" t="str">
        <f t="shared" si="147"/>
        <v>35-44</v>
      </c>
      <c r="Y1411" s="3" t="str">
        <f t="shared" si="148"/>
        <v>Low Income</v>
      </c>
      <c r="Z1411" s="3" t="str">
        <f t="shared" si="149"/>
        <v>Poor</v>
      </c>
      <c r="AA1411" s="27">
        <f t="shared" si="150"/>
        <v>0.54131391135772522</v>
      </c>
      <c r="AB1411" s="3" t="str">
        <f t="shared" si="151"/>
        <v>Medium</v>
      </c>
      <c r="AC1411" s="3" t="str">
        <f t="shared" si="152"/>
        <v>Low</v>
      </c>
      <c r="AD1411" s="3" t="str">
        <f t="shared" si="153"/>
        <v>No</v>
      </c>
    </row>
    <row r="1412" spans="1:30" ht="15" customHeight="1" x14ac:dyDescent="0.3">
      <c r="A1412" s="3" t="s">
        <v>1433</v>
      </c>
      <c r="B1412" s="3">
        <v>51</v>
      </c>
      <c r="C1412" s="3" t="s">
        <v>23</v>
      </c>
      <c r="D1412" s="3" t="s">
        <v>24</v>
      </c>
      <c r="E1412" s="3">
        <v>66218.095835638102</v>
      </c>
      <c r="F1412" s="3">
        <v>156</v>
      </c>
      <c r="G1412" s="3">
        <v>638.817002902941</v>
      </c>
      <c r="H1412" s="3">
        <v>3</v>
      </c>
      <c r="I1412" s="3">
        <v>1358.7625836800701</v>
      </c>
      <c r="J1412" s="3">
        <v>8</v>
      </c>
      <c r="K1412" s="3">
        <v>328.36065421927998</v>
      </c>
      <c r="L1412" s="3">
        <v>27</v>
      </c>
      <c r="M1412" s="3">
        <v>17</v>
      </c>
      <c r="N1412" s="3">
        <v>7</v>
      </c>
      <c r="O1412" s="3">
        <v>772</v>
      </c>
      <c r="P1412" s="3">
        <v>4</v>
      </c>
      <c r="Q1412" s="3">
        <v>8189.5347528457496</v>
      </c>
      <c r="R1412" s="3">
        <v>7</v>
      </c>
      <c r="S1412" s="3">
        <v>0</v>
      </c>
      <c r="T1412" s="3">
        <v>0</v>
      </c>
      <c r="U1412" s="3">
        <v>8208.5496423014993</v>
      </c>
      <c r="V1412" s="3">
        <v>1</v>
      </c>
      <c r="W1412" s="3" t="str">
        <f>IF(Bank_data3[[#This Row],[credit_risk]]=1,"High Risk","Low Risk")</f>
        <v>High Risk</v>
      </c>
      <c r="X1412" s="3" t="str">
        <f t="shared" si="147"/>
        <v>45-54</v>
      </c>
      <c r="Y1412" s="3" t="str">
        <f t="shared" si="148"/>
        <v>Middle Income</v>
      </c>
      <c r="Z1412" s="3" t="str">
        <f t="shared" si="149"/>
        <v>Very Good</v>
      </c>
      <c r="AA1412" s="27">
        <f t="shared" si="150"/>
        <v>0.12367517744957869</v>
      </c>
      <c r="AB1412" s="3" t="str">
        <f t="shared" si="151"/>
        <v>Low</v>
      </c>
      <c r="AC1412" s="3" t="str">
        <f t="shared" si="152"/>
        <v>Medium</v>
      </c>
      <c r="AD1412" s="3" t="str">
        <f t="shared" si="153"/>
        <v>No</v>
      </c>
    </row>
    <row r="1413" spans="1:30" ht="15" customHeight="1" x14ac:dyDescent="0.3">
      <c r="A1413" s="3" t="s">
        <v>1434</v>
      </c>
      <c r="B1413" s="3">
        <v>36</v>
      </c>
      <c r="C1413" s="3" t="s">
        <v>28</v>
      </c>
      <c r="D1413" s="3" t="s">
        <v>33</v>
      </c>
      <c r="E1413" s="3">
        <v>76433.040893937199</v>
      </c>
      <c r="F1413" s="3">
        <v>97</v>
      </c>
      <c r="G1413" s="3">
        <v>10</v>
      </c>
      <c r="H1413" s="3">
        <v>7</v>
      </c>
      <c r="I1413" s="3">
        <v>270.86833936255999</v>
      </c>
      <c r="J1413" s="3">
        <v>7</v>
      </c>
      <c r="K1413" s="3">
        <v>407.479685020413</v>
      </c>
      <c r="L1413" s="3">
        <v>10</v>
      </c>
      <c r="M1413" s="3">
        <v>11</v>
      </c>
      <c r="N1413" s="3">
        <v>4</v>
      </c>
      <c r="O1413" s="3">
        <v>410</v>
      </c>
      <c r="P1413" s="3">
        <v>2</v>
      </c>
      <c r="Q1413" s="3">
        <v>16470.358708970401</v>
      </c>
      <c r="R1413" s="3">
        <v>4</v>
      </c>
      <c r="S1413" s="3">
        <v>0</v>
      </c>
      <c r="T1413" s="3">
        <v>0</v>
      </c>
      <c r="U1413" s="3">
        <v>6139.4925762291496</v>
      </c>
      <c r="V1413" s="3">
        <v>1</v>
      </c>
      <c r="W1413" s="3" t="str">
        <f>IF(Bank_data3[[#This Row],[credit_risk]]=1,"High Risk","Low Risk")</f>
        <v>High Risk</v>
      </c>
      <c r="X1413" s="3" t="str">
        <f t="shared" si="147"/>
        <v>35-44</v>
      </c>
      <c r="Y1413" s="3" t="str">
        <f t="shared" si="148"/>
        <v>Middle Income</v>
      </c>
      <c r="Z1413" s="3" t="str">
        <f t="shared" si="149"/>
        <v>Poor</v>
      </c>
      <c r="AA1413" s="27">
        <f t="shared" si="150"/>
        <v>0.21548741900542201</v>
      </c>
      <c r="AB1413" s="3" t="str">
        <f t="shared" si="151"/>
        <v>Low</v>
      </c>
      <c r="AC1413" s="3" t="str">
        <f t="shared" si="152"/>
        <v>Medium</v>
      </c>
      <c r="AD1413" s="3" t="str">
        <f t="shared" si="153"/>
        <v>No</v>
      </c>
    </row>
    <row r="1414" spans="1:30" ht="15" customHeight="1" x14ac:dyDescent="0.3">
      <c r="A1414" s="3" t="s">
        <v>1435</v>
      </c>
      <c r="B1414" s="3">
        <v>69</v>
      </c>
      <c r="C1414" s="3" t="s">
        <v>28</v>
      </c>
      <c r="D1414" s="3" t="s">
        <v>33</v>
      </c>
      <c r="E1414" s="3">
        <v>56871.045407242898</v>
      </c>
      <c r="F1414" s="3">
        <v>37</v>
      </c>
      <c r="G1414" s="3">
        <v>1324.0546369588501</v>
      </c>
      <c r="H1414" s="3">
        <v>11</v>
      </c>
      <c r="I1414" s="3">
        <v>410.76433711819698</v>
      </c>
      <c r="J1414" s="3">
        <v>24</v>
      </c>
      <c r="K1414" s="3">
        <v>535.05014912708202</v>
      </c>
      <c r="L1414" s="3">
        <v>54</v>
      </c>
      <c r="M1414" s="3">
        <v>11</v>
      </c>
      <c r="N1414" s="3">
        <v>4</v>
      </c>
      <c r="O1414" s="3">
        <v>720</v>
      </c>
      <c r="P1414" s="3">
        <v>3</v>
      </c>
      <c r="Q1414" s="3">
        <v>9546.2119381106404</v>
      </c>
      <c r="R1414" s="3">
        <v>2</v>
      </c>
      <c r="S1414" s="3">
        <v>0</v>
      </c>
      <c r="T1414" s="3">
        <v>0</v>
      </c>
      <c r="U1414" s="3">
        <v>3545.6714644653898</v>
      </c>
      <c r="V1414" s="3">
        <v>0</v>
      </c>
      <c r="W1414" s="3" t="str">
        <f>IF(Bank_data3[[#This Row],[credit_risk]]=1,"High Risk","Low Risk")</f>
        <v>Low Risk</v>
      </c>
      <c r="X1414" s="3" t="str">
        <f t="shared" si="147"/>
        <v>55+</v>
      </c>
      <c r="Y1414" s="3" t="str">
        <f t="shared" si="148"/>
        <v>Middle Income</v>
      </c>
      <c r="Z1414" s="3" t="str">
        <f t="shared" si="149"/>
        <v>Good</v>
      </c>
      <c r="AA1414" s="27">
        <f t="shared" si="150"/>
        <v>0.16785715595259426</v>
      </c>
      <c r="AB1414" s="3" t="str">
        <f t="shared" si="151"/>
        <v>Medium</v>
      </c>
      <c r="AC1414" s="3" t="str">
        <f t="shared" si="152"/>
        <v>High</v>
      </c>
      <c r="AD1414" s="3" t="str">
        <f t="shared" si="153"/>
        <v>No</v>
      </c>
    </row>
    <row r="1415" spans="1:30" ht="15" customHeight="1" x14ac:dyDescent="0.3">
      <c r="A1415" s="3" t="s">
        <v>1436</v>
      </c>
      <c r="B1415" s="3">
        <v>36</v>
      </c>
      <c r="C1415" s="3" t="s">
        <v>28</v>
      </c>
      <c r="D1415" s="3" t="s">
        <v>26</v>
      </c>
      <c r="E1415" s="3">
        <v>47525.889974792401</v>
      </c>
      <c r="F1415" s="3">
        <v>69</v>
      </c>
      <c r="G1415" s="3">
        <v>1358.218030903</v>
      </c>
      <c r="H1415" s="3">
        <v>11</v>
      </c>
      <c r="I1415" s="3">
        <v>613.92664045555898</v>
      </c>
      <c r="J1415" s="3">
        <v>9</v>
      </c>
      <c r="K1415" s="3">
        <v>384.76534723266599</v>
      </c>
      <c r="L1415" s="3">
        <v>9</v>
      </c>
      <c r="M1415" s="3">
        <v>9</v>
      </c>
      <c r="N1415" s="3">
        <v>7</v>
      </c>
      <c r="O1415" s="3">
        <v>368</v>
      </c>
      <c r="P1415" s="3">
        <v>1</v>
      </c>
      <c r="Q1415" s="3">
        <v>7414.1361975384298</v>
      </c>
      <c r="R1415" s="3">
        <v>1</v>
      </c>
      <c r="S1415" s="3">
        <v>1</v>
      </c>
      <c r="T1415" s="3">
        <v>0</v>
      </c>
      <c r="U1415" s="3">
        <v>16564.780052264901</v>
      </c>
      <c r="V1415" s="3">
        <v>1</v>
      </c>
      <c r="W1415" s="3" t="str">
        <f>IF(Bank_data3[[#This Row],[credit_risk]]=1,"High Risk","Low Risk")</f>
        <v>High Risk</v>
      </c>
      <c r="X1415" s="3" t="str">
        <f t="shared" ref="X1415:X1478" si="154">_xlfn.IFS(B1415&lt;25,"18-24",B1415&lt;35,"25-34",B1415&lt;45,"35-44",B1415&lt;55,"45-54",TRUE(),"55+")</f>
        <v>35-44</v>
      </c>
      <c r="Y1415" s="3" t="str">
        <f t="shared" ref="Y1415:Y1478" si="155">_xlfn.IFS(E1415&lt;50000,"Low Income",E1415&lt;100000,"Middle Income",TRUE(),"High Income")</f>
        <v>Low Income</v>
      </c>
      <c r="Z1415" s="3" t="str">
        <f t="shared" ref="Z1415:Z1478" si="156">_xlfn.IFS(O1415&lt;580,"Poor",O1415&lt;670,"Fair",O1415&lt;740,"Good",O1415&lt;800,"Very Good",TRUE(),"Excellent")</f>
        <v>Poor</v>
      </c>
      <c r="AA1415" s="27">
        <f t="shared" ref="AA1415:AA1478" si="157">IF(E1415=0,0,Q1415/E1415)</f>
        <v>0.1560020485985821</v>
      </c>
      <c r="AB1415" s="3" t="str">
        <f t="shared" ref="AB1415:AB1478" si="158">_xlfn.IFS(G1415&lt;1000,"Low",G1415&lt;5000,"Medium",TRUE(),"High")</f>
        <v>Medium</v>
      </c>
      <c r="AC1415" s="3" t="str">
        <f t="shared" ref="AC1415:AC1478" si="159">_xlfn.IFS(L1415&lt;10,"Low",L1415&lt;30,"Medium",TRUE(),"High")</f>
        <v>Low</v>
      </c>
      <c r="AD1415" s="3" t="str">
        <f t="shared" ref="AD1415:AD1478" si="160">IF(AND(E1415&gt;=100000,O1415&gt;=750),"Yes","No")</f>
        <v>No</v>
      </c>
    </row>
    <row r="1416" spans="1:30" ht="15" customHeight="1" x14ac:dyDescent="0.3">
      <c r="A1416" s="3" t="s">
        <v>1437</v>
      </c>
      <c r="B1416" s="3">
        <v>33</v>
      </c>
      <c r="C1416" s="3" t="s">
        <v>28</v>
      </c>
      <c r="D1416" s="3" t="s">
        <v>24</v>
      </c>
      <c r="E1416" s="3">
        <v>54433.072633504999</v>
      </c>
      <c r="F1416" s="3">
        <v>58</v>
      </c>
      <c r="G1416" s="3">
        <v>1602.43823888047</v>
      </c>
      <c r="H1416" s="3">
        <v>4</v>
      </c>
      <c r="I1416" s="3">
        <v>946.08974713778503</v>
      </c>
      <c r="J1416" s="3">
        <v>39</v>
      </c>
      <c r="K1416" s="3">
        <v>470.47570860430301</v>
      </c>
      <c r="L1416" s="3">
        <v>58</v>
      </c>
      <c r="M1416" s="3">
        <v>3</v>
      </c>
      <c r="N1416" s="3">
        <v>4</v>
      </c>
      <c r="O1416" s="3">
        <v>418</v>
      </c>
      <c r="P1416" s="3">
        <v>0</v>
      </c>
      <c r="Q1416" s="3">
        <v>17711.598735828</v>
      </c>
      <c r="R1416" s="3">
        <v>6</v>
      </c>
      <c r="S1416" s="3">
        <v>0</v>
      </c>
      <c r="T1416" s="3">
        <v>0</v>
      </c>
      <c r="U1416" s="3">
        <v>7563.5932939906497</v>
      </c>
      <c r="V1416" s="3">
        <v>1</v>
      </c>
      <c r="W1416" s="3" t="str">
        <f>IF(Bank_data3[[#This Row],[credit_risk]]=1,"High Risk","Low Risk")</f>
        <v>High Risk</v>
      </c>
      <c r="X1416" s="3" t="str">
        <f t="shared" si="154"/>
        <v>25-34</v>
      </c>
      <c r="Y1416" s="3" t="str">
        <f t="shared" si="155"/>
        <v>Middle Income</v>
      </c>
      <c r="Z1416" s="3" t="str">
        <f t="shared" si="156"/>
        <v>Poor</v>
      </c>
      <c r="AA1416" s="27">
        <f t="shared" si="157"/>
        <v>0.32538304157619868</v>
      </c>
      <c r="AB1416" s="3" t="str">
        <f t="shared" si="158"/>
        <v>Medium</v>
      </c>
      <c r="AC1416" s="3" t="str">
        <f t="shared" si="159"/>
        <v>High</v>
      </c>
      <c r="AD1416" s="3" t="str">
        <f t="shared" si="160"/>
        <v>No</v>
      </c>
    </row>
    <row r="1417" spans="1:30" ht="15" customHeight="1" x14ac:dyDescent="0.3">
      <c r="A1417" s="3" t="s">
        <v>1438</v>
      </c>
      <c r="B1417" s="3">
        <v>28</v>
      </c>
      <c r="C1417" s="3" t="s">
        <v>31</v>
      </c>
      <c r="D1417" s="3" t="s">
        <v>26</v>
      </c>
      <c r="E1417" s="3">
        <v>42069.856389081899</v>
      </c>
      <c r="F1417" s="3">
        <v>42</v>
      </c>
      <c r="G1417" s="3">
        <v>343.50898727709898</v>
      </c>
      <c r="H1417" s="3">
        <v>0</v>
      </c>
      <c r="I1417" s="3">
        <v>722.29294736699205</v>
      </c>
      <c r="J1417" s="3">
        <v>2</v>
      </c>
      <c r="K1417" s="3">
        <v>326.31905930016501</v>
      </c>
      <c r="L1417" s="3">
        <v>64</v>
      </c>
      <c r="M1417" s="3">
        <v>19</v>
      </c>
      <c r="N1417" s="3">
        <v>3</v>
      </c>
      <c r="O1417" s="3">
        <v>723</v>
      </c>
      <c r="P1417" s="3">
        <v>3</v>
      </c>
      <c r="Q1417" s="3">
        <v>12800.2744694297</v>
      </c>
      <c r="R1417" s="3">
        <v>1</v>
      </c>
      <c r="S1417" s="3">
        <v>0</v>
      </c>
      <c r="T1417" s="3">
        <v>0</v>
      </c>
      <c r="U1417" s="3">
        <v>6080.3489699765496</v>
      </c>
      <c r="V1417" s="3">
        <v>0</v>
      </c>
      <c r="W1417" s="3" t="str">
        <f>IF(Bank_data3[[#This Row],[credit_risk]]=1,"High Risk","Low Risk")</f>
        <v>Low Risk</v>
      </c>
      <c r="X1417" s="3" t="str">
        <f t="shared" si="154"/>
        <v>25-34</v>
      </c>
      <c r="Y1417" s="3" t="str">
        <f t="shared" si="155"/>
        <v>Low Income</v>
      </c>
      <c r="Z1417" s="3" t="str">
        <f t="shared" si="156"/>
        <v>Good</v>
      </c>
      <c r="AA1417" s="27">
        <f t="shared" si="157"/>
        <v>0.30426237615471557</v>
      </c>
      <c r="AB1417" s="3" t="str">
        <f t="shared" si="158"/>
        <v>Low</v>
      </c>
      <c r="AC1417" s="3" t="str">
        <f t="shared" si="159"/>
        <v>High</v>
      </c>
      <c r="AD1417" s="3" t="str">
        <f t="shared" si="160"/>
        <v>No</v>
      </c>
    </row>
    <row r="1418" spans="1:30" ht="15" customHeight="1" x14ac:dyDescent="0.3">
      <c r="A1418" s="3" t="s">
        <v>1439</v>
      </c>
      <c r="B1418" s="3">
        <v>59</v>
      </c>
      <c r="C1418" s="3" t="s">
        <v>28</v>
      </c>
      <c r="D1418" s="3" t="s">
        <v>33</v>
      </c>
      <c r="E1418" s="3">
        <v>13350.772427435701</v>
      </c>
      <c r="F1418" s="3">
        <v>159</v>
      </c>
      <c r="G1418" s="3">
        <v>796.57136090828305</v>
      </c>
      <c r="H1418" s="3">
        <v>8</v>
      </c>
      <c r="I1418" s="3">
        <v>628.36026160315305</v>
      </c>
      <c r="J1418" s="3">
        <v>22</v>
      </c>
      <c r="K1418" s="3">
        <v>439.46528265601802</v>
      </c>
      <c r="L1418" s="3">
        <v>4</v>
      </c>
      <c r="M1418" s="3">
        <v>4</v>
      </c>
      <c r="N1418" s="3">
        <v>9</v>
      </c>
      <c r="O1418" s="3">
        <v>546</v>
      </c>
      <c r="P1418" s="3">
        <v>3</v>
      </c>
      <c r="Q1418" s="3">
        <v>12493.549017604601</v>
      </c>
      <c r="R1418" s="3">
        <v>6</v>
      </c>
      <c r="S1418" s="3">
        <v>0</v>
      </c>
      <c r="T1418" s="3">
        <v>0</v>
      </c>
      <c r="U1418" s="3">
        <v>7825.2053171072703</v>
      </c>
      <c r="V1418" s="3">
        <v>1</v>
      </c>
      <c r="W1418" s="3" t="str">
        <f>IF(Bank_data3[[#This Row],[credit_risk]]=1,"High Risk","Low Risk")</f>
        <v>High Risk</v>
      </c>
      <c r="X1418" s="3" t="str">
        <f t="shared" si="154"/>
        <v>55+</v>
      </c>
      <c r="Y1418" s="3" t="str">
        <f t="shared" si="155"/>
        <v>Low Income</v>
      </c>
      <c r="Z1418" s="3" t="str">
        <f t="shared" si="156"/>
        <v>Poor</v>
      </c>
      <c r="AA1418" s="27">
        <f t="shared" si="157"/>
        <v>0.93579222367167947</v>
      </c>
      <c r="AB1418" s="3" t="str">
        <f t="shared" si="158"/>
        <v>Low</v>
      </c>
      <c r="AC1418" s="3" t="str">
        <f t="shared" si="159"/>
        <v>Low</v>
      </c>
      <c r="AD1418" s="3" t="str">
        <f t="shared" si="160"/>
        <v>No</v>
      </c>
    </row>
    <row r="1419" spans="1:30" ht="15" customHeight="1" x14ac:dyDescent="0.3">
      <c r="A1419" s="3" t="s">
        <v>1440</v>
      </c>
      <c r="B1419" s="3">
        <v>21</v>
      </c>
      <c r="C1419" s="3" t="s">
        <v>23</v>
      </c>
      <c r="D1419" s="3" t="s">
        <v>26</v>
      </c>
      <c r="E1419" s="3">
        <v>32373.458005921399</v>
      </c>
      <c r="F1419" s="3">
        <v>136</v>
      </c>
      <c r="G1419" s="3">
        <v>1813.48484303288</v>
      </c>
      <c r="H1419" s="3">
        <v>7</v>
      </c>
      <c r="I1419" s="3">
        <v>1297.13875088448</v>
      </c>
      <c r="J1419" s="3">
        <v>22</v>
      </c>
      <c r="K1419" s="3">
        <v>743.21358588627095</v>
      </c>
      <c r="L1419" s="3">
        <v>79</v>
      </c>
      <c r="M1419" s="3">
        <v>7</v>
      </c>
      <c r="N1419" s="3">
        <v>8</v>
      </c>
      <c r="O1419" s="3">
        <v>321</v>
      </c>
      <c r="P1419" s="3">
        <v>3</v>
      </c>
      <c r="Q1419" s="3">
        <v>15202.316919712101</v>
      </c>
      <c r="R1419" s="3">
        <v>4</v>
      </c>
      <c r="S1419" s="3">
        <v>0</v>
      </c>
      <c r="T1419" s="3">
        <v>0</v>
      </c>
      <c r="U1419" s="3">
        <v>7579.8273137468204</v>
      </c>
      <c r="V1419" s="3">
        <v>1</v>
      </c>
      <c r="W1419" s="3" t="str">
        <f>IF(Bank_data3[[#This Row],[credit_risk]]=1,"High Risk","Low Risk")</f>
        <v>High Risk</v>
      </c>
      <c r="X1419" s="3" t="str">
        <f t="shared" si="154"/>
        <v>18-24</v>
      </c>
      <c r="Y1419" s="3" t="str">
        <f t="shared" si="155"/>
        <v>Low Income</v>
      </c>
      <c r="Z1419" s="3" t="str">
        <f t="shared" si="156"/>
        <v>Poor</v>
      </c>
      <c r="AA1419" s="27">
        <f t="shared" si="157"/>
        <v>0.46959200085858788</v>
      </c>
      <c r="AB1419" s="3" t="str">
        <f t="shared" si="158"/>
        <v>Medium</v>
      </c>
      <c r="AC1419" s="3" t="str">
        <f t="shared" si="159"/>
        <v>High</v>
      </c>
      <c r="AD1419" s="3" t="str">
        <f t="shared" si="160"/>
        <v>No</v>
      </c>
    </row>
    <row r="1420" spans="1:30" ht="15" customHeight="1" x14ac:dyDescent="0.3">
      <c r="A1420" s="3" t="s">
        <v>1441</v>
      </c>
      <c r="B1420" s="3">
        <v>64</v>
      </c>
      <c r="C1420" s="3" t="s">
        <v>31</v>
      </c>
      <c r="D1420" s="3" t="s">
        <v>26</v>
      </c>
      <c r="E1420" s="3">
        <v>49798.775921398097</v>
      </c>
      <c r="F1420" s="3">
        <v>182</v>
      </c>
      <c r="G1420" s="3">
        <v>1968.0319643504999</v>
      </c>
      <c r="H1420" s="3">
        <v>4</v>
      </c>
      <c r="I1420" s="3">
        <v>1329.7057413862001</v>
      </c>
      <c r="J1420" s="3">
        <v>43</v>
      </c>
      <c r="K1420" s="3">
        <v>384.64026472316999</v>
      </c>
      <c r="L1420" s="3">
        <v>19</v>
      </c>
      <c r="M1420" s="3">
        <v>18</v>
      </c>
      <c r="N1420" s="3">
        <v>1</v>
      </c>
      <c r="O1420" s="3">
        <v>698</v>
      </c>
      <c r="P1420" s="3">
        <v>5</v>
      </c>
      <c r="Q1420" s="3">
        <v>11594.247651715599</v>
      </c>
      <c r="R1420" s="3">
        <v>5</v>
      </c>
      <c r="S1420" s="3">
        <v>0</v>
      </c>
      <c r="T1420" s="3">
        <v>0</v>
      </c>
      <c r="U1420" s="3">
        <v>7061.8402274196096</v>
      </c>
      <c r="V1420" s="3">
        <v>1</v>
      </c>
      <c r="W1420" s="3" t="str">
        <f>IF(Bank_data3[[#This Row],[credit_risk]]=1,"High Risk","Low Risk")</f>
        <v>High Risk</v>
      </c>
      <c r="X1420" s="3" t="str">
        <f t="shared" si="154"/>
        <v>55+</v>
      </c>
      <c r="Y1420" s="3" t="str">
        <f t="shared" si="155"/>
        <v>Low Income</v>
      </c>
      <c r="Z1420" s="3" t="str">
        <f t="shared" si="156"/>
        <v>Good</v>
      </c>
      <c r="AA1420" s="27">
        <f t="shared" si="157"/>
        <v>0.23282194064399991</v>
      </c>
      <c r="AB1420" s="3" t="str">
        <f t="shared" si="158"/>
        <v>Medium</v>
      </c>
      <c r="AC1420" s="3" t="str">
        <f t="shared" si="159"/>
        <v>Medium</v>
      </c>
      <c r="AD1420" s="3" t="str">
        <f t="shared" si="160"/>
        <v>No</v>
      </c>
    </row>
    <row r="1421" spans="1:30" ht="15" customHeight="1" x14ac:dyDescent="0.3">
      <c r="A1421" s="3" t="s">
        <v>1442</v>
      </c>
      <c r="B1421" s="3">
        <v>44</v>
      </c>
      <c r="C1421" s="3" t="s">
        <v>31</v>
      </c>
      <c r="D1421" s="3" t="s">
        <v>33</v>
      </c>
      <c r="E1421" s="3">
        <v>33067.636070530702</v>
      </c>
      <c r="F1421" s="3">
        <v>131</v>
      </c>
      <c r="G1421" s="3">
        <v>1660.76796026747</v>
      </c>
      <c r="H1421" s="3">
        <v>10</v>
      </c>
      <c r="I1421" s="3">
        <v>654.96708200235605</v>
      </c>
      <c r="J1421" s="3">
        <v>3</v>
      </c>
      <c r="K1421" s="3">
        <v>890.353942640426</v>
      </c>
      <c r="L1421" s="3">
        <v>4</v>
      </c>
      <c r="M1421" s="3">
        <v>5</v>
      </c>
      <c r="N1421" s="3">
        <v>0</v>
      </c>
      <c r="O1421" s="3">
        <v>797</v>
      </c>
      <c r="P1421" s="3">
        <v>0</v>
      </c>
      <c r="Q1421" s="3">
        <v>6408.6927393154701</v>
      </c>
      <c r="R1421" s="3">
        <v>3</v>
      </c>
      <c r="S1421" s="3">
        <v>0</v>
      </c>
      <c r="T1421" s="3">
        <v>0</v>
      </c>
      <c r="U1421" s="3">
        <v>1594.8722095420001</v>
      </c>
      <c r="V1421" s="3">
        <v>0</v>
      </c>
      <c r="W1421" s="3" t="str">
        <f>IF(Bank_data3[[#This Row],[credit_risk]]=1,"High Risk","Low Risk")</f>
        <v>Low Risk</v>
      </c>
      <c r="X1421" s="3" t="str">
        <f t="shared" si="154"/>
        <v>35-44</v>
      </c>
      <c r="Y1421" s="3" t="str">
        <f t="shared" si="155"/>
        <v>Low Income</v>
      </c>
      <c r="Z1421" s="3" t="str">
        <f t="shared" si="156"/>
        <v>Very Good</v>
      </c>
      <c r="AA1421" s="27">
        <f t="shared" si="157"/>
        <v>0.19380559062783398</v>
      </c>
      <c r="AB1421" s="3" t="str">
        <f t="shared" si="158"/>
        <v>Medium</v>
      </c>
      <c r="AC1421" s="3" t="str">
        <f t="shared" si="159"/>
        <v>Low</v>
      </c>
      <c r="AD1421" s="3" t="str">
        <f t="shared" si="160"/>
        <v>No</v>
      </c>
    </row>
    <row r="1422" spans="1:30" ht="15" customHeight="1" x14ac:dyDescent="0.3">
      <c r="A1422" s="3" t="s">
        <v>1443</v>
      </c>
      <c r="B1422" s="3">
        <v>58</v>
      </c>
      <c r="C1422" s="3" t="s">
        <v>28</v>
      </c>
      <c r="D1422" s="3" t="s">
        <v>33</v>
      </c>
      <c r="E1422" s="3">
        <v>42563.7880561524</v>
      </c>
      <c r="F1422" s="3">
        <v>182</v>
      </c>
      <c r="G1422" s="3">
        <v>1222.7561009414801</v>
      </c>
      <c r="H1422" s="3">
        <v>3</v>
      </c>
      <c r="I1422" s="3">
        <v>201.58126743461801</v>
      </c>
      <c r="J1422" s="3">
        <v>49</v>
      </c>
      <c r="K1422" s="3">
        <v>742.84634017492101</v>
      </c>
      <c r="L1422" s="3">
        <v>66</v>
      </c>
      <c r="M1422" s="3">
        <v>15</v>
      </c>
      <c r="N1422" s="3">
        <v>3</v>
      </c>
      <c r="O1422" s="3">
        <v>625</v>
      </c>
      <c r="P1422" s="3">
        <v>4</v>
      </c>
      <c r="Q1422" s="3">
        <v>10651.7635355414</v>
      </c>
      <c r="R1422" s="3">
        <v>0</v>
      </c>
      <c r="S1422" s="3">
        <v>0</v>
      </c>
      <c r="T1422" s="3">
        <v>0</v>
      </c>
      <c r="U1422" s="3">
        <v>13967.080540462401</v>
      </c>
      <c r="V1422" s="3">
        <v>0</v>
      </c>
      <c r="W1422" s="3" t="str">
        <f>IF(Bank_data3[[#This Row],[credit_risk]]=1,"High Risk","Low Risk")</f>
        <v>Low Risk</v>
      </c>
      <c r="X1422" s="3" t="str">
        <f t="shared" si="154"/>
        <v>55+</v>
      </c>
      <c r="Y1422" s="3" t="str">
        <f t="shared" si="155"/>
        <v>Low Income</v>
      </c>
      <c r="Z1422" s="3" t="str">
        <f t="shared" si="156"/>
        <v>Fair</v>
      </c>
      <c r="AA1422" s="27">
        <f t="shared" si="157"/>
        <v>0.25025412497329963</v>
      </c>
      <c r="AB1422" s="3" t="str">
        <f t="shared" si="158"/>
        <v>Medium</v>
      </c>
      <c r="AC1422" s="3" t="str">
        <f t="shared" si="159"/>
        <v>High</v>
      </c>
      <c r="AD1422" s="3" t="str">
        <f t="shared" si="160"/>
        <v>No</v>
      </c>
    </row>
    <row r="1423" spans="1:30" ht="15" customHeight="1" x14ac:dyDescent="0.3">
      <c r="A1423" s="3" t="s">
        <v>1444</v>
      </c>
      <c r="B1423" s="3">
        <v>28</v>
      </c>
      <c r="C1423" s="3" t="s">
        <v>31</v>
      </c>
      <c r="D1423" s="3" t="s">
        <v>24</v>
      </c>
      <c r="E1423" s="3">
        <v>58625.224869406899</v>
      </c>
      <c r="F1423" s="3">
        <v>26</v>
      </c>
      <c r="G1423" s="3">
        <v>550.34847950315805</v>
      </c>
      <c r="H1423" s="3">
        <v>7</v>
      </c>
      <c r="I1423" s="3">
        <v>44.880659784417197</v>
      </c>
      <c r="J1423" s="3">
        <v>22</v>
      </c>
      <c r="K1423" s="3">
        <v>705.33178409000402</v>
      </c>
      <c r="L1423" s="3">
        <v>29</v>
      </c>
      <c r="M1423" s="3">
        <v>8</v>
      </c>
      <c r="N1423" s="3">
        <v>9</v>
      </c>
      <c r="O1423" s="3">
        <v>491</v>
      </c>
      <c r="P1423" s="3">
        <v>3</v>
      </c>
      <c r="Q1423" s="3">
        <v>3062.9405602664501</v>
      </c>
      <c r="R1423" s="3">
        <v>0</v>
      </c>
      <c r="S1423" s="3">
        <v>0</v>
      </c>
      <c r="T1423" s="3">
        <v>0</v>
      </c>
      <c r="U1423" s="3">
        <v>4307.9329215178104</v>
      </c>
      <c r="V1423" s="3">
        <v>1</v>
      </c>
      <c r="W1423" s="3" t="str">
        <f>IF(Bank_data3[[#This Row],[credit_risk]]=1,"High Risk","Low Risk")</f>
        <v>High Risk</v>
      </c>
      <c r="X1423" s="3" t="str">
        <f t="shared" si="154"/>
        <v>25-34</v>
      </c>
      <c r="Y1423" s="3" t="str">
        <f t="shared" si="155"/>
        <v>Middle Income</v>
      </c>
      <c r="Z1423" s="3" t="str">
        <f t="shared" si="156"/>
        <v>Poor</v>
      </c>
      <c r="AA1423" s="27">
        <f t="shared" si="157"/>
        <v>5.224612045564743E-2</v>
      </c>
      <c r="AB1423" s="3" t="str">
        <f t="shared" si="158"/>
        <v>Low</v>
      </c>
      <c r="AC1423" s="3" t="str">
        <f t="shared" si="159"/>
        <v>Medium</v>
      </c>
      <c r="AD1423" s="3" t="str">
        <f t="shared" si="160"/>
        <v>No</v>
      </c>
    </row>
    <row r="1424" spans="1:30" ht="15" customHeight="1" x14ac:dyDescent="0.3">
      <c r="A1424" s="3" t="s">
        <v>1445</v>
      </c>
      <c r="B1424" s="3">
        <v>41</v>
      </c>
      <c r="C1424" s="3" t="s">
        <v>28</v>
      </c>
      <c r="D1424" s="3" t="s">
        <v>26</v>
      </c>
      <c r="E1424" s="3">
        <v>52610.435104504897</v>
      </c>
      <c r="F1424" s="3">
        <v>104</v>
      </c>
      <c r="G1424" s="3">
        <v>2263.1131950126801</v>
      </c>
      <c r="H1424" s="3">
        <v>8</v>
      </c>
      <c r="I1424" s="3">
        <v>883.75154017312502</v>
      </c>
      <c r="J1424" s="3">
        <v>8</v>
      </c>
      <c r="K1424" s="3">
        <v>501.847350402041</v>
      </c>
      <c r="L1424" s="3">
        <v>33</v>
      </c>
      <c r="M1424" s="3">
        <v>10</v>
      </c>
      <c r="N1424" s="3">
        <v>2</v>
      </c>
      <c r="O1424" s="3">
        <v>651</v>
      </c>
      <c r="P1424" s="3">
        <v>0</v>
      </c>
      <c r="Q1424" s="3">
        <v>19034.838949331501</v>
      </c>
      <c r="R1424" s="3">
        <v>2</v>
      </c>
      <c r="S1424" s="3">
        <v>0</v>
      </c>
      <c r="T1424" s="3">
        <v>0</v>
      </c>
      <c r="U1424" s="3">
        <v>15133.476150893601</v>
      </c>
      <c r="V1424" s="3">
        <v>0</v>
      </c>
      <c r="W1424" s="3" t="str">
        <f>IF(Bank_data3[[#This Row],[credit_risk]]=1,"High Risk","Low Risk")</f>
        <v>Low Risk</v>
      </c>
      <c r="X1424" s="3" t="str">
        <f t="shared" si="154"/>
        <v>35-44</v>
      </c>
      <c r="Y1424" s="3" t="str">
        <f t="shared" si="155"/>
        <v>Middle Income</v>
      </c>
      <c r="Z1424" s="3" t="str">
        <f t="shared" si="156"/>
        <v>Fair</v>
      </c>
      <c r="AA1424" s="27">
        <f t="shared" si="157"/>
        <v>0.3618072899705328</v>
      </c>
      <c r="AB1424" s="3" t="str">
        <f t="shared" si="158"/>
        <v>Medium</v>
      </c>
      <c r="AC1424" s="3" t="str">
        <f t="shared" si="159"/>
        <v>High</v>
      </c>
      <c r="AD1424" s="3" t="str">
        <f t="shared" si="160"/>
        <v>No</v>
      </c>
    </row>
    <row r="1425" spans="1:30" ht="15" customHeight="1" x14ac:dyDescent="0.3">
      <c r="A1425" s="3" t="s">
        <v>1446</v>
      </c>
      <c r="B1425" s="3">
        <v>62</v>
      </c>
      <c r="C1425" s="3" t="s">
        <v>23</v>
      </c>
      <c r="D1425" s="3" t="s">
        <v>33</v>
      </c>
      <c r="E1425" s="3">
        <v>69052.545898141296</v>
      </c>
      <c r="F1425" s="3">
        <v>164</v>
      </c>
      <c r="G1425" s="3">
        <v>2081.5798646706498</v>
      </c>
      <c r="H1425" s="3">
        <v>6</v>
      </c>
      <c r="I1425" s="3">
        <v>1029.5844677765799</v>
      </c>
      <c r="J1425" s="3">
        <v>3</v>
      </c>
      <c r="K1425" s="3">
        <v>262.24473743307198</v>
      </c>
      <c r="L1425" s="3">
        <v>0</v>
      </c>
      <c r="M1425" s="3">
        <v>2</v>
      </c>
      <c r="N1425" s="3">
        <v>8</v>
      </c>
      <c r="O1425" s="3">
        <v>703</v>
      </c>
      <c r="P1425" s="3">
        <v>0</v>
      </c>
      <c r="Q1425" s="3">
        <v>5345.20879409588</v>
      </c>
      <c r="R1425" s="3">
        <v>4</v>
      </c>
      <c r="S1425" s="3">
        <v>0</v>
      </c>
      <c r="T1425" s="3">
        <v>0</v>
      </c>
      <c r="U1425" s="3">
        <v>2717.38709483415</v>
      </c>
      <c r="V1425" s="3">
        <v>1</v>
      </c>
      <c r="W1425" s="3" t="str">
        <f>IF(Bank_data3[[#This Row],[credit_risk]]=1,"High Risk","Low Risk")</f>
        <v>High Risk</v>
      </c>
      <c r="X1425" s="3" t="str">
        <f t="shared" si="154"/>
        <v>55+</v>
      </c>
      <c r="Y1425" s="3" t="str">
        <f t="shared" si="155"/>
        <v>Middle Income</v>
      </c>
      <c r="Z1425" s="3" t="str">
        <f t="shared" si="156"/>
        <v>Good</v>
      </c>
      <c r="AA1425" s="27">
        <f t="shared" si="157"/>
        <v>7.7407845352733887E-2</v>
      </c>
      <c r="AB1425" s="3" t="str">
        <f t="shared" si="158"/>
        <v>Medium</v>
      </c>
      <c r="AC1425" s="3" t="str">
        <f t="shared" si="159"/>
        <v>Low</v>
      </c>
      <c r="AD1425" s="3" t="str">
        <f t="shared" si="160"/>
        <v>No</v>
      </c>
    </row>
    <row r="1426" spans="1:30" ht="15" customHeight="1" x14ac:dyDescent="0.3">
      <c r="A1426" s="3" t="s">
        <v>1447</v>
      </c>
      <c r="B1426" s="3">
        <v>65</v>
      </c>
      <c r="C1426" s="3" t="s">
        <v>28</v>
      </c>
      <c r="D1426" s="3" t="s">
        <v>33</v>
      </c>
      <c r="E1426" s="3">
        <v>55295.015684028796</v>
      </c>
      <c r="F1426" s="3">
        <v>117</v>
      </c>
      <c r="G1426" s="3">
        <v>1040.6855430507701</v>
      </c>
      <c r="H1426" s="3">
        <v>3</v>
      </c>
      <c r="I1426" s="3">
        <v>822.04922495249104</v>
      </c>
      <c r="J1426" s="3">
        <v>33</v>
      </c>
      <c r="K1426" s="3">
        <v>524.72968570751004</v>
      </c>
      <c r="L1426" s="3">
        <v>26</v>
      </c>
      <c r="M1426" s="3">
        <v>13</v>
      </c>
      <c r="N1426" s="3">
        <v>2</v>
      </c>
      <c r="O1426" s="3">
        <v>726</v>
      </c>
      <c r="P1426" s="3">
        <v>1</v>
      </c>
      <c r="Q1426" s="3">
        <v>23661.548544960198</v>
      </c>
      <c r="R1426" s="3">
        <v>6</v>
      </c>
      <c r="S1426" s="3">
        <v>0</v>
      </c>
      <c r="T1426" s="3">
        <v>0</v>
      </c>
      <c r="U1426" s="3">
        <v>12145.860363055501</v>
      </c>
      <c r="V1426" s="3">
        <v>1</v>
      </c>
      <c r="W1426" s="3" t="str">
        <f>IF(Bank_data3[[#This Row],[credit_risk]]=1,"High Risk","Low Risk")</f>
        <v>High Risk</v>
      </c>
      <c r="X1426" s="3" t="str">
        <f t="shared" si="154"/>
        <v>55+</v>
      </c>
      <c r="Y1426" s="3" t="str">
        <f t="shared" si="155"/>
        <v>Middle Income</v>
      </c>
      <c r="Z1426" s="3" t="str">
        <f t="shared" si="156"/>
        <v>Good</v>
      </c>
      <c r="AA1426" s="27">
        <f t="shared" si="157"/>
        <v>0.42791467281913642</v>
      </c>
      <c r="AB1426" s="3" t="str">
        <f t="shared" si="158"/>
        <v>Medium</v>
      </c>
      <c r="AC1426" s="3" t="str">
        <f t="shared" si="159"/>
        <v>Medium</v>
      </c>
      <c r="AD1426" s="3" t="str">
        <f t="shared" si="160"/>
        <v>No</v>
      </c>
    </row>
    <row r="1427" spans="1:30" ht="15" customHeight="1" x14ac:dyDescent="0.3">
      <c r="A1427" s="3" t="s">
        <v>1448</v>
      </c>
      <c r="B1427" s="3">
        <v>23</v>
      </c>
      <c r="C1427" s="3" t="s">
        <v>31</v>
      </c>
      <c r="D1427" s="3" t="s">
        <v>26</v>
      </c>
      <c r="E1427" s="3">
        <v>56353.473495011604</v>
      </c>
      <c r="F1427" s="3">
        <v>137</v>
      </c>
      <c r="G1427" s="3">
        <v>2166.5743824310698</v>
      </c>
      <c r="H1427" s="3">
        <v>6</v>
      </c>
      <c r="I1427" s="3">
        <v>775.18216252173499</v>
      </c>
      <c r="J1427" s="3">
        <v>38</v>
      </c>
      <c r="K1427" s="3">
        <v>939.71652095885304</v>
      </c>
      <c r="L1427" s="3">
        <v>62</v>
      </c>
      <c r="M1427" s="3">
        <v>4</v>
      </c>
      <c r="N1427" s="3">
        <v>2</v>
      </c>
      <c r="O1427" s="3">
        <v>622</v>
      </c>
      <c r="P1427" s="3">
        <v>4</v>
      </c>
      <c r="Q1427" s="3">
        <v>7265.7753341165098</v>
      </c>
      <c r="R1427" s="3">
        <v>6</v>
      </c>
      <c r="S1427" s="3">
        <v>0</v>
      </c>
      <c r="T1427" s="3">
        <v>0</v>
      </c>
      <c r="U1427" s="3">
        <v>12667.717006469</v>
      </c>
      <c r="V1427" s="3">
        <v>1</v>
      </c>
      <c r="W1427" s="3" t="str">
        <f>IF(Bank_data3[[#This Row],[credit_risk]]=1,"High Risk","Low Risk")</f>
        <v>High Risk</v>
      </c>
      <c r="X1427" s="3" t="str">
        <f t="shared" si="154"/>
        <v>18-24</v>
      </c>
      <c r="Y1427" s="3" t="str">
        <f t="shared" si="155"/>
        <v>Middle Income</v>
      </c>
      <c r="Z1427" s="3" t="str">
        <f t="shared" si="156"/>
        <v>Fair</v>
      </c>
      <c r="AA1427" s="27">
        <f t="shared" si="157"/>
        <v>0.12893216484268133</v>
      </c>
      <c r="AB1427" s="3" t="str">
        <f t="shared" si="158"/>
        <v>Medium</v>
      </c>
      <c r="AC1427" s="3" t="str">
        <f t="shared" si="159"/>
        <v>High</v>
      </c>
      <c r="AD1427" s="3" t="str">
        <f t="shared" si="160"/>
        <v>No</v>
      </c>
    </row>
    <row r="1428" spans="1:30" ht="15" customHeight="1" x14ac:dyDescent="0.3">
      <c r="A1428" s="3" t="s">
        <v>1449</v>
      </c>
      <c r="B1428" s="3">
        <v>45</v>
      </c>
      <c r="C1428" s="3" t="s">
        <v>23</v>
      </c>
      <c r="D1428" s="3" t="s">
        <v>33</v>
      </c>
      <c r="E1428" s="3">
        <v>37178.792855487001</v>
      </c>
      <c r="F1428" s="3">
        <v>77</v>
      </c>
      <c r="G1428" s="3">
        <v>1444.73750270596</v>
      </c>
      <c r="H1428" s="3">
        <v>5</v>
      </c>
      <c r="I1428" s="3">
        <v>518.41008485707096</v>
      </c>
      <c r="J1428" s="3">
        <v>17</v>
      </c>
      <c r="K1428" s="3">
        <v>293.71907626719599</v>
      </c>
      <c r="L1428" s="3">
        <v>33</v>
      </c>
      <c r="M1428" s="3">
        <v>5</v>
      </c>
      <c r="N1428" s="3">
        <v>9</v>
      </c>
      <c r="O1428" s="3">
        <v>893</v>
      </c>
      <c r="P1428" s="3">
        <v>4</v>
      </c>
      <c r="Q1428" s="3">
        <v>15698.1527602437</v>
      </c>
      <c r="R1428" s="3">
        <v>5</v>
      </c>
      <c r="S1428" s="3">
        <v>0</v>
      </c>
      <c r="T1428" s="3">
        <v>0</v>
      </c>
      <c r="U1428" s="3">
        <v>8341.8559163578502</v>
      </c>
      <c r="V1428" s="3">
        <v>1</v>
      </c>
      <c r="W1428" s="3" t="str">
        <f>IF(Bank_data3[[#This Row],[credit_risk]]=1,"High Risk","Low Risk")</f>
        <v>High Risk</v>
      </c>
      <c r="X1428" s="3" t="str">
        <f t="shared" si="154"/>
        <v>45-54</v>
      </c>
      <c r="Y1428" s="3" t="str">
        <f t="shared" si="155"/>
        <v>Low Income</v>
      </c>
      <c r="Z1428" s="3" t="str">
        <f t="shared" si="156"/>
        <v>Excellent</v>
      </c>
      <c r="AA1428" s="27">
        <f t="shared" si="157"/>
        <v>0.42223406287724324</v>
      </c>
      <c r="AB1428" s="3" t="str">
        <f t="shared" si="158"/>
        <v>Medium</v>
      </c>
      <c r="AC1428" s="3" t="str">
        <f t="shared" si="159"/>
        <v>High</v>
      </c>
      <c r="AD1428" s="3" t="str">
        <f t="shared" si="160"/>
        <v>No</v>
      </c>
    </row>
    <row r="1429" spans="1:30" ht="15" customHeight="1" x14ac:dyDescent="0.3">
      <c r="A1429" s="3" t="s">
        <v>1450</v>
      </c>
      <c r="B1429" s="3">
        <v>48</v>
      </c>
      <c r="C1429" s="3" t="s">
        <v>28</v>
      </c>
      <c r="D1429" s="3" t="s">
        <v>24</v>
      </c>
      <c r="E1429" s="3">
        <v>26040.090222654901</v>
      </c>
      <c r="F1429" s="3">
        <v>13</v>
      </c>
      <c r="G1429" s="3">
        <v>954.14194566946605</v>
      </c>
      <c r="H1429" s="3">
        <v>10</v>
      </c>
      <c r="I1429" s="3">
        <v>1029.2429278698401</v>
      </c>
      <c r="J1429" s="3">
        <v>33</v>
      </c>
      <c r="K1429" s="3">
        <v>573.45954151189301</v>
      </c>
      <c r="L1429" s="3">
        <v>31</v>
      </c>
      <c r="M1429" s="3">
        <v>0</v>
      </c>
      <c r="N1429" s="3">
        <v>6</v>
      </c>
      <c r="O1429" s="3">
        <v>526</v>
      </c>
      <c r="P1429" s="3">
        <v>4</v>
      </c>
      <c r="Q1429" s="3">
        <v>23267.4713705906</v>
      </c>
      <c r="R1429" s="3">
        <v>4</v>
      </c>
      <c r="S1429" s="3">
        <v>0</v>
      </c>
      <c r="T1429" s="3">
        <v>0</v>
      </c>
      <c r="U1429" s="3">
        <v>500</v>
      </c>
      <c r="V1429" s="3">
        <v>1</v>
      </c>
      <c r="W1429" s="3" t="str">
        <f>IF(Bank_data3[[#This Row],[credit_risk]]=1,"High Risk","Low Risk")</f>
        <v>High Risk</v>
      </c>
      <c r="X1429" s="3" t="str">
        <f t="shared" si="154"/>
        <v>45-54</v>
      </c>
      <c r="Y1429" s="3" t="str">
        <f t="shared" si="155"/>
        <v>Low Income</v>
      </c>
      <c r="Z1429" s="3" t="str">
        <f t="shared" si="156"/>
        <v>Poor</v>
      </c>
      <c r="AA1429" s="27">
        <f t="shared" si="157"/>
        <v>0.89352499056811563</v>
      </c>
      <c r="AB1429" s="3" t="str">
        <f t="shared" si="158"/>
        <v>Low</v>
      </c>
      <c r="AC1429" s="3" t="str">
        <f t="shared" si="159"/>
        <v>High</v>
      </c>
      <c r="AD1429" s="3" t="str">
        <f t="shared" si="160"/>
        <v>No</v>
      </c>
    </row>
    <row r="1430" spans="1:30" ht="15" customHeight="1" x14ac:dyDescent="0.3">
      <c r="A1430" s="3" t="s">
        <v>1451</v>
      </c>
      <c r="B1430" s="3">
        <v>64</v>
      </c>
      <c r="C1430" s="3" t="s">
        <v>23</v>
      </c>
      <c r="D1430" s="3" t="s">
        <v>24</v>
      </c>
      <c r="E1430" s="3">
        <v>42567.401389810497</v>
      </c>
      <c r="F1430" s="3">
        <v>38</v>
      </c>
      <c r="G1430" s="3">
        <v>2241.3813051693101</v>
      </c>
      <c r="H1430" s="3">
        <v>11</v>
      </c>
      <c r="I1430" s="3">
        <v>1387.36488261462</v>
      </c>
      <c r="J1430" s="3">
        <v>33</v>
      </c>
      <c r="K1430" s="3">
        <v>273.04106869420502</v>
      </c>
      <c r="L1430" s="3">
        <v>70</v>
      </c>
      <c r="M1430" s="3">
        <v>12</v>
      </c>
      <c r="N1430" s="3">
        <v>1</v>
      </c>
      <c r="O1430" s="3">
        <v>479</v>
      </c>
      <c r="P1430" s="3">
        <v>5</v>
      </c>
      <c r="Q1430" s="3">
        <v>13568.048686076299</v>
      </c>
      <c r="R1430" s="3">
        <v>4</v>
      </c>
      <c r="S1430" s="3">
        <v>0</v>
      </c>
      <c r="T1430" s="3">
        <v>0</v>
      </c>
      <c r="U1430" s="3">
        <v>8490.6222684342902</v>
      </c>
      <c r="V1430" s="3">
        <v>1</v>
      </c>
      <c r="W1430" s="3" t="str">
        <f>IF(Bank_data3[[#This Row],[credit_risk]]=1,"High Risk","Low Risk")</f>
        <v>High Risk</v>
      </c>
      <c r="X1430" s="3" t="str">
        <f t="shared" si="154"/>
        <v>55+</v>
      </c>
      <c r="Y1430" s="3" t="str">
        <f t="shared" si="155"/>
        <v>Low Income</v>
      </c>
      <c r="Z1430" s="3" t="str">
        <f t="shared" si="156"/>
        <v>Poor</v>
      </c>
      <c r="AA1430" s="27">
        <f t="shared" si="157"/>
        <v>0.31874270552310785</v>
      </c>
      <c r="AB1430" s="3" t="str">
        <f t="shared" si="158"/>
        <v>Medium</v>
      </c>
      <c r="AC1430" s="3" t="str">
        <f t="shared" si="159"/>
        <v>High</v>
      </c>
      <c r="AD1430" s="3" t="str">
        <f t="shared" si="160"/>
        <v>No</v>
      </c>
    </row>
    <row r="1431" spans="1:30" ht="15" customHeight="1" x14ac:dyDescent="0.3">
      <c r="A1431" s="3" t="s">
        <v>1452</v>
      </c>
      <c r="B1431" s="3">
        <v>53</v>
      </c>
      <c r="C1431" s="3" t="s">
        <v>23</v>
      </c>
      <c r="D1431" s="3" t="s">
        <v>26</v>
      </c>
      <c r="E1431" s="3">
        <v>36910.672112248401</v>
      </c>
      <c r="F1431" s="3">
        <v>150</v>
      </c>
      <c r="G1431" s="3">
        <v>1580.1338079084101</v>
      </c>
      <c r="H1431" s="3">
        <v>2</v>
      </c>
      <c r="I1431" s="3">
        <v>24.0928129325555</v>
      </c>
      <c r="J1431" s="3">
        <v>41</v>
      </c>
      <c r="K1431" s="3">
        <v>399.28782760328801</v>
      </c>
      <c r="L1431" s="3">
        <v>45</v>
      </c>
      <c r="M1431" s="3">
        <v>8</v>
      </c>
      <c r="N1431" s="3">
        <v>7</v>
      </c>
      <c r="O1431" s="3">
        <v>777</v>
      </c>
      <c r="P1431" s="3">
        <v>0</v>
      </c>
      <c r="Q1431" s="3">
        <v>10067.2316403902</v>
      </c>
      <c r="R1431" s="3">
        <v>3</v>
      </c>
      <c r="S1431" s="3">
        <v>0</v>
      </c>
      <c r="T1431" s="3">
        <v>0</v>
      </c>
      <c r="U1431" s="3">
        <v>13894.1166848389</v>
      </c>
      <c r="V1431" s="3">
        <v>0</v>
      </c>
      <c r="W1431" s="3" t="str">
        <f>IF(Bank_data3[[#This Row],[credit_risk]]=1,"High Risk","Low Risk")</f>
        <v>Low Risk</v>
      </c>
      <c r="X1431" s="3" t="str">
        <f t="shared" si="154"/>
        <v>45-54</v>
      </c>
      <c r="Y1431" s="3" t="str">
        <f t="shared" si="155"/>
        <v>Low Income</v>
      </c>
      <c r="Z1431" s="3" t="str">
        <f t="shared" si="156"/>
        <v>Very Good</v>
      </c>
      <c r="AA1431" s="27">
        <f t="shared" si="157"/>
        <v>0.27274582293638322</v>
      </c>
      <c r="AB1431" s="3" t="str">
        <f t="shared" si="158"/>
        <v>Medium</v>
      </c>
      <c r="AC1431" s="3" t="str">
        <f t="shared" si="159"/>
        <v>High</v>
      </c>
      <c r="AD1431" s="3" t="str">
        <f t="shared" si="160"/>
        <v>No</v>
      </c>
    </row>
    <row r="1432" spans="1:30" ht="15" customHeight="1" x14ac:dyDescent="0.3">
      <c r="A1432" s="3" t="s">
        <v>1453</v>
      </c>
      <c r="B1432" s="3">
        <v>42</v>
      </c>
      <c r="C1432" s="3" t="s">
        <v>31</v>
      </c>
      <c r="D1432" s="3" t="s">
        <v>24</v>
      </c>
      <c r="E1432" s="3">
        <v>46998.182644259301</v>
      </c>
      <c r="F1432" s="3">
        <v>65</v>
      </c>
      <c r="G1432" s="3">
        <v>1157.51508138138</v>
      </c>
      <c r="H1432" s="3">
        <v>9</v>
      </c>
      <c r="I1432" s="3">
        <v>772.87458392430005</v>
      </c>
      <c r="J1432" s="3">
        <v>2</v>
      </c>
      <c r="K1432" s="3">
        <v>575.00140623506604</v>
      </c>
      <c r="L1432" s="3">
        <v>67</v>
      </c>
      <c r="M1432" s="3">
        <v>2</v>
      </c>
      <c r="N1432" s="3">
        <v>5</v>
      </c>
      <c r="O1432" s="3">
        <v>714</v>
      </c>
      <c r="P1432" s="3">
        <v>0</v>
      </c>
      <c r="Q1432" s="3">
        <v>12194.1521171161</v>
      </c>
      <c r="R1432" s="3">
        <v>4</v>
      </c>
      <c r="S1432" s="3">
        <v>0</v>
      </c>
      <c r="T1432" s="3">
        <v>0</v>
      </c>
      <c r="U1432" s="3">
        <v>1806.9258664782501</v>
      </c>
      <c r="V1432" s="3">
        <v>1</v>
      </c>
      <c r="W1432" s="3" t="str">
        <f>IF(Bank_data3[[#This Row],[credit_risk]]=1,"High Risk","Low Risk")</f>
        <v>High Risk</v>
      </c>
      <c r="X1432" s="3" t="str">
        <f t="shared" si="154"/>
        <v>35-44</v>
      </c>
      <c r="Y1432" s="3" t="str">
        <f t="shared" si="155"/>
        <v>Low Income</v>
      </c>
      <c r="Z1432" s="3" t="str">
        <f t="shared" si="156"/>
        <v>Good</v>
      </c>
      <c r="AA1432" s="27">
        <f t="shared" si="157"/>
        <v>0.25946007762505646</v>
      </c>
      <c r="AB1432" s="3" t="str">
        <f t="shared" si="158"/>
        <v>Medium</v>
      </c>
      <c r="AC1432" s="3" t="str">
        <f t="shared" si="159"/>
        <v>High</v>
      </c>
      <c r="AD1432" s="3" t="str">
        <f t="shared" si="160"/>
        <v>No</v>
      </c>
    </row>
    <row r="1433" spans="1:30" ht="15" customHeight="1" x14ac:dyDescent="0.3">
      <c r="A1433" s="3" t="s">
        <v>1454</v>
      </c>
      <c r="B1433" s="3">
        <v>56</v>
      </c>
      <c r="C1433" s="3" t="s">
        <v>23</v>
      </c>
      <c r="D1433" s="3" t="s">
        <v>33</v>
      </c>
      <c r="E1433" s="3">
        <v>30811.3094680629</v>
      </c>
      <c r="F1433" s="3">
        <v>82</v>
      </c>
      <c r="G1433" s="3">
        <v>474.15078249666601</v>
      </c>
      <c r="H1433" s="3">
        <v>2</v>
      </c>
      <c r="I1433" s="3">
        <v>460.37807770524</v>
      </c>
      <c r="J1433" s="3">
        <v>18</v>
      </c>
      <c r="K1433" s="3">
        <v>591.08819007355805</v>
      </c>
      <c r="L1433" s="3">
        <v>56</v>
      </c>
      <c r="M1433" s="3">
        <v>5</v>
      </c>
      <c r="N1433" s="3">
        <v>8</v>
      </c>
      <c r="O1433" s="3">
        <v>612</v>
      </c>
      <c r="P1433" s="3">
        <v>4</v>
      </c>
      <c r="Q1433" s="3">
        <v>6807.9947654610796</v>
      </c>
      <c r="R1433" s="3">
        <v>3</v>
      </c>
      <c r="S1433" s="3">
        <v>0</v>
      </c>
      <c r="T1433" s="3">
        <v>0</v>
      </c>
      <c r="U1433" s="3">
        <v>6275.6046929365702</v>
      </c>
      <c r="V1433" s="3">
        <v>0</v>
      </c>
      <c r="W1433" s="3" t="str">
        <f>IF(Bank_data3[[#This Row],[credit_risk]]=1,"High Risk","Low Risk")</f>
        <v>Low Risk</v>
      </c>
      <c r="X1433" s="3" t="str">
        <f t="shared" si="154"/>
        <v>55+</v>
      </c>
      <c r="Y1433" s="3" t="str">
        <f t="shared" si="155"/>
        <v>Low Income</v>
      </c>
      <c r="Z1433" s="3" t="str">
        <f t="shared" si="156"/>
        <v>Fair</v>
      </c>
      <c r="AA1433" s="27">
        <f t="shared" si="157"/>
        <v>0.22095765752889621</v>
      </c>
      <c r="AB1433" s="3" t="str">
        <f t="shared" si="158"/>
        <v>Low</v>
      </c>
      <c r="AC1433" s="3" t="str">
        <f t="shared" si="159"/>
        <v>High</v>
      </c>
      <c r="AD1433" s="3" t="str">
        <f t="shared" si="160"/>
        <v>No</v>
      </c>
    </row>
    <row r="1434" spans="1:30" ht="15" customHeight="1" x14ac:dyDescent="0.3">
      <c r="A1434" s="3" t="s">
        <v>1455</v>
      </c>
      <c r="B1434" s="3">
        <v>30</v>
      </c>
      <c r="C1434" s="3" t="s">
        <v>31</v>
      </c>
      <c r="D1434" s="3" t="s">
        <v>33</v>
      </c>
      <c r="E1434" s="3">
        <v>65164.797270232499</v>
      </c>
      <c r="F1434" s="3">
        <v>193</v>
      </c>
      <c r="G1434" s="3">
        <v>548.22841929258004</v>
      </c>
      <c r="H1434" s="3">
        <v>0</v>
      </c>
      <c r="I1434" s="3">
        <v>278.336902081152</v>
      </c>
      <c r="J1434" s="3">
        <v>33</v>
      </c>
      <c r="K1434" s="3">
        <v>529.29319342236795</v>
      </c>
      <c r="L1434" s="3">
        <v>21</v>
      </c>
      <c r="M1434" s="3">
        <v>19</v>
      </c>
      <c r="N1434" s="3">
        <v>7</v>
      </c>
      <c r="O1434" s="3">
        <v>453</v>
      </c>
      <c r="P1434" s="3">
        <v>5</v>
      </c>
      <c r="Q1434" s="3">
        <v>0</v>
      </c>
      <c r="R1434" s="3">
        <v>0</v>
      </c>
      <c r="S1434" s="3">
        <v>0</v>
      </c>
      <c r="T1434" s="3">
        <v>1</v>
      </c>
      <c r="U1434" s="3">
        <v>3824.1578363972999</v>
      </c>
      <c r="V1434" s="3">
        <v>1</v>
      </c>
      <c r="W1434" s="3" t="str">
        <f>IF(Bank_data3[[#This Row],[credit_risk]]=1,"High Risk","Low Risk")</f>
        <v>High Risk</v>
      </c>
      <c r="X1434" s="3" t="str">
        <f t="shared" si="154"/>
        <v>25-34</v>
      </c>
      <c r="Y1434" s="3" t="str">
        <f t="shared" si="155"/>
        <v>Middle Income</v>
      </c>
      <c r="Z1434" s="3" t="str">
        <f t="shared" si="156"/>
        <v>Poor</v>
      </c>
      <c r="AA1434" s="27">
        <f t="shared" si="157"/>
        <v>0</v>
      </c>
      <c r="AB1434" s="3" t="str">
        <f t="shared" si="158"/>
        <v>Low</v>
      </c>
      <c r="AC1434" s="3" t="str">
        <f t="shared" si="159"/>
        <v>Medium</v>
      </c>
      <c r="AD1434" s="3" t="str">
        <f t="shared" si="160"/>
        <v>No</v>
      </c>
    </row>
    <row r="1435" spans="1:30" ht="15" customHeight="1" x14ac:dyDescent="0.3">
      <c r="A1435" s="3" t="s">
        <v>1456</v>
      </c>
      <c r="B1435" s="3">
        <v>25</v>
      </c>
      <c r="C1435" s="3" t="s">
        <v>23</v>
      </c>
      <c r="D1435" s="3" t="s">
        <v>33</v>
      </c>
      <c r="E1435" s="3">
        <v>36844.251322756798</v>
      </c>
      <c r="F1435" s="3">
        <v>199</v>
      </c>
      <c r="G1435" s="3">
        <v>2177.6061889294501</v>
      </c>
      <c r="H1435" s="3">
        <v>4</v>
      </c>
      <c r="I1435" s="3">
        <v>404.50844522545401</v>
      </c>
      <c r="J1435" s="3">
        <v>25</v>
      </c>
      <c r="K1435" s="3">
        <v>651.62123017335898</v>
      </c>
      <c r="L1435" s="3">
        <v>28</v>
      </c>
      <c r="M1435" s="3">
        <v>7</v>
      </c>
      <c r="N1435" s="3">
        <v>3</v>
      </c>
      <c r="O1435" s="3">
        <v>335</v>
      </c>
      <c r="P1435" s="3">
        <v>0</v>
      </c>
      <c r="Q1435" s="3">
        <v>15576.899219516599</v>
      </c>
      <c r="R1435" s="3">
        <v>6</v>
      </c>
      <c r="S1435" s="3">
        <v>0</v>
      </c>
      <c r="T1435" s="3">
        <v>0</v>
      </c>
      <c r="U1435" s="3">
        <v>10400.408696984599</v>
      </c>
      <c r="V1435" s="3">
        <v>1</v>
      </c>
      <c r="W1435" s="3" t="str">
        <f>IF(Bank_data3[[#This Row],[credit_risk]]=1,"High Risk","Low Risk")</f>
        <v>High Risk</v>
      </c>
      <c r="X1435" s="3" t="str">
        <f t="shared" si="154"/>
        <v>25-34</v>
      </c>
      <c r="Y1435" s="3" t="str">
        <f t="shared" si="155"/>
        <v>Low Income</v>
      </c>
      <c r="Z1435" s="3" t="str">
        <f t="shared" si="156"/>
        <v>Poor</v>
      </c>
      <c r="AA1435" s="27">
        <f t="shared" si="157"/>
        <v>0.42277692340828082</v>
      </c>
      <c r="AB1435" s="3" t="str">
        <f t="shared" si="158"/>
        <v>Medium</v>
      </c>
      <c r="AC1435" s="3" t="str">
        <f t="shared" si="159"/>
        <v>Medium</v>
      </c>
      <c r="AD1435" s="3" t="str">
        <f t="shared" si="160"/>
        <v>No</v>
      </c>
    </row>
    <row r="1436" spans="1:30" ht="15" customHeight="1" x14ac:dyDescent="0.3">
      <c r="A1436" s="3" t="s">
        <v>1457</v>
      </c>
      <c r="B1436" s="3">
        <v>37</v>
      </c>
      <c r="C1436" s="3" t="s">
        <v>28</v>
      </c>
      <c r="D1436" s="3" t="s">
        <v>33</v>
      </c>
      <c r="E1436" s="3">
        <v>43452.1576152833</v>
      </c>
      <c r="F1436" s="3">
        <v>90</v>
      </c>
      <c r="G1436" s="3">
        <v>1862.3308729011001</v>
      </c>
      <c r="H1436" s="3">
        <v>7</v>
      </c>
      <c r="I1436" s="3">
        <v>932.88549948954198</v>
      </c>
      <c r="J1436" s="3">
        <v>34</v>
      </c>
      <c r="K1436" s="3">
        <v>613.59771659650596</v>
      </c>
      <c r="L1436" s="3">
        <v>44</v>
      </c>
      <c r="M1436" s="3">
        <v>3</v>
      </c>
      <c r="N1436" s="3">
        <v>7</v>
      </c>
      <c r="O1436" s="3">
        <v>421</v>
      </c>
      <c r="P1436" s="3">
        <v>4</v>
      </c>
      <c r="Q1436" s="3">
        <v>0</v>
      </c>
      <c r="R1436" s="3">
        <v>7</v>
      </c>
      <c r="S1436" s="3">
        <v>0</v>
      </c>
      <c r="T1436" s="3">
        <v>0</v>
      </c>
      <c r="U1436" s="3">
        <v>15370.1977549765</v>
      </c>
      <c r="V1436" s="3">
        <v>1</v>
      </c>
      <c r="W1436" s="3" t="str">
        <f>IF(Bank_data3[[#This Row],[credit_risk]]=1,"High Risk","Low Risk")</f>
        <v>High Risk</v>
      </c>
      <c r="X1436" s="3" t="str">
        <f t="shared" si="154"/>
        <v>35-44</v>
      </c>
      <c r="Y1436" s="3" t="str">
        <f t="shared" si="155"/>
        <v>Low Income</v>
      </c>
      <c r="Z1436" s="3" t="str">
        <f t="shared" si="156"/>
        <v>Poor</v>
      </c>
      <c r="AA1436" s="27">
        <f t="shared" si="157"/>
        <v>0</v>
      </c>
      <c r="AB1436" s="3" t="str">
        <f t="shared" si="158"/>
        <v>Medium</v>
      </c>
      <c r="AC1436" s="3" t="str">
        <f t="shared" si="159"/>
        <v>High</v>
      </c>
      <c r="AD1436" s="3" t="str">
        <f t="shared" si="160"/>
        <v>No</v>
      </c>
    </row>
    <row r="1437" spans="1:30" ht="15" customHeight="1" x14ac:dyDescent="0.3">
      <c r="A1437" s="3" t="s">
        <v>1458</v>
      </c>
      <c r="B1437" s="3">
        <v>40</v>
      </c>
      <c r="C1437" s="3" t="s">
        <v>23</v>
      </c>
      <c r="D1437" s="3" t="s">
        <v>26</v>
      </c>
      <c r="E1437" s="3">
        <v>49636.542146472202</v>
      </c>
      <c r="F1437" s="3">
        <v>32</v>
      </c>
      <c r="G1437" s="3">
        <v>564.28544309281403</v>
      </c>
      <c r="H1437" s="3">
        <v>11</v>
      </c>
      <c r="I1437" s="3">
        <v>941.73676915690805</v>
      </c>
      <c r="J1437" s="3">
        <v>40</v>
      </c>
      <c r="K1437" s="3">
        <v>418.02707252685201</v>
      </c>
      <c r="L1437" s="3">
        <v>44</v>
      </c>
      <c r="M1437" s="3">
        <v>5</v>
      </c>
      <c r="N1437" s="3">
        <v>3</v>
      </c>
      <c r="O1437" s="3">
        <v>481</v>
      </c>
      <c r="P1437" s="3">
        <v>1</v>
      </c>
      <c r="Q1437" s="3">
        <v>3789.5925608992802</v>
      </c>
      <c r="R1437" s="3">
        <v>6</v>
      </c>
      <c r="S1437" s="3">
        <v>0</v>
      </c>
      <c r="T1437" s="3">
        <v>0</v>
      </c>
      <c r="U1437" s="3">
        <v>7976.2913448754898</v>
      </c>
      <c r="V1437" s="3">
        <v>1</v>
      </c>
      <c r="W1437" s="3" t="str">
        <f>IF(Bank_data3[[#This Row],[credit_risk]]=1,"High Risk","Low Risk")</f>
        <v>High Risk</v>
      </c>
      <c r="X1437" s="3" t="str">
        <f t="shared" si="154"/>
        <v>35-44</v>
      </c>
      <c r="Y1437" s="3" t="str">
        <f t="shared" si="155"/>
        <v>Low Income</v>
      </c>
      <c r="Z1437" s="3" t="str">
        <f t="shared" si="156"/>
        <v>Poor</v>
      </c>
      <c r="AA1437" s="27">
        <f t="shared" si="157"/>
        <v>7.6346828304771755E-2</v>
      </c>
      <c r="AB1437" s="3" t="str">
        <f t="shared" si="158"/>
        <v>Low</v>
      </c>
      <c r="AC1437" s="3" t="str">
        <f t="shared" si="159"/>
        <v>High</v>
      </c>
      <c r="AD1437" s="3" t="str">
        <f t="shared" si="160"/>
        <v>No</v>
      </c>
    </row>
    <row r="1438" spans="1:30" ht="15" customHeight="1" x14ac:dyDescent="0.3">
      <c r="A1438" s="3" t="s">
        <v>1459</v>
      </c>
      <c r="B1438" s="3">
        <v>61</v>
      </c>
      <c r="C1438" s="3" t="s">
        <v>28</v>
      </c>
      <c r="D1438" s="3" t="s">
        <v>24</v>
      </c>
      <c r="E1438" s="3">
        <v>70217.185038830299</v>
      </c>
      <c r="F1438" s="3">
        <v>160</v>
      </c>
      <c r="G1438" s="3">
        <v>549.10793440363295</v>
      </c>
      <c r="H1438" s="3">
        <v>5</v>
      </c>
      <c r="I1438" s="3">
        <v>1311.10071641118</v>
      </c>
      <c r="J1438" s="3">
        <v>42</v>
      </c>
      <c r="K1438" s="3">
        <v>680.83434566163396</v>
      </c>
      <c r="L1438" s="3">
        <v>66</v>
      </c>
      <c r="M1438" s="3">
        <v>11</v>
      </c>
      <c r="N1438" s="3">
        <v>4</v>
      </c>
      <c r="O1438" s="3">
        <v>725</v>
      </c>
      <c r="P1438" s="3">
        <v>2</v>
      </c>
      <c r="Q1438" s="3">
        <v>12345.535645005</v>
      </c>
      <c r="R1438" s="3">
        <v>3</v>
      </c>
      <c r="S1438" s="3">
        <v>0</v>
      </c>
      <c r="T1438" s="3">
        <v>0</v>
      </c>
      <c r="U1438" s="3">
        <v>4704.5326690874999</v>
      </c>
      <c r="V1438" s="3">
        <v>0</v>
      </c>
      <c r="W1438" s="3" t="str">
        <f>IF(Bank_data3[[#This Row],[credit_risk]]=1,"High Risk","Low Risk")</f>
        <v>Low Risk</v>
      </c>
      <c r="X1438" s="3" t="str">
        <f t="shared" si="154"/>
        <v>55+</v>
      </c>
      <c r="Y1438" s="3" t="str">
        <f t="shared" si="155"/>
        <v>Middle Income</v>
      </c>
      <c r="Z1438" s="3" t="str">
        <f t="shared" si="156"/>
        <v>Good</v>
      </c>
      <c r="AA1438" s="27">
        <f t="shared" si="157"/>
        <v>0.17581929036571153</v>
      </c>
      <c r="AB1438" s="3" t="str">
        <f t="shared" si="158"/>
        <v>Low</v>
      </c>
      <c r="AC1438" s="3" t="str">
        <f t="shared" si="159"/>
        <v>High</v>
      </c>
      <c r="AD1438" s="3" t="str">
        <f t="shared" si="160"/>
        <v>No</v>
      </c>
    </row>
    <row r="1439" spans="1:30" ht="15" customHeight="1" x14ac:dyDescent="0.3">
      <c r="A1439" s="3" t="s">
        <v>1460</v>
      </c>
      <c r="B1439" s="3">
        <v>55</v>
      </c>
      <c r="C1439" s="3" t="s">
        <v>28</v>
      </c>
      <c r="D1439" s="3" t="s">
        <v>24</v>
      </c>
      <c r="E1439" s="3">
        <v>81656.471065187507</v>
      </c>
      <c r="F1439" s="3">
        <v>105</v>
      </c>
      <c r="G1439" s="3">
        <v>3182.02723723488</v>
      </c>
      <c r="H1439" s="3">
        <v>7</v>
      </c>
      <c r="I1439" s="3">
        <v>803.07354150091203</v>
      </c>
      <c r="J1439" s="3">
        <v>30</v>
      </c>
      <c r="K1439" s="3">
        <v>258.29334391143198</v>
      </c>
      <c r="L1439" s="3">
        <v>20</v>
      </c>
      <c r="M1439" s="3">
        <v>11</v>
      </c>
      <c r="N1439" s="3">
        <v>9</v>
      </c>
      <c r="O1439" s="3">
        <v>403</v>
      </c>
      <c r="P1439" s="3">
        <v>5</v>
      </c>
      <c r="Q1439" s="3">
        <v>8041.5054415751401</v>
      </c>
      <c r="R1439" s="3">
        <v>0</v>
      </c>
      <c r="S1439" s="3">
        <v>0</v>
      </c>
      <c r="T1439" s="3">
        <v>0</v>
      </c>
      <c r="U1439" s="3">
        <v>16500.469367816801</v>
      </c>
      <c r="V1439" s="3">
        <v>1</v>
      </c>
      <c r="W1439" s="3" t="str">
        <f>IF(Bank_data3[[#This Row],[credit_risk]]=1,"High Risk","Low Risk")</f>
        <v>High Risk</v>
      </c>
      <c r="X1439" s="3" t="str">
        <f t="shared" si="154"/>
        <v>55+</v>
      </c>
      <c r="Y1439" s="3" t="str">
        <f t="shared" si="155"/>
        <v>Middle Income</v>
      </c>
      <c r="Z1439" s="3" t="str">
        <f t="shared" si="156"/>
        <v>Poor</v>
      </c>
      <c r="AA1439" s="27">
        <f t="shared" si="157"/>
        <v>9.8479708180818804E-2</v>
      </c>
      <c r="AB1439" s="3" t="str">
        <f t="shared" si="158"/>
        <v>Medium</v>
      </c>
      <c r="AC1439" s="3" t="str">
        <f t="shared" si="159"/>
        <v>Medium</v>
      </c>
      <c r="AD1439" s="3" t="str">
        <f t="shared" si="160"/>
        <v>No</v>
      </c>
    </row>
    <row r="1440" spans="1:30" ht="15" customHeight="1" x14ac:dyDescent="0.3">
      <c r="A1440" s="3" t="s">
        <v>1461</v>
      </c>
      <c r="B1440" s="3">
        <v>60</v>
      </c>
      <c r="C1440" s="3" t="s">
        <v>23</v>
      </c>
      <c r="D1440" s="3" t="s">
        <v>33</v>
      </c>
      <c r="E1440" s="3">
        <v>82893.954940048294</v>
      </c>
      <c r="F1440" s="3">
        <v>114</v>
      </c>
      <c r="G1440" s="3">
        <v>1871.70016454244</v>
      </c>
      <c r="H1440" s="3">
        <v>6</v>
      </c>
      <c r="I1440" s="3">
        <v>184.622429545648</v>
      </c>
      <c r="J1440" s="3">
        <v>42</v>
      </c>
      <c r="K1440" s="3">
        <v>435.38424042818201</v>
      </c>
      <c r="L1440" s="3">
        <v>20</v>
      </c>
      <c r="M1440" s="3">
        <v>6</v>
      </c>
      <c r="N1440" s="3">
        <v>6</v>
      </c>
      <c r="O1440" s="3">
        <v>381</v>
      </c>
      <c r="P1440" s="3">
        <v>2</v>
      </c>
      <c r="Q1440" s="3">
        <v>14943.7161315661</v>
      </c>
      <c r="R1440" s="3">
        <v>7</v>
      </c>
      <c r="S1440" s="3">
        <v>0</v>
      </c>
      <c r="T1440" s="3">
        <v>0</v>
      </c>
      <c r="U1440" s="3">
        <v>9025.13956344703</v>
      </c>
      <c r="V1440" s="3">
        <v>1</v>
      </c>
      <c r="W1440" s="3" t="str">
        <f>IF(Bank_data3[[#This Row],[credit_risk]]=1,"High Risk","Low Risk")</f>
        <v>High Risk</v>
      </c>
      <c r="X1440" s="3" t="str">
        <f t="shared" si="154"/>
        <v>55+</v>
      </c>
      <c r="Y1440" s="3" t="str">
        <f t="shared" si="155"/>
        <v>Middle Income</v>
      </c>
      <c r="Z1440" s="3" t="str">
        <f t="shared" si="156"/>
        <v>Poor</v>
      </c>
      <c r="AA1440" s="27">
        <f t="shared" si="157"/>
        <v>0.18027510139157796</v>
      </c>
      <c r="AB1440" s="3" t="str">
        <f t="shared" si="158"/>
        <v>Medium</v>
      </c>
      <c r="AC1440" s="3" t="str">
        <f t="shared" si="159"/>
        <v>Medium</v>
      </c>
      <c r="AD1440" s="3" t="str">
        <f t="shared" si="160"/>
        <v>No</v>
      </c>
    </row>
    <row r="1441" spans="1:30" ht="15" customHeight="1" x14ac:dyDescent="0.3">
      <c r="A1441" s="3" t="s">
        <v>1462</v>
      </c>
      <c r="B1441" s="3">
        <v>57</v>
      </c>
      <c r="C1441" s="3" t="s">
        <v>28</v>
      </c>
      <c r="D1441" s="3" t="s">
        <v>26</v>
      </c>
      <c r="E1441" s="3">
        <v>26927.678833674701</v>
      </c>
      <c r="F1441" s="3">
        <v>231</v>
      </c>
      <c r="G1441" s="3">
        <v>2467.63385568901</v>
      </c>
      <c r="H1441" s="3">
        <v>1</v>
      </c>
      <c r="I1441" s="3">
        <v>716.64066016841002</v>
      </c>
      <c r="J1441" s="3">
        <v>26</v>
      </c>
      <c r="K1441" s="3">
        <v>383.90479983202499</v>
      </c>
      <c r="L1441" s="3">
        <v>59</v>
      </c>
      <c r="M1441" s="3">
        <v>15</v>
      </c>
      <c r="N1441" s="3">
        <v>5</v>
      </c>
      <c r="O1441" s="3">
        <v>835</v>
      </c>
      <c r="P1441" s="3">
        <v>2</v>
      </c>
      <c r="Q1441" s="3">
        <v>21594.082112148801</v>
      </c>
      <c r="R1441" s="3">
        <v>6</v>
      </c>
      <c r="S1441" s="3">
        <v>0</v>
      </c>
      <c r="T1441" s="3">
        <v>0</v>
      </c>
      <c r="U1441" s="3">
        <v>7863.6592332957898</v>
      </c>
      <c r="V1441" s="3">
        <v>1</v>
      </c>
      <c r="W1441" s="3" t="str">
        <f>IF(Bank_data3[[#This Row],[credit_risk]]=1,"High Risk","Low Risk")</f>
        <v>High Risk</v>
      </c>
      <c r="X1441" s="3" t="str">
        <f t="shared" si="154"/>
        <v>55+</v>
      </c>
      <c r="Y1441" s="3" t="str">
        <f t="shared" si="155"/>
        <v>Low Income</v>
      </c>
      <c r="Z1441" s="3" t="str">
        <f t="shared" si="156"/>
        <v>Excellent</v>
      </c>
      <c r="AA1441" s="27">
        <f t="shared" si="157"/>
        <v>0.80192883484424538</v>
      </c>
      <c r="AB1441" s="3" t="str">
        <f t="shared" si="158"/>
        <v>Medium</v>
      </c>
      <c r="AC1441" s="3" t="str">
        <f t="shared" si="159"/>
        <v>High</v>
      </c>
      <c r="AD1441" s="3" t="str">
        <f t="shared" si="160"/>
        <v>No</v>
      </c>
    </row>
    <row r="1442" spans="1:30" ht="15" customHeight="1" x14ac:dyDescent="0.3">
      <c r="A1442" s="3" t="s">
        <v>1463</v>
      </c>
      <c r="B1442" s="3">
        <v>53</v>
      </c>
      <c r="C1442" s="3" t="s">
        <v>23</v>
      </c>
      <c r="D1442" s="3" t="s">
        <v>33</v>
      </c>
      <c r="E1442" s="3">
        <v>43283.471428310098</v>
      </c>
      <c r="F1442" s="3">
        <v>227</v>
      </c>
      <c r="G1442" s="3">
        <v>2693.8038825403301</v>
      </c>
      <c r="H1442" s="3">
        <v>7</v>
      </c>
      <c r="I1442" s="3">
        <v>314.767324724476</v>
      </c>
      <c r="J1442" s="3">
        <v>2</v>
      </c>
      <c r="K1442" s="3">
        <v>593.08120104606598</v>
      </c>
      <c r="L1442" s="3">
        <v>28</v>
      </c>
      <c r="M1442" s="3">
        <v>6</v>
      </c>
      <c r="N1442" s="3">
        <v>4</v>
      </c>
      <c r="O1442" s="3">
        <v>637</v>
      </c>
      <c r="P1442" s="3">
        <v>2</v>
      </c>
      <c r="Q1442" s="3">
        <v>10463.9632177474</v>
      </c>
      <c r="R1442" s="3">
        <v>2</v>
      </c>
      <c r="S1442" s="3">
        <v>0</v>
      </c>
      <c r="T1442" s="3">
        <v>0</v>
      </c>
      <c r="U1442" s="3">
        <v>7068.1480006777201</v>
      </c>
      <c r="V1442" s="3">
        <v>0</v>
      </c>
      <c r="W1442" s="3" t="str">
        <f>IF(Bank_data3[[#This Row],[credit_risk]]=1,"High Risk","Low Risk")</f>
        <v>Low Risk</v>
      </c>
      <c r="X1442" s="3" t="str">
        <f t="shared" si="154"/>
        <v>45-54</v>
      </c>
      <c r="Y1442" s="3" t="str">
        <f t="shared" si="155"/>
        <v>Low Income</v>
      </c>
      <c r="Z1442" s="3" t="str">
        <f t="shared" si="156"/>
        <v>Fair</v>
      </c>
      <c r="AA1442" s="27">
        <f t="shared" si="157"/>
        <v>0.24175425104427536</v>
      </c>
      <c r="AB1442" s="3" t="str">
        <f t="shared" si="158"/>
        <v>Medium</v>
      </c>
      <c r="AC1442" s="3" t="str">
        <f t="shared" si="159"/>
        <v>Medium</v>
      </c>
      <c r="AD1442" s="3" t="str">
        <f t="shared" si="160"/>
        <v>No</v>
      </c>
    </row>
    <row r="1443" spans="1:30" ht="15" customHeight="1" x14ac:dyDescent="0.3">
      <c r="A1443" s="3" t="s">
        <v>1464</v>
      </c>
      <c r="B1443" s="3">
        <v>36</v>
      </c>
      <c r="C1443" s="3" t="s">
        <v>23</v>
      </c>
      <c r="D1443" s="3" t="s">
        <v>33</v>
      </c>
      <c r="E1443" s="3">
        <v>39859.043891858601</v>
      </c>
      <c r="F1443" s="3">
        <v>86</v>
      </c>
      <c r="G1443" s="3">
        <v>757.46355806476299</v>
      </c>
      <c r="H1443" s="3">
        <v>3</v>
      </c>
      <c r="I1443" s="3">
        <v>377.62143975229799</v>
      </c>
      <c r="J1443" s="3">
        <v>36</v>
      </c>
      <c r="K1443" s="3">
        <v>0</v>
      </c>
      <c r="L1443" s="3">
        <v>32</v>
      </c>
      <c r="M1443" s="3">
        <v>2</v>
      </c>
      <c r="N1443" s="3">
        <v>1</v>
      </c>
      <c r="O1443" s="3">
        <v>402</v>
      </c>
      <c r="P1443" s="3">
        <v>1</v>
      </c>
      <c r="Q1443" s="3">
        <v>8352.3615599174009</v>
      </c>
      <c r="R1443" s="3">
        <v>4</v>
      </c>
      <c r="S1443" s="3">
        <v>0</v>
      </c>
      <c r="T1443" s="3">
        <v>0</v>
      </c>
      <c r="U1443" s="3">
        <v>3005.97119579126</v>
      </c>
      <c r="V1443" s="3">
        <v>1</v>
      </c>
      <c r="W1443" s="3" t="str">
        <f>IF(Bank_data3[[#This Row],[credit_risk]]=1,"High Risk","Low Risk")</f>
        <v>High Risk</v>
      </c>
      <c r="X1443" s="3" t="str">
        <f t="shared" si="154"/>
        <v>35-44</v>
      </c>
      <c r="Y1443" s="3" t="str">
        <f t="shared" si="155"/>
        <v>Low Income</v>
      </c>
      <c r="Z1443" s="3" t="str">
        <f t="shared" si="156"/>
        <v>Poor</v>
      </c>
      <c r="AA1443" s="27">
        <f t="shared" si="157"/>
        <v>0.20954746387239384</v>
      </c>
      <c r="AB1443" s="3" t="str">
        <f t="shared" si="158"/>
        <v>Low</v>
      </c>
      <c r="AC1443" s="3" t="str">
        <f t="shared" si="159"/>
        <v>High</v>
      </c>
      <c r="AD1443" s="3" t="str">
        <f t="shared" si="160"/>
        <v>No</v>
      </c>
    </row>
    <row r="1444" spans="1:30" ht="15" customHeight="1" x14ac:dyDescent="0.3">
      <c r="A1444" s="3" t="s">
        <v>1465</v>
      </c>
      <c r="B1444" s="3">
        <v>56</v>
      </c>
      <c r="C1444" s="3" t="s">
        <v>28</v>
      </c>
      <c r="D1444" s="3" t="s">
        <v>26</v>
      </c>
      <c r="E1444" s="3">
        <v>56665.564299060999</v>
      </c>
      <c r="F1444" s="3">
        <v>152</v>
      </c>
      <c r="G1444" s="3">
        <v>2894.2071471959398</v>
      </c>
      <c r="H1444" s="3">
        <v>10</v>
      </c>
      <c r="I1444" s="3">
        <v>1003.1956704422701</v>
      </c>
      <c r="J1444" s="3">
        <v>11</v>
      </c>
      <c r="K1444" s="3">
        <v>400.14439562352999</v>
      </c>
      <c r="L1444" s="3">
        <v>38</v>
      </c>
      <c r="M1444" s="3">
        <v>12</v>
      </c>
      <c r="N1444" s="3">
        <v>4</v>
      </c>
      <c r="O1444" s="3">
        <v>563</v>
      </c>
      <c r="P1444" s="3">
        <v>0</v>
      </c>
      <c r="Q1444" s="3">
        <v>22610.497470906899</v>
      </c>
      <c r="R1444" s="3">
        <v>2</v>
      </c>
      <c r="S1444" s="3">
        <v>0</v>
      </c>
      <c r="T1444" s="3">
        <v>0</v>
      </c>
      <c r="U1444" s="3">
        <v>11110.4270737307</v>
      </c>
      <c r="V1444" s="3">
        <v>1</v>
      </c>
      <c r="W1444" s="3" t="str">
        <f>IF(Bank_data3[[#This Row],[credit_risk]]=1,"High Risk","Low Risk")</f>
        <v>High Risk</v>
      </c>
      <c r="X1444" s="3" t="str">
        <f t="shared" si="154"/>
        <v>55+</v>
      </c>
      <c r="Y1444" s="3" t="str">
        <f t="shared" si="155"/>
        <v>Middle Income</v>
      </c>
      <c r="Z1444" s="3" t="str">
        <f t="shared" si="156"/>
        <v>Poor</v>
      </c>
      <c r="AA1444" s="27">
        <f t="shared" si="157"/>
        <v>0.39901654118498869</v>
      </c>
      <c r="AB1444" s="3" t="str">
        <f t="shared" si="158"/>
        <v>Medium</v>
      </c>
      <c r="AC1444" s="3" t="str">
        <f t="shared" si="159"/>
        <v>High</v>
      </c>
      <c r="AD1444" s="3" t="str">
        <f t="shared" si="160"/>
        <v>No</v>
      </c>
    </row>
    <row r="1445" spans="1:30" ht="15" customHeight="1" x14ac:dyDescent="0.3">
      <c r="A1445" s="3" t="s">
        <v>1466</v>
      </c>
      <c r="B1445" s="3">
        <v>44</v>
      </c>
      <c r="C1445" s="3" t="s">
        <v>28</v>
      </c>
      <c r="D1445" s="3" t="s">
        <v>26</v>
      </c>
      <c r="E1445" s="3">
        <v>55567.086857844697</v>
      </c>
      <c r="F1445" s="3">
        <v>107</v>
      </c>
      <c r="G1445" s="3">
        <v>637.74530787930303</v>
      </c>
      <c r="H1445" s="3">
        <v>4</v>
      </c>
      <c r="I1445" s="3">
        <v>867.96331695804702</v>
      </c>
      <c r="J1445" s="3">
        <v>46</v>
      </c>
      <c r="K1445" s="3">
        <v>614.15271434414797</v>
      </c>
      <c r="L1445" s="3">
        <v>61</v>
      </c>
      <c r="M1445" s="3">
        <v>19</v>
      </c>
      <c r="N1445" s="3">
        <v>9</v>
      </c>
      <c r="O1445" s="3">
        <v>530</v>
      </c>
      <c r="P1445" s="3">
        <v>1</v>
      </c>
      <c r="Q1445" s="3">
        <v>16101.0911841784</v>
      </c>
      <c r="R1445" s="3">
        <v>4</v>
      </c>
      <c r="S1445" s="3">
        <v>0</v>
      </c>
      <c r="T1445" s="3">
        <v>0</v>
      </c>
      <c r="U1445" s="3">
        <v>12074.243328881599</v>
      </c>
      <c r="V1445" s="3">
        <v>1</v>
      </c>
      <c r="W1445" s="3" t="str">
        <f>IF(Bank_data3[[#This Row],[credit_risk]]=1,"High Risk","Low Risk")</f>
        <v>High Risk</v>
      </c>
      <c r="X1445" s="3" t="str">
        <f t="shared" si="154"/>
        <v>35-44</v>
      </c>
      <c r="Y1445" s="3" t="str">
        <f t="shared" si="155"/>
        <v>Middle Income</v>
      </c>
      <c r="Z1445" s="3" t="str">
        <f t="shared" si="156"/>
        <v>Poor</v>
      </c>
      <c r="AA1445" s="27">
        <f t="shared" si="157"/>
        <v>0.2897594978367185</v>
      </c>
      <c r="AB1445" s="3" t="str">
        <f t="shared" si="158"/>
        <v>Low</v>
      </c>
      <c r="AC1445" s="3" t="str">
        <f t="shared" si="159"/>
        <v>High</v>
      </c>
      <c r="AD1445" s="3" t="str">
        <f t="shared" si="160"/>
        <v>No</v>
      </c>
    </row>
    <row r="1446" spans="1:30" ht="15" customHeight="1" x14ac:dyDescent="0.3">
      <c r="A1446" s="3" t="s">
        <v>1467</v>
      </c>
      <c r="B1446" s="3">
        <v>57</v>
      </c>
      <c r="C1446" s="3" t="s">
        <v>31</v>
      </c>
      <c r="D1446" s="3" t="s">
        <v>33</v>
      </c>
      <c r="E1446" s="3">
        <v>39505.966729412103</v>
      </c>
      <c r="F1446" s="3">
        <v>191</v>
      </c>
      <c r="G1446" s="3">
        <v>2083.3603570630999</v>
      </c>
      <c r="H1446" s="3">
        <v>10</v>
      </c>
      <c r="I1446" s="3">
        <v>1005.64795840237</v>
      </c>
      <c r="J1446" s="3">
        <v>22</v>
      </c>
      <c r="K1446" s="3">
        <v>1117.4934561877401</v>
      </c>
      <c r="L1446" s="3">
        <v>70</v>
      </c>
      <c r="M1446" s="3">
        <v>8</v>
      </c>
      <c r="N1446" s="3">
        <v>6</v>
      </c>
      <c r="O1446" s="3">
        <v>481</v>
      </c>
      <c r="P1446" s="3">
        <v>3</v>
      </c>
      <c r="Q1446" s="3">
        <v>17543.135326907301</v>
      </c>
      <c r="R1446" s="3">
        <v>5</v>
      </c>
      <c r="S1446" s="3">
        <v>0</v>
      </c>
      <c r="T1446" s="3">
        <v>0</v>
      </c>
      <c r="U1446" s="3">
        <v>6806.5669186853002</v>
      </c>
      <c r="V1446" s="3">
        <v>1</v>
      </c>
      <c r="W1446" s="3" t="str">
        <f>IF(Bank_data3[[#This Row],[credit_risk]]=1,"High Risk","Low Risk")</f>
        <v>High Risk</v>
      </c>
      <c r="X1446" s="3" t="str">
        <f t="shared" si="154"/>
        <v>55+</v>
      </c>
      <c r="Y1446" s="3" t="str">
        <f t="shared" si="155"/>
        <v>Low Income</v>
      </c>
      <c r="Z1446" s="3" t="str">
        <f t="shared" si="156"/>
        <v>Poor</v>
      </c>
      <c r="AA1446" s="27">
        <f t="shared" si="157"/>
        <v>0.44406292971047523</v>
      </c>
      <c r="AB1446" s="3" t="str">
        <f t="shared" si="158"/>
        <v>Medium</v>
      </c>
      <c r="AC1446" s="3" t="str">
        <f t="shared" si="159"/>
        <v>High</v>
      </c>
      <c r="AD1446" s="3" t="str">
        <f t="shared" si="160"/>
        <v>No</v>
      </c>
    </row>
    <row r="1447" spans="1:30" ht="15" customHeight="1" x14ac:dyDescent="0.3">
      <c r="A1447" s="3" t="s">
        <v>1468</v>
      </c>
      <c r="B1447" s="3">
        <v>31</v>
      </c>
      <c r="C1447" s="3" t="s">
        <v>28</v>
      </c>
      <c r="D1447" s="3" t="s">
        <v>24</v>
      </c>
      <c r="E1447" s="3">
        <v>38085.144642259198</v>
      </c>
      <c r="F1447" s="3">
        <v>23</v>
      </c>
      <c r="G1447" s="3">
        <v>1407.21583320748</v>
      </c>
      <c r="H1447" s="3">
        <v>7</v>
      </c>
      <c r="I1447" s="3">
        <v>674.87750345489496</v>
      </c>
      <c r="J1447" s="3">
        <v>16</v>
      </c>
      <c r="K1447" s="3">
        <v>512.43292261463205</v>
      </c>
      <c r="L1447" s="3">
        <v>44</v>
      </c>
      <c r="M1447" s="3">
        <v>10</v>
      </c>
      <c r="N1447" s="3">
        <v>5</v>
      </c>
      <c r="O1447" s="3">
        <v>526</v>
      </c>
      <c r="P1447" s="3">
        <v>5</v>
      </c>
      <c r="Q1447" s="3">
        <v>17067.510563833399</v>
      </c>
      <c r="R1447" s="3">
        <v>2</v>
      </c>
      <c r="S1447" s="3">
        <v>0</v>
      </c>
      <c r="T1447" s="3">
        <v>0</v>
      </c>
      <c r="U1447" s="3">
        <v>11145.121679780201</v>
      </c>
      <c r="V1447" s="3">
        <v>1</v>
      </c>
      <c r="W1447" s="3" t="str">
        <f>IF(Bank_data3[[#This Row],[credit_risk]]=1,"High Risk","Low Risk")</f>
        <v>High Risk</v>
      </c>
      <c r="X1447" s="3" t="str">
        <f t="shared" si="154"/>
        <v>25-34</v>
      </c>
      <c r="Y1447" s="3" t="str">
        <f t="shared" si="155"/>
        <v>Low Income</v>
      </c>
      <c r="Z1447" s="3" t="str">
        <f t="shared" si="156"/>
        <v>Poor</v>
      </c>
      <c r="AA1447" s="27">
        <f t="shared" si="157"/>
        <v>0.44814088863654528</v>
      </c>
      <c r="AB1447" s="3" t="str">
        <f t="shared" si="158"/>
        <v>Medium</v>
      </c>
      <c r="AC1447" s="3" t="str">
        <f t="shared" si="159"/>
        <v>High</v>
      </c>
      <c r="AD1447" s="3" t="str">
        <f t="shared" si="160"/>
        <v>No</v>
      </c>
    </row>
    <row r="1448" spans="1:30" ht="15" customHeight="1" x14ac:dyDescent="0.3">
      <c r="A1448" s="3" t="s">
        <v>1469</v>
      </c>
      <c r="B1448" s="3">
        <v>42</v>
      </c>
      <c r="C1448" s="3" t="s">
        <v>31</v>
      </c>
      <c r="D1448" s="3" t="s">
        <v>33</v>
      </c>
      <c r="E1448" s="3">
        <v>32046.192702468499</v>
      </c>
      <c r="F1448" s="3">
        <v>39</v>
      </c>
      <c r="G1448" s="3">
        <v>2078.7933391515198</v>
      </c>
      <c r="H1448" s="3">
        <v>4</v>
      </c>
      <c r="I1448" s="3">
        <v>1076.68534719888</v>
      </c>
      <c r="J1448" s="3">
        <v>15</v>
      </c>
      <c r="K1448" s="3">
        <v>229.48780826048699</v>
      </c>
      <c r="L1448" s="3">
        <v>57</v>
      </c>
      <c r="M1448" s="3">
        <v>6</v>
      </c>
      <c r="N1448" s="3">
        <v>5</v>
      </c>
      <c r="O1448" s="3">
        <v>799</v>
      </c>
      <c r="P1448" s="3">
        <v>0</v>
      </c>
      <c r="Q1448" s="3">
        <v>10520.6177872557</v>
      </c>
      <c r="R1448" s="3">
        <v>1</v>
      </c>
      <c r="S1448" s="3">
        <v>0</v>
      </c>
      <c r="T1448" s="3">
        <v>0</v>
      </c>
      <c r="U1448" s="3">
        <v>500</v>
      </c>
      <c r="V1448" s="3">
        <v>0</v>
      </c>
      <c r="W1448" s="3" t="str">
        <f>IF(Bank_data3[[#This Row],[credit_risk]]=1,"High Risk","Low Risk")</f>
        <v>Low Risk</v>
      </c>
      <c r="X1448" s="3" t="str">
        <f t="shared" si="154"/>
        <v>35-44</v>
      </c>
      <c r="Y1448" s="3" t="str">
        <f t="shared" si="155"/>
        <v>Low Income</v>
      </c>
      <c r="Z1448" s="3" t="str">
        <f t="shared" si="156"/>
        <v>Very Good</v>
      </c>
      <c r="AA1448" s="27">
        <f t="shared" si="157"/>
        <v>0.32829540422894926</v>
      </c>
      <c r="AB1448" s="3" t="str">
        <f t="shared" si="158"/>
        <v>Medium</v>
      </c>
      <c r="AC1448" s="3" t="str">
        <f t="shared" si="159"/>
        <v>High</v>
      </c>
      <c r="AD1448" s="3" t="str">
        <f t="shared" si="160"/>
        <v>No</v>
      </c>
    </row>
    <row r="1449" spans="1:30" ht="15" customHeight="1" x14ac:dyDescent="0.3">
      <c r="A1449" s="3" t="s">
        <v>1470</v>
      </c>
      <c r="B1449" s="3">
        <v>61</v>
      </c>
      <c r="C1449" s="3" t="s">
        <v>28</v>
      </c>
      <c r="D1449" s="3" t="s">
        <v>24</v>
      </c>
      <c r="E1449" s="3">
        <v>10000</v>
      </c>
      <c r="F1449" s="3">
        <v>29</v>
      </c>
      <c r="G1449" s="3">
        <v>1331.43372180867</v>
      </c>
      <c r="H1449" s="3">
        <v>4</v>
      </c>
      <c r="I1449" s="3">
        <v>655.30898559846105</v>
      </c>
      <c r="J1449" s="3">
        <v>16</v>
      </c>
      <c r="K1449" s="3">
        <v>668.59632383721305</v>
      </c>
      <c r="L1449" s="3">
        <v>72</v>
      </c>
      <c r="M1449" s="3">
        <v>14</v>
      </c>
      <c r="N1449" s="3">
        <v>4</v>
      </c>
      <c r="O1449" s="3">
        <v>810</v>
      </c>
      <c r="P1449" s="3">
        <v>4</v>
      </c>
      <c r="Q1449" s="3">
        <v>9744.8500345340708</v>
      </c>
      <c r="R1449" s="3">
        <v>1</v>
      </c>
      <c r="S1449" s="3">
        <v>0</v>
      </c>
      <c r="T1449" s="3">
        <v>0</v>
      </c>
      <c r="U1449" s="3">
        <v>6807.47812772424</v>
      </c>
      <c r="V1449" s="3">
        <v>0</v>
      </c>
      <c r="W1449" s="3" t="str">
        <f>IF(Bank_data3[[#This Row],[credit_risk]]=1,"High Risk","Low Risk")</f>
        <v>Low Risk</v>
      </c>
      <c r="X1449" s="3" t="str">
        <f t="shared" si="154"/>
        <v>55+</v>
      </c>
      <c r="Y1449" s="3" t="str">
        <f t="shared" si="155"/>
        <v>Low Income</v>
      </c>
      <c r="Z1449" s="3" t="str">
        <f t="shared" si="156"/>
        <v>Excellent</v>
      </c>
      <c r="AA1449" s="27">
        <f t="shared" si="157"/>
        <v>0.97448500345340705</v>
      </c>
      <c r="AB1449" s="3" t="str">
        <f t="shared" si="158"/>
        <v>Medium</v>
      </c>
      <c r="AC1449" s="3" t="str">
        <f t="shared" si="159"/>
        <v>High</v>
      </c>
      <c r="AD1449" s="3" t="str">
        <f t="shared" si="160"/>
        <v>No</v>
      </c>
    </row>
    <row r="1450" spans="1:30" ht="15" customHeight="1" x14ac:dyDescent="0.3">
      <c r="A1450" s="3" t="s">
        <v>1471</v>
      </c>
      <c r="B1450" s="3">
        <v>41</v>
      </c>
      <c r="C1450" s="3" t="s">
        <v>23</v>
      </c>
      <c r="D1450" s="3" t="s">
        <v>24</v>
      </c>
      <c r="E1450" s="3">
        <v>26633.0383964108</v>
      </c>
      <c r="F1450" s="3">
        <v>104</v>
      </c>
      <c r="G1450" s="3">
        <v>1939.21810763074</v>
      </c>
      <c r="H1450" s="3">
        <v>5</v>
      </c>
      <c r="I1450" s="3">
        <v>1190.8389914597899</v>
      </c>
      <c r="J1450" s="3">
        <v>14</v>
      </c>
      <c r="K1450" s="3">
        <v>329.93412962489401</v>
      </c>
      <c r="L1450" s="3">
        <v>0</v>
      </c>
      <c r="M1450" s="3">
        <v>0</v>
      </c>
      <c r="N1450" s="3">
        <v>8</v>
      </c>
      <c r="O1450" s="3">
        <v>302</v>
      </c>
      <c r="P1450" s="3">
        <v>3</v>
      </c>
      <c r="Q1450" s="3">
        <v>6294.4666694221596</v>
      </c>
      <c r="R1450" s="3">
        <v>3</v>
      </c>
      <c r="S1450" s="3">
        <v>0</v>
      </c>
      <c r="T1450" s="3">
        <v>0</v>
      </c>
      <c r="U1450" s="3">
        <v>5208.3453044115704</v>
      </c>
      <c r="V1450" s="3">
        <v>1</v>
      </c>
      <c r="W1450" s="3" t="str">
        <f>IF(Bank_data3[[#This Row],[credit_risk]]=1,"High Risk","Low Risk")</f>
        <v>High Risk</v>
      </c>
      <c r="X1450" s="3" t="str">
        <f t="shared" si="154"/>
        <v>35-44</v>
      </c>
      <c r="Y1450" s="3" t="str">
        <f t="shared" si="155"/>
        <v>Low Income</v>
      </c>
      <c r="Z1450" s="3" t="str">
        <f t="shared" si="156"/>
        <v>Poor</v>
      </c>
      <c r="AA1450" s="27">
        <f t="shared" si="157"/>
        <v>0.23634053973618094</v>
      </c>
      <c r="AB1450" s="3" t="str">
        <f t="shared" si="158"/>
        <v>Medium</v>
      </c>
      <c r="AC1450" s="3" t="str">
        <f t="shared" si="159"/>
        <v>Low</v>
      </c>
      <c r="AD1450" s="3" t="str">
        <f t="shared" si="160"/>
        <v>No</v>
      </c>
    </row>
    <row r="1451" spans="1:30" ht="15" customHeight="1" x14ac:dyDescent="0.3">
      <c r="A1451" s="3" t="s">
        <v>1472</v>
      </c>
      <c r="B1451" s="3">
        <v>40</v>
      </c>
      <c r="C1451" s="3" t="s">
        <v>28</v>
      </c>
      <c r="D1451" s="3" t="s">
        <v>26</v>
      </c>
      <c r="E1451" s="3">
        <v>65601.943973322996</v>
      </c>
      <c r="F1451" s="3">
        <v>165</v>
      </c>
      <c r="G1451" s="3">
        <v>2589.5206405197</v>
      </c>
      <c r="H1451" s="3">
        <v>6</v>
      </c>
      <c r="I1451" s="3">
        <v>920.62362881503998</v>
      </c>
      <c r="J1451" s="3">
        <v>25</v>
      </c>
      <c r="K1451" s="3">
        <v>160.52516531605201</v>
      </c>
      <c r="L1451" s="3">
        <v>10</v>
      </c>
      <c r="M1451" s="3">
        <v>1</v>
      </c>
      <c r="N1451" s="3">
        <v>0</v>
      </c>
      <c r="O1451" s="3">
        <v>775</v>
      </c>
      <c r="P1451" s="3">
        <v>3</v>
      </c>
      <c r="Q1451" s="3">
        <v>16360.2600878791</v>
      </c>
      <c r="R1451" s="3">
        <v>5</v>
      </c>
      <c r="S1451" s="3">
        <v>0</v>
      </c>
      <c r="T1451" s="3">
        <v>0</v>
      </c>
      <c r="U1451" s="3">
        <v>8859.9939105945996</v>
      </c>
      <c r="V1451" s="3">
        <v>1</v>
      </c>
      <c r="W1451" s="3" t="str">
        <f>IF(Bank_data3[[#This Row],[credit_risk]]=1,"High Risk","Low Risk")</f>
        <v>High Risk</v>
      </c>
      <c r="X1451" s="3" t="str">
        <f t="shared" si="154"/>
        <v>35-44</v>
      </c>
      <c r="Y1451" s="3" t="str">
        <f t="shared" si="155"/>
        <v>Middle Income</v>
      </c>
      <c r="Z1451" s="3" t="str">
        <f t="shared" si="156"/>
        <v>Very Good</v>
      </c>
      <c r="AA1451" s="27">
        <f t="shared" si="157"/>
        <v>0.24938681839263777</v>
      </c>
      <c r="AB1451" s="3" t="str">
        <f t="shared" si="158"/>
        <v>Medium</v>
      </c>
      <c r="AC1451" s="3" t="str">
        <f t="shared" si="159"/>
        <v>Medium</v>
      </c>
      <c r="AD1451" s="3" t="str">
        <f t="shared" si="160"/>
        <v>No</v>
      </c>
    </row>
    <row r="1452" spans="1:30" ht="15" customHeight="1" x14ac:dyDescent="0.3">
      <c r="A1452" s="3" t="s">
        <v>1473</v>
      </c>
      <c r="B1452" s="3">
        <v>46</v>
      </c>
      <c r="C1452" s="3" t="s">
        <v>23</v>
      </c>
      <c r="D1452" s="3" t="s">
        <v>26</v>
      </c>
      <c r="E1452" s="3">
        <v>76364.680707342399</v>
      </c>
      <c r="F1452" s="3">
        <v>40</v>
      </c>
      <c r="G1452" s="3">
        <v>2395.72134024149</v>
      </c>
      <c r="H1452" s="3">
        <v>8</v>
      </c>
      <c r="I1452" s="3">
        <v>727.55109533038399</v>
      </c>
      <c r="J1452" s="3">
        <v>44</v>
      </c>
      <c r="K1452" s="3">
        <v>545.66969876327903</v>
      </c>
      <c r="L1452" s="3">
        <v>31</v>
      </c>
      <c r="M1452" s="3">
        <v>0</v>
      </c>
      <c r="N1452" s="3">
        <v>3</v>
      </c>
      <c r="O1452" s="3">
        <v>629</v>
      </c>
      <c r="P1452" s="3">
        <v>5</v>
      </c>
      <c r="Q1452" s="3">
        <v>14312.4765650803</v>
      </c>
      <c r="R1452" s="3">
        <v>7</v>
      </c>
      <c r="S1452" s="3">
        <v>0</v>
      </c>
      <c r="T1452" s="3">
        <v>0</v>
      </c>
      <c r="U1452" s="3">
        <v>2993.6309416867998</v>
      </c>
      <c r="V1452" s="3">
        <v>1</v>
      </c>
      <c r="W1452" s="3" t="str">
        <f>IF(Bank_data3[[#This Row],[credit_risk]]=1,"High Risk","Low Risk")</f>
        <v>High Risk</v>
      </c>
      <c r="X1452" s="3" t="str">
        <f t="shared" si="154"/>
        <v>45-54</v>
      </c>
      <c r="Y1452" s="3" t="str">
        <f t="shared" si="155"/>
        <v>Middle Income</v>
      </c>
      <c r="Z1452" s="3" t="str">
        <f t="shared" si="156"/>
        <v>Fair</v>
      </c>
      <c r="AA1452" s="27">
        <f t="shared" si="157"/>
        <v>0.18742272517226891</v>
      </c>
      <c r="AB1452" s="3" t="str">
        <f t="shared" si="158"/>
        <v>Medium</v>
      </c>
      <c r="AC1452" s="3" t="str">
        <f t="shared" si="159"/>
        <v>High</v>
      </c>
      <c r="AD1452" s="3" t="str">
        <f t="shared" si="160"/>
        <v>No</v>
      </c>
    </row>
    <row r="1453" spans="1:30" ht="15" customHeight="1" x14ac:dyDescent="0.3">
      <c r="A1453" s="3" t="s">
        <v>1474</v>
      </c>
      <c r="B1453" s="3">
        <v>50</v>
      </c>
      <c r="C1453" s="3" t="s">
        <v>23</v>
      </c>
      <c r="D1453" s="3" t="s">
        <v>33</v>
      </c>
      <c r="E1453" s="3">
        <v>74261.436570724807</v>
      </c>
      <c r="F1453" s="3">
        <v>234</v>
      </c>
      <c r="G1453" s="3">
        <v>1450.47642605172</v>
      </c>
      <c r="H1453" s="3">
        <v>10</v>
      </c>
      <c r="I1453" s="3">
        <v>874.23256546163395</v>
      </c>
      <c r="J1453" s="3">
        <v>1</v>
      </c>
      <c r="K1453" s="3">
        <v>830.64820008477398</v>
      </c>
      <c r="L1453" s="3">
        <v>73</v>
      </c>
      <c r="M1453" s="3">
        <v>14</v>
      </c>
      <c r="N1453" s="3">
        <v>6</v>
      </c>
      <c r="O1453" s="3">
        <v>620</v>
      </c>
      <c r="P1453" s="3">
        <v>1</v>
      </c>
      <c r="Q1453" s="3">
        <v>15875.7425021209</v>
      </c>
      <c r="R1453" s="3">
        <v>2</v>
      </c>
      <c r="S1453" s="3">
        <v>0</v>
      </c>
      <c r="T1453" s="3">
        <v>0</v>
      </c>
      <c r="U1453" s="3">
        <v>500</v>
      </c>
      <c r="V1453" s="3">
        <v>0</v>
      </c>
      <c r="W1453" s="3" t="str">
        <f>IF(Bank_data3[[#This Row],[credit_risk]]=1,"High Risk","Low Risk")</f>
        <v>Low Risk</v>
      </c>
      <c r="X1453" s="3" t="str">
        <f t="shared" si="154"/>
        <v>45-54</v>
      </c>
      <c r="Y1453" s="3" t="str">
        <f t="shared" si="155"/>
        <v>Middle Income</v>
      </c>
      <c r="Z1453" s="3" t="str">
        <f t="shared" si="156"/>
        <v>Fair</v>
      </c>
      <c r="AA1453" s="27">
        <f t="shared" si="157"/>
        <v>0.21378178547625085</v>
      </c>
      <c r="AB1453" s="3" t="str">
        <f t="shared" si="158"/>
        <v>Medium</v>
      </c>
      <c r="AC1453" s="3" t="str">
        <f t="shared" si="159"/>
        <v>High</v>
      </c>
      <c r="AD1453" s="3" t="str">
        <f t="shared" si="160"/>
        <v>No</v>
      </c>
    </row>
    <row r="1454" spans="1:30" ht="15" customHeight="1" x14ac:dyDescent="0.3">
      <c r="A1454" s="3" t="s">
        <v>1475</v>
      </c>
      <c r="B1454" s="3">
        <v>25</v>
      </c>
      <c r="C1454" s="3" t="s">
        <v>23</v>
      </c>
      <c r="D1454" s="3" t="s">
        <v>24</v>
      </c>
      <c r="E1454" s="3">
        <v>66366.210959293501</v>
      </c>
      <c r="F1454" s="3">
        <v>62</v>
      </c>
      <c r="G1454" s="3">
        <v>737.14305316963805</v>
      </c>
      <c r="H1454" s="3">
        <v>6</v>
      </c>
      <c r="I1454" s="3">
        <v>793.74875465877903</v>
      </c>
      <c r="J1454" s="3">
        <v>16</v>
      </c>
      <c r="K1454" s="3">
        <v>299.56456732271698</v>
      </c>
      <c r="L1454" s="3">
        <v>48</v>
      </c>
      <c r="M1454" s="3">
        <v>3</v>
      </c>
      <c r="N1454" s="3">
        <v>0</v>
      </c>
      <c r="O1454" s="3">
        <v>847</v>
      </c>
      <c r="P1454" s="3">
        <v>3</v>
      </c>
      <c r="Q1454" s="3">
        <v>771.90822251388499</v>
      </c>
      <c r="R1454" s="3">
        <v>4</v>
      </c>
      <c r="S1454" s="3">
        <v>0</v>
      </c>
      <c r="T1454" s="3">
        <v>0</v>
      </c>
      <c r="U1454" s="3">
        <v>6697.44846483932</v>
      </c>
      <c r="V1454" s="3">
        <v>1</v>
      </c>
      <c r="W1454" s="3" t="str">
        <f>IF(Bank_data3[[#This Row],[credit_risk]]=1,"High Risk","Low Risk")</f>
        <v>High Risk</v>
      </c>
      <c r="X1454" s="3" t="str">
        <f t="shared" si="154"/>
        <v>25-34</v>
      </c>
      <c r="Y1454" s="3" t="str">
        <f t="shared" si="155"/>
        <v>Middle Income</v>
      </c>
      <c r="Z1454" s="3" t="str">
        <f t="shared" si="156"/>
        <v>Excellent</v>
      </c>
      <c r="AA1454" s="27">
        <f t="shared" si="157"/>
        <v>1.1631042534390641E-2</v>
      </c>
      <c r="AB1454" s="3" t="str">
        <f t="shared" si="158"/>
        <v>Low</v>
      </c>
      <c r="AC1454" s="3" t="str">
        <f t="shared" si="159"/>
        <v>High</v>
      </c>
      <c r="AD1454" s="3" t="str">
        <f t="shared" si="160"/>
        <v>No</v>
      </c>
    </row>
    <row r="1455" spans="1:30" ht="15" customHeight="1" x14ac:dyDescent="0.3">
      <c r="A1455" s="3" t="s">
        <v>1476</v>
      </c>
      <c r="B1455" s="3">
        <v>46</v>
      </c>
      <c r="C1455" s="3" t="s">
        <v>31</v>
      </c>
      <c r="D1455" s="3" t="s">
        <v>24</v>
      </c>
      <c r="E1455" s="3">
        <v>31785.044962731401</v>
      </c>
      <c r="F1455" s="3">
        <v>72</v>
      </c>
      <c r="G1455" s="3">
        <v>1261.9576444307199</v>
      </c>
      <c r="H1455" s="3">
        <v>5</v>
      </c>
      <c r="I1455" s="3">
        <v>1358.63728035952</v>
      </c>
      <c r="J1455" s="3">
        <v>0</v>
      </c>
      <c r="K1455" s="3">
        <v>447.14641613064703</v>
      </c>
      <c r="L1455" s="3">
        <v>75</v>
      </c>
      <c r="M1455" s="3">
        <v>3</v>
      </c>
      <c r="N1455" s="3">
        <v>3</v>
      </c>
      <c r="O1455" s="3">
        <v>483</v>
      </c>
      <c r="P1455" s="3">
        <v>1</v>
      </c>
      <c r="Q1455" s="3">
        <v>17584.722664482601</v>
      </c>
      <c r="R1455" s="3">
        <v>0</v>
      </c>
      <c r="S1455" s="3">
        <v>0</v>
      </c>
      <c r="T1455" s="3">
        <v>0</v>
      </c>
      <c r="U1455" s="3">
        <v>7640.8217410606803</v>
      </c>
      <c r="V1455" s="3">
        <v>1</v>
      </c>
      <c r="W1455" s="3" t="str">
        <f>IF(Bank_data3[[#This Row],[credit_risk]]=1,"High Risk","Low Risk")</f>
        <v>High Risk</v>
      </c>
      <c r="X1455" s="3" t="str">
        <f t="shared" si="154"/>
        <v>45-54</v>
      </c>
      <c r="Y1455" s="3" t="str">
        <f t="shared" si="155"/>
        <v>Low Income</v>
      </c>
      <c r="Z1455" s="3" t="str">
        <f t="shared" si="156"/>
        <v>Poor</v>
      </c>
      <c r="AA1455" s="27">
        <f t="shared" si="157"/>
        <v>0.553238879639813</v>
      </c>
      <c r="AB1455" s="3" t="str">
        <f t="shared" si="158"/>
        <v>Medium</v>
      </c>
      <c r="AC1455" s="3" t="str">
        <f t="shared" si="159"/>
        <v>High</v>
      </c>
      <c r="AD1455" s="3" t="str">
        <f t="shared" si="160"/>
        <v>No</v>
      </c>
    </row>
    <row r="1456" spans="1:30" ht="15" customHeight="1" x14ac:dyDescent="0.3">
      <c r="A1456" s="3" t="s">
        <v>1477</v>
      </c>
      <c r="B1456" s="3">
        <v>59</v>
      </c>
      <c r="C1456" s="3" t="s">
        <v>28</v>
      </c>
      <c r="D1456" s="3" t="s">
        <v>33</v>
      </c>
      <c r="E1456" s="3">
        <v>28737.9959430491</v>
      </c>
      <c r="F1456" s="3">
        <v>34</v>
      </c>
      <c r="G1456" s="3">
        <v>1855.3364070433599</v>
      </c>
      <c r="H1456" s="3">
        <v>11</v>
      </c>
      <c r="I1456" s="3">
        <v>885.903167902576</v>
      </c>
      <c r="J1456" s="3">
        <v>29</v>
      </c>
      <c r="K1456" s="3">
        <v>673.21203574510002</v>
      </c>
      <c r="L1456" s="3">
        <v>29</v>
      </c>
      <c r="M1456" s="3">
        <v>13</v>
      </c>
      <c r="N1456" s="3">
        <v>5</v>
      </c>
      <c r="O1456" s="3">
        <v>479</v>
      </c>
      <c r="P1456" s="3">
        <v>3</v>
      </c>
      <c r="Q1456" s="3">
        <v>9243.0326713424602</v>
      </c>
      <c r="R1456" s="3">
        <v>3</v>
      </c>
      <c r="S1456" s="3">
        <v>0</v>
      </c>
      <c r="T1456" s="3">
        <v>0</v>
      </c>
      <c r="U1456" s="3">
        <v>13414.708709968199</v>
      </c>
      <c r="V1456" s="3">
        <v>1</v>
      </c>
      <c r="W1456" s="3" t="str">
        <f>IF(Bank_data3[[#This Row],[credit_risk]]=1,"High Risk","Low Risk")</f>
        <v>High Risk</v>
      </c>
      <c r="X1456" s="3" t="str">
        <f t="shared" si="154"/>
        <v>55+</v>
      </c>
      <c r="Y1456" s="3" t="str">
        <f t="shared" si="155"/>
        <v>Low Income</v>
      </c>
      <c r="Z1456" s="3" t="str">
        <f t="shared" si="156"/>
        <v>Poor</v>
      </c>
      <c r="AA1456" s="27">
        <f t="shared" si="157"/>
        <v>0.32163107997021223</v>
      </c>
      <c r="AB1456" s="3" t="str">
        <f t="shared" si="158"/>
        <v>Medium</v>
      </c>
      <c r="AC1456" s="3" t="str">
        <f t="shared" si="159"/>
        <v>Medium</v>
      </c>
      <c r="AD1456" s="3" t="str">
        <f t="shared" si="160"/>
        <v>No</v>
      </c>
    </row>
    <row r="1457" spans="1:30" ht="15" customHeight="1" x14ac:dyDescent="0.3">
      <c r="A1457" s="3" t="s">
        <v>1478</v>
      </c>
      <c r="B1457" s="3">
        <v>53</v>
      </c>
      <c r="C1457" s="3" t="s">
        <v>23</v>
      </c>
      <c r="D1457" s="3" t="s">
        <v>33</v>
      </c>
      <c r="E1457" s="3">
        <v>17401.583428124199</v>
      </c>
      <c r="F1457" s="3">
        <v>82</v>
      </c>
      <c r="G1457" s="3">
        <v>2021.60101504621</v>
      </c>
      <c r="H1457" s="3">
        <v>9</v>
      </c>
      <c r="I1457" s="3">
        <v>799.43556466192194</v>
      </c>
      <c r="J1457" s="3">
        <v>31</v>
      </c>
      <c r="K1457" s="3">
        <v>755.67858717594197</v>
      </c>
      <c r="L1457" s="3">
        <v>59</v>
      </c>
      <c r="M1457" s="3">
        <v>4</v>
      </c>
      <c r="N1457" s="3">
        <v>9</v>
      </c>
      <c r="O1457" s="3">
        <v>424</v>
      </c>
      <c r="P1457" s="3">
        <v>1</v>
      </c>
      <c r="Q1457" s="3">
        <v>0</v>
      </c>
      <c r="R1457" s="3">
        <v>7</v>
      </c>
      <c r="S1457" s="3">
        <v>0</v>
      </c>
      <c r="T1457" s="3">
        <v>0</v>
      </c>
      <c r="U1457" s="3">
        <v>10399.2492934241</v>
      </c>
      <c r="V1457" s="3">
        <v>1</v>
      </c>
      <c r="W1457" s="3" t="str">
        <f>IF(Bank_data3[[#This Row],[credit_risk]]=1,"High Risk","Low Risk")</f>
        <v>High Risk</v>
      </c>
      <c r="X1457" s="3" t="str">
        <f t="shared" si="154"/>
        <v>45-54</v>
      </c>
      <c r="Y1457" s="3" t="str">
        <f t="shared" si="155"/>
        <v>Low Income</v>
      </c>
      <c r="Z1457" s="3" t="str">
        <f t="shared" si="156"/>
        <v>Poor</v>
      </c>
      <c r="AA1457" s="27">
        <f t="shared" si="157"/>
        <v>0</v>
      </c>
      <c r="AB1457" s="3" t="str">
        <f t="shared" si="158"/>
        <v>Medium</v>
      </c>
      <c r="AC1457" s="3" t="str">
        <f t="shared" si="159"/>
        <v>High</v>
      </c>
      <c r="AD1457" s="3" t="str">
        <f t="shared" si="160"/>
        <v>No</v>
      </c>
    </row>
    <row r="1458" spans="1:30" ht="15" customHeight="1" x14ac:dyDescent="0.3">
      <c r="A1458" s="3" t="s">
        <v>1479</v>
      </c>
      <c r="B1458" s="3">
        <v>31</v>
      </c>
      <c r="C1458" s="3" t="s">
        <v>23</v>
      </c>
      <c r="D1458" s="3" t="s">
        <v>33</v>
      </c>
      <c r="E1458" s="3">
        <v>39502.451158092998</v>
      </c>
      <c r="F1458" s="3">
        <v>222</v>
      </c>
      <c r="G1458" s="3">
        <v>2356.0158118270801</v>
      </c>
      <c r="H1458" s="3">
        <v>3</v>
      </c>
      <c r="I1458" s="3">
        <v>716.52820003221996</v>
      </c>
      <c r="J1458" s="3">
        <v>29</v>
      </c>
      <c r="K1458" s="3">
        <v>856.55688372451004</v>
      </c>
      <c r="L1458" s="3">
        <v>9</v>
      </c>
      <c r="M1458" s="3">
        <v>0</v>
      </c>
      <c r="N1458" s="3">
        <v>7</v>
      </c>
      <c r="O1458" s="3">
        <v>739</v>
      </c>
      <c r="P1458" s="3">
        <v>0</v>
      </c>
      <c r="Q1458" s="3">
        <v>4205.3833870948401</v>
      </c>
      <c r="R1458" s="3">
        <v>5</v>
      </c>
      <c r="S1458" s="3">
        <v>0</v>
      </c>
      <c r="T1458" s="3">
        <v>1</v>
      </c>
      <c r="U1458" s="3">
        <v>11185.452829631</v>
      </c>
      <c r="V1458" s="3">
        <v>1</v>
      </c>
      <c r="W1458" s="3" t="str">
        <f>IF(Bank_data3[[#This Row],[credit_risk]]=1,"High Risk","Low Risk")</f>
        <v>High Risk</v>
      </c>
      <c r="X1458" s="3" t="str">
        <f t="shared" si="154"/>
        <v>25-34</v>
      </c>
      <c r="Y1458" s="3" t="str">
        <f t="shared" si="155"/>
        <v>Low Income</v>
      </c>
      <c r="Z1458" s="3" t="str">
        <f t="shared" si="156"/>
        <v>Good</v>
      </c>
      <c r="AA1458" s="27">
        <f t="shared" si="157"/>
        <v>0.10645879594317957</v>
      </c>
      <c r="AB1458" s="3" t="str">
        <f t="shared" si="158"/>
        <v>Medium</v>
      </c>
      <c r="AC1458" s="3" t="str">
        <f t="shared" si="159"/>
        <v>Low</v>
      </c>
      <c r="AD1458" s="3" t="str">
        <f t="shared" si="160"/>
        <v>No</v>
      </c>
    </row>
    <row r="1459" spans="1:30" ht="15" customHeight="1" x14ac:dyDescent="0.3">
      <c r="A1459" s="3" t="s">
        <v>1480</v>
      </c>
      <c r="B1459" s="3">
        <v>64</v>
      </c>
      <c r="C1459" s="3" t="s">
        <v>31</v>
      </c>
      <c r="D1459" s="3" t="s">
        <v>26</v>
      </c>
      <c r="E1459" s="3">
        <v>51567.911947507499</v>
      </c>
      <c r="F1459" s="3">
        <v>210</v>
      </c>
      <c r="G1459" s="3">
        <v>915.15448718511004</v>
      </c>
      <c r="H1459" s="3">
        <v>10</v>
      </c>
      <c r="I1459" s="3">
        <v>1095.11447673575</v>
      </c>
      <c r="J1459" s="3">
        <v>41</v>
      </c>
      <c r="K1459" s="3">
        <v>325.68723336352002</v>
      </c>
      <c r="L1459" s="3">
        <v>75</v>
      </c>
      <c r="M1459" s="3">
        <v>14</v>
      </c>
      <c r="N1459" s="3">
        <v>6</v>
      </c>
      <c r="O1459" s="3">
        <v>694</v>
      </c>
      <c r="P1459" s="3">
        <v>3</v>
      </c>
      <c r="Q1459" s="3">
        <v>8992.9149912355406</v>
      </c>
      <c r="R1459" s="3">
        <v>3</v>
      </c>
      <c r="S1459" s="3">
        <v>1</v>
      </c>
      <c r="T1459" s="3">
        <v>0</v>
      </c>
      <c r="U1459" s="3">
        <v>500</v>
      </c>
      <c r="V1459" s="3">
        <v>1</v>
      </c>
      <c r="W1459" s="3" t="str">
        <f>IF(Bank_data3[[#This Row],[credit_risk]]=1,"High Risk","Low Risk")</f>
        <v>High Risk</v>
      </c>
      <c r="X1459" s="3" t="str">
        <f t="shared" si="154"/>
        <v>55+</v>
      </c>
      <c r="Y1459" s="3" t="str">
        <f t="shared" si="155"/>
        <v>Middle Income</v>
      </c>
      <c r="Z1459" s="3" t="str">
        <f t="shared" si="156"/>
        <v>Good</v>
      </c>
      <c r="AA1459" s="27">
        <f t="shared" si="157"/>
        <v>0.17438974454481876</v>
      </c>
      <c r="AB1459" s="3" t="str">
        <f t="shared" si="158"/>
        <v>Low</v>
      </c>
      <c r="AC1459" s="3" t="str">
        <f t="shared" si="159"/>
        <v>High</v>
      </c>
      <c r="AD1459" s="3" t="str">
        <f t="shared" si="160"/>
        <v>No</v>
      </c>
    </row>
    <row r="1460" spans="1:30" ht="15" customHeight="1" x14ac:dyDescent="0.3">
      <c r="A1460" s="3" t="s">
        <v>1481</v>
      </c>
      <c r="B1460" s="3">
        <v>26</v>
      </c>
      <c r="C1460" s="3" t="s">
        <v>28</v>
      </c>
      <c r="D1460" s="3" t="s">
        <v>33</v>
      </c>
      <c r="E1460" s="3">
        <v>31859.883105481698</v>
      </c>
      <c r="F1460" s="3">
        <v>157</v>
      </c>
      <c r="G1460" s="3">
        <v>754.12589435842006</v>
      </c>
      <c r="H1460" s="3">
        <v>9</v>
      </c>
      <c r="I1460" s="3">
        <v>1047.76966866873</v>
      </c>
      <c r="J1460" s="3">
        <v>3</v>
      </c>
      <c r="K1460" s="3">
        <v>468.71206902820097</v>
      </c>
      <c r="L1460" s="3">
        <v>20</v>
      </c>
      <c r="M1460" s="3">
        <v>6</v>
      </c>
      <c r="N1460" s="3">
        <v>8</v>
      </c>
      <c r="O1460" s="3">
        <v>684</v>
      </c>
      <c r="P1460" s="3">
        <v>1</v>
      </c>
      <c r="Q1460" s="3">
        <v>7699.5854833661897</v>
      </c>
      <c r="R1460" s="3">
        <v>5</v>
      </c>
      <c r="S1460" s="3">
        <v>0</v>
      </c>
      <c r="T1460" s="3">
        <v>0</v>
      </c>
      <c r="U1460" s="3">
        <v>12894.466678705099</v>
      </c>
      <c r="V1460" s="3">
        <v>1</v>
      </c>
      <c r="W1460" s="3" t="str">
        <f>IF(Bank_data3[[#This Row],[credit_risk]]=1,"High Risk","Low Risk")</f>
        <v>High Risk</v>
      </c>
      <c r="X1460" s="3" t="str">
        <f t="shared" si="154"/>
        <v>25-34</v>
      </c>
      <c r="Y1460" s="3" t="str">
        <f t="shared" si="155"/>
        <v>Low Income</v>
      </c>
      <c r="Z1460" s="3" t="str">
        <f t="shared" si="156"/>
        <v>Good</v>
      </c>
      <c r="AA1460" s="27">
        <f t="shared" si="157"/>
        <v>0.24167023644984517</v>
      </c>
      <c r="AB1460" s="3" t="str">
        <f t="shared" si="158"/>
        <v>Low</v>
      </c>
      <c r="AC1460" s="3" t="str">
        <f t="shared" si="159"/>
        <v>Medium</v>
      </c>
      <c r="AD1460" s="3" t="str">
        <f t="shared" si="160"/>
        <v>No</v>
      </c>
    </row>
    <row r="1461" spans="1:30" ht="15" customHeight="1" x14ac:dyDescent="0.3">
      <c r="A1461" s="3" t="s">
        <v>1482</v>
      </c>
      <c r="B1461" s="3">
        <v>29</v>
      </c>
      <c r="C1461" s="3" t="s">
        <v>28</v>
      </c>
      <c r="D1461" s="3" t="s">
        <v>33</v>
      </c>
      <c r="E1461" s="3">
        <v>57759.5853254678</v>
      </c>
      <c r="F1461" s="3">
        <v>133</v>
      </c>
      <c r="G1461" s="3">
        <v>684.17519902444599</v>
      </c>
      <c r="H1461" s="3">
        <v>11</v>
      </c>
      <c r="I1461" s="3">
        <v>704.15542939058003</v>
      </c>
      <c r="J1461" s="3">
        <v>41</v>
      </c>
      <c r="K1461" s="3">
        <v>0</v>
      </c>
      <c r="L1461" s="3">
        <v>5</v>
      </c>
      <c r="M1461" s="3">
        <v>15</v>
      </c>
      <c r="N1461" s="3">
        <v>6</v>
      </c>
      <c r="O1461" s="3">
        <v>411</v>
      </c>
      <c r="P1461" s="3">
        <v>2</v>
      </c>
      <c r="Q1461" s="3">
        <v>12076.4834457703</v>
      </c>
      <c r="R1461" s="3">
        <v>1</v>
      </c>
      <c r="S1461" s="3">
        <v>0</v>
      </c>
      <c r="T1461" s="3">
        <v>0</v>
      </c>
      <c r="U1461" s="3">
        <v>12392.2304830582</v>
      </c>
      <c r="V1461" s="3">
        <v>1</v>
      </c>
      <c r="W1461" s="3" t="str">
        <f>IF(Bank_data3[[#This Row],[credit_risk]]=1,"High Risk","Low Risk")</f>
        <v>High Risk</v>
      </c>
      <c r="X1461" s="3" t="str">
        <f t="shared" si="154"/>
        <v>25-34</v>
      </c>
      <c r="Y1461" s="3" t="str">
        <f t="shared" si="155"/>
        <v>Middle Income</v>
      </c>
      <c r="Z1461" s="3" t="str">
        <f t="shared" si="156"/>
        <v>Poor</v>
      </c>
      <c r="AA1461" s="27">
        <f t="shared" si="157"/>
        <v>0.20908189312165029</v>
      </c>
      <c r="AB1461" s="3" t="str">
        <f t="shared" si="158"/>
        <v>Low</v>
      </c>
      <c r="AC1461" s="3" t="str">
        <f t="shared" si="159"/>
        <v>Low</v>
      </c>
      <c r="AD1461" s="3" t="str">
        <f t="shared" si="160"/>
        <v>No</v>
      </c>
    </row>
    <row r="1462" spans="1:30" ht="15" customHeight="1" x14ac:dyDescent="0.3">
      <c r="A1462" s="3" t="s">
        <v>1483</v>
      </c>
      <c r="B1462" s="3">
        <v>64</v>
      </c>
      <c r="C1462" s="3" t="s">
        <v>31</v>
      </c>
      <c r="D1462" s="3" t="s">
        <v>24</v>
      </c>
      <c r="E1462" s="3">
        <v>61733.439851280797</v>
      </c>
      <c r="F1462" s="3">
        <v>179</v>
      </c>
      <c r="G1462" s="3">
        <v>1342.3520405198501</v>
      </c>
      <c r="H1462" s="3">
        <v>1</v>
      </c>
      <c r="I1462" s="3">
        <v>395.52546988201698</v>
      </c>
      <c r="J1462" s="3">
        <v>43</v>
      </c>
      <c r="K1462" s="3">
        <v>401.32787892284898</v>
      </c>
      <c r="L1462" s="3">
        <v>37</v>
      </c>
      <c r="M1462" s="3">
        <v>13</v>
      </c>
      <c r="N1462" s="3">
        <v>2</v>
      </c>
      <c r="O1462" s="3">
        <v>501</v>
      </c>
      <c r="P1462" s="3">
        <v>2</v>
      </c>
      <c r="Q1462" s="3">
        <v>14751.211928119001</v>
      </c>
      <c r="R1462" s="3">
        <v>7</v>
      </c>
      <c r="S1462" s="3">
        <v>0</v>
      </c>
      <c r="T1462" s="3">
        <v>0</v>
      </c>
      <c r="U1462" s="3">
        <v>10186.0539716821</v>
      </c>
      <c r="V1462" s="3">
        <v>1</v>
      </c>
      <c r="W1462" s="3" t="str">
        <f>IF(Bank_data3[[#This Row],[credit_risk]]=1,"High Risk","Low Risk")</f>
        <v>High Risk</v>
      </c>
      <c r="X1462" s="3" t="str">
        <f t="shared" si="154"/>
        <v>55+</v>
      </c>
      <c r="Y1462" s="3" t="str">
        <f t="shared" si="155"/>
        <v>Middle Income</v>
      </c>
      <c r="Z1462" s="3" t="str">
        <f t="shared" si="156"/>
        <v>Poor</v>
      </c>
      <c r="AA1462" s="27">
        <f t="shared" si="157"/>
        <v>0.2389501048970456</v>
      </c>
      <c r="AB1462" s="3" t="str">
        <f t="shared" si="158"/>
        <v>Medium</v>
      </c>
      <c r="AC1462" s="3" t="str">
        <f t="shared" si="159"/>
        <v>High</v>
      </c>
      <c r="AD1462" s="3" t="str">
        <f t="shared" si="160"/>
        <v>No</v>
      </c>
    </row>
    <row r="1463" spans="1:30" ht="15" customHeight="1" x14ac:dyDescent="0.3">
      <c r="A1463" s="3" t="s">
        <v>1484</v>
      </c>
      <c r="B1463" s="3">
        <v>36</v>
      </c>
      <c r="C1463" s="3" t="s">
        <v>31</v>
      </c>
      <c r="D1463" s="3" t="s">
        <v>33</v>
      </c>
      <c r="E1463" s="3">
        <v>41459.171994529301</v>
      </c>
      <c r="F1463" s="3">
        <v>215</v>
      </c>
      <c r="G1463" s="3">
        <v>1671.37544731462</v>
      </c>
      <c r="H1463" s="3">
        <v>10</v>
      </c>
      <c r="I1463" s="3">
        <v>484.31115156757602</v>
      </c>
      <c r="J1463" s="3">
        <v>31</v>
      </c>
      <c r="K1463" s="3">
        <v>237.84154215582899</v>
      </c>
      <c r="L1463" s="3">
        <v>57</v>
      </c>
      <c r="M1463" s="3">
        <v>14</v>
      </c>
      <c r="N1463" s="3">
        <v>9</v>
      </c>
      <c r="O1463" s="3">
        <v>627</v>
      </c>
      <c r="P1463" s="3">
        <v>3</v>
      </c>
      <c r="Q1463" s="3">
        <v>11313.1762740907</v>
      </c>
      <c r="R1463" s="3">
        <v>5</v>
      </c>
      <c r="S1463" s="3">
        <v>0</v>
      </c>
      <c r="T1463" s="3">
        <v>0</v>
      </c>
      <c r="U1463" s="3">
        <v>500</v>
      </c>
      <c r="V1463" s="3">
        <v>1</v>
      </c>
      <c r="W1463" s="3" t="str">
        <f>IF(Bank_data3[[#This Row],[credit_risk]]=1,"High Risk","Low Risk")</f>
        <v>High Risk</v>
      </c>
      <c r="X1463" s="3" t="str">
        <f t="shared" si="154"/>
        <v>35-44</v>
      </c>
      <c r="Y1463" s="3" t="str">
        <f t="shared" si="155"/>
        <v>Low Income</v>
      </c>
      <c r="Z1463" s="3" t="str">
        <f t="shared" si="156"/>
        <v>Fair</v>
      </c>
      <c r="AA1463" s="27">
        <f t="shared" si="157"/>
        <v>0.27287511375247719</v>
      </c>
      <c r="AB1463" s="3" t="str">
        <f t="shared" si="158"/>
        <v>Medium</v>
      </c>
      <c r="AC1463" s="3" t="str">
        <f t="shared" si="159"/>
        <v>High</v>
      </c>
      <c r="AD1463" s="3" t="str">
        <f t="shared" si="160"/>
        <v>No</v>
      </c>
    </row>
    <row r="1464" spans="1:30" ht="15" customHeight="1" x14ac:dyDescent="0.3">
      <c r="A1464" s="3" t="s">
        <v>1485</v>
      </c>
      <c r="B1464" s="3">
        <v>45</v>
      </c>
      <c r="C1464" s="3" t="s">
        <v>28</v>
      </c>
      <c r="D1464" s="3" t="s">
        <v>24</v>
      </c>
      <c r="E1464" s="3">
        <v>25879.6808973761</v>
      </c>
      <c r="F1464" s="3">
        <v>104</v>
      </c>
      <c r="G1464" s="3">
        <v>1795.9659081489599</v>
      </c>
      <c r="H1464" s="3">
        <v>10</v>
      </c>
      <c r="I1464" s="3">
        <v>735.54311116023098</v>
      </c>
      <c r="J1464" s="3">
        <v>34</v>
      </c>
      <c r="K1464" s="3">
        <v>535.12754981519197</v>
      </c>
      <c r="L1464" s="3">
        <v>7</v>
      </c>
      <c r="M1464" s="3">
        <v>14</v>
      </c>
      <c r="N1464" s="3">
        <v>3</v>
      </c>
      <c r="O1464" s="3">
        <v>707</v>
      </c>
      <c r="P1464" s="3">
        <v>5</v>
      </c>
      <c r="Q1464" s="3">
        <v>9165.2079665811798</v>
      </c>
      <c r="R1464" s="3">
        <v>2</v>
      </c>
      <c r="S1464" s="3">
        <v>0</v>
      </c>
      <c r="T1464" s="3">
        <v>0</v>
      </c>
      <c r="U1464" s="3">
        <v>8464.5989967915993</v>
      </c>
      <c r="V1464" s="3">
        <v>0</v>
      </c>
      <c r="W1464" s="3" t="str">
        <f>IF(Bank_data3[[#This Row],[credit_risk]]=1,"High Risk","Low Risk")</f>
        <v>Low Risk</v>
      </c>
      <c r="X1464" s="3" t="str">
        <f t="shared" si="154"/>
        <v>45-54</v>
      </c>
      <c r="Y1464" s="3" t="str">
        <f t="shared" si="155"/>
        <v>Low Income</v>
      </c>
      <c r="Z1464" s="3" t="str">
        <f t="shared" si="156"/>
        <v>Good</v>
      </c>
      <c r="AA1464" s="27">
        <f t="shared" si="157"/>
        <v>0.3541468692340185</v>
      </c>
      <c r="AB1464" s="3" t="str">
        <f t="shared" si="158"/>
        <v>Medium</v>
      </c>
      <c r="AC1464" s="3" t="str">
        <f t="shared" si="159"/>
        <v>Low</v>
      </c>
      <c r="AD1464" s="3" t="str">
        <f t="shared" si="160"/>
        <v>No</v>
      </c>
    </row>
    <row r="1465" spans="1:30" ht="15" customHeight="1" x14ac:dyDescent="0.3">
      <c r="A1465" s="3" t="s">
        <v>1486</v>
      </c>
      <c r="B1465" s="3">
        <v>40</v>
      </c>
      <c r="C1465" s="3" t="s">
        <v>31</v>
      </c>
      <c r="D1465" s="3" t="s">
        <v>24</v>
      </c>
      <c r="E1465" s="3">
        <v>74856.678148423394</v>
      </c>
      <c r="F1465" s="3">
        <v>104</v>
      </c>
      <c r="G1465" s="3">
        <v>368.49829950729003</v>
      </c>
      <c r="H1465" s="3">
        <v>8</v>
      </c>
      <c r="I1465" s="3">
        <v>1272.1246271416801</v>
      </c>
      <c r="J1465" s="3">
        <v>0</v>
      </c>
      <c r="K1465" s="3">
        <v>721.43420494982399</v>
      </c>
      <c r="L1465" s="3">
        <v>69</v>
      </c>
      <c r="M1465" s="3">
        <v>19</v>
      </c>
      <c r="N1465" s="3">
        <v>2</v>
      </c>
      <c r="O1465" s="3">
        <v>888</v>
      </c>
      <c r="P1465" s="3">
        <v>1</v>
      </c>
      <c r="Q1465" s="3">
        <v>12851.325198508701</v>
      </c>
      <c r="R1465" s="3">
        <v>2</v>
      </c>
      <c r="S1465" s="3">
        <v>0</v>
      </c>
      <c r="T1465" s="3">
        <v>0</v>
      </c>
      <c r="U1465" s="3">
        <v>5326.3297795940498</v>
      </c>
      <c r="V1465" s="3">
        <v>0</v>
      </c>
      <c r="W1465" s="3" t="str">
        <f>IF(Bank_data3[[#This Row],[credit_risk]]=1,"High Risk","Low Risk")</f>
        <v>Low Risk</v>
      </c>
      <c r="X1465" s="3" t="str">
        <f t="shared" si="154"/>
        <v>35-44</v>
      </c>
      <c r="Y1465" s="3" t="str">
        <f t="shared" si="155"/>
        <v>Middle Income</v>
      </c>
      <c r="Z1465" s="3" t="str">
        <f t="shared" si="156"/>
        <v>Excellent</v>
      </c>
      <c r="AA1465" s="27">
        <f t="shared" si="157"/>
        <v>0.17167907415057224</v>
      </c>
      <c r="AB1465" s="3" t="str">
        <f t="shared" si="158"/>
        <v>Low</v>
      </c>
      <c r="AC1465" s="3" t="str">
        <f t="shared" si="159"/>
        <v>High</v>
      </c>
      <c r="AD1465" s="3" t="str">
        <f t="shared" si="160"/>
        <v>No</v>
      </c>
    </row>
    <row r="1466" spans="1:30" ht="15" customHeight="1" x14ac:dyDescent="0.3">
      <c r="A1466" s="3" t="s">
        <v>1487</v>
      </c>
      <c r="B1466" s="3">
        <v>47</v>
      </c>
      <c r="C1466" s="3" t="s">
        <v>28</v>
      </c>
      <c r="D1466" s="3" t="s">
        <v>26</v>
      </c>
      <c r="E1466" s="3">
        <v>50632.560043175698</v>
      </c>
      <c r="F1466" s="3">
        <v>32</v>
      </c>
      <c r="G1466" s="3">
        <v>737.30886645760404</v>
      </c>
      <c r="H1466" s="3">
        <v>9</v>
      </c>
      <c r="I1466" s="3">
        <v>712.43817976358002</v>
      </c>
      <c r="J1466" s="3">
        <v>18</v>
      </c>
      <c r="K1466" s="3">
        <v>672.56051301781997</v>
      </c>
      <c r="L1466" s="3">
        <v>62</v>
      </c>
      <c r="M1466" s="3">
        <v>0</v>
      </c>
      <c r="N1466" s="3">
        <v>8</v>
      </c>
      <c r="O1466" s="3">
        <v>564</v>
      </c>
      <c r="P1466" s="3">
        <v>0</v>
      </c>
      <c r="Q1466" s="3">
        <v>12934.9467371516</v>
      </c>
      <c r="R1466" s="3">
        <v>7</v>
      </c>
      <c r="S1466" s="3">
        <v>0</v>
      </c>
      <c r="T1466" s="3">
        <v>0</v>
      </c>
      <c r="U1466" s="3">
        <v>6347.4407251397597</v>
      </c>
      <c r="V1466" s="3">
        <v>1</v>
      </c>
      <c r="W1466" s="3" t="str">
        <f>IF(Bank_data3[[#This Row],[credit_risk]]=1,"High Risk","Low Risk")</f>
        <v>High Risk</v>
      </c>
      <c r="X1466" s="3" t="str">
        <f t="shared" si="154"/>
        <v>45-54</v>
      </c>
      <c r="Y1466" s="3" t="str">
        <f t="shared" si="155"/>
        <v>Middle Income</v>
      </c>
      <c r="Z1466" s="3" t="str">
        <f t="shared" si="156"/>
        <v>Poor</v>
      </c>
      <c r="AA1466" s="27">
        <f t="shared" si="157"/>
        <v>0.25546697078167951</v>
      </c>
      <c r="AB1466" s="3" t="str">
        <f t="shared" si="158"/>
        <v>Low</v>
      </c>
      <c r="AC1466" s="3" t="str">
        <f t="shared" si="159"/>
        <v>High</v>
      </c>
      <c r="AD1466" s="3" t="str">
        <f t="shared" si="160"/>
        <v>No</v>
      </c>
    </row>
    <row r="1467" spans="1:30" ht="15" customHeight="1" x14ac:dyDescent="0.3">
      <c r="A1467" s="3" t="s">
        <v>1488</v>
      </c>
      <c r="B1467" s="3">
        <v>65</v>
      </c>
      <c r="C1467" s="3" t="s">
        <v>28</v>
      </c>
      <c r="D1467" s="3" t="s">
        <v>33</v>
      </c>
      <c r="E1467" s="3">
        <v>84941.708148786594</v>
      </c>
      <c r="F1467" s="3">
        <v>24</v>
      </c>
      <c r="G1467" s="3">
        <v>937.95604655590603</v>
      </c>
      <c r="H1467" s="3">
        <v>10</v>
      </c>
      <c r="I1467" s="3">
        <v>592.05673651205302</v>
      </c>
      <c r="J1467" s="3">
        <v>32</v>
      </c>
      <c r="K1467" s="3">
        <v>210.08501315592099</v>
      </c>
      <c r="L1467" s="3">
        <v>33</v>
      </c>
      <c r="M1467" s="3">
        <v>18</v>
      </c>
      <c r="N1467" s="3">
        <v>7</v>
      </c>
      <c r="O1467" s="3">
        <v>742</v>
      </c>
      <c r="P1467" s="3">
        <v>5</v>
      </c>
      <c r="Q1467" s="3">
        <v>19612.5623131582</v>
      </c>
      <c r="R1467" s="3">
        <v>5</v>
      </c>
      <c r="S1467" s="3">
        <v>0</v>
      </c>
      <c r="T1467" s="3">
        <v>0</v>
      </c>
      <c r="U1467" s="3">
        <v>4539.5348410924098</v>
      </c>
      <c r="V1467" s="3">
        <v>1</v>
      </c>
      <c r="W1467" s="3" t="str">
        <f>IF(Bank_data3[[#This Row],[credit_risk]]=1,"High Risk","Low Risk")</f>
        <v>High Risk</v>
      </c>
      <c r="X1467" s="3" t="str">
        <f t="shared" si="154"/>
        <v>55+</v>
      </c>
      <c r="Y1467" s="3" t="str">
        <f t="shared" si="155"/>
        <v>Middle Income</v>
      </c>
      <c r="Z1467" s="3" t="str">
        <f t="shared" si="156"/>
        <v>Very Good</v>
      </c>
      <c r="AA1467" s="27">
        <f t="shared" si="157"/>
        <v>0.23089437145299943</v>
      </c>
      <c r="AB1467" s="3" t="str">
        <f t="shared" si="158"/>
        <v>Low</v>
      </c>
      <c r="AC1467" s="3" t="str">
        <f t="shared" si="159"/>
        <v>High</v>
      </c>
      <c r="AD1467" s="3" t="str">
        <f t="shared" si="160"/>
        <v>No</v>
      </c>
    </row>
    <row r="1468" spans="1:30" ht="15" customHeight="1" x14ac:dyDescent="0.3">
      <c r="A1468" s="3" t="s">
        <v>1489</v>
      </c>
      <c r="B1468" s="3">
        <v>21</v>
      </c>
      <c r="C1468" s="3" t="s">
        <v>23</v>
      </c>
      <c r="D1468" s="3" t="s">
        <v>33</v>
      </c>
      <c r="E1468" s="3">
        <v>51662.824689057197</v>
      </c>
      <c r="F1468" s="3">
        <v>21</v>
      </c>
      <c r="G1468" s="3">
        <v>2906.08279363578</v>
      </c>
      <c r="H1468" s="3">
        <v>4</v>
      </c>
      <c r="I1468" s="3">
        <v>183.748240362974</v>
      </c>
      <c r="J1468" s="3">
        <v>18</v>
      </c>
      <c r="K1468" s="3">
        <v>400.41811546853899</v>
      </c>
      <c r="L1468" s="3">
        <v>48</v>
      </c>
      <c r="M1468" s="3">
        <v>6</v>
      </c>
      <c r="N1468" s="3">
        <v>9</v>
      </c>
      <c r="O1468" s="3">
        <v>553</v>
      </c>
      <c r="P1468" s="3">
        <v>5</v>
      </c>
      <c r="Q1468" s="3">
        <v>8335.1435706669308</v>
      </c>
      <c r="R1468" s="3">
        <v>3</v>
      </c>
      <c r="S1468" s="3">
        <v>0</v>
      </c>
      <c r="T1468" s="3">
        <v>0</v>
      </c>
      <c r="U1468" s="3">
        <v>9595.5239569236692</v>
      </c>
      <c r="V1468" s="3">
        <v>1</v>
      </c>
      <c r="W1468" s="3" t="str">
        <f>IF(Bank_data3[[#This Row],[credit_risk]]=1,"High Risk","Low Risk")</f>
        <v>High Risk</v>
      </c>
      <c r="X1468" s="3" t="str">
        <f t="shared" si="154"/>
        <v>18-24</v>
      </c>
      <c r="Y1468" s="3" t="str">
        <f t="shared" si="155"/>
        <v>Middle Income</v>
      </c>
      <c r="Z1468" s="3" t="str">
        <f t="shared" si="156"/>
        <v>Poor</v>
      </c>
      <c r="AA1468" s="27">
        <f t="shared" si="157"/>
        <v>0.16133735661636042</v>
      </c>
      <c r="AB1468" s="3" t="str">
        <f t="shared" si="158"/>
        <v>Medium</v>
      </c>
      <c r="AC1468" s="3" t="str">
        <f t="shared" si="159"/>
        <v>High</v>
      </c>
      <c r="AD1468" s="3" t="str">
        <f t="shared" si="160"/>
        <v>No</v>
      </c>
    </row>
    <row r="1469" spans="1:30" ht="15" customHeight="1" x14ac:dyDescent="0.3">
      <c r="A1469" s="3" t="s">
        <v>1490</v>
      </c>
      <c r="B1469" s="3">
        <v>62</v>
      </c>
      <c r="C1469" s="3" t="s">
        <v>23</v>
      </c>
      <c r="D1469" s="3" t="s">
        <v>24</v>
      </c>
      <c r="E1469" s="3">
        <v>52919.832510432003</v>
      </c>
      <c r="F1469" s="3">
        <v>33</v>
      </c>
      <c r="G1469" s="3">
        <v>1195.1230858148001</v>
      </c>
      <c r="H1469" s="3">
        <v>4</v>
      </c>
      <c r="I1469" s="3">
        <v>1329.7395024607999</v>
      </c>
      <c r="J1469" s="3">
        <v>35</v>
      </c>
      <c r="K1469" s="3">
        <v>615.27844665304303</v>
      </c>
      <c r="L1469" s="3">
        <v>39</v>
      </c>
      <c r="M1469" s="3">
        <v>17</v>
      </c>
      <c r="N1469" s="3">
        <v>8</v>
      </c>
      <c r="O1469" s="3">
        <v>369</v>
      </c>
      <c r="P1469" s="3">
        <v>3</v>
      </c>
      <c r="Q1469" s="3">
        <v>11333.496783959799</v>
      </c>
      <c r="R1469" s="3">
        <v>6</v>
      </c>
      <c r="S1469" s="3">
        <v>0</v>
      </c>
      <c r="T1469" s="3">
        <v>0</v>
      </c>
      <c r="U1469" s="3">
        <v>2615.3367865844998</v>
      </c>
      <c r="V1469" s="3">
        <v>1</v>
      </c>
      <c r="W1469" s="3" t="str">
        <f>IF(Bank_data3[[#This Row],[credit_risk]]=1,"High Risk","Low Risk")</f>
        <v>High Risk</v>
      </c>
      <c r="X1469" s="3" t="str">
        <f t="shared" si="154"/>
        <v>55+</v>
      </c>
      <c r="Y1469" s="3" t="str">
        <f t="shared" si="155"/>
        <v>Middle Income</v>
      </c>
      <c r="Z1469" s="3" t="str">
        <f t="shared" si="156"/>
        <v>Poor</v>
      </c>
      <c r="AA1469" s="27">
        <f t="shared" si="157"/>
        <v>0.21416350442389712</v>
      </c>
      <c r="AB1469" s="3" t="str">
        <f t="shared" si="158"/>
        <v>Medium</v>
      </c>
      <c r="AC1469" s="3" t="str">
        <f t="shared" si="159"/>
        <v>High</v>
      </c>
      <c r="AD1469" s="3" t="str">
        <f t="shared" si="160"/>
        <v>No</v>
      </c>
    </row>
    <row r="1470" spans="1:30" ht="15" customHeight="1" x14ac:dyDescent="0.3">
      <c r="A1470" s="3" t="s">
        <v>1491</v>
      </c>
      <c r="B1470" s="3">
        <v>20</v>
      </c>
      <c r="C1470" s="3" t="s">
        <v>28</v>
      </c>
      <c r="D1470" s="3" t="s">
        <v>26</v>
      </c>
      <c r="E1470" s="3">
        <v>32639.057240187201</v>
      </c>
      <c r="F1470" s="3">
        <v>22</v>
      </c>
      <c r="G1470" s="3">
        <v>318.61245104950302</v>
      </c>
      <c r="H1470" s="3">
        <v>10</v>
      </c>
      <c r="I1470" s="3">
        <v>999.15985109351095</v>
      </c>
      <c r="J1470" s="3">
        <v>26</v>
      </c>
      <c r="K1470" s="3">
        <v>531.25385507867099</v>
      </c>
      <c r="L1470" s="3">
        <v>28</v>
      </c>
      <c r="M1470" s="3">
        <v>14</v>
      </c>
      <c r="N1470" s="3">
        <v>9</v>
      </c>
      <c r="O1470" s="3">
        <v>834</v>
      </c>
      <c r="P1470" s="3">
        <v>0</v>
      </c>
      <c r="Q1470" s="3">
        <v>21887.021401958398</v>
      </c>
      <c r="R1470" s="3">
        <v>1</v>
      </c>
      <c r="S1470" s="3">
        <v>0</v>
      </c>
      <c r="T1470" s="3">
        <v>0</v>
      </c>
      <c r="U1470" s="3">
        <v>8467.3308721107605</v>
      </c>
      <c r="V1470" s="3">
        <v>0</v>
      </c>
      <c r="W1470" s="3" t="str">
        <f>IF(Bank_data3[[#This Row],[credit_risk]]=1,"High Risk","Low Risk")</f>
        <v>Low Risk</v>
      </c>
      <c r="X1470" s="3" t="str">
        <f t="shared" si="154"/>
        <v>18-24</v>
      </c>
      <c r="Y1470" s="3" t="str">
        <f t="shared" si="155"/>
        <v>Low Income</v>
      </c>
      <c r="Z1470" s="3" t="str">
        <f t="shared" si="156"/>
        <v>Excellent</v>
      </c>
      <c r="AA1470" s="27">
        <f t="shared" si="157"/>
        <v>0.67057762241397589</v>
      </c>
      <c r="AB1470" s="3" t="str">
        <f t="shared" si="158"/>
        <v>Low</v>
      </c>
      <c r="AC1470" s="3" t="str">
        <f t="shared" si="159"/>
        <v>Medium</v>
      </c>
      <c r="AD1470" s="3" t="str">
        <f t="shared" si="160"/>
        <v>No</v>
      </c>
    </row>
    <row r="1471" spans="1:30" ht="15" customHeight="1" x14ac:dyDescent="0.3">
      <c r="A1471" s="3" t="s">
        <v>1492</v>
      </c>
      <c r="B1471" s="3">
        <v>55</v>
      </c>
      <c r="C1471" s="3" t="s">
        <v>28</v>
      </c>
      <c r="D1471" s="3" t="s">
        <v>26</v>
      </c>
      <c r="E1471" s="3">
        <v>42376.219998966</v>
      </c>
      <c r="F1471" s="3">
        <v>149</v>
      </c>
      <c r="G1471" s="3">
        <v>1805.1895921278799</v>
      </c>
      <c r="H1471" s="3">
        <v>11</v>
      </c>
      <c r="I1471" s="3">
        <v>1078.60348950205</v>
      </c>
      <c r="J1471" s="3">
        <v>12</v>
      </c>
      <c r="K1471" s="3">
        <v>324.12343029766402</v>
      </c>
      <c r="L1471" s="3">
        <v>8</v>
      </c>
      <c r="M1471" s="3">
        <v>12</v>
      </c>
      <c r="N1471" s="3">
        <v>9</v>
      </c>
      <c r="O1471" s="3">
        <v>641</v>
      </c>
      <c r="P1471" s="3">
        <v>1</v>
      </c>
      <c r="Q1471" s="3">
        <v>4682.9534733620003</v>
      </c>
      <c r="R1471" s="3">
        <v>7</v>
      </c>
      <c r="S1471" s="3">
        <v>0</v>
      </c>
      <c r="T1471" s="3">
        <v>0</v>
      </c>
      <c r="U1471" s="3">
        <v>13833.9877348387</v>
      </c>
      <c r="V1471" s="3">
        <v>1</v>
      </c>
      <c r="W1471" s="3" t="str">
        <f>IF(Bank_data3[[#This Row],[credit_risk]]=1,"High Risk","Low Risk")</f>
        <v>High Risk</v>
      </c>
      <c r="X1471" s="3" t="str">
        <f t="shared" si="154"/>
        <v>55+</v>
      </c>
      <c r="Y1471" s="3" t="str">
        <f t="shared" si="155"/>
        <v>Low Income</v>
      </c>
      <c r="Z1471" s="3" t="str">
        <f t="shared" si="156"/>
        <v>Fair</v>
      </c>
      <c r="AA1471" s="27">
        <f t="shared" si="157"/>
        <v>0.1105089947493256</v>
      </c>
      <c r="AB1471" s="3" t="str">
        <f t="shared" si="158"/>
        <v>Medium</v>
      </c>
      <c r="AC1471" s="3" t="str">
        <f t="shared" si="159"/>
        <v>Low</v>
      </c>
      <c r="AD1471" s="3" t="str">
        <f t="shared" si="160"/>
        <v>No</v>
      </c>
    </row>
    <row r="1472" spans="1:30" ht="15" customHeight="1" x14ac:dyDescent="0.3">
      <c r="A1472" s="3" t="s">
        <v>1493</v>
      </c>
      <c r="B1472" s="3">
        <v>45</v>
      </c>
      <c r="C1472" s="3" t="s">
        <v>28</v>
      </c>
      <c r="D1472" s="3" t="s">
        <v>33</v>
      </c>
      <c r="E1472" s="3">
        <v>21941.550150477498</v>
      </c>
      <c r="F1472" s="3">
        <v>132</v>
      </c>
      <c r="G1472" s="3">
        <v>1413.10346723874</v>
      </c>
      <c r="H1472" s="3">
        <v>2</v>
      </c>
      <c r="I1472" s="3">
        <v>1136.59081817528</v>
      </c>
      <c r="J1472" s="3">
        <v>26</v>
      </c>
      <c r="K1472" s="3">
        <v>593.6577575755</v>
      </c>
      <c r="L1472" s="3">
        <v>20</v>
      </c>
      <c r="M1472" s="3">
        <v>18</v>
      </c>
      <c r="N1472" s="3">
        <v>1</v>
      </c>
      <c r="O1472" s="3">
        <v>512</v>
      </c>
      <c r="P1472" s="3">
        <v>2</v>
      </c>
      <c r="Q1472" s="3">
        <v>9809.9955976949695</v>
      </c>
      <c r="R1472" s="3">
        <v>0</v>
      </c>
      <c r="S1472" s="3">
        <v>0</v>
      </c>
      <c r="T1472" s="3">
        <v>0</v>
      </c>
      <c r="U1472" s="3">
        <v>5598.7461399594004</v>
      </c>
      <c r="V1472" s="3">
        <v>1</v>
      </c>
      <c r="W1472" s="3" t="str">
        <f>IF(Bank_data3[[#This Row],[credit_risk]]=1,"High Risk","Low Risk")</f>
        <v>High Risk</v>
      </c>
      <c r="X1472" s="3" t="str">
        <f t="shared" si="154"/>
        <v>45-54</v>
      </c>
      <c r="Y1472" s="3" t="str">
        <f t="shared" si="155"/>
        <v>Low Income</v>
      </c>
      <c r="Z1472" s="3" t="str">
        <f t="shared" si="156"/>
        <v>Poor</v>
      </c>
      <c r="AA1472" s="27">
        <f t="shared" si="157"/>
        <v>0.44709674250073356</v>
      </c>
      <c r="AB1472" s="3" t="str">
        <f t="shared" si="158"/>
        <v>Medium</v>
      </c>
      <c r="AC1472" s="3" t="str">
        <f t="shared" si="159"/>
        <v>Medium</v>
      </c>
      <c r="AD1472" s="3" t="str">
        <f t="shared" si="160"/>
        <v>No</v>
      </c>
    </row>
    <row r="1473" spans="1:30" ht="15" customHeight="1" x14ac:dyDescent="0.3">
      <c r="A1473" s="3" t="s">
        <v>1494</v>
      </c>
      <c r="B1473" s="3">
        <v>48</v>
      </c>
      <c r="C1473" s="3" t="s">
        <v>28</v>
      </c>
      <c r="D1473" s="3" t="s">
        <v>24</v>
      </c>
      <c r="E1473" s="3">
        <v>25814.761460874</v>
      </c>
      <c r="F1473" s="3">
        <v>42</v>
      </c>
      <c r="G1473" s="3">
        <v>560.07263904909405</v>
      </c>
      <c r="H1473" s="3">
        <v>2</v>
      </c>
      <c r="I1473" s="3">
        <v>742.34441993436303</v>
      </c>
      <c r="J1473" s="3">
        <v>45</v>
      </c>
      <c r="K1473" s="3">
        <v>691.53535064802702</v>
      </c>
      <c r="L1473" s="3">
        <v>31</v>
      </c>
      <c r="M1473" s="3">
        <v>17</v>
      </c>
      <c r="N1473" s="3">
        <v>4</v>
      </c>
      <c r="O1473" s="3">
        <v>422</v>
      </c>
      <c r="P1473" s="3">
        <v>1</v>
      </c>
      <c r="Q1473" s="3">
        <v>6513.5045533469502</v>
      </c>
      <c r="R1473" s="3">
        <v>1</v>
      </c>
      <c r="S1473" s="3">
        <v>0</v>
      </c>
      <c r="T1473" s="3">
        <v>0</v>
      </c>
      <c r="U1473" s="3">
        <v>6159.9647767439201</v>
      </c>
      <c r="V1473" s="3">
        <v>1</v>
      </c>
      <c r="W1473" s="3" t="str">
        <f>IF(Bank_data3[[#This Row],[credit_risk]]=1,"High Risk","Low Risk")</f>
        <v>High Risk</v>
      </c>
      <c r="X1473" s="3" t="str">
        <f t="shared" si="154"/>
        <v>45-54</v>
      </c>
      <c r="Y1473" s="3" t="str">
        <f t="shared" si="155"/>
        <v>Low Income</v>
      </c>
      <c r="Z1473" s="3" t="str">
        <f t="shared" si="156"/>
        <v>Poor</v>
      </c>
      <c r="AA1473" s="27">
        <f t="shared" si="157"/>
        <v>0.25231705368337831</v>
      </c>
      <c r="AB1473" s="3" t="str">
        <f t="shared" si="158"/>
        <v>Low</v>
      </c>
      <c r="AC1473" s="3" t="str">
        <f t="shared" si="159"/>
        <v>High</v>
      </c>
      <c r="AD1473" s="3" t="str">
        <f t="shared" si="160"/>
        <v>No</v>
      </c>
    </row>
    <row r="1474" spans="1:30" ht="15" customHeight="1" x14ac:dyDescent="0.3">
      <c r="A1474" s="3" t="s">
        <v>1495</v>
      </c>
      <c r="B1474" s="3">
        <v>40</v>
      </c>
      <c r="C1474" s="3" t="s">
        <v>28</v>
      </c>
      <c r="D1474" s="3" t="s">
        <v>33</v>
      </c>
      <c r="E1474" s="3">
        <v>63340.970851877697</v>
      </c>
      <c r="F1474" s="3">
        <v>169</v>
      </c>
      <c r="G1474" s="3">
        <v>1121.0817087826699</v>
      </c>
      <c r="H1474" s="3">
        <v>0</v>
      </c>
      <c r="I1474" s="3">
        <v>829.60672181163704</v>
      </c>
      <c r="J1474" s="3">
        <v>13</v>
      </c>
      <c r="K1474" s="3">
        <v>452.60601591705699</v>
      </c>
      <c r="L1474" s="3">
        <v>71</v>
      </c>
      <c r="M1474" s="3">
        <v>3</v>
      </c>
      <c r="N1474" s="3">
        <v>4</v>
      </c>
      <c r="O1474" s="3">
        <v>836</v>
      </c>
      <c r="P1474" s="3">
        <v>5</v>
      </c>
      <c r="Q1474" s="3">
        <v>4475.2781880963903</v>
      </c>
      <c r="R1474" s="3">
        <v>2</v>
      </c>
      <c r="S1474" s="3">
        <v>0</v>
      </c>
      <c r="T1474" s="3">
        <v>0</v>
      </c>
      <c r="U1474" s="3">
        <v>2329.2287598889902</v>
      </c>
      <c r="V1474" s="3">
        <v>0</v>
      </c>
      <c r="W1474" s="3" t="str">
        <f>IF(Bank_data3[[#This Row],[credit_risk]]=1,"High Risk","Low Risk")</f>
        <v>Low Risk</v>
      </c>
      <c r="X1474" s="3" t="str">
        <f t="shared" si="154"/>
        <v>35-44</v>
      </c>
      <c r="Y1474" s="3" t="str">
        <f t="shared" si="155"/>
        <v>Middle Income</v>
      </c>
      <c r="Z1474" s="3" t="str">
        <f t="shared" si="156"/>
        <v>Excellent</v>
      </c>
      <c r="AA1474" s="27">
        <f t="shared" si="157"/>
        <v>7.0653766873289475E-2</v>
      </c>
      <c r="AB1474" s="3" t="str">
        <f t="shared" si="158"/>
        <v>Medium</v>
      </c>
      <c r="AC1474" s="3" t="str">
        <f t="shared" si="159"/>
        <v>High</v>
      </c>
      <c r="AD1474" s="3" t="str">
        <f t="shared" si="160"/>
        <v>No</v>
      </c>
    </row>
    <row r="1475" spans="1:30" ht="15" customHeight="1" x14ac:dyDescent="0.3">
      <c r="A1475" s="3" t="s">
        <v>1496</v>
      </c>
      <c r="B1475" s="3">
        <v>30</v>
      </c>
      <c r="C1475" s="3" t="s">
        <v>28</v>
      </c>
      <c r="D1475" s="3" t="s">
        <v>33</v>
      </c>
      <c r="E1475" s="3">
        <v>44913.499103894297</v>
      </c>
      <c r="F1475" s="3">
        <v>93</v>
      </c>
      <c r="G1475" s="3">
        <v>1226.8950110824701</v>
      </c>
      <c r="H1475" s="3">
        <v>11</v>
      </c>
      <c r="I1475" s="3">
        <v>1321.0106796831999</v>
      </c>
      <c r="J1475" s="3">
        <v>23</v>
      </c>
      <c r="K1475" s="3">
        <v>252.401297986288</v>
      </c>
      <c r="L1475" s="3">
        <v>54</v>
      </c>
      <c r="M1475" s="3">
        <v>17</v>
      </c>
      <c r="N1475" s="3">
        <v>6</v>
      </c>
      <c r="O1475" s="3">
        <v>849</v>
      </c>
      <c r="P1475" s="3">
        <v>0</v>
      </c>
      <c r="Q1475" s="3">
        <v>13351.6614691171</v>
      </c>
      <c r="R1475" s="3">
        <v>0</v>
      </c>
      <c r="S1475" s="3">
        <v>0</v>
      </c>
      <c r="T1475" s="3">
        <v>0</v>
      </c>
      <c r="U1475" s="3">
        <v>11634.568557128499</v>
      </c>
      <c r="V1475" s="3">
        <v>0</v>
      </c>
      <c r="W1475" s="3" t="str">
        <f>IF(Bank_data3[[#This Row],[credit_risk]]=1,"High Risk","Low Risk")</f>
        <v>Low Risk</v>
      </c>
      <c r="X1475" s="3" t="str">
        <f t="shared" si="154"/>
        <v>25-34</v>
      </c>
      <c r="Y1475" s="3" t="str">
        <f t="shared" si="155"/>
        <v>Low Income</v>
      </c>
      <c r="Z1475" s="3" t="str">
        <f t="shared" si="156"/>
        <v>Excellent</v>
      </c>
      <c r="AA1475" s="27">
        <f t="shared" si="157"/>
        <v>0.29727502277727058</v>
      </c>
      <c r="AB1475" s="3" t="str">
        <f t="shared" si="158"/>
        <v>Medium</v>
      </c>
      <c r="AC1475" s="3" t="str">
        <f t="shared" si="159"/>
        <v>High</v>
      </c>
      <c r="AD1475" s="3" t="str">
        <f t="shared" si="160"/>
        <v>No</v>
      </c>
    </row>
    <row r="1476" spans="1:30" ht="15" customHeight="1" x14ac:dyDescent="0.3">
      <c r="A1476" s="3" t="s">
        <v>1497</v>
      </c>
      <c r="B1476" s="3">
        <v>59</v>
      </c>
      <c r="C1476" s="3" t="s">
        <v>31</v>
      </c>
      <c r="D1476" s="3" t="s">
        <v>33</v>
      </c>
      <c r="E1476" s="3">
        <v>42392.155484891802</v>
      </c>
      <c r="F1476" s="3">
        <v>74</v>
      </c>
      <c r="G1476" s="3">
        <v>1401.49518415994</v>
      </c>
      <c r="H1476" s="3">
        <v>10</v>
      </c>
      <c r="I1476" s="3">
        <v>862.85331126169797</v>
      </c>
      <c r="J1476" s="3">
        <v>34</v>
      </c>
      <c r="K1476" s="3">
        <v>594.32640728237197</v>
      </c>
      <c r="L1476" s="3">
        <v>42</v>
      </c>
      <c r="M1476" s="3">
        <v>3</v>
      </c>
      <c r="N1476" s="3">
        <v>3</v>
      </c>
      <c r="O1476" s="3">
        <v>494</v>
      </c>
      <c r="P1476" s="3">
        <v>2</v>
      </c>
      <c r="Q1476" s="3">
        <v>19982.340844861101</v>
      </c>
      <c r="R1476" s="3">
        <v>6</v>
      </c>
      <c r="S1476" s="3">
        <v>0</v>
      </c>
      <c r="T1476" s="3">
        <v>0</v>
      </c>
      <c r="U1476" s="3">
        <v>3775.0776841233901</v>
      </c>
      <c r="V1476" s="3">
        <v>1</v>
      </c>
      <c r="W1476" s="3" t="str">
        <f>IF(Bank_data3[[#This Row],[credit_risk]]=1,"High Risk","Low Risk")</f>
        <v>High Risk</v>
      </c>
      <c r="X1476" s="3" t="str">
        <f t="shared" si="154"/>
        <v>55+</v>
      </c>
      <c r="Y1476" s="3" t="str">
        <f t="shared" si="155"/>
        <v>Low Income</v>
      </c>
      <c r="Z1476" s="3" t="str">
        <f t="shared" si="156"/>
        <v>Poor</v>
      </c>
      <c r="AA1476" s="27">
        <f t="shared" si="157"/>
        <v>0.47136883266015184</v>
      </c>
      <c r="AB1476" s="3" t="str">
        <f t="shared" si="158"/>
        <v>Medium</v>
      </c>
      <c r="AC1476" s="3" t="str">
        <f t="shared" si="159"/>
        <v>High</v>
      </c>
      <c r="AD1476" s="3" t="str">
        <f t="shared" si="160"/>
        <v>No</v>
      </c>
    </row>
    <row r="1477" spans="1:30" ht="15" customHeight="1" x14ac:dyDescent="0.3">
      <c r="A1477" s="3" t="s">
        <v>1498</v>
      </c>
      <c r="B1477" s="3">
        <v>30</v>
      </c>
      <c r="C1477" s="3" t="s">
        <v>28</v>
      </c>
      <c r="D1477" s="3" t="s">
        <v>33</v>
      </c>
      <c r="E1477" s="3">
        <v>36672.332347631702</v>
      </c>
      <c r="F1477" s="3">
        <v>111</v>
      </c>
      <c r="G1477" s="3">
        <v>2243.9767949823299</v>
      </c>
      <c r="H1477" s="3">
        <v>4</v>
      </c>
      <c r="I1477" s="3">
        <v>1005.6338515224001</v>
      </c>
      <c r="J1477" s="3">
        <v>18</v>
      </c>
      <c r="K1477" s="3">
        <v>284.38826986207499</v>
      </c>
      <c r="L1477" s="3">
        <v>9</v>
      </c>
      <c r="M1477" s="3">
        <v>15</v>
      </c>
      <c r="N1477" s="3">
        <v>3</v>
      </c>
      <c r="O1477" s="3">
        <v>569</v>
      </c>
      <c r="P1477" s="3">
        <v>3</v>
      </c>
      <c r="Q1477" s="3">
        <v>24586.112966384899</v>
      </c>
      <c r="R1477" s="3">
        <v>6</v>
      </c>
      <c r="S1477" s="3">
        <v>0</v>
      </c>
      <c r="T1477" s="3">
        <v>0</v>
      </c>
      <c r="U1477" s="3">
        <v>4981.2873548239704</v>
      </c>
      <c r="V1477" s="3">
        <v>1</v>
      </c>
      <c r="W1477" s="3" t="str">
        <f>IF(Bank_data3[[#This Row],[credit_risk]]=1,"High Risk","Low Risk")</f>
        <v>High Risk</v>
      </c>
      <c r="X1477" s="3" t="str">
        <f t="shared" si="154"/>
        <v>25-34</v>
      </c>
      <c r="Y1477" s="3" t="str">
        <f t="shared" si="155"/>
        <v>Low Income</v>
      </c>
      <c r="Z1477" s="3" t="str">
        <f t="shared" si="156"/>
        <v>Poor</v>
      </c>
      <c r="AA1477" s="27">
        <f t="shared" si="157"/>
        <v>0.67042676024320746</v>
      </c>
      <c r="AB1477" s="3" t="str">
        <f t="shared" si="158"/>
        <v>Medium</v>
      </c>
      <c r="AC1477" s="3" t="str">
        <f t="shared" si="159"/>
        <v>Low</v>
      </c>
      <c r="AD1477" s="3" t="str">
        <f t="shared" si="160"/>
        <v>No</v>
      </c>
    </row>
    <row r="1478" spans="1:30" ht="15" customHeight="1" x14ac:dyDescent="0.3">
      <c r="A1478" s="3" t="s">
        <v>1499</v>
      </c>
      <c r="B1478" s="3">
        <v>55</v>
      </c>
      <c r="C1478" s="3" t="s">
        <v>31</v>
      </c>
      <c r="D1478" s="3" t="s">
        <v>24</v>
      </c>
      <c r="E1478" s="3">
        <v>43060.573320014999</v>
      </c>
      <c r="F1478" s="3">
        <v>184</v>
      </c>
      <c r="G1478" s="3">
        <v>1948.4198801616999</v>
      </c>
      <c r="H1478" s="3">
        <v>2</v>
      </c>
      <c r="I1478" s="3">
        <v>1104.6927510201799</v>
      </c>
      <c r="J1478" s="3">
        <v>24</v>
      </c>
      <c r="K1478" s="3">
        <v>830.58651315755901</v>
      </c>
      <c r="L1478" s="3">
        <v>48</v>
      </c>
      <c r="M1478" s="3">
        <v>13</v>
      </c>
      <c r="N1478" s="3">
        <v>7</v>
      </c>
      <c r="O1478" s="3">
        <v>789</v>
      </c>
      <c r="P1478" s="3">
        <v>2</v>
      </c>
      <c r="Q1478" s="3">
        <v>11747.533062977</v>
      </c>
      <c r="R1478" s="3">
        <v>3</v>
      </c>
      <c r="S1478" s="3">
        <v>0</v>
      </c>
      <c r="T1478" s="3">
        <v>1</v>
      </c>
      <c r="U1478" s="3">
        <v>11364.007912749101</v>
      </c>
      <c r="V1478" s="3">
        <v>1</v>
      </c>
      <c r="W1478" s="3" t="str">
        <f>IF(Bank_data3[[#This Row],[credit_risk]]=1,"High Risk","Low Risk")</f>
        <v>High Risk</v>
      </c>
      <c r="X1478" s="3" t="str">
        <f t="shared" si="154"/>
        <v>55+</v>
      </c>
      <c r="Y1478" s="3" t="str">
        <f t="shared" si="155"/>
        <v>Low Income</v>
      </c>
      <c r="Z1478" s="3" t="str">
        <f t="shared" si="156"/>
        <v>Very Good</v>
      </c>
      <c r="AA1478" s="27">
        <f t="shared" si="157"/>
        <v>0.27281413500169599</v>
      </c>
      <c r="AB1478" s="3" t="str">
        <f t="shared" si="158"/>
        <v>Medium</v>
      </c>
      <c r="AC1478" s="3" t="str">
        <f t="shared" si="159"/>
        <v>High</v>
      </c>
      <c r="AD1478" s="3" t="str">
        <f t="shared" si="160"/>
        <v>No</v>
      </c>
    </row>
    <row r="1479" spans="1:30" ht="15" customHeight="1" x14ac:dyDescent="0.3">
      <c r="A1479" s="3" t="s">
        <v>1500</v>
      </c>
      <c r="B1479" s="3">
        <v>68</v>
      </c>
      <c r="C1479" s="3" t="s">
        <v>31</v>
      </c>
      <c r="D1479" s="3" t="s">
        <v>26</v>
      </c>
      <c r="E1479" s="3">
        <v>70395.1419489291</v>
      </c>
      <c r="F1479" s="3">
        <v>29</v>
      </c>
      <c r="G1479" s="3">
        <v>1600.0262973035999</v>
      </c>
      <c r="H1479" s="3">
        <v>10</v>
      </c>
      <c r="I1479" s="3">
        <v>1025.0259663479301</v>
      </c>
      <c r="J1479" s="3">
        <v>10</v>
      </c>
      <c r="K1479" s="3">
        <v>0</v>
      </c>
      <c r="L1479" s="3">
        <v>12</v>
      </c>
      <c r="M1479" s="3">
        <v>13</v>
      </c>
      <c r="N1479" s="3">
        <v>0</v>
      </c>
      <c r="O1479" s="3">
        <v>365</v>
      </c>
      <c r="P1479" s="3">
        <v>5</v>
      </c>
      <c r="Q1479" s="3">
        <v>15028.918045860801</v>
      </c>
      <c r="R1479" s="3">
        <v>6</v>
      </c>
      <c r="S1479" s="3">
        <v>0</v>
      </c>
      <c r="T1479" s="3">
        <v>0</v>
      </c>
      <c r="U1479" s="3">
        <v>9942.8688799228603</v>
      </c>
      <c r="V1479" s="3">
        <v>1</v>
      </c>
      <c r="W1479" s="3" t="str">
        <f>IF(Bank_data3[[#This Row],[credit_risk]]=1,"High Risk","Low Risk")</f>
        <v>High Risk</v>
      </c>
      <c r="X1479" s="3" t="str">
        <f t="shared" ref="X1479:X1542" si="161">_xlfn.IFS(B1479&lt;25,"18-24",B1479&lt;35,"25-34",B1479&lt;45,"35-44",B1479&lt;55,"45-54",TRUE(),"55+")</f>
        <v>55+</v>
      </c>
      <c r="Y1479" s="3" t="str">
        <f t="shared" ref="Y1479:Y1542" si="162">_xlfn.IFS(E1479&lt;50000,"Low Income",E1479&lt;100000,"Middle Income",TRUE(),"High Income")</f>
        <v>Middle Income</v>
      </c>
      <c r="Z1479" s="3" t="str">
        <f t="shared" ref="Z1479:Z1542" si="163">_xlfn.IFS(O1479&lt;580,"Poor",O1479&lt;670,"Fair",O1479&lt;740,"Good",O1479&lt;800,"Very Good",TRUE(),"Excellent")</f>
        <v>Poor</v>
      </c>
      <c r="AA1479" s="27">
        <f t="shared" ref="AA1479:AA1542" si="164">IF(E1479=0,0,Q1479/E1479)</f>
        <v>0.21349368194703144</v>
      </c>
      <c r="AB1479" s="3" t="str">
        <f t="shared" ref="AB1479:AB1542" si="165">_xlfn.IFS(G1479&lt;1000,"Low",G1479&lt;5000,"Medium",TRUE(),"High")</f>
        <v>Medium</v>
      </c>
      <c r="AC1479" s="3" t="str">
        <f t="shared" ref="AC1479:AC1542" si="166">_xlfn.IFS(L1479&lt;10,"Low",L1479&lt;30,"Medium",TRUE(),"High")</f>
        <v>Medium</v>
      </c>
      <c r="AD1479" s="3" t="str">
        <f t="shared" ref="AD1479:AD1542" si="167">IF(AND(E1479&gt;=100000,O1479&gt;=750),"Yes","No")</f>
        <v>No</v>
      </c>
    </row>
    <row r="1480" spans="1:30" ht="15" customHeight="1" x14ac:dyDescent="0.3">
      <c r="A1480" s="3" t="s">
        <v>1501</v>
      </c>
      <c r="B1480" s="3">
        <v>58</v>
      </c>
      <c r="C1480" s="3" t="s">
        <v>28</v>
      </c>
      <c r="D1480" s="3" t="s">
        <v>33</v>
      </c>
      <c r="E1480" s="3">
        <v>52595.991623708003</v>
      </c>
      <c r="F1480" s="3">
        <v>81</v>
      </c>
      <c r="G1480" s="3">
        <v>2288.8869656649999</v>
      </c>
      <c r="H1480" s="3">
        <v>1</v>
      </c>
      <c r="I1480" s="3">
        <v>755.14079040672698</v>
      </c>
      <c r="J1480" s="3">
        <v>8</v>
      </c>
      <c r="K1480" s="3">
        <v>418.78208055900802</v>
      </c>
      <c r="L1480" s="3">
        <v>40</v>
      </c>
      <c r="M1480" s="3">
        <v>6</v>
      </c>
      <c r="N1480" s="3">
        <v>5</v>
      </c>
      <c r="O1480" s="3">
        <v>498</v>
      </c>
      <c r="P1480" s="3">
        <v>5</v>
      </c>
      <c r="Q1480" s="3">
        <v>15248.653462918401</v>
      </c>
      <c r="R1480" s="3">
        <v>0</v>
      </c>
      <c r="S1480" s="3">
        <v>0</v>
      </c>
      <c r="T1480" s="3">
        <v>0</v>
      </c>
      <c r="U1480" s="3">
        <v>516.78587775664801</v>
      </c>
      <c r="V1480" s="3">
        <v>1</v>
      </c>
      <c r="W1480" s="3" t="str">
        <f>IF(Bank_data3[[#This Row],[credit_risk]]=1,"High Risk","Low Risk")</f>
        <v>High Risk</v>
      </c>
      <c r="X1480" s="3" t="str">
        <f t="shared" si="161"/>
        <v>55+</v>
      </c>
      <c r="Y1480" s="3" t="str">
        <f t="shared" si="162"/>
        <v>Middle Income</v>
      </c>
      <c r="Z1480" s="3" t="str">
        <f t="shared" si="163"/>
        <v>Poor</v>
      </c>
      <c r="AA1480" s="27">
        <f t="shared" si="164"/>
        <v>0.28992044815911344</v>
      </c>
      <c r="AB1480" s="3" t="str">
        <f t="shared" si="165"/>
        <v>Medium</v>
      </c>
      <c r="AC1480" s="3" t="str">
        <f t="shared" si="166"/>
        <v>High</v>
      </c>
      <c r="AD1480" s="3" t="str">
        <f t="shared" si="167"/>
        <v>No</v>
      </c>
    </row>
    <row r="1481" spans="1:30" ht="15" customHeight="1" x14ac:dyDescent="0.3">
      <c r="A1481" s="3" t="s">
        <v>1502</v>
      </c>
      <c r="B1481" s="3">
        <v>59</v>
      </c>
      <c r="C1481" s="3" t="s">
        <v>28</v>
      </c>
      <c r="D1481" s="3" t="s">
        <v>33</v>
      </c>
      <c r="E1481" s="3">
        <v>28759.732158302799</v>
      </c>
      <c r="F1481" s="3">
        <v>142</v>
      </c>
      <c r="G1481" s="3">
        <v>1172.1547563184599</v>
      </c>
      <c r="H1481" s="3">
        <v>10</v>
      </c>
      <c r="I1481" s="3">
        <v>788.140655015128</v>
      </c>
      <c r="J1481" s="3">
        <v>5</v>
      </c>
      <c r="K1481" s="3">
        <v>277.43227672406198</v>
      </c>
      <c r="L1481" s="3">
        <v>78</v>
      </c>
      <c r="M1481" s="3">
        <v>12</v>
      </c>
      <c r="N1481" s="3">
        <v>8</v>
      </c>
      <c r="O1481" s="3">
        <v>441</v>
      </c>
      <c r="P1481" s="3">
        <v>3</v>
      </c>
      <c r="Q1481" s="3">
        <v>10763.7891761918</v>
      </c>
      <c r="R1481" s="3">
        <v>3</v>
      </c>
      <c r="S1481" s="3">
        <v>0</v>
      </c>
      <c r="T1481" s="3">
        <v>0</v>
      </c>
      <c r="U1481" s="3">
        <v>10431.0564115504</v>
      </c>
      <c r="V1481" s="3">
        <v>1</v>
      </c>
      <c r="W1481" s="3" t="str">
        <f>IF(Bank_data3[[#This Row],[credit_risk]]=1,"High Risk","Low Risk")</f>
        <v>High Risk</v>
      </c>
      <c r="X1481" s="3" t="str">
        <f t="shared" si="161"/>
        <v>55+</v>
      </c>
      <c r="Y1481" s="3" t="str">
        <f t="shared" si="162"/>
        <v>Low Income</v>
      </c>
      <c r="Z1481" s="3" t="str">
        <f t="shared" si="163"/>
        <v>Poor</v>
      </c>
      <c r="AA1481" s="27">
        <f t="shared" si="164"/>
        <v>0.37426597427766184</v>
      </c>
      <c r="AB1481" s="3" t="str">
        <f t="shared" si="165"/>
        <v>Medium</v>
      </c>
      <c r="AC1481" s="3" t="str">
        <f t="shared" si="166"/>
        <v>High</v>
      </c>
      <c r="AD1481" s="3" t="str">
        <f t="shared" si="167"/>
        <v>No</v>
      </c>
    </row>
    <row r="1482" spans="1:30" ht="15" customHeight="1" x14ac:dyDescent="0.3">
      <c r="A1482" s="3" t="s">
        <v>1503</v>
      </c>
      <c r="B1482" s="3">
        <v>54</v>
      </c>
      <c r="C1482" s="3" t="s">
        <v>31</v>
      </c>
      <c r="D1482" s="3" t="s">
        <v>33</v>
      </c>
      <c r="E1482" s="3">
        <v>68546.924490001897</v>
      </c>
      <c r="F1482" s="3">
        <v>80</v>
      </c>
      <c r="G1482" s="3">
        <v>919.89546605007899</v>
      </c>
      <c r="H1482" s="3">
        <v>8</v>
      </c>
      <c r="I1482" s="3">
        <v>1072.1741532915801</v>
      </c>
      <c r="J1482" s="3">
        <v>35</v>
      </c>
      <c r="K1482" s="3">
        <v>678.07114953482596</v>
      </c>
      <c r="L1482" s="3">
        <v>30</v>
      </c>
      <c r="M1482" s="3">
        <v>13</v>
      </c>
      <c r="N1482" s="3">
        <v>1</v>
      </c>
      <c r="O1482" s="3">
        <v>540</v>
      </c>
      <c r="P1482" s="3">
        <v>5</v>
      </c>
      <c r="Q1482" s="3">
        <v>19683.690231766799</v>
      </c>
      <c r="R1482" s="3">
        <v>7</v>
      </c>
      <c r="S1482" s="3">
        <v>0</v>
      </c>
      <c r="T1482" s="3">
        <v>0</v>
      </c>
      <c r="U1482" s="3">
        <v>6820.4702717486598</v>
      </c>
      <c r="V1482" s="3">
        <v>1</v>
      </c>
      <c r="W1482" s="3" t="str">
        <f>IF(Bank_data3[[#This Row],[credit_risk]]=1,"High Risk","Low Risk")</f>
        <v>High Risk</v>
      </c>
      <c r="X1482" s="3" t="str">
        <f t="shared" si="161"/>
        <v>45-54</v>
      </c>
      <c r="Y1482" s="3" t="str">
        <f t="shared" si="162"/>
        <v>Middle Income</v>
      </c>
      <c r="Z1482" s="3" t="str">
        <f t="shared" si="163"/>
        <v>Poor</v>
      </c>
      <c r="AA1482" s="27">
        <f t="shared" si="164"/>
        <v>0.28715643157174497</v>
      </c>
      <c r="AB1482" s="3" t="str">
        <f t="shared" si="165"/>
        <v>Low</v>
      </c>
      <c r="AC1482" s="3" t="str">
        <f t="shared" si="166"/>
        <v>High</v>
      </c>
      <c r="AD1482" s="3" t="str">
        <f t="shared" si="167"/>
        <v>No</v>
      </c>
    </row>
    <row r="1483" spans="1:30" ht="15" customHeight="1" x14ac:dyDescent="0.3">
      <c r="A1483" s="3" t="s">
        <v>1504</v>
      </c>
      <c r="B1483" s="3">
        <v>53</v>
      </c>
      <c r="C1483" s="3" t="s">
        <v>31</v>
      </c>
      <c r="D1483" s="3" t="s">
        <v>33</v>
      </c>
      <c r="E1483" s="3">
        <v>81050.694616364301</v>
      </c>
      <c r="F1483" s="3">
        <v>201</v>
      </c>
      <c r="G1483" s="3">
        <v>1746.9911578956201</v>
      </c>
      <c r="H1483" s="3">
        <v>9</v>
      </c>
      <c r="I1483" s="3">
        <v>1071.6010009771501</v>
      </c>
      <c r="J1483" s="3">
        <v>36</v>
      </c>
      <c r="K1483" s="3">
        <v>858.31419909982503</v>
      </c>
      <c r="L1483" s="3">
        <v>31</v>
      </c>
      <c r="M1483" s="3">
        <v>9</v>
      </c>
      <c r="N1483" s="3">
        <v>4</v>
      </c>
      <c r="O1483" s="3">
        <v>508</v>
      </c>
      <c r="P1483" s="3">
        <v>3</v>
      </c>
      <c r="Q1483" s="3">
        <v>11013.0007704363</v>
      </c>
      <c r="R1483" s="3">
        <v>1</v>
      </c>
      <c r="S1483" s="3">
        <v>1</v>
      </c>
      <c r="T1483" s="3">
        <v>0</v>
      </c>
      <c r="U1483" s="3">
        <v>7520.63983270066</v>
      </c>
      <c r="V1483" s="3">
        <v>1</v>
      </c>
      <c r="W1483" s="3" t="str">
        <f>IF(Bank_data3[[#This Row],[credit_risk]]=1,"High Risk","Low Risk")</f>
        <v>High Risk</v>
      </c>
      <c r="X1483" s="3" t="str">
        <f t="shared" si="161"/>
        <v>45-54</v>
      </c>
      <c r="Y1483" s="3" t="str">
        <f t="shared" si="162"/>
        <v>Middle Income</v>
      </c>
      <c r="Z1483" s="3" t="str">
        <f t="shared" si="163"/>
        <v>Poor</v>
      </c>
      <c r="AA1483" s="27">
        <f t="shared" si="164"/>
        <v>0.13587793198520906</v>
      </c>
      <c r="AB1483" s="3" t="str">
        <f t="shared" si="165"/>
        <v>Medium</v>
      </c>
      <c r="AC1483" s="3" t="str">
        <f t="shared" si="166"/>
        <v>High</v>
      </c>
      <c r="AD1483" s="3" t="str">
        <f t="shared" si="167"/>
        <v>No</v>
      </c>
    </row>
    <row r="1484" spans="1:30" ht="15" customHeight="1" x14ac:dyDescent="0.3">
      <c r="A1484" s="3" t="s">
        <v>1505</v>
      </c>
      <c r="B1484" s="3">
        <v>66</v>
      </c>
      <c r="C1484" s="3" t="s">
        <v>28</v>
      </c>
      <c r="D1484" s="3" t="s">
        <v>26</v>
      </c>
      <c r="E1484" s="3">
        <v>58904.684024904003</v>
      </c>
      <c r="F1484" s="3">
        <v>19</v>
      </c>
      <c r="G1484" s="3">
        <v>1685.23220855061</v>
      </c>
      <c r="H1484" s="3">
        <v>5</v>
      </c>
      <c r="I1484" s="3">
        <v>1208.8814096568101</v>
      </c>
      <c r="J1484" s="3">
        <v>28</v>
      </c>
      <c r="K1484" s="3">
        <v>336.436748050142</v>
      </c>
      <c r="L1484" s="3">
        <v>44</v>
      </c>
      <c r="M1484" s="3">
        <v>12</v>
      </c>
      <c r="N1484" s="3">
        <v>9</v>
      </c>
      <c r="O1484" s="3">
        <v>425</v>
      </c>
      <c r="P1484" s="3">
        <v>2</v>
      </c>
      <c r="Q1484" s="3">
        <v>18515.4772122873</v>
      </c>
      <c r="R1484" s="3">
        <v>0</v>
      </c>
      <c r="S1484" s="3">
        <v>0</v>
      </c>
      <c r="T1484" s="3">
        <v>0</v>
      </c>
      <c r="U1484" s="3">
        <v>14556.1955304353</v>
      </c>
      <c r="V1484" s="3">
        <v>1</v>
      </c>
      <c r="W1484" s="3" t="str">
        <f>IF(Bank_data3[[#This Row],[credit_risk]]=1,"High Risk","Low Risk")</f>
        <v>High Risk</v>
      </c>
      <c r="X1484" s="3" t="str">
        <f t="shared" si="161"/>
        <v>55+</v>
      </c>
      <c r="Y1484" s="3" t="str">
        <f t="shared" si="162"/>
        <v>Middle Income</v>
      </c>
      <c r="Z1484" s="3" t="str">
        <f t="shared" si="163"/>
        <v>Poor</v>
      </c>
      <c r="AA1484" s="27">
        <f t="shared" si="164"/>
        <v>0.31432945475879709</v>
      </c>
      <c r="AB1484" s="3" t="str">
        <f t="shared" si="165"/>
        <v>Medium</v>
      </c>
      <c r="AC1484" s="3" t="str">
        <f t="shared" si="166"/>
        <v>High</v>
      </c>
      <c r="AD1484" s="3" t="str">
        <f t="shared" si="167"/>
        <v>No</v>
      </c>
    </row>
    <row r="1485" spans="1:30" ht="15" customHeight="1" x14ac:dyDescent="0.3">
      <c r="A1485" s="3" t="s">
        <v>1506</v>
      </c>
      <c r="B1485" s="3">
        <v>43</v>
      </c>
      <c r="C1485" s="3" t="s">
        <v>28</v>
      </c>
      <c r="D1485" s="3" t="s">
        <v>26</v>
      </c>
      <c r="E1485" s="3">
        <v>66043.223812198907</v>
      </c>
      <c r="F1485" s="3">
        <v>220</v>
      </c>
      <c r="G1485" s="3">
        <v>319.27413430988003</v>
      </c>
      <c r="H1485" s="3">
        <v>2</v>
      </c>
      <c r="I1485" s="3">
        <v>992.88394415844402</v>
      </c>
      <c r="J1485" s="3">
        <v>8</v>
      </c>
      <c r="K1485" s="3">
        <v>265.54092095805697</v>
      </c>
      <c r="L1485" s="3">
        <v>12</v>
      </c>
      <c r="M1485" s="3">
        <v>5</v>
      </c>
      <c r="N1485" s="3">
        <v>9</v>
      </c>
      <c r="O1485" s="3">
        <v>565</v>
      </c>
      <c r="P1485" s="3">
        <v>2</v>
      </c>
      <c r="Q1485" s="3">
        <v>9860.7068267361501</v>
      </c>
      <c r="R1485" s="3">
        <v>4</v>
      </c>
      <c r="S1485" s="3">
        <v>0</v>
      </c>
      <c r="T1485" s="3">
        <v>0</v>
      </c>
      <c r="U1485" s="3">
        <v>11846.6808422576</v>
      </c>
      <c r="V1485" s="3">
        <v>1</v>
      </c>
      <c r="W1485" s="3" t="str">
        <f>IF(Bank_data3[[#This Row],[credit_risk]]=1,"High Risk","Low Risk")</f>
        <v>High Risk</v>
      </c>
      <c r="X1485" s="3" t="str">
        <f t="shared" si="161"/>
        <v>35-44</v>
      </c>
      <c r="Y1485" s="3" t="str">
        <f t="shared" si="162"/>
        <v>Middle Income</v>
      </c>
      <c r="Z1485" s="3" t="str">
        <f t="shared" si="163"/>
        <v>Poor</v>
      </c>
      <c r="AA1485" s="27">
        <f t="shared" si="164"/>
        <v>0.1493068668903284</v>
      </c>
      <c r="AB1485" s="3" t="str">
        <f t="shared" si="165"/>
        <v>Low</v>
      </c>
      <c r="AC1485" s="3" t="str">
        <f t="shared" si="166"/>
        <v>Medium</v>
      </c>
      <c r="AD1485" s="3" t="str">
        <f t="shared" si="167"/>
        <v>No</v>
      </c>
    </row>
    <row r="1486" spans="1:30" ht="15" customHeight="1" x14ac:dyDescent="0.3">
      <c r="A1486" s="3" t="s">
        <v>1507</v>
      </c>
      <c r="B1486" s="3">
        <v>41</v>
      </c>
      <c r="C1486" s="3" t="s">
        <v>31</v>
      </c>
      <c r="D1486" s="3" t="s">
        <v>26</v>
      </c>
      <c r="E1486" s="3">
        <v>71974.092512640796</v>
      </c>
      <c r="F1486" s="3">
        <v>231</v>
      </c>
      <c r="G1486" s="3">
        <v>2694.5874902627902</v>
      </c>
      <c r="H1486" s="3">
        <v>6</v>
      </c>
      <c r="I1486" s="3">
        <v>1008.81196475722</v>
      </c>
      <c r="J1486" s="3">
        <v>32</v>
      </c>
      <c r="K1486" s="3">
        <v>660.97992919295496</v>
      </c>
      <c r="L1486" s="3">
        <v>24</v>
      </c>
      <c r="M1486" s="3">
        <v>10</v>
      </c>
      <c r="N1486" s="3">
        <v>8</v>
      </c>
      <c r="O1486" s="3">
        <v>654</v>
      </c>
      <c r="P1486" s="3">
        <v>5</v>
      </c>
      <c r="Q1486" s="3">
        <v>5081.50630391503</v>
      </c>
      <c r="R1486" s="3">
        <v>2</v>
      </c>
      <c r="S1486" s="3">
        <v>0</v>
      </c>
      <c r="T1486" s="3">
        <v>0</v>
      </c>
      <c r="U1486" s="3">
        <v>13476.657999287399</v>
      </c>
      <c r="V1486" s="3">
        <v>0</v>
      </c>
      <c r="W1486" s="3" t="str">
        <f>IF(Bank_data3[[#This Row],[credit_risk]]=1,"High Risk","Low Risk")</f>
        <v>Low Risk</v>
      </c>
      <c r="X1486" s="3" t="str">
        <f t="shared" si="161"/>
        <v>35-44</v>
      </c>
      <c r="Y1486" s="3" t="str">
        <f t="shared" si="162"/>
        <v>Middle Income</v>
      </c>
      <c r="Z1486" s="3" t="str">
        <f t="shared" si="163"/>
        <v>Fair</v>
      </c>
      <c r="AA1486" s="27">
        <f t="shared" si="164"/>
        <v>7.0601880850704249E-2</v>
      </c>
      <c r="AB1486" s="3" t="str">
        <f t="shared" si="165"/>
        <v>Medium</v>
      </c>
      <c r="AC1486" s="3" t="str">
        <f t="shared" si="166"/>
        <v>Medium</v>
      </c>
      <c r="AD1486" s="3" t="str">
        <f t="shared" si="167"/>
        <v>No</v>
      </c>
    </row>
    <row r="1487" spans="1:30" ht="15" customHeight="1" x14ac:dyDescent="0.3">
      <c r="A1487" s="3" t="s">
        <v>1508</v>
      </c>
      <c r="B1487" s="3">
        <v>24</v>
      </c>
      <c r="C1487" s="3" t="s">
        <v>31</v>
      </c>
      <c r="D1487" s="3" t="s">
        <v>26</v>
      </c>
      <c r="E1487" s="3">
        <v>20181.111467280902</v>
      </c>
      <c r="F1487" s="3">
        <v>86</v>
      </c>
      <c r="G1487" s="3">
        <v>685.00175950865798</v>
      </c>
      <c r="H1487" s="3">
        <v>11</v>
      </c>
      <c r="I1487" s="3">
        <v>643.81832162544401</v>
      </c>
      <c r="J1487" s="3">
        <v>22</v>
      </c>
      <c r="K1487" s="3">
        <v>52.595887930698701</v>
      </c>
      <c r="L1487" s="3">
        <v>67</v>
      </c>
      <c r="M1487" s="3">
        <v>5</v>
      </c>
      <c r="N1487" s="3">
        <v>3</v>
      </c>
      <c r="O1487" s="3">
        <v>475</v>
      </c>
      <c r="P1487" s="3">
        <v>0</v>
      </c>
      <c r="Q1487" s="3">
        <v>5454.9467574813598</v>
      </c>
      <c r="R1487" s="3">
        <v>3</v>
      </c>
      <c r="S1487" s="3">
        <v>0</v>
      </c>
      <c r="T1487" s="3">
        <v>0</v>
      </c>
      <c r="U1487" s="3">
        <v>3670.2845718346198</v>
      </c>
      <c r="V1487" s="3">
        <v>1</v>
      </c>
      <c r="W1487" s="3" t="str">
        <f>IF(Bank_data3[[#This Row],[credit_risk]]=1,"High Risk","Low Risk")</f>
        <v>High Risk</v>
      </c>
      <c r="X1487" s="3" t="str">
        <f t="shared" si="161"/>
        <v>18-24</v>
      </c>
      <c r="Y1487" s="3" t="str">
        <f t="shared" si="162"/>
        <v>Low Income</v>
      </c>
      <c r="Z1487" s="3" t="str">
        <f t="shared" si="163"/>
        <v>Poor</v>
      </c>
      <c r="AA1487" s="27">
        <f t="shared" si="164"/>
        <v>0.2702996198363663</v>
      </c>
      <c r="AB1487" s="3" t="str">
        <f t="shared" si="165"/>
        <v>Low</v>
      </c>
      <c r="AC1487" s="3" t="str">
        <f t="shared" si="166"/>
        <v>High</v>
      </c>
      <c r="AD1487" s="3" t="str">
        <f t="shared" si="167"/>
        <v>No</v>
      </c>
    </row>
    <row r="1488" spans="1:30" ht="15" customHeight="1" x14ac:dyDescent="0.3">
      <c r="A1488" s="3" t="s">
        <v>1509</v>
      </c>
      <c r="B1488" s="3">
        <v>52</v>
      </c>
      <c r="C1488" s="3" t="s">
        <v>31</v>
      </c>
      <c r="D1488" s="3" t="s">
        <v>33</v>
      </c>
      <c r="E1488" s="3">
        <v>83556.866621942099</v>
      </c>
      <c r="F1488" s="3">
        <v>140</v>
      </c>
      <c r="G1488" s="3">
        <v>1923.5775904715199</v>
      </c>
      <c r="H1488" s="3">
        <v>8</v>
      </c>
      <c r="I1488" s="3">
        <v>596.59767112483496</v>
      </c>
      <c r="J1488" s="3">
        <v>14</v>
      </c>
      <c r="K1488" s="3">
        <v>561.62419362869502</v>
      </c>
      <c r="L1488" s="3">
        <v>14</v>
      </c>
      <c r="M1488" s="3">
        <v>10</v>
      </c>
      <c r="N1488" s="3">
        <v>8</v>
      </c>
      <c r="O1488" s="3">
        <v>686</v>
      </c>
      <c r="P1488" s="3">
        <v>2</v>
      </c>
      <c r="Q1488" s="3">
        <v>2289.2446960423899</v>
      </c>
      <c r="R1488" s="3">
        <v>0</v>
      </c>
      <c r="S1488" s="3">
        <v>1</v>
      </c>
      <c r="T1488" s="3">
        <v>0</v>
      </c>
      <c r="U1488" s="3">
        <v>14632.930032566501</v>
      </c>
      <c r="V1488" s="3">
        <v>1</v>
      </c>
      <c r="W1488" s="3" t="str">
        <f>IF(Bank_data3[[#This Row],[credit_risk]]=1,"High Risk","Low Risk")</f>
        <v>High Risk</v>
      </c>
      <c r="X1488" s="3" t="str">
        <f t="shared" si="161"/>
        <v>45-54</v>
      </c>
      <c r="Y1488" s="3" t="str">
        <f t="shared" si="162"/>
        <v>Middle Income</v>
      </c>
      <c r="Z1488" s="3" t="str">
        <f t="shared" si="163"/>
        <v>Good</v>
      </c>
      <c r="AA1488" s="27">
        <f t="shared" si="164"/>
        <v>2.739744545951215E-2</v>
      </c>
      <c r="AB1488" s="3" t="str">
        <f t="shared" si="165"/>
        <v>Medium</v>
      </c>
      <c r="AC1488" s="3" t="str">
        <f t="shared" si="166"/>
        <v>Medium</v>
      </c>
      <c r="AD1488" s="3" t="str">
        <f t="shared" si="167"/>
        <v>No</v>
      </c>
    </row>
    <row r="1489" spans="1:30" ht="15" customHeight="1" x14ac:dyDescent="0.3">
      <c r="A1489" s="3" t="s">
        <v>1510</v>
      </c>
      <c r="B1489" s="3">
        <v>55</v>
      </c>
      <c r="C1489" s="3" t="s">
        <v>23</v>
      </c>
      <c r="D1489" s="3" t="s">
        <v>24</v>
      </c>
      <c r="E1489" s="3">
        <v>69778.653272189593</v>
      </c>
      <c r="F1489" s="3">
        <v>149</v>
      </c>
      <c r="G1489" s="3">
        <v>1942.20934188353</v>
      </c>
      <c r="H1489" s="3">
        <v>8</v>
      </c>
      <c r="I1489" s="3">
        <v>1073.22073602302</v>
      </c>
      <c r="J1489" s="3">
        <v>10</v>
      </c>
      <c r="K1489" s="3">
        <v>491.55989529777997</v>
      </c>
      <c r="L1489" s="3">
        <v>63</v>
      </c>
      <c r="M1489" s="3">
        <v>18</v>
      </c>
      <c r="N1489" s="3">
        <v>7</v>
      </c>
      <c r="O1489" s="3">
        <v>346</v>
      </c>
      <c r="P1489" s="3">
        <v>4</v>
      </c>
      <c r="Q1489" s="3">
        <v>19580.860264950301</v>
      </c>
      <c r="R1489" s="3">
        <v>0</v>
      </c>
      <c r="S1489" s="3">
        <v>0</v>
      </c>
      <c r="T1489" s="3">
        <v>0</v>
      </c>
      <c r="U1489" s="3">
        <v>4443.6230801534402</v>
      </c>
      <c r="V1489" s="3">
        <v>1</v>
      </c>
      <c r="W1489" s="3" t="str">
        <f>IF(Bank_data3[[#This Row],[credit_risk]]=1,"High Risk","Low Risk")</f>
        <v>High Risk</v>
      </c>
      <c r="X1489" s="3" t="str">
        <f t="shared" si="161"/>
        <v>55+</v>
      </c>
      <c r="Y1489" s="3" t="str">
        <f t="shared" si="162"/>
        <v>Middle Income</v>
      </c>
      <c r="Z1489" s="3" t="str">
        <f t="shared" si="163"/>
        <v>Poor</v>
      </c>
      <c r="AA1489" s="27">
        <f t="shared" si="164"/>
        <v>0.28061390334620129</v>
      </c>
      <c r="AB1489" s="3" t="str">
        <f t="shared" si="165"/>
        <v>Medium</v>
      </c>
      <c r="AC1489" s="3" t="str">
        <f t="shared" si="166"/>
        <v>High</v>
      </c>
      <c r="AD1489" s="3" t="str">
        <f t="shared" si="167"/>
        <v>No</v>
      </c>
    </row>
    <row r="1490" spans="1:30" ht="15" customHeight="1" x14ac:dyDescent="0.3">
      <c r="A1490" s="3" t="s">
        <v>1511</v>
      </c>
      <c r="B1490" s="3">
        <v>66</v>
      </c>
      <c r="C1490" s="3" t="s">
        <v>31</v>
      </c>
      <c r="D1490" s="3" t="s">
        <v>26</v>
      </c>
      <c r="E1490" s="3">
        <v>58799.384616432697</v>
      </c>
      <c r="F1490" s="3">
        <v>212</v>
      </c>
      <c r="G1490" s="3">
        <v>10</v>
      </c>
      <c r="H1490" s="3">
        <v>0</v>
      </c>
      <c r="I1490" s="3">
        <v>599.03522619426894</v>
      </c>
      <c r="J1490" s="3">
        <v>22</v>
      </c>
      <c r="K1490" s="3">
        <v>445.28317780629101</v>
      </c>
      <c r="L1490" s="3">
        <v>59</v>
      </c>
      <c r="M1490" s="3">
        <v>16</v>
      </c>
      <c r="N1490" s="3">
        <v>8</v>
      </c>
      <c r="O1490" s="3">
        <v>871</v>
      </c>
      <c r="P1490" s="3">
        <v>2</v>
      </c>
      <c r="Q1490" s="3">
        <v>19663.1223576101</v>
      </c>
      <c r="R1490" s="3">
        <v>6</v>
      </c>
      <c r="S1490" s="3">
        <v>0</v>
      </c>
      <c r="T1490" s="3">
        <v>0</v>
      </c>
      <c r="U1490" s="3">
        <v>4761.4328997102903</v>
      </c>
      <c r="V1490" s="3">
        <v>1</v>
      </c>
      <c r="W1490" s="3" t="str">
        <f>IF(Bank_data3[[#This Row],[credit_risk]]=1,"High Risk","Low Risk")</f>
        <v>High Risk</v>
      </c>
      <c r="X1490" s="3" t="str">
        <f t="shared" si="161"/>
        <v>55+</v>
      </c>
      <c r="Y1490" s="3" t="str">
        <f t="shared" si="162"/>
        <v>Middle Income</v>
      </c>
      <c r="Z1490" s="3" t="str">
        <f t="shared" si="163"/>
        <v>Excellent</v>
      </c>
      <c r="AA1490" s="27">
        <f t="shared" si="164"/>
        <v>0.33441034265713787</v>
      </c>
      <c r="AB1490" s="3" t="str">
        <f t="shared" si="165"/>
        <v>Low</v>
      </c>
      <c r="AC1490" s="3" t="str">
        <f t="shared" si="166"/>
        <v>High</v>
      </c>
      <c r="AD1490" s="3" t="str">
        <f t="shared" si="167"/>
        <v>No</v>
      </c>
    </row>
    <row r="1491" spans="1:30" ht="15" customHeight="1" x14ac:dyDescent="0.3">
      <c r="A1491" s="3" t="s">
        <v>1512</v>
      </c>
      <c r="B1491" s="3">
        <v>39</v>
      </c>
      <c r="C1491" s="3" t="s">
        <v>23</v>
      </c>
      <c r="D1491" s="3" t="s">
        <v>26</v>
      </c>
      <c r="E1491" s="3">
        <v>47741.710295260898</v>
      </c>
      <c r="F1491" s="3">
        <v>160</v>
      </c>
      <c r="G1491" s="3">
        <v>1681.7751219417901</v>
      </c>
      <c r="H1491" s="3">
        <v>1</v>
      </c>
      <c r="I1491" s="3">
        <v>792.75464890909802</v>
      </c>
      <c r="J1491" s="3">
        <v>25</v>
      </c>
      <c r="K1491" s="3">
        <v>290.282747379981</v>
      </c>
      <c r="L1491" s="3">
        <v>7</v>
      </c>
      <c r="M1491" s="3">
        <v>2</v>
      </c>
      <c r="N1491" s="3">
        <v>1</v>
      </c>
      <c r="O1491" s="3">
        <v>466</v>
      </c>
      <c r="P1491" s="3">
        <v>0</v>
      </c>
      <c r="Q1491" s="3">
        <v>7714.0936745459203</v>
      </c>
      <c r="R1491" s="3">
        <v>5</v>
      </c>
      <c r="S1491" s="3">
        <v>0</v>
      </c>
      <c r="T1491" s="3">
        <v>0</v>
      </c>
      <c r="U1491" s="3">
        <v>7567.7704840209899</v>
      </c>
      <c r="V1491" s="3">
        <v>1</v>
      </c>
      <c r="W1491" s="3" t="str">
        <f>IF(Bank_data3[[#This Row],[credit_risk]]=1,"High Risk","Low Risk")</f>
        <v>High Risk</v>
      </c>
      <c r="X1491" s="3" t="str">
        <f t="shared" si="161"/>
        <v>35-44</v>
      </c>
      <c r="Y1491" s="3" t="str">
        <f t="shared" si="162"/>
        <v>Low Income</v>
      </c>
      <c r="Z1491" s="3" t="str">
        <f t="shared" si="163"/>
        <v>Poor</v>
      </c>
      <c r="AA1491" s="27">
        <f t="shared" si="164"/>
        <v>0.16157975126650759</v>
      </c>
      <c r="AB1491" s="3" t="str">
        <f t="shared" si="165"/>
        <v>Medium</v>
      </c>
      <c r="AC1491" s="3" t="str">
        <f t="shared" si="166"/>
        <v>Low</v>
      </c>
      <c r="AD1491" s="3" t="str">
        <f t="shared" si="167"/>
        <v>No</v>
      </c>
    </row>
    <row r="1492" spans="1:30" ht="15" customHeight="1" x14ac:dyDescent="0.3">
      <c r="A1492" s="3" t="s">
        <v>1513</v>
      </c>
      <c r="B1492" s="3">
        <v>38</v>
      </c>
      <c r="C1492" s="3" t="s">
        <v>28</v>
      </c>
      <c r="D1492" s="3" t="s">
        <v>33</v>
      </c>
      <c r="E1492" s="3">
        <v>25929.636513460799</v>
      </c>
      <c r="F1492" s="3">
        <v>160</v>
      </c>
      <c r="G1492" s="3">
        <v>2809.93161549257</v>
      </c>
      <c r="H1492" s="3">
        <v>7</v>
      </c>
      <c r="I1492" s="3">
        <v>1282.65813433995</v>
      </c>
      <c r="J1492" s="3">
        <v>0</v>
      </c>
      <c r="K1492" s="3">
        <v>0</v>
      </c>
      <c r="L1492" s="3">
        <v>73</v>
      </c>
      <c r="M1492" s="3">
        <v>0</v>
      </c>
      <c r="N1492" s="3">
        <v>9</v>
      </c>
      <c r="O1492" s="3">
        <v>854</v>
      </c>
      <c r="P1492" s="3">
        <v>4</v>
      </c>
      <c r="Q1492" s="3">
        <v>5594.5566231221101</v>
      </c>
      <c r="R1492" s="3">
        <v>4</v>
      </c>
      <c r="S1492" s="3">
        <v>0</v>
      </c>
      <c r="T1492" s="3">
        <v>0</v>
      </c>
      <c r="U1492" s="3">
        <v>10447.2543496325</v>
      </c>
      <c r="V1492" s="3">
        <v>1</v>
      </c>
      <c r="W1492" s="3" t="str">
        <f>IF(Bank_data3[[#This Row],[credit_risk]]=1,"High Risk","Low Risk")</f>
        <v>High Risk</v>
      </c>
      <c r="X1492" s="3" t="str">
        <f t="shared" si="161"/>
        <v>35-44</v>
      </c>
      <c r="Y1492" s="3" t="str">
        <f t="shared" si="162"/>
        <v>Low Income</v>
      </c>
      <c r="Z1492" s="3" t="str">
        <f t="shared" si="163"/>
        <v>Excellent</v>
      </c>
      <c r="AA1492" s="27">
        <f t="shared" si="164"/>
        <v>0.21575916115205931</v>
      </c>
      <c r="AB1492" s="3" t="str">
        <f t="shared" si="165"/>
        <v>Medium</v>
      </c>
      <c r="AC1492" s="3" t="str">
        <f t="shared" si="166"/>
        <v>High</v>
      </c>
      <c r="AD1492" s="3" t="str">
        <f t="shared" si="167"/>
        <v>No</v>
      </c>
    </row>
    <row r="1493" spans="1:30" ht="15" customHeight="1" x14ac:dyDescent="0.3">
      <c r="A1493" s="3" t="s">
        <v>1514</v>
      </c>
      <c r="B1493" s="3">
        <v>54</v>
      </c>
      <c r="C1493" s="3" t="s">
        <v>28</v>
      </c>
      <c r="D1493" s="3" t="s">
        <v>33</v>
      </c>
      <c r="E1493" s="3">
        <v>44034.780133467299</v>
      </c>
      <c r="F1493" s="3">
        <v>155</v>
      </c>
      <c r="G1493" s="3">
        <v>931.89742333176503</v>
      </c>
      <c r="H1493" s="3">
        <v>10</v>
      </c>
      <c r="I1493" s="3">
        <v>1227.1996023207801</v>
      </c>
      <c r="J1493" s="3">
        <v>29</v>
      </c>
      <c r="K1493" s="3">
        <v>743.459698604918</v>
      </c>
      <c r="L1493" s="3">
        <v>16</v>
      </c>
      <c r="M1493" s="3">
        <v>15</v>
      </c>
      <c r="N1493" s="3">
        <v>4</v>
      </c>
      <c r="O1493" s="3">
        <v>857</v>
      </c>
      <c r="P1493" s="3">
        <v>4</v>
      </c>
      <c r="Q1493" s="3">
        <v>7341.7388258657002</v>
      </c>
      <c r="R1493" s="3">
        <v>6</v>
      </c>
      <c r="S1493" s="3">
        <v>0</v>
      </c>
      <c r="T1493" s="3">
        <v>0</v>
      </c>
      <c r="U1493" s="3">
        <v>13647.3941965878</v>
      </c>
      <c r="V1493" s="3">
        <v>1</v>
      </c>
      <c r="W1493" s="3" t="str">
        <f>IF(Bank_data3[[#This Row],[credit_risk]]=1,"High Risk","Low Risk")</f>
        <v>High Risk</v>
      </c>
      <c r="X1493" s="3" t="str">
        <f t="shared" si="161"/>
        <v>45-54</v>
      </c>
      <c r="Y1493" s="3" t="str">
        <f t="shared" si="162"/>
        <v>Low Income</v>
      </c>
      <c r="Z1493" s="3" t="str">
        <f t="shared" si="163"/>
        <v>Excellent</v>
      </c>
      <c r="AA1493" s="27">
        <f t="shared" si="164"/>
        <v>0.16672591082806007</v>
      </c>
      <c r="AB1493" s="3" t="str">
        <f t="shared" si="165"/>
        <v>Low</v>
      </c>
      <c r="AC1493" s="3" t="str">
        <f t="shared" si="166"/>
        <v>Medium</v>
      </c>
      <c r="AD1493" s="3" t="str">
        <f t="shared" si="167"/>
        <v>No</v>
      </c>
    </row>
    <row r="1494" spans="1:30" ht="15" customHeight="1" x14ac:dyDescent="0.3">
      <c r="A1494" s="3" t="s">
        <v>1515</v>
      </c>
      <c r="B1494" s="3">
        <v>62</v>
      </c>
      <c r="C1494" s="3" t="s">
        <v>31</v>
      </c>
      <c r="D1494" s="3" t="s">
        <v>33</v>
      </c>
      <c r="E1494" s="3">
        <v>58071.146297533101</v>
      </c>
      <c r="F1494" s="3">
        <v>90</v>
      </c>
      <c r="G1494" s="3">
        <v>10</v>
      </c>
      <c r="H1494" s="3">
        <v>0</v>
      </c>
      <c r="I1494" s="3">
        <v>905.62609077901402</v>
      </c>
      <c r="J1494" s="3">
        <v>16</v>
      </c>
      <c r="K1494" s="3">
        <v>657.35012772846096</v>
      </c>
      <c r="L1494" s="3">
        <v>4</v>
      </c>
      <c r="M1494" s="3">
        <v>11</v>
      </c>
      <c r="N1494" s="3">
        <v>9</v>
      </c>
      <c r="O1494" s="3">
        <v>516</v>
      </c>
      <c r="P1494" s="3">
        <v>1</v>
      </c>
      <c r="Q1494" s="3">
        <v>13068.0894747615</v>
      </c>
      <c r="R1494" s="3">
        <v>5</v>
      </c>
      <c r="S1494" s="3">
        <v>0</v>
      </c>
      <c r="T1494" s="3">
        <v>0</v>
      </c>
      <c r="U1494" s="3">
        <v>7778.7786061574398</v>
      </c>
      <c r="V1494" s="3">
        <v>1</v>
      </c>
      <c r="W1494" s="3" t="str">
        <f>IF(Bank_data3[[#This Row],[credit_risk]]=1,"High Risk","Low Risk")</f>
        <v>High Risk</v>
      </c>
      <c r="X1494" s="3" t="str">
        <f t="shared" si="161"/>
        <v>55+</v>
      </c>
      <c r="Y1494" s="3" t="str">
        <f t="shared" si="162"/>
        <v>Middle Income</v>
      </c>
      <c r="Z1494" s="3" t="str">
        <f t="shared" si="163"/>
        <v>Poor</v>
      </c>
      <c r="AA1494" s="27">
        <f t="shared" si="164"/>
        <v>0.22503584495828424</v>
      </c>
      <c r="AB1494" s="3" t="str">
        <f t="shared" si="165"/>
        <v>Low</v>
      </c>
      <c r="AC1494" s="3" t="str">
        <f t="shared" si="166"/>
        <v>Low</v>
      </c>
      <c r="AD1494" s="3" t="str">
        <f t="shared" si="167"/>
        <v>No</v>
      </c>
    </row>
    <row r="1495" spans="1:30" ht="15" customHeight="1" x14ac:dyDescent="0.3">
      <c r="A1495" s="3" t="s">
        <v>1516</v>
      </c>
      <c r="B1495" s="3">
        <v>36</v>
      </c>
      <c r="C1495" s="3" t="s">
        <v>28</v>
      </c>
      <c r="D1495" s="3" t="s">
        <v>33</v>
      </c>
      <c r="E1495" s="3">
        <v>30121.549177286899</v>
      </c>
      <c r="F1495" s="3">
        <v>76</v>
      </c>
      <c r="G1495" s="3">
        <v>1406.25181499568</v>
      </c>
      <c r="H1495" s="3">
        <v>10</v>
      </c>
      <c r="I1495" s="3">
        <v>696.35114705820104</v>
      </c>
      <c r="J1495" s="3">
        <v>46</v>
      </c>
      <c r="K1495" s="3">
        <v>485.53865302981399</v>
      </c>
      <c r="L1495" s="3">
        <v>12</v>
      </c>
      <c r="M1495" s="3">
        <v>13</v>
      </c>
      <c r="N1495" s="3">
        <v>8</v>
      </c>
      <c r="O1495" s="3">
        <v>598</v>
      </c>
      <c r="P1495" s="3">
        <v>4</v>
      </c>
      <c r="Q1495" s="3">
        <v>6384.7060516740503</v>
      </c>
      <c r="R1495" s="3">
        <v>5</v>
      </c>
      <c r="S1495" s="3">
        <v>0</v>
      </c>
      <c r="T1495" s="3">
        <v>0</v>
      </c>
      <c r="U1495" s="3">
        <v>15868.5154111101</v>
      </c>
      <c r="V1495" s="3">
        <v>1</v>
      </c>
      <c r="W1495" s="3" t="str">
        <f>IF(Bank_data3[[#This Row],[credit_risk]]=1,"High Risk","Low Risk")</f>
        <v>High Risk</v>
      </c>
      <c r="X1495" s="3" t="str">
        <f t="shared" si="161"/>
        <v>35-44</v>
      </c>
      <c r="Y1495" s="3" t="str">
        <f t="shared" si="162"/>
        <v>Low Income</v>
      </c>
      <c r="Z1495" s="3" t="str">
        <f t="shared" si="163"/>
        <v>Fair</v>
      </c>
      <c r="AA1495" s="27">
        <f t="shared" si="164"/>
        <v>0.21196473043585776</v>
      </c>
      <c r="AB1495" s="3" t="str">
        <f t="shared" si="165"/>
        <v>Medium</v>
      </c>
      <c r="AC1495" s="3" t="str">
        <f t="shared" si="166"/>
        <v>Medium</v>
      </c>
      <c r="AD1495" s="3" t="str">
        <f t="shared" si="167"/>
        <v>No</v>
      </c>
    </row>
    <row r="1496" spans="1:30" ht="15" customHeight="1" x14ac:dyDescent="0.3">
      <c r="A1496" s="3" t="s">
        <v>1517</v>
      </c>
      <c r="B1496" s="3">
        <v>64</v>
      </c>
      <c r="C1496" s="3" t="s">
        <v>28</v>
      </c>
      <c r="D1496" s="3" t="s">
        <v>24</v>
      </c>
      <c r="E1496" s="3">
        <v>48744.549187146797</v>
      </c>
      <c r="F1496" s="3">
        <v>129</v>
      </c>
      <c r="G1496" s="3">
        <v>1872.8409990964401</v>
      </c>
      <c r="H1496" s="3">
        <v>11</v>
      </c>
      <c r="I1496" s="3">
        <v>756.817381379773</v>
      </c>
      <c r="J1496" s="3">
        <v>45</v>
      </c>
      <c r="K1496" s="3">
        <v>557.37769584074795</v>
      </c>
      <c r="L1496" s="3">
        <v>20</v>
      </c>
      <c r="M1496" s="3">
        <v>17</v>
      </c>
      <c r="N1496" s="3">
        <v>4</v>
      </c>
      <c r="O1496" s="3">
        <v>638</v>
      </c>
      <c r="P1496" s="3">
        <v>5</v>
      </c>
      <c r="Q1496" s="3">
        <v>15299.2199710644</v>
      </c>
      <c r="R1496" s="3">
        <v>5</v>
      </c>
      <c r="S1496" s="3">
        <v>0</v>
      </c>
      <c r="T1496" s="3">
        <v>0</v>
      </c>
      <c r="U1496" s="3">
        <v>17298.798047598499</v>
      </c>
      <c r="V1496" s="3">
        <v>1</v>
      </c>
      <c r="W1496" s="3" t="str">
        <f>IF(Bank_data3[[#This Row],[credit_risk]]=1,"High Risk","Low Risk")</f>
        <v>High Risk</v>
      </c>
      <c r="X1496" s="3" t="str">
        <f t="shared" si="161"/>
        <v>55+</v>
      </c>
      <c r="Y1496" s="3" t="str">
        <f t="shared" si="162"/>
        <v>Low Income</v>
      </c>
      <c r="Z1496" s="3" t="str">
        <f t="shared" si="163"/>
        <v>Fair</v>
      </c>
      <c r="AA1496" s="27">
        <f t="shared" si="164"/>
        <v>0.31386524701101498</v>
      </c>
      <c r="AB1496" s="3" t="str">
        <f t="shared" si="165"/>
        <v>Medium</v>
      </c>
      <c r="AC1496" s="3" t="str">
        <f t="shared" si="166"/>
        <v>Medium</v>
      </c>
      <c r="AD1496" s="3" t="str">
        <f t="shared" si="167"/>
        <v>No</v>
      </c>
    </row>
    <row r="1497" spans="1:30" ht="15" customHeight="1" x14ac:dyDescent="0.3">
      <c r="A1497" s="3" t="s">
        <v>1518</v>
      </c>
      <c r="B1497" s="3">
        <v>62</v>
      </c>
      <c r="C1497" s="3" t="s">
        <v>28</v>
      </c>
      <c r="D1497" s="3" t="s">
        <v>24</v>
      </c>
      <c r="E1497" s="3">
        <v>28696.255325403399</v>
      </c>
      <c r="F1497" s="3">
        <v>196</v>
      </c>
      <c r="G1497" s="3">
        <v>1430.2130862716499</v>
      </c>
      <c r="H1497" s="3">
        <v>10</v>
      </c>
      <c r="I1497" s="3">
        <v>1103.68104936947</v>
      </c>
      <c r="J1497" s="3">
        <v>40</v>
      </c>
      <c r="K1497" s="3">
        <v>462.325598087841</v>
      </c>
      <c r="L1497" s="3">
        <v>43</v>
      </c>
      <c r="M1497" s="3">
        <v>2</v>
      </c>
      <c r="N1497" s="3">
        <v>3</v>
      </c>
      <c r="O1497" s="3">
        <v>402</v>
      </c>
      <c r="P1497" s="3">
        <v>3</v>
      </c>
      <c r="Q1497" s="3">
        <v>10175.3498627921</v>
      </c>
      <c r="R1497" s="3">
        <v>1</v>
      </c>
      <c r="S1497" s="3">
        <v>0</v>
      </c>
      <c r="T1497" s="3">
        <v>0</v>
      </c>
      <c r="U1497" s="3">
        <v>2705.5839910326399</v>
      </c>
      <c r="V1497" s="3">
        <v>1</v>
      </c>
      <c r="W1497" s="3" t="str">
        <f>IF(Bank_data3[[#This Row],[credit_risk]]=1,"High Risk","Low Risk")</f>
        <v>High Risk</v>
      </c>
      <c r="X1497" s="3" t="str">
        <f t="shared" si="161"/>
        <v>55+</v>
      </c>
      <c r="Y1497" s="3" t="str">
        <f t="shared" si="162"/>
        <v>Low Income</v>
      </c>
      <c r="Z1497" s="3" t="str">
        <f t="shared" si="163"/>
        <v>Poor</v>
      </c>
      <c r="AA1497" s="27">
        <f t="shared" si="164"/>
        <v>0.35458807246478452</v>
      </c>
      <c r="AB1497" s="3" t="str">
        <f t="shared" si="165"/>
        <v>Medium</v>
      </c>
      <c r="AC1497" s="3" t="str">
        <f t="shared" si="166"/>
        <v>High</v>
      </c>
      <c r="AD1497" s="3" t="str">
        <f t="shared" si="167"/>
        <v>No</v>
      </c>
    </row>
    <row r="1498" spans="1:30" ht="15" customHeight="1" x14ac:dyDescent="0.3">
      <c r="A1498" s="3" t="s">
        <v>1519</v>
      </c>
      <c r="B1498" s="3">
        <v>53</v>
      </c>
      <c r="C1498" s="3" t="s">
        <v>28</v>
      </c>
      <c r="D1498" s="3" t="s">
        <v>26</v>
      </c>
      <c r="E1498" s="3">
        <v>43076.764830844797</v>
      </c>
      <c r="F1498" s="3">
        <v>104</v>
      </c>
      <c r="G1498" s="3">
        <v>739.73576799276498</v>
      </c>
      <c r="H1498" s="3">
        <v>2</v>
      </c>
      <c r="I1498" s="3">
        <v>787.22525289384203</v>
      </c>
      <c r="J1498" s="3">
        <v>22</v>
      </c>
      <c r="K1498" s="3">
        <v>745.55073045386405</v>
      </c>
      <c r="L1498" s="3">
        <v>75</v>
      </c>
      <c r="M1498" s="3">
        <v>7</v>
      </c>
      <c r="N1498" s="3">
        <v>7</v>
      </c>
      <c r="O1498" s="3">
        <v>385</v>
      </c>
      <c r="P1498" s="3">
        <v>0</v>
      </c>
      <c r="Q1498" s="3">
        <v>18502.4884934861</v>
      </c>
      <c r="R1498" s="3">
        <v>4</v>
      </c>
      <c r="S1498" s="3">
        <v>0</v>
      </c>
      <c r="T1498" s="3">
        <v>0</v>
      </c>
      <c r="U1498" s="3">
        <v>14080.307772304201</v>
      </c>
      <c r="V1498" s="3">
        <v>1</v>
      </c>
      <c r="W1498" s="3" t="str">
        <f>IF(Bank_data3[[#This Row],[credit_risk]]=1,"High Risk","Low Risk")</f>
        <v>High Risk</v>
      </c>
      <c r="X1498" s="3" t="str">
        <f t="shared" si="161"/>
        <v>45-54</v>
      </c>
      <c r="Y1498" s="3" t="str">
        <f t="shared" si="162"/>
        <v>Low Income</v>
      </c>
      <c r="Z1498" s="3" t="str">
        <f t="shared" si="163"/>
        <v>Poor</v>
      </c>
      <c r="AA1498" s="27">
        <f t="shared" si="164"/>
        <v>0.42952363219805983</v>
      </c>
      <c r="AB1498" s="3" t="str">
        <f t="shared" si="165"/>
        <v>Low</v>
      </c>
      <c r="AC1498" s="3" t="str">
        <f t="shared" si="166"/>
        <v>High</v>
      </c>
      <c r="AD1498" s="3" t="str">
        <f t="shared" si="167"/>
        <v>No</v>
      </c>
    </row>
    <row r="1499" spans="1:30" ht="15" customHeight="1" x14ac:dyDescent="0.3">
      <c r="A1499" s="3" t="s">
        <v>1520</v>
      </c>
      <c r="B1499" s="3">
        <v>28</v>
      </c>
      <c r="C1499" s="3" t="s">
        <v>23</v>
      </c>
      <c r="D1499" s="3" t="s">
        <v>24</v>
      </c>
      <c r="E1499" s="3">
        <v>25652.707407367099</v>
      </c>
      <c r="F1499" s="3">
        <v>98</v>
      </c>
      <c r="G1499" s="3">
        <v>675.77087793119097</v>
      </c>
      <c r="H1499" s="3">
        <v>10</v>
      </c>
      <c r="I1499" s="3">
        <v>604.60116244640801</v>
      </c>
      <c r="J1499" s="3">
        <v>35</v>
      </c>
      <c r="K1499" s="3">
        <v>450.31662260952402</v>
      </c>
      <c r="L1499" s="3">
        <v>52</v>
      </c>
      <c r="M1499" s="3">
        <v>17</v>
      </c>
      <c r="N1499" s="3">
        <v>5</v>
      </c>
      <c r="O1499" s="3">
        <v>525</v>
      </c>
      <c r="P1499" s="3">
        <v>1</v>
      </c>
      <c r="Q1499" s="3">
        <v>16046.7450035485</v>
      </c>
      <c r="R1499" s="3">
        <v>0</v>
      </c>
      <c r="S1499" s="3">
        <v>0</v>
      </c>
      <c r="T1499" s="3">
        <v>0</v>
      </c>
      <c r="U1499" s="3">
        <v>8569.7772034641093</v>
      </c>
      <c r="V1499" s="3">
        <v>1</v>
      </c>
      <c r="W1499" s="3" t="str">
        <f>IF(Bank_data3[[#This Row],[credit_risk]]=1,"High Risk","Low Risk")</f>
        <v>High Risk</v>
      </c>
      <c r="X1499" s="3" t="str">
        <f t="shared" si="161"/>
        <v>25-34</v>
      </c>
      <c r="Y1499" s="3" t="str">
        <f t="shared" si="162"/>
        <v>Low Income</v>
      </c>
      <c r="Z1499" s="3" t="str">
        <f t="shared" si="163"/>
        <v>Poor</v>
      </c>
      <c r="AA1499" s="27">
        <f t="shared" si="164"/>
        <v>0.62553806694649694</v>
      </c>
      <c r="AB1499" s="3" t="str">
        <f t="shared" si="165"/>
        <v>Low</v>
      </c>
      <c r="AC1499" s="3" t="str">
        <f t="shared" si="166"/>
        <v>High</v>
      </c>
      <c r="AD1499" s="3" t="str">
        <f t="shared" si="167"/>
        <v>No</v>
      </c>
    </row>
    <row r="1500" spans="1:30" ht="15" customHeight="1" x14ac:dyDescent="0.3">
      <c r="A1500" s="3" t="s">
        <v>1521</v>
      </c>
      <c r="B1500" s="3">
        <v>45</v>
      </c>
      <c r="C1500" s="3" t="s">
        <v>23</v>
      </c>
      <c r="D1500" s="3" t="s">
        <v>26</v>
      </c>
      <c r="E1500" s="3">
        <v>23760.0304196504</v>
      </c>
      <c r="F1500" s="3">
        <v>165</v>
      </c>
      <c r="G1500" s="3">
        <v>202.26754463351</v>
      </c>
      <c r="H1500" s="3">
        <v>6</v>
      </c>
      <c r="I1500" s="3">
        <v>1225.52116474279</v>
      </c>
      <c r="J1500" s="3">
        <v>40</v>
      </c>
      <c r="K1500" s="3">
        <v>492.09131756533299</v>
      </c>
      <c r="L1500" s="3">
        <v>27</v>
      </c>
      <c r="M1500" s="3">
        <v>15</v>
      </c>
      <c r="N1500" s="3">
        <v>1</v>
      </c>
      <c r="O1500" s="3">
        <v>800</v>
      </c>
      <c r="P1500" s="3">
        <v>2</v>
      </c>
      <c r="Q1500" s="3">
        <v>5267.6396494749797</v>
      </c>
      <c r="R1500" s="3">
        <v>2</v>
      </c>
      <c r="S1500" s="3">
        <v>0</v>
      </c>
      <c r="T1500" s="3">
        <v>0</v>
      </c>
      <c r="U1500" s="3">
        <v>12588.0843921899</v>
      </c>
      <c r="V1500" s="3">
        <v>0</v>
      </c>
      <c r="W1500" s="3" t="str">
        <f>IF(Bank_data3[[#This Row],[credit_risk]]=1,"High Risk","Low Risk")</f>
        <v>Low Risk</v>
      </c>
      <c r="X1500" s="3" t="str">
        <f t="shared" si="161"/>
        <v>45-54</v>
      </c>
      <c r="Y1500" s="3" t="str">
        <f t="shared" si="162"/>
        <v>Low Income</v>
      </c>
      <c r="Z1500" s="3" t="str">
        <f t="shared" si="163"/>
        <v>Excellent</v>
      </c>
      <c r="AA1500" s="27">
        <f t="shared" si="164"/>
        <v>0.22170172160715973</v>
      </c>
      <c r="AB1500" s="3" t="str">
        <f t="shared" si="165"/>
        <v>Low</v>
      </c>
      <c r="AC1500" s="3" t="str">
        <f t="shared" si="166"/>
        <v>Medium</v>
      </c>
      <c r="AD1500" s="3" t="str">
        <f t="shared" si="167"/>
        <v>No</v>
      </c>
    </row>
    <row r="1501" spans="1:30" ht="15" customHeight="1" x14ac:dyDescent="0.3">
      <c r="A1501" s="3" t="s">
        <v>1522</v>
      </c>
      <c r="B1501" s="3">
        <v>21</v>
      </c>
      <c r="C1501" s="3" t="s">
        <v>31</v>
      </c>
      <c r="D1501" s="3" t="s">
        <v>26</v>
      </c>
      <c r="E1501" s="3">
        <v>56121.609406350297</v>
      </c>
      <c r="F1501" s="3">
        <v>53</v>
      </c>
      <c r="G1501" s="3">
        <v>10</v>
      </c>
      <c r="H1501" s="3">
        <v>7</v>
      </c>
      <c r="I1501" s="3">
        <v>863.56004869524804</v>
      </c>
      <c r="J1501" s="3">
        <v>4</v>
      </c>
      <c r="K1501" s="3">
        <v>536.82559012529998</v>
      </c>
      <c r="L1501" s="3">
        <v>65</v>
      </c>
      <c r="M1501" s="3">
        <v>14</v>
      </c>
      <c r="N1501" s="3">
        <v>7</v>
      </c>
      <c r="O1501" s="3">
        <v>667</v>
      </c>
      <c r="P1501" s="3">
        <v>4</v>
      </c>
      <c r="Q1501" s="3">
        <v>4436.74799535498</v>
      </c>
      <c r="R1501" s="3">
        <v>0</v>
      </c>
      <c r="S1501" s="3">
        <v>1</v>
      </c>
      <c r="T1501" s="3">
        <v>0</v>
      </c>
      <c r="U1501" s="3">
        <v>3190.49345402261</v>
      </c>
      <c r="V1501" s="3">
        <v>1</v>
      </c>
      <c r="W1501" s="3" t="str">
        <f>IF(Bank_data3[[#This Row],[credit_risk]]=1,"High Risk","Low Risk")</f>
        <v>High Risk</v>
      </c>
      <c r="X1501" s="3" t="str">
        <f t="shared" si="161"/>
        <v>18-24</v>
      </c>
      <c r="Y1501" s="3" t="str">
        <f t="shared" si="162"/>
        <v>Middle Income</v>
      </c>
      <c r="Z1501" s="3" t="str">
        <f t="shared" si="163"/>
        <v>Fair</v>
      </c>
      <c r="AA1501" s="27">
        <f t="shared" si="164"/>
        <v>7.9055965113733015E-2</v>
      </c>
      <c r="AB1501" s="3" t="str">
        <f t="shared" si="165"/>
        <v>Low</v>
      </c>
      <c r="AC1501" s="3" t="str">
        <f t="shared" si="166"/>
        <v>High</v>
      </c>
      <c r="AD1501" s="3" t="str">
        <f t="shared" si="167"/>
        <v>No</v>
      </c>
    </row>
    <row r="1502" spans="1:30" ht="15" customHeight="1" x14ac:dyDescent="0.3">
      <c r="A1502" s="3" t="s">
        <v>1523</v>
      </c>
      <c r="B1502" s="3">
        <v>28</v>
      </c>
      <c r="C1502" s="3" t="s">
        <v>31</v>
      </c>
      <c r="D1502" s="3" t="s">
        <v>24</v>
      </c>
      <c r="E1502" s="3">
        <v>39564.363948791899</v>
      </c>
      <c r="F1502" s="3">
        <v>103</v>
      </c>
      <c r="G1502" s="3">
        <v>1225.55717776028</v>
      </c>
      <c r="H1502" s="3">
        <v>4</v>
      </c>
      <c r="I1502" s="3">
        <v>597.96046265288896</v>
      </c>
      <c r="J1502" s="3">
        <v>34</v>
      </c>
      <c r="K1502" s="3">
        <v>403.773366515833</v>
      </c>
      <c r="L1502" s="3">
        <v>20</v>
      </c>
      <c r="M1502" s="3">
        <v>1</v>
      </c>
      <c r="N1502" s="3">
        <v>4</v>
      </c>
      <c r="O1502" s="3">
        <v>302</v>
      </c>
      <c r="P1502" s="3">
        <v>5</v>
      </c>
      <c r="Q1502" s="3">
        <v>13245.635412526</v>
      </c>
      <c r="R1502" s="3">
        <v>0</v>
      </c>
      <c r="S1502" s="3">
        <v>0</v>
      </c>
      <c r="T1502" s="3">
        <v>0</v>
      </c>
      <c r="U1502" s="3">
        <v>13557.5827959162</v>
      </c>
      <c r="V1502" s="3">
        <v>1</v>
      </c>
      <c r="W1502" s="3" t="str">
        <f>IF(Bank_data3[[#This Row],[credit_risk]]=1,"High Risk","Low Risk")</f>
        <v>High Risk</v>
      </c>
      <c r="X1502" s="3" t="str">
        <f t="shared" si="161"/>
        <v>25-34</v>
      </c>
      <c r="Y1502" s="3" t="str">
        <f t="shared" si="162"/>
        <v>Low Income</v>
      </c>
      <c r="Z1502" s="3" t="str">
        <f t="shared" si="163"/>
        <v>Poor</v>
      </c>
      <c r="AA1502" s="27">
        <f t="shared" si="164"/>
        <v>0.33478701767251479</v>
      </c>
      <c r="AB1502" s="3" t="str">
        <f t="shared" si="165"/>
        <v>Medium</v>
      </c>
      <c r="AC1502" s="3" t="str">
        <f t="shared" si="166"/>
        <v>Medium</v>
      </c>
      <c r="AD1502" s="3" t="str">
        <f t="shared" si="167"/>
        <v>No</v>
      </c>
    </row>
    <row r="1503" spans="1:30" ht="15" customHeight="1" x14ac:dyDescent="0.3">
      <c r="A1503" s="3" t="s">
        <v>1524</v>
      </c>
      <c r="B1503" s="3">
        <v>28</v>
      </c>
      <c r="C1503" s="3" t="s">
        <v>31</v>
      </c>
      <c r="D1503" s="3" t="s">
        <v>26</v>
      </c>
      <c r="E1503" s="3">
        <v>41255.769264647402</v>
      </c>
      <c r="F1503" s="3">
        <v>73</v>
      </c>
      <c r="G1503" s="3">
        <v>1839.22509450643</v>
      </c>
      <c r="H1503" s="3">
        <v>1</v>
      </c>
      <c r="I1503" s="3">
        <v>967.62906612642098</v>
      </c>
      <c r="J1503" s="3">
        <v>49</v>
      </c>
      <c r="K1503" s="3">
        <v>476.81122492813802</v>
      </c>
      <c r="L1503" s="3">
        <v>56</v>
      </c>
      <c r="M1503" s="3">
        <v>15</v>
      </c>
      <c r="N1503" s="3">
        <v>6</v>
      </c>
      <c r="O1503" s="3">
        <v>619</v>
      </c>
      <c r="P1503" s="3">
        <v>1</v>
      </c>
      <c r="Q1503" s="3">
        <v>10908.5833024287</v>
      </c>
      <c r="R1503" s="3">
        <v>0</v>
      </c>
      <c r="S1503" s="3">
        <v>0</v>
      </c>
      <c r="T1503" s="3">
        <v>0</v>
      </c>
      <c r="U1503" s="3">
        <v>5561.5593757541301</v>
      </c>
      <c r="V1503" s="3">
        <v>0</v>
      </c>
      <c r="W1503" s="3" t="str">
        <f>IF(Bank_data3[[#This Row],[credit_risk]]=1,"High Risk","Low Risk")</f>
        <v>Low Risk</v>
      </c>
      <c r="X1503" s="3" t="str">
        <f t="shared" si="161"/>
        <v>25-34</v>
      </c>
      <c r="Y1503" s="3" t="str">
        <f t="shared" si="162"/>
        <v>Low Income</v>
      </c>
      <c r="Z1503" s="3" t="str">
        <f t="shared" si="163"/>
        <v>Fair</v>
      </c>
      <c r="AA1503" s="27">
        <f t="shared" si="164"/>
        <v>0.26441352317181016</v>
      </c>
      <c r="AB1503" s="3" t="str">
        <f t="shared" si="165"/>
        <v>Medium</v>
      </c>
      <c r="AC1503" s="3" t="str">
        <f t="shared" si="166"/>
        <v>High</v>
      </c>
      <c r="AD1503" s="3" t="str">
        <f t="shared" si="167"/>
        <v>No</v>
      </c>
    </row>
    <row r="1504" spans="1:30" ht="15" customHeight="1" x14ac:dyDescent="0.3">
      <c r="A1504" s="3" t="s">
        <v>1525</v>
      </c>
      <c r="B1504" s="3">
        <v>59</v>
      </c>
      <c r="C1504" s="3" t="s">
        <v>28</v>
      </c>
      <c r="D1504" s="3" t="s">
        <v>33</v>
      </c>
      <c r="E1504" s="3">
        <v>38598.014574124201</v>
      </c>
      <c r="F1504" s="3">
        <v>73</v>
      </c>
      <c r="G1504" s="3">
        <v>1627.3286360667601</v>
      </c>
      <c r="H1504" s="3">
        <v>2</v>
      </c>
      <c r="I1504" s="3">
        <v>1139.92644461738</v>
      </c>
      <c r="J1504" s="3">
        <v>8</v>
      </c>
      <c r="K1504" s="3">
        <v>467.09155431373398</v>
      </c>
      <c r="L1504" s="3">
        <v>54</v>
      </c>
      <c r="M1504" s="3">
        <v>9</v>
      </c>
      <c r="N1504" s="3">
        <v>3</v>
      </c>
      <c r="O1504" s="3">
        <v>323</v>
      </c>
      <c r="P1504" s="3">
        <v>3</v>
      </c>
      <c r="Q1504" s="3">
        <v>19644.2292644482</v>
      </c>
      <c r="R1504" s="3">
        <v>5</v>
      </c>
      <c r="S1504" s="3">
        <v>0</v>
      </c>
      <c r="T1504" s="3">
        <v>0</v>
      </c>
      <c r="U1504" s="3">
        <v>12988.1953375211</v>
      </c>
      <c r="V1504" s="3">
        <v>1</v>
      </c>
      <c r="W1504" s="3" t="str">
        <f>IF(Bank_data3[[#This Row],[credit_risk]]=1,"High Risk","Low Risk")</f>
        <v>High Risk</v>
      </c>
      <c r="X1504" s="3" t="str">
        <f t="shared" si="161"/>
        <v>55+</v>
      </c>
      <c r="Y1504" s="3" t="str">
        <f t="shared" si="162"/>
        <v>Low Income</v>
      </c>
      <c r="Z1504" s="3" t="str">
        <f t="shared" si="163"/>
        <v>Poor</v>
      </c>
      <c r="AA1504" s="27">
        <f t="shared" si="164"/>
        <v>0.50894403458818149</v>
      </c>
      <c r="AB1504" s="3" t="str">
        <f t="shared" si="165"/>
        <v>Medium</v>
      </c>
      <c r="AC1504" s="3" t="str">
        <f t="shared" si="166"/>
        <v>High</v>
      </c>
      <c r="AD1504" s="3" t="str">
        <f t="shared" si="167"/>
        <v>No</v>
      </c>
    </row>
    <row r="1505" spans="1:30" ht="15" customHeight="1" x14ac:dyDescent="0.3">
      <c r="A1505" s="3" t="s">
        <v>1526</v>
      </c>
      <c r="B1505" s="3">
        <v>36</v>
      </c>
      <c r="C1505" s="3" t="s">
        <v>28</v>
      </c>
      <c r="D1505" s="3" t="s">
        <v>26</v>
      </c>
      <c r="E1505" s="3">
        <v>99016.123777275803</v>
      </c>
      <c r="F1505" s="3">
        <v>157</v>
      </c>
      <c r="G1505" s="3">
        <v>1700.71273327069</v>
      </c>
      <c r="H1505" s="3">
        <v>8</v>
      </c>
      <c r="I1505" s="3">
        <v>447.314427324284</v>
      </c>
      <c r="J1505" s="3">
        <v>3</v>
      </c>
      <c r="K1505" s="3">
        <v>328.70144484825101</v>
      </c>
      <c r="L1505" s="3">
        <v>1</v>
      </c>
      <c r="M1505" s="3">
        <v>10</v>
      </c>
      <c r="N1505" s="3">
        <v>8</v>
      </c>
      <c r="O1505" s="3">
        <v>773</v>
      </c>
      <c r="P1505" s="3">
        <v>1</v>
      </c>
      <c r="Q1505" s="3">
        <v>14339.2030683386</v>
      </c>
      <c r="R1505" s="3">
        <v>4</v>
      </c>
      <c r="S1505" s="3">
        <v>0</v>
      </c>
      <c r="T1505" s="3">
        <v>0</v>
      </c>
      <c r="U1505" s="3">
        <v>7800.60142966889</v>
      </c>
      <c r="V1505" s="3">
        <v>1</v>
      </c>
      <c r="W1505" s="3" t="str">
        <f>IF(Bank_data3[[#This Row],[credit_risk]]=1,"High Risk","Low Risk")</f>
        <v>High Risk</v>
      </c>
      <c r="X1505" s="3" t="str">
        <f t="shared" si="161"/>
        <v>35-44</v>
      </c>
      <c r="Y1505" s="3" t="str">
        <f t="shared" si="162"/>
        <v>Middle Income</v>
      </c>
      <c r="Z1505" s="3" t="str">
        <f t="shared" si="163"/>
        <v>Very Good</v>
      </c>
      <c r="AA1505" s="27">
        <f t="shared" si="164"/>
        <v>0.14481684922945293</v>
      </c>
      <c r="AB1505" s="3" t="str">
        <f t="shared" si="165"/>
        <v>Medium</v>
      </c>
      <c r="AC1505" s="3" t="str">
        <f t="shared" si="166"/>
        <v>Low</v>
      </c>
      <c r="AD1505" s="3" t="str">
        <f t="shared" si="167"/>
        <v>No</v>
      </c>
    </row>
    <row r="1506" spans="1:30" ht="15" customHeight="1" x14ac:dyDescent="0.3">
      <c r="A1506" s="3" t="s">
        <v>1527</v>
      </c>
      <c r="B1506" s="3">
        <v>20</v>
      </c>
      <c r="C1506" s="3" t="s">
        <v>23</v>
      </c>
      <c r="D1506" s="3" t="s">
        <v>33</v>
      </c>
      <c r="E1506" s="3">
        <v>60932.607542704201</v>
      </c>
      <c r="F1506" s="3">
        <v>12</v>
      </c>
      <c r="G1506" s="3">
        <v>2005.46249421577</v>
      </c>
      <c r="H1506" s="3">
        <v>10</v>
      </c>
      <c r="I1506" s="3">
        <v>729.84113032647303</v>
      </c>
      <c r="J1506" s="3">
        <v>6</v>
      </c>
      <c r="K1506" s="3">
        <v>261.78020255178097</v>
      </c>
      <c r="L1506" s="3">
        <v>64</v>
      </c>
      <c r="M1506" s="3">
        <v>18</v>
      </c>
      <c r="N1506" s="3">
        <v>1</v>
      </c>
      <c r="O1506" s="3">
        <v>824</v>
      </c>
      <c r="P1506" s="3">
        <v>3</v>
      </c>
      <c r="Q1506" s="3">
        <v>9253.47926248976</v>
      </c>
      <c r="R1506" s="3">
        <v>7</v>
      </c>
      <c r="S1506" s="3">
        <v>0</v>
      </c>
      <c r="T1506" s="3">
        <v>0</v>
      </c>
      <c r="U1506" s="3">
        <v>7425.09196354494</v>
      </c>
      <c r="V1506" s="3">
        <v>1</v>
      </c>
      <c r="W1506" s="3" t="str">
        <f>IF(Bank_data3[[#This Row],[credit_risk]]=1,"High Risk","Low Risk")</f>
        <v>High Risk</v>
      </c>
      <c r="X1506" s="3" t="str">
        <f t="shared" si="161"/>
        <v>18-24</v>
      </c>
      <c r="Y1506" s="3" t="str">
        <f t="shared" si="162"/>
        <v>Middle Income</v>
      </c>
      <c r="Z1506" s="3" t="str">
        <f t="shared" si="163"/>
        <v>Excellent</v>
      </c>
      <c r="AA1506" s="27">
        <f t="shared" si="164"/>
        <v>0.15186416002309638</v>
      </c>
      <c r="AB1506" s="3" t="str">
        <f t="shared" si="165"/>
        <v>Medium</v>
      </c>
      <c r="AC1506" s="3" t="str">
        <f t="shared" si="166"/>
        <v>High</v>
      </c>
      <c r="AD1506" s="3" t="str">
        <f t="shared" si="167"/>
        <v>No</v>
      </c>
    </row>
    <row r="1507" spans="1:30" ht="15" customHeight="1" x14ac:dyDescent="0.3">
      <c r="A1507" s="3" t="s">
        <v>1528</v>
      </c>
      <c r="B1507" s="3">
        <v>44</v>
      </c>
      <c r="C1507" s="3" t="s">
        <v>23</v>
      </c>
      <c r="D1507" s="3" t="s">
        <v>24</v>
      </c>
      <c r="E1507" s="3">
        <v>62865.383705018699</v>
      </c>
      <c r="F1507" s="3">
        <v>99</v>
      </c>
      <c r="G1507" s="3">
        <v>2546.5807841538199</v>
      </c>
      <c r="H1507" s="3">
        <v>9</v>
      </c>
      <c r="I1507" s="3">
        <v>713.66082134405599</v>
      </c>
      <c r="J1507" s="3">
        <v>0</v>
      </c>
      <c r="K1507" s="3">
        <v>450.595159609196</v>
      </c>
      <c r="L1507" s="3">
        <v>76</v>
      </c>
      <c r="M1507" s="3">
        <v>18</v>
      </c>
      <c r="N1507" s="3">
        <v>9</v>
      </c>
      <c r="O1507" s="3">
        <v>517</v>
      </c>
      <c r="P1507" s="3">
        <v>1</v>
      </c>
      <c r="Q1507" s="3">
        <v>22088.878259142599</v>
      </c>
      <c r="R1507" s="3">
        <v>6</v>
      </c>
      <c r="S1507" s="3">
        <v>1</v>
      </c>
      <c r="T1507" s="3">
        <v>0</v>
      </c>
      <c r="U1507" s="3">
        <v>7995.9613155529796</v>
      </c>
      <c r="V1507" s="3">
        <v>1</v>
      </c>
      <c r="W1507" s="3" t="str">
        <f>IF(Bank_data3[[#This Row],[credit_risk]]=1,"High Risk","Low Risk")</f>
        <v>High Risk</v>
      </c>
      <c r="X1507" s="3" t="str">
        <f t="shared" si="161"/>
        <v>35-44</v>
      </c>
      <c r="Y1507" s="3" t="str">
        <f t="shared" si="162"/>
        <v>Middle Income</v>
      </c>
      <c r="Z1507" s="3" t="str">
        <f t="shared" si="163"/>
        <v>Poor</v>
      </c>
      <c r="AA1507" s="27">
        <f t="shared" si="164"/>
        <v>0.35136790642668403</v>
      </c>
      <c r="AB1507" s="3" t="str">
        <f t="shared" si="165"/>
        <v>Medium</v>
      </c>
      <c r="AC1507" s="3" t="str">
        <f t="shared" si="166"/>
        <v>High</v>
      </c>
      <c r="AD1507" s="3" t="str">
        <f t="shared" si="167"/>
        <v>No</v>
      </c>
    </row>
    <row r="1508" spans="1:30" ht="15" customHeight="1" x14ac:dyDescent="0.3">
      <c r="A1508" s="3" t="s">
        <v>1529</v>
      </c>
      <c r="B1508" s="3">
        <v>62</v>
      </c>
      <c r="C1508" s="3" t="s">
        <v>31</v>
      </c>
      <c r="D1508" s="3" t="s">
        <v>24</v>
      </c>
      <c r="E1508" s="3">
        <v>36042.520346481899</v>
      </c>
      <c r="F1508" s="3">
        <v>173</v>
      </c>
      <c r="G1508" s="3">
        <v>1522.1129430732699</v>
      </c>
      <c r="H1508" s="3">
        <v>6</v>
      </c>
      <c r="I1508" s="3">
        <v>958.30050802421704</v>
      </c>
      <c r="J1508" s="3">
        <v>15</v>
      </c>
      <c r="K1508" s="3">
        <v>424.296194702511</v>
      </c>
      <c r="L1508" s="3">
        <v>2</v>
      </c>
      <c r="M1508" s="3">
        <v>9</v>
      </c>
      <c r="N1508" s="3">
        <v>8</v>
      </c>
      <c r="O1508" s="3">
        <v>795</v>
      </c>
      <c r="P1508" s="3">
        <v>5</v>
      </c>
      <c r="Q1508" s="3">
        <v>9427.6227834910806</v>
      </c>
      <c r="R1508" s="3">
        <v>4</v>
      </c>
      <c r="S1508" s="3">
        <v>0</v>
      </c>
      <c r="T1508" s="3">
        <v>0</v>
      </c>
      <c r="U1508" s="3">
        <v>11366.386982772399</v>
      </c>
      <c r="V1508" s="3">
        <v>1</v>
      </c>
      <c r="W1508" s="3" t="str">
        <f>IF(Bank_data3[[#This Row],[credit_risk]]=1,"High Risk","Low Risk")</f>
        <v>High Risk</v>
      </c>
      <c r="X1508" s="3" t="str">
        <f t="shared" si="161"/>
        <v>55+</v>
      </c>
      <c r="Y1508" s="3" t="str">
        <f t="shared" si="162"/>
        <v>Low Income</v>
      </c>
      <c r="Z1508" s="3" t="str">
        <f t="shared" si="163"/>
        <v>Very Good</v>
      </c>
      <c r="AA1508" s="27">
        <f t="shared" si="164"/>
        <v>0.26156946553298704</v>
      </c>
      <c r="AB1508" s="3" t="str">
        <f t="shared" si="165"/>
        <v>Medium</v>
      </c>
      <c r="AC1508" s="3" t="str">
        <f t="shared" si="166"/>
        <v>Low</v>
      </c>
      <c r="AD1508" s="3" t="str">
        <f t="shared" si="167"/>
        <v>No</v>
      </c>
    </row>
    <row r="1509" spans="1:30" ht="15" customHeight="1" x14ac:dyDescent="0.3">
      <c r="A1509" s="3" t="s">
        <v>1530</v>
      </c>
      <c r="B1509" s="3">
        <v>59</v>
      </c>
      <c r="C1509" s="3" t="s">
        <v>23</v>
      </c>
      <c r="D1509" s="3" t="s">
        <v>26</v>
      </c>
      <c r="E1509" s="3">
        <v>59085.512394284</v>
      </c>
      <c r="F1509" s="3">
        <v>185</v>
      </c>
      <c r="G1509" s="3">
        <v>1775.7932739005901</v>
      </c>
      <c r="H1509" s="3">
        <v>0</v>
      </c>
      <c r="I1509" s="3">
        <v>1021.20291300095</v>
      </c>
      <c r="J1509" s="3">
        <v>24</v>
      </c>
      <c r="K1509" s="3">
        <v>764.62215812258705</v>
      </c>
      <c r="L1509" s="3">
        <v>58</v>
      </c>
      <c r="M1509" s="3">
        <v>16</v>
      </c>
      <c r="N1509" s="3">
        <v>3</v>
      </c>
      <c r="O1509" s="3">
        <v>889</v>
      </c>
      <c r="P1509" s="3">
        <v>1</v>
      </c>
      <c r="Q1509" s="3">
        <v>3968.62007961064</v>
      </c>
      <c r="R1509" s="3">
        <v>3</v>
      </c>
      <c r="S1509" s="3">
        <v>0</v>
      </c>
      <c r="T1509" s="3">
        <v>0</v>
      </c>
      <c r="U1509" s="3">
        <v>7995.1203409140999</v>
      </c>
      <c r="V1509" s="3">
        <v>0</v>
      </c>
      <c r="W1509" s="3" t="str">
        <f>IF(Bank_data3[[#This Row],[credit_risk]]=1,"High Risk","Low Risk")</f>
        <v>Low Risk</v>
      </c>
      <c r="X1509" s="3" t="str">
        <f t="shared" si="161"/>
        <v>55+</v>
      </c>
      <c r="Y1509" s="3" t="str">
        <f t="shared" si="162"/>
        <v>Middle Income</v>
      </c>
      <c r="Z1509" s="3" t="str">
        <f t="shared" si="163"/>
        <v>Excellent</v>
      </c>
      <c r="AA1509" s="27">
        <f t="shared" si="164"/>
        <v>6.7167397197600828E-2</v>
      </c>
      <c r="AB1509" s="3" t="str">
        <f t="shared" si="165"/>
        <v>Medium</v>
      </c>
      <c r="AC1509" s="3" t="str">
        <f t="shared" si="166"/>
        <v>High</v>
      </c>
      <c r="AD1509" s="3" t="str">
        <f t="shared" si="167"/>
        <v>No</v>
      </c>
    </row>
    <row r="1510" spans="1:30" ht="15" customHeight="1" x14ac:dyDescent="0.3">
      <c r="A1510" s="3" t="s">
        <v>1531</v>
      </c>
      <c r="B1510" s="3">
        <v>61</v>
      </c>
      <c r="C1510" s="3" t="s">
        <v>23</v>
      </c>
      <c r="D1510" s="3" t="s">
        <v>33</v>
      </c>
      <c r="E1510" s="3">
        <v>45901.021944594497</v>
      </c>
      <c r="F1510" s="3">
        <v>201</v>
      </c>
      <c r="G1510" s="3">
        <v>1781.11890845384</v>
      </c>
      <c r="H1510" s="3">
        <v>2</v>
      </c>
      <c r="I1510" s="3">
        <v>606.98413105218003</v>
      </c>
      <c r="J1510" s="3">
        <v>5</v>
      </c>
      <c r="K1510" s="3">
        <v>259.45417934053103</v>
      </c>
      <c r="L1510" s="3">
        <v>62</v>
      </c>
      <c r="M1510" s="3">
        <v>0</v>
      </c>
      <c r="N1510" s="3">
        <v>5</v>
      </c>
      <c r="O1510" s="3">
        <v>401</v>
      </c>
      <c r="P1510" s="3">
        <v>2</v>
      </c>
      <c r="Q1510" s="3">
        <v>10765.303081026101</v>
      </c>
      <c r="R1510" s="3">
        <v>3</v>
      </c>
      <c r="S1510" s="3">
        <v>0</v>
      </c>
      <c r="T1510" s="3">
        <v>0</v>
      </c>
      <c r="U1510" s="3">
        <v>10712.171121277201</v>
      </c>
      <c r="V1510" s="3">
        <v>1</v>
      </c>
      <c r="W1510" s="3" t="str">
        <f>IF(Bank_data3[[#This Row],[credit_risk]]=1,"High Risk","Low Risk")</f>
        <v>High Risk</v>
      </c>
      <c r="X1510" s="3" t="str">
        <f t="shared" si="161"/>
        <v>55+</v>
      </c>
      <c r="Y1510" s="3" t="str">
        <f t="shared" si="162"/>
        <v>Low Income</v>
      </c>
      <c r="Z1510" s="3" t="str">
        <f t="shared" si="163"/>
        <v>Poor</v>
      </c>
      <c r="AA1510" s="27">
        <f t="shared" si="164"/>
        <v>0.2345329717063929</v>
      </c>
      <c r="AB1510" s="3" t="str">
        <f t="shared" si="165"/>
        <v>Medium</v>
      </c>
      <c r="AC1510" s="3" t="str">
        <f t="shared" si="166"/>
        <v>High</v>
      </c>
      <c r="AD1510" s="3" t="str">
        <f t="shared" si="167"/>
        <v>No</v>
      </c>
    </row>
    <row r="1511" spans="1:30" ht="15" customHeight="1" x14ac:dyDescent="0.3">
      <c r="A1511" s="3" t="s">
        <v>1532</v>
      </c>
      <c r="B1511" s="3">
        <v>44</v>
      </c>
      <c r="C1511" s="3" t="s">
        <v>23</v>
      </c>
      <c r="D1511" s="3" t="s">
        <v>26</v>
      </c>
      <c r="E1511" s="3">
        <v>35897.904663792899</v>
      </c>
      <c r="F1511" s="3">
        <v>136</v>
      </c>
      <c r="G1511" s="3">
        <v>1617.8475239838399</v>
      </c>
      <c r="H1511" s="3">
        <v>8</v>
      </c>
      <c r="I1511" s="3">
        <v>277.53708843289098</v>
      </c>
      <c r="J1511" s="3">
        <v>37</v>
      </c>
      <c r="K1511" s="3">
        <v>360.51173391726599</v>
      </c>
      <c r="L1511" s="3">
        <v>4</v>
      </c>
      <c r="M1511" s="3">
        <v>6</v>
      </c>
      <c r="N1511" s="3">
        <v>4</v>
      </c>
      <c r="O1511" s="3">
        <v>329</v>
      </c>
      <c r="P1511" s="3">
        <v>5</v>
      </c>
      <c r="Q1511" s="3">
        <v>7165.6242256785599</v>
      </c>
      <c r="R1511" s="3">
        <v>5</v>
      </c>
      <c r="S1511" s="3">
        <v>0</v>
      </c>
      <c r="T1511" s="3">
        <v>0</v>
      </c>
      <c r="U1511" s="3">
        <v>8032.12966196667</v>
      </c>
      <c r="V1511" s="3">
        <v>1</v>
      </c>
      <c r="W1511" s="3" t="str">
        <f>IF(Bank_data3[[#This Row],[credit_risk]]=1,"High Risk","Low Risk")</f>
        <v>High Risk</v>
      </c>
      <c r="X1511" s="3" t="str">
        <f t="shared" si="161"/>
        <v>35-44</v>
      </c>
      <c r="Y1511" s="3" t="str">
        <f t="shared" si="162"/>
        <v>Low Income</v>
      </c>
      <c r="Z1511" s="3" t="str">
        <f t="shared" si="163"/>
        <v>Poor</v>
      </c>
      <c r="AA1511" s="27">
        <f t="shared" si="164"/>
        <v>0.19961121109405316</v>
      </c>
      <c r="AB1511" s="3" t="str">
        <f t="shared" si="165"/>
        <v>Medium</v>
      </c>
      <c r="AC1511" s="3" t="str">
        <f t="shared" si="166"/>
        <v>Low</v>
      </c>
      <c r="AD1511" s="3" t="str">
        <f t="shared" si="167"/>
        <v>No</v>
      </c>
    </row>
    <row r="1512" spans="1:30" ht="15" customHeight="1" x14ac:dyDescent="0.3">
      <c r="A1512" s="3" t="s">
        <v>1533</v>
      </c>
      <c r="B1512" s="3">
        <v>58</v>
      </c>
      <c r="C1512" s="3" t="s">
        <v>23</v>
      </c>
      <c r="D1512" s="3" t="s">
        <v>24</v>
      </c>
      <c r="E1512" s="3">
        <v>84723.645221934305</v>
      </c>
      <c r="F1512" s="3">
        <v>8</v>
      </c>
      <c r="G1512" s="3">
        <v>1515.38714360112</v>
      </c>
      <c r="H1512" s="3">
        <v>6</v>
      </c>
      <c r="I1512" s="3">
        <v>1161.12956410979</v>
      </c>
      <c r="J1512" s="3">
        <v>13</v>
      </c>
      <c r="K1512" s="3">
        <v>546.13097283823004</v>
      </c>
      <c r="L1512" s="3">
        <v>65</v>
      </c>
      <c r="M1512" s="3">
        <v>15</v>
      </c>
      <c r="N1512" s="3">
        <v>2</v>
      </c>
      <c r="O1512" s="3">
        <v>766</v>
      </c>
      <c r="P1512" s="3">
        <v>2</v>
      </c>
      <c r="Q1512" s="3">
        <v>17923.8633502589</v>
      </c>
      <c r="R1512" s="3">
        <v>6</v>
      </c>
      <c r="S1512" s="3">
        <v>0</v>
      </c>
      <c r="T1512" s="3">
        <v>0</v>
      </c>
      <c r="U1512" s="3">
        <v>2541.1090726943899</v>
      </c>
      <c r="V1512" s="3">
        <v>1</v>
      </c>
      <c r="W1512" s="3" t="str">
        <f>IF(Bank_data3[[#This Row],[credit_risk]]=1,"High Risk","Low Risk")</f>
        <v>High Risk</v>
      </c>
      <c r="X1512" s="3" t="str">
        <f t="shared" si="161"/>
        <v>55+</v>
      </c>
      <c r="Y1512" s="3" t="str">
        <f t="shared" si="162"/>
        <v>Middle Income</v>
      </c>
      <c r="Z1512" s="3" t="str">
        <f t="shared" si="163"/>
        <v>Very Good</v>
      </c>
      <c r="AA1512" s="27">
        <f t="shared" si="164"/>
        <v>0.21155680097695501</v>
      </c>
      <c r="AB1512" s="3" t="str">
        <f t="shared" si="165"/>
        <v>Medium</v>
      </c>
      <c r="AC1512" s="3" t="str">
        <f t="shared" si="166"/>
        <v>High</v>
      </c>
      <c r="AD1512" s="3" t="str">
        <f t="shared" si="167"/>
        <v>No</v>
      </c>
    </row>
    <row r="1513" spans="1:30" ht="15" customHeight="1" x14ac:dyDescent="0.3">
      <c r="A1513" s="3" t="s">
        <v>1534</v>
      </c>
      <c r="B1513" s="3">
        <v>54</v>
      </c>
      <c r="C1513" s="3" t="s">
        <v>23</v>
      </c>
      <c r="D1513" s="3" t="s">
        <v>26</v>
      </c>
      <c r="E1513" s="3">
        <v>60310.244519773303</v>
      </c>
      <c r="F1513" s="3">
        <v>79</v>
      </c>
      <c r="G1513" s="3">
        <v>1580.2508170907399</v>
      </c>
      <c r="H1513" s="3">
        <v>11</v>
      </c>
      <c r="I1513" s="3">
        <v>408.019155297976</v>
      </c>
      <c r="J1513" s="3">
        <v>36</v>
      </c>
      <c r="K1513" s="3">
        <v>599.54926234160598</v>
      </c>
      <c r="L1513" s="3">
        <v>17</v>
      </c>
      <c r="M1513" s="3">
        <v>10</v>
      </c>
      <c r="N1513" s="3">
        <v>6</v>
      </c>
      <c r="O1513" s="3">
        <v>502</v>
      </c>
      <c r="P1513" s="3">
        <v>5</v>
      </c>
      <c r="Q1513" s="3">
        <v>5224.2097994674496</v>
      </c>
      <c r="R1513" s="3">
        <v>5</v>
      </c>
      <c r="S1513" s="3">
        <v>0</v>
      </c>
      <c r="T1513" s="3">
        <v>0</v>
      </c>
      <c r="U1513" s="3">
        <v>9454.9526427513192</v>
      </c>
      <c r="V1513" s="3">
        <v>1</v>
      </c>
      <c r="W1513" s="3" t="str">
        <f>IF(Bank_data3[[#This Row],[credit_risk]]=1,"High Risk","Low Risk")</f>
        <v>High Risk</v>
      </c>
      <c r="X1513" s="3" t="str">
        <f t="shared" si="161"/>
        <v>45-54</v>
      </c>
      <c r="Y1513" s="3" t="str">
        <f t="shared" si="162"/>
        <v>Middle Income</v>
      </c>
      <c r="Z1513" s="3" t="str">
        <f t="shared" si="163"/>
        <v>Poor</v>
      </c>
      <c r="AA1513" s="27">
        <f t="shared" si="164"/>
        <v>8.6622261956750005E-2</v>
      </c>
      <c r="AB1513" s="3" t="str">
        <f t="shared" si="165"/>
        <v>Medium</v>
      </c>
      <c r="AC1513" s="3" t="str">
        <f t="shared" si="166"/>
        <v>Medium</v>
      </c>
      <c r="AD1513" s="3" t="str">
        <f t="shared" si="167"/>
        <v>No</v>
      </c>
    </row>
    <row r="1514" spans="1:30" ht="15" customHeight="1" x14ac:dyDescent="0.3">
      <c r="A1514" s="3" t="s">
        <v>1535</v>
      </c>
      <c r="B1514" s="3">
        <v>22</v>
      </c>
      <c r="C1514" s="3" t="s">
        <v>31</v>
      </c>
      <c r="D1514" s="3" t="s">
        <v>26</v>
      </c>
      <c r="E1514" s="3">
        <v>59402.095348499301</v>
      </c>
      <c r="F1514" s="3">
        <v>178</v>
      </c>
      <c r="G1514" s="3">
        <v>2749.21704435726</v>
      </c>
      <c r="H1514" s="3">
        <v>1</v>
      </c>
      <c r="I1514" s="3">
        <v>894.91447176535701</v>
      </c>
      <c r="J1514" s="3">
        <v>10</v>
      </c>
      <c r="K1514" s="3">
        <v>465.22869116503301</v>
      </c>
      <c r="L1514" s="3">
        <v>8</v>
      </c>
      <c r="M1514" s="3">
        <v>17</v>
      </c>
      <c r="N1514" s="3">
        <v>3</v>
      </c>
      <c r="O1514" s="3">
        <v>452</v>
      </c>
      <c r="P1514" s="3">
        <v>5</v>
      </c>
      <c r="Q1514" s="3">
        <v>17094.336287298102</v>
      </c>
      <c r="R1514" s="3">
        <v>3</v>
      </c>
      <c r="S1514" s="3">
        <v>0</v>
      </c>
      <c r="T1514" s="3">
        <v>0</v>
      </c>
      <c r="U1514" s="3">
        <v>9877.2674045726708</v>
      </c>
      <c r="V1514" s="3">
        <v>1</v>
      </c>
      <c r="W1514" s="3" t="str">
        <f>IF(Bank_data3[[#This Row],[credit_risk]]=1,"High Risk","Low Risk")</f>
        <v>High Risk</v>
      </c>
      <c r="X1514" s="3" t="str">
        <f t="shared" si="161"/>
        <v>18-24</v>
      </c>
      <c r="Y1514" s="3" t="str">
        <f t="shared" si="162"/>
        <v>Middle Income</v>
      </c>
      <c r="Z1514" s="3" t="str">
        <f t="shared" si="163"/>
        <v>Poor</v>
      </c>
      <c r="AA1514" s="27">
        <f t="shared" si="164"/>
        <v>0.28777328791197199</v>
      </c>
      <c r="AB1514" s="3" t="str">
        <f t="shared" si="165"/>
        <v>Medium</v>
      </c>
      <c r="AC1514" s="3" t="str">
        <f t="shared" si="166"/>
        <v>Low</v>
      </c>
      <c r="AD1514" s="3" t="str">
        <f t="shared" si="167"/>
        <v>No</v>
      </c>
    </row>
    <row r="1515" spans="1:30" ht="15" customHeight="1" x14ac:dyDescent="0.3">
      <c r="A1515" s="3" t="s">
        <v>1536</v>
      </c>
      <c r="B1515" s="3">
        <v>69</v>
      </c>
      <c r="C1515" s="3" t="s">
        <v>31</v>
      </c>
      <c r="D1515" s="3" t="s">
        <v>33</v>
      </c>
      <c r="E1515" s="3">
        <v>32508.794826108999</v>
      </c>
      <c r="F1515" s="3">
        <v>79</v>
      </c>
      <c r="G1515" s="3">
        <v>2645.96519009144</v>
      </c>
      <c r="H1515" s="3">
        <v>5</v>
      </c>
      <c r="I1515" s="3">
        <v>753.80668544426101</v>
      </c>
      <c r="J1515" s="3">
        <v>0</v>
      </c>
      <c r="K1515" s="3">
        <v>704.621948759764</v>
      </c>
      <c r="L1515" s="3">
        <v>21</v>
      </c>
      <c r="M1515" s="3">
        <v>0</v>
      </c>
      <c r="N1515" s="3">
        <v>0</v>
      </c>
      <c r="O1515" s="3">
        <v>342</v>
      </c>
      <c r="P1515" s="3">
        <v>2</v>
      </c>
      <c r="Q1515" s="3">
        <v>10437.018146932</v>
      </c>
      <c r="R1515" s="3">
        <v>0</v>
      </c>
      <c r="S1515" s="3">
        <v>0</v>
      </c>
      <c r="T1515" s="3">
        <v>0</v>
      </c>
      <c r="U1515" s="3">
        <v>1626.5300615577</v>
      </c>
      <c r="V1515" s="3">
        <v>1</v>
      </c>
      <c r="W1515" s="3" t="str">
        <f>IF(Bank_data3[[#This Row],[credit_risk]]=1,"High Risk","Low Risk")</f>
        <v>High Risk</v>
      </c>
      <c r="X1515" s="3" t="str">
        <f t="shared" si="161"/>
        <v>55+</v>
      </c>
      <c r="Y1515" s="3" t="str">
        <f t="shared" si="162"/>
        <v>Low Income</v>
      </c>
      <c r="Z1515" s="3" t="str">
        <f t="shared" si="163"/>
        <v>Poor</v>
      </c>
      <c r="AA1515" s="27">
        <f t="shared" si="164"/>
        <v>0.32105213997504606</v>
      </c>
      <c r="AB1515" s="3" t="str">
        <f t="shared" si="165"/>
        <v>Medium</v>
      </c>
      <c r="AC1515" s="3" t="str">
        <f t="shared" si="166"/>
        <v>Medium</v>
      </c>
      <c r="AD1515" s="3" t="str">
        <f t="shared" si="167"/>
        <v>No</v>
      </c>
    </row>
    <row r="1516" spans="1:30" ht="15" customHeight="1" x14ac:dyDescent="0.3">
      <c r="A1516" s="3" t="s">
        <v>1537</v>
      </c>
      <c r="B1516" s="3">
        <v>56</v>
      </c>
      <c r="C1516" s="3" t="s">
        <v>23</v>
      </c>
      <c r="D1516" s="3" t="s">
        <v>24</v>
      </c>
      <c r="E1516" s="3">
        <v>27136.233619035</v>
      </c>
      <c r="F1516" s="3">
        <v>4</v>
      </c>
      <c r="G1516" s="3">
        <v>134.305820678251</v>
      </c>
      <c r="H1516" s="3">
        <v>8</v>
      </c>
      <c r="I1516" s="3">
        <v>856.85536682142595</v>
      </c>
      <c r="J1516" s="3">
        <v>41</v>
      </c>
      <c r="K1516" s="3">
        <v>473.88483016481899</v>
      </c>
      <c r="L1516" s="3">
        <v>27</v>
      </c>
      <c r="M1516" s="3">
        <v>1</v>
      </c>
      <c r="N1516" s="3">
        <v>7</v>
      </c>
      <c r="O1516" s="3">
        <v>713</v>
      </c>
      <c r="P1516" s="3">
        <v>5</v>
      </c>
      <c r="Q1516" s="3">
        <v>2491.15413869433</v>
      </c>
      <c r="R1516" s="3">
        <v>3</v>
      </c>
      <c r="S1516" s="3">
        <v>0</v>
      </c>
      <c r="T1516" s="3">
        <v>0</v>
      </c>
      <c r="U1516" s="3">
        <v>6537.8312870482096</v>
      </c>
      <c r="V1516" s="3">
        <v>0</v>
      </c>
      <c r="W1516" s="3" t="str">
        <f>IF(Bank_data3[[#This Row],[credit_risk]]=1,"High Risk","Low Risk")</f>
        <v>Low Risk</v>
      </c>
      <c r="X1516" s="3" t="str">
        <f t="shared" si="161"/>
        <v>55+</v>
      </c>
      <c r="Y1516" s="3" t="str">
        <f t="shared" si="162"/>
        <v>Low Income</v>
      </c>
      <c r="Z1516" s="3" t="str">
        <f t="shared" si="163"/>
        <v>Good</v>
      </c>
      <c r="AA1516" s="27">
        <f t="shared" si="164"/>
        <v>9.1801764889983969E-2</v>
      </c>
      <c r="AB1516" s="3" t="str">
        <f t="shared" si="165"/>
        <v>Low</v>
      </c>
      <c r="AC1516" s="3" t="str">
        <f t="shared" si="166"/>
        <v>Medium</v>
      </c>
      <c r="AD1516" s="3" t="str">
        <f t="shared" si="167"/>
        <v>No</v>
      </c>
    </row>
    <row r="1517" spans="1:30" ht="15" customHeight="1" x14ac:dyDescent="0.3">
      <c r="A1517" s="3" t="s">
        <v>1538</v>
      </c>
      <c r="B1517" s="3">
        <v>63</v>
      </c>
      <c r="C1517" s="3" t="s">
        <v>31</v>
      </c>
      <c r="D1517" s="3" t="s">
        <v>26</v>
      </c>
      <c r="E1517" s="3">
        <v>48964.073535713098</v>
      </c>
      <c r="F1517" s="3">
        <v>213</v>
      </c>
      <c r="G1517" s="3">
        <v>1674.8940055047999</v>
      </c>
      <c r="H1517" s="3">
        <v>3</v>
      </c>
      <c r="I1517" s="3">
        <v>1377.9318900973999</v>
      </c>
      <c r="J1517" s="3">
        <v>0</v>
      </c>
      <c r="K1517" s="3">
        <v>282.91795433976398</v>
      </c>
      <c r="L1517" s="3">
        <v>59</v>
      </c>
      <c r="M1517" s="3">
        <v>1</v>
      </c>
      <c r="N1517" s="3">
        <v>2</v>
      </c>
      <c r="O1517" s="3">
        <v>851</v>
      </c>
      <c r="P1517" s="3">
        <v>1</v>
      </c>
      <c r="Q1517" s="3">
        <v>14558.056571803399</v>
      </c>
      <c r="R1517" s="3">
        <v>6</v>
      </c>
      <c r="S1517" s="3">
        <v>0</v>
      </c>
      <c r="T1517" s="3">
        <v>0</v>
      </c>
      <c r="U1517" s="3">
        <v>11196.2852286218</v>
      </c>
      <c r="V1517" s="3">
        <v>1</v>
      </c>
      <c r="W1517" s="3" t="str">
        <f>IF(Bank_data3[[#This Row],[credit_risk]]=1,"High Risk","Low Risk")</f>
        <v>High Risk</v>
      </c>
      <c r="X1517" s="3" t="str">
        <f t="shared" si="161"/>
        <v>55+</v>
      </c>
      <c r="Y1517" s="3" t="str">
        <f t="shared" si="162"/>
        <v>Low Income</v>
      </c>
      <c r="Z1517" s="3" t="str">
        <f t="shared" si="163"/>
        <v>Excellent</v>
      </c>
      <c r="AA1517" s="27">
        <f t="shared" si="164"/>
        <v>0.29732118920181627</v>
      </c>
      <c r="AB1517" s="3" t="str">
        <f t="shared" si="165"/>
        <v>Medium</v>
      </c>
      <c r="AC1517" s="3" t="str">
        <f t="shared" si="166"/>
        <v>High</v>
      </c>
      <c r="AD1517" s="3" t="str">
        <f t="shared" si="167"/>
        <v>No</v>
      </c>
    </row>
    <row r="1518" spans="1:30" ht="15" customHeight="1" x14ac:dyDescent="0.3">
      <c r="A1518" s="3" t="s">
        <v>1539</v>
      </c>
      <c r="B1518" s="3">
        <v>63</v>
      </c>
      <c r="C1518" s="3" t="s">
        <v>28</v>
      </c>
      <c r="D1518" s="3" t="s">
        <v>33</v>
      </c>
      <c r="E1518" s="3">
        <v>39676.747630632301</v>
      </c>
      <c r="F1518" s="3">
        <v>53</v>
      </c>
      <c r="G1518" s="3">
        <v>1505.5967572181801</v>
      </c>
      <c r="H1518" s="3">
        <v>9</v>
      </c>
      <c r="I1518" s="3">
        <v>1863.39856476764</v>
      </c>
      <c r="J1518" s="3">
        <v>35</v>
      </c>
      <c r="K1518" s="3">
        <v>490.194383250366</v>
      </c>
      <c r="L1518" s="3">
        <v>11</v>
      </c>
      <c r="M1518" s="3">
        <v>5</v>
      </c>
      <c r="N1518" s="3">
        <v>5</v>
      </c>
      <c r="O1518" s="3">
        <v>742</v>
      </c>
      <c r="P1518" s="3">
        <v>4</v>
      </c>
      <c r="Q1518" s="3">
        <v>19119.039538377201</v>
      </c>
      <c r="R1518" s="3">
        <v>3</v>
      </c>
      <c r="S1518" s="3">
        <v>0</v>
      </c>
      <c r="T1518" s="3">
        <v>0</v>
      </c>
      <c r="U1518" s="3">
        <v>8601.2665803440905</v>
      </c>
      <c r="V1518" s="3">
        <v>0</v>
      </c>
      <c r="W1518" s="3" t="str">
        <f>IF(Bank_data3[[#This Row],[credit_risk]]=1,"High Risk","Low Risk")</f>
        <v>Low Risk</v>
      </c>
      <c r="X1518" s="3" t="str">
        <f t="shared" si="161"/>
        <v>55+</v>
      </c>
      <c r="Y1518" s="3" t="str">
        <f t="shared" si="162"/>
        <v>Low Income</v>
      </c>
      <c r="Z1518" s="3" t="str">
        <f t="shared" si="163"/>
        <v>Very Good</v>
      </c>
      <c r="AA1518" s="27">
        <f t="shared" si="164"/>
        <v>0.48187012999060463</v>
      </c>
      <c r="AB1518" s="3" t="str">
        <f t="shared" si="165"/>
        <v>Medium</v>
      </c>
      <c r="AC1518" s="3" t="str">
        <f t="shared" si="166"/>
        <v>Medium</v>
      </c>
      <c r="AD1518" s="3" t="str">
        <f t="shared" si="167"/>
        <v>No</v>
      </c>
    </row>
    <row r="1519" spans="1:30" ht="15" customHeight="1" x14ac:dyDescent="0.3">
      <c r="A1519" s="3" t="s">
        <v>1540</v>
      </c>
      <c r="B1519" s="3">
        <v>49</v>
      </c>
      <c r="C1519" s="3" t="s">
        <v>23</v>
      </c>
      <c r="D1519" s="3" t="s">
        <v>26</v>
      </c>
      <c r="E1519" s="3">
        <v>61027.5369665787</v>
      </c>
      <c r="F1519" s="3">
        <v>191</v>
      </c>
      <c r="G1519" s="3">
        <v>2508.13785963194</v>
      </c>
      <c r="H1519" s="3">
        <v>1</v>
      </c>
      <c r="I1519" s="3">
        <v>228.29690601048699</v>
      </c>
      <c r="J1519" s="3">
        <v>7</v>
      </c>
      <c r="K1519" s="3">
        <v>686.29643559106501</v>
      </c>
      <c r="L1519" s="3">
        <v>36</v>
      </c>
      <c r="M1519" s="3">
        <v>7</v>
      </c>
      <c r="N1519" s="3">
        <v>1</v>
      </c>
      <c r="O1519" s="3">
        <v>450</v>
      </c>
      <c r="P1519" s="3">
        <v>1</v>
      </c>
      <c r="Q1519" s="3">
        <v>12614.917553604901</v>
      </c>
      <c r="R1519" s="3">
        <v>7</v>
      </c>
      <c r="S1519" s="3">
        <v>0</v>
      </c>
      <c r="T1519" s="3">
        <v>0</v>
      </c>
      <c r="U1519" s="3">
        <v>9866.9861973479601</v>
      </c>
      <c r="V1519" s="3">
        <v>1</v>
      </c>
      <c r="W1519" s="3" t="str">
        <f>IF(Bank_data3[[#This Row],[credit_risk]]=1,"High Risk","Low Risk")</f>
        <v>High Risk</v>
      </c>
      <c r="X1519" s="3" t="str">
        <f t="shared" si="161"/>
        <v>45-54</v>
      </c>
      <c r="Y1519" s="3" t="str">
        <f t="shared" si="162"/>
        <v>Middle Income</v>
      </c>
      <c r="Z1519" s="3" t="str">
        <f t="shared" si="163"/>
        <v>Poor</v>
      </c>
      <c r="AA1519" s="27">
        <f t="shared" si="164"/>
        <v>0.20670861353151729</v>
      </c>
      <c r="AB1519" s="3" t="str">
        <f t="shared" si="165"/>
        <v>Medium</v>
      </c>
      <c r="AC1519" s="3" t="str">
        <f t="shared" si="166"/>
        <v>High</v>
      </c>
      <c r="AD1519" s="3" t="str">
        <f t="shared" si="167"/>
        <v>No</v>
      </c>
    </row>
    <row r="1520" spans="1:30" ht="15" customHeight="1" x14ac:dyDescent="0.3">
      <c r="A1520" s="3" t="s">
        <v>1541</v>
      </c>
      <c r="B1520" s="3">
        <v>57</v>
      </c>
      <c r="C1520" s="3" t="s">
        <v>28</v>
      </c>
      <c r="D1520" s="3" t="s">
        <v>33</v>
      </c>
      <c r="E1520" s="3">
        <v>62226.695855996899</v>
      </c>
      <c r="F1520" s="3">
        <v>149</v>
      </c>
      <c r="G1520" s="3">
        <v>1471.37030988685</v>
      </c>
      <c r="H1520" s="3">
        <v>2</v>
      </c>
      <c r="I1520" s="3">
        <v>1144.36715436652</v>
      </c>
      <c r="J1520" s="3">
        <v>31</v>
      </c>
      <c r="K1520" s="3">
        <v>743.09888640073802</v>
      </c>
      <c r="L1520" s="3">
        <v>41</v>
      </c>
      <c r="M1520" s="3">
        <v>19</v>
      </c>
      <c r="N1520" s="3">
        <v>8</v>
      </c>
      <c r="O1520" s="3">
        <v>343</v>
      </c>
      <c r="P1520" s="3">
        <v>2</v>
      </c>
      <c r="Q1520" s="3">
        <v>10855.351987304401</v>
      </c>
      <c r="R1520" s="3">
        <v>1</v>
      </c>
      <c r="S1520" s="3">
        <v>0</v>
      </c>
      <c r="T1520" s="3">
        <v>0</v>
      </c>
      <c r="U1520" s="3">
        <v>6158.8882311923699</v>
      </c>
      <c r="V1520" s="3">
        <v>1</v>
      </c>
      <c r="W1520" s="3" t="str">
        <f>IF(Bank_data3[[#This Row],[credit_risk]]=1,"High Risk","Low Risk")</f>
        <v>High Risk</v>
      </c>
      <c r="X1520" s="3" t="str">
        <f t="shared" si="161"/>
        <v>55+</v>
      </c>
      <c r="Y1520" s="3" t="str">
        <f t="shared" si="162"/>
        <v>Middle Income</v>
      </c>
      <c r="Z1520" s="3" t="str">
        <f t="shared" si="163"/>
        <v>Poor</v>
      </c>
      <c r="AA1520" s="27">
        <f t="shared" si="164"/>
        <v>0.17444847164029922</v>
      </c>
      <c r="AB1520" s="3" t="str">
        <f t="shared" si="165"/>
        <v>Medium</v>
      </c>
      <c r="AC1520" s="3" t="str">
        <f t="shared" si="166"/>
        <v>High</v>
      </c>
      <c r="AD1520" s="3" t="str">
        <f t="shared" si="167"/>
        <v>No</v>
      </c>
    </row>
    <row r="1521" spans="1:30" ht="15" customHeight="1" x14ac:dyDescent="0.3">
      <c r="A1521" s="3" t="s">
        <v>1542</v>
      </c>
      <c r="B1521" s="3">
        <v>53</v>
      </c>
      <c r="C1521" s="3" t="s">
        <v>31</v>
      </c>
      <c r="D1521" s="3" t="s">
        <v>33</v>
      </c>
      <c r="E1521" s="3">
        <v>51179.058826148197</v>
      </c>
      <c r="F1521" s="3">
        <v>123</v>
      </c>
      <c r="G1521" s="3">
        <v>1701.1925735822399</v>
      </c>
      <c r="H1521" s="3">
        <v>6</v>
      </c>
      <c r="I1521" s="3">
        <v>745.31327956282405</v>
      </c>
      <c r="J1521" s="3">
        <v>32</v>
      </c>
      <c r="K1521" s="3">
        <v>736.12550240811004</v>
      </c>
      <c r="L1521" s="3">
        <v>53</v>
      </c>
      <c r="M1521" s="3">
        <v>13</v>
      </c>
      <c r="N1521" s="3">
        <v>3</v>
      </c>
      <c r="O1521" s="3">
        <v>892</v>
      </c>
      <c r="P1521" s="3">
        <v>1</v>
      </c>
      <c r="Q1521" s="3">
        <v>23152.180735302602</v>
      </c>
      <c r="R1521" s="3">
        <v>7</v>
      </c>
      <c r="S1521" s="3">
        <v>1</v>
      </c>
      <c r="T1521" s="3">
        <v>0</v>
      </c>
      <c r="U1521" s="3">
        <v>5014.03687305318</v>
      </c>
      <c r="V1521" s="3">
        <v>1</v>
      </c>
      <c r="W1521" s="3" t="str">
        <f>IF(Bank_data3[[#This Row],[credit_risk]]=1,"High Risk","Low Risk")</f>
        <v>High Risk</v>
      </c>
      <c r="X1521" s="3" t="str">
        <f t="shared" si="161"/>
        <v>45-54</v>
      </c>
      <c r="Y1521" s="3" t="str">
        <f t="shared" si="162"/>
        <v>Middle Income</v>
      </c>
      <c r="Z1521" s="3" t="str">
        <f t="shared" si="163"/>
        <v>Excellent</v>
      </c>
      <c r="AA1521" s="27">
        <f t="shared" si="164"/>
        <v>0.45237605509606954</v>
      </c>
      <c r="AB1521" s="3" t="str">
        <f t="shared" si="165"/>
        <v>Medium</v>
      </c>
      <c r="AC1521" s="3" t="str">
        <f t="shared" si="166"/>
        <v>High</v>
      </c>
      <c r="AD1521" s="3" t="str">
        <f t="shared" si="167"/>
        <v>No</v>
      </c>
    </row>
    <row r="1522" spans="1:30" ht="15" customHeight="1" x14ac:dyDescent="0.3">
      <c r="A1522" s="3" t="s">
        <v>1543</v>
      </c>
      <c r="B1522" s="3">
        <v>31</v>
      </c>
      <c r="C1522" s="3" t="s">
        <v>31</v>
      </c>
      <c r="D1522" s="3" t="s">
        <v>26</v>
      </c>
      <c r="E1522" s="3">
        <v>64898.837124489597</v>
      </c>
      <c r="F1522" s="3">
        <v>130</v>
      </c>
      <c r="G1522" s="3">
        <v>980.06312704246</v>
      </c>
      <c r="H1522" s="3">
        <v>3</v>
      </c>
      <c r="I1522" s="3">
        <v>1166.7490797993901</v>
      </c>
      <c r="J1522" s="3">
        <v>7</v>
      </c>
      <c r="K1522" s="3">
        <v>548.42095801085804</v>
      </c>
      <c r="L1522" s="3">
        <v>41</v>
      </c>
      <c r="M1522" s="3">
        <v>19</v>
      </c>
      <c r="N1522" s="3">
        <v>6</v>
      </c>
      <c r="O1522" s="3">
        <v>556</v>
      </c>
      <c r="P1522" s="3">
        <v>4</v>
      </c>
      <c r="Q1522" s="3">
        <v>19199.585712061998</v>
      </c>
      <c r="R1522" s="3">
        <v>5</v>
      </c>
      <c r="S1522" s="3">
        <v>0</v>
      </c>
      <c r="T1522" s="3">
        <v>0</v>
      </c>
      <c r="U1522" s="3">
        <v>9476.5311409427595</v>
      </c>
      <c r="V1522" s="3">
        <v>1</v>
      </c>
      <c r="W1522" s="3" t="str">
        <f>IF(Bank_data3[[#This Row],[credit_risk]]=1,"High Risk","Low Risk")</f>
        <v>High Risk</v>
      </c>
      <c r="X1522" s="3" t="str">
        <f t="shared" si="161"/>
        <v>25-34</v>
      </c>
      <c r="Y1522" s="3" t="str">
        <f t="shared" si="162"/>
        <v>Middle Income</v>
      </c>
      <c r="Z1522" s="3" t="str">
        <f t="shared" si="163"/>
        <v>Poor</v>
      </c>
      <c r="AA1522" s="27">
        <f t="shared" si="164"/>
        <v>0.29583867081059034</v>
      </c>
      <c r="AB1522" s="3" t="str">
        <f t="shared" si="165"/>
        <v>Low</v>
      </c>
      <c r="AC1522" s="3" t="str">
        <f t="shared" si="166"/>
        <v>High</v>
      </c>
      <c r="AD1522" s="3" t="str">
        <f t="shared" si="167"/>
        <v>No</v>
      </c>
    </row>
    <row r="1523" spans="1:30" ht="15" customHeight="1" x14ac:dyDescent="0.3">
      <c r="A1523" s="3" t="s">
        <v>1544</v>
      </c>
      <c r="B1523" s="3">
        <v>38</v>
      </c>
      <c r="C1523" s="3" t="s">
        <v>28</v>
      </c>
      <c r="D1523" s="3" t="s">
        <v>24</v>
      </c>
      <c r="E1523" s="3">
        <v>53479.479165907898</v>
      </c>
      <c r="F1523" s="3">
        <v>232</v>
      </c>
      <c r="G1523" s="3">
        <v>2150.7499294955401</v>
      </c>
      <c r="H1523" s="3">
        <v>6</v>
      </c>
      <c r="I1523" s="3">
        <v>1135.0420766627101</v>
      </c>
      <c r="J1523" s="3">
        <v>13</v>
      </c>
      <c r="K1523" s="3">
        <v>565.64945281370399</v>
      </c>
      <c r="L1523" s="3">
        <v>66</v>
      </c>
      <c r="M1523" s="3">
        <v>7</v>
      </c>
      <c r="N1523" s="3">
        <v>8</v>
      </c>
      <c r="O1523" s="3">
        <v>789</v>
      </c>
      <c r="P1523" s="3">
        <v>5</v>
      </c>
      <c r="Q1523" s="3">
        <v>16627.479513596802</v>
      </c>
      <c r="R1523" s="3">
        <v>5</v>
      </c>
      <c r="S1523" s="3">
        <v>0</v>
      </c>
      <c r="T1523" s="3">
        <v>0</v>
      </c>
      <c r="U1523" s="3">
        <v>500</v>
      </c>
      <c r="V1523" s="3">
        <v>1</v>
      </c>
      <c r="W1523" s="3" t="str">
        <f>IF(Bank_data3[[#This Row],[credit_risk]]=1,"High Risk","Low Risk")</f>
        <v>High Risk</v>
      </c>
      <c r="X1523" s="3" t="str">
        <f t="shared" si="161"/>
        <v>35-44</v>
      </c>
      <c r="Y1523" s="3" t="str">
        <f t="shared" si="162"/>
        <v>Middle Income</v>
      </c>
      <c r="Z1523" s="3" t="str">
        <f t="shared" si="163"/>
        <v>Very Good</v>
      </c>
      <c r="AA1523" s="27">
        <f t="shared" si="164"/>
        <v>0.31091326566614147</v>
      </c>
      <c r="AB1523" s="3" t="str">
        <f t="shared" si="165"/>
        <v>Medium</v>
      </c>
      <c r="AC1523" s="3" t="str">
        <f t="shared" si="166"/>
        <v>High</v>
      </c>
      <c r="AD1523" s="3" t="str">
        <f t="shared" si="167"/>
        <v>No</v>
      </c>
    </row>
    <row r="1524" spans="1:30" ht="15" customHeight="1" x14ac:dyDescent="0.3">
      <c r="A1524" s="3" t="s">
        <v>1545</v>
      </c>
      <c r="B1524" s="3">
        <v>56</v>
      </c>
      <c r="C1524" s="3" t="s">
        <v>31</v>
      </c>
      <c r="D1524" s="3" t="s">
        <v>24</v>
      </c>
      <c r="E1524" s="3">
        <v>34309.586919761401</v>
      </c>
      <c r="F1524" s="3">
        <v>4</v>
      </c>
      <c r="G1524" s="3">
        <v>504.86638414502602</v>
      </c>
      <c r="H1524" s="3">
        <v>4</v>
      </c>
      <c r="I1524" s="3">
        <v>1293.4106825193601</v>
      </c>
      <c r="J1524" s="3">
        <v>23</v>
      </c>
      <c r="K1524" s="3">
        <v>647.44990747448503</v>
      </c>
      <c r="L1524" s="3">
        <v>55</v>
      </c>
      <c r="M1524" s="3">
        <v>16</v>
      </c>
      <c r="N1524" s="3">
        <v>2</v>
      </c>
      <c r="O1524" s="3">
        <v>402</v>
      </c>
      <c r="P1524" s="3">
        <v>3</v>
      </c>
      <c r="Q1524" s="3">
        <v>0</v>
      </c>
      <c r="R1524" s="3">
        <v>4</v>
      </c>
      <c r="S1524" s="3">
        <v>0</v>
      </c>
      <c r="T1524" s="3">
        <v>0</v>
      </c>
      <c r="U1524" s="3">
        <v>10221.0236283494</v>
      </c>
      <c r="V1524" s="3">
        <v>1</v>
      </c>
      <c r="W1524" s="3" t="str">
        <f>IF(Bank_data3[[#This Row],[credit_risk]]=1,"High Risk","Low Risk")</f>
        <v>High Risk</v>
      </c>
      <c r="X1524" s="3" t="str">
        <f t="shared" si="161"/>
        <v>55+</v>
      </c>
      <c r="Y1524" s="3" t="str">
        <f t="shared" si="162"/>
        <v>Low Income</v>
      </c>
      <c r="Z1524" s="3" t="str">
        <f t="shared" si="163"/>
        <v>Poor</v>
      </c>
      <c r="AA1524" s="27">
        <f t="shared" si="164"/>
        <v>0</v>
      </c>
      <c r="AB1524" s="3" t="str">
        <f t="shared" si="165"/>
        <v>Low</v>
      </c>
      <c r="AC1524" s="3" t="str">
        <f t="shared" si="166"/>
        <v>High</v>
      </c>
      <c r="AD1524" s="3" t="str">
        <f t="shared" si="167"/>
        <v>No</v>
      </c>
    </row>
    <row r="1525" spans="1:30" ht="15" customHeight="1" x14ac:dyDescent="0.3">
      <c r="A1525" s="3" t="s">
        <v>1546</v>
      </c>
      <c r="B1525" s="3">
        <v>63</v>
      </c>
      <c r="C1525" s="3" t="s">
        <v>23</v>
      </c>
      <c r="D1525" s="3" t="s">
        <v>33</v>
      </c>
      <c r="E1525" s="3">
        <v>46431.055099142199</v>
      </c>
      <c r="F1525" s="3">
        <v>53</v>
      </c>
      <c r="G1525" s="3">
        <v>1255.7204627430301</v>
      </c>
      <c r="H1525" s="3">
        <v>7</v>
      </c>
      <c r="I1525" s="3">
        <v>899.73772030694397</v>
      </c>
      <c r="J1525" s="3">
        <v>48</v>
      </c>
      <c r="K1525" s="3">
        <v>92.908942046082402</v>
      </c>
      <c r="L1525" s="3">
        <v>45</v>
      </c>
      <c r="M1525" s="3">
        <v>4</v>
      </c>
      <c r="N1525" s="3">
        <v>2</v>
      </c>
      <c r="O1525" s="3">
        <v>852</v>
      </c>
      <c r="P1525" s="3">
        <v>0</v>
      </c>
      <c r="Q1525" s="3">
        <v>7812.9311162711701</v>
      </c>
      <c r="R1525" s="3">
        <v>3</v>
      </c>
      <c r="S1525" s="3">
        <v>0</v>
      </c>
      <c r="T1525" s="3">
        <v>0</v>
      </c>
      <c r="U1525" s="3">
        <v>12652.275063512099</v>
      </c>
      <c r="V1525" s="3">
        <v>0</v>
      </c>
      <c r="W1525" s="3" t="str">
        <f>IF(Bank_data3[[#This Row],[credit_risk]]=1,"High Risk","Low Risk")</f>
        <v>Low Risk</v>
      </c>
      <c r="X1525" s="3" t="str">
        <f t="shared" si="161"/>
        <v>55+</v>
      </c>
      <c r="Y1525" s="3" t="str">
        <f t="shared" si="162"/>
        <v>Low Income</v>
      </c>
      <c r="Z1525" s="3" t="str">
        <f t="shared" si="163"/>
        <v>Excellent</v>
      </c>
      <c r="AA1525" s="27">
        <f t="shared" si="164"/>
        <v>0.16826951486647376</v>
      </c>
      <c r="AB1525" s="3" t="str">
        <f t="shared" si="165"/>
        <v>Medium</v>
      </c>
      <c r="AC1525" s="3" t="str">
        <f t="shared" si="166"/>
        <v>High</v>
      </c>
      <c r="AD1525" s="3" t="str">
        <f t="shared" si="167"/>
        <v>No</v>
      </c>
    </row>
    <row r="1526" spans="1:30" ht="15" customHeight="1" x14ac:dyDescent="0.3">
      <c r="A1526" s="3" t="s">
        <v>1547</v>
      </c>
      <c r="B1526" s="3">
        <v>68</v>
      </c>
      <c r="C1526" s="3" t="s">
        <v>28</v>
      </c>
      <c r="D1526" s="3" t="s">
        <v>24</v>
      </c>
      <c r="E1526" s="3">
        <v>52443.194766567802</v>
      </c>
      <c r="F1526" s="3">
        <v>156</v>
      </c>
      <c r="G1526" s="3">
        <v>656.61977119766505</v>
      </c>
      <c r="H1526" s="3">
        <v>7</v>
      </c>
      <c r="I1526" s="3">
        <v>488.64823026574197</v>
      </c>
      <c r="J1526" s="3">
        <v>40</v>
      </c>
      <c r="K1526" s="3">
        <v>320.56865286076999</v>
      </c>
      <c r="L1526" s="3">
        <v>4</v>
      </c>
      <c r="M1526" s="3">
        <v>2</v>
      </c>
      <c r="N1526" s="3">
        <v>2</v>
      </c>
      <c r="O1526" s="3">
        <v>507</v>
      </c>
      <c r="P1526" s="3">
        <v>2</v>
      </c>
      <c r="Q1526" s="3">
        <v>10718.236289279501</v>
      </c>
      <c r="R1526" s="3">
        <v>4</v>
      </c>
      <c r="S1526" s="3">
        <v>0</v>
      </c>
      <c r="T1526" s="3">
        <v>0</v>
      </c>
      <c r="U1526" s="3">
        <v>11219.548207129799</v>
      </c>
      <c r="V1526" s="3">
        <v>1</v>
      </c>
      <c r="W1526" s="3" t="str">
        <f>IF(Bank_data3[[#This Row],[credit_risk]]=1,"High Risk","Low Risk")</f>
        <v>High Risk</v>
      </c>
      <c r="X1526" s="3" t="str">
        <f t="shared" si="161"/>
        <v>55+</v>
      </c>
      <c r="Y1526" s="3" t="str">
        <f t="shared" si="162"/>
        <v>Middle Income</v>
      </c>
      <c r="Z1526" s="3" t="str">
        <f t="shared" si="163"/>
        <v>Poor</v>
      </c>
      <c r="AA1526" s="27">
        <f t="shared" si="164"/>
        <v>0.20437801962652946</v>
      </c>
      <c r="AB1526" s="3" t="str">
        <f t="shared" si="165"/>
        <v>Low</v>
      </c>
      <c r="AC1526" s="3" t="str">
        <f t="shared" si="166"/>
        <v>Low</v>
      </c>
      <c r="AD1526" s="3" t="str">
        <f t="shared" si="167"/>
        <v>No</v>
      </c>
    </row>
    <row r="1527" spans="1:30" ht="15" customHeight="1" x14ac:dyDescent="0.3">
      <c r="A1527" s="3" t="s">
        <v>1548</v>
      </c>
      <c r="B1527" s="3">
        <v>36</v>
      </c>
      <c r="C1527" s="3" t="s">
        <v>23</v>
      </c>
      <c r="D1527" s="3" t="s">
        <v>33</v>
      </c>
      <c r="E1527" s="3">
        <v>66720.651091553198</v>
      </c>
      <c r="F1527" s="3">
        <v>72</v>
      </c>
      <c r="G1527" s="3">
        <v>1259.2708073562901</v>
      </c>
      <c r="H1527" s="3">
        <v>4</v>
      </c>
      <c r="I1527" s="3">
        <v>1124.67732104837</v>
      </c>
      <c r="J1527" s="3">
        <v>28</v>
      </c>
      <c r="K1527" s="3">
        <v>574.67038274294805</v>
      </c>
      <c r="L1527" s="3">
        <v>55</v>
      </c>
      <c r="M1527" s="3">
        <v>17</v>
      </c>
      <c r="N1527" s="3">
        <v>4</v>
      </c>
      <c r="O1527" s="3">
        <v>693</v>
      </c>
      <c r="P1527" s="3">
        <v>1</v>
      </c>
      <c r="Q1527" s="3">
        <v>14778.7344871019</v>
      </c>
      <c r="R1527" s="3">
        <v>2</v>
      </c>
      <c r="S1527" s="3">
        <v>0</v>
      </c>
      <c r="T1527" s="3">
        <v>0</v>
      </c>
      <c r="U1527" s="3">
        <v>8038.3145439747204</v>
      </c>
      <c r="V1527" s="3">
        <v>0</v>
      </c>
      <c r="W1527" s="3" t="str">
        <f>IF(Bank_data3[[#This Row],[credit_risk]]=1,"High Risk","Low Risk")</f>
        <v>Low Risk</v>
      </c>
      <c r="X1527" s="3" t="str">
        <f t="shared" si="161"/>
        <v>35-44</v>
      </c>
      <c r="Y1527" s="3" t="str">
        <f t="shared" si="162"/>
        <v>Middle Income</v>
      </c>
      <c r="Z1527" s="3" t="str">
        <f t="shared" si="163"/>
        <v>Good</v>
      </c>
      <c r="AA1527" s="27">
        <f t="shared" si="164"/>
        <v>0.22150165271652872</v>
      </c>
      <c r="AB1527" s="3" t="str">
        <f t="shared" si="165"/>
        <v>Medium</v>
      </c>
      <c r="AC1527" s="3" t="str">
        <f t="shared" si="166"/>
        <v>High</v>
      </c>
      <c r="AD1527" s="3" t="str">
        <f t="shared" si="167"/>
        <v>No</v>
      </c>
    </row>
    <row r="1528" spans="1:30" ht="15" customHeight="1" x14ac:dyDescent="0.3">
      <c r="A1528" s="3" t="s">
        <v>1549</v>
      </c>
      <c r="B1528" s="3">
        <v>29</v>
      </c>
      <c r="C1528" s="3" t="s">
        <v>28</v>
      </c>
      <c r="D1528" s="3" t="s">
        <v>24</v>
      </c>
      <c r="E1528" s="3">
        <v>54049.115199904802</v>
      </c>
      <c r="F1528" s="3">
        <v>22</v>
      </c>
      <c r="G1528" s="3">
        <v>1060.8353766789401</v>
      </c>
      <c r="H1528" s="3">
        <v>6</v>
      </c>
      <c r="I1528" s="3">
        <v>841.29915165042303</v>
      </c>
      <c r="J1528" s="3">
        <v>24</v>
      </c>
      <c r="K1528" s="3">
        <v>253.52924100924</v>
      </c>
      <c r="L1528" s="3">
        <v>22</v>
      </c>
      <c r="M1528" s="3">
        <v>9</v>
      </c>
      <c r="N1528" s="3">
        <v>9</v>
      </c>
      <c r="O1528" s="3">
        <v>407</v>
      </c>
      <c r="P1528" s="3">
        <v>4</v>
      </c>
      <c r="Q1528" s="3">
        <v>17376.0485163958</v>
      </c>
      <c r="R1528" s="3">
        <v>5</v>
      </c>
      <c r="S1528" s="3">
        <v>0</v>
      </c>
      <c r="T1528" s="3">
        <v>0</v>
      </c>
      <c r="U1528" s="3">
        <v>13004.3648466411</v>
      </c>
      <c r="V1528" s="3">
        <v>1</v>
      </c>
      <c r="W1528" s="3" t="str">
        <f>IF(Bank_data3[[#This Row],[credit_risk]]=1,"High Risk","Low Risk")</f>
        <v>High Risk</v>
      </c>
      <c r="X1528" s="3" t="str">
        <f t="shared" si="161"/>
        <v>25-34</v>
      </c>
      <c r="Y1528" s="3" t="str">
        <f t="shared" si="162"/>
        <v>Middle Income</v>
      </c>
      <c r="Z1528" s="3" t="str">
        <f t="shared" si="163"/>
        <v>Poor</v>
      </c>
      <c r="AA1528" s="27">
        <f t="shared" si="164"/>
        <v>0.32148627136871993</v>
      </c>
      <c r="AB1528" s="3" t="str">
        <f t="shared" si="165"/>
        <v>Medium</v>
      </c>
      <c r="AC1528" s="3" t="str">
        <f t="shared" si="166"/>
        <v>Medium</v>
      </c>
      <c r="AD1528" s="3" t="str">
        <f t="shared" si="167"/>
        <v>No</v>
      </c>
    </row>
    <row r="1529" spans="1:30" ht="15" customHeight="1" x14ac:dyDescent="0.3">
      <c r="A1529" s="3" t="s">
        <v>1550</v>
      </c>
      <c r="B1529" s="3">
        <v>68</v>
      </c>
      <c r="C1529" s="3" t="s">
        <v>31</v>
      </c>
      <c r="D1529" s="3" t="s">
        <v>26</v>
      </c>
      <c r="E1529" s="3">
        <v>39713.889116223501</v>
      </c>
      <c r="F1529" s="3">
        <v>25</v>
      </c>
      <c r="G1529" s="3">
        <v>2169.5259755717598</v>
      </c>
      <c r="H1529" s="3">
        <v>10</v>
      </c>
      <c r="I1529" s="3">
        <v>718.15487470305402</v>
      </c>
      <c r="J1529" s="3">
        <v>5</v>
      </c>
      <c r="K1529" s="3">
        <v>787.86888332235003</v>
      </c>
      <c r="L1529" s="3">
        <v>61</v>
      </c>
      <c r="M1529" s="3">
        <v>3</v>
      </c>
      <c r="N1529" s="3">
        <v>5</v>
      </c>
      <c r="O1529" s="3">
        <v>628</v>
      </c>
      <c r="P1529" s="3">
        <v>2</v>
      </c>
      <c r="Q1529" s="3">
        <v>5751.1513214010101</v>
      </c>
      <c r="R1529" s="3">
        <v>1</v>
      </c>
      <c r="S1529" s="3">
        <v>0</v>
      </c>
      <c r="T1529" s="3">
        <v>0</v>
      </c>
      <c r="U1529" s="3">
        <v>12918.800152648801</v>
      </c>
      <c r="V1529" s="3">
        <v>0</v>
      </c>
      <c r="W1529" s="3" t="str">
        <f>IF(Bank_data3[[#This Row],[credit_risk]]=1,"High Risk","Low Risk")</f>
        <v>Low Risk</v>
      </c>
      <c r="X1529" s="3" t="str">
        <f t="shared" si="161"/>
        <v>55+</v>
      </c>
      <c r="Y1529" s="3" t="str">
        <f t="shared" si="162"/>
        <v>Low Income</v>
      </c>
      <c r="Z1529" s="3" t="str">
        <f t="shared" si="163"/>
        <v>Fair</v>
      </c>
      <c r="AA1529" s="27">
        <f t="shared" si="164"/>
        <v>0.14481460892863324</v>
      </c>
      <c r="AB1529" s="3" t="str">
        <f t="shared" si="165"/>
        <v>Medium</v>
      </c>
      <c r="AC1529" s="3" t="str">
        <f t="shared" si="166"/>
        <v>High</v>
      </c>
      <c r="AD1529" s="3" t="str">
        <f t="shared" si="167"/>
        <v>No</v>
      </c>
    </row>
    <row r="1530" spans="1:30" ht="15" customHeight="1" x14ac:dyDescent="0.3">
      <c r="A1530" s="3" t="s">
        <v>1551</v>
      </c>
      <c r="B1530" s="3">
        <v>66</v>
      </c>
      <c r="C1530" s="3" t="s">
        <v>28</v>
      </c>
      <c r="D1530" s="3" t="s">
        <v>24</v>
      </c>
      <c r="E1530" s="3">
        <v>67391.083507057803</v>
      </c>
      <c r="F1530" s="3">
        <v>56</v>
      </c>
      <c r="G1530" s="3">
        <v>1324.8677190558201</v>
      </c>
      <c r="H1530" s="3">
        <v>5</v>
      </c>
      <c r="I1530" s="3">
        <v>633.32164175326295</v>
      </c>
      <c r="J1530" s="3">
        <v>0</v>
      </c>
      <c r="K1530" s="3">
        <v>766.873683980245</v>
      </c>
      <c r="L1530" s="3">
        <v>12</v>
      </c>
      <c r="M1530" s="3">
        <v>9</v>
      </c>
      <c r="N1530" s="3">
        <v>2</v>
      </c>
      <c r="O1530" s="3">
        <v>633</v>
      </c>
      <c r="P1530" s="3">
        <v>5</v>
      </c>
      <c r="Q1530" s="3">
        <v>15476.897689966099</v>
      </c>
      <c r="R1530" s="3">
        <v>2</v>
      </c>
      <c r="S1530" s="3">
        <v>0</v>
      </c>
      <c r="T1530" s="3">
        <v>0</v>
      </c>
      <c r="U1530" s="3">
        <v>1282.3889322075099</v>
      </c>
      <c r="V1530" s="3">
        <v>0</v>
      </c>
      <c r="W1530" s="3" t="str">
        <f>IF(Bank_data3[[#This Row],[credit_risk]]=1,"High Risk","Low Risk")</f>
        <v>Low Risk</v>
      </c>
      <c r="X1530" s="3" t="str">
        <f t="shared" si="161"/>
        <v>55+</v>
      </c>
      <c r="Y1530" s="3" t="str">
        <f t="shared" si="162"/>
        <v>Middle Income</v>
      </c>
      <c r="Z1530" s="3" t="str">
        <f t="shared" si="163"/>
        <v>Fair</v>
      </c>
      <c r="AA1530" s="27">
        <f t="shared" si="164"/>
        <v>0.22965794411578527</v>
      </c>
      <c r="AB1530" s="3" t="str">
        <f t="shared" si="165"/>
        <v>Medium</v>
      </c>
      <c r="AC1530" s="3" t="str">
        <f t="shared" si="166"/>
        <v>Medium</v>
      </c>
      <c r="AD1530" s="3" t="str">
        <f t="shared" si="167"/>
        <v>No</v>
      </c>
    </row>
    <row r="1531" spans="1:30" ht="15" customHeight="1" x14ac:dyDescent="0.3">
      <c r="A1531" s="3" t="s">
        <v>1552</v>
      </c>
      <c r="B1531" s="3">
        <v>31</v>
      </c>
      <c r="C1531" s="3" t="s">
        <v>28</v>
      </c>
      <c r="D1531" s="3" t="s">
        <v>33</v>
      </c>
      <c r="E1531" s="3">
        <v>56853.6052234628</v>
      </c>
      <c r="F1531" s="3">
        <v>145</v>
      </c>
      <c r="G1531" s="3">
        <v>2693.4549867042301</v>
      </c>
      <c r="H1531" s="3">
        <v>7</v>
      </c>
      <c r="I1531" s="3">
        <v>1152.2174491868</v>
      </c>
      <c r="J1531" s="3">
        <v>22</v>
      </c>
      <c r="K1531" s="3">
        <v>364.51365330037299</v>
      </c>
      <c r="L1531" s="3">
        <v>58</v>
      </c>
      <c r="M1531" s="3">
        <v>17</v>
      </c>
      <c r="N1531" s="3">
        <v>9</v>
      </c>
      <c r="O1531" s="3">
        <v>807</v>
      </c>
      <c r="P1531" s="3">
        <v>2</v>
      </c>
      <c r="Q1531" s="3">
        <v>5013.2374841797</v>
      </c>
      <c r="R1531" s="3">
        <v>5</v>
      </c>
      <c r="S1531" s="3">
        <v>0</v>
      </c>
      <c r="T1531" s="3">
        <v>0</v>
      </c>
      <c r="U1531" s="3">
        <v>6250.7648518175902</v>
      </c>
      <c r="V1531" s="3">
        <v>1</v>
      </c>
      <c r="W1531" s="3" t="str">
        <f>IF(Bank_data3[[#This Row],[credit_risk]]=1,"High Risk","Low Risk")</f>
        <v>High Risk</v>
      </c>
      <c r="X1531" s="3" t="str">
        <f t="shared" si="161"/>
        <v>25-34</v>
      </c>
      <c r="Y1531" s="3" t="str">
        <f t="shared" si="162"/>
        <v>Middle Income</v>
      </c>
      <c r="Z1531" s="3" t="str">
        <f t="shared" si="163"/>
        <v>Excellent</v>
      </c>
      <c r="AA1531" s="27">
        <f t="shared" si="164"/>
        <v>8.8178004973918478E-2</v>
      </c>
      <c r="AB1531" s="3" t="str">
        <f t="shared" si="165"/>
        <v>Medium</v>
      </c>
      <c r="AC1531" s="3" t="str">
        <f t="shared" si="166"/>
        <v>High</v>
      </c>
      <c r="AD1531" s="3" t="str">
        <f t="shared" si="167"/>
        <v>No</v>
      </c>
    </row>
    <row r="1532" spans="1:30" ht="15" customHeight="1" x14ac:dyDescent="0.3">
      <c r="A1532" s="3" t="s">
        <v>1553</v>
      </c>
      <c r="B1532" s="3">
        <v>35</v>
      </c>
      <c r="C1532" s="3" t="s">
        <v>23</v>
      </c>
      <c r="D1532" s="3" t="s">
        <v>33</v>
      </c>
      <c r="E1532" s="3">
        <v>77822.127060559898</v>
      </c>
      <c r="F1532" s="3">
        <v>136</v>
      </c>
      <c r="G1532" s="3">
        <v>1307.2637718937899</v>
      </c>
      <c r="H1532" s="3">
        <v>8</v>
      </c>
      <c r="I1532" s="3">
        <v>1361.1793222025799</v>
      </c>
      <c r="J1532" s="3">
        <v>40</v>
      </c>
      <c r="K1532" s="3">
        <v>273.40152149859102</v>
      </c>
      <c r="L1532" s="3">
        <v>27</v>
      </c>
      <c r="M1532" s="3">
        <v>12</v>
      </c>
      <c r="N1532" s="3">
        <v>8</v>
      </c>
      <c r="O1532" s="3">
        <v>868</v>
      </c>
      <c r="P1532" s="3">
        <v>3</v>
      </c>
      <c r="Q1532" s="3">
        <v>16265.451396542299</v>
      </c>
      <c r="R1532" s="3">
        <v>4</v>
      </c>
      <c r="S1532" s="3">
        <v>0</v>
      </c>
      <c r="T1532" s="3">
        <v>0</v>
      </c>
      <c r="U1532" s="3">
        <v>8446.8821348501497</v>
      </c>
      <c r="V1532" s="3">
        <v>1</v>
      </c>
      <c r="W1532" s="3" t="str">
        <f>IF(Bank_data3[[#This Row],[credit_risk]]=1,"High Risk","Low Risk")</f>
        <v>High Risk</v>
      </c>
      <c r="X1532" s="3" t="str">
        <f t="shared" si="161"/>
        <v>35-44</v>
      </c>
      <c r="Y1532" s="3" t="str">
        <f t="shared" si="162"/>
        <v>Middle Income</v>
      </c>
      <c r="Z1532" s="3" t="str">
        <f t="shared" si="163"/>
        <v>Excellent</v>
      </c>
      <c r="AA1532" s="27">
        <f t="shared" si="164"/>
        <v>0.20900805478992873</v>
      </c>
      <c r="AB1532" s="3" t="str">
        <f t="shared" si="165"/>
        <v>Medium</v>
      </c>
      <c r="AC1532" s="3" t="str">
        <f t="shared" si="166"/>
        <v>Medium</v>
      </c>
      <c r="AD1532" s="3" t="str">
        <f t="shared" si="167"/>
        <v>No</v>
      </c>
    </row>
    <row r="1533" spans="1:30" ht="15" customHeight="1" x14ac:dyDescent="0.3">
      <c r="A1533" s="3" t="s">
        <v>1554</v>
      </c>
      <c r="B1533" s="3">
        <v>43</v>
      </c>
      <c r="C1533" s="3" t="s">
        <v>31</v>
      </c>
      <c r="D1533" s="3" t="s">
        <v>24</v>
      </c>
      <c r="E1533" s="3">
        <v>51570.994441139897</v>
      </c>
      <c r="F1533" s="3">
        <v>222</v>
      </c>
      <c r="G1533" s="3">
        <v>633.78998875748596</v>
      </c>
      <c r="H1533" s="3">
        <v>4</v>
      </c>
      <c r="I1533" s="3">
        <v>381.62660445512802</v>
      </c>
      <c r="J1533" s="3">
        <v>32</v>
      </c>
      <c r="K1533" s="3">
        <v>607.50532771706196</v>
      </c>
      <c r="L1533" s="3">
        <v>5</v>
      </c>
      <c r="M1533" s="3">
        <v>16</v>
      </c>
      <c r="N1533" s="3">
        <v>0</v>
      </c>
      <c r="O1533" s="3">
        <v>896</v>
      </c>
      <c r="P1533" s="3">
        <v>5</v>
      </c>
      <c r="Q1533" s="3">
        <v>5382.2131614989603</v>
      </c>
      <c r="R1533" s="3">
        <v>4</v>
      </c>
      <c r="S1533" s="3">
        <v>0</v>
      </c>
      <c r="T1533" s="3">
        <v>0</v>
      </c>
      <c r="U1533" s="3">
        <v>8788.4497677363597</v>
      </c>
      <c r="V1533" s="3">
        <v>1</v>
      </c>
      <c r="W1533" s="3" t="str">
        <f>IF(Bank_data3[[#This Row],[credit_risk]]=1,"High Risk","Low Risk")</f>
        <v>High Risk</v>
      </c>
      <c r="X1533" s="3" t="str">
        <f t="shared" si="161"/>
        <v>35-44</v>
      </c>
      <c r="Y1533" s="3" t="str">
        <f t="shared" si="162"/>
        <v>Middle Income</v>
      </c>
      <c r="Z1533" s="3" t="str">
        <f t="shared" si="163"/>
        <v>Excellent</v>
      </c>
      <c r="AA1533" s="27">
        <f t="shared" si="164"/>
        <v>0.1043651226784448</v>
      </c>
      <c r="AB1533" s="3" t="str">
        <f t="shared" si="165"/>
        <v>Low</v>
      </c>
      <c r="AC1533" s="3" t="str">
        <f t="shared" si="166"/>
        <v>Low</v>
      </c>
      <c r="AD1533" s="3" t="str">
        <f t="shared" si="167"/>
        <v>No</v>
      </c>
    </row>
    <row r="1534" spans="1:30" ht="15" customHeight="1" x14ac:dyDescent="0.3">
      <c r="A1534" s="3" t="s">
        <v>1555</v>
      </c>
      <c r="B1534" s="3">
        <v>38</v>
      </c>
      <c r="C1534" s="3" t="s">
        <v>23</v>
      </c>
      <c r="D1534" s="3" t="s">
        <v>26</v>
      </c>
      <c r="E1534" s="3">
        <v>31328.0831521451</v>
      </c>
      <c r="F1534" s="3">
        <v>165</v>
      </c>
      <c r="G1534" s="3">
        <v>1305.8359874303601</v>
      </c>
      <c r="H1534" s="3">
        <v>6</v>
      </c>
      <c r="I1534" s="3">
        <v>1017.6832848676301</v>
      </c>
      <c r="J1534" s="3">
        <v>13</v>
      </c>
      <c r="K1534" s="3">
        <v>180.72569504227599</v>
      </c>
      <c r="L1534" s="3">
        <v>60</v>
      </c>
      <c r="M1534" s="3">
        <v>13</v>
      </c>
      <c r="N1534" s="3">
        <v>6</v>
      </c>
      <c r="O1534" s="3">
        <v>725</v>
      </c>
      <c r="P1534" s="3">
        <v>0</v>
      </c>
      <c r="Q1534" s="3">
        <v>19455.206325649098</v>
      </c>
      <c r="R1534" s="3">
        <v>2</v>
      </c>
      <c r="S1534" s="3">
        <v>0</v>
      </c>
      <c r="T1534" s="3">
        <v>0</v>
      </c>
      <c r="U1534" s="3">
        <v>10426.8609969318</v>
      </c>
      <c r="V1534" s="3">
        <v>0</v>
      </c>
      <c r="W1534" s="3" t="str">
        <f>IF(Bank_data3[[#This Row],[credit_risk]]=1,"High Risk","Low Risk")</f>
        <v>Low Risk</v>
      </c>
      <c r="X1534" s="3" t="str">
        <f t="shared" si="161"/>
        <v>35-44</v>
      </c>
      <c r="Y1534" s="3" t="str">
        <f t="shared" si="162"/>
        <v>Low Income</v>
      </c>
      <c r="Z1534" s="3" t="str">
        <f t="shared" si="163"/>
        <v>Good</v>
      </c>
      <c r="AA1534" s="27">
        <f t="shared" si="164"/>
        <v>0.62101489679929422</v>
      </c>
      <c r="AB1534" s="3" t="str">
        <f t="shared" si="165"/>
        <v>Medium</v>
      </c>
      <c r="AC1534" s="3" t="str">
        <f t="shared" si="166"/>
        <v>High</v>
      </c>
      <c r="AD1534" s="3" t="str">
        <f t="shared" si="167"/>
        <v>No</v>
      </c>
    </row>
    <row r="1535" spans="1:30" ht="15" customHeight="1" x14ac:dyDescent="0.3">
      <c r="A1535" s="3" t="s">
        <v>1556</v>
      </c>
      <c r="B1535" s="3">
        <v>27</v>
      </c>
      <c r="C1535" s="3" t="s">
        <v>31</v>
      </c>
      <c r="D1535" s="3" t="s">
        <v>33</v>
      </c>
      <c r="E1535" s="3">
        <v>71185.628543872794</v>
      </c>
      <c r="F1535" s="3">
        <v>205</v>
      </c>
      <c r="G1535" s="3">
        <v>1881.4561857431099</v>
      </c>
      <c r="H1535" s="3">
        <v>0</v>
      </c>
      <c r="I1535" s="3">
        <v>669.66448510207397</v>
      </c>
      <c r="J1535" s="3">
        <v>27</v>
      </c>
      <c r="K1535" s="3">
        <v>534.94967222862795</v>
      </c>
      <c r="L1535" s="3">
        <v>60</v>
      </c>
      <c r="M1535" s="3">
        <v>18</v>
      </c>
      <c r="N1535" s="3">
        <v>8</v>
      </c>
      <c r="O1535" s="3">
        <v>877</v>
      </c>
      <c r="P1535" s="3">
        <v>1</v>
      </c>
      <c r="Q1535" s="3">
        <v>13525.938947610101</v>
      </c>
      <c r="R1535" s="3">
        <v>3</v>
      </c>
      <c r="S1535" s="3">
        <v>0</v>
      </c>
      <c r="T1535" s="3">
        <v>0</v>
      </c>
      <c r="U1535" s="3">
        <v>10327.226776985101</v>
      </c>
      <c r="V1535" s="3">
        <v>0</v>
      </c>
      <c r="W1535" s="3" t="str">
        <f>IF(Bank_data3[[#This Row],[credit_risk]]=1,"High Risk","Low Risk")</f>
        <v>Low Risk</v>
      </c>
      <c r="X1535" s="3" t="str">
        <f t="shared" si="161"/>
        <v>25-34</v>
      </c>
      <c r="Y1535" s="3" t="str">
        <f t="shared" si="162"/>
        <v>Middle Income</v>
      </c>
      <c r="Z1535" s="3" t="str">
        <f t="shared" si="163"/>
        <v>Excellent</v>
      </c>
      <c r="AA1535" s="27">
        <f t="shared" si="164"/>
        <v>0.19000940532924926</v>
      </c>
      <c r="AB1535" s="3" t="str">
        <f t="shared" si="165"/>
        <v>Medium</v>
      </c>
      <c r="AC1535" s="3" t="str">
        <f t="shared" si="166"/>
        <v>High</v>
      </c>
      <c r="AD1535" s="3" t="str">
        <f t="shared" si="167"/>
        <v>No</v>
      </c>
    </row>
    <row r="1536" spans="1:30" ht="15" customHeight="1" x14ac:dyDescent="0.3">
      <c r="A1536" s="3" t="s">
        <v>1557</v>
      </c>
      <c r="B1536" s="3">
        <v>50</v>
      </c>
      <c r="C1536" s="3" t="s">
        <v>23</v>
      </c>
      <c r="D1536" s="3" t="s">
        <v>33</v>
      </c>
      <c r="E1536" s="3">
        <v>39617.780657661497</v>
      </c>
      <c r="F1536" s="3">
        <v>138</v>
      </c>
      <c r="G1536" s="3">
        <v>2849.2399979567899</v>
      </c>
      <c r="H1536" s="3">
        <v>10</v>
      </c>
      <c r="I1536" s="3">
        <v>286.45466063276001</v>
      </c>
      <c r="J1536" s="3">
        <v>28</v>
      </c>
      <c r="K1536" s="3">
        <v>1207.5656216402001</v>
      </c>
      <c r="L1536" s="3">
        <v>44</v>
      </c>
      <c r="M1536" s="3">
        <v>17</v>
      </c>
      <c r="N1536" s="3">
        <v>4</v>
      </c>
      <c r="O1536" s="3">
        <v>881</v>
      </c>
      <c r="P1536" s="3">
        <v>1</v>
      </c>
      <c r="Q1536" s="3">
        <v>9695.5403211700595</v>
      </c>
      <c r="R1536" s="3">
        <v>1</v>
      </c>
      <c r="S1536" s="3">
        <v>0</v>
      </c>
      <c r="T1536" s="3">
        <v>0</v>
      </c>
      <c r="U1536" s="3">
        <v>8739.9938139241494</v>
      </c>
      <c r="V1536" s="3">
        <v>0</v>
      </c>
      <c r="W1536" s="3" t="str">
        <f>IF(Bank_data3[[#This Row],[credit_risk]]=1,"High Risk","Low Risk")</f>
        <v>Low Risk</v>
      </c>
      <c r="X1536" s="3" t="str">
        <f t="shared" si="161"/>
        <v>45-54</v>
      </c>
      <c r="Y1536" s="3" t="str">
        <f t="shared" si="162"/>
        <v>Low Income</v>
      </c>
      <c r="Z1536" s="3" t="str">
        <f t="shared" si="163"/>
        <v>Excellent</v>
      </c>
      <c r="AA1536" s="27">
        <f t="shared" si="164"/>
        <v>0.24472699278512172</v>
      </c>
      <c r="AB1536" s="3" t="str">
        <f t="shared" si="165"/>
        <v>Medium</v>
      </c>
      <c r="AC1536" s="3" t="str">
        <f t="shared" si="166"/>
        <v>High</v>
      </c>
      <c r="AD1536" s="3" t="str">
        <f t="shared" si="167"/>
        <v>No</v>
      </c>
    </row>
    <row r="1537" spans="1:30" ht="15" customHeight="1" x14ac:dyDescent="0.3">
      <c r="A1537" s="3" t="s">
        <v>1558</v>
      </c>
      <c r="B1537" s="3">
        <v>40</v>
      </c>
      <c r="C1537" s="3" t="s">
        <v>28</v>
      </c>
      <c r="D1537" s="3" t="s">
        <v>33</v>
      </c>
      <c r="E1537" s="3">
        <v>55317.634286013701</v>
      </c>
      <c r="F1537" s="3">
        <v>59</v>
      </c>
      <c r="G1537" s="3">
        <v>984.13092196124001</v>
      </c>
      <c r="H1537" s="3">
        <v>7</v>
      </c>
      <c r="I1537" s="3">
        <v>851.69703726705302</v>
      </c>
      <c r="J1537" s="3">
        <v>42</v>
      </c>
      <c r="K1537" s="3">
        <v>247.89429591220801</v>
      </c>
      <c r="L1537" s="3">
        <v>11</v>
      </c>
      <c r="M1537" s="3">
        <v>7</v>
      </c>
      <c r="N1537" s="3">
        <v>2</v>
      </c>
      <c r="O1537" s="3">
        <v>532</v>
      </c>
      <c r="P1537" s="3">
        <v>2</v>
      </c>
      <c r="Q1537" s="3">
        <v>13821.6959865711</v>
      </c>
      <c r="R1537" s="3">
        <v>7</v>
      </c>
      <c r="S1537" s="3">
        <v>0</v>
      </c>
      <c r="T1537" s="3">
        <v>0</v>
      </c>
      <c r="U1537" s="3">
        <v>10890.9840683163</v>
      </c>
      <c r="V1537" s="3">
        <v>1</v>
      </c>
      <c r="W1537" s="3" t="str">
        <f>IF(Bank_data3[[#This Row],[credit_risk]]=1,"High Risk","Low Risk")</f>
        <v>High Risk</v>
      </c>
      <c r="X1537" s="3" t="str">
        <f t="shared" si="161"/>
        <v>35-44</v>
      </c>
      <c r="Y1537" s="3" t="str">
        <f t="shared" si="162"/>
        <v>Middle Income</v>
      </c>
      <c r="Z1537" s="3" t="str">
        <f t="shared" si="163"/>
        <v>Poor</v>
      </c>
      <c r="AA1537" s="27">
        <f t="shared" si="164"/>
        <v>0.24986057637800546</v>
      </c>
      <c r="AB1537" s="3" t="str">
        <f t="shared" si="165"/>
        <v>Low</v>
      </c>
      <c r="AC1537" s="3" t="str">
        <f t="shared" si="166"/>
        <v>Medium</v>
      </c>
      <c r="AD1537" s="3" t="str">
        <f t="shared" si="167"/>
        <v>No</v>
      </c>
    </row>
    <row r="1538" spans="1:30" ht="15" customHeight="1" x14ac:dyDescent="0.3">
      <c r="A1538" s="3" t="s">
        <v>1559</v>
      </c>
      <c r="B1538" s="3">
        <v>36</v>
      </c>
      <c r="C1538" s="3" t="s">
        <v>23</v>
      </c>
      <c r="D1538" s="3" t="s">
        <v>33</v>
      </c>
      <c r="E1538" s="3">
        <v>53342.900408641399</v>
      </c>
      <c r="F1538" s="3">
        <v>180</v>
      </c>
      <c r="G1538" s="3">
        <v>2826.95932578472</v>
      </c>
      <c r="H1538" s="3">
        <v>2</v>
      </c>
      <c r="I1538" s="3">
        <v>508.40177693365399</v>
      </c>
      <c r="J1538" s="3">
        <v>39</v>
      </c>
      <c r="K1538" s="3">
        <v>304.46519417616798</v>
      </c>
      <c r="L1538" s="3">
        <v>34</v>
      </c>
      <c r="M1538" s="3">
        <v>17</v>
      </c>
      <c r="N1538" s="3">
        <v>9</v>
      </c>
      <c r="O1538" s="3">
        <v>750</v>
      </c>
      <c r="P1538" s="3">
        <v>4</v>
      </c>
      <c r="Q1538" s="3">
        <v>8072.7313367659199</v>
      </c>
      <c r="R1538" s="3">
        <v>4</v>
      </c>
      <c r="S1538" s="3">
        <v>0</v>
      </c>
      <c r="T1538" s="3">
        <v>0</v>
      </c>
      <c r="U1538" s="3">
        <v>7203.0609394850499</v>
      </c>
      <c r="V1538" s="3">
        <v>1</v>
      </c>
      <c r="W1538" s="3" t="str">
        <f>IF(Bank_data3[[#This Row],[credit_risk]]=1,"High Risk","Low Risk")</f>
        <v>High Risk</v>
      </c>
      <c r="X1538" s="3" t="str">
        <f t="shared" si="161"/>
        <v>35-44</v>
      </c>
      <c r="Y1538" s="3" t="str">
        <f t="shared" si="162"/>
        <v>Middle Income</v>
      </c>
      <c r="Z1538" s="3" t="str">
        <f t="shared" si="163"/>
        <v>Very Good</v>
      </c>
      <c r="AA1538" s="27">
        <f t="shared" si="164"/>
        <v>0.15133656540839613</v>
      </c>
      <c r="AB1538" s="3" t="str">
        <f t="shared" si="165"/>
        <v>Medium</v>
      </c>
      <c r="AC1538" s="3" t="str">
        <f t="shared" si="166"/>
        <v>High</v>
      </c>
      <c r="AD1538" s="3" t="str">
        <f t="shared" si="167"/>
        <v>No</v>
      </c>
    </row>
    <row r="1539" spans="1:30" ht="15" customHeight="1" x14ac:dyDescent="0.3">
      <c r="A1539" s="3" t="s">
        <v>1560</v>
      </c>
      <c r="B1539" s="3">
        <v>42</v>
      </c>
      <c r="C1539" s="3" t="s">
        <v>31</v>
      </c>
      <c r="D1539" s="3" t="s">
        <v>33</v>
      </c>
      <c r="E1539" s="3">
        <v>50821.3279397816</v>
      </c>
      <c r="F1539" s="3">
        <v>179</v>
      </c>
      <c r="G1539" s="3">
        <v>1348.0652446402901</v>
      </c>
      <c r="H1539" s="3">
        <v>0</v>
      </c>
      <c r="I1539" s="3">
        <v>247.78637026993101</v>
      </c>
      <c r="J1539" s="3">
        <v>22</v>
      </c>
      <c r="K1539" s="3">
        <v>345.63464623124901</v>
      </c>
      <c r="L1539" s="3">
        <v>61</v>
      </c>
      <c r="M1539" s="3">
        <v>15</v>
      </c>
      <c r="N1539" s="3">
        <v>3</v>
      </c>
      <c r="O1539" s="3">
        <v>566</v>
      </c>
      <c r="P1539" s="3">
        <v>2</v>
      </c>
      <c r="Q1539" s="3">
        <v>12135.6414536499</v>
      </c>
      <c r="R1539" s="3">
        <v>0</v>
      </c>
      <c r="S1539" s="3">
        <v>0</v>
      </c>
      <c r="T1539" s="3">
        <v>0</v>
      </c>
      <c r="U1539" s="3">
        <v>14231.287200798</v>
      </c>
      <c r="V1539" s="3">
        <v>1</v>
      </c>
      <c r="W1539" s="3" t="str">
        <f>IF(Bank_data3[[#This Row],[credit_risk]]=1,"High Risk","Low Risk")</f>
        <v>High Risk</v>
      </c>
      <c r="X1539" s="3" t="str">
        <f t="shared" si="161"/>
        <v>35-44</v>
      </c>
      <c r="Y1539" s="3" t="str">
        <f t="shared" si="162"/>
        <v>Middle Income</v>
      </c>
      <c r="Z1539" s="3" t="str">
        <f t="shared" si="163"/>
        <v>Poor</v>
      </c>
      <c r="AA1539" s="27">
        <f t="shared" si="164"/>
        <v>0.23879032574728215</v>
      </c>
      <c r="AB1539" s="3" t="str">
        <f t="shared" si="165"/>
        <v>Medium</v>
      </c>
      <c r="AC1539" s="3" t="str">
        <f t="shared" si="166"/>
        <v>High</v>
      </c>
      <c r="AD1539" s="3" t="str">
        <f t="shared" si="167"/>
        <v>No</v>
      </c>
    </row>
    <row r="1540" spans="1:30" ht="15" customHeight="1" x14ac:dyDescent="0.3">
      <c r="A1540" s="3" t="s">
        <v>1561</v>
      </c>
      <c r="B1540" s="3">
        <v>56</v>
      </c>
      <c r="C1540" s="3" t="s">
        <v>31</v>
      </c>
      <c r="D1540" s="3" t="s">
        <v>26</v>
      </c>
      <c r="E1540" s="3">
        <v>46943.240500810403</v>
      </c>
      <c r="F1540" s="3">
        <v>117</v>
      </c>
      <c r="G1540" s="3">
        <v>1143.8363944984001</v>
      </c>
      <c r="H1540" s="3">
        <v>5</v>
      </c>
      <c r="I1540" s="3">
        <v>526.39083472141294</v>
      </c>
      <c r="J1540" s="3">
        <v>43</v>
      </c>
      <c r="K1540" s="3">
        <v>275.50083370420401</v>
      </c>
      <c r="L1540" s="3">
        <v>4</v>
      </c>
      <c r="M1540" s="3">
        <v>10</v>
      </c>
      <c r="N1540" s="3">
        <v>7</v>
      </c>
      <c r="O1540" s="3">
        <v>815</v>
      </c>
      <c r="P1540" s="3">
        <v>3</v>
      </c>
      <c r="Q1540" s="3">
        <v>6011.2142047089401</v>
      </c>
      <c r="R1540" s="3">
        <v>1</v>
      </c>
      <c r="S1540" s="3">
        <v>0</v>
      </c>
      <c r="T1540" s="3">
        <v>0</v>
      </c>
      <c r="U1540" s="3">
        <v>16304.8217119401</v>
      </c>
      <c r="V1540" s="3">
        <v>0</v>
      </c>
      <c r="W1540" s="3" t="str">
        <f>IF(Bank_data3[[#This Row],[credit_risk]]=1,"High Risk","Low Risk")</f>
        <v>Low Risk</v>
      </c>
      <c r="X1540" s="3" t="str">
        <f t="shared" si="161"/>
        <v>55+</v>
      </c>
      <c r="Y1540" s="3" t="str">
        <f t="shared" si="162"/>
        <v>Low Income</v>
      </c>
      <c r="Z1540" s="3" t="str">
        <f t="shared" si="163"/>
        <v>Excellent</v>
      </c>
      <c r="AA1540" s="27">
        <f t="shared" si="164"/>
        <v>0.12805281741479194</v>
      </c>
      <c r="AB1540" s="3" t="str">
        <f t="shared" si="165"/>
        <v>Medium</v>
      </c>
      <c r="AC1540" s="3" t="str">
        <f t="shared" si="166"/>
        <v>Low</v>
      </c>
      <c r="AD1540" s="3" t="str">
        <f t="shared" si="167"/>
        <v>No</v>
      </c>
    </row>
    <row r="1541" spans="1:30" ht="15" customHeight="1" x14ac:dyDescent="0.3">
      <c r="A1541" s="3" t="s">
        <v>1562</v>
      </c>
      <c r="B1541" s="3">
        <v>35</v>
      </c>
      <c r="C1541" s="3" t="s">
        <v>28</v>
      </c>
      <c r="D1541" s="3" t="s">
        <v>24</v>
      </c>
      <c r="E1541" s="3">
        <v>20261.405626001299</v>
      </c>
      <c r="F1541" s="3">
        <v>218</v>
      </c>
      <c r="G1541" s="3">
        <v>2120.5288994934399</v>
      </c>
      <c r="H1541" s="3">
        <v>7</v>
      </c>
      <c r="I1541" s="3">
        <v>440.279128730151</v>
      </c>
      <c r="J1541" s="3">
        <v>37</v>
      </c>
      <c r="K1541" s="3">
        <v>288.17291421668102</v>
      </c>
      <c r="L1541" s="3">
        <v>65</v>
      </c>
      <c r="M1541" s="3">
        <v>16</v>
      </c>
      <c r="N1541" s="3">
        <v>2</v>
      </c>
      <c r="O1541" s="3">
        <v>890</v>
      </c>
      <c r="P1541" s="3">
        <v>0</v>
      </c>
      <c r="Q1541" s="3">
        <v>13780.118988726201</v>
      </c>
      <c r="R1541" s="3">
        <v>2</v>
      </c>
      <c r="S1541" s="3">
        <v>0</v>
      </c>
      <c r="T1541" s="3">
        <v>0</v>
      </c>
      <c r="U1541" s="3">
        <v>13704.060462667099</v>
      </c>
      <c r="V1541" s="3">
        <v>0</v>
      </c>
      <c r="W1541" s="3" t="str">
        <f>IF(Bank_data3[[#This Row],[credit_risk]]=1,"High Risk","Low Risk")</f>
        <v>Low Risk</v>
      </c>
      <c r="X1541" s="3" t="str">
        <f t="shared" si="161"/>
        <v>35-44</v>
      </c>
      <c r="Y1541" s="3" t="str">
        <f t="shared" si="162"/>
        <v>Low Income</v>
      </c>
      <c r="Z1541" s="3" t="str">
        <f t="shared" si="163"/>
        <v>Excellent</v>
      </c>
      <c r="AA1541" s="27">
        <f t="shared" si="164"/>
        <v>0.68011663371677855</v>
      </c>
      <c r="AB1541" s="3" t="str">
        <f t="shared" si="165"/>
        <v>Medium</v>
      </c>
      <c r="AC1541" s="3" t="str">
        <f t="shared" si="166"/>
        <v>High</v>
      </c>
      <c r="AD1541" s="3" t="str">
        <f t="shared" si="167"/>
        <v>No</v>
      </c>
    </row>
    <row r="1542" spans="1:30" ht="15" customHeight="1" x14ac:dyDescent="0.3">
      <c r="A1542" s="3" t="s">
        <v>1563</v>
      </c>
      <c r="B1542" s="3">
        <v>25</v>
      </c>
      <c r="C1542" s="3" t="s">
        <v>31</v>
      </c>
      <c r="D1542" s="3" t="s">
        <v>26</v>
      </c>
      <c r="E1542" s="3">
        <v>31962.129356652302</v>
      </c>
      <c r="F1542" s="3">
        <v>151</v>
      </c>
      <c r="G1542" s="3">
        <v>2638.6862358438998</v>
      </c>
      <c r="H1542" s="3">
        <v>10</v>
      </c>
      <c r="I1542" s="3">
        <v>573.65960142781296</v>
      </c>
      <c r="J1542" s="3">
        <v>48</v>
      </c>
      <c r="K1542" s="3">
        <v>929.74760430138497</v>
      </c>
      <c r="L1542" s="3">
        <v>74</v>
      </c>
      <c r="M1542" s="3">
        <v>17</v>
      </c>
      <c r="N1542" s="3">
        <v>4</v>
      </c>
      <c r="O1542" s="3">
        <v>678</v>
      </c>
      <c r="P1542" s="3">
        <v>3</v>
      </c>
      <c r="Q1542" s="3">
        <v>10484.9080813481</v>
      </c>
      <c r="R1542" s="3">
        <v>4</v>
      </c>
      <c r="S1542" s="3">
        <v>0</v>
      </c>
      <c r="T1542" s="3">
        <v>1</v>
      </c>
      <c r="U1542" s="3">
        <v>11275.553138872199</v>
      </c>
      <c r="V1542" s="3">
        <v>1</v>
      </c>
      <c r="W1542" s="3" t="str">
        <f>IF(Bank_data3[[#This Row],[credit_risk]]=1,"High Risk","Low Risk")</f>
        <v>High Risk</v>
      </c>
      <c r="X1542" s="3" t="str">
        <f t="shared" si="161"/>
        <v>25-34</v>
      </c>
      <c r="Y1542" s="3" t="str">
        <f t="shared" si="162"/>
        <v>Low Income</v>
      </c>
      <c r="Z1542" s="3" t="str">
        <f t="shared" si="163"/>
        <v>Good</v>
      </c>
      <c r="AA1542" s="27">
        <f t="shared" si="164"/>
        <v>0.32804160086930717</v>
      </c>
      <c r="AB1542" s="3" t="str">
        <f t="shared" si="165"/>
        <v>Medium</v>
      </c>
      <c r="AC1542" s="3" t="str">
        <f t="shared" si="166"/>
        <v>High</v>
      </c>
      <c r="AD1542" s="3" t="str">
        <f t="shared" si="167"/>
        <v>No</v>
      </c>
    </row>
    <row r="1543" spans="1:30" ht="15" customHeight="1" x14ac:dyDescent="0.3">
      <c r="A1543" s="3" t="s">
        <v>1564</v>
      </c>
      <c r="B1543" s="3">
        <v>27</v>
      </c>
      <c r="C1543" s="3" t="s">
        <v>23</v>
      </c>
      <c r="D1543" s="3" t="s">
        <v>26</v>
      </c>
      <c r="E1543" s="3">
        <v>70198.381800148607</v>
      </c>
      <c r="F1543" s="3">
        <v>125</v>
      </c>
      <c r="G1543" s="3">
        <v>1945.6993178359901</v>
      </c>
      <c r="H1543" s="3">
        <v>2</v>
      </c>
      <c r="I1543" s="3">
        <v>335.94057306620903</v>
      </c>
      <c r="J1543" s="3">
        <v>42</v>
      </c>
      <c r="K1543" s="3">
        <v>515.68198487775703</v>
      </c>
      <c r="L1543" s="3">
        <v>67</v>
      </c>
      <c r="M1543" s="3">
        <v>18</v>
      </c>
      <c r="N1543" s="3">
        <v>2</v>
      </c>
      <c r="O1543" s="3">
        <v>783</v>
      </c>
      <c r="P1543" s="3">
        <v>4</v>
      </c>
      <c r="Q1543" s="3">
        <v>10761.723907400399</v>
      </c>
      <c r="R1543" s="3">
        <v>7</v>
      </c>
      <c r="S1543" s="3">
        <v>0</v>
      </c>
      <c r="T1543" s="3">
        <v>0</v>
      </c>
      <c r="U1543" s="3">
        <v>9625.2673389964602</v>
      </c>
      <c r="V1543" s="3">
        <v>1</v>
      </c>
      <c r="W1543" s="3" t="str">
        <f>IF(Bank_data3[[#This Row],[credit_risk]]=1,"High Risk","Low Risk")</f>
        <v>High Risk</v>
      </c>
      <c r="X1543" s="3" t="str">
        <f t="shared" ref="X1543:X1606" si="168">_xlfn.IFS(B1543&lt;25,"18-24",B1543&lt;35,"25-34",B1543&lt;45,"35-44",B1543&lt;55,"45-54",TRUE(),"55+")</f>
        <v>25-34</v>
      </c>
      <c r="Y1543" s="3" t="str">
        <f t="shared" ref="Y1543:Y1606" si="169">_xlfn.IFS(E1543&lt;50000,"Low Income",E1543&lt;100000,"Middle Income",TRUE(),"High Income")</f>
        <v>Middle Income</v>
      </c>
      <c r="Z1543" s="3" t="str">
        <f t="shared" ref="Z1543:Z1606" si="170">_xlfn.IFS(O1543&lt;580,"Poor",O1543&lt;670,"Fair",O1543&lt;740,"Good",O1543&lt;800,"Very Good",TRUE(),"Excellent")</f>
        <v>Very Good</v>
      </c>
      <c r="AA1543" s="27">
        <f t="shared" ref="AA1543:AA1606" si="171">IF(E1543=0,0,Q1543/E1543)</f>
        <v>0.15330444422548808</v>
      </c>
      <c r="AB1543" s="3" t="str">
        <f t="shared" ref="AB1543:AB1606" si="172">_xlfn.IFS(G1543&lt;1000,"Low",G1543&lt;5000,"Medium",TRUE(),"High")</f>
        <v>Medium</v>
      </c>
      <c r="AC1543" s="3" t="str">
        <f t="shared" ref="AC1543:AC1606" si="173">_xlfn.IFS(L1543&lt;10,"Low",L1543&lt;30,"Medium",TRUE(),"High")</f>
        <v>High</v>
      </c>
      <c r="AD1543" s="3" t="str">
        <f t="shared" ref="AD1543:AD1606" si="174">IF(AND(E1543&gt;=100000,O1543&gt;=750),"Yes","No")</f>
        <v>No</v>
      </c>
    </row>
    <row r="1544" spans="1:30" ht="15" customHeight="1" x14ac:dyDescent="0.3">
      <c r="A1544" s="3" t="s">
        <v>1565</v>
      </c>
      <c r="B1544" s="3">
        <v>44</v>
      </c>
      <c r="C1544" s="3" t="s">
        <v>28</v>
      </c>
      <c r="D1544" s="3" t="s">
        <v>33</v>
      </c>
      <c r="E1544" s="3">
        <v>57718.412919936702</v>
      </c>
      <c r="F1544" s="3">
        <v>38</v>
      </c>
      <c r="G1544" s="3">
        <v>368.074593527866</v>
      </c>
      <c r="H1544" s="3">
        <v>0</v>
      </c>
      <c r="I1544" s="3">
        <v>661.70096198082501</v>
      </c>
      <c r="J1544" s="3">
        <v>9</v>
      </c>
      <c r="K1544" s="3">
        <v>727.33770137636304</v>
      </c>
      <c r="L1544" s="3">
        <v>64</v>
      </c>
      <c r="M1544" s="3">
        <v>17</v>
      </c>
      <c r="N1544" s="3">
        <v>5</v>
      </c>
      <c r="O1544" s="3">
        <v>378</v>
      </c>
      <c r="P1544" s="3">
        <v>1</v>
      </c>
      <c r="Q1544" s="3">
        <v>11748.254362474199</v>
      </c>
      <c r="R1544" s="3">
        <v>4</v>
      </c>
      <c r="S1544" s="3">
        <v>0</v>
      </c>
      <c r="T1544" s="3">
        <v>0</v>
      </c>
      <c r="U1544" s="3">
        <v>7813.7354168358497</v>
      </c>
      <c r="V1544" s="3">
        <v>1</v>
      </c>
      <c r="W1544" s="3" t="str">
        <f>IF(Bank_data3[[#This Row],[credit_risk]]=1,"High Risk","Low Risk")</f>
        <v>High Risk</v>
      </c>
      <c r="X1544" s="3" t="str">
        <f t="shared" si="168"/>
        <v>35-44</v>
      </c>
      <c r="Y1544" s="3" t="str">
        <f t="shared" si="169"/>
        <v>Middle Income</v>
      </c>
      <c r="Z1544" s="3" t="str">
        <f t="shared" si="170"/>
        <v>Poor</v>
      </c>
      <c r="AA1544" s="27">
        <f t="shared" si="171"/>
        <v>0.20354430706143337</v>
      </c>
      <c r="AB1544" s="3" t="str">
        <f t="shared" si="172"/>
        <v>Low</v>
      </c>
      <c r="AC1544" s="3" t="str">
        <f t="shared" si="173"/>
        <v>High</v>
      </c>
      <c r="AD1544" s="3" t="str">
        <f t="shared" si="174"/>
        <v>No</v>
      </c>
    </row>
    <row r="1545" spans="1:30" ht="15" customHeight="1" x14ac:dyDescent="0.3">
      <c r="A1545" s="3" t="s">
        <v>1566</v>
      </c>
      <c r="B1545" s="3">
        <v>37</v>
      </c>
      <c r="C1545" s="3" t="s">
        <v>31</v>
      </c>
      <c r="D1545" s="3" t="s">
        <v>26</v>
      </c>
      <c r="E1545" s="3">
        <v>84367.346911276298</v>
      </c>
      <c r="F1545" s="3">
        <v>73</v>
      </c>
      <c r="G1545" s="3">
        <v>1766.42854740958</v>
      </c>
      <c r="H1545" s="3">
        <v>2</v>
      </c>
      <c r="I1545" s="3">
        <v>550.36280517061005</v>
      </c>
      <c r="J1545" s="3">
        <v>26</v>
      </c>
      <c r="K1545" s="3">
        <v>799.85843983376606</v>
      </c>
      <c r="L1545" s="3">
        <v>79</v>
      </c>
      <c r="M1545" s="3">
        <v>13</v>
      </c>
      <c r="N1545" s="3">
        <v>0</v>
      </c>
      <c r="O1545" s="3">
        <v>541</v>
      </c>
      <c r="P1545" s="3">
        <v>4</v>
      </c>
      <c r="Q1545" s="3">
        <v>6663.2177591424897</v>
      </c>
      <c r="R1545" s="3">
        <v>5</v>
      </c>
      <c r="S1545" s="3">
        <v>0</v>
      </c>
      <c r="T1545" s="3">
        <v>0</v>
      </c>
      <c r="U1545" s="3">
        <v>11027.7580037146</v>
      </c>
      <c r="V1545" s="3">
        <v>1</v>
      </c>
      <c r="W1545" s="3" t="str">
        <f>IF(Bank_data3[[#This Row],[credit_risk]]=1,"High Risk","Low Risk")</f>
        <v>High Risk</v>
      </c>
      <c r="X1545" s="3" t="str">
        <f t="shared" si="168"/>
        <v>35-44</v>
      </c>
      <c r="Y1545" s="3" t="str">
        <f t="shared" si="169"/>
        <v>Middle Income</v>
      </c>
      <c r="Z1545" s="3" t="str">
        <f t="shared" si="170"/>
        <v>Poor</v>
      </c>
      <c r="AA1545" s="27">
        <f t="shared" si="171"/>
        <v>7.8978633358587971E-2</v>
      </c>
      <c r="AB1545" s="3" t="str">
        <f t="shared" si="172"/>
        <v>Medium</v>
      </c>
      <c r="AC1545" s="3" t="str">
        <f t="shared" si="173"/>
        <v>High</v>
      </c>
      <c r="AD1545" s="3" t="str">
        <f t="shared" si="174"/>
        <v>No</v>
      </c>
    </row>
    <row r="1546" spans="1:30" ht="15" customHeight="1" x14ac:dyDescent="0.3">
      <c r="A1546" s="3" t="s">
        <v>1567</v>
      </c>
      <c r="B1546" s="3">
        <v>44</v>
      </c>
      <c r="C1546" s="3" t="s">
        <v>31</v>
      </c>
      <c r="D1546" s="3" t="s">
        <v>33</v>
      </c>
      <c r="E1546" s="3">
        <v>31321.313203379399</v>
      </c>
      <c r="F1546" s="3">
        <v>71</v>
      </c>
      <c r="G1546" s="3">
        <v>3239.7311904913099</v>
      </c>
      <c r="H1546" s="3">
        <v>4</v>
      </c>
      <c r="I1546" s="3">
        <v>931.46485700098003</v>
      </c>
      <c r="J1546" s="3">
        <v>7</v>
      </c>
      <c r="K1546" s="3">
        <v>48.9639094702015</v>
      </c>
      <c r="L1546" s="3">
        <v>65</v>
      </c>
      <c r="M1546" s="3">
        <v>16</v>
      </c>
      <c r="N1546" s="3">
        <v>6</v>
      </c>
      <c r="O1546" s="3">
        <v>705</v>
      </c>
      <c r="P1546" s="3">
        <v>3</v>
      </c>
      <c r="Q1546" s="3">
        <v>24467.334289905499</v>
      </c>
      <c r="R1546" s="3">
        <v>2</v>
      </c>
      <c r="S1546" s="3">
        <v>0</v>
      </c>
      <c r="T1546" s="3">
        <v>0</v>
      </c>
      <c r="U1546" s="3">
        <v>9162.7711259327498</v>
      </c>
      <c r="V1546" s="3">
        <v>0</v>
      </c>
      <c r="W1546" s="3" t="str">
        <f>IF(Bank_data3[[#This Row],[credit_risk]]=1,"High Risk","Low Risk")</f>
        <v>Low Risk</v>
      </c>
      <c r="X1546" s="3" t="str">
        <f t="shared" si="168"/>
        <v>35-44</v>
      </c>
      <c r="Y1546" s="3" t="str">
        <f t="shared" si="169"/>
        <v>Low Income</v>
      </c>
      <c r="Z1546" s="3" t="str">
        <f t="shared" si="170"/>
        <v>Good</v>
      </c>
      <c r="AA1546" s="27">
        <f t="shared" si="171"/>
        <v>0.78117204508735627</v>
      </c>
      <c r="AB1546" s="3" t="str">
        <f t="shared" si="172"/>
        <v>Medium</v>
      </c>
      <c r="AC1546" s="3" t="str">
        <f t="shared" si="173"/>
        <v>High</v>
      </c>
      <c r="AD1546" s="3" t="str">
        <f t="shared" si="174"/>
        <v>No</v>
      </c>
    </row>
    <row r="1547" spans="1:30" ht="15" customHeight="1" x14ac:dyDescent="0.3">
      <c r="A1547" s="3" t="s">
        <v>1568</v>
      </c>
      <c r="B1547" s="3">
        <v>31</v>
      </c>
      <c r="C1547" s="3" t="s">
        <v>23</v>
      </c>
      <c r="D1547" s="3" t="s">
        <v>26</v>
      </c>
      <c r="E1547" s="3">
        <v>49448.190103656103</v>
      </c>
      <c r="F1547" s="3">
        <v>60</v>
      </c>
      <c r="G1547" s="3">
        <v>10</v>
      </c>
      <c r="H1547" s="3">
        <v>10</v>
      </c>
      <c r="I1547" s="3">
        <v>1007.7386452394099</v>
      </c>
      <c r="J1547" s="3">
        <v>43</v>
      </c>
      <c r="K1547" s="3">
        <v>307.67215006367599</v>
      </c>
      <c r="L1547" s="3">
        <v>40</v>
      </c>
      <c r="M1547" s="3">
        <v>7</v>
      </c>
      <c r="N1547" s="3">
        <v>5</v>
      </c>
      <c r="O1547" s="3">
        <v>575</v>
      </c>
      <c r="P1547" s="3">
        <v>1</v>
      </c>
      <c r="Q1547" s="3">
        <v>10774.7884725978</v>
      </c>
      <c r="R1547" s="3">
        <v>0</v>
      </c>
      <c r="S1547" s="3">
        <v>0</v>
      </c>
      <c r="T1547" s="3">
        <v>0</v>
      </c>
      <c r="U1547" s="3">
        <v>12908.0687873631</v>
      </c>
      <c r="V1547" s="3">
        <v>1</v>
      </c>
      <c r="W1547" s="3" t="str">
        <f>IF(Bank_data3[[#This Row],[credit_risk]]=1,"High Risk","Low Risk")</f>
        <v>High Risk</v>
      </c>
      <c r="X1547" s="3" t="str">
        <f t="shared" si="168"/>
        <v>25-34</v>
      </c>
      <c r="Y1547" s="3" t="str">
        <f t="shared" si="169"/>
        <v>Low Income</v>
      </c>
      <c r="Z1547" s="3" t="str">
        <f t="shared" si="170"/>
        <v>Poor</v>
      </c>
      <c r="AA1547" s="27">
        <f t="shared" si="171"/>
        <v>0.21790056319576262</v>
      </c>
      <c r="AB1547" s="3" t="str">
        <f t="shared" si="172"/>
        <v>Low</v>
      </c>
      <c r="AC1547" s="3" t="str">
        <f t="shared" si="173"/>
        <v>High</v>
      </c>
      <c r="AD1547" s="3" t="str">
        <f t="shared" si="174"/>
        <v>No</v>
      </c>
    </row>
    <row r="1548" spans="1:30" ht="15" customHeight="1" x14ac:dyDescent="0.3">
      <c r="A1548" s="3" t="s">
        <v>1569</v>
      </c>
      <c r="B1548" s="3">
        <v>34</v>
      </c>
      <c r="C1548" s="3" t="s">
        <v>23</v>
      </c>
      <c r="D1548" s="3" t="s">
        <v>33</v>
      </c>
      <c r="E1548" s="3">
        <v>70937.483341304804</v>
      </c>
      <c r="F1548" s="3">
        <v>65</v>
      </c>
      <c r="G1548" s="3">
        <v>1798.73512383562</v>
      </c>
      <c r="H1548" s="3">
        <v>7</v>
      </c>
      <c r="I1548" s="3">
        <v>891.05200187245498</v>
      </c>
      <c r="J1548" s="3">
        <v>3</v>
      </c>
      <c r="K1548" s="3">
        <v>273.28296011421799</v>
      </c>
      <c r="L1548" s="3">
        <v>26</v>
      </c>
      <c r="M1548" s="3">
        <v>14</v>
      </c>
      <c r="N1548" s="3">
        <v>5</v>
      </c>
      <c r="O1548" s="3">
        <v>477</v>
      </c>
      <c r="P1548" s="3">
        <v>0</v>
      </c>
      <c r="Q1548" s="3">
        <v>18592.6454725445</v>
      </c>
      <c r="R1548" s="3">
        <v>5</v>
      </c>
      <c r="S1548" s="3">
        <v>0</v>
      </c>
      <c r="T1548" s="3">
        <v>0</v>
      </c>
      <c r="U1548" s="3">
        <v>6042.1358172268801</v>
      </c>
      <c r="V1548" s="3">
        <v>1</v>
      </c>
      <c r="W1548" s="3" t="str">
        <f>IF(Bank_data3[[#This Row],[credit_risk]]=1,"High Risk","Low Risk")</f>
        <v>High Risk</v>
      </c>
      <c r="X1548" s="3" t="str">
        <f t="shared" si="168"/>
        <v>25-34</v>
      </c>
      <c r="Y1548" s="3" t="str">
        <f t="shared" si="169"/>
        <v>Middle Income</v>
      </c>
      <c r="Z1548" s="3" t="str">
        <f t="shared" si="170"/>
        <v>Poor</v>
      </c>
      <c r="AA1548" s="27">
        <f t="shared" si="171"/>
        <v>0.26209902856419143</v>
      </c>
      <c r="AB1548" s="3" t="str">
        <f t="shared" si="172"/>
        <v>Medium</v>
      </c>
      <c r="AC1548" s="3" t="str">
        <f t="shared" si="173"/>
        <v>Medium</v>
      </c>
      <c r="AD1548" s="3" t="str">
        <f t="shared" si="174"/>
        <v>No</v>
      </c>
    </row>
    <row r="1549" spans="1:30" ht="15" customHeight="1" x14ac:dyDescent="0.3">
      <c r="A1549" s="3" t="s">
        <v>1570</v>
      </c>
      <c r="B1549" s="3">
        <v>45</v>
      </c>
      <c r="C1549" s="3" t="s">
        <v>28</v>
      </c>
      <c r="D1549" s="3" t="s">
        <v>33</v>
      </c>
      <c r="E1549" s="3">
        <v>39815.1768136338</v>
      </c>
      <c r="F1549" s="3">
        <v>223</v>
      </c>
      <c r="G1549" s="3">
        <v>1272.3481517059099</v>
      </c>
      <c r="H1549" s="3">
        <v>8</v>
      </c>
      <c r="I1549" s="3">
        <v>717.59443974427199</v>
      </c>
      <c r="J1549" s="3">
        <v>20</v>
      </c>
      <c r="K1549" s="3">
        <v>0</v>
      </c>
      <c r="L1549" s="3">
        <v>75</v>
      </c>
      <c r="M1549" s="3">
        <v>16</v>
      </c>
      <c r="N1549" s="3">
        <v>2</v>
      </c>
      <c r="O1549" s="3">
        <v>842</v>
      </c>
      <c r="P1549" s="3">
        <v>2</v>
      </c>
      <c r="Q1549" s="3">
        <v>5012.8970342353296</v>
      </c>
      <c r="R1549" s="3">
        <v>0</v>
      </c>
      <c r="S1549" s="3">
        <v>0</v>
      </c>
      <c r="T1549" s="3">
        <v>1</v>
      </c>
      <c r="U1549" s="3">
        <v>13055.7590067325</v>
      </c>
      <c r="V1549" s="3">
        <v>1</v>
      </c>
      <c r="W1549" s="3" t="str">
        <f>IF(Bank_data3[[#This Row],[credit_risk]]=1,"High Risk","Low Risk")</f>
        <v>High Risk</v>
      </c>
      <c r="X1549" s="3" t="str">
        <f t="shared" si="168"/>
        <v>45-54</v>
      </c>
      <c r="Y1549" s="3" t="str">
        <f t="shared" si="169"/>
        <v>Low Income</v>
      </c>
      <c r="Z1549" s="3" t="str">
        <f t="shared" si="170"/>
        <v>Excellent</v>
      </c>
      <c r="AA1549" s="27">
        <f t="shared" si="171"/>
        <v>0.12590417613111735</v>
      </c>
      <c r="AB1549" s="3" t="str">
        <f t="shared" si="172"/>
        <v>Medium</v>
      </c>
      <c r="AC1549" s="3" t="str">
        <f t="shared" si="173"/>
        <v>High</v>
      </c>
      <c r="AD1549" s="3" t="str">
        <f t="shared" si="174"/>
        <v>No</v>
      </c>
    </row>
    <row r="1550" spans="1:30" ht="15" customHeight="1" x14ac:dyDescent="0.3">
      <c r="A1550" s="3" t="s">
        <v>1571</v>
      </c>
      <c r="B1550" s="3">
        <v>60</v>
      </c>
      <c r="C1550" s="3" t="s">
        <v>31</v>
      </c>
      <c r="D1550" s="3" t="s">
        <v>26</v>
      </c>
      <c r="E1550" s="3">
        <v>41263.393206003399</v>
      </c>
      <c r="F1550" s="3">
        <v>18</v>
      </c>
      <c r="G1550" s="3">
        <v>751.32890187327996</v>
      </c>
      <c r="H1550" s="3">
        <v>11</v>
      </c>
      <c r="I1550" s="3">
        <v>708.15034150768997</v>
      </c>
      <c r="J1550" s="3">
        <v>20</v>
      </c>
      <c r="K1550" s="3">
        <v>606.48813836175805</v>
      </c>
      <c r="L1550" s="3">
        <v>4</v>
      </c>
      <c r="M1550" s="3">
        <v>10</v>
      </c>
      <c r="N1550" s="3">
        <v>0</v>
      </c>
      <c r="O1550" s="3">
        <v>630</v>
      </c>
      <c r="P1550" s="3">
        <v>0</v>
      </c>
      <c r="Q1550" s="3">
        <v>0</v>
      </c>
      <c r="R1550" s="3">
        <v>4</v>
      </c>
      <c r="S1550" s="3">
        <v>0</v>
      </c>
      <c r="T1550" s="3">
        <v>0</v>
      </c>
      <c r="U1550" s="3">
        <v>9771.0427296476391</v>
      </c>
      <c r="V1550" s="3">
        <v>1</v>
      </c>
      <c r="W1550" s="3" t="str">
        <f>IF(Bank_data3[[#This Row],[credit_risk]]=1,"High Risk","Low Risk")</f>
        <v>High Risk</v>
      </c>
      <c r="X1550" s="3" t="str">
        <f t="shared" si="168"/>
        <v>55+</v>
      </c>
      <c r="Y1550" s="3" t="str">
        <f t="shared" si="169"/>
        <v>Low Income</v>
      </c>
      <c r="Z1550" s="3" t="str">
        <f t="shared" si="170"/>
        <v>Fair</v>
      </c>
      <c r="AA1550" s="27">
        <f t="shared" si="171"/>
        <v>0</v>
      </c>
      <c r="AB1550" s="3" t="str">
        <f t="shared" si="172"/>
        <v>Low</v>
      </c>
      <c r="AC1550" s="3" t="str">
        <f t="shared" si="173"/>
        <v>Low</v>
      </c>
      <c r="AD1550" s="3" t="str">
        <f t="shared" si="174"/>
        <v>No</v>
      </c>
    </row>
    <row r="1551" spans="1:30" ht="15" customHeight="1" x14ac:dyDescent="0.3">
      <c r="A1551" s="3" t="s">
        <v>1572</v>
      </c>
      <c r="B1551" s="3">
        <v>64</v>
      </c>
      <c r="C1551" s="3" t="s">
        <v>23</v>
      </c>
      <c r="D1551" s="3" t="s">
        <v>26</v>
      </c>
      <c r="E1551" s="3">
        <v>44719.882436502703</v>
      </c>
      <c r="F1551" s="3">
        <v>136</v>
      </c>
      <c r="G1551" s="3">
        <v>2326.7089241109802</v>
      </c>
      <c r="H1551" s="3">
        <v>8</v>
      </c>
      <c r="I1551" s="3">
        <v>507.02375440602202</v>
      </c>
      <c r="J1551" s="3">
        <v>29</v>
      </c>
      <c r="K1551" s="3">
        <v>575.92224482062295</v>
      </c>
      <c r="L1551" s="3">
        <v>4</v>
      </c>
      <c r="M1551" s="3">
        <v>5</v>
      </c>
      <c r="N1551" s="3">
        <v>0</v>
      </c>
      <c r="O1551" s="3">
        <v>783</v>
      </c>
      <c r="P1551" s="3">
        <v>2</v>
      </c>
      <c r="Q1551" s="3">
        <v>13543.155112939499</v>
      </c>
      <c r="R1551" s="3">
        <v>3</v>
      </c>
      <c r="S1551" s="3">
        <v>0</v>
      </c>
      <c r="T1551" s="3">
        <v>0</v>
      </c>
      <c r="U1551" s="3">
        <v>10622.258609108199</v>
      </c>
      <c r="V1551" s="3">
        <v>0</v>
      </c>
      <c r="W1551" s="3" t="str">
        <f>IF(Bank_data3[[#This Row],[credit_risk]]=1,"High Risk","Low Risk")</f>
        <v>Low Risk</v>
      </c>
      <c r="X1551" s="3" t="str">
        <f t="shared" si="168"/>
        <v>55+</v>
      </c>
      <c r="Y1551" s="3" t="str">
        <f t="shared" si="169"/>
        <v>Low Income</v>
      </c>
      <c r="Z1551" s="3" t="str">
        <f t="shared" si="170"/>
        <v>Very Good</v>
      </c>
      <c r="AA1551" s="27">
        <f t="shared" si="171"/>
        <v>0.30284415734252623</v>
      </c>
      <c r="AB1551" s="3" t="str">
        <f t="shared" si="172"/>
        <v>Medium</v>
      </c>
      <c r="AC1551" s="3" t="str">
        <f t="shared" si="173"/>
        <v>Low</v>
      </c>
      <c r="AD1551" s="3" t="str">
        <f t="shared" si="174"/>
        <v>No</v>
      </c>
    </row>
    <row r="1552" spans="1:30" ht="15" customHeight="1" x14ac:dyDescent="0.3">
      <c r="A1552" s="3" t="s">
        <v>1573</v>
      </c>
      <c r="B1552" s="3">
        <v>45</v>
      </c>
      <c r="C1552" s="3" t="s">
        <v>28</v>
      </c>
      <c r="D1552" s="3" t="s">
        <v>24</v>
      </c>
      <c r="E1552" s="3">
        <v>41983.739690062102</v>
      </c>
      <c r="F1552" s="3">
        <v>80</v>
      </c>
      <c r="G1552" s="3">
        <v>109.76518007432</v>
      </c>
      <c r="H1552" s="3">
        <v>3</v>
      </c>
      <c r="I1552" s="3">
        <v>515.45186920652202</v>
      </c>
      <c r="J1552" s="3">
        <v>12</v>
      </c>
      <c r="K1552" s="3">
        <v>830.58624504429395</v>
      </c>
      <c r="L1552" s="3">
        <v>12</v>
      </c>
      <c r="M1552" s="3">
        <v>18</v>
      </c>
      <c r="N1552" s="3">
        <v>6</v>
      </c>
      <c r="O1552" s="3">
        <v>852</v>
      </c>
      <c r="P1552" s="3">
        <v>0</v>
      </c>
      <c r="Q1552" s="3">
        <v>18395.924727079899</v>
      </c>
      <c r="R1552" s="3">
        <v>0</v>
      </c>
      <c r="S1552" s="3">
        <v>0</v>
      </c>
      <c r="T1552" s="3">
        <v>0</v>
      </c>
      <c r="U1552" s="3">
        <v>6900.46656821324</v>
      </c>
      <c r="V1552" s="3">
        <v>0</v>
      </c>
      <c r="W1552" s="3" t="str">
        <f>IF(Bank_data3[[#This Row],[credit_risk]]=1,"High Risk","Low Risk")</f>
        <v>Low Risk</v>
      </c>
      <c r="X1552" s="3" t="str">
        <f t="shared" si="168"/>
        <v>45-54</v>
      </c>
      <c r="Y1552" s="3" t="str">
        <f t="shared" si="169"/>
        <v>Low Income</v>
      </c>
      <c r="Z1552" s="3" t="str">
        <f t="shared" si="170"/>
        <v>Excellent</v>
      </c>
      <c r="AA1552" s="27">
        <f t="shared" si="171"/>
        <v>0.43816784457232061</v>
      </c>
      <c r="AB1552" s="3" t="str">
        <f t="shared" si="172"/>
        <v>Low</v>
      </c>
      <c r="AC1552" s="3" t="str">
        <f t="shared" si="173"/>
        <v>Medium</v>
      </c>
      <c r="AD1552" s="3" t="str">
        <f t="shared" si="174"/>
        <v>No</v>
      </c>
    </row>
    <row r="1553" spans="1:30" ht="15" customHeight="1" x14ac:dyDescent="0.3">
      <c r="A1553" s="3" t="s">
        <v>1574</v>
      </c>
      <c r="B1553" s="3">
        <v>66</v>
      </c>
      <c r="C1553" s="3" t="s">
        <v>31</v>
      </c>
      <c r="D1553" s="3" t="s">
        <v>24</v>
      </c>
      <c r="E1553" s="3">
        <v>59572.353172651201</v>
      </c>
      <c r="F1553" s="3">
        <v>124</v>
      </c>
      <c r="G1553" s="3">
        <v>1219.8331619016401</v>
      </c>
      <c r="H1553" s="3">
        <v>7</v>
      </c>
      <c r="I1553" s="3">
        <v>1046.26135382756</v>
      </c>
      <c r="J1553" s="3">
        <v>2</v>
      </c>
      <c r="K1553" s="3">
        <v>618.53016539382099</v>
      </c>
      <c r="L1553" s="3">
        <v>79</v>
      </c>
      <c r="M1553" s="3">
        <v>15</v>
      </c>
      <c r="N1553" s="3">
        <v>3</v>
      </c>
      <c r="O1553" s="3">
        <v>815</v>
      </c>
      <c r="P1553" s="3">
        <v>5</v>
      </c>
      <c r="Q1553" s="3">
        <v>19290.960341145499</v>
      </c>
      <c r="R1553" s="3">
        <v>0</v>
      </c>
      <c r="S1553" s="3">
        <v>0</v>
      </c>
      <c r="T1553" s="3">
        <v>0</v>
      </c>
      <c r="U1553" s="3">
        <v>7785.04006879593</v>
      </c>
      <c r="V1553" s="3">
        <v>0</v>
      </c>
      <c r="W1553" s="3" t="str">
        <f>IF(Bank_data3[[#This Row],[credit_risk]]=1,"High Risk","Low Risk")</f>
        <v>Low Risk</v>
      </c>
      <c r="X1553" s="3" t="str">
        <f t="shared" si="168"/>
        <v>55+</v>
      </c>
      <c r="Y1553" s="3" t="str">
        <f t="shared" si="169"/>
        <v>Middle Income</v>
      </c>
      <c r="Z1553" s="3" t="str">
        <f t="shared" si="170"/>
        <v>Excellent</v>
      </c>
      <c r="AA1553" s="27">
        <f t="shared" si="171"/>
        <v>0.32382404443948837</v>
      </c>
      <c r="AB1553" s="3" t="str">
        <f t="shared" si="172"/>
        <v>Medium</v>
      </c>
      <c r="AC1553" s="3" t="str">
        <f t="shared" si="173"/>
        <v>High</v>
      </c>
      <c r="AD1553" s="3" t="str">
        <f t="shared" si="174"/>
        <v>No</v>
      </c>
    </row>
    <row r="1554" spans="1:30" ht="15" customHeight="1" x14ac:dyDescent="0.3">
      <c r="A1554" s="3" t="s">
        <v>1575</v>
      </c>
      <c r="B1554" s="3">
        <v>51</v>
      </c>
      <c r="C1554" s="3" t="s">
        <v>31</v>
      </c>
      <c r="D1554" s="3" t="s">
        <v>24</v>
      </c>
      <c r="E1554" s="3">
        <v>17956.216943313299</v>
      </c>
      <c r="F1554" s="3">
        <v>182</v>
      </c>
      <c r="G1554" s="3">
        <v>2300.9020424852902</v>
      </c>
      <c r="H1554" s="3">
        <v>10</v>
      </c>
      <c r="I1554" s="3">
        <v>184.10409047233799</v>
      </c>
      <c r="J1554" s="3">
        <v>19</v>
      </c>
      <c r="K1554" s="3">
        <v>0</v>
      </c>
      <c r="L1554" s="3">
        <v>8</v>
      </c>
      <c r="M1554" s="3">
        <v>11</v>
      </c>
      <c r="N1554" s="3">
        <v>5</v>
      </c>
      <c r="O1554" s="3">
        <v>569</v>
      </c>
      <c r="P1554" s="3">
        <v>1</v>
      </c>
      <c r="Q1554" s="3">
        <v>17602.3307684785</v>
      </c>
      <c r="R1554" s="3">
        <v>6</v>
      </c>
      <c r="S1554" s="3">
        <v>0</v>
      </c>
      <c r="T1554" s="3">
        <v>0</v>
      </c>
      <c r="U1554" s="3">
        <v>11622.188682293099</v>
      </c>
      <c r="V1554" s="3">
        <v>1</v>
      </c>
      <c r="W1554" s="3" t="str">
        <f>IF(Bank_data3[[#This Row],[credit_risk]]=1,"High Risk","Low Risk")</f>
        <v>High Risk</v>
      </c>
      <c r="X1554" s="3" t="str">
        <f t="shared" si="168"/>
        <v>45-54</v>
      </c>
      <c r="Y1554" s="3" t="str">
        <f t="shared" si="169"/>
        <v>Low Income</v>
      </c>
      <c r="Z1554" s="3" t="str">
        <f t="shared" si="170"/>
        <v>Poor</v>
      </c>
      <c r="AA1554" s="27">
        <f t="shared" si="171"/>
        <v>0.9802917186870711</v>
      </c>
      <c r="AB1554" s="3" t="str">
        <f t="shared" si="172"/>
        <v>Medium</v>
      </c>
      <c r="AC1554" s="3" t="str">
        <f t="shared" si="173"/>
        <v>Low</v>
      </c>
      <c r="AD1554" s="3" t="str">
        <f t="shared" si="174"/>
        <v>No</v>
      </c>
    </row>
    <row r="1555" spans="1:30" ht="15" customHeight="1" x14ac:dyDescent="0.3">
      <c r="A1555" s="3" t="s">
        <v>1576</v>
      </c>
      <c r="B1555" s="3">
        <v>29</v>
      </c>
      <c r="C1555" s="3" t="s">
        <v>28</v>
      </c>
      <c r="D1555" s="3" t="s">
        <v>26</v>
      </c>
      <c r="E1555" s="3">
        <v>79569.066333163399</v>
      </c>
      <c r="F1555" s="3">
        <v>4</v>
      </c>
      <c r="G1555" s="3">
        <v>2209.4428648931898</v>
      </c>
      <c r="H1555" s="3">
        <v>4</v>
      </c>
      <c r="I1555" s="3">
        <v>771.74627159046997</v>
      </c>
      <c r="J1555" s="3">
        <v>35</v>
      </c>
      <c r="K1555" s="3">
        <v>324.494567584165</v>
      </c>
      <c r="L1555" s="3">
        <v>47</v>
      </c>
      <c r="M1555" s="3">
        <v>14</v>
      </c>
      <c r="N1555" s="3">
        <v>3</v>
      </c>
      <c r="O1555" s="3">
        <v>473</v>
      </c>
      <c r="P1555" s="3">
        <v>1</v>
      </c>
      <c r="Q1555" s="3">
        <v>10732.806727282201</v>
      </c>
      <c r="R1555" s="3">
        <v>3</v>
      </c>
      <c r="S1555" s="3">
        <v>0</v>
      </c>
      <c r="T1555" s="3">
        <v>0</v>
      </c>
      <c r="U1555" s="3">
        <v>14383.8442918075</v>
      </c>
      <c r="V1555" s="3">
        <v>1</v>
      </c>
      <c r="W1555" s="3" t="str">
        <f>IF(Bank_data3[[#This Row],[credit_risk]]=1,"High Risk","Low Risk")</f>
        <v>High Risk</v>
      </c>
      <c r="X1555" s="3" t="str">
        <f t="shared" si="168"/>
        <v>25-34</v>
      </c>
      <c r="Y1555" s="3" t="str">
        <f t="shared" si="169"/>
        <v>Middle Income</v>
      </c>
      <c r="Z1555" s="3" t="str">
        <f t="shared" si="170"/>
        <v>Poor</v>
      </c>
      <c r="AA1555" s="27">
        <f t="shared" si="171"/>
        <v>0.13488667420505976</v>
      </c>
      <c r="AB1555" s="3" t="str">
        <f t="shared" si="172"/>
        <v>Medium</v>
      </c>
      <c r="AC1555" s="3" t="str">
        <f t="shared" si="173"/>
        <v>High</v>
      </c>
      <c r="AD1555" s="3" t="str">
        <f t="shared" si="174"/>
        <v>No</v>
      </c>
    </row>
    <row r="1556" spans="1:30" ht="15" customHeight="1" x14ac:dyDescent="0.3">
      <c r="A1556" s="3" t="s">
        <v>1577</v>
      </c>
      <c r="B1556" s="3">
        <v>35</v>
      </c>
      <c r="C1556" s="3" t="s">
        <v>28</v>
      </c>
      <c r="D1556" s="3" t="s">
        <v>26</v>
      </c>
      <c r="E1556" s="3">
        <v>32726.060122002</v>
      </c>
      <c r="F1556" s="3">
        <v>219</v>
      </c>
      <c r="G1556" s="3">
        <v>1977.16709839793</v>
      </c>
      <c r="H1556" s="3">
        <v>2</v>
      </c>
      <c r="I1556" s="3">
        <v>686.76482845357998</v>
      </c>
      <c r="J1556" s="3">
        <v>39</v>
      </c>
      <c r="K1556" s="3">
        <v>342.59651285521898</v>
      </c>
      <c r="L1556" s="3">
        <v>31</v>
      </c>
      <c r="M1556" s="3">
        <v>10</v>
      </c>
      <c r="N1556" s="3">
        <v>7</v>
      </c>
      <c r="O1556" s="3">
        <v>776</v>
      </c>
      <c r="P1556" s="3">
        <v>1</v>
      </c>
      <c r="Q1556" s="3">
        <v>15455.448707375899</v>
      </c>
      <c r="R1556" s="3">
        <v>6</v>
      </c>
      <c r="S1556" s="3">
        <v>0</v>
      </c>
      <c r="T1556" s="3">
        <v>0</v>
      </c>
      <c r="U1556" s="3">
        <v>500</v>
      </c>
      <c r="V1556" s="3">
        <v>1</v>
      </c>
      <c r="W1556" s="3" t="str">
        <f>IF(Bank_data3[[#This Row],[credit_risk]]=1,"High Risk","Low Risk")</f>
        <v>High Risk</v>
      </c>
      <c r="X1556" s="3" t="str">
        <f t="shared" si="168"/>
        <v>35-44</v>
      </c>
      <c r="Y1556" s="3" t="str">
        <f t="shared" si="169"/>
        <v>Low Income</v>
      </c>
      <c r="Z1556" s="3" t="str">
        <f t="shared" si="170"/>
        <v>Very Good</v>
      </c>
      <c r="AA1556" s="27">
        <f t="shared" si="171"/>
        <v>0.47226731998163973</v>
      </c>
      <c r="AB1556" s="3" t="str">
        <f t="shared" si="172"/>
        <v>Medium</v>
      </c>
      <c r="AC1556" s="3" t="str">
        <f t="shared" si="173"/>
        <v>High</v>
      </c>
      <c r="AD1556" s="3" t="str">
        <f t="shared" si="174"/>
        <v>No</v>
      </c>
    </row>
    <row r="1557" spans="1:30" ht="15" customHeight="1" x14ac:dyDescent="0.3">
      <c r="A1557" s="3" t="s">
        <v>1578</v>
      </c>
      <c r="B1557" s="3">
        <v>26</v>
      </c>
      <c r="C1557" s="3" t="s">
        <v>23</v>
      </c>
      <c r="D1557" s="3" t="s">
        <v>33</v>
      </c>
      <c r="E1557" s="3">
        <v>11890.9096160879</v>
      </c>
      <c r="F1557" s="3">
        <v>225</v>
      </c>
      <c r="G1557" s="3">
        <v>1638.22220201548</v>
      </c>
      <c r="H1557" s="3">
        <v>4</v>
      </c>
      <c r="I1557" s="3">
        <v>1009.69623548121</v>
      </c>
      <c r="J1557" s="3">
        <v>4</v>
      </c>
      <c r="K1557" s="3">
        <v>627.84063479144299</v>
      </c>
      <c r="L1557" s="3">
        <v>35</v>
      </c>
      <c r="M1557" s="3">
        <v>6</v>
      </c>
      <c r="N1557" s="3">
        <v>8</v>
      </c>
      <c r="O1557" s="3">
        <v>391</v>
      </c>
      <c r="P1557" s="3">
        <v>5</v>
      </c>
      <c r="Q1557" s="3">
        <v>8180.8530359276901</v>
      </c>
      <c r="R1557" s="3">
        <v>5</v>
      </c>
      <c r="S1557" s="3">
        <v>0</v>
      </c>
      <c r="T1557" s="3">
        <v>0</v>
      </c>
      <c r="U1557" s="3">
        <v>7918.6415781945198</v>
      </c>
      <c r="V1557" s="3">
        <v>1</v>
      </c>
      <c r="W1557" s="3" t="str">
        <f>IF(Bank_data3[[#This Row],[credit_risk]]=1,"High Risk","Low Risk")</f>
        <v>High Risk</v>
      </c>
      <c r="X1557" s="3" t="str">
        <f t="shared" si="168"/>
        <v>25-34</v>
      </c>
      <c r="Y1557" s="3" t="str">
        <f t="shared" si="169"/>
        <v>Low Income</v>
      </c>
      <c r="Z1557" s="3" t="str">
        <f t="shared" si="170"/>
        <v>Poor</v>
      </c>
      <c r="AA1557" s="27">
        <f t="shared" si="171"/>
        <v>0.68799219740593609</v>
      </c>
      <c r="AB1557" s="3" t="str">
        <f t="shared" si="172"/>
        <v>Medium</v>
      </c>
      <c r="AC1557" s="3" t="str">
        <f t="shared" si="173"/>
        <v>High</v>
      </c>
      <c r="AD1557" s="3" t="str">
        <f t="shared" si="174"/>
        <v>No</v>
      </c>
    </row>
    <row r="1558" spans="1:30" ht="15" customHeight="1" x14ac:dyDescent="0.3">
      <c r="A1558" s="3" t="s">
        <v>1579</v>
      </c>
      <c r="B1558" s="3">
        <v>36</v>
      </c>
      <c r="C1558" s="3" t="s">
        <v>31</v>
      </c>
      <c r="D1558" s="3" t="s">
        <v>24</v>
      </c>
      <c r="E1558" s="3">
        <v>49815.69083929</v>
      </c>
      <c r="F1558" s="3">
        <v>116</v>
      </c>
      <c r="G1558" s="3">
        <v>1400.80337867823</v>
      </c>
      <c r="H1558" s="3">
        <v>1</v>
      </c>
      <c r="I1558" s="3">
        <v>301.24580580217702</v>
      </c>
      <c r="J1558" s="3">
        <v>21</v>
      </c>
      <c r="K1558" s="3">
        <v>0</v>
      </c>
      <c r="L1558" s="3">
        <v>14</v>
      </c>
      <c r="M1558" s="3">
        <v>9</v>
      </c>
      <c r="N1558" s="3">
        <v>1</v>
      </c>
      <c r="O1558" s="3">
        <v>809</v>
      </c>
      <c r="P1558" s="3">
        <v>5</v>
      </c>
      <c r="Q1558" s="3">
        <v>8328.2896891093205</v>
      </c>
      <c r="R1558" s="3">
        <v>0</v>
      </c>
      <c r="S1558" s="3">
        <v>0</v>
      </c>
      <c r="T1558" s="3">
        <v>0</v>
      </c>
      <c r="U1558" s="3">
        <v>1564.6610743101201</v>
      </c>
      <c r="V1558" s="3">
        <v>0</v>
      </c>
      <c r="W1558" s="3" t="str">
        <f>IF(Bank_data3[[#This Row],[credit_risk]]=1,"High Risk","Low Risk")</f>
        <v>Low Risk</v>
      </c>
      <c r="X1558" s="3" t="str">
        <f t="shared" si="168"/>
        <v>35-44</v>
      </c>
      <c r="Y1558" s="3" t="str">
        <f t="shared" si="169"/>
        <v>Low Income</v>
      </c>
      <c r="Z1558" s="3" t="str">
        <f t="shared" si="170"/>
        <v>Excellent</v>
      </c>
      <c r="AA1558" s="27">
        <f t="shared" si="171"/>
        <v>0.16718205747617049</v>
      </c>
      <c r="AB1558" s="3" t="str">
        <f t="shared" si="172"/>
        <v>Medium</v>
      </c>
      <c r="AC1558" s="3" t="str">
        <f t="shared" si="173"/>
        <v>Medium</v>
      </c>
      <c r="AD1558" s="3" t="str">
        <f t="shared" si="174"/>
        <v>No</v>
      </c>
    </row>
    <row r="1559" spans="1:30" ht="15" customHeight="1" x14ac:dyDescent="0.3">
      <c r="A1559" s="3" t="s">
        <v>1580</v>
      </c>
      <c r="B1559" s="3">
        <v>42</v>
      </c>
      <c r="C1559" s="3" t="s">
        <v>31</v>
      </c>
      <c r="D1559" s="3" t="s">
        <v>33</v>
      </c>
      <c r="E1559" s="3">
        <v>43206.782647037297</v>
      </c>
      <c r="F1559" s="3">
        <v>116</v>
      </c>
      <c r="G1559" s="3">
        <v>1123.8390571350101</v>
      </c>
      <c r="H1559" s="3">
        <v>10</v>
      </c>
      <c r="I1559" s="3">
        <v>804.36824692007895</v>
      </c>
      <c r="J1559" s="3">
        <v>1</v>
      </c>
      <c r="K1559" s="3">
        <v>635.99079509113199</v>
      </c>
      <c r="L1559" s="3">
        <v>8</v>
      </c>
      <c r="M1559" s="3">
        <v>18</v>
      </c>
      <c r="N1559" s="3">
        <v>0</v>
      </c>
      <c r="O1559" s="3">
        <v>898</v>
      </c>
      <c r="P1559" s="3">
        <v>2</v>
      </c>
      <c r="Q1559" s="3">
        <v>13314.169700066501</v>
      </c>
      <c r="R1559" s="3">
        <v>3</v>
      </c>
      <c r="S1559" s="3">
        <v>0</v>
      </c>
      <c r="T1559" s="3">
        <v>0</v>
      </c>
      <c r="U1559" s="3">
        <v>6783.6312477085703</v>
      </c>
      <c r="V1559" s="3">
        <v>0</v>
      </c>
      <c r="W1559" s="3" t="str">
        <f>IF(Bank_data3[[#This Row],[credit_risk]]=1,"High Risk","Low Risk")</f>
        <v>Low Risk</v>
      </c>
      <c r="X1559" s="3" t="str">
        <f t="shared" si="168"/>
        <v>35-44</v>
      </c>
      <c r="Y1559" s="3" t="str">
        <f t="shared" si="169"/>
        <v>Low Income</v>
      </c>
      <c r="Z1559" s="3" t="str">
        <f t="shared" si="170"/>
        <v>Excellent</v>
      </c>
      <c r="AA1559" s="27">
        <f t="shared" si="171"/>
        <v>0.30814999137593641</v>
      </c>
      <c r="AB1559" s="3" t="str">
        <f t="shared" si="172"/>
        <v>Medium</v>
      </c>
      <c r="AC1559" s="3" t="str">
        <f t="shared" si="173"/>
        <v>Low</v>
      </c>
      <c r="AD1559" s="3" t="str">
        <f t="shared" si="174"/>
        <v>No</v>
      </c>
    </row>
    <row r="1560" spans="1:30" ht="15" customHeight="1" x14ac:dyDescent="0.3">
      <c r="A1560" s="3" t="s">
        <v>1581</v>
      </c>
      <c r="B1560" s="3">
        <v>45</v>
      </c>
      <c r="C1560" s="3" t="s">
        <v>31</v>
      </c>
      <c r="D1560" s="3" t="s">
        <v>33</v>
      </c>
      <c r="E1560" s="3">
        <v>46796.364521012998</v>
      </c>
      <c r="F1560" s="3">
        <v>207</v>
      </c>
      <c r="G1560" s="3">
        <v>722.94503692311901</v>
      </c>
      <c r="H1560" s="3">
        <v>10</v>
      </c>
      <c r="I1560" s="3">
        <v>920.04451947568703</v>
      </c>
      <c r="J1560" s="3">
        <v>24</v>
      </c>
      <c r="K1560" s="3">
        <v>697.02553580257597</v>
      </c>
      <c r="L1560" s="3">
        <v>15</v>
      </c>
      <c r="M1560" s="3">
        <v>4</v>
      </c>
      <c r="N1560" s="3">
        <v>0</v>
      </c>
      <c r="O1560" s="3">
        <v>844</v>
      </c>
      <c r="P1560" s="3">
        <v>5</v>
      </c>
      <c r="Q1560" s="3">
        <v>13422.334623643999</v>
      </c>
      <c r="R1560" s="3">
        <v>6</v>
      </c>
      <c r="S1560" s="3">
        <v>0</v>
      </c>
      <c r="T1560" s="3">
        <v>0</v>
      </c>
      <c r="U1560" s="3">
        <v>11580.0778145679</v>
      </c>
      <c r="V1560" s="3">
        <v>1</v>
      </c>
      <c r="W1560" s="3" t="str">
        <f>IF(Bank_data3[[#This Row],[credit_risk]]=1,"High Risk","Low Risk")</f>
        <v>High Risk</v>
      </c>
      <c r="X1560" s="3" t="str">
        <f t="shared" si="168"/>
        <v>45-54</v>
      </c>
      <c r="Y1560" s="3" t="str">
        <f t="shared" si="169"/>
        <v>Low Income</v>
      </c>
      <c r="Z1560" s="3" t="str">
        <f t="shared" si="170"/>
        <v>Excellent</v>
      </c>
      <c r="AA1560" s="27">
        <f t="shared" si="171"/>
        <v>0.28682430272157061</v>
      </c>
      <c r="AB1560" s="3" t="str">
        <f t="shared" si="172"/>
        <v>Low</v>
      </c>
      <c r="AC1560" s="3" t="str">
        <f t="shared" si="173"/>
        <v>Medium</v>
      </c>
      <c r="AD1560" s="3" t="str">
        <f t="shared" si="174"/>
        <v>No</v>
      </c>
    </row>
    <row r="1561" spans="1:30" ht="15" customHeight="1" x14ac:dyDescent="0.3">
      <c r="A1561" s="3" t="s">
        <v>1582</v>
      </c>
      <c r="B1561" s="3">
        <v>40</v>
      </c>
      <c r="C1561" s="3" t="s">
        <v>28</v>
      </c>
      <c r="D1561" s="3" t="s">
        <v>33</v>
      </c>
      <c r="E1561" s="3">
        <v>55626.378356040201</v>
      </c>
      <c r="F1561" s="3">
        <v>126</v>
      </c>
      <c r="G1561" s="3">
        <v>2150.6076534967701</v>
      </c>
      <c r="H1561" s="3">
        <v>10</v>
      </c>
      <c r="I1561" s="3">
        <v>133.34407348160201</v>
      </c>
      <c r="J1561" s="3">
        <v>39</v>
      </c>
      <c r="K1561" s="3">
        <v>437.453652070229</v>
      </c>
      <c r="L1561" s="3">
        <v>5</v>
      </c>
      <c r="M1561" s="3">
        <v>16</v>
      </c>
      <c r="N1561" s="3">
        <v>6</v>
      </c>
      <c r="O1561" s="3">
        <v>713</v>
      </c>
      <c r="P1561" s="3">
        <v>1</v>
      </c>
      <c r="Q1561" s="3">
        <v>8819.2909000884501</v>
      </c>
      <c r="R1561" s="3">
        <v>2</v>
      </c>
      <c r="S1561" s="3">
        <v>0</v>
      </c>
      <c r="T1561" s="3">
        <v>0</v>
      </c>
      <c r="U1561" s="3">
        <v>11304.306142785499</v>
      </c>
      <c r="V1561" s="3">
        <v>0</v>
      </c>
      <c r="W1561" s="3" t="str">
        <f>IF(Bank_data3[[#This Row],[credit_risk]]=1,"High Risk","Low Risk")</f>
        <v>Low Risk</v>
      </c>
      <c r="X1561" s="3" t="str">
        <f t="shared" si="168"/>
        <v>35-44</v>
      </c>
      <c r="Y1561" s="3" t="str">
        <f t="shared" si="169"/>
        <v>Middle Income</v>
      </c>
      <c r="Z1561" s="3" t="str">
        <f t="shared" si="170"/>
        <v>Good</v>
      </c>
      <c r="AA1561" s="27">
        <f t="shared" si="171"/>
        <v>0.15854512123079473</v>
      </c>
      <c r="AB1561" s="3" t="str">
        <f t="shared" si="172"/>
        <v>Medium</v>
      </c>
      <c r="AC1561" s="3" t="str">
        <f t="shared" si="173"/>
        <v>Low</v>
      </c>
      <c r="AD1561" s="3" t="str">
        <f t="shared" si="174"/>
        <v>No</v>
      </c>
    </row>
    <row r="1562" spans="1:30" ht="15" customHeight="1" x14ac:dyDescent="0.3">
      <c r="A1562" s="3" t="s">
        <v>1583</v>
      </c>
      <c r="B1562" s="3">
        <v>41</v>
      </c>
      <c r="C1562" s="3" t="s">
        <v>23</v>
      </c>
      <c r="D1562" s="3" t="s">
        <v>33</v>
      </c>
      <c r="E1562" s="3">
        <v>61607.143211976101</v>
      </c>
      <c r="F1562" s="3">
        <v>148</v>
      </c>
      <c r="G1562" s="3">
        <v>1668.76915702159</v>
      </c>
      <c r="H1562" s="3">
        <v>5</v>
      </c>
      <c r="I1562" s="3">
        <v>423.98520949839201</v>
      </c>
      <c r="J1562" s="3">
        <v>23</v>
      </c>
      <c r="K1562" s="3">
        <v>300.2476787192</v>
      </c>
      <c r="L1562" s="3">
        <v>71</v>
      </c>
      <c r="M1562" s="3">
        <v>18</v>
      </c>
      <c r="N1562" s="3">
        <v>1</v>
      </c>
      <c r="O1562" s="3">
        <v>436</v>
      </c>
      <c r="P1562" s="3">
        <v>4</v>
      </c>
      <c r="Q1562" s="3">
        <v>13094.6281761963</v>
      </c>
      <c r="R1562" s="3">
        <v>5</v>
      </c>
      <c r="S1562" s="3">
        <v>0</v>
      </c>
      <c r="T1562" s="3">
        <v>1</v>
      </c>
      <c r="U1562" s="3">
        <v>14334.9590446235</v>
      </c>
      <c r="V1562" s="3">
        <v>1</v>
      </c>
      <c r="W1562" s="3" t="str">
        <f>IF(Bank_data3[[#This Row],[credit_risk]]=1,"High Risk","Low Risk")</f>
        <v>High Risk</v>
      </c>
      <c r="X1562" s="3" t="str">
        <f t="shared" si="168"/>
        <v>35-44</v>
      </c>
      <c r="Y1562" s="3" t="str">
        <f t="shared" si="169"/>
        <v>Middle Income</v>
      </c>
      <c r="Z1562" s="3" t="str">
        <f t="shared" si="170"/>
        <v>Poor</v>
      </c>
      <c r="AA1562" s="27">
        <f t="shared" si="171"/>
        <v>0.21255048511405045</v>
      </c>
      <c r="AB1562" s="3" t="str">
        <f t="shared" si="172"/>
        <v>Medium</v>
      </c>
      <c r="AC1562" s="3" t="str">
        <f t="shared" si="173"/>
        <v>High</v>
      </c>
      <c r="AD1562" s="3" t="str">
        <f t="shared" si="174"/>
        <v>No</v>
      </c>
    </row>
    <row r="1563" spans="1:30" ht="15" customHeight="1" x14ac:dyDescent="0.3">
      <c r="A1563" s="3" t="s">
        <v>1584</v>
      </c>
      <c r="B1563" s="3">
        <v>26</v>
      </c>
      <c r="C1563" s="3" t="s">
        <v>31</v>
      </c>
      <c r="D1563" s="3" t="s">
        <v>24</v>
      </c>
      <c r="E1563" s="3">
        <v>80359.724366022201</v>
      </c>
      <c r="F1563" s="3">
        <v>211</v>
      </c>
      <c r="G1563" s="3">
        <v>2174.3408795814198</v>
      </c>
      <c r="H1563" s="3">
        <v>0</v>
      </c>
      <c r="I1563" s="3">
        <v>767.87355361552295</v>
      </c>
      <c r="J1563" s="3">
        <v>4</v>
      </c>
      <c r="K1563" s="3">
        <v>794.53980063926997</v>
      </c>
      <c r="L1563" s="3">
        <v>32</v>
      </c>
      <c r="M1563" s="3">
        <v>3</v>
      </c>
      <c r="N1563" s="3">
        <v>2</v>
      </c>
      <c r="O1563" s="3">
        <v>388</v>
      </c>
      <c r="P1563" s="3">
        <v>2</v>
      </c>
      <c r="Q1563" s="3">
        <v>18848.561781704899</v>
      </c>
      <c r="R1563" s="3">
        <v>1</v>
      </c>
      <c r="S1563" s="3">
        <v>0</v>
      </c>
      <c r="T1563" s="3">
        <v>0</v>
      </c>
      <c r="U1563" s="3">
        <v>9015.4311039355107</v>
      </c>
      <c r="V1563" s="3">
        <v>1</v>
      </c>
      <c r="W1563" s="3" t="str">
        <f>IF(Bank_data3[[#This Row],[credit_risk]]=1,"High Risk","Low Risk")</f>
        <v>High Risk</v>
      </c>
      <c r="X1563" s="3" t="str">
        <f t="shared" si="168"/>
        <v>25-34</v>
      </c>
      <c r="Y1563" s="3" t="str">
        <f t="shared" si="169"/>
        <v>Middle Income</v>
      </c>
      <c r="Z1563" s="3" t="str">
        <f t="shared" si="170"/>
        <v>Poor</v>
      </c>
      <c r="AA1563" s="27">
        <f t="shared" si="171"/>
        <v>0.23455234485192525</v>
      </c>
      <c r="AB1563" s="3" t="str">
        <f t="shared" si="172"/>
        <v>Medium</v>
      </c>
      <c r="AC1563" s="3" t="str">
        <f t="shared" si="173"/>
        <v>High</v>
      </c>
      <c r="AD1563" s="3" t="str">
        <f t="shared" si="174"/>
        <v>No</v>
      </c>
    </row>
    <row r="1564" spans="1:30" ht="15" customHeight="1" x14ac:dyDescent="0.3">
      <c r="A1564" s="3" t="s">
        <v>1585</v>
      </c>
      <c r="B1564" s="3">
        <v>33</v>
      </c>
      <c r="C1564" s="3" t="s">
        <v>28</v>
      </c>
      <c r="D1564" s="3" t="s">
        <v>33</v>
      </c>
      <c r="E1564" s="3">
        <v>37577.4649241199</v>
      </c>
      <c r="F1564" s="3">
        <v>239</v>
      </c>
      <c r="G1564" s="3">
        <v>874.97416461661896</v>
      </c>
      <c r="H1564" s="3">
        <v>5</v>
      </c>
      <c r="I1564" s="3">
        <v>979.95141767200698</v>
      </c>
      <c r="J1564" s="3">
        <v>15</v>
      </c>
      <c r="K1564" s="3">
        <v>154.10834886614401</v>
      </c>
      <c r="L1564" s="3">
        <v>41</v>
      </c>
      <c r="M1564" s="3">
        <v>0</v>
      </c>
      <c r="N1564" s="3">
        <v>3</v>
      </c>
      <c r="O1564" s="3">
        <v>893</v>
      </c>
      <c r="P1564" s="3">
        <v>1</v>
      </c>
      <c r="Q1564" s="3">
        <v>6679.3271406309304</v>
      </c>
      <c r="R1564" s="3">
        <v>1</v>
      </c>
      <c r="S1564" s="3">
        <v>0</v>
      </c>
      <c r="T1564" s="3">
        <v>0</v>
      </c>
      <c r="U1564" s="3">
        <v>500</v>
      </c>
      <c r="V1564" s="3">
        <v>0</v>
      </c>
      <c r="W1564" s="3" t="str">
        <f>IF(Bank_data3[[#This Row],[credit_risk]]=1,"High Risk","Low Risk")</f>
        <v>Low Risk</v>
      </c>
      <c r="X1564" s="3" t="str">
        <f t="shared" si="168"/>
        <v>25-34</v>
      </c>
      <c r="Y1564" s="3" t="str">
        <f t="shared" si="169"/>
        <v>Low Income</v>
      </c>
      <c r="Z1564" s="3" t="str">
        <f t="shared" si="170"/>
        <v>Excellent</v>
      </c>
      <c r="AA1564" s="27">
        <f t="shared" si="171"/>
        <v>0.17774821037338423</v>
      </c>
      <c r="AB1564" s="3" t="str">
        <f t="shared" si="172"/>
        <v>Low</v>
      </c>
      <c r="AC1564" s="3" t="str">
        <f t="shared" si="173"/>
        <v>High</v>
      </c>
      <c r="AD1564" s="3" t="str">
        <f t="shared" si="174"/>
        <v>No</v>
      </c>
    </row>
    <row r="1565" spans="1:30" ht="15" customHeight="1" x14ac:dyDescent="0.3">
      <c r="A1565" s="3" t="s">
        <v>1586</v>
      </c>
      <c r="B1565" s="3">
        <v>34</v>
      </c>
      <c r="C1565" s="3" t="s">
        <v>31</v>
      </c>
      <c r="D1565" s="3" t="s">
        <v>26</v>
      </c>
      <c r="E1565" s="3">
        <v>63937.239046958501</v>
      </c>
      <c r="F1565" s="3">
        <v>222</v>
      </c>
      <c r="G1565" s="3">
        <v>857.54153043414703</v>
      </c>
      <c r="H1565" s="3">
        <v>4</v>
      </c>
      <c r="I1565" s="3">
        <v>863.87475888944505</v>
      </c>
      <c r="J1565" s="3">
        <v>14</v>
      </c>
      <c r="K1565" s="3">
        <v>786.42726619364703</v>
      </c>
      <c r="L1565" s="3">
        <v>58</v>
      </c>
      <c r="M1565" s="3">
        <v>13</v>
      </c>
      <c r="N1565" s="3">
        <v>8</v>
      </c>
      <c r="O1565" s="3">
        <v>342</v>
      </c>
      <c r="P1565" s="3">
        <v>1</v>
      </c>
      <c r="Q1565" s="3">
        <v>16038.534226064899</v>
      </c>
      <c r="R1565" s="3">
        <v>2</v>
      </c>
      <c r="S1565" s="3">
        <v>1</v>
      </c>
      <c r="T1565" s="3">
        <v>0</v>
      </c>
      <c r="U1565" s="3">
        <v>8804.4598927788102</v>
      </c>
      <c r="V1565" s="3">
        <v>1</v>
      </c>
      <c r="W1565" s="3" t="str">
        <f>IF(Bank_data3[[#This Row],[credit_risk]]=1,"High Risk","Low Risk")</f>
        <v>High Risk</v>
      </c>
      <c r="X1565" s="3" t="str">
        <f t="shared" si="168"/>
        <v>25-34</v>
      </c>
      <c r="Y1565" s="3" t="str">
        <f t="shared" si="169"/>
        <v>Middle Income</v>
      </c>
      <c r="Z1565" s="3" t="str">
        <f t="shared" si="170"/>
        <v>Poor</v>
      </c>
      <c r="AA1565" s="27">
        <f t="shared" si="171"/>
        <v>0.2508480889249135</v>
      </c>
      <c r="AB1565" s="3" t="str">
        <f t="shared" si="172"/>
        <v>Low</v>
      </c>
      <c r="AC1565" s="3" t="str">
        <f t="shared" si="173"/>
        <v>High</v>
      </c>
      <c r="AD1565" s="3" t="str">
        <f t="shared" si="174"/>
        <v>No</v>
      </c>
    </row>
    <row r="1566" spans="1:30" ht="15" customHeight="1" x14ac:dyDescent="0.3">
      <c r="A1566" s="3" t="s">
        <v>1587</v>
      </c>
      <c r="B1566" s="3">
        <v>26</v>
      </c>
      <c r="C1566" s="3" t="s">
        <v>23</v>
      </c>
      <c r="D1566" s="3" t="s">
        <v>26</v>
      </c>
      <c r="E1566" s="3">
        <v>62760.856119236902</v>
      </c>
      <c r="F1566" s="3">
        <v>206</v>
      </c>
      <c r="G1566" s="3">
        <v>1897.29576393255</v>
      </c>
      <c r="H1566" s="3">
        <v>8</v>
      </c>
      <c r="I1566" s="3">
        <v>996.158988532433</v>
      </c>
      <c r="J1566" s="3">
        <v>12</v>
      </c>
      <c r="K1566" s="3">
        <v>727.14646553104399</v>
      </c>
      <c r="L1566" s="3">
        <v>35</v>
      </c>
      <c r="M1566" s="3">
        <v>16</v>
      </c>
      <c r="N1566" s="3">
        <v>9</v>
      </c>
      <c r="O1566" s="3">
        <v>643</v>
      </c>
      <c r="P1566" s="3">
        <v>5</v>
      </c>
      <c r="Q1566" s="3">
        <v>3815.0697551756102</v>
      </c>
      <c r="R1566" s="3">
        <v>0</v>
      </c>
      <c r="S1566" s="3">
        <v>0</v>
      </c>
      <c r="T1566" s="3">
        <v>0</v>
      </c>
      <c r="U1566" s="3">
        <v>13164.8070560708</v>
      </c>
      <c r="V1566" s="3">
        <v>0</v>
      </c>
      <c r="W1566" s="3" t="str">
        <f>IF(Bank_data3[[#This Row],[credit_risk]]=1,"High Risk","Low Risk")</f>
        <v>Low Risk</v>
      </c>
      <c r="X1566" s="3" t="str">
        <f t="shared" si="168"/>
        <v>25-34</v>
      </c>
      <c r="Y1566" s="3" t="str">
        <f t="shared" si="169"/>
        <v>Middle Income</v>
      </c>
      <c r="Z1566" s="3" t="str">
        <f t="shared" si="170"/>
        <v>Fair</v>
      </c>
      <c r="AA1566" s="27">
        <f t="shared" si="171"/>
        <v>6.0787407806029731E-2</v>
      </c>
      <c r="AB1566" s="3" t="str">
        <f t="shared" si="172"/>
        <v>Medium</v>
      </c>
      <c r="AC1566" s="3" t="str">
        <f t="shared" si="173"/>
        <v>High</v>
      </c>
      <c r="AD1566" s="3" t="str">
        <f t="shared" si="174"/>
        <v>No</v>
      </c>
    </row>
    <row r="1567" spans="1:30" ht="15" customHeight="1" x14ac:dyDescent="0.3">
      <c r="A1567" s="3" t="s">
        <v>1588</v>
      </c>
      <c r="B1567" s="3">
        <v>28</v>
      </c>
      <c r="C1567" s="3" t="s">
        <v>31</v>
      </c>
      <c r="D1567" s="3" t="s">
        <v>26</v>
      </c>
      <c r="E1567" s="3">
        <v>10000</v>
      </c>
      <c r="F1567" s="3">
        <v>165</v>
      </c>
      <c r="G1567" s="3">
        <v>10</v>
      </c>
      <c r="H1567" s="3">
        <v>6</v>
      </c>
      <c r="I1567" s="3">
        <v>422.21962057577099</v>
      </c>
      <c r="J1567" s="3">
        <v>10</v>
      </c>
      <c r="K1567" s="3">
        <v>640.172000765961</v>
      </c>
      <c r="L1567" s="3">
        <v>33</v>
      </c>
      <c r="M1567" s="3">
        <v>13</v>
      </c>
      <c r="N1567" s="3">
        <v>1</v>
      </c>
      <c r="O1567" s="3">
        <v>595</v>
      </c>
      <c r="P1567" s="3">
        <v>0</v>
      </c>
      <c r="Q1567" s="3">
        <v>1915.007346956</v>
      </c>
      <c r="R1567" s="3">
        <v>1</v>
      </c>
      <c r="S1567" s="3">
        <v>0</v>
      </c>
      <c r="T1567" s="3">
        <v>0</v>
      </c>
      <c r="U1567" s="3">
        <v>12572.877357186</v>
      </c>
      <c r="V1567" s="3">
        <v>0</v>
      </c>
      <c r="W1567" s="3" t="str">
        <f>IF(Bank_data3[[#This Row],[credit_risk]]=1,"High Risk","Low Risk")</f>
        <v>Low Risk</v>
      </c>
      <c r="X1567" s="3" t="str">
        <f t="shared" si="168"/>
        <v>25-34</v>
      </c>
      <c r="Y1567" s="3" t="str">
        <f t="shared" si="169"/>
        <v>Low Income</v>
      </c>
      <c r="Z1567" s="3" t="str">
        <f t="shared" si="170"/>
        <v>Fair</v>
      </c>
      <c r="AA1567" s="27">
        <f t="shared" si="171"/>
        <v>0.1915007346956</v>
      </c>
      <c r="AB1567" s="3" t="str">
        <f t="shared" si="172"/>
        <v>Low</v>
      </c>
      <c r="AC1567" s="3" t="str">
        <f t="shared" si="173"/>
        <v>High</v>
      </c>
      <c r="AD1567" s="3" t="str">
        <f t="shared" si="174"/>
        <v>No</v>
      </c>
    </row>
    <row r="1568" spans="1:30" ht="15" customHeight="1" x14ac:dyDescent="0.3">
      <c r="A1568" s="3" t="s">
        <v>1589</v>
      </c>
      <c r="B1568" s="3">
        <v>67</v>
      </c>
      <c r="C1568" s="3" t="s">
        <v>23</v>
      </c>
      <c r="D1568" s="3" t="s">
        <v>24</v>
      </c>
      <c r="E1568" s="3">
        <v>35002.500754354303</v>
      </c>
      <c r="F1568" s="3">
        <v>88</v>
      </c>
      <c r="G1568" s="3">
        <v>10</v>
      </c>
      <c r="H1568" s="3">
        <v>5</v>
      </c>
      <c r="I1568" s="3">
        <v>243.93737759519101</v>
      </c>
      <c r="J1568" s="3">
        <v>15</v>
      </c>
      <c r="K1568" s="3">
        <v>954.20640030475295</v>
      </c>
      <c r="L1568" s="3">
        <v>1</v>
      </c>
      <c r="M1568" s="3">
        <v>5</v>
      </c>
      <c r="N1568" s="3">
        <v>9</v>
      </c>
      <c r="O1568" s="3">
        <v>640</v>
      </c>
      <c r="P1568" s="3">
        <v>4</v>
      </c>
      <c r="Q1568" s="3">
        <v>13816.2441345801</v>
      </c>
      <c r="R1568" s="3">
        <v>2</v>
      </c>
      <c r="S1568" s="3">
        <v>0</v>
      </c>
      <c r="T1568" s="3">
        <v>0</v>
      </c>
      <c r="U1568" s="3">
        <v>11268.629633790601</v>
      </c>
      <c r="V1568" s="3">
        <v>0</v>
      </c>
      <c r="W1568" s="3" t="str">
        <f>IF(Bank_data3[[#This Row],[credit_risk]]=1,"High Risk","Low Risk")</f>
        <v>Low Risk</v>
      </c>
      <c r="X1568" s="3" t="str">
        <f t="shared" si="168"/>
        <v>55+</v>
      </c>
      <c r="Y1568" s="3" t="str">
        <f t="shared" si="169"/>
        <v>Low Income</v>
      </c>
      <c r="Z1568" s="3" t="str">
        <f t="shared" si="170"/>
        <v>Fair</v>
      </c>
      <c r="AA1568" s="27">
        <f t="shared" si="171"/>
        <v>0.39472162950703921</v>
      </c>
      <c r="AB1568" s="3" t="str">
        <f t="shared" si="172"/>
        <v>Low</v>
      </c>
      <c r="AC1568" s="3" t="str">
        <f t="shared" si="173"/>
        <v>Low</v>
      </c>
      <c r="AD1568" s="3" t="str">
        <f t="shared" si="174"/>
        <v>No</v>
      </c>
    </row>
    <row r="1569" spans="1:30" ht="15" customHeight="1" x14ac:dyDescent="0.3">
      <c r="A1569" s="3" t="s">
        <v>1590</v>
      </c>
      <c r="B1569" s="3">
        <v>27</v>
      </c>
      <c r="C1569" s="3" t="s">
        <v>23</v>
      </c>
      <c r="D1569" s="3" t="s">
        <v>33</v>
      </c>
      <c r="E1569" s="3">
        <v>26834.3498429463</v>
      </c>
      <c r="F1569" s="3">
        <v>169</v>
      </c>
      <c r="G1569" s="3">
        <v>2310.5176432210801</v>
      </c>
      <c r="H1569" s="3">
        <v>10</v>
      </c>
      <c r="I1569" s="3">
        <v>829.57703201487595</v>
      </c>
      <c r="J1569" s="3">
        <v>17</v>
      </c>
      <c r="K1569" s="3">
        <v>504.23295985679499</v>
      </c>
      <c r="L1569" s="3">
        <v>12</v>
      </c>
      <c r="M1569" s="3">
        <v>4</v>
      </c>
      <c r="N1569" s="3">
        <v>1</v>
      </c>
      <c r="O1569" s="3">
        <v>617</v>
      </c>
      <c r="P1569" s="3">
        <v>4</v>
      </c>
      <c r="Q1569" s="3">
        <v>11612.446423531201</v>
      </c>
      <c r="R1569" s="3">
        <v>1</v>
      </c>
      <c r="S1569" s="3">
        <v>1</v>
      </c>
      <c r="T1569" s="3">
        <v>0</v>
      </c>
      <c r="U1569" s="3">
        <v>6773.8774315149003</v>
      </c>
      <c r="V1569" s="3">
        <v>1</v>
      </c>
      <c r="W1569" s="3" t="str">
        <f>IF(Bank_data3[[#This Row],[credit_risk]]=1,"High Risk","Low Risk")</f>
        <v>High Risk</v>
      </c>
      <c r="X1569" s="3" t="str">
        <f t="shared" si="168"/>
        <v>25-34</v>
      </c>
      <c r="Y1569" s="3" t="str">
        <f t="shared" si="169"/>
        <v>Low Income</v>
      </c>
      <c r="Z1569" s="3" t="str">
        <f t="shared" si="170"/>
        <v>Fair</v>
      </c>
      <c r="AA1569" s="27">
        <f t="shared" si="171"/>
        <v>0.4327455850987818</v>
      </c>
      <c r="AB1569" s="3" t="str">
        <f t="shared" si="172"/>
        <v>Medium</v>
      </c>
      <c r="AC1569" s="3" t="str">
        <f t="shared" si="173"/>
        <v>Medium</v>
      </c>
      <c r="AD1569" s="3" t="str">
        <f t="shared" si="174"/>
        <v>No</v>
      </c>
    </row>
    <row r="1570" spans="1:30" ht="15" customHeight="1" x14ac:dyDescent="0.3">
      <c r="A1570" s="3" t="s">
        <v>1591</v>
      </c>
      <c r="B1570" s="3">
        <v>69</v>
      </c>
      <c r="C1570" s="3" t="s">
        <v>31</v>
      </c>
      <c r="D1570" s="3" t="s">
        <v>24</v>
      </c>
      <c r="E1570" s="3">
        <v>58062.071454042598</v>
      </c>
      <c r="F1570" s="3">
        <v>131</v>
      </c>
      <c r="G1570" s="3">
        <v>934.24969038582196</v>
      </c>
      <c r="H1570" s="3">
        <v>11</v>
      </c>
      <c r="I1570" s="3">
        <v>369.72636662506</v>
      </c>
      <c r="J1570" s="3">
        <v>24</v>
      </c>
      <c r="K1570" s="3">
        <v>655.25103698414</v>
      </c>
      <c r="L1570" s="3">
        <v>42</v>
      </c>
      <c r="M1570" s="3">
        <v>2</v>
      </c>
      <c r="N1570" s="3">
        <v>0</v>
      </c>
      <c r="O1570" s="3">
        <v>334</v>
      </c>
      <c r="P1570" s="3">
        <v>5</v>
      </c>
      <c r="Q1570" s="3">
        <v>12691.969906119501</v>
      </c>
      <c r="R1570" s="3">
        <v>0</v>
      </c>
      <c r="S1570" s="3">
        <v>0</v>
      </c>
      <c r="T1570" s="3">
        <v>0</v>
      </c>
      <c r="U1570" s="3">
        <v>13928.3248480723</v>
      </c>
      <c r="V1570" s="3">
        <v>1</v>
      </c>
      <c r="W1570" s="3" t="str">
        <f>IF(Bank_data3[[#This Row],[credit_risk]]=1,"High Risk","Low Risk")</f>
        <v>High Risk</v>
      </c>
      <c r="X1570" s="3" t="str">
        <f t="shared" si="168"/>
        <v>55+</v>
      </c>
      <c r="Y1570" s="3" t="str">
        <f t="shared" si="169"/>
        <v>Middle Income</v>
      </c>
      <c r="Z1570" s="3" t="str">
        <f t="shared" si="170"/>
        <v>Poor</v>
      </c>
      <c r="AA1570" s="27">
        <f t="shared" si="171"/>
        <v>0.21859312952975632</v>
      </c>
      <c r="AB1570" s="3" t="str">
        <f t="shared" si="172"/>
        <v>Low</v>
      </c>
      <c r="AC1570" s="3" t="str">
        <f t="shared" si="173"/>
        <v>High</v>
      </c>
      <c r="AD1570" s="3" t="str">
        <f t="shared" si="174"/>
        <v>No</v>
      </c>
    </row>
    <row r="1571" spans="1:30" ht="15" customHeight="1" x14ac:dyDescent="0.3">
      <c r="A1571" s="3" t="s">
        <v>1592</v>
      </c>
      <c r="B1571" s="3">
        <v>42</v>
      </c>
      <c r="C1571" s="3" t="s">
        <v>31</v>
      </c>
      <c r="D1571" s="3" t="s">
        <v>33</v>
      </c>
      <c r="E1571" s="3">
        <v>56080.866486775798</v>
      </c>
      <c r="F1571" s="3">
        <v>167</v>
      </c>
      <c r="G1571" s="3">
        <v>1654.4304597399901</v>
      </c>
      <c r="H1571" s="3">
        <v>6</v>
      </c>
      <c r="I1571" s="3">
        <v>497.13718588326901</v>
      </c>
      <c r="J1571" s="3">
        <v>46</v>
      </c>
      <c r="K1571" s="3">
        <v>487.982570261006</v>
      </c>
      <c r="L1571" s="3">
        <v>73</v>
      </c>
      <c r="M1571" s="3">
        <v>14</v>
      </c>
      <c r="N1571" s="3">
        <v>7</v>
      </c>
      <c r="O1571" s="3">
        <v>470</v>
      </c>
      <c r="P1571" s="3">
        <v>2</v>
      </c>
      <c r="Q1571" s="3">
        <v>12594.663032398301</v>
      </c>
      <c r="R1571" s="3">
        <v>5</v>
      </c>
      <c r="S1571" s="3">
        <v>0</v>
      </c>
      <c r="T1571" s="3">
        <v>0</v>
      </c>
      <c r="U1571" s="3">
        <v>8612.1803564393995</v>
      </c>
      <c r="V1571" s="3">
        <v>1</v>
      </c>
      <c r="W1571" s="3" t="str">
        <f>IF(Bank_data3[[#This Row],[credit_risk]]=1,"High Risk","Low Risk")</f>
        <v>High Risk</v>
      </c>
      <c r="X1571" s="3" t="str">
        <f t="shared" si="168"/>
        <v>35-44</v>
      </c>
      <c r="Y1571" s="3" t="str">
        <f t="shared" si="169"/>
        <v>Middle Income</v>
      </c>
      <c r="Z1571" s="3" t="str">
        <f t="shared" si="170"/>
        <v>Poor</v>
      </c>
      <c r="AA1571" s="27">
        <f t="shared" si="171"/>
        <v>0.22458039294682078</v>
      </c>
      <c r="AB1571" s="3" t="str">
        <f t="shared" si="172"/>
        <v>Medium</v>
      </c>
      <c r="AC1571" s="3" t="str">
        <f t="shared" si="173"/>
        <v>High</v>
      </c>
      <c r="AD1571" s="3" t="str">
        <f t="shared" si="174"/>
        <v>No</v>
      </c>
    </row>
    <row r="1572" spans="1:30" ht="15" customHeight="1" x14ac:dyDescent="0.3">
      <c r="A1572" s="3" t="s">
        <v>1593</v>
      </c>
      <c r="B1572" s="3">
        <v>48</v>
      </c>
      <c r="C1572" s="3" t="s">
        <v>23</v>
      </c>
      <c r="D1572" s="3" t="s">
        <v>24</v>
      </c>
      <c r="E1572" s="3">
        <v>56442.698599727897</v>
      </c>
      <c r="F1572" s="3">
        <v>23</v>
      </c>
      <c r="G1572" s="3">
        <v>1803.7189542250801</v>
      </c>
      <c r="H1572" s="3">
        <v>9</v>
      </c>
      <c r="I1572" s="3">
        <v>1126.29742418923</v>
      </c>
      <c r="J1572" s="3">
        <v>37</v>
      </c>
      <c r="K1572" s="3">
        <v>419.69829203580099</v>
      </c>
      <c r="L1572" s="3">
        <v>56</v>
      </c>
      <c r="M1572" s="3">
        <v>6</v>
      </c>
      <c r="N1572" s="3">
        <v>7</v>
      </c>
      <c r="O1572" s="3">
        <v>822</v>
      </c>
      <c r="P1572" s="3">
        <v>4</v>
      </c>
      <c r="Q1572" s="3">
        <v>17735.5655515281</v>
      </c>
      <c r="R1572" s="3">
        <v>3</v>
      </c>
      <c r="S1572" s="3">
        <v>0</v>
      </c>
      <c r="T1572" s="3">
        <v>0</v>
      </c>
      <c r="U1572" s="3">
        <v>1941.4277156323301</v>
      </c>
      <c r="V1572" s="3">
        <v>0</v>
      </c>
      <c r="W1572" s="3" t="str">
        <f>IF(Bank_data3[[#This Row],[credit_risk]]=1,"High Risk","Low Risk")</f>
        <v>Low Risk</v>
      </c>
      <c r="X1572" s="3" t="str">
        <f t="shared" si="168"/>
        <v>45-54</v>
      </c>
      <c r="Y1572" s="3" t="str">
        <f t="shared" si="169"/>
        <v>Middle Income</v>
      </c>
      <c r="Z1572" s="3" t="str">
        <f t="shared" si="170"/>
        <v>Excellent</v>
      </c>
      <c r="AA1572" s="27">
        <f t="shared" si="171"/>
        <v>0.31422249452143663</v>
      </c>
      <c r="AB1572" s="3" t="str">
        <f t="shared" si="172"/>
        <v>Medium</v>
      </c>
      <c r="AC1572" s="3" t="str">
        <f t="shared" si="173"/>
        <v>High</v>
      </c>
      <c r="AD1572" s="3" t="str">
        <f t="shared" si="174"/>
        <v>No</v>
      </c>
    </row>
    <row r="1573" spans="1:30" ht="15" customHeight="1" x14ac:dyDescent="0.3">
      <c r="A1573" s="3" t="s">
        <v>1594</v>
      </c>
      <c r="B1573" s="3">
        <v>37</v>
      </c>
      <c r="C1573" s="3" t="s">
        <v>28</v>
      </c>
      <c r="D1573" s="3" t="s">
        <v>24</v>
      </c>
      <c r="E1573" s="3">
        <v>44499.3391847405</v>
      </c>
      <c r="F1573" s="3">
        <v>3</v>
      </c>
      <c r="G1573" s="3">
        <v>2328.1046908670901</v>
      </c>
      <c r="H1573" s="3">
        <v>4</v>
      </c>
      <c r="I1573" s="3">
        <v>866.18484486839805</v>
      </c>
      <c r="J1573" s="3">
        <v>39</v>
      </c>
      <c r="K1573" s="3">
        <v>632.16780347971201</v>
      </c>
      <c r="L1573" s="3">
        <v>6</v>
      </c>
      <c r="M1573" s="3">
        <v>10</v>
      </c>
      <c r="N1573" s="3">
        <v>4</v>
      </c>
      <c r="O1573" s="3">
        <v>685</v>
      </c>
      <c r="P1573" s="3">
        <v>1</v>
      </c>
      <c r="Q1573" s="3">
        <v>15191.4787321067</v>
      </c>
      <c r="R1573" s="3">
        <v>6</v>
      </c>
      <c r="S1573" s="3">
        <v>0</v>
      </c>
      <c r="T1573" s="3">
        <v>0</v>
      </c>
      <c r="U1573" s="3">
        <v>5544.0665711277998</v>
      </c>
      <c r="V1573" s="3">
        <v>1</v>
      </c>
      <c r="W1573" s="3" t="str">
        <f>IF(Bank_data3[[#This Row],[credit_risk]]=1,"High Risk","Low Risk")</f>
        <v>High Risk</v>
      </c>
      <c r="X1573" s="3" t="str">
        <f t="shared" si="168"/>
        <v>35-44</v>
      </c>
      <c r="Y1573" s="3" t="str">
        <f t="shared" si="169"/>
        <v>Low Income</v>
      </c>
      <c r="Z1573" s="3" t="str">
        <f t="shared" si="170"/>
        <v>Good</v>
      </c>
      <c r="AA1573" s="27">
        <f t="shared" si="171"/>
        <v>0.34138661405821702</v>
      </c>
      <c r="AB1573" s="3" t="str">
        <f t="shared" si="172"/>
        <v>Medium</v>
      </c>
      <c r="AC1573" s="3" t="str">
        <f t="shared" si="173"/>
        <v>Low</v>
      </c>
      <c r="AD1573" s="3" t="str">
        <f t="shared" si="174"/>
        <v>No</v>
      </c>
    </row>
    <row r="1574" spans="1:30" ht="15" customHeight="1" x14ac:dyDescent="0.3">
      <c r="A1574" s="3" t="s">
        <v>1595</v>
      </c>
      <c r="B1574" s="3">
        <v>50</v>
      </c>
      <c r="C1574" s="3" t="s">
        <v>23</v>
      </c>
      <c r="D1574" s="3" t="s">
        <v>33</v>
      </c>
      <c r="E1574" s="3">
        <v>46314.381936557198</v>
      </c>
      <c r="F1574" s="3">
        <v>134</v>
      </c>
      <c r="G1574" s="3">
        <v>1148.02771669154</v>
      </c>
      <c r="H1574" s="3">
        <v>0</v>
      </c>
      <c r="I1574" s="3">
        <v>601.14928316060502</v>
      </c>
      <c r="J1574" s="3">
        <v>3</v>
      </c>
      <c r="K1574" s="3">
        <v>424.166421218312</v>
      </c>
      <c r="L1574" s="3">
        <v>58</v>
      </c>
      <c r="M1574" s="3">
        <v>9</v>
      </c>
      <c r="N1574" s="3">
        <v>2</v>
      </c>
      <c r="O1574" s="3">
        <v>634</v>
      </c>
      <c r="P1574" s="3">
        <v>2</v>
      </c>
      <c r="Q1574" s="3">
        <v>14810.183522909399</v>
      </c>
      <c r="R1574" s="3">
        <v>2</v>
      </c>
      <c r="S1574" s="3">
        <v>0</v>
      </c>
      <c r="T1574" s="3">
        <v>0</v>
      </c>
      <c r="U1574" s="3">
        <v>9796.8347166829499</v>
      </c>
      <c r="V1574" s="3">
        <v>0</v>
      </c>
      <c r="W1574" s="3" t="str">
        <f>IF(Bank_data3[[#This Row],[credit_risk]]=1,"High Risk","Low Risk")</f>
        <v>Low Risk</v>
      </c>
      <c r="X1574" s="3" t="str">
        <f t="shared" si="168"/>
        <v>45-54</v>
      </c>
      <c r="Y1574" s="3" t="str">
        <f t="shared" si="169"/>
        <v>Low Income</v>
      </c>
      <c r="Z1574" s="3" t="str">
        <f t="shared" si="170"/>
        <v>Fair</v>
      </c>
      <c r="AA1574" s="27">
        <f t="shared" si="171"/>
        <v>0.31977504402837165</v>
      </c>
      <c r="AB1574" s="3" t="str">
        <f t="shared" si="172"/>
        <v>Medium</v>
      </c>
      <c r="AC1574" s="3" t="str">
        <f t="shared" si="173"/>
        <v>High</v>
      </c>
      <c r="AD1574" s="3" t="str">
        <f t="shared" si="174"/>
        <v>No</v>
      </c>
    </row>
    <row r="1575" spans="1:30" ht="15" customHeight="1" x14ac:dyDescent="0.3">
      <c r="A1575" s="3" t="s">
        <v>1596</v>
      </c>
      <c r="B1575" s="3">
        <v>49</v>
      </c>
      <c r="C1575" s="3" t="s">
        <v>31</v>
      </c>
      <c r="D1575" s="3" t="s">
        <v>24</v>
      </c>
      <c r="E1575" s="3">
        <v>49485.5464710007</v>
      </c>
      <c r="F1575" s="3">
        <v>226</v>
      </c>
      <c r="G1575" s="3">
        <v>1191.7545425757301</v>
      </c>
      <c r="H1575" s="3">
        <v>8</v>
      </c>
      <c r="I1575" s="3">
        <v>555.68897337566295</v>
      </c>
      <c r="J1575" s="3">
        <v>47</v>
      </c>
      <c r="K1575" s="3">
        <v>515.64129219858796</v>
      </c>
      <c r="L1575" s="3">
        <v>58</v>
      </c>
      <c r="M1575" s="3">
        <v>13</v>
      </c>
      <c r="N1575" s="3">
        <v>0</v>
      </c>
      <c r="O1575" s="3">
        <v>378</v>
      </c>
      <c r="P1575" s="3">
        <v>5</v>
      </c>
      <c r="Q1575" s="3">
        <v>20300.2735370052</v>
      </c>
      <c r="R1575" s="3">
        <v>5</v>
      </c>
      <c r="S1575" s="3">
        <v>0</v>
      </c>
      <c r="T1575" s="3">
        <v>0</v>
      </c>
      <c r="U1575" s="3">
        <v>3075.4357945892202</v>
      </c>
      <c r="V1575" s="3">
        <v>1</v>
      </c>
      <c r="W1575" s="3" t="str">
        <f>IF(Bank_data3[[#This Row],[credit_risk]]=1,"High Risk","Low Risk")</f>
        <v>High Risk</v>
      </c>
      <c r="X1575" s="3" t="str">
        <f t="shared" si="168"/>
        <v>45-54</v>
      </c>
      <c r="Y1575" s="3" t="str">
        <f t="shared" si="169"/>
        <v>Low Income</v>
      </c>
      <c r="Z1575" s="3" t="str">
        <f t="shared" si="170"/>
        <v>Poor</v>
      </c>
      <c r="AA1575" s="27">
        <f t="shared" si="171"/>
        <v>0.4102263182826823</v>
      </c>
      <c r="AB1575" s="3" t="str">
        <f t="shared" si="172"/>
        <v>Medium</v>
      </c>
      <c r="AC1575" s="3" t="str">
        <f t="shared" si="173"/>
        <v>High</v>
      </c>
      <c r="AD1575" s="3" t="str">
        <f t="shared" si="174"/>
        <v>No</v>
      </c>
    </row>
    <row r="1576" spans="1:30" ht="15" customHeight="1" x14ac:dyDescent="0.3">
      <c r="A1576" s="3" t="s">
        <v>1597</v>
      </c>
      <c r="B1576" s="3">
        <v>58</v>
      </c>
      <c r="C1576" s="3" t="s">
        <v>31</v>
      </c>
      <c r="D1576" s="3" t="s">
        <v>33</v>
      </c>
      <c r="E1576" s="3">
        <v>42779.961117267303</v>
      </c>
      <c r="F1576" s="3">
        <v>60</v>
      </c>
      <c r="G1576" s="3">
        <v>1007.67639902809</v>
      </c>
      <c r="H1576" s="3">
        <v>4</v>
      </c>
      <c r="I1576" s="3">
        <v>1017.32254491121</v>
      </c>
      <c r="J1576" s="3">
        <v>20</v>
      </c>
      <c r="K1576" s="3">
        <v>516.99805945157095</v>
      </c>
      <c r="L1576" s="3">
        <v>50</v>
      </c>
      <c r="M1576" s="3">
        <v>2</v>
      </c>
      <c r="N1576" s="3">
        <v>1</v>
      </c>
      <c r="O1576" s="3">
        <v>432</v>
      </c>
      <c r="P1576" s="3">
        <v>3</v>
      </c>
      <c r="Q1576" s="3">
        <v>17418.648601048299</v>
      </c>
      <c r="R1576" s="3">
        <v>1</v>
      </c>
      <c r="S1576" s="3">
        <v>0</v>
      </c>
      <c r="T1576" s="3">
        <v>0</v>
      </c>
      <c r="U1576" s="3">
        <v>5492.8861480699397</v>
      </c>
      <c r="V1576" s="3">
        <v>1</v>
      </c>
      <c r="W1576" s="3" t="str">
        <f>IF(Bank_data3[[#This Row],[credit_risk]]=1,"High Risk","Low Risk")</f>
        <v>High Risk</v>
      </c>
      <c r="X1576" s="3" t="str">
        <f t="shared" si="168"/>
        <v>55+</v>
      </c>
      <c r="Y1576" s="3" t="str">
        <f t="shared" si="169"/>
        <v>Low Income</v>
      </c>
      <c r="Z1576" s="3" t="str">
        <f t="shared" si="170"/>
        <v>Poor</v>
      </c>
      <c r="AA1576" s="27">
        <f t="shared" si="171"/>
        <v>0.40716840656541875</v>
      </c>
      <c r="AB1576" s="3" t="str">
        <f t="shared" si="172"/>
        <v>Medium</v>
      </c>
      <c r="AC1576" s="3" t="str">
        <f t="shared" si="173"/>
        <v>High</v>
      </c>
      <c r="AD1576" s="3" t="str">
        <f t="shared" si="174"/>
        <v>No</v>
      </c>
    </row>
    <row r="1577" spans="1:30" ht="15" customHeight="1" x14ac:dyDescent="0.3">
      <c r="A1577" s="3" t="s">
        <v>1598</v>
      </c>
      <c r="B1577" s="3">
        <v>54</v>
      </c>
      <c r="C1577" s="3" t="s">
        <v>28</v>
      </c>
      <c r="D1577" s="3" t="s">
        <v>26</v>
      </c>
      <c r="E1577" s="3">
        <v>63989.280897886798</v>
      </c>
      <c r="F1577" s="3">
        <v>3</v>
      </c>
      <c r="G1577" s="3">
        <v>1996.8811101937699</v>
      </c>
      <c r="H1577" s="3">
        <v>3</v>
      </c>
      <c r="I1577" s="3">
        <v>874.18982747749396</v>
      </c>
      <c r="J1577" s="3">
        <v>10</v>
      </c>
      <c r="K1577" s="3">
        <v>398.79158456468701</v>
      </c>
      <c r="L1577" s="3">
        <v>2</v>
      </c>
      <c r="M1577" s="3">
        <v>13</v>
      </c>
      <c r="N1577" s="3">
        <v>8</v>
      </c>
      <c r="O1577" s="3">
        <v>671</v>
      </c>
      <c r="P1577" s="3">
        <v>0</v>
      </c>
      <c r="Q1577" s="3">
        <v>13077.140067795801</v>
      </c>
      <c r="R1577" s="3">
        <v>0</v>
      </c>
      <c r="S1577" s="3">
        <v>0</v>
      </c>
      <c r="T1577" s="3">
        <v>0</v>
      </c>
      <c r="U1577" s="3">
        <v>3872.5582370809402</v>
      </c>
      <c r="V1577" s="3">
        <v>0</v>
      </c>
      <c r="W1577" s="3" t="str">
        <f>IF(Bank_data3[[#This Row],[credit_risk]]=1,"High Risk","Low Risk")</f>
        <v>Low Risk</v>
      </c>
      <c r="X1577" s="3" t="str">
        <f t="shared" si="168"/>
        <v>45-54</v>
      </c>
      <c r="Y1577" s="3" t="str">
        <f t="shared" si="169"/>
        <v>Middle Income</v>
      </c>
      <c r="Z1577" s="3" t="str">
        <f t="shared" si="170"/>
        <v>Good</v>
      </c>
      <c r="AA1577" s="27">
        <f t="shared" si="171"/>
        <v>0.20436454175292451</v>
      </c>
      <c r="AB1577" s="3" t="str">
        <f t="shared" si="172"/>
        <v>Medium</v>
      </c>
      <c r="AC1577" s="3" t="str">
        <f t="shared" si="173"/>
        <v>Low</v>
      </c>
      <c r="AD1577" s="3" t="str">
        <f t="shared" si="174"/>
        <v>No</v>
      </c>
    </row>
    <row r="1578" spans="1:30" ht="15" customHeight="1" x14ac:dyDescent="0.3">
      <c r="A1578" s="3" t="s">
        <v>1599</v>
      </c>
      <c r="B1578" s="3">
        <v>37</v>
      </c>
      <c r="C1578" s="3" t="s">
        <v>23</v>
      </c>
      <c r="D1578" s="3" t="s">
        <v>26</v>
      </c>
      <c r="E1578" s="3">
        <v>30746.054731775599</v>
      </c>
      <c r="F1578" s="3">
        <v>143</v>
      </c>
      <c r="G1578" s="3">
        <v>2032.3955803367201</v>
      </c>
      <c r="H1578" s="3">
        <v>5</v>
      </c>
      <c r="I1578" s="3">
        <v>374.90517518705798</v>
      </c>
      <c r="J1578" s="3">
        <v>33</v>
      </c>
      <c r="K1578" s="3">
        <v>683.65948307091298</v>
      </c>
      <c r="L1578" s="3">
        <v>26</v>
      </c>
      <c r="M1578" s="3">
        <v>16</v>
      </c>
      <c r="N1578" s="3">
        <v>7</v>
      </c>
      <c r="O1578" s="3">
        <v>467</v>
      </c>
      <c r="P1578" s="3">
        <v>0</v>
      </c>
      <c r="Q1578" s="3">
        <v>18333.901451604699</v>
      </c>
      <c r="R1578" s="3">
        <v>5</v>
      </c>
      <c r="S1578" s="3">
        <v>1</v>
      </c>
      <c r="T1578" s="3">
        <v>0</v>
      </c>
      <c r="U1578" s="3">
        <v>9663.5793790943098</v>
      </c>
      <c r="V1578" s="3">
        <v>1</v>
      </c>
      <c r="W1578" s="3" t="str">
        <f>IF(Bank_data3[[#This Row],[credit_risk]]=1,"High Risk","Low Risk")</f>
        <v>High Risk</v>
      </c>
      <c r="X1578" s="3" t="str">
        <f t="shared" si="168"/>
        <v>35-44</v>
      </c>
      <c r="Y1578" s="3" t="str">
        <f t="shared" si="169"/>
        <v>Low Income</v>
      </c>
      <c r="Z1578" s="3" t="str">
        <f t="shared" si="170"/>
        <v>Poor</v>
      </c>
      <c r="AA1578" s="27">
        <f t="shared" si="171"/>
        <v>0.59630094369983933</v>
      </c>
      <c r="AB1578" s="3" t="str">
        <f t="shared" si="172"/>
        <v>Medium</v>
      </c>
      <c r="AC1578" s="3" t="str">
        <f t="shared" si="173"/>
        <v>Medium</v>
      </c>
      <c r="AD1578" s="3" t="str">
        <f t="shared" si="174"/>
        <v>No</v>
      </c>
    </row>
    <row r="1579" spans="1:30" ht="15" customHeight="1" x14ac:dyDescent="0.3">
      <c r="A1579" s="3" t="s">
        <v>1600</v>
      </c>
      <c r="B1579" s="3">
        <v>61</v>
      </c>
      <c r="C1579" s="3" t="s">
        <v>23</v>
      </c>
      <c r="D1579" s="3" t="s">
        <v>26</v>
      </c>
      <c r="E1579" s="3">
        <v>35927.350459541201</v>
      </c>
      <c r="F1579" s="3">
        <v>176</v>
      </c>
      <c r="G1579" s="3">
        <v>2522.5895384575301</v>
      </c>
      <c r="H1579" s="3">
        <v>4</v>
      </c>
      <c r="I1579" s="3">
        <v>118.261693414669</v>
      </c>
      <c r="J1579" s="3">
        <v>29</v>
      </c>
      <c r="K1579" s="3">
        <v>57.1820964532318</v>
      </c>
      <c r="L1579" s="3">
        <v>77</v>
      </c>
      <c r="M1579" s="3">
        <v>3</v>
      </c>
      <c r="N1579" s="3">
        <v>9</v>
      </c>
      <c r="O1579" s="3">
        <v>535</v>
      </c>
      <c r="P1579" s="3">
        <v>3</v>
      </c>
      <c r="Q1579" s="3">
        <v>10345.2378105566</v>
      </c>
      <c r="R1579" s="3">
        <v>1</v>
      </c>
      <c r="S1579" s="3">
        <v>1</v>
      </c>
      <c r="T1579" s="3">
        <v>0</v>
      </c>
      <c r="U1579" s="3">
        <v>5030.4444121250399</v>
      </c>
      <c r="V1579" s="3">
        <v>1</v>
      </c>
      <c r="W1579" s="3" t="str">
        <f>IF(Bank_data3[[#This Row],[credit_risk]]=1,"High Risk","Low Risk")</f>
        <v>High Risk</v>
      </c>
      <c r="X1579" s="3" t="str">
        <f t="shared" si="168"/>
        <v>55+</v>
      </c>
      <c r="Y1579" s="3" t="str">
        <f t="shared" si="169"/>
        <v>Low Income</v>
      </c>
      <c r="Z1579" s="3" t="str">
        <f t="shared" si="170"/>
        <v>Poor</v>
      </c>
      <c r="AA1579" s="27">
        <f t="shared" si="171"/>
        <v>0.287948809979925</v>
      </c>
      <c r="AB1579" s="3" t="str">
        <f t="shared" si="172"/>
        <v>Medium</v>
      </c>
      <c r="AC1579" s="3" t="str">
        <f t="shared" si="173"/>
        <v>High</v>
      </c>
      <c r="AD1579" s="3" t="str">
        <f t="shared" si="174"/>
        <v>No</v>
      </c>
    </row>
    <row r="1580" spans="1:30" ht="15" customHeight="1" x14ac:dyDescent="0.3">
      <c r="A1580" s="3" t="s">
        <v>1601</v>
      </c>
      <c r="B1580" s="3">
        <v>58</v>
      </c>
      <c r="C1580" s="3" t="s">
        <v>23</v>
      </c>
      <c r="D1580" s="3" t="s">
        <v>24</v>
      </c>
      <c r="E1580" s="3">
        <v>52183.746180618</v>
      </c>
      <c r="F1580" s="3">
        <v>177</v>
      </c>
      <c r="G1580" s="3">
        <v>502.798741517557</v>
      </c>
      <c r="H1580" s="3">
        <v>0</v>
      </c>
      <c r="I1580" s="3">
        <v>1458.6306414240501</v>
      </c>
      <c r="J1580" s="3">
        <v>3</v>
      </c>
      <c r="K1580" s="3">
        <v>326.21833150527402</v>
      </c>
      <c r="L1580" s="3">
        <v>53</v>
      </c>
      <c r="M1580" s="3">
        <v>5</v>
      </c>
      <c r="N1580" s="3">
        <v>3</v>
      </c>
      <c r="O1580" s="3">
        <v>832</v>
      </c>
      <c r="P1580" s="3">
        <v>5</v>
      </c>
      <c r="Q1580" s="3">
        <v>10503.899023559599</v>
      </c>
      <c r="R1580" s="3">
        <v>0</v>
      </c>
      <c r="S1580" s="3">
        <v>0</v>
      </c>
      <c r="T1580" s="3">
        <v>0</v>
      </c>
      <c r="U1580" s="3">
        <v>10856.929946294</v>
      </c>
      <c r="V1580" s="3">
        <v>0</v>
      </c>
      <c r="W1580" s="3" t="str">
        <f>IF(Bank_data3[[#This Row],[credit_risk]]=1,"High Risk","Low Risk")</f>
        <v>Low Risk</v>
      </c>
      <c r="X1580" s="3" t="str">
        <f t="shared" si="168"/>
        <v>55+</v>
      </c>
      <c r="Y1580" s="3" t="str">
        <f t="shared" si="169"/>
        <v>Middle Income</v>
      </c>
      <c r="Z1580" s="3" t="str">
        <f t="shared" si="170"/>
        <v>Excellent</v>
      </c>
      <c r="AA1580" s="27">
        <f t="shared" si="171"/>
        <v>0.20128679507223535</v>
      </c>
      <c r="AB1580" s="3" t="str">
        <f t="shared" si="172"/>
        <v>Low</v>
      </c>
      <c r="AC1580" s="3" t="str">
        <f t="shared" si="173"/>
        <v>High</v>
      </c>
      <c r="AD1580" s="3" t="str">
        <f t="shared" si="174"/>
        <v>No</v>
      </c>
    </row>
    <row r="1581" spans="1:30" ht="15" customHeight="1" x14ac:dyDescent="0.3">
      <c r="A1581" s="3" t="s">
        <v>1602</v>
      </c>
      <c r="B1581" s="3">
        <v>36</v>
      </c>
      <c r="C1581" s="3" t="s">
        <v>31</v>
      </c>
      <c r="D1581" s="3" t="s">
        <v>26</v>
      </c>
      <c r="E1581" s="3">
        <v>43377.274073390698</v>
      </c>
      <c r="F1581" s="3">
        <v>211</v>
      </c>
      <c r="G1581" s="3">
        <v>3287.0099800780999</v>
      </c>
      <c r="H1581" s="3">
        <v>1</v>
      </c>
      <c r="I1581" s="3">
        <v>372.132271138855</v>
      </c>
      <c r="J1581" s="3">
        <v>13</v>
      </c>
      <c r="K1581" s="3">
        <v>256.58940187392102</v>
      </c>
      <c r="L1581" s="3">
        <v>63</v>
      </c>
      <c r="M1581" s="3">
        <v>19</v>
      </c>
      <c r="N1581" s="3">
        <v>2</v>
      </c>
      <c r="O1581" s="3">
        <v>792</v>
      </c>
      <c r="P1581" s="3">
        <v>2</v>
      </c>
      <c r="Q1581" s="3">
        <v>19887.9081248314</v>
      </c>
      <c r="R1581" s="3">
        <v>7</v>
      </c>
      <c r="S1581" s="3">
        <v>0</v>
      </c>
      <c r="T1581" s="3">
        <v>0</v>
      </c>
      <c r="U1581" s="3">
        <v>8155.1951443773496</v>
      </c>
      <c r="V1581" s="3">
        <v>1</v>
      </c>
      <c r="W1581" s="3" t="str">
        <f>IF(Bank_data3[[#This Row],[credit_risk]]=1,"High Risk","Low Risk")</f>
        <v>High Risk</v>
      </c>
      <c r="X1581" s="3" t="str">
        <f t="shared" si="168"/>
        <v>35-44</v>
      </c>
      <c r="Y1581" s="3" t="str">
        <f t="shared" si="169"/>
        <v>Low Income</v>
      </c>
      <c r="Z1581" s="3" t="str">
        <f t="shared" si="170"/>
        <v>Very Good</v>
      </c>
      <c r="AA1581" s="27">
        <f t="shared" si="171"/>
        <v>0.45848681249962209</v>
      </c>
      <c r="AB1581" s="3" t="str">
        <f t="shared" si="172"/>
        <v>Medium</v>
      </c>
      <c r="AC1581" s="3" t="str">
        <f t="shared" si="173"/>
        <v>High</v>
      </c>
      <c r="AD1581" s="3" t="str">
        <f t="shared" si="174"/>
        <v>No</v>
      </c>
    </row>
    <row r="1582" spans="1:30" ht="15" customHeight="1" x14ac:dyDescent="0.3">
      <c r="A1582" s="3" t="s">
        <v>1603</v>
      </c>
      <c r="B1582" s="3">
        <v>33</v>
      </c>
      <c r="C1582" s="3" t="s">
        <v>23</v>
      </c>
      <c r="D1582" s="3" t="s">
        <v>33</v>
      </c>
      <c r="E1582" s="3">
        <v>30041.931570610799</v>
      </c>
      <c r="F1582" s="3">
        <v>206</v>
      </c>
      <c r="G1582" s="3">
        <v>1250.0428586831899</v>
      </c>
      <c r="H1582" s="3">
        <v>3</v>
      </c>
      <c r="I1582" s="3">
        <v>984.693776155043</v>
      </c>
      <c r="J1582" s="3">
        <v>10</v>
      </c>
      <c r="K1582" s="3">
        <v>576.79375692722897</v>
      </c>
      <c r="L1582" s="3">
        <v>33</v>
      </c>
      <c r="M1582" s="3">
        <v>4</v>
      </c>
      <c r="N1582" s="3">
        <v>4</v>
      </c>
      <c r="O1582" s="3">
        <v>626</v>
      </c>
      <c r="P1582" s="3">
        <v>3</v>
      </c>
      <c r="Q1582" s="3">
        <v>10636.5297851001</v>
      </c>
      <c r="R1582" s="3">
        <v>0</v>
      </c>
      <c r="S1582" s="3">
        <v>0</v>
      </c>
      <c r="T1582" s="3">
        <v>0</v>
      </c>
      <c r="U1582" s="3">
        <v>500</v>
      </c>
      <c r="V1582" s="3">
        <v>0</v>
      </c>
      <c r="W1582" s="3" t="str">
        <f>IF(Bank_data3[[#This Row],[credit_risk]]=1,"High Risk","Low Risk")</f>
        <v>Low Risk</v>
      </c>
      <c r="X1582" s="3" t="str">
        <f t="shared" si="168"/>
        <v>25-34</v>
      </c>
      <c r="Y1582" s="3" t="str">
        <f t="shared" si="169"/>
        <v>Low Income</v>
      </c>
      <c r="Z1582" s="3" t="str">
        <f t="shared" si="170"/>
        <v>Fair</v>
      </c>
      <c r="AA1582" s="27">
        <f t="shared" si="171"/>
        <v>0.35405612186087015</v>
      </c>
      <c r="AB1582" s="3" t="str">
        <f t="shared" si="172"/>
        <v>Medium</v>
      </c>
      <c r="AC1582" s="3" t="str">
        <f t="shared" si="173"/>
        <v>High</v>
      </c>
      <c r="AD1582" s="3" t="str">
        <f t="shared" si="174"/>
        <v>No</v>
      </c>
    </row>
    <row r="1583" spans="1:30" ht="15" customHeight="1" x14ac:dyDescent="0.3">
      <c r="A1583" s="3" t="s">
        <v>1604</v>
      </c>
      <c r="B1583" s="3">
        <v>50</v>
      </c>
      <c r="C1583" s="3" t="s">
        <v>28</v>
      </c>
      <c r="D1583" s="3" t="s">
        <v>26</v>
      </c>
      <c r="E1583" s="3">
        <v>59574.655784639399</v>
      </c>
      <c r="F1583" s="3">
        <v>9</v>
      </c>
      <c r="G1583" s="3">
        <v>1461.31415333984</v>
      </c>
      <c r="H1583" s="3">
        <v>7</v>
      </c>
      <c r="I1583" s="3">
        <v>1328.74252631836</v>
      </c>
      <c r="J1583" s="3">
        <v>3</v>
      </c>
      <c r="K1583" s="3">
        <v>440.57225241944798</v>
      </c>
      <c r="L1583" s="3">
        <v>22</v>
      </c>
      <c r="M1583" s="3">
        <v>9</v>
      </c>
      <c r="N1583" s="3">
        <v>7</v>
      </c>
      <c r="O1583" s="3">
        <v>454</v>
      </c>
      <c r="P1583" s="3">
        <v>4</v>
      </c>
      <c r="Q1583" s="3">
        <v>14429.1313540352</v>
      </c>
      <c r="R1583" s="3">
        <v>0</v>
      </c>
      <c r="S1583" s="3">
        <v>0</v>
      </c>
      <c r="T1583" s="3">
        <v>0</v>
      </c>
      <c r="U1583" s="3">
        <v>7780.8858955030501</v>
      </c>
      <c r="V1583" s="3">
        <v>1</v>
      </c>
      <c r="W1583" s="3" t="str">
        <f>IF(Bank_data3[[#This Row],[credit_risk]]=1,"High Risk","Low Risk")</f>
        <v>High Risk</v>
      </c>
      <c r="X1583" s="3" t="str">
        <f t="shared" si="168"/>
        <v>45-54</v>
      </c>
      <c r="Y1583" s="3" t="str">
        <f t="shared" si="169"/>
        <v>Middle Income</v>
      </c>
      <c r="Z1583" s="3" t="str">
        <f t="shared" si="170"/>
        <v>Poor</v>
      </c>
      <c r="AA1583" s="27">
        <f t="shared" si="171"/>
        <v>0.24220251319950684</v>
      </c>
      <c r="AB1583" s="3" t="str">
        <f t="shared" si="172"/>
        <v>Medium</v>
      </c>
      <c r="AC1583" s="3" t="str">
        <f t="shared" si="173"/>
        <v>Medium</v>
      </c>
      <c r="AD1583" s="3" t="str">
        <f t="shared" si="174"/>
        <v>No</v>
      </c>
    </row>
    <row r="1584" spans="1:30" ht="15" customHeight="1" x14ac:dyDescent="0.3">
      <c r="A1584" s="3" t="s">
        <v>1605</v>
      </c>
      <c r="B1584" s="3">
        <v>43</v>
      </c>
      <c r="C1584" s="3" t="s">
        <v>31</v>
      </c>
      <c r="D1584" s="3" t="s">
        <v>26</v>
      </c>
      <c r="E1584" s="3">
        <v>39698.827293302602</v>
      </c>
      <c r="F1584" s="3">
        <v>53</v>
      </c>
      <c r="G1584" s="3">
        <v>1630.7419289884101</v>
      </c>
      <c r="H1584" s="3">
        <v>4</v>
      </c>
      <c r="I1584" s="3">
        <v>851.65914909160495</v>
      </c>
      <c r="J1584" s="3">
        <v>25</v>
      </c>
      <c r="K1584" s="3">
        <v>145.29571331053501</v>
      </c>
      <c r="L1584" s="3">
        <v>47</v>
      </c>
      <c r="M1584" s="3">
        <v>6</v>
      </c>
      <c r="N1584" s="3">
        <v>9</v>
      </c>
      <c r="O1584" s="3">
        <v>365</v>
      </c>
      <c r="P1584" s="3">
        <v>1</v>
      </c>
      <c r="Q1584" s="3">
        <v>14110.4850136608</v>
      </c>
      <c r="R1584" s="3">
        <v>0</v>
      </c>
      <c r="S1584" s="3">
        <v>0</v>
      </c>
      <c r="T1584" s="3">
        <v>0</v>
      </c>
      <c r="U1584" s="3">
        <v>3743.1682844706302</v>
      </c>
      <c r="V1584" s="3">
        <v>1</v>
      </c>
      <c r="W1584" s="3" t="str">
        <f>IF(Bank_data3[[#This Row],[credit_risk]]=1,"High Risk","Low Risk")</f>
        <v>High Risk</v>
      </c>
      <c r="X1584" s="3" t="str">
        <f t="shared" si="168"/>
        <v>35-44</v>
      </c>
      <c r="Y1584" s="3" t="str">
        <f t="shared" si="169"/>
        <v>Low Income</v>
      </c>
      <c r="Z1584" s="3" t="str">
        <f t="shared" si="170"/>
        <v>Poor</v>
      </c>
      <c r="AA1584" s="27">
        <f t="shared" si="171"/>
        <v>0.35543833346536441</v>
      </c>
      <c r="AB1584" s="3" t="str">
        <f t="shared" si="172"/>
        <v>Medium</v>
      </c>
      <c r="AC1584" s="3" t="str">
        <f t="shared" si="173"/>
        <v>High</v>
      </c>
      <c r="AD1584" s="3" t="str">
        <f t="shared" si="174"/>
        <v>No</v>
      </c>
    </row>
    <row r="1585" spans="1:30" ht="15" customHeight="1" x14ac:dyDescent="0.3">
      <c r="A1585" s="3" t="s">
        <v>1606</v>
      </c>
      <c r="B1585" s="3">
        <v>54</v>
      </c>
      <c r="C1585" s="3" t="s">
        <v>31</v>
      </c>
      <c r="D1585" s="3" t="s">
        <v>24</v>
      </c>
      <c r="E1585" s="3">
        <v>34795.022526177701</v>
      </c>
      <c r="F1585" s="3">
        <v>5</v>
      </c>
      <c r="G1585" s="3">
        <v>771.36977347218499</v>
      </c>
      <c r="H1585" s="3">
        <v>6</v>
      </c>
      <c r="I1585" s="3">
        <v>589.84716323647797</v>
      </c>
      <c r="J1585" s="3">
        <v>2</v>
      </c>
      <c r="K1585" s="3">
        <v>617.51916868624198</v>
      </c>
      <c r="L1585" s="3">
        <v>54</v>
      </c>
      <c r="M1585" s="3">
        <v>14</v>
      </c>
      <c r="N1585" s="3">
        <v>5</v>
      </c>
      <c r="O1585" s="3">
        <v>837</v>
      </c>
      <c r="P1585" s="3">
        <v>3</v>
      </c>
      <c r="Q1585" s="3">
        <v>12930.417381615</v>
      </c>
      <c r="R1585" s="3">
        <v>2</v>
      </c>
      <c r="S1585" s="3">
        <v>0</v>
      </c>
      <c r="T1585" s="3">
        <v>1</v>
      </c>
      <c r="U1585" s="3">
        <v>10513.645384764999</v>
      </c>
      <c r="V1585" s="3">
        <v>1</v>
      </c>
      <c r="W1585" s="3" t="str">
        <f>IF(Bank_data3[[#This Row],[credit_risk]]=1,"High Risk","Low Risk")</f>
        <v>High Risk</v>
      </c>
      <c r="X1585" s="3" t="str">
        <f t="shared" si="168"/>
        <v>45-54</v>
      </c>
      <c r="Y1585" s="3" t="str">
        <f t="shared" si="169"/>
        <v>Low Income</v>
      </c>
      <c r="Z1585" s="3" t="str">
        <f t="shared" si="170"/>
        <v>Excellent</v>
      </c>
      <c r="AA1585" s="27">
        <f t="shared" si="171"/>
        <v>0.37161687054195536</v>
      </c>
      <c r="AB1585" s="3" t="str">
        <f t="shared" si="172"/>
        <v>Low</v>
      </c>
      <c r="AC1585" s="3" t="str">
        <f t="shared" si="173"/>
        <v>High</v>
      </c>
      <c r="AD1585" s="3" t="str">
        <f t="shared" si="174"/>
        <v>No</v>
      </c>
    </row>
    <row r="1586" spans="1:30" ht="15" customHeight="1" x14ac:dyDescent="0.3">
      <c r="A1586" s="3" t="s">
        <v>1607</v>
      </c>
      <c r="B1586" s="3">
        <v>63</v>
      </c>
      <c r="C1586" s="3" t="s">
        <v>23</v>
      </c>
      <c r="D1586" s="3" t="s">
        <v>33</v>
      </c>
      <c r="E1586" s="3">
        <v>46861.165266729797</v>
      </c>
      <c r="F1586" s="3">
        <v>180</v>
      </c>
      <c r="G1586" s="3">
        <v>1170.7045331771401</v>
      </c>
      <c r="H1586" s="3">
        <v>1</v>
      </c>
      <c r="I1586" s="3">
        <v>300.88283540650099</v>
      </c>
      <c r="J1586" s="3">
        <v>36</v>
      </c>
      <c r="K1586" s="3">
        <v>556.87079379914496</v>
      </c>
      <c r="L1586" s="3">
        <v>16</v>
      </c>
      <c r="M1586" s="3">
        <v>17</v>
      </c>
      <c r="N1586" s="3">
        <v>9</v>
      </c>
      <c r="O1586" s="3">
        <v>664</v>
      </c>
      <c r="P1586" s="3">
        <v>3</v>
      </c>
      <c r="Q1586" s="3">
        <v>22803.437439546698</v>
      </c>
      <c r="R1586" s="3">
        <v>5</v>
      </c>
      <c r="S1586" s="3">
        <v>1</v>
      </c>
      <c r="T1586" s="3">
        <v>0</v>
      </c>
      <c r="U1586" s="3">
        <v>5951.1669138971001</v>
      </c>
      <c r="V1586" s="3">
        <v>1</v>
      </c>
      <c r="W1586" s="3" t="str">
        <f>IF(Bank_data3[[#This Row],[credit_risk]]=1,"High Risk","Low Risk")</f>
        <v>High Risk</v>
      </c>
      <c r="X1586" s="3" t="str">
        <f t="shared" si="168"/>
        <v>55+</v>
      </c>
      <c r="Y1586" s="3" t="str">
        <f t="shared" si="169"/>
        <v>Low Income</v>
      </c>
      <c r="Z1586" s="3" t="str">
        <f t="shared" si="170"/>
        <v>Fair</v>
      </c>
      <c r="AA1586" s="27">
        <f t="shared" si="171"/>
        <v>0.4866169526462148</v>
      </c>
      <c r="AB1586" s="3" t="str">
        <f t="shared" si="172"/>
        <v>Medium</v>
      </c>
      <c r="AC1586" s="3" t="str">
        <f t="shared" si="173"/>
        <v>Medium</v>
      </c>
      <c r="AD1586" s="3" t="str">
        <f t="shared" si="174"/>
        <v>No</v>
      </c>
    </row>
    <row r="1587" spans="1:30" ht="15" customHeight="1" x14ac:dyDescent="0.3">
      <c r="A1587" s="3" t="s">
        <v>1608</v>
      </c>
      <c r="B1587" s="3">
        <v>64</v>
      </c>
      <c r="C1587" s="3" t="s">
        <v>28</v>
      </c>
      <c r="D1587" s="3" t="s">
        <v>24</v>
      </c>
      <c r="E1587" s="3">
        <v>33921.509044668797</v>
      </c>
      <c r="F1587" s="3">
        <v>156</v>
      </c>
      <c r="G1587" s="3">
        <v>2668.48117419957</v>
      </c>
      <c r="H1587" s="3">
        <v>7</v>
      </c>
      <c r="I1587" s="3">
        <v>295.99631228798899</v>
      </c>
      <c r="J1587" s="3">
        <v>37</v>
      </c>
      <c r="K1587" s="3">
        <v>509.11746188311099</v>
      </c>
      <c r="L1587" s="3">
        <v>78</v>
      </c>
      <c r="M1587" s="3">
        <v>0</v>
      </c>
      <c r="N1587" s="3">
        <v>3</v>
      </c>
      <c r="O1587" s="3">
        <v>499</v>
      </c>
      <c r="P1587" s="3">
        <v>4</v>
      </c>
      <c r="Q1587" s="3">
        <v>11261.439888409401</v>
      </c>
      <c r="R1587" s="3">
        <v>3</v>
      </c>
      <c r="S1587" s="3">
        <v>0</v>
      </c>
      <c r="T1587" s="3">
        <v>0</v>
      </c>
      <c r="U1587" s="3">
        <v>12301.8817768187</v>
      </c>
      <c r="V1587" s="3">
        <v>1</v>
      </c>
      <c r="W1587" s="3" t="str">
        <f>IF(Bank_data3[[#This Row],[credit_risk]]=1,"High Risk","Low Risk")</f>
        <v>High Risk</v>
      </c>
      <c r="X1587" s="3" t="str">
        <f t="shared" si="168"/>
        <v>55+</v>
      </c>
      <c r="Y1587" s="3" t="str">
        <f t="shared" si="169"/>
        <v>Low Income</v>
      </c>
      <c r="Z1587" s="3" t="str">
        <f t="shared" si="170"/>
        <v>Poor</v>
      </c>
      <c r="AA1587" s="27">
        <f t="shared" si="171"/>
        <v>0.33198522723679597</v>
      </c>
      <c r="AB1587" s="3" t="str">
        <f t="shared" si="172"/>
        <v>Medium</v>
      </c>
      <c r="AC1587" s="3" t="str">
        <f t="shared" si="173"/>
        <v>High</v>
      </c>
      <c r="AD1587" s="3" t="str">
        <f t="shared" si="174"/>
        <v>No</v>
      </c>
    </row>
    <row r="1588" spans="1:30" ht="15" customHeight="1" x14ac:dyDescent="0.3">
      <c r="A1588" s="3" t="s">
        <v>1609</v>
      </c>
      <c r="B1588" s="3">
        <v>53</v>
      </c>
      <c r="C1588" s="3" t="s">
        <v>31</v>
      </c>
      <c r="D1588" s="3" t="s">
        <v>24</v>
      </c>
      <c r="E1588" s="3">
        <v>49384.736081051196</v>
      </c>
      <c r="F1588" s="3">
        <v>33</v>
      </c>
      <c r="G1588" s="3">
        <v>2680.9522228317201</v>
      </c>
      <c r="H1588" s="3">
        <v>4</v>
      </c>
      <c r="I1588" s="3">
        <v>931.84319703673498</v>
      </c>
      <c r="J1588" s="3">
        <v>40</v>
      </c>
      <c r="K1588" s="3">
        <v>695.16331592444601</v>
      </c>
      <c r="L1588" s="3">
        <v>61</v>
      </c>
      <c r="M1588" s="3">
        <v>3</v>
      </c>
      <c r="N1588" s="3">
        <v>7</v>
      </c>
      <c r="O1588" s="3">
        <v>811</v>
      </c>
      <c r="P1588" s="3">
        <v>2</v>
      </c>
      <c r="Q1588" s="3">
        <v>22639.1970093565</v>
      </c>
      <c r="R1588" s="3">
        <v>2</v>
      </c>
      <c r="S1588" s="3">
        <v>0</v>
      </c>
      <c r="T1588" s="3">
        <v>0</v>
      </c>
      <c r="U1588" s="3">
        <v>13630.818282902101</v>
      </c>
      <c r="V1588" s="3">
        <v>0</v>
      </c>
      <c r="W1588" s="3" t="str">
        <f>IF(Bank_data3[[#This Row],[credit_risk]]=1,"High Risk","Low Risk")</f>
        <v>Low Risk</v>
      </c>
      <c r="X1588" s="3" t="str">
        <f t="shared" si="168"/>
        <v>45-54</v>
      </c>
      <c r="Y1588" s="3" t="str">
        <f t="shared" si="169"/>
        <v>Low Income</v>
      </c>
      <c r="Z1588" s="3" t="str">
        <f t="shared" si="170"/>
        <v>Excellent</v>
      </c>
      <c r="AA1588" s="27">
        <f t="shared" si="171"/>
        <v>0.45842498727138292</v>
      </c>
      <c r="AB1588" s="3" t="str">
        <f t="shared" si="172"/>
        <v>Medium</v>
      </c>
      <c r="AC1588" s="3" t="str">
        <f t="shared" si="173"/>
        <v>High</v>
      </c>
      <c r="AD1588" s="3" t="str">
        <f t="shared" si="174"/>
        <v>No</v>
      </c>
    </row>
    <row r="1589" spans="1:30" ht="15" customHeight="1" x14ac:dyDescent="0.3">
      <c r="A1589" s="3" t="s">
        <v>1610</v>
      </c>
      <c r="B1589" s="3">
        <v>22</v>
      </c>
      <c r="C1589" s="3" t="s">
        <v>31</v>
      </c>
      <c r="D1589" s="3" t="s">
        <v>33</v>
      </c>
      <c r="E1589" s="3">
        <v>43525.420952480097</v>
      </c>
      <c r="F1589" s="3">
        <v>102</v>
      </c>
      <c r="G1589" s="3">
        <v>1664.0880550214399</v>
      </c>
      <c r="H1589" s="3">
        <v>3</v>
      </c>
      <c r="I1589" s="3">
        <v>1307.8417130324999</v>
      </c>
      <c r="J1589" s="3">
        <v>3</v>
      </c>
      <c r="K1589" s="3">
        <v>630.50126297571796</v>
      </c>
      <c r="L1589" s="3">
        <v>60</v>
      </c>
      <c r="M1589" s="3">
        <v>10</v>
      </c>
      <c r="N1589" s="3">
        <v>3</v>
      </c>
      <c r="O1589" s="3">
        <v>811</v>
      </c>
      <c r="P1589" s="3">
        <v>1</v>
      </c>
      <c r="Q1589" s="3">
        <v>5546.9060765193299</v>
      </c>
      <c r="R1589" s="3">
        <v>1</v>
      </c>
      <c r="S1589" s="3">
        <v>0</v>
      </c>
      <c r="T1589" s="3">
        <v>0</v>
      </c>
      <c r="U1589" s="3">
        <v>4805.8908752002499</v>
      </c>
      <c r="V1589" s="3">
        <v>0</v>
      </c>
      <c r="W1589" s="3" t="str">
        <f>IF(Bank_data3[[#This Row],[credit_risk]]=1,"High Risk","Low Risk")</f>
        <v>Low Risk</v>
      </c>
      <c r="X1589" s="3" t="str">
        <f t="shared" si="168"/>
        <v>18-24</v>
      </c>
      <c r="Y1589" s="3" t="str">
        <f t="shared" si="169"/>
        <v>Low Income</v>
      </c>
      <c r="Z1589" s="3" t="str">
        <f t="shared" si="170"/>
        <v>Excellent</v>
      </c>
      <c r="AA1589" s="27">
        <f t="shared" si="171"/>
        <v>0.1274406072390499</v>
      </c>
      <c r="AB1589" s="3" t="str">
        <f t="shared" si="172"/>
        <v>Medium</v>
      </c>
      <c r="AC1589" s="3" t="str">
        <f t="shared" si="173"/>
        <v>High</v>
      </c>
      <c r="AD1589" s="3" t="str">
        <f t="shared" si="174"/>
        <v>No</v>
      </c>
    </row>
    <row r="1590" spans="1:30" ht="15" customHeight="1" x14ac:dyDescent="0.3">
      <c r="A1590" s="3" t="s">
        <v>1611</v>
      </c>
      <c r="B1590" s="3">
        <v>56</v>
      </c>
      <c r="C1590" s="3" t="s">
        <v>23</v>
      </c>
      <c r="D1590" s="3" t="s">
        <v>24</v>
      </c>
      <c r="E1590" s="3">
        <v>40773.558132558297</v>
      </c>
      <c r="F1590" s="3">
        <v>64</v>
      </c>
      <c r="G1590" s="3">
        <v>2335.0296409948201</v>
      </c>
      <c r="H1590" s="3">
        <v>8</v>
      </c>
      <c r="I1590" s="3">
        <v>661.58931615341498</v>
      </c>
      <c r="J1590" s="3">
        <v>25</v>
      </c>
      <c r="K1590" s="3">
        <v>441.73682796803399</v>
      </c>
      <c r="L1590" s="3">
        <v>60</v>
      </c>
      <c r="M1590" s="3">
        <v>9</v>
      </c>
      <c r="N1590" s="3">
        <v>4</v>
      </c>
      <c r="O1590" s="3">
        <v>797</v>
      </c>
      <c r="P1590" s="3">
        <v>1</v>
      </c>
      <c r="Q1590" s="3">
        <v>11715.87617718</v>
      </c>
      <c r="R1590" s="3">
        <v>2</v>
      </c>
      <c r="S1590" s="3">
        <v>0</v>
      </c>
      <c r="T1590" s="3">
        <v>0</v>
      </c>
      <c r="U1590" s="3">
        <v>12355.1075669249</v>
      </c>
      <c r="V1590" s="3">
        <v>0</v>
      </c>
      <c r="W1590" s="3" t="str">
        <f>IF(Bank_data3[[#This Row],[credit_risk]]=1,"High Risk","Low Risk")</f>
        <v>Low Risk</v>
      </c>
      <c r="X1590" s="3" t="str">
        <f t="shared" si="168"/>
        <v>55+</v>
      </c>
      <c r="Y1590" s="3" t="str">
        <f t="shared" si="169"/>
        <v>Low Income</v>
      </c>
      <c r="Z1590" s="3" t="str">
        <f t="shared" si="170"/>
        <v>Very Good</v>
      </c>
      <c r="AA1590" s="27">
        <f t="shared" si="171"/>
        <v>0.28734004864355212</v>
      </c>
      <c r="AB1590" s="3" t="str">
        <f t="shared" si="172"/>
        <v>Medium</v>
      </c>
      <c r="AC1590" s="3" t="str">
        <f t="shared" si="173"/>
        <v>High</v>
      </c>
      <c r="AD1590" s="3" t="str">
        <f t="shared" si="174"/>
        <v>No</v>
      </c>
    </row>
    <row r="1591" spans="1:30" ht="15" customHeight="1" x14ac:dyDescent="0.3">
      <c r="A1591" s="3" t="s">
        <v>1612</v>
      </c>
      <c r="B1591" s="3">
        <v>62</v>
      </c>
      <c r="C1591" s="3" t="s">
        <v>23</v>
      </c>
      <c r="D1591" s="3" t="s">
        <v>33</v>
      </c>
      <c r="E1591" s="3">
        <v>40885.995874437896</v>
      </c>
      <c r="F1591" s="3">
        <v>156</v>
      </c>
      <c r="G1591" s="3">
        <v>1828.67666088433</v>
      </c>
      <c r="H1591" s="3">
        <v>5</v>
      </c>
      <c r="I1591" s="3">
        <v>605.49783824772305</v>
      </c>
      <c r="J1591" s="3">
        <v>38</v>
      </c>
      <c r="K1591" s="3">
        <v>604.05582529237699</v>
      </c>
      <c r="L1591" s="3">
        <v>43</v>
      </c>
      <c r="M1591" s="3">
        <v>12</v>
      </c>
      <c r="N1591" s="3">
        <v>1</v>
      </c>
      <c r="O1591" s="3">
        <v>339</v>
      </c>
      <c r="P1591" s="3">
        <v>0</v>
      </c>
      <c r="Q1591" s="3">
        <v>10561.6067810521</v>
      </c>
      <c r="R1591" s="3">
        <v>2</v>
      </c>
      <c r="S1591" s="3">
        <v>0</v>
      </c>
      <c r="T1591" s="3">
        <v>0</v>
      </c>
      <c r="U1591" s="3">
        <v>4164.7611577691496</v>
      </c>
      <c r="V1591" s="3">
        <v>1</v>
      </c>
      <c r="W1591" s="3" t="str">
        <f>IF(Bank_data3[[#This Row],[credit_risk]]=1,"High Risk","Low Risk")</f>
        <v>High Risk</v>
      </c>
      <c r="X1591" s="3" t="str">
        <f t="shared" si="168"/>
        <v>55+</v>
      </c>
      <c r="Y1591" s="3" t="str">
        <f t="shared" si="169"/>
        <v>Low Income</v>
      </c>
      <c r="Z1591" s="3" t="str">
        <f t="shared" si="170"/>
        <v>Poor</v>
      </c>
      <c r="AA1591" s="27">
        <f t="shared" si="171"/>
        <v>0.25831844266401405</v>
      </c>
      <c r="AB1591" s="3" t="str">
        <f t="shared" si="172"/>
        <v>Medium</v>
      </c>
      <c r="AC1591" s="3" t="str">
        <f t="shared" si="173"/>
        <v>High</v>
      </c>
      <c r="AD1591" s="3" t="str">
        <f t="shared" si="174"/>
        <v>No</v>
      </c>
    </row>
    <row r="1592" spans="1:30" ht="15" customHeight="1" x14ac:dyDescent="0.3">
      <c r="A1592" s="3" t="s">
        <v>1613</v>
      </c>
      <c r="B1592" s="3">
        <v>59</v>
      </c>
      <c r="C1592" s="3" t="s">
        <v>28</v>
      </c>
      <c r="D1592" s="3" t="s">
        <v>26</v>
      </c>
      <c r="E1592" s="3">
        <v>67921.0729524544</v>
      </c>
      <c r="F1592" s="3">
        <v>197</v>
      </c>
      <c r="G1592" s="3">
        <v>1454.27953706635</v>
      </c>
      <c r="H1592" s="3">
        <v>3</v>
      </c>
      <c r="I1592" s="3">
        <v>1044.1183817839201</v>
      </c>
      <c r="J1592" s="3">
        <v>44</v>
      </c>
      <c r="K1592" s="3">
        <v>842.38750706797396</v>
      </c>
      <c r="L1592" s="3">
        <v>70</v>
      </c>
      <c r="M1592" s="3">
        <v>18</v>
      </c>
      <c r="N1592" s="3">
        <v>9</v>
      </c>
      <c r="O1592" s="3">
        <v>571</v>
      </c>
      <c r="P1592" s="3">
        <v>1</v>
      </c>
      <c r="Q1592" s="3">
        <v>16648.918529042199</v>
      </c>
      <c r="R1592" s="3">
        <v>1</v>
      </c>
      <c r="S1592" s="3">
        <v>0</v>
      </c>
      <c r="T1592" s="3">
        <v>0</v>
      </c>
      <c r="U1592" s="3">
        <v>7570.0161423700501</v>
      </c>
      <c r="V1592" s="3">
        <v>1</v>
      </c>
      <c r="W1592" s="3" t="str">
        <f>IF(Bank_data3[[#This Row],[credit_risk]]=1,"High Risk","Low Risk")</f>
        <v>High Risk</v>
      </c>
      <c r="X1592" s="3" t="str">
        <f t="shared" si="168"/>
        <v>55+</v>
      </c>
      <c r="Y1592" s="3" t="str">
        <f t="shared" si="169"/>
        <v>Middle Income</v>
      </c>
      <c r="Z1592" s="3" t="str">
        <f t="shared" si="170"/>
        <v>Poor</v>
      </c>
      <c r="AA1592" s="27">
        <f t="shared" si="171"/>
        <v>0.2451215477808581</v>
      </c>
      <c r="AB1592" s="3" t="str">
        <f t="shared" si="172"/>
        <v>Medium</v>
      </c>
      <c r="AC1592" s="3" t="str">
        <f t="shared" si="173"/>
        <v>High</v>
      </c>
      <c r="AD1592" s="3" t="str">
        <f t="shared" si="174"/>
        <v>No</v>
      </c>
    </row>
    <row r="1593" spans="1:30" ht="15" customHeight="1" x14ac:dyDescent="0.3">
      <c r="A1593" s="3" t="s">
        <v>1614</v>
      </c>
      <c r="B1593" s="3">
        <v>45</v>
      </c>
      <c r="C1593" s="3" t="s">
        <v>23</v>
      </c>
      <c r="D1593" s="3" t="s">
        <v>33</v>
      </c>
      <c r="E1593" s="3">
        <v>56645.913402998201</v>
      </c>
      <c r="F1593" s="3">
        <v>110</v>
      </c>
      <c r="G1593" s="3">
        <v>896.99276500311396</v>
      </c>
      <c r="H1593" s="3">
        <v>7</v>
      </c>
      <c r="I1593" s="3">
        <v>559.91846113333895</v>
      </c>
      <c r="J1593" s="3">
        <v>41</v>
      </c>
      <c r="K1593" s="3">
        <v>461.65304980261698</v>
      </c>
      <c r="L1593" s="3">
        <v>2</v>
      </c>
      <c r="M1593" s="3">
        <v>9</v>
      </c>
      <c r="N1593" s="3">
        <v>3</v>
      </c>
      <c r="O1593" s="3">
        <v>523</v>
      </c>
      <c r="P1593" s="3">
        <v>1</v>
      </c>
      <c r="Q1593" s="3">
        <v>3857.1313115859798</v>
      </c>
      <c r="R1593" s="3">
        <v>3</v>
      </c>
      <c r="S1593" s="3">
        <v>0</v>
      </c>
      <c r="T1593" s="3">
        <v>0</v>
      </c>
      <c r="U1593" s="3">
        <v>7105.5536570709801</v>
      </c>
      <c r="V1593" s="3">
        <v>1</v>
      </c>
      <c r="W1593" s="3" t="str">
        <f>IF(Bank_data3[[#This Row],[credit_risk]]=1,"High Risk","Low Risk")</f>
        <v>High Risk</v>
      </c>
      <c r="X1593" s="3" t="str">
        <f t="shared" si="168"/>
        <v>45-54</v>
      </c>
      <c r="Y1593" s="3" t="str">
        <f t="shared" si="169"/>
        <v>Middle Income</v>
      </c>
      <c r="Z1593" s="3" t="str">
        <f t="shared" si="170"/>
        <v>Poor</v>
      </c>
      <c r="AA1593" s="27">
        <f t="shared" si="171"/>
        <v>6.8091960741193142E-2</v>
      </c>
      <c r="AB1593" s="3" t="str">
        <f t="shared" si="172"/>
        <v>Low</v>
      </c>
      <c r="AC1593" s="3" t="str">
        <f t="shared" si="173"/>
        <v>Low</v>
      </c>
      <c r="AD1593" s="3" t="str">
        <f t="shared" si="174"/>
        <v>No</v>
      </c>
    </row>
    <row r="1594" spans="1:30" ht="15" customHeight="1" x14ac:dyDescent="0.3">
      <c r="A1594" s="3" t="s">
        <v>1615</v>
      </c>
      <c r="B1594" s="3">
        <v>42</v>
      </c>
      <c r="C1594" s="3" t="s">
        <v>28</v>
      </c>
      <c r="D1594" s="3" t="s">
        <v>33</v>
      </c>
      <c r="E1594" s="3">
        <v>19234.462528699602</v>
      </c>
      <c r="F1594" s="3">
        <v>57</v>
      </c>
      <c r="G1594" s="3">
        <v>810.83587386138299</v>
      </c>
      <c r="H1594" s="3">
        <v>2</v>
      </c>
      <c r="I1594" s="3">
        <v>896.06901766994702</v>
      </c>
      <c r="J1594" s="3">
        <v>43</v>
      </c>
      <c r="K1594" s="3">
        <v>811.61521468866704</v>
      </c>
      <c r="L1594" s="3">
        <v>72</v>
      </c>
      <c r="M1594" s="3">
        <v>17</v>
      </c>
      <c r="N1594" s="3">
        <v>9</v>
      </c>
      <c r="O1594" s="3">
        <v>459</v>
      </c>
      <c r="P1594" s="3">
        <v>1</v>
      </c>
      <c r="Q1594" s="3">
        <v>14290.5097171692</v>
      </c>
      <c r="R1594" s="3">
        <v>2</v>
      </c>
      <c r="S1594" s="3">
        <v>0</v>
      </c>
      <c r="T1594" s="3">
        <v>1</v>
      </c>
      <c r="U1594" s="3">
        <v>5738.0078064135096</v>
      </c>
      <c r="V1594" s="3">
        <v>1</v>
      </c>
      <c r="W1594" s="3" t="str">
        <f>IF(Bank_data3[[#This Row],[credit_risk]]=1,"High Risk","Low Risk")</f>
        <v>High Risk</v>
      </c>
      <c r="X1594" s="3" t="str">
        <f t="shared" si="168"/>
        <v>35-44</v>
      </c>
      <c r="Y1594" s="3" t="str">
        <f t="shared" si="169"/>
        <v>Low Income</v>
      </c>
      <c r="Z1594" s="3" t="str">
        <f t="shared" si="170"/>
        <v>Poor</v>
      </c>
      <c r="AA1594" s="27">
        <f t="shared" si="171"/>
        <v>0.742963817982771</v>
      </c>
      <c r="AB1594" s="3" t="str">
        <f t="shared" si="172"/>
        <v>Low</v>
      </c>
      <c r="AC1594" s="3" t="str">
        <f t="shared" si="173"/>
        <v>High</v>
      </c>
      <c r="AD1594" s="3" t="str">
        <f t="shared" si="174"/>
        <v>No</v>
      </c>
    </row>
    <row r="1595" spans="1:30" ht="15" customHeight="1" x14ac:dyDescent="0.3">
      <c r="A1595" s="3" t="s">
        <v>1616</v>
      </c>
      <c r="B1595" s="3">
        <v>63</v>
      </c>
      <c r="C1595" s="3" t="s">
        <v>31</v>
      </c>
      <c r="D1595" s="3" t="s">
        <v>33</v>
      </c>
      <c r="E1595" s="3">
        <v>65893.751698312204</v>
      </c>
      <c r="F1595" s="3">
        <v>158</v>
      </c>
      <c r="G1595" s="3">
        <v>893.84881152277705</v>
      </c>
      <c r="H1595" s="3">
        <v>9</v>
      </c>
      <c r="I1595" s="3">
        <v>814.63050752992899</v>
      </c>
      <c r="J1595" s="3">
        <v>41</v>
      </c>
      <c r="K1595" s="3">
        <v>973.80228172026102</v>
      </c>
      <c r="L1595" s="3">
        <v>66</v>
      </c>
      <c r="M1595" s="3">
        <v>8</v>
      </c>
      <c r="N1595" s="3">
        <v>9</v>
      </c>
      <c r="O1595" s="3">
        <v>334</v>
      </c>
      <c r="P1595" s="3">
        <v>1</v>
      </c>
      <c r="Q1595" s="3">
        <v>17548.7754469057</v>
      </c>
      <c r="R1595" s="3">
        <v>0</v>
      </c>
      <c r="S1595" s="3">
        <v>0</v>
      </c>
      <c r="T1595" s="3">
        <v>0</v>
      </c>
      <c r="U1595" s="3">
        <v>9636.0952520193896</v>
      </c>
      <c r="V1595" s="3">
        <v>1</v>
      </c>
      <c r="W1595" s="3" t="str">
        <f>IF(Bank_data3[[#This Row],[credit_risk]]=1,"High Risk","Low Risk")</f>
        <v>High Risk</v>
      </c>
      <c r="X1595" s="3" t="str">
        <f t="shared" si="168"/>
        <v>55+</v>
      </c>
      <c r="Y1595" s="3" t="str">
        <f t="shared" si="169"/>
        <v>Middle Income</v>
      </c>
      <c r="Z1595" s="3" t="str">
        <f t="shared" si="170"/>
        <v>Poor</v>
      </c>
      <c r="AA1595" s="27">
        <f t="shared" si="171"/>
        <v>0.26631926388485166</v>
      </c>
      <c r="AB1595" s="3" t="str">
        <f t="shared" si="172"/>
        <v>Low</v>
      </c>
      <c r="AC1595" s="3" t="str">
        <f t="shared" si="173"/>
        <v>High</v>
      </c>
      <c r="AD1595" s="3" t="str">
        <f t="shared" si="174"/>
        <v>No</v>
      </c>
    </row>
    <row r="1596" spans="1:30" ht="15" customHeight="1" x14ac:dyDescent="0.3">
      <c r="A1596" s="3" t="s">
        <v>1617</v>
      </c>
      <c r="B1596" s="3">
        <v>58</v>
      </c>
      <c r="C1596" s="3" t="s">
        <v>28</v>
      </c>
      <c r="D1596" s="3" t="s">
        <v>24</v>
      </c>
      <c r="E1596" s="3">
        <v>59298.026806397</v>
      </c>
      <c r="F1596" s="3">
        <v>46</v>
      </c>
      <c r="G1596" s="3">
        <v>2791.8857358945602</v>
      </c>
      <c r="H1596" s="3">
        <v>1</v>
      </c>
      <c r="I1596" s="3">
        <v>656.686179497681</v>
      </c>
      <c r="J1596" s="3">
        <v>10</v>
      </c>
      <c r="K1596" s="3">
        <v>582.50594052308099</v>
      </c>
      <c r="L1596" s="3">
        <v>7</v>
      </c>
      <c r="M1596" s="3">
        <v>8</v>
      </c>
      <c r="N1596" s="3">
        <v>2</v>
      </c>
      <c r="O1596" s="3">
        <v>698</v>
      </c>
      <c r="P1596" s="3">
        <v>4</v>
      </c>
      <c r="Q1596" s="3">
        <v>10036.8311332048</v>
      </c>
      <c r="R1596" s="3">
        <v>2</v>
      </c>
      <c r="S1596" s="3">
        <v>0</v>
      </c>
      <c r="T1596" s="3">
        <v>0</v>
      </c>
      <c r="U1596" s="3">
        <v>13406.6621262958</v>
      </c>
      <c r="V1596" s="3">
        <v>0</v>
      </c>
      <c r="W1596" s="3" t="str">
        <f>IF(Bank_data3[[#This Row],[credit_risk]]=1,"High Risk","Low Risk")</f>
        <v>Low Risk</v>
      </c>
      <c r="X1596" s="3" t="str">
        <f t="shared" si="168"/>
        <v>55+</v>
      </c>
      <c r="Y1596" s="3" t="str">
        <f t="shared" si="169"/>
        <v>Middle Income</v>
      </c>
      <c r="Z1596" s="3" t="str">
        <f t="shared" si="170"/>
        <v>Good</v>
      </c>
      <c r="AA1596" s="27">
        <f t="shared" si="171"/>
        <v>0.1692607945619202</v>
      </c>
      <c r="AB1596" s="3" t="str">
        <f t="shared" si="172"/>
        <v>Medium</v>
      </c>
      <c r="AC1596" s="3" t="str">
        <f t="shared" si="173"/>
        <v>Low</v>
      </c>
      <c r="AD1596" s="3" t="str">
        <f t="shared" si="174"/>
        <v>No</v>
      </c>
    </row>
    <row r="1597" spans="1:30" ht="15" customHeight="1" x14ac:dyDescent="0.3">
      <c r="A1597" s="3" t="s">
        <v>1618</v>
      </c>
      <c r="B1597" s="3">
        <v>34</v>
      </c>
      <c r="C1597" s="3" t="s">
        <v>28</v>
      </c>
      <c r="D1597" s="3" t="s">
        <v>33</v>
      </c>
      <c r="E1597" s="3">
        <v>58235.2682332107</v>
      </c>
      <c r="F1597" s="3">
        <v>83</v>
      </c>
      <c r="G1597" s="3">
        <v>2198.5900538860901</v>
      </c>
      <c r="H1597" s="3">
        <v>6</v>
      </c>
      <c r="I1597" s="3">
        <v>794.56164444221804</v>
      </c>
      <c r="J1597" s="3">
        <v>10</v>
      </c>
      <c r="K1597" s="3">
        <v>248.635200310139</v>
      </c>
      <c r="L1597" s="3">
        <v>25</v>
      </c>
      <c r="M1597" s="3">
        <v>19</v>
      </c>
      <c r="N1597" s="3">
        <v>7</v>
      </c>
      <c r="O1597" s="3">
        <v>725</v>
      </c>
      <c r="P1597" s="3">
        <v>5</v>
      </c>
      <c r="Q1597" s="3">
        <v>8271.8899909719294</v>
      </c>
      <c r="R1597" s="3">
        <v>6</v>
      </c>
      <c r="S1597" s="3">
        <v>0</v>
      </c>
      <c r="T1597" s="3">
        <v>0</v>
      </c>
      <c r="U1597" s="3">
        <v>10091.237412288499</v>
      </c>
      <c r="V1597" s="3">
        <v>1</v>
      </c>
      <c r="W1597" s="3" t="str">
        <f>IF(Bank_data3[[#This Row],[credit_risk]]=1,"High Risk","Low Risk")</f>
        <v>High Risk</v>
      </c>
      <c r="X1597" s="3" t="str">
        <f t="shared" si="168"/>
        <v>25-34</v>
      </c>
      <c r="Y1597" s="3" t="str">
        <f t="shared" si="169"/>
        <v>Middle Income</v>
      </c>
      <c r="Z1597" s="3" t="str">
        <f t="shared" si="170"/>
        <v>Good</v>
      </c>
      <c r="AA1597" s="27">
        <f t="shared" si="171"/>
        <v>0.14204261853566247</v>
      </c>
      <c r="AB1597" s="3" t="str">
        <f t="shared" si="172"/>
        <v>Medium</v>
      </c>
      <c r="AC1597" s="3" t="str">
        <f t="shared" si="173"/>
        <v>Medium</v>
      </c>
      <c r="AD1597" s="3" t="str">
        <f t="shared" si="174"/>
        <v>No</v>
      </c>
    </row>
    <row r="1598" spans="1:30" ht="15" customHeight="1" x14ac:dyDescent="0.3">
      <c r="A1598" s="3" t="s">
        <v>1619</v>
      </c>
      <c r="B1598" s="3">
        <v>68</v>
      </c>
      <c r="C1598" s="3" t="s">
        <v>28</v>
      </c>
      <c r="D1598" s="3" t="s">
        <v>33</v>
      </c>
      <c r="E1598" s="3">
        <v>65982.3959525315</v>
      </c>
      <c r="F1598" s="3">
        <v>168</v>
      </c>
      <c r="G1598" s="3">
        <v>2652.7831767391599</v>
      </c>
      <c r="H1598" s="3">
        <v>11</v>
      </c>
      <c r="I1598" s="3">
        <v>1417.1032401274899</v>
      </c>
      <c r="J1598" s="3">
        <v>37</v>
      </c>
      <c r="K1598" s="3">
        <v>425.67386104798697</v>
      </c>
      <c r="L1598" s="3">
        <v>14</v>
      </c>
      <c r="M1598" s="3">
        <v>11</v>
      </c>
      <c r="N1598" s="3">
        <v>7</v>
      </c>
      <c r="O1598" s="3">
        <v>420</v>
      </c>
      <c r="P1598" s="3">
        <v>0</v>
      </c>
      <c r="Q1598" s="3">
        <v>8316.2089433718193</v>
      </c>
      <c r="R1598" s="3">
        <v>1</v>
      </c>
      <c r="S1598" s="3">
        <v>0</v>
      </c>
      <c r="T1598" s="3">
        <v>0</v>
      </c>
      <c r="U1598" s="3">
        <v>7661.9477783955699</v>
      </c>
      <c r="V1598" s="3">
        <v>1</v>
      </c>
      <c r="W1598" s="3" t="str">
        <f>IF(Bank_data3[[#This Row],[credit_risk]]=1,"High Risk","Low Risk")</f>
        <v>High Risk</v>
      </c>
      <c r="X1598" s="3" t="str">
        <f t="shared" si="168"/>
        <v>55+</v>
      </c>
      <c r="Y1598" s="3" t="str">
        <f t="shared" si="169"/>
        <v>Middle Income</v>
      </c>
      <c r="Z1598" s="3" t="str">
        <f t="shared" si="170"/>
        <v>Poor</v>
      </c>
      <c r="AA1598" s="27">
        <f t="shared" si="171"/>
        <v>0.12603678334679747</v>
      </c>
      <c r="AB1598" s="3" t="str">
        <f t="shared" si="172"/>
        <v>Medium</v>
      </c>
      <c r="AC1598" s="3" t="str">
        <f t="shared" si="173"/>
        <v>Medium</v>
      </c>
      <c r="AD1598" s="3" t="str">
        <f t="shared" si="174"/>
        <v>No</v>
      </c>
    </row>
    <row r="1599" spans="1:30" ht="15" customHeight="1" x14ac:dyDescent="0.3">
      <c r="A1599" s="3" t="s">
        <v>1620</v>
      </c>
      <c r="B1599" s="3">
        <v>23</v>
      </c>
      <c r="C1599" s="3" t="s">
        <v>31</v>
      </c>
      <c r="D1599" s="3" t="s">
        <v>33</v>
      </c>
      <c r="E1599" s="3">
        <v>50270.540664394299</v>
      </c>
      <c r="F1599" s="3">
        <v>32</v>
      </c>
      <c r="G1599" s="3">
        <v>1819.74336988448</v>
      </c>
      <c r="H1599" s="3">
        <v>3</v>
      </c>
      <c r="I1599" s="3">
        <v>1011.58653043534</v>
      </c>
      <c r="J1599" s="3">
        <v>37</v>
      </c>
      <c r="K1599" s="3">
        <v>540.70652028622703</v>
      </c>
      <c r="L1599" s="3">
        <v>4</v>
      </c>
      <c r="M1599" s="3">
        <v>13</v>
      </c>
      <c r="N1599" s="3">
        <v>6</v>
      </c>
      <c r="O1599" s="3">
        <v>733</v>
      </c>
      <c r="P1599" s="3">
        <v>5</v>
      </c>
      <c r="Q1599" s="3">
        <v>14965.878046878999</v>
      </c>
      <c r="R1599" s="3">
        <v>6</v>
      </c>
      <c r="S1599" s="3">
        <v>0</v>
      </c>
      <c r="T1599" s="3">
        <v>0</v>
      </c>
      <c r="U1599" s="3">
        <v>1923.5543912754699</v>
      </c>
      <c r="V1599" s="3">
        <v>1</v>
      </c>
      <c r="W1599" s="3" t="str">
        <f>IF(Bank_data3[[#This Row],[credit_risk]]=1,"High Risk","Low Risk")</f>
        <v>High Risk</v>
      </c>
      <c r="X1599" s="3" t="str">
        <f t="shared" si="168"/>
        <v>18-24</v>
      </c>
      <c r="Y1599" s="3" t="str">
        <f t="shared" si="169"/>
        <v>Middle Income</v>
      </c>
      <c r="Z1599" s="3" t="str">
        <f t="shared" si="170"/>
        <v>Good</v>
      </c>
      <c r="AA1599" s="27">
        <f t="shared" si="171"/>
        <v>0.297706725431721</v>
      </c>
      <c r="AB1599" s="3" t="str">
        <f t="shared" si="172"/>
        <v>Medium</v>
      </c>
      <c r="AC1599" s="3" t="str">
        <f t="shared" si="173"/>
        <v>Low</v>
      </c>
      <c r="AD1599" s="3" t="str">
        <f t="shared" si="174"/>
        <v>No</v>
      </c>
    </row>
    <row r="1600" spans="1:30" ht="15" customHeight="1" x14ac:dyDescent="0.3">
      <c r="A1600" s="3" t="s">
        <v>1621</v>
      </c>
      <c r="B1600" s="3">
        <v>48</v>
      </c>
      <c r="C1600" s="3" t="s">
        <v>23</v>
      </c>
      <c r="D1600" s="3" t="s">
        <v>26</v>
      </c>
      <c r="E1600" s="3">
        <v>61161.506269015197</v>
      </c>
      <c r="F1600" s="3">
        <v>68</v>
      </c>
      <c r="G1600" s="3">
        <v>795.60289435273501</v>
      </c>
      <c r="H1600" s="3">
        <v>3</v>
      </c>
      <c r="I1600" s="3">
        <v>1182.37528148959</v>
      </c>
      <c r="J1600" s="3">
        <v>19</v>
      </c>
      <c r="K1600" s="3">
        <v>505.03880655344301</v>
      </c>
      <c r="L1600" s="3">
        <v>12</v>
      </c>
      <c r="M1600" s="3">
        <v>1</v>
      </c>
      <c r="N1600" s="3">
        <v>5</v>
      </c>
      <c r="O1600" s="3">
        <v>715</v>
      </c>
      <c r="P1600" s="3">
        <v>3</v>
      </c>
      <c r="Q1600" s="3">
        <v>2485.93516860213</v>
      </c>
      <c r="R1600" s="3">
        <v>3</v>
      </c>
      <c r="S1600" s="3">
        <v>1</v>
      </c>
      <c r="T1600" s="3">
        <v>0</v>
      </c>
      <c r="U1600" s="3">
        <v>500</v>
      </c>
      <c r="V1600" s="3">
        <v>1</v>
      </c>
      <c r="W1600" s="3" t="str">
        <f>IF(Bank_data3[[#This Row],[credit_risk]]=1,"High Risk","Low Risk")</f>
        <v>High Risk</v>
      </c>
      <c r="X1600" s="3" t="str">
        <f t="shared" si="168"/>
        <v>45-54</v>
      </c>
      <c r="Y1600" s="3" t="str">
        <f t="shared" si="169"/>
        <v>Middle Income</v>
      </c>
      <c r="Z1600" s="3" t="str">
        <f t="shared" si="170"/>
        <v>Good</v>
      </c>
      <c r="AA1600" s="27">
        <f t="shared" si="171"/>
        <v>4.0645420955917833E-2</v>
      </c>
      <c r="AB1600" s="3" t="str">
        <f t="shared" si="172"/>
        <v>Low</v>
      </c>
      <c r="AC1600" s="3" t="str">
        <f t="shared" si="173"/>
        <v>Medium</v>
      </c>
      <c r="AD1600" s="3" t="str">
        <f t="shared" si="174"/>
        <v>No</v>
      </c>
    </row>
    <row r="1601" spans="1:30" ht="15" customHeight="1" x14ac:dyDescent="0.3">
      <c r="A1601" s="3" t="s">
        <v>1622</v>
      </c>
      <c r="B1601" s="3">
        <v>41</v>
      </c>
      <c r="C1601" s="3" t="s">
        <v>31</v>
      </c>
      <c r="D1601" s="3" t="s">
        <v>33</v>
      </c>
      <c r="E1601" s="3">
        <v>41639.505082585798</v>
      </c>
      <c r="F1601" s="3">
        <v>138</v>
      </c>
      <c r="G1601" s="3">
        <v>1982.6570206803201</v>
      </c>
      <c r="H1601" s="3">
        <v>9</v>
      </c>
      <c r="I1601" s="3">
        <v>478.45697367797902</v>
      </c>
      <c r="J1601" s="3">
        <v>25</v>
      </c>
      <c r="K1601" s="3">
        <v>532.21741563262799</v>
      </c>
      <c r="L1601" s="3">
        <v>78</v>
      </c>
      <c r="M1601" s="3">
        <v>9</v>
      </c>
      <c r="N1601" s="3">
        <v>8</v>
      </c>
      <c r="O1601" s="3">
        <v>585</v>
      </c>
      <c r="P1601" s="3">
        <v>0</v>
      </c>
      <c r="Q1601" s="3">
        <v>4149.2991458035503</v>
      </c>
      <c r="R1601" s="3">
        <v>6</v>
      </c>
      <c r="S1601" s="3">
        <v>0</v>
      </c>
      <c r="T1601" s="3">
        <v>0</v>
      </c>
      <c r="U1601" s="3">
        <v>6588.9589780296401</v>
      </c>
      <c r="V1601" s="3">
        <v>1</v>
      </c>
      <c r="W1601" s="3" t="str">
        <f>IF(Bank_data3[[#This Row],[credit_risk]]=1,"High Risk","Low Risk")</f>
        <v>High Risk</v>
      </c>
      <c r="X1601" s="3" t="str">
        <f t="shared" si="168"/>
        <v>35-44</v>
      </c>
      <c r="Y1601" s="3" t="str">
        <f t="shared" si="169"/>
        <v>Low Income</v>
      </c>
      <c r="Z1601" s="3" t="str">
        <f t="shared" si="170"/>
        <v>Fair</v>
      </c>
      <c r="AA1601" s="27">
        <f t="shared" si="171"/>
        <v>9.9648137929930464E-2</v>
      </c>
      <c r="AB1601" s="3" t="str">
        <f t="shared" si="172"/>
        <v>Medium</v>
      </c>
      <c r="AC1601" s="3" t="str">
        <f t="shared" si="173"/>
        <v>High</v>
      </c>
      <c r="AD1601" s="3" t="str">
        <f t="shared" si="174"/>
        <v>No</v>
      </c>
    </row>
    <row r="1602" spans="1:30" ht="15" customHeight="1" x14ac:dyDescent="0.3">
      <c r="A1602" s="3" t="s">
        <v>1623</v>
      </c>
      <c r="B1602" s="3">
        <v>44</v>
      </c>
      <c r="C1602" s="3" t="s">
        <v>23</v>
      </c>
      <c r="D1602" s="3" t="s">
        <v>24</v>
      </c>
      <c r="E1602" s="3">
        <v>65256.445727765204</v>
      </c>
      <c r="F1602" s="3">
        <v>16</v>
      </c>
      <c r="G1602" s="3">
        <v>2515.7930572364698</v>
      </c>
      <c r="H1602" s="3">
        <v>8</v>
      </c>
      <c r="I1602" s="3">
        <v>1183.5776516626499</v>
      </c>
      <c r="J1602" s="3">
        <v>37</v>
      </c>
      <c r="K1602" s="3">
        <v>803.74637880658304</v>
      </c>
      <c r="L1602" s="3">
        <v>11</v>
      </c>
      <c r="M1602" s="3">
        <v>17</v>
      </c>
      <c r="N1602" s="3">
        <v>3</v>
      </c>
      <c r="O1602" s="3">
        <v>707</v>
      </c>
      <c r="P1602" s="3">
        <v>2</v>
      </c>
      <c r="Q1602" s="3">
        <v>12500.2403471416</v>
      </c>
      <c r="R1602" s="3">
        <v>2</v>
      </c>
      <c r="S1602" s="3">
        <v>0</v>
      </c>
      <c r="T1602" s="3">
        <v>0</v>
      </c>
      <c r="U1602" s="3">
        <v>614.78367744292905</v>
      </c>
      <c r="V1602" s="3">
        <v>0</v>
      </c>
      <c r="W1602" s="3" t="str">
        <f>IF(Bank_data3[[#This Row],[credit_risk]]=1,"High Risk","Low Risk")</f>
        <v>Low Risk</v>
      </c>
      <c r="X1602" s="3" t="str">
        <f t="shared" si="168"/>
        <v>35-44</v>
      </c>
      <c r="Y1602" s="3" t="str">
        <f t="shared" si="169"/>
        <v>Middle Income</v>
      </c>
      <c r="Z1602" s="3" t="str">
        <f t="shared" si="170"/>
        <v>Good</v>
      </c>
      <c r="AA1602" s="27">
        <f t="shared" si="171"/>
        <v>0.19155564186394264</v>
      </c>
      <c r="AB1602" s="3" t="str">
        <f t="shared" si="172"/>
        <v>Medium</v>
      </c>
      <c r="AC1602" s="3" t="str">
        <f t="shared" si="173"/>
        <v>Medium</v>
      </c>
      <c r="AD1602" s="3" t="str">
        <f t="shared" si="174"/>
        <v>No</v>
      </c>
    </row>
    <row r="1603" spans="1:30" ht="15" customHeight="1" x14ac:dyDescent="0.3">
      <c r="A1603" s="3" t="s">
        <v>1624</v>
      </c>
      <c r="B1603" s="3">
        <v>32</v>
      </c>
      <c r="C1603" s="3" t="s">
        <v>28</v>
      </c>
      <c r="D1603" s="3" t="s">
        <v>33</v>
      </c>
      <c r="E1603" s="3">
        <v>53926.043990730002</v>
      </c>
      <c r="F1603" s="3">
        <v>103</v>
      </c>
      <c r="G1603" s="3">
        <v>2011.8011632867599</v>
      </c>
      <c r="H1603" s="3">
        <v>1</v>
      </c>
      <c r="I1603" s="3">
        <v>1023.65716641415</v>
      </c>
      <c r="J1603" s="3">
        <v>11</v>
      </c>
      <c r="K1603" s="3">
        <v>287.47796616859</v>
      </c>
      <c r="L1603" s="3">
        <v>62</v>
      </c>
      <c r="M1603" s="3">
        <v>5</v>
      </c>
      <c r="N1603" s="3">
        <v>3</v>
      </c>
      <c r="O1603" s="3">
        <v>704</v>
      </c>
      <c r="P1603" s="3">
        <v>5</v>
      </c>
      <c r="Q1603" s="3">
        <v>15505.5186538628</v>
      </c>
      <c r="R1603" s="3">
        <v>2</v>
      </c>
      <c r="S1603" s="3">
        <v>0</v>
      </c>
      <c r="T1603" s="3">
        <v>0</v>
      </c>
      <c r="U1603" s="3">
        <v>2924.3761379962898</v>
      </c>
      <c r="V1603" s="3">
        <v>0</v>
      </c>
      <c r="W1603" s="3" t="str">
        <f>IF(Bank_data3[[#This Row],[credit_risk]]=1,"High Risk","Low Risk")</f>
        <v>Low Risk</v>
      </c>
      <c r="X1603" s="3" t="str">
        <f t="shared" si="168"/>
        <v>25-34</v>
      </c>
      <c r="Y1603" s="3" t="str">
        <f t="shared" si="169"/>
        <v>Middle Income</v>
      </c>
      <c r="Z1603" s="3" t="str">
        <f t="shared" si="170"/>
        <v>Good</v>
      </c>
      <c r="AA1603" s="27">
        <f t="shared" si="171"/>
        <v>0.28753302683445925</v>
      </c>
      <c r="AB1603" s="3" t="str">
        <f t="shared" si="172"/>
        <v>Medium</v>
      </c>
      <c r="AC1603" s="3" t="str">
        <f t="shared" si="173"/>
        <v>High</v>
      </c>
      <c r="AD1603" s="3" t="str">
        <f t="shared" si="174"/>
        <v>No</v>
      </c>
    </row>
    <row r="1604" spans="1:30" ht="15" customHeight="1" x14ac:dyDescent="0.3">
      <c r="A1604" s="3" t="s">
        <v>1625</v>
      </c>
      <c r="B1604" s="3">
        <v>37</v>
      </c>
      <c r="C1604" s="3" t="s">
        <v>28</v>
      </c>
      <c r="D1604" s="3" t="s">
        <v>33</v>
      </c>
      <c r="E1604" s="3">
        <v>25214.690220153901</v>
      </c>
      <c r="F1604" s="3">
        <v>229</v>
      </c>
      <c r="G1604" s="3">
        <v>446.56755286538203</v>
      </c>
      <c r="H1604" s="3">
        <v>0</v>
      </c>
      <c r="I1604" s="3">
        <v>275.14136620422101</v>
      </c>
      <c r="J1604" s="3">
        <v>28</v>
      </c>
      <c r="K1604" s="3">
        <v>592.028942793694</v>
      </c>
      <c r="L1604" s="3">
        <v>7</v>
      </c>
      <c r="M1604" s="3">
        <v>1</v>
      </c>
      <c r="N1604" s="3">
        <v>5</v>
      </c>
      <c r="O1604" s="3">
        <v>469</v>
      </c>
      <c r="P1604" s="3">
        <v>5</v>
      </c>
      <c r="Q1604" s="3">
        <v>13651.2512530926</v>
      </c>
      <c r="R1604" s="3">
        <v>6</v>
      </c>
      <c r="S1604" s="3">
        <v>0</v>
      </c>
      <c r="T1604" s="3">
        <v>0</v>
      </c>
      <c r="U1604" s="3">
        <v>9028.2294278271493</v>
      </c>
      <c r="V1604" s="3">
        <v>1</v>
      </c>
      <c r="W1604" s="3" t="str">
        <f>IF(Bank_data3[[#This Row],[credit_risk]]=1,"High Risk","Low Risk")</f>
        <v>High Risk</v>
      </c>
      <c r="X1604" s="3" t="str">
        <f t="shared" si="168"/>
        <v>35-44</v>
      </c>
      <c r="Y1604" s="3" t="str">
        <f t="shared" si="169"/>
        <v>Low Income</v>
      </c>
      <c r="Z1604" s="3" t="str">
        <f t="shared" si="170"/>
        <v>Poor</v>
      </c>
      <c r="AA1604" s="27">
        <f t="shared" si="171"/>
        <v>0.54140071259655065</v>
      </c>
      <c r="AB1604" s="3" t="str">
        <f t="shared" si="172"/>
        <v>Low</v>
      </c>
      <c r="AC1604" s="3" t="str">
        <f t="shared" si="173"/>
        <v>Low</v>
      </c>
      <c r="AD1604" s="3" t="str">
        <f t="shared" si="174"/>
        <v>No</v>
      </c>
    </row>
    <row r="1605" spans="1:30" ht="15" customHeight="1" x14ac:dyDescent="0.3">
      <c r="A1605" s="3" t="s">
        <v>1626</v>
      </c>
      <c r="B1605" s="3">
        <v>52</v>
      </c>
      <c r="C1605" s="3" t="s">
        <v>28</v>
      </c>
      <c r="D1605" s="3" t="s">
        <v>26</v>
      </c>
      <c r="E1605" s="3">
        <v>68654.929422749803</v>
      </c>
      <c r="F1605" s="3">
        <v>108</v>
      </c>
      <c r="G1605" s="3">
        <v>320.60575213559599</v>
      </c>
      <c r="H1605" s="3">
        <v>6</v>
      </c>
      <c r="I1605" s="3">
        <v>988.92675667988499</v>
      </c>
      <c r="J1605" s="3">
        <v>13</v>
      </c>
      <c r="K1605" s="3">
        <v>730.31885421792595</v>
      </c>
      <c r="L1605" s="3">
        <v>73</v>
      </c>
      <c r="M1605" s="3">
        <v>16</v>
      </c>
      <c r="N1605" s="3">
        <v>0</v>
      </c>
      <c r="O1605" s="3">
        <v>807</v>
      </c>
      <c r="P1605" s="3">
        <v>3</v>
      </c>
      <c r="Q1605" s="3">
        <v>15607.5151159131</v>
      </c>
      <c r="R1605" s="3">
        <v>1</v>
      </c>
      <c r="S1605" s="3">
        <v>0</v>
      </c>
      <c r="T1605" s="3">
        <v>0</v>
      </c>
      <c r="U1605" s="3">
        <v>3014.6351289343102</v>
      </c>
      <c r="V1605" s="3">
        <v>0</v>
      </c>
      <c r="W1605" s="3" t="str">
        <f>IF(Bank_data3[[#This Row],[credit_risk]]=1,"High Risk","Low Risk")</f>
        <v>Low Risk</v>
      </c>
      <c r="X1605" s="3" t="str">
        <f t="shared" si="168"/>
        <v>45-54</v>
      </c>
      <c r="Y1605" s="3" t="str">
        <f t="shared" si="169"/>
        <v>Middle Income</v>
      </c>
      <c r="Z1605" s="3" t="str">
        <f t="shared" si="170"/>
        <v>Excellent</v>
      </c>
      <c r="AA1605" s="27">
        <f t="shared" si="171"/>
        <v>0.22733276761247859</v>
      </c>
      <c r="AB1605" s="3" t="str">
        <f t="shared" si="172"/>
        <v>Low</v>
      </c>
      <c r="AC1605" s="3" t="str">
        <f t="shared" si="173"/>
        <v>High</v>
      </c>
      <c r="AD1605" s="3" t="str">
        <f t="shared" si="174"/>
        <v>No</v>
      </c>
    </row>
    <row r="1606" spans="1:30" ht="15" customHeight="1" x14ac:dyDescent="0.3">
      <c r="A1606" s="3" t="s">
        <v>1627</v>
      </c>
      <c r="B1606" s="3">
        <v>35</v>
      </c>
      <c r="C1606" s="3" t="s">
        <v>28</v>
      </c>
      <c r="D1606" s="3" t="s">
        <v>33</v>
      </c>
      <c r="E1606" s="3">
        <v>47679.716322133099</v>
      </c>
      <c r="F1606" s="3">
        <v>105</v>
      </c>
      <c r="G1606" s="3">
        <v>2009.11613333734</v>
      </c>
      <c r="H1606" s="3">
        <v>11</v>
      </c>
      <c r="I1606" s="3">
        <v>620.35405212186299</v>
      </c>
      <c r="J1606" s="3">
        <v>49</v>
      </c>
      <c r="K1606" s="3">
        <v>437.30610335777101</v>
      </c>
      <c r="L1606" s="3">
        <v>33</v>
      </c>
      <c r="M1606" s="3">
        <v>17</v>
      </c>
      <c r="N1606" s="3">
        <v>1</v>
      </c>
      <c r="O1606" s="3">
        <v>635</v>
      </c>
      <c r="P1606" s="3">
        <v>0</v>
      </c>
      <c r="Q1606" s="3">
        <v>5718.0957137305404</v>
      </c>
      <c r="R1606" s="3">
        <v>4</v>
      </c>
      <c r="S1606" s="3">
        <v>0</v>
      </c>
      <c r="T1606" s="3">
        <v>0</v>
      </c>
      <c r="U1606" s="3">
        <v>4949.3331825186297</v>
      </c>
      <c r="V1606" s="3">
        <v>1</v>
      </c>
      <c r="W1606" s="3" t="str">
        <f>IF(Bank_data3[[#This Row],[credit_risk]]=1,"High Risk","Low Risk")</f>
        <v>High Risk</v>
      </c>
      <c r="X1606" s="3" t="str">
        <f t="shared" si="168"/>
        <v>35-44</v>
      </c>
      <c r="Y1606" s="3" t="str">
        <f t="shared" si="169"/>
        <v>Low Income</v>
      </c>
      <c r="Z1606" s="3" t="str">
        <f t="shared" si="170"/>
        <v>Fair</v>
      </c>
      <c r="AA1606" s="27">
        <f t="shared" si="171"/>
        <v>0.11992721758447585</v>
      </c>
      <c r="AB1606" s="3" t="str">
        <f t="shared" si="172"/>
        <v>Medium</v>
      </c>
      <c r="AC1606" s="3" t="str">
        <f t="shared" si="173"/>
        <v>High</v>
      </c>
      <c r="AD1606" s="3" t="str">
        <f t="shared" si="174"/>
        <v>No</v>
      </c>
    </row>
    <row r="1607" spans="1:30" ht="15" customHeight="1" x14ac:dyDescent="0.3">
      <c r="A1607" s="3" t="s">
        <v>1628</v>
      </c>
      <c r="B1607" s="3">
        <v>64</v>
      </c>
      <c r="C1607" s="3" t="s">
        <v>28</v>
      </c>
      <c r="D1607" s="3" t="s">
        <v>24</v>
      </c>
      <c r="E1607" s="3">
        <v>45173.791237678699</v>
      </c>
      <c r="F1607" s="3">
        <v>64</v>
      </c>
      <c r="G1607" s="3">
        <v>1249.9841601266901</v>
      </c>
      <c r="H1607" s="3">
        <v>7</v>
      </c>
      <c r="I1607" s="3">
        <v>258.96871328603402</v>
      </c>
      <c r="J1607" s="3">
        <v>24</v>
      </c>
      <c r="K1607" s="3">
        <v>243.508302735505</v>
      </c>
      <c r="L1607" s="3">
        <v>71</v>
      </c>
      <c r="M1607" s="3">
        <v>17</v>
      </c>
      <c r="N1607" s="3">
        <v>1</v>
      </c>
      <c r="O1607" s="3">
        <v>787</v>
      </c>
      <c r="P1607" s="3">
        <v>0</v>
      </c>
      <c r="Q1607" s="3">
        <v>1510.1682747084601</v>
      </c>
      <c r="R1607" s="3">
        <v>4</v>
      </c>
      <c r="S1607" s="3">
        <v>0</v>
      </c>
      <c r="T1607" s="3">
        <v>0</v>
      </c>
      <c r="U1607" s="3">
        <v>9116.5686706882298</v>
      </c>
      <c r="V1607" s="3">
        <v>1</v>
      </c>
      <c r="W1607" s="3" t="str">
        <f>IF(Bank_data3[[#This Row],[credit_risk]]=1,"High Risk","Low Risk")</f>
        <v>High Risk</v>
      </c>
      <c r="X1607" s="3" t="str">
        <f t="shared" ref="X1607:X1670" si="175">_xlfn.IFS(B1607&lt;25,"18-24",B1607&lt;35,"25-34",B1607&lt;45,"35-44",B1607&lt;55,"45-54",TRUE(),"55+")</f>
        <v>55+</v>
      </c>
      <c r="Y1607" s="3" t="str">
        <f t="shared" ref="Y1607:Y1670" si="176">_xlfn.IFS(E1607&lt;50000,"Low Income",E1607&lt;100000,"Middle Income",TRUE(),"High Income")</f>
        <v>Low Income</v>
      </c>
      <c r="Z1607" s="3" t="str">
        <f t="shared" ref="Z1607:Z1670" si="177">_xlfn.IFS(O1607&lt;580,"Poor",O1607&lt;670,"Fair",O1607&lt;740,"Good",O1607&lt;800,"Very Good",TRUE(),"Excellent")</f>
        <v>Very Good</v>
      </c>
      <c r="AA1607" s="27">
        <f t="shared" ref="AA1607:AA1670" si="178">IF(E1607=0,0,Q1607/E1607)</f>
        <v>3.3430186693049889E-2</v>
      </c>
      <c r="AB1607" s="3" t="str">
        <f t="shared" ref="AB1607:AB1670" si="179">_xlfn.IFS(G1607&lt;1000,"Low",G1607&lt;5000,"Medium",TRUE(),"High")</f>
        <v>Medium</v>
      </c>
      <c r="AC1607" s="3" t="str">
        <f t="shared" ref="AC1607:AC1670" si="180">_xlfn.IFS(L1607&lt;10,"Low",L1607&lt;30,"Medium",TRUE(),"High")</f>
        <v>High</v>
      </c>
      <c r="AD1607" s="3" t="str">
        <f t="shared" ref="AD1607:AD1670" si="181">IF(AND(E1607&gt;=100000,O1607&gt;=750),"Yes","No")</f>
        <v>No</v>
      </c>
    </row>
    <row r="1608" spans="1:30" ht="15" customHeight="1" x14ac:dyDescent="0.3">
      <c r="A1608" s="3" t="s">
        <v>1629</v>
      </c>
      <c r="B1608" s="3">
        <v>61</v>
      </c>
      <c r="C1608" s="3" t="s">
        <v>23</v>
      </c>
      <c r="D1608" s="3" t="s">
        <v>33</v>
      </c>
      <c r="E1608" s="3">
        <v>42031.9857084217</v>
      </c>
      <c r="F1608" s="3">
        <v>77</v>
      </c>
      <c r="G1608" s="3">
        <v>1749.91115316133</v>
      </c>
      <c r="H1608" s="3">
        <v>2</v>
      </c>
      <c r="I1608" s="3">
        <v>845.421506314667</v>
      </c>
      <c r="J1608" s="3">
        <v>41</v>
      </c>
      <c r="K1608" s="3">
        <v>448.66240711167802</v>
      </c>
      <c r="L1608" s="3">
        <v>21</v>
      </c>
      <c r="M1608" s="3">
        <v>13</v>
      </c>
      <c r="N1608" s="3">
        <v>9</v>
      </c>
      <c r="O1608" s="3">
        <v>530</v>
      </c>
      <c r="P1608" s="3">
        <v>0</v>
      </c>
      <c r="Q1608" s="3">
        <v>17297.289349186802</v>
      </c>
      <c r="R1608" s="3">
        <v>5</v>
      </c>
      <c r="S1608" s="3">
        <v>0</v>
      </c>
      <c r="T1608" s="3">
        <v>0</v>
      </c>
      <c r="U1608" s="3">
        <v>9167.5424186739892</v>
      </c>
      <c r="V1608" s="3">
        <v>1</v>
      </c>
      <c r="W1608" s="3" t="str">
        <f>IF(Bank_data3[[#This Row],[credit_risk]]=1,"High Risk","Low Risk")</f>
        <v>High Risk</v>
      </c>
      <c r="X1608" s="3" t="str">
        <f t="shared" si="175"/>
        <v>55+</v>
      </c>
      <c r="Y1608" s="3" t="str">
        <f t="shared" si="176"/>
        <v>Low Income</v>
      </c>
      <c r="Z1608" s="3" t="str">
        <f t="shared" si="177"/>
        <v>Poor</v>
      </c>
      <c r="AA1608" s="27">
        <f t="shared" si="178"/>
        <v>0.41152681838966859</v>
      </c>
      <c r="AB1608" s="3" t="str">
        <f t="shared" si="179"/>
        <v>Medium</v>
      </c>
      <c r="AC1608" s="3" t="str">
        <f t="shared" si="180"/>
        <v>Medium</v>
      </c>
      <c r="AD1608" s="3" t="str">
        <f t="shared" si="181"/>
        <v>No</v>
      </c>
    </row>
    <row r="1609" spans="1:30" ht="15" customHeight="1" x14ac:dyDescent="0.3">
      <c r="A1609" s="3" t="s">
        <v>1630</v>
      </c>
      <c r="B1609" s="3">
        <v>63</v>
      </c>
      <c r="C1609" s="3" t="s">
        <v>23</v>
      </c>
      <c r="D1609" s="3" t="s">
        <v>24</v>
      </c>
      <c r="E1609" s="3">
        <v>43351.454859291603</v>
      </c>
      <c r="F1609" s="3">
        <v>193</v>
      </c>
      <c r="G1609" s="3">
        <v>921.20463222005901</v>
      </c>
      <c r="H1609" s="3">
        <v>1</v>
      </c>
      <c r="I1609" s="3">
        <v>988.66490687191299</v>
      </c>
      <c r="J1609" s="3">
        <v>41</v>
      </c>
      <c r="K1609" s="3">
        <v>239.635208176726</v>
      </c>
      <c r="L1609" s="3">
        <v>49</v>
      </c>
      <c r="M1609" s="3">
        <v>10</v>
      </c>
      <c r="N1609" s="3">
        <v>3</v>
      </c>
      <c r="O1609" s="3">
        <v>399</v>
      </c>
      <c r="P1609" s="3">
        <v>0</v>
      </c>
      <c r="Q1609" s="3">
        <v>4393.7444740047904</v>
      </c>
      <c r="R1609" s="3">
        <v>6</v>
      </c>
      <c r="S1609" s="3">
        <v>0</v>
      </c>
      <c r="T1609" s="3">
        <v>0</v>
      </c>
      <c r="U1609" s="3">
        <v>6276.3245298723596</v>
      </c>
      <c r="V1609" s="3">
        <v>1</v>
      </c>
      <c r="W1609" s="3" t="str">
        <f>IF(Bank_data3[[#This Row],[credit_risk]]=1,"High Risk","Low Risk")</f>
        <v>High Risk</v>
      </c>
      <c r="X1609" s="3" t="str">
        <f t="shared" si="175"/>
        <v>55+</v>
      </c>
      <c r="Y1609" s="3" t="str">
        <f t="shared" si="176"/>
        <v>Low Income</v>
      </c>
      <c r="Z1609" s="3" t="str">
        <f t="shared" si="177"/>
        <v>Poor</v>
      </c>
      <c r="AA1609" s="27">
        <f t="shared" si="178"/>
        <v>0.10135171906608044</v>
      </c>
      <c r="AB1609" s="3" t="str">
        <f t="shared" si="179"/>
        <v>Low</v>
      </c>
      <c r="AC1609" s="3" t="str">
        <f t="shared" si="180"/>
        <v>High</v>
      </c>
      <c r="AD1609" s="3" t="str">
        <f t="shared" si="181"/>
        <v>No</v>
      </c>
    </row>
    <row r="1610" spans="1:30" ht="15" customHeight="1" x14ac:dyDescent="0.3">
      <c r="A1610" s="3" t="s">
        <v>1631</v>
      </c>
      <c r="B1610" s="3">
        <v>21</v>
      </c>
      <c r="C1610" s="3" t="s">
        <v>28</v>
      </c>
      <c r="D1610" s="3" t="s">
        <v>26</v>
      </c>
      <c r="E1610" s="3">
        <v>54133.435671328902</v>
      </c>
      <c r="F1610" s="3">
        <v>81</v>
      </c>
      <c r="G1610" s="3">
        <v>1601.39169732236</v>
      </c>
      <c r="H1610" s="3">
        <v>3</v>
      </c>
      <c r="I1610" s="3">
        <v>853.06282402559702</v>
      </c>
      <c r="J1610" s="3">
        <v>38</v>
      </c>
      <c r="K1610" s="3">
        <v>323.36507274342398</v>
      </c>
      <c r="L1610" s="3">
        <v>11</v>
      </c>
      <c r="M1610" s="3">
        <v>18</v>
      </c>
      <c r="N1610" s="3">
        <v>4</v>
      </c>
      <c r="O1610" s="3">
        <v>301</v>
      </c>
      <c r="P1610" s="3">
        <v>0</v>
      </c>
      <c r="Q1610" s="3">
        <v>15089.5458629884</v>
      </c>
      <c r="R1610" s="3">
        <v>2</v>
      </c>
      <c r="S1610" s="3">
        <v>0</v>
      </c>
      <c r="T1610" s="3">
        <v>0</v>
      </c>
      <c r="U1610" s="3">
        <v>1108.80515493232</v>
      </c>
      <c r="V1610" s="3">
        <v>1</v>
      </c>
      <c r="W1610" s="3" t="str">
        <f>IF(Bank_data3[[#This Row],[credit_risk]]=1,"High Risk","Low Risk")</f>
        <v>High Risk</v>
      </c>
      <c r="X1610" s="3" t="str">
        <f t="shared" si="175"/>
        <v>18-24</v>
      </c>
      <c r="Y1610" s="3" t="str">
        <f t="shared" si="176"/>
        <v>Middle Income</v>
      </c>
      <c r="Z1610" s="3" t="str">
        <f t="shared" si="177"/>
        <v>Poor</v>
      </c>
      <c r="AA1610" s="27">
        <f t="shared" si="178"/>
        <v>0.27874724143881358</v>
      </c>
      <c r="AB1610" s="3" t="str">
        <f t="shared" si="179"/>
        <v>Medium</v>
      </c>
      <c r="AC1610" s="3" t="str">
        <f t="shared" si="180"/>
        <v>Medium</v>
      </c>
      <c r="AD1610" s="3" t="str">
        <f t="shared" si="181"/>
        <v>No</v>
      </c>
    </row>
    <row r="1611" spans="1:30" ht="15" customHeight="1" x14ac:dyDescent="0.3">
      <c r="A1611" s="3" t="s">
        <v>1632</v>
      </c>
      <c r="B1611" s="3">
        <v>54</v>
      </c>
      <c r="C1611" s="3" t="s">
        <v>31</v>
      </c>
      <c r="D1611" s="3" t="s">
        <v>33</v>
      </c>
      <c r="E1611" s="3">
        <v>32223.560087024602</v>
      </c>
      <c r="F1611" s="3">
        <v>196</v>
      </c>
      <c r="G1611" s="3">
        <v>619.77298671786502</v>
      </c>
      <c r="H1611" s="3">
        <v>1</v>
      </c>
      <c r="I1611" s="3">
        <v>761.80149530398603</v>
      </c>
      <c r="J1611" s="3">
        <v>25</v>
      </c>
      <c r="K1611" s="3">
        <v>645.34977805938195</v>
      </c>
      <c r="L1611" s="3">
        <v>21</v>
      </c>
      <c r="M1611" s="3">
        <v>15</v>
      </c>
      <c r="N1611" s="3">
        <v>1</v>
      </c>
      <c r="O1611" s="3">
        <v>808</v>
      </c>
      <c r="P1611" s="3">
        <v>5</v>
      </c>
      <c r="Q1611" s="3">
        <v>1026.6757375725001</v>
      </c>
      <c r="R1611" s="3">
        <v>5</v>
      </c>
      <c r="S1611" s="3">
        <v>0</v>
      </c>
      <c r="T1611" s="3">
        <v>0</v>
      </c>
      <c r="U1611" s="3">
        <v>6132.2091193972101</v>
      </c>
      <c r="V1611" s="3">
        <v>1</v>
      </c>
      <c r="W1611" s="3" t="str">
        <f>IF(Bank_data3[[#This Row],[credit_risk]]=1,"High Risk","Low Risk")</f>
        <v>High Risk</v>
      </c>
      <c r="X1611" s="3" t="str">
        <f t="shared" si="175"/>
        <v>45-54</v>
      </c>
      <c r="Y1611" s="3" t="str">
        <f t="shared" si="176"/>
        <v>Low Income</v>
      </c>
      <c r="Z1611" s="3" t="str">
        <f t="shared" si="177"/>
        <v>Excellent</v>
      </c>
      <c r="AA1611" s="27">
        <f t="shared" si="178"/>
        <v>3.1861027608365025E-2</v>
      </c>
      <c r="AB1611" s="3" t="str">
        <f t="shared" si="179"/>
        <v>Low</v>
      </c>
      <c r="AC1611" s="3" t="str">
        <f t="shared" si="180"/>
        <v>Medium</v>
      </c>
      <c r="AD1611" s="3" t="str">
        <f t="shared" si="181"/>
        <v>No</v>
      </c>
    </row>
    <row r="1612" spans="1:30" ht="15" customHeight="1" x14ac:dyDescent="0.3">
      <c r="A1612" s="3" t="s">
        <v>1633</v>
      </c>
      <c r="B1612" s="3">
        <v>61</v>
      </c>
      <c r="C1612" s="3" t="s">
        <v>31</v>
      </c>
      <c r="D1612" s="3" t="s">
        <v>26</v>
      </c>
      <c r="E1612" s="3">
        <v>21764.971859316</v>
      </c>
      <c r="F1612" s="3">
        <v>231</v>
      </c>
      <c r="G1612" s="3">
        <v>1697.6979192844101</v>
      </c>
      <c r="H1612" s="3">
        <v>11</v>
      </c>
      <c r="I1612" s="3">
        <v>684.29513153958396</v>
      </c>
      <c r="J1612" s="3">
        <v>9</v>
      </c>
      <c r="K1612" s="3">
        <v>566.09150439848599</v>
      </c>
      <c r="L1612" s="3">
        <v>57</v>
      </c>
      <c r="M1612" s="3">
        <v>7</v>
      </c>
      <c r="N1612" s="3">
        <v>7</v>
      </c>
      <c r="O1612" s="3">
        <v>827</v>
      </c>
      <c r="P1612" s="3">
        <v>0</v>
      </c>
      <c r="Q1612" s="3">
        <v>16060.835055334799</v>
      </c>
      <c r="R1612" s="3">
        <v>0</v>
      </c>
      <c r="S1612" s="3">
        <v>0</v>
      </c>
      <c r="T1612" s="3">
        <v>0</v>
      </c>
      <c r="U1612" s="3">
        <v>8626.8554909346094</v>
      </c>
      <c r="V1612" s="3">
        <v>0</v>
      </c>
      <c r="W1612" s="3" t="str">
        <f>IF(Bank_data3[[#This Row],[credit_risk]]=1,"High Risk","Low Risk")</f>
        <v>Low Risk</v>
      </c>
      <c r="X1612" s="3" t="str">
        <f t="shared" si="175"/>
        <v>55+</v>
      </c>
      <c r="Y1612" s="3" t="str">
        <f t="shared" si="176"/>
        <v>Low Income</v>
      </c>
      <c r="Z1612" s="3" t="str">
        <f t="shared" si="177"/>
        <v>Excellent</v>
      </c>
      <c r="AA1612" s="27">
        <f t="shared" si="178"/>
        <v>0.73792124148602223</v>
      </c>
      <c r="AB1612" s="3" t="str">
        <f t="shared" si="179"/>
        <v>Medium</v>
      </c>
      <c r="AC1612" s="3" t="str">
        <f t="shared" si="180"/>
        <v>High</v>
      </c>
      <c r="AD1612" s="3" t="str">
        <f t="shared" si="181"/>
        <v>No</v>
      </c>
    </row>
    <row r="1613" spans="1:30" ht="15" customHeight="1" x14ac:dyDescent="0.3">
      <c r="A1613" s="3" t="s">
        <v>1634</v>
      </c>
      <c r="B1613" s="3">
        <v>53</v>
      </c>
      <c r="C1613" s="3" t="s">
        <v>28</v>
      </c>
      <c r="D1613" s="3" t="s">
        <v>33</v>
      </c>
      <c r="E1613" s="3">
        <v>30839.620296206798</v>
      </c>
      <c r="F1613" s="3">
        <v>109</v>
      </c>
      <c r="G1613" s="3">
        <v>2082.6753802646799</v>
      </c>
      <c r="H1613" s="3">
        <v>1</v>
      </c>
      <c r="I1613" s="3">
        <v>1663.3058032695501</v>
      </c>
      <c r="J1613" s="3">
        <v>13</v>
      </c>
      <c r="K1613" s="3">
        <v>678.00568883921903</v>
      </c>
      <c r="L1613" s="3">
        <v>18</v>
      </c>
      <c r="M1613" s="3">
        <v>17</v>
      </c>
      <c r="N1613" s="3">
        <v>4</v>
      </c>
      <c r="O1613" s="3">
        <v>562</v>
      </c>
      <c r="P1613" s="3">
        <v>4</v>
      </c>
      <c r="Q1613" s="3">
        <v>11989.6217637957</v>
      </c>
      <c r="R1613" s="3">
        <v>7</v>
      </c>
      <c r="S1613" s="3">
        <v>1</v>
      </c>
      <c r="T1613" s="3">
        <v>0</v>
      </c>
      <c r="U1613" s="3">
        <v>8132.97693511749</v>
      </c>
      <c r="V1613" s="3">
        <v>1</v>
      </c>
      <c r="W1613" s="3" t="str">
        <f>IF(Bank_data3[[#This Row],[credit_risk]]=1,"High Risk","Low Risk")</f>
        <v>High Risk</v>
      </c>
      <c r="X1613" s="3" t="str">
        <f t="shared" si="175"/>
        <v>45-54</v>
      </c>
      <c r="Y1613" s="3" t="str">
        <f t="shared" si="176"/>
        <v>Low Income</v>
      </c>
      <c r="Z1613" s="3" t="str">
        <f t="shared" si="177"/>
        <v>Poor</v>
      </c>
      <c r="AA1613" s="27">
        <f t="shared" si="178"/>
        <v>0.38877332628088146</v>
      </c>
      <c r="AB1613" s="3" t="str">
        <f t="shared" si="179"/>
        <v>Medium</v>
      </c>
      <c r="AC1613" s="3" t="str">
        <f t="shared" si="180"/>
        <v>Medium</v>
      </c>
      <c r="AD1613" s="3" t="str">
        <f t="shared" si="181"/>
        <v>No</v>
      </c>
    </row>
    <row r="1614" spans="1:30" ht="15" customHeight="1" x14ac:dyDescent="0.3">
      <c r="A1614" s="3" t="s">
        <v>1635</v>
      </c>
      <c r="B1614" s="3">
        <v>49</v>
      </c>
      <c r="C1614" s="3" t="s">
        <v>23</v>
      </c>
      <c r="D1614" s="3" t="s">
        <v>24</v>
      </c>
      <c r="E1614" s="3">
        <v>56870.921315120599</v>
      </c>
      <c r="F1614" s="3">
        <v>98</v>
      </c>
      <c r="G1614" s="3">
        <v>2126.9958468434102</v>
      </c>
      <c r="H1614" s="3">
        <v>4</v>
      </c>
      <c r="I1614" s="3">
        <v>386.10071401497402</v>
      </c>
      <c r="J1614" s="3">
        <v>4</v>
      </c>
      <c r="K1614" s="3">
        <v>620.95495807161205</v>
      </c>
      <c r="L1614" s="3">
        <v>4</v>
      </c>
      <c r="M1614" s="3">
        <v>2</v>
      </c>
      <c r="N1614" s="3">
        <v>7</v>
      </c>
      <c r="O1614" s="3">
        <v>698</v>
      </c>
      <c r="P1614" s="3">
        <v>4</v>
      </c>
      <c r="Q1614" s="3">
        <v>18245.308561684</v>
      </c>
      <c r="R1614" s="3">
        <v>2</v>
      </c>
      <c r="S1614" s="3">
        <v>0</v>
      </c>
      <c r="T1614" s="3">
        <v>0</v>
      </c>
      <c r="U1614" s="3">
        <v>12627.396608279199</v>
      </c>
      <c r="V1614" s="3">
        <v>0</v>
      </c>
      <c r="W1614" s="3" t="str">
        <f>IF(Bank_data3[[#This Row],[credit_risk]]=1,"High Risk","Low Risk")</f>
        <v>Low Risk</v>
      </c>
      <c r="X1614" s="3" t="str">
        <f t="shared" si="175"/>
        <v>45-54</v>
      </c>
      <c r="Y1614" s="3" t="str">
        <f t="shared" si="176"/>
        <v>Middle Income</v>
      </c>
      <c r="Z1614" s="3" t="str">
        <f t="shared" si="177"/>
        <v>Good</v>
      </c>
      <c r="AA1614" s="27">
        <f t="shared" si="178"/>
        <v>0.32081964103565552</v>
      </c>
      <c r="AB1614" s="3" t="str">
        <f t="shared" si="179"/>
        <v>Medium</v>
      </c>
      <c r="AC1614" s="3" t="str">
        <f t="shared" si="180"/>
        <v>Low</v>
      </c>
      <c r="AD1614" s="3" t="str">
        <f t="shared" si="181"/>
        <v>No</v>
      </c>
    </row>
    <row r="1615" spans="1:30" ht="15" customHeight="1" x14ac:dyDescent="0.3">
      <c r="A1615" s="3" t="s">
        <v>1636</v>
      </c>
      <c r="B1615" s="3">
        <v>32</v>
      </c>
      <c r="C1615" s="3" t="s">
        <v>31</v>
      </c>
      <c r="D1615" s="3" t="s">
        <v>26</v>
      </c>
      <c r="E1615" s="3">
        <v>47085.113361861302</v>
      </c>
      <c r="F1615" s="3">
        <v>42</v>
      </c>
      <c r="G1615" s="3">
        <v>454.650939535482</v>
      </c>
      <c r="H1615" s="3">
        <v>9</v>
      </c>
      <c r="I1615" s="3">
        <v>1105.52269382502</v>
      </c>
      <c r="J1615" s="3">
        <v>21</v>
      </c>
      <c r="K1615" s="3">
        <v>448.496514142281</v>
      </c>
      <c r="L1615" s="3">
        <v>15</v>
      </c>
      <c r="M1615" s="3">
        <v>3</v>
      </c>
      <c r="N1615" s="3">
        <v>8</v>
      </c>
      <c r="O1615" s="3">
        <v>322</v>
      </c>
      <c r="P1615" s="3">
        <v>3</v>
      </c>
      <c r="Q1615" s="3">
        <v>16753.664183733701</v>
      </c>
      <c r="R1615" s="3">
        <v>5</v>
      </c>
      <c r="S1615" s="3">
        <v>0</v>
      </c>
      <c r="T1615" s="3">
        <v>0</v>
      </c>
      <c r="U1615" s="3">
        <v>5670.8681926228801</v>
      </c>
      <c r="V1615" s="3">
        <v>1</v>
      </c>
      <c r="W1615" s="3" t="str">
        <f>IF(Bank_data3[[#This Row],[credit_risk]]=1,"High Risk","Low Risk")</f>
        <v>High Risk</v>
      </c>
      <c r="X1615" s="3" t="str">
        <f t="shared" si="175"/>
        <v>25-34</v>
      </c>
      <c r="Y1615" s="3" t="str">
        <f t="shared" si="176"/>
        <v>Low Income</v>
      </c>
      <c r="Z1615" s="3" t="str">
        <f t="shared" si="177"/>
        <v>Poor</v>
      </c>
      <c r="AA1615" s="27">
        <f t="shared" si="178"/>
        <v>0.35581658378896636</v>
      </c>
      <c r="AB1615" s="3" t="str">
        <f t="shared" si="179"/>
        <v>Low</v>
      </c>
      <c r="AC1615" s="3" t="str">
        <f t="shared" si="180"/>
        <v>Medium</v>
      </c>
      <c r="AD1615" s="3" t="str">
        <f t="shared" si="181"/>
        <v>No</v>
      </c>
    </row>
    <row r="1616" spans="1:30" ht="15" customHeight="1" x14ac:dyDescent="0.3">
      <c r="A1616" s="3" t="s">
        <v>1637</v>
      </c>
      <c r="B1616" s="3">
        <v>32</v>
      </c>
      <c r="C1616" s="3" t="s">
        <v>31</v>
      </c>
      <c r="D1616" s="3" t="s">
        <v>33</v>
      </c>
      <c r="E1616" s="3">
        <v>70037.476242385601</v>
      </c>
      <c r="F1616" s="3">
        <v>143</v>
      </c>
      <c r="G1616" s="3">
        <v>1875.1616016928201</v>
      </c>
      <c r="H1616" s="3">
        <v>4</v>
      </c>
      <c r="I1616" s="3">
        <v>805.39803981114403</v>
      </c>
      <c r="J1616" s="3">
        <v>10</v>
      </c>
      <c r="K1616" s="3">
        <v>247.50700489357001</v>
      </c>
      <c r="L1616" s="3">
        <v>40</v>
      </c>
      <c r="M1616" s="3">
        <v>4</v>
      </c>
      <c r="N1616" s="3">
        <v>8</v>
      </c>
      <c r="O1616" s="3">
        <v>546</v>
      </c>
      <c r="P1616" s="3">
        <v>1</v>
      </c>
      <c r="Q1616" s="3">
        <v>9929.6346415171301</v>
      </c>
      <c r="R1616" s="3">
        <v>6</v>
      </c>
      <c r="S1616" s="3">
        <v>0</v>
      </c>
      <c r="T1616" s="3">
        <v>0</v>
      </c>
      <c r="U1616" s="3">
        <v>1830.91628088785</v>
      </c>
      <c r="V1616" s="3">
        <v>1</v>
      </c>
      <c r="W1616" s="3" t="str">
        <f>IF(Bank_data3[[#This Row],[credit_risk]]=1,"High Risk","Low Risk")</f>
        <v>High Risk</v>
      </c>
      <c r="X1616" s="3" t="str">
        <f t="shared" si="175"/>
        <v>25-34</v>
      </c>
      <c r="Y1616" s="3" t="str">
        <f t="shared" si="176"/>
        <v>Middle Income</v>
      </c>
      <c r="Z1616" s="3" t="str">
        <f t="shared" si="177"/>
        <v>Poor</v>
      </c>
      <c r="AA1616" s="27">
        <f t="shared" si="178"/>
        <v>0.14177602012889021</v>
      </c>
      <c r="AB1616" s="3" t="str">
        <f t="shared" si="179"/>
        <v>Medium</v>
      </c>
      <c r="AC1616" s="3" t="str">
        <f t="shared" si="180"/>
        <v>High</v>
      </c>
      <c r="AD1616" s="3" t="str">
        <f t="shared" si="181"/>
        <v>No</v>
      </c>
    </row>
    <row r="1617" spans="1:30" ht="15" customHeight="1" x14ac:dyDescent="0.3">
      <c r="A1617" s="3" t="s">
        <v>1638</v>
      </c>
      <c r="B1617" s="3">
        <v>37</v>
      </c>
      <c r="C1617" s="3" t="s">
        <v>31</v>
      </c>
      <c r="D1617" s="3" t="s">
        <v>24</v>
      </c>
      <c r="E1617" s="3">
        <v>48831.570810589597</v>
      </c>
      <c r="F1617" s="3">
        <v>109</v>
      </c>
      <c r="G1617" s="3">
        <v>1029.92991649794</v>
      </c>
      <c r="H1617" s="3">
        <v>7</v>
      </c>
      <c r="I1617" s="3">
        <v>500.93672280653902</v>
      </c>
      <c r="J1617" s="3">
        <v>28</v>
      </c>
      <c r="K1617" s="3">
        <v>580.91914533447596</v>
      </c>
      <c r="L1617" s="3">
        <v>73</v>
      </c>
      <c r="M1617" s="3">
        <v>3</v>
      </c>
      <c r="N1617" s="3">
        <v>3</v>
      </c>
      <c r="O1617" s="3">
        <v>556</v>
      </c>
      <c r="P1617" s="3">
        <v>0</v>
      </c>
      <c r="Q1617" s="3">
        <v>8715.7538778232902</v>
      </c>
      <c r="R1617" s="3">
        <v>4</v>
      </c>
      <c r="S1617" s="3">
        <v>0</v>
      </c>
      <c r="T1617" s="3">
        <v>0</v>
      </c>
      <c r="U1617" s="3">
        <v>6569.9110138659098</v>
      </c>
      <c r="V1617" s="3">
        <v>1</v>
      </c>
      <c r="W1617" s="3" t="str">
        <f>IF(Bank_data3[[#This Row],[credit_risk]]=1,"High Risk","Low Risk")</f>
        <v>High Risk</v>
      </c>
      <c r="X1617" s="3" t="str">
        <f t="shared" si="175"/>
        <v>35-44</v>
      </c>
      <c r="Y1617" s="3" t="str">
        <f t="shared" si="176"/>
        <v>Low Income</v>
      </c>
      <c r="Z1617" s="3" t="str">
        <f t="shared" si="177"/>
        <v>Poor</v>
      </c>
      <c r="AA1617" s="27">
        <f t="shared" si="178"/>
        <v>0.17848604362186921</v>
      </c>
      <c r="AB1617" s="3" t="str">
        <f t="shared" si="179"/>
        <v>Medium</v>
      </c>
      <c r="AC1617" s="3" t="str">
        <f t="shared" si="180"/>
        <v>High</v>
      </c>
      <c r="AD1617" s="3" t="str">
        <f t="shared" si="181"/>
        <v>No</v>
      </c>
    </row>
    <row r="1618" spans="1:30" ht="15" customHeight="1" x14ac:dyDescent="0.3">
      <c r="A1618" s="3" t="s">
        <v>1639</v>
      </c>
      <c r="B1618" s="3">
        <v>51</v>
      </c>
      <c r="C1618" s="3" t="s">
        <v>28</v>
      </c>
      <c r="D1618" s="3" t="s">
        <v>26</v>
      </c>
      <c r="E1618" s="3">
        <v>65165.235948251502</v>
      </c>
      <c r="F1618" s="3">
        <v>19</v>
      </c>
      <c r="G1618" s="3">
        <v>2721.5931162060701</v>
      </c>
      <c r="H1618" s="3">
        <v>8</v>
      </c>
      <c r="I1618" s="3">
        <v>783.06033227999706</v>
      </c>
      <c r="J1618" s="3">
        <v>6</v>
      </c>
      <c r="K1618" s="3">
        <v>366.39111166586503</v>
      </c>
      <c r="L1618" s="3">
        <v>18</v>
      </c>
      <c r="M1618" s="3">
        <v>6</v>
      </c>
      <c r="N1618" s="3">
        <v>9</v>
      </c>
      <c r="O1618" s="3">
        <v>368</v>
      </c>
      <c r="P1618" s="3">
        <v>5</v>
      </c>
      <c r="Q1618" s="3">
        <v>13896.6491382238</v>
      </c>
      <c r="R1618" s="3">
        <v>2</v>
      </c>
      <c r="S1618" s="3">
        <v>0</v>
      </c>
      <c r="T1618" s="3">
        <v>0</v>
      </c>
      <c r="U1618" s="3">
        <v>6337.43618140537</v>
      </c>
      <c r="V1618" s="3">
        <v>1</v>
      </c>
      <c r="W1618" s="3" t="str">
        <f>IF(Bank_data3[[#This Row],[credit_risk]]=1,"High Risk","Low Risk")</f>
        <v>High Risk</v>
      </c>
      <c r="X1618" s="3" t="str">
        <f t="shared" si="175"/>
        <v>45-54</v>
      </c>
      <c r="Y1618" s="3" t="str">
        <f t="shared" si="176"/>
        <v>Middle Income</v>
      </c>
      <c r="Z1618" s="3" t="str">
        <f t="shared" si="177"/>
        <v>Poor</v>
      </c>
      <c r="AA1618" s="27">
        <f t="shared" si="178"/>
        <v>0.2132524947697465</v>
      </c>
      <c r="AB1618" s="3" t="str">
        <f t="shared" si="179"/>
        <v>Medium</v>
      </c>
      <c r="AC1618" s="3" t="str">
        <f t="shared" si="180"/>
        <v>Medium</v>
      </c>
      <c r="AD1618" s="3" t="str">
        <f t="shared" si="181"/>
        <v>No</v>
      </c>
    </row>
    <row r="1619" spans="1:30" ht="15" customHeight="1" x14ac:dyDescent="0.3">
      <c r="A1619" s="3" t="s">
        <v>1640</v>
      </c>
      <c r="B1619" s="3">
        <v>51</v>
      </c>
      <c r="C1619" s="3" t="s">
        <v>31</v>
      </c>
      <c r="D1619" s="3" t="s">
        <v>33</v>
      </c>
      <c r="E1619" s="3">
        <v>37529.337055098396</v>
      </c>
      <c r="F1619" s="3">
        <v>17</v>
      </c>
      <c r="G1619" s="3">
        <v>2264.8713012191702</v>
      </c>
      <c r="H1619" s="3">
        <v>1</v>
      </c>
      <c r="I1619" s="3">
        <v>312.47357684398401</v>
      </c>
      <c r="J1619" s="3">
        <v>17</v>
      </c>
      <c r="K1619" s="3">
        <v>465.17155946132101</v>
      </c>
      <c r="L1619" s="3">
        <v>64</v>
      </c>
      <c r="M1619" s="3">
        <v>19</v>
      </c>
      <c r="N1619" s="3">
        <v>1</v>
      </c>
      <c r="O1619" s="3">
        <v>863</v>
      </c>
      <c r="P1619" s="3">
        <v>1</v>
      </c>
      <c r="Q1619" s="3">
        <v>8990.6151315416992</v>
      </c>
      <c r="R1619" s="3">
        <v>0</v>
      </c>
      <c r="S1619" s="3">
        <v>0</v>
      </c>
      <c r="T1619" s="3">
        <v>0</v>
      </c>
      <c r="U1619" s="3">
        <v>8514.4673890248796</v>
      </c>
      <c r="V1619" s="3">
        <v>0</v>
      </c>
      <c r="W1619" s="3" t="str">
        <f>IF(Bank_data3[[#This Row],[credit_risk]]=1,"High Risk","Low Risk")</f>
        <v>Low Risk</v>
      </c>
      <c r="X1619" s="3" t="str">
        <f t="shared" si="175"/>
        <v>45-54</v>
      </c>
      <c r="Y1619" s="3" t="str">
        <f t="shared" si="176"/>
        <v>Low Income</v>
      </c>
      <c r="Z1619" s="3" t="str">
        <f t="shared" si="177"/>
        <v>Excellent</v>
      </c>
      <c r="AA1619" s="27">
        <f t="shared" si="178"/>
        <v>0.23956232209330527</v>
      </c>
      <c r="AB1619" s="3" t="str">
        <f t="shared" si="179"/>
        <v>Medium</v>
      </c>
      <c r="AC1619" s="3" t="str">
        <f t="shared" si="180"/>
        <v>High</v>
      </c>
      <c r="AD1619" s="3" t="str">
        <f t="shared" si="181"/>
        <v>No</v>
      </c>
    </row>
    <row r="1620" spans="1:30" ht="15" customHeight="1" x14ac:dyDescent="0.3">
      <c r="A1620" s="3" t="s">
        <v>1641</v>
      </c>
      <c r="B1620" s="3">
        <v>54</v>
      </c>
      <c r="C1620" s="3" t="s">
        <v>31</v>
      </c>
      <c r="D1620" s="3" t="s">
        <v>26</v>
      </c>
      <c r="E1620" s="3">
        <v>42167.440230760098</v>
      </c>
      <c r="F1620" s="3">
        <v>163</v>
      </c>
      <c r="G1620" s="3">
        <v>1520.68483749848</v>
      </c>
      <c r="H1620" s="3">
        <v>0</v>
      </c>
      <c r="I1620" s="3">
        <v>591.578357617601</v>
      </c>
      <c r="J1620" s="3">
        <v>30</v>
      </c>
      <c r="K1620" s="3">
        <v>321.27463042917498</v>
      </c>
      <c r="L1620" s="3">
        <v>21</v>
      </c>
      <c r="M1620" s="3">
        <v>5</v>
      </c>
      <c r="N1620" s="3">
        <v>1</v>
      </c>
      <c r="O1620" s="3">
        <v>696</v>
      </c>
      <c r="P1620" s="3">
        <v>4</v>
      </c>
      <c r="Q1620" s="3">
        <v>0</v>
      </c>
      <c r="R1620" s="3">
        <v>7</v>
      </c>
      <c r="S1620" s="3">
        <v>0</v>
      </c>
      <c r="T1620" s="3">
        <v>0</v>
      </c>
      <c r="U1620" s="3">
        <v>14026.0744854236</v>
      </c>
      <c r="V1620" s="3">
        <v>1</v>
      </c>
      <c r="W1620" s="3" t="str">
        <f>IF(Bank_data3[[#This Row],[credit_risk]]=1,"High Risk","Low Risk")</f>
        <v>High Risk</v>
      </c>
      <c r="X1620" s="3" t="str">
        <f t="shared" si="175"/>
        <v>45-54</v>
      </c>
      <c r="Y1620" s="3" t="str">
        <f t="shared" si="176"/>
        <v>Low Income</v>
      </c>
      <c r="Z1620" s="3" t="str">
        <f t="shared" si="177"/>
        <v>Good</v>
      </c>
      <c r="AA1620" s="27">
        <f t="shared" si="178"/>
        <v>0</v>
      </c>
      <c r="AB1620" s="3" t="str">
        <f t="shared" si="179"/>
        <v>Medium</v>
      </c>
      <c r="AC1620" s="3" t="str">
        <f t="shared" si="180"/>
        <v>Medium</v>
      </c>
      <c r="AD1620" s="3" t="str">
        <f t="shared" si="181"/>
        <v>No</v>
      </c>
    </row>
    <row r="1621" spans="1:30" ht="15" customHeight="1" x14ac:dyDescent="0.3">
      <c r="A1621" s="3" t="s">
        <v>1642</v>
      </c>
      <c r="B1621" s="3">
        <v>58</v>
      </c>
      <c r="C1621" s="3" t="s">
        <v>31</v>
      </c>
      <c r="D1621" s="3" t="s">
        <v>33</v>
      </c>
      <c r="E1621" s="3">
        <v>50171.434842804898</v>
      </c>
      <c r="F1621" s="3">
        <v>18</v>
      </c>
      <c r="G1621" s="3">
        <v>3245.6217301445399</v>
      </c>
      <c r="H1621" s="3">
        <v>2</v>
      </c>
      <c r="I1621" s="3">
        <v>783.57298595753798</v>
      </c>
      <c r="J1621" s="3">
        <v>42</v>
      </c>
      <c r="K1621" s="3">
        <v>725.97955496488601</v>
      </c>
      <c r="L1621" s="3">
        <v>16</v>
      </c>
      <c r="M1621" s="3">
        <v>16</v>
      </c>
      <c r="N1621" s="3">
        <v>4</v>
      </c>
      <c r="O1621" s="3">
        <v>866</v>
      </c>
      <c r="P1621" s="3">
        <v>2</v>
      </c>
      <c r="Q1621" s="3">
        <v>10315.466286032501</v>
      </c>
      <c r="R1621" s="3">
        <v>3</v>
      </c>
      <c r="S1621" s="3">
        <v>0</v>
      </c>
      <c r="T1621" s="3">
        <v>0</v>
      </c>
      <c r="U1621" s="3">
        <v>3065.93637445683</v>
      </c>
      <c r="V1621" s="3">
        <v>0</v>
      </c>
      <c r="W1621" s="3" t="str">
        <f>IF(Bank_data3[[#This Row],[credit_risk]]=1,"High Risk","Low Risk")</f>
        <v>Low Risk</v>
      </c>
      <c r="X1621" s="3" t="str">
        <f t="shared" si="175"/>
        <v>55+</v>
      </c>
      <c r="Y1621" s="3" t="str">
        <f t="shared" si="176"/>
        <v>Middle Income</v>
      </c>
      <c r="Z1621" s="3" t="str">
        <f t="shared" si="177"/>
        <v>Excellent</v>
      </c>
      <c r="AA1621" s="27">
        <f t="shared" si="178"/>
        <v>0.20560437066136339</v>
      </c>
      <c r="AB1621" s="3" t="str">
        <f t="shared" si="179"/>
        <v>Medium</v>
      </c>
      <c r="AC1621" s="3" t="str">
        <f t="shared" si="180"/>
        <v>Medium</v>
      </c>
      <c r="AD1621" s="3" t="str">
        <f t="shared" si="181"/>
        <v>No</v>
      </c>
    </row>
    <row r="1622" spans="1:30" ht="15" customHeight="1" x14ac:dyDescent="0.3">
      <c r="A1622" s="3" t="s">
        <v>1643</v>
      </c>
      <c r="B1622" s="3">
        <v>65</v>
      </c>
      <c r="C1622" s="3" t="s">
        <v>31</v>
      </c>
      <c r="D1622" s="3" t="s">
        <v>24</v>
      </c>
      <c r="E1622" s="3">
        <v>47354.414323151497</v>
      </c>
      <c r="F1622" s="3">
        <v>15</v>
      </c>
      <c r="G1622" s="3">
        <v>917.84393935670198</v>
      </c>
      <c r="H1622" s="3">
        <v>5</v>
      </c>
      <c r="I1622" s="3">
        <v>257.10902949030498</v>
      </c>
      <c r="J1622" s="3">
        <v>19</v>
      </c>
      <c r="K1622" s="3">
        <v>0</v>
      </c>
      <c r="L1622" s="3">
        <v>34</v>
      </c>
      <c r="M1622" s="3">
        <v>13</v>
      </c>
      <c r="N1622" s="3">
        <v>9</v>
      </c>
      <c r="O1622" s="3">
        <v>584</v>
      </c>
      <c r="P1622" s="3">
        <v>5</v>
      </c>
      <c r="Q1622" s="3">
        <v>6836.5558636239903</v>
      </c>
      <c r="R1622" s="3">
        <v>2</v>
      </c>
      <c r="S1622" s="3">
        <v>0</v>
      </c>
      <c r="T1622" s="3">
        <v>0</v>
      </c>
      <c r="U1622" s="3">
        <v>9511.7399626636998</v>
      </c>
      <c r="V1622" s="3">
        <v>0</v>
      </c>
      <c r="W1622" s="3" t="str">
        <f>IF(Bank_data3[[#This Row],[credit_risk]]=1,"High Risk","Low Risk")</f>
        <v>Low Risk</v>
      </c>
      <c r="X1622" s="3" t="str">
        <f t="shared" si="175"/>
        <v>55+</v>
      </c>
      <c r="Y1622" s="3" t="str">
        <f t="shared" si="176"/>
        <v>Low Income</v>
      </c>
      <c r="Z1622" s="3" t="str">
        <f t="shared" si="177"/>
        <v>Fair</v>
      </c>
      <c r="AA1622" s="27">
        <f t="shared" si="178"/>
        <v>0.14436998031420292</v>
      </c>
      <c r="AB1622" s="3" t="str">
        <f t="shared" si="179"/>
        <v>Low</v>
      </c>
      <c r="AC1622" s="3" t="str">
        <f t="shared" si="180"/>
        <v>High</v>
      </c>
      <c r="AD1622" s="3" t="str">
        <f t="shared" si="181"/>
        <v>No</v>
      </c>
    </row>
    <row r="1623" spans="1:30" ht="15" customHeight="1" x14ac:dyDescent="0.3">
      <c r="A1623" s="3" t="s">
        <v>1644</v>
      </c>
      <c r="B1623" s="3">
        <v>48</v>
      </c>
      <c r="C1623" s="3" t="s">
        <v>23</v>
      </c>
      <c r="D1623" s="3" t="s">
        <v>24</v>
      </c>
      <c r="E1623" s="3">
        <v>45673.429430611301</v>
      </c>
      <c r="F1623" s="3">
        <v>216</v>
      </c>
      <c r="G1623" s="3">
        <v>1454.4102159077599</v>
      </c>
      <c r="H1623" s="3">
        <v>4</v>
      </c>
      <c r="I1623" s="3">
        <v>977.23388847082003</v>
      </c>
      <c r="J1623" s="3">
        <v>34</v>
      </c>
      <c r="K1623" s="3">
        <v>628.79794400502203</v>
      </c>
      <c r="L1623" s="3">
        <v>38</v>
      </c>
      <c r="M1623" s="3">
        <v>4</v>
      </c>
      <c r="N1623" s="3">
        <v>3</v>
      </c>
      <c r="O1623" s="3">
        <v>445</v>
      </c>
      <c r="P1623" s="3">
        <v>0</v>
      </c>
      <c r="Q1623" s="3">
        <v>8788.4609739241296</v>
      </c>
      <c r="R1623" s="3">
        <v>1</v>
      </c>
      <c r="S1623" s="3">
        <v>0</v>
      </c>
      <c r="T1623" s="3">
        <v>0</v>
      </c>
      <c r="U1623" s="3">
        <v>9883.6945382191607</v>
      </c>
      <c r="V1623" s="3">
        <v>1</v>
      </c>
      <c r="W1623" s="3" t="str">
        <f>IF(Bank_data3[[#This Row],[credit_risk]]=1,"High Risk","Low Risk")</f>
        <v>High Risk</v>
      </c>
      <c r="X1623" s="3" t="str">
        <f t="shared" si="175"/>
        <v>45-54</v>
      </c>
      <c r="Y1623" s="3" t="str">
        <f t="shared" si="176"/>
        <v>Low Income</v>
      </c>
      <c r="Z1623" s="3" t="str">
        <f t="shared" si="177"/>
        <v>Poor</v>
      </c>
      <c r="AA1623" s="27">
        <f t="shared" si="178"/>
        <v>0.19241955516556672</v>
      </c>
      <c r="AB1623" s="3" t="str">
        <f t="shared" si="179"/>
        <v>Medium</v>
      </c>
      <c r="AC1623" s="3" t="str">
        <f t="shared" si="180"/>
        <v>High</v>
      </c>
      <c r="AD1623" s="3" t="str">
        <f t="shared" si="181"/>
        <v>No</v>
      </c>
    </row>
    <row r="1624" spans="1:30" ht="15" customHeight="1" x14ac:dyDescent="0.3">
      <c r="A1624" s="3" t="s">
        <v>1645</v>
      </c>
      <c r="B1624" s="3">
        <v>68</v>
      </c>
      <c r="C1624" s="3" t="s">
        <v>28</v>
      </c>
      <c r="D1624" s="3" t="s">
        <v>26</v>
      </c>
      <c r="E1624" s="3">
        <v>34301.9380548525</v>
      </c>
      <c r="F1624" s="3">
        <v>153</v>
      </c>
      <c r="G1624" s="3">
        <v>1933.0612426679099</v>
      </c>
      <c r="H1624" s="3">
        <v>7</v>
      </c>
      <c r="I1624" s="3">
        <v>462.68363568096402</v>
      </c>
      <c r="J1624" s="3">
        <v>6</v>
      </c>
      <c r="K1624" s="3">
        <v>537.28227009034504</v>
      </c>
      <c r="L1624" s="3">
        <v>72</v>
      </c>
      <c r="M1624" s="3">
        <v>14</v>
      </c>
      <c r="N1624" s="3">
        <v>5</v>
      </c>
      <c r="O1624" s="3">
        <v>685</v>
      </c>
      <c r="P1624" s="3">
        <v>5</v>
      </c>
      <c r="Q1624" s="3">
        <v>13783.2160078052</v>
      </c>
      <c r="R1624" s="3">
        <v>0</v>
      </c>
      <c r="S1624" s="3">
        <v>0</v>
      </c>
      <c r="T1624" s="3">
        <v>0</v>
      </c>
      <c r="U1624" s="3">
        <v>6999.7648342257598</v>
      </c>
      <c r="V1624" s="3">
        <v>0</v>
      </c>
      <c r="W1624" s="3" t="str">
        <f>IF(Bank_data3[[#This Row],[credit_risk]]=1,"High Risk","Low Risk")</f>
        <v>Low Risk</v>
      </c>
      <c r="X1624" s="3" t="str">
        <f t="shared" si="175"/>
        <v>55+</v>
      </c>
      <c r="Y1624" s="3" t="str">
        <f t="shared" si="176"/>
        <v>Low Income</v>
      </c>
      <c r="Z1624" s="3" t="str">
        <f t="shared" si="177"/>
        <v>Good</v>
      </c>
      <c r="AA1624" s="27">
        <f t="shared" si="178"/>
        <v>0.40182032822064895</v>
      </c>
      <c r="AB1624" s="3" t="str">
        <f t="shared" si="179"/>
        <v>Medium</v>
      </c>
      <c r="AC1624" s="3" t="str">
        <f t="shared" si="180"/>
        <v>High</v>
      </c>
      <c r="AD1624" s="3" t="str">
        <f t="shared" si="181"/>
        <v>No</v>
      </c>
    </row>
    <row r="1625" spans="1:30" ht="15" customHeight="1" x14ac:dyDescent="0.3">
      <c r="A1625" s="3" t="s">
        <v>1646</v>
      </c>
      <c r="B1625" s="3">
        <v>48</v>
      </c>
      <c r="C1625" s="3" t="s">
        <v>28</v>
      </c>
      <c r="D1625" s="3" t="s">
        <v>26</v>
      </c>
      <c r="E1625" s="3">
        <v>21459.883174412898</v>
      </c>
      <c r="F1625" s="3">
        <v>38</v>
      </c>
      <c r="G1625" s="3">
        <v>3127.5896386292702</v>
      </c>
      <c r="H1625" s="3">
        <v>7</v>
      </c>
      <c r="I1625" s="3">
        <v>291.89766469525699</v>
      </c>
      <c r="J1625" s="3">
        <v>29</v>
      </c>
      <c r="K1625" s="3">
        <v>721.71498168705205</v>
      </c>
      <c r="L1625" s="3">
        <v>54</v>
      </c>
      <c r="M1625" s="3">
        <v>9</v>
      </c>
      <c r="N1625" s="3">
        <v>8</v>
      </c>
      <c r="O1625" s="3">
        <v>582</v>
      </c>
      <c r="P1625" s="3">
        <v>3</v>
      </c>
      <c r="Q1625" s="3">
        <v>19446.5852389426</v>
      </c>
      <c r="R1625" s="3">
        <v>2</v>
      </c>
      <c r="S1625" s="3">
        <v>0</v>
      </c>
      <c r="T1625" s="3">
        <v>0</v>
      </c>
      <c r="U1625" s="3">
        <v>8277.3882534151908</v>
      </c>
      <c r="V1625" s="3">
        <v>0</v>
      </c>
      <c r="W1625" s="3" t="str">
        <f>IF(Bank_data3[[#This Row],[credit_risk]]=1,"High Risk","Low Risk")</f>
        <v>Low Risk</v>
      </c>
      <c r="X1625" s="3" t="str">
        <f t="shared" si="175"/>
        <v>45-54</v>
      </c>
      <c r="Y1625" s="3" t="str">
        <f t="shared" si="176"/>
        <v>Low Income</v>
      </c>
      <c r="Z1625" s="3" t="str">
        <f t="shared" si="177"/>
        <v>Fair</v>
      </c>
      <c r="AA1625" s="27">
        <f t="shared" si="178"/>
        <v>0.90618318286695998</v>
      </c>
      <c r="AB1625" s="3" t="str">
        <f t="shared" si="179"/>
        <v>Medium</v>
      </c>
      <c r="AC1625" s="3" t="str">
        <f t="shared" si="180"/>
        <v>High</v>
      </c>
      <c r="AD1625" s="3" t="str">
        <f t="shared" si="181"/>
        <v>No</v>
      </c>
    </row>
    <row r="1626" spans="1:30" ht="15" customHeight="1" x14ac:dyDescent="0.3">
      <c r="A1626" s="3" t="s">
        <v>1647</v>
      </c>
      <c r="B1626" s="3">
        <v>63</v>
      </c>
      <c r="C1626" s="3" t="s">
        <v>23</v>
      </c>
      <c r="D1626" s="3" t="s">
        <v>33</v>
      </c>
      <c r="E1626" s="3">
        <v>61358.298295792898</v>
      </c>
      <c r="F1626" s="3">
        <v>45</v>
      </c>
      <c r="G1626" s="3">
        <v>2670.8883147988299</v>
      </c>
      <c r="H1626" s="3">
        <v>1</v>
      </c>
      <c r="I1626" s="3">
        <v>421.85379246007</v>
      </c>
      <c r="J1626" s="3">
        <v>3</v>
      </c>
      <c r="K1626" s="3">
        <v>194.35843960475901</v>
      </c>
      <c r="L1626" s="3">
        <v>4</v>
      </c>
      <c r="M1626" s="3">
        <v>1</v>
      </c>
      <c r="N1626" s="3">
        <v>6</v>
      </c>
      <c r="O1626" s="3">
        <v>861</v>
      </c>
      <c r="P1626" s="3">
        <v>1</v>
      </c>
      <c r="Q1626" s="3">
        <v>23025.903642745499</v>
      </c>
      <c r="R1626" s="3">
        <v>4</v>
      </c>
      <c r="S1626" s="3">
        <v>0</v>
      </c>
      <c r="T1626" s="3">
        <v>0</v>
      </c>
      <c r="U1626" s="3">
        <v>7802.5278541156804</v>
      </c>
      <c r="V1626" s="3">
        <v>1</v>
      </c>
      <c r="W1626" s="3" t="str">
        <f>IF(Bank_data3[[#This Row],[credit_risk]]=1,"High Risk","Low Risk")</f>
        <v>High Risk</v>
      </c>
      <c r="X1626" s="3" t="str">
        <f t="shared" si="175"/>
        <v>55+</v>
      </c>
      <c r="Y1626" s="3" t="str">
        <f t="shared" si="176"/>
        <v>Middle Income</v>
      </c>
      <c r="Z1626" s="3" t="str">
        <f t="shared" si="177"/>
        <v>Excellent</v>
      </c>
      <c r="AA1626" s="27">
        <f t="shared" si="178"/>
        <v>0.37526959322997222</v>
      </c>
      <c r="AB1626" s="3" t="str">
        <f t="shared" si="179"/>
        <v>Medium</v>
      </c>
      <c r="AC1626" s="3" t="str">
        <f t="shared" si="180"/>
        <v>Low</v>
      </c>
      <c r="AD1626" s="3" t="str">
        <f t="shared" si="181"/>
        <v>No</v>
      </c>
    </row>
    <row r="1627" spans="1:30" ht="15" customHeight="1" x14ac:dyDescent="0.3">
      <c r="A1627" s="3" t="s">
        <v>1648</v>
      </c>
      <c r="B1627" s="3">
        <v>35</v>
      </c>
      <c r="C1627" s="3" t="s">
        <v>23</v>
      </c>
      <c r="D1627" s="3" t="s">
        <v>24</v>
      </c>
      <c r="E1627" s="3">
        <v>59346.686378438797</v>
      </c>
      <c r="F1627" s="3">
        <v>180</v>
      </c>
      <c r="G1627" s="3">
        <v>2141.3921388039198</v>
      </c>
      <c r="H1627" s="3">
        <v>8</v>
      </c>
      <c r="I1627" s="3">
        <v>1561.5839566424199</v>
      </c>
      <c r="J1627" s="3">
        <v>29</v>
      </c>
      <c r="K1627" s="3">
        <v>488.48776990990501</v>
      </c>
      <c r="L1627" s="3">
        <v>72</v>
      </c>
      <c r="M1627" s="3">
        <v>11</v>
      </c>
      <c r="N1627" s="3">
        <v>3</v>
      </c>
      <c r="O1627" s="3">
        <v>597</v>
      </c>
      <c r="P1627" s="3">
        <v>3</v>
      </c>
      <c r="Q1627" s="3">
        <v>14937.752939607401</v>
      </c>
      <c r="R1627" s="3">
        <v>5</v>
      </c>
      <c r="S1627" s="3">
        <v>1</v>
      </c>
      <c r="T1627" s="3">
        <v>0</v>
      </c>
      <c r="U1627" s="3">
        <v>8161.7400824449596</v>
      </c>
      <c r="V1627" s="3">
        <v>1</v>
      </c>
      <c r="W1627" s="3" t="str">
        <f>IF(Bank_data3[[#This Row],[credit_risk]]=1,"High Risk","Low Risk")</f>
        <v>High Risk</v>
      </c>
      <c r="X1627" s="3" t="str">
        <f t="shared" si="175"/>
        <v>35-44</v>
      </c>
      <c r="Y1627" s="3" t="str">
        <f t="shared" si="176"/>
        <v>Middle Income</v>
      </c>
      <c r="Z1627" s="3" t="str">
        <f t="shared" si="177"/>
        <v>Fair</v>
      </c>
      <c r="AA1627" s="27">
        <f t="shared" si="178"/>
        <v>0.25170323485886187</v>
      </c>
      <c r="AB1627" s="3" t="str">
        <f t="shared" si="179"/>
        <v>Medium</v>
      </c>
      <c r="AC1627" s="3" t="str">
        <f t="shared" si="180"/>
        <v>High</v>
      </c>
      <c r="AD1627" s="3" t="str">
        <f t="shared" si="181"/>
        <v>No</v>
      </c>
    </row>
    <row r="1628" spans="1:30" ht="15" customHeight="1" x14ac:dyDescent="0.3">
      <c r="A1628" s="3" t="s">
        <v>1649</v>
      </c>
      <c r="B1628" s="3">
        <v>63</v>
      </c>
      <c r="C1628" s="3" t="s">
        <v>28</v>
      </c>
      <c r="D1628" s="3" t="s">
        <v>33</v>
      </c>
      <c r="E1628" s="3">
        <v>38950.3539846731</v>
      </c>
      <c r="F1628" s="3">
        <v>116</v>
      </c>
      <c r="G1628" s="3">
        <v>798.05790892060702</v>
      </c>
      <c r="H1628" s="3">
        <v>3</v>
      </c>
      <c r="I1628" s="3">
        <v>107.677550345906</v>
      </c>
      <c r="J1628" s="3">
        <v>29</v>
      </c>
      <c r="K1628" s="3">
        <v>393.04417600397898</v>
      </c>
      <c r="L1628" s="3">
        <v>10</v>
      </c>
      <c r="M1628" s="3">
        <v>10</v>
      </c>
      <c r="N1628" s="3">
        <v>6</v>
      </c>
      <c r="O1628" s="3">
        <v>800</v>
      </c>
      <c r="P1628" s="3">
        <v>0</v>
      </c>
      <c r="Q1628" s="3">
        <v>8429.6163519383208</v>
      </c>
      <c r="R1628" s="3">
        <v>2</v>
      </c>
      <c r="S1628" s="3">
        <v>1</v>
      </c>
      <c r="T1628" s="3">
        <v>0</v>
      </c>
      <c r="U1628" s="3">
        <v>17520.793969812901</v>
      </c>
      <c r="V1628" s="3">
        <v>1</v>
      </c>
      <c r="W1628" s="3" t="str">
        <f>IF(Bank_data3[[#This Row],[credit_risk]]=1,"High Risk","Low Risk")</f>
        <v>High Risk</v>
      </c>
      <c r="X1628" s="3" t="str">
        <f t="shared" si="175"/>
        <v>55+</v>
      </c>
      <c r="Y1628" s="3" t="str">
        <f t="shared" si="176"/>
        <v>Low Income</v>
      </c>
      <c r="Z1628" s="3" t="str">
        <f t="shared" si="177"/>
        <v>Excellent</v>
      </c>
      <c r="AA1628" s="27">
        <f t="shared" si="178"/>
        <v>0.21641950559051046</v>
      </c>
      <c r="AB1628" s="3" t="str">
        <f t="shared" si="179"/>
        <v>Low</v>
      </c>
      <c r="AC1628" s="3" t="str">
        <f t="shared" si="180"/>
        <v>Medium</v>
      </c>
      <c r="AD1628" s="3" t="str">
        <f t="shared" si="181"/>
        <v>No</v>
      </c>
    </row>
    <row r="1629" spans="1:30" ht="15" customHeight="1" x14ac:dyDescent="0.3">
      <c r="A1629" s="3" t="s">
        <v>1650</v>
      </c>
      <c r="B1629" s="3">
        <v>66</v>
      </c>
      <c r="C1629" s="3" t="s">
        <v>31</v>
      </c>
      <c r="D1629" s="3" t="s">
        <v>24</v>
      </c>
      <c r="E1629" s="3">
        <v>56819.908180451101</v>
      </c>
      <c r="F1629" s="3">
        <v>76</v>
      </c>
      <c r="G1629" s="3">
        <v>796.88933058085001</v>
      </c>
      <c r="H1629" s="3">
        <v>0</v>
      </c>
      <c r="I1629" s="3">
        <v>952.64308106942701</v>
      </c>
      <c r="J1629" s="3">
        <v>29</v>
      </c>
      <c r="K1629" s="3">
        <v>460.45406059948402</v>
      </c>
      <c r="L1629" s="3">
        <v>77</v>
      </c>
      <c r="M1629" s="3">
        <v>6</v>
      </c>
      <c r="N1629" s="3">
        <v>1</v>
      </c>
      <c r="O1629" s="3">
        <v>521</v>
      </c>
      <c r="P1629" s="3">
        <v>1</v>
      </c>
      <c r="Q1629" s="3">
        <v>17816.212443852699</v>
      </c>
      <c r="R1629" s="3">
        <v>5</v>
      </c>
      <c r="S1629" s="3">
        <v>0</v>
      </c>
      <c r="T1629" s="3">
        <v>0</v>
      </c>
      <c r="U1629" s="3">
        <v>10327.3717323458</v>
      </c>
      <c r="V1629" s="3">
        <v>1</v>
      </c>
      <c r="W1629" s="3" t="str">
        <f>IF(Bank_data3[[#This Row],[credit_risk]]=1,"High Risk","Low Risk")</f>
        <v>High Risk</v>
      </c>
      <c r="X1629" s="3" t="str">
        <f t="shared" si="175"/>
        <v>55+</v>
      </c>
      <c r="Y1629" s="3" t="str">
        <f t="shared" si="176"/>
        <v>Middle Income</v>
      </c>
      <c r="Z1629" s="3" t="str">
        <f t="shared" si="177"/>
        <v>Poor</v>
      </c>
      <c r="AA1629" s="27">
        <f t="shared" si="178"/>
        <v>0.31355581193956189</v>
      </c>
      <c r="AB1629" s="3" t="str">
        <f t="shared" si="179"/>
        <v>Low</v>
      </c>
      <c r="AC1629" s="3" t="str">
        <f t="shared" si="180"/>
        <v>High</v>
      </c>
      <c r="AD1629" s="3" t="str">
        <f t="shared" si="181"/>
        <v>No</v>
      </c>
    </row>
    <row r="1630" spans="1:30" ht="15" customHeight="1" x14ac:dyDescent="0.3">
      <c r="A1630" s="3" t="s">
        <v>1651</v>
      </c>
      <c r="B1630" s="3">
        <v>29</v>
      </c>
      <c r="C1630" s="3" t="s">
        <v>31</v>
      </c>
      <c r="D1630" s="3" t="s">
        <v>26</v>
      </c>
      <c r="E1630" s="3">
        <v>47003.9718295411</v>
      </c>
      <c r="F1630" s="3">
        <v>83</v>
      </c>
      <c r="G1630" s="3">
        <v>2056.3088253389301</v>
      </c>
      <c r="H1630" s="3">
        <v>1</v>
      </c>
      <c r="I1630" s="3">
        <v>536.92730514325001</v>
      </c>
      <c r="J1630" s="3">
        <v>17</v>
      </c>
      <c r="K1630" s="3">
        <v>504.405828406137</v>
      </c>
      <c r="L1630" s="3">
        <v>39</v>
      </c>
      <c r="M1630" s="3">
        <v>6</v>
      </c>
      <c r="N1630" s="3">
        <v>4</v>
      </c>
      <c r="O1630" s="3">
        <v>437</v>
      </c>
      <c r="P1630" s="3">
        <v>5</v>
      </c>
      <c r="Q1630" s="3">
        <v>2934.0912287247502</v>
      </c>
      <c r="R1630" s="3">
        <v>4</v>
      </c>
      <c r="S1630" s="3">
        <v>0</v>
      </c>
      <c r="T1630" s="3">
        <v>0</v>
      </c>
      <c r="U1630" s="3">
        <v>3628.8052436069602</v>
      </c>
      <c r="V1630" s="3">
        <v>1</v>
      </c>
      <c r="W1630" s="3" t="str">
        <f>IF(Bank_data3[[#This Row],[credit_risk]]=1,"High Risk","Low Risk")</f>
        <v>High Risk</v>
      </c>
      <c r="X1630" s="3" t="str">
        <f t="shared" si="175"/>
        <v>25-34</v>
      </c>
      <c r="Y1630" s="3" t="str">
        <f t="shared" si="176"/>
        <v>Low Income</v>
      </c>
      <c r="Z1630" s="3" t="str">
        <f t="shared" si="177"/>
        <v>Poor</v>
      </c>
      <c r="AA1630" s="27">
        <f t="shared" si="178"/>
        <v>6.2422197838199064E-2</v>
      </c>
      <c r="AB1630" s="3" t="str">
        <f t="shared" si="179"/>
        <v>Medium</v>
      </c>
      <c r="AC1630" s="3" t="str">
        <f t="shared" si="180"/>
        <v>High</v>
      </c>
      <c r="AD1630" s="3" t="str">
        <f t="shared" si="181"/>
        <v>No</v>
      </c>
    </row>
    <row r="1631" spans="1:30" ht="15" customHeight="1" x14ac:dyDescent="0.3">
      <c r="A1631" s="3" t="s">
        <v>1652</v>
      </c>
      <c r="B1631" s="3">
        <v>49</v>
      </c>
      <c r="C1631" s="3" t="s">
        <v>28</v>
      </c>
      <c r="D1631" s="3" t="s">
        <v>33</v>
      </c>
      <c r="E1631" s="3">
        <v>69911.091532261999</v>
      </c>
      <c r="F1631" s="3">
        <v>96</v>
      </c>
      <c r="G1631" s="3">
        <v>498.02280241413303</v>
      </c>
      <c r="H1631" s="3">
        <v>10</v>
      </c>
      <c r="I1631" s="3">
        <v>677.45513996885404</v>
      </c>
      <c r="J1631" s="3">
        <v>42</v>
      </c>
      <c r="K1631" s="3">
        <v>380.10921006384802</v>
      </c>
      <c r="L1631" s="3">
        <v>3</v>
      </c>
      <c r="M1631" s="3">
        <v>18</v>
      </c>
      <c r="N1631" s="3">
        <v>8</v>
      </c>
      <c r="O1631" s="3">
        <v>820</v>
      </c>
      <c r="P1631" s="3">
        <v>5</v>
      </c>
      <c r="Q1631" s="3">
        <v>7855.6050919181298</v>
      </c>
      <c r="R1631" s="3">
        <v>6</v>
      </c>
      <c r="S1631" s="3">
        <v>0</v>
      </c>
      <c r="T1631" s="3">
        <v>0</v>
      </c>
      <c r="U1631" s="3">
        <v>8350.1795855689506</v>
      </c>
      <c r="V1631" s="3">
        <v>1</v>
      </c>
      <c r="W1631" s="3" t="str">
        <f>IF(Bank_data3[[#This Row],[credit_risk]]=1,"High Risk","Low Risk")</f>
        <v>High Risk</v>
      </c>
      <c r="X1631" s="3" t="str">
        <f t="shared" si="175"/>
        <v>45-54</v>
      </c>
      <c r="Y1631" s="3" t="str">
        <f t="shared" si="176"/>
        <v>Middle Income</v>
      </c>
      <c r="Z1631" s="3" t="str">
        <f t="shared" si="177"/>
        <v>Excellent</v>
      </c>
      <c r="AA1631" s="27">
        <f t="shared" si="178"/>
        <v>0.11236564784992649</v>
      </c>
      <c r="AB1631" s="3" t="str">
        <f t="shared" si="179"/>
        <v>Low</v>
      </c>
      <c r="AC1631" s="3" t="str">
        <f t="shared" si="180"/>
        <v>Low</v>
      </c>
      <c r="AD1631" s="3" t="str">
        <f t="shared" si="181"/>
        <v>No</v>
      </c>
    </row>
    <row r="1632" spans="1:30" ht="15" customHeight="1" x14ac:dyDescent="0.3">
      <c r="A1632" s="3" t="s">
        <v>1653</v>
      </c>
      <c r="B1632" s="3">
        <v>44</v>
      </c>
      <c r="C1632" s="3" t="s">
        <v>31</v>
      </c>
      <c r="D1632" s="3" t="s">
        <v>33</v>
      </c>
      <c r="E1632" s="3">
        <v>26379.327320143399</v>
      </c>
      <c r="F1632" s="3">
        <v>143</v>
      </c>
      <c r="G1632" s="3">
        <v>1756.29235186596</v>
      </c>
      <c r="H1632" s="3">
        <v>5</v>
      </c>
      <c r="I1632" s="3">
        <v>1011.37582503812</v>
      </c>
      <c r="J1632" s="3">
        <v>45</v>
      </c>
      <c r="K1632" s="3">
        <v>472.95114203306798</v>
      </c>
      <c r="L1632" s="3">
        <v>79</v>
      </c>
      <c r="M1632" s="3">
        <v>6</v>
      </c>
      <c r="N1632" s="3">
        <v>8</v>
      </c>
      <c r="O1632" s="3">
        <v>814</v>
      </c>
      <c r="P1632" s="3">
        <v>1</v>
      </c>
      <c r="Q1632" s="3">
        <v>10622.2287924558</v>
      </c>
      <c r="R1632" s="3">
        <v>1</v>
      </c>
      <c r="S1632" s="3">
        <v>0</v>
      </c>
      <c r="T1632" s="3">
        <v>0</v>
      </c>
      <c r="U1632" s="3">
        <v>19394.351391958699</v>
      </c>
      <c r="V1632" s="3">
        <v>0</v>
      </c>
      <c r="W1632" s="3" t="str">
        <f>IF(Bank_data3[[#This Row],[credit_risk]]=1,"High Risk","Low Risk")</f>
        <v>Low Risk</v>
      </c>
      <c r="X1632" s="3" t="str">
        <f t="shared" si="175"/>
        <v>35-44</v>
      </c>
      <c r="Y1632" s="3" t="str">
        <f t="shared" si="176"/>
        <v>Low Income</v>
      </c>
      <c r="Z1632" s="3" t="str">
        <f t="shared" si="177"/>
        <v>Excellent</v>
      </c>
      <c r="AA1632" s="27">
        <f t="shared" si="178"/>
        <v>0.40267246634240778</v>
      </c>
      <c r="AB1632" s="3" t="str">
        <f t="shared" si="179"/>
        <v>Medium</v>
      </c>
      <c r="AC1632" s="3" t="str">
        <f t="shared" si="180"/>
        <v>High</v>
      </c>
      <c r="AD1632" s="3" t="str">
        <f t="shared" si="181"/>
        <v>No</v>
      </c>
    </row>
    <row r="1633" spans="1:30" ht="15" customHeight="1" x14ac:dyDescent="0.3">
      <c r="A1633" s="3" t="s">
        <v>1654</v>
      </c>
      <c r="B1633" s="3">
        <v>58</v>
      </c>
      <c r="C1633" s="3" t="s">
        <v>23</v>
      </c>
      <c r="D1633" s="3" t="s">
        <v>24</v>
      </c>
      <c r="E1633" s="3">
        <v>47718.925851870401</v>
      </c>
      <c r="F1633" s="3">
        <v>32</v>
      </c>
      <c r="G1633" s="3">
        <v>2143.3821596306002</v>
      </c>
      <c r="H1633" s="3">
        <v>4</v>
      </c>
      <c r="I1633" s="3">
        <v>994.186550193622</v>
      </c>
      <c r="J1633" s="3">
        <v>9</v>
      </c>
      <c r="K1633" s="3">
        <v>809.75368157137098</v>
      </c>
      <c r="L1633" s="3">
        <v>57</v>
      </c>
      <c r="M1633" s="3">
        <v>13</v>
      </c>
      <c r="N1633" s="3">
        <v>3</v>
      </c>
      <c r="O1633" s="3">
        <v>641</v>
      </c>
      <c r="P1633" s="3">
        <v>5</v>
      </c>
      <c r="Q1633" s="3">
        <v>448.31055845516897</v>
      </c>
      <c r="R1633" s="3">
        <v>3</v>
      </c>
      <c r="S1633" s="3">
        <v>0</v>
      </c>
      <c r="T1633" s="3">
        <v>1</v>
      </c>
      <c r="U1633" s="3">
        <v>7233.9702539300797</v>
      </c>
      <c r="V1633" s="3">
        <v>1</v>
      </c>
      <c r="W1633" s="3" t="str">
        <f>IF(Bank_data3[[#This Row],[credit_risk]]=1,"High Risk","Low Risk")</f>
        <v>High Risk</v>
      </c>
      <c r="X1633" s="3" t="str">
        <f t="shared" si="175"/>
        <v>55+</v>
      </c>
      <c r="Y1633" s="3" t="str">
        <f t="shared" si="176"/>
        <v>Low Income</v>
      </c>
      <c r="Z1633" s="3" t="str">
        <f t="shared" si="177"/>
        <v>Fair</v>
      </c>
      <c r="AA1633" s="27">
        <f t="shared" si="178"/>
        <v>9.3948166362088567E-3</v>
      </c>
      <c r="AB1633" s="3" t="str">
        <f t="shared" si="179"/>
        <v>Medium</v>
      </c>
      <c r="AC1633" s="3" t="str">
        <f t="shared" si="180"/>
        <v>High</v>
      </c>
      <c r="AD1633" s="3" t="str">
        <f t="shared" si="181"/>
        <v>No</v>
      </c>
    </row>
    <row r="1634" spans="1:30" ht="15" customHeight="1" x14ac:dyDescent="0.3">
      <c r="A1634" s="3" t="s">
        <v>1655</v>
      </c>
      <c r="B1634" s="3">
        <v>39</v>
      </c>
      <c r="C1634" s="3" t="s">
        <v>31</v>
      </c>
      <c r="D1634" s="3" t="s">
        <v>24</v>
      </c>
      <c r="E1634" s="3">
        <v>46282.158779919002</v>
      </c>
      <c r="F1634" s="3">
        <v>187</v>
      </c>
      <c r="G1634" s="3">
        <v>317.83094454614002</v>
      </c>
      <c r="H1634" s="3">
        <v>11</v>
      </c>
      <c r="I1634" s="3">
        <v>561.75625329337299</v>
      </c>
      <c r="J1634" s="3">
        <v>13</v>
      </c>
      <c r="K1634" s="3">
        <v>861.80391359013299</v>
      </c>
      <c r="L1634" s="3">
        <v>64</v>
      </c>
      <c r="M1634" s="3">
        <v>11</v>
      </c>
      <c r="N1634" s="3">
        <v>7</v>
      </c>
      <c r="O1634" s="3">
        <v>337</v>
      </c>
      <c r="P1634" s="3">
        <v>0</v>
      </c>
      <c r="Q1634" s="3">
        <v>13481.3174505225</v>
      </c>
      <c r="R1634" s="3">
        <v>4</v>
      </c>
      <c r="S1634" s="3">
        <v>0</v>
      </c>
      <c r="T1634" s="3">
        <v>0</v>
      </c>
      <c r="U1634" s="3">
        <v>500</v>
      </c>
      <c r="V1634" s="3">
        <v>1</v>
      </c>
      <c r="W1634" s="3" t="str">
        <f>IF(Bank_data3[[#This Row],[credit_risk]]=1,"High Risk","Low Risk")</f>
        <v>High Risk</v>
      </c>
      <c r="X1634" s="3" t="str">
        <f t="shared" si="175"/>
        <v>35-44</v>
      </c>
      <c r="Y1634" s="3" t="str">
        <f t="shared" si="176"/>
        <v>Low Income</v>
      </c>
      <c r="Z1634" s="3" t="str">
        <f t="shared" si="177"/>
        <v>Poor</v>
      </c>
      <c r="AA1634" s="27">
        <f t="shared" si="178"/>
        <v>0.2912854068590206</v>
      </c>
      <c r="AB1634" s="3" t="str">
        <f t="shared" si="179"/>
        <v>Low</v>
      </c>
      <c r="AC1634" s="3" t="str">
        <f t="shared" si="180"/>
        <v>High</v>
      </c>
      <c r="AD1634" s="3" t="str">
        <f t="shared" si="181"/>
        <v>No</v>
      </c>
    </row>
    <row r="1635" spans="1:30" ht="15" customHeight="1" x14ac:dyDescent="0.3">
      <c r="A1635" s="3" t="s">
        <v>1656</v>
      </c>
      <c r="B1635" s="3">
        <v>24</v>
      </c>
      <c r="C1635" s="3" t="s">
        <v>31</v>
      </c>
      <c r="D1635" s="3" t="s">
        <v>24</v>
      </c>
      <c r="E1635" s="3">
        <v>52900.087259411201</v>
      </c>
      <c r="F1635" s="3">
        <v>32</v>
      </c>
      <c r="G1635" s="3">
        <v>2018.28714254992</v>
      </c>
      <c r="H1635" s="3">
        <v>6</v>
      </c>
      <c r="I1635" s="3">
        <v>324.76159767834702</v>
      </c>
      <c r="J1635" s="3">
        <v>35</v>
      </c>
      <c r="K1635" s="3">
        <v>559.68136873930496</v>
      </c>
      <c r="L1635" s="3">
        <v>63</v>
      </c>
      <c r="M1635" s="3">
        <v>9</v>
      </c>
      <c r="N1635" s="3">
        <v>4</v>
      </c>
      <c r="O1635" s="3">
        <v>758</v>
      </c>
      <c r="P1635" s="3">
        <v>2</v>
      </c>
      <c r="Q1635" s="3">
        <v>7066.9377771489399</v>
      </c>
      <c r="R1635" s="3">
        <v>2</v>
      </c>
      <c r="S1635" s="3">
        <v>0</v>
      </c>
      <c r="T1635" s="3">
        <v>1</v>
      </c>
      <c r="U1635" s="3">
        <v>4812.37204852384</v>
      </c>
      <c r="V1635" s="3">
        <v>1</v>
      </c>
      <c r="W1635" s="3" t="str">
        <f>IF(Bank_data3[[#This Row],[credit_risk]]=1,"High Risk","Low Risk")</f>
        <v>High Risk</v>
      </c>
      <c r="X1635" s="3" t="str">
        <f t="shared" si="175"/>
        <v>18-24</v>
      </c>
      <c r="Y1635" s="3" t="str">
        <f t="shared" si="176"/>
        <v>Middle Income</v>
      </c>
      <c r="Z1635" s="3" t="str">
        <f t="shared" si="177"/>
        <v>Very Good</v>
      </c>
      <c r="AA1635" s="27">
        <f t="shared" si="178"/>
        <v>0.13359028582493868</v>
      </c>
      <c r="AB1635" s="3" t="str">
        <f t="shared" si="179"/>
        <v>Medium</v>
      </c>
      <c r="AC1635" s="3" t="str">
        <f t="shared" si="180"/>
        <v>High</v>
      </c>
      <c r="AD1635" s="3" t="str">
        <f t="shared" si="181"/>
        <v>No</v>
      </c>
    </row>
    <row r="1636" spans="1:30" ht="15" customHeight="1" x14ac:dyDescent="0.3">
      <c r="A1636" s="3" t="s">
        <v>1657</v>
      </c>
      <c r="B1636" s="3">
        <v>20</v>
      </c>
      <c r="C1636" s="3" t="s">
        <v>31</v>
      </c>
      <c r="D1636" s="3" t="s">
        <v>26</v>
      </c>
      <c r="E1636" s="3">
        <v>77668.480595872403</v>
      </c>
      <c r="F1636" s="3">
        <v>201</v>
      </c>
      <c r="G1636" s="3">
        <v>2216.70582442983</v>
      </c>
      <c r="H1636" s="3">
        <v>8</v>
      </c>
      <c r="I1636" s="3">
        <v>1017.74934079522</v>
      </c>
      <c r="J1636" s="3">
        <v>22</v>
      </c>
      <c r="K1636" s="3">
        <v>866.62712779525498</v>
      </c>
      <c r="L1636" s="3">
        <v>66</v>
      </c>
      <c r="M1636" s="3">
        <v>4</v>
      </c>
      <c r="N1636" s="3">
        <v>2</v>
      </c>
      <c r="O1636" s="3">
        <v>369</v>
      </c>
      <c r="P1636" s="3">
        <v>0</v>
      </c>
      <c r="Q1636" s="3">
        <v>13470.8891822688</v>
      </c>
      <c r="R1636" s="3">
        <v>7</v>
      </c>
      <c r="S1636" s="3">
        <v>0</v>
      </c>
      <c r="T1636" s="3">
        <v>0</v>
      </c>
      <c r="U1636" s="3">
        <v>7042.8237027304604</v>
      </c>
      <c r="V1636" s="3">
        <v>1</v>
      </c>
      <c r="W1636" s="3" t="str">
        <f>IF(Bank_data3[[#This Row],[credit_risk]]=1,"High Risk","Low Risk")</f>
        <v>High Risk</v>
      </c>
      <c r="X1636" s="3" t="str">
        <f t="shared" si="175"/>
        <v>18-24</v>
      </c>
      <c r="Y1636" s="3" t="str">
        <f t="shared" si="176"/>
        <v>Middle Income</v>
      </c>
      <c r="Z1636" s="3" t="str">
        <f t="shared" si="177"/>
        <v>Poor</v>
      </c>
      <c r="AA1636" s="27">
        <f t="shared" si="178"/>
        <v>0.17344087432791488</v>
      </c>
      <c r="AB1636" s="3" t="str">
        <f t="shared" si="179"/>
        <v>Medium</v>
      </c>
      <c r="AC1636" s="3" t="str">
        <f t="shared" si="180"/>
        <v>High</v>
      </c>
      <c r="AD1636" s="3" t="str">
        <f t="shared" si="181"/>
        <v>No</v>
      </c>
    </row>
    <row r="1637" spans="1:30" ht="15" customHeight="1" x14ac:dyDescent="0.3">
      <c r="A1637" s="3" t="s">
        <v>1658</v>
      </c>
      <c r="B1637" s="3">
        <v>49</v>
      </c>
      <c r="C1637" s="3" t="s">
        <v>28</v>
      </c>
      <c r="D1637" s="3" t="s">
        <v>33</v>
      </c>
      <c r="E1637" s="3">
        <v>47773.090937507201</v>
      </c>
      <c r="F1637" s="3">
        <v>12</v>
      </c>
      <c r="G1637" s="3">
        <v>1209.37511085661</v>
      </c>
      <c r="H1637" s="3">
        <v>5</v>
      </c>
      <c r="I1637" s="3">
        <v>993.33201755327104</v>
      </c>
      <c r="J1637" s="3">
        <v>11</v>
      </c>
      <c r="K1637" s="3">
        <v>139.04490128712899</v>
      </c>
      <c r="L1637" s="3">
        <v>33</v>
      </c>
      <c r="M1637" s="3">
        <v>6</v>
      </c>
      <c r="N1637" s="3">
        <v>5</v>
      </c>
      <c r="O1637" s="3">
        <v>880</v>
      </c>
      <c r="P1637" s="3">
        <v>3</v>
      </c>
      <c r="Q1637" s="3">
        <v>10405.9147861978</v>
      </c>
      <c r="R1637" s="3">
        <v>1</v>
      </c>
      <c r="S1637" s="3">
        <v>0</v>
      </c>
      <c r="T1637" s="3">
        <v>0</v>
      </c>
      <c r="U1637" s="3">
        <v>7200.0086887252401</v>
      </c>
      <c r="V1637" s="3">
        <v>0</v>
      </c>
      <c r="W1637" s="3" t="str">
        <f>IF(Bank_data3[[#This Row],[credit_risk]]=1,"High Risk","Low Risk")</f>
        <v>Low Risk</v>
      </c>
      <c r="X1637" s="3" t="str">
        <f t="shared" si="175"/>
        <v>45-54</v>
      </c>
      <c r="Y1637" s="3" t="str">
        <f t="shared" si="176"/>
        <v>Low Income</v>
      </c>
      <c r="Z1637" s="3" t="str">
        <f t="shared" si="177"/>
        <v>Excellent</v>
      </c>
      <c r="AA1637" s="27">
        <f t="shared" si="178"/>
        <v>0.21781958382826758</v>
      </c>
      <c r="AB1637" s="3" t="str">
        <f t="shared" si="179"/>
        <v>Medium</v>
      </c>
      <c r="AC1637" s="3" t="str">
        <f t="shared" si="180"/>
        <v>High</v>
      </c>
      <c r="AD1637" s="3" t="str">
        <f t="shared" si="181"/>
        <v>No</v>
      </c>
    </row>
    <row r="1638" spans="1:30" ht="15" customHeight="1" x14ac:dyDescent="0.3">
      <c r="A1638" s="3" t="s">
        <v>1659</v>
      </c>
      <c r="B1638" s="3">
        <v>68</v>
      </c>
      <c r="C1638" s="3" t="s">
        <v>23</v>
      </c>
      <c r="D1638" s="3" t="s">
        <v>24</v>
      </c>
      <c r="E1638" s="3">
        <v>63376.379237447603</v>
      </c>
      <c r="F1638" s="3">
        <v>101</v>
      </c>
      <c r="G1638" s="3">
        <v>1374.66949201236</v>
      </c>
      <c r="H1638" s="3">
        <v>5</v>
      </c>
      <c r="I1638" s="3">
        <v>700.26067192413404</v>
      </c>
      <c r="J1638" s="3">
        <v>11</v>
      </c>
      <c r="K1638" s="3">
        <v>701.19333214662197</v>
      </c>
      <c r="L1638" s="3">
        <v>57</v>
      </c>
      <c r="M1638" s="3">
        <v>5</v>
      </c>
      <c r="N1638" s="3">
        <v>3</v>
      </c>
      <c r="O1638" s="3">
        <v>301</v>
      </c>
      <c r="P1638" s="3">
        <v>4</v>
      </c>
      <c r="Q1638" s="3">
        <v>6952.0751441610801</v>
      </c>
      <c r="R1638" s="3">
        <v>7</v>
      </c>
      <c r="S1638" s="3">
        <v>0</v>
      </c>
      <c r="T1638" s="3">
        <v>0</v>
      </c>
      <c r="U1638" s="3">
        <v>14857.4322584737</v>
      </c>
      <c r="V1638" s="3">
        <v>1</v>
      </c>
      <c r="W1638" s="3" t="str">
        <f>IF(Bank_data3[[#This Row],[credit_risk]]=1,"High Risk","Low Risk")</f>
        <v>High Risk</v>
      </c>
      <c r="X1638" s="3" t="str">
        <f t="shared" si="175"/>
        <v>55+</v>
      </c>
      <c r="Y1638" s="3" t="str">
        <f t="shared" si="176"/>
        <v>Middle Income</v>
      </c>
      <c r="Z1638" s="3" t="str">
        <f t="shared" si="177"/>
        <v>Poor</v>
      </c>
      <c r="AA1638" s="27">
        <f t="shared" si="178"/>
        <v>0.10969505086610033</v>
      </c>
      <c r="AB1638" s="3" t="str">
        <f t="shared" si="179"/>
        <v>Medium</v>
      </c>
      <c r="AC1638" s="3" t="str">
        <f t="shared" si="180"/>
        <v>High</v>
      </c>
      <c r="AD1638" s="3" t="str">
        <f t="shared" si="181"/>
        <v>No</v>
      </c>
    </row>
    <row r="1639" spans="1:30" ht="15" customHeight="1" x14ac:dyDescent="0.3">
      <c r="A1639" s="3" t="s">
        <v>1660</v>
      </c>
      <c r="B1639" s="3">
        <v>22</v>
      </c>
      <c r="C1639" s="3" t="s">
        <v>31</v>
      </c>
      <c r="D1639" s="3" t="s">
        <v>26</v>
      </c>
      <c r="E1639" s="3">
        <v>47339.307228636098</v>
      </c>
      <c r="F1639" s="3">
        <v>196</v>
      </c>
      <c r="G1639" s="3">
        <v>69.891709382582803</v>
      </c>
      <c r="H1639" s="3">
        <v>1</v>
      </c>
      <c r="I1639" s="3">
        <v>954.68053433293198</v>
      </c>
      <c r="J1639" s="3">
        <v>33</v>
      </c>
      <c r="K1639" s="3">
        <v>553.10297317142295</v>
      </c>
      <c r="L1639" s="3">
        <v>66</v>
      </c>
      <c r="M1639" s="3">
        <v>19</v>
      </c>
      <c r="N1639" s="3">
        <v>2</v>
      </c>
      <c r="O1639" s="3">
        <v>435</v>
      </c>
      <c r="P1639" s="3">
        <v>4</v>
      </c>
      <c r="Q1639" s="3">
        <v>6005.0703416380902</v>
      </c>
      <c r="R1639" s="3">
        <v>0</v>
      </c>
      <c r="S1639" s="3">
        <v>0</v>
      </c>
      <c r="T1639" s="3">
        <v>0</v>
      </c>
      <c r="U1639" s="3">
        <v>10138.6859505639</v>
      </c>
      <c r="V1639" s="3">
        <v>1</v>
      </c>
      <c r="W1639" s="3" t="str">
        <f>IF(Bank_data3[[#This Row],[credit_risk]]=1,"High Risk","Low Risk")</f>
        <v>High Risk</v>
      </c>
      <c r="X1639" s="3" t="str">
        <f t="shared" si="175"/>
        <v>18-24</v>
      </c>
      <c r="Y1639" s="3" t="str">
        <f t="shared" si="176"/>
        <v>Low Income</v>
      </c>
      <c r="Z1639" s="3" t="str">
        <f t="shared" si="177"/>
        <v>Poor</v>
      </c>
      <c r="AA1639" s="27">
        <f t="shared" si="178"/>
        <v>0.12685167344412579</v>
      </c>
      <c r="AB1639" s="3" t="str">
        <f t="shared" si="179"/>
        <v>Low</v>
      </c>
      <c r="AC1639" s="3" t="str">
        <f t="shared" si="180"/>
        <v>High</v>
      </c>
      <c r="AD1639" s="3" t="str">
        <f t="shared" si="181"/>
        <v>No</v>
      </c>
    </row>
    <row r="1640" spans="1:30" ht="15" customHeight="1" x14ac:dyDescent="0.3">
      <c r="A1640" s="3" t="s">
        <v>1661</v>
      </c>
      <c r="B1640" s="3">
        <v>64</v>
      </c>
      <c r="C1640" s="3" t="s">
        <v>28</v>
      </c>
      <c r="D1640" s="3" t="s">
        <v>24</v>
      </c>
      <c r="E1640" s="3">
        <v>69276.432980742597</v>
      </c>
      <c r="F1640" s="3">
        <v>96</v>
      </c>
      <c r="G1640" s="3">
        <v>1412.2748815867501</v>
      </c>
      <c r="H1640" s="3">
        <v>6</v>
      </c>
      <c r="I1640" s="3">
        <v>643.959681658563</v>
      </c>
      <c r="J1640" s="3">
        <v>25</v>
      </c>
      <c r="K1640" s="3">
        <v>407.23530063696802</v>
      </c>
      <c r="L1640" s="3">
        <v>6</v>
      </c>
      <c r="M1640" s="3">
        <v>1</v>
      </c>
      <c r="N1640" s="3">
        <v>3</v>
      </c>
      <c r="O1640" s="3">
        <v>512</v>
      </c>
      <c r="P1640" s="3">
        <v>4</v>
      </c>
      <c r="Q1640" s="3">
        <v>11709.586852657099</v>
      </c>
      <c r="R1640" s="3">
        <v>2</v>
      </c>
      <c r="S1640" s="3">
        <v>0</v>
      </c>
      <c r="T1640" s="3">
        <v>0</v>
      </c>
      <c r="U1640" s="3">
        <v>5607.9650360773403</v>
      </c>
      <c r="V1640" s="3">
        <v>1</v>
      </c>
      <c r="W1640" s="3" t="str">
        <f>IF(Bank_data3[[#This Row],[credit_risk]]=1,"High Risk","Low Risk")</f>
        <v>High Risk</v>
      </c>
      <c r="X1640" s="3" t="str">
        <f t="shared" si="175"/>
        <v>55+</v>
      </c>
      <c r="Y1640" s="3" t="str">
        <f t="shared" si="176"/>
        <v>Middle Income</v>
      </c>
      <c r="Z1640" s="3" t="str">
        <f t="shared" si="177"/>
        <v>Poor</v>
      </c>
      <c r="AA1640" s="27">
        <f t="shared" si="178"/>
        <v>0.16902698867177704</v>
      </c>
      <c r="AB1640" s="3" t="str">
        <f t="shared" si="179"/>
        <v>Medium</v>
      </c>
      <c r="AC1640" s="3" t="str">
        <f t="shared" si="180"/>
        <v>Low</v>
      </c>
      <c r="AD1640" s="3" t="str">
        <f t="shared" si="181"/>
        <v>No</v>
      </c>
    </row>
    <row r="1641" spans="1:30" ht="15" customHeight="1" x14ac:dyDescent="0.3">
      <c r="A1641" s="3" t="s">
        <v>1662</v>
      </c>
      <c r="B1641" s="3">
        <v>33</v>
      </c>
      <c r="C1641" s="3" t="s">
        <v>31</v>
      </c>
      <c r="D1641" s="3" t="s">
        <v>33</v>
      </c>
      <c r="E1641" s="3">
        <v>63551.269961604899</v>
      </c>
      <c r="F1641" s="3">
        <v>213</v>
      </c>
      <c r="G1641" s="3">
        <v>279.496892339449</v>
      </c>
      <c r="H1641" s="3">
        <v>1</v>
      </c>
      <c r="I1641" s="3">
        <v>510.53685223782401</v>
      </c>
      <c r="J1641" s="3">
        <v>5</v>
      </c>
      <c r="K1641" s="3">
        <v>653.26815600111502</v>
      </c>
      <c r="L1641" s="3">
        <v>34</v>
      </c>
      <c r="M1641" s="3">
        <v>12</v>
      </c>
      <c r="N1641" s="3">
        <v>0</v>
      </c>
      <c r="O1641" s="3">
        <v>382</v>
      </c>
      <c r="P1641" s="3">
        <v>1</v>
      </c>
      <c r="Q1641" s="3">
        <v>16349.144033570101</v>
      </c>
      <c r="R1641" s="3">
        <v>7</v>
      </c>
      <c r="S1641" s="3">
        <v>0</v>
      </c>
      <c r="T1641" s="3">
        <v>0</v>
      </c>
      <c r="U1641" s="3">
        <v>9856.1333390905802</v>
      </c>
      <c r="V1641" s="3">
        <v>1</v>
      </c>
      <c r="W1641" s="3" t="str">
        <f>IF(Bank_data3[[#This Row],[credit_risk]]=1,"High Risk","Low Risk")</f>
        <v>High Risk</v>
      </c>
      <c r="X1641" s="3" t="str">
        <f t="shared" si="175"/>
        <v>25-34</v>
      </c>
      <c r="Y1641" s="3" t="str">
        <f t="shared" si="176"/>
        <v>Middle Income</v>
      </c>
      <c r="Z1641" s="3" t="str">
        <f t="shared" si="177"/>
        <v>Poor</v>
      </c>
      <c r="AA1641" s="27">
        <f t="shared" si="178"/>
        <v>0.25725912390810746</v>
      </c>
      <c r="AB1641" s="3" t="str">
        <f t="shared" si="179"/>
        <v>Low</v>
      </c>
      <c r="AC1641" s="3" t="str">
        <f t="shared" si="180"/>
        <v>High</v>
      </c>
      <c r="AD1641" s="3" t="str">
        <f t="shared" si="181"/>
        <v>No</v>
      </c>
    </row>
    <row r="1642" spans="1:30" ht="15" customHeight="1" x14ac:dyDescent="0.3">
      <c r="A1642" s="3" t="s">
        <v>1663</v>
      </c>
      <c r="B1642" s="3">
        <v>49</v>
      </c>
      <c r="C1642" s="3" t="s">
        <v>23</v>
      </c>
      <c r="D1642" s="3" t="s">
        <v>24</v>
      </c>
      <c r="E1642" s="3">
        <v>44000.330098855899</v>
      </c>
      <c r="F1642" s="3">
        <v>41</v>
      </c>
      <c r="G1642" s="3">
        <v>948.03600336657803</v>
      </c>
      <c r="H1642" s="3">
        <v>6</v>
      </c>
      <c r="I1642" s="3">
        <v>801.386763392376</v>
      </c>
      <c r="J1642" s="3">
        <v>36</v>
      </c>
      <c r="K1642" s="3">
        <v>539.11440056131005</v>
      </c>
      <c r="L1642" s="3">
        <v>28</v>
      </c>
      <c r="M1642" s="3">
        <v>15</v>
      </c>
      <c r="N1642" s="3">
        <v>9</v>
      </c>
      <c r="O1642" s="3">
        <v>654</v>
      </c>
      <c r="P1642" s="3">
        <v>1</v>
      </c>
      <c r="Q1642" s="3">
        <v>16163.736723497799</v>
      </c>
      <c r="R1642" s="3">
        <v>5</v>
      </c>
      <c r="S1642" s="3">
        <v>0</v>
      </c>
      <c r="T1642" s="3">
        <v>0</v>
      </c>
      <c r="U1642" s="3">
        <v>6810.7629305075898</v>
      </c>
      <c r="V1642" s="3">
        <v>1</v>
      </c>
      <c r="W1642" s="3" t="str">
        <f>IF(Bank_data3[[#This Row],[credit_risk]]=1,"High Risk","Low Risk")</f>
        <v>High Risk</v>
      </c>
      <c r="X1642" s="3" t="str">
        <f t="shared" si="175"/>
        <v>45-54</v>
      </c>
      <c r="Y1642" s="3" t="str">
        <f t="shared" si="176"/>
        <v>Low Income</v>
      </c>
      <c r="Z1642" s="3" t="str">
        <f t="shared" si="177"/>
        <v>Fair</v>
      </c>
      <c r="AA1642" s="27">
        <f t="shared" si="178"/>
        <v>0.36735489681969657</v>
      </c>
      <c r="AB1642" s="3" t="str">
        <f t="shared" si="179"/>
        <v>Low</v>
      </c>
      <c r="AC1642" s="3" t="str">
        <f t="shared" si="180"/>
        <v>Medium</v>
      </c>
      <c r="AD1642" s="3" t="str">
        <f t="shared" si="181"/>
        <v>No</v>
      </c>
    </row>
    <row r="1643" spans="1:30" ht="15" customHeight="1" x14ac:dyDescent="0.3">
      <c r="A1643" s="3" t="s">
        <v>1664</v>
      </c>
      <c r="B1643" s="3">
        <v>69</v>
      </c>
      <c r="C1643" s="3" t="s">
        <v>31</v>
      </c>
      <c r="D1643" s="3" t="s">
        <v>33</v>
      </c>
      <c r="E1643" s="3">
        <v>42704.580905539799</v>
      </c>
      <c r="F1643" s="3">
        <v>39</v>
      </c>
      <c r="G1643" s="3">
        <v>1178.20250698722</v>
      </c>
      <c r="H1643" s="3">
        <v>7</v>
      </c>
      <c r="I1643" s="3">
        <v>981.66145938203101</v>
      </c>
      <c r="J1643" s="3">
        <v>14</v>
      </c>
      <c r="K1643" s="3">
        <v>350.16709884011101</v>
      </c>
      <c r="L1643" s="3">
        <v>24</v>
      </c>
      <c r="M1643" s="3">
        <v>7</v>
      </c>
      <c r="N1643" s="3">
        <v>7</v>
      </c>
      <c r="O1643" s="3">
        <v>440</v>
      </c>
      <c r="P1643" s="3">
        <v>0</v>
      </c>
      <c r="Q1643" s="3">
        <v>13761.0412184786</v>
      </c>
      <c r="R1643" s="3">
        <v>7</v>
      </c>
      <c r="S1643" s="3">
        <v>0</v>
      </c>
      <c r="T1643" s="3">
        <v>0</v>
      </c>
      <c r="U1643" s="3">
        <v>6895.56262071333</v>
      </c>
      <c r="V1643" s="3">
        <v>1</v>
      </c>
      <c r="W1643" s="3" t="str">
        <f>IF(Bank_data3[[#This Row],[credit_risk]]=1,"High Risk","Low Risk")</f>
        <v>High Risk</v>
      </c>
      <c r="X1643" s="3" t="str">
        <f t="shared" si="175"/>
        <v>55+</v>
      </c>
      <c r="Y1643" s="3" t="str">
        <f t="shared" si="176"/>
        <v>Low Income</v>
      </c>
      <c r="Z1643" s="3" t="str">
        <f t="shared" si="177"/>
        <v>Poor</v>
      </c>
      <c r="AA1643" s="27">
        <f t="shared" si="178"/>
        <v>0.32223805799469785</v>
      </c>
      <c r="AB1643" s="3" t="str">
        <f t="shared" si="179"/>
        <v>Medium</v>
      </c>
      <c r="AC1643" s="3" t="str">
        <f t="shared" si="180"/>
        <v>Medium</v>
      </c>
      <c r="AD1643" s="3" t="str">
        <f t="shared" si="181"/>
        <v>No</v>
      </c>
    </row>
    <row r="1644" spans="1:30" ht="15" customHeight="1" x14ac:dyDescent="0.3">
      <c r="A1644" s="3" t="s">
        <v>1665</v>
      </c>
      <c r="B1644" s="3">
        <v>23</v>
      </c>
      <c r="C1644" s="3" t="s">
        <v>23</v>
      </c>
      <c r="D1644" s="3" t="s">
        <v>26</v>
      </c>
      <c r="E1644" s="3">
        <v>58765.291509734197</v>
      </c>
      <c r="F1644" s="3">
        <v>133</v>
      </c>
      <c r="G1644" s="3">
        <v>575.32192991599004</v>
      </c>
      <c r="H1644" s="3">
        <v>11</v>
      </c>
      <c r="I1644" s="3">
        <v>908.23759434335204</v>
      </c>
      <c r="J1644" s="3">
        <v>41</v>
      </c>
      <c r="K1644" s="3">
        <v>674.87543891917198</v>
      </c>
      <c r="L1644" s="3">
        <v>27</v>
      </c>
      <c r="M1644" s="3">
        <v>12</v>
      </c>
      <c r="N1644" s="3">
        <v>8</v>
      </c>
      <c r="O1644" s="3">
        <v>899</v>
      </c>
      <c r="P1644" s="3">
        <v>1</v>
      </c>
      <c r="Q1644" s="3">
        <v>15435.4985901246</v>
      </c>
      <c r="R1644" s="3">
        <v>6</v>
      </c>
      <c r="S1644" s="3">
        <v>0</v>
      </c>
      <c r="T1644" s="3">
        <v>0</v>
      </c>
      <c r="U1644" s="3">
        <v>14388.685874132399</v>
      </c>
      <c r="V1644" s="3">
        <v>1</v>
      </c>
      <c r="W1644" s="3" t="str">
        <f>IF(Bank_data3[[#This Row],[credit_risk]]=1,"High Risk","Low Risk")</f>
        <v>High Risk</v>
      </c>
      <c r="X1644" s="3" t="str">
        <f t="shared" si="175"/>
        <v>18-24</v>
      </c>
      <c r="Y1644" s="3" t="str">
        <f t="shared" si="176"/>
        <v>Middle Income</v>
      </c>
      <c r="Z1644" s="3" t="str">
        <f t="shared" si="177"/>
        <v>Excellent</v>
      </c>
      <c r="AA1644" s="27">
        <f t="shared" si="178"/>
        <v>0.26266352456649994</v>
      </c>
      <c r="AB1644" s="3" t="str">
        <f t="shared" si="179"/>
        <v>Low</v>
      </c>
      <c r="AC1644" s="3" t="str">
        <f t="shared" si="180"/>
        <v>Medium</v>
      </c>
      <c r="AD1644" s="3" t="str">
        <f t="shared" si="181"/>
        <v>No</v>
      </c>
    </row>
    <row r="1645" spans="1:30" ht="15" customHeight="1" x14ac:dyDescent="0.3">
      <c r="A1645" s="3" t="s">
        <v>1666</v>
      </c>
      <c r="B1645" s="3">
        <v>37</v>
      </c>
      <c r="C1645" s="3" t="s">
        <v>31</v>
      </c>
      <c r="D1645" s="3" t="s">
        <v>26</v>
      </c>
      <c r="E1645" s="3">
        <v>38202.691287117101</v>
      </c>
      <c r="F1645" s="3">
        <v>91</v>
      </c>
      <c r="G1645" s="3">
        <v>502.410643138453</v>
      </c>
      <c r="H1645" s="3">
        <v>0</v>
      </c>
      <c r="I1645" s="3">
        <v>978.20693802683502</v>
      </c>
      <c r="J1645" s="3">
        <v>38</v>
      </c>
      <c r="K1645" s="3">
        <v>488.72108092833503</v>
      </c>
      <c r="L1645" s="3">
        <v>68</v>
      </c>
      <c r="M1645" s="3">
        <v>13</v>
      </c>
      <c r="N1645" s="3">
        <v>5</v>
      </c>
      <c r="O1645" s="3">
        <v>695</v>
      </c>
      <c r="P1645" s="3">
        <v>5</v>
      </c>
      <c r="Q1645" s="3">
        <v>12445.9345113773</v>
      </c>
      <c r="R1645" s="3">
        <v>7</v>
      </c>
      <c r="S1645" s="3">
        <v>0</v>
      </c>
      <c r="T1645" s="3">
        <v>0</v>
      </c>
      <c r="U1645" s="3">
        <v>15464.7385217269</v>
      </c>
      <c r="V1645" s="3">
        <v>1</v>
      </c>
      <c r="W1645" s="3" t="str">
        <f>IF(Bank_data3[[#This Row],[credit_risk]]=1,"High Risk","Low Risk")</f>
        <v>High Risk</v>
      </c>
      <c r="X1645" s="3" t="str">
        <f t="shared" si="175"/>
        <v>35-44</v>
      </c>
      <c r="Y1645" s="3" t="str">
        <f t="shared" si="176"/>
        <v>Low Income</v>
      </c>
      <c r="Z1645" s="3" t="str">
        <f t="shared" si="177"/>
        <v>Good</v>
      </c>
      <c r="AA1645" s="27">
        <f t="shared" si="178"/>
        <v>0.32578685145081332</v>
      </c>
      <c r="AB1645" s="3" t="str">
        <f t="shared" si="179"/>
        <v>Low</v>
      </c>
      <c r="AC1645" s="3" t="str">
        <f t="shared" si="180"/>
        <v>High</v>
      </c>
      <c r="AD1645" s="3" t="str">
        <f t="shared" si="181"/>
        <v>No</v>
      </c>
    </row>
    <row r="1646" spans="1:30" ht="15" customHeight="1" x14ac:dyDescent="0.3">
      <c r="A1646" s="3" t="s">
        <v>1667</v>
      </c>
      <c r="B1646" s="3">
        <v>56</v>
      </c>
      <c r="C1646" s="3" t="s">
        <v>23</v>
      </c>
      <c r="D1646" s="3" t="s">
        <v>24</v>
      </c>
      <c r="E1646" s="3">
        <v>53431.3867213618</v>
      </c>
      <c r="F1646" s="3">
        <v>164</v>
      </c>
      <c r="G1646" s="3">
        <v>541.69665728237896</v>
      </c>
      <c r="H1646" s="3">
        <v>8</v>
      </c>
      <c r="I1646" s="3">
        <v>533.79739434880605</v>
      </c>
      <c r="J1646" s="3">
        <v>18</v>
      </c>
      <c r="K1646" s="3">
        <v>321.40638807254999</v>
      </c>
      <c r="L1646" s="3">
        <v>26</v>
      </c>
      <c r="M1646" s="3">
        <v>4</v>
      </c>
      <c r="N1646" s="3">
        <v>4</v>
      </c>
      <c r="O1646" s="3">
        <v>540</v>
      </c>
      <c r="P1646" s="3">
        <v>3</v>
      </c>
      <c r="Q1646" s="3">
        <v>8053.2443885594403</v>
      </c>
      <c r="R1646" s="3">
        <v>6</v>
      </c>
      <c r="S1646" s="3">
        <v>1</v>
      </c>
      <c r="T1646" s="3">
        <v>0</v>
      </c>
      <c r="U1646" s="3">
        <v>10440.9394766677</v>
      </c>
      <c r="V1646" s="3">
        <v>1</v>
      </c>
      <c r="W1646" s="3" t="str">
        <f>IF(Bank_data3[[#This Row],[credit_risk]]=1,"High Risk","Low Risk")</f>
        <v>High Risk</v>
      </c>
      <c r="X1646" s="3" t="str">
        <f t="shared" si="175"/>
        <v>55+</v>
      </c>
      <c r="Y1646" s="3" t="str">
        <f t="shared" si="176"/>
        <v>Middle Income</v>
      </c>
      <c r="Z1646" s="3" t="str">
        <f t="shared" si="177"/>
        <v>Poor</v>
      </c>
      <c r="AA1646" s="27">
        <f t="shared" si="178"/>
        <v>0.1507212311474552</v>
      </c>
      <c r="AB1646" s="3" t="str">
        <f t="shared" si="179"/>
        <v>Low</v>
      </c>
      <c r="AC1646" s="3" t="str">
        <f t="shared" si="180"/>
        <v>Medium</v>
      </c>
      <c r="AD1646" s="3" t="str">
        <f t="shared" si="181"/>
        <v>No</v>
      </c>
    </row>
    <row r="1647" spans="1:30" ht="15" customHeight="1" x14ac:dyDescent="0.3">
      <c r="A1647" s="3" t="s">
        <v>1668</v>
      </c>
      <c r="B1647" s="3">
        <v>44</v>
      </c>
      <c r="C1647" s="3" t="s">
        <v>31</v>
      </c>
      <c r="D1647" s="3" t="s">
        <v>33</v>
      </c>
      <c r="E1647" s="3">
        <v>43595.661597262202</v>
      </c>
      <c r="F1647" s="3">
        <v>216</v>
      </c>
      <c r="G1647" s="3">
        <v>2476.5697161737198</v>
      </c>
      <c r="H1647" s="3">
        <v>7</v>
      </c>
      <c r="I1647" s="3">
        <v>1353.6583936653899</v>
      </c>
      <c r="J1647" s="3">
        <v>39</v>
      </c>
      <c r="K1647" s="3">
        <v>702.62900208066105</v>
      </c>
      <c r="L1647" s="3">
        <v>73</v>
      </c>
      <c r="M1647" s="3">
        <v>2</v>
      </c>
      <c r="N1647" s="3">
        <v>8</v>
      </c>
      <c r="O1647" s="3">
        <v>600</v>
      </c>
      <c r="P1647" s="3">
        <v>5</v>
      </c>
      <c r="Q1647" s="3">
        <v>20426.456032701099</v>
      </c>
      <c r="R1647" s="3">
        <v>5</v>
      </c>
      <c r="S1647" s="3">
        <v>0</v>
      </c>
      <c r="T1647" s="3">
        <v>0</v>
      </c>
      <c r="U1647" s="3">
        <v>5267.5142692008403</v>
      </c>
      <c r="V1647" s="3">
        <v>1</v>
      </c>
      <c r="W1647" s="3" t="str">
        <f>IF(Bank_data3[[#This Row],[credit_risk]]=1,"High Risk","Low Risk")</f>
        <v>High Risk</v>
      </c>
      <c r="X1647" s="3" t="str">
        <f t="shared" si="175"/>
        <v>35-44</v>
      </c>
      <c r="Y1647" s="3" t="str">
        <f t="shared" si="176"/>
        <v>Low Income</v>
      </c>
      <c r="Z1647" s="3" t="str">
        <f t="shared" si="177"/>
        <v>Fair</v>
      </c>
      <c r="AA1647" s="27">
        <f t="shared" si="178"/>
        <v>0.46854332023679796</v>
      </c>
      <c r="AB1647" s="3" t="str">
        <f t="shared" si="179"/>
        <v>Medium</v>
      </c>
      <c r="AC1647" s="3" t="str">
        <f t="shared" si="180"/>
        <v>High</v>
      </c>
      <c r="AD1647" s="3" t="str">
        <f t="shared" si="181"/>
        <v>No</v>
      </c>
    </row>
    <row r="1648" spans="1:30" ht="15" customHeight="1" x14ac:dyDescent="0.3">
      <c r="A1648" s="3" t="s">
        <v>1669</v>
      </c>
      <c r="B1648" s="3">
        <v>67</v>
      </c>
      <c r="C1648" s="3" t="s">
        <v>23</v>
      </c>
      <c r="D1648" s="3" t="s">
        <v>33</v>
      </c>
      <c r="E1648" s="3">
        <v>56625.847666822599</v>
      </c>
      <c r="F1648" s="3">
        <v>168</v>
      </c>
      <c r="G1648" s="3">
        <v>1443.9620632312001</v>
      </c>
      <c r="H1648" s="3">
        <v>8</v>
      </c>
      <c r="I1648" s="3">
        <v>680.16670063148104</v>
      </c>
      <c r="J1648" s="3">
        <v>46</v>
      </c>
      <c r="K1648" s="3">
        <v>73.925262450016902</v>
      </c>
      <c r="L1648" s="3">
        <v>75</v>
      </c>
      <c r="M1648" s="3">
        <v>13</v>
      </c>
      <c r="N1648" s="3">
        <v>3</v>
      </c>
      <c r="O1648" s="3">
        <v>440</v>
      </c>
      <c r="P1648" s="3">
        <v>0</v>
      </c>
      <c r="Q1648" s="3">
        <v>8069.1571993399302</v>
      </c>
      <c r="R1648" s="3">
        <v>6</v>
      </c>
      <c r="S1648" s="3">
        <v>0</v>
      </c>
      <c r="T1648" s="3">
        <v>0</v>
      </c>
      <c r="U1648" s="3">
        <v>15468.2579920057</v>
      </c>
      <c r="V1648" s="3">
        <v>1</v>
      </c>
      <c r="W1648" s="3" t="str">
        <f>IF(Bank_data3[[#This Row],[credit_risk]]=1,"High Risk","Low Risk")</f>
        <v>High Risk</v>
      </c>
      <c r="X1648" s="3" t="str">
        <f t="shared" si="175"/>
        <v>55+</v>
      </c>
      <c r="Y1648" s="3" t="str">
        <f t="shared" si="176"/>
        <v>Middle Income</v>
      </c>
      <c r="Z1648" s="3" t="str">
        <f t="shared" si="177"/>
        <v>Poor</v>
      </c>
      <c r="AA1648" s="27">
        <f t="shared" si="178"/>
        <v>0.14249953920014682</v>
      </c>
      <c r="AB1648" s="3" t="str">
        <f t="shared" si="179"/>
        <v>Medium</v>
      </c>
      <c r="AC1648" s="3" t="str">
        <f t="shared" si="180"/>
        <v>High</v>
      </c>
      <c r="AD1648" s="3" t="str">
        <f t="shared" si="181"/>
        <v>No</v>
      </c>
    </row>
    <row r="1649" spans="1:30" ht="15" customHeight="1" x14ac:dyDescent="0.3">
      <c r="A1649" s="3" t="s">
        <v>1670</v>
      </c>
      <c r="B1649" s="3">
        <v>20</v>
      </c>
      <c r="C1649" s="3" t="s">
        <v>31</v>
      </c>
      <c r="D1649" s="3" t="s">
        <v>33</v>
      </c>
      <c r="E1649" s="3">
        <v>47101.683638076502</v>
      </c>
      <c r="F1649" s="3">
        <v>16</v>
      </c>
      <c r="G1649" s="3">
        <v>2513.0702855191098</v>
      </c>
      <c r="H1649" s="3">
        <v>4</v>
      </c>
      <c r="I1649" s="3">
        <v>758.37952198319294</v>
      </c>
      <c r="J1649" s="3">
        <v>22</v>
      </c>
      <c r="K1649" s="3">
        <v>910.77444416794503</v>
      </c>
      <c r="L1649" s="3">
        <v>7</v>
      </c>
      <c r="M1649" s="3">
        <v>12</v>
      </c>
      <c r="N1649" s="3">
        <v>0</v>
      </c>
      <c r="O1649" s="3">
        <v>451</v>
      </c>
      <c r="P1649" s="3">
        <v>3</v>
      </c>
      <c r="Q1649" s="3">
        <v>21455.519490481402</v>
      </c>
      <c r="R1649" s="3">
        <v>5</v>
      </c>
      <c r="S1649" s="3">
        <v>0</v>
      </c>
      <c r="T1649" s="3">
        <v>0</v>
      </c>
      <c r="U1649" s="3">
        <v>10075.1544489103</v>
      </c>
      <c r="V1649" s="3">
        <v>1</v>
      </c>
      <c r="W1649" s="3" t="str">
        <f>IF(Bank_data3[[#This Row],[credit_risk]]=1,"High Risk","Low Risk")</f>
        <v>High Risk</v>
      </c>
      <c r="X1649" s="3" t="str">
        <f t="shared" si="175"/>
        <v>18-24</v>
      </c>
      <c r="Y1649" s="3" t="str">
        <f t="shared" si="176"/>
        <v>Low Income</v>
      </c>
      <c r="Z1649" s="3" t="str">
        <f t="shared" si="177"/>
        <v>Poor</v>
      </c>
      <c r="AA1649" s="27">
        <f t="shared" si="178"/>
        <v>0.45551491652279258</v>
      </c>
      <c r="AB1649" s="3" t="str">
        <f t="shared" si="179"/>
        <v>Medium</v>
      </c>
      <c r="AC1649" s="3" t="str">
        <f t="shared" si="180"/>
        <v>Low</v>
      </c>
      <c r="AD1649" s="3" t="str">
        <f t="shared" si="181"/>
        <v>No</v>
      </c>
    </row>
    <row r="1650" spans="1:30" ht="15" customHeight="1" x14ac:dyDescent="0.3">
      <c r="A1650" s="3" t="s">
        <v>1671</v>
      </c>
      <c r="B1650" s="3">
        <v>65</v>
      </c>
      <c r="C1650" s="3" t="s">
        <v>31</v>
      </c>
      <c r="D1650" s="3" t="s">
        <v>24</v>
      </c>
      <c r="E1650" s="3">
        <v>37533.538806971599</v>
      </c>
      <c r="F1650" s="3">
        <v>194</v>
      </c>
      <c r="G1650" s="3">
        <v>1176.1151280628201</v>
      </c>
      <c r="H1650" s="3">
        <v>3</v>
      </c>
      <c r="I1650" s="3">
        <v>338.47043177374599</v>
      </c>
      <c r="J1650" s="3">
        <v>35</v>
      </c>
      <c r="K1650" s="3">
        <v>726.66258124319904</v>
      </c>
      <c r="L1650" s="3">
        <v>37</v>
      </c>
      <c r="M1650" s="3">
        <v>16</v>
      </c>
      <c r="N1650" s="3">
        <v>6</v>
      </c>
      <c r="O1650" s="3">
        <v>513</v>
      </c>
      <c r="P1650" s="3">
        <v>4</v>
      </c>
      <c r="Q1650" s="3">
        <v>15817.846464796399</v>
      </c>
      <c r="R1650" s="3">
        <v>7</v>
      </c>
      <c r="S1650" s="3">
        <v>0</v>
      </c>
      <c r="T1650" s="3">
        <v>0</v>
      </c>
      <c r="U1650" s="3">
        <v>8906.57136772597</v>
      </c>
      <c r="V1650" s="3">
        <v>1</v>
      </c>
      <c r="W1650" s="3" t="str">
        <f>IF(Bank_data3[[#This Row],[credit_risk]]=1,"High Risk","Low Risk")</f>
        <v>High Risk</v>
      </c>
      <c r="X1650" s="3" t="str">
        <f t="shared" si="175"/>
        <v>55+</v>
      </c>
      <c r="Y1650" s="3" t="str">
        <f t="shared" si="176"/>
        <v>Low Income</v>
      </c>
      <c r="Z1650" s="3" t="str">
        <f t="shared" si="177"/>
        <v>Poor</v>
      </c>
      <c r="AA1650" s="27">
        <f t="shared" si="178"/>
        <v>0.4214323233986757</v>
      </c>
      <c r="AB1650" s="3" t="str">
        <f t="shared" si="179"/>
        <v>Medium</v>
      </c>
      <c r="AC1650" s="3" t="str">
        <f t="shared" si="180"/>
        <v>High</v>
      </c>
      <c r="AD1650" s="3" t="str">
        <f t="shared" si="181"/>
        <v>No</v>
      </c>
    </row>
    <row r="1651" spans="1:30" ht="15" customHeight="1" x14ac:dyDescent="0.3">
      <c r="A1651" s="3" t="s">
        <v>1672</v>
      </c>
      <c r="B1651" s="3">
        <v>34</v>
      </c>
      <c r="C1651" s="3" t="s">
        <v>28</v>
      </c>
      <c r="D1651" s="3" t="s">
        <v>33</v>
      </c>
      <c r="E1651" s="3">
        <v>69895.524333264999</v>
      </c>
      <c r="F1651" s="3">
        <v>41</v>
      </c>
      <c r="G1651" s="3">
        <v>1193.2894696626799</v>
      </c>
      <c r="H1651" s="3">
        <v>0</v>
      </c>
      <c r="I1651" s="3">
        <v>732.15069529595098</v>
      </c>
      <c r="J1651" s="3">
        <v>12</v>
      </c>
      <c r="K1651" s="3">
        <v>27.266201783754401</v>
      </c>
      <c r="L1651" s="3">
        <v>8</v>
      </c>
      <c r="M1651" s="3">
        <v>8</v>
      </c>
      <c r="N1651" s="3">
        <v>0</v>
      </c>
      <c r="O1651" s="3">
        <v>773</v>
      </c>
      <c r="P1651" s="3">
        <v>3</v>
      </c>
      <c r="Q1651" s="3">
        <v>10481.9866391216</v>
      </c>
      <c r="R1651" s="3">
        <v>6</v>
      </c>
      <c r="S1651" s="3">
        <v>0</v>
      </c>
      <c r="T1651" s="3">
        <v>0</v>
      </c>
      <c r="U1651" s="3">
        <v>4904.0774287240602</v>
      </c>
      <c r="V1651" s="3">
        <v>1</v>
      </c>
      <c r="W1651" s="3" t="str">
        <f>IF(Bank_data3[[#This Row],[credit_risk]]=1,"High Risk","Low Risk")</f>
        <v>High Risk</v>
      </c>
      <c r="X1651" s="3" t="str">
        <f t="shared" si="175"/>
        <v>25-34</v>
      </c>
      <c r="Y1651" s="3" t="str">
        <f t="shared" si="176"/>
        <v>Middle Income</v>
      </c>
      <c r="Z1651" s="3" t="str">
        <f t="shared" si="177"/>
        <v>Very Good</v>
      </c>
      <c r="AA1651" s="27">
        <f t="shared" si="178"/>
        <v>0.14996649269190709</v>
      </c>
      <c r="AB1651" s="3" t="str">
        <f t="shared" si="179"/>
        <v>Medium</v>
      </c>
      <c r="AC1651" s="3" t="str">
        <f t="shared" si="180"/>
        <v>Low</v>
      </c>
      <c r="AD1651" s="3" t="str">
        <f t="shared" si="181"/>
        <v>No</v>
      </c>
    </row>
    <row r="1652" spans="1:30" ht="15" customHeight="1" x14ac:dyDescent="0.3">
      <c r="A1652" s="3" t="s">
        <v>1673</v>
      </c>
      <c r="B1652" s="3">
        <v>28</v>
      </c>
      <c r="C1652" s="3" t="s">
        <v>28</v>
      </c>
      <c r="D1652" s="3" t="s">
        <v>33</v>
      </c>
      <c r="E1652" s="3">
        <v>54312.012270380903</v>
      </c>
      <c r="F1652" s="3">
        <v>184</v>
      </c>
      <c r="G1652" s="3">
        <v>1161.1602011580101</v>
      </c>
      <c r="H1652" s="3">
        <v>8</v>
      </c>
      <c r="I1652" s="3">
        <v>986.28320789803104</v>
      </c>
      <c r="J1652" s="3">
        <v>30</v>
      </c>
      <c r="K1652" s="3">
        <v>803.46218702106501</v>
      </c>
      <c r="L1652" s="3">
        <v>42</v>
      </c>
      <c r="M1652" s="3">
        <v>6</v>
      </c>
      <c r="N1652" s="3">
        <v>8</v>
      </c>
      <c r="O1652" s="3">
        <v>488</v>
      </c>
      <c r="P1652" s="3">
        <v>5</v>
      </c>
      <c r="Q1652" s="3">
        <v>4291.4656920955003</v>
      </c>
      <c r="R1652" s="3">
        <v>0</v>
      </c>
      <c r="S1652" s="3">
        <v>0</v>
      </c>
      <c r="T1652" s="3">
        <v>0</v>
      </c>
      <c r="U1652" s="3">
        <v>7327.1401512986304</v>
      </c>
      <c r="V1652" s="3">
        <v>1</v>
      </c>
      <c r="W1652" s="3" t="str">
        <f>IF(Bank_data3[[#This Row],[credit_risk]]=1,"High Risk","Low Risk")</f>
        <v>High Risk</v>
      </c>
      <c r="X1652" s="3" t="str">
        <f t="shared" si="175"/>
        <v>25-34</v>
      </c>
      <c r="Y1652" s="3" t="str">
        <f t="shared" si="176"/>
        <v>Middle Income</v>
      </c>
      <c r="Z1652" s="3" t="str">
        <f t="shared" si="177"/>
        <v>Poor</v>
      </c>
      <c r="AA1652" s="27">
        <f t="shared" si="178"/>
        <v>7.901503760772742E-2</v>
      </c>
      <c r="AB1652" s="3" t="str">
        <f t="shared" si="179"/>
        <v>Medium</v>
      </c>
      <c r="AC1652" s="3" t="str">
        <f t="shared" si="180"/>
        <v>High</v>
      </c>
      <c r="AD1652" s="3" t="str">
        <f t="shared" si="181"/>
        <v>No</v>
      </c>
    </row>
    <row r="1653" spans="1:30" ht="15" customHeight="1" x14ac:dyDescent="0.3">
      <c r="A1653" s="3" t="s">
        <v>1674</v>
      </c>
      <c r="B1653" s="3">
        <v>34</v>
      </c>
      <c r="C1653" s="3" t="s">
        <v>23</v>
      </c>
      <c r="D1653" s="3" t="s">
        <v>33</v>
      </c>
      <c r="E1653" s="3">
        <v>49035.4632442605</v>
      </c>
      <c r="F1653" s="3">
        <v>132</v>
      </c>
      <c r="G1653" s="3">
        <v>10</v>
      </c>
      <c r="H1653" s="3">
        <v>3</v>
      </c>
      <c r="I1653" s="3">
        <v>1066.87871444243</v>
      </c>
      <c r="J1653" s="3">
        <v>36</v>
      </c>
      <c r="K1653" s="3">
        <v>521.24972851135396</v>
      </c>
      <c r="L1653" s="3">
        <v>24</v>
      </c>
      <c r="M1653" s="3">
        <v>17</v>
      </c>
      <c r="N1653" s="3">
        <v>3</v>
      </c>
      <c r="O1653" s="3">
        <v>432</v>
      </c>
      <c r="P1653" s="3">
        <v>4</v>
      </c>
      <c r="Q1653" s="3">
        <v>14020.956199231099</v>
      </c>
      <c r="R1653" s="3">
        <v>5</v>
      </c>
      <c r="S1653" s="3">
        <v>1</v>
      </c>
      <c r="T1653" s="3">
        <v>0</v>
      </c>
      <c r="U1653" s="3">
        <v>18299.4670759209</v>
      </c>
      <c r="V1653" s="3">
        <v>1</v>
      </c>
      <c r="W1653" s="3" t="str">
        <f>IF(Bank_data3[[#This Row],[credit_risk]]=1,"High Risk","Low Risk")</f>
        <v>High Risk</v>
      </c>
      <c r="X1653" s="3" t="str">
        <f t="shared" si="175"/>
        <v>25-34</v>
      </c>
      <c r="Y1653" s="3" t="str">
        <f t="shared" si="176"/>
        <v>Low Income</v>
      </c>
      <c r="Z1653" s="3" t="str">
        <f t="shared" si="177"/>
        <v>Poor</v>
      </c>
      <c r="AA1653" s="27">
        <f t="shared" si="178"/>
        <v>0.2859350207295579</v>
      </c>
      <c r="AB1653" s="3" t="str">
        <f t="shared" si="179"/>
        <v>Low</v>
      </c>
      <c r="AC1653" s="3" t="str">
        <f t="shared" si="180"/>
        <v>Medium</v>
      </c>
      <c r="AD1653" s="3" t="str">
        <f t="shared" si="181"/>
        <v>No</v>
      </c>
    </row>
    <row r="1654" spans="1:30" ht="15" customHeight="1" x14ac:dyDescent="0.3">
      <c r="A1654" s="3" t="s">
        <v>1675</v>
      </c>
      <c r="B1654" s="3">
        <v>68</v>
      </c>
      <c r="C1654" s="3" t="s">
        <v>31</v>
      </c>
      <c r="D1654" s="3" t="s">
        <v>33</v>
      </c>
      <c r="E1654" s="3">
        <v>57559.797413974498</v>
      </c>
      <c r="F1654" s="3">
        <v>226</v>
      </c>
      <c r="G1654" s="3">
        <v>1905.2395480015</v>
      </c>
      <c r="H1654" s="3">
        <v>3</v>
      </c>
      <c r="I1654" s="3">
        <v>1346.6792580153699</v>
      </c>
      <c r="J1654" s="3">
        <v>25</v>
      </c>
      <c r="K1654" s="3">
        <v>0</v>
      </c>
      <c r="L1654" s="3">
        <v>65</v>
      </c>
      <c r="M1654" s="3">
        <v>10</v>
      </c>
      <c r="N1654" s="3">
        <v>2</v>
      </c>
      <c r="O1654" s="3">
        <v>379</v>
      </c>
      <c r="P1654" s="3">
        <v>1</v>
      </c>
      <c r="Q1654" s="3">
        <v>11714.716373834701</v>
      </c>
      <c r="R1654" s="3">
        <v>7</v>
      </c>
      <c r="S1654" s="3">
        <v>0</v>
      </c>
      <c r="T1654" s="3">
        <v>0</v>
      </c>
      <c r="U1654" s="3">
        <v>500</v>
      </c>
      <c r="V1654" s="3">
        <v>1</v>
      </c>
      <c r="W1654" s="3" t="str">
        <f>IF(Bank_data3[[#This Row],[credit_risk]]=1,"High Risk","Low Risk")</f>
        <v>High Risk</v>
      </c>
      <c r="X1654" s="3" t="str">
        <f t="shared" si="175"/>
        <v>55+</v>
      </c>
      <c r="Y1654" s="3" t="str">
        <f t="shared" si="176"/>
        <v>Middle Income</v>
      </c>
      <c r="Z1654" s="3" t="str">
        <f t="shared" si="177"/>
        <v>Poor</v>
      </c>
      <c r="AA1654" s="27">
        <f t="shared" si="178"/>
        <v>0.2035225435138619</v>
      </c>
      <c r="AB1654" s="3" t="str">
        <f t="shared" si="179"/>
        <v>Medium</v>
      </c>
      <c r="AC1654" s="3" t="str">
        <f t="shared" si="180"/>
        <v>High</v>
      </c>
      <c r="AD1654" s="3" t="str">
        <f t="shared" si="181"/>
        <v>No</v>
      </c>
    </row>
    <row r="1655" spans="1:30" ht="15" customHeight="1" x14ac:dyDescent="0.3">
      <c r="A1655" s="3" t="s">
        <v>1676</v>
      </c>
      <c r="B1655" s="3">
        <v>43</v>
      </c>
      <c r="C1655" s="3" t="s">
        <v>23</v>
      </c>
      <c r="D1655" s="3" t="s">
        <v>24</v>
      </c>
      <c r="E1655" s="3">
        <v>19918.6280078606</v>
      </c>
      <c r="F1655" s="3">
        <v>45</v>
      </c>
      <c r="G1655" s="3">
        <v>1414.4579240721901</v>
      </c>
      <c r="H1655" s="3">
        <v>3</v>
      </c>
      <c r="I1655" s="3">
        <v>982.08221353891099</v>
      </c>
      <c r="J1655" s="3">
        <v>42</v>
      </c>
      <c r="K1655" s="3">
        <v>34.612109504291404</v>
      </c>
      <c r="L1655" s="3">
        <v>16</v>
      </c>
      <c r="M1655" s="3">
        <v>15</v>
      </c>
      <c r="N1655" s="3">
        <v>3</v>
      </c>
      <c r="O1655" s="3">
        <v>400</v>
      </c>
      <c r="P1655" s="3">
        <v>0</v>
      </c>
      <c r="Q1655" s="3">
        <v>19280.419055362599</v>
      </c>
      <c r="R1655" s="3">
        <v>7</v>
      </c>
      <c r="S1655" s="3">
        <v>0</v>
      </c>
      <c r="T1655" s="3">
        <v>0</v>
      </c>
      <c r="U1655" s="3">
        <v>20719.942641155802</v>
      </c>
      <c r="V1655" s="3">
        <v>1</v>
      </c>
      <c r="W1655" s="3" t="str">
        <f>IF(Bank_data3[[#This Row],[credit_risk]]=1,"High Risk","Low Risk")</f>
        <v>High Risk</v>
      </c>
      <c r="X1655" s="3" t="str">
        <f t="shared" si="175"/>
        <v>35-44</v>
      </c>
      <c r="Y1655" s="3" t="str">
        <f t="shared" si="176"/>
        <v>Low Income</v>
      </c>
      <c r="Z1655" s="3" t="str">
        <f t="shared" si="177"/>
        <v>Poor</v>
      </c>
      <c r="AA1655" s="27">
        <f t="shared" si="178"/>
        <v>0.96795919115281737</v>
      </c>
      <c r="AB1655" s="3" t="str">
        <f t="shared" si="179"/>
        <v>Medium</v>
      </c>
      <c r="AC1655" s="3" t="str">
        <f t="shared" si="180"/>
        <v>Medium</v>
      </c>
      <c r="AD1655" s="3" t="str">
        <f t="shared" si="181"/>
        <v>No</v>
      </c>
    </row>
    <row r="1656" spans="1:30" ht="15" customHeight="1" x14ac:dyDescent="0.3">
      <c r="A1656" s="3" t="s">
        <v>1677</v>
      </c>
      <c r="B1656" s="3">
        <v>23</v>
      </c>
      <c r="C1656" s="3" t="s">
        <v>28</v>
      </c>
      <c r="D1656" s="3" t="s">
        <v>24</v>
      </c>
      <c r="E1656" s="3">
        <v>87623.326845789095</v>
      </c>
      <c r="F1656" s="3">
        <v>183</v>
      </c>
      <c r="G1656" s="3">
        <v>1541.1232388718299</v>
      </c>
      <c r="H1656" s="3">
        <v>1</v>
      </c>
      <c r="I1656" s="3">
        <v>896.91961852989596</v>
      </c>
      <c r="J1656" s="3">
        <v>47</v>
      </c>
      <c r="K1656" s="3">
        <v>643.119000273187</v>
      </c>
      <c r="L1656" s="3">
        <v>6</v>
      </c>
      <c r="M1656" s="3">
        <v>17</v>
      </c>
      <c r="N1656" s="3">
        <v>0</v>
      </c>
      <c r="O1656" s="3">
        <v>657</v>
      </c>
      <c r="P1656" s="3">
        <v>2</v>
      </c>
      <c r="Q1656" s="3">
        <v>5769.1563131740304</v>
      </c>
      <c r="R1656" s="3">
        <v>5</v>
      </c>
      <c r="S1656" s="3">
        <v>1</v>
      </c>
      <c r="T1656" s="3">
        <v>0</v>
      </c>
      <c r="U1656" s="3">
        <v>15549.9770779387</v>
      </c>
      <c r="V1656" s="3">
        <v>1</v>
      </c>
      <c r="W1656" s="3" t="str">
        <f>IF(Bank_data3[[#This Row],[credit_risk]]=1,"High Risk","Low Risk")</f>
        <v>High Risk</v>
      </c>
      <c r="X1656" s="3" t="str">
        <f t="shared" si="175"/>
        <v>18-24</v>
      </c>
      <c r="Y1656" s="3" t="str">
        <f t="shared" si="176"/>
        <v>Middle Income</v>
      </c>
      <c r="Z1656" s="3" t="str">
        <f t="shared" si="177"/>
        <v>Fair</v>
      </c>
      <c r="AA1656" s="27">
        <f t="shared" si="178"/>
        <v>6.5840416254992692E-2</v>
      </c>
      <c r="AB1656" s="3" t="str">
        <f t="shared" si="179"/>
        <v>Medium</v>
      </c>
      <c r="AC1656" s="3" t="str">
        <f t="shared" si="180"/>
        <v>Low</v>
      </c>
      <c r="AD1656" s="3" t="str">
        <f t="shared" si="181"/>
        <v>No</v>
      </c>
    </row>
    <row r="1657" spans="1:30" ht="15" customHeight="1" x14ac:dyDescent="0.3">
      <c r="A1657" s="3" t="s">
        <v>1678</v>
      </c>
      <c r="B1657" s="3">
        <v>31</v>
      </c>
      <c r="C1657" s="3" t="s">
        <v>23</v>
      </c>
      <c r="D1657" s="3" t="s">
        <v>33</v>
      </c>
      <c r="E1657" s="3">
        <v>50444.379749941902</v>
      </c>
      <c r="F1657" s="3">
        <v>133</v>
      </c>
      <c r="G1657" s="3">
        <v>10</v>
      </c>
      <c r="H1657" s="3">
        <v>11</v>
      </c>
      <c r="I1657" s="3">
        <v>643.796710969988</v>
      </c>
      <c r="J1657" s="3">
        <v>17</v>
      </c>
      <c r="K1657" s="3">
        <v>226.86991122623499</v>
      </c>
      <c r="L1657" s="3">
        <v>21</v>
      </c>
      <c r="M1657" s="3">
        <v>6</v>
      </c>
      <c r="N1657" s="3">
        <v>5</v>
      </c>
      <c r="O1657" s="3">
        <v>363</v>
      </c>
      <c r="P1657" s="3">
        <v>3</v>
      </c>
      <c r="Q1657" s="3">
        <v>18341.6298624148</v>
      </c>
      <c r="R1657" s="3">
        <v>4</v>
      </c>
      <c r="S1657" s="3">
        <v>0</v>
      </c>
      <c r="T1657" s="3">
        <v>0</v>
      </c>
      <c r="U1657" s="3">
        <v>14632.7268041437</v>
      </c>
      <c r="V1657" s="3">
        <v>1</v>
      </c>
      <c r="W1657" s="3" t="str">
        <f>IF(Bank_data3[[#This Row],[credit_risk]]=1,"High Risk","Low Risk")</f>
        <v>High Risk</v>
      </c>
      <c r="X1657" s="3" t="str">
        <f t="shared" si="175"/>
        <v>25-34</v>
      </c>
      <c r="Y1657" s="3" t="str">
        <f t="shared" si="176"/>
        <v>Middle Income</v>
      </c>
      <c r="Z1657" s="3" t="str">
        <f t="shared" si="177"/>
        <v>Poor</v>
      </c>
      <c r="AA1657" s="27">
        <f t="shared" si="178"/>
        <v>0.36360105830096812</v>
      </c>
      <c r="AB1657" s="3" t="str">
        <f t="shared" si="179"/>
        <v>Low</v>
      </c>
      <c r="AC1657" s="3" t="str">
        <f t="shared" si="180"/>
        <v>Medium</v>
      </c>
      <c r="AD1657" s="3" t="str">
        <f t="shared" si="181"/>
        <v>No</v>
      </c>
    </row>
    <row r="1658" spans="1:30" ht="15" customHeight="1" x14ac:dyDescent="0.3">
      <c r="A1658" s="3" t="s">
        <v>1679</v>
      </c>
      <c r="B1658" s="3">
        <v>56</v>
      </c>
      <c r="C1658" s="3" t="s">
        <v>23</v>
      </c>
      <c r="D1658" s="3" t="s">
        <v>33</v>
      </c>
      <c r="E1658" s="3">
        <v>14662.887622136201</v>
      </c>
      <c r="F1658" s="3">
        <v>171</v>
      </c>
      <c r="G1658" s="3">
        <v>1477.0956940312601</v>
      </c>
      <c r="H1658" s="3">
        <v>10</v>
      </c>
      <c r="I1658" s="3">
        <v>568.39085711844803</v>
      </c>
      <c r="J1658" s="3">
        <v>46</v>
      </c>
      <c r="K1658" s="3">
        <v>281.258064031949</v>
      </c>
      <c r="L1658" s="3">
        <v>9</v>
      </c>
      <c r="M1658" s="3">
        <v>3</v>
      </c>
      <c r="N1658" s="3">
        <v>6</v>
      </c>
      <c r="O1658" s="3">
        <v>823</v>
      </c>
      <c r="P1658" s="3">
        <v>0</v>
      </c>
      <c r="Q1658" s="3">
        <v>20849.1932717577</v>
      </c>
      <c r="R1658" s="3">
        <v>5</v>
      </c>
      <c r="S1658" s="3">
        <v>0</v>
      </c>
      <c r="T1658" s="3">
        <v>0</v>
      </c>
      <c r="U1658" s="3">
        <v>9886.4907713603006</v>
      </c>
      <c r="V1658" s="3">
        <v>1</v>
      </c>
      <c r="W1658" s="3" t="str">
        <f>IF(Bank_data3[[#This Row],[credit_risk]]=1,"High Risk","Low Risk")</f>
        <v>High Risk</v>
      </c>
      <c r="X1658" s="3" t="str">
        <f t="shared" si="175"/>
        <v>55+</v>
      </c>
      <c r="Y1658" s="3" t="str">
        <f t="shared" si="176"/>
        <v>Low Income</v>
      </c>
      <c r="Z1658" s="3" t="str">
        <f t="shared" si="177"/>
        <v>Excellent</v>
      </c>
      <c r="AA1658" s="27">
        <f t="shared" si="178"/>
        <v>1.4219022752573092</v>
      </c>
      <c r="AB1658" s="3" t="str">
        <f t="shared" si="179"/>
        <v>Medium</v>
      </c>
      <c r="AC1658" s="3" t="str">
        <f t="shared" si="180"/>
        <v>Low</v>
      </c>
      <c r="AD1658" s="3" t="str">
        <f t="shared" si="181"/>
        <v>No</v>
      </c>
    </row>
    <row r="1659" spans="1:30" ht="15" customHeight="1" x14ac:dyDescent="0.3">
      <c r="A1659" s="3" t="s">
        <v>1680</v>
      </c>
      <c r="B1659" s="3">
        <v>56</v>
      </c>
      <c r="C1659" s="3" t="s">
        <v>28</v>
      </c>
      <c r="D1659" s="3" t="s">
        <v>26</v>
      </c>
      <c r="E1659" s="3">
        <v>71547.701472661196</v>
      </c>
      <c r="F1659" s="3">
        <v>10</v>
      </c>
      <c r="G1659" s="3">
        <v>1149.15857347731</v>
      </c>
      <c r="H1659" s="3">
        <v>3</v>
      </c>
      <c r="I1659" s="3">
        <v>1139.5869801338499</v>
      </c>
      <c r="J1659" s="3">
        <v>32</v>
      </c>
      <c r="K1659" s="3">
        <v>526.31499534846</v>
      </c>
      <c r="L1659" s="3">
        <v>12</v>
      </c>
      <c r="M1659" s="3">
        <v>18</v>
      </c>
      <c r="N1659" s="3">
        <v>6</v>
      </c>
      <c r="O1659" s="3">
        <v>664</v>
      </c>
      <c r="P1659" s="3">
        <v>5</v>
      </c>
      <c r="Q1659" s="3">
        <v>7683.9253971133203</v>
      </c>
      <c r="R1659" s="3">
        <v>6</v>
      </c>
      <c r="S1659" s="3">
        <v>0</v>
      </c>
      <c r="T1659" s="3">
        <v>0</v>
      </c>
      <c r="U1659" s="3">
        <v>5880.0515228163704</v>
      </c>
      <c r="V1659" s="3">
        <v>1</v>
      </c>
      <c r="W1659" s="3" t="str">
        <f>IF(Bank_data3[[#This Row],[credit_risk]]=1,"High Risk","Low Risk")</f>
        <v>High Risk</v>
      </c>
      <c r="X1659" s="3" t="str">
        <f t="shared" si="175"/>
        <v>55+</v>
      </c>
      <c r="Y1659" s="3" t="str">
        <f t="shared" si="176"/>
        <v>Middle Income</v>
      </c>
      <c r="Z1659" s="3" t="str">
        <f t="shared" si="177"/>
        <v>Fair</v>
      </c>
      <c r="AA1659" s="27">
        <f t="shared" si="178"/>
        <v>0.10739583856581883</v>
      </c>
      <c r="AB1659" s="3" t="str">
        <f t="shared" si="179"/>
        <v>Medium</v>
      </c>
      <c r="AC1659" s="3" t="str">
        <f t="shared" si="180"/>
        <v>Medium</v>
      </c>
      <c r="AD1659" s="3" t="str">
        <f t="shared" si="181"/>
        <v>No</v>
      </c>
    </row>
    <row r="1660" spans="1:30" ht="15" customHeight="1" x14ac:dyDescent="0.3">
      <c r="A1660" s="3" t="s">
        <v>1681</v>
      </c>
      <c r="B1660" s="3">
        <v>62</v>
      </c>
      <c r="C1660" s="3" t="s">
        <v>31</v>
      </c>
      <c r="D1660" s="3" t="s">
        <v>26</v>
      </c>
      <c r="E1660" s="3">
        <v>36475.006951708303</v>
      </c>
      <c r="F1660" s="3">
        <v>220</v>
      </c>
      <c r="G1660" s="3">
        <v>1600.4978485240299</v>
      </c>
      <c r="H1660" s="3">
        <v>1</v>
      </c>
      <c r="I1660" s="3">
        <v>1132.87462310862</v>
      </c>
      <c r="J1660" s="3">
        <v>39</v>
      </c>
      <c r="K1660" s="3">
        <v>626.44825785473301</v>
      </c>
      <c r="L1660" s="3">
        <v>41</v>
      </c>
      <c r="M1660" s="3">
        <v>10</v>
      </c>
      <c r="N1660" s="3">
        <v>4</v>
      </c>
      <c r="O1660" s="3">
        <v>408</v>
      </c>
      <c r="P1660" s="3">
        <v>2</v>
      </c>
      <c r="Q1660" s="3">
        <v>16427.824607924002</v>
      </c>
      <c r="R1660" s="3">
        <v>7</v>
      </c>
      <c r="S1660" s="3">
        <v>0</v>
      </c>
      <c r="T1660" s="3">
        <v>0</v>
      </c>
      <c r="U1660" s="3">
        <v>5725.8469019546101</v>
      </c>
      <c r="V1660" s="3">
        <v>1</v>
      </c>
      <c r="W1660" s="3" t="str">
        <f>IF(Bank_data3[[#This Row],[credit_risk]]=1,"High Risk","Low Risk")</f>
        <v>High Risk</v>
      </c>
      <c r="X1660" s="3" t="str">
        <f t="shared" si="175"/>
        <v>55+</v>
      </c>
      <c r="Y1660" s="3" t="str">
        <f t="shared" si="176"/>
        <v>Low Income</v>
      </c>
      <c r="Z1660" s="3" t="str">
        <f t="shared" si="177"/>
        <v>Poor</v>
      </c>
      <c r="AA1660" s="27">
        <f t="shared" si="178"/>
        <v>0.45038578415280073</v>
      </c>
      <c r="AB1660" s="3" t="str">
        <f t="shared" si="179"/>
        <v>Medium</v>
      </c>
      <c r="AC1660" s="3" t="str">
        <f t="shared" si="180"/>
        <v>High</v>
      </c>
      <c r="AD1660" s="3" t="str">
        <f t="shared" si="181"/>
        <v>No</v>
      </c>
    </row>
    <row r="1661" spans="1:30" ht="15" customHeight="1" x14ac:dyDescent="0.3">
      <c r="A1661" s="3" t="s">
        <v>1682</v>
      </c>
      <c r="B1661" s="3">
        <v>25</v>
      </c>
      <c r="C1661" s="3" t="s">
        <v>23</v>
      </c>
      <c r="D1661" s="3" t="s">
        <v>33</v>
      </c>
      <c r="E1661" s="3">
        <v>68786.840358970396</v>
      </c>
      <c r="F1661" s="3">
        <v>98</v>
      </c>
      <c r="G1661" s="3">
        <v>1439.2572648816699</v>
      </c>
      <c r="H1661" s="3">
        <v>7</v>
      </c>
      <c r="I1661" s="3">
        <v>423.04555470293002</v>
      </c>
      <c r="J1661" s="3">
        <v>31</v>
      </c>
      <c r="K1661" s="3">
        <v>553.16987349673605</v>
      </c>
      <c r="L1661" s="3">
        <v>27</v>
      </c>
      <c r="M1661" s="3">
        <v>12</v>
      </c>
      <c r="N1661" s="3">
        <v>9</v>
      </c>
      <c r="O1661" s="3">
        <v>486</v>
      </c>
      <c r="P1661" s="3">
        <v>0</v>
      </c>
      <c r="Q1661" s="3">
        <v>20422.111157322601</v>
      </c>
      <c r="R1661" s="3">
        <v>1</v>
      </c>
      <c r="S1661" s="3">
        <v>1</v>
      </c>
      <c r="T1661" s="3">
        <v>0</v>
      </c>
      <c r="U1661" s="3">
        <v>2234.60857491774</v>
      </c>
      <c r="V1661" s="3">
        <v>1</v>
      </c>
      <c r="W1661" s="3" t="str">
        <f>IF(Bank_data3[[#This Row],[credit_risk]]=1,"High Risk","Low Risk")</f>
        <v>High Risk</v>
      </c>
      <c r="X1661" s="3" t="str">
        <f t="shared" si="175"/>
        <v>25-34</v>
      </c>
      <c r="Y1661" s="3" t="str">
        <f t="shared" si="176"/>
        <v>Middle Income</v>
      </c>
      <c r="Z1661" s="3" t="str">
        <f t="shared" si="177"/>
        <v>Poor</v>
      </c>
      <c r="AA1661" s="27">
        <f t="shared" si="178"/>
        <v>0.29688979826298101</v>
      </c>
      <c r="AB1661" s="3" t="str">
        <f t="shared" si="179"/>
        <v>Medium</v>
      </c>
      <c r="AC1661" s="3" t="str">
        <f t="shared" si="180"/>
        <v>Medium</v>
      </c>
      <c r="AD1661" s="3" t="str">
        <f t="shared" si="181"/>
        <v>No</v>
      </c>
    </row>
    <row r="1662" spans="1:30" ht="15" customHeight="1" x14ac:dyDescent="0.3">
      <c r="A1662" s="3" t="s">
        <v>1683</v>
      </c>
      <c r="B1662" s="3">
        <v>58</v>
      </c>
      <c r="C1662" s="3" t="s">
        <v>28</v>
      </c>
      <c r="D1662" s="3" t="s">
        <v>33</v>
      </c>
      <c r="E1662" s="3">
        <v>52188.2147788277</v>
      </c>
      <c r="F1662" s="3">
        <v>205</v>
      </c>
      <c r="G1662" s="3">
        <v>1111.68448712486</v>
      </c>
      <c r="H1662" s="3">
        <v>6</v>
      </c>
      <c r="I1662" s="3">
        <v>1053.08356050372</v>
      </c>
      <c r="J1662" s="3">
        <v>3</v>
      </c>
      <c r="K1662" s="3">
        <v>273.38641320963899</v>
      </c>
      <c r="L1662" s="3">
        <v>58</v>
      </c>
      <c r="M1662" s="3">
        <v>5</v>
      </c>
      <c r="N1662" s="3">
        <v>9</v>
      </c>
      <c r="O1662" s="3">
        <v>704</v>
      </c>
      <c r="P1662" s="3">
        <v>2</v>
      </c>
      <c r="Q1662" s="3">
        <v>20166.2766894376</v>
      </c>
      <c r="R1662" s="3">
        <v>6</v>
      </c>
      <c r="S1662" s="3">
        <v>0</v>
      </c>
      <c r="T1662" s="3">
        <v>0</v>
      </c>
      <c r="U1662" s="3">
        <v>6705.9329815123201</v>
      </c>
      <c r="V1662" s="3">
        <v>1</v>
      </c>
      <c r="W1662" s="3" t="str">
        <f>IF(Bank_data3[[#This Row],[credit_risk]]=1,"High Risk","Low Risk")</f>
        <v>High Risk</v>
      </c>
      <c r="X1662" s="3" t="str">
        <f t="shared" si="175"/>
        <v>55+</v>
      </c>
      <c r="Y1662" s="3" t="str">
        <f t="shared" si="176"/>
        <v>Middle Income</v>
      </c>
      <c r="Z1662" s="3" t="str">
        <f t="shared" si="177"/>
        <v>Good</v>
      </c>
      <c r="AA1662" s="27">
        <f t="shared" si="178"/>
        <v>0.38641438062025607</v>
      </c>
      <c r="AB1662" s="3" t="str">
        <f t="shared" si="179"/>
        <v>Medium</v>
      </c>
      <c r="AC1662" s="3" t="str">
        <f t="shared" si="180"/>
        <v>High</v>
      </c>
      <c r="AD1662" s="3" t="str">
        <f t="shared" si="181"/>
        <v>No</v>
      </c>
    </row>
    <row r="1663" spans="1:30" ht="15" customHeight="1" x14ac:dyDescent="0.3">
      <c r="A1663" s="3" t="s">
        <v>1684</v>
      </c>
      <c r="B1663" s="3">
        <v>65</v>
      </c>
      <c r="C1663" s="3" t="s">
        <v>31</v>
      </c>
      <c r="D1663" s="3" t="s">
        <v>26</v>
      </c>
      <c r="E1663" s="3">
        <v>21732.533152898301</v>
      </c>
      <c r="F1663" s="3">
        <v>193</v>
      </c>
      <c r="G1663" s="3">
        <v>1950.4908217434599</v>
      </c>
      <c r="H1663" s="3">
        <v>10</v>
      </c>
      <c r="I1663" s="3">
        <v>1027.6342919885501</v>
      </c>
      <c r="J1663" s="3">
        <v>40</v>
      </c>
      <c r="K1663" s="3">
        <v>312.51692883006899</v>
      </c>
      <c r="L1663" s="3">
        <v>10</v>
      </c>
      <c r="M1663" s="3">
        <v>12</v>
      </c>
      <c r="N1663" s="3">
        <v>4</v>
      </c>
      <c r="O1663" s="3">
        <v>651</v>
      </c>
      <c r="P1663" s="3">
        <v>0</v>
      </c>
      <c r="Q1663" s="3">
        <v>18315.247587011101</v>
      </c>
      <c r="R1663" s="3">
        <v>7</v>
      </c>
      <c r="S1663" s="3">
        <v>1</v>
      </c>
      <c r="T1663" s="3">
        <v>0</v>
      </c>
      <c r="U1663" s="3">
        <v>7067.6651488628504</v>
      </c>
      <c r="V1663" s="3">
        <v>1</v>
      </c>
      <c r="W1663" s="3" t="str">
        <f>IF(Bank_data3[[#This Row],[credit_risk]]=1,"High Risk","Low Risk")</f>
        <v>High Risk</v>
      </c>
      <c r="X1663" s="3" t="str">
        <f t="shared" si="175"/>
        <v>55+</v>
      </c>
      <c r="Y1663" s="3" t="str">
        <f t="shared" si="176"/>
        <v>Low Income</v>
      </c>
      <c r="Z1663" s="3" t="str">
        <f t="shared" si="177"/>
        <v>Fair</v>
      </c>
      <c r="AA1663" s="27">
        <f t="shared" si="178"/>
        <v>0.84275714469891594</v>
      </c>
      <c r="AB1663" s="3" t="str">
        <f t="shared" si="179"/>
        <v>Medium</v>
      </c>
      <c r="AC1663" s="3" t="str">
        <f t="shared" si="180"/>
        <v>Medium</v>
      </c>
      <c r="AD1663" s="3" t="str">
        <f t="shared" si="181"/>
        <v>No</v>
      </c>
    </row>
    <row r="1664" spans="1:30" ht="15" customHeight="1" x14ac:dyDescent="0.3">
      <c r="A1664" s="3" t="s">
        <v>1685</v>
      </c>
      <c r="B1664" s="3">
        <v>43</v>
      </c>
      <c r="C1664" s="3" t="s">
        <v>28</v>
      </c>
      <c r="D1664" s="3" t="s">
        <v>26</v>
      </c>
      <c r="E1664" s="3">
        <v>54702.710754893298</v>
      </c>
      <c r="F1664" s="3">
        <v>67</v>
      </c>
      <c r="G1664" s="3">
        <v>2319.75712328499</v>
      </c>
      <c r="H1664" s="3">
        <v>9</v>
      </c>
      <c r="I1664" s="3">
        <v>410.16689024503199</v>
      </c>
      <c r="J1664" s="3">
        <v>18</v>
      </c>
      <c r="K1664" s="3">
        <v>234.84266255978699</v>
      </c>
      <c r="L1664" s="3">
        <v>8</v>
      </c>
      <c r="M1664" s="3">
        <v>1</v>
      </c>
      <c r="N1664" s="3">
        <v>5</v>
      </c>
      <c r="O1664" s="3">
        <v>505</v>
      </c>
      <c r="P1664" s="3">
        <v>4</v>
      </c>
      <c r="Q1664" s="3">
        <v>22318.999096203399</v>
      </c>
      <c r="R1664" s="3">
        <v>3</v>
      </c>
      <c r="S1664" s="3">
        <v>0</v>
      </c>
      <c r="T1664" s="3">
        <v>1</v>
      </c>
      <c r="U1664" s="3">
        <v>10254.4201702914</v>
      </c>
      <c r="V1664" s="3">
        <v>1</v>
      </c>
      <c r="W1664" s="3" t="str">
        <f>IF(Bank_data3[[#This Row],[credit_risk]]=1,"High Risk","Low Risk")</f>
        <v>High Risk</v>
      </c>
      <c r="X1664" s="3" t="str">
        <f t="shared" si="175"/>
        <v>35-44</v>
      </c>
      <c r="Y1664" s="3" t="str">
        <f t="shared" si="176"/>
        <v>Middle Income</v>
      </c>
      <c r="Z1664" s="3" t="str">
        <f t="shared" si="177"/>
        <v>Poor</v>
      </c>
      <c r="AA1664" s="27">
        <f t="shared" si="178"/>
        <v>0.40800535820259887</v>
      </c>
      <c r="AB1664" s="3" t="str">
        <f t="shared" si="179"/>
        <v>Medium</v>
      </c>
      <c r="AC1664" s="3" t="str">
        <f t="shared" si="180"/>
        <v>Low</v>
      </c>
      <c r="AD1664" s="3" t="str">
        <f t="shared" si="181"/>
        <v>No</v>
      </c>
    </row>
    <row r="1665" spans="1:30" ht="15" customHeight="1" x14ac:dyDescent="0.3">
      <c r="A1665" s="3" t="s">
        <v>1686</v>
      </c>
      <c r="B1665" s="3">
        <v>30</v>
      </c>
      <c r="C1665" s="3" t="s">
        <v>23</v>
      </c>
      <c r="D1665" s="3" t="s">
        <v>33</v>
      </c>
      <c r="E1665" s="3">
        <v>53378.770066302699</v>
      </c>
      <c r="F1665" s="3">
        <v>81</v>
      </c>
      <c r="G1665" s="3">
        <v>1173.7624894375999</v>
      </c>
      <c r="H1665" s="3">
        <v>1</v>
      </c>
      <c r="I1665" s="3">
        <v>989.15988167621197</v>
      </c>
      <c r="J1665" s="3">
        <v>6</v>
      </c>
      <c r="K1665" s="3">
        <v>557.60088482097501</v>
      </c>
      <c r="L1665" s="3">
        <v>79</v>
      </c>
      <c r="M1665" s="3">
        <v>13</v>
      </c>
      <c r="N1665" s="3">
        <v>9</v>
      </c>
      <c r="O1665" s="3">
        <v>346</v>
      </c>
      <c r="P1665" s="3">
        <v>2</v>
      </c>
      <c r="Q1665" s="3">
        <v>12400.413968999201</v>
      </c>
      <c r="R1665" s="3">
        <v>2</v>
      </c>
      <c r="S1665" s="3">
        <v>0</v>
      </c>
      <c r="T1665" s="3">
        <v>0</v>
      </c>
      <c r="U1665" s="3">
        <v>2197.2838527005001</v>
      </c>
      <c r="V1665" s="3">
        <v>1</v>
      </c>
      <c r="W1665" s="3" t="str">
        <f>IF(Bank_data3[[#This Row],[credit_risk]]=1,"High Risk","Low Risk")</f>
        <v>High Risk</v>
      </c>
      <c r="X1665" s="3" t="str">
        <f t="shared" si="175"/>
        <v>25-34</v>
      </c>
      <c r="Y1665" s="3" t="str">
        <f t="shared" si="176"/>
        <v>Middle Income</v>
      </c>
      <c r="Z1665" s="3" t="str">
        <f t="shared" si="177"/>
        <v>Poor</v>
      </c>
      <c r="AA1665" s="27">
        <f t="shared" si="178"/>
        <v>0.2323098481586674</v>
      </c>
      <c r="AB1665" s="3" t="str">
        <f t="shared" si="179"/>
        <v>Medium</v>
      </c>
      <c r="AC1665" s="3" t="str">
        <f t="shared" si="180"/>
        <v>High</v>
      </c>
      <c r="AD1665" s="3" t="str">
        <f t="shared" si="181"/>
        <v>No</v>
      </c>
    </row>
    <row r="1666" spans="1:30" ht="15" customHeight="1" x14ac:dyDescent="0.3">
      <c r="A1666" s="3" t="s">
        <v>1687</v>
      </c>
      <c r="B1666" s="3">
        <v>32</v>
      </c>
      <c r="C1666" s="3" t="s">
        <v>31</v>
      </c>
      <c r="D1666" s="3" t="s">
        <v>24</v>
      </c>
      <c r="E1666" s="3">
        <v>70731.886448963705</v>
      </c>
      <c r="F1666" s="3">
        <v>134</v>
      </c>
      <c r="G1666" s="3">
        <v>341.31525742341603</v>
      </c>
      <c r="H1666" s="3">
        <v>1</v>
      </c>
      <c r="I1666" s="3">
        <v>432.65873918136703</v>
      </c>
      <c r="J1666" s="3">
        <v>46</v>
      </c>
      <c r="K1666" s="3">
        <v>544.96491279208703</v>
      </c>
      <c r="L1666" s="3">
        <v>54</v>
      </c>
      <c r="M1666" s="3">
        <v>12</v>
      </c>
      <c r="N1666" s="3">
        <v>7</v>
      </c>
      <c r="O1666" s="3">
        <v>398</v>
      </c>
      <c r="P1666" s="3">
        <v>0</v>
      </c>
      <c r="Q1666" s="3">
        <v>11730.8558524608</v>
      </c>
      <c r="R1666" s="3">
        <v>1</v>
      </c>
      <c r="S1666" s="3">
        <v>0</v>
      </c>
      <c r="T1666" s="3">
        <v>0</v>
      </c>
      <c r="U1666" s="3">
        <v>3622.3970977642998</v>
      </c>
      <c r="V1666" s="3">
        <v>1</v>
      </c>
      <c r="W1666" s="3" t="str">
        <f>IF(Bank_data3[[#This Row],[credit_risk]]=1,"High Risk","Low Risk")</f>
        <v>High Risk</v>
      </c>
      <c r="X1666" s="3" t="str">
        <f t="shared" si="175"/>
        <v>25-34</v>
      </c>
      <c r="Y1666" s="3" t="str">
        <f t="shared" si="176"/>
        <v>Middle Income</v>
      </c>
      <c r="Z1666" s="3" t="str">
        <f t="shared" si="177"/>
        <v>Poor</v>
      </c>
      <c r="AA1666" s="27">
        <f t="shared" si="178"/>
        <v>0.16584961099440138</v>
      </c>
      <c r="AB1666" s="3" t="str">
        <f t="shared" si="179"/>
        <v>Low</v>
      </c>
      <c r="AC1666" s="3" t="str">
        <f t="shared" si="180"/>
        <v>High</v>
      </c>
      <c r="AD1666" s="3" t="str">
        <f t="shared" si="181"/>
        <v>No</v>
      </c>
    </row>
    <row r="1667" spans="1:30" ht="15" customHeight="1" x14ac:dyDescent="0.3">
      <c r="A1667" s="3" t="s">
        <v>1688</v>
      </c>
      <c r="B1667" s="3">
        <v>53</v>
      </c>
      <c r="C1667" s="3" t="s">
        <v>31</v>
      </c>
      <c r="D1667" s="3" t="s">
        <v>24</v>
      </c>
      <c r="E1667" s="3">
        <v>59398.949666991502</v>
      </c>
      <c r="F1667" s="3">
        <v>70</v>
      </c>
      <c r="G1667" s="3">
        <v>393.969248613199</v>
      </c>
      <c r="H1667" s="3">
        <v>1</v>
      </c>
      <c r="I1667" s="3">
        <v>20</v>
      </c>
      <c r="J1667" s="3">
        <v>34</v>
      </c>
      <c r="K1667" s="3">
        <v>599.58303523643201</v>
      </c>
      <c r="L1667" s="3">
        <v>4</v>
      </c>
      <c r="M1667" s="3">
        <v>4</v>
      </c>
      <c r="N1667" s="3">
        <v>8</v>
      </c>
      <c r="O1667" s="3">
        <v>804</v>
      </c>
      <c r="P1667" s="3">
        <v>2</v>
      </c>
      <c r="Q1667" s="3">
        <v>21415.662832447299</v>
      </c>
      <c r="R1667" s="3">
        <v>1</v>
      </c>
      <c r="S1667" s="3">
        <v>0</v>
      </c>
      <c r="T1667" s="3">
        <v>0</v>
      </c>
      <c r="U1667" s="3">
        <v>2289.7000614158801</v>
      </c>
      <c r="V1667" s="3">
        <v>0</v>
      </c>
      <c r="W1667" s="3" t="str">
        <f>IF(Bank_data3[[#This Row],[credit_risk]]=1,"High Risk","Low Risk")</f>
        <v>Low Risk</v>
      </c>
      <c r="X1667" s="3" t="str">
        <f t="shared" si="175"/>
        <v>45-54</v>
      </c>
      <c r="Y1667" s="3" t="str">
        <f t="shared" si="176"/>
        <v>Middle Income</v>
      </c>
      <c r="Z1667" s="3" t="str">
        <f t="shared" si="177"/>
        <v>Excellent</v>
      </c>
      <c r="AA1667" s="27">
        <f t="shared" si="178"/>
        <v>0.36053941951010898</v>
      </c>
      <c r="AB1667" s="3" t="str">
        <f t="shared" si="179"/>
        <v>Low</v>
      </c>
      <c r="AC1667" s="3" t="str">
        <f t="shared" si="180"/>
        <v>Low</v>
      </c>
      <c r="AD1667" s="3" t="str">
        <f t="shared" si="181"/>
        <v>No</v>
      </c>
    </row>
    <row r="1668" spans="1:30" ht="15" customHeight="1" x14ac:dyDescent="0.3">
      <c r="A1668" s="3" t="s">
        <v>1689</v>
      </c>
      <c r="B1668" s="3">
        <v>44</v>
      </c>
      <c r="C1668" s="3" t="s">
        <v>28</v>
      </c>
      <c r="D1668" s="3" t="s">
        <v>33</v>
      </c>
      <c r="E1668" s="3">
        <v>27690.5903530084</v>
      </c>
      <c r="F1668" s="3">
        <v>94</v>
      </c>
      <c r="G1668" s="3">
        <v>1838.26011098104</v>
      </c>
      <c r="H1668" s="3">
        <v>0</v>
      </c>
      <c r="I1668" s="3">
        <v>743.96415520778305</v>
      </c>
      <c r="J1668" s="3">
        <v>25</v>
      </c>
      <c r="K1668" s="3">
        <v>546.00074344399297</v>
      </c>
      <c r="L1668" s="3">
        <v>68</v>
      </c>
      <c r="M1668" s="3">
        <v>2</v>
      </c>
      <c r="N1668" s="3">
        <v>5</v>
      </c>
      <c r="O1668" s="3">
        <v>533</v>
      </c>
      <c r="P1668" s="3">
        <v>4</v>
      </c>
      <c r="Q1668" s="3">
        <v>0</v>
      </c>
      <c r="R1668" s="3">
        <v>3</v>
      </c>
      <c r="S1668" s="3">
        <v>0</v>
      </c>
      <c r="T1668" s="3">
        <v>0</v>
      </c>
      <c r="U1668" s="3">
        <v>9530.6352565951001</v>
      </c>
      <c r="V1668" s="3">
        <v>1</v>
      </c>
      <c r="W1668" s="3" t="str">
        <f>IF(Bank_data3[[#This Row],[credit_risk]]=1,"High Risk","Low Risk")</f>
        <v>High Risk</v>
      </c>
      <c r="X1668" s="3" t="str">
        <f t="shared" si="175"/>
        <v>35-44</v>
      </c>
      <c r="Y1668" s="3" t="str">
        <f t="shared" si="176"/>
        <v>Low Income</v>
      </c>
      <c r="Z1668" s="3" t="str">
        <f t="shared" si="177"/>
        <v>Poor</v>
      </c>
      <c r="AA1668" s="27">
        <f t="shared" si="178"/>
        <v>0</v>
      </c>
      <c r="AB1668" s="3" t="str">
        <f t="shared" si="179"/>
        <v>Medium</v>
      </c>
      <c r="AC1668" s="3" t="str">
        <f t="shared" si="180"/>
        <v>High</v>
      </c>
      <c r="AD1668" s="3" t="str">
        <f t="shared" si="181"/>
        <v>No</v>
      </c>
    </row>
    <row r="1669" spans="1:30" ht="15" customHeight="1" x14ac:dyDescent="0.3">
      <c r="A1669" s="3" t="s">
        <v>1690</v>
      </c>
      <c r="B1669" s="3">
        <v>26</v>
      </c>
      <c r="C1669" s="3" t="s">
        <v>28</v>
      </c>
      <c r="D1669" s="3" t="s">
        <v>33</v>
      </c>
      <c r="E1669" s="3">
        <v>68040.846907133193</v>
      </c>
      <c r="F1669" s="3">
        <v>12</v>
      </c>
      <c r="G1669" s="3">
        <v>2536.6505406905999</v>
      </c>
      <c r="H1669" s="3">
        <v>5</v>
      </c>
      <c r="I1669" s="3">
        <v>890.235146839246</v>
      </c>
      <c r="J1669" s="3">
        <v>43</v>
      </c>
      <c r="K1669" s="3">
        <v>528.21824273359505</v>
      </c>
      <c r="L1669" s="3">
        <v>37</v>
      </c>
      <c r="M1669" s="3">
        <v>3</v>
      </c>
      <c r="N1669" s="3">
        <v>2</v>
      </c>
      <c r="O1669" s="3">
        <v>722</v>
      </c>
      <c r="P1669" s="3">
        <v>2</v>
      </c>
      <c r="Q1669" s="3">
        <v>10291.454871100599</v>
      </c>
      <c r="R1669" s="3">
        <v>5</v>
      </c>
      <c r="S1669" s="3">
        <v>0</v>
      </c>
      <c r="T1669" s="3">
        <v>0</v>
      </c>
      <c r="U1669" s="3">
        <v>11015.7498123968</v>
      </c>
      <c r="V1669" s="3">
        <v>1</v>
      </c>
      <c r="W1669" s="3" t="str">
        <f>IF(Bank_data3[[#This Row],[credit_risk]]=1,"High Risk","Low Risk")</f>
        <v>High Risk</v>
      </c>
      <c r="X1669" s="3" t="str">
        <f t="shared" si="175"/>
        <v>25-34</v>
      </c>
      <c r="Y1669" s="3" t="str">
        <f t="shared" si="176"/>
        <v>Middle Income</v>
      </c>
      <c r="Z1669" s="3" t="str">
        <f t="shared" si="177"/>
        <v>Good</v>
      </c>
      <c r="AA1669" s="27">
        <f t="shared" si="178"/>
        <v>0.15125406779764339</v>
      </c>
      <c r="AB1669" s="3" t="str">
        <f t="shared" si="179"/>
        <v>Medium</v>
      </c>
      <c r="AC1669" s="3" t="str">
        <f t="shared" si="180"/>
        <v>High</v>
      </c>
      <c r="AD1669" s="3" t="str">
        <f t="shared" si="181"/>
        <v>No</v>
      </c>
    </row>
    <row r="1670" spans="1:30" ht="15" customHeight="1" x14ac:dyDescent="0.3">
      <c r="A1670" s="3" t="s">
        <v>1691</v>
      </c>
      <c r="B1670" s="3">
        <v>23</v>
      </c>
      <c r="C1670" s="3" t="s">
        <v>28</v>
      </c>
      <c r="D1670" s="3" t="s">
        <v>26</v>
      </c>
      <c r="E1670" s="3">
        <v>42546.8402095942</v>
      </c>
      <c r="F1670" s="3">
        <v>77</v>
      </c>
      <c r="G1670" s="3">
        <v>49.121176428792097</v>
      </c>
      <c r="H1670" s="3">
        <v>5</v>
      </c>
      <c r="I1670" s="3">
        <v>759.72521829090999</v>
      </c>
      <c r="J1670" s="3">
        <v>22</v>
      </c>
      <c r="K1670" s="3">
        <v>723.35597502407802</v>
      </c>
      <c r="L1670" s="3">
        <v>65</v>
      </c>
      <c r="M1670" s="3">
        <v>13</v>
      </c>
      <c r="N1670" s="3">
        <v>5</v>
      </c>
      <c r="O1670" s="3">
        <v>889</v>
      </c>
      <c r="P1670" s="3">
        <v>2</v>
      </c>
      <c r="Q1670" s="3">
        <v>7101.7947054379301</v>
      </c>
      <c r="R1670" s="3">
        <v>4</v>
      </c>
      <c r="S1670" s="3">
        <v>0</v>
      </c>
      <c r="T1670" s="3">
        <v>0</v>
      </c>
      <c r="U1670" s="3">
        <v>13926.6648581674</v>
      </c>
      <c r="V1670" s="3">
        <v>1</v>
      </c>
      <c r="W1670" s="3" t="str">
        <f>IF(Bank_data3[[#This Row],[credit_risk]]=1,"High Risk","Low Risk")</f>
        <v>High Risk</v>
      </c>
      <c r="X1670" s="3" t="str">
        <f t="shared" si="175"/>
        <v>18-24</v>
      </c>
      <c r="Y1670" s="3" t="str">
        <f t="shared" si="176"/>
        <v>Low Income</v>
      </c>
      <c r="Z1670" s="3" t="str">
        <f t="shared" si="177"/>
        <v>Excellent</v>
      </c>
      <c r="AA1670" s="27">
        <f t="shared" si="178"/>
        <v>0.16691708880032163</v>
      </c>
      <c r="AB1670" s="3" t="str">
        <f t="shared" si="179"/>
        <v>Low</v>
      </c>
      <c r="AC1670" s="3" t="str">
        <f t="shared" si="180"/>
        <v>High</v>
      </c>
      <c r="AD1670" s="3" t="str">
        <f t="shared" si="181"/>
        <v>No</v>
      </c>
    </row>
    <row r="1671" spans="1:30" ht="15" customHeight="1" x14ac:dyDescent="0.3">
      <c r="A1671" s="3" t="s">
        <v>1692</v>
      </c>
      <c r="B1671" s="3">
        <v>27</v>
      </c>
      <c r="C1671" s="3" t="s">
        <v>31</v>
      </c>
      <c r="D1671" s="3" t="s">
        <v>26</v>
      </c>
      <c r="E1671" s="3">
        <v>80964.7755593888</v>
      </c>
      <c r="F1671" s="3">
        <v>180</v>
      </c>
      <c r="G1671" s="3">
        <v>685.709646789403</v>
      </c>
      <c r="H1671" s="3">
        <v>0</v>
      </c>
      <c r="I1671" s="3">
        <v>1803.48738601579</v>
      </c>
      <c r="J1671" s="3">
        <v>33</v>
      </c>
      <c r="K1671" s="3">
        <v>524.37843137928201</v>
      </c>
      <c r="L1671" s="3">
        <v>63</v>
      </c>
      <c r="M1671" s="3">
        <v>17</v>
      </c>
      <c r="N1671" s="3">
        <v>3</v>
      </c>
      <c r="O1671" s="3">
        <v>516</v>
      </c>
      <c r="P1671" s="3">
        <v>0</v>
      </c>
      <c r="Q1671" s="3">
        <v>12250.7754222146</v>
      </c>
      <c r="R1671" s="3">
        <v>5</v>
      </c>
      <c r="S1671" s="3">
        <v>0</v>
      </c>
      <c r="T1671" s="3">
        <v>0</v>
      </c>
      <c r="U1671" s="3">
        <v>4312.6793309597397</v>
      </c>
      <c r="V1671" s="3">
        <v>1</v>
      </c>
      <c r="W1671" s="3" t="str">
        <f>IF(Bank_data3[[#This Row],[credit_risk]]=1,"High Risk","Low Risk")</f>
        <v>High Risk</v>
      </c>
      <c r="X1671" s="3" t="str">
        <f t="shared" ref="X1671:X1734" si="182">_xlfn.IFS(B1671&lt;25,"18-24",B1671&lt;35,"25-34",B1671&lt;45,"35-44",B1671&lt;55,"45-54",TRUE(),"55+")</f>
        <v>25-34</v>
      </c>
      <c r="Y1671" s="3" t="str">
        <f t="shared" ref="Y1671:Y1734" si="183">_xlfn.IFS(E1671&lt;50000,"Low Income",E1671&lt;100000,"Middle Income",TRUE(),"High Income")</f>
        <v>Middle Income</v>
      </c>
      <c r="Z1671" s="3" t="str">
        <f t="shared" ref="Z1671:Z1734" si="184">_xlfn.IFS(O1671&lt;580,"Poor",O1671&lt;670,"Fair",O1671&lt;740,"Good",O1671&lt;800,"Very Good",TRUE(),"Excellent")</f>
        <v>Poor</v>
      </c>
      <c r="AA1671" s="27">
        <f t="shared" ref="AA1671:AA1734" si="185">IF(E1671=0,0,Q1671/E1671)</f>
        <v>0.15130994111418841</v>
      </c>
      <c r="AB1671" s="3" t="str">
        <f t="shared" ref="AB1671:AB1734" si="186">_xlfn.IFS(G1671&lt;1000,"Low",G1671&lt;5000,"Medium",TRUE(),"High")</f>
        <v>Low</v>
      </c>
      <c r="AC1671" s="3" t="str">
        <f t="shared" ref="AC1671:AC1734" si="187">_xlfn.IFS(L1671&lt;10,"Low",L1671&lt;30,"Medium",TRUE(),"High")</f>
        <v>High</v>
      </c>
      <c r="AD1671" s="3" t="str">
        <f t="shared" ref="AD1671:AD1734" si="188">IF(AND(E1671&gt;=100000,O1671&gt;=750),"Yes","No")</f>
        <v>No</v>
      </c>
    </row>
    <row r="1672" spans="1:30" ht="15" customHeight="1" x14ac:dyDescent="0.3">
      <c r="A1672" s="3" t="s">
        <v>1693</v>
      </c>
      <c r="B1672" s="3">
        <v>39</v>
      </c>
      <c r="C1672" s="3" t="s">
        <v>31</v>
      </c>
      <c r="D1672" s="3" t="s">
        <v>24</v>
      </c>
      <c r="E1672" s="3">
        <v>43613.962027693597</v>
      </c>
      <c r="F1672" s="3">
        <v>153</v>
      </c>
      <c r="G1672" s="3">
        <v>1233.9983923851901</v>
      </c>
      <c r="H1672" s="3">
        <v>10</v>
      </c>
      <c r="I1672" s="3">
        <v>932.59793023224097</v>
      </c>
      <c r="J1672" s="3">
        <v>6</v>
      </c>
      <c r="K1672" s="3">
        <v>720.95810005387602</v>
      </c>
      <c r="L1672" s="3">
        <v>24</v>
      </c>
      <c r="M1672" s="3">
        <v>10</v>
      </c>
      <c r="N1672" s="3">
        <v>3</v>
      </c>
      <c r="O1672" s="3">
        <v>473</v>
      </c>
      <c r="P1672" s="3">
        <v>3</v>
      </c>
      <c r="Q1672" s="3">
        <v>14502.035467793799</v>
      </c>
      <c r="R1672" s="3">
        <v>5</v>
      </c>
      <c r="S1672" s="3">
        <v>1</v>
      </c>
      <c r="T1672" s="3">
        <v>0</v>
      </c>
      <c r="U1672" s="3">
        <v>6970.9732048644601</v>
      </c>
      <c r="V1672" s="3">
        <v>1</v>
      </c>
      <c r="W1672" s="3" t="str">
        <f>IF(Bank_data3[[#This Row],[credit_risk]]=1,"High Risk","Low Risk")</f>
        <v>High Risk</v>
      </c>
      <c r="X1672" s="3" t="str">
        <f t="shared" si="182"/>
        <v>35-44</v>
      </c>
      <c r="Y1672" s="3" t="str">
        <f t="shared" si="183"/>
        <v>Low Income</v>
      </c>
      <c r="Z1672" s="3" t="str">
        <f t="shared" si="184"/>
        <v>Poor</v>
      </c>
      <c r="AA1672" s="27">
        <f t="shared" si="185"/>
        <v>0.33250901302168856</v>
      </c>
      <c r="AB1672" s="3" t="str">
        <f t="shared" si="186"/>
        <v>Medium</v>
      </c>
      <c r="AC1672" s="3" t="str">
        <f t="shared" si="187"/>
        <v>Medium</v>
      </c>
      <c r="AD1672" s="3" t="str">
        <f t="shared" si="188"/>
        <v>No</v>
      </c>
    </row>
    <row r="1673" spans="1:30" ht="15" customHeight="1" x14ac:dyDescent="0.3">
      <c r="A1673" s="3" t="s">
        <v>1694</v>
      </c>
      <c r="B1673" s="3">
        <v>48</v>
      </c>
      <c r="C1673" s="3" t="s">
        <v>23</v>
      </c>
      <c r="D1673" s="3" t="s">
        <v>33</v>
      </c>
      <c r="E1673" s="3">
        <v>46196.755559721401</v>
      </c>
      <c r="F1673" s="3">
        <v>63</v>
      </c>
      <c r="G1673" s="3">
        <v>10</v>
      </c>
      <c r="H1673" s="3">
        <v>0</v>
      </c>
      <c r="I1673" s="3">
        <v>851.49963675454501</v>
      </c>
      <c r="J1673" s="3">
        <v>10</v>
      </c>
      <c r="K1673" s="3">
        <v>401.87352810434197</v>
      </c>
      <c r="L1673" s="3">
        <v>51</v>
      </c>
      <c r="M1673" s="3">
        <v>18</v>
      </c>
      <c r="N1673" s="3">
        <v>6</v>
      </c>
      <c r="O1673" s="3">
        <v>740</v>
      </c>
      <c r="P1673" s="3">
        <v>4</v>
      </c>
      <c r="Q1673" s="3">
        <v>15522.760832428399</v>
      </c>
      <c r="R1673" s="3">
        <v>3</v>
      </c>
      <c r="S1673" s="3">
        <v>0</v>
      </c>
      <c r="T1673" s="3">
        <v>0</v>
      </c>
      <c r="U1673" s="3">
        <v>3797.2258650599001</v>
      </c>
      <c r="V1673" s="3">
        <v>0</v>
      </c>
      <c r="W1673" s="3" t="str">
        <f>IF(Bank_data3[[#This Row],[credit_risk]]=1,"High Risk","Low Risk")</f>
        <v>Low Risk</v>
      </c>
      <c r="X1673" s="3" t="str">
        <f t="shared" si="182"/>
        <v>45-54</v>
      </c>
      <c r="Y1673" s="3" t="str">
        <f t="shared" si="183"/>
        <v>Low Income</v>
      </c>
      <c r="Z1673" s="3" t="str">
        <f t="shared" si="184"/>
        <v>Very Good</v>
      </c>
      <c r="AA1673" s="27">
        <f t="shared" si="185"/>
        <v>0.33601409112726904</v>
      </c>
      <c r="AB1673" s="3" t="str">
        <f t="shared" si="186"/>
        <v>Low</v>
      </c>
      <c r="AC1673" s="3" t="str">
        <f t="shared" si="187"/>
        <v>High</v>
      </c>
      <c r="AD1673" s="3" t="str">
        <f t="shared" si="188"/>
        <v>No</v>
      </c>
    </row>
    <row r="1674" spans="1:30" ht="15" customHeight="1" x14ac:dyDescent="0.3">
      <c r="A1674" s="3" t="s">
        <v>1695</v>
      </c>
      <c r="B1674" s="3">
        <v>64</v>
      </c>
      <c r="C1674" s="3" t="s">
        <v>31</v>
      </c>
      <c r="D1674" s="3" t="s">
        <v>26</v>
      </c>
      <c r="E1674" s="3">
        <v>35205.4340136725</v>
      </c>
      <c r="F1674" s="3">
        <v>49</v>
      </c>
      <c r="G1674" s="3">
        <v>1422.66974258817</v>
      </c>
      <c r="H1674" s="3">
        <v>5</v>
      </c>
      <c r="I1674" s="3">
        <v>950.356956159932</v>
      </c>
      <c r="J1674" s="3">
        <v>7</v>
      </c>
      <c r="K1674" s="3">
        <v>303.36433754585801</v>
      </c>
      <c r="L1674" s="3">
        <v>37</v>
      </c>
      <c r="M1674" s="3">
        <v>1</v>
      </c>
      <c r="N1674" s="3">
        <v>5</v>
      </c>
      <c r="O1674" s="3">
        <v>405</v>
      </c>
      <c r="P1674" s="3">
        <v>5</v>
      </c>
      <c r="Q1674" s="3">
        <v>12470.4533185287</v>
      </c>
      <c r="R1674" s="3">
        <v>3</v>
      </c>
      <c r="S1674" s="3">
        <v>0</v>
      </c>
      <c r="T1674" s="3">
        <v>0</v>
      </c>
      <c r="U1674" s="3">
        <v>4140.08387571198</v>
      </c>
      <c r="V1674" s="3">
        <v>1</v>
      </c>
      <c r="W1674" s="3" t="str">
        <f>IF(Bank_data3[[#This Row],[credit_risk]]=1,"High Risk","Low Risk")</f>
        <v>High Risk</v>
      </c>
      <c r="X1674" s="3" t="str">
        <f t="shared" si="182"/>
        <v>55+</v>
      </c>
      <c r="Y1674" s="3" t="str">
        <f t="shared" si="183"/>
        <v>Low Income</v>
      </c>
      <c r="Z1674" s="3" t="str">
        <f t="shared" si="184"/>
        <v>Poor</v>
      </c>
      <c r="AA1674" s="27">
        <f t="shared" si="185"/>
        <v>0.3542195592216143</v>
      </c>
      <c r="AB1674" s="3" t="str">
        <f t="shared" si="186"/>
        <v>Medium</v>
      </c>
      <c r="AC1674" s="3" t="str">
        <f t="shared" si="187"/>
        <v>High</v>
      </c>
      <c r="AD1674" s="3" t="str">
        <f t="shared" si="188"/>
        <v>No</v>
      </c>
    </row>
    <row r="1675" spans="1:30" ht="15" customHeight="1" x14ac:dyDescent="0.3">
      <c r="A1675" s="3" t="s">
        <v>1696</v>
      </c>
      <c r="B1675" s="3">
        <v>65</v>
      </c>
      <c r="C1675" s="3" t="s">
        <v>23</v>
      </c>
      <c r="D1675" s="3" t="s">
        <v>24</v>
      </c>
      <c r="E1675" s="3">
        <v>41025.235357864898</v>
      </c>
      <c r="F1675" s="3">
        <v>5</v>
      </c>
      <c r="G1675" s="3">
        <v>1790.4966386680301</v>
      </c>
      <c r="H1675" s="3">
        <v>10</v>
      </c>
      <c r="I1675" s="3">
        <v>645.53834845996596</v>
      </c>
      <c r="J1675" s="3">
        <v>12</v>
      </c>
      <c r="K1675" s="3">
        <v>800.19587774175397</v>
      </c>
      <c r="L1675" s="3">
        <v>76</v>
      </c>
      <c r="M1675" s="3">
        <v>1</v>
      </c>
      <c r="N1675" s="3">
        <v>7</v>
      </c>
      <c r="O1675" s="3">
        <v>710</v>
      </c>
      <c r="P1675" s="3">
        <v>0</v>
      </c>
      <c r="Q1675" s="3">
        <v>13034.3166493107</v>
      </c>
      <c r="R1675" s="3">
        <v>6</v>
      </c>
      <c r="S1675" s="3">
        <v>0</v>
      </c>
      <c r="T1675" s="3">
        <v>0</v>
      </c>
      <c r="U1675" s="3">
        <v>10100.930277654001</v>
      </c>
      <c r="V1675" s="3">
        <v>1</v>
      </c>
      <c r="W1675" s="3" t="str">
        <f>IF(Bank_data3[[#This Row],[credit_risk]]=1,"High Risk","Low Risk")</f>
        <v>High Risk</v>
      </c>
      <c r="X1675" s="3" t="str">
        <f t="shared" si="182"/>
        <v>55+</v>
      </c>
      <c r="Y1675" s="3" t="str">
        <f t="shared" si="183"/>
        <v>Low Income</v>
      </c>
      <c r="Z1675" s="3" t="str">
        <f t="shared" si="184"/>
        <v>Good</v>
      </c>
      <c r="AA1675" s="27">
        <f t="shared" si="185"/>
        <v>0.3177146099373177</v>
      </c>
      <c r="AB1675" s="3" t="str">
        <f t="shared" si="186"/>
        <v>Medium</v>
      </c>
      <c r="AC1675" s="3" t="str">
        <f t="shared" si="187"/>
        <v>High</v>
      </c>
      <c r="AD1675" s="3" t="str">
        <f t="shared" si="188"/>
        <v>No</v>
      </c>
    </row>
    <row r="1676" spans="1:30" ht="15" customHeight="1" x14ac:dyDescent="0.3">
      <c r="A1676" s="3" t="s">
        <v>1697</v>
      </c>
      <c r="B1676" s="3">
        <v>29</v>
      </c>
      <c r="C1676" s="3" t="s">
        <v>28</v>
      </c>
      <c r="D1676" s="3" t="s">
        <v>24</v>
      </c>
      <c r="E1676" s="3">
        <v>36267.0677000219</v>
      </c>
      <c r="F1676" s="3">
        <v>233</v>
      </c>
      <c r="G1676" s="3">
        <v>1883.83865919758</v>
      </c>
      <c r="H1676" s="3">
        <v>5</v>
      </c>
      <c r="I1676" s="3">
        <v>1125.3176717327401</v>
      </c>
      <c r="J1676" s="3">
        <v>31</v>
      </c>
      <c r="K1676" s="3">
        <v>382.56635814099701</v>
      </c>
      <c r="L1676" s="3">
        <v>18</v>
      </c>
      <c r="M1676" s="3">
        <v>2</v>
      </c>
      <c r="N1676" s="3">
        <v>7</v>
      </c>
      <c r="O1676" s="3">
        <v>712</v>
      </c>
      <c r="P1676" s="3">
        <v>1</v>
      </c>
      <c r="Q1676" s="3">
        <v>17815.390362984901</v>
      </c>
      <c r="R1676" s="3">
        <v>3</v>
      </c>
      <c r="S1676" s="3">
        <v>0</v>
      </c>
      <c r="T1676" s="3">
        <v>0</v>
      </c>
      <c r="U1676" s="3">
        <v>20013.012362817699</v>
      </c>
      <c r="V1676" s="3">
        <v>0</v>
      </c>
      <c r="W1676" s="3" t="str">
        <f>IF(Bank_data3[[#This Row],[credit_risk]]=1,"High Risk","Low Risk")</f>
        <v>Low Risk</v>
      </c>
      <c r="X1676" s="3" t="str">
        <f t="shared" si="182"/>
        <v>25-34</v>
      </c>
      <c r="Y1676" s="3" t="str">
        <f t="shared" si="183"/>
        <v>Low Income</v>
      </c>
      <c r="Z1676" s="3" t="str">
        <f t="shared" si="184"/>
        <v>Good</v>
      </c>
      <c r="AA1676" s="27">
        <f t="shared" si="185"/>
        <v>0.49122775820594239</v>
      </c>
      <c r="AB1676" s="3" t="str">
        <f t="shared" si="186"/>
        <v>Medium</v>
      </c>
      <c r="AC1676" s="3" t="str">
        <f t="shared" si="187"/>
        <v>Medium</v>
      </c>
      <c r="AD1676" s="3" t="str">
        <f t="shared" si="188"/>
        <v>No</v>
      </c>
    </row>
    <row r="1677" spans="1:30" ht="15" customHeight="1" x14ac:dyDescent="0.3">
      <c r="A1677" s="3" t="s">
        <v>1698</v>
      </c>
      <c r="B1677" s="3">
        <v>62</v>
      </c>
      <c r="C1677" s="3" t="s">
        <v>28</v>
      </c>
      <c r="D1677" s="3" t="s">
        <v>24</v>
      </c>
      <c r="E1677" s="3">
        <v>71176.078856592896</v>
      </c>
      <c r="F1677" s="3">
        <v>105</v>
      </c>
      <c r="G1677" s="3">
        <v>1180.1715901927701</v>
      </c>
      <c r="H1677" s="3">
        <v>3</v>
      </c>
      <c r="I1677" s="3">
        <v>926.35068116198602</v>
      </c>
      <c r="J1677" s="3">
        <v>40</v>
      </c>
      <c r="K1677" s="3">
        <v>472.65283995634599</v>
      </c>
      <c r="L1677" s="3">
        <v>24</v>
      </c>
      <c r="M1677" s="3">
        <v>15</v>
      </c>
      <c r="N1677" s="3">
        <v>2</v>
      </c>
      <c r="O1677" s="3">
        <v>412</v>
      </c>
      <c r="P1677" s="3">
        <v>2</v>
      </c>
      <c r="Q1677" s="3">
        <v>8571.6584207694596</v>
      </c>
      <c r="R1677" s="3">
        <v>5</v>
      </c>
      <c r="S1677" s="3">
        <v>0</v>
      </c>
      <c r="T1677" s="3">
        <v>0</v>
      </c>
      <c r="U1677" s="3">
        <v>5616.2656142312399</v>
      </c>
      <c r="V1677" s="3">
        <v>1</v>
      </c>
      <c r="W1677" s="3" t="str">
        <f>IF(Bank_data3[[#This Row],[credit_risk]]=1,"High Risk","Low Risk")</f>
        <v>High Risk</v>
      </c>
      <c r="X1677" s="3" t="str">
        <f t="shared" si="182"/>
        <v>55+</v>
      </c>
      <c r="Y1677" s="3" t="str">
        <f t="shared" si="183"/>
        <v>Middle Income</v>
      </c>
      <c r="Z1677" s="3" t="str">
        <f t="shared" si="184"/>
        <v>Poor</v>
      </c>
      <c r="AA1677" s="27">
        <f t="shared" si="185"/>
        <v>0.12042892160496538</v>
      </c>
      <c r="AB1677" s="3" t="str">
        <f t="shared" si="186"/>
        <v>Medium</v>
      </c>
      <c r="AC1677" s="3" t="str">
        <f t="shared" si="187"/>
        <v>Medium</v>
      </c>
      <c r="AD1677" s="3" t="str">
        <f t="shared" si="188"/>
        <v>No</v>
      </c>
    </row>
    <row r="1678" spans="1:30" ht="15" customHeight="1" x14ac:dyDescent="0.3">
      <c r="A1678" s="3" t="s">
        <v>1699</v>
      </c>
      <c r="B1678" s="3">
        <v>53</v>
      </c>
      <c r="C1678" s="3" t="s">
        <v>31</v>
      </c>
      <c r="D1678" s="3" t="s">
        <v>26</v>
      </c>
      <c r="E1678" s="3">
        <v>26032.8506080199</v>
      </c>
      <c r="F1678" s="3">
        <v>19</v>
      </c>
      <c r="G1678" s="3">
        <v>1214.8271979197</v>
      </c>
      <c r="H1678" s="3">
        <v>2</v>
      </c>
      <c r="I1678" s="3">
        <v>910.31009636237195</v>
      </c>
      <c r="J1678" s="3">
        <v>33</v>
      </c>
      <c r="K1678" s="3">
        <v>293.14580123845701</v>
      </c>
      <c r="L1678" s="3">
        <v>47</v>
      </c>
      <c r="M1678" s="3">
        <v>0</v>
      </c>
      <c r="N1678" s="3">
        <v>3</v>
      </c>
      <c r="O1678" s="3">
        <v>445</v>
      </c>
      <c r="P1678" s="3">
        <v>1</v>
      </c>
      <c r="Q1678" s="3">
        <v>9932.5418238162201</v>
      </c>
      <c r="R1678" s="3">
        <v>0</v>
      </c>
      <c r="S1678" s="3">
        <v>0</v>
      </c>
      <c r="T1678" s="3">
        <v>0</v>
      </c>
      <c r="U1678" s="3">
        <v>500</v>
      </c>
      <c r="V1678" s="3">
        <v>1</v>
      </c>
      <c r="W1678" s="3" t="str">
        <f>IF(Bank_data3[[#This Row],[credit_risk]]=1,"High Risk","Low Risk")</f>
        <v>High Risk</v>
      </c>
      <c r="X1678" s="3" t="str">
        <f t="shared" si="182"/>
        <v>45-54</v>
      </c>
      <c r="Y1678" s="3" t="str">
        <f t="shared" si="183"/>
        <v>Low Income</v>
      </c>
      <c r="Z1678" s="3" t="str">
        <f t="shared" si="184"/>
        <v>Poor</v>
      </c>
      <c r="AA1678" s="27">
        <f t="shared" si="185"/>
        <v>0.38153877089266269</v>
      </c>
      <c r="AB1678" s="3" t="str">
        <f t="shared" si="186"/>
        <v>Medium</v>
      </c>
      <c r="AC1678" s="3" t="str">
        <f t="shared" si="187"/>
        <v>High</v>
      </c>
      <c r="AD1678" s="3" t="str">
        <f t="shared" si="188"/>
        <v>No</v>
      </c>
    </row>
    <row r="1679" spans="1:30" ht="15" customHeight="1" x14ac:dyDescent="0.3">
      <c r="A1679" s="3" t="s">
        <v>1700</v>
      </c>
      <c r="B1679" s="3">
        <v>45</v>
      </c>
      <c r="C1679" s="3" t="s">
        <v>28</v>
      </c>
      <c r="D1679" s="3" t="s">
        <v>26</v>
      </c>
      <c r="E1679" s="3">
        <v>64482.433443277601</v>
      </c>
      <c r="F1679" s="3">
        <v>24</v>
      </c>
      <c r="G1679" s="3">
        <v>682.98597815090898</v>
      </c>
      <c r="H1679" s="3">
        <v>8</v>
      </c>
      <c r="I1679" s="3">
        <v>581.55792199657105</v>
      </c>
      <c r="J1679" s="3">
        <v>17</v>
      </c>
      <c r="K1679" s="3">
        <v>996.81182967361303</v>
      </c>
      <c r="L1679" s="3">
        <v>72</v>
      </c>
      <c r="M1679" s="3">
        <v>9</v>
      </c>
      <c r="N1679" s="3">
        <v>1</v>
      </c>
      <c r="O1679" s="3">
        <v>383</v>
      </c>
      <c r="P1679" s="3">
        <v>5</v>
      </c>
      <c r="Q1679" s="3">
        <v>6507.90466474608</v>
      </c>
      <c r="R1679" s="3">
        <v>6</v>
      </c>
      <c r="S1679" s="3">
        <v>0</v>
      </c>
      <c r="T1679" s="3">
        <v>0</v>
      </c>
      <c r="U1679" s="3">
        <v>16709.2272167556</v>
      </c>
      <c r="V1679" s="3">
        <v>1</v>
      </c>
      <c r="W1679" s="3" t="str">
        <f>IF(Bank_data3[[#This Row],[credit_risk]]=1,"High Risk","Low Risk")</f>
        <v>High Risk</v>
      </c>
      <c r="X1679" s="3" t="str">
        <f t="shared" si="182"/>
        <v>45-54</v>
      </c>
      <c r="Y1679" s="3" t="str">
        <f t="shared" si="183"/>
        <v>Middle Income</v>
      </c>
      <c r="Z1679" s="3" t="str">
        <f t="shared" si="184"/>
        <v>Poor</v>
      </c>
      <c r="AA1679" s="27">
        <f t="shared" si="185"/>
        <v>0.10092523369904768</v>
      </c>
      <c r="AB1679" s="3" t="str">
        <f t="shared" si="186"/>
        <v>Low</v>
      </c>
      <c r="AC1679" s="3" t="str">
        <f t="shared" si="187"/>
        <v>High</v>
      </c>
      <c r="AD1679" s="3" t="str">
        <f t="shared" si="188"/>
        <v>No</v>
      </c>
    </row>
    <row r="1680" spans="1:30" ht="15" customHeight="1" x14ac:dyDescent="0.3">
      <c r="A1680" s="3" t="s">
        <v>1701</v>
      </c>
      <c r="B1680" s="3">
        <v>60</v>
      </c>
      <c r="C1680" s="3" t="s">
        <v>28</v>
      </c>
      <c r="D1680" s="3" t="s">
        <v>33</v>
      </c>
      <c r="E1680" s="3">
        <v>64915.882187319199</v>
      </c>
      <c r="F1680" s="3">
        <v>118</v>
      </c>
      <c r="G1680" s="3">
        <v>82.9822274244775</v>
      </c>
      <c r="H1680" s="3">
        <v>5</v>
      </c>
      <c r="I1680" s="3">
        <v>252.48438574281701</v>
      </c>
      <c r="J1680" s="3">
        <v>14</v>
      </c>
      <c r="K1680" s="3">
        <v>117.329089101752</v>
      </c>
      <c r="L1680" s="3">
        <v>60</v>
      </c>
      <c r="M1680" s="3">
        <v>5</v>
      </c>
      <c r="N1680" s="3">
        <v>0</v>
      </c>
      <c r="O1680" s="3">
        <v>812</v>
      </c>
      <c r="P1680" s="3">
        <v>0</v>
      </c>
      <c r="Q1680" s="3">
        <v>11922.585655897999</v>
      </c>
      <c r="R1680" s="3">
        <v>7</v>
      </c>
      <c r="S1680" s="3">
        <v>0</v>
      </c>
      <c r="T1680" s="3">
        <v>0</v>
      </c>
      <c r="U1680" s="3">
        <v>500</v>
      </c>
      <c r="V1680" s="3">
        <v>1</v>
      </c>
      <c r="W1680" s="3" t="str">
        <f>IF(Bank_data3[[#This Row],[credit_risk]]=1,"High Risk","Low Risk")</f>
        <v>High Risk</v>
      </c>
      <c r="X1680" s="3" t="str">
        <f t="shared" si="182"/>
        <v>55+</v>
      </c>
      <c r="Y1680" s="3" t="str">
        <f t="shared" si="183"/>
        <v>Middle Income</v>
      </c>
      <c r="Z1680" s="3" t="str">
        <f t="shared" si="184"/>
        <v>Excellent</v>
      </c>
      <c r="AA1680" s="27">
        <f t="shared" si="185"/>
        <v>0.18366207550710884</v>
      </c>
      <c r="AB1680" s="3" t="str">
        <f t="shared" si="186"/>
        <v>Low</v>
      </c>
      <c r="AC1680" s="3" t="str">
        <f t="shared" si="187"/>
        <v>High</v>
      </c>
      <c r="AD1680" s="3" t="str">
        <f t="shared" si="188"/>
        <v>No</v>
      </c>
    </row>
    <row r="1681" spans="1:30" ht="15" customHeight="1" x14ac:dyDescent="0.3">
      <c r="A1681" s="3" t="s">
        <v>1702</v>
      </c>
      <c r="B1681" s="3">
        <v>68</v>
      </c>
      <c r="C1681" s="3" t="s">
        <v>31</v>
      </c>
      <c r="D1681" s="3" t="s">
        <v>33</v>
      </c>
      <c r="E1681" s="3">
        <v>74795.855413038298</v>
      </c>
      <c r="F1681" s="3">
        <v>93</v>
      </c>
      <c r="G1681" s="3">
        <v>1349.9931419756099</v>
      </c>
      <c r="H1681" s="3">
        <v>0</v>
      </c>
      <c r="I1681" s="3">
        <v>624.51486882294796</v>
      </c>
      <c r="J1681" s="3">
        <v>42</v>
      </c>
      <c r="K1681" s="3">
        <v>745.65651921015296</v>
      </c>
      <c r="L1681" s="3">
        <v>34</v>
      </c>
      <c r="M1681" s="3">
        <v>16</v>
      </c>
      <c r="N1681" s="3">
        <v>6</v>
      </c>
      <c r="O1681" s="3">
        <v>835</v>
      </c>
      <c r="P1681" s="3">
        <v>5</v>
      </c>
      <c r="Q1681" s="3">
        <v>2270.3903341448499</v>
      </c>
      <c r="R1681" s="3">
        <v>6</v>
      </c>
      <c r="S1681" s="3">
        <v>0</v>
      </c>
      <c r="T1681" s="3">
        <v>0</v>
      </c>
      <c r="U1681" s="3">
        <v>6443.8249306024099</v>
      </c>
      <c r="V1681" s="3">
        <v>1</v>
      </c>
      <c r="W1681" s="3" t="str">
        <f>IF(Bank_data3[[#This Row],[credit_risk]]=1,"High Risk","Low Risk")</f>
        <v>High Risk</v>
      </c>
      <c r="X1681" s="3" t="str">
        <f t="shared" si="182"/>
        <v>55+</v>
      </c>
      <c r="Y1681" s="3" t="str">
        <f t="shared" si="183"/>
        <v>Middle Income</v>
      </c>
      <c r="Z1681" s="3" t="str">
        <f t="shared" si="184"/>
        <v>Excellent</v>
      </c>
      <c r="AA1681" s="27">
        <f t="shared" si="185"/>
        <v>3.0354493863427076E-2</v>
      </c>
      <c r="AB1681" s="3" t="str">
        <f t="shared" si="186"/>
        <v>Medium</v>
      </c>
      <c r="AC1681" s="3" t="str">
        <f t="shared" si="187"/>
        <v>High</v>
      </c>
      <c r="AD1681" s="3" t="str">
        <f t="shared" si="188"/>
        <v>No</v>
      </c>
    </row>
    <row r="1682" spans="1:30" ht="15" customHeight="1" x14ac:dyDescent="0.3">
      <c r="A1682" s="3" t="s">
        <v>1703</v>
      </c>
      <c r="B1682" s="3">
        <v>22</v>
      </c>
      <c r="C1682" s="3" t="s">
        <v>23</v>
      </c>
      <c r="D1682" s="3" t="s">
        <v>24</v>
      </c>
      <c r="E1682" s="3">
        <v>50787.707511918801</v>
      </c>
      <c r="F1682" s="3">
        <v>146</v>
      </c>
      <c r="G1682" s="3">
        <v>1826.6757045952199</v>
      </c>
      <c r="H1682" s="3">
        <v>2</v>
      </c>
      <c r="I1682" s="3">
        <v>898.92184969096195</v>
      </c>
      <c r="J1682" s="3">
        <v>23</v>
      </c>
      <c r="K1682" s="3">
        <v>34.772884722196999</v>
      </c>
      <c r="L1682" s="3">
        <v>50</v>
      </c>
      <c r="M1682" s="3">
        <v>18</v>
      </c>
      <c r="N1682" s="3">
        <v>7</v>
      </c>
      <c r="O1682" s="3">
        <v>597</v>
      </c>
      <c r="P1682" s="3">
        <v>5</v>
      </c>
      <c r="Q1682" s="3">
        <v>19797.918166473399</v>
      </c>
      <c r="R1682" s="3">
        <v>5</v>
      </c>
      <c r="S1682" s="3">
        <v>0</v>
      </c>
      <c r="T1682" s="3">
        <v>0</v>
      </c>
      <c r="U1682" s="3">
        <v>8186.4250112821801</v>
      </c>
      <c r="V1682" s="3">
        <v>1</v>
      </c>
      <c r="W1682" s="3" t="str">
        <f>IF(Bank_data3[[#This Row],[credit_risk]]=1,"High Risk","Low Risk")</f>
        <v>High Risk</v>
      </c>
      <c r="X1682" s="3" t="str">
        <f t="shared" si="182"/>
        <v>18-24</v>
      </c>
      <c r="Y1682" s="3" t="str">
        <f t="shared" si="183"/>
        <v>Middle Income</v>
      </c>
      <c r="Z1682" s="3" t="str">
        <f t="shared" si="184"/>
        <v>Fair</v>
      </c>
      <c r="AA1682" s="27">
        <f t="shared" si="185"/>
        <v>0.38981712576467931</v>
      </c>
      <c r="AB1682" s="3" t="str">
        <f t="shared" si="186"/>
        <v>Medium</v>
      </c>
      <c r="AC1682" s="3" t="str">
        <f t="shared" si="187"/>
        <v>High</v>
      </c>
      <c r="AD1682" s="3" t="str">
        <f t="shared" si="188"/>
        <v>No</v>
      </c>
    </row>
    <row r="1683" spans="1:30" ht="15" customHeight="1" x14ac:dyDescent="0.3">
      <c r="A1683" s="3" t="s">
        <v>1704</v>
      </c>
      <c r="B1683" s="3">
        <v>25</v>
      </c>
      <c r="C1683" s="3" t="s">
        <v>31</v>
      </c>
      <c r="D1683" s="3" t="s">
        <v>24</v>
      </c>
      <c r="E1683" s="3">
        <v>31519.5123546629</v>
      </c>
      <c r="F1683" s="3">
        <v>210</v>
      </c>
      <c r="G1683" s="3">
        <v>1512.8147990503501</v>
      </c>
      <c r="H1683" s="3">
        <v>0</v>
      </c>
      <c r="I1683" s="3">
        <v>644.35518208926896</v>
      </c>
      <c r="J1683" s="3">
        <v>46</v>
      </c>
      <c r="K1683" s="3">
        <v>405.464231906002</v>
      </c>
      <c r="L1683" s="3">
        <v>14</v>
      </c>
      <c r="M1683" s="3">
        <v>11</v>
      </c>
      <c r="N1683" s="3">
        <v>7</v>
      </c>
      <c r="O1683" s="3">
        <v>487</v>
      </c>
      <c r="P1683" s="3">
        <v>3</v>
      </c>
      <c r="Q1683" s="3">
        <v>16774.729035839398</v>
      </c>
      <c r="R1683" s="3">
        <v>2</v>
      </c>
      <c r="S1683" s="3">
        <v>0</v>
      </c>
      <c r="T1683" s="3">
        <v>0</v>
      </c>
      <c r="U1683" s="3">
        <v>12419.877617951801</v>
      </c>
      <c r="V1683" s="3">
        <v>1</v>
      </c>
      <c r="W1683" s="3" t="str">
        <f>IF(Bank_data3[[#This Row],[credit_risk]]=1,"High Risk","Low Risk")</f>
        <v>High Risk</v>
      </c>
      <c r="X1683" s="3" t="str">
        <f t="shared" si="182"/>
        <v>25-34</v>
      </c>
      <c r="Y1683" s="3" t="str">
        <f t="shared" si="183"/>
        <v>Low Income</v>
      </c>
      <c r="Z1683" s="3" t="str">
        <f t="shared" si="184"/>
        <v>Poor</v>
      </c>
      <c r="AA1683" s="27">
        <f t="shared" si="185"/>
        <v>0.53220141374927699</v>
      </c>
      <c r="AB1683" s="3" t="str">
        <f t="shared" si="186"/>
        <v>Medium</v>
      </c>
      <c r="AC1683" s="3" t="str">
        <f t="shared" si="187"/>
        <v>Medium</v>
      </c>
      <c r="AD1683" s="3" t="str">
        <f t="shared" si="188"/>
        <v>No</v>
      </c>
    </row>
    <row r="1684" spans="1:30" ht="15" customHeight="1" x14ac:dyDescent="0.3">
      <c r="A1684" s="3" t="s">
        <v>1705</v>
      </c>
      <c r="B1684" s="3">
        <v>24</v>
      </c>
      <c r="C1684" s="3" t="s">
        <v>23</v>
      </c>
      <c r="D1684" s="3" t="s">
        <v>26</v>
      </c>
      <c r="E1684" s="3">
        <v>46908.355147520699</v>
      </c>
      <c r="F1684" s="3">
        <v>106</v>
      </c>
      <c r="G1684" s="3">
        <v>2387.2239156240898</v>
      </c>
      <c r="H1684" s="3">
        <v>2</v>
      </c>
      <c r="I1684" s="3">
        <v>902.10450847358004</v>
      </c>
      <c r="J1684" s="3">
        <v>20</v>
      </c>
      <c r="K1684" s="3">
        <v>685.06393328471097</v>
      </c>
      <c r="L1684" s="3">
        <v>76</v>
      </c>
      <c r="M1684" s="3">
        <v>19</v>
      </c>
      <c r="N1684" s="3">
        <v>5</v>
      </c>
      <c r="O1684" s="3">
        <v>410</v>
      </c>
      <c r="P1684" s="3">
        <v>4</v>
      </c>
      <c r="Q1684" s="3">
        <v>6108.4900270860198</v>
      </c>
      <c r="R1684" s="3">
        <v>3</v>
      </c>
      <c r="S1684" s="3">
        <v>0</v>
      </c>
      <c r="T1684" s="3">
        <v>0</v>
      </c>
      <c r="U1684" s="3">
        <v>14240.376378628</v>
      </c>
      <c r="V1684" s="3">
        <v>1</v>
      </c>
      <c r="W1684" s="3" t="str">
        <f>IF(Bank_data3[[#This Row],[credit_risk]]=1,"High Risk","Low Risk")</f>
        <v>High Risk</v>
      </c>
      <c r="X1684" s="3" t="str">
        <f t="shared" si="182"/>
        <v>18-24</v>
      </c>
      <c r="Y1684" s="3" t="str">
        <f t="shared" si="183"/>
        <v>Low Income</v>
      </c>
      <c r="Z1684" s="3" t="str">
        <f t="shared" si="184"/>
        <v>Poor</v>
      </c>
      <c r="AA1684" s="27">
        <f t="shared" si="185"/>
        <v>0.130221791147347</v>
      </c>
      <c r="AB1684" s="3" t="str">
        <f t="shared" si="186"/>
        <v>Medium</v>
      </c>
      <c r="AC1684" s="3" t="str">
        <f t="shared" si="187"/>
        <v>High</v>
      </c>
      <c r="AD1684" s="3" t="str">
        <f t="shared" si="188"/>
        <v>No</v>
      </c>
    </row>
    <row r="1685" spans="1:30" ht="15" customHeight="1" x14ac:dyDescent="0.3">
      <c r="A1685" s="3" t="s">
        <v>1706</v>
      </c>
      <c r="B1685" s="3">
        <v>24</v>
      </c>
      <c r="C1685" s="3" t="s">
        <v>31</v>
      </c>
      <c r="D1685" s="3" t="s">
        <v>26</v>
      </c>
      <c r="E1685" s="3">
        <v>60704.573539654601</v>
      </c>
      <c r="F1685" s="3">
        <v>5</v>
      </c>
      <c r="G1685" s="3">
        <v>1776.3097447126199</v>
      </c>
      <c r="H1685" s="3">
        <v>1</v>
      </c>
      <c r="I1685" s="3">
        <v>718.67334310029298</v>
      </c>
      <c r="J1685" s="3">
        <v>17</v>
      </c>
      <c r="K1685" s="3">
        <v>919.83985355220204</v>
      </c>
      <c r="L1685" s="3">
        <v>48</v>
      </c>
      <c r="M1685" s="3">
        <v>15</v>
      </c>
      <c r="N1685" s="3">
        <v>6</v>
      </c>
      <c r="O1685" s="3">
        <v>835</v>
      </c>
      <c r="P1685" s="3">
        <v>0</v>
      </c>
      <c r="Q1685" s="3">
        <v>19411.625462841799</v>
      </c>
      <c r="R1685" s="3">
        <v>2</v>
      </c>
      <c r="S1685" s="3">
        <v>0</v>
      </c>
      <c r="T1685" s="3">
        <v>0</v>
      </c>
      <c r="U1685" s="3">
        <v>6883.2908821876499</v>
      </c>
      <c r="V1685" s="3">
        <v>0</v>
      </c>
      <c r="W1685" s="3" t="str">
        <f>IF(Bank_data3[[#This Row],[credit_risk]]=1,"High Risk","Low Risk")</f>
        <v>Low Risk</v>
      </c>
      <c r="X1685" s="3" t="str">
        <f t="shared" si="182"/>
        <v>18-24</v>
      </c>
      <c r="Y1685" s="3" t="str">
        <f t="shared" si="183"/>
        <v>Middle Income</v>
      </c>
      <c r="Z1685" s="3" t="str">
        <f t="shared" si="184"/>
        <v>Excellent</v>
      </c>
      <c r="AA1685" s="27">
        <f t="shared" si="185"/>
        <v>0.31977204238427548</v>
      </c>
      <c r="AB1685" s="3" t="str">
        <f t="shared" si="186"/>
        <v>Medium</v>
      </c>
      <c r="AC1685" s="3" t="str">
        <f t="shared" si="187"/>
        <v>High</v>
      </c>
      <c r="AD1685" s="3" t="str">
        <f t="shared" si="188"/>
        <v>No</v>
      </c>
    </row>
    <row r="1686" spans="1:30" ht="15" customHeight="1" x14ac:dyDescent="0.3">
      <c r="A1686" s="3" t="s">
        <v>1707</v>
      </c>
      <c r="B1686" s="3">
        <v>66</v>
      </c>
      <c r="C1686" s="3" t="s">
        <v>31</v>
      </c>
      <c r="D1686" s="3" t="s">
        <v>33</v>
      </c>
      <c r="E1686" s="3">
        <v>51525.138893002499</v>
      </c>
      <c r="F1686" s="3">
        <v>54</v>
      </c>
      <c r="G1686" s="3">
        <v>2027.60386348471</v>
      </c>
      <c r="H1686" s="3">
        <v>4</v>
      </c>
      <c r="I1686" s="3">
        <v>950.70281961928299</v>
      </c>
      <c r="J1686" s="3">
        <v>13</v>
      </c>
      <c r="K1686" s="3">
        <v>440.30459256192199</v>
      </c>
      <c r="L1686" s="3">
        <v>29</v>
      </c>
      <c r="M1686" s="3">
        <v>1</v>
      </c>
      <c r="N1686" s="3">
        <v>7</v>
      </c>
      <c r="O1686" s="3">
        <v>355</v>
      </c>
      <c r="P1686" s="3">
        <v>3</v>
      </c>
      <c r="Q1686" s="3">
        <v>10403.8074168287</v>
      </c>
      <c r="R1686" s="3">
        <v>5</v>
      </c>
      <c r="S1686" s="3">
        <v>0</v>
      </c>
      <c r="T1686" s="3">
        <v>0</v>
      </c>
      <c r="U1686" s="3">
        <v>16646.571459754701</v>
      </c>
      <c r="V1686" s="3">
        <v>1</v>
      </c>
      <c r="W1686" s="3" t="str">
        <f>IF(Bank_data3[[#This Row],[credit_risk]]=1,"High Risk","Low Risk")</f>
        <v>High Risk</v>
      </c>
      <c r="X1686" s="3" t="str">
        <f t="shared" si="182"/>
        <v>55+</v>
      </c>
      <c r="Y1686" s="3" t="str">
        <f t="shared" si="183"/>
        <v>Middle Income</v>
      </c>
      <c r="Z1686" s="3" t="str">
        <f t="shared" si="184"/>
        <v>Poor</v>
      </c>
      <c r="AA1686" s="27">
        <f t="shared" si="185"/>
        <v>0.20191711541881191</v>
      </c>
      <c r="AB1686" s="3" t="str">
        <f t="shared" si="186"/>
        <v>Medium</v>
      </c>
      <c r="AC1686" s="3" t="str">
        <f t="shared" si="187"/>
        <v>Medium</v>
      </c>
      <c r="AD1686" s="3" t="str">
        <f t="shared" si="188"/>
        <v>No</v>
      </c>
    </row>
    <row r="1687" spans="1:30" ht="15" customHeight="1" x14ac:dyDescent="0.3">
      <c r="A1687" s="3" t="s">
        <v>1708</v>
      </c>
      <c r="B1687" s="3">
        <v>42</v>
      </c>
      <c r="C1687" s="3" t="s">
        <v>28</v>
      </c>
      <c r="D1687" s="3" t="s">
        <v>33</v>
      </c>
      <c r="E1687" s="3">
        <v>56601.099539344599</v>
      </c>
      <c r="F1687" s="3">
        <v>113</v>
      </c>
      <c r="G1687" s="3">
        <v>1634.16269357995</v>
      </c>
      <c r="H1687" s="3">
        <v>2</v>
      </c>
      <c r="I1687" s="3">
        <v>458.11155594363998</v>
      </c>
      <c r="J1687" s="3">
        <v>18</v>
      </c>
      <c r="K1687" s="3">
        <v>364.87723447147101</v>
      </c>
      <c r="L1687" s="3">
        <v>20</v>
      </c>
      <c r="M1687" s="3">
        <v>14</v>
      </c>
      <c r="N1687" s="3">
        <v>3</v>
      </c>
      <c r="O1687" s="3">
        <v>880</v>
      </c>
      <c r="P1687" s="3">
        <v>5</v>
      </c>
      <c r="Q1687" s="3">
        <v>7793.43732391295</v>
      </c>
      <c r="R1687" s="3">
        <v>7</v>
      </c>
      <c r="S1687" s="3">
        <v>0</v>
      </c>
      <c r="T1687" s="3">
        <v>0</v>
      </c>
      <c r="U1687" s="3">
        <v>7007.6729906318897</v>
      </c>
      <c r="V1687" s="3">
        <v>1</v>
      </c>
      <c r="W1687" s="3" t="str">
        <f>IF(Bank_data3[[#This Row],[credit_risk]]=1,"High Risk","Low Risk")</f>
        <v>High Risk</v>
      </c>
      <c r="X1687" s="3" t="str">
        <f t="shared" si="182"/>
        <v>35-44</v>
      </c>
      <c r="Y1687" s="3" t="str">
        <f t="shared" si="183"/>
        <v>Middle Income</v>
      </c>
      <c r="Z1687" s="3" t="str">
        <f t="shared" si="184"/>
        <v>Excellent</v>
      </c>
      <c r="AA1687" s="27">
        <f t="shared" si="185"/>
        <v>0.1376905640939991</v>
      </c>
      <c r="AB1687" s="3" t="str">
        <f t="shared" si="186"/>
        <v>Medium</v>
      </c>
      <c r="AC1687" s="3" t="str">
        <f t="shared" si="187"/>
        <v>Medium</v>
      </c>
      <c r="AD1687" s="3" t="str">
        <f t="shared" si="188"/>
        <v>No</v>
      </c>
    </row>
    <row r="1688" spans="1:30" ht="15" customHeight="1" x14ac:dyDescent="0.3">
      <c r="A1688" s="3" t="s">
        <v>1709</v>
      </c>
      <c r="B1688" s="3">
        <v>68</v>
      </c>
      <c r="C1688" s="3" t="s">
        <v>31</v>
      </c>
      <c r="D1688" s="3" t="s">
        <v>33</v>
      </c>
      <c r="E1688" s="3">
        <v>74575.150446044601</v>
      </c>
      <c r="F1688" s="3">
        <v>163</v>
      </c>
      <c r="G1688" s="3">
        <v>2987.3277760993001</v>
      </c>
      <c r="H1688" s="3">
        <v>6</v>
      </c>
      <c r="I1688" s="3">
        <v>867.51150415977895</v>
      </c>
      <c r="J1688" s="3">
        <v>12</v>
      </c>
      <c r="K1688" s="3">
        <v>550.91413118658897</v>
      </c>
      <c r="L1688" s="3">
        <v>40</v>
      </c>
      <c r="M1688" s="3">
        <v>18</v>
      </c>
      <c r="N1688" s="3">
        <v>7</v>
      </c>
      <c r="O1688" s="3">
        <v>773</v>
      </c>
      <c r="P1688" s="3">
        <v>0</v>
      </c>
      <c r="Q1688" s="3">
        <v>14241.8657137225</v>
      </c>
      <c r="R1688" s="3">
        <v>5</v>
      </c>
      <c r="S1688" s="3">
        <v>0</v>
      </c>
      <c r="T1688" s="3">
        <v>0</v>
      </c>
      <c r="U1688" s="3">
        <v>2014.9230522043099</v>
      </c>
      <c r="V1688" s="3">
        <v>1</v>
      </c>
      <c r="W1688" s="3" t="str">
        <f>IF(Bank_data3[[#This Row],[credit_risk]]=1,"High Risk","Low Risk")</f>
        <v>High Risk</v>
      </c>
      <c r="X1688" s="3" t="str">
        <f t="shared" si="182"/>
        <v>55+</v>
      </c>
      <c r="Y1688" s="3" t="str">
        <f t="shared" si="183"/>
        <v>Middle Income</v>
      </c>
      <c r="Z1688" s="3" t="str">
        <f t="shared" si="184"/>
        <v>Very Good</v>
      </c>
      <c r="AA1688" s="27">
        <f t="shared" si="185"/>
        <v>0.1909733420387337</v>
      </c>
      <c r="AB1688" s="3" t="str">
        <f t="shared" si="186"/>
        <v>Medium</v>
      </c>
      <c r="AC1688" s="3" t="str">
        <f t="shared" si="187"/>
        <v>High</v>
      </c>
      <c r="AD1688" s="3" t="str">
        <f t="shared" si="188"/>
        <v>No</v>
      </c>
    </row>
    <row r="1689" spans="1:30" ht="15" customHeight="1" x14ac:dyDescent="0.3">
      <c r="A1689" s="3" t="s">
        <v>1710</v>
      </c>
      <c r="B1689" s="3">
        <v>28</v>
      </c>
      <c r="C1689" s="3" t="s">
        <v>31</v>
      </c>
      <c r="D1689" s="3" t="s">
        <v>26</v>
      </c>
      <c r="E1689" s="3">
        <v>60476.060379715098</v>
      </c>
      <c r="F1689" s="3">
        <v>44</v>
      </c>
      <c r="G1689" s="3">
        <v>1108.14016026732</v>
      </c>
      <c r="H1689" s="3">
        <v>7</v>
      </c>
      <c r="I1689" s="3">
        <v>575.66604877701104</v>
      </c>
      <c r="J1689" s="3">
        <v>15</v>
      </c>
      <c r="K1689" s="3">
        <v>912.80882406727699</v>
      </c>
      <c r="L1689" s="3">
        <v>2</v>
      </c>
      <c r="M1689" s="3">
        <v>0</v>
      </c>
      <c r="N1689" s="3">
        <v>5</v>
      </c>
      <c r="O1689" s="3">
        <v>829</v>
      </c>
      <c r="P1689" s="3">
        <v>5</v>
      </c>
      <c r="Q1689" s="3">
        <v>2093.1469614940302</v>
      </c>
      <c r="R1689" s="3">
        <v>7</v>
      </c>
      <c r="S1689" s="3">
        <v>0</v>
      </c>
      <c r="T1689" s="3">
        <v>0</v>
      </c>
      <c r="U1689" s="3">
        <v>7705.98030764329</v>
      </c>
      <c r="V1689" s="3">
        <v>1</v>
      </c>
      <c r="W1689" s="3" t="str">
        <f>IF(Bank_data3[[#This Row],[credit_risk]]=1,"High Risk","Low Risk")</f>
        <v>High Risk</v>
      </c>
      <c r="X1689" s="3" t="str">
        <f t="shared" si="182"/>
        <v>25-34</v>
      </c>
      <c r="Y1689" s="3" t="str">
        <f t="shared" si="183"/>
        <v>Middle Income</v>
      </c>
      <c r="Z1689" s="3" t="str">
        <f t="shared" si="184"/>
        <v>Excellent</v>
      </c>
      <c r="AA1689" s="27">
        <f t="shared" si="185"/>
        <v>3.4611165944865588E-2</v>
      </c>
      <c r="AB1689" s="3" t="str">
        <f t="shared" si="186"/>
        <v>Medium</v>
      </c>
      <c r="AC1689" s="3" t="str">
        <f t="shared" si="187"/>
        <v>Low</v>
      </c>
      <c r="AD1689" s="3" t="str">
        <f t="shared" si="188"/>
        <v>No</v>
      </c>
    </row>
    <row r="1690" spans="1:30" ht="15" customHeight="1" x14ac:dyDescent="0.3">
      <c r="A1690" s="3" t="s">
        <v>1711</v>
      </c>
      <c r="B1690" s="3">
        <v>54</v>
      </c>
      <c r="C1690" s="3" t="s">
        <v>23</v>
      </c>
      <c r="D1690" s="3" t="s">
        <v>24</v>
      </c>
      <c r="E1690" s="3">
        <v>53571.947513555402</v>
      </c>
      <c r="F1690" s="3">
        <v>132</v>
      </c>
      <c r="G1690" s="3">
        <v>2043.01692532276</v>
      </c>
      <c r="H1690" s="3">
        <v>6</v>
      </c>
      <c r="I1690" s="3">
        <v>261.600970254277</v>
      </c>
      <c r="J1690" s="3">
        <v>1</v>
      </c>
      <c r="K1690" s="3">
        <v>542.44200654417398</v>
      </c>
      <c r="L1690" s="3">
        <v>72</v>
      </c>
      <c r="M1690" s="3">
        <v>5</v>
      </c>
      <c r="N1690" s="3">
        <v>6</v>
      </c>
      <c r="O1690" s="3">
        <v>748</v>
      </c>
      <c r="P1690" s="3">
        <v>3</v>
      </c>
      <c r="Q1690" s="3">
        <v>9921.8761196231608</v>
      </c>
      <c r="R1690" s="3">
        <v>3</v>
      </c>
      <c r="S1690" s="3">
        <v>0</v>
      </c>
      <c r="T1690" s="3">
        <v>0</v>
      </c>
      <c r="U1690" s="3">
        <v>6818.6022324092301</v>
      </c>
      <c r="V1690" s="3">
        <v>0</v>
      </c>
      <c r="W1690" s="3" t="str">
        <f>IF(Bank_data3[[#This Row],[credit_risk]]=1,"High Risk","Low Risk")</f>
        <v>Low Risk</v>
      </c>
      <c r="X1690" s="3" t="str">
        <f t="shared" si="182"/>
        <v>45-54</v>
      </c>
      <c r="Y1690" s="3" t="str">
        <f t="shared" si="183"/>
        <v>Middle Income</v>
      </c>
      <c r="Z1690" s="3" t="str">
        <f t="shared" si="184"/>
        <v>Very Good</v>
      </c>
      <c r="AA1690" s="27">
        <f t="shared" si="185"/>
        <v>0.18520656015188941</v>
      </c>
      <c r="AB1690" s="3" t="str">
        <f t="shared" si="186"/>
        <v>Medium</v>
      </c>
      <c r="AC1690" s="3" t="str">
        <f t="shared" si="187"/>
        <v>High</v>
      </c>
      <c r="AD1690" s="3" t="str">
        <f t="shared" si="188"/>
        <v>No</v>
      </c>
    </row>
    <row r="1691" spans="1:30" ht="15" customHeight="1" x14ac:dyDescent="0.3">
      <c r="A1691" s="3" t="s">
        <v>1712</v>
      </c>
      <c r="B1691" s="3">
        <v>39</v>
      </c>
      <c r="C1691" s="3" t="s">
        <v>28</v>
      </c>
      <c r="D1691" s="3" t="s">
        <v>33</v>
      </c>
      <c r="E1691" s="3">
        <v>16801.490080027601</v>
      </c>
      <c r="F1691" s="3">
        <v>41</v>
      </c>
      <c r="G1691" s="3">
        <v>1698.24267841146</v>
      </c>
      <c r="H1691" s="3">
        <v>1</v>
      </c>
      <c r="I1691" s="3">
        <v>742.19605694006896</v>
      </c>
      <c r="J1691" s="3">
        <v>33</v>
      </c>
      <c r="K1691" s="3">
        <v>627.70744960825903</v>
      </c>
      <c r="L1691" s="3">
        <v>23</v>
      </c>
      <c r="M1691" s="3">
        <v>17</v>
      </c>
      <c r="N1691" s="3">
        <v>9</v>
      </c>
      <c r="O1691" s="3">
        <v>693</v>
      </c>
      <c r="P1691" s="3">
        <v>1</v>
      </c>
      <c r="Q1691" s="3">
        <v>14237.8115761931</v>
      </c>
      <c r="R1691" s="3">
        <v>4</v>
      </c>
      <c r="S1691" s="3">
        <v>0</v>
      </c>
      <c r="T1691" s="3">
        <v>0</v>
      </c>
      <c r="U1691" s="3">
        <v>5923.4444210216698</v>
      </c>
      <c r="V1691" s="3">
        <v>1</v>
      </c>
      <c r="W1691" s="3" t="str">
        <f>IF(Bank_data3[[#This Row],[credit_risk]]=1,"High Risk","Low Risk")</f>
        <v>High Risk</v>
      </c>
      <c r="X1691" s="3" t="str">
        <f t="shared" si="182"/>
        <v>35-44</v>
      </c>
      <c r="Y1691" s="3" t="str">
        <f t="shared" si="183"/>
        <v>Low Income</v>
      </c>
      <c r="Z1691" s="3" t="str">
        <f t="shared" si="184"/>
        <v>Good</v>
      </c>
      <c r="AA1691" s="27">
        <f t="shared" si="185"/>
        <v>0.84741362274278176</v>
      </c>
      <c r="AB1691" s="3" t="str">
        <f t="shared" si="186"/>
        <v>Medium</v>
      </c>
      <c r="AC1691" s="3" t="str">
        <f t="shared" si="187"/>
        <v>Medium</v>
      </c>
      <c r="AD1691" s="3" t="str">
        <f t="shared" si="188"/>
        <v>No</v>
      </c>
    </row>
    <row r="1692" spans="1:30" ht="15" customHeight="1" x14ac:dyDescent="0.3">
      <c r="A1692" s="3" t="s">
        <v>1713</v>
      </c>
      <c r="B1692" s="3">
        <v>68</v>
      </c>
      <c r="C1692" s="3" t="s">
        <v>23</v>
      </c>
      <c r="D1692" s="3" t="s">
        <v>33</v>
      </c>
      <c r="E1692" s="3">
        <v>35890.689476215099</v>
      </c>
      <c r="F1692" s="3">
        <v>48</v>
      </c>
      <c r="G1692" s="3">
        <v>2090.41420065392</v>
      </c>
      <c r="H1692" s="3">
        <v>9</v>
      </c>
      <c r="I1692" s="3">
        <v>1337.71115083632</v>
      </c>
      <c r="J1692" s="3">
        <v>48</v>
      </c>
      <c r="K1692" s="3">
        <v>340.01002413893298</v>
      </c>
      <c r="L1692" s="3">
        <v>16</v>
      </c>
      <c r="M1692" s="3">
        <v>18</v>
      </c>
      <c r="N1692" s="3">
        <v>6</v>
      </c>
      <c r="O1692" s="3">
        <v>807</v>
      </c>
      <c r="P1692" s="3">
        <v>3</v>
      </c>
      <c r="Q1692" s="3">
        <v>22695.3312012315</v>
      </c>
      <c r="R1692" s="3">
        <v>4</v>
      </c>
      <c r="S1692" s="3">
        <v>0</v>
      </c>
      <c r="T1692" s="3">
        <v>0</v>
      </c>
      <c r="U1692" s="3">
        <v>12355.707205672101</v>
      </c>
      <c r="V1692" s="3">
        <v>1</v>
      </c>
      <c r="W1692" s="3" t="str">
        <f>IF(Bank_data3[[#This Row],[credit_risk]]=1,"High Risk","Low Risk")</f>
        <v>High Risk</v>
      </c>
      <c r="X1692" s="3" t="str">
        <f t="shared" si="182"/>
        <v>55+</v>
      </c>
      <c r="Y1692" s="3" t="str">
        <f t="shared" si="183"/>
        <v>Low Income</v>
      </c>
      <c r="Z1692" s="3" t="str">
        <f t="shared" si="184"/>
        <v>Excellent</v>
      </c>
      <c r="AA1692" s="27">
        <f t="shared" si="185"/>
        <v>0.63234592403892897</v>
      </c>
      <c r="AB1692" s="3" t="str">
        <f t="shared" si="186"/>
        <v>Medium</v>
      </c>
      <c r="AC1692" s="3" t="str">
        <f t="shared" si="187"/>
        <v>Medium</v>
      </c>
      <c r="AD1692" s="3" t="str">
        <f t="shared" si="188"/>
        <v>No</v>
      </c>
    </row>
    <row r="1693" spans="1:30" ht="15" customHeight="1" x14ac:dyDescent="0.3">
      <c r="A1693" s="3" t="s">
        <v>1714</v>
      </c>
      <c r="B1693" s="3">
        <v>61</v>
      </c>
      <c r="C1693" s="3" t="s">
        <v>23</v>
      </c>
      <c r="D1693" s="3" t="s">
        <v>26</v>
      </c>
      <c r="E1693" s="3">
        <v>42715.847872504601</v>
      </c>
      <c r="F1693" s="3">
        <v>50</v>
      </c>
      <c r="G1693" s="3">
        <v>1766.8064374047799</v>
      </c>
      <c r="H1693" s="3">
        <v>9</v>
      </c>
      <c r="I1693" s="3">
        <v>289.49825725390599</v>
      </c>
      <c r="J1693" s="3">
        <v>25</v>
      </c>
      <c r="K1693" s="3">
        <v>727.28695840863304</v>
      </c>
      <c r="L1693" s="3">
        <v>7</v>
      </c>
      <c r="M1693" s="3">
        <v>2</v>
      </c>
      <c r="N1693" s="3">
        <v>7</v>
      </c>
      <c r="O1693" s="3">
        <v>869</v>
      </c>
      <c r="P1693" s="3">
        <v>4</v>
      </c>
      <c r="Q1693" s="3">
        <v>4364.2658745943199</v>
      </c>
      <c r="R1693" s="3">
        <v>3</v>
      </c>
      <c r="S1693" s="3">
        <v>0</v>
      </c>
      <c r="T1693" s="3">
        <v>0</v>
      </c>
      <c r="U1693" s="3">
        <v>1123.9299765415001</v>
      </c>
      <c r="V1693" s="3">
        <v>0</v>
      </c>
      <c r="W1693" s="3" t="str">
        <f>IF(Bank_data3[[#This Row],[credit_risk]]=1,"High Risk","Low Risk")</f>
        <v>Low Risk</v>
      </c>
      <c r="X1693" s="3" t="str">
        <f t="shared" si="182"/>
        <v>55+</v>
      </c>
      <c r="Y1693" s="3" t="str">
        <f t="shared" si="183"/>
        <v>Low Income</v>
      </c>
      <c r="Z1693" s="3" t="str">
        <f t="shared" si="184"/>
        <v>Excellent</v>
      </c>
      <c r="AA1693" s="27">
        <f t="shared" si="185"/>
        <v>0.10216971199121432</v>
      </c>
      <c r="AB1693" s="3" t="str">
        <f t="shared" si="186"/>
        <v>Medium</v>
      </c>
      <c r="AC1693" s="3" t="str">
        <f t="shared" si="187"/>
        <v>Low</v>
      </c>
      <c r="AD1693" s="3" t="str">
        <f t="shared" si="188"/>
        <v>No</v>
      </c>
    </row>
    <row r="1694" spans="1:30" ht="15" customHeight="1" x14ac:dyDescent="0.3">
      <c r="A1694" s="3" t="s">
        <v>1715</v>
      </c>
      <c r="B1694" s="3">
        <v>54</v>
      </c>
      <c r="C1694" s="3" t="s">
        <v>28</v>
      </c>
      <c r="D1694" s="3" t="s">
        <v>33</v>
      </c>
      <c r="E1694" s="3">
        <v>14411.9627698198</v>
      </c>
      <c r="F1694" s="3">
        <v>29</v>
      </c>
      <c r="G1694" s="3">
        <v>1466.08626700483</v>
      </c>
      <c r="H1694" s="3">
        <v>6</v>
      </c>
      <c r="I1694" s="3">
        <v>841.78728763797005</v>
      </c>
      <c r="J1694" s="3">
        <v>21</v>
      </c>
      <c r="K1694" s="3">
        <v>108.420464227952</v>
      </c>
      <c r="L1694" s="3">
        <v>5</v>
      </c>
      <c r="M1694" s="3">
        <v>4</v>
      </c>
      <c r="N1694" s="3">
        <v>4</v>
      </c>
      <c r="O1694" s="3">
        <v>462</v>
      </c>
      <c r="P1694" s="3">
        <v>1</v>
      </c>
      <c r="Q1694" s="3">
        <v>4844.2900127657103</v>
      </c>
      <c r="R1694" s="3">
        <v>1</v>
      </c>
      <c r="S1694" s="3">
        <v>0</v>
      </c>
      <c r="T1694" s="3">
        <v>0</v>
      </c>
      <c r="U1694" s="3">
        <v>10641.055491380201</v>
      </c>
      <c r="V1694" s="3">
        <v>1</v>
      </c>
      <c r="W1694" s="3" t="str">
        <f>IF(Bank_data3[[#This Row],[credit_risk]]=1,"High Risk","Low Risk")</f>
        <v>High Risk</v>
      </c>
      <c r="X1694" s="3" t="str">
        <f t="shared" si="182"/>
        <v>45-54</v>
      </c>
      <c r="Y1694" s="3" t="str">
        <f t="shared" si="183"/>
        <v>Low Income</v>
      </c>
      <c r="Z1694" s="3" t="str">
        <f t="shared" si="184"/>
        <v>Poor</v>
      </c>
      <c r="AA1694" s="27">
        <f t="shared" si="185"/>
        <v>0.33612978954609668</v>
      </c>
      <c r="AB1694" s="3" t="str">
        <f t="shared" si="186"/>
        <v>Medium</v>
      </c>
      <c r="AC1694" s="3" t="str">
        <f t="shared" si="187"/>
        <v>Low</v>
      </c>
      <c r="AD1694" s="3" t="str">
        <f t="shared" si="188"/>
        <v>No</v>
      </c>
    </row>
    <row r="1695" spans="1:30" ht="15" customHeight="1" x14ac:dyDescent="0.3">
      <c r="A1695" s="3" t="s">
        <v>1716</v>
      </c>
      <c r="B1695" s="3">
        <v>69</v>
      </c>
      <c r="C1695" s="3" t="s">
        <v>28</v>
      </c>
      <c r="D1695" s="3" t="s">
        <v>24</v>
      </c>
      <c r="E1695" s="3">
        <v>30033.165443590999</v>
      </c>
      <c r="F1695" s="3">
        <v>17</v>
      </c>
      <c r="G1695" s="3">
        <v>1802.57942293322</v>
      </c>
      <c r="H1695" s="3">
        <v>9</v>
      </c>
      <c r="I1695" s="3">
        <v>1079.15197214248</v>
      </c>
      <c r="J1695" s="3">
        <v>19</v>
      </c>
      <c r="K1695" s="3">
        <v>813.180772341546</v>
      </c>
      <c r="L1695" s="3">
        <v>8</v>
      </c>
      <c r="M1695" s="3">
        <v>2</v>
      </c>
      <c r="N1695" s="3">
        <v>1</v>
      </c>
      <c r="O1695" s="3">
        <v>518</v>
      </c>
      <c r="P1695" s="3">
        <v>2</v>
      </c>
      <c r="Q1695" s="3">
        <v>10559.3995565982</v>
      </c>
      <c r="R1695" s="3">
        <v>2</v>
      </c>
      <c r="S1695" s="3">
        <v>0</v>
      </c>
      <c r="T1695" s="3">
        <v>0</v>
      </c>
      <c r="U1695" s="3">
        <v>8286.5895614297297</v>
      </c>
      <c r="V1695" s="3">
        <v>1</v>
      </c>
      <c r="W1695" s="3" t="str">
        <f>IF(Bank_data3[[#This Row],[credit_risk]]=1,"High Risk","Low Risk")</f>
        <v>High Risk</v>
      </c>
      <c r="X1695" s="3" t="str">
        <f t="shared" si="182"/>
        <v>55+</v>
      </c>
      <c r="Y1695" s="3" t="str">
        <f t="shared" si="183"/>
        <v>Low Income</v>
      </c>
      <c r="Z1695" s="3" t="str">
        <f t="shared" si="184"/>
        <v>Poor</v>
      </c>
      <c r="AA1695" s="27">
        <f t="shared" si="185"/>
        <v>0.35159129584362708</v>
      </c>
      <c r="AB1695" s="3" t="str">
        <f t="shared" si="186"/>
        <v>Medium</v>
      </c>
      <c r="AC1695" s="3" t="str">
        <f t="shared" si="187"/>
        <v>Low</v>
      </c>
      <c r="AD1695" s="3" t="str">
        <f t="shared" si="188"/>
        <v>No</v>
      </c>
    </row>
    <row r="1696" spans="1:30" ht="15" customHeight="1" x14ac:dyDescent="0.3">
      <c r="A1696" s="3" t="s">
        <v>1717</v>
      </c>
      <c r="B1696" s="3">
        <v>37</v>
      </c>
      <c r="C1696" s="3" t="s">
        <v>28</v>
      </c>
      <c r="D1696" s="3" t="s">
        <v>26</v>
      </c>
      <c r="E1696" s="3">
        <v>45167.853898458299</v>
      </c>
      <c r="F1696" s="3">
        <v>9</v>
      </c>
      <c r="G1696" s="3">
        <v>1902.68219878581</v>
      </c>
      <c r="H1696" s="3">
        <v>2</v>
      </c>
      <c r="I1696" s="3">
        <v>1605.01073980056</v>
      </c>
      <c r="J1696" s="3">
        <v>28</v>
      </c>
      <c r="K1696" s="3">
        <v>832.226963143989</v>
      </c>
      <c r="L1696" s="3">
        <v>14</v>
      </c>
      <c r="M1696" s="3">
        <v>6</v>
      </c>
      <c r="N1696" s="3">
        <v>7</v>
      </c>
      <c r="O1696" s="3">
        <v>630</v>
      </c>
      <c r="P1696" s="3">
        <v>1</v>
      </c>
      <c r="Q1696" s="3">
        <v>10059.355066926901</v>
      </c>
      <c r="R1696" s="3">
        <v>7</v>
      </c>
      <c r="S1696" s="3">
        <v>0</v>
      </c>
      <c r="T1696" s="3">
        <v>0</v>
      </c>
      <c r="U1696" s="3">
        <v>2989.6388642019101</v>
      </c>
      <c r="V1696" s="3">
        <v>1</v>
      </c>
      <c r="W1696" s="3" t="str">
        <f>IF(Bank_data3[[#This Row],[credit_risk]]=1,"High Risk","Low Risk")</f>
        <v>High Risk</v>
      </c>
      <c r="X1696" s="3" t="str">
        <f t="shared" si="182"/>
        <v>35-44</v>
      </c>
      <c r="Y1696" s="3" t="str">
        <f t="shared" si="183"/>
        <v>Low Income</v>
      </c>
      <c r="Z1696" s="3" t="str">
        <f t="shared" si="184"/>
        <v>Fair</v>
      </c>
      <c r="AA1696" s="27">
        <f t="shared" si="185"/>
        <v>0.22271049427190637</v>
      </c>
      <c r="AB1696" s="3" t="str">
        <f t="shared" si="186"/>
        <v>Medium</v>
      </c>
      <c r="AC1696" s="3" t="str">
        <f t="shared" si="187"/>
        <v>Medium</v>
      </c>
      <c r="AD1696" s="3" t="str">
        <f t="shared" si="188"/>
        <v>No</v>
      </c>
    </row>
    <row r="1697" spans="1:30" ht="15" customHeight="1" x14ac:dyDescent="0.3">
      <c r="A1697" s="3" t="s">
        <v>1718</v>
      </c>
      <c r="B1697" s="3">
        <v>36</v>
      </c>
      <c r="C1697" s="3" t="s">
        <v>31</v>
      </c>
      <c r="D1697" s="3" t="s">
        <v>33</v>
      </c>
      <c r="E1697" s="3">
        <v>48097.075555380303</v>
      </c>
      <c r="F1697" s="3">
        <v>111</v>
      </c>
      <c r="G1697" s="3">
        <v>2006.90022233851</v>
      </c>
      <c r="H1697" s="3">
        <v>6</v>
      </c>
      <c r="I1697" s="3">
        <v>627.47345614365895</v>
      </c>
      <c r="J1697" s="3">
        <v>17</v>
      </c>
      <c r="K1697" s="3">
        <v>1005.19686106442</v>
      </c>
      <c r="L1697" s="3">
        <v>63</v>
      </c>
      <c r="M1697" s="3">
        <v>6</v>
      </c>
      <c r="N1697" s="3">
        <v>0</v>
      </c>
      <c r="O1697" s="3">
        <v>750</v>
      </c>
      <c r="P1697" s="3">
        <v>1</v>
      </c>
      <c r="Q1697" s="3">
        <v>16704.652641922999</v>
      </c>
      <c r="R1697" s="3">
        <v>4</v>
      </c>
      <c r="S1697" s="3">
        <v>0</v>
      </c>
      <c r="T1697" s="3">
        <v>0</v>
      </c>
      <c r="U1697" s="3">
        <v>8696.2409240106899</v>
      </c>
      <c r="V1697" s="3">
        <v>1</v>
      </c>
      <c r="W1697" s="3" t="str">
        <f>IF(Bank_data3[[#This Row],[credit_risk]]=1,"High Risk","Low Risk")</f>
        <v>High Risk</v>
      </c>
      <c r="X1697" s="3" t="str">
        <f t="shared" si="182"/>
        <v>35-44</v>
      </c>
      <c r="Y1697" s="3" t="str">
        <f t="shared" si="183"/>
        <v>Low Income</v>
      </c>
      <c r="Z1697" s="3" t="str">
        <f t="shared" si="184"/>
        <v>Very Good</v>
      </c>
      <c r="AA1697" s="27">
        <f t="shared" si="185"/>
        <v>0.34731119198066002</v>
      </c>
      <c r="AB1697" s="3" t="str">
        <f t="shared" si="186"/>
        <v>Medium</v>
      </c>
      <c r="AC1697" s="3" t="str">
        <f t="shared" si="187"/>
        <v>High</v>
      </c>
      <c r="AD1697" s="3" t="str">
        <f t="shared" si="188"/>
        <v>No</v>
      </c>
    </row>
    <row r="1698" spans="1:30" ht="15" customHeight="1" x14ac:dyDescent="0.3">
      <c r="A1698" s="3" t="s">
        <v>1719</v>
      </c>
      <c r="B1698" s="3">
        <v>43</v>
      </c>
      <c r="C1698" s="3" t="s">
        <v>28</v>
      </c>
      <c r="D1698" s="3" t="s">
        <v>33</v>
      </c>
      <c r="E1698" s="3">
        <v>59104.584781585902</v>
      </c>
      <c r="F1698" s="3">
        <v>187</v>
      </c>
      <c r="G1698" s="3">
        <v>2670.6291446751302</v>
      </c>
      <c r="H1698" s="3">
        <v>0</v>
      </c>
      <c r="I1698" s="3">
        <v>578.79978838849104</v>
      </c>
      <c r="J1698" s="3">
        <v>28</v>
      </c>
      <c r="K1698" s="3">
        <v>831.69398597853296</v>
      </c>
      <c r="L1698" s="3">
        <v>49</v>
      </c>
      <c r="M1698" s="3">
        <v>0</v>
      </c>
      <c r="N1698" s="3">
        <v>1</v>
      </c>
      <c r="O1698" s="3">
        <v>583</v>
      </c>
      <c r="P1698" s="3">
        <v>2</v>
      </c>
      <c r="Q1698" s="3">
        <v>21137.794394778801</v>
      </c>
      <c r="R1698" s="3">
        <v>0</v>
      </c>
      <c r="S1698" s="3">
        <v>0</v>
      </c>
      <c r="T1698" s="3">
        <v>0</v>
      </c>
      <c r="U1698" s="3">
        <v>14857.7101049749</v>
      </c>
      <c r="V1698" s="3">
        <v>0</v>
      </c>
      <c r="W1698" s="3" t="str">
        <f>IF(Bank_data3[[#This Row],[credit_risk]]=1,"High Risk","Low Risk")</f>
        <v>Low Risk</v>
      </c>
      <c r="X1698" s="3" t="str">
        <f t="shared" si="182"/>
        <v>35-44</v>
      </c>
      <c r="Y1698" s="3" t="str">
        <f t="shared" si="183"/>
        <v>Middle Income</v>
      </c>
      <c r="Z1698" s="3" t="str">
        <f t="shared" si="184"/>
        <v>Fair</v>
      </c>
      <c r="AA1698" s="27">
        <f t="shared" si="185"/>
        <v>0.35763375164365091</v>
      </c>
      <c r="AB1698" s="3" t="str">
        <f t="shared" si="186"/>
        <v>Medium</v>
      </c>
      <c r="AC1698" s="3" t="str">
        <f t="shared" si="187"/>
        <v>High</v>
      </c>
      <c r="AD1698" s="3" t="str">
        <f t="shared" si="188"/>
        <v>No</v>
      </c>
    </row>
    <row r="1699" spans="1:30" ht="15" customHeight="1" x14ac:dyDescent="0.3">
      <c r="A1699" s="3" t="s">
        <v>1720</v>
      </c>
      <c r="B1699" s="3">
        <v>22</v>
      </c>
      <c r="C1699" s="3" t="s">
        <v>28</v>
      </c>
      <c r="D1699" s="3" t="s">
        <v>26</v>
      </c>
      <c r="E1699" s="3">
        <v>46304.733307074901</v>
      </c>
      <c r="F1699" s="3">
        <v>44</v>
      </c>
      <c r="G1699" s="3">
        <v>1654.94867738787</v>
      </c>
      <c r="H1699" s="3">
        <v>1</v>
      </c>
      <c r="I1699" s="3">
        <v>391.65773142125698</v>
      </c>
      <c r="J1699" s="3">
        <v>41</v>
      </c>
      <c r="K1699" s="3">
        <v>365.11553397760298</v>
      </c>
      <c r="L1699" s="3">
        <v>10</v>
      </c>
      <c r="M1699" s="3">
        <v>12</v>
      </c>
      <c r="N1699" s="3">
        <v>4</v>
      </c>
      <c r="O1699" s="3">
        <v>438</v>
      </c>
      <c r="P1699" s="3">
        <v>1</v>
      </c>
      <c r="Q1699" s="3">
        <v>18163.055465932299</v>
      </c>
      <c r="R1699" s="3">
        <v>1</v>
      </c>
      <c r="S1699" s="3">
        <v>0</v>
      </c>
      <c r="T1699" s="3">
        <v>0</v>
      </c>
      <c r="U1699" s="3">
        <v>10822.349940275901</v>
      </c>
      <c r="V1699" s="3">
        <v>1</v>
      </c>
      <c r="W1699" s="3" t="str">
        <f>IF(Bank_data3[[#This Row],[credit_risk]]=1,"High Risk","Low Risk")</f>
        <v>High Risk</v>
      </c>
      <c r="X1699" s="3" t="str">
        <f t="shared" si="182"/>
        <v>18-24</v>
      </c>
      <c r="Y1699" s="3" t="str">
        <f t="shared" si="183"/>
        <v>Low Income</v>
      </c>
      <c r="Z1699" s="3" t="str">
        <f t="shared" si="184"/>
        <v>Poor</v>
      </c>
      <c r="AA1699" s="27">
        <f t="shared" si="185"/>
        <v>0.39225051455284304</v>
      </c>
      <c r="AB1699" s="3" t="str">
        <f t="shared" si="186"/>
        <v>Medium</v>
      </c>
      <c r="AC1699" s="3" t="str">
        <f t="shared" si="187"/>
        <v>Medium</v>
      </c>
      <c r="AD1699" s="3" t="str">
        <f t="shared" si="188"/>
        <v>No</v>
      </c>
    </row>
    <row r="1700" spans="1:30" ht="15" customHeight="1" x14ac:dyDescent="0.3">
      <c r="A1700" s="3" t="s">
        <v>1721</v>
      </c>
      <c r="B1700" s="3">
        <v>51</v>
      </c>
      <c r="C1700" s="3" t="s">
        <v>28</v>
      </c>
      <c r="D1700" s="3" t="s">
        <v>26</v>
      </c>
      <c r="E1700" s="3">
        <v>54464.731572124503</v>
      </c>
      <c r="F1700" s="3">
        <v>11</v>
      </c>
      <c r="G1700" s="3">
        <v>622.1003344856</v>
      </c>
      <c r="H1700" s="3">
        <v>11</v>
      </c>
      <c r="I1700" s="3">
        <v>1199.18071719618</v>
      </c>
      <c r="J1700" s="3">
        <v>43</v>
      </c>
      <c r="K1700" s="3">
        <v>866.36423513345198</v>
      </c>
      <c r="L1700" s="3">
        <v>45</v>
      </c>
      <c r="M1700" s="3">
        <v>12</v>
      </c>
      <c r="N1700" s="3">
        <v>3</v>
      </c>
      <c r="O1700" s="3">
        <v>814</v>
      </c>
      <c r="P1700" s="3">
        <v>1</v>
      </c>
      <c r="Q1700" s="3">
        <v>9352.1902001754497</v>
      </c>
      <c r="R1700" s="3">
        <v>7</v>
      </c>
      <c r="S1700" s="3">
        <v>0</v>
      </c>
      <c r="T1700" s="3">
        <v>0</v>
      </c>
      <c r="U1700" s="3">
        <v>5424.2923432737198</v>
      </c>
      <c r="V1700" s="3">
        <v>1</v>
      </c>
      <c r="W1700" s="3" t="str">
        <f>IF(Bank_data3[[#This Row],[credit_risk]]=1,"High Risk","Low Risk")</f>
        <v>High Risk</v>
      </c>
      <c r="X1700" s="3" t="str">
        <f t="shared" si="182"/>
        <v>45-54</v>
      </c>
      <c r="Y1700" s="3" t="str">
        <f t="shared" si="183"/>
        <v>Middle Income</v>
      </c>
      <c r="Z1700" s="3" t="str">
        <f t="shared" si="184"/>
        <v>Excellent</v>
      </c>
      <c r="AA1700" s="27">
        <f t="shared" si="185"/>
        <v>0.17171093899160933</v>
      </c>
      <c r="AB1700" s="3" t="str">
        <f t="shared" si="186"/>
        <v>Low</v>
      </c>
      <c r="AC1700" s="3" t="str">
        <f t="shared" si="187"/>
        <v>High</v>
      </c>
      <c r="AD1700" s="3" t="str">
        <f t="shared" si="188"/>
        <v>No</v>
      </c>
    </row>
    <row r="1701" spans="1:30" ht="15" customHeight="1" x14ac:dyDescent="0.3">
      <c r="A1701" s="3" t="s">
        <v>1722</v>
      </c>
      <c r="B1701" s="3">
        <v>54</v>
      </c>
      <c r="C1701" s="3" t="s">
        <v>23</v>
      </c>
      <c r="D1701" s="3" t="s">
        <v>33</v>
      </c>
      <c r="E1701" s="3">
        <v>42479.789916576803</v>
      </c>
      <c r="F1701" s="3">
        <v>107</v>
      </c>
      <c r="G1701" s="3">
        <v>1631.6726563672601</v>
      </c>
      <c r="H1701" s="3">
        <v>9</v>
      </c>
      <c r="I1701" s="3">
        <v>496.40498476632399</v>
      </c>
      <c r="J1701" s="3">
        <v>26</v>
      </c>
      <c r="K1701" s="3">
        <v>782.54999877298701</v>
      </c>
      <c r="L1701" s="3">
        <v>44</v>
      </c>
      <c r="M1701" s="3">
        <v>14</v>
      </c>
      <c r="N1701" s="3">
        <v>1</v>
      </c>
      <c r="O1701" s="3">
        <v>803</v>
      </c>
      <c r="P1701" s="3">
        <v>5</v>
      </c>
      <c r="Q1701" s="3">
        <v>20708.7045518946</v>
      </c>
      <c r="R1701" s="3">
        <v>6</v>
      </c>
      <c r="S1701" s="3">
        <v>0</v>
      </c>
      <c r="T1701" s="3">
        <v>0</v>
      </c>
      <c r="U1701" s="3">
        <v>11799.406535157499</v>
      </c>
      <c r="V1701" s="3">
        <v>1</v>
      </c>
      <c r="W1701" s="3" t="str">
        <f>IF(Bank_data3[[#This Row],[credit_risk]]=1,"High Risk","Low Risk")</f>
        <v>High Risk</v>
      </c>
      <c r="X1701" s="3" t="str">
        <f t="shared" si="182"/>
        <v>45-54</v>
      </c>
      <c r="Y1701" s="3" t="str">
        <f t="shared" si="183"/>
        <v>Low Income</v>
      </c>
      <c r="Z1701" s="3" t="str">
        <f t="shared" si="184"/>
        <v>Excellent</v>
      </c>
      <c r="AA1701" s="27">
        <f t="shared" si="185"/>
        <v>0.48749545589945309</v>
      </c>
      <c r="AB1701" s="3" t="str">
        <f t="shared" si="186"/>
        <v>Medium</v>
      </c>
      <c r="AC1701" s="3" t="str">
        <f t="shared" si="187"/>
        <v>High</v>
      </c>
      <c r="AD1701" s="3" t="str">
        <f t="shared" si="188"/>
        <v>No</v>
      </c>
    </row>
    <row r="1702" spans="1:30" ht="15" customHeight="1" x14ac:dyDescent="0.3">
      <c r="A1702" s="3" t="s">
        <v>1723</v>
      </c>
      <c r="B1702" s="3">
        <v>57</v>
      </c>
      <c r="C1702" s="3" t="s">
        <v>23</v>
      </c>
      <c r="D1702" s="3" t="s">
        <v>24</v>
      </c>
      <c r="E1702" s="3">
        <v>50756.2381319626</v>
      </c>
      <c r="F1702" s="3">
        <v>136</v>
      </c>
      <c r="G1702" s="3">
        <v>1144.0647891040101</v>
      </c>
      <c r="H1702" s="3">
        <v>0</v>
      </c>
      <c r="I1702" s="3">
        <v>670.29124887862804</v>
      </c>
      <c r="J1702" s="3">
        <v>34</v>
      </c>
      <c r="K1702" s="3">
        <v>318.81551131451897</v>
      </c>
      <c r="L1702" s="3">
        <v>76</v>
      </c>
      <c r="M1702" s="3">
        <v>18</v>
      </c>
      <c r="N1702" s="3">
        <v>3</v>
      </c>
      <c r="O1702" s="3">
        <v>655</v>
      </c>
      <c r="P1702" s="3">
        <v>2</v>
      </c>
      <c r="Q1702" s="3">
        <v>11538.9669515194</v>
      </c>
      <c r="R1702" s="3">
        <v>4</v>
      </c>
      <c r="S1702" s="3">
        <v>0</v>
      </c>
      <c r="T1702" s="3">
        <v>0</v>
      </c>
      <c r="U1702" s="3">
        <v>2165.90167698403</v>
      </c>
      <c r="V1702" s="3">
        <v>1</v>
      </c>
      <c r="W1702" s="3" t="str">
        <f>IF(Bank_data3[[#This Row],[credit_risk]]=1,"High Risk","Low Risk")</f>
        <v>High Risk</v>
      </c>
      <c r="X1702" s="3" t="str">
        <f t="shared" si="182"/>
        <v>55+</v>
      </c>
      <c r="Y1702" s="3" t="str">
        <f t="shared" si="183"/>
        <v>Middle Income</v>
      </c>
      <c r="Z1702" s="3" t="str">
        <f t="shared" si="184"/>
        <v>Fair</v>
      </c>
      <c r="AA1702" s="27">
        <f t="shared" si="185"/>
        <v>0.22734086244766424</v>
      </c>
      <c r="AB1702" s="3" t="str">
        <f t="shared" si="186"/>
        <v>Medium</v>
      </c>
      <c r="AC1702" s="3" t="str">
        <f t="shared" si="187"/>
        <v>High</v>
      </c>
      <c r="AD1702" s="3" t="str">
        <f t="shared" si="188"/>
        <v>No</v>
      </c>
    </row>
    <row r="1703" spans="1:30" ht="15" customHeight="1" x14ac:dyDescent="0.3">
      <c r="A1703" s="3" t="s">
        <v>1724</v>
      </c>
      <c r="B1703" s="3">
        <v>32</v>
      </c>
      <c r="C1703" s="3" t="s">
        <v>31</v>
      </c>
      <c r="D1703" s="3" t="s">
        <v>26</v>
      </c>
      <c r="E1703" s="3">
        <v>58117.5105935307</v>
      </c>
      <c r="F1703" s="3">
        <v>187</v>
      </c>
      <c r="G1703" s="3">
        <v>1122.1460991812</v>
      </c>
      <c r="H1703" s="3">
        <v>8</v>
      </c>
      <c r="I1703" s="3">
        <v>152.871742920061</v>
      </c>
      <c r="J1703" s="3">
        <v>28</v>
      </c>
      <c r="K1703" s="3">
        <v>552.11612565611802</v>
      </c>
      <c r="L1703" s="3">
        <v>58</v>
      </c>
      <c r="M1703" s="3">
        <v>6</v>
      </c>
      <c r="N1703" s="3">
        <v>6</v>
      </c>
      <c r="O1703" s="3">
        <v>580</v>
      </c>
      <c r="P1703" s="3">
        <v>5</v>
      </c>
      <c r="Q1703" s="3">
        <v>15111.967364591799</v>
      </c>
      <c r="R1703" s="3">
        <v>1</v>
      </c>
      <c r="S1703" s="3">
        <v>0</v>
      </c>
      <c r="T1703" s="3">
        <v>0</v>
      </c>
      <c r="U1703" s="3">
        <v>10070.3959730406</v>
      </c>
      <c r="V1703" s="3">
        <v>0</v>
      </c>
      <c r="W1703" s="3" t="str">
        <f>IF(Bank_data3[[#This Row],[credit_risk]]=1,"High Risk","Low Risk")</f>
        <v>Low Risk</v>
      </c>
      <c r="X1703" s="3" t="str">
        <f t="shared" si="182"/>
        <v>25-34</v>
      </c>
      <c r="Y1703" s="3" t="str">
        <f t="shared" si="183"/>
        <v>Middle Income</v>
      </c>
      <c r="Z1703" s="3" t="str">
        <f t="shared" si="184"/>
        <v>Fair</v>
      </c>
      <c r="AA1703" s="27">
        <f t="shared" si="185"/>
        <v>0.26002434051733064</v>
      </c>
      <c r="AB1703" s="3" t="str">
        <f t="shared" si="186"/>
        <v>Medium</v>
      </c>
      <c r="AC1703" s="3" t="str">
        <f t="shared" si="187"/>
        <v>High</v>
      </c>
      <c r="AD1703" s="3" t="str">
        <f t="shared" si="188"/>
        <v>No</v>
      </c>
    </row>
    <row r="1704" spans="1:30" ht="15" customHeight="1" x14ac:dyDescent="0.3">
      <c r="A1704" s="3" t="s">
        <v>1725</v>
      </c>
      <c r="B1704" s="3">
        <v>66</v>
      </c>
      <c r="C1704" s="3" t="s">
        <v>23</v>
      </c>
      <c r="D1704" s="3" t="s">
        <v>24</v>
      </c>
      <c r="E1704" s="3">
        <v>76507.344511935007</v>
      </c>
      <c r="F1704" s="3">
        <v>78</v>
      </c>
      <c r="G1704" s="3">
        <v>1242.8640251177001</v>
      </c>
      <c r="H1704" s="3">
        <v>1</v>
      </c>
      <c r="I1704" s="3">
        <v>1109.39014493748</v>
      </c>
      <c r="J1704" s="3">
        <v>5</v>
      </c>
      <c r="K1704" s="3">
        <v>0</v>
      </c>
      <c r="L1704" s="3">
        <v>24</v>
      </c>
      <c r="M1704" s="3">
        <v>16</v>
      </c>
      <c r="N1704" s="3">
        <v>4</v>
      </c>
      <c r="O1704" s="3">
        <v>311</v>
      </c>
      <c r="P1704" s="3">
        <v>2</v>
      </c>
      <c r="Q1704" s="3">
        <v>14514.4427931059</v>
      </c>
      <c r="R1704" s="3">
        <v>7</v>
      </c>
      <c r="S1704" s="3">
        <v>1</v>
      </c>
      <c r="T1704" s="3">
        <v>0</v>
      </c>
      <c r="U1704" s="3">
        <v>15435.0089721883</v>
      </c>
      <c r="V1704" s="3">
        <v>1</v>
      </c>
      <c r="W1704" s="3" t="str">
        <f>IF(Bank_data3[[#This Row],[credit_risk]]=1,"High Risk","Low Risk")</f>
        <v>High Risk</v>
      </c>
      <c r="X1704" s="3" t="str">
        <f t="shared" si="182"/>
        <v>55+</v>
      </c>
      <c r="Y1704" s="3" t="str">
        <f t="shared" si="183"/>
        <v>Middle Income</v>
      </c>
      <c r="Z1704" s="3" t="str">
        <f t="shared" si="184"/>
        <v>Poor</v>
      </c>
      <c r="AA1704" s="27">
        <f t="shared" si="185"/>
        <v>0.1897130646174979</v>
      </c>
      <c r="AB1704" s="3" t="str">
        <f t="shared" si="186"/>
        <v>Medium</v>
      </c>
      <c r="AC1704" s="3" t="str">
        <f t="shared" si="187"/>
        <v>Medium</v>
      </c>
      <c r="AD1704" s="3" t="str">
        <f t="shared" si="188"/>
        <v>No</v>
      </c>
    </row>
    <row r="1705" spans="1:30" ht="15" customHeight="1" x14ac:dyDescent="0.3">
      <c r="A1705" s="3" t="s">
        <v>1726</v>
      </c>
      <c r="B1705" s="3">
        <v>44</v>
      </c>
      <c r="C1705" s="3" t="s">
        <v>31</v>
      </c>
      <c r="D1705" s="3" t="s">
        <v>33</v>
      </c>
      <c r="E1705" s="3">
        <v>40736.4294541782</v>
      </c>
      <c r="F1705" s="3">
        <v>32</v>
      </c>
      <c r="G1705" s="3">
        <v>777.81671881553802</v>
      </c>
      <c r="H1705" s="3">
        <v>1</v>
      </c>
      <c r="I1705" s="3">
        <v>1205.39039827231</v>
      </c>
      <c r="J1705" s="3">
        <v>36</v>
      </c>
      <c r="K1705" s="3">
        <v>155.15487319306001</v>
      </c>
      <c r="L1705" s="3">
        <v>11</v>
      </c>
      <c r="M1705" s="3">
        <v>9</v>
      </c>
      <c r="N1705" s="3">
        <v>3</v>
      </c>
      <c r="O1705" s="3">
        <v>739</v>
      </c>
      <c r="P1705" s="3">
        <v>4</v>
      </c>
      <c r="Q1705" s="3">
        <v>14684.210347660999</v>
      </c>
      <c r="R1705" s="3">
        <v>5</v>
      </c>
      <c r="S1705" s="3">
        <v>1</v>
      </c>
      <c r="T1705" s="3">
        <v>0</v>
      </c>
      <c r="U1705" s="3">
        <v>2334.1429554955998</v>
      </c>
      <c r="V1705" s="3">
        <v>1</v>
      </c>
      <c r="W1705" s="3" t="str">
        <f>IF(Bank_data3[[#This Row],[credit_risk]]=1,"High Risk","Low Risk")</f>
        <v>High Risk</v>
      </c>
      <c r="X1705" s="3" t="str">
        <f t="shared" si="182"/>
        <v>35-44</v>
      </c>
      <c r="Y1705" s="3" t="str">
        <f t="shared" si="183"/>
        <v>Low Income</v>
      </c>
      <c r="Z1705" s="3" t="str">
        <f t="shared" si="184"/>
        <v>Good</v>
      </c>
      <c r="AA1705" s="27">
        <f t="shared" si="185"/>
        <v>0.3604687633259151</v>
      </c>
      <c r="AB1705" s="3" t="str">
        <f t="shared" si="186"/>
        <v>Low</v>
      </c>
      <c r="AC1705" s="3" t="str">
        <f t="shared" si="187"/>
        <v>Medium</v>
      </c>
      <c r="AD1705" s="3" t="str">
        <f t="shared" si="188"/>
        <v>No</v>
      </c>
    </row>
    <row r="1706" spans="1:30" ht="15" customHeight="1" x14ac:dyDescent="0.3">
      <c r="A1706" s="3" t="s">
        <v>1727</v>
      </c>
      <c r="B1706" s="3">
        <v>28</v>
      </c>
      <c r="C1706" s="3" t="s">
        <v>23</v>
      </c>
      <c r="D1706" s="3" t="s">
        <v>24</v>
      </c>
      <c r="E1706" s="3">
        <v>52595.275847160701</v>
      </c>
      <c r="F1706" s="3">
        <v>185</v>
      </c>
      <c r="G1706" s="3">
        <v>10</v>
      </c>
      <c r="H1706" s="3">
        <v>5</v>
      </c>
      <c r="I1706" s="3">
        <v>1096.02127225453</v>
      </c>
      <c r="J1706" s="3">
        <v>24</v>
      </c>
      <c r="K1706" s="3">
        <v>705.24044010741397</v>
      </c>
      <c r="L1706" s="3">
        <v>25</v>
      </c>
      <c r="M1706" s="3">
        <v>18</v>
      </c>
      <c r="N1706" s="3">
        <v>1</v>
      </c>
      <c r="O1706" s="3">
        <v>864</v>
      </c>
      <c r="P1706" s="3">
        <v>1</v>
      </c>
      <c r="Q1706" s="3">
        <v>17243.198987531199</v>
      </c>
      <c r="R1706" s="3">
        <v>7</v>
      </c>
      <c r="S1706" s="3">
        <v>0</v>
      </c>
      <c r="T1706" s="3">
        <v>0</v>
      </c>
      <c r="U1706" s="3">
        <v>12452.155894900599</v>
      </c>
      <c r="V1706" s="3">
        <v>1</v>
      </c>
      <c r="W1706" s="3" t="str">
        <f>IF(Bank_data3[[#This Row],[credit_risk]]=1,"High Risk","Low Risk")</f>
        <v>High Risk</v>
      </c>
      <c r="X1706" s="3" t="str">
        <f t="shared" si="182"/>
        <v>25-34</v>
      </c>
      <c r="Y1706" s="3" t="str">
        <f t="shared" si="183"/>
        <v>Middle Income</v>
      </c>
      <c r="Z1706" s="3" t="str">
        <f t="shared" si="184"/>
        <v>Excellent</v>
      </c>
      <c r="AA1706" s="27">
        <f t="shared" si="185"/>
        <v>0.32784691609259914</v>
      </c>
      <c r="AB1706" s="3" t="str">
        <f t="shared" si="186"/>
        <v>Low</v>
      </c>
      <c r="AC1706" s="3" t="str">
        <f t="shared" si="187"/>
        <v>Medium</v>
      </c>
      <c r="AD1706" s="3" t="str">
        <f t="shared" si="188"/>
        <v>No</v>
      </c>
    </row>
    <row r="1707" spans="1:30" ht="15" customHeight="1" x14ac:dyDescent="0.3">
      <c r="A1707" s="3" t="s">
        <v>1728</v>
      </c>
      <c r="B1707" s="3">
        <v>23</v>
      </c>
      <c r="C1707" s="3" t="s">
        <v>28</v>
      </c>
      <c r="D1707" s="3" t="s">
        <v>33</v>
      </c>
      <c r="E1707" s="3">
        <v>65644.295669927495</v>
      </c>
      <c r="F1707" s="3">
        <v>86</v>
      </c>
      <c r="G1707" s="3">
        <v>2680.1622707229699</v>
      </c>
      <c r="H1707" s="3">
        <v>6</v>
      </c>
      <c r="I1707" s="3">
        <v>238.136151526199</v>
      </c>
      <c r="J1707" s="3">
        <v>20</v>
      </c>
      <c r="K1707" s="3">
        <v>908.735241958693</v>
      </c>
      <c r="L1707" s="3">
        <v>75</v>
      </c>
      <c r="M1707" s="3">
        <v>17</v>
      </c>
      <c r="N1707" s="3">
        <v>1</v>
      </c>
      <c r="O1707" s="3">
        <v>395</v>
      </c>
      <c r="P1707" s="3">
        <v>1</v>
      </c>
      <c r="Q1707" s="3">
        <v>16833.628692753598</v>
      </c>
      <c r="R1707" s="3">
        <v>2</v>
      </c>
      <c r="S1707" s="3">
        <v>0</v>
      </c>
      <c r="T1707" s="3">
        <v>0</v>
      </c>
      <c r="U1707" s="3">
        <v>3274.9373620718702</v>
      </c>
      <c r="V1707" s="3">
        <v>1</v>
      </c>
      <c r="W1707" s="3" t="str">
        <f>IF(Bank_data3[[#This Row],[credit_risk]]=1,"High Risk","Low Risk")</f>
        <v>High Risk</v>
      </c>
      <c r="X1707" s="3" t="str">
        <f t="shared" si="182"/>
        <v>18-24</v>
      </c>
      <c r="Y1707" s="3" t="str">
        <f t="shared" si="183"/>
        <v>Middle Income</v>
      </c>
      <c r="Z1707" s="3" t="str">
        <f t="shared" si="184"/>
        <v>Poor</v>
      </c>
      <c r="AA1707" s="27">
        <f t="shared" si="185"/>
        <v>0.25643703723163419</v>
      </c>
      <c r="AB1707" s="3" t="str">
        <f t="shared" si="186"/>
        <v>Medium</v>
      </c>
      <c r="AC1707" s="3" t="str">
        <f t="shared" si="187"/>
        <v>High</v>
      </c>
      <c r="AD1707" s="3" t="str">
        <f t="shared" si="188"/>
        <v>No</v>
      </c>
    </row>
    <row r="1708" spans="1:30" ht="15" customHeight="1" x14ac:dyDescent="0.3">
      <c r="A1708" s="3" t="s">
        <v>1729</v>
      </c>
      <c r="B1708" s="3">
        <v>33</v>
      </c>
      <c r="C1708" s="3" t="s">
        <v>23</v>
      </c>
      <c r="D1708" s="3" t="s">
        <v>33</v>
      </c>
      <c r="E1708" s="3">
        <v>24087.315059056102</v>
      </c>
      <c r="F1708" s="3">
        <v>128</v>
      </c>
      <c r="G1708" s="3">
        <v>1109.17897517705</v>
      </c>
      <c r="H1708" s="3">
        <v>1</v>
      </c>
      <c r="I1708" s="3">
        <v>1012.50286427276</v>
      </c>
      <c r="J1708" s="3">
        <v>30</v>
      </c>
      <c r="K1708" s="3">
        <v>706.20553795486501</v>
      </c>
      <c r="L1708" s="3">
        <v>36</v>
      </c>
      <c r="M1708" s="3">
        <v>7</v>
      </c>
      <c r="N1708" s="3">
        <v>0</v>
      </c>
      <c r="O1708" s="3">
        <v>531</v>
      </c>
      <c r="P1708" s="3">
        <v>1</v>
      </c>
      <c r="Q1708" s="3">
        <v>16353.8794640655</v>
      </c>
      <c r="R1708" s="3">
        <v>5</v>
      </c>
      <c r="S1708" s="3">
        <v>0</v>
      </c>
      <c r="T1708" s="3">
        <v>0</v>
      </c>
      <c r="U1708" s="3">
        <v>7800.6074373458496</v>
      </c>
      <c r="V1708" s="3">
        <v>1</v>
      </c>
      <c r="W1708" s="3" t="str">
        <f>IF(Bank_data3[[#This Row],[credit_risk]]=1,"High Risk","Low Risk")</f>
        <v>High Risk</v>
      </c>
      <c r="X1708" s="3" t="str">
        <f t="shared" si="182"/>
        <v>25-34</v>
      </c>
      <c r="Y1708" s="3" t="str">
        <f t="shared" si="183"/>
        <v>Low Income</v>
      </c>
      <c r="Z1708" s="3" t="str">
        <f t="shared" si="184"/>
        <v>Poor</v>
      </c>
      <c r="AA1708" s="27">
        <f t="shared" si="185"/>
        <v>0.67894156837197739</v>
      </c>
      <c r="AB1708" s="3" t="str">
        <f t="shared" si="186"/>
        <v>Medium</v>
      </c>
      <c r="AC1708" s="3" t="str">
        <f t="shared" si="187"/>
        <v>High</v>
      </c>
      <c r="AD1708" s="3" t="str">
        <f t="shared" si="188"/>
        <v>No</v>
      </c>
    </row>
    <row r="1709" spans="1:30" ht="15" customHeight="1" x14ac:dyDescent="0.3">
      <c r="A1709" s="3" t="s">
        <v>1730</v>
      </c>
      <c r="B1709" s="3">
        <v>56</v>
      </c>
      <c r="C1709" s="3" t="s">
        <v>31</v>
      </c>
      <c r="D1709" s="3" t="s">
        <v>33</v>
      </c>
      <c r="E1709" s="3">
        <v>85960.870250488399</v>
      </c>
      <c r="F1709" s="3">
        <v>86</v>
      </c>
      <c r="G1709" s="3">
        <v>128.42794833137299</v>
      </c>
      <c r="H1709" s="3">
        <v>3</v>
      </c>
      <c r="I1709" s="3">
        <v>214.5653653466</v>
      </c>
      <c r="J1709" s="3">
        <v>39</v>
      </c>
      <c r="K1709" s="3">
        <v>513.83767818314504</v>
      </c>
      <c r="L1709" s="3">
        <v>22</v>
      </c>
      <c r="M1709" s="3">
        <v>7</v>
      </c>
      <c r="N1709" s="3">
        <v>9</v>
      </c>
      <c r="O1709" s="3">
        <v>411</v>
      </c>
      <c r="P1709" s="3">
        <v>4</v>
      </c>
      <c r="Q1709" s="3">
        <v>8852.2253683857107</v>
      </c>
      <c r="R1709" s="3">
        <v>5</v>
      </c>
      <c r="S1709" s="3">
        <v>0</v>
      </c>
      <c r="T1709" s="3">
        <v>0</v>
      </c>
      <c r="U1709" s="3">
        <v>1099.77013325235</v>
      </c>
      <c r="V1709" s="3">
        <v>1</v>
      </c>
      <c r="W1709" s="3" t="str">
        <f>IF(Bank_data3[[#This Row],[credit_risk]]=1,"High Risk","Low Risk")</f>
        <v>High Risk</v>
      </c>
      <c r="X1709" s="3" t="str">
        <f t="shared" si="182"/>
        <v>55+</v>
      </c>
      <c r="Y1709" s="3" t="str">
        <f t="shared" si="183"/>
        <v>Middle Income</v>
      </c>
      <c r="Z1709" s="3" t="str">
        <f t="shared" si="184"/>
        <v>Poor</v>
      </c>
      <c r="AA1709" s="27">
        <f t="shared" si="185"/>
        <v>0.10297970858822728</v>
      </c>
      <c r="AB1709" s="3" t="str">
        <f t="shared" si="186"/>
        <v>Low</v>
      </c>
      <c r="AC1709" s="3" t="str">
        <f t="shared" si="187"/>
        <v>Medium</v>
      </c>
      <c r="AD1709" s="3" t="str">
        <f t="shared" si="188"/>
        <v>No</v>
      </c>
    </row>
    <row r="1710" spans="1:30" ht="15" customHeight="1" x14ac:dyDescent="0.3">
      <c r="A1710" s="3" t="s">
        <v>1731</v>
      </c>
      <c r="B1710" s="3">
        <v>53</v>
      </c>
      <c r="C1710" s="3" t="s">
        <v>23</v>
      </c>
      <c r="D1710" s="3" t="s">
        <v>33</v>
      </c>
      <c r="E1710" s="3">
        <v>71222.553546655094</v>
      </c>
      <c r="F1710" s="3">
        <v>56</v>
      </c>
      <c r="G1710" s="3">
        <v>1643.0456591884999</v>
      </c>
      <c r="H1710" s="3">
        <v>2</v>
      </c>
      <c r="I1710" s="3">
        <v>820.31410572248399</v>
      </c>
      <c r="J1710" s="3">
        <v>49</v>
      </c>
      <c r="K1710" s="3">
        <v>241.732289258132</v>
      </c>
      <c r="L1710" s="3">
        <v>64</v>
      </c>
      <c r="M1710" s="3">
        <v>8</v>
      </c>
      <c r="N1710" s="3">
        <v>5</v>
      </c>
      <c r="O1710" s="3">
        <v>346</v>
      </c>
      <c r="P1710" s="3">
        <v>5</v>
      </c>
      <c r="Q1710" s="3">
        <v>6786.5597750961297</v>
      </c>
      <c r="R1710" s="3">
        <v>1</v>
      </c>
      <c r="S1710" s="3">
        <v>0</v>
      </c>
      <c r="T1710" s="3">
        <v>0</v>
      </c>
      <c r="U1710" s="3">
        <v>13209.023803057</v>
      </c>
      <c r="V1710" s="3">
        <v>1</v>
      </c>
      <c r="W1710" s="3" t="str">
        <f>IF(Bank_data3[[#This Row],[credit_risk]]=1,"High Risk","Low Risk")</f>
        <v>High Risk</v>
      </c>
      <c r="X1710" s="3" t="str">
        <f t="shared" si="182"/>
        <v>45-54</v>
      </c>
      <c r="Y1710" s="3" t="str">
        <f t="shared" si="183"/>
        <v>Middle Income</v>
      </c>
      <c r="Z1710" s="3" t="str">
        <f t="shared" si="184"/>
        <v>Poor</v>
      </c>
      <c r="AA1710" s="27">
        <f t="shared" si="185"/>
        <v>9.5286667455001056E-2</v>
      </c>
      <c r="AB1710" s="3" t="str">
        <f t="shared" si="186"/>
        <v>Medium</v>
      </c>
      <c r="AC1710" s="3" t="str">
        <f t="shared" si="187"/>
        <v>High</v>
      </c>
      <c r="AD1710" s="3" t="str">
        <f t="shared" si="188"/>
        <v>No</v>
      </c>
    </row>
    <row r="1711" spans="1:30" ht="15" customHeight="1" x14ac:dyDescent="0.3">
      <c r="A1711" s="3" t="s">
        <v>1732</v>
      </c>
      <c r="B1711" s="3">
        <v>30</v>
      </c>
      <c r="C1711" s="3" t="s">
        <v>28</v>
      </c>
      <c r="D1711" s="3" t="s">
        <v>24</v>
      </c>
      <c r="E1711" s="3">
        <v>19193.207263431101</v>
      </c>
      <c r="F1711" s="3">
        <v>112</v>
      </c>
      <c r="G1711" s="3">
        <v>1992.5125734769899</v>
      </c>
      <c r="H1711" s="3">
        <v>4</v>
      </c>
      <c r="I1711" s="3">
        <v>871.77715299432896</v>
      </c>
      <c r="J1711" s="3">
        <v>15</v>
      </c>
      <c r="K1711" s="3">
        <v>661.08925203081299</v>
      </c>
      <c r="L1711" s="3">
        <v>44</v>
      </c>
      <c r="M1711" s="3">
        <v>12</v>
      </c>
      <c r="N1711" s="3">
        <v>5</v>
      </c>
      <c r="O1711" s="3">
        <v>553</v>
      </c>
      <c r="P1711" s="3">
        <v>1</v>
      </c>
      <c r="Q1711" s="3">
        <v>16466.013339105899</v>
      </c>
      <c r="R1711" s="3">
        <v>7</v>
      </c>
      <c r="S1711" s="3">
        <v>0</v>
      </c>
      <c r="T1711" s="3">
        <v>0</v>
      </c>
      <c r="U1711" s="3">
        <v>2925.33507113207</v>
      </c>
      <c r="V1711" s="3">
        <v>1</v>
      </c>
      <c r="W1711" s="3" t="str">
        <f>IF(Bank_data3[[#This Row],[credit_risk]]=1,"High Risk","Low Risk")</f>
        <v>High Risk</v>
      </c>
      <c r="X1711" s="3" t="str">
        <f t="shared" si="182"/>
        <v>25-34</v>
      </c>
      <c r="Y1711" s="3" t="str">
        <f t="shared" si="183"/>
        <v>Low Income</v>
      </c>
      <c r="Z1711" s="3" t="str">
        <f t="shared" si="184"/>
        <v>Poor</v>
      </c>
      <c r="AA1711" s="27">
        <f t="shared" si="185"/>
        <v>0.85790837941289078</v>
      </c>
      <c r="AB1711" s="3" t="str">
        <f t="shared" si="186"/>
        <v>Medium</v>
      </c>
      <c r="AC1711" s="3" t="str">
        <f t="shared" si="187"/>
        <v>High</v>
      </c>
      <c r="AD1711" s="3" t="str">
        <f t="shared" si="188"/>
        <v>No</v>
      </c>
    </row>
    <row r="1712" spans="1:30" ht="15" customHeight="1" x14ac:dyDescent="0.3">
      <c r="A1712" s="3" t="s">
        <v>1733</v>
      </c>
      <c r="B1712" s="3">
        <v>60</v>
      </c>
      <c r="C1712" s="3" t="s">
        <v>31</v>
      </c>
      <c r="D1712" s="3" t="s">
        <v>33</v>
      </c>
      <c r="E1712" s="3">
        <v>56684.873148861901</v>
      </c>
      <c r="F1712" s="3">
        <v>29</v>
      </c>
      <c r="G1712" s="3">
        <v>1357.54859990568</v>
      </c>
      <c r="H1712" s="3">
        <v>8</v>
      </c>
      <c r="I1712" s="3">
        <v>908.56412633789296</v>
      </c>
      <c r="J1712" s="3">
        <v>13</v>
      </c>
      <c r="K1712" s="3">
        <v>20.926215968248599</v>
      </c>
      <c r="L1712" s="3">
        <v>73</v>
      </c>
      <c r="M1712" s="3">
        <v>12</v>
      </c>
      <c r="N1712" s="3">
        <v>3</v>
      </c>
      <c r="O1712" s="3">
        <v>818</v>
      </c>
      <c r="P1712" s="3">
        <v>2</v>
      </c>
      <c r="Q1712" s="3">
        <v>14008.7110904152</v>
      </c>
      <c r="R1712" s="3">
        <v>0</v>
      </c>
      <c r="S1712" s="3">
        <v>0</v>
      </c>
      <c r="T1712" s="3">
        <v>0</v>
      </c>
      <c r="U1712" s="3">
        <v>6821.6365929897001</v>
      </c>
      <c r="V1712" s="3">
        <v>0</v>
      </c>
      <c r="W1712" s="3" t="str">
        <f>IF(Bank_data3[[#This Row],[credit_risk]]=1,"High Risk","Low Risk")</f>
        <v>Low Risk</v>
      </c>
      <c r="X1712" s="3" t="str">
        <f t="shared" si="182"/>
        <v>55+</v>
      </c>
      <c r="Y1712" s="3" t="str">
        <f t="shared" si="183"/>
        <v>Middle Income</v>
      </c>
      <c r="Z1712" s="3" t="str">
        <f t="shared" si="184"/>
        <v>Excellent</v>
      </c>
      <c r="AA1712" s="27">
        <f t="shared" si="185"/>
        <v>0.2471331470324806</v>
      </c>
      <c r="AB1712" s="3" t="str">
        <f t="shared" si="186"/>
        <v>Medium</v>
      </c>
      <c r="AC1712" s="3" t="str">
        <f t="shared" si="187"/>
        <v>High</v>
      </c>
      <c r="AD1712" s="3" t="str">
        <f t="shared" si="188"/>
        <v>No</v>
      </c>
    </row>
    <row r="1713" spans="1:30" ht="15" customHeight="1" x14ac:dyDescent="0.3">
      <c r="A1713" s="3" t="s">
        <v>1734</v>
      </c>
      <c r="B1713" s="3">
        <v>22</v>
      </c>
      <c r="C1713" s="3" t="s">
        <v>28</v>
      </c>
      <c r="D1713" s="3" t="s">
        <v>33</v>
      </c>
      <c r="E1713" s="3">
        <v>39839.838190445902</v>
      </c>
      <c r="F1713" s="3">
        <v>86</v>
      </c>
      <c r="G1713" s="3">
        <v>469.11056450789499</v>
      </c>
      <c r="H1713" s="3">
        <v>1</v>
      </c>
      <c r="I1713" s="3">
        <v>987.12278642311401</v>
      </c>
      <c r="J1713" s="3">
        <v>5</v>
      </c>
      <c r="K1713" s="3">
        <v>628.74002936697104</v>
      </c>
      <c r="L1713" s="3">
        <v>34</v>
      </c>
      <c r="M1713" s="3">
        <v>1</v>
      </c>
      <c r="N1713" s="3">
        <v>8</v>
      </c>
      <c r="O1713" s="3">
        <v>722</v>
      </c>
      <c r="P1713" s="3">
        <v>2</v>
      </c>
      <c r="Q1713" s="3">
        <v>17271.726563862401</v>
      </c>
      <c r="R1713" s="3">
        <v>7</v>
      </c>
      <c r="S1713" s="3">
        <v>0</v>
      </c>
      <c r="T1713" s="3">
        <v>0</v>
      </c>
      <c r="U1713" s="3">
        <v>13631.097822774</v>
      </c>
      <c r="V1713" s="3">
        <v>1</v>
      </c>
      <c r="W1713" s="3" t="str">
        <f>IF(Bank_data3[[#This Row],[credit_risk]]=1,"High Risk","Low Risk")</f>
        <v>High Risk</v>
      </c>
      <c r="X1713" s="3" t="str">
        <f t="shared" si="182"/>
        <v>18-24</v>
      </c>
      <c r="Y1713" s="3" t="str">
        <f t="shared" si="183"/>
        <v>Low Income</v>
      </c>
      <c r="Z1713" s="3" t="str">
        <f t="shared" si="184"/>
        <v>Good</v>
      </c>
      <c r="AA1713" s="27">
        <f t="shared" si="185"/>
        <v>0.43352903396089548</v>
      </c>
      <c r="AB1713" s="3" t="str">
        <f t="shared" si="186"/>
        <v>Low</v>
      </c>
      <c r="AC1713" s="3" t="str">
        <f t="shared" si="187"/>
        <v>High</v>
      </c>
      <c r="AD1713" s="3" t="str">
        <f t="shared" si="188"/>
        <v>No</v>
      </c>
    </row>
    <row r="1714" spans="1:30" ht="15" customHeight="1" x14ac:dyDescent="0.3">
      <c r="A1714" s="3" t="s">
        <v>1735</v>
      </c>
      <c r="B1714" s="3">
        <v>47</v>
      </c>
      <c r="C1714" s="3" t="s">
        <v>28</v>
      </c>
      <c r="D1714" s="3" t="s">
        <v>24</v>
      </c>
      <c r="E1714" s="3">
        <v>42847.735425473998</v>
      </c>
      <c r="F1714" s="3">
        <v>189</v>
      </c>
      <c r="G1714" s="3">
        <v>367.50876512639297</v>
      </c>
      <c r="H1714" s="3">
        <v>4</v>
      </c>
      <c r="I1714" s="3">
        <v>797.18823875425505</v>
      </c>
      <c r="J1714" s="3">
        <v>10</v>
      </c>
      <c r="K1714" s="3">
        <v>274.59051771396099</v>
      </c>
      <c r="L1714" s="3">
        <v>47</v>
      </c>
      <c r="M1714" s="3">
        <v>6</v>
      </c>
      <c r="N1714" s="3">
        <v>3</v>
      </c>
      <c r="O1714" s="3">
        <v>587</v>
      </c>
      <c r="P1714" s="3">
        <v>2</v>
      </c>
      <c r="Q1714" s="3">
        <v>9225.0161202076506</v>
      </c>
      <c r="R1714" s="3">
        <v>6</v>
      </c>
      <c r="S1714" s="3">
        <v>0</v>
      </c>
      <c r="T1714" s="3">
        <v>0</v>
      </c>
      <c r="U1714" s="3">
        <v>10465.8773335924</v>
      </c>
      <c r="V1714" s="3">
        <v>1</v>
      </c>
      <c r="W1714" s="3" t="str">
        <f>IF(Bank_data3[[#This Row],[credit_risk]]=1,"High Risk","Low Risk")</f>
        <v>High Risk</v>
      </c>
      <c r="X1714" s="3" t="str">
        <f t="shared" si="182"/>
        <v>45-54</v>
      </c>
      <c r="Y1714" s="3" t="str">
        <f t="shared" si="183"/>
        <v>Low Income</v>
      </c>
      <c r="Z1714" s="3" t="str">
        <f t="shared" si="184"/>
        <v>Fair</v>
      </c>
      <c r="AA1714" s="27">
        <f t="shared" si="185"/>
        <v>0.21529763542003105</v>
      </c>
      <c r="AB1714" s="3" t="str">
        <f t="shared" si="186"/>
        <v>Low</v>
      </c>
      <c r="AC1714" s="3" t="str">
        <f t="shared" si="187"/>
        <v>High</v>
      </c>
      <c r="AD1714" s="3" t="str">
        <f t="shared" si="188"/>
        <v>No</v>
      </c>
    </row>
    <row r="1715" spans="1:30" ht="15" customHeight="1" x14ac:dyDescent="0.3">
      <c r="A1715" s="3" t="s">
        <v>1736</v>
      </c>
      <c r="B1715" s="3">
        <v>48</v>
      </c>
      <c r="C1715" s="3" t="s">
        <v>31</v>
      </c>
      <c r="D1715" s="3" t="s">
        <v>26</v>
      </c>
      <c r="E1715" s="3">
        <v>56309.0269427979</v>
      </c>
      <c r="F1715" s="3">
        <v>9</v>
      </c>
      <c r="G1715" s="3">
        <v>3325.2887755069501</v>
      </c>
      <c r="H1715" s="3">
        <v>7</v>
      </c>
      <c r="I1715" s="3">
        <v>113.149670545007</v>
      </c>
      <c r="J1715" s="3">
        <v>26</v>
      </c>
      <c r="K1715" s="3">
        <v>688.82765371992798</v>
      </c>
      <c r="L1715" s="3">
        <v>27</v>
      </c>
      <c r="M1715" s="3">
        <v>6</v>
      </c>
      <c r="N1715" s="3">
        <v>2</v>
      </c>
      <c r="O1715" s="3">
        <v>605</v>
      </c>
      <c r="P1715" s="3">
        <v>2</v>
      </c>
      <c r="Q1715" s="3">
        <v>16449.643869039101</v>
      </c>
      <c r="R1715" s="3">
        <v>7</v>
      </c>
      <c r="S1715" s="3">
        <v>0</v>
      </c>
      <c r="T1715" s="3">
        <v>0</v>
      </c>
      <c r="U1715" s="3">
        <v>12118.158892588801</v>
      </c>
      <c r="V1715" s="3">
        <v>1</v>
      </c>
      <c r="W1715" s="3" t="str">
        <f>IF(Bank_data3[[#This Row],[credit_risk]]=1,"High Risk","Low Risk")</f>
        <v>High Risk</v>
      </c>
      <c r="X1715" s="3" t="str">
        <f t="shared" si="182"/>
        <v>45-54</v>
      </c>
      <c r="Y1715" s="3" t="str">
        <f t="shared" si="183"/>
        <v>Middle Income</v>
      </c>
      <c r="Z1715" s="3" t="str">
        <f t="shared" si="184"/>
        <v>Fair</v>
      </c>
      <c r="AA1715" s="27">
        <f t="shared" si="185"/>
        <v>0.29213155975416943</v>
      </c>
      <c r="AB1715" s="3" t="str">
        <f t="shared" si="186"/>
        <v>Medium</v>
      </c>
      <c r="AC1715" s="3" t="str">
        <f t="shared" si="187"/>
        <v>Medium</v>
      </c>
      <c r="AD1715" s="3" t="str">
        <f t="shared" si="188"/>
        <v>No</v>
      </c>
    </row>
    <row r="1716" spans="1:30" ht="15" customHeight="1" x14ac:dyDescent="0.3">
      <c r="A1716" s="3" t="s">
        <v>1737</v>
      </c>
      <c r="B1716" s="3">
        <v>28</v>
      </c>
      <c r="C1716" s="3" t="s">
        <v>28</v>
      </c>
      <c r="D1716" s="3" t="s">
        <v>24</v>
      </c>
      <c r="E1716" s="3">
        <v>68907.191645739906</v>
      </c>
      <c r="F1716" s="3">
        <v>170</v>
      </c>
      <c r="G1716" s="3">
        <v>371.70433820664198</v>
      </c>
      <c r="H1716" s="3">
        <v>5</v>
      </c>
      <c r="I1716" s="3">
        <v>987.29235307983595</v>
      </c>
      <c r="J1716" s="3">
        <v>37</v>
      </c>
      <c r="K1716" s="3">
        <v>700.93934834871902</v>
      </c>
      <c r="L1716" s="3">
        <v>0</v>
      </c>
      <c r="M1716" s="3">
        <v>19</v>
      </c>
      <c r="N1716" s="3">
        <v>9</v>
      </c>
      <c r="O1716" s="3">
        <v>673</v>
      </c>
      <c r="P1716" s="3">
        <v>5</v>
      </c>
      <c r="Q1716" s="3">
        <v>10180.097083496399</v>
      </c>
      <c r="R1716" s="3">
        <v>1</v>
      </c>
      <c r="S1716" s="3">
        <v>0</v>
      </c>
      <c r="T1716" s="3">
        <v>0</v>
      </c>
      <c r="U1716" s="3">
        <v>12617.0002954344</v>
      </c>
      <c r="V1716" s="3">
        <v>0</v>
      </c>
      <c r="W1716" s="3" t="str">
        <f>IF(Bank_data3[[#This Row],[credit_risk]]=1,"High Risk","Low Risk")</f>
        <v>Low Risk</v>
      </c>
      <c r="X1716" s="3" t="str">
        <f t="shared" si="182"/>
        <v>25-34</v>
      </c>
      <c r="Y1716" s="3" t="str">
        <f t="shared" si="183"/>
        <v>Middle Income</v>
      </c>
      <c r="Z1716" s="3" t="str">
        <f t="shared" si="184"/>
        <v>Good</v>
      </c>
      <c r="AA1716" s="27">
        <f t="shared" si="185"/>
        <v>0.14773635146580191</v>
      </c>
      <c r="AB1716" s="3" t="str">
        <f t="shared" si="186"/>
        <v>Low</v>
      </c>
      <c r="AC1716" s="3" t="str">
        <f t="shared" si="187"/>
        <v>Low</v>
      </c>
      <c r="AD1716" s="3" t="str">
        <f t="shared" si="188"/>
        <v>No</v>
      </c>
    </row>
    <row r="1717" spans="1:30" ht="15" customHeight="1" x14ac:dyDescent="0.3">
      <c r="A1717" s="3" t="s">
        <v>1738</v>
      </c>
      <c r="B1717" s="3">
        <v>22</v>
      </c>
      <c r="C1717" s="3" t="s">
        <v>28</v>
      </c>
      <c r="D1717" s="3" t="s">
        <v>24</v>
      </c>
      <c r="E1717" s="3">
        <v>41614.287040880903</v>
      </c>
      <c r="F1717" s="3">
        <v>106</v>
      </c>
      <c r="G1717" s="3">
        <v>196.79928971271499</v>
      </c>
      <c r="H1717" s="3">
        <v>3</v>
      </c>
      <c r="I1717" s="3">
        <v>834.162849394712</v>
      </c>
      <c r="J1717" s="3">
        <v>4</v>
      </c>
      <c r="K1717" s="3">
        <v>358.63732702338399</v>
      </c>
      <c r="L1717" s="3">
        <v>71</v>
      </c>
      <c r="M1717" s="3">
        <v>0</v>
      </c>
      <c r="N1717" s="3">
        <v>8</v>
      </c>
      <c r="O1717" s="3">
        <v>494</v>
      </c>
      <c r="P1717" s="3">
        <v>5</v>
      </c>
      <c r="Q1717" s="3">
        <v>9809.8779718063306</v>
      </c>
      <c r="R1717" s="3">
        <v>5</v>
      </c>
      <c r="S1717" s="3">
        <v>0</v>
      </c>
      <c r="T1717" s="3">
        <v>0</v>
      </c>
      <c r="U1717" s="3">
        <v>9820.5274022711601</v>
      </c>
      <c r="V1717" s="3">
        <v>1</v>
      </c>
      <c r="W1717" s="3" t="str">
        <f>IF(Bank_data3[[#This Row],[credit_risk]]=1,"High Risk","Low Risk")</f>
        <v>High Risk</v>
      </c>
      <c r="X1717" s="3" t="str">
        <f t="shared" si="182"/>
        <v>18-24</v>
      </c>
      <c r="Y1717" s="3" t="str">
        <f t="shared" si="183"/>
        <v>Low Income</v>
      </c>
      <c r="Z1717" s="3" t="str">
        <f t="shared" si="184"/>
        <v>Poor</v>
      </c>
      <c r="AA1717" s="27">
        <f t="shared" si="185"/>
        <v>0.23573341439610238</v>
      </c>
      <c r="AB1717" s="3" t="str">
        <f t="shared" si="186"/>
        <v>Low</v>
      </c>
      <c r="AC1717" s="3" t="str">
        <f t="shared" si="187"/>
        <v>High</v>
      </c>
      <c r="AD1717" s="3" t="str">
        <f t="shared" si="188"/>
        <v>No</v>
      </c>
    </row>
    <row r="1718" spans="1:30" ht="15" customHeight="1" x14ac:dyDescent="0.3">
      <c r="A1718" s="3" t="s">
        <v>1739</v>
      </c>
      <c r="B1718" s="3">
        <v>44</v>
      </c>
      <c r="C1718" s="3" t="s">
        <v>23</v>
      </c>
      <c r="D1718" s="3" t="s">
        <v>24</v>
      </c>
      <c r="E1718" s="3">
        <v>41855.932295895102</v>
      </c>
      <c r="F1718" s="3">
        <v>224</v>
      </c>
      <c r="G1718" s="3">
        <v>1252.9903378311501</v>
      </c>
      <c r="H1718" s="3">
        <v>9</v>
      </c>
      <c r="I1718" s="3">
        <v>484.08307302006801</v>
      </c>
      <c r="J1718" s="3">
        <v>14</v>
      </c>
      <c r="K1718" s="3">
        <v>733.45546310982195</v>
      </c>
      <c r="L1718" s="3">
        <v>40</v>
      </c>
      <c r="M1718" s="3">
        <v>13</v>
      </c>
      <c r="N1718" s="3">
        <v>0</v>
      </c>
      <c r="O1718" s="3">
        <v>324</v>
      </c>
      <c r="P1718" s="3">
        <v>5</v>
      </c>
      <c r="Q1718" s="3">
        <v>19041.603010346</v>
      </c>
      <c r="R1718" s="3">
        <v>6</v>
      </c>
      <c r="S1718" s="3">
        <v>0</v>
      </c>
      <c r="T1718" s="3">
        <v>0</v>
      </c>
      <c r="U1718" s="3">
        <v>16719.956175799001</v>
      </c>
      <c r="V1718" s="3">
        <v>1</v>
      </c>
      <c r="W1718" s="3" t="str">
        <f>IF(Bank_data3[[#This Row],[credit_risk]]=1,"High Risk","Low Risk")</f>
        <v>High Risk</v>
      </c>
      <c r="X1718" s="3" t="str">
        <f t="shared" si="182"/>
        <v>35-44</v>
      </c>
      <c r="Y1718" s="3" t="str">
        <f t="shared" si="183"/>
        <v>Low Income</v>
      </c>
      <c r="Z1718" s="3" t="str">
        <f t="shared" si="184"/>
        <v>Poor</v>
      </c>
      <c r="AA1718" s="27">
        <f t="shared" si="185"/>
        <v>0.45493200045656251</v>
      </c>
      <c r="AB1718" s="3" t="str">
        <f t="shared" si="186"/>
        <v>Medium</v>
      </c>
      <c r="AC1718" s="3" t="str">
        <f t="shared" si="187"/>
        <v>High</v>
      </c>
      <c r="AD1718" s="3" t="str">
        <f t="shared" si="188"/>
        <v>No</v>
      </c>
    </row>
    <row r="1719" spans="1:30" ht="15" customHeight="1" x14ac:dyDescent="0.3">
      <c r="A1719" s="3" t="s">
        <v>1740</v>
      </c>
      <c r="B1719" s="3">
        <v>53</v>
      </c>
      <c r="C1719" s="3" t="s">
        <v>28</v>
      </c>
      <c r="D1719" s="3" t="s">
        <v>33</v>
      </c>
      <c r="E1719" s="3">
        <v>56699.001722590001</v>
      </c>
      <c r="F1719" s="3">
        <v>74</v>
      </c>
      <c r="G1719" s="3">
        <v>2157.4784971305198</v>
      </c>
      <c r="H1719" s="3">
        <v>7</v>
      </c>
      <c r="I1719" s="3">
        <v>250.71090260218699</v>
      </c>
      <c r="J1719" s="3">
        <v>37</v>
      </c>
      <c r="K1719" s="3">
        <v>61.457467612488799</v>
      </c>
      <c r="L1719" s="3">
        <v>22</v>
      </c>
      <c r="M1719" s="3">
        <v>5</v>
      </c>
      <c r="N1719" s="3">
        <v>1</v>
      </c>
      <c r="O1719" s="3">
        <v>305</v>
      </c>
      <c r="P1719" s="3">
        <v>3</v>
      </c>
      <c r="Q1719" s="3">
        <v>18598.435302737598</v>
      </c>
      <c r="R1719" s="3">
        <v>4</v>
      </c>
      <c r="S1719" s="3">
        <v>0</v>
      </c>
      <c r="T1719" s="3">
        <v>0</v>
      </c>
      <c r="U1719" s="3">
        <v>10517.9292423508</v>
      </c>
      <c r="V1719" s="3">
        <v>1</v>
      </c>
      <c r="W1719" s="3" t="str">
        <f>IF(Bank_data3[[#This Row],[credit_risk]]=1,"High Risk","Low Risk")</f>
        <v>High Risk</v>
      </c>
      <c r="X1719" s="3" t="str">
        <f t="shared" si="182"/>
        <v>45-54</v>
      </c>
      <c r="Y1719" s="3" t="str">
        <f t="shared" si="183"/>
        <v>Middle Income</v>
      </c>
      <c r="Z1719" s="3" t="str">
        <f t="shared" si="184"/>
        <v>Poor</v>
      </c>
      <c r="AA1719" s="27">
        <f t="shared" si="185"/>
        <v>0.32802050719929365</v>
      </c>
      <c r="AB1719" s="3" t="str">
        <f t="shared" si="186"/>
        <v>Medium</v>
      </c>
      <c r="AC1719" s="3" t="str">
        <f t="shared" si="187"/>
        <v>Medium</v>
      </c>
      <c r="AD1719" s="3" t="str">
        <f t="shared" si="188"/>
        <v>No</v>
      </c>
    </row>
    <row r="1720" spans="1:30" ht="15" customHeight="1" x14ac:dyDescent="0.3">
      <c r="A1720" s="3" t="s">
        <v>1741</v>
      </c>
      <c r="B1720" s="3">
        <v>31</v>
      </c>
      <c r="C1720" s="3" t="s">
        <v>28</v>
      </c>
      <c r="D1720" s="3" t="s">
        <v>33</v>
      </c>
      <c r="E1720" s="3">
        <v>60295.213795504998</v>
      </c>
      <c r="F1720" s="3">
        <v>4</v>
      </c>
      <c r="G1720" s="3">
        <v>2826.7978721587101</v>
      </c>
      <c r="H1720" s="3">
        <v>2</v>
      </c>
      <c r="I1720" s="3">
        <v>1339.00776507353</v>
      </c>
      <c r="J1720" s="3">
        <v>15</v>
      </c>
      <c r="K1720" s="3">
        <v>464.10963478440101</v>
      </c>
      <c r="L1720" s="3">
        <v>31</v>
      </c>
      <c r="M1720" s="3">
        <v>12</v>
      </c>
      <c r="N1720" s="3">
        <v>0</v>
      </c>
      <c r="O1720" s="3">
        <v>780</v>
      </c>
      <c r="P1720" s="3">
        <v>2</v>
      </c>
      <c r="Q1720" s="3">
        <v>13311.629532675601</v>
      </c>
      <c r="R1720" s="3">
        <v>6</v>
      </c>
      <c r="S1720" s="3">
        <v>0</v>
      </c>
      <c r="T1720" s="3">
        <v>0</v>
      </c>
      <c r="U1720" s="3">
        <v>7310.8052334833601</v>
      </c>
      <c r="V1720" s="3">
        <v>1</v>
      </c>
      <c r="W1720" s="3" t="str">
        <f>IF(Bank_data3[[#This Row],[credit_risk]]=1,"High Risk","Low Risk")</f>
        <v>High Risk</v>
      </c>
      <c r="X1720" s="3" t="str">
        <f t="shared" si="182"/>
        <v>25-34</v>
      </c>
      <c r="Y1720" s="3" t="str">
        <f t="shared" si="183"/>
        <v>Middle Income</v>
      </c>
      <c r="Z1720" s="3" t="str">
        <f t="shared" si="184"/>
        <v>Very Good</v>
      </c>
      <c r="AA1720" s="27">
        <f t="shared" si="185"/>
        <v>0.2207742322271686</v>
      </c>
      <c r="AB1720" s="3" t="str">
        <f t="shared" si="186"/>
        <v>Medium</v>
      </c>
      <c r="AC1720" s="3" t="str">
        <f t="shared" si="187"/>
        <v>High</v>
      </c>
      <c r="AD1720" s="3" t="str">
        <f t="shared" si="188"/>
        <v>No</v>
      </c>
    </row>
    <row r="1721" spans="1:30" ht="15" customHeight="1" x14ac:dyDescent="0.3">
      <c r="A1721" s="3" t="s">
        <v>1742</v>
      </c>
      <c r="B1721" s="3">
        <v>61</v>
      </c>
      <c r="C1721" s="3" t="s">
        <v>28</v>
      </c>
      <c r="D1721" s="3" t="s">
        <v>33</v>
      </c>
      <c r="E1721" s="3">
        <v>31871.635307526602</v>
      </c>
      <c r="F1721" s="3">
        <v>144</v>
      </c>
      <c r="G1721" s="3">
        <v>1329.3612536425301</v>
      </c>
      <c r="H1721" s="3">
        <v>3</v>
      </c>
      <c r="I1721" s="3">
        <v>1230.9551884017401</v>
      </c>
      <c r="J1721" s="3">
        <v>17</v>
      </c>
      <c r="K1721" s="3">
        <v>697.76412373007997</v>
      </c>
      <c r="L1721" s="3">
        <v>6</v>
      </c>
      <c r="M1721" s="3">
        <v>0</v>
      </c>
      <c r="N1721" s="3">
        <v>6</v>
      </c>
      <c r="O1721" s="3">
        <v>442</v>
      </c>
      <c r="P1721" s="3">
        <v>4</v>
      </c>
      <c r="Q1721" s="3">
        <v>9921.3475785043192</v>
      </c>
      <c r="R1721" s="3">
        <v>0</v>
      </c>
      <c r="S1721" s="3">
        <v>0</v>
      </c>
      <c r="T1721" s="3">
        <v>0</v>
      </c>
      <c r="U1721" s="3">
        <v>6646.32721201186</v>
      </c>
      <c r="V1721" s="3">
        <v>1</v>
      </c>
      <c r="W1721" s="3" t="str">
        <f>IF(Bank_data3[[#This Row],[credit_risk]]=1,"High Risk","Low Risk")</f>
        <v>High Risk</v>
      </c>
      <c r="X1721" s="3" t="str">
        <f t="shared" si="182"/>
        <v>55+</v>
      </c>
      <c r="Y1721" s="3" t="str">
        <f t="shared" si="183"/>
        <v>Low Income</v>
      </c>
      <c r="Z1721" s="3" t="str">
        <f t="shared" si="184"/>
        <v>Poor</v>
      </c>
      <c r="AA1721" s="27">
        <f t="shared" si="185"/>
        <v>0.31129082278879355</v>
      </c>
      <c r="AB1721" s="3" t="str">
        <f t="shared" si="186"/>
        <v>Medium</v>
      </c>
      <c r="AC1721" s="3" t="str">
        <f t="shared" si="187"/>
        <v>Low</v>
      </c>
      <c r="AD1721" s="3" t="str">
        <f t="shared" si="188"/>
        <v>No</v>
      </c>
    </row>
    <row r="1722" spans="1:30" ht="15" customHeight="1" x14ac:dyDescent="0.3">
      <c r="A1722" s="3" t="s">
        <v>1743</v>
      </c>
      <c r="B1722" s="3">
        <v>28</v>
      </c>
      <c r="C1722" s="3" t="s">
        <v>28</v>
      </c>
      <c r="D1722" s="3" t="s">
        <v>26</v>
      </c>
      <c r="E1722" s="3">
        <v>81026.112230455197</v>
      </c>
      <c r="F1722" s="3">
        <v>140</v>
      </c>
      <c r="G1722" s="3">
        <v>1318.3166109332201</v>
      </c>
      <c r="H1722" s="3">
        <v>10</v>
      </c>
      <c r="I1722" s="3">
        <v>1047.0850925576101</v>
      </c>
      <c r="J1722" s="3">
        <v>32</v>
      </c>
      <c r="K1722" s="3">
        <v>655.42636893037502</v>
      </c>
      <c r="L1722" s="3">
        <v>74</v>
      </c>
      <c r="M1722" s="3">
        <v>19</v>
      </c>
      <c r="N1722" s="3">
        <v>0</v>
      </c>
      <c r="O1722" s="3">
        <v>470</v>
      </c>
      <c r="P1722" s="3">
        <v>5</v>
      </c>
      <c r="Q1722" s="3">
        <v>11501.9225703383</v>
      </c>
      <c r="R1722" s="3">
        <v>5</v>
      </c>
      <c r="S1722" s="3">
        <v>0</v>
      </c>
      <c r="T1722" s="3">
        <v>0</v>
      </c>
      <c r="U1722" s="3">
        <v>6542.3207746273602</v>
      </c>
      <c r="V1722" s="3">
        <v>1</v>
      </c>
      <c r="W1722" s="3" t="str">
        <f>IF(Bank_data3[[#This Row],[credit_risk]]=1,"High Risk","Low Risk")</f>
        <v>High Risk</v>
      </c>
      <c r="X1722" s="3" t="str">
        <f t="shared" si="182"/>
        <v>25-34</v>
      </c>
      <c r="Y1722" s="3" t="str">
        <f t="shared" si="183"/>
        <v>Middle Income</v>
      </c>
      <c r="Z1722" s="3" t="str">
        <f t="shared" si="184"/>
        <v>Poor</v>
      </c>
      <c r="AA1722" s="27">
        <f t="shared" si="185"/>
        <v>0.14195328214223618</v>
      </c>
      <c r="AB1722" s="3" t="str">
        <f t="shared" si="186"/>
        <v>Medium</v>
      </c>
      <c r="AC1722" s="3" t="str">
        <f t="shared" si="187"/>
        <v>High</v>
      </c>
      <c r="AD1722" s="3" t="str">
        <f t="shared" si="188"/>
        <v>No</v>
      </c>
    </row>
    <row r="1723" spans="1:30" ht="15" customHeight="1" x14ac:dyDescent="0.3">
      <c r="A1723" s="3" t="s">
        <v>1744</v>
      </c>
      <c r="B1723" s="3">
        <v>34</v>
      </c>
      <c r="C1723" s="3" t="s">
        <v>31</v>
      </c>
      <c r="D1723" s="3" t="s">
        <v>33</v>
      </c>
      <c r="E1723" s="3">
        <v>38420.342111123202</v>
      </c>
      <c r="F1723" s="3">
        <v>52</v>
      </c>
      <c r="G1723" s="3">
        <v>472.82721325511397</v>
      </c>
      <c r="H1723" s="3">
        <v>8</v>
      </c>
      <c r="I1723" s="3">
        <v>563.29503106785398</v>
      </c>
      <c r="J1723" s="3">
        <v>34</v>
      </c>
      <c r="K1723" s="3">
        <v>361.07626997066302</v>
      </c>
      <c r="L1723" s="3">
        <v>54</v>
      </c>
      <c r="M1723" s="3">
        <v>2</v>
      </c>
      <c r="N1723" s="3">
        <v>0</v>
      </c>
      <c r="O1723" s="3">
        <v>789</v>
      </c>
      <c r="P1723" s="3">
        <v>5</v>
      </c>
      <c r="Q1723" s="3">
        <v>12885.759294372299</v>
      </c>
      <c r="R1723" s="3">
        <v>2</v>
      </c>
      <c r="S1723" s="3">
        <v>0</v>
      </c>
      <c r="T1723" s="3">
        <v>0</v>
      </c>
      <c r="U1723" s="3">
        <v>7720.6545994544904</v>
      </c>
      <c r="V1723" s="3">
        <v>0</v>
      </c>
      <c r="W1723" s="3" t="str">
        <f>IF(Bank_data3[[#This Row],[credit_risk]]=1,"High Risk","Low Risk")</f>
        <v>Low Risk</v>
      </c>
      <c r="X1723" s="3" t="str">
        <f t="shared" si="182"/>
        <v>25-34</v>
      </c>
      <c r="Y1723" s="3" t="str">
        <f t="shared" si="183"/>
        <v>Low Income</v>
      </c>
      <c r="Z1723" s="3" t="str">
        <f t="shared" si="184"/>
        <v>Very Good</v>
      </c>
      <c r="AA1723" s="27">
        <f t="shared" si="185"/>
        <v>0.33538897850265886</v>
      </c>
      <c r="AB1723" s="3" t="str">
        <f t="shared" si="186"/>
        <v>Low</v>
      </c>
      <c r="AC1723" s="3" t="str">
        <f t="shared" si="187"/>
        <v>High</v>
      </c>
      <c r="AD1723" s="3" t="str">
        <f t="shared" si="188"/>
        <v>No</v>
      </c>
    </row>
    <row r="1724" spans="1:30" ht="15" customHeight="1" x14ac:dyDescent="0.3">
      <c r="A1724" s="3" t="s">
        <v>1745</v>
      </c>
      <c r="B1724" s="3">
        <v>59</v>
      </c>
      <c r="C1724" s="3" t="s">
        <v>23</v>
      </c>
      <c r="D1724" s="3" t="s">
        <v>26</v>
      </c>
      <c r="E1724" s="3">
        <v>67364.136314355594</v>
      </c>
      <c r="F1724" s="3">
        <v>148</v>
      </c>
      <c r="G1724" s="3">
        <v>2370.6011863400399</v>
      </c>
      <c r="H1724" s="3">
        <v>4</v>
      </c>
      <c r="I1724" s="3">
        <v>20</v>
      </c>
      <c r="J1724" s="3">
        <v>23</v>
      </c>
      <c r="K1724" s="3">
        <v>720.52617838494098</v>
      </c>
      <c r="L1724" s="3">
        <v>71</v>
      </c>
      <c r="M1724" s="3">
        <v>14</v>
      </c>
      <c r="N1724" s="3">
        <v>5</v>
      </c>
      <c r="O1724" s="3">
        <v>395</v>
      </c>
      <c r="P1724" s="3">
        <v>3</v>
      </c>
      <c r="Q1724" s="3">
        <v>9674.7524716478001</v>
      </c>
      <c r="R1724" s="3">
        <v>4</v>
      </c>
      <c r="S1724" s="3">
        <v>0</v>
      </c>
      <c r="T1724" s="3">
        <v>0</v>
      </c>
      <c r="U1724" s="3">
        <v>12211.189898009299</v>
      </c>
      <c r="V1724" s="3">
        <v>1</v>
      </c>
      <c r="W1724" s="3" t="str">
        <f>IF(Bank_data3[[#This Row],[credit_risk]]=1,"High Risk","Low Risk")</f>
        <v>High Risk</v>
      </c>
      <c r="X1724" s="3" t="str">
        <f t="shared" si="182"/>
        <v>55+</v>
      </c>
      <c r="Y1724" s="3" t="str">
        <f t="shared" si="183"/>
        <v>Middle Income</v>
      </c>
      <c r="Z1724" s="3" t="str">
        <f t="shared" si="184"/>
        <v>Poor</v>
      </c>
      <c r="AA1724" s="27">
        <f t="shared" si="185"/>
        <v>0.14361874138043493</v>
      </c>
      <c r="AB1724" s="3" t="str">
        <f t="shared" si="186"/>
        <v>Medium</v>
      </c>
      <c r="AC1724" s="3" t="str">
        <f t="shared" si="187"/>
        <v>High</v>
      </c>
      <c r="AD1724" s="3" t="str">
        <f t="shared" si="188"/>
        <v>No</v>
      </c>
    </row>
    <row r="1725" spans="1:30" ht="15" customHeight="1" x14ac:dyDescent="0.3">
      <c r="A1725" s="3" t="s">
        <v>1746</v>
      </c>
      <c r="B1725" s="3">
        <v>44</v>
      </c>
      <c r="C1725" s="3" t="s">
        <v>28</v>
      </c>
      <c r="D1725" s="3" t="s">
        <v>33</v>
      </c>
      <c r="E1725" s="3">
        <v>58130.683698032197</v>
      </c>
      <c r="F1725" s="3">
        <v>20</v>
      </c>
      <c r="G1725" s="3">
        <v>1444.2229118893599</v>
      </c>
      <c r="H1725" s="3">
        <v>5</v>
      </c>
      <c r="I1725" s="3">
        <v>1067.6377114023301</v>
      </c>
      <c r="J1725" s="3">
        <v>34</v>
      </c>
      <c r="K1725" s="3">
        <v>729.80063030634994</v>
      </c>
      <c r="L1725" s="3">
        <v>42</v>
      </c>
      <c r="M1725" s="3">
        <v>17</v>
      </c>
      <c r="N1725" s="3">
        <v>5</v>
      </c>
      <c r="O1725" s="3">
        <v>494</v>
      </c>
      <c r="P1725" s="3">
        <v>5</v>
      </c>
      <c r="Q1725" s="3">
        <v>13931.5425775899</v>
      </c>
      <c r="R1725" s="3">
        <v>2</v>
      </c>
      <c r="S1725" s="3">
        <v>0</v>
      </c>
      <c r="T1725" s="3">
        <v>0</v>
      </c>
      <c r="U1725" s="3">
        <v>1986.3244786585301</v>
      </c>
      <c r="V1725" s="3">
        <v>1</v>
      </c>
      <c r="W1725" s="3" t="str">
        <f>IF(Bank_data3[[#This Row],[credit_risk]]=1,"High Risk","Low Risk")</f>
        <v>High Risk</v>
      </c>
      <c r="X1725" s="3" t="str">
        <f t="shared" si="182"/>
        <v>35-44</v>
      </c>
      <c r="Y1725" s="3" t="str">
        <f t="shared" si="183"/>
        <v>Middle Income</v>
      </c>
      <c r="Z1725" s="3" t="str">
        <f t="shared" si="184"/>
        <v>Poor</v>
      </c>
      <c r="AA1725" s="27">
        <f t="shared" si="185"/>
        <v>0.23965901811785334</v>
      </c>
      <c r="AB1725" s="3" t="str">
        <f t="shared" si="186"/>
        <v>Medium</v>
      </c>
      <c r="AC1725" s="3" t="str">
        <f t="shared" si="187"/>
        <v>High</v>
      </c>
      <c r="AD1725" s="3" t="str">
        <f t="shared" si="188"/>
        <v>No</v>
      </c>
    </row>
    <row r="1726" spans="1:30" ht="15" customHeight="1" x14ac:dyDescent="0.3">
      <c r="A1726" s="3" t="s">
        <v>1747</v>
      </c>
      <c r="B1726" s="3">
        <v>24</v>
      </c>
      <c r="C1726" s="3" t="s">
        <v>28</v>
      </c>
      <c r="D1726" s="3" t="s">
        <v>24</v>
      </c>
      <c r="E1726" s="3">
        <v>60913.830596149201</v>
      </c>
      <c r="F1726" s="3">
        <v>18</v>
      </c>
      <c r="G1726" s="3">
        <v>1470.3603753554301</v>
      </c>
      <c r="H1726" s="3">
        <v>11</v>
      </c>
      <c r="I1726" s="3">
        <v>928.34037084927604</v>
      </c>
      <c r="J1726" s="3">
        <v>6</v>
      </c>
      <c r="K1726" s="3">
        <v>206.658172958405</v>
      </c>
      <c r="L1726" s="3">
        <v>13</v>
      </c>
      <c r="M1726" s="3">
        <v>9</v>
      </c>
      <c r="N1726" s="3">
        <v>4</v>
      </c>
      <c r="O1726" s="3">
        <v>559</v>
      </c>
      <c r="P1726" s="3">
        <v>1</v>
      </c>
      <c r="Q1726" s="3">
        <v>8966.2026211390894</v>
      </c>
      <c r="R1726" s="3">
        <v>5</v>
      </c>
      <c r="S1726" s="3">
        <v>0</v>
      </c>
      <c r="T1726" s="3">
        <v>0</v>
      </c>
      <c r="U1726" s="3">
        <v>500</v>
      </c>
      <c r="V1726" s="3">
        <v>1</v>
      </c>
      <c r="W1726" s="3" t="str">
        <f>IF(Bank_data3[[#This Row],[credit_risk]]=1,"High Risk","Low Risk")</f>
        <v>High Risk</v>
      </c>
      <c r="X1726" s="3" t="str">
        <f t="shared" si="182"/>
        <v>18-24</v>
      </c>
      <c r="Y1726" s="3" t="str">
        <f t="shared" si="183"/>
        <v>Middle Income</v>
      </c>
      <c r="Z1726" s="3" t="str">
        <f t="shared" si="184"/>
        <v>Poor</v>
      </c>
      <c r="AA1726" s="27">
        <f t="shared" si="185"/>
        <v>0.14719485761097262</v>
      </c>
      <c r="AB1726" s="3" t="str">
        <f t="shared" si="186"/>
        <v>Medium</v>
      </c>
      <c r="AC1726" s="3" t="str">
        <f t="shared" si="187"/>
        <v>Medium</v>
      </c>
      <c r="AD1726" s="3" t="str">
        <f t="shared" si="188"/>
        <v>No</v>
      </c>
    </row>
    <row r="1727" spans="1:30" ht="15" customHeight="1" x14ac:dyDescent="0.3">
      <c r="A1727" s="3" t="s">
        <v>1748</v>
      </c>
      <c r="B1727" s="3">
        <v>30</v>
      </c>
      <c r="C1727" s="3" t="s">
        <v>31</v>
      </c>
      <c r="D1727" s="3" t="s">
        <v>33</v>
      </c>
      <c r="E1727" s="3">
        <v>38768.874507657201</v>
      </c>
      <c r="F1727" s="3">
        <v>54</v>
      </c>
      <c r="G1727" s="3">
        <v>1846.7511966163299</v>
      </c>
      <c r="H1727" s="3">
        <v>10</v>
      </c>
      <c r="I1727" s="3">
        <v>668.86819182473801</v>
      </c>
      <c r="J1727" s="3">
        <v>13</v>
      </c>
      <c r="K1727" s="3">
        <v>472.00900125168602</v>
      </c>
      <c r="L1727" s="3">
        <v>13</v>
      </c>
      <c r="M1727" s="3">
        <v>14</v>
      </c>
      <c r="N1727" s="3">
        <v>3</v>
      </c>
      <c r="O1727" s="3">
        <v>535</v>
      </c>
      <c r="P1727" s="3">
        <v>2</v>
      </c>
      <c r="Q1727" s="3">
        <v>21320.7489465945</v>
      </c>
      <c r="R1727" s="3">
        <v>7</v>
      </c>
      <c r="S1727" s="3">
        <v>0</v>
      </c>
      <c r="T1727" s="3">
        <v>0</v>
      </c>
      <c r="U1727" s="3">
        <v>500</v>
      </c>
      <c r="V1727" s="3">
        <v>1</v>
      </c>
      <c r="W1727" s="3" t="str">
        <f>IF(Bank_data3[[#This Row],[credit_risk]]=1,"High Risk","Low Risk")</f>
        <v>High Risk</v>
      </c>
      <c r="X1727" s="3" t="str">
        <f t="shared" si="182"/>
        <v>25-34</v>
      </c>
      <c r="Y1727" s="3" t="str">
        <f t="shared" si="183"/>
        <v>Low Income</v>
      </c>
      <c r="Z1727" s="3" t="str">
        <f t="shared" si="184"/>
        <v>Poor</v>
      </c>
      <c r="AA1727" s="27">
        <f t="shared" si="185"/>
        <v>0.54994500658984724</v>
      </c>
      <c r="AB1727" s="3" t="str">
        <f t="shared" si="186"/>
        <v>Medium</v>
      </c>
      <c r="AC1727" s="3" t="str">
        <f t="shared" si="187"/>
        <v>Medium</v>
      </c>
      <c r="AD1727" s="3" t="str">
        <f t="shared" si="188"/>
        <v>No</v>
      </c>
    </row>
    <row r="1728" spans="1:30" ht="15" customHeight="1" x14ac:dyDescent="0.3">
      <c r="A1728" s="3" t="s">
        <v>1749</v>
      </c>
      <c r="B1728" s="3">
        <v>53</v>
      </c>
      <c r="C1728" s="3" t="s">
        <v>28</v>
      </c>
      <c r="D1728" s="3" t="s">
        <v>26</v>
      </c>
      <c r="E1728" s="3">
        <v>18970.696061419301</v>
      </c>
      <c r="F1728" s="3">
        <v>199</v>
      </c>
      <c r="G1728" s="3">
        <v>1741.46879239549</v>
      </c>
      <c r="H1728" s="3">
        <v>1</v>
      </c>
      <c r="I1728" s="3">
        <v>1193.68220734426</v>
      </c>
      <c r="J1728" s="3">
        <v>49</v>
      </c>
      <c r="K1728" s="3">
        <v>548.76144154838505</v>
      </c>
      <c r="L1728" s="3">
        <v>40</v>
      </c>
      <c r="M1728" s="3">
        <v>7</v>
      </c>
      <c r="N1728" s="3">
        <v>7</v>
      </c>
      <c r="O1728" s="3">
        <v>817</v>
      </c>
      <c r="P1728" s="3">
        <v>5</v>
      </c>
      <c r="Q1728" s="3">
        <v>102.043996254988</v>
      </c>
      <c r="R1728" s="3">
        <v>3</v>
      </c>
      <c r="S1728" s="3">
        <v>0</v>
      </c>
      <c r="T1728" s="3">
        <v>0</v>
      </c>
      <c r="U1728" s="3">
        <v>3818.8358988994901</v>
      </c>
      <c r="V1728" s="3">
        <v>0</v>
      </c>
      <c r="W1728" s="3" t="str">
        <f>IF(Bank_data3[[#This Row],[credit_risk]]=1,"High Risk","Low Risk")</f>
        <v>Low Risk</v>
      </c>
      <c r="X1728" s="3" t="str">
        <f t="shared" si="182"/>
        <v>45-54</v>
      </c>
      <c r="Y1728" s="3" t="str">
        <f t="shared" si="183"/>
        <v>Low Income</v>
      </c>
      <c r="Z1728" s="3" t="str">
        <f t="shared" si="184"/>
        <v>Excellent</v>
      </c>
      <c r="AA1728" s="27">
        <f t="shared" si="185"/>
        <v>5.3790327948226866E-3</v>
      </c>
      <c r="AB1728" s="3" t="str">
        <f t="shared" si="186"/>
        <v>Medium</v>
      </c>
      <c r="AC1728" s="3" t="str">
        <f t="shared" si="187"/>
        <v>High</v>
      </c>
      <c r="AD1728" s="3" t="str">
        <f t="shared" si="188"/>
        <v>No</v>
      </c>
    </row>
    <row r="1729" spans="1:30" ht="15" customHeight="1" x14ac:dyDescent="0.3">
      <c r="A1729" s="3" t="s">
        <v>1750</v>
      </c>
      <c r="B1729" s="3">
        <v>43</v>
      </c>
      <c r="C1729" s="3" t="s">
        <v>31</v>
      </c>
      <c r="D1729" s="3" t="s">
        <v>26</v>
      </c>
      <c r="E1729" s="3">
        <v>49614.773037634397</v>
      </c>
      <c r="F1729" s="3">
        <v>182</v>
      </c>
      <c r="G1729" s="3">
        <v>1387.77482689204</v>
      </c>
      <c r="H1729" s="3">
        <v>8</v>
      </c>
      <c r="I1729" s="3">
        <v>1096.799136887</v>
      </c>
      <c r="J1729" s="3">
        <v>29</v>
      </c>
      <c r="K1729" s="3">
        <v>545.18721460946995</v>
      </c>
      <c r="L1729" s="3">
        <v>13</v>
      </c>
      <c r="M1729" s="3">
        <v>4</v>
      </c>
      <c r="N1729" s="3">
        <v>2</v>
      </c>
      <c r="O1729" s="3">
        <v>358</v>
      </c>
      <c r="P1729" s="3">
        <v>1</v>
      </c>
      <c r="Q1729" s="3">
        <v>8197.9039282731992</v>
      </c>
      <c r="R1729" s="3">
        <v>4</v>
      </c>
      <c r="S1729" s="3">
        <v>0</v>
      </c>
      <c r="T1729" s="3">
        <v>0</v>
      </c>
      <c r="U1729" s="3">
        <v>8159.5445936977103</v>
      </c>
      <c r="V1729" s="3">
        <v>1</v>
      </c>
      <c r="W1729" s="3" t="str">
        <f>IF(Bank_data3[[#This Row],[credit_risk]]=1,"High Risk","Low Risk")</f>
        <v>High Risk</v>
      </c>
      <c r="X1729" s="3" t="str">
        <f t="shared" si="182"/>
        <v>35-44</v>
      </c>
      <c r="Y1729" s="3" t="str">
        <f t="shared" si="183"/>
        <v>Low Income</v>
      </c>
      <c r="Z1729" s="3" t="str">
        <f t="shared" si="184"/>
        <v>Poor</v>
      </c>
      <c r="AA1729" s="27">
        <f t="shared" si="185"/>
        <v>0.16523110812287353</v>
      </c>
      <c r="AB1729" s="3" t="str">
        <f t="shared" si="186"/>
        <v>Medium</v>
      </c>
      <c r="AC1729" s="3" t="str">
        <f t="shared" si="187"/>
        <v>Medium</v>
      </c>
      <c r="AD1729" s="3" t="str">
        <f t="shared" si="188"/>
        <v>No</v>
      </c>
    </row>
    <row r="1730" spans="1:30" ht="15" customHeight="1" x14ac:dyDescent="0.3">
      <c r="A1730" s="3" t="s">
        <v>1751</v>
      </c>
      <c r="B1730" s="3">
        <v>34</v>
      </c>
      <c r="C1730" s="3" t="s">
        <v>23</v>
      </c>
      <c r="D1730" s="3" t="s">
        <v>33</v>
      </c>
      <c r="E1730" s="3">
        <v>49688.957550896703</v>
      </c>
      <c r="F1730" s="3">
        <v>161</v>
      </c>
      <c r="G1730" s="3">
        <v>2556.7836667759502</v>
      </c>
      <c r="H1730" s="3">
        <v>7</v>
      </c>
      <c r="I1730" s="3">
        <v>861.63342088079696</v>
      </c>
      <c r="J1730" s="3">
        <v>23</v>
      </c>
      <c r="K1730" s="3">
        <v>702.85998398363995</v>
      </c>
      <c r="L1730" s="3">
        <v>27</v>
      </c>
      <c r="M1730" s="3">
        <v>8</v>
      </c>
      <c r="N1730" s="3">
        <v>0</v>
      </c>
      <c r="O1730" s="3">
        <v>351</v>
      </c>
      <c r="P1730" s="3">
        <v>2</v>
      </c>
      <c r="Q1730" s="3">
        <v>16637.9495917885</v>
      </c>
      <c r="R1730" s="3">
        <v>1</v>
      </c>
      <c r="S1730" s="3">
        <v>1</v>
      </c>
      <c r="T1730" s="3">
        <v>0</v>
      </c>
      <c r="U1730" s="3">
        <v>14201.618138689</v>
      </c>
      <c r="V1730" s="3">
        <v>1</v>
      </c>
      <c r="W1730" s="3" t="str">
        <f>IF(Bank_data3[[#This Row],[credit_risk]]=1,"High Risk","Low Risk")</f>
        <v>High Risk</v>
      </c>
      <c r="X1730" s="3" t="str">
        <f t="shared" si="182"/>
        <v>25-34</v>
      </c>
      <c r="Y1730" s="3" t="str">
        <f t="shared" si="183"/>
        <v>Low Income</v>
      </c>
      <c r="Z1730" s="3" t="str">
        <f t="shared" si="184"/>
        <v>Poor</v>
      </c>
      <c r="AA1730" s="27">
        <f t="shared" si="185"/>
        <v>0.33484199330899922</v>
      </c>
      <c r="AB1730" s="3" t="str">
        <f t="shared" si="186"/>
        <v>Medium</v>
      </c>
      <c r="AC1730" s="3" t="str">
        <f t="shared" si="187"/>
        <v>Medium</v>
      </c>
      <c r="AD1730" s="3" t="str">
        <f t="shared" si="188"/>
        <v>No</v>
      </c>
    </row>
    <row r="1731" spans="1:30" ht="15" customHeight="1" x14ac:dyDescent="0.3">
      <c r="A1731" s="3" t="s">
        <v>1752</v>
      </c>
      <c r="B1731" s="3">
        <v>57</v>
      </c>
      <c r="C1731" s="3" t="s">
        <v>23</v>
      </c>
      <c r="D1731" s="3" t="s">
        <v>24</v>
      </c>
      <c r="E1731" s="3">
        <v>32755.605661664798</v>
      </c>
      <c r="F1731" s="3">
        <v>231</v>
      </c>
      <c r="G1731" s="3">
        <v>217.05028353814899</v>
      </c>
      <c r="H1731" s="3">
        <v>6</v>
      </c>
      <c r="I1731" s="3">
        <v>812.27044625488998</v>
      </c>
      <c r="J1731" s="3">
        <v>14</v>
      </c>
      <c r="K1731" s="3">
        <v>396.68993200281801</v>
      </c>
      <c r="L1731" s="3">
        <v>29</v>
      </c>
      <c r="M1731" s="3">
        <v>0</v>
      </c>
      <c r="N1731" s="3">
        <v>0</v>
      </c>
      <c r="O1731" s="3">
        <v>421</v>
      </c>
      <c r="P1731" s="3">
        <v>2</v>
      </c>
      <c r="Q1731" s="3">
        <v>21461.835077406598</v>
      </c>
      <c r="R1731" s="3">
        <v>2</v>
      </c>
      <c r="S1731" s="3">
        <v>0</v>
      </c>
      <c r="T1731" s="3">
        <v>0</v>
      </c>
      <c r="U1731" s="3">
        <v>8043.1260726626097</v>
      </c>
      <c r="V1731" s="3">
        <v>1</v>
      </c>
      <c r="W1731" s="3" t="str">
        <f>IF(Bank_data3[[#This Row],[credit_risk]]=1,"High Risk","Low Risk")</f>
        <v>High Risk</v>
      </c>
      <c r="X1731" s="3" t="str">
        <f t="shared" si="182"/>
        <v>55+</v>
      </c>
      <c r="Y1731" s="3" t="str">
        <f t="shared" si="183"/>
        <v>Low Income</v>
      </c>
      <c r="Z1731" s="3" t="str">
        <f t="shared" si="184"/>
        <v>Poor</v>
      </c>
      <c r="AA1731" s="27">
        <f t="shared" si="185"/>
        <v>0.65521105911115074</v>
      </c>
      <c r="AB1731" s="3" t="str">
        <f t="shared" si="186"/>
        <v>Low</v>
      </c>
      <c r="AC1731" s="3" t="str">
        <f t="shared" si="187"/>
        <v>Medium</v>
      </c>
      <c r="AD1731" s="3" t="str">
        <f t="shared" si="188"/>
        <v>No</v>
      </c>
    </row>
    <row r="1732" spans="1:30" ht="15" customHeight="1" x14ac:dyDescent="0.3">
      <c r="A1732" s="3" t="s">
        <v>1753</v>
      </c>
      <c r="B1732" s="3">
        <v>27</v>
      </c>
      <c r="C1732" s="3" t="s">
        <v>28</v>
      </c>
      <c r="D1732" s="3" t="s">
        <v>33</v>
      </c>
      <c r="E1732" s="3">
        <v>66522.977448118007</v>
      </c>
      <c r="F1732" s="3">
        <v>86</v>
      </c>
      <c r="G1732" s="3">
        <v>1669.0350823001099</v>
      </c>
      <c r="H1732" s="3">
        <v>8</v>
      </c>
      <c r="I1732" s="3">
        <v>817.83870115988805</v>
      </c>
      <c r="J1732" s="3">
        <v>12</v>
      </c>
      <c r="K1732" s="3">
        <v>908.95425681582196</v>
      </c>
      <c r="L1732" s="3">
        <v>78</v>
      </c>
      <c r="M1732" s="3">
        <v>18</v>
      </c>
      <c r="N1732" s="3">
        <v>4</v>
      </c>
      <c r="O1732" s="3">
        <v>837</v>
      </c>
      <c r="P1732" s="3">
        <v>5</v>
      </c>
      <c r="Q1732" s="3">
        <v>8410.0393826424606</v>
      </c>
      <c r="R1732" s="3">
        <v>1</v>
      </c>
      <c r="S1732" s="3">
        <v>0</v>
      </c>
      <c r="T1732" s="3">
        <v>0</v>
      </c>
      <c r="U1732" s="3">
        <v>9191.4596942613607</v>
      </c>
      <c r="V1732" s="3">
        <v>0</v>
      </c>
      <c r="W1732" s="3" t="str">
        <f>IF(Bank_data3[[#This Row],[credit_risk]]=1,"High Risk","Low Risk")</f>
        <v>Low Risk</v>
      </c>
      <c r="X1732" s="3" t="str">
        <f t="shared" si="182"/>
        <v>25-34</v>
      </c>
      <c r="Y1732" s="3" t="str">
        <f t="shared" si="183"/>
        <v>Middle Income</v>
      </c>
      <c r="Z1732" s="3" t="str">
        <f t="shared" si="184"/>
        <v>Excellent</v>
      </c>
      <c r="AA1732" s="27">
        <f t="shared" si="185"/>
        <v>0.126423075232938</v>
      </c>
      <c r="AB1732" s="3" t="str">
        <f t="shared" si="186"/>
        <v>Medium</v>
      </c>
      <c r="AC1732" s="3" t="str">
        <f t="shared" si="187"/>
        <v>High</v>
      </c>
      <c r="AD1732" s="3" t="str">
        <f t="shared" si="188"/>
        <v>No</v>
      </c>
    </row>
    <row r="1733" spans="1:30" ht="15" customHeight="1" x14ac:dyDescent="0.3">
      <c r="A1733" s="3" t="s">
        <v>1754</v>
      </c>
      <c r="B1733" s="3">
        <v>24</v>
      </c>
      <c r="C1733" s="3" t="s">
        <v>28</v>
      </c>
      <c r="D1733" s="3" t="s">
        <v>33</v>
      </c>
      <c r="E1733" s="3">
        <v>49072.4701126441</v>
      </c>
      <c r="F1733" s="3">
        <v>153</v>
      </c>
      <c r="G1733" s="3">
        <v>1825.73542514825</v>
      </c>
      <c r="H1733" s="3">
        <v>4</v>
      </c>
      <c r="I1733" s="3">
        <v>1037.9789554921599</v>
      </c>
      <c r="J1733" s="3">
        <v>18</v>
      </c>
      <c r="K1733" s="3">
        <v>401.51269023697802</v>
      </c>
      <c r="L1733" s="3">
        <v>53</v>
      </c>
      <c r="M1733" s="3">
        <v>7</v>
      </c>
      <c r="N1733" s="3">
        <v>2</v>
      </c>
      <c r="O1733" s="3">
        <v>516</v>
      </c>
      <c r="P1733" s="3">
        <v>3</v>
      </c>
      <c r="Q1733" s="3">
        <v>10618.043817080001</v>
      </c>
      <c r="R1733" s="3">
        <v>6</v>
      </c>
      <c r="S1733" s="3">
        <v>0</v>
      </c>
      <c r="T1733" s="3">
        <v>0</v>
      </c>
      <c r="U1733" s="3">
        <v>10565.694610804499</v>
      </c>
      <c r="V1733" s="3">
        <v>1</v>
      </c>
      <c r="W1733" s="3" t="str">
        <f>IF(Bank_data3[[#This Row],[credit_risk]]=1,"High Risk","Low Risk")</f>
        <v>High Risk</v>
      </c>
      <c r="X1733" s="3" t="str">
        <f t="shared" si="182"/>
        <v>18-24</v>
      </c>
      <c r="Y1733" s="3" t="str">
        <f t="shared" si="183"/>
        <v>Low Income</v>
      </c>
      <c r="Z1733" s="3" t="str">
        <f t="shared" si="184"/>
        <v>Poor</v>
      </c>
      <c r="AA1733" s="27">
        <f t="shared" si="185"/>
        <v>0.21637475742930121</v>
      </c>
      <c r="AB1733" s="3" t="str">
        <f t="shared" si="186"/>
        <v>Medium</v>
      </c>
      <c r="AC1733" s="3" t="str">
        <f t="shared" si="187"/>
        <v>High</v>
      </c>
      <c r="AD1733" s="3" t="str">
        <f t="shared" si="188"/>
        <v>No</v>
      </c>
    </row>
    <row r="1734" spans="1:30" ht="15" customHeight="1" x14ac:dyDescent="0.3">
      <c r="A1734" s="3" t="s">
        <v>1755</v>
      </c>
      <c r="B1734" s="3">
        <v>67</v>
      </c>
      <c r="C1734" s="3" t="s">
        <v>28</v>
      </c>
      <c r="D1734" s="3" t="s">
        <v>33</v>
      </c>
      <c r="E1734" s="3">
        <v>35436.692085035902</v>
      </c>
      <c r="F1734" s="3">
        <v>98</v>
      </c>
      <c r="G1734" s="3">
        <v>1170.0854088951801</v>
      </c>
      <c r="H1734" s="3">
        <v>4</v>
      </c>
      <c r="I1734" s="3">
        <v>499.88327870995403</v>
      </c>
      <c r="J1734" s="3">
        <v>28</v>
      </c>
      <c r="K1734" s="3">
        <v>216.49819143117799</v>
      </c>
      <c r="L1734" s="3">
        <v>58</v>
      </c>
      <c r="M1734" s="3">
        <v>4</v>
      </c>
      <c r="N1734" s="3">
        <v>2</v>
      </c>
      <c r="O1734" s="3">
        <v>388</v>
      </c>
      <c r="P1734" s="3">
        <v>2</v>
      </c>
      <c r="Q1734" s="3">
        <v>14757.501995856001</v>
      </c>
      <c r="R1734" s="3">
        <v>6</v>
      </c>
      <c r="S1734" s="3">
        <v>0</v>
      </c>
      <c r="T1734" s="3">
        <v>0</v>
      </c>
      <c r="U1734" s="3">
        <v>11333.815274939599</v>
      </c>
      <c r="V1734" s="3">
        <v>1</v>
      </c>
      <c r="W1734" s="3" t="str">
        <f>IF(Bank_data3[[#This Row],[credit_risk]]=1,"High Risk","Low Risk")</f>
        <v>High Risk</v>
      </c>
      <c r="X1734" s="3" t="str">
        <f t="shared" si="182"/>
        <v>55+</v>
      </c>
      <c r="Y1734" s="3" t="str">
        <f t="shared" si="183"/>
        <v>Low Income</v>
      </c>
      <c r="Z1734" s="3" t="str">
        <f t="shared" si="184"/>
        <v>Poor</v>
      </c>
      <c r="AA1734" s="27">
        <f t="shared" si="185"/>
        <v>0.41644694037589791</v>
      </c>
      <c r="AB1734" s="3" t="str">
        <f t="shared" si="186"/>
        <v>Medium</v>
      </c>
      <c r="AC1734" s="3" t="str">
        <f t="shared" si="187"/>
        <v>High</v>
      </c>
      <c r="AD1734" s="3" t="str">
        <f t="shared" si="188"/>
        <v>No</v>
      </c>
    </row>
    <row r="1735" spans="1:30" ht="15" customHeight="1" x14ac:dyDescent="0.3">
      <c r="A1735" s="3" t="s">
        <v>1756</v>
      </c>
      <c r="B1735" s="3">
        <v>45</v>
      </c>
      <c r="C1735" s="3" t="s">
        <v>31</v>
      </c>
      <c r="D1735" s="3" t="s">
        <v>24</v>
      </c>
      <c r="E1735" s="3">
        <v>60531.284198913498</v>
      </c>
      <c r="F1735" s="3">
        <v>44</v>
      </c>
      <c r="G1735" s="3">
        <v>1993.1597579779</v>
      </c>
      <c r="H1735" s="3">
        <v>10</v>
      </c>
      <c r="I1735" s="3">
        <v>949.09409262476299</v>
      </c>
      <c r="J1735" s="3">
        <v>21</v>
      </c>
      <c r="K1735" s="3">
        <v>443.32528608927498</v>
      </c>
      <c r="L1735" s="3">
        <v>11</v>
      </c>
      <c r="M1735" s="3">
        <v>17</v>
      </c>
      <c r="N1735" s="3">
        <v>1</v>
      </c>
      <c r="O1735" s="3">
        <v>742</v>
      </c>
      <c r="P1735" s="3">
        <v>2</v>
      </c>
      <c r="Q1735" s="3">
        <v>14996.859276171201</v>
      </c>
      <c r="R1735" s="3">
        <v>7</v>
      </c>
      <c r="S1735" s="3">
        <v>0</v>
      </c>
      <c r="T1735" s="3">
        <v>0</v>
      </c>
      <c r="U1735" s="3">
        <v>13983.7819611013</v>
      </c>
      <c r="V1735" s="3">
        <v>1</v>
      </c>
      <c r="W1735" s="3" t="str">
        <f>IF(Bank_data3[[#This Row],[credit_risk]]=1,"High Risk","Low Risk")</f>
        <v>High Risk</v>
      </c>
      <c r="X1735" s="3" t="str">
        <f t="shared" ref="X1735:X1798" si="189">_xlfn.IFS(B1735&lt;25,"18-24",B1735&lt;35,"25-34",B1735&lt;45,"35-44",B1735&lt;55,"45-54",TRUE(),"55+")</f>
        <v>45-54</v>
      </c>
      <c r="Y1735" s="3" t="str">
        <f t="shared" ref="Y1735:Y1798" si="190">_xlfn.IFS(E1735&lt;50000,"Low Income",E1735&lt;100000,"Middle Income",TRUE(),"High Income")</f>
        <v>Middle Income</v>
      </c>
      <c r="Z1735" s="3" t="str">
        <f t="shared" ref="Z1735:Z1798" si="191">_xlfn.IFS(O1735&lt;580,"Poor",O1735&lt;670,"Fair",O1735&lt;740,"Good",O1735&lt;800,"Very Good",TRUE(),"Excellent")</f>
        <v>Very Good</v>
      </c>
      <c r="AA1735" s="27">
        <f t="shared" ref="AA1735:AA1798" si="192">IF(E1735=0,0,Q1735/E1735)</f>
        <v>0.24775385942398997</v>
      </c>
      <c r="AB1735" s="3" t="str">
        <f t="shared" ref="AB1735:AB1798" si="193">_xlfn.IFS(G1735&lt;1000,"Low",G1735&lt;5000,"Medium",TRUE(),"High")</f>
        <v>Medium</v>
      </c>
      <c r="AC1735" s="3" t="str">
        <f t="shared" ref="AC1735:AC1798" si="194">_xlfn.IFS(L1735&lt;10,"Low",L1735&lt;30,"Medium",TRUE(),"High")</f>
        <v>Medium</v>
      </c>
      <c r="AD1735" s="3" t="str">
        <f t="shared" ref="AD1735:AD1798" si="195">IF(AND(E1735&gt;=100000,O1735&gt;=750),"Yes","No")</f>
        <v>No</v>
      </c>
    </row>
    <row r="1736" spans="1:30" ht="15" customHeight="1" x14ac:dyDescent="0.3">
      <c r="A1736" s="3" t="s">
        <v>1757</v>
      </c>
      <c r="B1736" s="3">
        <v>37</v>
      </c>
      <c r="C1736" s="3" t="s">
        <v>28</v>
      </c>
      <c r="D1736" s="3" t="s">
        <v>26</v>
      </c>
      <c r="E1736" s="3">
        <v>61009.160020028801</v>
      </c>
      <c r="F1736" s="3">
        <v>211</v>
      </c>
      <c r="G1736" s="3">
        <v>2030.4709583849699</v>
      </c>
      <c r="H1736" s="3">
        <v>10</v>
      </c>
      <c r="I1736" s="3">
        <v>477.79316943564299</v>
      </c>
      <c r="J1736" s="3">
        <v>1</v>
      </c>
      <c r="K1736" s="3">
        <v>563.53357174922098</v>
      </c>
      <c r="L1736" s="3">
        <v>74</v>
      </c>
      <c r="M1736" s="3">
        <v>8</v>
      </c>
      <c r="N1736" s="3">
        <v>8</v>
      </c>
      <c r="O1736" s="3">
        <v>337</v>
      </c>
      <c r="P1736" s="3">
        <v>0</v>
      </c>
      <c r="Q1736" s="3">
        <v>12815.0975542583</v>
      </c>
      <c r="R1736" s="3">
        <v>5</v>
      </c>
      <c r="S1736" s="3">
        <v>0</v>
      </c>
      <c r="T1736" s="3">
        <v>0</v>
      </c>
      <c r="U1736" s="3">
        <v>5949.7308891481098</v>
      </c>
      <c r="V1736" s="3">
        <v>1</v>
      </c>
      <c r="W1736" s="3" t="str">
        <f>IF(Bank_data3[[#This Row],[credit_risk]]=1,"High Risk","Low Risk")</f>
        <v>High Risk</v>
      </c>
      <c r="X1736" s="3" t="str">
        <f t="shared" si="189"/>
        <v>35-44</v>
      </c>
      <c r="Y1736" s="3" t="str">
        <f t="shared" si="190"/>
        <v>Middle Income</v>
      </c>
      <c r="Z1736" s="3" t="str">
        <f t="shared" si="191"/>
        <v>Poor</v>
      </c>
      <c r="AA1736" s="27">
        <f t="shared" si="192"/>
        <v>0.21005202415590069</v>
      </c>
      <c r="AB1736" s="3" t="str">
        <f t="shared" si="193"/>
        <v>Medium</v>
      </c>
      <c r="AC1736" s="3" t="str">
        <f t="shared" si="194"/>
        <v>High</v>
      </c>
      <c r="AD1736" s="3" t="str">
        <f t="shared" si="195"/>
        <v>No</v>
      </c>
    </row>
    <row r="1737" spans="1:30" ht="15" customHeight="1" x14ac:dyDescent="0.3">
      <c r="A1737" s="3" t="s">
        <v>1758</v>
      </c>
      <c r="B1737" s="3">
        <v>25</v>
      </c>
      <c r="C1737" s="3" t="s">
        <v>28</v>
      </c>
      <c r="D1737" s="3" t="s">
        <v>24</v>
      </c>
      <c r="E1737" s="3">
        <v>37105.737095553799</v>
      </c>
      <c r="F1737" s="3">
        <v>192</v>
      </c>
      <c r="G1737" s="3">
        <v>2387.8514921841302</v>
      </c>
      <c r="H1737" s="3">
        <v>8</v>
      </c>
      <c r="I1737" s="3">
        <v>1267.7943101132801</v>
      </c>
      <c r="J1737" s="3">
        <v>38</v>
      </c>
      <c r="K1737" s="3">
        <v>205.32340699626499</v>
      </c>
      <c r="L1737" s="3">
        <v>38</v>
      </c>
      <c r="M1737" s="3">
        <v>0</v>
      </c>
      <c r="N1737" s="3">
        <v>5</v>
      </c>
      <c r="O1737" s="3">
        <v>383</v>
      </c>
      <c r="P1737" s="3">
        <v>4</v>
      </c>
      <c r="Q1737" s="3">
        <v>16683.978586894798</v>
      </c>
      <c r="R1737" s="3">
        <v>0</v>
      </c>
      <c r="S1737" s="3">
        <v>0</v>
      </c>
      <c r="T1737" s="3">
        <v>0</v>
      </c>
      <c r="U1737" s="3">
        <v>6198.7186078627201</v>
      </c>
      <c r="V1737" s="3">
        <v>1</v>
      </c>
      <c r="W1737" s="3" t="str">
        <f>IF(Bank_data3[[#This Row],[credit_risk]]=1,"High Risk","Low Risk")</f>
        <v>High Risk</v>
      </c>
      <c r="X1737" s="3" t="str">
        <f t="shared" si="189"/>
        <v>25-34</v>
      </c>
      <c r="Y1737" s="3" t="str">
        <f t="shared" si="190"/>
        <v>Low Income</v>
      </c>
      <c r="Z1737" s="3" t="str">
        <f t="shared" si="191"/>
        <v>Poor</v>
      </c>
      <c r="AA1737" s="27">
        <f t="shared" si="192"/>
        <v>0.44963339614924286</v>
      </c>
      <c r="AB1737" s="3" t="str">
        <f t="shared" si="193"/>
        <v>Medium</v>
      </c>
      <c r="AC1737" s="3" t="str">
        <f t="shared" si="194"/>
        <v>High</v>
      </c>
      <c r="AD1737" s="3" t="str">
        <f t="shared" si="195"/>
        <v>No</v>
      </c>
    </row>
    <row r="1738" spans="1:30" ht="15" customHeight="1" x14ac:dyDescent="0.3">
      <c r="A1738" s="3" t="s">
        <v>1759</v>
      </c>
      <c r="B1738" s="3">
        <v>56</v>
      </c>
      <c r="C1738" s="3" t="s">
        <v>23</v>
      </c>
      <c r="D1738" s="3" t="s">
        <v>26</v>
      </c>
      <c r="E1738" s="3">
        <v>72201.054783368905</v>
      </c>
      <c r="F1738" s="3">
        <v>207</v>
      </c>
      <c r="G1738" s="3">
        <v>1410.75225829446</v>
      </c>
      <c r="H1738" s="3">
        <v>10</v>
      </c>
      <c r="I1738" s="3">
        <v>986.245000051332</v>
      </c>
      <c r="J1738" s="3">
        <v>12</v>
      </c>
      <c r="K1738" s="3">
        <v>423.18419701733501</v>
      </c>
      <c r="L1738" s="3">
        <v>69</v>
      </c>
      <c r="M1738" s="3">
        <v>18</v>
      </c>
      <c r="N1738" s="3">
        <v>6</v>
      </c>
      <c r="O1738" s="3">
        <v>407</v>
      </c>
      <c r="P1738" s="3">
        <v>4</v>
      </c>
      <c r="Q1738" s="3">
        <v>13775.050427603701</v>
      </c>
      <c r="R1738" s="3">
        <v>2</v>
      </c>
      <c r="S1738" s="3">
        <v>0</v>
      </c>
      <c r="T1738" s="3">
        <v>0</v>
      </c>
      <c r="U1738" s="3">
        <v>5904.9954508054198</v>
      </c>
      <c r="V1738" s="3">
        <v>1</v>
      </c>
      <c r="W1738" s="3" t="str">
        <f>IF(Bank_data3[[#This Row],[credit_risk]]=1,"High Risk","Low Risk")</f>
        <v>High Risk</v>
      </c>
      <c r="X1738" s="3" t="str">
        <f t="shared" si="189"/>
        <v>55+</v>
      </c>
      <c r="Y1738" s="3" t="str">
        <f t="shared" si="190"/>
        <v>Middle Income</v>
      </c>
      <c r="Z1738" s="3" t="str">
        <f t="shared" si="191"/>
        <v>Poor</v>
      </c>
      <c r="AA1738" s="27">
        <f t="shared" si="192"/>
        <v>0.19078738487871377</v>
      </c>
      <c r="AB1738" s="3" t="str">
        <f t="shared" si="193"/>
        <v>Medium</v>
      </c>
      <c r="AC1738" s="3" t="str">
        <f t="shared" si="194"/>
        <v>High</v>
      </c>
      <c r="AD1738" s="3" t="str">
        <f t="shared" si="195"/>
        <v>No</v>
      </c>
    </row>
    <row r="1739" spans="1:30" ht="15" customHeight="1" x14ac:dyDescent="0.3">
      <c r="A1739" s="3" t="s">
        <v>1760</v>
      </c>
      <c r="B1739" s="3">
        <v>67</v>
      </c>
      <c r="C1739" s="3" t="s">
        <v>28</v>
      </c>
      <c r="D1739" s="3" t="s">
        <v>26</v>
      </c>
      <c r="E1739" s="3">
        <v>90378.391338146394</v>
      </c>
      <c r="F1739" s="3">
        <v>115</v>
      </c>
      <c r="G1739" s="3">
        <v>1326.28096051701</v>
      </c>
      <c r="H1739" s="3">
        <v>4</v>
      </c>
      <c r="I1739" s="3">
        <v>559.12010842637505</v>
      </c>
      <c r="J1739" s="3">
        <v>35</v>
      </c>
      <c r="K1739" s="3">
        <v>189.957789187488</v>
      </c>
      <c r="L1739" s="3">
        <v>66</v>
      </c>
      <c r="M1739" s="3">
        <v>13</v>
      </c>
      <c r="N1739" s="3">
        <v>1</v>
      </c>
      <c r="O1739" s="3">
        <v>302</v>
      </c>
      <c r="P1739" s="3">
        <v>1</v>
      </c>
      <c r="Q1739" s="3">
        <v>13896.5584494467</v>
      </c>
      <c r="R1739" s="3">
        <v>2</v>
      </c>
      <c r="S1739" s="3">
        <v>0</v>
      </c>
      <c r="T1739" s="3">
        <v>0</v>
      </c>
      <c r="U1739" s="3">
        <v>14670.996040624001</v>
      </c>
      <c r="V1739" s="3">
        <v>1</v>
      </c>
      <c r="W1739" s="3" t="str">
        <f>IF(Bank_data3[[#This Row],[credit_risk]]=1,"High Risk","Low Risk")</f>
        <v>High Risk</v>
      </c>
      <c r="X1739" s="3" t="str">
        <f t="shared" si="189"/>
        <v>55+</v>
      </c>
      <c r="Y1739" s="3" t="str">
        <f t="shared" si="190"/>
        <v>Middle Income</v>
      </c>
      <c r="Z1739" s="3" t="str">
        <f t="shared" si="191"/>
        <v>Poor</v>
      </c>
      <c r="AA1739" s="27">
        <f t="shared" si="192"/>
        <v>0.15375974548444216</v>
      </c>
      <c r="AB1739" s="3" t="str">
        <f t="shared" si="193"/>
        <v>Medium</v>
      </c>
      <c r="AC1739" s="3" t="str">
        <f t="shared" si="194"/>
        <v>High</v>
      </c>
      <c r="AD1739" s="3" t="str">
        <f t="shared" si="195"/>
        <v>No</v>
      </c>
    </row>
    <row r="1740" spans="1:30" ht="15" customHeight="1" x14ac:dyDescent="0.3">
      <c r="A1740" s="3" t="s">
        <v>1761</v>
      </c>
      <c r="B1740" s="3">
        <v>32</v>
      </c>
      <c r="C1740" s="3" t="s">
        <v>23</v>
      </c>
      <c r="D1740" s="3" t="s">
        <v>26</v>
      </c>
      <c r="E1740" s="3">
        <v>30379.451081474399</v>
      </c>
      <c r="F1740" s="3">
        <v>180</v>
      </c>
      <c r="G1740" s="3">
        <v>1931.3555853140001</v>
      </c>
      <c r="H1740" s="3">
        <v>8</v>
      </c>
      <c r="I1740" s="3">
        <v>828.20853841041196</v>
      </c>
      <c r="J1740" s="3">
        <v>37</v>
      </c>
      <c r="K1740" s="3">
        <v>675.78826783157797</v>
      </c>
      <c r="L1740" s="3">
        <v>14</v>
      </c>
      <c r="M1740" s="3">
        <v>13</v>
      </c>
      <c r="N1740" s="3">
        <v>0</v>
      </c>
      <c r="O1740" s="3">
        <v>591</v>
      </c>
      <c r="P1740" s="3">
        <v>1</v>
      </c>
      <c r="Q1740" s="3">
        <v>21409.9687521618</v>
      </c>
      <c r="R1740" s="3">
        <v>0</v>
      </c>
      <c r="S1740" s="3">
        <v>0</v>
      </c>
      <c r="T1740" s="3">
        <v>0</v>
      </c>
      <c r="U1740" s="3">
        <v>11748.487590393001</v>
      </c>
      <c r="V1740" s="3">
        <v>0</v>
      </c>
      <c r="W1740" s="3" t="str">
        <f>IF(Bank_data3[[#This Row],[credit_risk]]=1,"High Risk","Low Risk")</f>
        <v>Low Risk</v>
      </c>
      <c r="X1740" s="3" t="str">
        <f t="shared" si="189"/>
        <v>25-34</v>
      </c>
      <c r="Y1740" s="3" t="str">
        <f t="shared" si="190"/>
        <v>Low Income</v>
      </c>
      <c r="Z1740" s="3" t="str">
        <f t="shared" si="191"/>
        <v>Fair</v>
      </c>
      <c r="AA1740" s="27">
        <f t="shared" si="192"/>
        <v>0.70475166568160108</v>
      </c>
      <c r="AB1740" s="3" t="str">
        <f t="shared" si="193"/>
        <v>Medium</v>
      </c>
      <c r="AC1740" s="3" t="str">
        <f t="shared" si="194"/>
        <v>Medium</v>
      </c>
      <c r="AD1740" s="3" t="str">
        <f t="shared" si="195"/>
        <v>No</v>
      </c>
    </row>
    <row r="1741" spans="1:30" ht="15" customHeight="1" x14ac:dyDescent="0.3">
      <c r="A1741" s="3" t="s">
        <v>1762</v>
      </c>
      <c r="B1741" s="3">
        <v>47</v>
      </c>
      <c r="C1741" s="3" t="s">
        <v>28</v>
      </c>
      <c r="D1741" s="3" t="s">
        <v>24</v>
      </c>
      <c r="E1741" s="3">
        <v>46693.508605221301</v>
      </c>
      <c r="F1741" s="3">
        <v>207</v>
      </c>
      <c r="G1741" s="3">
        <v>1342.01341306991</v>
      </c>
      <c r="H1741" s="3">
        <v>0</v>
      </c>
      <c r="I1741" s="3">
        <v>501.17476699018601</v>
      </c>
      <c r="J1741" s="3">
        <v>17</v>
      </c>
      <c r="K1741" s="3">
        <v>455.631238702492</v>
      </c>
      <c r="L1741" s="3">
        <v>3</v>
      </c>
      <c r="M1741" s="3">
        <v>3</v>
      </c>
      <c r="N1741" s="3">
        <v>7</v>
      </c>
      <c r="O1741" s="3">
        <v>329</v>
      </c>
      <c r="P1741" s="3">
        <v>3</v>
      </c>
      <c r="Q1741" s="3">
        <v>11004.097401613</v>
      </c>
      <c r="R1741" s="3">
        <v>0</v>
      </c>
      <c r="S1741" s="3">
        <v>0</v>
      </c>
      <c r="T1741" s="3">
        <v>0</v>
      </c>
      <c r="U1741" s="3">
        <v>8657.6428785453008</v>
      </c>
      <c r="V1741" s="3">
        <v>1</v>
      </c>
      <c r="W1741" s="3" t="str">
        <f>IF(Bank_data3[[#This Row],[credit_risk]]=1,"High Risk","Low Risk")</f>
        <v>High Risk</v>
      </c>
      <c r="X1741" s="3" t="str">
        <f t="shared" si="189"/>
        <v>45-54</v>
      </c>
      <c r="Y1741" s="3" t="str">
        <f t="shared" si="190"/>
        <v>Low Income</v>
      </c>
      <c r="Z1741" s="3" t="str">
        <f t="shared" si="191"/>
        <v>Poor</v>
      </c>
      <c r="AA1741" s="27">
        <f t="shared" si="192"/>
        <v>0.23566653546318672</v>
      </c>
      <c r="AB1741" s="3" t="str">
        <f t="shared" si="193"/>
        <v>Medium</v>
      </c>
      <c r="AC1741" s="3" t="str">
        <f t="shared" si="194"/>
        <v>Low</v>
      </c>
      <c r="AD1741" s="3" t="str">
        <f t="shared" si="195"/>
        <v>No</v>
      </c>
    </row>
    <row r="1742" spans="1:30" ht="15" customHeight="1" x14ac:dyDescent="0.3">
      <c r="A1742" s="3" t="s">
        <v>1763</v>
      </c>
      <c r="B1742" s="3">
        <v>24</v>
      </c>
      <c r="C1742" s="3" t="s">
        <v>23</v>
      </c>
      <c r="D1742" s="3" t="s">
        <v>33</v>
      </c>
      <c r="E1742" s="3">
        <v>56066.176416181799</v>
      </c>
      <c r="F1742" s="3">
        <v>211</v>
      </c>
      <c r="G1742" s="3">
        <v>282.92483802891098</v>
      </c>
      <c r="H1742" s="3">
        <v>9</v>
      </c>
      <c r="I1742" s="3">
        <v>1326.43949319528</v>
      </c>
      <c r="J1742" s="3">
        <v>14</v>
      </c>
      <c r="K1742" s="3">
        <v>0</v>
      </c>
      <c r="L1742" s="3">
        <v>43</v>
      </c>
      <c r="M1742" s="3">
        <v>6</v>
      </c>
      <c r="N1742" s="3">
        <v>9</v>
      </c>
      <c r="O1742" s="3">
        <v>466</v>
      </c>
      <c r="P1742" s="3">
        <v>1</v>
      </c>
      <c r="Q1742" s="3">
        <v>10551.7353418771</v>
      </c>
      <c r="R1742" s="3">
        <v>0</v>
      </c>
      <c r="S1742" s="3">
        <v>0</v>
      </c>
      <c r="T1742" s="3">
        <v>0</v>
      </c>
      <c r="U1742" s="3">
        <v>18015.886737622099</v>
      </c>
      <c r="V1742" s="3">
        <v>1</v>
      </c>
      <c r="W1742" s="3" t="str">
        <f>IF(Bank_data3[[#This Row],[credit_risk]]=1,"High Risk","Low Risk")</f>
        <v>High Risk</v>
      </c>
      <c r="X1742" s="3" t="str">
        <f t="shared" si="189"/>
        <v>18-24</v>
      </c>
      <c r="Y1742" s="3" t="str">
        <f t="shared" si="190"/>
        <v>Middle Income</v>
      </c>
      <c r="Z1742" s="3" t="str">
        <f t="shared" si="191"/>
        <v>Poor</v>
      </c>
      <c r="AA1742" s="27">
        <f t="shared" si="192"/>
        <v>0.18820144365742161</v>
      </c>
      <c r="AB1742" s="3" t="str">
        <f t="shared" si="193"/>
        <v>Low</v>
      </c>
      <c r="AC1742" s="3" t="str">
        <f t="shared" si="194"/>
        <v>High</v>
      </c>
      <c r="AD1742" s="3" t="str">
        <f t="shared" si="195"/>
        <v>No</v>
      </c>
    </row>
    <row r="1743" spans="1:30" ht="15" customHeight="1" x14ac:dyDescent="0.3">
      <c r="A1743" s="3" t="s">
        <v>1764</v>
      </c>
      <c r="B1743" s="3">
        <v>32</v>
      </c>
      <c r="C1743" s="3" t="s">
        <v>28</v>
      </c>
      <c r="D1743" s="3" t="s">
        <v>33</v>
      </c>
      <c r="E1743" s="3">
        <v>91044.684145380699</v>
      </c>
      <c r="F1743" s="3">
        <v>126</v>
      </c>
      <c r="G1743" s="3">
        <v>2189.9386977747499</v>
      </c>
      <c r="H1743" s="3">
        <v>9</v>
      </c>
      <c r="I1743" s="3">
        <v>1368.0065945649201</v>
      </c>
      <c r="J1743" s="3">
        <v>34</v>
      </c>
      <c r="K1743" s="3">
        <v>759.50975102827999</v>
      </c>
      <c r="L1743" s="3">
        <v>38</v>
      </c>
      <c r="M1743" s="3">
        <v>19</v>
      </c>
      <c r="N1743" s="3">
        <v>3</v>
      </c>
      <c r="O1743" s="3">
        <v>392</v>
      </c>
      <c r="P1743" s="3">
        <v>0</v>
      </c>
      <c r="Q1743" s="3">
        <v>10175.3132347398</v>
      </c>
      <c r="R1743" s="3">
        <v>5</v>
      </c>
      <c r="S1743" s="3">
        <v>0</v>
      </c>
      <c r="T1743" s="3">
        <v>0</v>
      </c>
      <c r="U1743" s="3">
        <v>6468.7650100904202</v>
      </c>
      <c r="V1743" s="3">
        <v>1</v>
      </c>
      <c r="W1743" s="3" t="str">
        <f>IF(Bank_data3[[#This Row],[credit_risk]]=1,"High Risk","Low Risk")</f>
        <v>High Risk</v>
      </c>
      <c r="X1743" s="3" t="str">
        <f t="shared" si="189"/>
        <v>25-34</v>
      </c>
      <c r="Y1743" s="3" t="str">
        <f t="shared" si="190"/>
        <v>Middle Income</v>
      </c>
      <c r="Z1743" s="3" t="str">
        <f t="shared" si="191"/>
        <v>Poor</v>
      </c>
      <c r="AA1743" s="27">
        <f t="shared" si="192"/>
        <v>0.11176175007089705</v>
      </c>
      <c r="AB1743" s="3" t="str">
        <f t="shared" si="193"/>
        <v>Medium</v>
      </c>
      <c r="AC1743" s="3" t="str">
        <f t="shared" si="194"/>
        <v>High</v>
      </c>
      <c r="AD1743" s="3" t="str">
        <f t="shared" si="195"/>
        <v>No</v>
      </c>
    </row>
    <row r="1744" spans="1:30" ht="15" customHeight="1" x14ac:dyDescent="0.3">
      <c r="A1744" s="3" t="s">
        <v>1765</v>
      </c>
      <c r="B1744" s="3">
        <v>36</v>
      </c>
      <c r="C1744" s="3" t="s">
        <v>23</v>
      </c>
      <c r="D1744" s="3" t="s">
        <v>33</v>
      </c>
      <c r="E1744" s="3">
        <v>36792.0089094672</v>
      </c>
      <c r="F1744" s="3">
        <v>17</v>
      </c>
      <c r="G1744" s="3">
        <v>32.571855276894702</v>
      </c>
      <c r="H1744" s="3">
        <v>10</v>
      </c>
      <c r="I1744" s="3">
        <v>1043.6782888969999</v>
      </c>
      <c r="J1744" s="3">
        <v>16</v>
      </c>
      <c r="K1744" s="3">
        <v>207.35540908396899</v>
      </c>
      <c r="L1744" s="3">
        <v>69</v>
      </c>
      <c r="M1744" s="3">
        <v>10</v>
      </c>
      <c r="N1744" s="3">
        <v>8</v>
      </c>
      <c r="O1744" s="3">
        <v>517</v>
      </c>
      <c r="P1744" s="3">
        <v>1</v>
      </c>
      <c r="Q1744" s="3">
        <v>8460.9556667745092</v>
      </c>
      <c r="R1744" s="3">
        <v>0</v>
      </c>
      <c r="S1744" s="3">
        <v>0</v>
      </c>
      <c r="T1744" s="3">
        <v>0</v>
      </c>
      <c r="U1744" s="3">
        <v>3638.87764971665</v>
      </c>
      <c r="V1744" s="3">
        <v>1</v>
      </c>
      <c r="W1744" s="3" t="str">
        <f>IF(Bank_data3[[#This Row],[credit_risk]]=1,"High Risk","Low Risk")</f>
        <v>High Risk</v>
      </c>
      <c r="X1744" s="3" t="str">
        <f t="shared" si="189"/>
        <v>35-44</v>
      </c>
      <c r="Y1744" s="3" t="str">
        <f t="shared" si="190"/>
        <v>Low Income</v>
      </c>
      <c r="Z1744" s="3" t="str">
        <f t="shared" si="191"/>
        <v>Poor</v>
      </c>
      <c r="AA1744" s="27">
        <f t="shared" si="192"/>
        <v>0.22996721074932561</v>
      </c>
      <c r="AB1744" s="3" t="str">
        <f t="shared" si="193"/>
        <v>Low</v>
      </c>
      <c r="AC1744" s="3" t="str">
        <f t="shared" si="194"/>
        <v>High</v>
      </c>
      <c r="AD1744" s="3" t="str">
        <f t="shared" si="195"/>
        <v>No</v>
      </c>
    </row>
    <row r="1745" spans="1:30" ht="15" customHeight="1" x14ac:dyDescent="0.3">
      <c r="A1745" s="3" t="s">
        <v>1766</v>
      </c>
      <c r="B1745" s="3">
        <v>69</v>
      </c>
      <c r="C1745" s="3" t="s">
        <v>31</v>
      </c>
      <c r="D1745" s="3" t="s">
        <v>33</v>
      </c>
      <c r="E1745" s="3">
        <v>33087.479205294498</v>
      </c>
      <c r="F1745" s="3">
        <v>92</v>
      </c>
      <c r="G1745" s="3">
        <v>1821.34154312277</v>
      </c>
      <c r="H1745" s="3">
        <v>7</v>
      </c>
      <c r="I1745" s="3">
        <v>1344.8297986790999</v>
      </c>
      <c r="J1745" s="3">
        <v>47</v>
      </c>
      <c r="K1745" s="3">
        <v>1166.7318476596599</v>
      </c>
      <c r="L1745" s="3">
        <v>36</v>
      </c>
      <c r="M1745" s="3">
        <v>1</v>
      </c>
      <c r="N1745" s="3">
        <v>8</v>
      </c>
      <c r="O1745" s="3">
        <v>388</v>
      </c>
      <c r="P1745" s="3">
        <v>2</v>
      </c>
      <c r="Q1745" s="3">
        <v>11308.4016678764</v>
      </c>
      <c r="R1745" s="3">
        <v>6</v>
      </c>
      <c r="S1745" s="3">
        <v>0</v>
      </c>
      <c r="T1745" s="3">
        <v>0</v>
      </c>
      <c r="U1745" s="3">
        <v>1861.97294341416</v>
      </c>
      <c r="V1745" s="3">
        <v>1</v>
      </c>
      <c r="W1745" s="3" t="str">
        <f>IF(Bank_data3[[#This Row],[credit_risk]]=1,"High Risk","Low Risk")</f>
        <v>High Risk</v>
      </c>
      <c r="X1745" s="3" t="str">
        <f t="shared" si="189"/>
        <v>55+</v>
      </c>
      <c r="Y1745" s="3" t="str">
        <f t="shared" si="190"/>
        <v>Low Income</v>
      </c>
      <c r="Z1745" s="3" t="str">
        <f t="shared" si="191"/>
        <v>Poor</v>
      </c>
      <c r="AA1745" s="27">
        <f t="shared" si="192"/>
        <v>0.34177283792797625</v>
      </c>
      <c r="AB1745" s="3" t="str">
        <f t="shared" si="193"/>
        <v>Medium</v>
      </c>
      <c r="AC1745" s="3" t="str">
        <f t="shared" si="194"/>
        <v>High</v>
      </c>
      <c r="AD1745" s="3" t="str">
        <f t="shared" si="195"/>
        <v>No</v>
      </c>
    </row>
    <row r="1746" spans="1:30" ht="15" customHeight="1" x14ac:dyDescent="0.3">
      <c r="A1746" s="3" t="s">
        <v>1767</v>
      </c>
      <c r="B1746" s="3">
        <v>59</v>
      </c>
      <c r="C1746" s="3" t="s">
        <v>23</v>
      </c>
      <c r="D1746" s="3" t="s">
        <v>33</v>
      </c>
      <c r="E1746" s="3">
        <v>32964.4553488745</v>
      </c>
      <c r="F1746" s="3">
        <v>174</v>
      </c>
      <c r="G1746" s="3">
        <v>3530.7947672493901</v>
      </c>
      <c r="H1746" s="3">
        <v>2</v>
      </c>
      <c r="I1746" s="3">
        <v>853.12858210537502</v>
      </c>
      <c r="J1746" s="3">
        <v>12</v>
      </c>
      <c r="K1746" s="3">
        <v>329.14152456172002</v>
      </c>
      <c r="L1746" s="3">
        <v>57</v>
      </c>
      <c r="M1746" s="3">
        <v>17</v>
      </c>
      <c r="N1746" s="3">
        <v>3</v>
      </c>
      <c r="O1746" s="3">
        <v>487</v>
      </c>
      <c r="P1746" s="3">
        <v>1</v>
      </c>
      <c r="Q1746" s="3">
        <v>8307.9689842997104</v>
      </c>
      <c r="R1746" s="3">
        <v>7</v>
      </c>
      <c r="S1746" s="3">
        <v>0</v>
      </c>
      <c r="T1746" s="3">
        <v>0</v>
      </c>
      <c r="U1746" s="3">
        <v>10350.325313679799</v>
      </c>
      <c r="V1746" s="3">
        <v>1</v>
      </c>
      <c r="W1746" s="3" t="str">
        <f>IF(Bank_data3[[#This Row],[credit_risk]]=1,"High Risk","Low Risk")</f>
        <v>High Risk</v>
      </c>
      <c r="X1746" s="3" t="str">
        <f t="shared" si="189"/>
        <v>55+</v>
      </c>
      <c r="Y1746" s="3" t="str">
        <f t="shared" si="190"/>
        <v>Low Income</v>
      </c>
      <c r="Z1746" s="3" t="str">
        <f t="shared" si="191"/>
        <v>Poor</v>
      </c>
      <c r="AA1746" s="27">
        <f t="shared" si="192"/>
        <v>0.25202809803388326</v>
      </c>
      <c r="AB1746" s="3" t="str">
        <f t="shared" si="193"/>
        <v>Medium</v>
      </c>
      <c r="AC1746" s="3" t="str">
        <f t="shared" si="194"/>
        <v>High</v>
      </c>
      <c r="AD1746" s="3" t="str">
        <f t="shared" si="195"/>
        <v>No</v>
      </c>
    </row>
    <row r="1747" spans="1:30" ht="15" customHeight="1" x14ac:dyDescent="0.3">
      <c r="A1747" s="3" t="s">
        <v>1768</v>
      </c>
      <c r="B1747" s="3">
        <v>64</v>
      </c>
      <c r="C1747" s="3" t="s">
        <v>23</v>
      </c>
      <c r="D1747" s="3" t="s">
        <v>24</v>
      </c>
      <c r="E1747" s="3">
        <v>71985.624681055095</v>
      </c>
      <c r="F1747" s="3">
        <v>222</v>
      </c>
      <c r="G1747" s="3">
        <v>1926.5718029152799</v>
      </c>
      <c r="H1747" s="3">
        <v>7</v>
      </c>
      <c r="I1747" s="3">
        <v>1067.2293985111801</v>
      </c>
      <c r="J1747" s="3">
        <v>21</v>
      </c>
      <c r="K1747" s="3">
        <v>355.41472464650502</v>
      </c>
      <c r="L1747" s="3">
        <v>31</v>
      </c>
      <c r="M1747" s="3">
        <v>9</v>
      </c>
      <c r="N1747" s="3">
        <v>9</v>
      </c>
      <c r="O1747" s="3">
        <v>581</v>
      </c>
      <c r="P1747" s="3">
        <v>5</v>
      </c>
      <c r="Q1747" s="3">
        <v>14769.915863345101</v>
      </c>
      <c r="R1747" s="3">
        <v>7</v>
      </c>
      <c r="S1747" s="3">
        <v>0</v>
      </c>
      <c r="T1747" s="3">
        <v>0</v>
      </c>
      <c r="U1747" s="3">
        <v>2277.7560372704902</v>
      </c>
      <c r="V1747" s="3">
        <v>1</v>
      </c>
      <c r="W1747" s="3" t="str">
        <f>IF(Bank_data3[[#This Row],[credit_risk]]=1,"High Risk","Low Risk")</f>
        <v>High Risk</v>
      </c>
      <c r="X1747" s="3" t="str">
        <f t="shared" si="189"/>
        <v>55+</v>
      </c>
      <c r="Y1747" s="3" t="str">
        <f t="shared" si="190"/>
        <v>Middle Income</v>
      </c>
      <c r="Z1747" s="3" t="str">
        <f t="shared" si="191"/>
        <v>Fair</v>
      </c>
      <c r="AA1747" s="27">
        <f t="shared" si="192"/>
        <v>0.20517868572768239</v>
      </c>
      <c r="AB1747" s="3" t="str">
        <f t="shared" si="193"/>
        <v>Medium</v>
      </c>
      <c r="AC1747" s="3" t="str">
        <f t="shared" si="194"/>
        <v>High</v>
      </c>
      <c r="AD1747" s="3" t="str">
        <f t="shared" si="195"/>
        <v>No</v>
      </c>
    </row>
    <row r="1748" spans="1:30" ht="15" customHeight="1" x14ac:dyDescent="0.3">
      <c r="A1748" s="3" t="s">
        <v>1769</v>
      </c>
      <c r="B1748" s="3">
        <v>51</v>
      </c>
      <c r="C1748" s="3" t="s">
        <v>23</v>
      </c>
      <c r="D1748" s="3" t="s">
        <v>24</v>
      </c>
      <c r="E1748" s="3">
        <v>37259.036991789202</v>
      </c>
      <c r="F1748" s="3">
        <v>44</v>
      </c>
      <c r="G1748" s="3">
        <v>944.71513495973704</v>
      </c>
      <c r="H1748" s="3">
        <v>4</v>
      </c>
      <c r="I1748" s="3">
        <v>1228.6535826684101</v>
      </c>
      <c r="J1748" s="3">
        <v>39</v>
      </c>
      <c r="K1748" s="3">
        <v>540.10318672871699</v>
      </c>
      <c r="L1748" s="3">
        <v>27</v>
      </c>
      <c r="M1748" s="3">
        <v>0</v>
      </c>
      <c r="N1748" s="3">
        <v>2</v>
      </c>
      <c r="O1748" s="3">
        <v>688</v>
      </c>
      <c r="P1748" s="3">
        <v>1</v>
      </c>
      <c r="Q1748" s="3">
        <v>14850.4951468368</v>
      </c>
      <c r="R1748" s="3">
        <v>3</v>
      </c>
      <c r="S1748" s="3">
        <v>0</v>
      </c>
      <c r="T1748" s="3">
        <v>0</v>
      </c>
      <c r="U1748" s="3">
        <v>10968.2879085899</v>
      </c>
      <c r="V1748" s="3">
        <v>0</v>
      </c>
      <c r="W1748" s="3" t="str">
        <f>IF(Bank_data3[[#This Row],[credit_risk]]=1,"High Risk","Low Risk")</f>
        <v>Low Risk</v>
      </c>
      <c r="X1748" s="3" t="str">
        <f t="shared" si="189"/>
        <v>45-54</v>
      </c>
      <c r="Y1748" s="3" t="str">
        <f t="shared" si="190"/>
        <v>Low Income</v>
      </c>
      <c r="Z1748" s="3" t="str">
        <f t="shared" si="191"/>
        <v>Good</v>
      </c>
      <c r="AA1748" s="27">
        <f t="shared" si="192"/>
        <v>0.39857431500737428</v>
      </c>
      <c r="AB1748" s="3" t="str">
        <f t="shared" si="193"/>
        <v>Low</v>
      </c>
      <c r="AC1748" s="3" t="str">
        <f t="shared" si="194"/>
        <v>Medium</v>
      </c>
      <c r="AD1748" s="3" t="str">
        <f t="shared" si="195"/>
        <v>No</v>
      </c>
    </row>
    <row r="1749" spans="1:30" ht="15" customHeight="1" x14ac:dyDescent="0.3">
      <c r="A1749" s="3" t="s">
        <v>1770</v>
      </c>
      <c r="B1749" s="3">
        <v>48</v>
      </c>
      <c r="C1749" s="3" t="s">
        <v>28</v>
      </c>
      <c r="D1749" s="3" t="s">
        <v>24</v>
      </c>
      <c r="E1749" s="3">
        <v>34697.5843510829</v>
      </c>
      <c r="F1749" s="3">
        <v>47</v>
      </c>
      <c r="G1749" s="3">
        <v>1138.9086613959</v>
      </c>
      <c r="H1749" s="3">
        <v>1</v>
      </c>
      <c r="I1749" s="3">
        <v>797.98974156942904</v>
      </c>
      <c r="J1749" s="3">
        <v>20</v>
      </c>
      <c r="K1749" s="3">
        <v>0</v>
      </c>
      <c r="L1749" s="3">
        <v>3</v>
      </c>
      <c r="M1749" s="3">
        <v>13</v>
      </c>
      <c r="N1749" s="3">
        <v>4</v>
      </c>
      <c r="O1749" s="3">
        <v>436</v>
      </c>
      <c r="P1749" s="3">
        <v>2</v>
      </c>
      <c r="Q1749" s="3">
        <v>13450.734751922901</v>
      </c>
      <c r="R1749" s="3">
        <v>7</v>
      </c>
      <c r="S1749" s="3">
        <v>0</v>
      </c>
      <c r="T1749" s="3">
        <v>0</v>
      </c>
      <c r="U1749" s="3">
        <v>6698.6175381451503</v>
      </c>
      <c r="V1749" s="3">
        <v>1</v>
      </c>
      <c r="W1749" s="3" t="str">
        <f>IF(Bank_data3[[#This Row],[credit_risk]]=1,"High Risk","Low Risk")</f>
        <v>High Risk</v>
      </c>
      <c r="X1749" s="3" t="str">
        <f t="shared" si="189"/>
        <v>45-54</v>
      </c>
      <c r="Y1749" s="3" t="str">
        <f t="shared" si="190"/>
        <v>Low Income</v>
      </c>
      <c r="Z1749" s="3" t="str">
        <f t="shared" si="191"/>
        <v>Poor</v>
      </c>
      <c r="AA1749" s="27">
        <f t="shared" si="192"/>
        <v>0.38765623035377411</v>
      </c>
      <c r="AB1749" s="3" t="str">
        <f t="shared" si="193"/>
        <v>Medium</v>
      </c>
      <c r="AC1749" s="3" t="str">
        <f t="shared" si="194"/>
        <v>Low</v>
      </c>
      <c r="AD1749" s="3" t="str">
        <f t="shared" si="195"/>
        <v>No</v>
      </c>
    </row>
    <row r="1750" spans="1:30" ht="15" customHeight="1" x14ac:dyDescent="0.3">
      <c r="A1750" s="3" t="s">
        <v>1771</v>
      </c>
      <c r="B1750" s="3">
        <v>22</v>
      </c>
      <c r="C1750" s="3" t="s">
        <v>28</v>
      </c>
      <c r="D1750" s="3" t="s">
        <v>24</v>
      </c>
      <c r="E1750" s="3">
        <v>54157.4119165128</v>
      </c>
      <c r="F1750" s="3">
        <v>96</v>
      </c>
      <c r="G1750" s="3">
        <v>1796.49901290038</v>
      </c>
      <c r="H1750" s="3">
        <v>8</v>
      </c>
      <c r="I1750" s="3">
        <v>824.88635006107097</v>
      </c>
      <c r="J1750" s="3">
        <v>25</v>
      </c>
      <c r="K1750" s="3">
        <v>610.10487314761701</v>
      </c>
      <c r="L1750" s="3">
        <v>9</v>
      </c>
      <c r="M1750" s="3">
        <v>9</v>
      </c>
      <c r="N1750" s="3">
        <v>5</v>
      </c>
      <c r="O1750" s="3">
        <v>587</v>
      </c>
      <c r="P1750" s="3">
        <v>0</v>
      </c>
      <c r="Q1750" s="3">
        <v>14391.6523069129</v>
      </c>
      <c r="R1750" s="3">
        <v>2</v>
      </c>
      <c r="S1750" s="3">
        <v>0</v>
      </c>
      <c r="T1750" s="3">
        <v>0</v>
      </c>
      <c r="U1750" s="3">
        <v>5020.7508436245598</v>
      </c>
      <c r="V1750" s="3">
        <v>0</v>
      </c>
      <c r="W1750" s="3" t="str">
        <f>IF(Bank_data3[[#This Row],[credit_risk]]=1,"High Risk","Low Risk")</f>
        <v>Low Risk</v>
      </c>
      <c r="X1750" s="3" t="str">
        <f t="shared" si="189"/>
        <v>18-24</v>
      </c>
      <c r="Y1750" s="3" t="str">
        <f t="shared" si="190"/>
        <v>Middle Income</v>
      </c>
      <c r="Z1750" s="3" t="str">
        <f t="shared" si="191"/>
        <v>Fair</v>
      </c>
      <c r="AA1750" s="27">
        <f t="shared" si="192"/>
        <v>0.26573744567222995</v>
      </c>
      <c r="AB1750" s="3" t="str">
        <f t="shared" si="193"/>
        <v>Medium</v>
      </c>
      <c r="AC1750" s="3" t="str">
        <f t="shared" si="194"/>
        <v>Low</v>
      </c>
      <c r="AD1750" s="3" t="str">
        <f t="shared" si="195"/>
        <v>No</v>
      </c>
    </row>
    <row r="1751" spans="1:30" ht="15" customHeight="1" x14ac:dyDescent="0.3">
      <c r="A1751" s="3" t="s">
        <v>1772</v>
      </c>
      <c r="B1751" s="3">
        <v>59</v>
      </c>
      <c r="C1751" s="3" t="s">
        <v>28</v>
      </c>
      <c r="D1751" s="3" t="s">
        <v>24</v>
      </c>
      <c r="E1751" s="3">
        <v>55547.983608511699</v>
      </c>
      <c r="F1751" s="3">
        <v>109</v>
      </c>
      <c r="G1751" s="3">
        <v>1482.90259178724</v>
      </c>
      <c r="H1751" s="3">
        <v>3</v>
      </c>
      <c r="I1751" s="3">
        <v>1126.77981050011</v>
      </c>
      <c r="J1751" s="3">
        <v>45</v>
      </c>
      <c r="K1751" s="3">
        <v>675.30160367464703</v>
      </c>
      <c r="L1751" s="3">
        <v>26</v>
      </c>
      <c r="M1751" s="3">
        <v>17</v>
      </c>
      <c r="N1751" s="3">
        <v>9</v>
      </c>
      <c r="O1751" s="3">
        <v>632</v>
      </c>
      <c r="P1751" s="3">
        <v>4</v>
      </c>
      <c r="Q1751" s="3">
        <v>16872.446877578401</v>
      </c>
      <c r="R1751" s="3">
        <v>5</v>
      </c>
      <c r="S1751" s="3">
        <v>0</v>
      </c>
      <c r="T1751" s="3">
        <v>0</v>
      </c>
      <c r="U1751" s="3">
        <v>11717.7172852067</v>
      </c>
      <c r="V1751" s="3">
        <v>1</v>
      </c>
      <c r="W1751" s="3" t="str">
        <f>IF(Bank_data3[[#This Row],[credit_risk]]=1,"High Risk","Low Risk")</f>
        <v>High Risk</v>
      </c>
      <c r="X1751" s="3" t="str">
        <f t="shared" si="189"/>
        <v>55+</v>
      </c>
      <c r="Y1751" s="3" t="str">
        <f t="shared" si="190"/>
        <v>Middle Income</v>
      </c>
      <c r="Z1751" s="3" t="str">
        <f t="shared" si="191"/>
        <v>Fair</v>
      </c>
      <c r="AA1751" s="27">
        <f t="shared" si="192"/>
        <v>0.30374544279574911</v>
      </c>
      <c r="AB1751" s="3" t="str">
        <f t="shared" si="193"/>
        <v>Medium</v>
      </c>
      <c r="AC1751" s="3" t="str">
        <f t="shared" si="194"/>
        <v>Medium</v>
      </c>
      <c r="AD1751" s="3" t="str">
        <f t="shared" si="195"/>
        <v>No</v>
      </c>
    </row>
    <row r="1752" spans="1:30" ht="15" customHeight="1" x14ac:dyDescent="0.3">
      <c r="A1752" s="3" t="s">
        <v>1773</v>
      </c>
      <c r="B1752" s="3">
        <v>53</v>
      </c>
      <c r="C1752" s="3" t="s">
        <v>31</v>
      </c>
      <c r="D1752" s="3" t="s">
        <v>24</v>
      </c>
      <c r="E1752" s="3">
        <v>69278.368498031094</v>
      </c>
      <c r="F1752" s="3">
        <v>165</v>
      </c>
      <c r="G1752" s="3">
        <v>2105.0020234570302</v>
      </c>
      <c r="H1752" s="3">
        <v>6</v>
      </c>
      <c r="I1752" s="3">
        <v>1026.2742879586001</v>
      </c>
      <c r="J1752" s="3">
        <v>3</v>
      </c>
      <c r="K1752" s="3">
        <v>726.56908992716501</v>
      </c>
      <c r="L1752" s="3">
        <v>35</v>
      </c>
      <c r="M1752" s="3">
        <v>6</v>
      </c>
      <c r="N1752" s="3">
        <v>3</v>
      </c>
      <c r="O1752" s="3">
        <v>711</v>
      </c>
      <c r="P1752" s="3">
        <v>0</v>
      </c>
      <c r="Q1752" s="3">
        <v>5847.5535988762804</v>
      </c>
      <c r="R1752" s="3">
        <v>5</v>
      </c>
      <c r="S1752" s="3">
        <v>1</v>
      </c>
      <c r="T1752" s="3">
        <v>0</v>
      </c>
      <c r="U1752" s="3">
        <v>5278.6313267264304</v>
      </c>
      <c r="V1752" s="3">
        <v>1</v>
      </c>
      <c r="W1752" s="3" t="str">
        <f>IF(Bank_data3[[#This Row],[credit_risk]]=1,"High Risk","Low Risk")</f>
        <v>High Risk</v>
      </c>
      <c r="X1752" s="3" t="str">
        <f t="shared" si="189"/>
        <v>45-54</v>
      </c>
      <c r="Y1752" s="3" t="str">
        <f t="shared" si="190"/>
        <v>Middle Income</v>
      </c>
      <c r="Z1752" s="3" t="str">
        <f t="shared" si="191"/>
        <v>Good</v>
      </c>
      <c r="AA1752" s="27">
        <f t="shared" si="192"/>
        <v>8.4406629741034814E-2</v>
      </c>
      <c r="AB1752" s="3" t="str">
        <f t="shared" si="193"/>
        <v>Medium</v>
      </c>
      <c r="AC1752" s="3" t="str">
        <f t="shared" si="194"/>
        <v>High</v>
      </c>
      <c r="AD1752" s="3" t="str">
        <f t="shared" si="195"/>
        <v>No</v>
      </c>
    </row>
    <row r="1753" spans="1:30" ht="15" customHeight="1" x14ac:dyDescent="0.3">
      <c r="A1753" s="3" t="s">
        <v>1774</v>
      </c>
      <c r="B1753" s="3">
        <v>59</v>
      </c>
      <c r="C1753" s="3" t="s">
        <v>31</v>
      </c>
      <c r="D1753" s="3" t="s">
        <v>24</v>
      </c>
      <c r="E1753" s="3">
        <v>51654.668666130099</v>
      </c>
      <c r="F1753" s="3">
        <v>24</v>
      </c>
      <c r="G1753" s="3">
        <v>2660.0669205796198</v>
      </c>
      <c r="H1753" s="3">
        <v>11</v>
      </c>
      <c r="I1753" s="3">
        <v>535.58874792963195</v>
      </c>
      <c r="J1753" s="3">
        <v>6</v>
      </c>
      <c r="K1753" s="3">
        <v>570.18243768546301</v>
      </c>
      <c r="L1753" s="3">
        <v>4</v>
      </c>
      <c r="M1753" s="3">
        <v>18</v>
      </c>
      <c r="N1753" s="3">
        <v>0</v>
      </c>
      <c r="O1753" s="3">
        <v>706</v>
      </c>
      <c r="P1753" s="3">
        <v>0</v>
      </c>
      <c r="Q1753" s="3">
        <v>13636.950327213701</v>
      </c>
      <c r="R1753" s="3">
        <v>6</v>
      </c>
      <c r="S1753" s="3">
        <v>0</v>
      </c>
      <c r="T1753" s="3">
        <v>0</v>
      </c>
      <c r="U1753" s="3">
        <v>4678.9621049016596</v>
      </c>
      <c r="V1753" s="3">
        <v>1</v>
      </c>
      <c r="W1753" s="3" t="str">
        <f>IF(Bank_data3[[#This Row],[credit_risk]]=1,"High Risk","Low Risk")</f>
        <v>High Risk</v>
      </c>
      <c r="X1753" s="3" t="str">
        <f t="shared" si="189"/>
        <v>55+</v>
      </c>
      <c r="Y1753" s="3" t="str">
        <f t="shared" si="190"/>
        <v>Middle Income</v>
      </c>
      <c r="Z1753" s="3" t="str">
        <f t="shared" si="191"/>
        <v>Good</v>
      </c>
      <c r="AA1753" s="27">
        <f t="shared" si="192"/>
        <v>0.26400228051710323</v>
      </c>
      <c r="AB1753" s="3" t="str">
        <f t="shared" si="193"/>
        <v>Medium</v>
      </c>
      <c r="AC1753" s="3" t="str">
        <f t="shared" si="194"/>
        <v>Low</v>
      </c>
      <c r="AD1753" s="3" t="str">
        <f t="shared" si="195"/>
        <v>No</v>
      </c>
    </row>
    <row r="1754" spans="1:30" ht="15" customHeight="1" x14ac:dyDescent="0.3">
      <c r="A1754" s="3" t="s">
        <v>1775</v>
      </c>
      <c r="B1754" s="3">
        <v>46</v>
      </c>
      <c r="C1754" s="3" t="s">
        <v>23</v>
      </c>
      <c r="D1754" s="3" t="s">
        <v>33</v>
      </c>
      <c r="E1754" s="3">
        <v>54480.777907284799</v>
      </c>
      <c r="F1754" s="3">
        <v>130</v>
      </c>
      <c r="G1754" s="3">
        <v>2551.5296719687999</v>
      </c>
      <c r="H1754" s="3">
        <v>7</v>
      </c>
      <c r="I1754" s="3">
        <v>34.6097200549858</v>
      </c>
      <c r="J1754" s="3">
        <v>9</v>
      </c>
      <c r="K1754" s="3">
        <v>522.76956481545301</v>
      </c>
      <c r="L1754" s="3">
        <v>49</v>
      </c>
      <c r="M1754" s="3">
        <v>3</v>
      </c>
      <c r="N1754" s="3">
        <v>6</v>
      </c>
      <c r="O1754" s="3">
        <v>899</v>
      </c>
      <c r="P1754" s="3">
        <v>3</v>
      </c>
      <c r="Q1754" s="3">
        <v>21638.541687883899</v>
      </c>
      <c r="R1754" s="3">
        <v>3</v>
      </c>
      <c r="S1754" s="3">
        <v>0</v>
      </c>
      <c r="T1754" s="3">
        <v>0</v>
      </c>
      <c r="U1754" s="3">
        <v>7875.17350874557</v>
      </c>
      <c r="V1754" s="3">
        <v>0</v>
      </c>
      <c r="W1754" s="3" t="str">
        <f>IF(Bank_data3[[#This Row],[credit_risk]]=1,"High Risk","Low Risk")</f>
        <v>Low Risk</v>
      </c>
      <c r="X1754" s="3" t="str">
        <f t="shared" si="189"/>
        <v>45-54</v>
      </c>
      <c r="Y1754" s="3" t="str">
        <f t="shared" si="190"/>
        <v>Middle Income</v>
      </c>
      <c r="Z1754" s="3" t="str">
        <f t="shared" si="191"/>
        <v>Excellent</v>
      </c>
      <c r="AA1754" s="27">
        <f t="shared" si="192"/>
        <v>0.39717754626610313</v>
      </c>
      <c r="AB1754" s="3" t="str">
        <f t="shared" si="193"/>
        <v>Medium</v>
      </c>
      <c r="AC1754" s="3" t="str">
        <f t="shared" si="194"/>
        <v>High</v>
      </c>
      <c r="AD1754" s="3" t="str">
        <f t="shared" si="195"/>
        <v>No</v>
      </c>
    </row>
    <row r="1755" spans="1:30" ht="15" customHeight="1" x14ac:dyDescent="0.3">
      <c r="A1755" s="3" t="s">
        <v>1776</v>
      </c>
      <c r="B1755" s="3">
        <v>32</v>
      </c>
      <c r="C1755" s="3" t="s">
        <v>31</v>
      </c>
      <c r="D1755" s="3" t="s">
        <v>26</v>
      </c>
      <c r="E1755" s="3">
        <v>48105.128919572599</v>
      </c>
      <c r="F1755" s="3">
        <v>204</v>
      </c>
      <c r="G1755" s="3">
        <v>575.34823553182002</v>
      </c>
      <c r="H1755" s="3">
        <v>6</v>
      </c>
      <c r="I1755" s="3">
        <v>738.56517809103298</v>
      </c>
      <c r="J1755" s="3">
        <v>14</v>
      </c>
      <c r="K1755" s="3">
        <v>120.63545185162801</v>
      </c>
      <c r="L1755" s="3">
        <v>31</v>
      </c>
      <c r="M1755" s="3">
        <v>13</v>
      </c>
      <c r="N1755" s="3">
        <v>4</v>
      </c>
      <c r="O1755" s="3">
        <v>424</v>
      </c>
      <c r="P1755" s="3">
        <v>3</v>
      </c>
      <c r="Q1755" s="3">
        <v>8809.9245852612403</v>
      </c>
      <c r="R1755" s="3">
        <v>6</v>
      </c>
      <c r="S1755" s="3">
        <v>0</v>
      </c>
      <c r="T1755" s="3">
        <v>0</v>
      </c>
      <c r="U1755" s="3">
        <v>5365.1697597264201</v>
      </c>
      <c r="V1755" s="3">
        <v>1</v>
      </c>
      <c r="W1755" s="3" t="str">
        <f>IF(Bank_data3[[#This Row],[credit_risk]]=1,"High Risk","Low Risk")</f>
        <v>High Risk</v>
      </c>
      <c r="X1755" s="3" t="str">
        <f t="shared" si="189"/>
        <v>25-34</v>
      </c>
      <c r="Y1755" s="3" t="str">
        <f t="shared" si="190"/>
        <v>Low Income</v>
      </c>
      <c r="Z1755" s="3" t="str">
        <f t="shared" si="191"/>
        <v>Poor</v>
      </c>
      <c r="AA1755" s="27">
        <f t="shared" si="192"/>
        <v>0.18313898711280108</v>
      </c>
      <c r="AB1755" s="3" t="str">
        <f t="shared" si="193"/>
        <v>Low</v>
      </c>
      <c r="AC1755" s="3" t="str">
        <f t="shared" si="194"/>
        <v>High</v>
      </c>
      <c r="AD1755" s="3" t="str">
        <f t="shared" si="195"/>
        <v>No</v>
      </c>
    </row>
    <row r="1756" spans="1:30" ht="15" customHeight="1" x14ac:dyDescent="0.3">
      <c r="A1756" s="3" t="s">
        <v>1777</v>
      </c>
      <c r="B1756" s="3">
        <v>64</v>
      </c>
      <c r="C1756" s="3" t="s">
        <v>23</v>
      </c>
      <c r="D1756" s="3" t="s">
        <v>24</v>
      </c>
      <c r="E1756" s="3">
        <v>26522.475376524599</v>
      </c>
      <c r="F1756" s="3">
        <v>205</v>
      </c>
      <c r="G1756" s="3">
        <v>1512.7990161037501</v>
      </c>
      <c r="H1756" s="3">
        <v>10</v>
      </c>
      <c r="I1756" s="3">
        <v>66.080037271187294</v>
      </c>
      <c r="J1756" s="3">
        <v>25</v>
      </c>
      <c r="K1756" s="3">
        <v>623.288259662016</v>
      </c>
      <c r="L1756" s="3">
        <v>22</v>
      </c>
      <c r="M1756" s="3">
        <v>8</v>
      </c>
      <c r="N1756" s="3">
        <v>1</v>
      </c>
      <c r="O1756" s="3">
        <v>496</v>
      </c>
      <c r="P1756" s="3">
        <v>2</v>
      </c>
      <c r="Q1756" s="3">
        <v>27037.695102944799</v>
      </c>
      <c r="R1756" s="3">
        <v>3</v>
      </c>
      <c r="S1756" s="3">
        <v>0</v>
      </c>
      <c r="T1756" s="3">
        <v>0</v>
      </c>
      <c r="U1756" s="3">
        <v>11594.566386369401</v>
      </c>
      <c r="V1756" s="3">
        <v>1</v>
      </c>
      <c r="W1756" s="3" t="str">
        <f>IF(Bank_data3[[#This Row],[credit_risk]]=1,"High Risk","Low Risk")</f>
        <v>High Risk</v>
      </c>
      <c r="X1756" s="3" t="str">
        <f t="shared" si="189"/>
        <v>55+</v>
      </c>
      <c r="Y1756" s="3" t="str">
        <f t="shared" si="190"/>
        <v>Low Income</v>
      </c>
      <c r="Z1756" s="3" t="str">
        <f t="shared" si="191"/>
        <v>Poor</v>
      </c>
      <c r="AA1756" s="27">
        <f t="shared" si="192"/>
        <v>1.0194257782920304</v>
      </c>
      <c r="AB1756" s="3" t="str">
        <f t="shared" si="193"/>
        <v>Medium</v>
      </c>
      <c r="AC1756" s="3" t="str">
        <f t="shared" si="194"/>
        <v>Medium</v>
      </c>
      <c r="AD1756" s="3" t="str">
        <f t="shared" si="195"/>
        <v>No</v>
      </c>
    </row>
    <row r="1757" spans="1:30" ht="15" customHeight="1" x14ac:dyDescent="0.3">
      <c r="A1757" s="3" t="s">
        <v>1778</v>
      </c>
      <c r="B1757" s="3">
        <v>52</v>
      </c>
      <c r="C1757" s="3" t="s">
        <v>23</v>
      </c>
      <c r="D1757" s="3" t="s">
        <v>26</v>
      </c>
      <c r="E1757" s="3">
        <v>46407.115897453798</v>
      </c>
      <c r="F1757" s="3">
        <v>40</v>
      </c>
      <c r="G1757" s="3">
        <v>1894.24130953799</v>
      </c>
      <c r="H1757" s="3">
        <v>5</v>
      </c>
      <c r="I1757" s="3">
        <v>453.14393236305801</v>
      </c>
      <c r="J1757" s="3">
        <v>15</v>
      </c>
      <c r="K1757" s="3">
        <v>489.54526540080798</v>
      </c>
      <c r="L1757" s="3">
        <v>76</v>
      </c>
      <c r="M1757" s="3">
        <v>3</v>
      </c>
      <c r="N1757" s="3">
        <v>8</v>
      </c>
      <c r="O1757" s="3">
        <v>806</v>
      </c>
      <c r="P1757" s="3">
        <v>3</v>
      </c>
      <c r="Q1757" s="3">
        <v>10184.483907014501</v>
      </c>
      <c r="R1757" s="3">
        <v>7</v>
      </c>
      <c r="S1757" s="3">
        <v>0</v>
      </c>
      <c r="T1757" s="3">
        <v>0</v>
      </c>
      <c r="U1757" s="3">
        <v>14367.603583046999</v>
      </c>
      <c r="V1757" s="3">
        <v>1</v>
      </c>
      <c r="W1757" s="3" t="str">
        <f>IF(Bank_data3[[#This Row],[credit_risk]]=1,"High Risk","Low Risk")</f>
        <v>High Risk</v>
      </c>
      <c r="X1757" s="3" t="str">
        <f t="shared" si="189"/>
        <v>45-54</v>
      </c>
      <c r="Y1757" s="3" t="str">
        <f t="shared" si="190"/>
        <v>Low Income</v>
      </c>
      <c r="Z1757" s="3" t="str">
        <f t="shared" si="191"/>
        <v>Excellent</v>
      </c>
      <c r="AA1757" s="27">
        <f t="shared" si="192"/>
        <v>0.21945953136840571</v>
      </c>
      <c r="AB1757" s="3" t="str">
        <f t="shared" si="193"/>
        <v>Medium</v>
      </c>
      <c r="AC1757" s="3" t="str">
        <f t="shared" si="194"/>
        <v>High</v>
      </c>
      <c r="AD1757" s="3" t="str">
        <f t="shared" si="195"/>
        <v>No</v>
      </c>
    </row>
    <row r="1758" spans="1:30" ht="15" customHeight="1" x14ac:dyDescent="0.3">
      <c r="A1758" s="3" t="s">
        <v>1779</v>
      </c>
      <c r="B1758" s="3">
        <v>25</v>
      </c>
      <c r="C1758" s="3" t="s">
        <v>23</v>
      </c>
      <c r="D1758" s="3" t="s">
        <v>24</v>
      </c>
      <c r="E1758" s="3">
        <v>51131.004312548102</v>
      </c>
      <c r="F1758" s="3">
        <v>99</v>
      </c>
      <c r="G1758" s="3">
        <v>2713.5545641343201</v>
      </c>
      <c r="H1758" s="3">
        <v>11</v>
      </c>
      <c r="I1758" s="3">
        <v>493.99956497986602</v>
      </c>
      <c r="J1758" s="3">
        <v>39</v>
      </c>
      <c r="K1758" s="3">
        <v>393.23890086365299</v>
      </c>
      <c r="L1758" s="3">
        <v>60</v>
      </c>
      <c r="M1758" s="3">
        <v>5</v>
      </c>
      <c r="N1758" s="3">
        <v>7</v>
      </c>
      <c r="O1758" s="3">
        <v>347</v>
      </c>
      <c r="P1758" s="3">
        <v>5</v>
      </c>
      <c r="Q1758" s="3">
        <v>13489.4039593658</v>
      </c>
      <c r="R1758" s="3">
        <v>6</v>
      </c>
      <c r="S1758" s="3">
        <v>0</v>
      </c>
      <c r="T1758" s="3">
        <v>0</v>
      </c>
      <c r="U1758" s="3">
        <v>18408.194594112501</v>
      </c>
      <c r="V1758" s="3">
        <v>1</v>
      </c>
      <c r="W1758" s="3" t="str">
        <f>IF(Bank_data3[[#This Row],[credit_risk]]=1,"High Risk","Low Risk")</f>
        <v>High Risk</v>
      </c>
      <c r="X1758" s="3" t="str">
        <f t="shared" si="189"/>
        <v>25-34</v>
      </c>
      <c r="Y1758" s="3" t="str">
        <f t="shared" si="190"/>
        <v>Middle Income</v>
      </c>
      <c r="Z1758" s="3" t="str">
        <f t="shared" si="191"/>
        <v>Poor</v>
      </c>
      <c r="AA1758" s="27">
        <f t="shared" si="192"/>
        <v>0.26382043812222467</v>
      </c>
      <c r="AB1758" s="3" t="str">
        <f t="shared" si="193"/>
        <v>Medium</v>
      </c>
      <c r="AC1758" s="3" t="str">
        <f t="shared" si="194"/>
        <v>High</v>
      </c>
      <c r="AD1758" s="3" t="str">
        <f t="shared" si="195"/>
        <v>No</v>
      </c>
    </row>
    <row r="1759" spans="1:30" ht="15" customHeight="1" x14ac:dyDescent="0.3">
      <c r="A1759" s="3" t="s">
        <v>1780</v>
      </c>
      <c r="B1759" s="3">
        <v>43</v>
      </c>
      <c r="C1759" s="3" t="s">
        <v>31</v>
      </c>
      <c r="D1759" s="3" t="s">
        <v>24</v>
      </c>
      <c r="E1759" s="3">
        <v>42011.177365556003</v>
      </c>
      <c r="F1759" s="3">
        <v>200</v>
      </c>
      <c r="G1759" s="3">
        <v>1787.3395749275901</v>
      </c>
      <c r="H1759" s="3">
        <v>6</v>
      </c>
      <c r="I1759" s="3">
        <v>600.97519117095601</v>
      </c>
      <c r="J1759" s="3">
        <v>33</v>
      </c>
      <c r="K1759" s="3">
        <v>241.77347250723301</v>
      </c>
      <c r="L1759" s="3">
        <v>0</v>
      </c>
      <c r="M1759" s="3">
        <v>1</v>
      </c>
      <c r="N1759" s="3">
        <v>9</v>
      </c>
      <c r="O1759" s="3">
        <v>621</v>
      </c>
      <c r="P1759" s="3">
        <v>4</v>
      </c>
      <c r="Q1759" s="3">
        <v>13753.7012948842</v>
      </c>
      <c r="R1759" s="3">
        <v>1</v>
      </c>
      <c r="S1759" s="3">
        <v>0</v>
      </c>
      <c r="T1759" s="3">
        <v>0</v>
      </c>
      <c r="U1759" s="3">
        <v>6021.5229120823897</v>
      </c>
      <c r="V1759" s="3">
        <v>0</v>
      </c>
      <c r="W1759" s="3" t="str">
        <f>IF(Bank_data3[[#This Row],[credit_risk]]=1,"High Risk","Low Risk")</f>
        <v>Low Risk</v>
      </c>
      <c r="X1759" s="3" t="str">
        <f t="shared" si="189"/>
        <v>35-44</v>
      </c>
      <c r="Y1759" s="3" t="str">
        <f t="shared" si="190"/>
        <v>Low Income</v>
      </c>
      <c r="Z1759" s="3" t="str">
        <f t="shared" si="191"/>
        <v>Fair</v>
      </c>
      <c r="AA1759" s="27">
        <f t="shared" si="192"/>
        <v>0.3273819530266377</v>
      </c>
      <c r="AB1759" s="3" t="str">
        <f t="shared" si="193"/>
        <v>Medium</v>
      </c>
      <c r="AC1759" s="3" t="str">
        <f t="shared" si="194"/>
        <v>Low</v>
      </c>
      <c r="AD1759" s="3" t="str">
        <f t="shared" si="195"/>
        <v>No</v>
      </c>
    </row>
    <row r="1760" spans="1:30" ht="15" customHeight="1" x14ac:dyDescent="0.3">
      <c r="A1760" s="3" t="s">
        <v>1781</v>
      </c>
      <c r="B1760" s="3">
        <v>38</v>
      </c>
      <c r="C1760" s="3" t="s">
        <v>28</v>
      </c>
      <c r="D1760" s="3" t="s">
        <v>33</v>
      </c>
      <c r="E1760" s="3">
        <v>21839.828240768598</v>
      </c>
      <c r="F1760" s="3">
        <v>194</v>
      </c>
      <c r="G1760" s="3">
        <v>953.03977057056397</v>
      </c>
      <c r="H1760" s="3">
        <v>3</v>
      </c>
      <c r="I1760" s="3">
        <v>1087.1533504572401</v>
      </c>
      <c r="J1760" s="3">
        <v>16</v>
      </c>
      <c r="K1760" s="3">
        <v>619.97157282861599</v>
      </c>
      <c r="L1760" s="3">
        <v>30</v>
      </c>
      <c r="M1760" s="3">
        <v>0</v>
      </c>
      <c r="N1760" s="3">
        <v>6</v>
      </c>
      <c r="O1760" s="3">
        <v>489</v>
      </c>
      <c r="P1760" s="3">
        <v>2</v>
      </c>
      <c r="Q1760" s="3">
        <v>3413.2759235630701</v>
      </c>
      <c r="R1760" s="3">
        <v>2</v>
      </c>
      <c r="S1760" s="3">
        <v>0</v>
      </c>
      <c r="T1760" s="3">
        <v>0</v>
      </c>
      <c r="U1760" s="3">
        <v>5094.11100352624</v>
      </c>
      <c r="V1760" s="3">
        <v>1</v>
      </c>
      <c r="W1760" s="3" t="str">
        <f>IF(Bank_data3[[#This Row],[credit_risk]]=1,"High Risk","Low Risk")</f>
        <v>High Risk</v>
      </c>
      <c r="X1760" s="3" t="str">
        <f t="shared" si="189"/>
        <v>35-44</v>
      </c>
      <c r="Y1760" s="3" t="str">
        <f t="shared" si="190"/>
        <v>Low Income</v>
      </c>
      <c r="Z1760" s="3" t="str">
        <f t="shared" si="191"/>
        <v>Poor</v>
      </c>
      <c r="AA1760" s="27">
        <f t="shared" si="192"/>
        <v>0.15628675674250397</v>
      </c>
      <c r="AB1760" s="3" t="str">
        <f t="shared" si="193"/>
        <v>Low</v>
      </c>
      <c r="AC1760" s="3" t="str">
        <f t="shared" si="194"/>
        <v>High</v>
      </c>
      <c r="AD1760" s="3" t="str">
        <f t="shared" si="195"/>
        <v>No</v>
      </c>
    </row>
    <row r="1761" spans="1:30" ht="15" customHeight="1" x14ac:dyDescent="0.3">
      <c r="A1761" s="3" t="s">
        <v>1782</v>
      </c>
      <c r="B1761" s="3">
        <v>35</v>
      </c>
      <c r="C1761" s="3" t="s">
        <v>31</v>
      </c>
      <c r="D1761" s="3" t="s">
        <v>26</v>
      </c>
      <c r="E1761" s="3">
        <v>29570.171580299801</v>
      </c>
      <c r="F1761" s="3">
        <v>103</v>
      </c>
      <c r="G1761" s="3">
        <v>1848.03418794758</v>
      </c>
      <c r="H1761" s="3">
        <v>9</v>
      </c>
      <c r="I1761" s="3">
        <v>1163.18783925559</v>
      </c>
      <c r="J1761" s="3">
        <v>37</v>
      </c>
      <c r="K1761" s="3">
        <v>419.34182818166698</v>
      </c>
      <c r="L1761" s="3">
        <v>18</v>
      </c>
      <c r="M1761" s="3">
        <v>16</v>
      </c>
      <c r="N1761" s="3">
        <v>8</v>
      </c>
      <c r="O1761" s="3">
        <v>796</v>
      </c>
      <c r="P1761" s="3">
        <v>5</v>
      </c>
      <c r="Q1761" s="3">
        <v>7203.0799895897098</v>
      </c>
      <c r="R1761" s="3">
        <v>2</v>
      </c>
      <c r="S1761" s="3">
        <v>0</v>
      </c>
      <c r="T1761" s="3">
        <v>0</v>
      </c>
      <c r="U1761" s="3">
        <v>1641.47533298126</v>
      </c>
      <c r="V1761" s="3">
        <v>0</v>
      </c>
      <c r="W1761" s="3" t="str">
        <f>IF(Bank_data3[[#This Row],[credit_risk]]=1,"High Risk","Low Risk")</f>
        <v>Low Risk</v>
      </c>
      <c r="X1761" s="3" t="str">
        <f t="shared" si="189"/>
        <v>35-44</v>
      </c>
      <c r="Y1761" s="3" t="str">
        <f t="shared" si="190"/>
        <v>Low Income</v>
      </c>
      <c r="Z1761" s="3" t="str">
        <f t="shared" si="191"/>
        <v>Very Good</v>
      </c>
      <c r="AA1761" s="27">
        <f t="shared" si="192"/>
        <v>0.24359276949169062</v>
      </c>
      <c r="AB1761" s="3" t="str">
        <f t="shared" si="193"/>
        <v>Medium</v>
      </c>
      <c r="AC1761" s="3" t="str">
        <f t="shared" si="194"/>
        <v>Medium</v>
      </c>
      <c r="AD1761" s="3" t="str">
        <f t="shared" si="195"/>
        <v>No</v>
      </c>
    </row>
    <row r="1762" spans="1:30" ht="15" customHeight="1" x14ac:dyDescent="0.3">
      <c r="A1762" s="3" t="s">
        <v>1783</v>
      </c>
      <c r="B1762" s="3">
        <v>59</v>
      </c>
      <c r="C1762" s="3" t="s">
        <v>23</v>
      </c>
      <c r="D1762" s="3" t="s">
        <v>33</v>
      </c>
      <c r="E1762" s="3">
        <v>49291.136637887299</v>
      </c>
      <c r="F1762" s="3">
        <v>9</v>
      </c>
      <c r="G1762" s="3">
        <v>2955.42832074744</v>
      </c>
      <c r="H1762" s="3">
        <v>0</v>
      </c>
      <c r="I1762" s="3">
        <v>978.05925193252301</v>
      </c>
      <c r="J1762" s="3">
        <v>15</v>
      </c>
      <c r="K1762" s="3">
        <v>29.475926704342498</v>
      </c>
      <c r="L1762" s="3">
        <v>53</v>
      </c>
      <c r="M1762" s="3">
        <v>3</v>
      </c>
      <c r="N1762" s="3">
        <v>9</v>
      </c>
      <c r="O1762" s="3">
        <v>368</v>
      </c>
      <c r="P1762" s="3">
        <v>3</v>
      </c>
      <c r="Q1762" s="3">
        <v>15962.8545627966</v>
      </c>
      <c r="R1762" s="3">
        <v>7</v>
      </c>
      <c r="S1762" s="3">
        <v>0</v>
      </c>
      <c r="T1762" s="3">
        <v>0</v>
      </c>
      <c r="U1762" s="3">
        <v>9721.2621850984397</v>
      </c>
      <c r="V1762" s="3">
        <v>1</v>
      </c>
      <c r="W1762" s="3" t="str">
        <f>IF(Bank_data3[[#This Row],[credit_risk]]=1,"High Risk","Low Risk")</f>
        <v>High Risk</v>
      </c>
      <c r="X1762" s="3" t="str">
        <f t="shared" si="189"/>
        <v>55+</v>
      </c>
      <c r="Y1762" s="3" t="str">
        <f t="shared" si="190"/>
        <v>Low Income</v>
      </c>
      <c r="Z1762" s="3" t="str">
        <f t="shared" si="191"/>
        <v>Poor</v>
      </c>
      <c r="AA1762" s="27">
        <f t="shared" si="192"/>
        <v>0.3238483762317394</v>
      </c>
      <c r="AB1762" s="3" t="str">
        <f t="shared" si="193"/>
        <v>Medium</v>
      </c>
      <c r="AC1762" s="3" t="str">
        <f t="shared" si="194"/>
        <v>High</v>
      </c>
      <c r="AD1762" s="3" t="str">
        <f t="shared" si="195"/>
        <v>No</v>
      </c>
    </row>
    <row r="1763" spans="1:30" ht="15" customHeight="1" x14ac:dyDescent="0.3">
      <c r="A1763" s="3" t="s">
        <v>1784</v>
      </c>
      <c r="B1763" s="3">
        <v>47</v>
      </c>
      <c r="C1763" s="3" t="s">
        <v>23</v>
      </c>
      <c r="D1763" s="3" t="s">
        <v>33</v>
      </c>
      <c r="E1763" s="3">
        <v>66789.555726294697</v>
      </c>
      <c r="F1763" s="3">
        <v>46</v>
      </c>
      <c r="G1763" s="3">
        <v>1298.0788223848001</v>
      </c>
      <c r="H1763" s="3">
        <v>4</v>
      </c>
      <c r="I1763" s="3">
        <v>1021.3774416216301</v>
      </c>
      <c r="J1763" s="3">
        <v>33</v>
      </c>
      <c r="K1763" s="3">
        <v>444.23997723570898</v>
      </c>
      <c r="L1763" s="3">
        <v>33</v>
      </c>
      <c r="M1763" s="3">
        <v>4</v>
      </c>
      <c r="N1763" s="3">
        <v>1</v>
      </c>
      <c r="O1763" s="3">
        <v>629</v>
      </c>
      <c r="P1763" s="3">
        <v>1</v>
      </c>
      <c r="Q1763" s="3">
        <v>10608.377474946001</v>
      </c>
      <c r="R1763" s="3">
        <v>5</v>
      </c>
      <c r="S1763" s="3">
        <v>1</v>
      </c>
      <c r="T1763" s="3">
        <v>1</v>
      </c>
      <c r="U1763" s="3">
        <v>13667.1252287058</v>
      </c>
      <c r="V1763" s="3">
        <v>1</v>
      </c>
      <c r="W1763" s="3" t="str">
        <f>IF(Bank_data3[[#This Row],[credit_risk]]=1,"High Risk","Low Risk")</f>
        <v>High Risk</v>
      </c>
      <c r="X1763" s="3" t="str">
        <f t="shared" si="189"/>
        <v>45-54</v>
      </c>
      <c r="Y1763" s="3" t="str">
        <f t="shared" si="190"/>
        <v>Middle Income</v>
      </c>
      <c r="Z1763" s="3" t="str">
        <f t="shared" si="191"/>
        <v>Fair</v>
      </c>
      <c r="AA1763" s="27">
        <f t="shared" si="192"/>
        <v>0.15883287977568533</v>
      </c>
      <c r="AB1763" s="3" t="str">
        <f t="shared" si="193"/>
        <v>Medium</v>
      </c>
      <c r="AC1763" s="3" t="str">
        <f t="shared" si="194"/>
        <v>High</v>
      </c>
      <c r="AD1763" s="3" t="str">
        <f t="shared" si="195"/>
        <v>No</v>
      </c>
    </row>
    <row r="1764" spans="1:30" ht="15" customHeight="1" x14ac:dyDescent="0.3">
      <c r="A1764" s="3" t="s">
        <v>1785</v>
      </c>
      <c r="B1764" s="3">
        <v>52</v>
      </c>
      <c r="C1764" s="3" t="s">
        <v>31</v>
      </c>
      <c r="D1764" s="3" t="s">
        <v>26</v>
      </c>
      <c r="E1764" s="3">
        <v>80281.113730217898</v>
      </c>
      <c r="F1764" s="3">
        <v>78</v>
      </c>
      <c r="G1764" s="3">
        <v>938.93099791169004</v>
      </c>
      <c r="H1764" s="3">
        <v>7</v>
      </c>
      <c r="I1764" s="3">
        <v>1029.64215972903</v>
      </c>
      <c r="J1764" s="3">
        <v>28</v>
      </c>
      <c r="K1764" s="3">
        <v>307.39478291922899</v>
      </c>
      <c r="L1764" s="3">
        <v>3</v>
      </c>
      <c r="M1764" s="3">
        <v>17</v>
      </c>
      <c r="N1764" s="3">
        <v>2</v>
      </c>
      <c r="O1764" s="3">
        <v>794</v>
      </c>
      <c r="P1764" s="3">
        <v>5</v>
      </c>
      <c r="Q1764" s="3">
        <v>6782.4197840388097</v>
      </c>
      <c r="R1764" s="3">
        <v>2</v>
      </c>
      <c r="S1764" s="3">
        <v>0</v>
      </c>
      <c r="T1764" s="3">
        <v>0</v>
      </c>
      <c r="U1764" s="3">
        <v>2280.0050009879601</v>
      </c>
      <c r="V1764" s="3">
        <v>0</v>
      </c>
      <c r="W1764" s="3" t="str">
        <f>IF(Bank_data3[[#This Row],[credit_risk]]=1,"High Risk","Low Risk")</f>
        <v>Low Risk</v>
      </c>
      <c r="X1764" s="3" t="str">
        <f t="shared" si="189"/>
        <v>45-54</v>
      </c>
      <c r="Y1764" s="3" t="str">
        <f t="shared" si="190"/>
        <v>Middle Income</v>
      </c>
      <c r="Z1764" s="3" t="str">
        <f t="shared" si="191"/>
        <v>Very Good</v>
      </c>
      <c r="AA1764" s="27">
        <f t="shared" si="192"/>
        <v>8.4483379326685898E-2</v>
      </c>
      <c r="AB1764" s="3" t="str">
        <f t="shared" si="193"/>
        <v>Low</v>
      </c>
      <c r="AC1764" s="3" t="str">
        <f t="shared" si="194"/>
        <v>Low</v>
      </c>
      <c r="AD1764" s="3" t="str">
        <f t="shared" si="195"/>
        <v>No</v>
      </c>
    </row>
    <row r="1765" spans="1:30" ht="15" customHeight="1" x14ac:dyDescent="0.3">
      <c r="A1765" s="3" t="s">
        <v>1786</v>
      </c>
      <c r="B1765" s="3">
        <v>67</v>
      </c>
      <c r="C1765" s="3" t="s">
        <v>23</v>
      </c>
      <c r="D1765" s="3" t="s">
        <v>33</v>
      </c>
      <c r="E1765" s="3">
        <v>46691.049554237798</v>
      </c>
      <c r="F1765" s="3">
        <v>9</v>
      </c>
      <c r="G1765" s="3">
        <v>1474.02274374597</v>
      </c>
      <c r="H1765" s="3">
        <v>9</v>
      </c>
      <c r="I1765" s="3">
        <v>20</v>
      </c>
      <c r="J1765" s="3">
        <v>17</v>
      </c>
      <c r="K1765" s="3">
        <v>718.99529756938205</v>
      </c>
      <c r="L1765" s="3">
        <v>47</v>
      </c>
      <c r="M1765" s="3">
        <v>12</v>
      </c>
      <c r="N1765" s="3">
        <v>8</v>
      </c>
      <c r="O1765" s="3">
        <v>591</v>
      </c>
      <c r="P1765" s="3">
        <v>3</v>
      </c>
      <c r="Q1765" s="3">
        <v>19294.445929512101</v>
      </c>
      <c r="R1765" s="3">
        <v>2</v>
      </c>
      <c r="S1765" s="3">
        <v>0</v>
      </c>
      <c r="T1765" s="3">
        <v>0</v>
      </c>
      <c r="U1765" s="3">
        <v>1407.78875905258</v>
      </c>
      <c r="V1765" s="3">
        <v>0</v>
      </c>
      <c r="W1765" s="3" t="str">
        <f>IF(Bank_data3[[#This Row],[credit_risk]]=1,"High Risk","Low Risk")</f>
        <v>Low Risk</v>
      </c>
      <c r="X1765" s="3" t="str">
        <f t="shared" si="189"/>
        <v>55+</v>
      </c>
      <c r="Y1765" s="3" t="str">
        <f t="shared" si="190"/>
        <v>Low Income</v>
      </c>
      <c r="Z1765" s="3" t="str">
        <f t="shared" si="191"/>
        <v>Fair</v>
      </c>
      <c r="AA1765" s="27">
        <f t="shared" si="192"/>
        <v>0.41323650065092377</v>
      </c>
      <c r="AB1765" s="3" t="str">
        <f t="shared" si="193"/>
        <v>Medium</v>
      </c>
      <c r="AC1765" s="3" t="str">
        <f t="shared" si="194"/>
        <v>High</v>
      </c>
      <c r="AD1765" s="3" t="str">
        <f t="shared" si="195"/>
        <v>No</v>
      </c>
    </row>
    <row r="1766" spans="1:30" ht="15" customHeight="1" x14ac:dyDescent="0.3">
      <c r="A1766" s="3" t="s">
        <v>1787</v>
      </c>
      <c r="B1766" s="3">
        <v>60</v>
      </c>
      <c r="C1766" s="3" t="s">
        <v>23</v>
      </c>
      <c r="D1766" s="3" t="s">
        <v>24</v>
      </c>
      <c r="E1766" s="3">
        <v>37096.263127175502</v>
      </c>
      <c r="F1766" s="3">
        <v>196</v>
      </c>
      <c r="G1766" s="3">
        <v>979.29970823983604</v>
      </c>
      <c r="H1766" s="3">
        <v>5</v>
      </c>
      <c r="I1766" s="3">
        <v>803.56918870249103</v>
      </c>
      <c r="J1766" s="3">
        <v>10</v>
      </c>
      <c r="K1766" s="3">
        <v>458.55117411029698</v>
      </c>
      <c r="L1766" s="3">
        <v>47</v>
      </c>
      <c r="M1766" s="3">
        <v>19</v>
      </c>
      <c r="N1766" s="3">
        <v>5</v>
      </c>
      <c r="O1766" s="3">
        <v>818</v>
      </c>
      <c r="P1766" s="3">
        <v>4</v>
      </c>
      <c r="Q1766" s="3">
        <v>13852.572358252401</v>
      </c>
      <c r="R1766" s="3">
        <v>0</v>
      </c>
      <c r="S1766" s="3">
        <v>0</v>
      </c>
      <c r="T1766" s="3">
        <v>0</v>
      </c>
      <c r="U1766" s="3">
        <v>21001.875305458299</v>
      </c>
      <c r="V1766" s="3">
        <v>0</v>
      </c>
      <c r="W1766" s="3" t="str">
        <f>IF(Bank_data3[[#This Row],[credit_risk]]=1,"High Risk","Low Risk")</f>
        <v>Low Risk</v>
      </c>
      <c r="X1766" s="3" t="str">
        <f t="shared" si="189"/>
        <v>55+</v>
      </c>
      <c r="Y1766" s="3" t="str">
        <f t="shared" si="190"/>
        <v>Low Income</v>
      </c>
      <c r="Z1766" s="3" t="str">
        <f t="shared" si="191"/>
        <v>Excellent</v>
      </c>
      <c r="AA1766" s="27">
        <f t="shared" si="192"/>
        <v>0.37342231239740326</v>
      </c>
      <c r="AB1766" s="3" t="str">
        <f t="shared" si="193"/>
        <v>Low</v>
      </c>
      <c r="AC1766" s="3" t="str">
        <f t="shared" si="194"/>
        <v>High</v>
      </c>
      <c r="AD1766" s="3" t="str">
        <f t="shared" si="195"/>
        <v>No</v>
      </c>
    </row>
    <row r="1767" spans="1:30" ht="15" customHeight="1" x14ac:dyDescent="0.3">
      <c r="A1767" s="3" t="s">
        <v>1788</v>
      </c>
      <c r="B1767" s="3">
        <v>32</v>
      </c>
      <c r="C1767" s="3" t="s">
        <v>31</v>
      </c>
      <c r="D1767" s="3" t="s">
        <v>24</v>
      </c>
      <c r="E1767" s="3">
        <v>43294.829026391497</v>
      </c>
      <c r="F1767" s="3">
        <v>62</v>
      </c>
      <c r="G1767" s="3">
        <v>2161.5907276089101</v>
      </c>
      <c r="H1767" s="3">
        <v>4</v>
      </c>
      <c r="I1767" s="3">
        <v>171.239447590498</v>
      </c>
      <c r="J1767" s="3">
        <v>11</v>
      </c>
      <c r="K1767" s="3">
        <v>434.31874698156997</v>
      </c>
      <c r="L1767" s="3">
        <v>48</v>
      </c>
      <c r="M1767" s="3">
        <v>10</v>
      </c>
      <c r="N1767" s="3">
        <v>1</v>
      </c>
      <c r="O1767" s="3">
        <v>715</v>
      </c>
      <c r="P1767" s="3">
        <v>3</v>
      </c>
      <c r="Q1767" s="3">
        <v>11152.008205509999</v>
      </c>
      <c r="R1767" s="3">
        <v>6</v>
      </c>
      <c r="S1767" s="3">
        <v>0</v>
      </c>
      <c r="T1767" s="3">
        <v>0</v>
      </c>
      <c r="U1767" s="3">
        <v>2130.5130449283602</v>
      </c>
      <c r="V1767" s="3">
        <v>1</v>
      </c>
      <c r="W1767" s="3" t="str">
        <f>IF(Bank_data3[[#This Row],[credit_risk]]=1,"High Risk","Low Risk")</f>
        <v>High Risk</v>
      </c>
      <c r="X1767" s="3" t="str">
        <f t="shared" si="189"/>
        <v>25-34</v>
      </c>
      <c r="Y1767" s="3" t="str">
        <f t="shared" si="190"/>
        <v>Low Income</v>
      </c>
      <c r="Z1767" s="3" t="str">
        <f t="shared" si="191"/>
        <v>Good</v>
      </c>
      <c r="AA1767" s="27">
        <f t="shared" si="192"/>
        <v>0.25758291362490426</v>
      </c>
      <c r="AB1767" s="3" t="str">
        <f t="shared" si="193"/>
        <v>Medium</v>
      </c>
      <c r="AC1767" s="3" t="str">
        <f t="shared" si="194"/>
        <v>High</v>
      </c>
      <c r="AD1767" s="3" t="str">
        <f t="shared" si="195"/>
        <v>No</v>
      </c>
    </row>
    <row r="1768" spans="1:30" ht="15" customHeight="1" x14ac:dyDescent="0.3">
      <c r="A1768" s="3" t="s">
        <v>1789</v>
      </c>
      <c r="B1768" s="3">
        <v>62</v>
      </c>
      <c r="C1768" s="3" t="s">
        <v>31</v>
      </c>
      <c r="D1768" s="3" t="s">
        <v>24</v>
      </c>
      <c r="E1768" s="3">
        <v>31164.525748513199</v>
      </c>
      <c r="F1768" s="3">
        <v>3</v>
      </c>
      <c r="G1768" s="3">
        <v>985.12583830757296</v>
      </c>
      <c r="H1768" s="3">
        <v>1</v>
      </c>
      <c r="I1768" s="3">
        <v>978.19881648503895</v>
      </c>
      <c r="J1768" s="3">
        <v>36</v>
      </c>
      <c r="K1768" s="3">
        <v>577.18283813271398</v>
      </c>
      <c r="L1768" s="3">
        <v>59</v>
      </c>
      <c r="M1768" s="3">
        <v>19</v>
      </c>
      <c r="N1768" s="3">
        <v>5</v>
      </c>
      <c r="O1768" s="3">
        <v>518</v>
      </c>
      <c r="P1768" s="3">
        <v>2</v>
      </c>
      <c r="Q1768" s="3">
        <v>25706.893470042502</v>
      </c>
      <c r="R1768" s="3">
        <v>4</v>
      </c>
      <c r="S1768" s="3">
        <v>0</v>
      </c>
      <c r="T1768" s="3">
        <v>0</v>
      </c>
      <c r="U1768" s="3">
        <v>4839.37485364851</v>
      </c>
      <c r="V1768" s="3">
        <v>1</v>
      </c>
      <c r="W1768" s="3" t="str">
        <f>IF(Bank_data3[[#This Row],[credit_risk]]=1,"High Risk","Low Risk")</f>
        <v>High Risk</v>
      </c>
      <c r="X1768" s="3" t="str">
        <f t="shared" si="189"/>
        <v>55+</v>
      </c>
      <c r="Y1768" s="3" t="str">
        <f t="shared" si="190"/>
        <v>Low Income</v>
      </c>
      <c r="Z1768" s="3" t="str">
        <f t="shared" si="191"/>
        <v>Poor</v>
      </c>
      <c r="AA1768" s="27">
        <f t="shared" si="192"/>
        <v>0.82487677423645467</v>
      </c>
      <c r="AB1768" s="3" t="str">
        <f t="shared" si="193"/>
        <v>Low</v>
      </c>
      <c r="AC1768" s="3" t="str">
        <f t="shared" si="194"/>
        <v>High</v>
      </c>
      <c r="AD1768" s="3" t="str">
        <f t="shared" si="195"/>
        <v>No</v>
      </c>
    </row>
    <row r="1769" spans="1:30" ht="15" customHeight="1" x14ac:dyDescent="0.3">
      <c r="A1769" s="3" t="s">
        <v>1790</v>
      </c>
      <c r="B1769" s="3">
        <v>64</v>
      </c>
      <c r="C1769" s="3" t="s">
        <v>31</v>
      </c>
      <c r="D1769" s="3" t="s">
        <v>24</v>
      </c>
      <c r="E1769" s="3">
        <v>64179.419743605802</v>
      </c>
      <c r="F1769" s="3">
        <v>64</v>
      </c>
      <c r="G1769" s="3">
        <v>2534.02637255423</v>
      </c>
      <c r="H1769" s="3">
        <v>9</v>
      </c>
      <c r="I1769" s="3">
        <v>67.412148438106101</v>
      </c>
      <c r="J1769" s="3">
        <v>1</v>
      </c>
      <c r="K1769" s="3">
        <v>918.73073401352099</v>
      </c>
      <c r="L1769" s="3">
        <v>43</v>
      </c>
      <c r="M1769" s="3">
        <v>0</v>
      </c>
      <c r="N1769" s="3">
        <v>4</v>
      </c>
      <c r="O1769" s="3">
        <v>869</v>
      </c>
      <c r="P1769" s="3">
        <v>5</v>
      </c>
      <c r="Q1769" s="3">
        <v>6001.7769197929601</v>
      </c>
      <c r="R1769" s="3">
        <v>7</v>
      </c>
      <c r="S1769" s="3">
        <v>0</v>
      </c>
      <c r="T1769" s="3">
        <v>0</v>
      </c>
      <c r="U1769" s="3">
        <v>500</v>
      </c>
      <c r="V1769" s="3">
        <v>1</v>
      </c>
      <c r="W1769" s="3" t="str">
        <f>IF(Bank_data3[[#This Row],[credit_risk]]=1,"High Risk","Low Risk")</f>
        <v>High Risk</v>
      </c>
      <c r="X1769" s="3" t="str">
        <f t="shared" si="189"/>
        <v>55+</v>
      </c>
      <c r="Y1769" s="3" t="str">
        <f t="shared" si="190"/>
        <v>Middle Income</v>
      </c>
      <c r="Z1769" s="3" t="str">
        <f t="shared" si="191"/>
        <v>Excellent</v>
      </c>
      <c r="AA1769" s="27">
        <f t="shared" si="192"/>
        <v>9.3515599607628383E-2</v>
      </c>
      <c r="AB1769" s="3" t="str">
        <f t="shared" si="193"/>
        <v>Medium</v>
      </c>
      <c r="AC1769" s="3" t="str">
        <f t="shared" si="194"/>
        <v>High</v>
      </c>
      <c r="AD1769" s="3" t="str">
        <f t="shared" si="195"/>
        <v>No</v>
      </c>
    </row>
    <row r="1770" spans="1:30" ht="15" customHeight="1" x14ac:dyDescent="0.3">
      <c r="A1770" s="3" t="s">
        <v>1791</v>
      </c>
      <c r="B1770" s="3">
        <v>44</v>
      </c>
      <c r="C1770" s="3" t="s">
        <v>23</v>
      </c>
      <c r="D1770" s="3" t="s">
        <v>24</v>
      </c>
      <c r="E1770" s="3">
        <v>88477.009328825996</v>
      </c>
      <c r="F1770" s="3">
        <v>89</v>
      </c>
      <c r="G1770" s="3">
        <v>1896.22903511149</v>
      </c>
      <c r="H1770" s="3">
        <v>11</v>
      </c>
      <c r="I1770" s="3">
        <v>736.84651262725504</v>
      </c>
      <c r="J1770" s="3">
        <v>17</v>
      </c>
      <c r="K1770" s="3">
        <v>601.51437939385198</v>
      </c>
      <c r="L1770" s="3">
        <v>33</v>
      </c>
      <c r="M1770" s="3">
        <v>11</v>
      </c>
      <c r="N1770" s="3">
        <v>9</v>
      </c>
      <c r="O1770" s="3">
        <v>801</v>
      </c>
      <c r="P1770" s="3">
        <v>1</v>
      </c>
      <c r="Q1770" s="3">
        <v>5802.6810777068004</v>
      </c>
      <c r="R1770" s="3">
        <v>1</v>
      </c>
      <c r="S1770" s="3">
        <v>1</v>
      </c>
      <c r="T1770" s="3">
        <v>0</v>
      </c>
      <c r="U1770" s="3">
        <v>500</v>
      </c>
      <c r="V1770" s="3">
        <v>1</v>
      </c>
      <c r="W1770" s="3" t="str">
        <f>IF(Bank_data3[[#This Row],[credit_risk]]=1,"High Risk","Low Risk")</f>
        <v>High Risk</v>
      </c>
      <c r="X1770" s="3" t="str">
        <f t="shared" si="189"/>
        <v>35-44</v>
      </c>
      <c r="Y1770" s="3" t="str">
        <f t="shared" si="190"/>
        <v>Middle Income</v>
      </c>
      <c r="Z1770" s="3" t="str">
        <f t="shared" si="191"/>
        <v>Excellent</v>
      </c>
      <c r="AA1770" s="27">
        <f t="shared" si="192"/>
        <v>6.558405535771511E-2</v>
      </c>
      <c r="AB1770" s="3" t="str">
        <f t="shared" si="193"/>
        <v>Medium</v>
      </c>
      <c r="AC1770" s="3" t="str">
        <f t="shared" si="194"/>
        <v>High</v>
      </c>
      <c r="AD1770" s="3" t="str">
        <f t="shared" si="195"/>
        <v>No</v>
      </c>
    </row>
    <row r="1771" spans="1:30" ht="15" customHeight="1" x14ac:dyDescent="0.3">
      <c r="A1771" s="3" t="s">
        <v>1792</v>
      </c>
      <c r="B1771" s="3">
        <v>61</v>
      </c>
      <c r="C1771" s="3" t="s">
        <v>23</v>
      </c>
      <c r="D1771" s="3" t="s">
        <v>33</v>
      </c>
      <c r="E1771" s="3">
        <v>37534.372081610003</v>
      </c>
      <c r="F1771" s="3">
        <v>91</v>
      </c>
      <c r="G1771" s="3">
        <v>2057.59821116996</v>
      </c>
      <c r="H1771" s="3">
        <v>4</v>
      </c>
      <c r="I1771" s="3">
        <v>991.71942160685501</v>
      </c>
      <c r="J1771" s="3">
        <v>37</v>
      </c>
      <c r="K1771" s="3">
        <v>302.59131674414198</v>
      </c>
      <c r="L1771" s="3">
        <v>55</v>
      </c>
      <c r="M1771" s="3">
        <v>12</v>
      </c>
      <c r="N1771" s="3">
        <v>4</v>
      </c>
      <c r="O1771" s="3">
        <v>575</v>
      </c>
      <c r="P1771" s="3">
        <v>5</v>
      </c>
      <c r="Q1771" s="3">
        <v>9612.7700036557599</v>
      </c>
      <c r="R1771" s="3">
        <v>1</v>
      </c>
      <c r="S1771" s="3">
        <v>0</v>
      </c>
      <c r="T1771" s="3">
        <v>0</v>
      </c>
      <c r="U1771" s="3">
        <v>7051.2356168304304</v>
      </c>
      <c r="V1771" s="3">
        <v>1</v>
      </c>
      <c r="W1771" s="3" t="str">
        <f>IF(Bank_data3[[#This Row],[credit_risk]]=1,"High Risk","Low Risk")</f>
        <v>High Risk</v>
      </c>
      <c r="X1771" s="3" t="str">
        <f t="shared" si="189"/>
        <v>55+</v>
      </c>
      <c r="Y1771" s="3" t="str">
        <f t="shared" si="190"/>
        <v>Low Income</v>
      </c>
      <c r="Z1771" s="3" t="str">
        <f t="shared" si="191"/>
        <v>Poor</v>
      </c>
      <c r="AA1771" s="27">
        <f t="shared" si="192"/>
        <v>0.25610578972135101</v>
      </c>
      <c r="AB1771" s="3" t="str">
        <f t="shared" si="193"/>
        <v>Medium</v>
      </c>
      <c r="AC1771" s="3" t="str">
        <f t="shared" si="194"/>
        <v>High</v>
      </c>
      <c r="AD1771" s="3" t="str">
        <f t="shared" si="195"/>
        <v>No</v>
      </c>
    </row>
    <row r="1772" spans="1:30" ht="15" customHeight="1" x14ac:dyDescent="0.3">
      <c r="A1772" s="3" t="s">
        <v>1793</v>
      </c>
      <c r="B1772" s="3">
        <v>55</v>
      </c>
      <c r="C1772" s="3" t="s">
        <v>28</v>
      </c>
      <c r="D1772" s="3" t="s">
        <v>33</v>
      </c>
      <c r="E1772" s="3">
        <v>28543.252205085199</v>
      </c>
      <c r="F1772" s="3">
        <v>20</v>
      </c>
      <c r="G1772" s="3">
        <v>2051.4701253875801</v>
      </c>
      <c r="H1772" s="3">
        <v>9</v>
      </c>
      <c r="I1772" s="3">
        <v>408.784718089291</v>
      </c>
      <c r="J1772" s="3">
        <v>32</v>
      </c>
      <c r="K1772" s="3">
        <v>110.76378635749199</v>
      </c>
      <c r="L1772" s="3">
        <v>73</v>
      </c>
      <c r="M1772" s="3">
        <v>3</v>
      </c>
      <c r="N1772" s="3">
        <v>4</v>
      </c>
      <c r="O1772" s="3">
        <v>717</v>
      </c>
      <c r="P1772" s="3">
        <v>2</v>
      </c>
      <c r="Q1772" s="3">
        <v>13673.6502669538</v>
      </c>
      <c r="R1772" s="3">
        <v>0</v>
      </c>
      <c r="S1772" s="3">
        <v>0</v>
      </c>
      <c r="T1772" s="3">
        <v>0</v>
      </c>
      <c r="U1772" s="3">
        <v>13830.776547359799</v>
      </c>
      <c r="V1772" s="3">
        <v>0</v>
      </c>
      <c r="W1772" s="3" t="str">
        <f>IF(Bank_data3[[#This Row],[credit_risk]]=1,"High Risk","Low Risk")</f>
        <v>Low Risk</v>
      </c>
      <c r="X1772" s="3" t="str">
        <f t="shared" si="189"/>
        <v>55+</v>
      </c>
      <c r="Y1772" s="3" t="str">
        <f t="shared" si="190"/>
        <v>Low Income</v>
      </c>
      <c r="Z1772" s="3" t="str">
        <f t="shared" si="191"/>
        <v>Good</v>
      </c>
      <c r="AA1772" s="27">
        <f t="shared" si="192"/>
        <v>0.479050185616821</v>
      </c>
      <c r="AB1772" s="3" t="str">
        <f t="shared" si="193"/>
        <v>Medium</v>
      </c>
      <c r="AC1772" s="3" t="str">
        <f t="shared" si="194"/>
        <v>High</v>
      </c>
      <c r="AD1772" s="3" t="str">
        <f t="shared" si="195"/>
        <v>No</v>
      </c>
    </row>
    <row r="1773" spans="1:30" ht="15" customHeight="1" x14ac:dyDescent="0.3">
      <c r="A1773" s="3" t="s">
        <v>1794</v>
      </c>
      <c r="B1773" s="3">
        <v>46</v>
      </c>
      <c r="C1773" s="3" t="s">
        <v>28</v>
      </c>
      <c r="D1773" s="3" t="s">
        <v>24</v>
      </c>
      <c r="E1773" s="3">
        <v>68116.699939825106</v>
      </c>
      <c r="F1773" s="3">
        <v>110</v>
      </c>
      <c r="G1773" s="3">
        <v>2181.4957068598601</v>
      </c>
      <c r="H1773" s="3">
        <v>11</v>
      </c>
      <c r="I1773" s="3">
        <v>1136.60058617963</v>
      </c>
      <c r="J1773" s="3">
        <v>8</v>
      </c>
      <c r="K1773" s="3">
        <v>832.55774961874397</v>
      </c>
      <c r="L1773" s="3">
        <v>5</v>
      </c>
      <c r="M1773" s="3">
        <v>11</v>
      </c>
      <c r="N1773" s="3">
        <v>1</v>
      </c>
      <c r="O1773" s="3">
        <v>862</v>
      </c>
      <c r="P1773" s="3">
        <v>1</v>
      </c>
      <c r="Q1773" s="3">
        <v>14712.267599234099</v>
      </c>
      <c r="R1773" s="3">
        <v>6</v>
      </c>
      <c r="S1773" s="3">
        <v>1</v>
      </c>
      <c r="T1773" s="3">
        <v>0</v>
      </c>
      <c r="U1773" s="3">
        <v>7937.7068416067495</v>
      </c>
      <c r="V1773" s="3">
        <v>1</v>
      </c>
      <c r="W1773" s="3" t="str">
        <f>IF(Bank_data3[[#This Row],[credit_risk]]=1,"High Risk","Low Risk")</f>
        <v>High Risk</v>
      </c>
      <c r="X1773" s="3" t="str">
        <f t="shared" si="189"/>
        <v>45-54</v>
      </c>
      <c r="Y1773" s="3" t="str">
        <f t="shared" si="190"/>
        <v>Middle Income</v>
      </c>
      <c r="Z1773" s="3" t="str">
        <f t="shared" si="191"/>
        <v>Excellent</v>
      </c>
      <c r="AA1773" s="27">
        <f t="shared" si="192"/>
        <v>0.21598620620539524</v>
      </c>
      <c r="AB1773" s="3" t="str">
        <f t="shared" si="193"/>
        <v>Medium</v>
      </c>
      <c r="AC1773" s="3" t="str">
        <f t="shared" si="194"/>
        <v>Low</v>
      </c>
      <c r="AD1773" s="3" t="str">
        <f t="shared" si="195"/>
        <v>No</v>
      </c>
    </row>
    <row r="1774" spans="1:30" ht="15" customHeight="1" x14ac:dyDescent="0.3">
      <c r="A1774" s="3" t="s">
        <v>1795</v>
      </c>
      <c r="B1774" s="3">
        <v>57</v>
      </c>
      <c r="C1774" s="3" t="s">
        <v>31</v>
      </c>
      <c r="D1774" s="3" t="s">
        <v>24</v>
      </c>
      <c r="E1774" s="3">
        <v>55724.927867221297</v>
      </c>
      <c r="F1774" s="3">
        <v>137</v>
      </c>
      <c r="G1774" s="3">
        <v>1252.5016889982401</v>
      </c>
      <c r="H1774" s="3">
        <v>2</v>
      </c>
      <c r="I1774" s="3">
        <v>977.31775948311099</v>
      </c>
      <c r="J1774" s="3">
        <v>14</v>
      </c>
      <c r="K1774" s="3">
        <v>0</v>
      </c>
      <c r="L1774" s="3">
        <v>75</v>
      </c>
      <c r="M1774" s="3">
        <v>5</v>
      </c>
      <c r="N1774" s="3">
        <v>5</v>
      </c>
      <c r="O1774" s="3">
        <v>719</v>
      </c>
      <c r="P1774" s="3">
        <v>5</v>
      </c>
      <c r="Q1774" s="3">
        <v>7636.3268084321198</v>
      </c>
      <c r="R1774" s="3">
        <v>3</v>
      </c>
      <c r="S1774" s="3">
        <v>0</v>
      </c>
      <c r="T1774" s="3">
        <v>0</v>
      </c>
      <c r="U1774" s="3">
        <v>500</v>
      </c>
      <c r="V1774" s="3">
        <v>0</v>
      </c>
      <c r="W1774" s="3" t="str">
        <f>IF(Bank_data3[[#This Row],[credit_risk]]=1,"High Risk","Low Risk")</f>
        <v>Low Risk</v>
      </c>
      <c r="X1774" s="3" t="str">
        <f t="shared" si="189"/>
        <v>55+</v>
      </c>
      <c r="Y1774" s="3" t="str">
        <f t="shared" si="190"/>
        <v>Middle Income</v>
      </c>
      <c r="Z1774" s="3" t="str">
        <f t="shared" si="191"/>
        <v>Good</v>
      </c>
      <c r="AA1774" s="27">
        <f t="shared" si="192"/>
        <v>0.13703610037194836</v>
      </c>
      <c r="AB1774" s="3" t="str">
        <f t="shared" si="193"/>
        <v>Medium</v>
      </c>
      <c r="AC1774" s="3" t="str">
        <f t="shared" si="194"/>
        <v>High</v>
      </c>
      <c r="AD1774" s="3" t="str">
        <f t="shared" si="195"/>
        <v>No</v>
      </c>
    </row>
    <row r="1775" spans="1:30" ht="15" customHeight="1" x14ac:dyDescent="0.3">
      <c r="A1775" s="3" t="s">
        <v>1796</v>
      </c>
      <c r="B1775" s="3">
        <v>26</v>
      </c>
      <c r="C1775" s="3" t="s">
        <v>28</v>
      </c>
      <c r="D1775" s="3" t="s">
        <v>33</v>
      </c>
      <c r="E1775" s="3">
        <v>56028.722466118801</v>
      </c>
      <c r="F1775" s="3">
        <v>117</v>
      </c>
      <c r="G1775" s="3">
        <v>717.54692679141101</v>
      </c>
      <c r="H1775" s="3">
        <v>1</v>
      </c>
      <c r="I1775" s="3">
        <v>933.28864354326799</v>
      </c>
      <c r="J1775" s="3">
        <v>27</v>
      </c>
      <c r="K1775" s="3">
        <v>494.58593448136799</v>
      </c>
      <c r="L1775" s="3">
        <v>75</v>
      </c>
      <c r="M1775" s="3">
        <v>12</v>
      </c>
      <c r="N1775" s="3">
        <v>6</v>
      </c>
      <c r="O1775" s="3">
        <v>460</v>
      </c>
      <c r="P1775" s="3">
        <v>1</v>
      </c>
      <c r="Q1775" s="3">
        <v>3647.63801193979</v>
      </c>
      <c r="R1775" s="3">
        <v>4</v>
      </c>
      <c r="S1775" s="3">
        <v>0</v>
      </c>
      <c r="T1775" s="3">
        <v>0</v>
      </c>
      <c r="U1775" s="3">
        <v>7699.7688753806697</v>
      </c>
      <c r="V1775" s="3">
        <v>1</v>
      </c>
      <c r="W1775" s="3" t="str">
        <f>IF(Bank_data3[[#This Row],[credit_risk]]=1,"High Risk","Low Risk")</f>
        <v>High Risk</v>
      </c>
      <c r="X1775" s="3" t="str">
        <f t="shared" si="189"/>
        <v>25-34</v>
      </c>
      <c r="Y1775" s="3" t="str">
        <f t="shared" si="190"/>
        <v>Middle Income</v>
      </c>
      <c r="Z1775" s="3" t="str">
        <f t="shared" si="191"/>
        <v>Poor</v>
      </c>
      <c r="AA1775" s="27">
        <f t="shared" si="192"/>
        <v>6.5103001663933305E-2</v>
      </c>
      <c r="AB1775" s="3" t="str">
        <f t="shared" si="193"/>
        <v>Low</v>
      </c>
      <c r="AC1775" s="3" t="str">
        <f t="shared" si="194"/>
        <v>High</v>
      </c>
      <c r="AD1775" s="3" t="str">
        <f t="shared" si="195"/>
        <v>No</v>
      </c>
    </row>
    <row r="1776" spans="1:30" ht="15" customHeight="1" x14ac:dyDescent="0.3">
      <c r="A1776" s="3" t="s">
        <v>1797</v>
      </c>
      <c r="B1776" s="3">
        <v>24</v>
      </c>
      <c r="C1776" s="3" t="s">
        <v>23</v>
      </c>
      <c r="D1776" s="3" t="s">
        <v>26</v>
      </c>
      <c r="E1776" s="3">
        <v>78587.130707077202</v>
      </c>
      <c r="F1776" s="3">
        <v>56</v>
      </c>
      <c r="G1776" s="3">
        <v>1119.07299767579</v>
      </c>
      <c r="H1776" s="3">
        <v>2</v>
      </c>
      <c r="I1776" s="3">
        <v>1044.3005556286901</v>
      </c>
      <c r="J1776" s="3">
        <v>7</v>
      </c>
      <c r="K1776" s="3">
        <v>1087.3447235440501</v>
      </c>
      <c r="L1776" s="3">
        <v>35</v>
      </c>
      <c r="M1776" s="3">
        <v>13</v>
      </c>
      <c r="N1776" s="3">
        <v>8</v>
      </c>
      <c r="O1776" s="3">
        <v>300</v>
      </c>
      <c r="P1776" s="3">
        <v>4</v>
      </c>
      <c r="Q1776" s="3">
        <v>15504.315798740199</v>
      </c>
      <c r="R1776" s="3">
        <v>1</v>
      </c>
      <c r="S1776" s="3">
        <v>0</v>
      </c>
      <c r="T1776" s="3">
        <v>0</v>
      </c>
      <c r="U1776" s="3">
        <v>500</v>
      </c>
      <c r="V1776" s="3">
        <v>1</v>
      </c>
      <c r="W1776" s="3" t="str">
        <f>IF(Bank_data3[[#This Row],[credit_risk]]=1,"High Risk","Low Risk")</f>
        <v>High Risk</v>
      </c>
      <c r="X1776" s="3" t="str">
        <f t="shared" si="189"/>
        <v>18-24</v>
      </c>
      <c r="Y1776" s="3" t="str">
        <f t="shared" si="190"/>
        <v>Middle Income</v>
      </c>
      <c r="Z1776" s="3" t="str">
        <f t="shared" si="191"/>
        <v>Poor</v>
      </c>
      <c r="AA1776" s="27">
        <f t="shared" si="192"/>
        <v>0.19728822848273236</v>
      </c>
      <c r="AB1776" s="3" t="str">
        <f t="shared" si="193"/>
        <v>Medium</v>
      </c>
      <c r="AC1776" s="3" t="str">
        <f t="shared" si="194"/>
        <v>High</v>
      </c>
      <c r="AD1776" s="3" t="str">
        <f t="shared" si="195"/>
        <v>No</v>
      </c>
    </row>
    <row r="1777" spans="1:30" ht="15" customHeight="1" x14ac:dyDescent="0.3">
      <c r="A1777" s="3" t="s">
        <v>1798</v>
      </c>
      <c r="B1777" s="3">
        <v>62</v>
      </c>
      <c r="C1777" s="3" t="s">
        <v>28</v>
      </c>
      <c r="D1777" s="3" t="s">
        <v>33</v>
      </c>
      <c r="E1777" s="3">
        <v>25403.246228563399</v>
      </c>
      <c r="F1777" s="3">
        <v>69</v>
      </c>
      <c r="G1777" s="3">
        <v>2241.08301787441</v>
      </c>
      <c r="H1777" s="3">
        <v>3</v>
      </c>
      <c r="I1777" s="3">
        <v>674.27996928166999</v>
      </c>
      <c r="J1777" s="3">
        <v>45</v>
      </c>
      <c r="K1777" s="3">
        <v>55.587750303429502</v>
      </c>
      <c r="L1777" s="3">
        <v>34</v>
      </c>
      <c r="M1777" s="3">
        <v>11</v>
      </c>
      <c r="N1777" s="3">
        <v>4</v>
      </c>
      <c r="O1777" s="3">
        <v>366</v>
      </c>
      <c r="P1777" s="3">
        <v>5</v>
      </c>
      <c r="Q1777" s="3">
        <v>9349.6604455259694</v>
      </c>
      <c r="R1777" s="3">
        <v>7</v>
      </c>
      <c r="S1777" s="3">
        <v>0</v>
      </c>
      <c r="T1777" s="3">
        <v>0</v>
      </c>
      <c r="U1777" s="3">
        <v>3278.2919970508501</v>
      </c>
      <c r="V1777" s="3">
        <v>1</v>
      </c>
      <c r="W1777" s="3" t="str">
        <f>IF(Bank_data3[[#This Row],[credit_risk]]=1,"High Risk","Low Risk")</f>
        <v>High Risk</v>
      </c>
      <c r="X1777" s="3" t="str">
        <f t="shared" si="189"/>
        <v>55+</v>
      </c>
      <c r="Y1777" s="3" t="str">
        <f t="shared" si="190"/>
        <v>Low Income</v>
      </c>
      <c r="Z1777" s="3" t="str">
        <f t="shared" si="191"/>
        <v>Poor</v>
      </c>
      <c r="AA1777" s="27">
        <f t="shared" si="192"/>
        <v>0.36804982959277133</v>
      </c>
      <c r="AB1777" s="3" t="str">
        <f t="shared" si="193"/>
        <v>Medium</v>
      </c>
      <c r="AC1777" s="3" t="str">
        <f t="shared" si="194"/>
        <v>High</v>
      </c>
      <c r="AD1777" s="3" t="str">
        <f t="shared" si="195"/>
        <v>No</v>
      </c>
    </row>
    <row r="1778" spans="1:30" ht="15" customHeight="1" x14ac:dyDescent="0.3">
      <c r="A1778" s="3" t="s">
        <v>1799</v>
      </c>
      <c r="B1778" s="3">
        <v>64</v>
      </c>
      <c r="C1778" s="3" t="s">
        <v>23</v>
      </c>
      <c r="D1778" s="3" t="s">
        <v>33</v>
      </c>
      <c r="E1778" s="3">
        <v>24900.501825339699</v>
      </c>
      <c r="F1778" s="3">
        <v>95</v>
      </c>
      <c r="G1778" s="3">
        <v>86.815164678030897</v>
      </c>
      <c r="H1778" s="3">
        <v>1</v>
      </c>
      <c r="I1778" s="3">
        <v>853.17160231488299</v>
      </c>
      <c r="J1778" s="3">
        <v>35</v>
      </c>
      <c r="K1778" s="3">
        <v>220.74611149060701</v>
      </c>
      <c r="L1778" s="3">
        <v>24</v>
      </c>
      <c r="M1778" s="3">
        <v>19</v>
      </c>
      <c r="N1778" s="3">
        <v>4</v>
      </c>
      <c r="O1778" s="3">
        <v>861</v>
      </c>
      <c r="P1778" s="3">
        <v>0</v>
      </c>
      <c r="Q1778" s="3">
        <v>12047.898846869501</v>
      </c>
      <c r="R1778" s="3">
        <v>3</v>
      </c>
      <c r="S1778" s="3">
        <v>0</v>
      </c>
      <c r="T1778" s="3">
        <v>0</v>
      </c>
      <c r="U1778" s="3">
        <v>8366.1957628027594</v>
      </c>
      <c r="V1778" s="3">
        <v>0</v>
      </c>
      <c r="W1778" s="3" t="str">
        <f>IF(Bank_data3[[#This Row],[credit_risk]]=1,"High Risk","Low Risk")</f>
        <v>Low Risk</v>
      </c>
      <c r="X1778" s="3" t="str">
        <f t="shared" si="189"/>
        <v>55+</v>
      </c>
      <c r="Y1778" s="3" t="str">
        <f t="shared" si="190"/>
        <v>Low Income</v>
      </c>
      <c r="Z1778" s="3" t="str">
        <f t="shared" si="191"/>
        <v>Excellent</v>
      </c>
      <c r="AA1778" s="27">
        <f t="shared" si="192"/>
        <v>0.48384160814819804</v>
      </c>
      <c r="AB1778" s="3" t="str">
        <f t="shared" si="193"/>
        <v>Low</v>
      </c>
      <c r="AC1778" s="3" t="str">
        <f t="shared" si="194"/>
        <v>Medium</v>
      </c>
      <c r="AD1778" s="3" t="str">
        <f t="shared" si="195"/>
        <v>No</v>
      </c>
    </row>
    <row r="1779" spans="1:30" ht="15" customHeight="1" x14ac:dyDescent="0.3">
      <c r="A1779" s="3" t="s">
        <v>1800</v>
      </c>
      <c r="B1779" s="3">
        <v>50</v>
      </c>
      <c r="C1779" s="3" t="s">
        <v>31</v>
      </c>
      <c r="D1779" s="3" t="s">
        <v>33</v>
      </c>
      <c r="E1779" s="3">
        <v>47089.142308749098</v>
      </c>
      <c r="F1779" s="3">
        <v>140</v>
      </c>
      <c r="G1779" s="3">
        <v>10</v>
      </c>
      <c r="H1779" s="3">
        <v>3</v>
      </c>
      <c r="I1779" s="3">
        <v>803.51805028196998</v>
      </c>
      <c r="J1779" s="3">
        <v>38</v>
      </c>
      <c r="K1779" s="3">
        <v>549.80561965780896</v>
      </c>
      <c r="L1779" s="3">
        <v>48</v>
      </c>
      <c r="M1779" s="3">
        <v>1</v>
      </c>
      <c r="N1779" s="3">
        <v>8</v>
      </c>
      <c r="O1779" s="3">
        <v>846</v>
      </c>
      <c r="P1779" s="3">
        <v>4</v>
      </c>
      <c r="Q1779" s="3">
        <v>12517.807374592499</v>
      </c>
      <c r="R1779" s="3">
        <v>6</v>
      </c>
      <c r="S1779" s="3">
        <v>1</v>
      </c>
      <c r="T1779" s="3">
        <v>0</v>
      </c>
      <c r="U1779" s="3">
        <v>7294.8710442194397</v>
      </c>
      <c r="V1779" s="3">
        <v>1</v>
      </c>
      <c r="W1779" s="3" t="str">
        <f>IF(Bank_data3[[#This Row],[credit_risk]]=1,"High Risk","Low Risk")</f>
        <v>High Risk</v>
      </c>
      <c r="X1779" s="3" t="str">
        <f t="shared" si="189"/>
        <v>45-54</v>
      </c>
      <c r="Y1779" s="3" t="str">
        <f t="shared" si="190"/>
        <v>Low Income</v>
      </c>
      <c r="Z1779" s="3" t="str">
        <f t="shared" si="191"/>
        <v>Excellent</v>
      </c>
      <c r="AA1779" s="27">
        <f t="shared" si="192"/>
        <v>0.26583213795904514</v>
      </c>
      <c r="AB1779" s="3" t="str">
        <f t="shared" si="193"/>
        <v>Low</v>
      </c>
      <c r="AC1779" s="3" t="str">
        <f t="shared" si="194"/>
        <v>High</v>
      </c>
      <c r="AD1779" s="3" t="str">
        <f t="shared" si="195"/>
        <v>No</v>
      </c>
    </row>
    <row r="1780" spans="1:30" ht="15" customHeight="1" x14ac:dyDescent="0.3">
      <c r="A1780" s="3" t="s">
        <v>1801</v>
      </c>
      <c r="B1780" s="3">
        <v>42</v>
      </c>
      <c r="C1780" s="3" t="s">
        <v>31</v>
      </c>
      <c r="D1780" s="3" t="s">
        <v>33</v>
      </c>
      <c r="E1780" s="3">
        <v>51141.2631954889</v>
      </c>
      <c r="F1780" s="3">
        <v>191</v>
      </c>
      <c r="G1780" s="3">
        <v>1679.6530200058</v>
      </c>
      <c r="H1780" s="3">
        <v>3</v>
      </c>
      <c r="I1780" s="3">
        <v>795.60786938434899</v>
      </c>
      <c r="J1780" s="3">
        <v>7</v>
      </c>
      <c r="K1780" s="3">
        <v>298.56007167912401</v>
      </c>
      <c r="L1780" s="3">
        <v>54</v>
      </c>
      <c r="M1780" s="3">
        <v>11</v>
      </c>
      <c r="N1780" s="3">
        <v>5</v>
      </c>
      <c r="O1780" s="3">
        <v>462</v>
      </c>
      <c r="P1780" s="3">
        <v>0</v>
      </c>
      <c r="Q1780" s="3">
        <v>17738.188464876301</v>
      </c>
      <c r="R1780" s="3">
        <v>7</v>
      </c>
      <c r="S1780" s="3">
        <v>1</v>
      </c>
      <c r="T1780" s="3">
        <v>0</v>
      </c>
      <c r="U1780" s="3">
        <v>9073.7837885666904</v>
      </c>
      <c r="V1780" s="3">
        <v>1</v>
      </c>
      <c r="W1780" s="3" t="str">
        <f>IF(Bank_data3[[#This Row],[credit_risk]]=1,"High Risk","Low Risk")</f>
        <v>High Risk</v>
      </c>
      <c r="X1780" s="3" t="str">
        <f t="shared" si="189"/>
        <v>35-44</v>
      </c>
      <c r="Y1780" s="3" t="str">
        <f t="shared" si="190"/>
        <v>Middle Income</v>
      </c>
      <c r="Z1780" s="3" t="str">
        <f t="shared" si="191"/>
        <v>Poor</v>
      </c>
      <c r="AA1780" s="27">
        <f t="shared" si="192"/>
        <v>0.34684689732968821</v>
      </c>
      <c r="AB1780" s="3" t="str">
        <f t="shared" si="193"/>
        <v>Medium</v>
      </c>
      <c r="AC1780" s="3" t="str">
        <f t="shared" si="194"/>
        <v>High</v>
      </c>
      <c r="AD1780" s="3" t="str">
        <f t="shared" si="195"/>
        <v>No</v>
      </c>
    </row>
    <row r="1781" spans="1:30" ht="15" customHeight="1" x14ac:dyDescent="0.3">
      <c r="A1781" s="3" t="s">
        <v>1802</v>
      </c>
      <c r="B1781" s="3">
        <v>61</v>
      </c>
      <c r="C1781" s="3" t="s">
        <v>23</v>
      </c>
      <c r="D1781" s="3" t="s">
        <v>33</v>
      </c>
      <c r="E1781" s="3">
        <v>43610.931198668201</v>
      </c>
      <c r="F1781" s="3">
        <v>61</v>
      </c>
      <c r="G1781" s="3">
        <v>2175.3936080847702</v>
      </c>
      <c r="H1781" s="3">
        <v>5</v>
      </c>
      <c r="I1781" s="3">
        <v>564.78912317352297</v>
      </c>
      <c r="J1781" s="3">
        <v>41</v>
      </c>
      <c r="K1781" s="3">
        <v>471.07876152293801</v>
      </c>
      <c r="L1781" s="3">
        <v>40</v>
      </c>
      <c r="M1781" s="3">
        <v>5</v>
      </c>
      <c r="N1781" s="3">
        <v>6</v>
      </c>
      <c r="O1781" s="3">
        <v>614</v>
      </c>
      <c r="P1781" s="3">
        <v>5</v>
      </c>
      <c r="Q1781" s="3">
        <v>8924.1060832184994</v>
      </c>
      <c r="R1781" s="3">
        <v>2</v>
      </c>
      <c r="S1781" s="3">
        <v>0</v>
      </c>
      <c r="T1781" s="3">
        <v>0</v>
      </c>
      <c r="U1781" s="3">
        <v>12730.7539029988</v>
      </c>
      <c r="V1781" s="3">
        <v>0</v>
      </c>
      <c r="W1781" s="3" t="str">
        <f>IF(Bank_data3[[#This Row],[credit_risk]]=1,"High Risk","Low Risk")</f>
        <v>Low Risk</v>
      </c>
      <c r="X1781" s="3" t="str">
        <f t="shared" si="189"/>
        <v>55+</v>
      </c>
      <c r="Y1781" s="3" t="str">
        <f t="shared" si="190"/>
        <v>Low Income</v>
      </c>
      <c r="Z1781" s="3" t="str">
        <f t="shared" si="191"/>
        <v>Fair</v>
      </c>
      <c r="AA1781" s="27">
        <f t="shared" si="192"/>
        <v>0.2046300282506012</v>
      </c>
      <c r="AB1781" s="3" t="str">
        <f t="shared" si="193"/>
        <v>Medium</v>
      </c>
      <c r="AC1781" s="3" t="str">
        <f t="shared" si="194"/>
        <v>High</v>
      </c>
      <c r="AD1781" s="3" t="str">
        <f t="shared" si="195"/>
        <v>No</v>
      </c>
    </row>
    <row r="1782" spans="1:30" ht="15" customHeight="1" x14ac:dyDescent="0.3">
      <c r="A1782" s="3" t="s">
        <v>1803</v>
      </c>
      <c r="B1782" s="3">
        <v>29</v>
      </c>
      <c r="C1782" s="3" t="s">
        <v>28</v>
      </c>
      <c r="D1782" s="3" t="s">
        <v>26</v>
      </c>
      <c r="E1782" s="3">
        <v>94293.552716750797</v>
      </c>
      <c r="F1782" s="3">
        <v>189</v>
      </c>
      <c r="G1782" s="3">
        <v>2283.9925302382699</v>
      </c>
      <c r="H1782" s="3">
        <v>11</v>
      </c>
      <c r="I1782" s="3">
        <v>365.11375984705302</v>
      </c>
      <c r="J1782" s="3">
        <v>49</v>
      </c>
      <c r="K1782" s="3">
        <v>606.28003332034996</v>
      </c>
      <c r="L1782" s="3">
        <v>56</v>
      </c>
      <c r="M1782" s="3">
        <v>3</v>
      </c>
      <c r="N1782" s="3">
        <v>3</v>
      </c>
      <c r="O1782" s="3">
        <v>632</v>
      </c>
      <c r="P1782" s="3">
        <v>0</v>
      </c>
      <c r="Q1782" s="3">
        <v>21532.549018062498</v>
      </c>
      <c r="R1782" s="3">
        <v>5</v>
      </c>
      <c r="S1782" s="3">
        <v>0</v>
      </c>
      <c r="T1782" s="3">
        <v>0</v>
      </c>
      <c r="U1782" s="3">
        <v>7796.6097568861796</v>
      </c>
      <c r="V1782" s="3">
        <v>1</v>
      </c>
      <c r="W1782" s="3" t="str">
        <f>IF(Bank_data3[[#This Row],[credit_risk]]=1,"High Risk","Low Risk")</f>
        <v>High Risk</v>
      </c>
      <c r="X1782" s="3" t="str">
        <f t="shared" si="189"/>
        <v>25-34</v>
      </c>
      <c r="Y1782" s="3" t="str">
        <f t="shared" si="190"/>
        <v>Middle Income</v>
      </c>
      <c r="Z1782" s="3" t="str">
        <f t="shared" si="191"/>
        <v>Fair</v>
      </c>
      <c r="AA1782" s="27">
        <f t="shared" si="192"/>
        <v>0.22835653549659227</v>
      </c>
      <c r="AB1782" s="3" t="str">
        <f t="shared" si="193"/>
        <v>Medium</v>
      </c>
      <c r="AC1782" s="3" t="str">
        <f t="shared" si="194"/>
        <v>High</v>
      </c>
      <c r="AD1782" s="3" t="str">
        <f t="shared" si="195"/>
        <v>No</v>
      </c>
    </row>
    <row r="1783" spans="1:30" ht="15" customHeight="1" x14ac:dyDescent="0.3">
      <c r="A1783" s="3" t="s">
        <v>1804</v>
      </c>
      <c r="B1783" s="3">
        <v>51</v>
      </c>
      <c r="C1783" s="3" t="s">
        <v>31</v>
      </c>
      <c r="D1783" s="3" t="s">
        <v>24</v>
      </c>
      <c r="E1783" s="3">
        <v>44415.642952653303</v>
      </c>
      <c r="F1783" s="3">
        <v>237</v>
      </c>
      <c r="G1783" s="3">
        <v>739.36266984458803</v>
      </c>
      <c r="H1783" s="3">
        <v>4</v>
      </c>
      <c r="I1783" s="3">
        <v>682.09957774868406</v>
      </c>
      <c r="J1783" s="3">
        <v>49</v>
      </c>
      <c r="K1783" s="3">
        <v>642.31274604900398</v>
      </c>
      <c r="L1783" s="3">
        <v>21</v>
      </c>
      <c r="M1783" s="3">
        <v>0</v>
      </c>
      <c r="N1783" s="3">
        <v>3</v>
      </c>
      <c r="O1783" s="3">
        <v>824</v>
      </c>
      <c r="P1783" s="3">
        <v>5</v>
      </c>
      <c r="Q1783" s="3">
        <v>11120.200663044399</v>
      </c>
      <c r="R1783" s="3">
        <v>4</v>
      </c>
      <c r="S1783" s="3">
        <v>0</v>
      </c>
      <c r="T1783" s="3">
        <v>0</v>
      </c>
      <c r="U1783" s="3">
        <v>4516.9536567994901</v>
      </c>
      <c r="V1783" s="3">
        <v>1</v>
      </c>
      <c r="W1783" s="3" t="str">
        <f>IF(Bank_data3[[#This Row],[credit_risk]]=1,"High Risk","Low Risk")</f>
        <v>High Risk</v>
      </c>
      <c r="X1783" s="3" t="str">
        <f t="shared" si="189"/>
        <v>45-54</v>
      </c>
      <c r="Y1783" s="3" t="str">
        <f t="shared" si="190"/>
        <v>Low Income</v>
      </c>
      <c r="Z1783" s="3" t="str">
        <f t="shared" si="191"/>
        <v>Excellent</v>
      </c>
      <c r="AA1783" s="27">
        <f t="shared" si="192"/>
        <v>0.25036676098325172</v>
      </c>
      <c r="AB1783" s="3" t="str">
        <f t="shared" si="193"/>
        <v>Low</v>
      </c>
      <c r="AC1783" s="3" t="str">
        <f t="shared" si="194"/>
        <v>Medium</v>
      </c>
      <c r="AD1783" s="3" t="str">
        <f t="shared" si="195"/>
        <v>No</v>
      </c>
    </row>
    <row r="1784" spans="1:30" ht="15" customHeight="1" x14ac:dyDescent="0.3">
      <c r="A1784" s="3" t="s">
        <v>1805</v>
      </c>
      <c r="B1784" s="3">
        <v>62</v>
      </c>
      <c r="C1784" s="3" t="s">
        <v>31</v>
      </c>
      <c r="D1784" s="3" t="s">
        <v>24</v>
      </c>
      <c r="E1784" s="3">
        <v>40086.944919100097</v>
      </c>
      <c r="F1784" s="3">
        <v>71</v>
      </c>
      <c r="G1784" s="3">
        <v>556.35045814997898</v>
      </c>
      <c r="H1784" s="3">
        <v>6</v>
      </c>
      <c r="I1784" s="3">
        <v>662.81823248200703</v>
      </c>
      <c r="J1784" s="3">
        <v>18</v>
      </c>
      <c r="K1784" s="3">
        <v>776.99624735011503</v>
      </c>
      <c r="L1784" s="3">
        <v>43</v>
      </c>
      <c r="M1784" s="3">
        <v>7</v>
      </c>
      <c r="N1784" s="3">
        <v>0</v>
      </c>
      <c r="O1784" s="3">
        <v>577</v>
      </c>
      <c r="P1784" s="3">
        <v>4</v>
      </c>
      <c r="Q1784" s="3">
        <v>3946.9616781362902</v>
      </c>
      <c r="R1784" s="3">
        <v>4</v>
      </c>
      <c r="S1784" s="3">
        <v>0</v>
      </c>
      <c r="T1784" s="3">
        <v>0</v>
      </c>
      <c r="U1784" s="3">
        <v>10542.912690798101</v>
      </c>
      <c r="V1784" s="3">
        <v>1</v>
      </c>
      <c r="W1784" s="3" t="str">
        <f>IF(Bank_data3[[#This Row],[credit_risk]]=1,"High Risk","Low Risk")</f>
        <v>High Risk</v>
      </c>
      <c r="X1784" s="3" t="str">
        <f t="shared" si="189"/>
        <v>55+</v>
      </c>
      <c r="Y1784" s="3" t="str">
        <f t="shared" si="190"/>
        <v>Low Income</v>
      </c>
      <c r="Z1784" s="3" t="str">
        <f t="shared" si="191"/>
        <v>Poor</v>
      </c>
      <c r="AA1784" s="27">
        <f t="shared" si="192"/>
        <v>9.8460026976405837E-2</v>
      </c>
      <c r="AB1784" s="3" t="str">
        <f t="shared" si="193"/>
        <v>Low</v>
      </c>
      <c r="AC1784" s="3" t="str">
        <f t="shared" si="194"/>
        <v>High</v>
      </c>
      <c r="AD1784" s="3" t="str">
        <f t="shared" si="195"/>
        <v>No</v>
      </c>
    </row>
    <row r="1785" spans="1:30" ht="15" customHeight="1" x14ac:dyDescent="0.3">
      <c r="A1785" s="3" t="s">
        <v>1806</v>
      </c>
      <c r="B1785" s="3">
        <v>49</v>
      </c>
      <c r="C1785" s="3" t="s">
        <v>28</v>
      </c>
      <c r="D1785" s="3" t="s">
        <v>26</v>
      </c>
      <c r="E1785" s="3">
        <v>52238.1845278603</v>
      </c>
      <c r="F1785" s="3">
        <v>193</v>
      </c>
      <c r="G1785" s="3">
        <v>951.10350018026304</v>
      </c>
      <c r="H1785" s="3">
        <v>10</v>
      </c>
      <c r="I1785" s="3">
        <v>542.14415436908905</v>
      </c>
      <c r="J1785" s="3">
        <v>3</v>
      </c>
      <c r="K1785" s="3">
        <v>104.605771041708</v>
      </c>
      <c r="L1785" s="3">
        <v>28</v>
      </c>
      <c r="M1785" s="3">
        <v>7</v>
      </c>
      <c r="N1785" s="3">
        <v>4</v>
      </c>
      <c r="O1785" s="3">
        <v>355</v>
      </c>
      <c r="P1785" s="3">
        <v>3</v>
      </c>
      <c r="Q1785" s="3">
        <v>5951.7125617700003</v>
      </c>
      <c r="R1785" s="3">
        <v>5</v>
      </c>
      <c r="S1785" s="3">
        <v>0</v>
      </c>
      <c r="T1785" s="3">
        <v>0</v>
      </c>
      <c r="U1785" s="3">
        <v>500</v>
      </c>
      <c r="V1785" s="3">
        <v>1</v>
      </c>
      <c r="W1785" s="3" t="str">
        <f>IF(Bank_data3[[#This Row],[credit_risk]]=1,"High Risk","Low Risk")</f>
        <v>High Risk</v>
      </c>
      <c r="X1785" s="3" t="str">
        <f t="shared" si="189"/>
        <v>45-54</v>
      </c>
      <c r="Y1785" s="3" t="str">
        <f t="shared" si="190"/>
        <v>Middle Income</v>
      </c>
      <c r="Z1785" s="3" t="str">
        <f t="shared" si="191"/>
        <v>Poor</v>
      </c>
      <c r="AA1785" s="27">
        <f t="shared" si="192"/>
        <v>0.11393413870644301</v>
      </c>
      <c r="AB1785" s="3" t="str">
        <f t="shared" si="193"/>
        <v>Low</v>
      </c>
      <c r="AC1785" s="3" t="str">
        <f t="shared" si="194"/>
        <v>Medium</v>
      </c>
      <c r="AD1785" s="3" t="str">
        <f t="shared" si="195"/>
        <v>No</v>
      </c>
    </row>
    <row r="1786" spans="1:30" ht="15" customHeight="1" x14ac:dyDescent="0.3">
      <c r="A1786" s="3" t="s">
        <v>1807</v>
      </c>
      <c r="B1786" s="3">
        <v>58</v>
      </c>
      <c r="C1786" s="3" t="s">
        <v>28</v>
      </c>
      <c r="D1786" s="3" t="s">
        <v>24</v>
      </c>
      <c r="E1786" s="3">
        <v>67475.964416240298</v>
      </c>
      <c r="F1786" s="3">
        <v>100</v>
      </c>
      <c r="G1786" s="3">
        <v>1185.7610512825599</v>
      </c>
      <c r="H1786" s="3">
        <v>6</v>
      </c>
      <c r="I1786" s="3">
        <v>1098.2188236335101</v>
      </c>
      <c r="J1786" s="3">
        <v>26</v>
      </c>
      <c r="K1786" s="3">
        <v>816.56788516811605</v>
      </c>
      <c r="L1786" s="3">
        <v>70</v>
      </c>
      <c r="M1786" s="3">
        <v>11</v>
      </c>
      <c r="N1786" s="3">
        <v>1</v>
      </c>
      <c r="O1786" s="3">
        <v>688</v>
      </c>
      <c r="P1786" s="3">
        <v>4</v>
      </c>
      <c r="Q1786" s="3">
        <v>5682.0336615394199</v>
      </c>
      <c r="R1786" s="3">
        <v>2</v>
      </c>
      <c r="S1786" s="3">
        <v>0</v>
      </c>
      <c r="T1786" s="3">
        <v>0</v>
      </c>
      <c r="U1786" s="3">
        <v>8232.8756119489899</v>
      </c>
      <c r="V1786" s="3">
        <v>0</v>
      </c>
      <c r="W1786" s="3" t="str">
        <f>IF(Bank_data3[[#This Row],[credit_risk]]=1,"High Risk","Low Risk")</f>
        <v>Low Risk</v>
      </c>
      <c r="X1786" s="3" t="str">
        <f t="shared" si="189"/>
        <v>55+</v>
      </c>
      <c r="Y1786" s="3" t="str">
        <f t="shared" si="190"/>
        <v>Middle Income</v>
      </c>
      <c r="Z1786" s="3" t="str">
        <f t="shared" si="191"/>
        <v>Good</v>
      </c>
      <c r="AA1786" s="27">
        <f t="shared" si="192"/>
        <v>8.4208261574277743E-2</v>
      </c>
      <c r="AB1786" s="3" t="str">
        <f t="shared" si="193"/>
        <v>Medium</v>
      </c>
      <c r="AC1786" s="3" t="str">
        <f t="shared" si="194"/>
        <v>High</v>
      </c>
      <c r="AD1786" s="3" t="str">
        <f t="shared" si="195"/>
        <v>No</v>
      </c>
    </row>
    <row r="1787" spans="1:30" ht="15" customHeight="1" x14ac:dyDescent="0.3">
      <c r="A1787" s="3" t="s">
        <v>1808</v>
      </c>
      <c r="B1787" s="3">
        <v>50</v>
      </c>
      <c r="C1787" s="3" t="s">
        <v>23</v>
      </c>
      <c r="D1787" s="3" t="s">
        <v>24</v>
      </c>
      <c r="E1787" s="3">
        <v>36942.300622698902</v>
      </c>
      <c r="F1787" s="3">
        <v>10</v>
      </c>
      <c r="G1787" s="3">
        <v>1231.7593271012399</v>
      </c>
      <c r="H1787" s="3">
        <v>2</v>
      </c>
      <c r="I1787" s="3">
        <v>389.72768375053499</v>
      </c>
      <c r="J1787" s="3">
        <v>12</v>
      </c>
      <c r="K1787" s="3">
        <v>836.658816412242</v>
      </c>
      <c r="L1787" s="3">
        <v>47</v>
      </c>
      <c r="M1787" s="3">
        <v>3</v>
      </c>
      <c r="N1787" s="3">
        <v>4</v>
      </c>
      <c r="O1787" s="3">
        <v>892</v>
      </c>
      <c r="P1787" s="3">
        <v>2</v>
      </c>
      <c r="Q1787" s="3">
        <v>7630.0115560566701</v>
      </c>
      <c r="R1787" s="3">
        <v>7</v>
      </c>
      <c r="S1787" s="3">
        <v>0</v>
      </c>
      <c r="T1787" s="3">
        <v>0</v>
      </c>
      <c r="U1787" s="3">
        <v>13812.723964877299</v>
      </c>
      <c r="V1787" s="3">
        <v>1</v>
      </c>
      <c r="W1787" s="3" t="str">
        <f>IF(Bank_data3[[#This Row],[credit_risk]]=1,"High Risk","Low Risk")</f>
        <v>High Risk</v>
      </c>
      <c r="X1787" s="3" t="str">
        <f t="shared" si="189"/>
        <v>45-54</v>
      </c>
      <c r="Y1787" s="3" t="str">
        <f t="shared" si="190"/>
        <v>Low Income</v>
      </c>
      <c r="Z1787" s="3" t="str">
        <f t="shared" si="191"/>
        <v>Excellent</v>
      </c>
      <c r="AA1787" s="27">
        <f t="shared" si="192"/>
        <v>0.20653861366090639</v>
      </c>
      <c r="AB1787" s="3" t="str">
        <f t="shared" si="193"/>
        <v>Medium</v>
      </c>
      <c r="AC1787" s="3" t="str">
        <f t="shared" si="194"/>
        <v>High</v>
      </c>
      <c r="AD1787" s="3" t="str">
        <f t="shared" si="195"/>
        <v>No</v>
      </c>
    </row>
    <row r="1788" spans="1:30" ht="15" customHeight="1" x14ac:dyDescent="0.3">
      <c r="A1788" s="3" t="s">
        <v>1809</v>
      </c>
      <c r="B1788" s="3">
        <v>37</v>
      </c>
      <c r="C1788" s="3" t="s">
        <v>28</v>
      </c>
      <c r="D1788" s="3" t="s">
        <v>24</v>
      </c>
      <c r="E1788" s="3">
        <v>47354.240297030301</v>
      </c>
      <c r="F1788" s="3">
        <v>208</v>
      </c>
      <c r="G1788" s="3">
        <v>1596.9424204899601</v>
      </c>
      <c r="H1788" s="3">
        <v>8</v>
      </c>
      <c r="I1788" s="3">
        <v>739.97179438806597</v>
      </c>
      <c r="J1788" s="3">
        <v>37</v>
      </c>
      <c r="K1788" s="3">
        <v>711.42672231138897</v>
      </c>
      <c r="L1788" s="3">
        <v>2</v>
      </c>
      <c r="M1788" s="3">
        <v>15</v>
      </c>
      <c r="N1788" s="3">
        <v>4</v>
      </c>
      <c r="O1788" s="3">
        <v>550</v>
      </c>
      <c r="P1788" s="3">
        <v>2</v>
      </c>
      <c r="Q1788" s="3">
        <v>13548.938690245201</v>
      </c>
      <c r="R1788" s="3">
        <v>7</v>
      </c>
      <c r="S1788" s="3">
        <v>0</v>
      </c>
      <c r="T1788" s="3">
        <v>0</v>
      </c>
      <c r="U1788" s="3">
        <v>4869.7568938439099</v>
      </c>
      <c r="V1788" s="3">
        <v>1</v>
      </c>
      <c r="W1788" s="3" t="str">
        <f>IF(Bank_data3[[#This Row],[credit_risk]]=1,"High Risk","Low Risk")</f>
        <v>High Risk</v>
      </c>
      <c r="X1788" s="3" t="str">
        <f t="shared" si="189"/>
        <v>35-44</v>
      </c>
      <c r="Y1788" s="3" t="str">
        <f t="shared" si="190"/>
        <v>Low Income</v>
      </c>
      <c r="Z1788" s="3" t="str">
        <f t="shared" si="191"/>
        <v>Poor</v>
      </c>
      <c r="AA1788" s="27">
        <f t="shared" si="192"/>
        <v>0.28611880594555517</v>
      </c>
      <c r="AB1788" s="3" t="str">
        <f t="shared" si="193"/>
        <v>Medium</v>
      </c>
      <c r="AC1788" s="3" t="str">
        <f t="shared" si="194"/>
        <v>Low</v>
      </c>
      <c r="AD1788" s="3" t="str">
        <f t="shared" si="195"/>
        <v>No</v>
      </c>
    </row>
    <row r="1789" spans="1:30" ht="15" customHeight="1" x14ac:dyDescent="0.3">
      <c r="A1789" s="3" t="s">
        <v>1810</v>
      </c>
      <c r="B1789" s="3">
        <v>55</v>
      </c>
      <c r="C1789" s="3" t="s">
        <v>28</v>
      </c>
      <c r="D1789" s="3" t="s">
        <v>26</v>
      </c>
      <c r="E1789" s="3">
        <v>67987.123524221199</v>
      </c>
      <c r="F1789" s="3">
        <v>234</v>
      </c>
      <c r="G1789" s="3">
        <v>2624.5000964761198</v>
      </c>
      <c r="H1789" s="3">
        <v>6</v>
      </c>
      <c r="I1789" s="3">
        <v>1208.2188990464399</v>
      </c>
      <c r="J1789" s="3">
        <v>20</v>
      </c>
      <c r="K1789" s="3">
        <v>217.097817749863</v>
      </c>
      <c r="L1789" s="3">
        <v>44</v>
      </c>
      <c r="M1789" s="3">
        <v>13</v>
      </c>
      <c r="N1789" s="3">
        <v>3</v>
      </c>
      <c r="O1789" s="3">
        <v>826</v>
      </c>
      <c r="P1789" s="3">
        <v>2</v>
      </c>
      <c r="Q1789" s="3">
        <v>18036.823940733499</v>
      </c>
      <c r="R1789" s="3">
        <v>1</v>
      </c>
      <c r="S1789" s="3">
        <v>0</v>
      </c>
      <c r="T1789" s="3">
        <v>0</v>
      </c>
      <c r="U1789" s="3">
        <v>5272.3182302430196</v>
      </c>
      <c r="V1789" s="3">
        <v>0</v>
      </c>
      <c r="W1789" s="3" t="str">
        <f>IF(Bank_data3[[#This Row],[credit_risk]]=1,"High Risk","Low Risk")</f>
        <v>Low Risk</v>
      </c>
      <c r="X1789" s="3" t="str">
        <f t="shared" si="189"/>
        <v>55+</v>
      </c>
      <c r="Y1789" s="3" t="str">
        <f t="shared" si="190"/>
        <v>Middle Income</v>
      </c>
      <c r="Z1789" s="3" t="str">
        <f t="shared" si="191"/>
        <v>Excellent</v>
      </c>
      <c r="AA1789" s="27">
        <f t="shared" si="192"/>
        <v>0.26529764763922792</v>
      </c>
      <c r="AB1789" s="3" t="str">
        <f t="shared" si="193"/>
        <v>Medium</v>
      </c>
      <c r="AC1789" s="3" t="str">
        <f t="shared" si="194"/>
        <v>High</v>
      </c>
      <c r="AD1789" s="3" t="str">
        <f t="shared" si="195"/>
        <v>No</v>
      </c>
    </row>
    <row r="1790" spans="1:30" ht="15" customHeight="1" x14ac:dyDescent="0.3">
      <c r="A1790" s="3" t="s">
        <v>1811</v>
      </c>
      <c r="B1790" s="3">
        <v>21</v>
      </c>
      <c r="C1790" s="3" t="s">
        <v>28</v>
      </c>
      <c r="D1790" s="3" t="s">
        <v>26</v>
      </c>
      <c r="E1790" s="3">
        <v>68986.515795703206</v>
      </c>
      <c r="F1790" s="3">
        <v>57</v>
      </c>
      <c r="G1790" s="3">
        <v>1451.4192756489299</v>
      </c>
      <c r="H1790" s="3">
        <v>6</v>
      </c>
      <c r="I1790" s="3">
        <v>1118.19527340984</v>
      </c>
      <c r="J1790" s="3">
        <v>25</v>
      </c>
      <c r="K1790" s="3">
        <v>204.27321140430399</v>
      </c>
      <c r="L1790" s="3">
        <v>19</v>
      </c>
      <c r="M1790" s="3">
        <v>13</v>
      </c>
      <c r="N1790" s="3">
        <v>9</v>
      </c>
      <c r="O1790" s="3">
        <v>597</v>
      </c>
      <c r="P1790" s="3">
        <v>2</v>
      </c>
      <c r="Q1790" s="3">
        <v>0</v>
      </c>
      <c r="R1790" s="3">
        <v>6</v>
      </c>
      <c r="S1790" s="3">
        <v>0</v>
      </c>
      <c r="T1790" s="3">
        <v>0</v>
      </c>
      <c r="U1790" s="3">
        <v>16348.4850881042</v>
      </c>
      <c r="V1790" s="3">
        <v>1</v>
      </c>
      <c r="W1790" s="3" t="str">
        <f>IF(Bank_data3[[#This Row],[credit_risk]]=1,"High Risk","Low Risk")</f>
        <v>High Risk</v>
      </c>
      <c r="X1790" s="3" t="str">
        <f t="shared" si="189"/>
        <v>18-24</v>
      </c>
      <c r="Y1790" s="3" t="str">
        <f t="shared" si="190"/>
        <v>Middle Income</v>
      </c>
      <c r="Z1790" s="3" t="str">
        <f t="shared" si="191"/>
        <v>Fair</v>
      </c>
      <c r="AA1790" s="27">
        <f t="shared" si="192"/>
        <v>0</v>
      </c>
      <c r="AB1790" s="3" t="str">
        <f t="shared" si="193"/>
        <v>Medium</v>
      </c>
      <c r="AC1790" s="3" t="str">
        <f t="shared" si="194"/>
        <v>Medium</v>
      </c>
      <c r="AD1790" s="3" t="str">
        <f t="shared" si="195"/>
        <v>No</v>
      </c>
    </row>
    <row r="1791" spans="1:30" ht="15" customHeight="1" x14ac:dyDescent="0.3">
      <c r="A1791" s="3" t="s">
        <v>1812</v>
      </c>
      <c r="B1791" s="3">
        <v>33</v>
      </c>
      <c r="C1791" s="3" t="s">
        <v>23</v>
      </c>
      <c r="D1791" s="3" t="s">
        <v>24</v>
      </c>
      <c r="E1791" s="3">
        <v>53917.305802211296</v>
      </c>
      <c r="F1791" s="3">
        <v>136</v>
      </c>
      <c r="G1791" s="3">
        <v>2250.11986095768</v>
      </c>
      <c r="H1791" s="3">
        <v>1</v>
      </c>
      <c r="I1791" s="3">
        <v>1225.7028597840499</v>
      </c>
      <c r="J1791" s="3">
        <v>44</v>
      </c>
      <c r="K1791" s="3">
        <v>574.15064047020599</v>
      </c>
      <c r="L1791" s="3">
        <v>72</v>
      </c>
      <c r="M1791" s="3">
        <v>1</v>
      </c>
      <c r="N1791" s="3">
        <v>8</v>
      </c>
      <c r="O1791" s="3">
        <v>692</v>
      </c>
      <c r="P1791" s="3">
        <v>0</v>
      </c>
      <c r="Q1791" s="3">
        <v>17369.925315348501</v>
      </c>
      <c r="R1791" s="3">
        <v>4</v>
      </c>
      <c r="S1791" s="3">
        <v>0</v>
      </c>
      <c r="T1791" s="3">
        <v>0</v>
      </c>
      <c r="U1791" s="3">
        <v>9023.9279778220007</v>
      </c>
      <c r="V1791" s="3">
        <v>1</v>
      </c>
      <c r="W1791" s="3" t="str">
        <f>IF(Bank_data3[[#This Row],[credit_risk]]=1,"High Risk","Low Risk")</f>
        <v>High Risk</v>
      </c>
      <c r="X1791" s="3" t="str">
        <f t="shared" si="189"/>
        <v>25-34</v>
      </c>
      <c r="Y1791" s="3" t="str">
        <f t="shared" si="190"/>
        <v>Middle Income</v>
      </c>
      <c r="Z1791" s="3" t="str">
        <f t="shared" si="191"/>
        <v>Good</v>
      </c>
      <c r="AA1791" s="27">
        <f t="shared" si="192"/>
        <v>0.32215862897652636</v>
      </c>
      <c r="AB1791" s="3" t="str">
        <f t="shared" si="193"/>
        <v>Medium</v>
      </c>
      <c r="AC1791" s="3" t="str">
        <f t="shared" si="194"/>
        <v>High</v>
      </c>
      <c r="AD1791" s="3" t="str">
        <f t="shared" si="195"/>
        <v>No</v>
      </c>
    </row>
    <row r="1792" spans="1:30" ht="15" customHeight="1" x14ac:dyDescent="0.3">
      <c r="A1792" s="3" t="s">
        <v>1813</v>
      </c>
      <c r="B1792" s="3">
        <v>32</v>
      </c>
      <c r="C1792" s="3" t="s">
        <v>23</v>
      </c>
      <c r="D1792" s="3" t="s">
        <v>24</v>
      </c>
      <c r="E1792" s="3">
        <v>93531.041964581003</v>
      </c>
      <c r="F1792" s="3">
        <v>131</v>
      </c>
      <c r="G1792" s="3">
        <v>2023.7285408772</v>
      </c>
      <c r="H1792" s="3">
        <v>11</v>
      </c>
      <c r="I1792" s="3">
        <v>593.22679791902101</v>
      </c>
      <c r="J1792" s="3">
        <v>22</v>
      </c>
      <c r="K1792" s="3">
        <v>660.96284035717395</v>
      </c>
      <c r="L1792" s="3">
        <v>35</v>
      </c>
      <c r="M1792" s="3">
        <v>16</v>
      </c>
      <c r="N1792" s="3">
        <v>4</v>
      </c>
      <c r="O1792" s="3">
        <v>423</v>
      </c>
      <c r="P1792" s="3">
        <v>0</v>
      </c>
      <c r="Q1792" s="3">
        <v>20479.497413045101</v>
      </c>
      <c r="R1792" s="3">
        <v>0</v>
      </c>
      <c r="S1792" s="3">
        <v>0</v>
      </c>
      <c r="T1792" s="3">
        <v>0</v>
      </c>
      <c r="U1792" s="3">
        <v>8461.2951049058993</v>
      </c>
      <c r="V1792" s="3">
        <v>1</v>
      </c>
      <c r="W1792" s="3" t="str">
        <f>IF(Bank_data3[[#This Row],[credit_risk]]=1,"High Risk","Low Risk")</f>
        <v>High Risk</v>
      </c>
      <c r="X1792" s="3" t="str">
        <f t="shared" si="189"/>
        <v>25-34</v>
      </c>
      <c r="Y1792" s="3" t="str">
        <f t="shared" si="190"/>
        <v>Middle Income</v>
      </c>
      <c r="Z1792" s="3" t="str">
        <f t="shared" si="191"/>
        <v>Poor</v>
      </c>
      <c r="AA1792" s="27">
        <f t="shared" si="192"/>
        <v>0.21895936346780379</v>
      </c>
      <c r="AB1792" s="3" t="str">
        <f t="shared" si="193"/>
        <v>Medium</v>
      </c>
      <c r="AC1792" s="3" t="str">
        <f t="shared" si="194"/>
        <v>High</v>
      </c>
      <c r="AD1792" s="3" t="str">
        <f t="shared" si="195"/>
        <v>No</v>
      </c>
    </row>
    <row r="1793" spans="1:30" ht="15" customHeight="1" x14ac:dyDescent="0.3">
      <c r="A1793" s="3" t="s">
        <v>1814</v>
      </c>
      <c r="B1793" s="3">
        <v>48</v>
      </c>
      <c r="C1793" s="3" t="s">
        <v>31</v>
      </c>
      <c r="D1793" s="3" t="s">
        <v>24</v>
      </c>
      <c r="E1793" s="3">
        <v>85651.718840521193</v>
      </c>
      <c r="F1793" s="3">
        <v>58</v>
      </c>
      <c r="G1793" s="3">
        <v>931.80225226675202</v>
      </c>
      <c r="H1793" s="3">
        <v>9</v>
      </c>
      <c r="I1793" s="3">
        <v>1074.5008440047</v>
      </c>
      <c r="J1793" s="3">
        <v>29</v>
      </c>
      <c r="K1793" s="3">
        <v>793.86471997216904</v>
      </c>
      <c r="L1793" s="3">
        <v>59</v>
      </c>
      <c r="M1793" s="3">
        <v>7</v>
      </c>
      <c r="N1793" s="3">
        <v>5</v>
      </c>
      <c r="O1793" s="3">
        <v>370</v>
      </c>
      <c r="P1793" s="3">
        <v>4</v>
      </c>
      <c r="Q1793" s="3">
        <v>24307.586569042898</v>
      </c>
      <c r="R1793" s="3">
        <v>0</v>
      </c>
      <c r="S1793" s="3">
        <v>0</v>
      </c>
      <c r="T1793" s="3">
        <v>0</v>
      </c>
      <c r="U1793" s="3">
        <v>9226.8551628263194</v>
      </c>
      <c r="V1793" s="3">
        <v>1</v>
      </c>
      <c r="W1793" s="3" t="str">
        <f>IF(Bank_data3[[#This Row],[credit_risk]]=1,"High Risk","Low Risk")</f>
        <v>High Risk</v>
      </c>
      <c r="X1793" s="3" t="str">
        <f t="shared" si="189"/>
        <v>45-54</v>
      </c>
      <c r="Y1793" s="3" t="str">
        <f t="shared" si="190"/>
        <v>Middle Income</v>
      </c>
      <c r="Z1793" s="3" t="str">
        <f t="shared" si="191"/>
        <v>Poor</v>
      </c>
      <c r="AA1793" s="27">
        <f t="shared" si="192"/>
        <v>0.28379566572741283</v>
      </c>
      <c r="AB1793" s="3" t="str">
        <f t="shared" si="193"/>
        <v>Low</v>
      </c>
      <c r="AC1793" s="3" t="str">
        <f t="shared" si="194"/>
        <v>High</v>
      </c>
      <c r="AD1793" s="3" t="str">
        <f t="shared" si="195"/>
        <v>No</v>
      </c>
    </row>
    <row r="1794" spans="1:30" ht="15" customHeight="1" x14ac:dyDescent="0.3">
      <c r="A1794" s="3" t="s">
        <v>1815</v>
      </c>
      <c r="B1794" s="3">
        <v>31</v>
      </c>
      <c r="C1794" s="3" t="s">
        <v>23</v>
      </c>
      <c r="D1794" s="3" t="s">
        <v>33</v>
      </c>
      <c r="E1794" s="3">
        <v>24689.9087409247</v>
      </c>
      <c r="F1794" s="3">
        <v>227</v>
      </c>
      <c r="G1794" s="3">
        <v>2014.4757110841899</v>
      </c>
      <c r="H1794" s="3">
        <v>2</v>
      </c>
      <c r="I1794" s="3">
        <v>427.96036105765398</v>
      </c>
      <c r="J1794" s="3">
        <v>30</v>
      </c>
      <c r="K1794" s="3">
        <v>379.77907104854398</v>
      </c>
      <c r="L1794" s="3">
        <v>77</v>
      </c>
      <c r="M1794" s="3">
        <v>6</v>
      </c>
      <c r="N1794" s="3">
        <v>0</v>
      </c>
      <c r="O1794" s="3">
        <v>693</v>
      </c>
      <c r="P1794" s="3">
        <v>1</v>
      </c>
      <c r="Q1794" s="3">
        <v>14518.307725786801</v>
      </c>
      <c r="R1794" s="3">
        <v>0</v>
      </c>
      <c r="S1794" s="3">
        <v>0</v>
      </c>
      <c r="T1794" s="3">
        <v>0</v>
      </c>
      <c r="U1794" s="3">
        <v>3795.65373499625</v>
      </c>
      <c r="V1794" s="3">
        <v>0</v>
      </c>
      <c r="W1794" s="3" t="str">
        <f>IF(Bank_data3[[#This Row],[credit_risk]]=1,"High Risk","Low Risk")</f>
        <v>Low Risk</v>
      </c>
      <c r="X1794" s="3" t="str">
        <f t="shared" si="189"/>
        <v>25-34</v>
      </c>
      <c r="Y1794" s="3" t="str">
        <f t="shared" si="190"/>
        <v>Low Income</v>
      </c>
      <c r="Z1794" s="3" t="str">
        <f t="shared" si="191"/>
        <v>Good</v>
      </c>
      <c r="AA1794" s="27">
        <f t="shared" si="192"/>
        <v>0.58802597766276932</v>
      </c>
      <c r="AB1794" s="3" t="str">
        <f t="shared" si="193"/>
        <v>Medium</v>
      </c>
      <c r="AC1794" s="3" t="str">
        <f t="shared" si="194"/>
        <v>High</v>
      </c>
      <c r="AD1794" s="3" t="str">
        <f t="shared" si="195"/>
        <v>No</v>
      </c>
    </row>
    <row r="1795" spans="1:30" ht="15" customHeight="1" x14ac:dyDescent="0.3">
      <c r="A1795" s="3" t="s">
        <v>1816</v>
      </c>
      <c r="B1795" s="3">
        <v>58</v>
      </c>
      <c r="C1795" s="3" t="s">
        <v>31</v>
      </c>
      <c r="D1795" s="3" t="s">
        <v>33</v>
      </c>
      <c r="E1795" s="3">
        <v>19544.6980456237</v>
      </c>
      <c r="F1795" s="3">
        <v>106</v>
      </c>
      <c r="G1795" s="3">
        <v>1959.5122921258301</v>
      </c>
      <c r="H1795" s="3">
        <v>2</v>
      </c>
      <c r="I1795" s="3">
        <v>703.444115464211</v>
      </c>
      <c r="J1795" s="3">
        <v>30</v>
      </c>
      <c r="K1795" s="3">
        <v>656.65089963388004</v>
      </c>
      <c r="L1795" s="3">
        <v>17</v>
      </c>
      <c r="M1795" s="3">
        <v>12</v>
      </c>
      <c r="N1795" s="3">
        <v>4</v>
      </c>
      <c r="O1795" s="3">
        <v>724</v>
      </c>
      <c r="P1795" s="3">
        <v>1</v>
      </c>
      <c r="Q1795" s="3">
        <v>1330.4704134778301</v>
      </c>
      <c r="R1795" s="3">
        <v>5</v>
      </c>
      <c r="S1795" s="3">
        <v>1</v>
      </c>
      <c r="T1795" s="3">
        <v>0</v>
      </c>
      <c r="U1795" s="3">
        <v>13176.835335408199</v>
      </c>
      <c r="V1795" s="3">
        <v>1</v>
      </c>
      <c r="W1795" s="3" t="str">
        <f>IF(Bank_data3[[#This Row],[credit_risk]]=1,"High Risk","Low Risk")</f>
        <v>High Risk</v>
      </c>
      <c r="X1795" s="3" t="str">
        <f t="shared" si="189"/>
        <v>55+</v>
      </c>
      <c r="Y1795" s="3" t="str">
        <f t="shared" si="190"/>
        <v>Low Income</v>
      </c>
      <c r="Z1795" s="3" t="str">
        <f t="shared" si="191"/>
        <v>Good</v>
      </c>
      <c r="AA1795" s="27">
        <f t="shared" si="192"/>
        <v>6.8073214043628524E-2</v>
      </c>
      <c r="AB1795" s="3" t="str">
        <f t="shared" si="193"/>
        <v>Medium</v>
      </c>
      <c r="AC1795" s="3" t="str">
        <f t="shared" si="194"/>
        <v>Medium</v>
      </c>
      <c r="AD1795" s="3" t="str">
        <f t="shared" si="195"/>
        <v>No</v>
      </c>
    </row>
    <row r="1796" spans="1:30" ht="15" customHeight="1" x14ac:dyDescent="0.3">
      <c r="A1796" s="3" t="s">
        <v>1817</v>
      </c>
      <c r="B1796" s="3">
        <v>21</v>
      </c>
      <c r="C1796" s="3" t="s">
        <v>28</v>
      </c>
      <c r="D1796" s="3" t="s">
        <v>33</v>
      </c>
      <c r="E1796" s="3">
        <v>64322.860061576503</v>
      </c>
      <c r="F1796" s="3">
        <v>205</v>
      </c>
      <c r="G1796" s="3">
        <v>1499.55987399988</v>
      </c>
      <c r="H1796" s="3">
        <v>11</v>
      </c>
      <c r="I1796" s="3">
        <v>736.38546622693195</v>
      </c>
      <c r="J1796" s="3">
        <v>15</v>
      </c>
      <c r="K1796" s="3">
        <v>643.05260312540099</v>
      </c>
      <c r="L1796" s="3">
        <v>65</v>
      </c>
      <c r="M1796" s="3">
        <v>10</v>
      </c>
      <c r="N1796" s="3">
        <v>8</v>
      </c>
      <c r="O1796" s="3">
        <v>627</v>
      </c>
      <c r="P1796" s="3">
        <v>5</v>
      </c>
      <c r="Q1796" s="3">
        <v>3936.96681031959</v>
      </c>
      <c r="R1796" s="3">
        <v>4</v>
      </c>
      <c r="S1796" s="3">
        <v>0</v>
      </c>
      <c r="T1796" s="3">
        <v>0</v>
      </c>
      <c r="U1796" s="3">
        <v>15004.371331652899</v>
      </c>
      <c r="V1796" s="3">
        <v>1</v>
      </c>
      <c r="W1796" s="3" t="str">
        <f>IF(Bank_data3[[#This Row],[credit_risk]]=1,"High Risk","Low Risk")</f>
        <v>High Risk</v>
      </c>
      <c r="X1796" s="3" t="str">
        <f t="shared" si="189"/>
        <v>18-24</v>
      </c>
      <c r="Y1796" s="3" t="str">
        <f t="shared" si="190"/>
        <v>Middle Income</v>
      </c>
      <c r="Z1796" s="3" t="str">
        <f t="shared" si="191"/>
        <v>Fair</v>
      </c>
      <c r="AA1796" s="27">
        <f t="shared" si="192"/>
        <v>6.1206339496575828E-2</v>
      </c>
      <c r="AB1796" s="3" t="str">
        <f t="shared" si="193"/>
        <v>Medium</v>
      </c>
      <c r="AC1796" s="3" t="str">
        <f t="shared" si="194"/>
        <v>High</v>
      </c>
      <c r="AD1796" s="3" t="str">
        <f t="shared" si="195"/>
        <v>No</v>
      </c>
    </row>
    <row r="1797" spans="1:30" ht="15" customHeight="1" x14ac:dyDescent="0.3">
      <c r="A1797" s="3" t="s">
        <v>1818</v>
      </c>
      <c r="B1797" s="3">
        <v>51</v>
      </c>
      <c r="C1797" s="3" t="s">
        <v>31</v>
      </c>
      <c r="D1797" s="3" t="s">
        <v>26</v>
      </c>
      <c r="E1797" s="3">
        <v>74576.581603540893</v>
      </c>
      <c r="F1797" s="3">
        <v>116</v>
      </c>
      <c r="G1797" s="3">
        <v>1639.0657427344299</v>
      </c>
      <c r="H1797" s="3">
        <v>5</v>
      </c>
      <c r="I1797" s="3">
        <v>598.45592573069598</v>
      </c>
      <c r="J1797" s="3">
        <v>41</v>
      </c>
      <c r="K1797" s="3">
        <v>336.39311256383098</v>
      </c>
      <c r="L1797" s="3">
        <v>30</v>
      </c>
      <c r="M1797" s="3">
        <v>18</v>
      </c>
      <c r="N1797" s="3">
        <v>5</v>
      </c>
      <c r="O1797" s="3">
        <v>359</v>
      </c>
      <c r="P1797" s="3">
        <v>0</v>
      </c>
      <c r="Q1797" s="3">
        <v>17353.991178218199</v>
      </c>
      <c r="R1797" s="3">
        <v>1</v>
      </c>
      <c r="S1797" s="3">
        <v>0</v>
      </c>
      <c r="T1797" s="3">
        <v>0</v>
      </c>
      <c r="U1797" s="3">
        <v>6718.3386606558397</v>
      </c>
      <c r="V1797" s="3">
        <v>1</v>
      </c>
      <c r="W1797" s="3" t="str">
        <f>IF(Bank_data3[[#This Row],[credit_risk]]=1,"High Risk","Low Risk")</f>
        <v>High Risk</v>
      </c>
      <c r="X1797" s="3" t="str">
        <f t="shared" si="189"/>
        <v>45-54</v>
      </c>
      <c r="Y1797" s="3" t="str">
        <f t="shared" si="190"/>
        <v>Middle Income</v>
      </c>
      <c r="Z1797" s="3" t="str">
        <f t="shared" si="191"/>
        <v>Poor</v>
      </c>
      <c r="AA1797" s="27">
        <f t="shared" si="192"/>
        <v>0.23270027675007071</v>
      </c>
      <c r="AB1797" s="3" t="str">
        <f t="shared" si="193"/>
        <v>Medium</v>
      </c>
      <c r="AC1797" s="3" t="str">
        <f t="shared" si="194"/>
        <v>High</v>
      </c>
      <c r="AD1797" s="3" t="str">
        <f t="shared" si="195"/>
        <v>No</v>
      </c>
    </row>
    <row r="1798" spans="1:30" ht="15" customHeight="1" x14ac:dyDescent="0.3">
      <c r="A1798" s="3" t="s">
        <v>1819</v>
      </c>
      <c r="B1798" s="3">
        <v>32</v>
      </c>
      <c r="C1798" s="3" t="s">
        <v>31</v>
      </c>
      <c r="D1798" s="3" t="s">
        <v>24</v>
      </c>
      <c r="E1798" s="3">
        <v>45954.338272548703</v>
      </c>
      <c r="F1798" s="3">
        <v>90</v>
      </c>
      <c r="G1798" s="3">
        <v>1453.7517442916901</v>
      </c>
      <c r="H1798" s="3">
        <v>3</v>
      </c>
      <c r="I1798" s="3">
        <v>673.36510417041598</v>
      </c>
      <c r="J1798" s="3">
        <v>40</v>
      </c>
      <c r="K1798" s="3">
        <v>389.83023869640698</v>
      </c>
      <c r="L1798" s="3">
        <v>8</v>
      </c>
      <c r="M1798" s="3">
        <v>18</v>
      </c>
      <c r="N1798" s="3">
        <v>8</v>
      </c>
      <c r="O1798" s="3">
        <v>842</v>
      </c>
      <c r="P1798" s="3">
        <v>3</v>
      </c>
      <c r="Q1798" s="3">
        <v>12559.921457320699</v>
      </c>
      <c r="R1798" s="3">
        <v>5</v>
      </c>
      <c r="S1798" s="3">
        <v>0</v>
      </c>
      <c r="T1798" s="3">
        <v>1</v>
      </c>
      <c r="U1798" s="3">
        <v>9836.2507678979091</v>
      </c>
      <c r="V1798" s="3">
        <v>1</v>
      </c>
      <c r="W1798" s="3" t="str">
        <f>IF(Bank_data3[[#This Row],[credit_risk]]=1,"High Risk","Low Risk")</f>
        <v>High Risk</v>
      </c>
      <c r="X1798" s="3" t="str">
        <f t="shared" si="189"/>
        <v>25-34</v>
      </c>
      <c r="Y1798" s="3" t="str">
        <f t="shared" si="190"/>
        <v>Low Income</v>
      </c>
      <c r="Z1798" s="3" t="str">
        <f t="shared" si="191"/>
        <v>Excellent</v>
      </c>
      <c r="AA1798" s="27">
        <f t="shared" si="192"/>
        <v>0.27331307400902122</v>
      </c>
      <c r="AB1798" s="3" t="str">
        <f t="shared" si="193"/>
        <v>Medium</v>
      </c>
      <c r="AC1798" s="3" t="str">
        <f t="shared" si="194"/>
        <v>Low</v>
      </c>
      <c r="AD1798" s="3" t="str">
        <f t="shared" si="195"/>
        <v>No</v>
      </c>
    </row>
    <row r="1799" spans="1:30" ht="15" customHeight="1" x14ac:dyDescent="0.3">
      <c r="A1799" s="3" t="s">
        <v>1820</v>
      </c>
      <c r="B1799" s="3">
        <v>65</v>
      </c>
      <c r="C1799" s="3" t="s">
        <v>28</v>
      </c>
      <c r="D1799" s="3" t="s">
        <v>26</v>
      </c>
      <c r="E1799" s="3">
        <v>40960.475748971097</v>
      </c>
      <c r="F1799" s="3">
        <v>140</v>
      </c>
      <c r="G1799" s="3">
        <v>626.37741333090298</v>
      </c>
      <c r="H1799" s="3">
        <v>3</v>
      </c>
      <c r="I1799" s="3">
        <v>627.31842537592695</v>
      </c>
      <c r="J1799" s="3">
        <v>6</v>
      </c>
      <c r="K1799" s="3">
        <v>100.84060127803301</v>
      </c>
      <c r="L1799" s="3">
        <v>19</v>
      </c>
      <c r="M1799" s="3">
        <v>9</v>
      </c>
      <c r="N1799" s="3">
        <v>3</v>
      </c>
      <c r="O1799" s="3">
        <v>866</v>
      </c>
      <c r="P1799" s="3">
        <v>0</v>
      </c>
      <c r="Q1799" s="3">
        <v>8219.8919986813708</v>
      </c>
      <c r="R1799" s="3">
        <v>3</v>
      </c>
      <c r="S1799" s="3">
        <v>0</v>
      </c>
      <c r="T1799" s="3">
        <v>0</v>
      </c>
      <c r="U1799" s="3">
        <v>12338.2176085717</v>
      </c>
      <c r="V1799" s="3">
        <v>0</v>
      </c>
      <c r="W1799" s="3" t="str">
        <f>IF(Bank_data3[[#This Row],[credit_risk]]=1,"High Risk","Low Risk")</f>
        <v>Low Risk</v>
      </c>
      <c r="X1799" s="3" t="str">
        <f t="shared" ref="X1799:X1862" si="196">_xlfn.IFS(B1799&lt;25,"18-24",B1799&lt;35,"25-34",B1799&lt;45,"35-44",B1799&lt;55,"45-54",TRUE(),"55+")</f>
        <v>55+</v>
      </c>
      <c r="Y1799" s="3" t="str">
        <f t="shared" ref="Y1799:Y1862" si="197">_xlfn.IFS(E1799&lt;50000,"Low Income",E1799&lt;100000,"Middle Income",TRUE(),"High Income")</f>
        <v>Low Income</v>
      </c>
      <c r="Z1799" s="3" t="str">
        <f t="shared" ref="Z1799:Z1862" si="198">_xlfn.IFS(O1799&lt;580,"Poor",O1799&lt;670,"Fair",O1799&lt;740,"Good",O1799&lt;800,"Very Good",TRUE(),"Excellent")</f>
        <v>Excellent</v>
      </c>
      <c r="AA1799" s="27">
        <f t="shared" ref="AA1799:AA1862" si="199">IF(E1799=0,0,Q1799/E1799)</f>
        <v>0.20067862612381521</v>
      </c>
      <c r="AB1799" s="3" t="str">
        <f t="shared" ref="AB1799:AB1862" si="200">_xlfn.IFS(G1799&lt;1000,"Low",G1799&lt;5000,"Medium",TRUE(),"High")</f>
        <v>Low</v>
      </c>
      <c r="AC1799" s="3" t="str">
        <f t="shared" ref="AC1799:AC1862" si="201">_xlfn.IFS(L1799&lt;10,"Low",L1799&lt;30,"Medium",TRUE(),"High")</f>
        <v>Medium</v>
      </c>
      <c r="AD1799" s="3" t="str">
        <f t="shared" ref="AD1799:AD1862" si="202">IF(AND(E1799&gt;=100000,O1799&gt;=750),"Yes","No")</f>
        <v>No</v>
      </c>
    </row>
    <row r="1800" spans="1:30" ht="15" customHeight="1" x14ac:dyDescent="0.3">
      <c r="A1800" s="3" t="s">
        <v>1821</v>
      </c>
      <c r="B1800" s="3">
        <v>46</v>
      </c>
      <c r="C1800" s="3" t="s">
        <v>31</v>
      </c>
      <c r="D1800" s="3" t="s">
        <v>26</v>
      </c>
      <c r="E1800" s="3">
        <v>35234.769309697498</v>
      </c>
      <c r="F1800" s="3">
        <v>110</v>
      </c>
      <c r="G1800" s="3">
        <v>3392.5405690171001</v>
      </c>
      <c r="H1800" s="3">
        <v>0</v>
      </c>
      <c r="I1800" s="3">
        <v>456.162166114407</v>
      </c>
      <c r="J1800" s="3">
        <v>16</v>
      </c>
      <c r="K1800" s="3">
        <v>234.010635074335</v>
      </c>
      <c r="L1800" s="3">
        <v>19</v>
      </c>
      <c r="M1800" s="3">
        <v>10</v>
      </c>
      <c r="N1800" s="3">
        <v>1</v>
      </c>
      <c r="O1800" s="3">
        <v>754</v>
      </c>
      <c r="P1800" s="3">
        <v>3</v>
      </c>
      <c r="Q1800" s="3">
        <v>3047.45175187223</v>
      </c>
      <c r="R1800" s="3">
        <v>1</v>
      </c>
      <c r="S1800" s="3">
        <v>0</v>
      </c>
      <c r="T1800" s="3">
        <v>0</v>
      </c>
      <c r="U1800" s="3">
        <v>12551.7701391522</v>
      </c>
      <c r="V1800" s="3">
        <v>0</v>
      </c>
      <c r="W1800" s="3" t="str">
        <f>IF(Bank_data3[[#This Row],[credit_risk]]=1,"High Risk","Low Risk")</f>
        <v>Low Risk</v>
      </c>
      <c r="X1800" s="3" t="str">
        <f t="shared" si="196"/>
        <v>45-54</v>
      </c>
      <c r="Y1800" s="3" t="str">
        <f t="shared" si="197"/>
        <v>Low Income</v>
      </c>
      <c r="Z1800" s="3" t="str">
        <f t="shared" si="198"/>
        <v>Very Good</v>
      </c>
      <c r="AA1800" s="27">
        <f t="shared" si="199"/>
        <v>8.6489902206724381E-2</v>
      </c>
      <c r="AB1800" s="3" t="str">
        <f t="shared" si="200"/>
        <v>Medium</v>
      </c>
      <c r="AC1800" s="3" t="str">
        <f t="shared" si="201"/>
        <v>Medium</v>
      </c>
      <c r="AD1800" s="3" t="str">
        <f t="shared" si="202"/>
        <v>No</v>
      </c>
    </row>
    <row r="1801" spans="1:30" ht="15" customHeight="1" x14ac:dyDescent="0.3">
      <c r="A1801" s="3" t="s">
        <v>1822</v>
      </c>
      <c r="B1801" s="3">
        <v>68</v>
      </c>
      <c r="C1801" s="3" t="s">
        <v>23</v>
      </c>
      <c r="D1801" s="3" t="s">
        <v>26</v>
      </c>
      <c r="E1801" s="3">
        <v>28975.785370813301</v>
      </c>
      <c r="F1801" s="3">
        <v>25</v>
      </c>
      <c r="G1801" s="3">
        <v>2344.4015297860401</v>
      </c>
      <c r="H1801" s="3">
        <v>5</v>
      </c>
      <c r="I1801" s="3">
        <v>1099.7447271020301</v>
      </c>
      <c r="J1801" s="3">
        <v>23</v>
      </c>
      <c r="K1801" s="3">
        <v>342.50021050308499</v>
      </c>
      <c r="L1801" s="3">
        <v>46</v>
      </c>
      <c r="M1801" s="3">
        <v>15</v>
      </c>
      <c r="N1801" s="3">
        <v>8</v>
      </c>
      <c r="O1801" s="3">
        <v>431</v>
      </c>
      <c r="P1801" s="3">
        <v>1</v>
      </c>
      <c r="Q1801" s="3">
        <v>5540.7468846276897</v>
      </c>
      <c r="R1801" s="3">
        <v>3</v>
      </c>
      <c r="S1801" s="3">
        <v>0</v>
      </c>
      <c r="T1801" s="3">
        <v>0</v>
      </c>
      <c r="U1801" s="3">
        <v>13164.1371737552</v>
      </c>
      <c r="V1801" s="3">
        <v>1</v>
      </c>
      <c r="W1801" s="3" t="str">
        <f>IF(Bank_data3[[#This Row],[credit_risk]]=1,"High Risk","Low Risk")</f>
        <v>High Risk</v>
      </c>
      <c r="X1801" s="3" t="str">
        <f t="shared" si="196"/>
        <v>55+</v>
      </c>
      <c r="Y1801" s="3" t="str">
        <f t="shared" si="197"/>
        <v>Low Income</v>
      </c>
      <c r="Z1801" s="3" t="str">
        <f t="shared" si="198"/>
        <v>Poor</v>
      </c>
      <c r="AA1801" s="27">
        <f t="shared" si="199"/>
        <v>0.1912199035753753</v>
      </c>
      <c r="AB1801" s="3" t="str">
        <f t="shared" si="200"/>
        <v>Medium</v>
      </c>
      <c r="AC1801" s="3" t="str">
        <f t="shared" si="201"/>
        <v>High</v>
      </c>
      <c r="AD1801" s="3" t="str">
        <f t="shared" si="202"/>
        <v>No</v>
      </c>
    </row>
    <row r="1802" spans="1:30" ht="15" customHeight="1" x14ac:dyDescent="0.3">
      <c r="A1802" s="3" t="s">
        <v>1823</v>
      </c>
      <c r="B1802" s="3">
        <v>60</v>
      </c>
      <c r="C1802" s="3" t="s">
        <v>23</v>
      </c>
      <c r="D1802" s="3" t="s">
        <v>24</v>
      </c>
      <c r="E1802" s="3">
        <v>70454.170326413296</v>
      </c>
      <c r="F1802" s="3">
        <v>146</v>
      </c>
      <c r="G1802" s="3">
        <v>1921.7673327427401</v>
      </c>
      <c r="H1802" s="3">
        <v>7</v>
      </c>
      <c r="I1802" s="3">
        <v>736.14249899400602</v>
      </c>
      <c r="J1802" s="3">
        <v>19</v>
      </c>
      <c r="K1802" s="3">
        <v>630.47883066000304</v>
      </c>
      <c r="L1802" s="3">
        <v>0</v>
      </c>
      <c r="M1802" s="3">
        <v>7</v>
      </c>
      <c r="N1802" s="3">
        <v>3</v>
      </c>
      <c r="O1802" s="3">
        <v>401</v>
      </c>
      <c r="P1802" s="3">
        <v>0</v>
      </c>
      <c r="Q1802" s="3">
        <v>15149.222150539799</v>
      </c>
      <c r="R1802" s="3">
        <v>6</v>
      </c>
      <c r="S1802" s="3">
        <v>1</v>
      </c>
      <c r="T1802" s="3">
        <v>0</v>
      </c>
      <c r="U1802" s="3">
        <v>1351.74084506555</v>
      </c>
      <c r="V1802" s="3">
        <v>1</v>
      </c>
      <c r="W1802" s="3" t="str">
        <f>IF(Bank_data3[[#This Row],[credit_risk]]=1,"High Risk","Low Risk")</f>
        <v>High Risk</v>
      </c>
      <c r="X1802" s="3" t="str">
        <f t="shared" si="196"/>
        <v>55+</v>
      </c>
      <c r="Y1802" s="3" t="str">
        <f t="shared" si="197"/>
        <v>Middle Income</v>
      </c>
      <c r="Z1802" s="3" t="str">
        <f t="shared" si="198"/>
        <v>Poor</v>
      </c>
      <c r="AA1802" s="27">
        <f t="shared" si="199"/>
        <v>0.21502236248548015</v>
      </c>
      <c r="AB1802" s="3" t="str">
        <f t="shared" si="200"/>
        <v>Medium</v>
      </c>
      <c r="AC1802" s="3" t="str">
        <f t="shared" si="201"/>
        <v>Low</v>
      </c>
      <c r="AD1802" s="3" t="str">
        <f t="shared" si="202"/>
        <v>No</v>
      </c>
    </row>
    <row r="1803" spans="1:30" ht="15" customHeight="1" x14ac:dyDescent="0.3">
      <c r="A1803" s="3" t="s">
        <v>1824</v>
      </c>
      <c r="B1803" s="3">
        <v>36</v>
      </c>
      <c r="C1803" s="3" t="s">
        <v>23</v>
      </c>
      <c r="D1803" s="3" t="s">
        <v>33</v>
      </c>
      <c r="E1803" s="3">
        <v>43136.690705517598</v>
      </c>
      <c r="F1803" s="3">
        <v>103</v>
      </c>
      <c r="G1803" s="3">
        <v>1175.8010837724801</v>
      </c>
      <c r="H1803" s="3">
        <v>7</v>
      </c>
      <c r="I1803" s="3">
        <v>870.50279037104997</v>
      </c>
      <c r="J1803" s="3">
        <v>38</v>
      </c>
      <c r="K1803" s="3">
        <v>1065.6574178815199</v>
      </c>
      <c r="L1803" s="3">
        <v>13</v>
      </c>
      <c r="M1803" s="3">
        <v>1</v>
      </c>
      <c r="N1803" s="3">
        <v>1</v>
      </c>
      <c r="O1803" s="3">
        <v>530</v>
      </c>
      <c r="P1803" s="3">
        <v>5</v>
      </c>
      <c r="Q1803" s="3">
        <v>14874.9892476353</v>
      </c>
      <c r="R1803" s="3">
        <v>4</v>
      </c>
      <c r="S1803" s="3">
        <v>0</v>
      </c>
      <c r="T1803" s="3">
        <v>0</v>
      </c>
      <c r="U1803" s="3">
        <v>11049.5347617892</v>
      </c>
      <c r="V1803" s="3">
        <v>1</v>
      </c>
      <c r="W1803" s="3" t="str">
        <f>IF(Bank_data3[[#This Row],[credit_risk]]=1,"High Risk","Low Risk")</f>
        <v>High Risk</v>
      </c>
      <c r="X1803" s="3" t="str">
        <f t="shared" si="196"/>
        <v>35-44</v>
      </c>
      <c r="Y1803" s="3" t="str">
        <f t="shared" si="197"/>
        <v>Low Income</v>
      </c>
      <c r="Z1803" s="3" t="str">
        <f t="shared" si="198"/>
        <v>Poor</v>
      </c>
      <c r="AA1803" s="27">
        <f t="shared" si="199"/>
        <v>0.34483380631079902</v>
      </c>
      <c r="AB1803" s="3" t="str">
        <f t="shared" si="200"/>
        <v>Medium</v>
      </c>
      <c r="AC1803" s="3" t="str">
        <f t="shared" si="201"/>
        <v>Medium</v>
      </c>
      <c r="AD1803" s="3" t="str">
        <f t="shared" si="202"/>
        <v>No</v>
      </c>
    </row>
    <row r="1804" spans="1:30" ht="15" customHeight="1" x14ac:dyDescent="0.3">
      <c r="A1804" s="3" t="s">
        <v>1825</v>
      </c>
      <c r="B1804" s="3">
        <v>59</v>
      </c>
      <c r="C1804" s="3" t="s">
        <v>23</v>
      </c>
      <c r="D1804" s="3" t="s">
        <v>24</v>
      </c>
      <c r="E1804" s="3">
        <v>55432.413626197602</v>
      </c>
      <c r="F1804" s="3">
        <v>146</v>
      </c>
      <c r="G1804" s="3">
        <v>1426.56480431762</v>
      </c>
      <c r="H1804" s="3">
        <v>7</v>
      </c>
      <c r="I1804" s="3">
        <v>857.32190491749896</v>
      </c>
      <c r="J1804" s="3">
        <v>26</v>
      </c>
      <c r="K1804" s="3">
        <v>621.19594318813495</v>
      </c>
      <c r="L1804" s="3">
        <v>0</v>
      </c>
      <c r="M1804" s="3">
        <v>13</v>
      </c>
      <c r="N1804" s="3">
        <v>0</v>
      </c>
      <c r="O1804" s="3">
        <v>870</v>
      </c>
      <c r="P1804" s="3">
        <v>4</v>
      </c>
      <c r="Q1804" s="3">
        <v>17797.918953177301</v>
      </c>
      <c r="R1804" s="3">
        <v>6</v>
      </c>
      <c r="S1804" s="3">
        <v>0</v>
      </c>
      <c r="T1804" s="3">
        <v>0</v>
      </c>
      <c r="U1804" s="3">
        <v>14894.351944661599</v>
      </c>
      <c r="V1804" s="3">
        <v>1</v>
      </c>
      <c r="W1804" s="3" t="str">
        <f>IF(Bank_data3[[#This Row],[credit_risk]]=1,"High Risk","Low Risk")</f>
        <v>High Risk</v>
      </c>
      <c r="X1804" s="3" t="str">
        <f t="shared" si="196"/>
        <v>55+</v>
      </c>
      <c r="Y1804" s="3" t="str">
        <f t="shared" si="197"/>
        <v>Middle Income</v>
      </c>
      <c r="Z1804" s="3" t="str">
        <f t="shared" si="198"/>
        <v>Excellent</v>
      </c>
      <c r="AA1804" s="27">
        <f t="shared" si="199"/>
        <v>0.32107421973713096</v>
      </c>
      <c r="AB1804" s="3" t="str">
        <f t="shared" si="200"/>
        <v>Medium</v>
      </c>
      <c r="AC1804" s="3" t="str">
        <f t="shared" si="201"/>
        <v>Low</v>
      </c>
      <c r="AD1804" s="3" t="str">
        <f t="shared" si="202"/>
        <v>No</v>
      </c>
    </row>
    <row r="1805" spans="1:30" ht="15" customHeight="1" x14ac:dyDescent="0.3">
      <c r="A1805" s="3" t="s">
        <v>1826</v>
      </c>
      <c r="B1805" s="3">
        <v>50</v>
      </c>
      <c r="C1805" s="3" t="s">
        <v>31</v>
      </c>
      <c r="D1805" s="3" t="s">
        <v>24</v>
      </c>
      <c r="E1805" s="3">
        <v>17135.4966459262</v>
      </c>
      <c r="F1805" s="3">
        <v>58</v>
      </c>
      <c r="G1805" s="3">
        <v>562.77253982381706</v>
      </c>
      <c r="H1805" s="3">
        <v>4</v>
      </c>
      <c r="I1805" s="3">
        <v>819.15424878850797</v>
      </c>
      <c r="J1805" s="3">
        <v>1</v>
      </c>
      <c r="K1805" s="3">
        <v>188.85111611059301</v>
      </c>
      <c r="L1805" s="3">
        <v>68</v>
      </c>
      <c r="M1805" s="3">
        <v>16</v>
      </c>
      <c r="N1805" s="3">
        <v>1</v>
      </c>
      <c r="O1805" s="3">
        <v>517</v>
      </c>
      <c r="P1805" s="3">
        <v>2</v>
      </c>
      <c r="Q1805" s="3">
        <v>19919.158989974101</v>
      </c>
      <c r="R1805" s="3">
        <v>2</v>
      </c>
      <c r="S1805" s="3">
        <v>0</v>
      </c>
      <c r="T1805" s="3">
        <v>0</v>
      </c>
      <c r="U1805" s="3">
        <v>10647.508176306899</v>
      </c>
      <c r="V1805" s="3">
        <v>1</v>
      </c>
      <c r="W1805" s="3" t="str">
        <f>IF(Bank_data3[[#This Row],[credit_risk]]=1,"High Risk","Low Risk")</f>
        <v>High Risk</v>
      </c>
      <c r="X1805" s="3" t="str">
        <f t="shared" si="196"/>
        <v>45-54</v>
      </c>
      <c r="Y1805" s="3" t="str">
        <f t="shared" si="197"/>
        <v>Low Income</v>
      </c>
      <c r="Z1805" s="3" t="str">
        <f t="shared" si="198"/>
        <v>Poor</v>
      </c>
      <c r="AA1805" s="27">
        <f t="shared" si="199"/>
        <v>1.1624500533347359</v>
      </c>
      <c r="AB1805" s="3" t="str">
        <f t="shared" si="200"/>
        <v>Low</v>
      </c>
      <c r="AC1805" s="3" t="str">
        <f t="shared" si="201"/>
        <v>High</v>
      </c>
      <c r="AD1805" s="3" t="str">
        <f t="shared" si="202"/>
        <v>No</v>
      </c>
    </row>
    <row r="1806" spans="1:30" ht="15" customHeight="1" x14ac:dyDescent="0.3">
      <c r="A1806" s="3" t="s">
        <v>1827</v>
      </c>
      <c r="B1806" s="3">
        <v>53</v>
      </c>
      <c r="C1806" s="3" t="s">
        <v>31</v>
      </c>
      <c r="D1806" s="3" t="s">
        <v>26</v>
      </c>
      <c r="E1806" s="3">
        <v>68040.878642160998</v>
      </c>
      <c r="F1806" s="3">
        <v>110</v>
      </c>
      <c r="G1806" s="3">
        <v>1875.9511040422899</v>
      </c>
      <c r="H1806" s="3">
        <v>9</v>
      </c>
      <c r="I1806" s="3">
        <v>832.48159111974996</v>
      </c>
      <c r="J1806" s="3">
        <v>0</v>
      </c>
      <c r="K1806" s="3">
        <v>380.65630043957901</v>
      </c>
      <c r="L1806" s="3">
        <v>9</v>
      </c>
      <c r="M1806" s="3">
        <v>16</v>
      </c>
      <c r="N1806" s="3">
        <v>4</v>
      </c>
      <c r="O1806" s="3">
        <v>582</v>
      </c>
      <c r="P1806" s="3">
        <v>1</v>
      </c>
      <c r="Q1806" s="3">
        <v>6733.8704103275104</v>
      </c>
      <c r="R1806" s="3">
        <v>3</v>
      </c>
      <c r="S1806" s="3">
        <v>0</v>
      </c>
      <c r="T1806" s="3">
        <v>0</v>
      </c>
      <c r="U1806" s="3">
        <v>14944.962962699001</v>
      </c>
      <c r="V1806" s="3">
        <v>0</v>
      </c>
      <c r="W1806" s="3" t="str">
        <f>IF(Bank_data3[[#This Row],[credit_risk]]=1,"High Risk","Low Risk")</f>
        <v>Low Risk</v>
      </c>
      <c r="X1806" s="3" t="str">
        <f t="shared" si="196"/>
        <v>45-54</v>
      </c>
      <c r="Y1806" s="3" t="str">
        <f t="shared" si="197"/>
        <v>Middle Income</v>
      </c>
      <c r="Z1806" s="3" t="str">
        <f t="shared" si="198"/>
        <v>Fair</v>
      </c>
      <c r="AA1806" s="27">
        <f t="shared" si="199"/>
        <v>9.8968010771026696E-2</v>
      </c>
      <c r="AB1806" s="3" t="str">
        <f t="shared" si="200"/>
        <v>Medium</v>
      </c>
      <c r="AC1806" s="3" t="str">
        <f t="shared" si="201"/>
        <v>Low</v>
      </c>
      <c r="AD1806" s="3" t="str">
        <f t="shared" si="202"/>
        <v>No</v>
      </c>
    </row>
    <row r="1807" spans="1:30" ht="15" customHeight="1" x14ac:dyDescent="0.3">
      <c r="A1807" s="3" t="s">
        <v>1828</v>
      </c>
      <c r="B1807" s="3">
        <v>43</v>
      </c>
      <c r="C1807" s="3" t="s">
        <v>28</v>
      </c>
      <c r="D1807" s="3" t="s">
        <v>26</v>
      </c>
      <c r="E1807" s="3">
        <v>60580.0081020137</v>
      </c>
      <c r="F1807" s="3">
        <v>97</v>
      </c>
      <c r="G1807" s="3">
        <v>1768.9472473328699</v>
      </c>
      <c r="H1807" s="3">
        <v>5</v>
      </c>
      <c r="I1807" s="3">
        <v>693.10397298914199</v>
      </c>
      <c r="J1807" s="3">
        <v>33</v>
      </c>
      <c r="K1807" s="3">
        <v>762.56078743962405</v>
      </c>
      <c r="L1807" s="3">
        <v>72</v>
      </c>
      <c r="M1807" s="3">
        <v>10</v>
      </c>
      <c r="N1807" s="3">
        <v>2</v>
      </c>
      <c r="O1807" s="3">
        <v>890</v>
      </c>
      <c r="P1807" s="3">
        <v>0</v>
      </c>
      <c r="Q1807" s="3">
        <v>17537.061467429499</v>
      </c>
      <c r="R1807" s="3">
        <v>7</v>
      </c>
      <c r="S1807" s="3">
        <v>0</v>
      </c>
      <c r="T1807" s="3">
        <v>0</v>
      </c>
      <c r="U1807" s="3">
        <v>7971.4946500435099</v>
      </c>
      <c r="V1807" s="3">
        <v>1</v>
      </c>
      <c r="W1807" s="3" t="str">
        <f>IF(Bank_data3[[#This Row],[credit_risk]]=1,"High Risk","Low Risk")</f>
        <v>High Risk</v>
      </c>
      <c r="X1807" s="3" t="str">
        <f t="shared" si="196"/>
        <v>35-44</v>
      </c>
      <c r="Y1807" s="3" t="str">
        <f t="shared" si="197"/>
        <v>Middle Income</v>
      </c>
      <c r="Z1807" s="3" t="str">
        <f t="shared" si="198"/>
        <v>Excellent</v>
      </c>
      <c r="AA1807" s="27">
        <f t="shared" si="199"/>
        <v>0.2894859544735941</v>
      </c>
      <c r="AB1807" s="3" t="str">
        <f t="shared" si="200"/>
        <v>Medium</v>
      </c>
      <c r="AC1807" s="3" t="str">
        <f t="shared" si="201"/>
        <v>High</v>
      </c>
      <c r="AD1807" s="3" t="str">
        <f t="shared" si="202"/>
        <v>No</v>
      </c>
    </row>
    <row r="1808" spans="1:30" ht="15" customHeight="1" x14ac:dyDescent="0.3">
      <c r="A1808" s="3" t="s">
        <v>1829</v>
      </c>
      <c r="B1808" s="3">
        <v>64</v>
      </c>
      <c r="C1808" s="3" t="s">
        <v>31</v>
      </c>
      <c r="D1808" s="3" t="s">
        <v>26</v>
      </c>
      <c r="E1808" s="3">
        <v>25795.594395500801</v>
      </c>
      <c r="F1808" s="3">
        <v>8</v>
      </c>
      <c r="G1808" s="3">
        <v>1334.7544619529999</v>
      </c>
      <c r="H1808" s="3">
        <v>4</v>
      </c>
      <c r="I1808" s="3">
        <v>1296.4389039801999</v>
      </c>
      <c r="J1808" s="3">
        <v>26</v>
      </c>
      <c r="K1808" s="3">
        <v>299.22124864750299</v>
      </c>
      <c r="L1808" s="3">
        <v>48</v>
      </c>
      <c r="M1808" s="3">
        <v>0</v>
      </c>
      <c r="N1808" s="3">
        <v>5</v>
      </c>
      <c r="O1808" s="3">
        <v>667</v>
      </c>
      <c r="P1808" s="3">
        <v>0</v>
      </c>
      <c r="Q1808" s="3">
        <v>7548.4668298476599</v>
      </c>
      <c r="R1808" s="3">
        <v>3</v>
      </c>
      <c r="S1808" s="3">
        <v>0</v>
      </c>
      <c r="T1808" s="3">
        <v>0</v>
      </c>
      <c r="U1808" s="3">
        <v>9718.2723346536404</v>
      </c>
      <c r="V1808" s="3">
        <v>0</v>
      </c>
      <c r="W1808" s="3" t="str">
        <f>IF(Bank_data3[[#This Row],[credit_risk]]=1,"High Risk","Low Risk")</f>
        <v>Low Risk</v>
      </c>
      <c r="X1808" s="3" t="str">
        <f t="shared" si="196"/>
        <v>55+</v>
      </c>
      <c r="Y1808" s="3" t="str">
        <f t="shared" si="197"/>
        <v>Low Income</v>
      </c>
      <c r="Z1808" s="3" t="str">
        <f t="shared" si="198"/>
        <v>Fair</v>
      </c>
      <c r="AA1808" s="27">
        <f t="shared" si="199"/>
        <v>0.2926262025256624</v>
      </c>
      <c r="AB1808" s="3" t="str">
        <f t="shared" si="200"/>
        <v>Medium</v>
      </c>
      <c r="AC1808" s="3" t="str">
        <f t="shared" si="201"/>
        <v>High</v>
      </c>
      <c r="AD1808" s="3" t="str">
        <f t="shared" si="202"/>
        <v>No</v>
      </c>
    </row>
    <row r="1809" spans="1:30" ht="15" customHeight="1" x14ac:dyDescent="0.3">
      <c r="A1809" s="3" t="s">
        <v>1830</v>
      </c>
      <c r="B1809" s="3">
        <v>54</v>
      </c>
      <c r="C1809" s="3" t="s">
        <v>31</v>
      </c>
      <c r="D1809" s="3" t="s">
        <v>33</v>
      </c>
      <c r="E1809" s="3">
        <v>54662.518786706903</v>
      </c>
      <c r="F1809" s="3">
        <v>32</v>
      </c>
      <c r="G1809" s="3">
        <v>1523.9323401050401</v>
      </c>
      <c r="H1809" s="3">
        <v>3</v>
      </c>
      <c r="I1809" s="3">
        <v>1066.2606665723799</v>
      </c>
      <c r="J1809" s="3">
        <v>36</v>
      </c>
      <c r="K1809" s="3">
        <v>874.80012761437104</v>
      </c>
      <c r="L1809" s="3">
        <v>13</v>
      </c>
      <c r="M1809" s="3">
        <v>18</v>
      </c>
      <c r="N1809" s="3">
        <v>3</v>
      </c>
      <c r="O1809" s="3">
        <v>390</v>
      </c>
      <c r="P1809" s="3">
        <v>2</v>
      </c>
      <c r="Q1809" s="3">
        <v>11250.0473467581</v>
      </c>
      <c r="R1809" s="3">
        <v>1</v>
      </c>
      <c r="S1809" s="3">
        <v>0</v>
      </c>
      <c r="T1809" s="3">
        <v>0</v>
      </c>
      <c r="U1809" s="3">
        <v>7841.5064529887604</v>
      </c>
      <c r="V1809" s="3">
        <v>1</v>
      </c>
      <c r="W1809" s="3" t="str">
        <f>IF(Bank_data3[[#This Row],[credit_risk]]=1,"High Risk","Low Risk")</f>
        <v>High Risk</v>
      </c>
      <c r="X1809" s="3" t="str">
        <f t="shared" si="196"/>
        <v>45-54</v>
      </c>
      <c r="Y1809" s="3" t="str">
        <f t="shared" si="197"/>
        <v>Middle Income</v>
      </c>
      <c r="Z1809" s="3" t="str">
        <f t="shared" si="198"/>
        <v>Poor</v>
      </c>
      <c r="AA1809" s="27">
        <f t="shared" si="199"/>
        <v>0.20580916497199431</v>
      </c>
      <c r="AB1809" s="3" t="str">
        <f t="shared" si="200"/>
        <v>Medium</v>
      </c>
      <c r="AC1809" s="3" t="str">
        <f t="shared" si="201"/>
        <v>Medium</v>
      </c>
      <c r="AD1809" s="3" t="str">
        <f t="shared" si="202"/>
        <v>No</v>
      </c>
    </row>
    <row r="1810" spans="1:30" ht="15" customHeight="1" x14ac:dyDescent="0.3">
      <c r="A1810" s="3" t="s">
        <v>1831</v>
      </c>
      <c r="B1810" s="3">
        <v>67</v>
      </c>
      <c r="C1810" s="3" t="s">
        <v>31</v>
      </c>
      <c r="D1810" s="3" t="s">
        <v>33</v>
      </c>
      <c r="E1810" s="3">
        <v>50085.380471496603</v>
      </c>
      <c r="F1810" s="3">
        <v>193</v>
      </c>
      <c r="G1810" s="3">
        <v>1261.18166735506</v>
      </c>
      <c r="H1810" s="3">
        <v>11</v>
      </c>
      <c r="I1810" s="3">
        <v>806.43371146985703</v>
      </c>
      <c r="J1810" s="3">
        <v>49</v>
      </c>
      <c r="K1810" s="3">
        <v>671.13174365006898</v>
      </c>
      <c r="L1810" s="3">
        <v>59</v>
      </c>
      <c r="M1810" s="3">
        <v>0</v>
      </c>
      <c r="N1810" s="3">
        <v>1</v>
      </c>
      <c r="O1810" s="3">
        <v>668</v>
      </c>
      <c r="P1810" s="3">
        <v>1</v>
      </c>
      <c r="Q1810" s="3">
        <v>7604.4727747876304</v>
      </c>
      <c r="R1810" s="3">
        <v>4</v>
      </c>
      <c r="S1810" s="3">
        <v>0</v>
      </c>
      <c r="T1810" s="3">
        <v>0</v>
      </c>
      <c r="U1810" s="3">
        <v>10413.625161018101</v>
      </c>
      <c r="V1810" s="3">
        <v>1</v>
      </c>
      <c r="W1810" s="3" t="str">
        <f>IF(Bank_data3[[#This Row],[credit_risk]]=1,"High Risk","Low Risk")</f>
        <v>High Risk</v>
      </c>
      <c r="X1810" s="3" t="str">
        <f t="shared" si="196"/>
        <v>55+</v>
      </c>
      <c r="Y1810" s="3" t="str">
        <f t="shared" si="197"/>
        <v>Middle Income</v>
      </c>
      <c r="Z1810" s="3" t="str">
        <f t="shared" si="198"/>
        <v>Fair</v>
      </c>
      <c r="AA1810" s="27">
        <f t="shared" si="199"/>
        <v>0.15183018883355207</v>
      </c>
      <c r="AB1810" s="3" t="str">
        <f t="shared" si="200"/>
        <v>Medium</v>
      </c>
      <c r="AC1810" s="3" t="str">
        <f t="shared" si="201"/>
        <v>High</v>
      </c>
      <c r="AD1810" s="3" t="str">
        <f t="shared" si="202"/>
        <v>No</v>
      </c>
    </row>
    <row r="1811" spans="1:30" ht="15" customHeight="1" x14ac:dyDescent="0.3">
      <c r="A1811" s="3" t="s">
        <v>1832</v>
      </c>
      <c r="B1811" s="3">
        <v>25</v>
      </c>
      <c r="C1811" s="3" t="s">
        <v>28</v>
      </c>
      <c r="D1811" s="3" t="s">
        <v>33</v>
      </c>
      <c r="E1811" s="3">
        <v>41897.2114428309</v>
      </c>
      <c r="F1811" s="3">
        <v>231</v>
      </c>
      <c r="G1811" s="3">
        <v>1104.69287323549</v>
      </c>
      <c r="H1811" s="3">
        <v>3</v>
      </c>
      <c r="I1811" s="3">
        <v>643.53094741187795</v>
      </c>
      <c r="J1811" s="3">
        <v>5</v>
      </c>
      <c r="K1811" s="3">
        <v>437.11848935402099</v>
      </c>
      <c r="L1811" s="3">
        <v>41</v>
      </c>
      <c r="M1811" s="3">
        <v>3</v>
      </c>
      <c r="N1811" s="3">
        <v>6</v>
      </c>
      <c r="O1811" s="3">
        <v>438</v>
      </c>
      <c r="P1811" s="3">
        <v>4</v>
      </c>
      <c r="Q1811" s="3">
        <v>16620.5124308417</v>
      </c>
      <c r="R1811" s="3">
        <v>7</v>
      </c>
      <c r="S1811" s="3">
        <v>0</v>
      </c>
      <c r="T1811" s="3">
        <v>0</v>
      </c>
      <c r="U1811" s="3">
        <v>11575.5367274402</v>
      </c>
      <c r="V1811" s="3">
        <v>1</v>
      </c>
      <c r="W1811" s="3" t="str">
        <f>IF(Bank_data3[[#This Row],[credit_risk]]=1,"High Risk","Low Risk")</f>
        <v>High Risk</v>
      </c>
      <c r="X1811" s="3" t="str">
        <f t="shared" si="196"/>
        <v>25-34</v>
      </c>
      <c r="Y1811" s="3" t="str">
        <f t="shared" si="197"/>
        <v>Low Income</v>
      </c>
      <c r="Z1811" s="3" t="str">
        <f t="shared" si="198"/>
        <v>Poor</v>
      </c>
      <c r="AA1811" s="27">
        <f t="shared" si="199"/>
        <v>0.39669734234032566</v>
      </c>
      <c r="AB1811" s="3" t="str">
        <f t="shared" si="200"/>
        <v>Medium</v>
      </c>
      <c r="AC1811" s="3" t="str">
        <f t="shared" si="201"/>
        <v>High</v>
      </c>
      <c r="AD1811" s="3" t="str">
        <f t="shared" si="202"/>
        <v>No</v>
      </c>
    </row>
    <row r="1812" spans="1:30" ht="15" customHeight="1" x14ac:dyDescent="0.3">
      <c r="A1812" s="3" t="s">
        <v>1833</v>
      </c>
      <c r="B1812" s="3">
        <v>38</v>
      </c>
      <c r="C1812" s="3" t="s">
        <v>23</v>
      </c>
      <c r="D1812" s="3" t="s">
        <v>24</v>
      </c>
      <c r="E1812" s="3">
        <v>10000</v>
      </c>
      <c r="F1812" s="3">
        <v>131</v>
      </c>
      <c r="G1812" s="3">
        <v>878.89010248526597</v>
      </c>
      <c r="H1812" s="3">
        <v>3</v>
      </c>
      <c r="I1812" s="3">
        <v>758.41270504482202</v>
      </c>
      <c r="J1812" s="3">
        <v>37</v>
      </c>
      <c r="K1812" s="3">
        <v>21.723147428555801</v>
      </c>
      <c r="L1812" s="3">
        <v>58</v>
      </c>
      <c r="M1812" s="3">
        <v>6</v>
      </c>
      <c r="N1812" s="3">
        <v>5</v>
      </c>
      <c r="O1812" s="3">
        <v>642</v>
      </c>
      <c r="P1812" s="3">
        <v>4</v>
      </c>
      <c r="Q1812" s="3">
        <v>8522.4209875451597</v>
      </c>
      <c r="R1812" s="3">
        <v>7</v>
      </c>
      <c r="S1812" s="3">
        <v>0</v>
      </c>
      <c r="T1812" s="3">
        <v>0</v>
      </c>
      <c r="U1812" s="3">
        <v>2672.6110262918801</v>
      </c>
      <c r="V1812" s="3">
        <v>1</v>
      </c>
      <c r="W1812" s="3" t="str">
        <f>IF(Bank_data3[[#This Row],[credit_risk]]=1,"High Risk","Low Risk")</f>
        <v>High Risk</v>
      </c>
      <c r="X1812" s="3" t="str">
        <f t="shared" si="196"/>
        <v>35-44</v>
      </c>
      <c r="Y1812" s="3" t="str">
        <f t="shared" si="197"/>
        <v>Low Income</v>
      </c>
      <c r="Z1812" s="3" t="str">
        <f t="shared" si="198"/>
        <v>Fair</v>
      </c>
      <c r="AA1812" s="27">
        <f t="shared" si="199"/>
        <v>0.85224209875451595</v>
      </c>
      <c r="AB1812" s="3" t="str">
        <f t="shared" si="200"/>
        <v>Low</v>
      </c>
      <c r="AC1812" s="3" t="str">
        <f t="shared" si="201"/>
        <v>High</v>
      </c>
      <c r="AD1812" s="3" t="str">
        <f t="shared" si="202"/>
        <v>No</v>
      </c>
    </row>
    <row r="1813" spans="1:30" ht="15" customHeight="1" x14ac:dyDescent="0.3">
      <c r="A1813" s="3" t="s">
        <v>1834</v>
      </c>
      <c r="B1813" s="3">
        <v>49</v>
      </c>
      <c r="C1813" s="3" t="s">
        <v>31</v>
      </c>
      <c r="D1813" s="3" t="s">
        <v>26</v>
      </c>
      <c r="E1813" s="3">
        <v>38114.073288475302</v>
      </c>
      <c r="F1813" s="3">
        <v>53</v>
      </c>
      <c r="G1813" s="3">
        <v>683.34602615174902</v>
      </c>
      <c r="H1813" s="3">
        <v>3</v>
      </c>
      <c r="I1813" s="3">
        <v>946.16753073011103</v>
      </c>
      <c r="J1813" s="3">
        <v>26</v>
      </c>
      <c r="K1813" s="3">
        <v>751.87509037496898</v>
      </c>
      <c r="L1813" s="3">
        <v>24</v>
      </c>
      <c r="M1813" s="3">
        <v>19</v>
      </c>
      <c r="N1813" s="3">
        <v>7</v>
      </c>
      <c r="O1813" s="3">
        <v>413</v>
      </c>
      <c r="P1813" s="3">
        <v>4</v>
      </c>
      <c r="Q1813" s="3">
        <v>15885.796640963101</v>
      </c>
      <c r="R1813" s="3">
        <v>1</v>
      </c>
      <c r="S1813" s="3">
        <v>0</v>
      </c>
      <c r="T1813" s="3">
        <v>0</v>
      </c>
      <c r="U1813" s="3">
        <v>8334.8594793525408</v>
      </c>
      <c r="V1813" s="3">
        <v>1</v>
      </c>
      <c r="W1813" s="3" t="str">
        <f>IF(Bank_data3[[#This Row],[credit_risk]]=1,"High Risk","Low Risk")</f>
        <v>High Risk</v>
      </c>
      <c r="X1813" s="3" t="str">
        <f t="shared" si="196"/>
        <v>45-54</v>
      </c>
      <c r="Y1813" s="3" t="str">
        <f t="shared" si="197"/>
        <v>Low Income</v>
      </c>
      <c r="Z1813" s="3" t="str">
        <f t="shared" si="198"/>
        <v>Poor</v>
      </c>
      <c r="AA1813" s="27">
        <f t="shared" si="199"/>
        <v>0.41679608791030348</v>
      </c>
      <c r="AB1813" s="3" t="str">
        <f t="shared" si="200"/>
        <v>Low</v>
      </c>
      <c r="AC1813" s="3" t="str">
        <f t="shared" si="201"/>
        <v>Medium</v>
      </c>
      <c r="AD1813" s="3" t="str">
        <f t="shared" si="202"/>
        <v>No</v>
      </c>
    </row>
    <row r="1814" spans="1:30" ht="15" customHeight="1" x14ac:dyDescent="0.3">
      <c r="A1814" s="3" t="s">
        <v>1835</v>
      </c>
      <c r="B1814" s="3">
        <v>26</v>
      </c>
      <c r="C1814" s="3" t="s">
        <v>28</v>
      </c>
      <c r="D1814" s="3" t="s">
        <v>24</v>
      </c>
      <c r="E1814" s="3">
        <v>55443.7606239702</v>
      </c>
      <c r="F1814" s="3">
        <v>108</v>
      </c>
      <c r="G1814" s="3">
        <v>938.47696678069303</v>
      </c>
      <c r="H1814" s="3">
        <v>5</v>
      </c>
      <c r="I1814" s="3">
        <v>1324.97903238771</v>
      </c>
      <c r="J1814" s="3">
        <v>47</v>
      </c>
      <c r="K1814" s="3">
        <v>660.92055038987803</v>
      </c>
      <c r="L1814" s="3">
        <v>35</v>
      </c>
      <c r="M1814" s="3">
        <v>0</v>
      </c>
      <c r="N1814" s="3">
        <v>9</v>
      </c>
      <c r="O1814" s="3">
        <v>321</v>
      </c>
      <c r="P1814" s="3">
        <v>1</v>
      </c>
      <c r="Q1814" s="3">
        <v>14872.8711226328</v>
      </c>
      <c r="R1814" s="3">
        <v>4</v>
      </c>
      <c r="S1814" s="3">
        <v>0</v>
      </c>
      <c r="T1814" s="3">
        <v>0</v>
      </c>
      <c r="U1814" s="3">
        <v>8124.6849082396702</v>
      </c>
      <c r="V1814" s="3">
        <v>1</v>
      </c>
      <c r="W1814" s="3" t="str">
        <f>IF(Bank_data3[[#This Row],[credit_risk]]=1,"High Risk","Low Risk")</f>
        <v>High Risk</v>
      </c>
      <c r="X1814" s="3" t="str">
        <f t="shared" si="196"/>
        <v>25-34</v>
      </c>
      <c r="Y1814" s="3" t="str">
        <f t="shared" si="197"/>
        <v>Middle Income</v>
      </c>
      <c r="Z1814" s="3" t="str">
        <f t="shared" si="198"/>
        <v>Poor</v>
      </c>
      <c r="AA1814" s="27">
        <f t="shared" si="199"/>
        <v>0.26825148502287482</v>
      </c>
      <c r="AB1814" s="3" t="str">
        <f t="shared" si="200"/>
        <v>Low</v>
      </c>
      <c r="AC1814" s="3" t="str">
        <f t="shared" si="201"/>
        <v>High</v>
      </c>
      <c r="AD1814" s="3" t="str">
        <f t="shared" si="202"/>
        <v>No</v>
      </c>
    </row>
    <row r="1815" spans="1:30" ht="15" customHeight="1" x14ac:dyDescent="0.3">
      <c r="A1815" s="3" t="s">
        <v>1836</v>
      </c>
      <c r="B1815" s="3">
        <v>29</v>
      </c>
      <c r="C1815" s="3" t="s">
        <v>28</v>
      </c>
      <c r="D1815" s="3" t="s">
        <v>33</v>
      </c>
      <c r="E1815" s="3">
        <v>40125.830889971701</v>
      </c>
      <c r="F1815" s="3">
        <v>91</v>
      </c>
      <c r="G1815" s="3">
        <v>999.89702176547098</v>
      </c>
      <c r="H1815" s="3">
        <v>5</v>
      </c>
      <c r="I1815" s="3">
        <v>319.433359367234</v>
      </c>
      <c r="J1815" s="3">
        <v>15</v>
      </c>
      <c r="K1815" s="3">
        <v>618.15499442033104</v>
      </c>
      <c r="L1815" s="3">
        <v>34</v>
      </c>
      <c r="M1815" s="3">
        <v>10</v>
      </c>
      <c r="N1815" s="3">
        <v>4</v>
      </c>
      <c r="O1815" s="3">
        <v>322</v>
      </c>
      <c r="P1815" s="3">
        <v>5</v>
      </c>
      <c r="Q1815" s="3">
        <v>18833.065173402101</v>
      </c>
      <c r="R1815" s="3">
        <v>6</v>
      </c>
      <c r="S1815" s="3">
        <v>0</v>
      </c>
      <c r="T1815" s="3">
        <v>0</v>
      </c>
      <c r="U1815" s="3">
        <v>5552.0964929599404</v>
      </c>
      <c r="V1815" s="3">
        <v>1</v>
      </c>
      <c r="W1815" s="3" t="str">
        <f>IF(Bank_data3[[#This Row],[credit_risk]]=1,"High Risk","Low Risk")</f>
        <v>High Risk</v>
      </c>
      <c r="X1815" s="3" t="str">
        <f t="shared" si="196"/>
        <v>25-34</v>
      </c>
      <c r="Y1815" s="3" t="str">
        <f t="shared" si="197"/>
        <v>Low Income</v>
      </c>
      <c r="Z1815" s="3" t="str">
        <f t="shared" si="198"/>
        <v>Poor</v>
      </c>
      <c r="AA1815" s="27">
        <f t="shared" si="199"/>
        <v>0.46935016062455881</v>
      </c>
      <c r="AB1815" s="3" t="str">
        <f t="shared" si="200"/>
        <v>Low</v>
      </c>
      <c r="AC1815" s="3" t="str">
        <f t="shared" si="201"/>
        <v>High</v>
      </c>
      <c r="AD1815" s="3" t="str">
        <f t="shared" si="202"/>
        <v>No</v>
      </c>
    </row>
    <row r="1816" spans="1:30" ht="15" customHeight="1" x14ac:dyDescent="0.3">
      <c r="A1816" s="3" t="s">
        <v>1837</v>
      </c>
      <c r="B1816" s="3">
        <v>60</v>
      </c>
      <c r="C1816" s="3" t="s">
        <v>28</v>
      </c>
      <c r="D1816" s="3" t="s">
        <v>26</v>
      </c>
      <c r="E1816" s="3">
        <v>46009.489338338703</v>
      </c>
      <c r="F1816" s="3">
        <v>129</v>
      </c>
      <c r="G1816" s="3">
        <v>2371.3595416345802</v>
      </c>
      <c r="H1816" s="3">
        <v>4</v>
      </c>
      <c r="I1816" s="3">
        <v>1030.9211655246199</v>
      </c>
      <c r="J1816" s="3">
        <v>34</v>
      </c>
      <c r="K1816" s="3">
        <v>1168.7751156967299</v>
      </c>
      <c r="L1816" s="3">
        <v>10</v>
      </c>
      <c r="M1816" s="3">
        <v>12</v>
      </c>
      <c r="N1816" s="3">
        <v>2</v>
      </c>
      <c r="O1816" s="3">
        <v>364</v>
      </c>
      <c r="P1816" s="3">
        <v>4</v>
      </c>
      <c r="Q1816" s="3">
        <v>15506.811819172601</v>
      </c>
      <c r="R1816" s="3">
        <v>3</v>
      </c>
      <c r="S1816" s="3">
        <v>1</v>
      </c>
      <c r="T1816" s="3">
        <v>0</v>
      </c>
      <c r="U1816" s="3">
        <v>9440.9876129494605</v>
      </c>
      <c r="V1816" s="3">
        <v>1</v>
      </c>
      <c r="W1816" s="3" t="str">
        <f>IF(Bank_data3[[#This Row],[credit_risk]]=1,"High Risk","Low Risk")</f>
        <v>High Risk</v>
      </c>
      <c r="X1816" s="3" t="str">
        <f t="shared" si="196"/>
        <v>55+</v>
      </c>
      <c r="Y1816" s="3" t="str">
        <f t="shared" si="197"/>
        <v>Low Income</v>
      </c>
      <c r="Z1816" s="3" t="str">
        <f t="shared" si="198"/>
        <v>Poor</v>
      </c>
      <c r="AA1816" s="27">
        <f t="shared" si="199"/>
        <v>0.33703507781059228</v>
      </c>
      <c r="AB1816" s="3" t="str">
        <f t="shared" si="200"/>
        <v>Medium</v>
      </c>
      <c r="AC1816" s="3" t="str">
        <f t="shared" si="201"/>
        <v>Medium</v>
      </c>
      <c r="AD1816" s="3" t="str">
        <f t="shared" si="202"/>
        <v>No</v>
      </c>
    </row>
    <row r="1817" spans="1:30" ht="15" customHeight="1" x14ac:dyDescent="0.3">
      <c r="A1817" s="3" t="s">
        <v>1838</v>
      </c>
      <c r="B1817" s="3">
        <v>51</v>
      </c>
      <c r="C1817" s="3" t="s">
        <v>23</v>
      </c>
      <c r="D1817" s="3" t="s">
        <v>33</v>
      </c>
      <c r="E1817" s="3">
        <v>76941.622147828501</v>
      </c>
      <c r="F1817" s="3">
        <v>48</v>
      </c>
      <c r="G1817" s="3">
        <v>1005.08641437638</v>
      </c>
      <c r="H1817" s="3">
        <v>11</v>
      </c>
      <c r="I1817" s="3">
        <v>1194.3532728725199</v>
      </c>
      <c r="J1817" s="3">
        <v>26</v>
      </c>
      <c r="K1817" s="3">
        <v>265.98361474555998</v>
      </c>
      <c r="L1817" s="3">
        <v>9</v>
      </c>
      <c r="M1817" s="3">
        <v>2</v>
      </c>
      <c r="N1817" s="3">
        <v>3</v>
      </c>
      <c r="O1817" s="3">
        <v>870</v>
      </c>
      <c r="P1817" s="3">
        <v>3</v>
      </c>
      <c r="Q1817" s="3">
        <v>23214.8801840161</v>
      </c>
      <c r="R1817" s="3">
        <v>2</v>
      </c>
      <c r="S1817" s="3">
        <v>0</v>
      </c>
      <c r="T1817" s="3">
        <v>0</v>
      </c>
      <c r="U1817" s="3">
        <v>4051.0516021548201</v>
      </c>
      <c r="V1817" s="3">
        <v>0</v>
      </c>
      <c r="W1817" s="3" t="str">
        <f>IF(Bank_data3[[#This Row],[credit_risk]]=1,"High Risk","Low Risk")</f>
        <v>Low Risk</v>
      </c>
      <c r="X1817" s="3" t="str">
        <f t="shared" si="196"/>
        <v>45-54</v>
      </c>
      <c r="Y1817" s="3" t="str">
        <f t="shared" si="197"/>
        <v>Middle Income</v>
      </c>
      <c r="Z1817" s="3" t="str">
        <f t="shared" si="198"/>
        <v>Excellent</v>
      </c>
      <c r="AA1817" s="27">
        <f t="shared" si="199"/>
        <v>0.30172070117540778</v>
      </c>
      <c r="AB1817" s="3" t="str">
        <f t="shared" si="200"/>
        <v>Medium</v>
      </c>
      <c r="AC1817" s="3" t="str">
        <f t="shared" si="201"/>
        <v>Low</v>
      </c>
      <c r="AD1817" s="3" t="str">
        <f t="shared" si="202"/>
        <v>No</v>
      </c>
    </row>
    <row r="1818" spans="1:30" ht="15" customHeight="1" x14ac:dyDescent="0.3">
      <c r="A1818" s="3" t="s">
        <v>1839</v>
      </c>
      <c r="B1818" s="3">
        <v>53</v>
      </c>
      <c r="C1818" s="3" t="s">
        <v>31</v>
      </c>
      <c r="D1818" s="3" t="s">
        <v>26</v>
      </c>
      <c r="E1818" s="3">
        <v>48604.855799366902</v>
      </c>
      <c r="F1818" s="3">
        <v>123</v>
      </c>
      <c r="G1818" s="3">
        <v>10</v>
      </c>
      <c r="H1818" s="3">
        <v>10</v>
      </c>
      <c r="I1818" s="3">
        <v>279.64853553316902</v>
      </c>
      <c r="J1818" s="3">
        <v>34</v>
      </c>
      <c r="K1818" s="3">
        <v>880.39694766183698</v>
      </c>
      <c r="L1818" s="3">
        <v>7</v>
      </c>
      <c r="M1818" s="3">
        <v>7</v>
      </c>
      <c r="N1818" s="3">
        <v>4</v>
      </c>
      <c r="O1818" s="3">
        <v>759</v>
      </c>
      <c r="P1818" s="3">
        <v>0</v>
      </c>
      <c r="Q1818" s="3">
        <v>8144.6018859364203</v>
      </c>
      <c r="R1818" s="3">
        <v>5</v>
      </c>
      <c r="S1818" s="3">
        <v>1</v>
      </c>
      <c r="T1818" s="3">
        <v>0</v>
      </c>
      <c r="U1818" s="3">
        <v>4018.3181720176699</v>
      </c>
      <c r="V1818" s="3">
        <v>1</v>
      </c>
      <c r="W1818" s="3" t="str">
        <f>IF(Bank_data3[[#This Row],[credit_risk]]=1,"High Risk","Low Risk")</f>
        <v>High Risk</v>
      </c>
      <c r="X1818" s="3" t="str">
        <f t="shared" si="196"/>
        <v>45-54</v>
      </c>
      <c r="Y1818" s="3" t="str">
        <f t="shared" si="197"/>
        <v>Low Income</v>
      </c>
      <c r="Z1818" s="3" t="str">
        <f t="shared" si="198"/>
        <v>Very Good</v>
      </c>
      <c r="AA1818" s="27">
        <f t="shared" si="199"/>
        <v>0.1675676586626661</v>
      </c>
      <c r="AB1818" s="3" t="str">
        <f t="shared" si="200"/>
        <v>Low</v>
      </c>
      <c r="AC1818" s="3" t="str">
        <f t="shared" si="201"/>
        <v>Low</v>
      </c>
      <c r="AD1818" s="3" t="str">
        <f t="shared" si="202"/>
        <v>No</v>
      </c>
    </row>
    <row r="1819" spans="1:30" ht="15" customHeight="1" x14ac:dyDescent="0.3">
      <c r="A1819" s="3" t="s">
        <v>1840</v>
      </c>
      <c r="B1819" s="3">
        <v>47</v>
      </c>
      <c r="C1819" s="3" t="s">
        <v>28</v>
      </c>
      <c r="D1819" s="3" t="s">
        <v>26</v>
      </c>
      <c r="E1819" s="3">
        <v>12257.6093450965</v>
      </c>
      <c r="F1819" s="3">
        <v>151</v>
      </c>
      <c r="G1819" s="3">
        <v>1733.3536139120799</v>
      </c>
      <c r="H1819" s="3">
        <v>10</v>
      </c>
      <c r="I1819" s="3">
        <v>736.59719314405402</v>
      </c>
      <c r="J1819" s="3">
        <v>35</v>
      </c>
      <c r="K1819" s="3">
        <v>453.37406544809102</v>
      </c>
      <c r="L1819" s="3">
        <v>22</v>
      </c>
      <c r="M1819" s="3">
        <v>11</v>
      </c>
      <c r="N1819" s="3">
        <v>4</v>
      </c>
      <c r="O1819" s="3">
        <v>413</v>
      </c>
      <c r="P1819" s="3">
        <v>3</v>
      </c>
      <c r="Q1819" s="3">
        <v>16769.915205173998</v>
      </c>
      <c r="R1819" s="3">
        <v>4</v>
      </c>
      <c r="S1819" s="3">
        <v>0</v>
      </c>
      <c r="T1819" s="3">
        <v>1</v>
      </c>
      <c r="U1819" s="3">
        <v>5107.3765449981302</v>
      </c>
      <c r="V1819" s="3">
        <v>1</v>
      </c>
      <c r="W1819" s="3" t="str">
        <f>IF(Bank_data3[[#This Row],[credit_risk]]=1,"High Risk","Low Risk")</f>
        <v>High Risk</v>
      </c>
      <c r="X1819" s="3" t="str">
        <f t="shared" si="196"/>
        <v>45-54</v>
      </c>
      <c r="Y1819" s="3" t="str">
        <f t="shared" si="197"/>
        <v>Low Income</v>
      </c>
      <c r="Z1819" s="3" t="str">
        <f t="shared" si="198"/>
        <v>Poor</v>
      </c>
      <c r="AA1819" s="27">
        <f t="shared" si="199"/>
        <v>1.368122831544031</v>
      </c>
      <c r="AB1819" s="3" t="str">
        <f t="shared" si="200"/>
        <v>Medium</v>
      </c>
      <c r="AC1819" s="3" t="str">
        <f t="shared" si="201"/>
        <v>Medium</v>
      </c>
      <c r="AD1819" s="3" t="str">
        <f t="shared" si="202"/>
        <v>No</v>
      </c>
    </row>
    <row r="1820" spans="1:30" ht="15" customHeight="1" x14ac:dyDescent="0.3">
      <c r="A1820" s="3" t="s">
        <v>1841</v>
      </c>
      <c r="B1820" s="3">
        <v>34</v>
      </c>
      <c r="C1820" s="3" t="s">
        <v>23</v>
      </c>
      <c r="D1820" s="3" t="s">
        <v>24</v>
      </c>
      <c r="E1820" s="3">
        <v>46672.693508290497</v>
      </c>
      <c r="F1820" s="3">
        <v>101</v>
      </c>
      <c r="G1820" s="3">
        <v>1998.88689402671</v>
      </c>
      <c r="H1820" s="3">
        <v>8</v>
      </c>
      <c r="I1820" s="3">
        <v>427.41870942093601</v>
      </c>
      <c r="J1820" s="3">
        <v>37</v>
      </c>
      <c r="K1820" s="3">
        <v>563.78748643170002</v>
      </c>
      <c r="L1820" s="3">
        <v>5</v>
      </c>
      <c r="M1820" s="3">
        <v>1</v>
      </c>
      <c r="N1820" s="3">
        <v>5</v>
      </c>
      <c r="O1820" s="3">
        <v>796</v>
      </c>
      <c r="P1820" s="3">
        <v>1</v>
      </c>
      <c r="Q1820" s="3">
        <v>14407.4383398338</v>
      </c>
      <c r="R1820" s="3">
        <v>3</v>
      </c>
      <c r="S1820" s="3">
        <v>0</v>
      </c>
      <c r="T1820" s="3">
        <v>0</v>
      </c>
      <c r="U1820" s="3">
        <v>2414.1646557846302</v>
      </c>
      <c r="V1820" s="3">
        <v>0</v>
      </c>
      <c r="W1820" s="3" t="str">
        <f>IF(Bank_data3[[#This Row],[credit_risk]]=1,"High Risk","Low Risk")</f>
        <v>Low Risk</v>
      </c>
      <c r="X1820" s="3" t="str">
        <f t="shared" si="196"/>
        <v>25-34</v>
      </c>
      <c r="Y1820" s="3" t="str">
        <f t="shared" si="197"/>
        <v>Low Income</v>
      </c>
      <c r="Z1820" s="3" t="str">
        <f t="shared" si="198"/>
        <v>Very Good</v>
      </c>
      <c r="AA1820" s="27">
        <f t="shared" si="199"/>
        <v>0.30869095517863349</v>
      </c>
      <c r="AB1820" s="3" t="str">
        <f t="shared" si="200"/>
        <v>Medium</v>
      </c>
      <c r="AC1820" s="3" t="str">
        <f t="shared" si="201"/>
        <v>Low</v>
      </c>
      <c r="AD1820" s="3" t="str">
        <f t="shared" si="202"/>
        <v>No</v>
      </c>
    </row>
    <row r="1821" spans="1:30" ht="15" customHeight="1" x14ac:dyDescent="0.3">
      <c r="A1821" s="3" t="s">
        <v>1842</v>
      </c>
      <c r="B1821" s="3">
        <v>49</v>
      </c>
      <c r="C1821" s="3" t="s">
        <v>28</v>
      </c>
      <c r="D1821" s="3" t="s">
        <v>24</v>
      </c>
      <c r="E1821" s="3">
        <v>51789.093612105702</v>
      </c>
      <c r="F1821" s="3">
        <v>168</v>
      </c>
      <c r="G1821" s="3">
        <v>2275.01248171827</v>
      </c>
      <c r="H1821" s="3">
        <v>7</v>
      </c>
      <c r="I1821" s="3">
        <v>950.68536408696195</v>
      </c>
      <c r="J1821" s="3">
        <v>27</v>
      </c>
      <c r="K1821" s="3">
        <v>578.03436659107501</v>
      </c>
      <c r="L1821" s="3">
        <v>77</v>
      </c>
      <c r="M1821" s="3">
        <v>0</v>
      </c>
      <c r="N1821" s="3">
        <v>8</v>
      </c>
      <c r="O1821" s="3">
        <v>781</v>
      </c>
      <c r="P1821" s="3">
        <v>4</v>
      </c>
      <c r="Q1821" s="3">
        <v>7472.6458798117001</v>
      </c>
      <c r="R1821" s="3">
        <v>5</v>
      </c>
      <c r="S1821" s="3">
        <v>0</v>
      </c>
      <c r="T1821" s="3">
        <v>0</v>
      </c>
      <c r="U1821" s="3">
        <v>4796.0584690358301</v>
      </c>
      <c r="V1821" s="3">
        <v>1</v>
      </c>
      <c r="W1821" s="3" t="str">
        <f>IF(Bank_data3[[#This Row],[credit_risk]]=1,"High Risk","Low Risk")</f>
        <v>High Risk</v>
      </c>
      <c r="X1821" s="3" t="str">
        <f t="shared" si="196"/>
        <v>45-54</v>
      </c>
      <c r="Y1821" s="3" t="str">
        <f t="shared" si="197"/>
        <v>Middle Income</v>
      </c>
      <c r="Z1821" s="3" t="str">
        <f t="shared" si="198"/>
        <v>Very Good</v>
      </c>
      <c r="AA1821" s="27">
        <f t="shared" si="199"/>
        <v>0.14428995293451069</v>
      </c>
      <c r="AB1821" s="3" t="str">
        <f t="shared" si="200"/>
        <v>Medium</v>
      </c>
      <c r="AC1821" s="3" t="str">
        <f t="shared" si="201"/>
        <v>High</v>
      </c>
      <c r="AD1821" s="3" t="str">
        <f t="shared" si="202"/>
        <v>No</v>
      </c>
    </row>
    <row r="1822" spans="1:30" ht="15" customHeight="1" x14ac:dyDescent="0.3">
      <c r="A1822" s="3" t="s">
        <v>1843</v>
      </c>
      <c r="B1822" s="3">
        <v>56</v>
      </c>
      <c r="C1822" s="3" t="s">
        <v>28</v>
      </c>
      <c r="D1822" s="3" t="s">
        <v>33</v>
      </c>
      <c r="E1822" s="3">
        <v>35143.616174685703</v>
      </c>
      <c r="F1822" s="3">
        <v>71</v>
      </c>
      <c r="G1822" s="3">
        <v>1632.9313463098799</v>
      </c>
      <c r="H1822" s="3">
        <v>9</v>
      </c>
      <c r="I1822" s="3">
        <v>674.57717367555699</v>
      </c>
      <c r="J1822" s="3">
        <v>2</v>
      </c>
      <c r="K1822" s="3">
        <v>708.64930987869002</v>
      </c>
      <c r="L1822" s="3">
        <v>63</v>
      </c>
      <c r="M1822" s="3">
        <v>19</v>
      </c>
      <c r="N1822" s="3">
        <v>3</v>
      </c>
      <c r="O1822" s="3">
        <v>839</v>
      </c>
      <c r="P1822" s="3">
        <v>4</v>
      </c>
      <c r="Q1822" s="3">
        <v>17740.356510278802</v>
      </c>
      <c r="R1822" s="3">
        <v>5</v>
      </c>
      <c r="S1822" s="3">
        <v>0</v>
      </c>
      <c r="T1822" s="3">
        <v>0</v>
      </c>
      <c r="U1822" s="3">
        <v>16182.2558759651</v>
      </c>
      <c r="V1822" s="3">
        <v>1</v>
      </c>
      <c r="W1822" s="3" t="str">
        <f>IF(Bank_data3[[#This Row],[credit_risk]]=1,"High Risk","Low Risk")</f>
        <v>High Risk</v>
      </c>
      <c r="X1822" s="3" t="str">
        <f t="shared" si="196"/>
        <v>55+</v>
      </c>
      <c r="Y1822" s="3" t="str">
        <f t="shared" si="197"/>
        <v>Low Income</v>
      </c>
      <c r="Z1822" s="3" t="str">
        <f t="shared" si="198"/>
        <v>Excellent</v>
      </c>
      <c r="AA1822" s="27">
        <f t="shared" si="199"/>
        <v>0.50479598974955109</v>
      </c>
      <c r="AB1822" s="3" t="str">
        <f t="shared" si="200"/>
        <v>Medium</v>
      </c>
      <c r="AC1822" s="3" t="str">
        <f t="shared" si="201"/>
        <v>High</v>
      </c>
      <c r="AD1822" s="3" t="str">
        <f t="shared" si="202"/>
        <v>No</v>
      </c>
    </row>
    <row r="1823" spans="1:30" ht="15" customHeight="1" x14ac:dyDescent="0.3">
      <c r="A1823" s="3" t="s">
        <v>1844</v>
      </c>
      <c r="B1823" s="3">
        <v>48</v>
      </c>
      <c r="C1823" s="3" t="s">
        <v>28</v>
      </c>
      <c r="D1823" s="3" t="s">
        <v>24</v>
      </c>
      <c r="E1823" s="3">
        <v>63225.4747233382</v>
      </c>
      <c r="F1823" s="3">
        <v>65</v>
      </c>
      <c r="G1823" s="3">
        <v>587.91291184776605</v>
      </c>
      <c r="H1823" s="3">
        <v>5</v>
      </c>
      <c r="I1823" s="3">
        <v>754.45132659195599</v>
      </c>
      <c r="J1823" s="3">
        <v>40</v>
      </c>
      <c r="K1823" s="3">
        <v>321.37111931544098</v>
      </c>
      <c r="L1823" s="3">
        <v>72</v>
      </c>
      <c r="M1823" s="3">
        <v>13</v>
      </c>
      <c r="N1823" s="3">
        <v>6</v>
      </c>
      <c r="O1823" s="3">
        <v>538</v>
      </c>
      <c r="P1823" s="3">
        <v>4</v>
      </c>
      <c r="Q1823" s="3">
        <v>17105.840733945101</v>
      </c>
      <c r="R1823" s="3">
        <v>2</v>
      </c>
      <c r="S1823" s="3">
        <v>0</v>
      </c>
      <c r="T1823" s="3">
        <v>0</v>
      </c>
      <c r="U1823" s="3">
        <v>2996.5907070860399</v>
      </c>
      <c r="V1823" s="3">
        <v>1</v>
      </c>
      <c r="W1823" s="3" t="str">
        <f>IF(Bank_data3[[#This Row],[credit_risk]]=1,"High Risk","Low Risk")</f>
        <v>High Risk</v>
      </c>
      <c r="X1823" s="3" t="str">
        <f t="shared" si="196"/>
        <v>45-54</v>
      </c>
      <c r="Y1823" s="3" t="str">
        <f t="shared" si="197"/>
        <v>Middle Income</v>
      </c>
      <c r="Z1823" s="3" t="str">
        <f t="shared" si="198"/>
        <v>Poor</v>
      </c>
      <c r="AA1823" s="27">
        <f t="shared" si="199"/>
        <v>0.27055298214519979</v>
      </c>
      <c r="AB1823" s="3" t="str">
        <f t="shared" si="200"/>
        <v>Low</v>
      </c>
      <c r="AC1823" s="3" t="str">
        <f t="shared" si="201"/>
        <v>High</v>
      </c>
      <c r="AD1823" s="3" t="str">
        <f t="shared" si="202"/>
        <v>No</v>
      </c>
    </row>
    <row r="1824" spans="1:30" ht="15" customHeight="1" x14ac:dyDescent="0.3">
      <c r="A1824" s="3" t="s">
        <v>1845</v>
      </c>
      <c r="B1824" s="3">
        <v>41</v>
      </c>
      <c r="C1824" s="3" t="s">
        <v>28</v>
      </c>
      <c r="D1824" s="3" t="s">
        <v>24</v>
      </c>
      <c r="E1824" s="3">
        <v>23679.8784946212</v>
      </c>
      <c r="F1824" s="3">
        <v>52</v>
      </c>
      <c r="G1824" s="3">
        <v>860.85629972197796</v>
      </c>
      <c r="H1824" s="3">
        <v>10</v>
      </c>
      <c r="I1824" s="3">
        <v>656.13046745253405</v>
      </c>
      <c r="J1824" s="3">
        <v>30</v>
      </c>
      <c r="K1824" s="3">
        <v>1098.44983556439</v>
      </c>
      <c r="L1824" s="3">
        <v>45</v>
      </c>
      <c r="M1824" s="3">
        <v>14</v>
      </c>
      <c r="N1824" s="3">
        <v>6</v>
      </c>
      <c r="O1824" s="3">
        <v>556</v>
      </c>
      <c r="P1824" s="3">
        <v>2</v>
      </c>
      <c r="Q1824" s="3">
        <v>8129.8821714202904</v>
      </c>
      <c r="R1824" s="3">
        <v>1</v>
      </c>
      <c r="S1824" s="3">
        <v>0</v>
      </c>
      <c r="T1824" s="3">
        <v>0</v>
      </c>
      <c r="U1824" s="3">
        <v>3936.2266800396701</v>
      </c>
      <c r="V1824" s="3">
        <v>1</v>
      </c>
      <c r="W1824" s="3" t="str">
        <f>IF(Bank_data3[[#This Row],[credit_risk]]=1,"High Risk","Low Risk")</f>
        <v>High Risk</v>
      </c>
      <c r="X1824" s="3" t="str">
        <f t="shared" si="196"/>
        <v>35-44</v>
      </c>
      <c r="Y1824" s="3" t="str">
        <f t="shared" si="197"/>
        <v>Low Income</v>
      </c>
      <c r="Z1824" s="3" t="str">
        <f t="shared" si="198"/>
        <v>Poor</v>
      </c>
      <c r="AA1824" s="27">
        <f t="shared" si="199"/>
        <v>0.34332448847940517</v>
      </c>
      <c r="AB1824" s="3" t="str">
        <f t="shared" si="200"/>
        <v>Low</v>
      </c>
      <c r="AC1824" s="3" t="str">
        <f t="shared" si="201"/>
        <v>High</v>
      </c>
      <c r="AD1824" s="3" t="str">
        <f t="shared" si="202"/>
        <v>No</v>
      </c>
    </row>
    <row r="1825" spans="1:30" ht="15" customHeight="1" x14ac:dyDescent="0.3">
      <c r="A1825" s="3" t="s">
        <v>1846</v>
      </c>
      <c r="B1825" s="3">
        <v>23</v>
      </c>
      <c r="C1825" s="3" t="s">
        <v>28</v>
      </c>
      <c r="D1825" s="3" t="s">
        <v>24</v>
      </c>
      <c r="E1825" s="3">
        <v>47520.660216963603</v>
      </c>
      <c r="F1825" s="3">
        <v>14</v>
      </c>
      <c r="G1825" s="3">
        <v>1980.13131076796</v>
      </c>
      <c r="H1825" s="3">
        <v>8</v>
      </c>
      <c r="I1825" s="3">
        <v>1052.0572014688901</v>
      </c>
      <c r="J1825" s="3">
        <v>2</v>
      </c>
      <c r="K1825" s="3">
        <v>223.608750690455</v>
      </c>
      <c r="L1825" s="3">
        <v>37</v>
      </c>
      <c r="M1825" s="3">
        <v>3</v>
      </c>
      <c r="N1825" s="3">
        <v>5</v>
      </c>
      <c r="O1825" s="3">
        <v>584</v>
      </c>
      <c r="P1825" s="3">
        <v>2</v>
      </c>
      <c r="Q1825" s="3">
        <v>1970.21165190894</v>
      </c>
      <c r="R1825" s="3">
        <v>1</v>
      </c>
      <c r="S1825" s="3">
        <v>0</v>
      </c>
      <c r="T1825" s="3">
        <v>0</v>
      </c>
      <c r="U1825" s="3">
        <v>8583.5562506892202</v>
      </c>
      <c r="V1825" s="3">
        <v>0</v>
      </c>
      <c r="W1825" s="3" t="str">
        <f>IF(Bank_data3[[#This Row],[credit_risk]]=1,"High Risk","Low Risk")</f>
        <v>Low Risk</v>
      </c>
      <c r="X1825" s="3" t="str">
        <f t="shared" si="196"/>
        <v>18-24</v>
      </c>
      <c r="Y1825" s="3" t="str">
        <f t="shared" si="197"/>
        <v>Low Income</v>
      </c>
      <c r="Z1825" s="3" t="str">
        <f t="shared" si="198"/>
        <v>Fair</v>
      </c>
      <c r="AA1825" s="27">
        <f t="shared" si="199"/>
        <v>4.1460106886428046E-2</v>
      </c>
      <c r="AB1825" s="3" t="str">
        <f t="shared" si="200"/>
        <v>Medium</v>
      </c>
      <c r="AC1825" s="3" t="str">
        <f t="shared" si="201"/>
        <v>High</v>
      </c>
      <c r="AD1825" s="3" t="str">
        <f t="shared" si="202"/>
        <v>No</v>
      </c>
    </row>
    <row r="1826" spans="1:30" ht="15" customHeight="1" x14ac:dyDescent="0.3">
      <c r="A1826" s="3" t="s">
        <v>1847</v>
      </c>
      <c r="B1826" s="3">
        <v>39</v>
      </c>
      <c r="C1826" s="3" t="s">
        <v>23</v>
      </c>
      <c r="D1826" s="3" t="s">
        <v>26</v>
      </c>
      <c r="E1826" s="3">
        <v>23472.3397758188</v>
      </c>
      <c r="F1826" s="3">
        <v>71</v>
      </c>
      <c r="G1826" s="3">
        <v>2667.2318240764898</v>
      </c>
      <c r="H1826" s="3">
        <v>4</v>
      </c>
      <c r="I1826" s="3">
        <v>880.16153620934801</v>
      </c>
      <c r="J1826" s="3">
        <v>37</v>
      </c>
      <c r="K1826" s="3">
        <v>410.81130627389302</v>
      </c>
      <c r="L1826" s="3">
        <v>24</v>
      </c>
      <c r="M1826" s="3">
        <v>19</v>
      </c>
      <c r="N1826" s="3">
        <v>0</v>
      </c>
      <c r="O1826" s="3">
        <v>703</v>
      </c>
      <c r="P1826" s="3">
        <v>5</v>
      </c>
      <c r="Q1826" s="3">
        <v>11373.6095346118</v>
      </c>
      <c r="R1826" s="3">
        <v>4</v>
      </c>
      <c r="S1826" s="3">
        <v>0</v>
      </c>
      <c r="T1826" s="3">
        <v>0</v>
      </c>
      <c r="U1826" s="3">
        <v>3270.2465650930799</v>
      </c>
      <c r="V1826" s="3">
        <v>1</v>
      </c>
      <c r="W1826" s="3" t="str">
        <f>IF(Bank_data3[[#This Row],[credit_risk]]=1,"High Risk","Low Risk")</f>
        <v>High Risk</v>
      </c>
      <c r="X1826" s="3" t="str">
        <f t="shared" si="196"/>
        <v>35-44</v>
      </c>
      <c r="Y1826" s="3" t="str">
        <f t="shared" si="197"/>
        <v>Low Income</v>
      </c>
      <c r="Z1826" s="3" t="str">
        <f t="shared" si="198"/>
        <v>Good</v>
      </c>
      <c r="AA1826" s="27">
        <f t="shared" si="199"/>
        <v>0.48455371911107431</v>
      </c>
      <c r="AB1826" s="3" t="str">
        <f t="shared" si="200"/>
        <v>Medium</v>
      </c>
      <c r="AC1826" s="3" t="str">
        <f t="shared" si="201"/>
        <v>Medium</v>
      </c>
      <c r="AD1826" s="3" t="str">
        <f t="shared" si="202"/>
        <v>No</v>
      </c>
    </row>
    <row r="1827" spans="1:30" ht="15" customHeight="1" x14ac:dyDescent="0.3">
      <c r="A1827" s="3" t="s">
        <v>1848</v>
      </c>
      <c r="B1827" s="3">
        <v>51</v>
      </c>
      <c r="C1827" s="3" t="s">
        <v>31</v>
      </c>
      <c r="D1827" s="3" t="s">
        <v>24</v>
      </c>
      <c r="E1827" s="3">
        <v>44677.621085764396</v>
      </c>
      <c r="F1827" s="3">
        <v>75</v>
      </c>
      <c r="G1827" s="3">
        <v>585.68533244555397</v>
      </c>
      <c r="H1827" s="3">
        <v>9</v>
      </c>
      <c r="I1827" s="3">
        <v>880.82436741388005</v>
      </c>
      <c r="J1827" s="3">
        <v>23</v>
      </c>
      <c r="K1827" s="3">
        <v>960.84409223339503</v>
      </c>
      <c r="L1827" s="3">
        <v>1</v>
      </c>
      <c r="M1827" s="3">
        <v>6</v>
      </c>
      <c r="N1827" s="3">
        <v>8</v>
      </c>
      <c r="O1827" s="3">
        <v>345</v>
      </c>
      <c r="P1827" s="3">
        <v>4</v>
      </c>
      <c r="Q1827" s="3">
        <v>7885.7979752094298</v>
      </c>
      <c r="R1827" s="3">
        <v>4</v>
      </c>
      <c r="S1827" s="3">
        <v>0</v>
      </c>
      <c r="T1827" s="3">
        <v>0</v>
      </c>
      <c r="U1827" s="3">
        <v>3940.27370339962</v>
      </c>
      <c r="V1827" s="3">
        <v>1</v>
      </c>
      <c r="W1827" s="3" t="str">
        <f>IF(Bank_data3[[#This Row],[credit_risk]]=1,"High Risk","Low Risk")</f>
        <v>High Risk</v>
      </c>
      <c r="X1827" s="3" t="str">
        <f t="shared" si="196"/>
        <v>45-54</v>
      </c>
      <c r="Y1827" s="3" t="str">
        <f t="shared" si="197"/>
        <v>Low Income</v>
      </c>
      <c r="Z1827" s="3" t="str">
        <f t="shared" si="198"/>
        <v>Poor</v>
      </c>
      <c r="AA1827" s="27">
        <f t="shared" si="199"/>
        <v>0.17650442847150777</v>
      </c>
      <c r="AB1827" s="3" t="str">
        <f t="shared" si="200"/>
        <v>Low</v>
      </c>
      <c r="AC1827" s="3" t="str">
        <f t="shared" si="201"/>
        <v>Low</v>
      </c>
      <c r="AD1827" s="3" t="str">
        <f t="shared" si="202"/>
        <v>No</v>
      </c>
    </row>
    <row r="1828" spans="1:30" ht="15" customHeight="1" x14ac:dyDescent="0.3">
      <c r="A1828" s="3" t="s">
        <v>1849</v>
      </c>
      <c r="B1828" s="3">
        <v>55</v>
      </c>
      <c r="C1828" s="3" t="s">
        <v>31</v>
      </c>
      <c r="D1828" s="3" t="s">
        <v>33</v>
      </c>
      <c r="E1828" s="3">
        <v>62746.337488915102</v>
      </c>
      <c r="F1828" s="3">
        <v>46</v>
      </c>
      <c r="G1828" s="3">
        <v>1669.5342349723301</v>
      </c>
      <c r="H1828" s="3">
        <v>3</v>
      </c>
      <c r="I1828" s="3">
        <v>856.21763877850901</v>
      </c>
      <c r="J1828" s="3">
        <v>25</v>
      </c>
      <c r="K1828" s="3">
        <v>794.95495009127603</v>
      </c>
      <c r="L1828" s="3">
        <v>23</v>
      </c>
      <c r="M1828" s="3">
        <v>0</v>
      </c>
      <c r="N1828" s="3">
        <v>5</v>
      </c>
      <c r="O1828" s="3">
        <v>755</v>
      </c>
      <c r="P1828" s="3">
        <v>0</v>
      </c>
      <c r="Q1828" s="3">
        <v>12977.559998849199</v>
      </c>
      <c r="R1828" s="3">
        <v>4</v>
      </c>
      <c r="S1828" s="3">
        <v>0</v>
      </c>
      <c r="T1828" s="3">
        <v>0</v>
      </c>
      <c r="U1828" s="3">
        <v>2541.2887572857799</v>
      </c>
      <c r="V1828" s="3">
        <v>1</v>
      </c>
      <c r="W1828" s="3" t="str">
        <f>IF(Bank_data3[[#This Row],[credit_risk]]=1,"High Risk","Low Risk")</f>
        <v>High Risk</v>
      </c>
      <c r="X1828" s="3" t="str">
        <f t="shared" si="196"/>
        <v>55+</v>
      </c>
      <c r="Y1828" s="3" t="str">
        <f t="shared" si="197"/>
        <v>Middle Income</v>
      </c>
      <c r="Z1828" s="3" t="str">
        <f t="shared" si="198"/>
        <v>Very Good</v>
      </c>
      <c r="AA1828" s="27">
        <f t="shared" si="199"/>
        <v>0.20682577690119111</v>
      </c>
      <c r="AB1828" s="3" t="str">
        <f t="shared" si="200"/>
        <v>Medium</v>
      </c>
      <c r="AC1828" s="3" t="str">
        <f t="shared" si="201"/>
        <v>Medium</v>
      </c>
      <c r="AD1828" s="3" t="str">
        <f t="shared" si="202"/>
        <v>No</v>
      </c>
    </row>
    <row r="1829" spans="1:30" ht="15" customHeight="1" x14ac:dyDescent="0.3">
      <c r="A1829" s="3" t="s">
        <v>1850</v>
      </c>
      <c r="B1829" s="3">
        <v>69</v>
      </c>
      <c r="C1829" s="3" t="s">
        <v>31</v>
      </c>
      <c r="D1829" s="3" t="s">
        <v>26</v>
      </c>
      <c r="E1829" s="3">
        <v>47089.761310139103</v>
      </c>
      <c r="F1829" s="3">
        <v>54</v>
      </c>
      <c r="G1829" s="3">
        <v>1056.04765223242</v>
      </c>
      <c r="H1829" s="3">
        <v>5</v>
      </c>
      <c r="I1829" s="3">
        <v>1000.37180815825</v>
      </c>
      <c r="J1829" s="3">
        <v>40</v>
      </c>
      <c r="K1829" s="3">
        <v>410.82827629437003</v>
      </c>
      <c r="L1829" s="3">
        <v>66</v>
      </c>
      <c r="M1829" s="3">
        <v>4</v>
      </c>
      <c r="N1829" s="3">
        <v>2</v>
      </c>
      <c r="O1829" s="3">
        <v>691</v>
      </c>
      <c r="P1829" s="3">
        <v>2</v>
      </c>
      <c r="Q1829" s="3">
        <v>12065.852926092</v>
      </c>
      <c r="R1829" s="3">
        <v>1</v>
      </c>
      <c r="S1829" s="3">
        <v>0</v>
      </c>
      <c r="T1829" s="3">
        <v>0</v>
      </c>
      <c r="U1829" s="3">
        <v>8066.7383904071003</v>
      </c>
      <c r="V1829" s="3">
        <v>0</v>
      </c>
      <c r="W1829" s="3" t="str">
        <f>IF(Bank_data3[[#This Row],[credit_risk]]=1,"High Risk","Low Risk")</f>
        <v>Low Risk</v>
      </c>
      <c r="X1829" s="3" t="str">
        <f t="shared" si="196"/>
        <v>55+</v>
      </c>
      <c r="Y1829" s="3" t="str">
        <f t="shared" si="197"/>
        <v>Low Income</v>
      </c>
      <c r="Z1829" s="3" t="str">
        <f t="shared" si="198"/>
        <v>Good</v>
      </c>
      <c r="AA1829" s="27">
        <f t="shared" si="199"/>
        <v>0.25623092133818159</v>
      </c>
      <c r="AB1829" s="3" t="str">
        <f t="shared" si="200"/>
        <v>Medium</v>
      </c>
      <c r="AC1829" s="3" t="str">
        <f t="shared" si="201"/>
        <v>High</v>
      </c>
      <c r="AD1829" s="3" t="str">
        <f t="shared" si="202"/>
        <v>No</v>
      </c>
    </row>
    <row r="1830" spans="1:30" ht="15" customHeight="1" x14ac:dyDescent="0.3">
      <c r="A1830" s="3" t="s">
        <v>1851</v>
      </c>
      <c r="B1830" s="3">
        <v>23</v>
      </c>
      <c r="C1830" s="3" t="s">
        <v>31</v>
      </c>
      <c r="D1830" s="3" t="s">
        <v>26</v>
      </c>
      <c r="E1830" s="3">
        <v>46039.0368673095</v>
      </c>
      <c r="F1830" s="3">
        <v>11</v>
      </c>
      <c r="G1830" s="3">
        <v>840.74392964402296</v>
      </c>
      <c r="H1830" s="3">
        <v>3</v>
      </c>
      <c r="I1830" s="3">
        <v>708.30985080028699</v>
      </c>
      <c r="J1830" s="3">
        <v>46</v>
      </c>
      <c r="K1830" s="3">
        <v>670.077390516798</v>
      </c>
      <c r="L1830" s="3">
        <v>70</v>
      </c>
      <c r="M1830" s="3">
        <v>13</v>
      </c>
      <c r="N1830" s="3">
        <v>1</v>
      </c>
      <c r="O1830" s="3">
        <v>765</v>
      </c>
      <c r="P1830" s="3">
        <v>5</v>
      </c>
      <c r="Q1830" s="3">
        <v>22689.350792221801</v>
      </c>
      <c r="R1830" s="3">
        <v>7</v>
      </c>
      <c r="S1830" s="3">
        <v>1</v>
      </c>
      <c r="T1830" s="3">
        <v>1</v>
      </c>
      <c r="U1830" s="3">
        <v>6948.4906588663298</v>
      </c>
      <c r="V1830" s="3">
        <v>1</v>
      </c>
      <c r="W1830" s="3" t="str">
        <f>IF(Bank_data3[[#This Row],[credit_risk]]=1,"High Risk","Low Risk")</f>
        <v>High Risk</v>
      </c>
      <c r="X1830" s="3" t="str">
        <f t="shared" si="196"/>
        <v>18-24</v>
      </c>
      <c r="Y1830" s="3" t="str">
        <f t="shared" si="197"/>
        <v>Low Income</v>
      </c>
      <c r="Z1830" s="3" t="str">
        <f t="shared" si="198"/>
        <v>Very Good</v>
      </c>
      <c r="AA1830" s="27">
        <f t="shared" si="199"/>
        <v>0.49282852848584702</v>
      </c>
      <c r="AB1830" s="3" t="str">
        <f t="shared" si="200"/>
        <v>Low</v>
      </c>
      <c r="AC1830" s="3" t="str">
        <f t="shared" si="201"/>
        <v>High</v>
      </c>
      <c r="AD1830" s="3" t="str">
        <f t="shared" si="202"/>
        <v>No</v>
      </c>
    </row>
    <row r="1831" spans="1:30" ht="15" customHeight="1" x14ac:dyDescent="0.3">
      <c r="A1831" s="3" t="s">
        <v>1852</v>
      </c>
      <c r="B1831" s="3">
        <v>46</v>
      </c>
      <c r="C1831" s="3" t="s">
        <v>23</v>
      </c>
      <c r="D1831" s="3" t="s">
        <v>24</v>
      </c>
      <c r="E1831" s="3">
        <v>50499.861413635699</v>
      </c>
      <c r="F1831" s="3">
        <v>229</v>
      </c>
      <c r="G1831" s="3">
        <v>1527.9974448069499</v>
      </c>
      <c r="H1831" s="3">
        <v>7</v>
      </c>
      <c r="I1831" s="3">
        <v>1395.2711756393201</v>
      </c>
      <c r="J1831" s="3">
        <v>27</v>
      </c>
      <c r="K1831" s="3">
        <v>230.65344210059399</v>
      </c>
      <c r="L1831" s="3">
        <v>60</v>
      </c>
      <c r="M1831" s="3">
        <v>5</v>
      </c>
      <c r="N1831" s="3">
        <v>2</v>
      </c>
      <c r="O1831" s="3">
        <v>512</v>
      </c>
      <c r="P1831" s="3">
        <v>1</v>
      </c>
      <c r="Q1831" s="3">
        <v>7574.2540870261</v>
      </c>
      <c r="R1831" s="3">
        <v>4</v>
      </c>
      <c r="S1831" s="3">
        <v>0</v>
      </c>
      <c r="T1831" s="3">
        <v>0</v>
      </c>
      <c r="U1831" s="3">
        <v>10016.855439974899</v>
      </c>
      <c r="V1831" s="3">
        <v>1</v>
      </c>
      <c r="W1831" s="3" t="str">
        <f>IF(Bank_data3[[#This Row],[credit_risk]]=1,"High Risk","Low Risk")</f>
        <v>High Risk</v>
      </c>
      <c r="X1831" s="3" t="str">
        <f t="shared" si="196"/>
        <v>45-54</v>
      </c>
      <c r="Y1831" s="3" t="str">
        <f t="shared" si="197"/>
        <v>Middle Income</v>
      </c>
      <c r="Z1831" s="3" t="str">
        <f t="shared" si="198"/>
        <v>Poor</v>
      </c>
      <c r="AA1831" s="27">
        <f t="shared" si="199"/>
        <v>0.14998564104932258</v>
      </c>
      <c r="AB1831" s="3" t="str">
        <f t="shared" si="200"/>
        <v>Medium</v>
      </c>
      <c r="AC1831" s="3" t="str">
        <f t="shared" si="201"/>
        <v>High</v>
      </c>
      <c r="AD1831" s="3" t="str">
        <f t="shared" si="202"/>
        <v>No</v>
      </c>
    </row>
    <row r="1832" spans="1:30" ht="15" customHeight="1" x14ac:dyDescent="0.3">
      <c r="A1832" s="3" t="s">
        <v>1853</v>
      </c>
      <c r="B1832" s="3">
        <v>36</v>
      </c>
      <c r="C1832" s="3" t="s">
        <v>23</v>
      </c>
      <c r="D1832" s="3" t="s">
        <v>26</v>
      </c>
      <c r="E1832" s="3">
        <v>51399.814441505499</v>
      </c>
      <c r="F1832" s="3">
        <v>195</v>
      </c>
      <c r="G1832" s="3">
        <v>1393.08223871821</v>
      </c>
      <c r="H1832" s="3">
        <v>6</v>
      </c>
      <c r="I1832" s="3">
        <v>367.821837073518</v>
      </c>
      <c r="J1832" s="3">
        <v>8</v>
      </c>
      <c r="K1832" s="3">
        <v>297.354858676177</v>
      </c>
      <c r="L1832" s="3">
        <v>8</v>
      </c>
      <c r="M1832" s="3">
        <v>6</v>
      </c>
      <c r="N1832" s="3">
        <v>0</v>
      </c>
      <c r="O1832" s="3">
        <v>711</v>
      </c>
      <c r="P1832" s="3">
        <v>4</v>
      </c>
      <c r="Q1832" s="3">
        <v>15550.3101439778</v>
      </c>
      <c r="R1832" s="3">
        <v>3</v>
      </c>
      <c r="S1832" s="3">
        <v>0</v>
      </c>
      <c r="T1832" s="3">
        <v>0</v>
      </c>
      <c r="U1832" s="3">
        <v>8926.6105475485492</v>
      </c>
      <c r="V1832" s="3">
        <v>0</v>
      </c>
      <c r="W1832" s="3" t="str">
        <f>IF(Bank_data3[[#This Row],[credit_risk]]=1,"High Risk","Low Risk")</f>
        <v>Low Risk</v>
      </c>
      <c r="X1832" s="3" t="str">
        <f t="shared" si="196"/>
        <v>35-44</v>
      </c>
      <c r="Y1832" s="3" t="str">
        <f t="shared" si="197"/>
        <v>Middle Income</v>
      </c>
      <c r="Z1832" s="3" t="str">
        <f t="shared" si="198"/>
        <v>Good</v>
      </c>
      <c r="AA1832" s="27">
        <f t="shared" si="199"/>
        <v>0.30253630899143635</v>
      </c>
      <c r="AB1832" s="3" t="str">
        <f t="shared" si="200"/>
        <v>Medium</v>
      </c>
      <c r="AC1832" s="3" t="str">
        <f t="shared" si="201"/>
        <v>Low</v>
      </c>
      <c r="AD1832" s="3" t="str">
        <f t="shared" si="202"/>
        <v>No</v>
      </c>
    </row>
    <row r="1833" spans="1:30" ht="15" customHeight="1" x14ac:dyDescent="0.3">
      <c r="A1833" s="3" t="s">
        <v>1854</v>
      </c>
      <c r="B1833" s="3">
        <v>31</v>
      </c>
      <c r="C1833" s="3" t="s">
        <v>23</v>
      </c>
      <c r="D1833" s="3" t="s">
        <v>33</v>
      </c>
      <c r="E1833" s="3">
        <v>62487.534572721903</v>
      </c>
      <c r="F1833" s="3">
        <v>120</v>
      </c>
      <c r="G1833" s="3">
        <v>10</v>
      </c>
      <c r="H1833" s="3">
        <v>4</v>
      </c>
      <c r="I1833" s="3">
        <v>195.92854314062299</v>
      </c>
      <c r="J1833" s="3">
        <v>36</v>
      </c>
      <c r="K1833" s="3">
        <v>408.967386792063</v>
      </c>
      <c r="L1833" s="3">
        <v>44</v>
      </c>
      <c r="M1833" s="3">
        <v>11</v>
      </c>
      <c r="N1833" s="3">
        <v>2</v>
      </c>
      <c r="O1833" s="3">
        <v>458</v>
      </c>
      <c r="P1833" s="3">
        <v>0</v>
      </c>
      <c r="Q1833" s="3">
        <v>3889.4285919354302</v>
      </c>
      <c r="R1833" s="3">
        <v>5</v>
      </c>
      <c r="S1833" s="3">
        <v>1</v>
      </c>
      <c r="T1833" s="3">
        <v>0</v>
      </c>
      <c r="U1833" s="3">
        <v>13219.0696912727</v>
      </c>
      <c r="V1833" s="3">
        <v>1</v>
      </c>
      <c r="W1833" s="3" t="str">
        <f>IF(Bank_data3[[#This Row],[credit_risk]]=1,"High Risk","Low Risk")</f>
        <v>High Risk</v>
      </c>
      <c r="X1833" s="3" t="str">
        <f t="shared" si="196"/>
        <v>25-34</v>
      </c>
      <c r="Y1833" s="3" t="str">
        <f t="shared" si="197"/>
        <v>Middle Income</v>
      </c>
      <c r="Z1833" s="3" t="str">
        <f t="shared" si="198"/>
        <v>Poor</v>
      </c>
      <c r="AA1833" s="27">
        <f t="shared" si="199"/>
        <v>6.224327169459664E-2</v>
      </c>
      <c r="AB1833" s="3" t="str">
        <f t="shared" si="200"/>
        <v>Low</v>
      </c>
      <c r="AC1833" s="3" t="str">
        <f t="shared" si="201"/>
        <v>High</v>
      </c>
      <c r="AD1833" s="3" t="str">
        <f t="shared" si="202"/>
        <v>No</v>
      </c>
    </row>
    <row r="1834" spans="1:30" ht="15" customHeight="1" x14ac:dyDescent="0.3">
      <c r="A1834" s="3" t="s">
        <v>1855</v>
      </c>
      <c r="B1834" s="3">
        <v>41</v>
      </c>
      <c r="C1834" s="3" t="s">
        <v>28</v>
      </c>
      <c r="D1834" s="3" t="s">
        <v>33</v>
      </c>
      <c r="E1834" s="3">
        <v>62596.683015890303</v>
      </c>
      <c r="F1834" s="3">
        <v>12</v>
      </c>
      <c r="G1834" s="3">
        <v>1661.2738358245799</v>
      </c>
      <c r="H1834" s="3">
        <v>9</v>
      </c>
      <c r="I1834" s="3">
        <v>166.96180098699901</v>
      </c>
      <c r="J1834" s="3">
        <v>26</v>
      </c>
      <c r="K1834" s="3">
        <v>856.60216209684904</v>
      </c>
      <c r="L1834" s="3">
        <v>15</v>
      </c>
      <c r="M1834" s="3">
        <v>6</v>
      </c>
      <c r="N1834" s="3">
        <v>4</v>
      </c>
      <c r="O1834" s="3">
        <v>850</v>
      </c>
      <c r="P1834" s="3">
        <v>2</v>
      </c>
      <c r="Q1834" s="3">
        <v>6125.6321162873601</v>
      </c>
      <c r="R1834" s="3">
        <v>0</v>
      </c>
      <c r="S1834" s="3">
        <v>1</v>
      </c>
      <c r="T1834" s="3">
        <v>0</v>
      </c>
      <c r="U1834" s="3">
        <v>5603.2191312496498</v>
      </c>
      <c r="V1834" s="3">
        <v>1</v>
      </c>
      <c r="W1834" s="3" t="str">
        <f>IF(Bank_data3[[#This Row],[credit_risk]]=1,"High Risk","Low Risk")</f>
        <v>High Risk</v>
      </c>
      <c r="X1834" s="3" t="str">
        <f t="shared" si="196"/>
        <v>35-44</v>
      </c>
      <c r="Y1834" s="3" t="str">
        <f t="shared" si="197"/>
        <v>Middle Income</v>
      </c>
      <c r="Z1834" s="3" t="str">
        <f t="shared" si="198"/>
        <v>Excellent</v>
      </c>
      <c r="AA1834" s="27">
        <f t="shared" si="199"/>
        <v>9.7858733420944283E-2</v>
      </c>
      <c r="AB1834" s="3" t="str">
        <f t="shared" si="200"/>
        <v>Medium</v>
      </c>
      <c r="AC1834" s="3" t="str">
        <f t="shared" si="201"/>
        <v>Medium</v>
      </c>
      <c r="AD1834" s="3" t="str">
        <f t="shared" si="202"/>
        <v>No</v>
      </c>
    </row>
    <row r="1835" spans="1:30" ht="15" customHeight="1" x14ac:dyDescent="0.3">
      <c r="A1835" s="3" t="s">
        <v>1856</v>
      </c>
      <c r="B1835" s="3">
        <v>36</v>
      </c>
      <c r="C1835" s="3" t="s">
        <v>28</v>
      </c>
      <c r="D1835" s="3" t="s">
        <v>26</v>
      </c>
      <c r="E1835" s="3">
        <v>75590.5258991273</v>
      </c>
      <c r="F1835" s="3">
        <v>48</v>
      </c>
      <c r="G1835" s="3">
        <v>1762.47656670016</v>
      </c>
      <c r="H1835" s="3">
        <v>5</v>
      </c>
      <c r="I1835" s="3">
        <v>72.144158247647496</v>
      </c>
      <c r="J1835" s="3">
        <v>47</v>
      </c>
      <c r="K1835" s="3">
        <v>0</v>
      </c>
      <c r="L1835" s="3">
        <v>13</v>
      </c>
      <c r="M1835" s="3">
        <v>17</v>
      </c>
      <c r="N1835" s="3">
        <v>3</v>
      </c>
      <c r="O1835" s="3">
        <v>770</v>
      </c>
      <c r="P1835" s="3">
        <v>1</v>
      </c>
      <c r="Q1835" s="3">
        <v>9344.9366097460206</v>
      </c>
      <c r="R1835" s="3">
        <v>7</v>
      </c>
      <c r="S1835" s="3">
        <v>0</v>
      </c>
      <c r="T1835" s="3">
        <v>0</v>
      </c>
      <c r="U1835" s="3">
        <v>2740.2435150279698</v>
      </c>
      <c r="V1835" s="3">
        <v>1</v>
      </c>
      <c r="W1835" s="3" t="str">
        <f>IF(Bank_data3[[#This Row],[credit_risk]]=1,"High Risk","Low Risk")</f>
        <v>High Risk</v>
      </c>
      <c r="X1835" s="3" t="str">
        <f t="shared" si="196"/>
        <v>35-44</v>
      </c>
      <c r="Y1835" s="3" t="str">
        <f t="shared" si="197"/>
        <v>Middle Income</v>
      </c>
      <c r="Z1835" s="3" t="str">
        <f t="shared" si="198"/>
        <v>Very Good</v>
      </c>
      <c r="AA1835" s="27">
        <f t="shared" si="199"/>
        <v>0.12362576524757196</v>
      </c>
      <c r="AB1835" s="3" t="str">
        <f t="shared" si="200"/>
        <v>Medium</v>
      </c>
      <c r="AC1835" s="3" t="str">
        <f t="shared" si="201"/>
        <v>Medium</v>
      </c>
      <c r="AD1835" s="3" t="str">
        <f t="shared" si="202"/>
        <v>No</v>
      </c>
    </row>
    <row r="1836" spans="1:30" ht="15" customHeight="1" x14ac:dyDescent="0.3">
      <c r="A1836" s="3" t="s">
        <v>1857</v>
      </c>
      <c r="B1836" s="3">
        <v>29</v>
      </c>
      <c r="C1836" s="3" t="s">
        <v>28</v>
      </c>
      <c r="D1836" s="3" t="s">
        <v>24</v>
      </c>
      <c r="E1836" s="3">
        <v>53017.105739528801</v>
      </c>
      <c r="F1836" s="3">
        <v>105</v>
      </c>
      <c r="G1836" s="3">
        <v>2097.8573897736201</v>
      </c>
      <c r="H1836" s="3">
        <v>10</v>
      </c>
      <c r="I1836" s="3">
        <v>1035.60943518709</v>
      </c>
      <c r="J1836" s="3">
        <v>2</v>
      </c>
      <c r="K1836" s="3">
        <v>720.13249590834801</v>
      </c>
      <c r="L1836" s="3">
        <v>25</v>
      </c>
      <c r="M1836" s="3">
        <v>15</v>
      </c>
      <c r="N1836" s="3">
        <v>9</v>
      </c>
      <c r="O1836" s="3">
        <v>771</v>
      </c>
      <c r="P1836" s="3">
        <v>2</v>
      </c>
      <c r="Q1836" s="3">
        <v>6927.7078097087697</v>
      </c>
      <c r="R1836" s="3">
        <v>0</v>
      </c>
      <c r="S1836" s="3">
        <v>0</v>
      </c>
      <c r="T1836" s="3">
        <v>0</v>
      </c>
      <c r="U1836" s="3">
        <v>4167.2433163800697</v>
      </c>
      <c r="V1836" s="3">
        <v>0</v>
      </c>
      <c r="W1836" s="3" t="str">
        <f>IF(Bank_data3[[#This Row],[credit_risk]]=1,"High Risk","Low Risk")</f>
        <v>Low Risk</v>
      </c>
      <c r="X1836" s="3" t="str">
        <f t="shared" si="196"/>
        <v>25-34</v>
      </c>
      <c r="Y1836" s="3" t="str">
        <f t="shared" si="197"/>
        <v>Middle Income</v>
      </c>
      <c r="Z1836" s="3" t="str">
        <f t="shared" si="198"/>
        <v>Very Good</v>
      </c>
      <c r="AA1836" s="27">
        <f t="shared" si="199"/>
        <v>0.13066929461869076</v>
      </c>
      <c r="AB1836" s="3" t="str">
        <f t="shared" si="200"/>
        <v>Medium</v>
      </c>
      <c r="AC1836" s="3" t="str">
        <f t="shared" si="201"/>
        <v>Medium</v>
      </c>
      <c r="AD1836" s="3" t="str">
        <f t="shared" si="202"/>
        <v>No</v>
      </c>
    </row>
    <row r="1837" spans="1:30" ht="15" customHeight="1" x14ac:dyDescent="0.3">
      <c r="A1837" s="3" t="s">
        <v>1858</v>
      </c>
      <c r="B1837" s="3">
        <v>20</v>
      </c>
      <c r="C1837" s="3" t="s">
        <v>31</v>
      </c>
      <c r="D1837" s="3" t="s">
        <v>24</v>
      </c>
      <c r="E1837" s="3">
        <v>20106.959088019699</v>
      </c>
      <c r="F1837" s="3">
        <v>230</v>
      </c>
      <c r="G1837" s="3">
        <v>1041.83563947832</v>
      </c>
      <c r="H1837" s="3">
        <v>6</v>
      </c>
      <c r="I1837" s="3">
        <v>992.978694748924</v>
      </c>
      <c r="J1837" s="3">
        <v>40</v>
      </c>
      <c r="K1837" s="3">
        <v>401.10981012464799</v>
      </c>
      <c r="L1837" s="3">
        <v>45</v>
      </c>
      <c r="M1837" s="3">
        <v>8</v>
      </c>
      <c r="N1837" s="3">
        <v>0</v>
      </c>
      <c r="O1837" s="3">
        <v>409</v>
      </c>
      <c r="P1837" s="3">
        <v>5</v>
      </c>
      <c r="Q1837" s="3">
        <v>14618.051569089699</v>
      </c>
      <c r="R1837" s="3">
        <v>4</v>
      </c>
      <c r="S1837" s="3">
        <v>0</v>
      </c>
      <c r="T1837" s="3">
        <v>0</v>
      </c>
      <c r="U1837" s="3">
        <v>16130.876433916101</v>
      </c>
      <c r="V1837" s="3">
        <v>1</v>
      </c>
      <c r="W1837" s="3" t="str">
        <f>IF(Bank_data3[[#This Row],[credit_risk]]=1,"High Risk","Low Risk")</f>
        <v>High Risk</v>
      </c>
      <c r="X1837" s="3" t="str">
        <f t="shared" si="196"/>
        <v>18-24</v>
      </c>
      <c r="Y1837" s="3" t="str">
        <f t="shared" si="197"/>
        <v>Low Income</v>
      </c>
      <c r="Z1837" s="3" t="str">
        <f t="shared" si="198"/>
        <v>Poor</v>
      </c>
      <c r="AA1837" s="27">
        <f t="shared" si="199"/>
        <v>0.72701453785717163</v>
      </c>
      <c r="AB1837" s="3" t="str">
        <f t="shared" si="200"/>
        <v>Medium</v>
      </c>
      <c r="AC1837" s="3" t="str">
        <f t="shared" si="201"/>
        <v>High</v>
      </c>
      <c r="AD1837" s="3" t="str">
        <f t="shared" si="202"/>
        <v>No</v>
      </c>
    </row>
    <row r="1838" spans="1:30" ht="15" customHeight="1" x14ac:dyDescent="0.3">
      <c r="A1838" s="3" t="s">
        <v>1859</v>
      </c>
      <c r="B1838" s="3">
        <v>41</v>
      </c>
      <c r="C1838" s="3" t="s">
        <v>28</v>
      </c>
      <c r="D1838" s="3" t="s">
        <v>26</v>
      </c>
      <c r="E1838" s="3">
        <v>65443.0747932382</v>
      </c>
      <c r="F1838" s="3">
        <v>188</v>
      </c>
      <c r="G1838" s="3">
        <v>229.73398877290899</v>
      </c>
      <c r="H1838" s="3">
        <v>1</v>
      </c>
      <c r="I1838" s="3">
        <v>1222.7217721214599</v>
      </c>
      <c r="J1838" s="3">
        <v>48</v>
      </c>
      <c r="K1838" s="3">
        <v>655.29120824432903</v>
      </c>
      <c r="L1838" s="3">
        <v>57</v>
      </c>
      <c r="M1838" s="3">
        <v>6</v>
      </c>
      <c r="N1838" s="3">
        <v>4</v>
      </c>
      <c r="O1838" s="3">
        <v>742</v>
      </c>
      <c r="P1838" s="3">
        <v>5</v>
      </c>
      <c r="Q1838" s="3">
        <v>11832.2913684953</v>
      </c>
      <c r="R1838" s="3">
        <v>3</v>
      </c>
      <c r="S1838" s="3">
        <v>0</v>
      </c>
      <c r="T1838" s="3">
        <v>0</v>
      </c>
      <c r="U1838" s="3">
        <v>500</v>
      </c>
      <c r="V1838" s="3">
        <v>0</v>
      </c>
      <c r="W1838" s="3" t="str">
        <f>IF(Bank_data3[[#This Row],[credit_risk]]=1,"High Risk","Low Risk")</f>
        <v>Low Risk</v>
      </c>
      <c r="X1838" s="3" t="str">
        <f t="shared" si="196"/>
        <v>35-44</v>
      </c>
      <c r="Y1838" s="3" t="str">
        <f t="shared" si="197"/>
        <v>Middle Income</v>
      </c>
      <c r="Z1838" s="3" t="str">
        <f t="shared" si="198"/>
        <v>Very Good</v>
      </c>
      <c r="AA1838" s="27">
        <f t="shared" si="199"/>
        <v>0.18080280313659486</v>
      </c>
      <c r="AB1838" s="3" t="str">
        <f t="shared" si="200"/>
        <v>Low</v>
      </c>
      <c r="AC1838" s="3" t="str">
        <f t="shared" si="201"/>
        <v>High</v>
      </c>
      <c r="AD1838" s="3" t="str">
        <f t="shared" si="202"/>
        <v>No</v>
      </c>
    </row>
    <row r="1839" spans="1:30" ht="15" customHeight="1" x14ac:dyDescent="0.3">
      <c r="A1839" s="3" t="s">
        <v>1860</v>
      </c>
      <c r="B1839" s="3">
        <v>45</v>
      </c>
      <c r="C1839" s="3" t="s">
        <v>31</v>
      </c>
      <c r="D1839" s="3" t="s">
        <v>33</v>
      </c>
      <c r="E1839" s="3">
        <v>74296.840265682593</v>
      </c>
      <c r="F1839" s="3">
        <v>39</v>
      </c>
      <c r="G1839" s="3">
        <v>1162.9523442136599</v>
      </c>
      <c r="H1839" s="3">
        <v>8</v>
      </c>
      <c r="I1839" s="3">
        <v>430.17662485306698</v>
      </c>
      <c r="J1839" s="3">
        <v>27</v>
      </c>
      <c r="K1839" s="3">
        <v>645.96244327117199</v>
      </c>
      <c r="L1839" s="3">
        <v>73</v>
      </c>
      <c r="M1839" s="3">
        <v>13</v>
      </c>
      <c r="N1839" s="3">
        <v>2</v>
      </c>
      <c r="O1839" s="3">
        <v>764</v>
      </c>
      <c r="P1839" s="3">
        <v>1</v>
      </c>
      <c r="Q1839" s="3">
        <v>16947.671351366898</v>
      </c>
      <c r="R1839" s="3">
        <v>3</v>
      </c>
      <c r="S1839" s="3">
        <v>1</v>
      </c>
      <c r="T1839" s="3">
        <v>0</v>
      </c>
      <c r="U1839" s="3">
        <v>13004.2169698133</v>
      </c>
      <c r="V1839" s="3">
        <v>1</v>
      </c>
      <c r="W1839" s="3" t="str">
        <f>IF(Bank_data3[[#This Row],[credit_risk]]=1,"High Risk","Low Risk")</f>
        <v>High Risk</v>
      </c>
      <c r="X1839" s="3" t="str">
        <f t="shared" si="196"/>
        <v>45-54</v>
      </c>
      <c r="Y1839" s="3" t="str">
        <f t="shared" si="197"/>
        <v>Middle Income</v>
      </c>
      <c r="Z1839" s="3" t="str">
        <f t="shared" si="198"/>
        <v>Very Good</v>
      </c>
      <c r="AA1839" s="27">
        <f t="shared" si="199"/>
        <v>0.22810756541950761</v>
      </c>
      <c r="AB1839" s="3" t="str">
        <f t="shared" si="200"/>
        <v>Medium</v>
      </c>
      <c r="AC1839" s="3" t="str">
        <f t="shared" si="201"/>
        <v>High</v>
      </c>
      <c r="AD1839" s="3" t="str">
        <f t="shared" si="202"/>
        <v>No</v>
      </c>
    </row>
    <row r="1840" spans="1:30" ht="15" customHeight="1" x14ac:dyDescent="0.3">
      <c r="A1840" s="3" t="s">
        <v>1861</v>
      </c>
      <c r="B1840" s="3">
        <v>37</v>
      </c>
      <c r="C1840" s="3" t="s">
        <v>28</v>
      </c>
      <c r="D1840" s="3" t="s">
        <v>26</v>
      </c>
      <c r="E1840" s="3">
        <v>94310.510309326797</v>
      </c>
      <c r="F1840" s="3">
        <v>54</v>
      </c>
      <c r="G1840" s="3">
        <v>2064.7409302183401</v>
      </c>
      <c r="H1840" s="3">
        <v>6</v>
      </c>
      <c r="I1840" s="3">
        <v>1060.9115091609301</v>
      </c>
      <c r="J1840" s="3">
        <v>31</v>
      </c>
      <c r="K1840" s="3">
        <v>493.29101612871398</v>
      </c>
      <c r="L1840" s="3">
        <v>29</v>
      </c>
      <c r="M1840" s="3">
        <v>1</v>
      </c>
      <c r="N1840" s="3">
        <v>9</v>
      </c>
      <c r="O1840" s="3">
        <v>634</v>
      </c>
      <c r="P1840" s="3">
        <v>4</v>
      </c>
      <c r="Q1840" s="3">
        <v>5842.4873829253602</v>
      </c>
      <c r="R1840" s="3">
        <v>3</v>
      </c>
      <c r="S1840" s="3">
        <v>0</v>
      </c>
      <c r="T1840" s="3">
        <v>0</v>
      </c>
      <c r="U1840" s="3">
        <v>12972.1731042259</v>
      </c>
      <c r="V1840" s="3">
        <v>0</v>
      </c>
      <c r="W1840" s="3" t="str">
        <f>IF(Bank_data3[[#This Row],[credit_risk]]=1,"High Risk","Low Risk")</f>
        <v>Low Risk</v>
      </c>
      <c r="X1840" s="3" t="str">
        <f t="shared" si="196"/>
        <v>35-44</v>
      </c>
      <c r="Y1840" s="3" t="str">
        <f t="shared" si="197"/>
        <v>Middle Income</v>
      </c>
      <c r="Z1840" s="3" t="str">
        <f t="shared" si="198"/>
        <v>Fair</v>
      </c>
      <c r="AA1840" s="27">
        <f t="shared" si="199"/>
        <v>6.1949483294732738E-2</v>
      </c>
      <c r="AB1840" s="3" t="str">
        <f t="shared" si="200"/>
        <v>Medium</v>
      </c>
      <c r="AC1840" s="3" t="str">
        <f t="shared" si="201"/>
        <v>Medium</v>
      </c>
      <c r="AD1840" s="3" t="str">
        <f t="shared" si="202"/>
        <v>No</v>
      </c>
    </row>
    <row r="1841" spans="1:30" ht="15" customHeight="1" x14ac:dyDescent="0.3">
      <c r="A1841" s="3" t="s">
        <v>1862</v>
      </c>
      <c r="B1841" s="3">
        <v>69</v>
      </c>
      <c r="C1841" s="3" t="s">
        <v>31</v>
      </c>
      <c r="D1841" s="3" t="s">
        <v>24</v>
      </c>
      <c r="E1841" s="3">
        <v>76130.705853982799</v>
      </c>
      <c r="F1841" s="3">
        <v>101</v>
      </c>
      <c r="G1841" s="3">
        <v>1439.30734401216</v>
      </c>
      <c r="H1841" s="3">
        <v>7</v>
      </c>
      <c r="I1841" s="3">
        <v>819.88842175225705</v>
      </c>
      <c r="J1841" s="3">
        <v>34</v>
      </c>
      <c r="K1841" s="3">
        <v>311.11981354421101</v>
      </c>
      <c r="L1841" s="3">
        <v>55</v>
      </c>
      <c r="M1841" s="3">
        <v>12</v>
      </c>
      <c r="N1841" s="3">
        <v>6</v>
      </c>
      <c r="O1841" s="3">
        <v>872</v>
      </c>
      <c r="P1841" s="3">
        <v>0</v>
      </c>
      <c r="Q1841" s="3">
        <v>13072.353522248301</v>
      </c>
      <c r="R1841" s="3">
        <v>5</v>
      </c>
      <c r="S1841" s="3">
        <v>0</v>
      </c>
      <c r="T1841" s="3">
        <v>0</v>
      </c>
      <c r="U1841" s="3">
        <v>9194.9631407680608</v>
      </c>
      <c r="V1841" s="3">
        <v>1</v>
      </c>
      <c r="W1841" s="3" t="str">
        <f>IF(Bank_data3[[#This Row],[credit_risk]]=1,"High Risk","Low Risk")</f>
        <v>High Risk</v>
      </c>
      <c r="X1841" s="3" t="str">
        <f t="shared" si="196"/>
        <v>55+</v>
      </c>
      <c r="Y1841" s="3" t="str">
        <f t="shared" si="197"/>
        <v>Middle Income</v>
      </c>
      <c r="Z1841" s="3" t="str">
        <f t="shared" si="198"/>
        <v>Excellent</v>
      </c>
      <c r="AA1841" s="27">
        <f t="shared" si="199"/>
        <v>0.17170934349828332</v>
      </c>
      <c r="AB1841" s="3" t="str">
        <f t="shared" si="200"/>
        <v>Medium</v>
      </c>
      <c r="AC1841" s="3" t="str">
        <f t="shared" si="201"/>
        <v>High</v>
      </c>
      <c r="AD1841" s="3" t="str">
        <f t="shared" si="202"/>
        <v>No</v>
      </c>
    </row>
    <row r="1842" spans="1:30" ht="15" customHeight="1" x14ac:dyDescent="0.3">
      <c r="A1842" s="3" t="s">
        <v>1863</v>
      </c>
      <c r="B1842" s="3">
        <v>33</v>
      </c>
      <c r="C1842" s="3" t="s">
        <v>28</v>
      </c>
      <c r="D1842" s="3" t="s">
        <v>24</v>
      </c>
      <c r="E1842" s="3">
        <v>41174.628615309499</v>
      </c>
      <c r="F1842" s="3">
        <v>83</v>
      </c>
      <c r="G1842" s="3">
        <v>2179.4459089459501</v>
      </c>
      <c r="H1842" s="3">
        <v>4</v>
      </c>
      <c r="I1842" s="3">
        <v>858.30527470455104</v>
      </c>
      <c r="J1842" s="3">
        <v>6</v>
      </c>
      <c r="K1842" s="3">
        <v>333.278488910264</v>
      </c>
      <c r="L1842" s="3">
        <v>31</v>
      </c>
      <c r="M1842" s="3">
        <v>6</v>
      </c>
      <c r="N1842" s="3">
        <v>9</v>
      </c>
      <c r="O1842" s="3">
        <v>843</v>
      </c>
      <c r="P1842" s="3">
        <v>3</v>
      </c>
      <c r="Q1842" s="3">
        <v>7535.4684692707096</v>
      </c>
      <c r="R1842" s="3">
        <v>2</v>
      </c>
      <c r="S1842" s="3">
        <v>1</v>
      </c>
      <c r="T1842" s="3">
        <v>0</v>
      </c>
      <c r="U1842" s="3">
        <v>3903.2412044790199</v>
      </c>
      <c r="V1842" s="3">
        <v>1</v>
      </c>
      <c r="W1842" s="3" t="str">
        <f>IF(Bank_data3[[#This Row],[credit_risk]]=1,"High Risk","Low Risk")</f>
        <v>High Risk</v>
      </c>
      <c r="X1842" s="3" t="str">
        <f t="shared" si="196"/>
        <v>25-34</v>
      </c>
      <c r="Y1842" s="3" t="str">
        <f t="shared" si="197"/>
        <v>Low Income</v>
      </c>
      <c r="Z1842" s="3" t="str">
        <f t="shared" si="198"/>
        <v>Excellent</v>
      </c>
      <c r="AA1842" s="27">
        <f t="shared" si="199"/>
        <v>0.18301242106331667</v>
      </c>
      <c r="AB1842" s="3" t="str">
        <f t="shared" si="200"/>
        <v>Medium</v>
      </c>
      <c r="AC1842" s="3" t="str">
        <f t="shared" si="201"/>
        <v>High</v>
      </c>
      <c r="AD1842" s="3" t="str">
        <f t="shared" si="202"/>
        <v>No</v>
      </c>
    </row>
    <row r="1843" spans="1:30" ht="15" customHeight="1" x14ac:dyDescent="0.3">
      <c r="A1843" s="3" t="s">
        <v>1864</v>
      </c>
      <c r="B1843" s="3">
        <v>66</v>
      </c>
      <c r="C1843" s="3" t="s">
        <v>28</v>
      </c>
      <c r="D1843" s="3" t="s">
        <v>26</v>
      </c>
      <c r="E1843" s="3">
        <v>53369.312494794503</v>
      </c>
      <c r="F1843" s="3">
        <v>15</v>
      </c>
      <c r="G1843" s="3">
        <v>459.27741896271402</v>
      </c>
      <c r="H1843" s="3">
        <v>2</v>
      </c>
      <c r="I1843" s="3">
        <v>1018.96801337236</v>
      </c>
      <c r="J1843" s="3">
        <v>6</v>
      </c>
      <c r="K1843" s="3">
        <v>421.606705843437</v>
      </c>
      <c r="L1843" s="3">
        <v>77</v>
      </c>
      <c r="M1843" s="3">
        <v>18</v>
      </c>
      <c r="N1843" s="3">
        <v>7</v>
      </c>
      <c r="O1843" s="3">
        <v>534</v>
      </c>
      <c r="P1843" s="3">
        <v>2</v>
      </c>
      <c r="Q1843" s="3">
        <v>19633.9543647192</v>
      </c>
      <c r="R1843" s="3">
        <v>6</v>
      </c>
      <c r="S1843" s="3">
        <v>0</v>
      </c>
      <c r="T1843" s="3">
        <v>0</v>
      </c>
      <c r="U1843" s="3">
        <v>10362.5703485049</v>
      </c>
      <c r="V1843" s="3">
        <v>1</v>
      </c>
      <c r="W1843" s="3" t="str">
        <f>IF(Bank_data3[[#This Row],[credit_risk]]=1,"High Risk","Low Risk")</f>
        <v>High Risk</v>
      </c>
      <c r="X1843" s="3" t="str">
        <f t="shared" si="196"/>
        <v>55+</v>
      </c>
      <c r="Y1843" s="3" t="str">
        <f t="shared" si="197"/>
        <v>Middle Income</v>
      </c>
      <c r="Z1843" s="3" t="str">
        <f t="shared" si="198"/>
        <v>Poor</v>
      </c>
      <c r="AA1843" s="27">
        <f t="shared" si="199"/>
        <v>0.36788846336804959</v>
      </c>
      <c r="AB1843" s="3" t="str">
        <f t="shared" si="200"/>
        <v>Low</v>
      </c>
      <c r="AC1843" s="3" t="str">
        <f t="shared" si="201"/>
        <v>High</v>
      </c>
      <c r="AD1843" s="3" t="str">
        <f t="shared" si="202"/>
        <v>No</v>
      </c>
    </row>
    <row r="1844" spans="1:30" ht="15" customHeight="1" x14ac:dyDescent="0.3">
      <c r="A1844" s="3" t="s">
        <v>1865</v>
      </c>
      <c r="B1844" s="3">
        <v>48</v>
      </c>
      <c r="C1844" s="3" t="s">
        <v>23</v>
      </c>
      <c r="D1844" s="3" t="s">
        <v>33</v>
      </c>
      <c r="E1844" s="3">
        <v>45128.718562275397</v>
      </c>
      <c r="F1844" s="3">
        <v>136</v>
      </c>
      <c r="G1844" s="3">
        <v>2149.6778477859102</v>
      </c>
      <c r="H1844" s="3">
        <v>1</v>
      </c>
      <c r="I1844" s="3">
        <v>535.30138712814505</v>
      </c>
      <c r="J1844" s="3">
        <v>20</v>
      </c>
      <c r="K1844" s="3">
        <v>93.517199530490103</v>
      </c>
      <c r="L1844" s="3">
        <v>22</v>
      </c>
      <c r="M1844" s="3">
        <v>1</v>
      </c>
      <c r="N1844" s="3">
        <v>4</v>
      </c>
      <c r="O1844" s="3">
        <v>322</v>
      </c>
      <c r="P1844" s="3">
        <v>0</v>
      </c>
      <c r="Q1844" s="3">
        <v>5843.1518525750198</v>
      </c>
      <c r="R1844" s="3">
        <v>5</v>
      </c>
      <c r="S1844" s="3">
        <v>0</v>
      </c>
      <c r="T1844" s="3">
        <v>0</v>
      </c>
      <c r="U1844" s="3">
        <v>4287.5989193857904</v>
      </c>
      <c r="V1844" s="3">
        <v>1</v>
      </c>
      <c r="W1844" s="3" t="str">
        <f>IF(Bank_data3[[#This Row],[credit_risk]]=1,"High Risk","Low Risk")</f>
        <v>High Risk</v>
      </c>
      <c r="X1844" s="3" t="str">
        <f t="shared" si="196"/>
        <v>45-54</v>
      </c>
      <c r="Y1844" s="3" t="str">
        <f t="shared" si="197"/>
        <v>Low Income</v>
      </c>
      <c r="Z1844" s="3" t="str">
        <f t="shared" si="198"/>
        <v>Poor</v>
      </c>
      <c r="AA1844" s="27">
        <f t="shared" si="199"/>
        <v>0.12947746000170068</v>
      </c>
      <c r="AB1844" s="3" t="str">
        <f t="shared" si="200"/>
        <v>Medium</v>
      </c>
      <c r="AC1844" s="3" t="str">
        <f t="shared" si="201"/>
        <v>Medium</v>
      </c>
      <c r="AD1844" s="3" t="str">
        <f t="shared" si="202"/>
        <v>No</v>
      </c>
    </row>
    <row r="1845" spans="1:30" ht="15" customHeight="1" x14ac:dyDescent="0.3">
      <c r="A1845" s="3" t="s">
        <v>1866</v>
      </c>
      <c r="B1845" s="3">
        <v>31</v>
      </c>
      <c r="C1845" s="3" t="s">
        <v>28</v>
      </c>
      <c r="D1845" s="3" t="s">
        <v>26</v>
      </c>
      <c r="E1845" s="3">
        <v>42682.515348143097</v>
      </c>
      <c r="F1845" s="3">
        <v>188</v>
      </c>
      <c r="G1845" s="3">
        <v>1699.23623728852</v>
      </c>
      <c r="H1845" s="3">
        <v>1</v>
      </c>
      <c r="I1845" s="3">
        <v>1705.5371973915701</v>
      </c>
      <c r="J1845" s="3">
        <v>31</v>
      </c>
      <c r="K1845" s="3">
        <v>522.35961818027795</v>
      </c>
      <c r="L1845" s="3">
        <v>16</v>
      </c>
      <c r="M1845" s="3">
        <v>5</v>
      </c>
      <c r="N1845" s="3">
        <v>9</v>
      </c>
      <c r="O1845" s="3">
        <v>443</v>
      </c>
      <c r="P1845" s="3">
        <v>3</v>
      </c>
      <c r="Q1845" s="3">
        <v>1453.95530091911</v>
      </c>
      <c r="R1845" s="3">
        <v>3</v>
      </c>
      <c r="S1845" s="3">
        <v>0</v>
      </c>
      <c r="T1845" s="3">
        <v>0</v>
      </c>
      <c r="U1845" s="3">
        <v>5805.6956488405303</v>
      </c>
      <c r="V1845" s="3">
        <v>1</v>
      </c>
      <c r="W1845" s="3" t="str">
        <f>IF(Bank_data3[[#This Row],[credit_risk]]=1,"High Risk","Low Risk")</f>
        <v>High Risk</v>
      </c>
      <c r="X1845" s="3" t="str">
        <f t="shared" si="196"/>
        <v>25-34</v>
      </c>
      <c r="Y1845" s="3" t="str">
        <f t="shared" si="197"/>
        <v>Low Income</v>
      </c>
      <c r="Z1845" s="3" t="str">
        <f t="shared" si="198"/>
        <v>Poor</v>
      </c>
      <c r="AA1845" s="27">
        <f t="shared" si="199"/>
        <v>3.4064424016715417E-2</v>
      </c>
      <c r="AB1845" s="3" t="str">
        <f t="shared" si="200"/>
        <v>Medium</v>
      </c>
      <c r="AC1845" s="3" t="str">
        <f t="shared" si="201"/>
        <v>Medium</v>
      </c>
      <c r="AD1845" s="3" t="str">
        <f t="shared" si="202"/>
        <v>No</v>
      </c>
    </row>
    <row r="1846" spans="1:30" ht="15" customHeight="1" x14ac:dyDescent="0.3">
      <c r="A1846" s="3" t="s">
        <v>1867</v>
      </c>
      <c r="B1846" s="3">
        <v>55</v>
      </c>
      <c r="C1846" s="3" t="s">
        <v>28</v>
      </c>
      <c r="D1846" s="3" t="s">
        <v>33</v>
      </c>
      <c r="E1846" s="3">
        <v>47957.262964940703</v>
      </c>
      <c r="F1846" s="3">
        <v>103</v>
      </c>
      <c r="G1846" s="3">
        <v>1216.0785762267301</v>
      </c>
      <c r="H1846" s="3">
        <v>2</v>
      </c>
      <c r="I1846" s="3">
        <v>1266.15810649637</v>
      </c>
      <c r="J1846" s="3">
        <v>37</v>
      </c>
      <c r="K1846" s="3">
        <v>323.55633715789799</v>
      </c>
      <c r="L1846" s="3">
        <v>23</v>
      </c>
      <c r="M1846" s="3">
        <v>11</v>
      </c>
      <c r="N1846" s="3">
        <v>7</v>
      </c>
      <c r="O1846" s="3">
        <v>605</v>
      </c>
      <c r="P1846" s="3">
        <v>4</v>
      </c>
      <c r="Q1846" s="3">
        <v>8478.9042944076009</v>
      </c>
      <c r="R1846" s="3">
        <v>7</v>
      </c>
      <c r="S1846" s="3">
        <v>0</v>
      </c>
      <c r="T1846" s="3">
        <v>0</v>
      </c>
      <c r="U1846" s="3">
        <v>9011.3433996406893</v>
      </c>
      <c r="V1846" s="3">
        <v>1</v>
      </c>
      <c r="W1846" s="3" t="str">
        <f>IF(Bank_data3[[#This Row],[credit_risk]]=1,"High Risk","Low Risk")</f>
        <v>High Risk</v>
      </c>
      <c r="X1846" s="3" t="str">
        <f t="shared" si="196"/>
        <v>55+</v>
      </c>
      <c r="Y1846" s="3" t="str">
        <f t="shared" si="197"/>
        <v>Low Income</v>
      </c>
      <c r="Z1846" s="3" t="str">
        <f t="shared" si="198"/>
        <v>Fair</v>
      </c>
      <c r="AA1846" s="27">
        <f t="shared" si="199"/>
        <v>0.17680125533031626</v>
      </c>
      <c r="AB1846" s="3" t="str">
        <f t="shared" si="200"/>
        <v>Medium</v>
      </c>
      <c r="AC1846" s="3" t="str">
        <f t="shared" si="201"/>
        <v>Medium</v>
      </c>
      <c r="AD1846" s="3" t="str">
        <f t="shared" si="202"/>
        <v>No</v>
      </c>
    </row>
    <row r="1847" spans="1:30" ht="15" customHeight="1" x14ac:dyDescent="0.3">
      <c r="A1847" s="3" t="s">
        <v>1868</v>
      </c>
      <c r="B1847" s="3">
        <v>54</v>
      </c>
      <c r="C1847" s="3" t="s">
        <v>23</v>
      </c>
      <c r="D1847" s="3" t="s">
        <v>33</v>
      </c>
      <c r="E1847" s="3">
        <v>73143.375838395194</v>
      </c>
      <c r="F1847" s="3">
        <v>130</v>
      </c>
      <c r="G1847" s="3">
        <v>2356.2824306743701</v>
      </c>
      <c r="H1847" s="3">
        <v>0</v>
      </c>
      <c r="I1847" s="3">
        <v>613.90291610162399</v>
      </c>
      <c r="J1847" s="3">
        <v>19</v>
      </c>
      <c r="K1847" s="3">
        <v>384.25063852649902</v>
      </c>
      <c r="L1847" s="3">
        <v>46</v>
      </c>
      <c r="M1847" s="3">
        <v>1</v>
      </c>
      <c r="N1847" s="3">
        <v>5</v>
      </c>
      <c r="O1847" s="3">
        <v>791</v>
      </c>
      <c r="P1847" s="3">
        <v>5</v>
      </c>
      <c r="Q1847" s="3">
        <v>5271.2001806222197</v>
      </c>
      <c r="R1847" s="3">
        <v>1</v>
      </c>
      <c r="S1847" s="3">
        <v>0</v>
      </c>
      <c r="T1847" s="3">
        <v>0</v>
      </c>
      <c r="U1847" s="3">
        <v>5730.8480040558397</v>
      </c>
      <c r="V1847" s="3">
        <v>0</v>
      </c>
      <c r="W1847" s="3" t="str">
        <f>IF(Bank_data3[[#This Row],[credit_risk]]=1,"High Risk","Low Risk")</f>
        <v>Low Risk</v>
      </c>
      <c r="X1847" s="3" t="str">
        <f t="shared" si="196"/>
        <v>45-54</v>
      </c>
      <c r="Y1847" s="3" t="str">
        <f t="shared" si="197"/>
        <v>Middle Income</v>
      </c>
      <c r="Z1847" s="3" t="str">
        <f t="shared" si="198"/>
        <v>Very Good</v>
      </c>
      <c r="AA1847" s="27">
        <f t="shared" si="199"/>
        <v>7.206667890566798E-2</v>
      </c>
      <c r="AB1847" s="3" t="str">
        <f t="shared" si="200"/>
        <v>Medium</v>
      </c>
      <c r="AC1847" s="3" t="str">
        <f t="shared" si="201"/>
        <v>High</v>
      </c>
      <c r="AD1847" s="3" t="str">
        <f t="shared" si="202"/>
        <v>No</v>
      </c>
    </row>
    <row r="1848" spans="1:30" ht="15" customHeight="1" x14ac:dyDescent="0.3">
      <c r="A1848" s="3" t="s">
        <v>1869</v>
      </c>
      <c r="B1848" s="3">
        <v>31</v>
      </c>
      <c r="C1848" s="3" t="s">
        <v>31</v>
      </c>
      <c r="D1848" s="3" t="s">
        <v>26</v>
      </c>
      <c r="E1848" s="3">
        <v>21394.916878796099</v>
      </c>
      <c r="F1848" s="3">
        <v>50</v>
      </c>
      <c r="G1848" s="3">
        <v>1692.0193399084301</v>
      </c>
      <c r="H1848" s="3">
        <v>0</v>
      </c>
      <c r="I1848" s="3">
        <v>418.24167979682801</v>
      </c>
      <c r="J1848" s="3">
        <v>7</v>
      </c>
      <c r="K1848" s="3">
        <v>448.52275705353401</v>
      </c>
      <c r="L1848" s="3">
        <v>10</v>
      </c>
      <c r="M1848" s="3">
        <v>16</v>
      </c>
      <c r="N1848" s="3">
        <v>5</v>
      </c>
      <c r="O1848" s="3">
        <v>694</v>
      </c>
      <c r="P1848" s="3">
        <v>1</v>
      </c>
      <c r="Q1848" s="3">
        <v>12859.1912468017</v>
      </c>
      <c r="R1848" s="3">
        <v>6</v>
      </c>
      <c r="S1848" s="3">
        <v>0</v>
      </c>
      <c r="T1848" s="3">
        <v>0</v>
      </c>
      <c r="U1848" s="3">
        <v>3056.5173371698902</v>
      </c>
      <c r="V1848" s="3">
        <v>1</v>
      </c>
      <c r="W1848" s="3" t="str">
        <f>IF(Bank_data3[[#This Row],[credit_risk]]=1,"High Risk","Low Risk")</f>
        <v>High Risk</v>
      </c>
      <c r="X1848" s="3" t="str">
        <f t="shared" si="196"/>
        <v>25-34</v>
      </c>
      <c r="Y1848" s="3" t="str">
        <f t="shared" si="197"/>
        <v>Low Income</v>
      </c>
      <c r="Z1848" s="3" t="str">
        <f t="shared" si="198"/>
        <v>Good</v>
      </c>
      <c r="AA1848" s="27">
        <f t="shared" si="199"/>
        <v>0.60103955157433131</v>
      </c>
      <c r="AB1848" s="3" t="str">
        <f t="shared" si="200"/>
        <v>Medium</v>
      </c>
      <c r="AC1848" s="3" t="str">
        <f t="shared" si="201"/>
        <v>Medium</v>
      </c>
      <c r="AD1848" s="3" t="str">
        <f t="shared" si="202"/>
        <v>No</v>
      </c>
    </row>
    <row r="1849" spans="1:30" ht="15" customHeight="1" x14ac:dyDescent="0.3">
      <c r="A1849" s="3" t="s">
        <v>1870</v>
      </c>
      <c r="B1849" s="3">
        <v>26</v>
      </c>
      <c r="C1849" s="3" t="s">
        <v>23</v>
      </c>
      <c r="D1849" s="3" t="s">
        <v>26</v>
      </c>
      <c r="E1849" s="3">
        <v>31954.1786169886</v>
      </c>
      <c r="F1849" s="3">
        <v>162</v>
      </c>
      <c r="G1849" s="3">
        <v>712.634608269875</v>
      </c>
      <c r="H1849" s="3">
        <v>6</v>
      </c>
      <c r="I1849" s="3">
        <v>769.23354336835803</v>
      </c>
      <c r="J1849" s="3">
        <v>3</v>
      </c>
      <c r="K1849" s="3">
        <v>687.57058007207695</v>
      </c>
      <c r="L1849" s="3">
        <v>40</v>
      </c>
      <c r="M1849" s="3">
        <v>11</v>
      </c>
      <c r="N1849" s="3">
        <v>4</v>
      </c>
      <c r="O1849" s="3">
        <v>883</v>
      </c>
      <c r="P1849" s="3">
        <v>4</v>
      </c>
      <c r="Q1849" s="3">
        <v>15491.277580509201</v>
      </c>
      <c r="R1849" s="3">
        <v>1</v>
      </c>
      <c r="S1849" s="3">
        <v>0</v>
      </c>
      <c r="T1849" s="3">
        <v>0</v>
      </c>
      <c r="U1849" s="3">
        <v>7122.7054806290998</v>
      </c>
      <c r="V1849" s="3">
        <v>0</v>
      </c>
      <c r="W1849" s="3" t="str">
        <f>IF(Bank_data3[[#This Row],[credit_risk]]=1,"High Risk","Low Risk")</f>
        <v>Low Risk</v>
      </c>
      <c r="X1849" s="3" t="str">
        <f t="shared" si="196"/>
        <v>25-34</v>
      </c>
      <c r="Y1849" s="3" t="str">
        <f t="shared" si="197"/>
        <v>Low Income</v>
      </c>
      <c r="Z1849" s="3" t="str">
        <f t="shared" si="198"/>
        <v>Excellent</v>
      </c>
      <c r="AA1849" s="27">
        <f t="shared" si="199"/>
        <v>0.48479661349433606</v>
      </c>
      <c r="AB1849" s="3" t="str">
        <f t="shared" si="200"/>
        <v>Low</v>
      </c>
      <c r="AC1849" s="3" t="str">
        <f t="shared" si="201"/>
        <v>High</v>
      </c>
      <c r="AD1849" s="3" t="str">
        <f t="shared" si="202"/>
        <v>No</v>
      </c>
    </row>
    <row r="1850" spans="1:30" ht="15" customHeight="1" x14ac:dyDescent="0.3">
      <c r="A1850" s="3" t="s">
        <v>1871</v>
      </c>
      <c r="B1850" s="3">
        <v>48</v>
      </c>
      <c r="C1850" s="3" t="s">
        <v>23</v>
      </c>
      <c r="D1850" s="3" t="s">
        <v>33</v>
      </c>
      <c r="E1850" s="3">
        <v>71950.874406199306</v>
      </c>
      <c r="F1850" s="3">
        <v>13</v>
      </c>
      <c r="G1850" s="3">
        <v>2285.4992286029401</v>
      </c>
      <c r="H1850" s="3">
        <v>9</v>
      </c>
      <c r="I1850" s="3">
        <v>863.79045525371498</v>
      </c>
      <c r="J1850" s="3">
        <v>25</v>
      </c>
      <c r="K1850" s="3">
        <v>809.55276591163295</v>
      </c>
      <c r="L1850" s="3">
        <v>14</v>
      </c>
      <c r="M1850" s="3">
        <v>19</v>
      </c>
      <c r="N1850" s="3">
        <v>9</v>
      </c>
      <c r="O1850" s="3">
        <v>524</v>
      </c>
      <c r="P1850" s="3">
        <v>0</v>
      </c>
      <c r="Q1850" s="3">
        <v>16378.652435170799</v>
      </c>
      <c r="R1850" s="3">
        <v>7</v>
      </c>
      <c r="S1850" s="3">
        <v>0</v>
      </c>
      <c r="T1850" s="3">
        <v>0</v>
      </c>
      <c r="U1850" s="3">
        <v>10248.7809646117</v>
      </c>
      <c r="V1850" s="3">
        <v>1</v>
      </c>
      <c r="W1850" s="3" t="str">
        <f>IF(Bank_data3[[#This Row],[credit_risk]]=1,"High Risk","Low Risk")</f>
        <v>High Risk</v>
      </c>
      <c r="X1850" s="3" t="str">
        <f t="shared" si="196"/>
        <v>45-54</v>
      </c>
      <c r="Y1850" s="3" t="str">
        <f t="shared" si="197"/>
        <v>Middle Income</v>
      </c>
      <c r="Z1850" s="3" t="str">
        <f t="shared" si="198"/>
        <v>Poor</v>
      </c>
      <c r="AA1850" s="27">
        <f t="shared" si="199"/>
        <v>0.2276366002545705</v>
      </c>
      <c r="AB1850" s="3" t="str">
        <f t="shared" si="200"/>
        <v>Medium</v>
      </c>
      <c r="AC1850" s="3" t="str">
        <f t="shared" si="201"/>
        <v>Medium</v>
      </c>
      <c r="AD1850" s="3" t="str">
        <f t="shared" si="202"/>
        <v>No</v>
      </c>
    </row>
    <row r="1851" spans="1:30" ht="15" customHeight="1" x14ac:dyDescent="0.3">
      <c r="A1851" s="3" t="s">
        <v>1872</v>
      </c>
      <c r="B1851" s="3">
        <v>30</v>
      </c>
      <c r="C1851" s="3" t="s">
        <v>31</v>
      </c>
      <c r="D1851" s="3" t="s">
        <v>33</v>
      </c>
      <c r="E1851" s="3">
        <v>76166.027133331096</v>
      </c>
      <c r="F1851" s="3">
        <v>83</v>
      </c>
      <c r="G1851" s="3">
        <v>1306.6287033552801</v>
      </c>
      <c r="H1851" s="3">
        <v>11</v>
      </c>
      <c r="I1851" s="3">
        <v>1172.96534089791</v>
      </c>
      <c r="J1851" s="3">
        <v>14</v>
      </c>
      <c r="K1851" s="3">
        <v>843.187970991572</v>
      </c>
      <c r="L1851" s="3">
        <v>51</v>
      </c>
      <c r="M1851" s="3">
        <v>8</v>
      </c>
      <c r="N1851" s="3">
        <v>5</v>
      </c>
      <c r="O1851" s="3">
        <v>347</v>
      </c>
      <c r="P1851" s="3">
        <v>0</v>
      </c>
      <c r="Q1851" s="3">
        <v>0</v>
      </c>
      <c r="R1851" s="3">
        <v>3</v>
      </c>
      <c r="S1851" s="3">
        <v>0</v>
      </c>
      <c r="T1851" s="3">
        <v>0</v>
      </c>
      <c r="U1851" s="3">
        <v>13150.4745026778</v>
      </c>
      <c r="V1851" s="3">
        <v>1</v>
      </c>
      <c r="W1851" s="3" t="str">
        <f>IF(Bank_data3[[#This Row],[credit_risk]]=1,"High Risk","Low Risk")</f>
        <v>High Risk</v>
      </c>
      <c r="X1851" s="3" t="str">
        <f t="shared" si="196"/>
        <v>25-34</v>
      </c>
      <c r="Y1851" s="3" t="str">
        <f t="shared" si="197"/>
        <v>Middle Income</v>
      </c>
      <c r="Z1851" s="3" t="str">
        <f t="shared" si="198"/>
        <v>Poor</v>
      </c>
      <c r="AA1851" s="27">
        <f t="shared" si="199"/>
        <v>0</v>
      </c>
      <c r="AB1851" s="3" t="str">
        <f t="shared" si="200"/>
        <v>Medium</v>
      </c>
      <c r="AC1851" s="3" t="str">
        <f t="shared" si="201"/>
        <v>High</v>
      </c>
      <c r="AD1851" s="3" t="str">
        <f t="shared" si="202"/>
        <v>No</v>
      </c>
    </row>
    <row r="1852" spans="1:30" ht="15" customHeight="1" x14ac:dyDescent="0.3">
      <c r="A1852" s="3" t="s">
        <v>1873</v>
      </c>
      <c r="B1852" s="3">
        <v>52</v>
      </c>
      <c r="C1852" s="3" t="s">
        <v>28</v>
      </c>
      <c r="D1852" s="3" t="s">
        <v>33</v>
      </c>
      <c r="E1852" s="3">
        <v>38129.077250282899</v>
      </c>
      <c r="F1852" s="3">
        <v>7</v>
      </c>
      <c r="G1852" s="3">
        <v>1529.55716011141</v>
      </c>
      <c r="H1852" s="3">
        <v>10</v>
      </c>
      <c r="I1852" s="3">
        <v>390.947680951086</v>
      </c>
      <c r="J1852" s="3">
        <v>5</v>
      </c>
      <c r="K1852" s="3">
        <v>602.65768139065199</v>
      </c>
      <c r="L1852" s="3">
        <v>33</v>
      </c>
      <c r="M1852" s="3">
        <v>13</v>
      </c>
      <c r="N1852" s="3">
        <v>0</v>
      </c>
      <c r="O1852" s="3">
        <v>845</v>
      </c>
      <c r="P1852" s="3">
        <v>2</v>
      </c>
      <c r="Q1852" s="3">
        <v>16333.646441270799</v>
      </c>
      <c r="R1852" s="3">
        <v>0</v>
      </c>
      <c r="S1852" s="3">
        <v>1</v>
      </c>
      <c r="T1852" s="3">
        <v>0</v>
      </c>
      <c r="U1852" s="3">
        <v>10989.472721475</v>
      </c>
      <c r="V1852" s="3">
        <v>1</v>
      </c>
      <c r="W1852" s="3" t="str">
        <f>IF(Bank_data3[[#This Row],[credit_risk]]=1,"High Risk","Low Risk")</f>
        <v>High Risk</v>
      </c>
      <c r="X1852" s="3" t="str">
        <f t="shared" si="196"/>
        <v>45-54</v>
      </c>
      <c r="Y1852" s="3" t="str">
        <f t="shared" si="197"/>
        <v>Low Income</v>
      </c>
      <c r="Z1852" s="3" t="str">
        <f t="shared" si="198"/>
        <v>Excellent</v>
      </c>
      <c r="AA1852" s="27">
        <f t="shared" si="199"/>
        <v>0.42837770067329944</v>
      </c>
      <c r="AB1852" s="3" t="str">
        <f t="shared" si="200"/>
        <v>Medium</v>
      </c>
      <c r="AC1852" s="3" t="str">
        <f t="shared" si="201"/>
        <v>High</v>
      </c>
      <c r="AD1852" s="3" t="str">
        <f t="shared" si="202"/>
        <v>No</v>
      </c>
    </row>
    <row r="1853" spans="1:30" ht="15" customHeight="1" x14ac:dyDescent="0.3">
      <c r="A1853" s="3" t="s">
        <v>1874</v>
      </c>
      <c r="B1853" s="3">
        <v>25</v>
      </c>
      <c r="C1853" s="3" t="s">
        <v>31</v>
      </c>
      <c r="D1853" s="3" t="s">
        <v>33</v>
      </c>
      <c r="E1853" s="3">
        <v>79713.470197493894</v>
      </c>
      <c r="F1853" s="3">
        <v>8</v>
      </c>
      <c r="G1853" s="3">
        <v>809.36514560186299</v>
      </c>
      <c r="H1853" s="3">
        <v>7</v>
      </c>
      <c r="I1853" s="3">
        <v>899.92043011970804</v>
      </c>
      <c r="J1853" s="3">
        <v>47</v>
      </c>
      <c r="K1853" s="3">
        <v>402.57748877306398</v>
      </c>
      <c r="L1853" s="3">
        <v>59</v>
      </c>
      <c r="M1853" s="3">
        <v>2</v>
      </c>
      <c r="N1853" s="3">
        <v>7</v>
      </c>
      <c r="O1853" s="3">
        <v>704</v>
      </c>
      <c r="P1853" s="3">
        <v>5</v>
      </c>
      <c r="Q1853" s="3">
        <v>13362.9564780369</v>
      </c>
      <c r="R1853" s="3">
        <v>2</v>
      </c>
      <c r="S1853" s="3">
        <v>0</v>
      </c>
      <c r="T1853" s="3">
        <v>0</v>
      </c>
      <c r="U1853" s="3">
        <v>14969.340747676801</v>
      </c>
      <c r="V1853" s="3">
        <v>0</v>
      </c>
      <c r="W1853" s="3" t="str">
        <f>IF(Bank_data3[[#This Row],[credit_risk]]=1,"High Risk","Low Risk")</f>
        <v>Low Risk</v>
      </c>
      <c r="X1853" s="3" t="str">
        <f t="shared" si="196"/>
        <v>25-34</v>
      </c>
      <c r="Y1853" s="3" t="str">
        <f t="shared" si="197"/>
        <v>Middle Income</v>
      </c>
      <c r="Z1853" s="3" t="str">
        <f t="shared" si="198"/>
        <v>Good</v>
      </c>
      <c r="AA1853" s="27">
        <f t="shared" si="199"/>
        <v>0.16763736975607188</v>
      </c>
      <c r="AB1853" s="3" t="str">
        <f t="shared" si="200"/>
        <v>Low</v>
      </c>
      <c r="AC1853" s="3" t="str">
        <f t="shared" si="201"/>
        <v>High</v>
      </c>
      <c r="AD1853" s="3" t="str">
        <f t="shared" si="202"/>
        <v>No</v>
      </c>
    </row>
    <row r="1854" spans="1:30" ht="15" customHeight="1" x14ac:dyDescent="0.3">
      <c r="A1854" s="3" t="s">
        <v>1875</v>
      </c>
      <c r="B1854" s="3">
        <v>66</v>
      </c>
      <c r="C1854" s="3" t="s">
        <v>28</v>
      </c>
      <c r="D1854" s="3" t="s">
        <v>24</v>
      </c>
      <c r="E1854" s="3">
        <v>67565.877499539507</v>
      </c>
      <c r="F1854" s="3">
        <v>204</v>
      </c>
      <c r="G1854" s="3">
        <v>1458.6578738384001</v>
      </c>
      <c r="H1854" s="3">
        <v>5</v>
      </c>
      <c r="I1854" s="3">
        <v>264.84474145482397</v>
      </c>
      <c r="J1854" s="3">
        <v>31</v>
      </c>
      <c r="K1854" s="3">
        <v>173.040492781919</v>
      </c>
      <c r="L1854" s="3">
        <v>56</v>
      </c>
      <c r="M1854" s="3">
        <v>2</v>
      </c>
      <c r="N1854" s="3">
        <v>4</v>
      </c>
      <c r="O1854" s="3">
        <v>874</v>
      </c>
      <c r="P1854" s="3">
        <v>3</v>
      </c>
      <c r="Q1854" s="3">
        <v>16208.9983636036</v>
      </c>
      <c r="R1854" s="3">
        <v>7</v>
      </c>
      <c r="S1854" s="3">
        <v>0</v>
      </c>
      <c r="T1854" s="3">
        <v>0</v>
      </c>
      <c r="U1854" s="3">
        <v>9121.0084028551501</v>
      </c>
      <c r="V1854" s="3">
        <v>1</v>
      </c>
      <c r="W1854" s="3" t="str">
        <f>IF(Bank_data3[[#This Row],[credit_risk]]=1,"High Risk","Low Risk")</f>
        <v>High Risk</v>
      </c>
      <c r="X1854" s="3" t="str">
        <f t="shared" si="196"/>
        <v>55+</v>
      </c>
      <c r="Y1854" s="3" t="str">
        <f t="shared" si="197"/>
        <v>Middle Income</v>
      </c>
      <c r="Z1854" s="3" t="str">
        <f t="shared" si="198"/>
        <v>Excellent</v>
      </c>
      <c r="AA1854" s="27">
        <f t="shared" si="199"/>
        <v>0.23989917638106709</v>
      </c>
      <c r="AB1854" s="3" t="str">
        <f t="shared" si="200"/>
        <v>Medium</v>
      </c>
      <c r="AC1854" s="3" t="str">
        <f t="shared" si="201"/>
        <v>High</v>
      </c>
      <c r="AD1854" s="3" t="str">
        <f t="shared" si="202"/>
        <v>No</v>
      </c>
    </row>
    <row r="1855" spans="1:30" ht="15" customHeight="1" x14ac:dyDescent="0.3">
      <c r="A1855" s="3" t="s">
        <v>1876</v>
      </c>
      <c r="B1855" s="3">
        <v>34</v>
      </c>
      <c r="C1855" s="3" t="s">
        <v>28</v>
      </c>
      <c r="D1855" s="3" t="s">
        <v>26</v>
      </c>
      <c r="E1855" s="3">
        <v>45180.299551179298</v>
      </c>
      <c r="F1855" s="3">
        <v>119</v>
      </c>
      <c r="G1855" s="3">
        <v>743.15054699168002</v>
      </c>
      <c r="H1855" s="3">
        <v>6</v>
      </c>
      <c r="I1855" s="3">
        <v>952.72515769389202</v>
      </c>
      <c r="J1855" s="3">
        <v>4</v>
      </c>
      <c r="K1855" s="3">
        <v>1110.22135893209</v>
      </c>
      <c r="L1855" s="3">
        <v>32</v>
      </c>
      <c r="M1855" s="3">
        <v>15</v>
      </c>
      <c r="N1855" s="3">
        <v>7</v>
      </c>
      <c r="O1855" s="3">
        <v>401</v>
      </c>
      <c r="P1855" s="3">
        <v>3</v>
      </c>
      <c r="Q1855" s="3">
        <v>17276.709955415001</v>
      </c>
      <c r="R1855" s="3">
        <v>5</v>
      </c>
      <c r="S1855" s="3">
        <v>0</v>
      </c>
      <c r="T1855" s="3">
        <v>0</v>
      </c>
      <c r="U1855" s="3">
        <v>7176.2936253479902</v>
      </c>
      <c r="V1855" s="3">
        <v>1</v>
      </c>
      <c r="W1855" s="3" t="str">
        <f>IF(Bank_data3[[#This Row],[credit_risk]]=1,"High Risk","Low Risk")</f>
        <v>High Risk</v>
      </c>
      <c r="X1855" s="3" t="str">
        <f t="shared" si="196"/>
        <v>25-34</v>
      </c>
      <c r="Y1855" s="3" t="str">
        <f t="shared" si="197"/>
        <v>Low Income</v>
      </c>
      <c r="Z1855" s="3" t="str">
        <f t="shared" si="198"/>
        <v>Poor</v>
      </c>
      <c r="AA1855" s="27">
        <f t="shared" si="199"/>
        <v>0.38239476336017442</v>
      </c>
      <c r="AB1855" s="3" t="str">
        <f t="shared" si="200"/>
        <v>Low</v>
      </c>
      <c r="AC1855" s="3" t="str">
        <f t="shared" si="201"/>
        <v>High</v>
      </c>
      <c r="AD1855" s="3" t="str">
        <f t="shared" si="202"/>
        <v>No</v>
      </c>
    </row>
    <row r="1856" spans="1:30" ht="15" customHeight="1" x14ac:dyDescent="0.3">
      <c r="A1856" s="3" t="s">
        <v>1877</v>
      </c>
      <c r="B1856" s="3">
        <v>51</v>
      </c>
      <c r="C1856" s="3" t="s">
        <v>31</v>
      </c>
      <c r="D1856" s="3" t="s">
        <v>33</v>
      </c>
      <c r="E1856" s="3">
        <v>10000</v>
      </c>
      <c r="F1856" s="3">
        <v>227</v>
      </c>
      <c r="G1856" s="3">
        <v>1362.2449637498901</v>
      </c>
      <c r="H1856" s="3">
        <v>0</v>
      </c>
      <c r="I1856" s="3">
        <v>762.37352283968198</v>
      </c>
      <c r="J1856" s="3">
        <v>43</v>
      </c>
      <c r="K1856" s="3">
        <v>945.23815277327799</v>
      </c>
      <c r="L1856" s="3">
        <v>20</v>
      </c>
      <c r="M1856" s="3">
        <v>5</v>
      </c>
      <c r="N1856" s="3">
        <v>2</v>
      </c>
      <c r="O1856" s="3">
        <v>828</v>
      </c>
      <c r="P1856" s="3">
        <v>2</v>
      </c>
      <c r="Q1856" s="3">
        <v>8297.6347857953806</v>
      </c>
      <c r="R1856" s="3">
        <v>1</v>
      </c>
      <c r="S1856" s="3">
        <v>0</v>
      </c>
      <c r="T1856" s="3">
        <v>0</v>
      </c>
      <c r="U1856" s="3">
        <v>16003.4901104772</v>
      </c>
      <c r="V1856" s="3">
        <v>0</v>
      </c>
      <c r="W1856" s="3" t="str">
        <f>IF(Bank_data3[[#This Row],[credit_risk]]=1,"High Risk","Low Risk")</f>
        <v>Low Risk</v>
      </c>
      <c r="X1856" s="3" t="str">
        <f t="shared" si="196"/>
        <v>45-54</v>
      </c>
      <c r="Y1856" s="3" t="str">
        <f t="shared" si="197"/>
        <v>Low Income</v>
      </c>
      <c r="Z1856" s="3" t="str">
        <f t="shared" si="198"/>
        <v>Excellent</v>
      </c>
      <c r="AA1856" s="27">
        <f t="shared" si="199"/>
        <v>0.82976347857953803</v>
      </c>
      <c r="AB1856" s="3" t="str">
        <f t="shared" si="200"/>
        <v>Medium</v>
      </c>
      <c r="AC1856" s="3" t="str">
        <f t="shared" si="201"/>
        <v>Medium</v>
      </c>
      <c r="AD1856" s="3" t="str">
        <f t="shared" si="202"/>
        <v>No</v>
      </c>
    </row>
    <row r="1857" spans="1:30" ht="15" customHeight="1" x14ac:dyDescent="0.3">
      <c r="A1857" s="3" t="s">
        <v>1878</v>
      </c>
      <c r="B1857" s="3">
        <v>30</v>
      </c>
      <c r="C1857" s="3" t="s">
        <v>23</v>
      </c>
      <c r="D1857" s="3" t="s">
        <v>26</v>
      </c>
      <c r="E1857" s="3">
        <v>19975.727413981302</v>
      </c>
      <c r="F1857" s="3">
        <v>224</v>
      </c>
      <c r="G1857" s="3">
        <v>1524.5437380123401</v>
      </c>
      <c r="H1857" s="3">
        <v>0</v>
      </c>
      <c r="I1857" s="3">
        <v>1477.8379168000199</v>
      </c>
      <c r="J1857" s="3">
        <v>45</v>
      </c>
      <c r="K1857" s="3">
        <v>722.98976864748897</v>
      </c>
      <c r="L1857" s="3">
        <v>23</v>
      </c>
      <c r="M1857" s="3">
        <v>7</v>
      </c>
      <c r="N1857" s="3">
        <v>9</v>
      </c>
      <c r="O1857" s="3">
        <v>540</v>
      </c>
      <c r="P1857" s="3">
        <v>5</v>
      </c>
      <c r="Q1857" s="3">
        <v>6571.0927415005699</v>
      </c>
      <c r="R1857" s="3">
        <v>6</v>
      </c>
      <c r="S1857" s="3">
        <v>1</v>
      </c>
      <c r="T1857" s="3">
        <v>0</v>
      </c>
      <c r="U1857" s="3">
        <v>6294.2385670022804</v>
      </c>
      <c r="V1857" s="3">
        <v>1</v>
      </c>
      <c r="W1857" s="3" t="str">
        <f>IF(Bank_data3[[#This Row],[credit_risk]]=1,"High Risk","Low Risk")</f>
        <v>High Risk</v>
      </c>
      <c r="X1857" s="3" t="str">
        <f t="shared" si="196"/>
        <v>25-34</v>
      </c>
      <c r="Y1857" s="3" t="str">
        <f t="shared" si="197"/>
        <v>Low Income</v>
      </c>
      <c r="Z1857" s="3" t="str">
        <f t="shared" si="198"/>
        <v>Poor</v>
      </c>
      <c r="AA1857" s="27">
        <f t="shared" si="199"/>
        <v>0.32895386512439928</v>
      </c>
      <c r="AB1857" s="3" t="str">
        <f t="shared" si="200"/>
        <v>Medium</v>
      </c>
      <c r="AC1857" s="3" t="str">
        <f t="shared" si="201"/>
        <v>Medium</v>
      </c>
      <c r="AD1857" s="3" t="str">
        <f t="shared" si="202"/>
        <v>No</v>
      </c>
    </row>
    <row r="1858" spans="1:30" ht="15" customHeight="1" x14ac:dyDescent="0.3">
      <c r="A1858" s="3" t="s">
        <v>1879</v>
      </c>
      <c r="B1858" s="3">
        <v>42</v>
      </c>
      <c r="C1858" s="3" t="s">
        <v>31</v>
      </c>
      <c r="D1858" s="3" t="s">
        <v>33</v>
      </c>
      <c r="E1858" s="3">
        <v>38152.8196230264</v>
      </c>
      <c r="F1858" s="3">
        <v>151</v>
      </c>
      <c r="G1858" s="3">
        <v>1984.61928613742</v>
      </c>
      <c r="H1858" s="3">
        <v>8</v>
      </c>
      <c r="I1858" s="3">
        <v>258.899109523113</v>
      </c>
      <c r="J1858" s="3">
        <v>5</v>
      </c>
      <c r="K1858" s="3">
        <v>664.51584196709496</v>
      </c>
      <c r="L1858" s="3">
        <v>19</v>
      </c>
      <c r="M1858" s="3">
        <v>12</v>
      </c>
      <c r="N1858" s="3">
        <v>5</v>
      </c>
      <c r="O1858" s="3">
        <v>589</v>
      </c>
      <c r="P1858" s="3">
        <v>4</v>
      </c>
      <c r="Q1858" s="3">
        <v>13965.2392313933</v>
      </c>
      <c r="R1858" s="3">
        <v>1</v>
      </c>
      <c r="S1858" s="3">
        <v>0</v>
      </c>
      <c r="T1858" s="3">
        <v>0</v>
      </c>
      <c r="U1858" s="3">
        <v>11936.892414043999</v>
      </c>
      <c r="V1858" s="3">
        <v>0</v>
      </c>
      <c r="W1858" s="3" t="str">
        <f>IF(Bank_data3[[#This Row],[credit_risk]]=1,"High Risk","Low Risk")</f>
        <v>Low Risk</v>
      </c>
      <c r="X1858" s="3" t="str">
        <f t="shared" si="196"/>
        <v>35-44</v>
      </c>
      <c r="Y1858" s="3" t="str">
        <f t="shared" si="197"/>
        <v>Low Income</v>
      </c>
      <c r="Z1858" s="3" t="str">
        <f t="shared" si="198"/>
        <v>Fair</v>
      </c>
      <c r="AA1858" s="27">
        <f t="shared" si="199"/>
        <v>0.36603426350604107</v>
      </c>
      <c r="AB1858" s="3" t="str">
        <f t="shared" si="200"/>
        <v>Medium</v>
      </c>
      <c r="AC1858" s="3" t="str">
        <f t="shared" si="201"/>
        <v>Medium</v>
      </c>
      <c r="AD1858" s="3" t="str">
        <f t="shared" si="202"/>
        <v>No</v>
      </c>
    </row>
    <row r="1859" spans="1:30" ht="15" customHeight="1" x14ac:dyDescent="0.3">
      <c r="A1859" s="3" t="s">
        <v>1880</v>
      </c>
      <c r="B1859" s="3">
        <v>45</v>
      </c>
      <c r="C1859" s="3" t="s">
        <v>28</v>
      </c>
      <c r="D1859" s="3" t="s">
        <v>26</v>
      </c>
      <c r="E1859" s="3">
        <v>63678.865675276902</v>
      </c>
      <c r="F1859" s="3">
        <v>44</v>
      </c>
      <c r="G1859" s="3">
        <v>374.71279839740498</v>
      </c>
      <c r="H1859" s="3">
        <v>4</v>
      </c>
      <c r="I1859" s="3">
        <v>1279.71293352154</v>
      </c>
      <c r="J1859" s="3">
        <v>2</v>
      </c>
      <c r="K1859" s="3">
        <v>411.50037719538</v>
      </c>
      <c r="L1859" s="3">
        <v>67</v>
      </c>
      <c r="M1859" s="3">
        <v>7</v>
      </c>
      <c r="N1859" s="3">
        <v>0</v>
      </c>
      <c r="O1859" s="3">
        <v>555</v>
      </c>
      <c r="P1859" s="3">
        <v>3</v>
      </c>
      <c r="Q1859" s="3">
        <v>17789.102280232099</v>
      </c>
      <c r="R1859" s="3">
        <v>6</v>
      </c>
      <c r="S1859" s="3">
        <v>0</v>
      </c>
      <c r="T1859" s="3">
        <v>0</v>
      </c>
      <c r="U1859" s="3">
        <v>13654.5308390438</v>
      </c>
      <c r="V1859" s="3">
        <v>1</v>
      </c>
      <c r="W1859" s="3" t="str">
        <f>IF(Bank_data3[[#This Row],[credit_risk]]=1,"High Risk","Low Risk")</f>
        <v>High Risk</v>
      </c>
      <c r="X1859" s="3" t="str">
        <f t="shared" si="196"/>
        <v>45-54</v>
      </c>
      <c r="Y1859" s="3" t="str">
        <f t="shared" si="197"/>
        <v>Middle Income</v>
      </c>
      <c r="Z1859" s="3" t="str">
        <f t="shared" si="198"/>
        <v>Poor</v>
      </c>
      <c r="AA1859" s="27">
        <f t="shared" si="199"/>
        <v>0.27935645667662473</v>
      </c>
      <c r="AB1859" s="3" t="str">
        <f t="shared" si="200"/>
        <v>Low</v>
      </c>
      <c r="AC1859" s="3" t="str">
        <f t="shared" si="201"/>
        <v>High</v>
      </c>
      <c r="AD1859" s="3" t="str">
        <f t="shared" si="202"/>
        <v>No</v>
      </c>
    </row>
    <row r="1860" spans="1:30" ht="15" customHeight="1" x14ac:dyDescent="0.3">
      <c r="A1860" s="3" t="s">
        <v>1881</v>
      </c>
      <c r="B1860" s="3">
        <v>53</v>
      </c>
      <c r="C1860" s="3" t="s">
        <v>31</v>
      </c>
      <c r="D1860" s="3" t="s">
        <v>26</v>
      </c>
      <c r="E1860" s="3">
        <v>63735.800441862499</v>
      </c>
      <c r="F1860" s="3">
        <v>83</v>
      </c>
      <c r="G1860" s="3">
        <v>2302.3988135273098</v>
      </c>
      <c r="H1860" s="3">
        <v>6</v>
      </c>
      <c r="I1860" s="3">
        <v>203.659032691824</v>
      </c>
      <c r="J1860" s="3">
        <v>28</v>
      </c>
      <c r="K1860" s="3">
        <v>532.61463052874706</v>
      </c>
      <c r="L1860" s="3">
        <v>59</v>
      </c>
      <c r="M1860" s="3">
        <v>7</v>
      </c>
      <c r="N1860" s="3">
        <v>0</v>
      </c>
      <c r="O1860" s="3">
        <v>660</v>
      </c>
      <c r="P1860" s="3">
        <v>5</v>
      </c>
      <c r="Q1860" s="3">
        <v>4489.7252748522596</v>
      </c>
      <c r="R1860" s="3">
        <v>1</v>
      </c>
      <c r="S1860" s="3">
        <v>0</v>
      </c>
      <c r="T1860" s="3">
        <v>0</v>
      </c>
      <c r="U1860" s="3">
        <v>500</v>
      </c>
      <c r="V1860" s="3">
        <v>0</v>
      </c>
      <c r="W1860" s="3" t="str">
        <f>IF(Bank_data3[[#This Row],[credit_risk]]=1,"High Risk","Low Risk")</f>
        <v>Low Risk</v>
      </c>
      <c r="X1860" s="3" t="str">
        <f t="shared" si="196"/>
        <v>45-54</v>
      </c>
      <c r="Y1860" s="3" t="str">
        <f t="shared" si="197"/>
        <v>Middle Income</v>
      </c>
      <c r="Z1860" s="3" t="str">
        <f t="shared" si="198"/>
        <v>Fair</v>
      </c>
      <c r="AA1860" s="27">
        <f t="shared" si="199"/>
        <v>7.0442753424703991E-2</v>
      </c>
      <c r="AB1860" s="3" t="str">
        <f t="shared" si="200"/>
        <v>Medium</v>
      </c>
      <c r="AC1860" s="3" t="str">
        <f t="shared" si="201"/>
        <v>High</v>
      </c>
      <c r="AD1860" s="3" t="str">
        <f t="shared" si="202"/>
        <v>No</v>
      </c>
    </row>
    <row r="1861" spans="1:30" ht="15" customHeight="1" x14ac:dyDescent="0.3">
      <c r="A1861" s="3" t="s">
        <v>1882</v>
      </c>
      <c r="B1861" s="3">
        <v>65</v>
      </c>
      <c r="C1861" s="3" t="s">
        <v>31</v>
      </c>
      <c r="D1861" s="3" t="s">
        <v>33</v>
      </c>
      <c r="E1861" s="3">
        <v>41603.914545676402</v>
      </c>
      <c r="F1861" s="3">
        <v>157</v>
      </c>
      <c r="G1861" s="3">
        <v>2327.4417916163502</v>
      </c>
      <c r="H1861" s="3">
        <v>5</v>
      </c>
      <c r="I1861" s="3">
        <v>335.47640395772402</v>
      </c>
      <c r="J1861" s="3">
        <v>18</v>
      </c>
      <c r="K1861" s="3">
        <v>730.157098247862</v>
      </c>
      <c r="L1861" s="3">
        <v>45</v>
      </c>
      <c r="M1861" s="3">
        <v>6</v>
      </c>
      <c r="N1861" s="3">
        <v>3</v>
      </c>
      <c r="O1861" s="3">
        <v>366</v>
      </c>
      <c r="P1861" s="3">
        <v>4</v>
      </c>
      <c r="Q1861" s="3">
        <v>12379.398352137699</v>
      </c>
      <c r="R1861" s="3">
        <v>5</v>
      </c>
      <c r="S1861" s="3">
        <v>0</v>
      </c>
      <c r="T1861" s="3">
        <v>0</v>
      </c>
      <c r="U1861" s="3">
        <v>8205.0134665628302</v>
      </c>
      <c r="V1861" s="3">
        <v>1</v>
      </c>
      <c r="W1861" s="3" t="str">
        <f>IF(Bank_data3[[#This Row],[credit_risk]]=1,"High Risk","Low Risk")</f>
        <v>High Risk</v>
      </c>
      <c r="X1861" s="3" t="str">
        <f t="shared" si="196"/>
        <v>55+</v>
      </c>
      <c r="Y1861" s="3" t="str">
        <f t="shared" si="197"/>
        <v>Low Income</v>
      </c>
      <c r="Z1861" s="3" t="str">
        <f t="shared" si="198"/>
        <v>Poor</v>
      </c>
      <c r="AA1861" s="27">
        <f t="shared" si="199"/>
        <v>0.29755369145724297</v>
      </c>
      <c r="AB1861" s="3" t="str">
        <f t="shared" si="200"/>
        <v>Medium</v>
      </c>
      <c r="AC1861" s="3" t="str">
        <f t="shared" si="201"/>
        <v>High</v>
      </c>
      <c r="AD1861" s="3" t="str">
        <f t="shared" si="202"/>
        <v>No</v>
      </c>
    </row>
    <row r="1862" spans="1:30" ht="15" customHeight="1" x14ac:dyDescent="0.3">
      <c r="A1862" s="3" t="s">
        <v>1883</v>
      </c>
      <c r="B1862" s="3">
        <v>53</v>
      </c>
      <c r="C1862" s="3" t="s">
        <v>28</v>
      </c>
      <c r="D1862" s="3" t="s">
        <v>33</v>
      </c>
      <c r="E1862" s="3">
        <v>45837.063223473597</v>
      </c>
      <c r="F1862" s="3">
        <v>5</v>
      </c>
      <c r="G1862" s="3">
        <v>1348.8087819682301</v>
      </c>
      <c r="H1862" s="3">
        <v>3</v>
      </c>
      <c r="I1862" s="3">
        <v>213.016904534742</v>
      </c>
      <c r="J1862" s="3">
        <v>9</v>
      </c>
      <c r="K1862" s="3">
        <v>27.278004500152701</v>
      </c>
      <c r="L1862" s="3">
        <v>32</v>
      </c>
      <c r="M1862" s="3">
        <v>4</v>
      </c>
      <c r="N1862" s="3">
        <v>9</v>
      </c>
      <c r="O1862" s="3">
        <v>579</v>
      </c>
      <c r="P1862" s="3">
        <v>1</v>
      </c>
      <c r="Q1862" s="3">
        <v>8887.2531702646702</v>
      </c>
      <c r="R1862" s="3">
        <v>7</v>
      </c>
      <c r="S1862" s="3">
        <v>1</v>
      </c>
      <c r="T1862" s="3">
        <v>0</v>
      </c>
      <c r="U1862" s="3">
        <v>3057.2315477740399</v>
      </c>
      <c r="V1862" s="3">
        <v>1</v>
      </c>
      <c r="W1862" s="3" t="str">
        <f>IF(Bank_data3[[#This Row],[credit_risk]]=1,"High Risk","Low Risk")</f>
        <v>High Risk</v>
      </c>
      <c r="X1862" s="3" t="str">
        <f t="shared" si="196"/>
        <v>45-54</v>
      </c>
      <c r="Y1862" s="3" t="str">
        <f t="shared" si="197"/>
        <v>Low Income</v>
      </c>
      <c r="Z1862" s="3" t="str">
        <f t="shared" si="198"/>
        <v>Poor</v>
      </c>
      <c r="AA1862" s="27">
        <f t="shared" si="199"/>
        <v>0.19388792704575852</v>
      </c>
      <c r="AB1862" s="3" t="str">
        <f t="shared" si="200"/>
        <v>Medium</v>
      </c>
      <c r="AC1862" s="3" t="str">
        <f t="shared" si="201"/>
        <v>High</v>
      </c>
      <c r="AD1862" s="3" t="str">
        <f t="shared" si="202"/>
        <v>No</v>
      </c>
    </row>
    <row r="1863" spans="1:30" ht="15" customHeight="1" x14ac:dyDescent="0.3">
      <c r="A1863" s="3" t="s">
        <v>1884</v>
      </c>
      <c r="B1863" s="3">
        <v>48</v>
      </c>
      <c r="C1863" s="3" t="s">
        <v>23</v>
      </c>
      <c r="D1863" s="3" t="s">
        <v>26</v>
      </c>
      <c r="E1863" s="3">
        <v>49415.335701046097</v>
      </c>
      <c r="F1863" s="3">
        <v>62</v>
      </c>
      <c r="G1863" s="3">
        <v>1603.2440351830101</v>
      </c>
      <c r="H1863" s="3">
        <v>0</v>
      </c>
      <c r="I1863" s="3">
        <v>887.62341295786905</v>
      </c>
      <c r="J1863" s="3">
        <v>6</v>
      </c>
      <c r="K1863" s="3">
        <v>346.95822308010702</v>
      </c>
      <c r="L1863" s="3">
        <v>30</v>
      </c>
      <c r="M1863" s="3">
        <v>19</v>
      </c>
      <c r="N1863" s="3">
        <v>5</v>
      </c>
      <c r="O1863" s="3">
        <v>705</v>
      </c>
      <c r="P1863" s="3">
        <v>0</v>
      </c>
      <c r="Q1863" s="3">
        <v>8865.6740663514302</v>
      </c>
      <c r="R1863" s="3">
        <v>2</v>
      </c>
      <c r="S1863" s="3">
        <v>0</v>
      </c>
      <c r="T1863" s="3">
        <v>0</v>
      </c>
      <c r="U1863" s="3">
        <v>2790.9259066457198</v>
      </c>
      <c r="V1863" s="3">
        <v>0</v>
      </c>
      <c r="W1863" s="3" t="str">
        <f>IF(Bank_data3[[#This Row],[credit_risk]]=1,"High Risk","Low Risk")</f>
        <v>Low Risk</v>
      </c>
      <c r="X1863" s="3" t="str">
        <f t="shared" ref="X1863:X1926" si="203">_xlfn.IFS(B1863&lt;25,"18-24",B1863&lt;35,"25-34",B1863&lt;45,"35-44",B1863&lt;55,"45-54",TRUE(),"55+")</f>
        <v>45-54</v>
      </c>
      <c r="Y1863" s="3" t="str">
        <f t="shared" ref="Y1863:Y1926" si="204">_xlfn.IFS(E1863&lt;50000,"Low Income",E1863&lt;100000,"Middle Income",TRUE(),"High Income")</f>
        <v>Low Income</v>
      </c>
      <c r="Z1863" s="3" t="str">
        <f t="shared" ref="Z1863:Z1926" si="205">_xlfn.IFS(O1863&lt;580,"Poor",O1863&lt;670,"Fair",O1863&lt;740,"Good",O1863&lt;800,"Very Good",TRUE(),"Excellent")</f>
        <v>Good</v>
      </c>
      <c r="AA1863" s="27">
        <f t="shared" ref="AA1863:AA1926" si="206">IF(E1863=0,0,Q1863/E1863)</f>
        <v>0.17941139001841788</v>
      </c>
      <c r="AB1863" s="3" t="str">
        <f t="shared" ref="AB1863:AB1926" si="207">_xlfn.IFS(G1863&lt;1000,"Low",G1863&lt;5000,"Medium",TRUE(),"High")</f>
        <v>Medium</v>
      </c>
      <c r="AC1863" s="3" t="str">
        <f t="shared" ref="AC1863:AC1926" si="208">_xlfn.IFS(L1863&lt;10,"Low",L1863&lt;30,"Medium",TRUE(),"High")</f>
        <v>High</v>
      </c>
      <c r="AD1863" s="3" t="str">
        <f t="shared" ref="AD1863:AD1926" si="209">IF(AND(E1863&gt;=100000,O1863&gt;=750),"Yes","No")</f>
        <v>No</v>
      </c>
    </row>
    <row r="1864" spans="1:30" ht="15" customHeight="1" x14ac:dyDescent="0.3">
      <c r="A1864" s="3" t="s">
        <v>1885</v>
      </c>
      <c r="B1864" s="3">
        <v>23</v>
      </c>
      <c r="C1864" s="3" t="s">
        <v>31</v>
      </c>
      <c r="D1864" s="3" t="s">
        <v>26</v>
      </c>
      <c r="E1864" s="3">
        <v>46062.715766885303</v>
      </c>
      <c r="F1864" s="3">
        <v>223</v>
      </c>
      <c r="G1864" s="3">
        <v>1745.21923465696</v>
      </c>
      <c r="H1864" s="3">
        <v>3</v>
      </c>
      <c r="I1864" s="3">
        <v>389.205416236193</v>
      </c>
      <c r="J1864" s="3">
        <v>44</v>
      </c>
      <c r="K1864" s="3">
        <v>502.64575599149202</v>
      </c>
      <c r="L1864" s="3">
        <v>33</v>
      </c>
      <c r="M1864" s="3">
        <v>0</v>
      </c>
      <c r="N1864" s="3">
        <v>2</v>
      </c>
      <c r="O1864" s="3">
        <v>304</v>
      </c>
      <c r="P1864" s="3">
        <v>1</v>
      </c>
      <c r="Q1864" s="3">
        <v>9661.5096724608702</v>
      </c>
      <c r="R1864" s="3">
        <v>3</v>
      </c>
      <c r="S1864" s="3">
        <v>0</v>
      </c>
      <c r="T1864" s="3">
        <v>0</v>
      </c>
      <c r="U1864" s="3">
        <v>4234.8426217360702</v>
      </c>
      <c r="V1864" s="3">
        <v>1</v>
      </c>
      <c r="W1864" s="3" t="str">
        <f>IF(Bank_data3[[#This Row],[credit_risk]]=1,"High Risk","Low Risk")</f>
        <v>High Risk</v>
      </c>
      <c r="X1864" s="3" t="str">
        <f t="shared" si="203"/>
        <v>18-24</v>
      </c>
      <c r="Y1864" s="3" t="str">
        <f t="shared" si="204"/>
        <v>Low Income</v>
      </c>
      <c r="Z1864" s="3" t="str">
        <f t="shared" si="205"/>
        <v>Poor</v>
      </c>
      <c r="AA1864" s="27">
        <f t="shared" si="206"/>
        <v>0.20974685299399071</v>
      </c>
      <c r="AB1864" s="3" t="str">
        <f t="shared" si="207"/>
        <v>Medium</v>
      </c>
      <c r="AC1864" s="3" t="str">
        <f t="shared" si="208"/>
        <v>High</v>
      </c>
      <c r="AD1864" s="3" t="str">
        <f t="shared" si="209"/>
        <v>No</v>
      </c>
    </row>
    <row r="1865" spans="1:30" ht="15" customHeight="1" x14ac:dyDescent="0.3">
      <c r="A1865" s="3" t="s">
        <v>1886</v>
      </c>
      <c r="B1865" s="3">
        <v>36</v>
      </c>
      <c r="C1865" s="3" t="s">
        <v>28</v>
      </c>
      <c r="D1865" s="3" t="s">
        <v>26</v>
      </c>
      <c r="E1865" s="3">
        <v>52945.407746038298</v>
      </c>
      <c r="F1865" s="3">
        <v>196</v>
      </c>
      <c r="G1865" s="3">
        <v>1566.6954714379599</v>
      </c>
      <c r="H1865" s="3">
        <v>9</v>
      </c>
      <c r="I1865" s="3">
        <v>328.08397315181202</v>
      </c>
      <c r="J1865" s="3">
        <v>0</v>
      </c>
      <c r="K1865" s="3">
        <v>19.218900161275698</v>
      </c>
      <c r="L1865" s="3">
        <v>21</v>
      </c>
      <c r="M1865" s="3">
        <v>12</v>
      </c>
      <c r="N1865" s="3">
        <v>4</v>
      </c>
      <c r="O1865" s="3">
        <v>842</v>
      </c>
      <c r="P1865" s="3">
        <v>2</v>
      </c>
      <c r="Q1865" s="3">
        <v>15930.1865706848</v>
      </c>
      <c r="R1865" s="3">
        <v>2</v>
      </c>
      <c r="S1865" s="3">
        <v>1</v>
      </c>
      <c r="T1865" s="3">
        <v>0</v>
      </c>
      <c r="U1865" s="3">
        <v>500</v>
      </c>
      <c r="V1865" s="3">
        <v>1</v>
      </c>
      <c r="W1865" s="3" t="str">
        <f>IF(Bank_data3[[#This Row],[credit_risk]]=1,"High Risk","Low Risk")</f>
        <v>High Risk</v>
      </c>
      <c r="X1865" s="3" t="str">
        <f t="shared" si="203"/>
        <v>35-44</v>
      </c>
      <c r="Y1865" s="3" t="str">
        <f t="shared" si="204"/>
        <v>Middle Income</v>
      </c>
      <c r="Z1865" s="3" t="str">
        <f t="shared" si="205"/>
        <v>Excellent</v>
      </c>
      <c r="AA1865" s="27">
        <f t="shared" si="206"/>
        <v>0.3008794765940167</v>
      </c>
      <c r="AB1865" s="3" t="str">
        <f t="shared" si="207"/>
        <v>Medium</v>
      </c>
      <c r="AC1865" s="3" t="str">
        <f t="shared" si="208"/>
        <v>Medium</v>
      </c>
      <c r="AD1865" s="3" t="str">
        <f t="shared" si="209"/>
        <v>No</v>
      </c>
    </row>
    <row r="1866" spans="1:30" ht="15" customHeight="1" x14ac:dyDescent="0.3">
      <c r="A1866" s="3" t="s">
        <v>1887</v>
      </c>
      <c r="B1866" s="3">
        <v>54</v>
      </c>
      <c r="C1866" s="3" t="s">
        <v>28</v>
      </c>
      <c r="D1866" s="3" t="s">
        <v>24</v>
      </c>
      <c r="E1866" s="3">
        <v>49459.259178533102</v>
      </c>
      <c r="F1866" s="3">
        <v>95</v>
      </c>
      <c r="G1866" s="3">
        <v>1982.7435101466101</v>
      </c>
      <c r="H1866" s="3">
        <v>9</v>
      </c>
      <c r="I1866" s="3">
        <v>870.96866056818305</v>
      </c>
      <c r="J1866" s="3">
        <v>0</v>
      </c>
      <c r="K1866" s="3">
        <v>128.12160823180699</v>
      </c>
      <c r="L1866" s="3">
        <v>29</v>
      </c>
      <c r="M1866" s="3">
        <v>7</v>
      </c>
      <c r="N1866" s="3">
        <v>9</v>
      </c>
      <c r="O1866" s="3">
        <v>451</v>
      </c>
      <c r="P1866" s="3">
        <v>3</v>
      </c>
      <c r="Q1866" s="3">
        <v>15472.6015536462</v>
      </c>
      <c r="R1866" s="3">
        <v>7</v>
      </c>
      <c r="S1866" s="3">
        <v>0</v>
      </c>
      <c r="T1866" s="3">
        <v>0</v>
      </c>
      <c r="U1866" s="3">
        <v>11669.698211589301</v>
      </c>
      <c r="V1866" s="3">
        <v>1</v>
      </c>
      <c r="W1866" s="3" t="str">
        <f>IF(Bank_data3[[#This Row],[credit_risk]]=1,"High Risk","Low Risk")</f>
        <v>High Risk</v>
      </c>
      <c r="X1866" s="3" t="str">
        <f t="shared" si="203"/>
        <v>45-54</v>
      </c>
      <c r="Y1866" s="3" t="str">
        <f t="shared" si="204"/>
        <v>Low Income</v>
      </c>
      <c r="Z1866" s="3" t="str">
        <f t="shared" si="205"/>
        <v>Poor</v>
      </c>
      <c r="AA1866" s="27">
        <f t="shared" si="206"/>
        <v>0.3128352872774488</v>
      </c>
      <c r="AB1866" s="3" t="str">
        <f t="shared" si="207"/>
        <v>Medium</v>
      </c>
      <c r="AC1866" s="3" t="str">
        <f t="shared" si="208"/>
        <v>Medium</v>
      </c>
      <c r="AD1866" s="3" t="str">
        <f t="shared" si="209"/>
        <v>No</v>
      </c>
    </row>
    <row r="1867" spans="1:30" ht="15" customHeight="1" x14ac:dyDescent="0.3">
      <c r="A1867" s="3" t="s">
        <v>1888</v>
      </c>
      <c r="B1867" s="3">
        <v>32</v>
      </c>
      <c r="C1867" s="3" t="s">
        <v>31</v>
      </c>
      <c r="D1867" s="3" t="s">
        <v>33</v>
      </c>
      <c r="E1867" s="3">
        <v>19863.911316344602</v>
      </c>
      <c r="F1867" s="3">
        <v>51</v>
      </c>
      <c r="G1867" s="3">
        <v>1190.20839126956</v>
      </c>
      <c r="H1867" s="3">
        <v>7</v>
      </c>
      <c r="I1867" s="3">
        <v>958.121385056142</v>
      </c>
      <c r="J1867" s="3">
        <v>16</v>
      </c>
      <c r="K1867" s="3">
        <v>335.44900216512701</v>
      </c>
      <c r="L1867" s="3">
        <v>4</v>
      </c>
      <c r="M1867" s="3">
        <v>10</v>
      </c>
      <c r="N1867" s="3">
        <v>3</v>
      </c>
      <c r="O1867" s="3">
        <v>566</v>
      </c>
      <c r="P1867" s="3">
        <v>1</v>
      </c>
      <c r="Q1867" s="3">
        <v>6671.7601227362002</v>
      </c>
      <c r="R1867" s="3">
        <v>3</v>
      </c>
      <c r="S1867" s="3">
        <v>0</v>
      </c>
      <c r="T1867" s="3">
        <v>0</v>
      </c>
      <c r="U1867" s="3">
        <v>6769.9784422504499</v>
      </c>
      <c r="V1867" s="3">
        <v>1</v>
      </c>
      <c r="W1867" s="3" t="str">
        <f>IF(Bank_data3[[#This Row],[credit_risk]]=1,"High Risk","Low Risk")</f>
        <v>High Risk</v>
      </c>
      <c r="X1867" s="3" t="str">
        <f t="shared" si="203"/>
        <v>25-34</v>
      </c>
      <c r="Y1867" s="3" t="str">
        <f t="shared" si="204"/>
        <v>Low Income</v>
      </c>
      <c r="Z1867" s="3" t="str">
        <f t="shared" si="205"/>
        <v>Poor</v>
      </c>
      <c r="AA1867" s="27">
        <f t="shared" si="206"/>
        <v>0.33587343481776838</v>
      </c>
      <c r="AB1867" s="3" t="str">
        <f t="shared" si="207"/>
        <v>Medium</v>
      </c>
      <c r="AC1867" s="3" t="str">
        <f t="shared" si="208"/>
        <v>Low</v>
      </c>
      <c r="AD1867" s="3" t="str">
        <f t="shared" si="209"/>
        <v>No</v>
      </c>
    </row>
    <row r="1868" spans="1:30" ht="15" customHeight="1" x14ac:dyDescent="0.3">
      <c r="A1868" s="3" t="s">
        <v>1889</v>
      </c>
      <c r="B1868" s="3">
        <v>60</v>
      </c>
      <c r="C1868" s="3" t="s">
        <v>23</v>
      </c>
      <c r="D1868" s="3" t="s">
        <v>24</v>
      </c>
      <c r="E1868" s="3">
        <v>46263.891808053202</v>
      </c>
      <c r="F1868" s="3">
        <v>230</v>
      </c>
      <c r="G1868" s="3">
        <v>891.89726942602204</v>
      </c>
      <c r="H1868" s="3">
        <v>11</v>
      </c>
      <c r="I1868" s="3">
        <v>813.94725645261406</v>
      </c>
      <c r="J1868" s="3">
        <v>21</v>
      </c>
      <c r="K1868" s="3">
        <v>521.50157826456905</v>
      </c>
      <c r="L1868" s="3">
        <v>40</v>
      </c>
      <c r="M1868" s="3">
        <v>19</v>
      </c>
      <c r="N1868" s="3">
        <v>9</v>
      </c>
      <c r="O1868" s="3">
        <v>862</v>
      </c>
      <c r="P1868" s="3">
        <v>0</v>
      </c>
      <c r="Q1868" s="3">
        <v>3757.2947834858701</v>
      </c>
      <c r="R1868" s="3">
        <v>4</v>
      </c>
      <c r="S1868" s="3">
        <v>0</v>
      </c>
      <c r="T1868" s="3">
        <v>0</v>
      </c>
      <c r="U1868" s="3">
        <v>12857.575852395799</v>
      </c>
      <c r="V1868" s="3">
        <v>1</v>
      </c>
      <c r="W1868" s="3" t="str">
        <f>IF(Bank_data3[[#This Row],[credit_risk]]=1,"High Risk","Low Risk")</f>
        <v>High Risk</v>
      </c>
      <c r="X1868" s="3" t="str">
        <f t="shared" si="203"/>
        <v>55+</v>
      </c>
      <c r="Y1868" s="3" t="str">
        <f t="shared" si="204"/>
        <v>Low Income</v>
      </c>
      <c r="Z1868" s="3" t="str">
        <f t="shared" si="205"/>
        <v>Excellent</v>
      </c>
      <c r="AA1868" s="27">
        <f t="shared" si="206"/>
        <v>8.1214412291009078E-2</v>
      </c>
      <c r="AB1868" s="3" t="str">
        <f t="shared" si="207"/>
        <v>Low</v>
      </c>
      <c r="AC1868" s="3" t="str">
        <f t="shared" si="208"/>
        <v>High</v>
      </c>
      <c r="AD1868" s="3" t="str">
        <f t="shared" si="209"/>
        <v>No</v>
      </c>
    </row>
    <row r="1869" spans="1:30" ht="15" customHeight="1" x14ac:dyDescent="0.3">
      <c r="A1869" s="3" t="s">
        <v>1890</v>
      </c>
      <c r="B1869" s="3">
        <v>58</v>
      </c>
      <c r="C1869" s="3" t="s">
        <v>31</v>
      </c>
      <c r="D1869" s="3" t="s">
        <v>24</v>
      </c>
      <c r="E1869" s="3">
        <v>49593.239005191797</v>
      </c>
      <c r="F1869" s="3">
        <v>36</v>
      </c>
      <c r="G1869" s="3">
        <v>1842.5344275074699</v>
      </c>
      <c r="H1869" s="3">
        <v>10</v>
      </c>
      <c r="I1869" s="3">
        <v>743.22329784245699</v>
      </c>
      <c r="J1869" s="3">
        <v>35</v>
      </c>
      <c r="K1869" s="3">
        <v>877.57760462503495</v>
      </c>
      <c r="L1869" s="3">
        <v>44</v>
      </c>
      <c r="M1869" s="3">
        <v>6</v>
      </c>
      <c r="N1869" s="3">
        <v>2</v>
      </c>
      <c r="O1869" s="3">
        <v>347</v>
      </c>
      <c r="P1869" s="3">
        <v>3</v>
      </c>
      <c r="Q1869" s="3">
        <v>18446.686155007501</v>
      </c>
      <c r="R1869" s="3">
        <v>7</v>
      </c>
      <c r="S1869" s="3">
        <v>0</v>
      </c>
      <c r="T1869" s="3">
        <v>0</v>
      </c>
      <c r="U1869" s="3">
        <v>9276.2615472073194</v>
      </c>
      <c r="V1869" s="3">
        <v>1</v>
      </c>
      <c r="W1869" s="3" t="str">
        <f>IF(Bank_data3[[#This Row],[credit_risk]]=1,"High Risk","Low Risk")</f>
        <v>High Risk</v>
      </c>
      <c r="X1869" s="3" t="str">
        <f t="shared" si="203"/>
        <v>55+</v>
      </c>
      <c r="Y1869" s="3" t="str">
        <f t="shared" si="204"/>
        <v>Low Income</v>
      </c>
      <c r="Z1869" s="3" t="str">
        <f t="shared" si="205"/>
        <v>Poor</v>
      </c>
      <c r="AA1869" s="27">
        <f t="shared" si="206"/>
        <v>0.3719596970279832</v>
      </c>
      <c r="AB1869" s="3" t="str">
        <f t="shared" si="207"/>
        <v>Medium</v>
      </c>
      <c r="AC1869" s="3" t="str">
        <f t="shared" si="208"/>
        <v>High</v>
      </c>
      <c r="AD1869" s="3" t="str">
        <f t="shared" si="209"/>
        <v>No</v>
      </c>
    </row>
    <row r="1870" spans="1:30" ht="15" customHeight="1" x14ac:dyDescent="0.3">
      <c r="A1870" s="3" t="s">
        <v>1891</v>
      </c>
      <c r="B1870" s="3">
        <v>34</v>
      </c>
      <c r="C1870" s="3" t="s">
        <v>23</v>
      </c>
      <c r="D1870" s="3" t="s">
        <v>33</v>
      </c>
      <c r="E1870" s="3">
        <v>67816.388226695199</v>
      </c>
      <c r="F1870" s="3">
        <v>39</v>
      </c>
      <c r="G1870" s="3">
        <v>279.32697263340998</v>
      </c>
      <c r="H1870" s="3">
        <v>0</v>
      </c>
      <c r="I1870" s="3">
        <v>1440.1183713530099</v>
      </c>
      <c r="J1870" s="3">
        <v>13</v>
      </c>
      <c r="K1870" s="3">
        <v>388.20347079480803</v>
      </c>
      <c r="L1870" s="3">
        <v>60</v>
      </c>
      <c r="M1870" s="3">
        <v>18</v>
      </c>
      <c r="N1870" s="3">
        <v>8</v>
      </c>
      <c r="O1870" s="3">
        <v>633</v>
      </c>
      <c r="P1870" s="3">
        <v>4</v>
      </c>
      <c r="Q1870" s="3">
        <v>16814.6425993181</v>
      </c>
      <c r="R1870" s="3">
        <v>7</v>
      </c>
      <c r="S1870" s="3">
        <v>0</v>
      </c>
      <c r="T1870" s="3">
        <v>0</v>
      </c>
      <c r="U1870" s="3">
        <v>7769.7093906173404</v>
      </c>
      <c r="V1870" s="3">
        <v>1</v>
      </c>
      <c r="W1870" s="3" t="str">
        <f>IF(Bank_data3[[#This Row],[credit_risk]]=1,"High Risk","Low Risk")</f>
        <v>High Risk</v>
      </c>
      <c r="X1870" s="3" t="str">
        <f t="shared" si="203"/>
        <v>25-34</v>
      </c>
      <c r="Y1870" s="3" t="str">
        <f t="shared" si="204"/>
        <v>Middle Income</v>
      </c>
      <c r="Z1870" s="3" t="str">
        <f t="shared" si="205"/>
        <v>Fair</v>
      </c>
      <c r="AA1870" s="27">
        <f t="shared" si="206"/>
        <v>0.24794364664644872</v>
      </c>
      <c r="AB1870" s="3" t="str">
        <f t="shared" si="207"/>
        <v>Low</v>
      </c>
      <c r="AC1870" s="3" t="str">
        <f t="shared" si="208"/>
        <v>High</v>
      </c>
      <c r="AD1870" s="3" t="str">
        <f t="shared" si="209"/>
        <v>No</v>
      </c>
    </row>
    <row r="1871" spans="1:30" ht="15" customHeight="1" x14ac:dyDescent="0.3">
      <c r="A1871" s="3" t="s">
        <v>1892</v>
      </c>
      <c r="B1871" s="3">
        <v>48</v>
      </c>
      <c r="C1871" s="3" t="s">
        <v>23</v>
      </c>
      <c r="D1871" s="3" t="s">
        <v>33</v>
      </c>
      <c r="E1871" s="3">
        <v>35036.489630474898</v>
      </c>
      <c r="F1871" s="3">
        <v>44</v>
      </c>
      <c r="G1871" s="3">
        <v>1995.2356114167701</v>
      </c>
      <c r="H1871" s="3">
        <v>1</v>
      </c>
      <c r="I1871" s="3">
        <v>851.04269318469005</v>
      </c>
      <c r="J1871" s="3">
        <v>5</v>
      </c>
      <c r="K1871" s="3">
        <v>970.28223992766402</v>
      </c>
      <c r="L1871" s="3">
        <v>12</v>
      </c>
      <c r="M1871" s="3">
        <v>6</v>
      </c>
      <c r="N1871" s="3">
        <v>3</v>
      </c>
      <c r="O1871" s="3">
        <v>435</v>
      </c>
      <c r="P1871" s="3">
        <v>3</v>
      </c>
      <c r="Q1871" s="3">
        <v>19431.5876836606</v>
      </c>
      <c r="R1871" s="3">
        <v>1</v>
      </c>
      <c r="S1871" s="3">
        <v>0</v>
      </c>
      <c r="T1871" s="3">
        <v>0</v>
      </c>
      <c r="U1871" s="3">
        <v>4119.4596593517999</v>
      </c>
      <c r="V1871" s="3">
        <v>1</v>
      </c>
      <c r="W1871" s="3" t="str">
        <f>IF(Bank_data3[[#This Row],[credit_risk]]=1,"High Risk","Low Risk")</f>
        <v>High Risk</v>
      </c>
      <c r="X1871" s="3" t="str">
        <f t="shared" si="203"/>
        <v>45-54</v>
      </c>
      <c r="Y1871" s="3" t="str">
        <f t="shared" si="204"/>
        <v>Low Income</v>
      </c>
      <c r="Z1871" s="3" t="str">
        <f t="shared" si="205"/>
        <v>Poor</v>
      </c>
      <c r="AA1871" s="27">
        <f t="shared" si="206"/>
        <v>0.55461000484360501</v>
      </c>
      <c r="AB1871" s="3" t="str">
        <f t="shared" si="207"/>
        <v>Medium</v>
      </c>
      <c r="AC1871" s="3" t="str">
        <f t="shared" si="208"/>
        <v>Medium</v>
      </c>
      <c r="AD1871" s="3" t="str">
        <f t="shared" si="209"/>
        <v>No</v>
      </c>
    </row>
    <row r="1872" spans="1:30" ht="15" customHeight="1" x14ac:dyDescent="0.3">
      <c r="A1872" s="3" t="s">
        <v>1893</v>
      </c>
      <c r="B1872" s="3">
        <v>48</v>
      </c>
      <c r="C1872" s="3" t="s">
        <v>23</v>
      </c>
      <c r="D1872" s="3" t="s">
        <v>24</v>
      </c>
      <c r="E1872" s="3">
        <v>53670.296324208299</v>
      </c>
      <c r="F1872" s="3">
        <v>195</v>
      </c>
      <c r="G1872" s="3">
        <v>2078.0664785539602</v>
      </c>
      <c r="H1872" s="3">
        <v>7</v>
      </c>
      <c r="I1872" s="3">
        <v>1081.99201587279</v>
      </c>
      <c r="J1872" s="3">
        <v>29</v>
      </c>
      <c r="K1872" s="3">
        <v>318.18233103046998</v>
      </c>
      <c r="L1872" s="3">
        <v>8</v>
      </c>
      <c r="M1872" s="3">
        <v>15</v>
      </c>
      <c r="N1872" s="3">
        <v>9</v>
      </c>
      <c r="O1872" s="3">
        <v>818</v>
      </c>
      <c r="P1872" s="3">
        <v>5</v>
      </c>
      <c r="Q1872" s="3">
        <v>15286.7636524713</v>
      </c>
      <c r="R1872" s="3">
        <v>5</v>
      </c>
      <c r="S1872" s="3">
        <v>0</v>
      </c>
      <c r="T1872" s="3">
        <v>0</v>
      </c>
      <c r="U1872" s="3">
        <v>6331.2413528617299</v>
      </c>
      <c r="V1872" s="3">
        <v>1</v>
      </c>
      <c r="W1872" s="3" t="str">
        <f>IF(Bank_data3[[#This Row],[credit_risk]]=1,"High Risk","Low Risk")</f>
        <v>High Risk</v>
      </c>
      <c r="X1872" s="3" t="str">
        <f t="shared" si="203"/>
        <v>45-54</v>
      </c>
      <c r="Y1872" s="3" t="str">
        <f t="shared" si="204"/>
        <v>Middle Income</v>
      </c>
      <c r="Z1872" s="3" t="str">
        <f t="shared" si="205"/>
        <v>Excellent</v>
      </c>
      <c r="AA1872" s="27">
        <f t="shared" si="206"/>
        <v>0.28482726385798091</v>
      </c>
      <c r="AB1872" s="3" t="str">
        <f t="shared" si="207"/>
        <v>Medium</v>
      </c>
      <c r="AC1872" s="3" t="str">
        <f t="shared" si="208"/>
        <v>Low</v>
      </c>
      <c r="AD1872" s="3" t="str">
        <f t="shared" si="209"/>
        <v>No</v>
      </c>
    </row>
    <row r="1873" spans="1:30" ht="15" customHeight="1" x14ac:dyDescent="0.3">
      <c r="A1873" s="3" t="s">
        <v>1894</v>
      </c>
      <c r="B1873" s="3">
        <v>30</v>
      </c>
      <c r="C1873" s="3" t="s">
        <v>23</v>
      </c>
      <c r="D1873" s="3" t="s">
        <v>33</v>
      </c>
      <c r="E1873" s="3">
        <v>60131.119933788897</v>
      </c>
      <c r="F1873" s="3">
        <v>190</v>
      </c>
      <c r="G1873" s="3">
        <v>874.16594265705703</v>
      </c>
      <c r="H1873" s="3">
        <v>1</v>
      </c>
      <c r="I1873" s="3">
        <v>850.02274399148598</v>
      </c>
      <c r="J1873" s="3">
        <v>45</v>
      </c>
      <c r="K1873" s="3">
        <v>468.55897484962799</v>
      </c>
      <c r="L1873" s="3">
        <v>77</v>
      </c>
      <c r="M1873" s="3">
        <v>11</v>
      </c>
      <c r="N1873" s="3">
        <v>6</v>
      </c>
      <c r="O1873" s="3">
        <v>782</v>
      </c>
      <c r="P1873" s="3">
        <v>0</v>
      </c>
      <c r="Q1873" s="3">
        <v>19998.236384792799</v>
      </c>
      <c r="R1873" s="3">
        <v>6</v>
      </c>
      <c r="S1873" s="3">
        <v>0</v>
      </c>
      <c r="T1873" s="3">
        <v>0</v>
      </c>
      <c r="U1873" s="3">
        <v>9823.2035019212908</v>
      </c>
      <c r="V1873" s="3">
        <v>1</v>
      </c>
      <c r="W1873" s="3" t="str">
        <f>IF(Bank_data3[[#This Row],[credit_risk]]=1,"High Risk","Low Risk")</f>
        <v>High Risk</v>
      </c>
      <c r="X1873" s="3" t="str">
        <f t="shared" si="203"/>
        <v>25-34</v>
      </c>
      <c r="Y1873" s="3" t="str">
        <f t="shared" si="204"/>
        <v>Middle Income</v>
      </c>
      <c r="Z1873" s="3" t="str">
        <f t="shared" si="205"/>
        <v>Very Good</v>
      </c>
      <c r="AA1873" s="27">
        <f t="shared" si="206"/>
        <v>0.33257714818571649</v>
      </c>
      <c r="AB1873" s="3" t="str">
        <f t="shared" si="207"/>
        <v>Low</v>
      </c>
      <c r="AC1873" s="3" t="str">
        <f t="shared" si="208"/>
        <v>High</v>
      </c>
      <c r="AD1873" s="3" t="str">
        <f t="shared" si="209"/>
        <v>No</v>
      </c>
    </row>
    <row r="1874" spans="1:30" ht="15" customHeight="1" x14ac:dyDescent="0.3">
      <c r="A1874" s="3" t="s">
        <v>1895</v>
      </c>
      <c r="B1874" s="3">
        <v>51</v>
      </c>
      <c r="C1874" s="3" t="s">
        <v>31</v>
      </c>
      <c r="D1874" s="3" t="s">
        <v>26</v>
      </c>
      <c r="E1874" s="3">
        <v>47329.750781459203</v>
      </c>
      <c r="F1874" s="3">
        <v>220</v>
      </c>
      <c r="G1874" s="3">
        <v>2637.6693637242402</v>
      </c>
      <c r="H1874" s="3">
        <v>10</v>
      </c>
      <c r="I1874" s="3">
        <v>415.74329911086102</v>
      </c>
      <c r="J1874" s="3">
        <v>46</v>
      </c>
      <c r="K1874" s="3">
        <v>129.753844314025</v>
      </c>
      <c r="L1874" s="3">
        <v>34</v>
      </c>
      <c r="M1874" s="3">
        <v>10</v>
      </c>
      <c r="N1874" s="3">
        <v>4</v>
      </c>
      <c r="O1874" s="3">
        <v>418</v>
      </c>
      <c r="P1874" s="3">
        <v>3</v>
      </c>
      <c r="Q1874" s="3">
        <v>0</v>
      </c>
      <c r="R1874" s="3">
        <v>0</v>
      </c>
      <c r="S1874" s="3">
        <v>0</v>
      </c>
      <c r="T1874" s="3">
        <v>0</v>
      </c>
      <c r="U1874" s="3">
        <v>6694.6683746383396</v>
      </c>
      <c r="V1874" s="3">
        <v>1</v>
      </c>
      <c r="W1874" s="3" t="str">
        <f>IF(Bank_data3[[#This Row],[credit_risk]]=1,"High Risk","Low Risk")</f>
        <v>High Risk</v>
      </c>
      <c r="X1874" s="3" t="str">
        <f t="shared" si="203"/>
        <v>45-54</v>
      </c>
      <c r="Y1874" s="3" t="str">
        <f t="shared" si="204"/>
        <v>Low Income</v>
      </c>
      <c r="Z1874" s="3" t="str">
        <f t="shared" si="205"/>
        <v>Poor</v>
      </c>
      <c r="AA1874" s="27">
        <f t="shared" si="206"/>
        <v>0</v>
      </c>
      <c r="AB1874" s="3" t="str">
        <f t="shared" si="207"/>
        <v>Medium</v>
      </c>
      <c r="AC1874" s="3" t="str">
        <f t="shared" si="208"/>
        <v>High</v>
      </c>
      <c r="AD1874" s="3" t="str">
        <f t="shared" si="209"/>
        <v>No</v>
      </c>
    </row>
    <row r="1875" spans="1:30" ht="15" customHeight="1" x14ac:dyDescent="0.3">
      <c r="A1875" s="3" t="s">
        <v>1896</v>
      </c>
      <c r="B1875" s="3">
        <v>21</v>
      </c>
      <c r="C1875" s="3" t="s">
        <v>28</v>
      </c>
      <c r="D1875" s="3" t="s">
        <v>26</v>
      </c>
      <c r="E1875" s="3">
        <v>18413.638063317601</v>
      </c>
      <c r="F1875" s="3">
        <v>3</v>
      </c>
      <c r="G1875" s="3">
        <v>1219.0729696928599</v>
      </c>
      <c r="H1875" s="3">
        <v>11</v>
      </c>
      <c r="I1875" s="3">
        <v>992.46068866570602</v>
      </c>
      <c r="J1875" s="3">
        <v>32</v>
      </c>
      <c r="K1875" s="3">
        <v>391.02331288906601</v>
      </c>
      <c r="L1875" s="3">
        <v>17</v>
      </c>
      <c r="M1875" s="3">
        <v>8</v>
      </c>
      <c r="N1875" s="3">
        <v>6</v>
      </c>
      <c r="O1875" s="3">
        <v>587</v>
      </c>
      <c r="P1875" s="3">
        <v>1</v>
      </c>
      <c r="Q1875" s="3">
        <v>11304.0094629532</v>
      </c>
      <c r="R1875" s="3">
        <v>2</v>
      </c>
      <c r="S1875" s="3">
        <v>0</v>
      </c>
      <c r="T1875" s="3">
        <v>0</v>
      </c>
      <c r="U1875" s="3">
        <v>5288.2399239310698</v>
      </c>
      <c r="V1875" s="3">
        <v>0</v>
      </c>
      <c r="W1875" s="3" t="str">
        <f>IF(Bank_data3[[#This Row],[credit_risk]]=1,"High Risk","Low Risk")</f>
        <v>Low Risk</v>
      </c>
      <c r="X1875" s="3" t="str">
        <f t="shared" si="203"/>
        <v>18-24</v>
      </c>
      <c r="Y1875" s="3" t="str">
        <f t="shared" si="204"/>
        <v>Low Income</v>
      </c>
      <c r="Z1875" s="3" t="str">
        <f t="shared" si="205"/>
        <v>Fair</v>
      </c>
      <c r="AA1875" s="27">
        <f t="shared" si="206"/>
        <v>0.61389332320332068</v>
      </c>
      <c r="AB1875" s="3" t="str">
        <f t="shared" si="207"/>
        <v>Medium</v>
      </c>
      <c r="AC1875" s="3" t="str">
        <f t="shared" si="208"/>
        <v>Medium</v>
      </c>
      <c r="AD1875" s="3" t="str">
        <f t="shared" si="209"/>
        <v>No</v>
      </c>
    </row>
    <row r="1876" spans="1:30" ht="15" customHeight="1" x14ac:dyDescent="0.3">
      <c r="A1876" s="3" t="s">
        <v>1897</v>
      </c>
      <c r="B1876" s="3">
        <v>66</v>
      </c>
      <c r="C1876" s="3" t="s">
        <v>28</v>
      </c>
      <c r="D1876" s="3" t="s">
        <v>24</v>
      </c>
      <c r="E1876" s="3">
        <v>68181.242370684995</v>
      </c>
      <c r="F1876" s="3">
        <v>189</v>
      </c>
      <c r="G1876" s="3">
        <v>1150.2073674603701</v>
      </c>
      <c r="H1876" s="3">
        <v>9</v>
      </c>
      <c r="I1876" s="3">
        <v>570.47094098557295</v>
      </c>
      <c r="J1876" s="3">
        <v>19</v>
      </c>
      <c r="K1876" s="3">
        <v>24.2271998004591</v>
      </c>
      <c r="L1876" s="3">
        <v>11</v>
      </c>
      <c r="M1876" s="3">
        <v>6</v>
      </c>
      <c r="N1876" s="3">
        <v>4</v>
      </c>
      <c r="O1876" s="3">
        <v>641</v>
      </c>
      <c r="P1876" s="3">
        <v>2</v>
      </c>
      <c r="Q1876" s="3">
        <v>7836.1988929782401</v>
      </c>
      <c r="R1876" s="3">
        <v>5</v>
      </c>
      <c r="S1876" s="3">
        <v>1</v>
      </c>
      <c r="T1876" s="3">
        <v>0</v>
      </c>
      <c r="U1876" s="3">
        <v>7967.6706536375596</v>
      </c>
      <c r="V1876" s="3">
        <v>1</v>
      </c>
      <c r="W1876" s="3" t="str">
        <f>IF(Bank_data3[[#This Row],[credit_risk]]=1,"High Risk","Low Risk")</f>
        <v>High Risk</v>
      </c>
      <c r="X1876" s="3" t="str">
        <f t="shared" si="203"/>
        <v>55+</v>
      </c>
      <c r="Y1876" s="3" t="str">
        <f t="shared" si="204"/>
        <v>Middle Income</v>
      </c>
      <c r="Z1876" s="3" t="str">
        <f t="shared" si="205"/>
        <v>Fair</v>
      </c>
      <c r="AA1876" s="27">
        <f t="shared" si="206"/>
        <v>0.114931887723235</v>
      </c>
      <c r="AB1876" s="3" t="str">
        <f t="shared" si="207"/>
        <v>Medium</v>
      </c>
      <c r="AC1876" s="3" t="str">
        <f t="shared" si="208"/>
        <v>Medium</v>
      </c>
      <c r="AD1876" s="3" t="str">
        <f t="shared" si="209"/>
        <v>No</v>
      </c>
    </row>
    <row r="1877" spans="1:30" ht="15" customHeight="1" x14ac:dyDescent="0.3">
      <c r="A1877" s="3" t="s">
        <v>1898</v>
      </c>
      <c r="B1877" s="3">
        <v>33</v>
      </c>
      <c r="C1877" s="3" t="s">
        <v>28</v>
      </c>
      <c r="D1877" s="3" t="s">
        <v>24</v>
      </c>
      <c r="E1877" s="3">
        <v>63448.542176478899</v>
      </c>
      <c r="F1877" s="3">
        <v>134</v>
      </c>
      <c r="G1877" s="3">
        <v>977.183000017469</v>
      </c>
      <c r="H1877" s="3">
        <v>8</v>
      </c>
      <c r="I1877" s="3">
        <v>768.15485168626697</v>
      </c>
      <c r="J1877" s="3">
        <v>15</v>
      </c>
      <c r="K1877" s="3">
        <v>1346.4448824265901</v>
      </c>
      <c r="L1877" s="3">
        <v>40</v>
      </c>
      <c r="M1877" s="3">
        <v>19</v>
      </c>
      <c r="N1877" s="3">
        <v>2</v>
      </c>
      <c r="O1877" s="3">
        <v>577</v>
      </c>
      <c r="P1877" s="3">
        <v>1</v>
      </c>
      <c r="Q1877" s="3">
        <v>23911.527388292601</v>
      </c>
      <c r="R1877" s="3">
        <v>2</v>
      </c>
      <c r="S1877" s="3">
        <v>0</v>
      </c>
      <c r="T1877" s="3">
        <v>0</v>
      </c>
      <c r="U1877" s="3">
        <v>13276.6583338821</v>
      </c>
      <c r="V1877" s="3">
        <v>1</v>
      </c>
      <c r="W1877" s="3" t="str">
        <f>IF(Bank_data3[[#This Row],[credit_risk]]=1,"High Risk","Low Risk")</f>
        <v>High Risk</v>
      </c>
      <c r="X1877" s="3" t="str">
        <f t="shared" si="203"/>
        <v>25-34</v>
      </c>
      <c r="Y1877" s="3" t="str">
        <f t="shared" si="204"/>
        <v>Middle Income</v>
      </c>
      <c r="Z1877" s="3" t="str">
        <f t="shared" si="205"/>
        <v>Poor</v>
      </c>
      <c r="AA1877" s="27">
        <f t="shared" si="206"/>
        <v>0.3768648824394405</v>
      </c>
      <c r="AB1877" s="3" t="str">
        <f t="shared" si="207"/>
        <v>Low</v>
      </c>
      <c r="AC1877" s="3" t="str">
        <f t="shared" si="208"/>
        <v>High</v>
      </c>
      <c r="AD1877" s="3" t="str">
        <f t="shared" si="209"/>
        <v>No</v>
      </c>
    </row>
    <row r="1878" spans="1:30" ht="15" customHeight="1" x14ac:dyDescent="0.3">
      <c r="A1878" s="3" t="s">
        <v>1899</v>
      </c>
      <c r="B1878" s="3">
        <v>39</v>
      </c>
      <c r="C1878" s="3" t="s">
        <v>28</v>
      </c>
      <c r="D1878" s="3" t="s">
        <v>33</v>
      </c>
      <c r="E1878" s="3">
        <v>54117.920840444298</v>
      </c>
      <c r="F1878" s="3">
        <v>105</v>
      </c>
      <c r="G1878" s="3">
        <v>1858.4833883664301</v>
      </c>
      <c r="H1878" s="3">
        <v>2</v>
      </c>
      <c r="I1878" s="3">
        <v>906.890938662699</v>
      </c>
      <c r="J1878" s="3">
        <v>3</v>
      </c>
      <c r="K1878" s="3">
        <v>238.73275795155701</v>
      </c>
      <c r="L1878" s="3">
        <v>15</v>
      </c>
      <c r="M1878" s="3">
        <v>13</v>
      </c>
      <c r="N1878" s="3">
        <v>5</v>
      </c>
      <c r="O1878" s="3">
        <v>793</v>
      </c>
      <c r="P1878" s="3">
        <v>5</v>
      </c>
      <c r="Q1878" s="3">
        <v>4804.5038983451796</v>
      </c>
      <c r="R1878" s="3">
        <v>5</v>
      </c>
      <c r="S1878" s="3">
        <v>0</v>
      </c>
      <c r="T1878" s="3">
        <v>0</v>
      </c>
      <c r="U1878" s="3">
        <v>8738.77463660383</v>
      </c>
      <c r="V1878" s="3">
        <v>1</v>
      </c>
      <c r="W1878" s="3" t="str">
        <f>IF(Bank_data3[[#This Row],[credit_risk]]=1,"High Risk","Low Risk")</f>
        <v>High Risk</v>
      </c>
      <c r="X1878" s="3" t="str">
        <f t="shared" si="203"/>
        <v>35-44</v>
      </c>
      <c r="Y1878" s="3" t="str">
        <f t="shared" si="204"/>
        <v>Middle Income</v>
      </c>
      <c r="Z1878" s="3" t="str">
        <f t="shared" si="205"/>
        <v>Very Good</v>
      </c>
      <c r="AA1878" s="27">
        <f t="shared" si="206"/>
        <v>8.8778427251672953E-2</v>
      </c>
      <c r="AB1878" s="3" t="str">
        <f t="shared" si="207"/>
        <v>Medium</v>
      </c>
      <c r="AC1878" s="3" t="str">
        <f t="shared" si="208"/>
        <v>Medium</v>
      </c>
      <c r="AD1878" s="3" t="str">
        <f t="shared" si="209"/>
        <v>No</v>
      </c>
    </row>
    <row r="1879" spans="1:30" ht="15" customHeight="1" x14ac:dyDescent="0.3">
      <c r="A1879" s="3" t="s">
        <v>1900</v>
      </c>
      <c r="B1879" s="3">
        <v>41</v>
      </c>
      <c r="C1879" s="3" t="s">
        <v>28</v>
      </c>
      <c r="D1879" s="3" t="s">
        <v>33</v>
      </c>
      <c r="E1879" s="3">
        <v>50725.947216004599</v>
      </c>
      <c r="F1879" s="3">
        <v>144</v>
      </c>
      <c r="G1879" s="3">
        <v>1186.9109477414099</v>
      </c>
      <c r="H1879" s="3">
        <v>2</v>
      </c>
      <c r="I1879" s="3">
        <v>120.503676589675</v>
      </c>
      <c r="J1879" s="3">
        <v>33</v>
      </c>
      <c r="K1879" s="3">
        <v>589.75256394111705</v>
      </c>
      <c r="L1879" s="3">
        <v>12</v>
      </c>
      <c r="M1879" s="3">
        <v>3</v>
      </c>
      <c r="N1879" s="3">
        <v>8</v>
      </c>
      <c r="O1879" s="3">
        <v>463</v>
      </c>
      <c r="P1879" s="3">
        <v>3</v>
      </c>
      <c r="Q1879" s="3">
        <v>3940.34720638522</v>
      </c>
      <c r="R1879" s="3">
        <v>1</v>
      </c>
      <c r="S1879" s="3">
        <v>1</v>
      </c>
      <c r="T1879" s="3">
        <v>0</v>
      </c>
      <c r="U1879" s="3">
        <v>12824.660124574901</v>
      </c>
      <c r="V1879" s="3">
        <v>1</v>
      </c>
      <c r="W1879" s="3" t="str">
        <f>IF(Bank_data3[[#This Row],[credit_risk]]=1,"High Risk","Low Risk")</f>
        <v>High Risk</v>
      </c>
      <c r="X1879" s="3" t="str">
        <f t="shared" si="203"/>
        <v>35-44</v>
      </c>
      <c r="Y1879" s="3" t="str">
        <f t="shared" si="204"/>
        <v>Middle Income</v>
      </c>
      <c r="Z1879" s="3" t="str">
        <f t="shared" si="205"/>
        <v>Poor</v>
      </c>
      <c r="AA1879" s="27">
        <f t="shared" si="206"/>
        <v>7.7679125233604249E-2</v>
      </c>
      <c r="AB1879" s="3" t="str">
        <f t="shared" si="207"/>
        <v>Medium</v>
      </c>
      <c r="AC1879" s="3" t="str">
        <f t="shared" si="208"/>
        <v>Medium</v>
      </c>
      <c r="AD1879" s="3" t="str">
        <f t="shared" si="209"/>
        <v>No</v>
      </c>
    </row>
    <row r="1880" spans="1:30" ht="15" customHeight="1" x14ac:dyDescent="0.3">
      <c r="A1880" s="3" t="s">
        <v>1901</v>
      </c>
      <c r="B1880" s="3">
        <v>30</v>
      </c>
      <c r="C1880" s="3" t="s">
        <v>28</v>
      </c>
      <c r="D1880" s="3" t="s">
        <v>24</v>
      </c>
      <c r="E1880" s="3">
        <v>17934.351808070602</v>
      </c>
      <c r="F1880" s="3">
        <v>112</v>
      </c>
      <c r="G1880" s="3">
        <v>350.292861430416</v>
      </c>
      <c r="H1880" s="3">
        <v>5</v>
      </c>
      <c r="I1880" s="3">
        <v>236.67425663789501</v>
      </c>
      <c r="J1880" s="3">
        <v>0</v>
      </c>
      <c r="K1880" s="3">
        <v>380.75933636390602</v>
      </c>
      <c r="L1880" s="3">
        <v>17</v>
      </c>
      <c r="M1880" s="3">
        <v>2</v>
      </c>
      <c r="N1880" s="3">
        <v>5</v>
      </c>
      <c r="O1880" s="3">
        <v>584</v>
      </c>
      <c r="P1880" s="3">
        <v>5</v>
      </c>
      <c r="Q1880" s="3">
        <v>8237.3092449654596</v>
      </c>
      <c r="R1880" s="3">
        <v>6</v>
      </c>
      <c r="S1880" s="3">
        <v>0</v>
      </c>
      <c r="T1880" s="3">
        <v>0</v>
      </c>
      <c r="U1880" s="3">
        <v>500</v>
      </c>
      <c r="V1880" s="3">
        <v>1</v>
      </c>
      <c r="W1880" s="3" t="str">
        <f>IF(Bank_data3[[#This Row],[credit_risk]]=1,"High Risk","Low Risk")</f>
        <v>High Risk</v>
      </c>
      <c r="X1880" s="3" t="str">
        <f t="shared" si="203"/>
        <v>25-34</v>
      </c>
      <c r="Y1880" s="3" t="str">
        <f t="shared" si="204"/>
        <v>Low Income</v>
      </c>
      <c r="Z1880" s="3" t="str">
        <f t="shared" si="205"/>
        <v>Fair</v>
      </c>
      <c r="AA1880" s="27">
        <f t="shared" si="206"/>
        <v>0.45930342691608206</v>
      </c>
      <c r="AB1880" s="3" t="str">
        <f t="shared" si="207"/>
        <v>Low</v>
      </c>
      <c r="AC1880" s="3" t="str">
        <f t="shared" si="208"/>
        <v>Medium</v>
      </c>
      <c r="AD1880" s="3" t="str">
        <f t="shared" si="209"/>
        <v>No</v>
      </c>
    </row>
    <row r="1881" spans="1:30" ht="15" customHeight="1" x14ac:dyDescent="0.3">
      <c r="A1881" s="3" t="s">
        <v>1902</v>
      </c>
      <c r="B1881" s="3">
        <v>46</v>
      </c>
      <c r="C1881" s="3" t="s">
        <v>31</v>
      </c>
      <c r="D1881" s="3" t="s">
        <v>24</v>
      </c>
      <c r="E1881" s="3">
        <v>63943.8194460214</v>
      </c>
      <c r="F1881" s="3">
        <v>148</v>
      </c>
      <c r="G1881" s="3">
        <v>1773.29515120311</v>
      </c>
      <c r="H1881" s="3">
        <v>2</v>
      </c>
      <c r="I1881" s="3">
        <v>1118.3107103741499</v>
      </c>
      <c r="J1881" s="3">
        <v>12</v>
      </c>
      <c r="K1881" s="3">
        <v>441.195543482191</v>
      </c>
      <c r="L1881" s="3">
        <v>75</v>
      </c>
      <c r="M1881" s="3">
        <v>8</v>
      </c>
      <c r="N1881" s="3">
        <v>3</v>
      </c>
      <c r="O1881" s="3">
        <v>522</v>
      </c>
      <c r="P1881" s="3">
        <v>4</v>
      </c>
      <c r="Q1881" s="3">
        <v>8849.0725887119806</v>
      </c>
      <c r="R1881" s="3">
        <v>1</v>
      </c>
      <c r="S1881" s="3">
        <v>0</v>
      </c>
      <c r="T1881" s="3">
        <v>0</v>
      </c>
      <c r="U1881" s="3">
        <v>8539.0072682405807</v>
      </c>
      <c r="V1881" s="3">
        <v>1</v>
      </c>
      <c r="W1881" s="3" t="str">
        <f>IF(Bank_data3[[#This Row],[credit_risk]]=1,"High Risk","Low Risk")</f>
        <v>High Risk</v>
      </c>
      <c r="X1881" s="3" t="str">
        <f t="shared" si="203"/>
        <v>45-54</v>
      </c>
      <c r="Y1881" s="3" t="str">
        <f t="shared" si="204"/>
        <v>Middle Income</v>
      </c>
      <c r="Z1881" s="3" t="str">
        <f t="shared" si="205"/>
        <v>Poor</v>
      </c>
      <c r="AA1881" s="27">
        <f t="shared" si="206"/>
        <v>0.1383882393228322</v>
      </c>
      <c r="AB1881" s="3" t="str">
        <f t="shared" si="207"/>
        <v>Medium</v>
      </c>
      <c r="AC1881" s="3" t="str">
        <f t="shared" si="208"/>
        <v>High</v>
      </c>
      <c r="AD1881" s="3" t="str">
        <f t="shared" si="209"/>
        <v>No</v>
      </c>
    </row>
    <row r="1882" spans="1:30" ht="15" customHeight="1" x14ac:dyDescent="0.3">
      <c r="A1882" s="3" t="s">
        <v>1903</v>
      </c>
      <c r="B1882" s="3">
        <v>22</v>
      </c>
      <c r="C1882" s="3" t="s">
        <v>23</v>
      </c>
      <c r="D1882" s="3" t="s">
        <v>26</v>
      </c>
      <c r="E1882" s="3">
        <v>76755.128779910796</v>
      </c>
      <c r="F1882" s="3">
        <v>36</v>
      </c>
      <c r="G1882" s="3">
        <v>1266.96645025216</v>
      </c>
      <c r="H1882" s="3">
        <v>8</v>
      </c>
      <c r="I1882" s="3">
        <v>567.68874369036996</v>
      </c>
      <c r="J1882" s="3">
        <v>47</v>
      </c>
      <c r="K1882" s="3">
        <v>480.89040485781902</v>
      </c>
      <c r="L1882" s="3">
        <v>50</v>
      </c>
      <c r="M1882" s="3">
        <v>4</v>
      </c>
      <c r="N1882" s="3">
        <v>0</v>
      </c>
      <c r="O1882" s="3">
        <v>897</v>
      </c>
      <c r="P1882" s="3">
        <v>3</v>
      </c>
      <c r="Q1882" s="3">
        <v>9741.7267579989202</v>
      </c>
      <c r="R1882" s="3">
        <v>5</v>
      </c>
      <c r="S1882" s="3">
        <v>0</v>
      </c>
      <c r="T1882" s="3">
        <v>0</v>
      </c>
      <c r="U1882" s="3">
        <v>7433.9181153781701</v>
      </c>
      <c r="V1882" s="3">
        <v>1</v>
      </c>
      <c r="W1882" s="3" t="str">
        <f>IF(Bank_data3[[#This Row],[credit_risk]]=1,"High Risk","Low Risk")</f>
        <v>High Risk</v>
      </c>
      <c r="X1882" s="3" t="str">
        <f t="shared" si="203"/>
        <v>18-24</v>
      </c>
      <c r="Y1882" s="3" t="str">
        <f t="shared" si="204"/>
        <v>Middle Income</v>
      </c>
      <c r="Z1882" s="3" t="str">
        <f t="shared" si="205"/>
        <v>Excellent</v>
      </c>
      <c r="AA1882" s="27">
        <f t="shared" si="206"/>
        <v>0.12691955459983065</v>
      </c>
      <c r="AB1882" s="3" t="str">
        <f t="shared" si="207"/>
        <v>Medium</v>
      </c>
      <c r="AC1882" s="3" t="str">
        <f t="shared" si="208"/>
        <v>High</v>
      </c>
      <c r="AD1882" s="3" t="str">
        <f t="shared" si="209"/>
        <v>No</v>
      </c>
    </row>
    <row r="1883" spans="1:30" ht="15" customHeight="1" x14ac:dyDescent="0.3">
      <c r="A1883" s="3" t="s">
        <v>1904</v>
      </c>
      <c r="B1883" s="3">
        <v>36</v>
      </c>
      <c r="C1883" s="3" t="s">
        <v>28</v>
      </c>
      <c r="D1883" s="3" t="s">
        <v>26</v>
      </c>
      <c r="E1883" s="3">
        <v>29952.580632406301</v>
      </c>
      <c r="F1883" s="3">
        <v>3</v>
      </c>
      <c r="G1883" s="3">
        <v>2368.7408877490002</v>
      </c>
      <c r="H1883" s="3">
        <v>10</v>
      </c>
      <c r="I1883" s="3">
        <v>584.28730381189905</v>
      </c>
      <c r="J1883" s="3">
        <v>7</v>
      </c>
      <c r="K1883" s="3">
        <v>737.366118436698</v>
      </c>
      <c r="L1883" s="3">
        <v>32</v>
      </c>
      <c r="M1883" s="3">
        <v>2</v>
      </c>
      <c r="N1883" s="3">
        <v>2</v>
      </c>
      <c r="O1883" s="3">
        <v>676</v>
      </c>
      <c r="P1883" s="3">
        <v>5</v>
      </c>
      <c r="Q1883" s="3">
        <v>17421.425073386799</v>
      </c>
      <c r="R1883" s="3">
        <v>0</v>
      </c>
      <c r="S1883" s="3">
        <v>0</v>
      </c>
      <c r="T1883" s="3">
        <v>0</v>
      </c>
      <c r="U1883" s="3">
        <v>3844.4718169449202</v>
      </c>
      <c r="V1883" s="3">
        <v>0</v>
      </c>
      <c r="W1883" s="3" t="str">
        <f>IF(Bank_data3[[#This Row],[credit_risk]]=1,"High Risk","Low Risk")</f>
        <v>Low Risk</v>
      </c>
      <c r="X1883" s="3" t="str">
        <f t="shared" si="203"/>
        <v>35-44</v>
      </c>
      <c r="Y1883" s="3" t="str">
        <f t="shared" si="204"/>
        <v>Low Income</v>
      </c>
      <c r="Z1883" s="3" t="str">
        <f t="shared" si="205"/>
        <v>Good</v>
      </c>
      <c r="AA1883" s="27">
        <f t="shared" si="206"/>
        <v>0.58163352557803338</v>
      </c>
      <c r="AB1883" s="3" t="str">
        <f t="shared" si="207"/>
        <v>Medium</v>
      </c>
      <c r="AC1883" s="3" t="str">
        <f t="shared" si="208"/>
        <v>High</v>
      </c>
      <c r="AD1883" s="3" t="str">
        <f t="shared" si="209"/>
        <v>No</v>
      </c>
    </row>
    <row r="1884" spans="1:30" ht="15" customHeight="1" x14ac:dyDescent="0.3">
      <c r="A1884" s="3" t="s">
        <v>1905</v>
      </c>
      <c r="B1884" s="3">
        <v>63</v>
      </c>
      <c r="C1884" s="3" t="s">
        <v>31</v>
      </c>
      <c r="D1884" s="3" t="s">
        <v>33</v>
      </c>
      <c r="E1884" s="3">
        <v>74210.335812888399</v>
      </c>
      <c r="F1884" s="3">
        <v>55</v>
      </c>
      <c r="G1884" s="3">
        <v>1747.0138193912601</v>
      </c>
      <c r="H1884" s="3">
        <v>7</v>
      </c>
      <c r="I1884" s="3">
        <v>858.25343907978697</v>
      </c>
      <c r="J1884" s="3">
        <v>21</v>
      </c>
      <c r="K1884" s="3">
        <v>627.04632415627998</v>
      </c>
      <c r="L1884" s="3">
        <v>69</v>
      </c>
      <c r="M1884" s="3">
        <v>0</v>
      </c>
      <c r="N1884" s="3">
        <v>2</v>
      </c>
      <c r="O1884" s="3">
        <v>352</v>
      </c>
      <c r="P1884" s="3">
        <v>0</v>
      </c>
      <c r="Q1884" s="3">
        <v>20891.601783103601</v>
      </c>
      <c r="R1884" s="3">
        <v>0</v>
      </c>
      <c r="S1884" s="3">
        <v>0</v>
      </c>
      <c r="T1884" s="3">
        <v>0</v>
      </c>
      <c r="U1884" s="3">
        <v>8790.0152478200598</v>
      </c>
      <c r="V1884" s="3">
        <v>1</v>
      </c>
      <c r="W1884" s="3" t="str">
        <f>IF(Bank_data3[[#This Row],[credit_risk]]=1,"High Risk","Low Risk")</f>
        <v>High Risk</v>
      </c>
      <c r="X1884" s="3" t="str">
        <f t="shared" si="203"/>
        <v>55+</v>
      </c>
      <c r="Y1884" s="3" t="str">
        <f t="shared" si="204"/>
        <v>Middle Income</v>
      </c>
      <c r="Z1884" s="3" t="str">
        <f t="shared" si="205"/>
        <v>Poor</v>
      </c>
      <c r="AA1884" s="27">
        <f t="shared" si="206"/>
        <v>0.28151876088768857</v>
      </c>
      <c r="AB1884" s="3" t="str">
        <f t="shared" si="207"/>
        <v>Medium</v>
      </c>
      <c r="AC1884" s="3" t="str">
        <f t="shared" si="208"/>
        <v>High</v>
      </c>
      <c r="AD1884" s="3" t="str">
        <f t="shared" si="209"/>
        <v>No</v>
      </c>
    </row>
    <row r="1885" spans="1:30" ht="15" customHeight="1" x14ac:dyDescent="0.3">
      <c r="A1885" s="3" t="s">
        <v>1906</v>
      </c>
      <c r="B1885" s="3">
        <v>47</v>
      </c>
      <c r="C1885" s="3" t="s">
        <v>28</v>
      </c>
      <c r="D1885" s="3" t="s">
        <v>26</v>
      </c>
      <c r="E1885" s="3">
        <v>70366.240334216403</v>
      </c>
      <c r="F1885" s="3">
        <v>24</v>
      </c>
      <c r="G1885" s="3">
        <v>1712.9238564115501</v>
      </c>
      <c r="H1885" s="3">
        <v>3</v>
      </c>
      <c r="I1885" s="3">
        <v>665.01459100734598</v>
      </c>
      <c r="J1885" s="3">
        <v>3</v>
      </c>
      <c r="K1885" s="3">
        <v>560.44770909690703</v>
      </c>
      <c r="L1885" s="3">
        <v>66</v>
      </c>
      <c r="M1885" s="3">
        <v>17</v>
      </c>
      <c r="N1885" s="3">
        <v>1</v>
      </c>
      <c r="O1885" s="3">
        <v>627</v>
      </c>
      <c r="P1885" s="3">
        <v>1</v>
      </c>
      <c r="Q1885" s="3">
        <v>17820.249597329101</v>
      </c>
      <c r="R1885" s="3">
        <v>1</v>
      </c>
      <c r="S1885" s="3">
        <v>0</v>
      </c>
      <c r="T1885" s="3">
        <v>0</v>
      </c>
      <c r="U1885" s="3">
        <v>11657.415671643799</v>
      </c>
      <c r="V1885" s="3">
        <v>0</v>
      </c>
      <c r="W1885" s="3" t="str">
        <f>IF(Bank_data3[[#This Row],[credit_risk]]=1,"High Risk","Low Risk")</f>
        <v>Low Risk</v>
      </c>
      <c r="X1885" s="3" t="str">
        <f t="shared" si="203"/>
        <v>45-54</v>
      </c>
      <c r="Y1885" s="3" t="str">
        <f t="shared" si="204"/>
        <v>Middle Income</v>
      </c>
      <c r="Z1885" s="3" t="str">
        <f t="shared" si="205"/>
        <v>Fair</v>
      </c>
      <c r="AA1885" s="27">
        <f t="shared" si="206"/>
        <v>0.25324998909546398</v>
      </c>
      <c r="AB1885" s="3" t="str">
        <f t="shared" si="207"/>
        <v>Medium</v>
      </c>
      <c r="AC1885" s="3" t="str">
        <f t="shared" si="208"/>
        <v>High</v>
      </c>
      <c r="AD1885" s="3" t="str">
        <f t="shared" si="209"/>
        <v>No</v>
      </c>
    </row>
    <row r="1886" spans="1:30" ht="15" customHeight="1" x14ac:dyDescent="0.3">
      <c r="A1886" s="3" t="s">
        <v>1907</v>
      </c>
      <c r="B1886" s="3">
        <v>48</v>
      </c>
      <c r="C1886" s="3" t="s">
        <v>28</v>
      </c>
      <c r="D1886" s="3" t="s">
        <v>33</v>
      </c>
      <c r="E1886" s="3">
        <v>29422.484179699299</v>
      </c>
      <c r="F1886" s="3">
        <v>210</v>
      </c>
      <c r="G1886" s="3">
        <v>2311.6056231355801</v>
      </c>
      <c r="H1886" s="3">
        <v>5</v>
      </c>
      <c r="I1886" s="3">
        <v>946.15593357497596</v>
      </c>
      <c r="J1886" s="3">
        <v>33</v>
      </c>
      <c r="K1886" s="3">
        <v>644.91992719114705</v>
      </c>
      <c r="L1886" s="3">
        <v>53</v>
      </c>
      <c r="M1886" s="3">
        <v>12</v>
      </c>
      <c r="N1886" s="3">
        <v>9</v>
      </c>
      <c r="O1886" s="3">
        <v>640</v>
      </c>
      <c r="P1886" s="3">
        <v>1</v>
      </c>
      <c r="Q1886" s="3">
        <v>26869.7558786015</v>
      </c>
      <c r="R1886" s="3">
        <v>5</v>
      </c>
      <c r="S1886" s="3">
        <v>0</v>
      </c>
      <c r="T1886" s="3">
        <v>0</v>
      </c>
      <c r="U1886" s="3">
        <v>8399.9365299253004</v>
      </c>
      <c r="V1886" s="3">
        <v>1</v>
      </c>
      <c r="W1886" s="3" t="str">
        <f>IF(Bank_data3[[#This Row],[credit_risk]]=1,"High Risk","Low Risk")</f>
        <v>High Risk</v>
      </c>
      <c r="X1886" s="3" t="str">
        <f t="shared" si="203"/>
        <v>45-54</v>
      </c>
      <c r="Y1886" s="3" t="str">
        <f t="shared" si="204"/>
        <v>Low Income</v>
      </c>
      <c r="Z1886" s="3" t="str">
        <f t="shared" si="205"/>
        <v>Fair</v>
      </c>
      <c r="AA1886" s="27">
        <f t="shared" si="206"/>
        <v>0.9132388589112026</v>
      </c>
      <c r="AB1886" s="3" t="str">
        <f t="shared" si="207"/>
        <v>Medium</v>
      </c>
      <c r="AC1886" s="3" t="str">
        <f t="shared" si="208"/>
        <v>High</v>
      </c>
      <c r="AD1886" s="3" t="str">
        <f t="shared" si="209"/>
        <v>No</v>
      </c>
    </row>
    <row r="1887" spans="1:30" ht="15" customHeight="1" x14ac:dyDescent="0.3">
      <c r="A1887" s="3" t="s">
        <v>1908</v>
      </c>
      <c r="B1887" s="3">
        <v>40</v>
      </c>
      <c r="C1887" s="3" t="s">
        <v>23</v>
      </c>
      <c r="D1887" s="3" t="s">
        <v>33</v>
      </c>
      <c r="E1887" s="3">
        <v>42905.415211647902</v>
      </c>
      <c r="F1887" s="3">
        <v>191</v>
      </c>
      <c r="G1887" s="3">
        <v>1628.0123854609999</v>
      </c>
      <c r="H1887" s="3">
        <v>7</v>
      </c>
      <c r="I1887" s="3">
        <v>782.10737394343505</v>
      </c>
      <c r="J1887" s="3">
        <v>44</v>
      </c>
      <c r="K1887" s="3">
        <v>592.78116861389606</v>
      </c>
      <c r="L1887" s="3">
        <v>5</v>
      </c>
      <c r="M1887" s="3">
        <v>3</v>
      </c>
      <c r="N1887" s="3">
        <v>1</v>
      </c>
      <c r="O1887" s="3">
        <v>826</v>
      </c>
      <c r="P1887" s="3">
        <v>3</v>
      </c>
      <c r="Q1887" s="3">
        <v>19703.027871269202</v>
      </c>
      <c r="R1887" s="3">
        <v>7</v>
      </c>
      <c r="S1887" s="3">
        <v>1</v>
      </c>
      <c r="T1887" s="3">
        <v>0</v>
      </c>
      <c r="U1887" s="3">
        <v>2404.9248825432001</v>
      </c>
      <c r="V1887" s="3">
        <v>1</v>
      </c>
      <c r="W1887" s="3" t="str">
        <f>IF(Bank_data3[[#This Row],[credit_risk]]=1,"High Risk","Low Risk")</f>
        <v>High Risk</v>
      </c>
      <c r="X1887" s="3" t="str">
        <f t="shared" si="203"/>
        <v>35-44</v>
      </c>
      <c r="Y1887" s="3" t="str">
        <f t="shared" si="204"/>
        <v>Low Income</v>
      </c>
      <c r="Z1887" s="3" t="str">
        <f t="shared" si="205"/>
        <v>Excellent</v>
      </c>
      <c r="AA1887" s="27">
        <f t="shared" si="206"/>
        <v>0.4592200722001229</v>
      </c>
      <c r="AB1887" s="3" t="str">
        <f t="shared" si="207"/>
        <v>Medium</v>
      </c>
      <c r="AC1887" s="3" t="str">
        <f t="shared" si="208"/>
        <v>Low</v>
      </c>
      <c r="AD1887" s="3" t="str">
        <f t="shared" si="209"/>
        <v>No</v>
      </c>
    </row>
    <row r="1888" spans="1:30" ht="15" customHeight="1" x14ac:dyDescent="0.3">
      <c r="A1888" s="3" t="s">
        <v>1909</v>
      </c>
      <c r="B1888" s="3">
        <v>66</v>
      </c>
      <c r="C1888" s="3" t="s">
        <v>23</v>
      </c>
      <c r="D1888" s="3" t="s">
        <v>33</v>
      </c>
      <c r="E1888" s="3">
        <v>24882.1224240259</v>
      </c>
      <c r="F1888" s="3">
        <v>152</v>
      </c>
      <c r="G1888" s="3">
        <v>2125.75885415837</v>
      </c>
      <c r="H1888" s="3">
        <v>3</v>
      </c>
      <c r="I1888" s="3">
        <v>869.51103256315696</v>
      </c>
      <c r="J1888" s="3">
        <v>36</v>
      </c>
      <c r="K1888" s="3">
        <v>180.960971057785</v>
      </c>
      <c r="L1888" s="3">
        <v>35</v>
      </c>
      <c r="M1888" s="3">
        <v>17</v>
      </c>
      <c r="N1888" s="3">
        <v>7</v>
      </c>
      <c r="O1888" s="3">
        <v>417</v>
      </c>
      <c r="P1888" s="3">
        <v>2</v>
      </c>
      <c r="Q1888" s="3">
        <v>8202.8347869544705</v>
      </c>
      <c r="R1888" s="3">
        <v>3</v>
      </c>
      <c r="S1888" s="3">
        <v>0</v>
      </c>
      <c r="T1888" s="3">
        <v>0</v>
      </c>
      <c r="U1888" s="3">
        <v>10083.212430957399</v>
      </c>
      <c r="V1888" s="3">
        <v>1</v>
      </c>
      <c r="W1888" s="3" t="str">
        <f>IF(Bank_data3[[#This Row],[credit_risk]]=1,"High Risk","Low Risk")</f>
        <v>High Risk</v>
      </c>
      <c r="X1888" s="3" t="str">
        <f t="shared" si="203"/>
        <v>55+</v>
      </c>
      <c r="Y1888" s="3" t="str">
        <f t="shared" si="204"/>
        <v>Low Income</v>
      </c>
      <c r="Z1888" s="3" t="str">
        <f t="shared" si="205"/>
        <v>Poor</v>
      </c>
      <c r="AA1888" s="27">
        <f t="shared" si="206"/>
        <v>0.32966780916703087</v>
      </c>
      <c r="AB1888" s="3" t="str">
        <f t="shared" si="207"/>
        <v>Medium</v>
      </c>
      <c r="AC1888" s="3" t="str">
        <f t="shared" si="208"/>
        <v>High</v>
      </c>
      <c r="AD1888" s="3" t="str">
        <f t="shared" si="209"/>
        <v>No</v>
      </c>
    </row>
    <row r="1889" spans="1:30" ht="15" customHeight="1" x14ac:dyDescent="0.3">
      <c r="A1889" s="3" t="s">
        <v>1910</v>
      </c>
      <c r="B1889" s="3">
        <v>35</v>
      </c>
      <c r="C1889" s="3" t="s">
        <v>23</v>
      </c>
      <c r="D1889" s="3" t="s">
        <v>26</v>
      </c>
      <c r="E1889" s="3">
        <v>48827.50995688</v>
      </c>
      <c r="F1889" s="3">
        <v>180</v>
      </c>
      <c r="G1889" s="3">
        <v>980.12229252595898</v>
      </c>
      <c r="H1889" s="3">
        <v>4</v>
      </c>
      <c r="I1889" s="3">
        <v>554.34956341521195</v>
      </c>
      <c r="J1889" s="3">
        <v>22</v>
      </c>
      <c r="K1889" s="3">
        <v>437.956986437149</v>
      </c>
      <c r="L1889" s="3">
        <v>54</v>
      </c>
      <c r="M1889" s="3">
        <v>8</v>
      </c>
      <c r="N1889" s="3">
        <v>7</v>
      </c>
      <c r="O1889" s="3">
        <v>481</v>
      </c>
      <c r="P1889" s="3">
        <v>3</v>
      </c>
      <c r="Q1889" s="3">
        <v>11325.2292676246</v>
      </c>
      <c r="R1889" s="3">
        <v>1</v>
      </c>
      <c r="S1889" s="3">
        <v>0</v>
      </c>
      <c r="T1889" s="3">
        <v>0</v>
      </c>
      <c r="U1889" s="3">
        <v>13214.895583683499</v>
      </c>
      <c r="V1889" s="3">
        <v>1</v>
      </c>
      <c r="W1889" s="3" t="str">
        <f>IF(Bank_data3[[#This Row],[credit_risk]]=1,"High Risk","Low Risk")</f>
        <v>High Risk</v>
      </c>
      <c r="X1889" s="3" t="str">
        <f t="shared" si="203"/>
        <v>35-44</v>
      </c>
      <c r="Y1889" s="3" t="str">
        <f t="shared" si="204"/>
        <v>Low Income</v>
      </c>
      <c r="Z1889" s="3" t="str">
        <f t="shared" si="205"/>
        <v>Poor</v>
      </c>
      <c r="AA1889" s="27">
        <f t="shared" si="206"/>
        <v>0.23194361698202526</v>
      </c>
      <c r="AB1889" s="3" t="str">
        <f t="shared" si="207"/>
        <v>Low</v>
      </c>
      <c r="AC1889" s="3" t="str">
        <f t="shared" si="208"/>
        <v>High</v>
      </c>
      <c r="AD1889" s="3" t="str">
        <f t="shared" si="209"/>
        <v>No</v>
      </c>
    </row>
    <row r="1890" spans="1:30" ht="15" customHeight="1" x14ac:dyDescent="0.3">
      <c r="A1890" s="3" t="s">
        <v>1911</v>
      </c>
      <c r="B1890" s="3">
        <v>56</v>
      </c>
      <c r="C1890" s="3" t="s">
        <v>28</v>
      </c>
      <c r="D1890" s="3" t="s">
        <v>24</v>
      </c>
      <c r="E1890" s="3">
        <v>58069.716123742801</v>
      </c>
      <c r="F1890" s="3">
        <v>18</v>
      </c>
      <c r="G1890" s="3">
        <v>2816.8311931274302</v>
      </c>
      <c r="H1890" s="3">
        <v>6</v>
      </c>
      <c r="I1890" s="3">
        <v>867.75818814832496</v>
      </c>
      <c r="J1890" s="3">
        <v>19</v>
      </c>
      <c r="K1890" s="3">
        <v>670.95135838101703</v>
      </c>
      <c r="L1890" s="3">
        <v>49</v>
      </c>
      <c r="M1890" s="3">
        <v>6</v>
      </c>
      <c r="N1890" s="3">
        <v>2</v>
      </c>
      <c r="O1890" s="3">
        <v>879</v>
      </c>
      <c r="P1890" s="3">
        <v>2</v>
      </c>
      <c r="Q1890" s="3">
        <v>16745.304240060999</v>
      </c>
      <c r="R1890" s="3">
        <v>0</v>
      </c>
      <c r="S1890" s="3">
        <v>0</v>
      </c>
      <c r="T1890" s="3">
        <v>0</v>
      </c>
      <c r="U1890" s="3">
        <v>8689.7180495146804</v>
      </c>
      <c r="V1890" s="3">
        <v>0</v>
      </c>
      <c r="W1890" s="3" t="str">
        <f>IF(Bank_data3[[#This Row],[credit_risk]]=1,"High Risk","Low Risk")</f>
        <v>Low Risk</v>
      </c>
      <c r="X1890" s="3" t="str">
        <f t="shared" si="203"/>
        <v>55+</v>
      </c>
      <c r="Y1890" s="3" t="str">
        <f t="shared" si="204"/>
        <v>Middle Income</v>
      </c>
      <c r="Z1890" s="3" t="str">
        <f t="shared" si="205"/>
        <v>Excellent</v>
      </c>
      <c r="AA1890" s="27">
        <f t="shared" si="206"/>
        <v>0.28836552609242727</v>
      </c>
      <c r="AB1890" s="3" t="str">
        <f t="shared" si="207"/>
        <v>Medium</v>
      </c>
      <c r="AC1890" s="3" t="str">
        <f t="shared" si="208"/>
        <v>High</v>
      </c>
      <c r="AD1890" s="3" t="str">
        <f t="shared" si="209"/>
        <v>No</v>
      </c>
    </row>
    <row r="1891" spans="1:30" ht="15" customHeight="1" x14ac:dyDescent="0.3">
      <c r="A1891" s="3" t="s">
        <v>1912</v>
      </c>
      <c r="B1891" s="3">
        <v>39</v>
      </c>
      <c r="C1891" s="3" t="s">
        <v>28</v>
      </c>
      <c r="D1891" s="3" t="s">
        <v>24</v>
      </c>
      <c r="E1891" s="3">
        <v>26231.573641635099</v>
      </c>
      <c r="F1891" s="3">
        <v>158</v>
      </c>
      <c r="G1891" s="3">
        <v>1720.3452980027</v>
      </c>
      <c r="H1891" s="3">
        <v>7</v>
      </c>
      <c r="I1891" s="3">
        <v>1186.7811803924101</v>
      </c>
      <c r="J1891" s="3">
        <v>23</v>
      </c>
      <c r="K1891" s="3">
        <v>351.19250833167303</v>
      </c>
      <c r="L1891" s="3">
        <v>70</v>
      </c>
      <c r="M1891" s="3">
        <v>14</v>
      </c>
      <c r="N1891" s="3">
        <v>3</v>
      </c>
      <c r="O1891" s="3">
        <v>789</v>
      </c>
      <c r="P1891" s="3">
        <v>3</v>
      </c>
      <c r="Q1891" s="3">
        <v>5061.1894129759903</v>
      </c>
      <c r="R1891" s="3">
        <v>1</v>
      </c>
      <c r="S1891" s="3">
        <v>0</v>
      </c>
      <c r="T1891" s="3">
        <v>0</v>
      </c>
      <c r="U1891" s="3">
        <v>7733.05182734544</v>
      </c>
      <c r="V1891" s="3">
        <v>0</v>
      </c>
      <c r="W1891" s="3" t="str">
        <f>IF(Bank_data3[[#This Row],[credit_risk]]=1,"High Risk","Low Risk")</f>
        <v>Low Risk</v>
      </c>
      <c r="X1891" s="3" t="str">
        <f t="shared" si="203"/>
        <v>35-44</v>
      </c>
      <c r="Y1891" s="3" t="str">
        <f t="shared" si="204"/>
        <v>Low Income</v>
      </c>
      <c r="Z1891" s="3" t="str">
        <f t="shared" si="205"/>
        <v>Very Good</v>
      </c>
      <c r="AA1891" s="27">
        <f t="shared" si="206"/>
        <v>0.19294265308364131</v>
      </c>
      <c r="AB1891" s="3" t="str">
        <f t="shared" si="207"/>
        <v>Medium</v>
      </c>
      <c r="AC1891" s="3" t="str">
        <f t="shared" si="208"/>
        <v>High</v>
      </c>
      <c r="AD1891" s="3" t="str">
        <f t="shared" si="209"/>
        <v>No</v>
      </c>
    </row>
    <row r="1892" spans="1:30" ht="15" customHeight="1" x14ac:dyDescent="0.3">
      <c r="A1892" s="3" t="s">
        <v>1913</v>
      </c>
      <c r="B1892" s="3">
        <v>25</v>
      </c>
      <c r="C1892" s="3" t="s">
        <v>28</v>
      </c>
      <c r="D1892" s="3" t="s">
        <v>26</v>
      </c>
      <c r="E1892" s="3">
        <v>56944.449952244599</v>
      </c>
      <c r="F1892" s="3">
        <v>222</v>
      </c>
      <c r="G1892" s="3">
        <v>538.61414420791698</v>
      </c>
      <c r="H1892" s="3">
        <v>6</v>
      </c>
      <c r="I1892" s="3">
        <v>601.28812436003102</v>
      </c>
      <c r="J1892" s="3">
        <v>26</v>
      </c>
      <c r="K1892" s="3">
        <v>589.28427865563003</v>
      </c>
      <c r="L1892" s="3">
        <v>65</v>
      </c>
      <c r="M1892" s="3">
        <v>12</v>
      </c>
      <c r="N1892" s="3">
        <v>4</v>
      </c>
      <c r="O1892" s="3">
        <v>805</v>
      </c>
      <c r="P1892" s="3">
        <v>1</v>
      </c>
      <c r="Q1892" s="3">
        <v>10129.6516902368</v>
      </c>
      <c r="R1892" s="3">
        <v>0</v>
      </c>
      <c r="S1892" s="3">
        <v>0</v>
      </c>
      <c r="T1892" s="3">
        <v>0</v>
      </c>
      <c r="U1892" s="3">
        <v>4949.1986833032397</v>
      </c>
      <c r="V1892" s="3">
        <v>0</v>
      </c>
      <c r="W1892" s="3" t="str">
        <f>IF(Bank_data3[[#This Row],[credit_risk]]=1,"High Risk","Low Risk")</f>
        <v>Low Risk</v>
      </c>
      <c r="X1892" s="3" t="str">
        <f t="shared" si="203"/>
        <v>25-34</v>
      </c>
      <c r="Y1892" s="3" t="str">
        <f t="shared" si="204"/>
        <v>Middle Income</v>
      </c>
      <c r="Z1892" s="3" t="str">
        <f t="shared" si="205"/>
        <v>Excellent</v>
      </c>
      <c r="AA1892" s="27">
        <f t="shared" si="206"/>
        <v>0.17788654906196905</v>
      </c>
      <c r="AB1892" s="3" t="str">
        <f t="shared" si="207"/>
        <v>Low</v>
      </c>
      <c r="AC1892" s="3" t="str">
        <f t="shared" si="208"/>
        <v>High</v>
      </c>
      <c r="AD1892" s="3" t="str">
        <f t="shared" si="209"/>
        <v>No</v>
      </c>
    </row>
    <row r="1893" spans="1:30" ht="15" customHeight="1" x14ac:dyDescent="0.3">
      <c r="A1893" s="3" t="s">
        <v>1914</v>
      </c>
      <c r="B1893" s="3">
        <v>38</v>
      </c>
      <c r="C1893" s="3" t="s">
        <v>23</v>
      </c>
      <c r="D1893" s="3" t="s">
        <v>24</v>
      </c>
      <c r="E1893" s="3">
        <v>61504.2637426129</v>
      </c>
      <c r="F1893" s="3">
        <v>121</v>
      </c>
      <c r="G1893" s="3">
        <v>1610.2851698158299</v>
      </c>
      <c r="H1893" s="3">
        <v>7</v>
      </c>
      <c r="I1893" s="3">
        <v>1120.3614050952499</v>
      </c>
      <c r="J1893" s="3">
        <v>12</v>
      </c>
      <c r="K1893" s="3">
        <v>775.59979867589504</v>
      </c>
      <c r="L1893" s="3">
        <v>14</v>
      </c>
      <c r="M1893" s="3">
        <v>1</v>
      </c>
      <c r="N1893" s="3">
        <v>8</v>
      </c>
      <c r="O1893" s="3">
        <v>624</v>
      </c>
      <c r="P1893" s="3">
        <v>5</v>
      </c>
      <c r="Q1893" s="3">
        <v>15904.0927147042</v>
      </c>
      <c r="R1893" s="3">
        <v>4</v>
      </c>
      <c r="S1893" s="3">
        <v>0</v>
      </c>
      <c r="T1893" s="3">
        <v>0</v>
      </c>
      <c r="U1893" s="3">
        <v>9716.9041584924998</v>
      </c>
      <c r="V1893" s="3">
        <v>1</v>
      </c>
      <c r="W1893" s="3" t="str">
        <f>IF(Bank_data3[[#This Row],[credit_risk]]=1,"High Risk","Low Risk")</f>
        <v>High Risk</v>
      </c>
      <c r="X1893" s="3" t="str">
        <f t="shared" si="203"/>
        <v>35-44</v>
      </c>
      <c r="Y1893" s="3" t="str">
        <f t="shared" si="204"/>
        <v>Middle Income</v>
      </c>
      <c r="Z1893" s="3" t="str">
        <f t="shared" si="205"/>
        <v>Fair</v>
      </c>
      <c r="AA1893" s="27">
        <f t="shared" si="206"/>
        <v>0.25858520608035723</v>
      </c>
      <c r="AB1893" s="3" t="str">
        <f t="shared" si="207"/>
        <v>Medium</v>
      </c>
      <c r="AC1893" s="3" t="str">
        <f t="shared" si="208"/>
        <v>Medium</v>
      </c>
      <c r="AD1893" s="3" t="str">
        <f t="shared" si="209"/>
        <v>No</v>
      </c>
    </row>
    <row r="1894" spans="1:30" ht="15" customHeight="1" x14ac:dyDescent="0.3">
      <c r="A1894" s="3" t="s">
        <v>1915</v>
      </c>
      <c r="B1894" s="3">
        <v>24</v>
      </c>
      <c r="C1894" s="3" t="s">
        <v>31</v>
      </c>
      <c r="D1894" s="3" t="s">
        <v>33</v>
      </c>
      <c r="E1894" s="3">
        <v>61762.615811937198</v>
      </c>
      <c r="F1894" s="3">
        <v>88</v>
      </c>
      <c r="G1894" s="3">
        <v>1649.33289539621</v>
      </c>
      <c r="H1894" s="3">
        <v>3</v>
      </c>
      <c r="I1894" s="3">
        <v>781.95388858707304</v>
      </c>
      <c r="J1894" s="3">
        <v>4</v>
      </c>
      <c r="K1894" s="3">
        <v>326.51937264508001</v>
      </c>
      <c r="L1894" s="3">
        <v>21</v>
      </c>
      <c r="M1894" s="3">
        <v>10</v>
      </c>
      <c r="N1894" s="3">
        <v>4</v>
      </c>
      <c r="O1894" s="3">
        <v>493</v>
      </c>
      <c r="P1894" s="3">
        <v>2</v>
      </c>
      <c r="Q1894" s="3">
        <v>23472.491592001599</v>
      </c>
      <c r="R1894" s="3">
        <v>3</v>
      </c>
      <c r="S1894" s="3">
        <v>0</v>
      </c>
      <c r="T1894" s="3">
        <v>0</v>
      </c>
      <c r="U1894" s="3">
        <v>6362.5985365754696</v>
      </c>
      <c r="V1894" s="3">
        <v>1</v>
      </c>
      <c r="W1894" s="3" t="str">
        <f>IF(Bank_data3[[#This Row],[credit_risk]]=1,"High Risk","Low Risk")</f>
        <v>High Risk</v>
      </c>
      <c r="X1894" s="3" t="str">
        <f t="shared" si="203"/>
        <v>18-24</v>
      </c>
      <c r="Y1894" s="3" t="str">
        <f t="shared" si="204"/>
        <v>Middle Income</v>
      </c>
      <c r="Z1894" s="3" t="str">
        <f t="shared" si="205"/>
        <v>Poor</v>
      </c>
      <c r="AA1894" s="27">
        <f t="shared" si="206"/>
        <v>0.38004367663885347</v>
      </c>
      <c r="AB1894" s="3" t="str">
        <f t="shared" si="207"/>
        <v>Medium</v>
      </c>
      <c r="AC1894" s="3" t="str">
        <f t="shared" si="208"/>
        <v>Medium</v>
      </c>
      <c r="AD1894" s="3" t="str">
        <f t="shared" si="209"/>
        <v>No</v>
      </c>
    </row>
    <row r="1895" spans="1:30" ht="15" customHeight="1" x14ac:dyDescent="0.3">
      <c r="A1895" s="3" t="s">
        <v>1916</v>
      </c>
      <c r="B1895" s="3">
        <v>22</v>
      </c>
      <c r="C1895" s="3" t="s">
        <v>28</v>
      </c>
      <c r="D1895" s="3" t="s">
        <v>24</v>
      </c>
      <c r="E1895" s="3">
        <v>58181.046297541303</v>
      </c>
      <c r="F1895" s="3">
        <v>200</v>
      </c>
      <c r="G1895" s="3">
        <v>1599.8364539967099</v>
      </c>
      <c r="H1895" s="3">
        <v>0</v>
      </c>
      <c r="I1895" s="3">
        <v>1057.06857959228</v>
      </c>
      <c r="J1895" s="3">
        <v>15</v>
      </c>
      <c r="K1895" s="3">
        <v>754.56163862917504</v>
      </c>
      <c r="L1895" s="3">
        <v>48</v>
      </c>
      <c r="M1895" s="3">
        <v>3</v>
      </c>
      <c r="N1895" s="3">
        <v>5</v>
      </c>
      <c r="O1895" s="3">
        <v>477</v>
      </c>
      <c r="P1895" s="3">
        <v>0</v>
      </c>
      <c r="Q1895" s="3">
        <v>12200.0552807398</v>
      </c>
      <c r="R1895" s="3">
        <v>5</v>
      </c>
      <c r="S1895" s="3">
        <v>0</v>
      </c>
      <c r="T1895" s="3">
        <v>0</v>
      </c>
      <c r="U1895" s="3">
        <v>24722.941905445601</v>
      </c>
      <c r="V1895" s="3">
        <v>1</v>
      </c>
      <c r="W1895" s="3" t="str">
        <f>IF(Bank_data3[[#This Row],[credit_risk]]=1,"High Risk","Low Risk")</f>
        <v>High Risk</v>
      </c>
      <c r="X1895" s="3" t="str">
        <f t="shared" si="203"/>
        <v>18-24</v>
      </c>
      <c r="Y1895" s="3" t="str">
        <f t="shared" si="204"/>
        <v>Middle Income</v>
      </c>
      <c r="Z1895" s="3" t="str">
        <f t="shared" si="205"/>
        <v>Poor</v>
      </c>
      <c r="AA1895" s="27">
        <f t="shared" si="206"/>
        <v>0.20969123206117671</v>
      </c>
      <c r="AB1895" s="3" t="str">
        <f t="shared" si="207"/>
        <v>Medium</v>
      </c>
      <c r="AC1895" s="3" t="str">
        <f t="shared" si="208"/>
        <v>High</v>
      </c>
      <c r="AD1895" s="3" t="str">
        <f t="shared" si="209"/>
        <v>No</v>
      </c>
    </row>
    <row r="1896" spans="1:30" ht="15" customHeight="1" x14ac:dyDescent="0.3">
      <c r="A1896" s="3" t="s">
        <v>1917</v>
      </c>
      <c r="B1896" s="3">
        <v>20</v>
      </c>
      <c r="C1896" s="3" t="s">
        <v>28</v>
      </c>
      <c r="D1896" s="3" t="s">
        <v>26</v>
      </c>
      <c r="E1896" s="3">
        <v>27887.167825143701</v>
      </c>
      <c r="F1896" s="3">
        <v>219</v>
      </c>
      <c r="G1896" s="3">
        <v>10</v>
      </c>
      <c r="H1896" s="3">
        <v>5</v>
      </c>
      <c r="I1896" s="3">
        <v>845.06996142358901</v>
      </c>
      <c r="J1896" s="3">
        <v>37</v>
      </c>
      <c r="K1896" s="3">
        <v>473.52070954248802</v>
      </c>
      <c r="L1896" s="3">
        <v>37</v>
      </c>
      <c r="M1896" s="3">
        <v>17</v>
      </c>
      <c r="N1896" s="3">
        <v>6</v>
      </c>
      <c r="O1896" s="3">
        <v>858</v>
      </c>
      <c r="P1896" s="3">
        <v>5</v>
      </c>
      <c r="Q1896" s="3">
        <v>13157.7669563114</v>
      </c>
      <c r="R1896" s="3">
        <v>0</v>
      </c>
      <c r="S1896" s="3">
        <v>0</v>
      </c>
      <c r="T1896" s="3">
        <v>0</v>
      </c>
      <c r="U1896" s="3">
        <v>13091.8366459471</v>
      </c>
      <c r="V1896" s="3">
        <v>0</v>
      </c>
      <c r="W1896" s="3" t="str">
        <f>IF(Bank_data3[[#This Row],[credit_risk]]=1,"High Risk","Low Risk")</f>
        <v>Low Risk</v>
      </c>
      <c r="X1896" s="3" t="str">
        <f t="shared" si="203"/>
        <v>18-24</v>
      </c>
      <c r="Y1896" s="3" t="str">
        <f t="shared" si="204"/>
        <v>Low Income</v>
      </c>
      <c r="Z1896" s="3" t="str">
        <f t="shared" si="205"/>
        <v>Excellent</v>
      </c>
      <c r="AA1896" s="27">
        <f t="shared" si="206"/>
        <v>0.47182155745654669</v>
      </c>
      <c r="AB1896" s="3" t="str">
        <f t="shared" si="207"/>
        <v>Low</v>
      </c>
      <c r="AC1896" s="3" t="str">
        <f t="shared" si="208"/>
        <v>High</v>
      </c>
      <c r="AD1896" s="3" t="str">
        <f t="shared" si="209"/>
        <v>No</v>
      </c>
    </row>
    <row r="1897" spans="1:30" ht="15" customHeight="1" x14ac:dyDescent="0.3">
      <c r="A1897" s="3" t="s">
        <v>1918</v>
      </c>
      <c r="B1897" s="3">
        <v>57</v>
      </c>
      <c r="C1897" s="3" t="s">
        <v>28</v>
      </c>
      <c r="D1897" s="3" t="s">
        <v>24</v>
      </c>
      <c r="E1897" s="3">
        <v>47813.467666099197</v>
      </c>
      <c r="F1897" s="3">
        <v>44</v>
      </c>
      <c r="G1897" s="3">
        <v>1061.53324582184</v>
      </c>
      <c r="H1897" s="3">
        <v>4</v>
      </c>
      <c r="I1897" s="3">
        <v>788.30617796572596</v>
      </c>
      <c r="J1897" s="3">
        <v>47</v>
      </c>
      <c r="K1897" s="3">
        <v>518.31082535980897</v>
      </c>
      <c r="L1897" s="3">
        <v>7</v>
      </c>
      <c r="M1897" s="3">
        <v>2</v>
      </c>
      <c r="N1897" s="3">
        <v>1</v>
      </c>
      <c r="O1897" s="3">
        <v>308</v>
      </c>
      <c r="P1897" s="3">
        <v>2</v>
      </c>
      <c r="Q1897" s="3">
        <v>15097.9720108048</v>
      </c>
      <c r="R1897" s="3">
        <v>5</v>
      </c>
      <c r="S1897" s="3">
        <v>0</v>
      </c>
      <c r="T1897" s="3">
        <v>0</v>
      </c>
      <c r="U1897" s="3">
        <v>9164.6726273227305</v>
      </c>
      <c r="V1897" s="3">
        <v>1</v>
      </c>
      <c r="W1897" s="3" t="str">
        <f>IF(Bank_data3[[#This Row],[credit_risk]]=1,"High Risk","Low Risk")</f>
        <v>High Risk</v>
      </c>
      <c r="X1897" s="3" t="str">
        <f t="shared" si="203"/>
        <v>55+</v>
      </c>
      <c r="Y1897" s="3" t="str">
        <f t="shared" si="204"/>
        <v>Low Income</v>
      </c>
      <c r="Z1897" s="3" t="str">
        <f t="shared" si="205"/>
        <v>Poor</v>
      </c>
      <c r="AA1897" s="27">
        <f t="shared" si="206"/>
        <v>0.31576818724464939</v>
      </c>
      <c r="AB1897" s="3" t="str">
        <f t="shared" si="207"/>
        <v>Medium</v>
      </c>
      <c r="AC1897" s="3" t="str">
        <f t="shared" si="208"/>
        <v>Low</v>
      </c>
      <c r="AD1897" s="3" t="str">
        <f t="shared" si="209"/>
        <v>No</v>
      </c>
    </row>
    <row r="1898" spans="1:30" ht="15" customHeight="1" x14ac:dyDescent="0.3">
      <c r="A1898" s="3" t="s">
        <v>1919</v>
      </c>
      <c r="B1898" s="3">
        <v>34</v>
      </c>
      <c r="C1898" s="3" t="s">
        <v>31</v>
      </c>
      <c r="D1898" s="3" t="s">
        <v>33</v>
      </c>
      <c r="E1898" s="3">
        <v>56342.337985653001</v>
      </c>
      <c r="F1898" s="3">
        <v>196</v>
      </c>
      <c r="G1898" s="3">
        <v>393.71937501444103</v>
      </c>
      <c r="H1898" s="3">
        <v>10</v>
      </c>
      <c r="I1898" s="3">
        <v>922.40538872672801</v>
      </c>
      <c r="J1898" s="3">
        <v>28</v>
      </c>
      <c r="K1898" s="3">
        <v>711.61411734838498</v>
      </c>
      <c r="L1898" s="3">
        <v>7</v>
      </c>
      <c r="M1898" s="3">
        <v>1</v>
      </c>
      <c r="N1898" s="3">
        <v>3</v>
      </c>
      <c r="O1898" s="3">
        <v>711</v>
      </c>
      <c r="P1898" s="3">
        <v>4</v>
      </c>
      <c r="Q1898" s="3">
        <v>1595.31720928868</v>
      </c>
      <c r="R1898" s="3">
        <v>6</v>
      </c>
      <c r="S1898" s="3">
        <v>0</v>
      </c>
      <c r="T1898" s="3">
        <v>0</v>
      </c>
      <c r="U1898" s="3">
        <v>10144.1255675224</v>
      </c>
      <c r="V1898" s="3">
        <v>1</v>
      </c>
      <c r="W1898" s="3" t="str">
        <f>IF(Bank_data3[[#This Row],[credit_risk]]=1,"High Risk","Low Risk")</f>
        <v>High Risk</v>
      </c>
      <c r="X1898" s="3" t="str">
        <f t="shared" si="203"/>
        <v>25-34</v>
      </c>
      <c r="Y1898" s="3" t="str">
        <f t="shared" si="204"/>
        <v>Middle Income</v>
      </c>
      <c r="Z1898" s="3" t="str">
        <f t="shared" si="205"/>
        <v>Good</v>
      </c>
      <c r="AA1898" s="27">
        <f t="shared" si="206"/>
        <v>2.8314714410589623E-2</v>
      </c>
      <c r="AB1898" s="3" t="str">
        <f t="shared" si="207"/>
        <v>Low</v>
      </c>
      <c r="AC1898" s="3" t="str">
        <f t="shared" si="208"/>
        <v>Low</v>
      </c>
      <c r="AD1898" s="3" t="str">
        <f t="shared" si="209"/>
        <v>No</v>
      </c>
    </row>
    <row r="1899" spans="1:30" ht="15" customHeight="1" x14ac:dyDescent="0.3">
      <c r="A1899" s="3" t="s">
        <v>1920</v>
      </c>
      <c r="B1899" s="3">
        <v>53</v>
      </c>
      <c r="C1899" s="3" t="s">
        <v>28</v>
      </c>
      <c r="D1899" s="3" t="s">
        <v>33</v>
      </c>
      <c r="E1899" s="3">
        <v>76298.461202103805</v>
      </c>
      <c r="F1899" s="3">
        <v>73</v>
      </c>
      <c r="G1899" s="3">
        <v>405.31483437627702</v>
      </c>
      <c r="H1899" s="3">
        <v>3</v>
      </c>
      <c r="I1899" s="3">
        <v>1224.7591468057899</v>
      </c>
      <c r="J1899" s="3">
        <v>25</v>
      </c>
      <c r="K1899" s="3">
        <v>648.31679566668595</v>
      </c>
      <c r="L1899" s="3">
        <v>36</v>
      </c>
      <c r="M1899" s="3">
        <v>11</v>
      </c>
      <c r="N1899" s="3">
        <v>5</v>
      </c>
      <c r="O1899" s="3">
        <v>823</v>
      </c>
      <c r="P1899" s="3">
        <v>5</v>
      </c>
      <c r="Q1899" s="3">
        <v>9834.3707503392397</v>
      </c>
      <c r="R1899" s="3">
        <v>6</v>
      </c>
      <c r="S1899" s="3">
        <v>0</v>
      </c>
      <c r="T1899" s="3">
        <v>0</v>
      </c>
      <c r="U1899" s="3">
        <v>7376.2159948572198</v>
      </c>
      <c r="V1899" s="3">
        <v>1</v>
      </c>
      <c r="W1899" s="3" t="str">
        <f>IF(Bank_data3[[#This Row],[credit_risk]]=1,"High Risk","Low Risk")</f>
        <v>High Risk</v>
      </c>
      <c r="X1899" s="3" t="str">
        <f t="shared" si="203"/>
        <v>45-54</v>
      </c>
      <c r="Y1899" s="3" t="str">
        <f t="shared" si="204"/>
        <v>Middle Income</v>
      </c>
      <c r="Z1899" s="3" t="str">
        <f t="shared" si="205"/>
        <v>Excellent</v>
      </c>
      <c r="AA1899" s="27">
        <f t="shared" si="206"/>
        <v>0.12889343501029971</v>
      </c>
      <c r="AB1899" s="3" t="str">
        <f t="shared" si="207"/>
        <v>Low</v>
      </c>
      <c r="AC1899" s="3" t="str">
        <f t="shared" si="208"/>
        <v>High</v>
      </c>
      <c r="AD1899" s="3" t="str">
        <f t="shared" si="209"/>
        <v>No</v>
      </c>
    </row>
    <row r="1900" spans="1:30" ht="15" customHeight="1" x14ac:dyDescent="0.3">
      <c r="A1900" s="3" t="s">
        <v>1921</v>
      </c>
      <c r="B1900" s="3">
        <v>54</v>
      </c>
      <c r="C1900" s="3" t="s">
        <v>31</v>
      </c>
      <c r="D1900" s="3" t="s">
        <v>26</v>
      </c>
      <c r="E1900" s="3">
        <v>50044.384930775399</v>
      </c>
      <c r="F1900" s="3">
        <v>119</v>
      </c>
      <c r="G1900" s="3">
        <v>1633.1351782028</v>
      </c>
      <c r="H1900" s="3">
        <v>1</v>
      </c>
      <c r="I1900" s="3">
        <v>882.63405297527595</v>
      </c>
      <c r="J1900" s="3">
        <v>21</v>
      </c>
      <c r="K1900" s="3">
        <v>0</v>
      </c>
      <c r="L1900" s="3">
        <v>71</v>
      </c>
      <c r="M1900" s="3">
        <v>3</v>
      </c>
      <c r="N1900" s="3">
        <v>3</v>
      </c>
      <c r="O1900" s="3">
        <v>312</v>
      </c>
      <c r="P1900" s="3">
        <v>0</v>
      </c>
      <c r="Q1900" s="3">
        <v>6871.3512329735104</v>
      </c>
      <c r="R1900" s="3">
        <v>7</v>
      </c>
      <c r="S1900" s="3">
        <v>0</v>
      </c>
      <c r="T1900" s="3">
        <v>0</v>
      </c>
      <c r="U1900" s="3">
        <v>10101.081275763499</v>
      </c>
      <c r="V1900" s="3">
        <v>1</v>
      </c>
      <c r="W1900" s="3" t="str">
        <f>IF(Bank_data3[[#This Row],[credit_risk]]=1,"High Risk","Low Risk")</f>
        <v>High Risk</v>
      </c>
      <c r="X1900" s="3" t="str">
        <f t="shared" si="203"/>
        <v>45-54</v>
      </c>
      <c r="Y1900" s="3" t="str">
        <f t="shared" si="204"/>
        <v>Middle Income</v>
      </c>
      <c r="Z1900" s="3" t="str">
        <f t="shared" si="205"/>
        <v>Poor</v>
      </c>
      <c r="AA1900" s="27">
        <f t="shared" si="206"/>
        <v>0.13730513907760888</v>
      </c>
      <c r="AB1900" s="3" t="str">
        <f t="shared" si="207"/>
        <v>Medium</v>
      </c>
      <c r="AC1900" s="3" t="str">
        <f t="shared" si="208"/>
        <v>High</v>
      </c>
      <c r="AD1900" s="3" t="str">
        <f t="shared" si="209"/>
        <v>No</v>
      </c>
    </row>
    <row r="1901" spans="1:30" ht="15" customHeight="1" x14ac:dyDescent="0.3">
      <c r="A1901" s="3" t="s">
        <v>1922</v>
      </c>
      <c r="B1901" s="3">
        <v>68</v>
      </c>
      <c r="C1901" s="3" t="s">
        <v>28</v>
      </c>
      <c r="D1901" s="3" t="s">
        <v>26</v>
      </c>
      <c r="E1901" s="3">
        <v>57659.743296964101</v>
      </c>
      <c r="F1901" s="3">
        <v>211</v>
      </c>
      <c r="G1901" s="3">
        <v>1051.3278253651499</v>
      </c>
      <c r="H1901" s="3">
        <v>0</v>
      </c>
      <c r="I1901" s="3">
        <v>967.48579081793901</v>
      </c>
      <c r="J1901" s="3">
        <v>23</v>
      </c>
      <c r="K1901" s="3">
        <v>41.280977213574403</v>
      </c>
      <c r="L1901" s="3">
        <v>77</v>
      </c>
      <c r="M1901" s="3">
        <v>13</v>
      </c>
      <c r="N1901" s="3">
        <v>4</v>
      </c>
      <c r="O1901" s="3">
        <v>576</v>
      </c>
      <c r="P1901" s="3">
        <v>3</v>
      </c>
      <c r="Q1901" s="3">
        <v>16664.545688031099</v>
      </c>
      <c r="R1901" s="3">
        <v>2</v>
      </c>
      <c r="S1901" s="3">
        <v>1</v>
      </c>
      <c r="T1901" s="3">
        <v>0</v>
      </c>
      <c r="U1901" s="3">
        <v>10679.3931596809</v>
      </c>
      <c r="V1901" s="3">
        <v>1</v>
      </c>
      <c r="W1901" s="3" t="str">
        <f>IF(Bank_data3[[#This Row],[credit_risk]]=1,"High Risk","Low Risk")</f>
        <v>High Risk</v>
      </c>
      <c r="X1901" s="3" t="str">
        <f t="shared" si="203"/>
        <v>55+</v>
      </c>
      <c r="Y1901" s="3" t="str">
        <f t="shared" si="204"/>
        <v>Middle Income</v>
      </c>
      <c r="Z1901" s="3" t="str">
        <f t="shared" si="205"/>
        <v>Poor</v>
      </c>
      <c r="AA1901" s="27">
        <f t="shared" si="206"/>
        <v>0.28901525978365777</v>
      </c>
      <c r="AB1901" s="3" t="str">
        <f t="shared" si="207"/>
        <v>Medium</v>
      </c>
      <c r="AC1901" s="3" t="str">
        <f t="shared" si="208"/>
        <v>High</v>
      </c>
      <c r="AD1901" s="3" t="str">
        <f t="shared" si="209"/>
        <v>No</v>
      </c>
    </row>
    <row r="1902" spans="1:30" ht="15" customHeight="1" x14ac:dyDescent="0.3">
      <c r="A1902" s="3" t="s">
        <v>1923</v>
      </c>
      <c r="B1902" s="3">
        <v>44</v>
      </c>
      <c r="C1902" s="3" t="s">
        <v>31</v>
      </c>
      <c r="D1902" s="3" t="s">
        <v>26</v>
      </c>
      <c r="E1902" s="3">
        <v>33223.5173543864</v>
      </c>
      <c r="F1902" s="3">
        <v>165</v>
      </c>
      <c r="G1902" s="3">
        <v>1209.00913498405</v>
      </c>
      <c r="H1902" s="3">
        <v>8</v>
      </c>
      <c r="I1902" s="3">
        <v>671.03028024815399</v>
      </c>
      <c r="J1902" s="3">
        <v>12</v>
      </c>
      <c r="K1902" s="3">
        <v>632.93299926230998</v>
      </c>
      <c r="L1902" s="3">
        <v>24</v>
      </c>
      <c r="M1902" s="3">
        <v>15</v>
      </c>
      <c r="N1902" s="3">
        <v>2</v>
      </c>
      <c r="O1902" s="3">
        <v>738</v>
      </c>
      <c r="P1902" s="3">
        <v>4</v>
      </c>
      <c r="Q1902" s="3">
        <v>9368.3278633423906</v>
      </c>
      <c r="R1902" s="3">
        <v>2</v>
      </c>
      <c r="S1902" s="3">
        <v>1</v>
      </c>
      <c r="T1902" s="3">
        <v>0</v>
      </c>
      <c r="U1902" s="3">
        <v>4443.4702761138196</v>
      </c>
      <c r="V1902" s="3">
        <v>1</v>
      </c>
      <c r="W1902" s="3" t="str">
        <f>IF(Bank_data3[[#This Row],[credit_risk]]=1,"High Risk","Low Risk")</f>
        <v>High Risk</v>
      </c>
      <c r="X1902" s="3" t="str">
        <f t="shared" si="203"/>
        <v>35-44</v>
      </c>
      <c r="Y1902" s="3" t="str">
        <f t="shared" si="204"/>
        <v>Low Income</v>
      </c>
      <c r="Z1902" s="3" t="str">
        <f t="shared" si="205"/>
        <v>Good</v>
      </c>
      <c r="AA1902" s="27">
        <f t="shared" si="206"/>
        <v>0.28197880926973912</v>
      </c>
      <c r="AB1902" s="3" t="str">
        <f t="shared" si="207"/>
        <v>Medium</v>
      </c>
      <c r="AC1902" s="3" t="str">
        <f t="shared" si="208"/>
        <v>Medium</v>
      </c>
      <c r="AD1902" s="3" t="str">
        <f t="shared" si="209"/>
        <v>No</v>
      </c>
    </row>
    <row r="1903" spans="1:30" ht="15" customHeight="1" x14ac:dyDescent="0.3">
      <c r="A1903" s="3" t="s">
        <v>1924</v>
      </c>
      <c r="B1903" s="3">
        <v>43</v>
      </c>
      <c r="C1903" s="3" t="s">
        <v>28</v>
      </c>
      <c r="D1903" s="3" t="s">
        <v>33</v>
      </c>
      <c r="E1903" s="3">
        <v>29211.907349014298</v>
      </c>
      <c r="F1903" s="3">
        <v>22</v>
      </c>
      <c r="G1903" s="3">
        <v>784.04979023170699</v>
      </c>
      <c r="H1903" s="3">
        <v>11</v>
      </c>
      <c r="I1903" s="3">
        <v>1349.81026589826</v>
      </c>
      <c r="J1903" s="3">
        <v>42</v>
      </c>
      <c r="K1903" s="3">
        <v>464.71247347981102</v>
      </c>
      <c r="L1903" s="3">
        <v>53</v>
      </c>
      <c r="M1903" s="3">
        <v>3</v>
      </c>
      <c r="N1903" s="3">
        <v>1</v>
      </c>
      <c r="O1903" s="3">
        <v>337</v>
      </c>
      <c r="P1903" s="3">
        <v>0</v>
      </c>
      <c r="Q1903" s="3">
        <v>19296.827638581501</v>
      </c>
      <c r="R1903" s="3">
        <v>5</v>
      </c>
      <c r="S1903" s="3">
        <v>0</v>
      </c>
      <c r="T1903" s="3">
        <v>0</v>
      </c>
      <c r="U1903" s="3">
        <v>6884.2855966280204</v>
      </c>
      <c r="V1903" s="3">
        <v>1</v>
      </c>
      <c r="W1903" s="3" t="str">
        <f>IF(Bank_data3[[#This Row],[credit_risk]]=1,"High Risk","Low Risk")</f>
        <v>High Risk</v>
      </c>
      <c r="X1903" s="3" t="str">
        <f t="shared" si="203"/>
        <v>35-44</v>
      </c>
      <c r="Y1903" s="3" t="str">
        <f t="shared" si="204"/>
        <v>Low Income</v>
      </c>
      <c r="Z1903" s="3" t="str">
        <f t="shared" si="205"/>
        <v>Poor</v>
      </c>
      <c r="AA1903" s="27">
        <f t="shared" si="206"/>
        <v>0.66058088600752174</v>
      </c>
      <c r="AB1903" s="3" t="str">
        <f t="shared" si="207"/>
        <v>Low</v>
      </c>
      <c r="AC1903" s="3" t="str">
        <f t="shared" si="208"/>
        <v>High</v>
      </c>
      <c r="AD1903" s="3" t="str">
        <f t="shared" si="209"/>
        <v>No</v>
      </c>
    </row>
    <row r="1904" spans="1:30" ht="15" customHeight="1" x14ac:dyDescent="0.3">
      <c r="A1904" s="3" t="s">
        <v>1925</v>
      </c>
      <c r="B1904" s="3">
        <v>31</v>
      </c>
      <c r="C1904" s="3" t="s">
        <v>23</v>
      </c>
      <c r="D1904" s="3" t="s">
        <v>24</v>
      </c>
      <c r="E1904" s="3">
        <v>26904.704184852999</v>
      </c>
      <c r="F1904" s="3">
        <v>110</v>
      </c>
      <c r="G1904" s="3">
        <v>2603.44955582373</v>
      </c>
      <c r="H1904" s="3">
        <v>1</v>
      </c>
      <c r="I1904" s="3">
        <v>1024.1179888253901</v>
      </c>
      <c r="J1904" s="3">
        <v>20</v>
      </c>
      <c r="K1904" s="3">
        <v>99.222009684093294</v>
      </c>
      <c r="L1904" s="3">
        <v>20</v>
      </c>
      <c r="M1904" s="3">
        <v>11</v>
      </c>
      <c r="N1904" s="3">
        <v>0</v>
      </c>
      <c r="O1904" s="3">
        <v>734</v>
      </c>
      <c r="P1904" s="3">
        <v>3</v>
      </c>
      <c r="Q1904" s="3">
        <v>14615.7075823451</v>
      </c>
      <c r="R1904" s="3">
        <v>3</v>
      </c>
      <c r="S1904" s="3">
        <v>0</v>
      </c>
      <c r="T1904" s="3">
        <v>0</v>
      </c>
      <c r="U1904" s="3">
        <v>9443.6215081387309</v>
      </c>
      <c r="V1904" s="3">
        <v>0</v>
      </c>
      <c r="W1904" s="3" t="str">
        <f>IF(Bank_data3[[#This Row],[credit_risk]]=1,"High Risk","Low Risk")</f>
        <v>Low Risk</v>
      </c>
      <c r="X1904" s="3" t="str">
        <f t="shared" si="203"/>
        <v>25-34</v>
      </c>
      <c r="Y1904" s="3" t="str">
        <f t="shared" si="204"/>
        <v>Low Income</v>
      </c>
      <c r="Z1904" s="3" t="str">
        <f t="shared" si="205"/>
        <v>Good</v>
      </c>
      <c r="AA1904" s="27">
        <f t="shared" si="206"/>
        <v>0.54323985433646038</v>
      </c>
      <c r="AB1904" s="3" t="str">
        <f t="shared" si="207"/>
        <v>Medium</v>
      </c>
      <c r="AC1904" s="3" t="str">
        <f t="shared" si="208"/>
        <v>Medium</v>
      </c>
      <c r="AD1904" s="3" t="str">
        <f t="shared" si="209"/>
        <v>No</v>
      </c>
    </row>
    <row r="1905" spans="1:30" ht="15" customHeight="1" x14ac:dyDescent="0.3">
      <c r="A1905" s="3" t="s">
        <v>1926</v>
      </c>
      <c r="B1905" s="3">
        <v>37</v>
      </c>
      <c r="C1905" s="3" t="s">
        <v>23</v>
      </c>
      <c r="D1905" s="3" t="s">
        <v>24</v>
      </c>
      <c r="E1905" s="3">
        <v>42435.171066004601</v>
      </c>
      <c r="F1905" s="3">
        <v>132</v>
      </c>
      <c r="G1905" s="3">
        <v>1531.9048776823299</v>
      </c>
      <c r="H1905" s="3">
        <v>8</v>
      </c>
      <c r="I1905" s="3">
        <v>827.19796100875203</v>
      </c>
      <c r="J1905" s="3">
        <v>0</v>
      </c>
      <c r="K1905" s="3">
        <v>335.186722342937</v>
      </c>
      <c r="L1905" s="3">
        <v>58</v>
      </c>
      <c r="M1905" s="3">
        <v>18</v>
      </c>
      <c r="N1905" s="3">
        <v>2</v>
      </c>
      <c r="O1905" s="3">
        <v>543</v>
      </c>
      <c r="P1905" s="3">
        <v>2</v>
      </c>
      <c r="Q1905" s="3">
        <v>11044.0125109281</v>
      </c>
      <c r="R1905" s="3">
        <v>3</v>
      </c>
      <c r="S1905" s="3">
        <v>1</v>
      </c>
      <c r="T1905" s="3">
        <v>0</v>
      </c>
      <c r="U1905" s="3">
        <v>9872.15044541721</v>
      </c>
      <c r="V1905" s="3">
        <v>1</v>
      </c>
      <c r="W1905" s="3" t="str">
        <f>IF(Bank_data3[[#This Row],[credit_risk]]=1,"High Risk","Low Risk")</f>
        <v>High Risk</v>
      </c>
      <c r="X1905" s="3" t="str">
        <f t="shared" si="203"/>
        <v>35-44</v>
      </c>
      <c r="Y1905" s="3" t="str">
        <f t="shared" si="204"/>
        <v>Low Income</v>
      </c>
      <c r="Z1905" s="3" t="str">
        <f t="shared" si="205"/>
        <v>Poor</v>
      </c>
      <c r="AA1905" s="27">
        <f t="shared" si="206"/>
        <v>0.2602561091069952</v>
      </c>
      <c r="AB1905" s="3" t="str">
        <f t="shared" si="207"/>
        <v>Medium</v>
      </c>
      <c r="AC1905" s="3" t="str">
        <f t="shared" si="208"/>
        <v>High</v>
      </c>
      <c r="AD1905" s="3" t="str">
        <f t="shared" si="209"/>
        <v>No</v>
      </c>
    </row>
    <row r="1906" spans="1:30" ht="15" customHeight="1" x14ac:dyDescent="0.3">
      <c r="A1906" s="3" t="s">
        <v>1927</v>
      </c>
      <c r="B1906" s="3">
        <v>34</v>
      </c>
      <c r="C1906" s="3" t="s">
        <v>23</v>
      </c>
      <c r="D1906" s="3" t="s">
        <v>26</v>
      </c>
      <c r="E1906" s="3">
        <v>87116.920754123494</v>
      </c>
      <c r="F1906" s="3">
        <v>9</v>
      </c>
      <c r="G1906" s="3">
        <v>281.44560606592302</v>
      </c>
      <c r="H1906" s="3">
        <v>5</v>
      </c>
      <c r="I1906" s="3">
        <v>757.07121471086396</v>
      </c>
      <c r="J1906" s="3">
        <v>3</v>
      </c>
      <c r="K1906" s="3">
        <v>75.9888935623419</v>
      </c>
      <c r="L1906" s="3">
        <v>30</v>
      </c>
      <c r="M1906" s="3">
        <v>18</v>
      </c>
      <c r="N1906" s="3">
        <v>9</v>
      </c>
      <c r="O1906" s="3">
        <v>848</v>
      </c>
      <c r="P1906" s="3">
        <v>3</v>
      </c>
      <c r="Q1906" s="3">
        <v>8626.4008364481197</v>
      </c>
      <c r="R1906" s="3">
        <v>2</v>
      </c>
      <c r="S1906" s="3">
        <v>0</v>
      </c>
      <c r="T1906" s="3">
        <v>0</v>
      </c>
      <c r="U1906" s="3">
        <v>6836.4552883983097</v>
      </c>
      <c r="V1906" s="3">
        <v>0</v>
      </c>
      <c r="W1906" s="3" t="str">
        <f>IF(Bank_data3[[#This Row],[credit_risk]]=1,"High Risk","Low Risk")</f>
        <v>Low Risk</v>
      </c>
      <c r="X1906" s="3" t="str">
        <f t="shared" si="203"/>
        <v>25-34</v>
      </c>
      <c r="Y1906" s="3" t="str">
        <f t="shared" si="204"/>
        <v>Middle Income</v>
      </c>
      <c r="Z1906" s="3" t="str">
        <f t="shared" si="205"/>
        <v>Excellent</v>
      </c>
      <c r="AA1906" s="27">
        <f t="shared" si="206"/>
        <v>9.9020956684121642E-2</v>
      </c>
      <c r="AB1906" s="3" t="str">
        <f t="shared" si="207"/>
        <v>Low</v>
      </c>
      <c r="AC1906" s="3" t="str">
        <f t="shared" si="208"/>
        <v>High</v>
      </c>
      <c r="AD1906" s="3" t="str">
        <f t="shared" si="209"/>
        <v>No</v>
      </c>
    </row>
    <row r="1907" spans="1:30" ht="15" customHeight="1" x14ac:dyDescent="0.3">
      <c r="A1907" s="3" t="s">
        <v>1928</v>
      </c>
      <c r="B1907" s="3">
        <v>63</v>
      </c>
      <c r="C1907" s="3" t="s">
        <v>23</v>
      </c>
      <c r="D1907" s="3" t="s">
        <v>24</v>
      </c>
      <c r="E1907" s="3">
        <v>42762.627330082702</v>
      </c>
      <c r="F1907" s="3">
        <v>226</v>
      </c>
      <c r="G1907" s="3">
        <v>2015.2385731373199</v>
      </c>
      <c r="H1907" s="3">
        <v>5</v>
      </c>
      <c r="I1907" s="3">
        <v>1142.26789424559</v>
      </c>
      <c r="J1907" s="3">
        <v>2</v>
      </c>
      <c r="K1907" s="3">
        <v>473.65459087855999</v>
      </c>
      <c r="L1907" s="3">
        <v>5</v>
      </c>
      <c r="M1907" s="3">
        <v>11</v>
      </c>
      <c r="N1907" s="3">
        <v>8</v>
      </c>
      <c r="O1907" s="3">
        <v>472</v>
      </c>
      <c r="P1907" s="3">
        <v>1</v>
      </c>
      <c r="Q1907" s="3">
        <v>7717.85991664015</v>
      </c>
      <c r="R1907" s="3">
        <v>5</v>
      </c>
      <c r="S1907" s="3">
        <v>0</v>
      </c>
      <c r="T1907" s="3">
        <v>0</v>
      </c>
      <c r="U1907" s="3">
        <v>6181.9521363969798</v>
      </c>
      <c r="V1907" s="3">
        <v>1</v>
      </c>
      <c r="W1907" s="3" t="str">
        <f>IF(Bank_data3[[#This Row],[credit_risk]]=1,"High Risk","Low Risk")</f>
        <v>High Risk</v>
      </c>
      <c r="X1907" s="3" t="str">
        <f t="shared" si="203"/>
        <v>55+</v>
      </c>
      <c r="Y1907" s="3" t="str">
        <f t="shared" si="204"/>
        <v>Low Income</v>
      </c>
      <c r="Z1907" s="3" t="str">
        <f t="shared" si="205"/>
        <v>Poor</v>
      </c>
      <c r="AA1907" s="27">
        <f t="shared" si="206"/>
        <v>0.18048142498510097</v>
      </c>
      <c r="AB1907" s="3" t="str">
        <f t="shared" si="207"/>
        <v>Medium</v>
      </c>
      <c r="AC1907" s="3" t="str">
        <f t="shared" si="208"/>
        <v>Low</v>
      </c>
      <c r="AD1907" s="3" t="str">
        <f t="shared" si="209"/>
        <v>No</v>
      </c>
    </row>
    <row r="1908" spans="1:30" ht="15" customHeight="1" x14ac:dyDescent="0.3">
      <c r="A1908" s="3" t="s">
        <v>1929</v>
      </c>
      <c r="B1908" s="3">
        <v>35</v>
      </c>
      <c r="C1908" s="3" t="s">
        <v>28</v>
      </c>
      <c r="D1908" s="3" t="s">
        <v>24</v>
      </c>
      <c r="E1908" s="3">
        <v>56563.274370956897</v>
      </c>
      <c r="F1908" s="3">
        <v>179</v>
      </c>
      <c r="G1908" s="3">
        <v>1225.98181014636</v>
      </c>
      <c r="H1908" s="3">
        <v>1</v>
      </c>
      <c r="I1908" s="3">
        <v>587.82857303415904</v>
      </c>
      <c r="J1908" s="3">
        <v>49</v>
      </c>
      <c r="K1908" s="3">
        <v>814.56284985315699</v>
      </c>
      <c r="L1908" s="3">
        <v>41</v>
      </c>
      <c r="M1908" s="3">
        <v>14</v>
      </c>
      <c r="N1908" s="3">
        <v>0</v>
      </c>
      <c r="O1908" s="3">
        <v>550</v>
      </c>
      <c r="P1908" s="3">
        <v>0</v>
      </c>
      <c r="Q1908" s="3">
        <v>21673.684141823702</v>
      </c>
      <c r="R1908" s="3">
        <v>5</v>
      </c>
      <c r="S1908" s="3">
        <v>1</v>
      </c>
      <c r="T1908" s="3">
        <v>0</v>
      </c>
      <c r="U1908" s="3">
        <v>10617.987206338699</v>
      </c>
      <c r="V1908" s="3">
        <v>1</v>
      </c>
      <c r="W1908" s="3" t="str">
        <f>IF(Bank_data3[[#This Row],[credit_risk]]=1,"High Risk","Low Risk")</f>
        <v>High Risk</v>
      </c>
      <c r="X1908" s="3" t="str">
        <f t="shared" si="203"/>
        <v>35-44</v>
      </c>
      <c r="Y1908" s="3" t="str">
        <f t="shared" si="204"/>
        <v>Middle Income</v>
      </c>
      <c r="Z1908" s="3" t="str">
        <f t="shared" si="205"/>
        <v>Poor</v>
      </c>
      <c r="AA1908" s="27">
        <f t="shared" si="206"/>
        <v>0.38317591021484992</v>
      </c>
      <c r="AB1908" s="3" t="str">
        <f t="shared" si="207"/>
        <v>Medium</v>
      </c>
      <c r="AC1908" s="3" t="str">
        <f t="shared" si="208"/>
        <v>High</v>
      </c>
      <c r="AD1908" s="3" t="str">
        <f t="shared" si="209"/>
        <v>No</v>
      </c>
    </row>
    <row r="1909" spans="1:30" ht="15" customHeight="1" x14ac:dyDescent="0.3">
      <c r="A1909" s="3" t="s">
        <v>1930</v>
      </c>
      <c r="B1909" s="3">
        <v>46</v>
      </c>
      <c r="C1909" s="3" t="s">
        <v>23</v>
      </c>
      <c r="D1909" s="3" t="s">
        <v>26</v>
      </c>
      <c r="E1909" s="3">
        <v>60027.763254277903</v>
      </c>
      <c r="F1909" s="3">
        <v>213</v>
      </c>
      <c r="G1909" s="3">
        <v>2454.9272490848698</v>
      </c>
      <c r="H1909" s="3">
        <v>5</v>
      </c>
      <c r="I1909" s="3">
        <v>175.993744305034</v>
      </c>
      <c r="J1909" s="3">
        <v>22</v>
      </c>
      <c r="K1909" s="3">
        <v>321.26235447997999</v>
      </c>
      <c r="L1909" s="3">
        <v>51</v>
      </c>
      <c r="M1909" s="3">
        <v>2</v>
      </c>
      <c r="N1909" s="3">
        <v>7</v>
      </c>
      <c r="O1909" s="3">
        <v>641</v>
      </c>
      <c r="P1909" s="3">
        <v>2</v>
      </c>
      <c r="Q1909" s="3">
        <v>0</v>
      </c>
      <c r="R1909" s="3">
        <v>7</v>
      </c>
      <c r="S1909" s="3">
        <v>0</v>
      </c>
      <c r="T1909" s="3">
        <v>0</v>
      </c>
      <c r="U1909" s="3">
        <v>10497.0108477676</v>
      </c>
      <c r="V1909" s="3">
        <v>1</v>
      </c>
      <c r="W1909" s="3" t="str">
        <f>IF(Bank_data3[[#This Row],[credit_risk]]=1,"High Risk","Low Risk")</f>
        <v>High Risk</v>
      </c>
      <c r="X1909" s="3" t="str">
        <f t="shared" si="203"/>
        <v>45-54</v>
      </c>
      <c r="Y1909" s="3" t="str">
        <f t="shared" si="204"/>
        <v>Middle Income</v>
      </c>
      <c r="Z1909" s="3" t="str">
        <f t="shared" si="205"/>
        <v>Fair</v>
      </c>
      <c r="AA1909" s="27">
        <f t="shared" si="206"/>
        <v>0</v>
      </c>
      <c r="AB1909" s="3" t="str">
        <f t="shared" si="207"/>
        <v>Medium</v>
      </c>
      <c r="AC1909" s="3" t="str">
        <f t="shared" si="208"/>
        <v>High</v>
      </c>
      <c r="AD1909" s="3" t="str">
        <f t="shared" si="209"/>
        <v>No</v>
      </c>
    </row>
    <row r="1910" spans="1:30" ht="15" customHeight="1" x14ac:dyDescent="0.3">
      <c r="A1910" s="3" t="s">
        <v>1931</v>
      </c>
      <c r="B1910" s="3">
        <v>27</v>
      </c>
      <c r="C1910" s="3" t="s">
        <v>31</v>
      </c>
      <c r="D1910" s="3" t="s">
        <v>26</v>
      </c>
      <c r="E1910" s="3">
        <v>30352.476037349101</v>
      </c>
      <c r="F1910" s="3">
        <v>206</v>
      </c>
      <c r="G1910" s="3">
        <v>1493.5094638237099</v>
      </c>
      <c r="H1910" s="3">
        <v>2</v>
      </c>
      <c r="I1910" s="3">
        <v>825.33985979855902</v>
      </c>
      <c r="J1910" s="3">
        <v>15</v>
      </c>
      <c r="K1910" s="3">
        <v>561.43152284959297</v>
      </c>
      <c r="L1910" s="3">
        <v>46</v>
      </c>
      <c r="M1910" s="3">
        <v>18</v>
      </c>
      <c r="N1910" s="3">
        <v>4</v>
      </c>
      <c r="O1910" s="3">
        <v>313</v>
      </c>
      <c r="P1910" s="3">
        <v>3</v>
      </c>
      <c r="Q1910" s="3">
        <v>11498.052776013799</v>
      </c>
      <c r="R1910" s="3">
        <v>5</v>
      </c>
      <c r="S1910" s="3">
        <v>0</v>
      </c>
      <c r="T1910" s="3">
        <v>0</v>
      </c>
      <c r="U1910" s="3">
        <v>6002.3750919632103</v>
      </c>
      <c r="V1910" s="3">
        <v>1</v>
      </c>
      <c r="W1910" s="3" t="str">
        <f>IF(Bank_data3[[#This Row],[credit_risk]]=1,"High Risk","Low Risk")</f>
        <v>High Risk</v>
      </c>
      <c r="X1910" s="3" t="str">
        <f t="shared" si="203"/>
        <v>25-34</v>
      </c>
      <c r="Y1910" s="3" t="str">
        <f t="shared" si="204"/>
        <v>Low Income</v>
      </c>
      <c r="Z1910" s="3" t="str">
        <f t="shared" si="205"/>
        <v>Poor</v>
      </c>
      <c r="AA1910" s="27">
        <f t="shared" si="206"/>
        <v>0.37881762139817859</v>
      </c>
      <c r="AB1910" s="3" t="str">
        <f t="shared" si="207"/>
        <v>Medium</v>
      </c>
      <c r="AC1910" s="3" t="str">
        <f t="shared" si="208"/>
        <v>High</v>
      </c>
      <c r="AD1910" s="3" t="str">
        <f t="shared" si="209"/>
        <v>No</v>
      </c>
    </row>
    <row r="1911" spans="1:30" ht="15" customHeight="1" x14ac:dyDescent="0.3">
      <c r="A1911" s="3" t="s">
        <v>1932</v>
      </c>
      <c r="B1911" s="3">
        <v>65</v>
      </c>
      <c r="C1911" s="3" t="s">
        <v>23</v>
      </c>
      <c r="D1911" s="3" t="s">
        <v>33</v>
      </c>
      <c r="E1911" s="3">
        <v>42168.076688981499</v>
      </c>
      <c r="F1911" s="3">
        <v>11</v>
      </c>
      <c r="G1911" s="3">
        <v>943.27820726836296</v>
      </c>
      <c r="H1911" s="3">
        <v>6</v>
      </c>
      <c r="I1911" s="3">
        <v>1216.50160059002</v>
      </c>
      <c r="J1911" s="3">
        <v>44</v>
      </c>
      <c r="K1911" s="3">
        <v>473.89333611974899</v>
      </c>
      <c r="L1911" s="3">
        <v>27</v>
      </c>
      <c r="M1911" s="3">
        <v>14</v>
      </c>
      <c r="N1911" s="3">
        <v>3</v>
      </c>
      <c r="O1911" s="3">
        <v>573</v>
      </c>
      <c r="P1911" s="3">
        <v>2</v>
      </c>
      <c r="Q1911" s="3">
        <v>12513.6985515455</v>
      </c>
      <c r="R1911" s="3">
        <v>5</v>
      </c>
      <c r="S1911" s="3">
        <v>0</v>
      </c>
      <c r="T1911" s="3">
        <v>0</v>
      </c>
      <c r="U1911" s="3">
        <v>500</v>
      </c>
      <c r="V1911" s="3">
        <v>1</v>
      </c>
      <c r="W1911" s="3" t="str">
        <f>IF(Bank_data3[[#This Row],[credit_risk]]=1,"High Risk","Low Risk")</f>
        <v>High Risk</v>
      </c>
      <c r="X1911" s="3" t="str">
        <f t="shared" si="203"/>
        <v>55+</v>
      </c>
      <c r="Y1911" s="3" t="str">
        <f t="shared" si="204"/>
        <v>Low Income</v>
      </c>
      <c r="Z1911" s="3" t="str">
        <f t="shared" si="205"/>
        <v>Poor</v>
      </c>
      <c r="AA1911" s="27">
        <f t="shared" si="206"/>
        <v>0.29675763122521842</v>
      </c>
      <c r="AB1911" s="3" t="str">
        <f t="shared" si="207"/>
        <v>Low</v>
      </c>
      <c r="AC1911" s="3" t="str">
        <f t="shared" si="208"/>
        <v>Medium</v>
      </c>
      <c r="AD1911" s="3" t="str">
        <f t="shared" si="209"/>
        <v>No</v>
      </c>
    </row>
    <row r="1912" spans="1:30" ht="15" customHeight="1" x14ac:dyDescent="0.3">
      <c r="A1912" s="3" t="s">
        <v>1933</v>
      </c>
      <c r="B1912" s="3">
        <v>44</v>
      </c>
      <c r="C1912" s="3" t="s">
        <v>23</v>
      </c>
      <c r="D1912" s="3" t="s">
        <v>33</v>
      </c>
      <c r="E1912" s="3">
        <v>61239.472500785399</v>
      </c>
      <c r="F1912" s="3">
        <v>29</v>
      </c>
      <c r="G1912" s="3">
        <v>1066.3628271979401</v>
      </c>
      <c r="H1912" s="3">
        <v>9</v>
      </c>
      <c r="I1912" s="3">
        <v>1356.9580839146399</v>
      </c>
      <c r="J1912" s="3">
        <v>12</v>
      </c>
      <c r="K1912" s="3">
        <v>900.29039537340395</v>
      </c>
      <c r="L1912" s="3">
        <v>35</v>
      </c>
      <c r="M1912" s="3">
        <v>19</v>
      </c>
      <c r="N1912" s="3">
        <v>4</v>
      </c>
      <c r="O1912" s="3">
        <v>652</v>
      </c>
      <c r="P1912" s="3">
        <v>2</v>
      </c>
      <c r="Q1912" s="3">
        <v>0</v>
      </c>
      <c r="R1912" s="3">
        <v>7</v>
      </c>
      <c r="S1912" s="3">
        <v>1</v>
      </c>
      <c r="T1912" s="3">
        <v>0</v>
      </c>
      <c r="U1912" s="3">
        <v>10645.873581833701</v>
      </c>
      <c r="V1912" s="3">
        <v>1</v>
      </c>
      <c r="W1912" s="3" t="str">
        <f>IF(Bank_data3[[#This Row],[credit_risk]]=1,"High Risk","Low Risk")</f>
        <v>High Risk</v>
      </c>
      <c r="X1912" s="3" t="str">
        <f t="shared" si="203"/>
        <v>35-44</v>
      </c>
      <c r="Y1912" s="3" t="str">
        <f t="shared" si="204"/>
        <v>Middle Income</v>
      </c>
      <c r="Z1912" s="3" t="str">
        <f t="shared" si="205"/>
        <v>Fair</v>
      </c>
      <c r="AA1912" s="27">
        <f t="shared" si="206"/>
        <v>0</v>
      </c>
      <c r="AB1912" s="3" t="str">
        <f t="shared" si="207"/>
        <v>Medium</v>
      </c>
      <c r="AC1912" s="3" t="str">
        <f t="shared" si="208"/>
        <v>High</v>
      </c>
      <c r="AD1912" s="3" t="str">
        <f t="shared" si="209"/>
        <v>No</v>
      </c>
    </row>
    <row r="1913" spans="1:30" ht="15" customHeight="1" x14ac:dyDescent="0.3">
      <c r="A1913" s="3" t="s">
        <v>1934</v>
      </c>
      <c r="B1913" s="3">
        <v>36</v>
      </c>
      <c r="C1913" s="3" t="s">
        <v>23</v>
      </c>
      <c r="D1913" s="3" t="s">
        <v>33</v>
      </c>
      <c r="E1913" s="3">
        <v>57709.893455049598</v>
      </c>
      <c r="F1913" s="3">
        <v>208</v>
      </c>
      <c r="G1913" s="3">
        <v>1178.0937226577701</v>
      </c>
      <c r="H1913" s="3">
        <v>3</v>
      </c>
      <c r="I1913" s="3">
        <v>762.44711979814201</v>
      </c>
      <c r="J1913" s="3">
        <v>38</v>
      </c>
      <c r="K1913" s="3">
        <v>817.05423165440595</v>
      </c>
      <c r="L1913" s="3">
        <v>39</v>
      </c>
      <c r="M1913" s="3">
        <v>6</v>
      </c>
      <c r="N1913" s="3">
        <v>6</v>
      </c>
      <c r="O1913" s="3">
        <v>434</v>
      </c>
      <c r="P1913" s="3">
        <v>5</v>
      </c>
      <c r="Q1913" s="3">
        <v>19853.6355408991</v>
      </c>
      <c r="R1913" s="3">
        <v>5</v>
      </c>
      <c r="S1913" s="3">
        <v>0</v>
      </c>
      <c r="T1913" s="3">
        <v>0</v>
      </c>
      <c r="U1913" s="3">
        <v>11940.421258075799</v>
      </c>
      <c r="V1913" s="3">
        <v>1</v>
      </c>
      <c r="W1913" s="3" t="str">
        <f>IF(Bank_data3[[#This Row],[credit_risk]]=1,"High Risk","Low Risk")</f>
        <v>High Risk</v>
      </c>
      <c r="X1913" s="3" t="str">
        <f t="shared" si="203"/>
        <v>35-44</v>
      </c>
      <c r="Y1913" s="3" t="str">
        <f t="shared" si="204"/>
        <v>Middle Income</v>
      </c>
      <c r="Z1913" s="3" t="str">
        <f t="shared" si="205"/>
        <v>Poor</v>
      </c>
      <c r="AA1913" s="27">
        <f t="shared" si="206"/>
        <v>0.34402481710286215</v>
      </c>
      <c r="AB1913" s="3" t="str">
        <f t="shared" si="207"/>
        <v>Medium</v>
      </c>
      <c r="AC1913" s="3" t="str">
        <f t="shared" si="208"/>
        <v>High</v>
      </c>
      <c r="AD1913" s="3" t="str">
        <f t="shared" si="209"/>
        <v>No</v>
      </c>
    </row>
    <row r="1914" spans="1:30" ht="15" customHeight="1" x14ac:dyDescent="0.3">
      <c r="A1914" s="3" t="s">
        <v>1935</v>
      </c>
      <c r="B1914" s="3">
        <v>48</v>
      </c>
      <c r="C1914" s="3" t="s">
        <v>28</v>
      </c>
      <c r="D1914" s="3" t="s">
        <v>33</v>
      </c>
      <c r="E1914" s="3">
        <v>14108.096719773701</v>
      </c>
      <c r="F1914" s="3">
        <v>132</v>
      </c>
      <c r="G1914" s="3">
        <v>1891.80498109006</v>
      </c>
      <c r="H1914" s="3">
        <v>8</v>
      </c>
      <c r="I1914" s="3">
        <v>815.25568237962398</v>
      </c>
      <c r="J1914" s="3">
        <v>30</v>
      </c>
      <c r="K1914" s="3">
        <v>102.766160664254</v>
      </c>
      <c r="L1914" s="3">
        <v>12</v>
      </c>
      <c r="M1914" s="3">
        <v>3</v>
      </c>
      <c r="N1914" s="3">
        <v>7</v>
      </c>
      <c r="O1914" s="3">
        <v>741</v>
      </c>
      <c r="P1914" s="3">
        <v>0</v>
      </c>
      <c r="Q1914" s="3">
        <v>13264.902467514299</v>
      </c>
      <c r="R1914" s="3">
        <v>4</v>
      </c>
      <c r="S1914" s="3">
        <v>0</v>
      </c>
      <c r="T1914" s="3">
        <v>0</v>
      </c>
      <c r="U1914" s="3">
        <v>10725.3491759918</v>
      </c>
      <c r="V1914" s="3">
        <v>1</v>
      </c>
      <c r="W1914" s="3" t="str">
        <f>IF(Bank_data3[[#This Row],[credit_risk]]=1,"High Risk","Low Risk")</f>
        <v>High Risk</v>
      </c>
      <c r="X1914" s="3" t="str">
        <f t="shared" si="203"/>
        <v>45-54</v>
      </c>
      <c r="Y1914" s="3" t="str">
        <f t="shared" si="204"/>
        <v>Low Income</v>
      </c>
      <c r="Z1914" s="3" t="str">
        <f t="shared" si="205"/>
        <v>Very Good</v>
      </c>
      <c r="AA1914" s="27">
        <f t="shared" si="206"/>
        <v>0.94023330935365701</v>
      </c>
      <c r="AB1914" s="3" t="str">
        <f t="shared" si="207"/>
        <v>Medium</v>
      </c>
      <c r="AC1914" s="3" t="str">
        <f t="shared" si="208"/>
        <v>Medium</v>
      </c>
      <c r="AD1914" s="3" t="str">
        <f t="shared" si="209"/>
        <v>No</v>
      </c>
    </row>
    <row r="1915" spans="1:30" ht="15" customHeight="1" x14ac:dyDescent="0.3">
      <c r="A1915" s="3" t="s">
        <v>1936</v>
      </c>
      <c r="B1915" s="3">
        <v>27</v>
      </c>
      <c r="C1915" s="3" t="s">
        <v>23</v>
      </c>
      <c r="D1915" s="3" t="s">
        <v>24</v>
      </c>
      <c r="E1915" s="3">
        <v>60699.386371230503</v>
      </c>
      <c r="F1915" s="3">
        <v>87</v>
      </c>
      <c r="G1915" s="3">
        <v>871.919480100398</v>
      </c>
      <c r="H1915" s="3">
        <v>4</v>
      </c>
      <c r="I1915" s="3">
        <v>981.83565138058395</v>
      </c>
      <c r="J1915" s="3">
        <v>23</v>
      </c>
      <c r="K1915" s="3">
        <v>452.15162934902997</v>
      </c>
      <c r="L1915" s="3">
        <v>48</v>
      </c>
      <c r="M1915" s="3">
        <v>0</v>
      </c>
      <c r="N1915" s="3">
        <v>1</v>
      </c>
      <c r="O1915" s="3">
        <v>678</v>
      </c>
      <c r="P1915" s="3">
        <v>2</v>
      </c>
      <c r="Q1915" s="3">
        <v>16386.014334539399</v>
      </c>
      <c r="R1915" s="3">
        <v>7</v>
      </c>
      <c r="S1915" s="3">
        <v>0</v>
      </c>
      <c r="T1915" s="3">
        <v>0</v>
      </c>
      <c r="U1915" s="3">
        <v>15894.2446529432</v>
      </c>
      <c r="V1915" s="3">
        <v>1</v>
      </c>
      <c r="W1915" s="3" t="str">
        <f>IF(Bank_data3[[#This Row],[credit_risk]]=1,"High Risk","Low Risk")</f>
        <v>High Risk</v>
      </c>
      <c r="X1915" s="3" t="str">
        <f t="shared" si="203"/>
        <v>25-34</v>
      </c>
      <c r="Y1915" s="3" t="str">
        <f t="shared" si="204"/>
        <v>Middle Income</v>
      </c>
      <c r="Z1915" s="3" t="str">
        <f t="shared" si="205"/>
        <v>Good</v>
      </c>
      <c r="AA1915" s="27">
        <f t="shared" si="206"/>
        <v>0.26995354177593178</v>
      </c>
      <c r="AB1915" s="3" t="str">
        <f t="shared" si="207"/>
        <v>Low</v>
      </c>
      <c r="AC1915" s="3" t="str">
        <f t="shared" si="208"/>
        <v>High</v>
      </c>
      <c r="AD1915" s="3" t="str">
        <f t="shared" si="209"/>
        <v>No</v>
      </c>
    </row>
    <row r="1916" spans="1:30" ht="15" customHeight="1" x14ac:dyDescent="0.3">
      <c r="A1916" s="3" t="s">
        <v>1937</v>
      </c>
      <c r="B1916" s="3">
        <v>34</v>
      </c>
      <c r="C1916" s="3" t="s">
        <v>31</v>
      </c>
      <c r="D1916" s="3" t="s">
        <v>24</v>
      </c>
      <c r="E1916" s="3">
        <v>40082.1729648119</v>
      </c>
      <c r="F1916" s="3">
        <v>198</v>
      </c>
      <c r="G1916" s="3">
        <v>2494.94452747896</v>
      </c>
      <c r="H1916" s="3">
        <v>11</v>
      </c>
      <c r="I1916" s="3">
        <v>707.47770339768203</v>
      </c>
      <c r="J1916" s="3">
        <v>46</v>
      </c>
      <c r="K1916" s="3">
        <v>278.55775684050798</v>
      </c>
      <c r="L1916" s="3">
        <v>3</v>
      </c>
      <c r="M1916" s="3">
        <v>8</v>
      </c>
      <c r="N1916" s="3">
        <v>5</v>
      </c>
      <c r="O1916" s="3">
        <v>866</v>
      </c>
      <c r="P1916" s="3">
        <v>0</v>
      </c>
      <c r="Q1916" s="3">
        <v>16462.301574845002</v>
      </c>
      <c r="R1916" s="3">
        <v>6</v>
      </c>
      <c r="S1916" s="3">
        <v>0</v>
      </c>
      <c r="T1916" s="3">
        <v>0</v>
      </c>
      <c r="U1916" s="3">
        <v>11656.3470735056</v>
      </c>
      <c r="V1916" s="3">
        <v>1</v>
      </c>
      <c r="W1916" s="3" t="str">
        <f>IF(Bank_data3[[#This Row],[credit_risk]]=1,"High Risk","Low Risk")</f>
        <v>High Risk</v>
      </c>
      <c r="X1916" s="3" t="str">
        <f t="shared" si="203"/>
        <v>25-34</v>
      </c>
      <c r="Y1916" s="3" t="str">
        <f t="shared" si="204"/>
        <v>Low Income</v>
      </c>
      <c r="Z1916" s="3" t="str">
        <f t="shared" si="205"/>
        <v>Excellent</v>
      </c>
      <c r="AA1916" s="27">
        <f t="shared" si="206"/>
        <v>0.41071380010503022</v>
      </c>
      <c r="AB1916" s="3" t="str">
        <f t="shared" si="207"/>
        <v>Medium</v>
      </c>
      <c r="AC1916" s="3" t="str">
        <f t="shared" si="208"/>
        <v>Low</v>
      </c>
      <c r="AD1916" s="3" t="str">
        <f t="shared" si="209"/>
        <v>No</v>
      </c>
    </row>
    <row r="1917" spans="1:30" ht="15" customHeight="1" x14ac:dyDescent="0.3">
      <c r="A1917" s="3" t="s">
        <v>1938</v>
      </c>
      <c r="B1917" s="3">
        <v>46</v>
      </c>
      <c r="C1917" s="3" t="s">
        <v>23</v>
      </c>
      <c r="D1917" s="3" t="s">
        <v>33</v>
      </c>
      <c r="E1917" s="3">
        <v>40553.290466728402</v>
      </c>
      <c r="F1917" s="3">
        <v>62</v>
      </c>
      <c r="G1917" s="3">
        <v>1794.8557573051901</v>
      </c>
      <c r="H1917" s="3">
        <v>9</v>
      </c>
      <c r="I1917" s="3">
        <v>980.74208193690197</v>
      </c>
      <c r="J1917" s="3">
        <v>14</v>
      </c>
      <c r="K1917" s="3">
        <v>349.77161802453799</v>
      </c>
      <c r="L1917" s="3">
        <v>63</v>
      </c>
      <c r="M1917" s="3">
        <v>6</v>
      </c>
      <c r="N1917" s="3">
        <v>3</v>
      </c>
      <c r="O1917" s="3">
        <v>426</v>
      </c>
      <c r="P1917" s="3">
        <v>2</v>
      </c>
      <c r="Q1917" s="3">
        <v>17461.585309685401</v>
      </c>
      <c r="R1917" s="3">
        <v>4</v>
      </c>
      <c r="S1917" s="3">
        <v>0</v>
      </c>
      <c r="T1917" s="3">
        <v>0</v>
      </c>
      <c r="U1917" s="3">
        <v>9179.7533916455504</v>
      </c>
      <c r="V1917" s="3">
        <v>1</v>
      </c>
      <c r="W1917" s="3" t="str">
        <f>IF(Bank_data3[[#This Row],[credit_risk]]=1,"High Risk","Low Risk")</f>
        <v>High Risk</v>
      </c>
      <c r="X1917" s="3" t="str">
        <f t="shared" si="203"/>
        <v>45-54</v>
      </c>
      <c r="Y1917" s="3" t="str">
        <f t="shared" si="204"/>
        <v>Low Income</v>
      </c>
      <c r="Z1917" s="3" t="str">
        <f t="shared" si="205"/>
        <v>Poor</v>
      </c>
      <c r="AA1917" s="27">
        <f t="shared" si="206"/>
        <v>0.43058368652012613</v>
      </c>
      <c r="AB1917" s="3" t="str">
        <f t="shared" si="207"/>
        <v>Medium</v>
      </c>
      <c r="AC1917" s="3" t="str">
        <f t="shared" si="208"/>
        <v>High</v>
      </c>
      <c r="AD1917" s="3" t="str">
        <f t="shared" si="209"/>
        <v>No</v>
      </c>
    </row>
    <row r="1918" spans="1:30" ht="15" customHeight="1" x14ac:dyDescent="0.3">
      <c r="A1918" s="3" t="s">
        <v>1939</v>
      </c>
      <c r="B1918" s="3">
        <v>65</v>
      </c>
      <c r="C1918" s="3" t="s">
        <v>23</v>
      </c>
      <c r="D1918" s="3" t="s">
        <v>33</v>
      </c>
      <c r="E1918" s="3">
        <v>57287.582473344999</v>
      </c>
      <c r="F1918" s="3">
        <v>215</v>
      </c>
      <c r="G1918" s="3">
        <v>1679.52169631435</v>
      </c>
      <c r="H1918" s="3">
        <v>2</v>
      </c>
      <c r="I1918" s="3">
        <v>770.10938712610596</v>
      </c>
      <c r="J1918" s="3">
        <v>4</v>
      </c>
      <c r="K1918" s="3">
        <v>696.34227475738601</v>
      </c>
      <c r="L1918" s="3">
        <v>79</v>
      </c>
      <c r="M1918" s="3">
        <v>4</v>
      </c>
      <c r="N1918" s="3">
        <v>7</v>
      </c>
      <c r="O1918" s="3">
        <v>600</v>
      </c>
      <c r="P1918" s="3">
        <v>2</v>
      </c>
      <c r="Q1918" s="3">
        <v>16858.0065164773</v>
      </c>
      <c r="R1918" s="3">
        <v>0</v>
      </c>
      <c r="S1918" s="3">
        <v>0</v>
      </c>
      <c r="T1918" s="3">
        <v>0</v>
      </c>
      <c r="U1918" s="3">
        <v>3891.37003444214</v>
      </c>
      <c r="V1918" s="3">
        <v>0</v>
      </c>
      <c r="W1918" s="3" t="str">
        <f>IF(Bank_data3[[#This Row],[credit_risk]]=1,"High Risk","Low Risk")</f>
        <v>Low Risk</v>
      </c>
      <c r="X1918" s="3" t="str">
        <f t="shared" si="203"/>
        <v>55+</v>
      </c>
      <c r="Y1918" s="3" t="str">
        <f t="shared" si="204"/>
        <v>Middle Income</v>
      </c>
      <c r="Z1918" s="3" t="str">
        <f t="shared" si="205"/>
        <v>Fair</v>
      </c>
      <c r="AA1918" s="27">
        <f t="shared" si="206"/>
        <v>0.29426981884461723</v>
      </c>
      <c r="AB1918" s="3" t="str">
        <f t="shared" si="207"/>
        <v>Medium</v>
      </c>
      <c r="AC1918" s="3" t="str">
        <f t="shared" si="208"/>
        <v>High</v>
      </c>
      <c r="AD1918" s="3" t="str">
        <f t="shared" si="209"/>
        <v>No</v>
      </c>
    </row>
    <row r="1919" spans="1:30" ht="15" customHeight="1" x14ac:dyDescent="0.3">
      <c r="A1919" s="3" t="s">
        <v>1940</v>
      </c>
      <c r="B1919" s="3">
        <v>69</v>
      </c>
      <c r="C1919" s="3" t="s">
        <v>23</v>
      </c>
      <c r="D1919" s="3" t="s">
        <v>26</v>
      </c>
      <c r="E1919" s="3">
        <v>77412.846640708303</v>
      </c>
      <c r="F1919" s="3">
        <v>114</v>
      </c>
      <c r="G1919" s="3">
        <v>1558.43665398899</v>
      </c>
      <c r="H1919" s="3">
        <v>0</v>
      </c>
      <c r="I1919" s="3">
        <v>1153.9788900165599</v>
      </c>
      <c r="J1919" s="3">
        <v>48</v>
      </c>
      <c r="K1919" s="3">
        <v>548.275189272842</v>
      </c>
      <c r="L1919" s="3">
        <v>22</v>
      </c>
      <c r="M1919" s="3">
        <v>8</v>
      </c>
      <c r="N1919" s="3">
        <v>3</v>
      </c>
      <c r="O1919" s="3">
        <v>458</v>
      </c>
      <c r="P1919" s="3">
        <v>3</v>
      </c>
      <c r="Q1919" s="3">
        <v>16854.694107749801</v>
      </c>
      <c r="R1919" s="3">
        <v>3</v>
      </c>
      <c r="S1919" s="3">
        <v>0</v>
      </c>
      <c r="T1919" s="3">
        <v>0</v>
      </c>
      <c r="U1919" s="3">
        <v>7686.89161207705</v>
      </c>
      <c r="V1919" s="3">
        <v>1</v>
      </c>
      <c r="W1919" s="3" t="str">
        <f>IF(Bank_data3[[#This Row],[credit_risk]]=1,"High Risk","Low Risk")</f>
        <v>High Risk</v>
      </c>
      <c r="X1919" s="3" t="str">
        <f t="shared" si="203"/>
        <v>55+</v>
      </c>
      <c r="Y1919" s="3" t="str">
        <f t="shared" si="204"/>
        <v>Middle Income</v>
      </c>
      <c r="Z1919" s="3" t="str">
        <f t="shared" si="205"/>
        <v>Poor</v>
      </c>
      <c r="AA1919" s="27">
        <f t="shared" si="206"/>
        <v>0.21772476842217808</v>
      </c>
      <c r="AB1919" s="3" t="str">
        <f t="shared" si="207"/>
        <v>Medium</v>
      </c>
      <c r="AC1919" s="3" t="str">
        <f t="shared" si="208"/>
        <v>Medium</v>
      </c>
      <c r="AD1919" s="3" t="str">
        <f t="shared" si="209"/>
        <v>No</v>
      </c>
    </row>
    <row r="1920" spans="1:30" ht="15" customHeight="1" x14ac:dyDescent="0.3">
      <c r="A1920" s="3" t="s">
        <v>1941</v>
      </c>
      <c r="B1920" s="3">
        <v>26</v>
      </c>
      <c r="C1920" s="3" t="s">
        <v>31</v>
      </c>
      <c r="D1920" s="3" t="s">
        <v>24</v>
      </c>
      <c r="E1920" s="3">
        <v>46392.176719501498</v>
      </c>
      <c r="F1920" s="3">
        <v>88</v>
      </c>
      <c r="G1920" s="3">
        <v>1483.91868680475</v>
      </c>
      <c r="H1920" s="3">
        <v>0</v>
      </c>
      <c r="I1920" s="3">
        <v>1053.0431795842401</v>
      </c>
      <c r="J1920" s="3">
        <v>21</v>
      </c>
      <c r="K1920" s="3">
        <v>692.87799201544794</v>
      </c>
      <c r="L1920" s="3">
        <v>57</v>
      </c>
      <c r="M1920" s="3">
        <v>5</v>
      </c>
      <c r="N1920" s="3">
        <v>2</v>
      </c>
      <c r="O1920" s="3">
        <v>834</v>
      </c>
      <c r="P1920" s="3">
        <v>4</v>
      </c>
      <c r="Q1920" s="3">
        <v>14342.788273676</v>
      </c>
      <c r="R1920" s="3">
        <v>2</v>
      </c>
      <c r="S1920" s="3">
        <v>0</v>
      </c>
      <c r="T1920" s="3">
        <v>0</v>
      </c>
      <c r="U1920" s="3">
        <v>7074.9561522820204</v>
      </c>
      <c r="V1920" s="3">
        <v>0</v>
      </c>
      <c r="W1920" s="3" t="str">
        <f>IF(Bank_data3[[#This Row],[credit_risk]]=1,"High Risk","Low Risk")</f>
        <v>Low Risk</v>
      </c>
      <c r="X1920" s="3" t="str">
        <f t="shared" si="203"/>
        <v>25-34</v>
      </c>
      <c r="Y1920" s="3" t="str">
        <f t="shared" si="204"/>
        <v>Low Income</v>
      </c>
      <c r="Z1920" s="3" t="str">
        <f t="shared" si="205"/>
        <v>Excellent</v>
      </c>
      <c r="AA1920" s="27">
        <f t="shared" si="206"/>
        <v>0.30916394288623322</v>
      </c>
      <c r="AB1920" s="3" t="str">
        <f t="shared" si="207"/>
        <v>Medium</v>
      </c>
      <c r="AC1920" s="3" t="str">
        <f t="shared" si="208"/>
        <v>High</v>
      </c>
      <c r="AD1920" s="3" t="str">
        <f t="shared" si="209"/>
        <v>No</v>
      </c>
    </row>
    <row r="1921" spans="1:30" ht="15" customHeight="1" x14ac:dyDescent="0.3">
      <c r="A1921" s="3" t="s">
        <v>1942</v>
      </c>
      <c r="B1921" s="3">
        <v>22</v>
      </c>
      <c r="C1921" s="3" t="s">
        <v>23</v>
      </c>
      <c r="D1921" s="3" t="s">
        <v>24</v>
      </c>
      <c r="E1921" s="3">
        <v>71222.903879706806</v>
      </c>
      <c r="F1921" s="3">
        <v>179</v>
      </c>
      <c r="G1921" s="3">
        <v>484.38048393220299</v>
      </c>
      <c r="H1921" s="3">
        <v>3</v>
      </c>
      <c r="I1921" s="3">
        <v>1083.5797413058499</v>
      </c>
      <c r="J1921" s="3">
        <v>21</v>
      </c>
      <c r="K1921" s="3">
        <v>0</v>
      </c>
      <c r="L1921" s="3">
        <v>14</v>
      </c>
      <c r="M1921" s="3">
        <v>11</v>
      </c>
      <c r="N1921" s="3">
        <v>4</v>
      </c>
      <c r="O1921" s="3">
        <v>499</v>
      </c>
      <c r="P1921" s="3">
        <v>0</v>
      </c>
      <c r="Q1921" s="3">
        <v>17933.2064498414</v>
      </c>
      <c r="R1921" s="3">
        <v>7</v>
      </c>
      <c r="S1921" s="3">
        <v>0</v>
      </c>
      <c r="T1921" s="3">
        <v>0</v>
      </c>
      <c r="U1921" s="3">
        <v>9050.0928929453803</v>
      </c>
      <c r="V1921" s="3">
        <v>1</v>
      </c>
      <c r="W1921" s="3" t="str">
        <f>IF(Bank_data3[[#This Row],[credit_risk]]=1,"High Risk","Low Risk")</f>
        <v>High Risk</v>
      </c>
      <c r="X1921" s="3" t="str">
        <f t="shared" si="203"/>
        <v>18-24</v>
      </c>
      <c r="Y1921" s="3" t="str">
        <f t="shared" si="204"/>
        <v>Middle Income</v>
      </c>
      <c r="Z1921" s="3" t="str">
        <f t="shared" si="205"/>
        <v>Poor</v>
      </c>
      <c r="AA1921" s="27">
        <f t="shared" si="206"/>
        <v>0.25178988040321987</v>
      </c>
      <c r="AB1921" s="3" t="str">
        <f t="shared" si="207"/>
        <v>Low</v>
      </c>
      <c r="AC1921" s="3" t="str">
        <f t="shared" si="208"/>
        <v>Medium</v>
      </c>
      <c r="AD1921" s="3" t="str">
        <f t="shared" si="209"/>
        <v>No</v>
      </c>
    </row>
    <row r="1922" spans="1:30" ht="15" customHeight="1" x14ac:dyDescent="0.3">
      <c r="A1922" s="3" t="s">
        <v>1943</v>
      </c>
      <c r="B1922" s="3">
        <v>48</v>
      </c>
      <c r="C1922" s="3" t="s">
        <v>31</v>
      </c>
      <c r="D1922" s="3" t="s">
        <v>33</v>
      </c>
      <c r="E1922" s="3">
        <v>24063.3901781268</v>
      </c>
      <c r="F1922" s="3">
        <v>132</v>
      </c>
      <c r="G1922" s="3">
        <v>1734.02671645244</v>
      </c>
      <c r="H1922" s="3">
        <v>9</v>
      </c>
      <c r="I1922" s="3">
        <v>728.13882431926902</v>
      </c>
      <c r="J1922" s="3">
        <v>10</v>
      </c>
      <c r="K1922" s="3">
        <v>732.61111554024205</v>
      </c>
      <c r="L1922" s="3">
        <v>78</v>
      </c>
      <c r="M1922" s="3">
        <v>12</v>
      </c>
      <c r="N1922" s="3">
        <v>3</v>
      </c>
      <c r="O1922" s="3">
        <v>364</v>
      </c>
      <c r="P1922" s="3">
        <v>1</v>
      </c>
      <c r="Q1922" s="3">
        <v>28354.056544301999</v>
      </c>
      <c r="R1922" s="3">
        <v>5</v>
      </c>
      <c r="S1922" s="3">
        <v>0</v>
      </c>
      <c r="T1922" s="3">
        <v>0</v>
      </c>
      <c r="U1922" s="3">
        <v>2372.9223948684398</v>
      </c>
      <c r="V1922" s="3">
        <v>1</v>
      </c>
      <c r="W1922" s="3" t="str">
        <f>IF(Bank_data3[[#This Row],[credit_risk]]=1,"High Risk","Low Risk")</f>
        <v>High Risk</v>
      </c>
      <c r="X1922" s="3" t="str">
        <f t="shared" si="203"/>
        <v>45-54</v>
      </c>
      <c r="Y1922" s="3" t="str">
        <f t="shared" si="204"/>
        <v>Low Income</v>
      </c>
      <c r="Z1922" s="3" t="str">
        <f t="shared" si="205"/>
        <v>Poor</v>
      </c>
      <c r="AA1922" s="27">
        <f t="shared" si="206"/>
        <v>1.1783068110691792</v>
      </c>
      <c r="AB1922" s="3" t="str">
        <f t="shared" si="207"/>
        <v>Medium</v>
      </c>
      <c r="AC1922" s="3" t="str">
        <f t="shared" si="208"/>
        <v>High</v>
      </c>
      <c r="AD1922" s="3" t="str">
        <f t="shared" si="209"/>
        <v>No</v>
      </c>
    </row>
    <row r="1923" spans="1:30" ht="15" customHeight="1" x14ac:dyDescent="0.3">
      <c r="A1923" s="3" t="s">
        <v>1944</v>
      </c>
      <c r="B1923" s="3">
        <v>63</v>
      </c>
      <c r="C1923" s="3" t="s">
        <v>31</v>
      </c>
      <c r="D1923" s="3" t="s">
        <v>24</v>
      </c>
      <c r="E1923" s="3">
        <v>52353.380226418398</v>
      </c>
      <c r="F1923" s="3">
        <v>147</v>
      </c>
      <c r="G1923" s="3">
        <v>3040.5879281008501</v>
      </c>
      <c r="H1923" s="3">
        <v>9</v>
      </c>
      <c r="I1923" s="3">
        <v>1474.0745621757901</v>
      </c>
      <c r="J1923" s="3">
        <v>23</v>
      </c>
      <c r="K1923" s="3">
        <v>607.02165235535801</v>
      </c>
      <c r="L1923" s="3">
        <v>45</v>
      </c>
      <c r="M1923" s="3">
        <v>0</v>
      </c>
      <c r="N1923" s="3">
        <v>4</v>
      </c>
      <c r="O1923" s="3">
        <v>378</v>
      </c>
      <c r="P1923" s="3">
        <v>5</v>
      </c>
      <c r="Q1923" s="3">
        <v>6876.0505825708997</v>
      </c>
      <c r="R1923" s="3">
        <v>7</v>
      </c>
      <c r="S1923" s="3">
        <v>1</v>
      </c>
      <c r="T1923" s="3">
        <v>0</v>
      </c>
      <c r="U1923" s="3">
        <v>10513.055269355</v>
      </c>
      <c r="V1923" s="3">
        <v>1</v>
      </c>
      <c r="W1923" s="3" t="str">
        <f>IF(Bank_data3[[#This Row],[credit_risk]]=1,"High Risk","Low Risk")</f>
        <v>High Risk</v>
      </c>
      <c r="X1923" s="3" t="str">
        <f t="shared" si="203"/>
        <v>55+</v>
      </c>
      <c r="Y1923" s="3" t="str">
        <f t="shared" si="204"/>
        <v>Middle Income</v>
      </c>
      <c r="Z1923" s="3" t="str">
        <f t="shared" si="205"/>
        <v>Poor</v>
      </c>
      <c r="AA1923" s="27">
        <f t="shared" si="206"/>
        <v>0.13133919057056662</v>
      </c>
      <c r="AB1923" s="3" t="str">
        <f t="shared" si="207"/>
        <v>Medium</v>
      </c>
      <c r="AC1923" s="3" t="str">
        <f t="shared" si="208"/>
        <v>High</v>
      </c>
      <c r="AD1923" s="3" t="str">
        <f t="shared" si="209"/>
        <v>No</v>
      </c>
    </row>
    <row r="1924" spans="1:30" ht="15" customHeight="1" x14ac:dyDescent="0.3">
      <c r="A1924" s="3" t="s">
        <v>1945</v>
      </c>
      <c r="B1924" s="3">
        <v>43</v>
      </c>
      <c r="C1924" s="3" t="s">
        <v>23</v>
      </c>
      <c r="D1924" s="3" t="s">
        <v>26</v>
      </c>
      <c r="E1924" s="3">
        <v>40261.002693294598</v>
      </c>
      <c r="F1924" s="3">
        <v>85</v>
      </c>
      <c r="G1924" s="3">
        <v>2053.4571281120702</v>
      </c>
      <c r="H1924" s="3">
        <v>3</v>
      </c>
      <c r="I1924" s="3">
        <v>969.36917983281501</v>
      </c>
      <c r="J1924" s="3">
        <v>44</v>
      </c>
      <c r="K1924" s="3">
        <v>901.739108439436</v>
      </c>
      <c r="L1924" s="3">
        <v>38</v>
      </c>
      <c r="M1924" s="3">
        <v>14</v>
      </c>
      <c r="N1924" s="3">
        <v>8</v>
      </c>
      <c r="O1924" s="3">
        <v>391</v>
      </c>
      <c r="P1924" s="3">
        <v>0</v>
      </c>
      <c r="Q1924" s="3">
        <v>15088.1702346246</v>
      </c>
      <c r="R1924" s="3">
        <v>5</v>
      </c>
      <c r="S1924" s="3">
        <v>0</v>
      </c>
      <c r="T1924" s="3">
        <v>0</v>
      </c>
      <c r="U1924" s="3">
        <v>5315.1759343813901</v>
      </c>
      <c r="V1924" s="3">
        <v>1</v>
      </c>
      <c r="W1924" s="3" t="str">
        <f>IF(Bank_data3[[#This Row],[credit_risk]]=1,"High Risk","Low Risk")</f>
        <v>High Risk</v>
      </c>
      <c r="X1924" s="3" t="str">
        <f t="shared" si="203"/>
        <v>35-44</v>
      </c>
      <c r="Y1924" s="3" t="str">
        <f t="shared" si="204"/>
        <v>Low Income</v>
      </c>
      <c r="Z1924" s="3" t="str">
        <f t="shared" si="205"/>
        <v>Poor</v>
      </c>
      <c r="AA1924" s="27">
        <f t="shared" si="206"/>
        <v>0.37475892862294535</v>
      </c>
      <c r="AB1924" s="3" t="str">
        <f t="shared" si="207"/>
        <v>Medium</v>
      </c>
      <c r="AC1924" s="3" t="str">
        <f t="shared" si="208"/>
        <v>High</v>
      </c>
      <c r="AD1924" s="3" t="str">
        <f t="shared" si="209"/>
        <v>No</v>
      </c>
    </row>
    <row r="1925" spans="1:30" ht="15" customHeight="1" x14ac:dyDescent="0.3">
      <c r="A1925" s="3" t="s">
        <v>1946</v>
      </c>
      <c r="B1925" s="3">
        <v>22</v>
      </c>
      <c r="C1925" s="3" t="s">
        <v>31</v>
      </c>
      <c r="D1925" s="3" t="s">
        <v>26</v>
      </c>
      <c r="E1925" s="3">
        <v>55076.125761609102</v>
      </c>
      <c r="F1925" s="3">
        <v>106</v>
      </c>
      <c r="G1925" s="3">
        <v>1850.76470287435</v>
      </c>
      <c r="H1925" s="3">
        <v>8</v>
      </c>
      <c r="I1925" s="3">
        <v>886.55291872039095</v>
      </c>
      <c r="J1925" s="3">
        <v>9</v>
      </c>
      <c r="K1925" s="3">
        <v>347.29675508172102</v>
      </c>
      <c r="L1925" s="3">
        <v>46</v>
      </c>
      <c r="M1925" s="3">
        <v>15</v>
      </c>
      <c r="N1925" s="3">
        <v>2</v>
      </c>
      <c r="O1925" s="3">
        <v>439</v>
      </c>
      <c r="P1925" s="3">
        <v>2</v>
      </c>
      <c r="Q1925" s="3">
        <v>17031.796062772701</v>
      </c>
      <c r="R1925" s="3">
        <v>6</v>
      </c>
      <c r="S1925" s="3">
        <v>0</v>
      </c>
      <c r="T1925" s="3">
        <v>0</v>
      </c>
      <c r="U1925" s="3">
        <v>9494.9355966629191</v>
      </c>
      <c r="V1925" s="3">
        <v>1</v>
      </c>
      <c r="W1925" s="3" t="str">
        <f>IF(Bank_data3[[#This Row],[credit_risk]]=1,"High Risk","Low Risk")</f>
        <v>High Risk</v>
      </c>
      <c r="X1925" s="3" t="str">
        <f t="shared" si="203"/>
        <v>18-24</v>
      </c>
      <c r="Y1925" s="3" t="str">
        <f t="shared" si="204"/>
        <v>Middle Income</v>
      </c>
      <c r="Z1925" s="3" t="str">
        <f t="shared" si="205"/>
        <v>Poor</v>
      </c>
      <c r="AA1925" s="27">
        <f t="shared" si="206"/>
        <v>0.3092409973877418</v>
      </c>
      <c r="AB1925" s="3" t="str">
        <f t="shared" si="207"/>
        <v>Medium</v>
      </c>
      <c r="AC1925" s="3" t="str">
        <f t="shared" si="208"/>
        <v>High</v>
      </c>
      <c r="AD1925" s="3" t="str">
        <f t="shared" si="209"/>
        <v>No</v>
      </c>
    </row>
    <row r="1926" spans="1:30" ht="15" customHeight="1" x14ac:dyDescent="0.3">
      <c r="A1926" s="3" t="s">
        <v>1947</v>
      </c>
      <c r="B1926" s="3">
        <v>39</v>
      </c>
      <c r="C1926" s="3" t="s">
        <v>28</v>
      </c>
      <c r="D1926" s="3" t="s">
        <v>24</v>
      </c>
      <c r="E1926" s="3">
        <v>44666.466749868203</v>
      </c>
      <c r="F1926" s="3">
        <v>90</v>
      </c>
      <c r="G1926" s="3">
        <v>272.02698964638898</v>
      </c>
      <c r="H1926" s="3">
        <v>7</v>
      </c>
      <c r="I1926" s="3">
        <v>533.66995680156003</v>
      </c>
      <c r="J1926" s="3">
        <v>46</v>
      </c>
      <c r="K1926" s="3">
        <v>769.02730985988103</v>
      </c>
      <c r="L1926" s="3">
        <v>36</v>
      </c>
      <c r="M1926" s="3">
        <v>1</v>
      </c>
      <c r="N1926" s="3">
        <v>1</v>
      </c>
      <c r="O1926" s="3">
        <v>300</v>
      </c>
      <c r="P1926" s="3">
        <v>5</v>
      </c>
      <c r="Q1926" s="3">
        <v>2767.8985797902601</v>
      </c>
      <c r="R1926" s="3">
        <v>3</v>
      </c>
      <c r="S1926" s="3">
        <v>0</v>
      </c>
      <c r="T1926" s="3">
        <v>0</v>
      </c>
      <c r="U1926" s="3">
        <v>5803.3418846361901</v>
      </c>
      <c r="V1926" s="3">
        <v>1</v>
      </c>
      <c r="W1926" s="3" t="str">
        <f>IF(Bank_data3[[#This Row],[credit_risk]]=1,"High Risk","Low Risk")</f>
        <v>High Risk</v>
      </c>
      <c r="X1926" s="3" t="str">
        <f t="shared" si="203"/>
        <v>35-44</v>
      </c>
      <c r="Y1926" s="3" t="str">
        <f t="shared" si="204"/>
        <v>Low Income</v>
      </c>
      <c r="Z1926" s="3" t="str">
        <f t="shared" si="205"/>
        <v>Poor</v>
      </c>
      <c r="AA1926" s="27">
        <f t="shared" si="206"/>
        <v>6.1968156005946615E-2</v>
      </c>
      <c r="AB1926" s="3" t="str">
        <f t="shared" si="207"/>
        <v>Low</v>
      </c>
      <c r="AC1926" s="3" t="str">
        <f t="shared" si="208"/>
        <v>High</v>
      </c>
      <c r="AD1926" s="3" t="str">
        <f t="shared" si="209"/>
        <v>No</v>
      </c>
    </row>
    <row r="1927" spans="1:30" ht="15" customHeight="1" x14ac:dyDescent="0.3">
      <c r="A1927" s="3" t="s">
        <v>1948</v>
      </c>
      <c r="B1927" s="3">
        <v>65</v>
      </c>
      <c r="C1927" s="3" t="s">
        <v>23</v>
      </c>
      <c r="D1927" s="3" t="s">
        <v>33</v>
      </c>
      <c r="E1927" s="3">
        <v>25860.894458651499</v>
      </c>
      <c r="F1927" s="3">
        <v>22</v>
      </c>
      <c r="G1927" s="3">
        <v>2368.90782139679</v>
      </c>
      <c r="H1927" s="3">
        <v>3</v>
      </c>
      <c r="I1927" s="3">
        <v>766.02486294800599</v>
      </c>
      <c r="J1927" s="3">
        <v>33</v>
      </c>
      <c r="K1927" s="3">
        <v>573.01351451973505</v>
      </c>
      <c r="L1927" s="3">
        <v>40</v>
      </c>
      <c r="M1927" s="3">
        <v>8</v>
      </c>
      <c r="N1927" s="3">
        <v>1</v>
      </c>
      <c r="O1927" s="3">
        <v>566</v>
      </c>
      <c r="P1927" s="3">
        <v>4</v>
      </c>
      <c r="Q1927" s="3">
        <v>23358.6356021088</v>
      </c>
      <c r="R1927" s="3">
        <v>2</v>
      </c>
      <c r="S1927" s="3">
        <v>1</v>
      </c>
      <c r="T1927" s="3">
        <v>0</v>
      </c>
      <c r="U1927" s="3">
        <v>7413.3753335838601</v>
      </c>
      <c r="V1927" s="3">
        <v>1</v>
      </c>
      <c r="W1927" s="3" t="str">
        <f>IF(Bank_data3[[#This Row],[credit_risk]]=1,"High Risk","Low Risk")</f>
        <v>High Risk</v>
      </c>
      <c r="X1927" s="3" t="str">
        <f t="shared" ref="X1927:X1990" si="210">_xlfn.IFS(B1927&lt;25,"18-24",B1927&lt;35,"25-34",B1927&lt;45,"35-44",B1927&lt;55,"45-54",TRUE(),"55+")</f>
        <v>55+</v>
      </c>
      <c r="Y1927" s="3" t="str">
        <f t="shared" ref="Y1927:Y1990" si="211">_xlfn.IFS(E1927&lt;50000,"Low Income",E1927&lt;100000,"Middle Income",TRUE(),"High Income")</f>
        <v>Low Income</v>
      </c>
      <c r="Z1927" s="3" t="str">
        <f t="shared" ref="Z1927:Z1990" si="212">_xlfn.IFS(O1927&lt;580,"Poor",O1927&lt;670,"Fair",O1927&lt;740,"Good",O1927&lt;800,"Very Good",TRUE(),"Excellent")</f>
        <v>Poor</v>
      </c>
      <c r="AA1927" s="27">
        <f t="shared" ref="AA1927:AA1990" si="213">IF(E1927=0,0,Q1927/E1927)</f>
        <v>0.9032415966685331</v>
      </c>
      <c r="AB1927" s="3" t="str">
        <f t="shared" ref="AB1927:AB1990" si="214">_xlfn.IFS(G1927&lt;1000,"Low",G1927&lt;5000,"Medium",TRUE(),"High")</f>
        <v>Medium</v>
      </c>
      <c r="AC1927" s="3" t="str">
        <f t="shared" ref="AC1927:AC1990" si="215">_xlfn.IFS(L1927&lt;10,"Low",L1927&lt;30,"Medium",TRUE(),"High")</f>
        <v>High</v>
      </c>
      <c r="AD1927" s="3" t="str">
        <f t="shared" ref="AD1927:AD1990" si="216">IF(AND(E1927&gt;=100000,O1927&gt;=750),"Yes","No")</f>
        <v>No</v>
      </c>
    </row>
    <row r="1928" spans="1:30" ht="15" customHeight="1" x14ac:dyDescent="0.3">
      <c r="A1928" s="3" t="s">
        <v>1949</v>
      </c>
      <c r="B1928" s="3">
        <v>34</v>
      </c>
      <c r="C1928" s="3" t="s">
        <v>23</v>
      </c>
      <c r="D1928" s="3" t="s">
        <v>24</v>
      </c>
      <c r="E1928" s="3">
        <v>34026.631469579399</v>
      </c>
      <c r="F1928" s="3">
        <v>232</v>
      </c>
      <c r="G1928" s="3">
        <v>2142.0016997264202</v>
      </c>
      <c r="H1928" s="3">
        <v>5</v>
      </c>
      <c r="I1928" s="3">
        <v>840.03291624592305</v>
      </c>
      <c r="J1928" s="3">
        <v>10</v>
      </c>
      <c r="K1928" s="3">
        <v>533.26198321760603</v>
      </c>
      <c r="L1928" s="3">
        <v>44</v>
      </c>
      <c r="M1928" s="3">
        <v>9</v>
      </c>
      <c r="N1928" s="3">
        <v>8</v>
      </c>
      <c r="O1928" s="3">
        <v>350</v>
      </c>
      <c r="P1928" s="3">
        <v>5</v>
      </c>
      <c r="Q1928" s="3">
        <v>15902.863886655399</v>
      </c>
      <c r="R1928" s="3">
        <v>2</v>
      </c>
      <c r="S1928" s="3">
        <v>0</v>
      </c>
      <c r="T1928" s="3">
        <v>0</v>
      </c>
      <c r="U1928" s="3">
        <v>3915.5307503689401</v>
      </c>
      <c r="V1928" s="3">
        <v>1</v>
      </c>
      <c r="W1928" s="3" t="str">
        <f>IF(Bank_data3[[#This Row],[credit_risk]]=1,"High Risk","Low Risk")</f>
        <v>High Risk</v>
      </c>
      <c r="X1928" s="3" t="str">
        <f t="shared" si="210"/>
        <v>25-34</v>
      </c>
      <c r="Y1928" s="3" t="str">
        <f t="shared" si="211"/>
        <v>Low Income</v>
      </c>
      <c r="Z1928" s="3" t="str">
        <f t="shared" si="212"/>
        <v>Poor</v>
      </c>
      <c r="AA1928" s="27">
        <f t="shared" si="213"/>
        <v>0.46736521365251599</v>
      </c>
      <c r="AB1928" s="3" t="str">
        <f t="shared" si="214"/>
        <v>Medium</v>
      </c>
      <c r="AC1928" s="3" t="str">
        <f t="shared" si="215"/>
        <v>High</v>
      </c>
      <c r="AD1928" s="3" t="str">
        <f t="shared" si="216"/>
        <v>No</v>
      </c>
    </row>
    <row r="1929" spans="1:30" ht="15" customHeight="1" x14ac:dyDescent="0.3">
      <c r="A1929" s="3" t="s">
        <v>1950</v>
      </c>
      <c r="B1929" s="3">
        <v>44</v>
      </c>
      <c r="C1929" s="3" t="s">
        <v>31</v>
      </c>
      <c r="D1929" s="3" t="s">
        <v>26</v>
      </c>
      <c r="E1929" s="3">
        <v>20422.3805625815</v>
      </c>
      <c r="F1929" s="3">
        <v>206</v>
      </c>
      <c r="G1929" s="3">
        <v>2433.9422166918598</v>
      </c>
      <c r="H1929" s="3">
        <v>6</v>
      </c>
      <c r="I1929" s="3">
        <v>524.31294625149496</v>
      </c>
      <c r="J1929" s="3">
        <v>42</v>
      </c>
      <c r="K1929" s="3">
        <v>378.02906219636702</v>
      </c>
      <c r="L1929" s="3">
        <v>29</v>
      </c>
      <c r="M1929" s="3">
        <v>19</v>
      </c>
      <c r="N1929" s="3">
        <v>6</v>
      </c>
      <c r="O1929" s="3">
        <v>528</v>
      </c>
      <c r="P1929" s="3">
        <v>0</v>
      </c>
      <c r="Q1929" s="3">
        <v>13870.903951185301</v>
      </c>
      <c r="R1929" s="3">
        <v>0</v>
      </c>
      <c r="S1929" s="3">
        <v>0</v>
      </c>
      <c r="T1929" s="3">
        <v>0</v>
      </c>
      <c r="U1929" s="3">
        <v>4179.39535564168</v>
      </c>
      <c r="V1929" s="3">
        <v>1</v>
      </c>
      <c r="W1929" s="3" t="str">
        <f>IF(Bank_data3[[#This Row],[credit_risk]]=1,"High Risk","Low Risk")</f>
        <v>High Risk</v>
      </c>
      <c r="X1929" s="3" t="str">
        <f t="shared" si="210"/>
        <v>35-44</v>
      </c>
      <c r="Y1929" s="3" t="str">
        <f t="shared" si="211"/>
        <v>Low Income</v>
      </c>
      <c r="Z1929" s="3" t="str">
        <f t="shared" si="212"/>
        <v>Poor</v>
      </c>
      <c r="AA1929" s="27">
        <f t="shared" si="213"/>
        <v>0.67920112979384917</v>
      </c>
      <c r="AB1929" s="3" t="str">
        <f t="shared" si="214"/>
        <v>Medium</v>
      </c>
      <c r="AC1929" s="3" t="str">
        <f t="shared" si="215"/>
        <v>Medium</v>
      </c>
      <c r="AD1929" s="3" t="str">
        <f t="shared" si="216"/>
        <v>No</v>
      </c>
    </row>
    <row r="1930" spans="1:30" ht="15" customHeight="1" x14ac:dyDescent="0.3">
      <c r="A1930" s="3" t="s">
        <v>1951</v>
      </c>
      <c r="B1930" s="3">
        <v>49</v>
      </c>
      <c r="C1930" s="3" t="s">
        <v>31</v>
      </c>
      <c r="D1930" s="3" t="s">
        <v>33</v>
      </c>
      <c r="E1930" s="3">
        <v>26475.777878923102</v>
      </c>
      <c r="F1930" s="3">
        <v>219</v>
      </c>
      <c r="G1930" s="3">
        <v>776.91462449940798</v>
      </c>
      <c r="H1930" s="3">
        <v>9</v>
      </c>
      <c r="I1930" s="3">
        <v>697.68899898081895</v>
      </c>
      <c r="J1930" s="3">
        <v>28</v>
      </c>
      <c r="K1930" s="3">
        <v>476.35137644014998</v>
      </c>
      <c r="L1930" s="3">
        <v>70</v>
      </c>
      <c r="M1930" s="3">
        <v>15</v>
      </c>
      <c r="N1930" s="3">
        <v>9</v>
      </c>
      <c r="O1930" s="3">
        <v>668</v>
      </c>
      <c r="P1930" s="3">
        <v>2</v>
      </c>
      <c r="Q1930" s="3">
        <v>9841.6029762922699</v>
      </c>
      <c r="R1930" s="3">
        <v>7</v>
      </c>
      <c r="S1930" s="3">
        <v>0</v>
      </c>
      <c r="T1930" s="3">
        <v>0</v>
      </c>
      <c r="U1930" s="3">
        <v>10240.6181424436</v>
      </c>
      <c r="V1930" s="3">
        <v>1</v>
      </c>
      <c r="W1930" s="3" t="str">
        <f>IF(Bank_data3[[#This Row],[credit_risk]]=1,"High Risk","Low Risk")</f>
        <v>High Risk</v>
      </c>
      <c r="X1930" s="3" t="str">
        <f t="shared" si="210"/>
        <v>45-54</v>
      </c>
      <c r="Y1930" s="3" t="str">
        <f t="shared" si="211"/>
        <v>Low Income</v>
      </c>
      <c r="Z1930" s="3" t="str">
        <f t="shared" si="212"/>
        <v>Fair</v>
      </c>
      <c r="AA1930" s="27">
        <f t="shared" si="213"/>
        <v>0.37172101311995809</v>
      </c>
      <c r="AB1930" s="3" t="str">
        <f t="shared" si="214"/>
        <v>Low</v>
      </c>
      <c r="AC1930" s="3" t="str">
        <f t="shared" si="215"/>
        <v>High</v>
      </c>
      <c r="AD1930" s="3" t="str">
        <f t="shared" si="216"/>
        <v>No</v>
      </c>
    </row>
    <row r="1931" spans="1:30" ht="15" customHeight="1" x14ac:dyDescent="0.3">
      <c r="A1931" s="3" t="s">
        <v>1952</v>
      </c>
      <c r="B1931" s="3">
        <v>33</v>
      </c>
      <c r="C1931" s="3" t="s">
        <v>23</v>
      </c>
      <c r="D1931" s="3" t="s">
        <v>24</v>
      </c>
      <c r="E1931" s="3">
        <v>58645.838747750902</v>
      </c>
      <c r="F1931" s="3">
        <v>128</v>
      </c>
      <c r="G1931" s="3">
        <v>1180.10599803422</v>
      </c>
      <c r="H1931" s="3">
        <v>7</v>
      </c>
      <c r="I1931" s="3">
        <v>741.96999366394698</v>
      </c>
      <c r="J1931" s="3">
        <v>21</v>
      </c>
      <c r="K1931" s="3">
        <v>255.17388634587499</v>
      </c>
      <c r="L1931" s="3">
        <v>67</v>
      </c>
      <c r="M1931" s="3">
        <v>14</v>
      </c>
      <c r="N1931" s="3">
        <v>3</v>
      </c>
      <c r="O1931" s="3">
        <v>749</v>
      </c>
      <c r="P1931" s="3">
        <v>5</v>
      </c>
      <c r="Q1931" s="3">
        <v>17073.686388570499</v>
      </c>
      <c r="R1931" s="3">
        <v>3</v>
      </c>
      <c r="S1931" s="3">
        <v>1</v>
      </c>
      <c r="T1931" s="3">
        <v>0</v>
      </c>
      <c r="U1931" s="3">
        <v>12170.1474311363</v>
      </c>
      <c r="V1931" s="3">
        <v>1</v>
      </c>
      <c r="W1931" s="3" t="str">
        <f>IF(Bank_data3[[#This Row],[credit_risk]]=1,"High Risk","Low Risk")</f>
        <v>High Risk</v>
      </c>
      <c r="X1931" s="3" t="str">
        <f t="shared" si="210"/>
        <v>25-34</v>
      </c>
      <c r="Y1931" s="3" t="str">
        <f t="shared" si="211"/>
        <v>Middle Income</v>
      </c>
      <c r="Z1931" s="3" t="str">
        <f t="shared" si="212"/>
        <v>Very Good</v>
      </c>
      <c r="AA1931" s="27">
        <f t="shared" si="213"/>
        <v>0.29113210337068091</v>
      </c>
      <c r="AB1931" s="3" t="str">
        <f t="shared" si="214"/>
        <v>Medium</v>
      </c>
      <c r="AC1931" s="3" t="str">
        <f t="shared" si="215"/>
        <v>High</v>
      </c>
      <c r="AD1931" s="3" t="str">
        <f t="shared" si="216"/>
        <v>No</v>
      </c>
    </row>
    <row r="1932" spans="1:30" ht="15" customHeight="1" x14ac:dyDescent="0.3">
      <c r="A1932" s="3" t="s">
        <v>1953</v>
      </c>
      <c r="B1932" s="3">
        <v>26</v>
      </c>
      <c r="C1932" s="3" t="s">
        <v>28</v>
      </c>
      <c r="D1932" s="3" t="s">
        <v>33</v>
      </c>
      <c r="E1932" s="3">
        <v>45481.331662570003</v>
      </c>
      <c r="F1932" s="3">
        <v>217</v>
      </c>
      <c r="G1932" s="3">
        <v>311.38447552486599</v>
      </c>
      <c r="H1932" s="3">
        <v>3</v>
      </c>
      <c r="I1932" s="3">
        <v>819.57223132312595</v>
      </c>
      <c r="J1932" s="3">
        <v>32</v>
      </c>
      <c r="K1932" s="3">
        <v>400.56314985518401</v>
      </c>
      <c r="L1932" s="3">
        <v>6</v>
      </c>
      <c r="M1932" s="3">
        <v>2</v>
      </c>
      <c r="N1932" s="3">
        <v>5</v>
      </c>
      <c r="O1932" s="3">
        <v>856</v>
      </c>
      <c r="P1932" s="3">
        <v>1</v>
      </c>
      <c r="Q1932" s="3">
        <v>5298.94626994595</v>
      </c>
      <c r="R1932" s="3">
        <v>4</v>
      </c>
      <c r="S1932" s="3">
        <v>0</v>
      </c>
      <c r="T1932" s="3">
        <v>0</v>
      </c>
      <c r="U1932" s="3">
        <v>7759.9053072213201</v>
      </c>
      <c r="V1932" s="3">
        <v>1</v>
      </c>
      <c r="W1932" s="3" t="str">
        <f>IF(Bank_data3[[#This Row],[credit_risk]]=1,"High Risk","Low Risk")</f>
        <v>High Risk</v>
      </c>
      <c r="X1932" s="3" t="str">
        <f t="shared" si="210"/>
        <v>25-34</v>
      </c>
      <c r="Y1932" s="3" t="str">
        <f t="shared" si="211"/>
        <v>Low Income</v>
      </c>
      <c r="Z1932" s="3" t="str">
        <f t="shared" si="212"/>
        <v>Excellent</v>
      </c>
      <c r="AA1932" s="27">
        <f t="shared" si="213"/>
        <v>0.1165081600789374</v>
      </c>
      <c r="AB1932" s="3" t="str">
        <f t="shared" si="214"/>
        <v>Low</v>
      </c>
      <c r="AC1932" s="3" t="str">
        <f t="shared" si="215"/>
        <v>Low</v>
      </c>
      <c r="AD1932" s="3" t="str">
        <f t="shared" si="216"/>
        <v>No</v>
      </c>
    </row>
    <row r="1933" spans="1:30" ht="15" customHeight="1" x14ac:dyDescent="0.3">
      <c r="A1933" s="3" t="s">
        <v>1954</v>
      </c>
      <c r="B1933" s="3">
        <v>36</v>
      </c>
      <c r="C1933" s="3" t="s">
        <v>31</v>
      </c>
      <c r="D1933" s="3" t="s">
        <v>33</v>
      </c>
      <c r="E1933" s="3">
        <v>54155.559382305597</v>
      </c>
      <c r="F1933" s="3">
        <v>100</v>
      </c>
      <c r="G1933" s="3">
        <v>243.95272630042601</v>
      </c>
      <c r="H1933" s="3">
        <v>0</v>
      </c>
      <c r="I1933" s="3">
        <v>183.05255348543901</v>
      </c>
      <c r="J1933" s="3">
        <v>7</v>
      </c>
      <c r="K1933" s="3">
        <v>352.30835824979499</v>
      </c>
      <c r="L1933" s="3">
        <v>46</v>
      </c>
      <c r="M1933" s="3">
        <v>1</v>
      </c>
      <c r="N1933" s="3">
        <v>9</v>
      </c>
      <c r="O1933" s="3">
        <v>398</v>
      </c>
      <c r="P1933" s="3">
        <v>5</v>
      </c>
      <c r="Q1933" s="3">
        <v>22380.533307771599</v>
      </c>
      <c r="R1933" s="3">
        <v>6</v>
      </c>
      <c r="S1933" s="3">
        <v>1</v>
      </c>
      <c r="T1933" s="3">
        <v>0</v>
      </c>
      <c r="U1933" s="3">
        <v>13620.422997325501</v>
      </c>
      <c r="V1933" s="3">
        <v>1</v>
      </c>
      <c r="W1933" s="3" t="str">
        <f>IF(Bank_data3[[#This Row],[credit_risk]]=1,"High Risk","Low Risk")</f>
        <v>High Risk</v>
      </c>
      <c r="X1933" s="3" t="str">
        <f t="shared" si="210"/>
        <v>35-44</v>
      </c>
      <c r="Y1933" s="3" t="str">
        <f t="shared" si="211"/>
        <v>Middle Income</v>
      </c>
      <c r="Z1933" s="3" t="str">
        <f t="shared" si="212"/>
        <v>Poor</v>
      </c>
      <c r="AA1933" s="27">
        <f t="shared" si="213"/>
        <v>0.41326381932053413</v>
      </c>
      <c r="AB1933" s="3" t="str">
        <f t="shared" si="214"/>
        <v>Low</v>
      </c>
      <c r="AC1933" s="3" t="str">
        <f t="shared" si="215"/>
        <v>High</v>
      </c>
      <c r="AD1933" s="3" t="str">
        <f t="shared" si="216"/>
        <v>No</v>
      </c>
    </row>
    <row r="1934" spans="1:30" ht="15" customHeight="1" x14ac:dyDescent="0.3">
      <c r="A1934" s="3" t="s">
        <v>1955</v>
      </c>
      <c r="B1934" s="3">
        <v>63</v>
      </c>
      <c r="C1934" s="3" t="s">
        <v>31</v>
      </c>
      <c r="D1934" s="3" t="s">
        <v>26</v>
      </c>
      <c r="E1934" s="3">
        <v>82680.394668711306</v>
      </c>
      <c r="F1934" s="3">
        <v>162</v>
      </c>
      <c r="G1934" s="3">
        <v>1038.46538653114</v>
      </c>
      <c r="H1934" s="3">
        <v>4</v>
      </c>
      <c r="I1934" s="3">
        <v>752.65531075350805</v>
      </c>
      <c r="J1934" s="3">
        <v>48</v>
      </c>
      <c r="K1934" s="3">
        <v>428.45732492921098</v>
      </c>
      <c r="L1934" s="3">
        <v>46</v>
      </c>
      <c r="M1934" s="3">
        <v>7</v>
      </c>
      <c r="N1934" s="3">
        <v>5</v>
      </c>
      <c r="O1934" s="3">
        <v>792</v>
      </c>
      <c r="P1934" s="3">
        <v>5</v>
      </c>
      <c r="Q1934" s="3">
        <v>18286.833361549401</v>
      </c>
      <c r="R1934" s="3">
        <v>3</v>
      </c>
      <c r="S1934" s="3">
        <v>0</v>
      </c>
      <c r="T1934" s="3">
        <v>0</v>
      </c>
      <c r="U1934" s="3">
        <v>12562.0597909847</v>
      </c>
      <c r="V1934" s="3">
        <v>0</v>
      </c>
      <c r="W1934" s="3" t="str">
        <f>IF(Bank_data3[[#This Row],[credit_risk]]=1,"High Risk","Low Risk")</f>
        <v>Low Risk</v>
      </c>
      <c r="X1934" s="3" t="str">
        <f t="shared" si="210"/>
        <v>55+</v>
      </c>
      <c r="Y1934" s="3" t="str">
        <f t="shared" si="211"/>
        <v>Middle Income</v>
      </c>
      <c r="Z1934" s="3" t="str">
        <f t="shared" si="212"/>
        <v>Very Good</v>
      </c>
      <c r="AA1934" s="27">
        <f t="shared" si="213"/>
        <v>0.22117496457076877</v>
      </c>
      <c r="AB1934" s="3" t="str">
        <f t="shared" si="214"/>
        <v>Medium</v>
      </c>
      <c r="AC1934" s="3" t="str">
        <f t="shared" si="215"/>
        <v>High</v>
      </c>
      <c r="AD1934" s="3" t="str">
        <f t="shared" si="216"/>
        <v>No</v>
      </c>
    </row>
    <row r="1935" spans="1:30" ht="15" customHeight="1" x14ac:dyDescent="0.3">
      <c r="A1935" s="3" t="s">
        <v>1956</v>
      </c>
      <c r="B1935" s="3">
        <v>39</v>
      </c>
      <c r="C1935" s="3" t="s">
        <v>28</v>
      </c>
      <c r="D1935" s="3" t="s">
        <v>33</v>
      </c>
      <c r="E1935" s="3">
        <v>44672.507722179304</v>
      </c>
      <c r="F1935" s="3">
        <v>53</v>
      </c>
      <c r="G1935" s="3">
        <v>1874.21229945355</v>
      </c>
      <c r="H1935" s="3">
        <v>0</v>
      </c>
      <c r="I1935" s="3">
        <v>667.92883592202395</v>
      </c>
      <c r="J1935" s="3">
        <v>31</v>
      </c>
      <c r="K1935" s="3">
        <v>454.56717264640298</v>
      </c>
      <c r="L1935" s="3">
        <v>78</v>
      </c>
      <c r="M1935" s="3">
        <v>15</v>
      </c>
      <c r="N1935" s="3">
        <v>2</v>
      </c>
      <c r="O1935" s="3">
        <v>371</v>
      </c>
      <c r="P1935" s="3">
        <v>3</v>
      </c>
      <c r="Q1935" s="3">
        <v>11262.327903593199</v>
      </c>
      <c r="R1935" s="3">
        <v>6</v>
      </c>
      <c r="S1935" s="3">
        <v>0</v>
      </c>
      <c r="T1935" s="3">
        <v>0</v>
      </c>
      <c r="U1935" s="3">
        <v>9070.8620095755305</v>
      </c>
      <c r="V1935" s="3">
        <v>1</v>
      </c>
      <c r="W1935" s="3" t="str">
        <f>IF(Bank_data3[[#This Row],[credit_risk]]=1,"High Risk","Low Risk")</f>
        <v>High Risk</v>
      </c>
      <c r="X1935" s="3" t="str">
        <f t="shared" si="210"/>
        <v>35-44</v>
      </c>
      <c r="Y1935" s="3" t="str">
        <f t="shared" si="211"/>
        <v>Low Income</v>
      </c>
      <c r="Z1935" s="3" t="str">
        <f t="shared" si="212"/>
        <v>Poor</v>
      </c>
      <c r="AA1935" s="27">
        <f t="shared" si="213"/>
        <v>0.25210870125389456</v>
      </c>
      <c r="AB1935" s="3" t="str">
        <f t="shared" si="214"/>
        <v>Medium</v>
      </c>
      <c r="AC1935" s="3" t="str">
        <f t="shared" si="215"/>
        <v>High</v>
      </c>
      <c r="AD1935" s="3" t="str">
        <f t="shared" si="216"/>
        <v>No</v>
      </c>
    </row>
    <row r="1936" spans="1:30" ht="15" customHeight="1" x14ac:dyDescent="0.3">
      <c r="A1936" s="3" t="s">
        <v>1957</v>
      </c>
      <c r="B1936" s="3">
        <v>55</v>
      </c>
      <c r="C1936" s="3" t="s">
        <v>28</v>
      </c>
      <c r="D1936" s="3" t="s">
        <v>24</v>
      </c>
      <c r="E1936" s="3">
        <v>61417.1107972803</v>
      </c>
      <c r="F1936" s="3">
        <v>90</v>
      </c>
      <c r="G1936" s="3">
        <v>1166.8645579748299</v>
      </c>
      <c r="H1936" s="3">
        <v>10</v>
      </c>
      <c r="I1936" s="3">
        <v>792.69054763128497</v>
      </c>
      <c r="J1936" s="3">
        <v>39</v>
      </c>
      <c r="K1936" s="3">
        <v>460.83557707594599</v>
      </c>
      <c r="L1936" s="3">
        <v>59</v>
      </c>
      <c r="M1936" s="3">
        <v>8</v>
      </c>
      <c r="N1936" s="3">
        <v>8</v>
      </c>
      <c r="O1936" s="3">
        <v>896</v>
      </c>
      <c r="P1936" s="3">
        <v>3</v>
      </c>
      <c r="Q1936" s="3">
        <v>20648.187611000401</v>
      </c>
      <c r="R1936" s="3">
        <v>6</v>
      </c>
      <c r="S1936" s="3">
        <v>0</v>
      </c>
      <c r="T1936" s="3">
        <v>0</v>
      </c>
      <c r="U1936" s="3">
        <v>3546.1120172604201</v>
      </c>
      <c r="V1936" s="3">
        <v>1</v>
      </c>
      <c r="W1936" s="3" t="str">
        <f>IF(Bank_data3[[#This Row],[credit_risk]]=1,"High Risk","Low Risk")</f>
        <v>High Risk</v>
      </c>
      <c r="X1936" s="3" t="str">
        <f t="shared" si="210"/>
        <v>55+</v>
      </c>
      <c r="Y1936" s="3" t="str">
        <f t="shared" si="211"/>
        <v>Middle Income</v>
      </c>
      <c r="Z1936" s="3" t="str">
        <f t="shared" si="212"/>
        <v>Excellent</v>
      </c>
      <c r="AA1936" s="27">
        <f t="shared" si="213"/>
        <v>0.33619601024792511</v>
      </c>
      <c r="AB1936" s="3" t="str">
        <f t="shared" si="214"/>
        <v>Medium</v>
      </c>
      <c r="AC1936" s="3" t="str">
        <f t="shared" si="215"/>
        <v>High</v>
      </c>
      <c r="AD1936" s="3" t="str">
        <f t="shared" si="216"/>
        <v>No</v>
      </c>
    </row>
    <row r="1937" spans="1:30" ht="15" customHeight="1" x14ac:dyDescent="0.3">
      <c r="A1937" s="3" t="s">
        <v>1958</v>
      </c>
      <c r="B1937" s="3">
        <v>28</v>
      </c>
      <c r="C1937" s="3" t="s">
        <v>23</v>
      </c>
      <c r="D1937" s="3" t="s">
        <v>33</v>
      </c>
      <c r="E1937" s="3">
        <v>50506.439219622604</v>
      </c>
      <c r="F1937" s="3">
        <v>172</v>
      </c>
      <c r="G1937" s="3">
        <v>964.68224698767403</v>
      </c>
      <c r="H1937" s="3">
        <v>10</v>
      </c>
      <c r="I1937" s="3">
        <v>1162.3467981630899</v>
      </c>
      <c r="J1937" s="3">
        <v>44</v>
      </c>
      <c r="K1937" s="3">
        <v>498.04249529201797</v>
      </c>
      <c r="L1937" s="3">
        <v>4</v>
      </c>
      <c r="M1937" s="3">
        <v>2</v>
      </c>
      <c r="N1937" s="3">
        <v>3</v>
      </c>
      <c r="O1937" s="3">
        <v>480</v>
      </c>
      <c r="P1937" s="3">
        <v>0</v>
      </c>
      <c r="Q1937" s="3">
        <v>1557.43380722287</v>
      </c>
      <c r="R1937" s="3">
        <v>7</v>
      </c>
      <c r="S1937" s="3">
        <v>0</v>
      </c>
      <c r="T1937" s="3">
        <v>0</v>
      </c>
      <c r="U1937" s="3">
        <v>9115.8195932647905</v>
      </c>
      <c r="V1937" s="3">
        <v>1</v>
      </c>
      <c r="W1937" s="3" t="str">
        <f>IF(Bank_data3[[#This Row],[credit_risk]]=1,"High Risk","Low Risk")</f>
        <v>High Risk</v>
      </c>
      <c r="X1937" s="3" t="str">
        <f t="shared" si="210"/>
        <v>25-34</v>
      </c>
      <c r="Y1937" s="3" t="str">
        <f t="shared" si="211"/>
        <v>Middle Income</v>
      </c>
      <c r="Z1937" s="3" t="str">
        <f t="shared" si="212"/>
        <v>Poor</v>
      </c>
      <c r="AA1937" s="27">
        <f t="shared" si="213"/>
        <v>3.0836341490052634E-2</v>
      </c>
      <c r="AB1937" s="3" t="str">
        <f t="shared" si="214"/>
        <v>Low</v>
      </c>
      <c r="AC1937" s="3" t="str">
        <f t="shared" si="215"/>
        <v>Low</v>
      </c>
      <c r="AD1937" s="3" t="str">
        <f t="shared" si="216"/>
        <v>No</v>
      </c>
    </row>
    <row r="1938" spans="1:30" ht="15" customHeight="1" x14ac:dyDescent="0.3">
      <c r="A1938" s="3" t="s">
        <v>1959</v>
      </c>
      <c r="B1938" s="3">
        <v>57</v>
      </c>
      <c r="C1938" s="3" t="s">
        <v>28</v>
      </c>
      <c r="D1938" s="3" t="s">
        <v>33</v>
      </c>
      <c r="E1938" s="3">
        <v>99728.321589166997</v>
      </c>
      <c r="F1938" s="3">
        <v>65</v>
      </c>
      <c r="G1938" s="3">
        <v>1771.5489408326901</v>
      </c>
      <c r="H1938" s="3">
        <v>3</v>
      </c>
      <c r="I1938" s="3">
        <v>1518.3384222424199</v>
      </c>
      <c r="J1938" s="3">
        <v>22</v>
      </c>
      <c r="K1938" s="3">
        <v>495.615370179031</v>
      </c>
      <c r="L1938" s="3">
        <v>47</v>
      </c>
      <c r="M1938" s="3">
        <v>16</v>
      </c>
      <c r="N1938" s="3">
        <v>0</v>
      </c>
      <c r="O1938" s="3">
        <v>455</v>
      </c>
      <c r="P1938" s="3">
        <v>0</v>
      </c>
      <c r="Q1938" s="3">
        <v>5955.5886515124603</v>
      </c>
      <c r="R1938" s="3">
        <v>2</v>
      </c>
      <c r="S1938" s="3">
        <v>0</v>
      </c>
      <c r="T1938" s="3">
        <v>0</v>
      </c>
      <c r="U1938" s="3">
        <v>9576.2521601866101</v>
      </c>
      <c r="V1938" s="3">
        <v>1</v>
      </c>
      <c r="W1938" s="3" t="str">
        <f>IF(Bank_data3[[#This Row],[credit_risk]]=1,"High Risk","Low Risk")</f>
        <v>High Risk</v>
      </c>
      <c r="X1938" s="3" t="str">
        <f t="shared" si="210"/>
        <v>55+</v>
      </c>
      <c r="Y1938" s="3" t="str">
        <f t="shared" si="211"/>
        <v>Middle Income</v>
      </c>
      <c r="Z1938" s="3" t="str">
        <f t="shared" si="212"/>
        <v>Poor</v>
      </c>
      <c r="AA1938" s="27">
        <f t="shared" si="213"/>
        <v>5.9718127775644697E-2</v>
      </c>
      <c r="AB1938" s="3" t="str">
        <f t="shared" si="214"/>
        <v>Medium</v>
      </c>
      <c r="AC1938" s="3" t="str">
        <f t="shared" si="215"/>
        <v>High</v>
      </c>
      <c r="AD1938" s="3" t="str">
        <f t="shared" si="216"/>
        <v>No</v>
      </c>
    </row>
    <row r="1939" spans="1:30" ht="15" customHeight="1" x14ac:dyDescent="0.3">
      <c r="A1939" s="3" t="s">
        <v>1960</v>
      </c>
      <c r="B1939" s="3">
        <v>67</v>
      </c>
      <c r="C1939" s="3" t="s">
        <v>23</v>
      </c>
      <c r="D1939" s="3" t="s">
        <v>24</v>
      </c>
      <c r="E1939" s="3">
        <v>10000</v>
      </c>
      <c r="F1939" s="3">
        <v>91</v>
      </c>
      <c r="G1939" s="3">
        <v>10</v>
      </c>
      <c r="H1939" s="3">
        <v>6</v>
      </c>
      <c r="I1939" s="3">
        <v>1037.43201987562</v>
      </c>
      <c r="J1939" s="3">
        <v>4</v>
      </c>
      <c r="K1939" s="3">
        <v>527.01661958543798</v>
      </c>
      <c r="L1939" s="3">
        <v>73</v>
      </c>
      <c r="M1939" s="3">
        <v>12</v>
      </c>
      <c r="N1939" s="3">
        <v>1</v>
      </c>
      <c r="O1939" s="3">
        <v>876</v>
      </c>
      <c r="P1939" s="3">
        <v>1</v>
      </c>
      <c r="Q1939" s="3">
        <v>12375.1865783512</v>
      </c>
      <c r="R1939" s="3">
        <v>4</v>
      </c>
      <c r="S1939" s="3">
        <v>0</v>
      </c>
      <c r="T1939" s="3">
        <v>0</v>
      </c>
      <c r="U1939" s="3">
        <v>10402.2124795373</v>
      </c>
      <c r="V1939" s="3">
        <v>1</v>
      </c>
      <c r="W1939" s="3" t="str">
        <f>IF(Bank_data3[[#This Row],[credit_risk]]=1,"High Risk","Low Risk")</f>
        <v>High Risk</v>
      </c>
      <c r="X1939" s="3" t="str">
        <f t="shared" si="210"/>
        <v>55+</v>
      </c>
      <c r="Y1939" s="3" t="str">
        <f t="shared" si="211"/>
        <v>Low Income</v>
      </c>
      <c r="Z1939" s="3" t="str">
        <f t="shared" si="212"/>
        <v>Excellent</v>
      </c>
      <c r="AA1939" s="27">
        <f t="shared" si="213"/>
        <v>1.2375186578351201</v>
      </c>
      <c r="AB1939" s="3" t="str">
        <f t="shared" si="214"/>
        <v>Low</v>
      </c>
      <c r="AC1939" s="3" t="str">
        <f t="shared" si="215"/>
        <v>High</v>
      </c>
      <c r="AD1939" s="3" t="str">
        <f t="shared" si="216"/>
        <v>No</v>
      </c>
    </row>
    <row r="1940" spans="1:30" ht="15" customHeight="1" x14ac:dyDescent="0.3">
      <c r="A1940" s="3" t="s">
        <v>1961</v>
      </c>
      <c r="B1940" s="3">
        <v>41</v>
      </c>
      <c r="C1940" s="3" t="s">
        <v>28</v>
      </c>
      <c r="D1940" s="3" t="s">
        <v>26</v>
      </c>
      <c r="E1940" s="3">
        <v>37082.079032501802</v>
      </c>
      <c r="F1940" s="3">
        <v>191</v>
      </c>
      <c r="G1940" s="3">
        <v>1066.0691435119099</v>
      </c>
      <c r="H1940" s="3">
        <v>6</v>
      </c>
      <c r="I1940" s="3">
        <v>367.95223977678199</v>
      </c>
      <c r="J1940" s="3">
        <v>30</v>
      </c>
      <c r="K1940" s="3">
        <v>492.49791910441098</v>
      </c>
      <c r="L1940" s="3">
        <v>21</v>
      </c>
      <c r="M1940" s="3">
        <v>15</v>
      </c>
      <c r="N1940" s="3">
        <v>4</v>
      </c>
      <c r="O1940" s="3">
        <v>691</v>
      </c>
      <c r="P1940" s="3">
        <v>3</v>
      </c>
      <c r="Q1940" s="3">
        <v>12629.382707173399</v>
      </c>
      <c r="R1940" s="3">
        <v>2</v>
      </c>
      <c r="S1940" s="3">
        <v>0</v>
      </c>
      <c r="T1940" s="3">
        <v>0</v>
      </c>
      <c r="U1940" s="3">
        <v>6390.0565531553502</v>
      </c>
      <c r="V1940" s="3">
        <v>0</v>
      </c>
      <c r="W1940" s="3" t="str">
        <f>IF(Bank_data3[[#This Row],[credit_risk]]=1,"High Risk","Low Risk")</f>
        <v>Low Risk</v>
      </c>
      <c r="X1940" s="3" t="str">
        <f t="shared" si="210"/>
        <v>35-44</v>
      </c>
      <c r="Y1940" s="3" t="str">
        <f t="shared" si="211"/>
        <v>Low Income</v>
      </c>
      <c r="Z1940" s="3" t="str">
        <f t="shared" si="212"/>
        <v>Good</v>
      </c>
      <c r="AA1940" s="27">
        <f t="shared" si="213"/>
        <v>0.34057914325957733</v>
      </c>
      <c r="AB1940" s="3" t="str">
        <f t="shared" si="214"/>
        <v>Medium</v>
      </c>
      <c r="AC1940" s="3" t="str">
        <f t="shared" si="215"/>
        <v>Medium</v>
      </c>
      <c r="AD1940" s="3" t="str">
        <f t="shared" si="216"/>
        <v>No</v>
      </c>
    </row>
    <row r="1941" spans="1:30" ht="15" customHeight="1" x14ac:dyDescent="0.3">
      <c r="A1941" s="3" t="s">
        <v>1962</v>
      </c>
      <c r="B1941" s="3">
        <v>21</v>
      </c>
      <c r="C1941" s="3" t="s">
        <v>31</v>
      </c>
      <c r="D1941" s="3" t="s">
        <v>26</v>
      </c>
      <c r="E1941" s="3">
        <v>61772.431536166703</v>
      </c>
      <c r="F1941" s="3">
        <v>192</v>
      </c>
      <c r="G1941" s="3">
        <v>1770.6392205678601</v>
      </c>
      <c r="H1941" s="3">
        <v>0</v>
      </c>
      <c r="I1941" s="3">
        <v>679.10756685861304</v>
      </c>
      <c r="J1941" s="3">
        <v>28</v>
      </c>
      <c r="K1941" s="3">
        <v>432.38159803409297</v>
      </c>
      <c r="L1941" s="3">
        <v>22</v>
      </c>
      <c r="M1941" s="3">
        <v>4</v>
      </c>
      <c r="N1941" s="3">
        <v>7</v>
      </c>
      <c r="O1941" s="3">
        <v>659</v>
      </c>
      <c r="P1941" s="3">
        <v>2</v>
      </c>
      <c r="Q1941" s="3">
        <v>14720.2107185443</v>
      </c>
      <c r="R1941" s="3">
        <v>6</v>
      </c>
      <c r="S1941" s="3">
        <v>0</v>
      </c>
      <c r="T1941" s="3">
        <v>0</v>
      </c>
      <c r="U1941" s="3">
        <v>4799.8261336653104</v>
      </c>
      <c r="V1941" s="3">
        <v>1</v>
      </c>
      <c r="W1941" s="3" t="str">
        <f>IF(Bank_data3[[#This Row],[credit_risk]]=1,"High Risk","Low Risk")</f>
        <v>High Risk</v>
      </c>
      <c r="X1941" s="3" t="str">
        <f t="shared" si="210"/>
        <v>18-24</v>
      </c>
      <c r="Y1941" s="3" t="str">
        <f t="shared" si="211"/>
        <v>Middle Income</v>
      </c>
      <c r="Z1941" s="3" t="str">
        <f t="shared" si="212"/>
        <v>Fair</v>
      </c>
      <c r="AA1941" s="27">
        <f t="shared" si="213"/>
        <v>0.23829741443682476</v>
      </c>
      <c r="AB1941" s="3" t="str">
        <f t="shared" si="214"/>
        <v>Medium</v>
      </c>
      <c r="AC1941" s="3" t="str">
        <f t="shared" si="215"/>
        <v>Medium</v>
      </c>
      <c r="AD1941" s="3" t="str">
        <f t="shared" si="216"/>
        <v>No</v>
      </c>
    </row>
    <row r="1942" spans="1:30" ht="15" customHeight="1" x14ac:dyDescent="0.3">
      <c r="A1942" s="3" t="s">
        <v>1963</v>
      </c>
      <c r="B1942" s="3">
        <v>43</v>
      </c>
      <c r="C1942" s="3" t="s">
        <v>23</v>
      </c>
      <c r="D1942" s="3" t="s">
        <v>24</v>
      </c>
      <c r="E1942" s="3">
        <v>36447.702882297097</v>
      </c>
      <c r="F1942" s="3">
        <v>133</v>
      </c>
      <c r="G1942" s="3">
        <v>1177.2580481872899</v>
      </c>
      <c r="H1942" s="3">
        <v>8</v>
      </c>
      <c r="I1942" s="3">
        <v>1008.5871580908801</v>
      </c>
      <c r="J1942" s="3">
        <v>5</v>
      </c>
      <c r="K1942" s="3">
        <v>607.56436913592097</v>
      </c>
      <c r="L1942" s="3">
        <v>44</v>
      </c>
      <c r="M1942" s="3">
        <v>4</v>
      </c>
      <c r="N1942" s="3">
        <v>6</v>
      </c>
      <c r="O1942" s="3">
        <v>641</v>
      </c>
      <c r="P1942" s="3">
        <v>0</v>
      </c>
      <c r="Q1942" s="3">
        <v>13269.4463842244</v>
      </c>
      <c r="R1942" s="3">
        <v>3</v>
      </c>
      <c r="S1942" s="3">
        <v>1</v>
      </c>
      <c r="T1942" s="3">
        <v>0</v>
      </c>
      <c r="U1942" s="3">
        <v>606.01679071854801</v>
      </c>
      <c r="V1942" s="3">
        <v>1</v>
      </c>
      <c r="W1942" s="3" t="str">
        <f>IF(Bank_data3[[#This Row],[credit_risk]]=1,"High Risk","Low Risk")</f>
        <v>High Risk</v>
      </c>
      <c r="X1942" s="3" t="str">
        <f t="shared" si="210"/>
        <v>35-44</v>
      </c>
      <c r="Y1942" s="3" t="str">
        <f t="shared" si="211"/>
        <v>Low Income</v>
      </c>
      <c r="Z1942" s="3" t="str">
        <f t="shared" si="212"/>
        <v>Fair</v>
      </c>
      <c r="AA1942" s="27">
        <f t="shared" si="213"/>
        <v>0.36406811225048324</v>
      </c>
      <c r="AB1942" s="3" t="str">
        <f t="shared" si="214"/>
        <v>Medium</v>
      </c>
      <c r="AC1942" s="3" t="str">
        <f t="shared" si="215"/>
        <v>High</v>
      </c>
      <c r="AD1942" s="3" t="str">
        <f t="shared" si="216"/>
        <v>No</v>
      </c>
    </row>
    <row r="1943" spans="1:30" ht="15" customHeight="1" x14ac:dyDescent="0.3">
      <c r="A1943" s="3" t="s">
        <v>1964</v>
      </c>
      <c r="B1943" s="3">
        <v>27</v>
      </c>
      <c r="C1943" s="3" t="s">
        <v>23</v>
      </c>
      <c r="D1943" s="3" t="s">
        <v>24</v>
      </c>
      <c r="E1943" s="3">
        <v>60189.288031579701</v>
      </c>
      <c r="F1943" s="3">
        <v>91</v>
      </c>
      <c r="G1943" s="3">
        <v>2539.3637436314202</v>
      </c>
      <c r="H1943" s="3">
        <v>1</v>
      </c>
      <c r="I1943" s="3">
        <v>969.15167375015801</v>
      </c>
      <c r="J1943" s="3">
        <v>24</v>
      </c>
      <c r="K1943" s="3">
        <v>803.096990951252</v>
      </c>
      <c r="L1943" s="3">
        <v>78</v>
      </c>
      <c r="M1943" s="3">
        <v>2</v>
      </c>
      <c r="N1943" s="3">
        <v>8</v>
      </c>
      <c r="O1943" s="3">
        <v>319</v>
      </c>
      <c r="P1943" s="3">
        <v>4</v>
      </c>
      <c r="Q1943" s="3">
        <v>19502.357299253199</v>
      </c>
      <c r="R1943" s="3">
        <v>6</v>
      </c>
      <c r="S1943" s="3">
        <v>0</v>
      </c>
      <c r="T1943" s="3">
        <v>0</v>
      </c>
      <c r="U1943" s="3">
        <v>8521.2412644498199</v>
      </c>
      <c r="V1943" s="3">
        <v>1</v>
      </c>
      <c r="W1943" s="3" t="str">
        <f>IF(Bank_data3[[#This Row],[credit_risk]]=1,"High Risk","Low Risk")</f>
        <v>High Risk</v>
      </c>
      <c r="X1943" s="3" t="str">
        <f t="shared" si="210"/>
        <v>25-34</v>
      </c>
      <c r="Y1943" s="3" t="str">
        <f t="shared" si="211"/>
        <v>Middle Income</v>
      </c>
      <c r="Z1943" s="3" t="str">
        <f t="shared" si="212"/>
        <v>Poor</v>
      </c>
      <c r="AA1943" s="27">
        <f t="shared" si="213"/>
        <v>0.32401707906929944</v>
      </c>
      <c r="AB1943" s="3" t="str">
        <f t="shared" si="214"/>
        <v>Medium</v>
      </c>
      <c r="AC1943" s="3" t="str">
        <f t="shared" si="215"/>
        <v>High</v>
      </c>
      <c r="AD1943" s="3" t="str">
        <f t="shared" si="216"/>
        <v>No</v>
      </c>
    </row>
    <row r="1944" spans="1:30" ht="15" customHeight="1" x14ac:dyDescent="0.3">
      <c r="A1944" s="3" t="s">
        <v>1965</v>
      </c>
      <c r="B1944" s="3">
        <v>30</v>
      </c>
      <c r="C1944" s="3" t="s">
        <v>23</v>
      </c>
      <c r="D1944" s="3" t="s">
        <v>26</v>
      </c>
      <c r="E1944" s="3">
        <v>48918.5745278596</v>
      </c>
      <c r="F1944" s="3">
        <v>94</v>
      </c>
      <c r="G1944" s="3">
        <v>970.96504096051797</v>
      </c>
      <c r="H1944" s="3">
        <v>4</v>
      </c>
      <c r="I1944" s="3">
        <v>1145.56400740858</v>
      </c>
      <c r="J1944" s="3">
        <v>24</v>
      </c>
      <c r="K1944" s="3">
        <v>416.099611059675</v>
      </c>
      <c r="L1944" s="3">
        <v>51</v>
      </c>
      <c r="M1944" s="3">
        <v>12</v>
      </c>
      <c r="N1944" s="3">
        <v>0</v>
      </c>
      <c r="O1944" s="3">
        <v>632</v>
      </c>
      <c r="P1944" s="3">
        <v>3</v>
      </c>
      <c r="Q1944" s="3">
        <v>3281.66624384845</v>
      </c>
      <c r="R1944" s="3">
        <v>2</v>
      </c>
      <c r="S1944" s="3">
        <v>0</v>
      </c>
      <c r="T1944" s="3">
        <v>0</v>
      </c>
      <c r="U1944" s="3">
        <v>7574.6471127306004</v>
      </c>
      <c r="V1944" s="3">
        <v>0</v>
      </c>
      <c r="W1944" s="3" t="str">
        <f>IF(Bank_data3[[#This Row],[credit_risk]]=1,"High Risk","Low Risk")</f>
        <v>Low Risk</v>
      </c>
      <c r="X1944" s="3" t="str">
        <f t="shared" si="210"/>
        <v>25-34</v>
      </c>
      <c r="Y1944" s="3" t="str">
        <f t="shared" si="211"/>
        <v>Low Income</v>
      </c>
      <c r="Z1944" s="3" t="str">
        <f t="shared" si="212"/>
        <v>Fair</v>
      </c>
      <c r="AA1944" s="27">
        <f t="shared" si="213"/>
        <v>6.7084257370981018E-2</v>
      </c>
      <c r="AB1944" s="3" t="str">
        <f t="shared" si="214"/>
        <v>Low</v>
      </c>
      <c r="AC1944" s="3" t="str">
        <f t="shared" si="215"/>
        <v>High</v>
      </c>
      <c r="AD1944" s="3" t="str">
        <f t="shared" si="216"/>
        <v>No</v>
      </c>
    </row>
    <row r="1945" spans="1:30" ht="15" customHeight="1" x14ac:dyDescent="0.3">
      <c r="A1945" s="3" t="s">
        <v>1966</v>
      </c>
      <c r="B1945" s="3">
        <v>32</v>
      </c>
      <c r="C1945" s="3" t="s">
        <v>28</v>
      </c>
      <c r="D1945" s="3" t="s">
        <v>33</v>
      </c>
      <c r="E1945" s="3">
        <v>65569.079084209501</v>
      </c>
      <c r="F1945" s="3">
        <v>78</v>
      </c>
      <c r="G1945" s="3">
        <v>1026.2767269155499</v>
      </c>
      <c r="H1945" s="3">
        <v>5</v>
      </c>
      <c r="I1945" s="3">
        <v>765.92715199829195</v>
      </c>
      <c r="J1945" s="3">
        <v>30</v>
      </c>
      <c r="K1945" s="3">
        <v>366.25043083782998</v>
      </c>
      <c r="L1945" s="3">
        <v>70</v>
      </c>
      <c r="M1945" s="3">
        <v>7</v>
      </c>
      <c r="N1945" s="3">
        <v>1</v>
      </c>
      <c r="O1945" s="3">
        <v>491</v>
      </c>
      <c r="P1945" s="3">
        <v>2</v>
      </c>
      <c r="Q1945" s="3">
        <v>537.527655772456</v>
      </c>
      <c r="R1945" s="3">
        <v>7</v>
      </c>
      <c r="S1945" s="3">
        <v>0</v>
      </c>
      <c r="T1945" s="3">
        <v>0</v>
      </c>
      <c r="U1945" s="3">
        <v>13455.516480436299</v>
      </c>
      <c r="V1945" s="3">
        <v>1</v>
      </c>
      <c r="W1945" s="3" t="str">
        <f>IF(Bank_data3[[#This Row],[credit_risk]]=1,"High Risk","Low Risk")</f>
        <v>High Risk</v>
      </c>
      <c r="X1945" s="3" t="str">
        <f t="shared" si="210"/>
        <v>25-34</v>
      </c>
      <c r="Y1945" s="3" t="str">
        <f t="shared" si="211"/>
        <v>Middle Income</v>
      </c>
      <c r="Z1945" s="3" t="str">
        <f t="shared" si="212"/>
        <v>Poor</v>
      </c>
      <c r="AA1945" s="27">
        <f t="shared" si="213"/>
        <v>8.1978832596095539E-3</v>
      </c>
      <c r="AB1945" s="3" t="str">
        <f t="shared" si="214"/>
        <v>Medium</v>
      </c>
      <c r="AC1945" s="3" t="str">
        <f t="shared" si="215"/>
        <v>High</v>
      </c>
      <c r="AD1945" s="3" t="str">
        <f t="shared" si="216"/>
        <v>No</v>
      </c>
    </row>
    <row r="1946" spans="1:30" ht="15" customHeight="1" x14ac:dyDescent="0.3">
      <c r="A1946" s="3" t="s">
        <v>1967</v>
      </c>
      <c r="B1946" s="3">
        <v>36</v>
      </c>
      <c r="C1946" s="3" t="s">
        <v>31</v>
      </c>
      <c r="D1946" s="3" t="s">
        <v>24</v>
      </c>
      <c r="E1946" s="3">
        <v>29621.789052302101</v>
      </c>
      <c r="F1946" s="3">
        <v>28</v>
      </c>
      <c r="G1946" s="3">
        <v>711.16186372506797</v>
      </c>
      <c r="H1946" s="3">
        <v>0</v>
      </c>
      <c r="I1946" s="3">
        <v>672.77491447207296</v>
      </c>
      <c r="J1946" s="3">
        <v>13</v>
      </c>
      <c r="K1946" s="3">
        <v>594.14025935793597</v>
      </c>
      <c r="L1946" s="3">
        <v>45</v>
      </c>
      <c r="M1946" s="3">
        <v>7</v>
      </c>
      <c r="N1946" s="3">
        <v>9</v>
      </c>
      <c r="O1946" s="3">
        <v>645</v>
      </c>
      <c r="P1946" s="3">
        <v>3</v>
      </c>
      <c r="Q1946" s="3">
        <v>3638.5900061761699</v>
      </c>
      <c r="R1946" s="3">
        <v>5</v>
      </c>
      <c r="S1946" s="3">
        <v>1</v>
      </c>
      <c r="T1946" s="3">
        <v>0</v>
      </c>
      <c r="U1946" s="3">
        <v>3566.42580046375</v>
      </c>
      <c r="V1946" s="3">
        <v>1</v>
      </c>
      <c r="W1946" s="3" t="str">
        <f>IF(Bank_data3[[#This Row],[credit_risk]]=1,"High Risk","Low Risk")</f>
        <v>High Risk</v>
      </c>
      <c r="X1946" s="3" t="str">
        <f t="shared" si="210"/>
        <v>35-44</v>
      </c>
      <c r="Y1946" s="3" t="str">
        <f t="shared" si="211"/>
        <v>Low Income</v>
      </c>
      <c r="Z1946" s="3" t="str">
        <f t="shared" si="212"/>
        <v>Fair</v>
      </c>
      <c r="AA1946" s="27">
        <f t="shared" si="213"/>
        <v>0.1228349172209567</v>
      </c>
      <c r="AB1946" s="3" t="str">
        <f t="shared" si="214"/>
        <v>Low</v>
      </c>
      <c r="AC1946" s="3" t="str">
        <f t="shared" si="215"/>
        <v>High</v>
      </c>
      <c r="AD1946" s="3" t="str">
        <f t="shared" si="216"/>
        <v>No</v>
      </c>
    </row>
    <row r="1947" spans="1:30" ht="15" customHeight="1" x14ac:dyDescent="0.3">
      <c r="A1947" s="3" t="s">
        <v>1968</v>
      </c>
      <c r="B1947" s="3">
        <v>27</v>
      </c>
      <c r="C1947" s="3" t="s">
        <v>23</v>
      </c>
      <c r="D1947" s="3" t="s">
        <v>33</v>
      </c>
      <c r="E1947" s="3">
        <v>53111.161591094402</v>
      </c>
      <c r="F1947" s="3">
        <v>178</v>
      </c>
      <c r="G1947" s="3">
        <v>893.84168820499303</v>
      </c>
      <c r="H1947" s="3">
        <v>11</v>
      </c>
      <c r="I1947" s="3">
        <v>1413.34840137061</v>
      </c>
      <c r="J1947" s="3">
        <v>16</v>
      </c>
      <c r="K1947" s="3">
        <v>526.94329782558304</v>
      </c>
      <c r="L1947" s="3">
        <v>37</v>
      </c>
      <c r="M1947" s="3">
        <v>16</v>
      </c>
      <c r="N1947" s="3">
        <v>3</v>
      </c>
      <c r="O1947" s="3">
        <v>594</v>
      </c>
      <c r="P1947" s="3">
        <v>5</v>
      </c>
      <c r="Q1947" s="3">
        <v>4242.3730073944998</v>
      </c>
      <c r="R1947" s="3">
        <v>1</v>
      </c>
      <c r="S1947" s="3">
        <v>1</v>
      </c>
      <c r="T1947" s="3">
        <v>0</v>
      </c>
      <c r="U1947" s="3">
        <v>7839.7112907933197</v>
      </c>
      <c r="V1947" s="3">
        <v>1</v>
      </c>
      <c r="W1947" s="3" t="str">
        <f>IF(Bank_data3[[#This Row],[credit_risk]]=1,"High Risk","Low Risk")</f>
        <v>High Risk</v>
      </c>
      <c r="X1947" s="3" t="str">
        <f t="shared" si="210"/>
        <v>25-34</v>
      </c>
      <c r="Y1947" s="3" t="str">
        <f t="shared" si="211"/>
        <v>Middle Income</v>
      </c>
      <c r="Z1947" s="3" t="str">
        <f t="shared" si="212"/>
        <v>Fair</v>
      </c>
      <c r="AA1947" s="27">
        <f t="shared" si="213"/>
        <v>7.9877240118692003E-2</v>
      </c>
      <c r="AB1947" s="3" t="str">
        <f t="shared" si="214"/>
        <v>Low</v>
      </c>
      <c r="AC1947" s="3" t="str">
        <f t="shared" si="215"/>
        <v>High</v>
      </c>
      <c r="AD1947" s="3" t="str">
        <f t="shared" si="216"/>
        <v>No</v>
      </c>
    </row>
    <row r="1948" spans="1:30" ht="15" customHeight="1" x14ac:dyDescent="0.3">
      <c r="A1948" s="3" t="s">
        <v>1969</v>
      </c>
      <c r="B1948" s="3">
        <v>40</v>
      </c>
      <c r="C1948" s="3" t="s">
        <v>23</v>
      </c>
      <c r="D1948" s="3" t="s">
        <v>24</v>
      </c>
      <c r="E1948" s="3">
        <v>58388.328140240897</v>
      </c>
      <c r="F1948" s="3">
        <v>110</v>
      </c>
      <c r="G1948" s="3">
        <v>1721.60896239522</v>
      </c>
      <c r="H1948" s="3">
        <v>1</v>
      </c>
      <c r="I1948" s="3">
        <v>820.53471117937295</v>
      </c>
      <c r="J1948" s="3">
        <v>15</v>
      </c>
      <c r="K1948" s="3">
        <v>258.28781427730098</v>
      </c>
      <c r="L1948" s="3">
        <v>39</v>
      </c>
      <c r="M1948" s="3">
        <v>14</v>
      </c>
      <c r="N1948" s="3">
        <v>6</v>
      </c>
      <c r="O1948" s="3">
        <v>434</v>
      </c>
      <c r="P1948" s="3">
        <v>1</v>
      </c>
      <c r="Q1948" s="3">
        <v>12278.368882410399</v>
      </c>
      <c r="R1948" s="3">
        <v>6</v>
      </c>
      <c r="S1948" s="3">
        <v>0</v>
      </c>
      <c r="T1948" s="3">
        <v>0</v>
      </c>
      <c r="U1948" s="3">
        <v>3096.7150606369501</v>
      </c>
      <c r="V1948" s="3">
        <v>1</v>
      </c>
      <c r="W1948" s="3" t="str">
        <f>IF(Bank_data3[[#This Row],[credit_risk]]=1,"High Risk","Low Risk")</f>
        <v>High Risk</v>
      </c>
      <c r="X1948" s="3" t="str">
        <f t="shared" si="210"/>
        <v>35-44</v>
      </c>
      <c r="Y1948" s="3" t="str">
        <f t="shared" si="211"/>
        <v>Middle Income</v>
      </c>
      <c r="Z1948" s="3" t="str">
        <f t="shared" si="212"/>
        <v>Poor</v>
      </c>
      <c r="AA1948" s="27">
        <f t="shared" si="213"/>
        <v>0.21028807080962159</v>
      </c>
      <c r="AB1948" s="3" t="str">
        <f t="shared" si="214"/>
        <v>Medium</v>
      </c>
      <c r="AC1948" s="3" t="str">
        <f t="shared" si="215"/>
        <v>High</v>
      </c>
      <c r="AD1948" s="3" t="str">
        <f t="shared" si="216"/>
        <v>No</v>
      </c>
    </row>
    <row r="1949" spans="1:30" ht="15" customHeight="1" x14ac:dyDescent="0.3">
      <c r="A1949" s="3" t="s">
        <v>1970</v>
      </c>
      <c r="B1949" s="3">
        <v>37</v>
      </c>
      <c r="C1949" s="3" t="s">
        <v>23</v>
      </c>
      <c r="D1949" s="3" t="s">
        <v>26</v>
      </c>
      <c r="E1949" s="3">
        <v>52372.204847804103</v>
      </c>
      <c r="F1949" s="3">
        <v>10</v>
      </c>
      <c r="G1949" s="3">
        <v>2146.485023966</v>
      </c>
      <c r="H1949" s="3">
        <v>6</v>
      </c>
      <c r="I1949" s="3">
        <v>444.16396839261</v>
      </c>
      <c r="J1949" s="3">
        <v>27</v>
      </c>
      <c r="K1949" s="3">
        <v>312.18711979471101</v>
      </c>
      <c r="L1949" s="3">
        <v>14</v>
      </c>
      <c r="M1949" s="3">
        <v>3</v>
      </c>
      <c r="N1949" s="3">
        <v>0</v>
      </c>
      <c r="O1949" s="3">
        <v>502</v>
      </c>
      <c r="P1949" s="3">
        <v>4</v>
      </c>
      <c r="Q1949" s="3">
        <v>11220.124921116099</v>
      </c>
      <c r="R1949" s="3">
        <v>4</v>
      </c>
      <c r="S1949" s="3">
        <v>0</v>
      </c>
      <c r="T1949" s="3">
        <v>0</v>
      </c>
      <c r="U1949" s="3">
        <v>15346.636769700999</v>
      </c>
      <c r="V1949" s="3">
        <v>1</v>
      </c>
      <c r="W1949" s="3" t="str">
        <f>IF(Bank_data3[[#This Row],[credit_risk]]=1,"High Risk","Low Risk")</f>
        <v>High Risk</v>
      </c>
      <c r="X1949" s="3" t="str">
        <f t="shared" si="210"/>
        <v>35-44</v>
      </c>
      <c r="Y1949" s="3" t="str">
        <f t="shared" si="211"/>
        <v>Middle Income</v>
      </c>
      <c r="Z1949" s="3" t="str">
        <f t="shared" si="212"/>
        <v>Poor</v>
      </c>
      <c r="AA1949" s="27">
        <f t="shared" si="213"/>
        <v>0.21423816227944323</v>
      </c>
      <c r="AB1949" s="3" t="str">
        <f t="shared" si="214"/>
        <v>Medium</v>
      </c>
      <c r="AC1949" s="3" t="str">
        <f t="shared" si="215"/>
        <v>Medium</v>
      </c>
      <c r="AD1949" s="3" t="str">
        <f t="shared" si="216"/>
        <v>No</v>
      </c>
    </row>
    <row r="1950" spans="1:30" ht="15" customHeight="1" x14ac:dyDescent="0.3">
      <c r="A1950" s="3" t="s">
        <v>1971</v>
      </c>
      <c r="B1950" s="3">
        <v>49</v>
      </c>
      <c r="C1950" s="3" t="s">
        <v>23</v>
      </c>
      <c r="D1950" s="3" t="s">
        <v>33</v>
      </c>
      <c r="E1950" s="3">
        <v>52689.424728575999</v>
      </c>
      <c r="F1950" s="3">
        <v>135</v>
      </c>
      <c r="G1950" s="3">
        <v>3223.93429522527</v>
      </c>
      <c r="H1950" s="3">
        <v>5</v>
      </c>
      <c r="I1950" s="3">
        <v>1316.2967799615201</v>
      </c>
      <c r="J1950" s="3">
        <v>8</v>
      </c>
      <c r="K1950" s="3">
        <v>351.35429212867501</v>
      </c>
      <c r="L1950" s="3">
        <v>68</v>
      </c>
      <c r="M1950" s="3">
        <v>17</v>
      </c>
      <c r="N1950" s="3">
        <v>4</v>
      </c>
      <c r="O1950" s="3">
        <v>387</v>
      </c>
      <c r="P1950" s="3">
        <v>2</v>
      </c>
      <c r="Q1950" s="3">
        <v>14014.896218875399</v>
      </c>
      <c r="R1950" s="3">
        <v>7</v>
      </c>
      <c r="S1950" s="3">
        <v>1</v>
      </c>
      <c r="T1950" s="3">
        <v>0</v>
      </c>
      <c r="U1950" s="3">
        <v>6378.7536912743699</v>
      </c>
      <c r="V1950" s="3">
        <v>1</v>
      </c>
      <c r="W1950" s="3" t="str">
        <f>IF(Bank_data3[[#This Row],[credit_risk]]=1,"High Risk","Low Risk")</f>
        <v>High Risk</v>
      </c>
      <c r="X1950" s="3" t="str">
        <f t="shared" si="210"/>
        <v>45-54</v>
      </c>
      <c r="Y1950" s="3" t="str">
        <f t="shared" si="211"/>
        <v>Middle Income</v>
      </c>
      <c r="Z1950" s="3" t="str">
        <f t="shared" si="212"/>
        <v>Poor</v>
      </c>
      <c r="AA1950" s="27">
        <f t="shared" si="213"/>
        <v>0.26599068581734675</v>
      </c>
      <c r="AB1950" s="3" t="str">
        <f t="shared" si="214"/>
        <v>Medium</v>
      </c>
      <c r="AC1950" s="3" t="str">
        <f t="shared" si="215"/>
        <v>High</v>
      </c>
      <c r="AD1950" s="3" t="str">
        <f t="shared" si="216"/>
        <v>No</v>
      </c>
    </row>
    <row r="1951" spans="1:30" ht="15" customHeight="1" x14ac:dyDescent="0.3">
      <c r="A1951" s="3" t="s">
        <v>1972</v>
      </c>
      <c r="B1951" s="3">
        <v>37</v>
      </c>
      <c r="C1951" s="3" t="s">
        <v>31</v>
      </c>
      <c r="D1951" s="3" t="s">
        <v>33</v>
      </c>
      <c r="E1951" s="3">
        <v>71643.756304032097</v>
      </c>
      <c r="F1951" s="3">
        <v>141</v>
      </c>
      <c r="G1951" s="3">
        <v>1961.93287326933</v>
      </c>
      <c r="H1951" s="3">
        <v>5</v>
      </c>
      <c r="I1951" s="3">
        <v>276.366578011944</v>
      </c>
      <c r="J1951" s="3">
        <v>1</v>
      </c>
      <c r="K1951" s="3">
        <v>240.802853905837</v>
      </c>
      <c r="L1951" s="3">
        <v>11</v>
      </c>
      <c r="M1951" s="3">
        <v>6</v>
      </c>
      <c r="N1951" s="3">
        <v>1</v>
      </c>
      <c r="O1951" s="3">
        <v>644</v>
      </c>
      <c r="P1951" s="3">
        <v>2</v>
      </c>
      <c r="Q1951" s="3">
        <v>14272.1218757844</v>
      </c>
      <c r="R1951" s="3">
        <v>7</v>
      </c>
      <c r="S1951" s="3">
        <v>0</v>
      </c>
      <c r="T1951" s="3">
        <v>0</v>
      </c>
      <c r="U1951" s="3">
        <v>1795.65943727577</v>
      </c>
      <c r="V1951" s="3">
        <v>1</v>
      </c>
      <c r="W1951" s="3" t="str">
        <f>IF(Bank_data3[[#This Row],[credit_risk]]=1,"High Risk","Low Risk")</f>
        <v>High Risk</v>
      </c>
      <c r="X1951" s="3" t="str">
        <f t="shared" si="210"/>
        <v>35-44</v>
      </c>
      <c r="Y1951" s="3" t="str">
        <f t="shared" si="211"/>
        <v>Middle Income</v>
      </c>
      <c r="Z1951" s="3" t="str">
        <f t="shared" si="212"/>
        <v>Fair</v>
      </c>
      <c r="AA1951" s="27">
        <f t="shared" si="213"/>
        <v>0.19920956985027832</v>
      </c>
      <c r="AB1951" s="3" t="str">
        <f t="shared" si="214"/>
        <v>Medium</v>
      </c>
      <c r="AC1951" s="3" t="str">
        <f t="shared" si="215"/>
        <v>Medium</v>
      </c>
      <c r="AD1951" s="3" t="str">
        <f t="shared" si="216"/>
        <v>No</v>
      </c>
    </row>
    <row r="1952" spans="1:30" ht="15" customHeight="1" x14ac:dyDescent="0.3">
      <c r="A1952" s="3" t="s">
        <v>1973</v>
      </c>
      <c r="B1952" s="3">
        <v>65</v>
      </c>
      <c r="C1952" s="3" t="s">
        <v>28</v>
      </c>
      <c r="D1952" s="3" t="s">
        <v>24</v>
      </c>
      <c r="E1952" s="3">
        <v>19761.6965629119</v>
      </c>
      <c r="F1952" s="3">
        <v>44</v>
      </c>
      <c r="G1952" s="3">
        <v>557.72774403443304</v>
      </c>
      <c r="H1952" s="3">
        <v>5</v>
      </c>
      <c r="I1952" s="3">
        <v>20</v>
      </c>
      <c r="J1952" s="3">
        <v>3</v>
      </c>
      <c r="K1952" s="3">
        <v>609.57599176961503</v>
      </c>
      <c r="L1952" s="3">
        <v>76</v>
      </c>
      <c r="M1952" s="3">
        <v>9</v>
      </c>
      <c r="N1952" s="3">
        <v>1</v>
      </c>
      <c r="O1952" s="3">
        <v>862</v>
      </c>
      <c r="P1952" s="3">
        <v>0</v>
      </c>
      <c r="Q1952" s="3">
        <v>13767.870872883999</v>
      </c>
      <c r="R1952" s="3">
        <v>5</v>
      </c>
      <c r="S1952" s="3">
        <v>0</v>
      </c>
      <c r="T1952" s="3">
        <v>0</v>
      </c>
      <c r="U1952" s="3">
        <v>8228.6452387240697</v>
      </c>
      <c r="V1952" s="3">
        <v>1</v>
      </c>
      <c r="W1952" s="3" t="str">
        <f>IF(Bank_data3[[#This Row],[credit_risk]]=1,"High Risk","Low Risk")</f>
        <v>High Risk</v>
      </c>
      <c r="X1952" s="3" t="str">
        <f t="shared" si="210"/>
        <v>55+</v>
      </c>
      <c r="Y1952" s="3" t="str">
        <f t="shared" si="211"/>
        <v>Low Income</v>
      </c>
      <c r="Z1952" s="3" t="str">
        <f t="shared" si="212"/>
        <v>Excellent</v>
      </c>
      <c r="AA1952" s="27">
        <f t="shared" si="213"/>
        <v>0.6966947816982012</v>
      </c>
      <c r="AB1952" s="3" t="str">
        <f t="shared" si="214"/>
        <v>Low</v>
      </c>
      <c r="AC1952" s="3" t="str">
        <f t="shared" si="215"/>
        <v>High</v>
      </c>
      <c r="AD1952" s="3" t="str">
        <f t="shared" si="216"/>
        <v>No</v>
      </c>
    </row>
    <row r="1953" spans="1:30" ht="15" customHeight="1" x14ac:dyDescent="0.3">
      <c r="A1953" s="3" t="s">
        <v>1974</v>
      </c>
      <c r="B1953" s="3">
        <v>66</v>
      </c>
      <c r="C1953" s="3" t="s">
        <v>31</v>
      </c>
      <c r="D1953" s="3" t="s">
        <v>33</v>
      </c>
      <c r="E1953" s="3">
        <v>52249.409434250301</v>
      </c>
      <c r="F1953" s="3">
        <v>229</v>
      </c>
      <c r="G1953" s="3">
        <v>2493.3208855948401</v>
      </c>
      <c r="H1953" s="3">
        <v>6</v>
      </c>
      <c r="I1953" s="3">
        <v>1069.2853653131499</v>
      </c>
      <c r="J1953" s="3">
        <v>19</v>
      </c>
      <c r="K1953" s="3">
        <v>691.18544618134001</v>
      </c>
      <c r="L1953" s="3">
        <v>66</v>
      </c>
      <c r="M1953" s="3">
        <v>0</v>
      </c>
      <c r="N1953" s="3">
        <v>1</v>
      </c>
      <c r="O1953" s="3">
        <v>549</v>
      </c>
      <c r="P1953" s="3">
        <v>1</v>
      </c>
      <c r="Q1953" s="3">
        <v>2895.2851918901601</v>
      </c>
      <c r="R1953" s="3">
        <v>0</v>
      </c>
      <c r="S1953" s="3">
        <v>0</v>
      </c>
      <c r="T1953" s="3">
        <v>1</v>
      </c>
      <c r="U1953" s="3">
        <v>8813.0456403387507</v>
      </c>
      <c r="V1953" s="3">
        <v>1</v>
      </c>
      <c r="W1953" s="3" t="str">
        <f>IF(Bank_data3[[#This Row],[credit_risk]]=1,"High Risk","Low Risk")</f>
        <v>High Risk</v>
      </c>
      <c r="X1953" s="3" t="str">
        <f t="shared" si="210"/>
        <v>55+</v>
      </c>
      <c r="Y1953" s="3" t="str">
        <f t="shared" si="211"/>
        <v>Middle Income</v>
      </c>
      <c r="Z1953" s="3" t="str">
        <f t="shared" si="212"/>
        <v>Poor</v>
      </c>
      <c r="AA1953" s="27">
        <f t="shared" si="213"/>
        <v>5.5412783096305304E-2</v>
      </c>
      <c r="AB1953" s="3" t="str">
        <f t="shared" si="214"/>
        <v>Medium</v>
      </c>
      <c r="AC1953" s="3" t="str">
        <f t="shared" si="215"/>
        <v>High</v>
      </c>
      <c r="AD1953" s="3" t="str">
        <f t="shared" si="216"/>
        <v>No</v>
      </c>
    </row>
    <row r="1954" spans="1:30" ht="15" customHeight="1" x14ac:dyDescent="0.3">
      <c r="A1954" s="3" t="s">
        <v>1975</v>
      </c>
      <c r="B1954" s="3">
        <v>50</v>
      </c>
      <c r="C1954" s="3" t="s">
        <v>23</v>
      </c>
      <c r="D1954" s="3" t="s">
        <v>24</v>
      </c>
      <c r="E1954" s="3">
        <v>28235.333608173001</v>
      </c>
      <c r="F1954" s="3">
        <v>221</v>
      </c>
      <c r="G1954" s="3">
        <v>1889.7117959039499</v>
      </c>
      <c r="H1954" s="3">
        <v>9</v>
      </c>
      <c r="I1954" s="3">
        <v>1118.7453398586199</v>
      </c>
      <c r="J1954" s="3">
        <v>40</v>
      </c>
      <c r="K1954" s="3">
        <v>297.132220065978</v>
      </c>
      <c r="L1954" s="3">
        <v>56</v>
      </c>
      <c r="M1954" s="3">
        <v>3</v>
      </c>
      <c r="N1954" s="3">
        <v>8</v>
      </c>
      <c r="O1954" s="3">
        <v>618</v>
      </c>
      <c r="P1954" s="3">
        <v>1</v>
      </c>
      <c r="Q1954" s="3">
        <v>10838.3476949828</v>
      </c>
      <c r="R1954" s="3">
        <v>1</v>
      </c>
      <c r="S1954" s="3">
        <v>1</v>
      </c>
      <c r="T1954" s="3">
        <v>0</v>
      </c>
      <c r="U1954" s="3">
        <v>5128.5091627679703</v>
      </c>
      <c r="V1954" s="3">
        <v>1</v>
      </c>
      <c r="W1954" s="3" t="str">
        <f>IF(Bank_data3[[#This Row],[credit_risk]]=1,"High Risk","Low Risk")</f>
        <v>High Risk</v>
      </c>
      <c r="X1954" s="3" t="str">
        <f t="shared" si="210"/>
        <v>45-54</v>
      </c>
      <c r="Y1954" s="3" t="str">
        <f t="shared" si="211"/>
        <v>Low Income</v>
      </c>
      <c r="Z1954" s="3" t="str">
        <f t="shared" si="212"/>
        <v>Fair</v>
      </c>
      <c r="AA1954" s="27">
        <f t="shared" si="213"/>
        <v>0.38385761065863699</v>
      </c>
      <c r="AB1954" s="3" t="str">
        <f t="shared" si="214"/>
        <v>Medium</v>
      </c>
      <c r="AC1954" s="3" t="str">
        <f t="shared" si="215"/>
        <v>High</v>
      </c>
      <c r="AD1954" s="3" t="str">
        <f t="shared" si="216"/>
        <v>No</v>
      </c>
    </row>
    <row r="1955" spans="1:30" ht="15" customHeight="1" x14ac:dyDescent="0.3">
      <c r="A1955" s="3" t="s">
        <v>1976</v>
      </c>
      <c r="B1955" s="3">
        <v>57</v>
      </c>
      <c r="C1955" s="3" t="s">
        <v>31</v>
      </c>
      <c r="D1955" s="3" t="s">
        <v>26</v>
      </c>
      <c r="E1955" s="3">
        <v>63636.996864673602</v>
      </c>
      <c r="F1955" s="3">
        <v>121</v>
      </c>
      <c r="G1955" s="3">
        <v>1522.9546881097999</v>
      </c>
      <c r="H1955" s="3">
        <v>11</v>
      </c>
      <c r="I1955" s="3">
        <v>944.90452968064199</v>
      </c>
      <c r="J1955" s="3">
        <v>35</v>
      </c>
      <c r="K1955" s="3">
        <v>159.88941833182699</v>
      </c>
      <c r="L1955" s="3">
        <v>18</v>
      </c>
      <c r="M1955" s="3">
        <v>10</v>
      </c>
      <c r="N1955" s="3">
        <v>9</v>
      </c>
      <c r="O1955" s="3">
        <v>796</v>
      </c>
      <c r="P1955" s="3">
        <v>2</v>
      </c>
      <c r="Q1955" s="3">
        <v>9078.1356008243602</v>
      </c>
      <c r="R1955" s="3">
        <v>5</v>
      </c>
      <c r="S1955" s="3">
        <v>0</v>
      </c>
      <c r="T1955" s="3">
        <v>0</v>
      </c>
      <c r="U1955" s="3">
        <v>7904.3352999777999</v>
      </c>
      <c r="V1955" s="3">
        <v>1</v>
      </c>
      <c r="W1955" s="3" t="str">
        <f>IF(Bank_data3[[#This Row],[credit_risk]]=1,"High Risk","Low Risk")</f>
        <v>High Risk</v>
      </c>
      <c r="X1955" s="3" t="str">
        <f t="shared" si="210"/>
        <v>55+</v>
      </c>
      <c r="Y1955" s="3" t="str">
        <f t="shared" si="211"/>
        <v>Middle Income</v>
      </c>
      <c r="Z1955" s="3" t="str">
        <f t="shared" si="212"/>
        <v>Very Good</v>
      </c>
      <c r="AA1955" s="27">
        <f t="shared" si="213"/>
        <v>0.14265499706294041</v>
      </c>
      <c r="AB1955" s="3" t="str">
        <f t="shared" si="214"/>
        <v>Medium</v>
      </c>
      <c r="AC1955" s="3" t="str">
        <f t="shared" si="215"/>
        <v>Medium</v>
      </c>
      <c r="AD1955" s="3" t="str">
        <f t="shared" si="216"/>
        <v>No</v>
      </c>
    </row>
    <row r="1956" spans="1:30" ht="15" customHeight="1" x14ac:dyDescent="0.3">
      <c r="A1956" s="3" t="s">
        <v>1977</v>
      </c>
      <c r="B1956" s="3">
        <v>51</v>
      </c>
      <c r="C1956" s="3" t="s">
        <v>23</v>
      </c>
      <c r="D1956" s="3" t="s">
        <v>33</v>
      </c>
      <c r="E1956" s="3">
        <v>34917.195517345099</v>
      </c>
      <c r="F1956" s="3">
        <v>171</v>
      </c>
      <c r="G1956" s="3">
        <v>2353.8468536865798</v>
      </c>
      <c r="H1956" s="3">
        <v>11</v>
      </c>
      <c r="I1956" s="3">
        <v>344.14037060278298</v>
      </c>
      <c r="J1956" s="3">
        <v>36</v>
      </c>
      <c r="K1956" s="3">
        <v>543.16822156717001</v>
      </c>
      <c r="L1956" s="3">
        <v>29</v>
      </c>
      <c r="M1956" s="3">
        <v>14</v>
      </c>
      <c r="N1956" s="3">
        <v>4</v>
      </c>
      <c r="O1956" s="3">
        <v>588</v>
      </c>
      <c r="P1956" s="3">
        <v>3</v>
      </c>
      <c r="Q1956" s="3">
        <v>19506.203499709802</v>
      </c>
      <c r="R1956" s="3">
        <v>2</v>
      </c>
      <c r="S1956" s="3">
        <v>0</v>
      </c>
      <c r="T1956" s="3">
        <v>0</v>
      </c>
      <c r="U1956" s="3">
        <v>3422.4563035619899</v>
      </c>
      <c r="V1956" s="3">
        <v>0</v>
      </c>
      <c r="W1956" s="3" t="str">
        <f>IF(Bank_data3[[#This Row],[credit_risk]]=1,"High Risk","Low Risk")</f>
        <v>Low Risk</v>
      </c>
      <c r="X1956" s="3" t="str">
        <f t="shared" si="210"/>
        <v>45-54</v>
      </c>
      <c r="Y1956" s="3" t="str">
        <f t="shared" si="211"/>
        <v>Low Income</v>
      </c>
      <c r="Z1956" s="3" t="str">
        <f t="shared" si="212"/>
        <v>Fair</v>
      </c>
      <c r="AA1956" s="27">
        <f t="shared" si="213"/>
        <v>0.55864175832850338</v>
      </c>
      <c r="AB1956" s="3" t="str">
        <f t="shared" si="214"/>
        <v>Medium</v>
      </c>
      <c r="AC1956" s="3" t="str">
        <f t="shared" si="215"/>
        <v>Medium</v>
      </c>
      <c r="AD1956" s="3" t="str">
        <f t="shared" si="216"/>
        <v>No</v>
      </c>
    </row>
    <row r="1957" spans="1:30" ht="15" customHeight="1" x14ac:dyDescent="0.3">
      <c r="A1957" s="3" t="s">
        <v>1978</v>
      </c>
      <c r="B1957" s="3">
        <v>30</v>
      </c>
      <c r="C1957" s="3" t="s">
        <v>28</v>
      </c>
      <c r="D1957" s="3" t="s">
        <v>24</v>
      </c>
      <c r="E1957" s="3">
        <v>10000</v>
      </c>
      <c r="F1957" s="3">
        <v>110</v>
      </c>
      <c r="G1957" s="3">
        <v>3394.36324676612</v>
      </c>
      <c r="H1957" s="3">
        <v>8</v>
      </c>
      <c r="I1957" s="3">
        <v>779.39555066518801</v>
      </c>
      <c r="J1957" s="3">
        <v>5</v>
      </c>
      <c r="K1957" s="3">
        <v>507.70523026296797</v>
      </c>
      <c r="L1957" s="3">
        <v>78</v>
      </c>
      <c r="M1957" s="3">
        <v>14</v>
      </c>
      <c r="N1957" s="3">
        <v>7</v>
      </c>
      <c r="O1957" s="3">
        <v>600</v>
      </c>
      <c r="P1957" s="3">
        <v>2</v>
      </c>
      <c r="Q1957" s="3">
        <v>14268.694374917501</v>
      </c>
      <c r="R1957" s="3">
        <v>3</v>
      </c>
      <c r="S1957" s="3">
        <v>0</v>
      </c>
      <c r="T1957" s="3">
        <v>0</v>
      </c>
      <c r="U1957" s="3">
        <v>5494.9500153387498</v>
      </c>
      <c r="V1957" s="3">
        <v>0</v>
      </c>
      <c r="W1957" s="3" t="str">
        <f>IF(Bank_data3[[#This Row],[credit_risk]]=1,"High Risk","Low Risk")</f>
        <v>Low Risk</v>
      </c>
      <c r="X1957" s="3" t="str">
        <f t="shared" si="210"/>
        <v>25-34</v>
      </c>
      <c r="Y1957" s="3" t="str">
        <f t="shared" si="211"/>
        <v>Low Income</v>
      </c>
      <c r="Z1957" s="3" t="str">
        <f t="shared" si="212"/>
        <v>Fair</v>
      </c>
      <c r="AA1957" s="27">
        <f t="shared" si="213"/>
        <v>1.4268694374917501</v>
      </c>
      <c r="AB1957" s="3" t="str">
        <f t="shared" si="214"/>
        <v>Medium</v>
      </c>
      <c r="AC1957" s="3" t="str">
        <f t="shared" si="215"/>
        <v>High</v>
      </c>
      <c r="AD1957" s="3" t="str">
        <f t="shared" si="216"/>
        <v>No</v>
      </c>
    </row>
    <row r="1958" spans="1:30" ht="15" customHeight="1" x14ac:dyDescent="0.3">
      <c r="A1958" s="3" t="s">
        <v>1979</v>
      </c>
      <c r="B1958" s="3">
        <v>64</v>
      </c>
      <c r="C1958" s="3" t="s">
        <v>28</v>
      </c>
      <c r="D1958" s="3" t="s">
        <v>33</v>
      </c>
      <c r="E1958" s="3">
        <v>64066.413456454102</v>
      </c>
      <c r="F1958" s="3">
        <v>232</v>
      </c>
      <c r="G1958" s="3">
        <v>1348.80700506482</v>
      </c>
      <c r="H1958" s="3">
        <v>8</v>
      </c>
      <c r="I1958" s="3">
        <v>702.64099925614505</v>
      </c>
      <c r="J1958" s="3">
        <v>0</v>
      </c>
      <c r="K1958" s="3">
        <v>1075.4639609814899</v>
      </c>
      <c r="L1958" s="3">
        <v>17</v>
      </c>
      <c r="M1958" s="3">
        <v>2</v>
      </c>
      <c r="N1958" s="3">
        <v>9</v>
      </c>
      <c r="O1958" s="3">
        <v>305</v>
      </c>
      <c r="P1958" s="3">
        <v>2</v>
      </c>
      <c r="Q1958" s="3">
        <v>23345.845233292901</v>
      </c>
      <c r="R1958" s="3">
        <v>6</v>
      </c>
      <c r="S1958" s="3">
        <v>0</v>
      </c>
      <c r="T1958" s="3">
        <v>1</v>
      </c>
      <c r="U1958" s="3">
        <v>5488.2959577195797</v>
      </c>
      <c r="V1958" s="3">
        <v>1</v>
      </c>
      <c r="W1958" s="3" t="str">
        <f>IF(Bank_data3[[#This Row],[credit_risk]]=1,"High Risk","Low Risk")</f>
        <v>High Risk</v>
      </c>
      <c r="X1958" s="3" t="str">
        <f t="shared" si="210"/>
        <v>55+</v>
      </c>
      <c r="Y1958" s="3" t="str">
        <f t="shared" si="211"/>
        <v>Middle Income</v>
      </c>
      <c r="Z1958" s="3" t="str">
        <f t="shared" si="212"/>
        <v>Poor</v>
      </c>
      <c r="AA1958" s="27">
        <f t="shared" si="213"/>
        <v>0.36440068943708009</v>
      </c>
      <c r="AB1958" s="3" t="str">
        <f t="shared" si="214"/>
        <v>Medium</v>
      </c>
      <c r="AC1958" s="3" t="str">
        <f t="shared" si="215"/>
        <v>Medium</v>
      </c>
      <c r="AD1958" s="3" t="str">
        <f t="shared" si="216"/>
        <v>No</v>
      </c>
    </row>
    <row r="1959" spans="1:30" ht="15" customHeight="1" x14ac:dyDescent="0.3">
      <c r="A1959" s="3" t="s">
        <v>1980</v>
      </c>
      <c r="B1959" s="3">
        <v>44</v>
      </c>
      <c r="C1959" s="3" t="s">
        <v>28</v>
      </c>
      <c r="D1959" s="3" t="s">
        <v>24</v>
      </c>
      <c r="E1959" s="3">
        <v>45169.316708738603</v>
      </c>
      <c r="F1959" s="3">
        <v>149</v>
      </c>
      <c r="G1959" s="3">
        <v>833.62522598376097</v>
      </c>
      <c r="H1959" s="3">
        <v>1</v>
      </c>
      <c r="I1959" s="3">
        <v>611.948846187664</v>
      </c>
      <c r="J1959" s="3">
        <v>44</v>
      </c>
      <c r="K1959" s="3">
        <v>666.87869656842804</v>
      </c>
      <c r="L1959" s="3">
        <v>62</v>
      </c>
      <c r="M1959" s="3">
        <v>18</v>
      </c>
      <c r="N1959" s="3">
        <v>5</v>
      </c>
      <c r="O1959" s="3">
        <v>848</v>
      </c>
      <c r="P1959" s="3">
        <v>2</v>
      </c>
      <c r="Q1959" s="3">
        <v>6259.4318670246603</v>
      </c>
      <c r="R1959" s="3">
        <v>2</v>
      </c>
      <c r="S1959" s="3">
        <v>1</v>
      </c>
      <c r="T1959" s="3">
        <v>0</v>
      </c>
      <c r="U1959" s="3">
        <v>20104.787249848301</v>
      </c>
      <c r="V1959" s="3">
        <v>1</v>
      </c>
      <c r="W1959" s="3" t="str">
        <f>IF(Bank_data3[[#This Row],[credit_risk]]=1,"High Risk","Low Risk")</f>
        <v>High Risk</v>
      </c>
      <c r="X1959" s="3" t="str">
        <f t="shared" si="210"/>
        <v>35-44</v>
      </c>
      <c r="Y1959" s="3" t="str">
        <f t="shared" si="211"/>
        <v>Low Income</v>
      </c>
      <c r="Z1959" s="3" t="str">
        <f t="shared" si="212"/>
        <v>Excellent</v>
      </c>
      <c r="AA1959" s="27">
        <f t="shared" si="213"/>
        <v>0.13857707672194408</v>
      </c>
      <c r="AB1959" s="3" t="str">
        <f t="shared" si="214"/>
        <v>Low</v>
      </c>
      <c r="AC1959" s="3" t="str">
        <f t="shared" si="215"/>
        <v>High</v>
      </c>
      <c r="AD1959" s="3" t="str">
        <f t="shared" si="216"/>
        <v>No</v>
      </c>
    </row>
    <row r="1960" spans="1:30" ht="15" customHeight="1" x14ac:dyDescent="0.3">
      <c r="A1960" s="3" t="s">
        <v>1981</v>
      </c>
      <c r="B1960" s="3">
        <v>52</v>
      </c>
      <c r="C1960" s="3" t="s">
        <v>23</v>
      </c>
      <c r="D1960" s="3" t="s">
        <v>24</v>
      </c>
      <c r="E1960" s="3">
        <v>56419.333089828797</v>
      </c>
      <c r="F1960" s="3">
        <v>178</v>
      </c>
      <c r="G1960" s="3">
        <v>2561.94396539941</v>
      </c>
      <c r="H1960" s="3">
        <v>1</v>
      </c>
      <c r="I1960" s="3">
        <v>1294.2243007832501</v>
      </c>
      <c r="J1960" s="3">
        <v>49</v>
      </c>
      <c r="K1960" s="3">
        <v>218.182674732847</v>
      </c>
      <c r="L1960" s="3">
        <v>6</v>
      </c>
      <c r="M1960" s="3">
        <v>19</v>
      </c>
      <c r="N1960" s="3">
        <v>0</v>
      </c>
      <c r="O1960" s="3">
        <v>557</v>
      </c>
      <c r="P1960" s="3">
        <v>2</v>
      </c>
      <c r="Q1960" s="3">
        <v>10392.6405176426</v>
      </c>
      <c r="R1960" s="3">
        <v>0</v>
      </c>
      <c r="S1960" s="3">
        <v>0</v>
      </c>
      <c r="T1960" s="3">
        <v>0</v>
      </c>
      <c r="U1960" s="3">
        <v>13025.1384634677</v>
      </c>
      <c r="V1960" s="3">
        <v>1</v>
      </c>
      <c r="W1960" s="3" t="str">
        <f>IF(Bank_data3[[#This Row],[credit_risk]]=1,"High Risk","Low Risk")</f>
        <v>High Risk</v>
      </c>
      <c r="X1960" s="3" t="str">
        <f t="shared" si="210"/>
        <v>45-54</v>
      </c>
      <c r="Y1960" s="3" t="str">
        <f t="shared" si="211"/>
        <v>Middle Income</v>
      </c>
      <c r="Z1960" s="3" t="str">
        <f t="shared" si="212"/>
        <v>Poor</v>
      </c>
      <c r="AA1960" s="27">
        <f t="shared" si="213"/>
        <v>0.18420353358476993</v>
      </c>
      <c r="AB1960" s="3" t="str">
        <f t="shared" si="214"/>
        <v>Medium</v>
      </c>
      <c r="AC1960" s="3" t="str">
        <f t="shared" si="215"/>
        <v>Low</v>
      </c>
      <c r="AD1960" s="3" t="str">
        <f t="shared" si="216"/>
        <v>No</v>
      </c>
    </row>
    <row r="1961" spans="1:30" ht="15" customHeight="1" x14ac:dyDescent="0.3">
      <c r="A1961" s="3" t="s">
        <v>1982</v>
      </c>
      <c r="B1961" s="3">
        <v>57</v>
      </c>
      <c r="C1961" s="3" t="s">
        <v>31</v>
      </c>
      <c r="D1961" s="3" t="s">
        <v>24</v>
      </c>
      <c r="E1961" s="3">
        <v>75686.160248583095</v>
      </c>
      <c r="F1961" s="3">
        <v>183</v>
      </c>
      <c r="G1961" s="3">
        <v>3625.04980143176</v>
      </c>
      <c r="H1961" s="3">
        <v>4</v>
      </c>
      <c r="I1961" s="3">
        <v>433.66687947890898</v>
      </c>
      <c r="J1961" s="3">
        <v>2</v>
      </c>
      <c r="K1961" s="3">
        <v>262.09038126993499</v>
      </c>
      <c r="L1961" s="3">
        <v>59</v>
      </c>
      <c r="M1961" s="3">
        <v>13</v>
      </c>
      <c r="N1961" s="3">
        <v>9</v>
      </c>
      <c r="O1961" s="3">
        <v>521</v>
      </c>
      <c r="P1961" s="3">
        <v>2</v>
      </c>
      <c r="Q1961" s="3">
        <v>17679.590933480398</v>
      </c>
      <c r="R1961" s="3">
        <v>3</v>
      </c>
      <c r="S1961" s="3">
        <v>0</v>
      </c>
      <c r="T1961" s="3">
        <v>0</v>
      </c>
      <c r="U1961" s="3">
        <v>8001.1650935299003</v>
      </c>
      <c r="V1961" s="3">
        <v>1</v>
      </c>
      <c r="W1961" s="3" t="str">
        <f>IF(Bank_data3[[#This Row],[credit_risk]]=1,"High Risk","Low Risk")</f>
        <v>High Risk</v>
      </c>
      <c r="X1961" s="3" t="str">
        <f t="shared" si="210"/>
        <v>55+</v>
      </c>
      <c r="Y1961" s="3" t="str">
        <f t="shared" si="211"/>
        <v>Middle Income</v>
      </c>
      <c r="Z1961" s="3" t="str">
        <f t="shared" si="212"/>
        <v>Poor</v>
      </c>
      <c r="AA1961" s="27">
        <f t="shared" si="213"/>
        <v>0.23359080280217245</v>
      </c>
      <c r="AB1961" s="3" t="str">
        <f t="shared" si="214"/>
        <v>Medium</v>
      </c>
      <c r="AC1961" s="3" t="str">
        <f t="shared" si="215"/>
        <v>High</v>
      </c>
      <c r="AD1961" s="3" t="str">
        <f t="shared" si="216"/>
        <v>No</v>
      </c>
    </row>
    <row r="1962" spans="1:30" ht="15" customHeight="1" x14ac:dyDescent="0.3">
      <c r="A1962" s="3" t="s">
        <v>1983</v>
      </c>
      <c r="B1962" s="3">
        <v>60</v>
      </c>
      <c r="C1962" s="3" t="s">
        <v>28</v>
      </c>
      <c r="D1962" s="3" t="s">
        <v>26</v>
      </c>
      <c r="E1962" s="3">
        <v>56685.219546780201</v>
      </c>
      <c r="F1962" s="3">
        <v>185</v>
      </c>
      <c r="G1962" s="3">
        <v>1615.9077339176799</v>
      </c>
      <c r="H1962" s="3">
        <v>9</v>
      </c>
      <c r="I1962" s="3">
        <v>910.63655858723996</v>
      </c>
      <c r="J1962" s="3">
        <v>36</v>
      </c>
      <c r="K1962" s="3">
        <v>578.83856283408795</v>
      </c>
      <c r="L1962" s="3">
        <v>77</v>
      </c>
      <c r="M1962" s="3">
        <v>2</v>
      </c>
      <c r="N1962" s="3">
        <v>8</v>
      </c>
      <c r="O1962" s="3">
        <v>612</v>
      </c>
      <c r="P1962" s="3">
        <v>2</v>
      </c>
      <c r="Q1962" s="3">
        <v>9219.2412121116395</v>
      </c>
      <c r="R1962" s="3">
        <v>4</v>
      </c>
      <c r="S1962" s="3">
        <v>0</v>
      </c>
      <c r="T1962" s="3">
        <v>0</v>
      </c>
      <c r="U1962" s="3">
        <v>7247.9888691835204</v>
      </c>
      <c r="V1962" s="3">
        <v>1</v>
      </c>
      <c r="W1962" s="3" t="str">
        <f>IF(Bank_data3[[#This Row],[credit_risk]]=1,"High Risk","Low Risk")</f>
        <v>High Risk</v>
      </c>
      <c r="X1962" s="3" t="str">
        <f t="shared" si="210"/>
        <v>55+</v>
      </c>
      <c r="Y1962" s="3" t="str">
        <f t="shared" si="211"/>
        <v>Middle Income</v>
      </c>
      <c r="Z1962" s="3" t="str">
        <f t="shared" si="212"/>
        <v>Fair</v>
      </c>
      <c r="AA1962" s="27">
        <f t="shared" si="213"/>
        <v>0.16263924327757684</v>
      </c>
      <c r="AB1962" s="3" t="str">
        <f t="shared" si="214"/>
        <v>Medium</v>
      </c>
      <c r="AC1962" s="3" t="str">
        <f t="shared" si="215"/>
        <v>High</v>
      </c>
      <c r="AD1962" s="3" t="str">
        <f t="shared" si="216"/>
        <v>No</v>
      </c>
    </row>
    <row r="1963" spans="1:30" ht="15" customHeight="1" x14ac:dyDescent="0.3">
      <c r="A1963" s="3" t="s">
        <v>1984</v>
      </c>
      <c r="B1963" s="3">
        <v>27</v>
      </c>
      <c r="C1963" s="3" t="s">
        <v>23</v>
      </c>
      <c r="D1963" s="3" t="s">
        <v>33</v>
      </c>
      <c r="E1963" s="3">
        <v>53049.705510361098</v>
      </c>
      <c r="F1963" s="3">
        <v>122</v>
      </c>
      <c r="G1963" s="3">
        <v>1524.7296773210601</v>
      </c>
      <c r="H1963" s="3">
        <v>6</v>
      </c>
      <c r="I1963" s="3">
        <v>1217.9164442819001</v>
      </c>
      <c r="J1963" s="3">
        <v>44</v>
      </c>
      <c r="K1963" s="3">
        <v>486.298016820204</v>
      </c>
      <c r="L1963" s="3">
        <v>62</v>
      </c>
      <c r="M1963" s="3">
        <v>7</v>
      </c>
      <c r="N1963" s="3">
        <v>6</v>
      </c>
      <c r="O1963" s="3">
        <v>647</v>
      </c>
      <c r="P1963" s="3">
        <v>3</v>
      </c>
      <c r="Q1963" s="3">
        <v>14454.629938199199</v>
      </c>
      <c r="R1963" s="3">
        <v>4</v>
      </c>
      <c r="S1963" s="3">
        <v>0</v>
      </c>
      <c r="T1963" s="3">
        <v>0</v>
      </c>
      <c r="U1963" s="3">
        <v>13487.4416117045</v>
      </c>
      <c r="V1963" s="3">
        <v>1</v>
      </c>
      <c r="W1963" s="3" t="str">
        <f>IF(Bank_data3[[#This Row],[credit_risk]]=1,"High Risk","Low Risk")</f>
        <v>High Risk</v>
      </c>
      <c r="X1963" s="3" t="str">
        <f t="shared" si="210"/>
        <v>25-34</v>
      </c>
      <c r="Y1963" s="3" t="str">
        <f t="shared" si="211"/>
        <v>Middle Income</v>
      </c>
      <c r="Z1963" s="3" t="str">
        <f t="shared" si="212"/>
        <v>Fair</v>
      </c>
      <c r="AA1963" s="27">
        <f t="shared" si="213"/>
        <v>0.27247333041982819</v>
      </c>
      <c r="AB1963" s="3" t="str">
        <f t="shared" si="214"/>
        <v>Medium</v>
      </c>
      <c r="AC1963" s="3" t="str">
        <f t="shared" si="215"/>
        <v>High</v>
      </c>
      <c r="AD1963" s="3" t="str">
        <f t="shared" si="216"/>
        <v>No</v>
      </c>
    </row>
    <row r="1964" spans="1:30" ht="15" customHeight="1" x14ac:dyDescent="0.3">
      <c r="A1964" s="3" t="s">
        <v>1985</v>
      </c>
      <c r="B1964" s="3">
        <v>30</v>
      </c>
      <c r="C1964" s="3" t="s">
        <v>23</v>
      </c>
      <c r="D1964" s="3" t="s">
        <v>26</v>
      </c>
      <c r="E1964" s="3">
        <v>49149.133173870199</v>
      </c>
      <c r="F1964" s="3">
        <v>191</v>
      </c>
      <c r="G1964" s="3">
        <v>1637.69387738466</v>
      </c>
      <c r="H1964" s="3">
        <v>11</v>
      </c>
      <c r="I1964" s="3">
        <v>933.50453386166305</v>
      </c>
      <c r="J1964" s="3">
        <v>41</v>
      </c>
      <c r="K1964" s="3">
        <v>472.39940798669602</v>
      </c>
      <c r="L1964" s="3">
        <v>56</v>
      </c>
      <c r="M1964" s="3">
        <v>9</v>
      </c>
      <c r="N1964" s="3">
        <v>1</v>
      </c>
      <c r="O1964" s="3">
        <v>390</v>
      </c>
      <c r="P1964" s="3">
        <v>4</v>
      </c>
      <c r="Q1964" s="3">
        <v>8549.4969482506694</v>
      </c>
      <c r="R1964" s="3">
        <v>2</v>
      </c>
      <c r="S1964" s="3">
        <v>0</v>
      </c>
      <c r="T1964" s="3">
        <v>0</v>
      </c>
      <c r="U1964" s="3">
        <v>13218.1133342752</v>
      </c>
      <c r="V1964" s="3">
        <v>1</v>
      </c>
      <c r="W1964" s="3" t="str">
        <f>IF(Bank_data3[[#This Row],[credit_risk]]=1,"High Risk","Low Risk")</f>
        <v>High Risk</v>
      </c>
      <c r="X1964" s="3" t="str">
        <f t="shared" si="210"/>
        <v>25-34</v>
      </c>
      <c r="Y1964" s="3" t="str">
        <f t="shared" si="211"/>
        <v>Low Income</v>
      </c>
      <c r="Z1964" s="3" t="str">
        <f t="shared" si="212"/>
        <v>Poor</v>
      </c>
      <c r="AA1964" s="27">
        <f t="shared" si="213"/>
        <v>0.17395010646486744</v>
      </c>
      <c r="AB1964" s="3" t="str">
        <f t="shared" si="214"/>
        <v>Medium</v>
      </c>
      <c r="AC1964" s="3" t="str">
        <f t="shared" si="215"/>
        <v>High</v>
      </c>
      <c r="AD1964" s="3" t="str">
        <f t="shared" si="216"/>
        <v>No</v>
      </c>
    </row>
    <row r="1965" spans="1:30" ht="15" customHeight="1" x14ac:dyDescent="0.3">
      <c r="A1965" s="3" t="s">
        <v>1986</v>
      </c>
      <c r="B1965" s="3">
        <v>41</v>
      </c>
      <c r="C1965" s="3" t="s">
        <v>31</v>
      </c>
      <c r="D1965" s="3" t="s">
        <v>24</v>
      </c>
      <c r="E1965" s="3">
        <v>29348.483292517802</v>
      </c>
      <c r="F1965" s="3">
        <v>162</v>
      </c>
      <c r="G1965" s="3">
        <v>1859.4640262852399</v>
      </c>
      <c r="H1965" s="3">
        <v>11</v>
      </c>
      <c r="I1965" s="3">
        <v>1234.39143037338</v>
      </c>
      <c r="J1965" s="3">
        <v>2</v>
      </c>
      <c r="K1965" s="3">
        <v>516.72001030899798</v>
      </c>
      <c r="L1965" s="3">
        <v>74</v>
      </c>
      <c r="M1965" s="3">
        <v>8</v>
      </c>
      <c r="N1965" s="3">
        <v>7</v>
      </c>
      <c r="O1965" s="3">
        <v>470</v>
      </c>
      <c r="P1965" s="3">
        <v>5</v>
      </c>
      <c r="Q1965" s="3">
        <v>19191.997573564</v>
      </c>
      <c r="R1965" s="3">
        <v>1</v>
      </c>
      <c r="S1965" s="3">
        <v>1</v>
      </c>
      <c r="T1965" s="3">
        <v>0</v>
      </c>
      <c r="U1965" s="3">
        <v>6446.2872777715602</v>
      </c>
      <c r="V1965" s="3">
        <v>1</v>
      </c>
      <c r="W1965" s="3" t="str">
        <f>IF(Bank_data3[[#This Row],[credit_risk]]=1,"High Risk","Low Risk")</f>
        <v>High Risk</v>
      </c>
      <c r="X1965" s="3" t="str">
        <f t="shared" si="210"/>
        <v>35-44</v>
      </c>
      <c r="Y1965" s="3" t="str">
        <f t="shared" si="211"/>
        <v>Low Income</v>
      </c>
      <c r="Z1965" s="3" t="str">
        <f t="shared" si="212"/>
        <v>Poor</v>
      </c>
      <c r="AA1965" s="27">
        <f t="shared" si="213"/>
        <v>0.65393490294801271</v>
      </c>
      <c r="AB1965" s="3" t="str">
        <f t="shared" si="214"/>
        <v>Medium</v>
      </c>
      <c r="AC1965" s="3" t="str">
        <f t="shared" si="215"/>
        <v>High</v>
      </c>
      <c r="AD1965" s="3" t="str">
        <f t="shared" si="216"/>
        <v>No</v>
      </c>
    </row>
    <row r="1966" spans="1:30" ht="15" customHeight="1" x14ac:dyDescent="0.3">
      <c r="A1966" s="3" t="s">
        <v>1987</v>
      </c>
      <c r="B1966" s="3">
        <v>43</v>
      </c>
      <c r="C1966" s="3" t="s">
        <v>28</v>
      </c>
      <c r="D1966" s="3" t="s">
        <v>24</v>
      </c>
      <c r="E1966" s="3">
        <v>46125.538554282997</v>
      </c>
      <c r="F1966" s="3">
        <v>48</v>
      </c>
      <c r="G1966" s="3">
        <v>373.22226724031998</v>
      </c>
      <c r="H1966" s="3">
        <v>2</v>
      </c>
      <c r="I1966" s="3">
        <v>997.30015285012496</v>
      </c>
      <c r="J1966" s="3">
        <v>42</v>
      </c>
      <c r="K1966" s="3">
        <v>693.83807000691104</v>
      </c>
      <c r="L1966" s="3">
        <v>38</v>
      </c>
      <c r="M1966" s="3">
        <v>14</v>
      </c>
      <c r="N1966" s="3">
        <v>1</v>
      </c>
      <c r="O1966" s="3">
        <v>593</v>
      </c>
      <c r="P1966" s="3">
        <v>4</v>
      </c>
      <c r="Q1966" s="3">
        <v>3772.40871752454</v>
      </c>
      <c r="R1966" s="3">
        <v>3</v>
      </c>
      <c r="S1966" s="3">
        <v>0</v>
      </c>
      <c r="T1966" s="3">
        <v>0</v>
      </c>
      <c r="U1966" s="3">
        <v>18507.023036218601</v>
      </c>
      <c r="V1966" s="3">
        <v>0</v>
      </c>
      <c r="W1966" s="3" t="str">
        <f>IF(Bank_data3[[#This Row],[credit_risk]]=1,"High Risk","Low Risk")</f>
        <v>Low Risk</v>
      </c>
      <c r="X1966" s="3" t="str">
        <f t="shared" si="210"/>
        <v>35-44</v>
      </c>
      <c r="Y1966" s="3" t="str">
        <f t="shared" si="211"/>
        <v>Low Income</v>
      </c>
      <c r="Z1966" s="3" t="str">
        <f t="shared" si="212"/>
        <v>Fair</v>
      </c>
      <c r="AA1966" s="27">
        <f t="shared" si="213"/>
        <v>8.1785683934832931E-2</v>
      </c>
      <c r="AB1966" s="3" t="str">
        <f t="shared" si="214"/>
        <v>Low</v>
      </c>
      <c r="AC1966" s="3" t="str">
        <f t="shared" si="215"/>
        <v>High</v>
      </c>
      <c r="AD1966" s="3" t="str">
        <f t="shared" si="216"/>
        <v>No</v>
      </c>
    </row>
    <row r="1967" spans="1:30" ht="15" customHeight="1" x14ac:dyDescent="0.3">
      <c r="A1967" s="3" t="s">
        <v>1988</v>
      </c>
      <c r="B1967" s="3">
        <v>60</v>
      </c>
      <c r="C1967" s="3" t="s">
        <v>23</v>
      </c>
      <c r="D1967" s="3" t="s">
        <v>26</v>
      </c>
      <c r="E1967" s="3">
        <v>85530.174411966495</v>
      </c>
      <c r="F1967" s="3">
        <v>94</v>
      </c>
      <c r="G1967" s="3">
        <v>1744.7183807019001</v>
      </c>
      <c r="H1967" s="3">
        <v>2</v>
      </c>
      <c r="I1967" s="3">
        <v>950.27238467221002</v>
      </c>
      <c r="J1967" s="3">
        <v>32</v>
      </c>
      <c r="K1967" s="3">
        <v>963.51838348884201</v>
      </c>
      <c r="L1967" s="3">
        <v>42</v>
      </c>
      <c r="M1967" s="3">
        <v>8</v>
      </c>
      <c r="N1967" s="3">
        <v>1</v>
      </c>
      <c r="O1967" s="3">
        <v>491</v>
      </c>
      <c r="P1967" s="3">
        <v>0</v>
      </c>
      <c r="Q1967" s="3">
        <v>23698.554268318399</v>
      </c>
      <c r="R1967" s="3">
        <v>5</v>
      </c>
      <c r="S1967" s="3">
        <v>0</v>
      </c>
      <c r="T1967" s="3">
        <v>0</v>
      </c>
      <c r="U1967" s="3">
        <v>6445.8017779647898</v>
      </c>
      <c r="V1967" s="3">
        <v>1</v>
      </c>
      <c r="W1967" s="3" t="str">
        <f>IF(Bank_data3[[#This Row],[credit_risk]]=1,"High Risk","Low Risk")</f>
        <v>High Risk</v>
      </c>
      <c r="X1967" s="3" t="str">
        <f t="shared" si="210"/>
        <v>55+</v>
      </c>
      <c r="Y1967" s="3" t="str">
        <f t="shared" si="211"/>
        <v>Middle Income</v>
      </c>
      <c r="Z1967" s="3" t="str">
        <f t="shared" si="212"/>
        <v>Poor</v>
      </c>
      <c r="AA1967" s="27">
        <f t="shared" si="213"/>
        <v>0.27707828764818632</v>
      </c>
      <c r="AB1967" s="3" t="str">
        <f t="shared" si="214"/>
        <v>Medium</v>
      </c>
      <c r="AC1967" s="3" t="str">
        <f t="shared" si="215"/>
        <v>High</v>
      </c>
      <c r="AD1967" s="3" t="str">
        <f t="shared" si="216"/>
        <v>No</v>
      </c>
    </row>
    <row r="1968" spans="1:30" ht="15" customHeight="1" x14ac:dyDescent="0.3">
      <c r="A1968" s="3" t="s">
        <v>1989</v>
      </c>
      <c r="B1968" s="3">
        <v>36</v>
      </c>
      <c r="C1968" s="3" t="s">
        <v>31</v>
      </c>
      <c r="D1968" s="3" t="s">
        <v>26</v>
      </c>
      <c r="E1968" s="3">
        <v>43246.053857589803</v>
      </c>
      <c r="F1968" s="3">
        <v>166</v>
      </c>
      <c r="G1968" s="3">
        <v>1718.76501263716</v>
      </c>
      <c r="H1968" s="3">
        <v>3</v>
      </c>
      <c r="I1968" s="3">
        <v>928.39220409125096</v>
      </c>
      <c r="J1968" s="3">
        <v>14</v>
      </c>
      <c r="K1968" s="3">
        <v>832.35745673616304</v>
      </c>
      <c r="L1968" s="3">
        <v>55</v>
      </c>
      <c r="M1968" s="3">
        <v>3</v>
      </c>
      <c r="N1968" s="3">
        <v>3</v>
      </c>
      <c r="O1968" s="3">
        <v>848</v>
      </c>
      <c r="P1968" s="3">
        <v>4</v>
      </c>
      <c r="Q1968" s="3">
        <v>16821.651069625699</v>
      </c>
      <c r="R1968" s="3">
        <v>7</v>
      </c>
      <c r="S1968" s="3">
        <v>0</v>
      </c>
      <c r="T1968" s="3">
        <v>0</v>
      </c>
      <c r="U1968" s="3">
        <v>6767.8745299676702</v>
      </c>
      <c r="V1968" s="3">
        <v>1</v>
      </c>
      <c r="W1968" s="3" t="str">
        <f>IF(Bank_data3[[#This Row],[credit_risk]]=1,"High Risk","Low Risk")</f>
        <v>High Risk</v>
      </c>
      <c r="X1968" s="3" t="str">
        <f t="shared" si="210"/>
        <v>35-44</v>
      </c>
      <c r="Y1968" s="3" t="str">
        <f t="shared" si="211"/>
        <v>Low Income</v>
      </c>
      <c r="Z1968" s="3" t="str">
        <f t="shared" si="212"/>
        <v>Excellent</v>
      </c>
      <c r="AA1968" s="27">
        <f t="shared" si="213"/>
        <v>0.3889753993513434</v>
      </c>
      <c r="AB1968" s="3" t="str">
        <f t="shared" si="214"/>
        <v>Medium</v>
      </c>
      <c r="AC1968" s="3" t="str">
        <f t="shared" si="215"/>
        <v>High</v>
      </c>
      <c r="AD1968" s="3" t="str">
        <f t="shared" si="216"/>
        <v>No</v>
      </c>
    </row>
    <row r="1969" spans="1:30" ht="15" customHeight="1" x14ac:dyDescent="0.3">
      <c r="A1969" s="3" t="s">
        <v>1990</v>
      </c>
      <c r="B1969" s="3">
        <v>31</v>
      </c>
      <c r="C1969" s="3" t="s">
        <v>28</v>
      </c>
      <c r="D1969" s="3" t="s">
        <v>33</v>
      </c>
      <c r="E1969" s="3">
        <v>47191.7541303814</v>
      </c>
      <c r="F1969" s="3">
        <v>148</v>
      </c>
      <c r="G1969" s="3">
        <v>1672.7433208151799</v>
      </c>
      <c r="H1969" s="3">
        <v>2</v>
      </c>
      <c r="I1969" s="3">
        <v>1014.70514332755</v>
      </c>
      <c r="J1969" s="3">
        <v>3</v>
      </c>
      <c r="K1969" s="3">
        <v>246.374183333243</v>
      </c>
      <c r="L1969" s="3">
        <v>9</v>
      </c>
      <c r="M1969" s="3">
        <v>11</v>
      </c>
      <c r="N1969" s="3">
        <v>7</v>
      </c>
      <c r="O1969" s="3">
        <v>399</v>
      </c>
      <c r="P1969" s="3">
        <v>3</v>
      </c>
      <c r="Q1969" s="3">
        <v>15191.9630147224</v>
      </c>
      <c r="R1969" s="3">
        <v>1</v>
      </c>
      <c r="S1969" s="3">
        <v>0</v>
      </c>
      <c r="T1969" s="3">
        <v>0</v>
      </c>
      <c r="U1969" s="3">
        <v>10533.901406896201</v>
      </c>
      <c r="V1969" s="3">
        <v>1</v>
      </c>
      <c r="W1969" s="3" t="str">
        <f>IF(Bank_data3[[#This Row],[credit_risk]]=1,"High Risk","Low Risk")</f>
        <v>High Risk</v>
      </c>
      <c r="X1969" s="3" t="str">
        <f t="shared" si="210"/>
        <v>25-34</v>
      </c>
      <c r="Y1969" s="3" t="str">
        <f t="shared" si="211"/>
        <v>Low Income</v>
      </c>
      <c r="Z1969" s="3" t="str">
        <f t="shared" si="212"/>
        <v>Poor</v>
      </c>
      <c r="AA1969" s="27">
        <f t="shared" si="213"/>
        <v>0.32191986279531032</v>
      </c>
      <c r="AB1969" s="3" t="str">
        <f t="shared" si="214"/>
        <v>Medium</v>
      </c>
      <c r="AC1969" s="3" t="str">
        <f t="shared" si="215"/>
        <v>Low</v>
      </c>
      <c r="AD1969" s="3" t="str">
        <f t="shared" si="216"/>
        <v>No</v>
      </c>
    </row>
    <row r="1970" spans="1:30" ht="15" customHeight="1" x14ac:dyDescent="0.3">
      <c r="A1970" s="3" t="s">
        <v>1991</v>
      </c>
      <c r="B1970" s="3">
        <v>65</v>
      </c>
      <c r="C1970" s="3" t="s">
        <v>31</v>
      </c>
      <c r="D1970" s="3" t="s">
        <v>24</v>
      </c>
      <c r="E1970" s="3">
        <v>72627.528057896197</v>
      </c>
      <c r="F1970" s="3">
        <v>76</v>
      </c>
      <c r="G1970" s="3">
        <v>1633.60381938206</v>
      </c>
      <c r="H1970" s="3">
        <v>2</v>
      </c>
      <c r="I1970" s="3">
        <v>665.06131590570897</v>
      </c>
      <c r="J1970" s="3">
        <v>14</v>
      </c>
      <c r="K1970" s="3">
        <v>366.35261887424099</v>
      </c>
      <c r="L1970" s="3">
        <v>19</v>
      </c>
      <c r="M1970" s="3">
        <v>18</v>
      </c>
      <c r="N1970" s="3">
        <v>6</v>
      </c>
      <c r="O1970" s="3">
        <v>330</v>
      </c>
      <c r="P1970" s="3">
        <v>2</v>
      </c>
      <c r="Q1970" s="3">
        <v>14568.554555040901</v>
      </c>
      <c r="R1970" s="3">
        <v>2</v>
      </c>
      <c r="S1970" s="3">
        <v>0</v>
      </c>
      <c r="T1970" s="3">
        <v>0</v>
      </c>
      <c r="U1970" s="3">
        <v>8619.0287616875903</v>
      </c>
      <c r="V1970" s="3">
        <v>1</v>
      </c>
      <c r="W1970" s="3" t="str">
        <f>IF(Bank_data3[[#This Row],[credit_risk]]=1,"High Risk","Low Risk")</f>
        <v>High Risk</v>
      </c>
      <c r="X1970" s="3" t="str">
        <f t="shared" si="210"/>
        <v>55+</v>
      </c>
      <c r="Y1970" s="3" t="str">
        <f t="shared" si="211"/>
        <v>Middle Income</v>
      </c>
      <c r="Z1970" s="3" t="str">
        <f t="shared" si="212"/>
        <v>Poor</v>
      </c>
      <c r="AA1970" s="27">
        <f t="shared" si="213"/>
        <v>0.20059273590349025</v>
      </c>
      <c r="AB1970" s="3" t="str">
        <f t="shared" si="214"/>
        <v>Medium</v>
      </c>
      <c r="AC1970" s="3" t="str">
        <f t="shared" si="215"/>
        <v>Medium</v>
      </c>
      <c r="AD1970" s="3" t="str">
        <f t="shared" si="216"/>
        <v>No</v>
      </c>
    </row>
    <row r="1971" spans="1:30" ht="15" customHeight="1" x14ac:dyDescent="0.3">
      <c r="A1971" s="3" t="s">
        <v>1992</v>
      </c>
      <c r="B1971" s="3">
        <v>51</v>
      </c>
      <c r="C1971" s="3" t="s">
        <v>31</v>
      </c>
      <c r="D1971" s="3" t="s">
        <v>26</v>
      </c>
      <c r="E1971" s="3">
        <v>22256.8041037648</v>
      </c>
      <c r="F1971" s="3">
        <v>98</v>
      </c>
      <c r="G1971" s="3">
        <v>1577.0218995196201</v>
      </c>
      <c r="H1971" s="3">
        <v>7</v>
      </c>
      <c r="I1971" s="3">
        <v>344.34415184452502</v>
      </c>
      <c r="J1971" s="3">
        <v>6</v>
      </c>
      <c r="K1971" s="3">
        <v>0</v>
      </c>
      <c r="L1971" s="3">
        <v>63</v>
      </c>
      <c r="M1971" s="3">
        <v>0</v>
      </c>
      <c r="N1971" s="3">
        <v>1</v>
      </c>
      <c r="O1971" s="3">
        <v>803</v>
      </c>
      <c r="P1971" s="3">
        <v>1</v>
      </c>
      <c r="Q1971" s="3">
        <v>8041.3415583636397</v>
      </c>
      <c r="R1971" s="3">
        <v>7</v>
      </c>
      <c r="S1971" s="3">
        <v>0</v>
      </c>
      <c r="T1971" s="3">
        <v>0</v>
      </c>
      <c r="U1971" s="3">
        <v>5663.4218846826498</v>
      </c>
      <c r="V1971" s="3">
        <v>1</v>
      </c>
      <c r="W1971" s="3" t="str">
        <f>IF(Bank_data3[[#This Row],[credit_risk]]=1,"High Risk","Low Risk")</f>
        <v>High Risk</v>
      </c>
      <c r="X1971" s="3" t="str">
        <f t="shared" si="210"/>
        <v>45-54</v>
      </c>
      <c r="Y1971" s="3" t="str">
        <f t="shared" si="211"/>
        <v>Low Income</v>
      </c>
      <c r="Z1971" s="3" t="str">
        <f t="shared" si="212"/>
        <v>Excellent</v>
      </c>
      <c r="AA1971" s="27">
        <f t="shared" si="213"/>
        <v>0.36129812352544471</v>
      </c>
      <c r="AB1971" s="3" t="str">
        <f t="shared" si="214"/>
        <v>Medium</v>
      </c>
      <c r="AC1971" s="3" t="str">
        <f t="shared" si="215"/>
        <v>High</v>
      </c>
      <c r="AD1971" s="3" t="str">
        <f t="shared" si="216"/>
        <v>No</v>
      </c>
    </row>
    <row r="1972" spans="1:30" ht="15" customHeight="1" x14ac:dyDescent="0.3">
      <c r="A1972" s="3" t="s">
        <v>1993</v>
      </c>
      <c r="B1972" s="3">
        <v>34</v>
      </c>
      <c r="C1972" s="3" t="s">
        <v>23</v>
      </c>
      <c r="D1972" s="3" t="s">
        <v>24</v>
      </c>
      <c r="E1972" s="3">
        <v>61162.232917224901</v>
      </c>
      <c r="F1972" s="3">
        <v>20</v>
      </c>
      <c r="G1972" s="3">
        <v>10</v>
      </c>
      <c r="H1972" s="3">
        <v>6</v>
      </c>
      <c r="I1972" s="3">
        <v>1133.9151940121601</v>
      </c>
      <c r="J1972" s="3">
        <v>46</v>
      </c>
      <c r="K1972" s="3">
        <v>552.73540329668197</v>
      </c>
      <c r="L1972" s="3">
        <v>38</v>
      </c>
      <c r="M1972" s="3">
        <v>13</v>
      </c>
      <c r="N1972" s="3">
        <v>9</v>
      </c>
      <c r="O1972" s="3">
        <v>397</v>
      </c>
      <c r="P1972" s="3">
        <v>3</v>
      </c>
      <c r="Q1972" s="3">
        <v>16466.336842011398</v>
      </c>
      <c r="R1972" s="3">
        <v>5</v>
      </c>
      <c r="S1972" s="3">
        <v>0</v>
      </c>
      <c r="T1972" s="3">
        <v>0</v>
      </c>
      <c r="U1972" s="3">
        <v>6706.2226564966804</v>
      </c>
      <c r="V1972" s="3">
        <v>1</v>
      </c>
      <c r="W1972" s="3" t="str">
        <f>IF(Bank_data3[[#This Row],[credit_risk]]=1,"High Risk","Low Risk")</f>
        <v>High Risk</v>
      </c>
      <c r="X1972" s="3" t="str">
        <f t="shared" si="210"/>
        <v>25-34</v>
      </c>
      <c r="Y1972" s="3" t="str">
        <f t="shared" si="211"/>
        <v>Middle Income</v>
      </c>
      <c r="Z1972" s="3" t="str">
        <f t="shared" si="212"/>
        <v>Poor</v>
      </c>
      <c r="AA1972" s="27">
        <f t="shared" si="213"/>
        <v>0.26922393210032791</v>
      </c>
      <c r="AB1972" s="3" t="str">
        <f t="shared" si="214"/>
        <v>Low</v>
      </c>
      <c r="AC1972" s="3" t="str">
        <f t="shared" si="215"/>
        <v>High</v>
      </c>
      <c r="AD1972" s="3" t="str">
        <f t="shared" si="216"/>
        <v>No</v>
      </c>
    </row>
    <row r="1973" spans="1:30" ht="15" customHeight="1" x14ac:dyDescent="0.3">
      <c r="A1973" s="3" t="s">
        <v>1994</v>
      </c>
      <c r="B1973" s="3">
        <v>35</v>
      </c>
      <c r="C1973" s="3" t="s">
        <v>23</v>
      </c>
      <c r="D1973" s="3" t="s">
        <v>24</v>
      </c>
      <c r="E1973" s="3">
        <v>21400.1614435091</v>
      </c>
      <c r="F1973" s="3">
        <v>142</v>
      </c>
      <c r="G1973" s="3">
        <v>923.16479470439401</v>
      </c>
      <c r="H1973" s="3">
        <v>6</v>
      </c>
      <c r="I1973" s="3">
        <v>1206.60980517702</v>
      </c>
      <c r="J1973" s="3">
        <v>3</v>
      </c>
      <c r="K1973" s="3">
        <v>368.729032560554</v>
      </c>
      <c r="L1973" s="3">
        <v>27</v>
      </c>
      <c r="M1973" s="3">
        <v>9</v>
      </c>
      <c r="N1973" s="3">
        <v>5</v>
      </c>
      <c r="O1973" s="3">
        <v>351</v>
      </c>
      <c r="P1973" s="3">
        <v>1</v>
      </c>
      <c r="Q1973" s="3">
        <v>9111.3694572577697</v>
      </c>
      <c r="R1973" s="3">
        <v>5</v>
      </c>
      <c r="S1973" s="3">
        <v>0</v>
      </c>
      <c r="T1973" s="3">
        <v>0</v>
      </c>
      <c r="U1973" s="3">
        <v>5213.9534643059997</v>
      </c>
      <c r="V1973" s="3">
        <v>1</v>
      </c>
      <c r="W1973" s="3" t="str">
        <f>IF(Bank_data3[[#This Row],[credit_risk]]=1,"High Risk","Low Risk")</f>
        <v>High Risk</v>
      </c>
      <c r="X1973" s="3" t="str">
        <f t="shared" si="210"/>
        <v>35-44</v>
      </c>
      <c r="Y1973" s="3" t="str">
        <f t="shared" si="211"/>
        <v>Low Income</v>
      </c>
      <c r="Z1973" s="3" t="str">
        <f t="shared" si="212"/>
        <v>Poor</v>
      </c>
      <c r="AA1973" s="27">
        <f t="shared" si="213"/>
        <v>0.42576171592487433</v>
      </c>
      <c r="AB1973" s="3" t="str">
        <f t="shared" si="214"/>
        <v>Low</v>
      </c>
      <c r="AC1973" s="3" t="str">
        <f t="shared" si="215"/>
        <v>Medium</v>
      </c>
      <c r="AD1973" s="3" t="str">
        <f t="shared" si="216"/>
        <v>No</v>
      </c>
    </row>
    <row r="1974" spans="1:30" ht="15" customHeight="1" x14ac:dyDescent="0.3">
      <c r="A1974" s="3" t="s">
        <v>1995</v>
      </c>
      <c r="B1974" s="3">
        <v>41</v>
      </c>
      <c r="C1974" s="3" t="s">
        <v>23</v>
      </c>
      <c r="D1974" s="3" t="s">
        <v>33</v>
      </c>
      <c r="E1974" s="3">
        <v>57185.396903866298</v>
      </c>
      <c r="F1974" s="3">
        <v>117</v>
      </c>
      <c r="G1974" s="3">
        <v>2184.6867057938598</v>
      </c>
      <c r="H1974" s="3">
        <v>9</v>
      </c>
      <c r="I1974" s="3">
        <v>888.19258381711495</v>
      </c>
      <c r="J1974" s="3">
        <v>2</v>
      </c>
      <c r="K1974" s="3">
        <v>495.15047984204199</v>
      </c>
      <c r="L1974" s="3">
        <v>29</v>
      </c>
      <c r="M1974" s="3">
        <v>0</v>
      </c>
      <c r="N1974" s="3">
        <v>3</v>
      </c>
      <c r="O1974" s="3">
        <v>774</v>
      </c>
      <c r="P1974" s="3">
        <v>0</v>
      </c>
      <c r="Q1974" s="3">
        <v>0</v>
      </c>
      <c r="R1974" s="3">
        <v>3</v>
      </c>
      <c r="S1974" s="3">
        <v>0</v>
      </c>
      <c r="T1974" s="3">
        <v>0</v>
      </c>
      <c r="U1974" s="3">
        <v>8331.3079526162201</v>
      </c>
      <c r="V1974" s="3">
        <v>0</v>
      </c>
      <c r="W1974" s="3" t="str">
        <f>IF(Bank_data3[[#This Row],[credit_risk]]=1,"High Risk","Low Risk")</f>
        <v>Low Risk</v>
      </c>
      <c r="X1974" s="3" t="str">
        <f t="shared" si="210"/>
        <v>35-44</v>
      </c>
      <c r="Y1974" s="3" t="str">
        <f t="shared" si="211"/>
        <v>Middle Income</v>
      </c>
      <c r="Z1974" s="3" t="str">
        <f t="shared" si="212"/>
        <v>Very Good</v>
      </c>
      <c r="AA1974" s="27">
        <f t="shared" si="213"/>
        <v>0</v>
      </c>
      <c r="AB1974" s="3" t="str">
        <f t="shared" si="214"/>
        <v>Medium</v>
      </c>
      <c r="AC1974" s="3" t="str">
        <f t="shared" si="215"/>
        <v>Medium</v>
      </c>
      <c r="AD1974" s="3" t="str">
        <f t="shared" si="216"/>
        <v>No</v>
      </c>
    </row>
    <row r="1975" spans="1:30" ht="15" customHeight="1" x14ac:dyDescent="0.3">
      <c r="A1975" s="3" t="s">
        <v>1996</v>
      </c>
      <c r="B1975" s="3">
        <v>47</v>
      </c>
      <c r="C1975" s="3" t="s">
        <v>31</v>
      </c>
      <c r="D1975" s="3" t="s">
        <v>33</v>
      </c>
      <c r="E1975" s="3">
        <v>49596.629928832401</v>
      </c>
      <c r="F1975" s="3">
        <v>74</v>
      </c>
      <c r="G1975" s="3">
        <v>2372.3591206328001</v>
      </c>
      <c r="H1975" s="3">
        <v>1</v>
      </c>
      <c r="I1975" s="3">
        <v>608.06853312797102</v>
      </c>
      <c r="J1975" s="3">
        <v>22</v>
      </c>
      <c r="K1975" s="3">
        <v>294.27944671084703</v>
      </c>
      <c r="L1975" s="3">
        <v>57</v>
      </c>
      <c r="M1975" s="3">
        <v>3</v>
      </c>
      <c r="N1975" s="3">
        <v>9</v>
      </c>
      <c r="O1975" s="3">
        <v>642</v>
      </c>
      <c r="P1975" s="3">
        <v>5</v>
      </c>
      <c r="Q1975" s="3">
        <v>12782.231946002301</v>
      </c>
      <c r="R1975" s="3">
        <v>4</v>
      </c>
      <c r="S1975" s="3">
        <v>0</v>
      </c>
      <c r="T1975" s="3">
        <v>0</v>
      </c>
      <c r="U1975" s="3">
        <v>7242.3022014408598</v>
      </c>
      <c r="V1975" s="3">
        <v>1</v>
      </c>
      <c r="W1975" s="3" t="str">
        <f>IF(Bank_data3[[#This Row],[credit_risk]]=1,"High Risk","Low Risk")</f>
        <v>High Risk</v>
      </c>
      <c r="X1975" s="3" t="str">
        <f t="shared" si="210"/>
        <v>45-54</v>
      </c>
      <c r="Y1975" s="3" t="str">
        <f t="shared" si="211"/>
        <v>Low Income</v>
      </c>
      <c r="Z1975" s="3" t="str">
        <f t="shared" si="212"/>
        <v>Fair</v>
      </c>
      <c r="AA1975" s="27">
        <f t="shared" si="213"/>
        <v>0.25772380027320174</v>
      </c>
      <c r="AB1975" s="3" t="str">
        <f t="shared" si="214"/>
        <v>Medium</v>
      </c>
      <c r="AC1975" s="3" t="str">
        <f t="shared" si="215"/>
        <v>High</v>
      </c>
      <c r="AD1975" s="3" t="str">
        <f t="shared" si="216"/>
        <v>No</v>
      </c>
    </row>
    <row r="1976" spans="1:30" ht="15" customHeight="1" x14ac:dyDescent="0.3">
      <c r="A1976" s="3" t="s">
        <v>1997</v>
      </c>
      <c r="B1976" s="3">
        <v>39</v>
      </c>
      <c r="C1976" s="3" t="s">
        <v>23</v>
      </c>
      <c r="D1976" s="3" t="s">
        <v>33</v>
      </c>
      <c r="E1976" s="3">
        <v>61023.202894364302</v>
      </c>
      <c r="F1976" s="3">
        <v>227</v>
      </c>
      <c r="G1976" s="3">
        <v>1161.70861826649</v>
      </c>
      <c r="H1976" s="3">
        <v>10</v>
      </c>
      <c r="I1976" s="3">
        <v>254.79900921462701</v>
      </c>
      <c r="J1976" s="3">
        <v>13</v>
      </c>
      <c r="K1976" s="3">
        <v>291.62845218776602</v>
      </c>
      <c r="L1976" s="3">
        <v>69</v>
      </c>
      <c r="M1976" s="3">
        <v>9</v>
      </c>
      <c r="N1976" s="3">
        <v>0</v>
      </c>
      <c r="O1976" s="3">
        <v>649</v>
      </c>
      <c r="P1976" s="3">
        <v>3</v>
      </c>
      <c r="Q1976" s="3">
        <v>7765.0626849809796</v>
      </c>
      <c r="R1976" s="3">
        <v>4</v>
      </c>
      <c r="S1976" s="3">
        <v>0</v>
      </c>
      <c r="T1976" s="3">
        <v>0</v>
      </c>
      <c r="U1976" s="3">
        <v>10023.709409597301</v>
      </c>
      <c r="V1976" s="3">
        <v>1</v>
      </c>
      <c r="W1976" s="3" t="str">
        <f>IF(Bank_data3[[#This Row],[credit_risk]]=1,"High Risk","Low Risk")</f>
        <v>High Risk</v>
      </c>
      <c r="X1976" s="3" t="str">
        <f t="shared" si="210"/>
        <v>35-44</v>
      </c>
      <c r="Y1976" s="3" t="str">
        <f t="shared" si="211"/>
        <v>Middle Income</v>
      </c>
      <c r="Z1976" s="3" t="str">
        <f t="shared" si="212"/>
        <v>Fair</v>
      </c>
      <c r="AA1976" s="27">
        <f t="shared" si="213"/>
        <v>0.12724770770264027</v>
      </c>
      <c r="AB1976" s="3" t="str">
        <f t="shared" si="214"/>
        <v>Medium</v>
      </c>
      <c r="AC1976" s="3" t="str">
        <f t="shared" si="215"/>
        <v>High</v>
      </c>
      <c r="AD1976" s="3" t="str">
        <f t="shared" si="216"/>
        <v>No</v>
      </c>
    </row>
    <row r="1977" spans="1:30" ht="15" customHeight="1" x14ac:dyDescent="0.3">
      <c r="A1977" s="3" t="s">
        <v>1998</v>
      </c>
      <c r="B1977" s="3">
        <v>52</v>
      </c>
      <c r="C1977" s="3" t="s">
        <v>31</v>
      </c>
      <c r="D1977" s="3" t="s">
        <v>26</v>
      </c>
      <c r="E1977" s="3">
        <v>31775.461337221001</v>
      </c>
      <c r="F1977" s="3">
        <v>48</v>
      </c>
      <c r="G1977" s="3">
        <v>734.78026229444299</v>
      </c>
      <c r="H1977" s="3">
        <v>8</v>
      </c>
      <c r="I1977" s="3">
        <v>830.032484973186</v>
      </c>
      <c r="J1977" s="3">
        <v>5</v>
      </c>
      <c r="K1977" s="3">
        <v>114.908432335082</v>
      </c>
      <c r="L1977" s="3">
        <v>61</v>
      </c>
      <c r="M1977" s="3">
        <v>2</v>
      </c>
      <c r="N1977" s="3">
        <v>7</v>
      </c>
      <c r="O1977" s="3">
        <v>818</v>
      </c>
      <c r="P1977" s="3">
        <v>2</v>
      </c>
      <c r="Q1977" s="3">
        <v>13100.466457697201</v>
      </c>
      <c r="R1977" s="3">
        <v>7</v>
      </c>
      <c r="S1977" s="3">
        <v>0</v>
      </c>
      <c r="T1977" s="3">
        <v>0</v>
      </c>
      <c r="U1977" s="3">
        <v>9169.2869474528707</v>
      </c>
      <c r="V1977" s="3">
        <v>1</v>
      </c>
      <c r="W1977" s="3" t="str">
        <f>IF(Bank_data3[[#This Row],[credit_risk]]=1,"High Risk","Low Risk")</f>
        <v>High Risk</v>
      </c>
      <c r="X1977" s="3" t="str">
        <f t="shared" si="210"/>
        <v>45-54</v>
      </c>
      <c r="Y1977" s="3" t="str">
        <f t="shared" si="211"/>
        <v>Low Income</v>
      </c>
      <c r="Z1977" s="3" t="str">
        <f t="shared" si="212"/>
        <v>Excellent</v>
      </c>
      <c r="AA1977" s="27">
        <f t="shared" si="213"/>
        <v>0.4122824943017156</v>
      </c>
      <c r="AB1977" s="3" t="str">
        <f t="shared" si="214"/>
        <v>Low</v>
      </c>
      <c r="AC1977" s="3" t="str">
        <f t="shared" si="215"/>
        <v>High</v>
      </c>
      <c r="AD1977" s="3" t="str">
        <f t="shared" si="216"/>
        <v>No</v>
      </c>
    </row>
    <row r="1978" spans="1:30" ht="15" customHeight="1" x14ac:dyDescent="0.3">
      <c r="A1978" s="3" t="s">
        <v>1999</v>
      </c>
      <c r="B1978" s="3">
        <v>29</v>
      </c>
      <c r="C1978" s="3" t="s">
        <v>31</v>
      </c>
      <c r="D1978" s="3" t="s">
        <v>24</v>
      </c>
      <c r="E1978" s="3">
        <v>40369.404475551702</v>
      </c>
      <c r="F1978" s="3">
        <v>185</v>
      </c>
      <c r="G1978" s="3">
        <v>2073.5723817851099</v>
      </c>
      <c r="H1978" s="3">
        <v>5</v>
      </c>
      <c r="I1978" s="3">
        <v>327.86737934871002</v>
      </c>
      <c r="J1978" s="3">
        <v>32</v>
      </c>
      <c r="K1978" s="3">
        <v>420.19787119791903</v>
      </c>
      <c r="L1978" s="3">
        <v>0</v>
      </c>
      <c r="M1978" s="3">
        <v>15</v>
      </c>
      <c r="N1978" s="3">
        <v>7</v>
      </c>
      <c r="O1978" s="3">
        <v>317</v>
      </c>
      <c r="P1978" s="3">
        <v>2</v>
      </c>
      <c r="Q1978" s="3">
        <v>12132.7739374961</v>
      </c>
      <c r="R1978" s="3">
        <v>2</v>
      </c>
      <c r="S1978" s="3">
        <v>0</v>
      </c>
      <c r="T1978" s="3">
        <v>0</v>
      </c>
      <c r="U1978" s="3">
        <v>4057.5874748555002</v>
      </c>
      <c r="V1978" s="3">
        <v>1</v>
      </c>
      <c r="W1978" s="3" t="str">
        <f>IF(Bank_data3[[#This Row],[credit_risk]]=1,"High Risk","Low Risk")</f>
        <v>High Risk</v>
      </c>
      <c r="X1978" s="3" t="str">
        <f t="shared" si="210"/>
        <v>25-34</v>
      </c>
      <c r="Y1978" s="3" t="str">
        <f t="shared" si="211"/>
        <v>Low Income</v>
      </c>
      <c r="Z1978" s="3" t="str">
        <f t="shared" si="212"/>
        <v>Poor</v>
      </c>
      <c r="AA1978" s="27">
        <f t="shared" si="213"/>
        <v>0.30054379288264915</v>
      </c>
      <c r="AB1978" s="3" t="str">
        <f t="shared" si="214"/>
        <v>Medium</v>
      </c>
      <c r="AC1978" s="3" t="str">
        <f t="shared" si="215"/>
        <v>Low</v>
      </c>
      <c r="AD1978" s="3" t="str">
        <f t="shared" si="216"/>
        <v>No</v>
      </c>
    </row>
    <row r="1979" spans="1:30" ht="15" customHeight="1" x14ac:dyDescent="0.3">
      <c r="A1979" s="3" t="s">
        <v>2000</v>
      </c>
      <c r="B1979" s="3">
        <v>59</v>
      </c>
      <c r="C1979" s="3" t="s">
        <v>23</v>
      </c>
      <c r="D1979" s="3" t="s">
        <v>26</v>
      </c>
      <c r="E1979" s="3">
        <v>61952.953159500503</v>
      </c>
      <c r="F1979" s="3">
        <v>40</v>
      </c>
      <c r="G1979" s="3">
        <v>1718.2684486752601</v>
      </c>
      <c r="H1979" s="3">
        <v>2</v>
      </c>
      <c r="I1979" s="3">
        <v>278.854374076726</v>
      </c>
      <c r="J1979" s="3">
        <v>8</v>
      </c>
      <c r="K1979" s="3">
        <v>642.23305905566303</v>
      </c>
      <c r="L1979" s="3">
        <v>67</v>
      </c>
      <c r="M1979" s="3">
        <v>17</v>
      </c>
      <c r="N1979" s="3">
        <v>5</v>
      </c>
      <c r="O1979" s="3">
        <v>529</v>
      </c>
      <c r="P1979" s="3">
        <v>5</v>
      </c>
      <c r="Q1979" s="3">
        <v>3727.66007856735</v>
      </c>
      <c r="R1979" s="3">
        <v>3</v>
      </c>
      <c r="S1979" s="3">
        <v>0</v>
      </c>
      <c r="T1979" s="3">
        <v>0</v>
      </c>
      <c r="U1979" s="3">
        <v>5820.7101667484403</v>
      </c>
      <c r="V1979" s="3">
        <v>1</v>
      </c>
      <c r="W1979" s="3" t="str">
        <f>IF(Bank_data3[[#This Row],[credit_risk]]=1,"High Risk","Low Risk")</f>
        <v>High Risk</v>
      </c>
      <c r="X1979" s="3" t="str">
        <f t="shared" si="210"/>
        <v>55+</v>
      </c>
      <c r="Y1979" s="3" t="str">
        <f t="shared" si="211"/>
        <v>Middle Income</v>
      </c>
      <c r="Z1979" s="3" t="str">
        <f t="shared" si="212"/>
        <v>Poor</v>
      </c>
      <c r="AA1979" s="27">
        <f t="shared" si="213"/>
        <v>6.0169207252644297E-2</v>
      </c>
      <c r="AB1979" s="3" t="str">
        <f t="shared" si="214"/>
        <v>Medium</v>
      </c>
      <c r="AC1979" s="3" t="str">
        <f t="shared" si="215"/>
        <v>High</v>
      </c>
      <c r="AD1979" s="3" t="str">
        <f t="shared" si="216"/>
        <v>No</v>
      </c>
    </row>
    <row r="1980" spans="1:30" ht="15" customHeight="1" x14ac:dyDescent="0.3">
      <c r="A1980" s="3" t="s">
        <v>2001</v>
      </c>
      <c r="B1980" s="3">
        <v>51</v>
      </c>
      <c r="C1980" s="3" t="s">
        <v>28</v>
      </c>
      <c r="D1980" s="3" t="s">
        <v>26</v>
      </c>
      <c r="E1980" s="3">
        <v>40823.014702967601</v>
      </c>
      <c r="F1980" s="3">
        <v>208</v>
      </c>
      <c r="G1980" s="3">
        <v>1402.3443740125899</v>
      </c>
      <c r="H1980" s="3">
        <v>8</v>
      </c>
      <c r="I1980" s="3">
        <v>792.74396519450795</v>
      </c>
      <c r="J1980" s="3">
        <v>11</v>
      </c>
      <c r="K1980" s="3">
        <v>331.51143578746098</v>
      </c>
      <c r="L1980" s="3">
        <v>24</v>
      </c>
      <c r="M1980" s="3">
        <v>11</v>
      </c>
      <c r="N1980" s="3">
        <v>9</v>
      </c>
      <c r="O1980" s="3">
        <v>855</v>
      </c>
      <c r="P1980" s="3">
        <v>5</v>
      </c>
      <c r="Q1980" s="3">
        <v>21823.362802231699</v>
      </c>
      <c r="R1980" s="3">
        <v>7</v>
      </c>
      <c r="S1980" s="3">
        <v>0</v>
      </c>
      <c r="T1980" s="3">
        <v>0</v>
      </c>
      <c r="U1980" s="3">
        <v>12950.341224846299</v>
      </c>
      <c r="V1980" s="3">
        <v>1</v>
      </c>
      <c r="W1980" s="3" t="str">
        <f>IF(Bank_data3[[#This Row],[credit_risk]]=1,"High Risk","Low Risk")</f>
        <v>High Risk</v>
      </c>
      <c r="X1980" s="3" t="str">
        <f t="shared" si="210"/>
        <v>45-54</v>
      </c>
      <c r="Y1980" s="3" t="str">
        <f t="shared" si="211"/>
        <v>Low Income</v>
      </c>
      <c r="Z1980" s="3" t="str">
        <f t="shared" si="212"/>
        <v>Excellent</v>
      </c>
      <c r="AA1980" s="27">
        <f t="shared" si="213"/>
        <v>0.53458479147169069</v>
      </c>
      <c r="AB1980" s="3" t="str">
        <f t="shared" si="214"/>
        <v>Medium</v>
      </c>
      <c r="AC1980" s="3" t="str">
        <f t="shared" si="215"/>
        <v>Medium</v>
      </c>
      <c r="AD1980" s="3" t="str">
        <f t="shared" si="216"/>
        <v>No</v>
      </c>
    </row>
    <row r="1981" spans="1:30" ht="15" customHeight="1" x14ac:dyDescent="0.3">
      <c r="A1981" s="3" t="s">
        <v>2002</v>
      </c>
      <c r="B1981" s="3">
        <v>69</v>
      </c>
      <c r="C1981" s="3" t="s">
        <v>28</v>
      </c>
      <c r="D1981" s="3" t="s">
        <v>33</v>
      </c>
      <c r="E1981" s="3">
        <v>63599.274689513099</v>
      </c>
      <c r="F1981" s="3">
        <v>132</v>
      </c>
      <c r="G1981" s="3">
        <v>2189.4830880833802</v>
      </c>
      <c r="H1981" s="3">
        <v>8</v>
      </c>
      <c r="I1981" s="3">
        <v>532.680674584195</v>
      </c>
      <c r="J1981" s="3">
        <v>49</v>
      </c>
      <c r="K1981" s="3">
        <v>662.90944375138099</v>
      </c>
      <c r="L1981" s="3">
        <v>38</v>
      </c>
      <c r="M1981" s="3">
        <v>18</v>
      </c>
      <c r="N1981" s="3">
        <v>6</v>
      </c>
      <c r="O1981" s="3">
        <v>780</v>
      </c>
      <c r="P1981" s="3">
        <v>3</v>
      </c>
      <c r="Q1981" s="3">
        <v>8229.47643162452</v>
      </c>
      <c r="R1981" s="3">
        <v>5</v>
      </c>
      <c r="S1981" s="3">
        <v>1</v>
      </c>
      <c r="T1981" s="3">
        <v>0</v>
      </c>
      <c r="U1981" s="3">
        <v>7516.6107294617996</v>
      </c>
      <c r="V1981" s="3">
        <v>1</v>
      </c>
      <c r="W1981" s="3" t="str">
        <f>IF(Bank_data3[[#This Row],[credit_risk]]=1,"High Risk","Low Risk")</f>
        <v>High Risk</v>
      </c>
      <c r="X1981" s="3" t="str">
        <f t="shared" si="210"/>
        <v>55+</v>
      </c>
      <c r="Y1981" s="3" t="str">
        <f t="shared" si="211"/>
        <v>Middle Income</v>
      </c>
      <c r="Z1981" s="3" t="str">
        <f t="shared" si="212"/>
        <v>Very Good</v>
      </c>
      <c r="AA1981" s="27">
        <f t="shared" si="213"/>
        <v>0.12939575917807566</v>
      </c>
      <c r="AB1981" s="3" t="str">
        <f t="shared" si="214"/>
        <v>Medium</v>
      </c>
      <c r="AC1981" s="3" t="str">
        <f t="shared" si="215"/>
        <v>High</v>
      </c>
      <c r="AD1981" s="3" t="str">
        <f t="shared" si="216"/>
        <v>No</v>
      </c>
    </row>
    <row r="1982" spans="1:30" ht="15" customHeight="1" x14ac:dyDescent="0.3">
      <c r="A1982" s="3" t="s">
        <v>2003</v>
      </c>
      <c r="B1982" s="3">
        <v>52</v>
      </c>
      <c r="C1982" s="3" t="s">
        <v>28</v>
      </c>
      <c r="D1982" s="3" t="s">
        <v>24</v>
      </c>
      <c r="E1982" s="3">
        <v>53765.056592397501</v>
      </c>
      <c r="F1982" s="3">
        <v>11</v>
      </c>
      <c r="G1982" s="3">
        <v>557.02029077541602</v>
      </c>
      <c r="H1982" s="3">
        <v>5</v>
      </c>
      <c r="I1982" s="3">
        <v>920.85834465767005</v>
      </c>
      <c r="J1982" s="3">
        <v>34</v>
      </c>
      <c r="K1982" s="3">
        <v>327.17422175236698</v>
      </c>
      <c r="L1982" s="3">
        <v>10</v>
      </c>
      <c r="M1982" s="3">
        <v>8</v>
      </c>
      <c r="N1982" s="3">
        <v>2</v>
      </c>
      <c r="O1982" s="3">
        <v>874</v>
      </c>
      <c r="P1982" s="3">
        <v>3</v>
      </c>
      <c r="Q1982" s="3">
        <v>18629.879081669798</v>
      </c>
      <c r="R1982" s="3">
        <v>2</v>
      </c>
      <c r="S1982" s="3">
        <v>0</v>
      </c>
      <c r="T1982" s="3">
        <v>0</v>
      </c>
      <c r="U1982" s="3">
        <v>3462.73155389976</v>
      </c>
      <c r="V1982" s="3">
        <v>0</v>
      </c>
      <c r="W1982" s="3" t="str">
        <f>IF(Bank_data3[[#This Row],[credit_risk]]=1,"High Risk","Low Risk")</f>
        <v>Low Risk</v>
      </c>
      <c r="X1982" s="3" t="str">
        <f t="shared" si="210"/>
        <v>45-54</v>
      </c>
      <c r="Y1982" s="3" t="str">
        <f t="shared" si="211"/>
        <v>Middle Income</v>
      </c>
      <c r="Z1982" s="3" t="str">
        <f t="shared" si="212"/>
        <v>Excellent</v>
      </c>
      <c r="AA1982" s="27">
        <f t="shared" si="213"/>
        <v>0.34650533752630897</v>
      </c>
      <c r="AB1982" s="3" t="str">
        <f t="shared" si="214"/>
        <v>Low</v>
      </c>
      <c r="AC1982" s="3" t="str">
        <f t="shared" si="215"/>
        <v>Medium</v>
      </c>
      <c r="AD1982" s="3" t="str">
        <f t="shared" si="216"/>
        <v>No</v>
      </c>
    </row>
    <row r="1983" spans="1:30" ht="15" customHeight="1" x14ac:dyDescent="0.3">
      <c r="A1983" s="3" t="s">
        <v>2004</v>
      </c>
      <c r="B1983" s="3">
        <v>21</v>
      </c>
      <c r="C1983" s="3" t="s">
        <v>31</v>
      </c>
      <c r="D1983" s="3" t="s">
        <v>24</v>
      </c>
      <c r="E1983" s="3">
        <v>41976.468357257101</v>
      </c>
      <c r="F1983" s="3">
        <v>110</v>
      </c>
      <c r="G1983" s="3">
        <v>2428.7676917905901</v>
      </c>
      <c r="H1983" s="3">
        <v>9</v>
      </c>
      <c r="I1983" s="3">
        <v>744.24653910334405</v>
      </c>
      <c r="J1983" s="3">
        <v>30</v>
      </c>
      <c r="K1983" s="3">
        <v>500.17178970105999</v>
      </c>
      <c r="L1983" s="3">
        <v>58</v>
      </c>
      <c r="M1983" s="3">
        <v>19</v>
      </c>
      <c r="N1983" s="3">
        <v>8</v>
      </c>
      <c r="O1983" s="3">
        <v>459</v>
      </c>
      <c r="P1983" s="3">
        <v>2</v>
      </c>
      <c r="Q1983" s="3">
        <v>7944.0891351917198</v>
      </c>
      <c r="R1983" s="3">
        <v>4</v>
      </c>
      <c r="S1983" s="3">
        <v>0</v>
      </c>
      <c r="T1983" s="3">
        <v>0</v>
      </c>
      <c r="U1983" s="3">
        <v>6790.4756179482401</v>
      </c>
      <c r="V1983" s="3">
        <v>1</v>
      </c>
      <c r="W1983" s="3" t="str">
        <f>IF(Bank_data3[[#This Row],[credit_risk]]=1,"High Risk","Low Risk")</f>
        <v>High Risk</v>
      </c>
      <c r="X1983" s="3" t="str">
        <f t="shared" si="210"/>
        <v>18-24</v>
      </c>
      <c r="Y1983" s="3" t="str">
        <f t="shared" si="211"/>
        <v>Low Income</v>
      </c>
      <c r="Z1983" s="3" t="str">
        <f t="shared" si="212"/>
        <v>Poor</v>
      </c>
      <c r="AA1983" s="27">
        <f t="shared" si="213"/>
        <v>0.18925101243821782</v>
      </c>
      <c r="AB1983" s="3" t="str">
        <f t="shared" si="214"/>
        <v>Medium</v>
      </c>
      <c r="AC1983" s="3" t="str">
        <f t="shared" si="215"/>
        <v>High</v>
      </c>
      <c r="AD1983" s="3" t="str">
        <f t="shared" si="216"/>
        <v>No</v>
      </c>
    </row>
    <row r="1984" spans="1:30" ht="15" customHeight="1" x14ac:dyDescent="0.3">
      <c r="A1984" s="3" t="s">
        <v>2005</v>
      </c>
      <c r="B1984" s="3">
        <v>52</v>
      </c>
      <c r="C1984" s="3" t="s">
        <v>31</v>
      </c>
      <c r="D1984" s="3" t="s">
        <v>33</v>
      </c>
      <c r="E1984" s="3">
        <v>44323.624795447897</v>
      </c>
      <c r="F1984" s="3">
        <v>135</v>
      </c>
      <c r="G1984" s="3">
        <v>298.37487221608802</v>
      </c>
      <c r="H1984" s="3">
        <v>5</v>
      </c>
      <c r="I1984" s="3">
        <v>587.67790182208705</v>
      </c>
      <c r="J1984" s="3">
        <v>2</v>
      </c>
      <c r="K1984" s="3">
        <v>838.89105647350902</v>
      </c>
      <c r="L1984" s="3">
        <v>36</v>
      </c>
      <c r="M1984" s="3">
        <v>4</v>
      </c>
      <c r="N1984" s="3">
        <v>3</v>
      </c>
      <c r="O1984" s="3">
        <v>711</v>
      </c>
      <c r="P1984" s="3">
        <v>1</v>
      </c>
      <c r="Q1984" s="3">
        <v>12299.894752796299</v>
      </c>
      <c r="R1984" s="3">
        <v>5</v>
      </c>
      <c r="S1984" s="3">
        <v>0</v>
      </c>
      <c r="T1984" s="3">
        <v>0</v>
      </c>
      <c r="U1984" s="3">
        <v>7972.2412188800499</v>
      </c>
      <c r="V1984" s="3">
        <v>1</v>
      </c>
      <c r="W1984" s="3" t="str">
        <f>IF(Bank_data3[[#This Row],[credit_risk]]=1,"High Risk","Low Risk")</f>
        <v>High Risk</v>
      </c>
      <c r="X1984" s="3" t="str">
        <f t="shared" si="210"/>
        <v>45-54</v>
      </c>
      <c r="Y1984" s="3" t="str">
        <f t="shared" si="211"/>
        <v>Low Income</v>
      </c>
      <c r="Z1984" s="3" t="str">
        <f t="shared" si="212"/>
        <v>Good</v>
      </c>
      <c r="AA1984" s="27">
        <f t="shared" si="213"/>
        <v>0.27750200507201112</v>
      </c>
      <c r="AB1984" s="3" t="str">
        <f t="shared" si="214"/>
        <v>Low</v>
      </c>
      <c r="AC1984" s="3" t="str">
        <f t="shared" si="215"/>
        <v>High</v>
      </c>
      <c r="AD1984" s="3" t="str">
        <f t="shared" si="216"/>
        <v>No</v>
      </c>
    </row>
    <row r="1985" spans="1:30" ht="15" customHeight="1" x14ac:dyDescent="0.3">
      <c r="A1985" s="3" t="s">
        <v>2006</v>
      </c>
      <c r="B1985" s="3">
        <v>52</v>
      </c>
      <c r="C1985" s="3" t="s">
        <v>31</v>
      </c>
      <c r="D1985" s="3" t="s">
        <v>24</v>
      </c>
      <c r="E1985" s="3">
        <v>50063.086970035103</v>
      </c>
      <c r="F1985" s="3">
        <v>100</v>
      </c>
      <c r="G1985" s="3">
        <v>839.81505215076402</v>
      </c>
      <c r="H1985" s="3">
        <v>7</v>
      </c>
      <c r="I1985" s="3">
        <v>203.279721744862</v>
      </c>
      <c r="J1985" s="3">
        <v>45</v>
      </c>
      <c r="K1985" s="3">
        <v>378.03775569116198</v>
      </c>
      <c r="L1985" s="3">
        <v>75</v>
      </c>
      <c r="M1985" s="3">
        <v>4</v>
      </c>
      <c r="N1985" s="3">
        <v>1</v>
      </c>
      <c r="O1985" s="3">
        <v>687</v>
      </c>
      <c r="P1985" s="3">
        <v>3</v>
      </c>
      <c r="Q1985" s="3">
        <v>13901.1478126084</v>
      </c>
      <c r="R1985" s="3">
        <v>5</v>
      </c>
      <c r="S1985" s="3">
        <v>0</v>
      </c>
      <c r="T1985" s="3">
        <v>0</v>
      </c>
      <c r="U1985" s="3">
        <v>17739.130178861298</v>
      </c>
      <c r="V1985" s="3">
        <v>1</v>
      </c>
      <c r="W1985" s="3" t="str">
        <f>IF(Bank_data3[[#This Row],[credit_risk]]=1,"High Risk","Low Risk")</f>
        <v>High Risk</v>
      </c>
      <c r="X1985" s="3" t="str">
        <f t="shared" si="210"/>
        <v>45-54</v>
      </c>
      <c r="Y1985" s="3" t="str">
        <f t="shared" si="211"/>
        <v>Middle Income</v>
      </c>
      <c r="Z1985" s="3" t="str">
        <f t="shared" si="212"/>
        <v>Good</v>
      </c>
      <c r="AA1985" s="27">
        <f t="shared" si="213"/>
        <v>0.27767260578495351</v>
      </c>
      <c r="AB1985" s="3" t="str">
        <f t="shared" si="214"/>
        <v>Low</v>
      </c>
      <c r="AC1985" s="3" t="str">
        <f t="shared" si="215"/>
        <v>High</v>
      </c>
      <c r="AD1985" s="3" t="str">
        <f t="shared" si="216"/>
        <v>No</v>
      </c>
    </row>
    <row r="1986" spans="1:30" ht="15" customHeight="1" x14ac:dyDescent="0.3">
      <c r="A1986" s="3" t="s">
        <v>2007</v>
      </c>
      <c r="B1986" s="3">
        <v>60</v>
      </c>
      <c r="C1986" s="3" t="s">
        <v>23</v>
      </c>
      <c r="D1986" s="3" t="s">
        <v>33</v>
      </c>
      <c r="E1986" s="3">
        <v>46036.721947254802</v>
      </c>
      <c r="F1986" s="3">
        <v>21</v>
      </c>
      <c r="G1986" s="3">
        <v>667.28308182236196</v>
      </c>
      <c r="H1986" s="3">
        <v>7</v>
      </c>
      <c r="I1986" s="3">
        <v>501.48915595937501</v>
      </c>
      <c r="J1986" s="3">
        <v>35</v>
      </c>
      <c r="K1986" s="3">
        <v>556.26979593267799</v>
      </c>
      <c r="L1986" s="3">
        <v>28</v>
      </c>
      <c r="M1986" s="3">
        <v>7</v>
      </c>
      <c r="N1986" s="3">
        <v>3</v>
      </c>
      <c r="O1986" s="3">
        <v>301</v>
      </c>
      <c r="P1986" s="3">
        <v>5</v>
      </c>
      <c r="Q1986" s="3">
        <v>5.6070154660774296</v>
      </c>
      <c r="R1986" s="3">
        <v>0</v>
      </c>
      <c r="S1986" s="3">
        <v>0</v>
      </c>
      <c r="T1986" s="3">
        <v>0</v>
      </c>
      <c r="U1986" s="3">
        <v>6312.7340836255698</v>
      </c>
      <c r="V1986" s="3">
        <v>1</v>
      </c>
      <c r="W1986" s="3" t="str">
        <f>IF(Bank_data3[[#This Row],[credit_risk]]=1,"High Risk","Low Risk")</f>
        <v>High Risk</v>
      </c>
      <c r="X1986" s="3" t="str">
        <f t="shared" si="210"/>
        <v>55+</v>
      </c>
      <c r="Y1986" s="3" t="str">
        <f t="shared" si="211"/>
        <v>Low Income</v>
      </c>
      <c r="Z1986" s="3" t="str">
        <f t="shared" si="212"/>
        <v>Poor</v>
      </c>
      <c r="AA1986" s="27">
        <f t="shared" si="213"/>
        <v>1.2179441169815479E-4</v>
      </c>
      <c r="AB1986" s="3" t="str">
        <f t="shared" si="214"/>
        <v>Low</v>
      </c>
      <c r="AC1986" s="3" t="str">
        <f t="shared" si="215"/>
        <v>Medium</v>
      </c>
      <c r="AD1986" s="3" t="str">
        <f t="shared" si="216"/>
        <v>No</v>
      </c>
    </row>
    <row r="1987" spans="1:30" ht="15" customHeight="1" x14ac:dyDescent="0.3">
      <c r="A1987" s="3" t="s">
        <v>2008</v>
      </c>
      <c r="B1987" s="3">
        <v>32</v>
      </c>
      <c r="C1987" s="3" t="s">
        <v>31</v>
      </c>
      <c r="D1987" s="3" t="s">
        <v>26</v>
      </c>
      <c r="E1987" s="3">
        <v>63144.495567193102</v>
      </c>
      <c r="F1987" s="3">
        <v>73</v>
      </c>
      <c r="G1987" s="3">
        <v>1034.0347642664599</v>
      </c>
      <c r="H1987" s="3">
        <v>5</v>
      </c>
      <c r="I1987" s="3">
        <v>514.35222848211799</v>
      </c>
      <c r="J1987" s="3">
        <v>12</v>
      </c>
      <c r="K1987" s="3">
        <v>564.92844933906895</v>
      </c>
      <c r="L1987" s="3">
        <v>8</v>
      </c>
      <c r="M1987" s="3">
        <v>6</v>
      </c>
      <c r="N1987" s="3">
        <v>1</v>
      </c>
      <c r="O1987" s="3">
        <v>450</v>
      </c>
      <c r="P1987" s="3">
        <v>2</v>
      </c>
      <c r="Q1987" s="3">
        <v>8490.1533343879</v>
      </c>
      <c r="R1987" s="3">
        <v>1</v>
      </c>
      <c r="S1987" s="3">
        <v>0</v>
      </c>
      <c r="T1987" s="3">
        <v>0</v>
      </c>
      <c r="U1987" s="3">
        <v>6514.4950796562498</v>
      </c>
      <c r="V1987" s="3">
        <v>1</v>
      </c>
      <c r="W1987" s="3" t="str">
        <f>IF(Bank_data3[[#This Row],[credit_risk]]=1,"High Risk","Low Risk")</f>
        <v>High Risk</v>
      </c>
      <c r="X1987" s="3" t="str">
        <f t="shared" si="210"/>
        <v>25-34</v>
      </c>
      <c r="Y1987" s="3" t="str">
        <f t="shared" si="211"/>
        <v>Middle Income</v>
      </c>
      <c r="Z1987" s="3" t="str">
        <f t="shared" si="212"/>
        <v>Poor</v>
      </c>
      <c r="AA1987" s="27">
        <f t="shared" si="213"/>
        <v>0.13445595309813485</v>
      </c>
      <c r="AB1987" s="3" t="str">
        <f t="shared" si="214"/>
        <v>Medium</v>
      </c>
      <c r="AC1987" s="3" t="str">
        <f t="shared" si="215"/>
        <v>Low</v>
      </c>
      <c r="AD1987" s="3" t="str">
        <f t="shared" si="216"/>
        <v>No</v>
      </c>
    </row>
    <row r="1988" spans="1:30" ht="15" customHeight="1" x14ac:dyDescent="0.3">
      <c r="A1988" s="3" t="s">
        <v>2009</v>
      </c>
      <c r="B1988" s="3">
        <v>49</v>
      </c>
      <c r="C1988" s="3" t="s">
        <v>23</v>
      </c>
      <c r="D1988" s="3" t="s">
        <v>26</v>
      </c>
      <c r="E1988" s="3">
        <v>43316.972068566502</v>
      </c>
      <c r="F1988" s="3">
        <v>41</v>
      </c>
      <c r="G1988" s="3">
        <v>1744.86370922468</v>
      </c>
      <c r="H1988" s="3">
        <v>6</v>
      </c>
      <c r="I1988" s="3">
        <v>371.14231426976301</v>
      </c>
      <c r="J1988" s="3">
        <v>12</v>
      </c>
      <c r="K1988" s="3">
        <v>568.20678395633001</v>
      </c>
      <c r="L1988" s="3">
        <v>45</v>
      </c>
      <c r="M1988" s="3">
        <v>18</v>
      </c>
      <c r="N1988" s="3">
        <v>3</v>
      </c>
      <c r="O1988" s="3">
        <v>834</v>
      </c>
      <c r="P1988" s="3">
        <v>4</v>
      </c>
      <c r="Q1988" s="3">
        <v>13770.927169483701</v>
      </c>
      <c r="R1988" s="3">
        <v>2</v>
      </c>
      <c r="S1988" s="3">
        <v>0</v>
      </c>
      <c r="T1988" s="3">
        <v>0</v>
      </c>
      <c r="U1988" s="3">
        <v>8979.3585427132293</v>
      </c>
      <c r="V1988" s="3">
        <v>0</v>
      </c>
      <c r="W1988" s="3" t="str">
        <f>IF(Bank_data3[[#This Row],[credit_risk]]=1,"High Risk","Low Risk")</f>
        <v>Low Risk</v>
      </c>
      <c r="X1988" s="3" t="str">
        <f t="shared" si="210"/>
        <v>45-54</v>
      </c>
      <c r="Y1988" s="3" t="str">
        <f t="shared" si="211"/>
        <v>Low Income</v>
      </c>
      <c r="Z1988" s="3" t="str">
        <f t="shared" si="212"/>
        <v>Excellent</v>
      </c>
      <c r="AA1988" s="27">
        <f t="shared" si="213"/>
        <v>0.31791065976831617</v>
      </c>
      <c r="AB1988" s="3" t="str">
        <f t="shared" si="214"/>
        <v>Medium</v>
      </c>
      <c r="AC1988" s="3" t="str">
        <f t="shared" si="215"/>
        <v>High</v>
      </c>
      <c r="AD1988" s="3" t="str">
        <f t="shared" si="216"/>
        <v>No</v>
      </c>
    </row>
    <row r="1989" spans="1:30" ht="15" customHeight="1" x14ac:dyDescent="0.3">
      <c r="A1989" s="3" t="s">
        <v>2010</v>
      </c>
      <c r="B1989" s="3">
        <v>52</v>
      </c>
      <c r="C1989" s="3" t="s">
        <v>23</v>
      </c>
      <c r="D1989" s="3" t="s">
        <v>33</v>
      </c>
      <c r="E1989" s="3">
        <v>39685.443328180001</v>
      </c>
      <c r="F1989" s="3">
        <v>44</v>
      </c>
      <c r="G1989" s="3">
        <v>2042.73910490904</v>
      </c>
      <c r="H1989" s="3">
        <v>3</v>
      </c>
      <c r="I1989" s="3">
        <v>684.83449666516503</v>
      </c>
      <c r="J1989" s="3">
        <v>33</v>
      </c>
      <c r="K1989" s="3">
        <v>632.54349890237495</v>
      </c>
      <c r="L1989" s="3">
        <v>75</v>
      </c>
      <c r="M1989" s="3">
        <v>17</v>
      </c>
      <c r="N1989" s="3">
        <v>1</v>
      </c>
      <c r="O1989" s="3">
        <v>646</v>
      </c>
      <c r="P1989" s="3">
        <v>3</v>
      </c>
      <c r="Q1989" s="3">
        <v>12537.7127920329</v>
      </c>
      <c r="R1989" s="3">
        <v>5</v>
      </c>
      <c r="S1989" s="3">
        <v>0</v>
      </c>
      <c r="T1989" s="3">
        <v>0</v>
      </c>
      <c r="U1989" s="3">
        <v>10975.320140305699</v>
      </c>
      <c r="V1989" s="3">
        <v>1</v>
      </c>
      <c r="W1989" s="3" t="str">
        <f>IF(Bank_data3[[#This Row],[credit_risk]]=1,"High Risk","Low Risk")</f>
        <v>High Risk</v>
      </c>
      <c r="X1989" s="3" t="str">
        <f t="shared" si="210"/>
        <v>45-54</v>
      </c>
      <c r="Y1989" s="3" t="str">
        <f t="shared" si="211"/>
        <v>Low Income</v>
      </c>
      <c r="Z1989" s="3" t="str">
        <f t="shared" si="212"/>
        <v>Fair</v>
      </c>
      <c r="AA1989" s="27">
        <f t="shared" si="213"/>
        <v>0.31592724537185829</v>
      </c>
      <c r="AB1989" s="3" t="str">
        <f t="shared" si="214"/>
        <v>Medium</v>
      </c>
      <c r="AC1989" s="3" t="str">
        <f t="shared" si="215"/>
        <v>High</v>
      </c>
      <c r="AD1989" s="3" t="str">
        <f t="shared" si="216"/>
        <v>No</v>
      </c>
    </row>
    <row r="1990" spans="1:30" ht="15" customHeight="1" x14ac:dyDescent="0.3">
      <c r="A1990" s="3" t="s">
        <v>2011</v>
      </c>
      <c r="B1990" s="3">
        <v>32</v>
      </c>
      <c r="C1990" s="3" t="s">
        <v>28</v>
      </c>
      <c r="D1990" s="3" t="s">
        <v>26</v>
      </c>
      <c r="E1990" s="3">
        <v>66384.530267591501</v>
      </c>
      <c r="F1990" s="3">
        <v>147</v>
      </c>
      <c r="G1990" s="3">
        <v>1434.76470368419</v>
      </c>
      <c r="H1990" s="3">
        <v>0</v>
      </c>
      <c r="I1990" s="3">
        <v>398.46180308887199</v>
      </c>
      <c r="J1990" s="3">
        <v>20</v>
      </c>
      <c r="K1990" s="3">
        <v>561.57223923534502</v>
      </c>
      <c r="L1990" s="3">
        <v>8</v>
      </c>
      <c r="M1990" s="3">
        <v>14</v>
      </c>
      <c r="N1990" s="3">
        <v>7</v>
      </c>
      <c r="O1990" s="3">
        <v>717</v>
      </c>
      <c r="P1990" s="3">
        <v>0</v>
      </c>
      <c r="Q1990" s="3">
        <v>12399.3440387792</v>
      </c>
      <c r="R1990" s="3">
        <v>0</v>
      </c>
      <c r="S1990" s="3">
        <v>0</v>
      </c>
      <c r="T1990" s="3">
        <v>0</v>
      </c>
      <c r="U1990" s="3">
        <v>16947.979393927701</v>
      </c>
      <c r="V1990" s="3">
        <v>0</v>
      </c>
      <c r="W1990" s="3" t="str">
        <f>IF(Bank_data3[[#This Row],[credit_risk]]=1,"High Risk","Low Risk")</f>
        <v>Low Risk</v>
      </c>
      <c r="X1990" s="3" t="str">
        <f t="shared" si="210"/>
        <v>25-34</v>
      </c>
      <c r="Y1990" s="3" t="str">
        <f t="shared" si="211"/>
        <v>Middle Income</v>
      </c>
      <c r="Z1990" s="3" t="str">
        <f t="shared" si="212"/>
        <v>Good</v>
      </c>
      <c r="AA1990" s="27">
        <f t="shared" si="213"/>
        <v>0.18678062477505364</v>
      </c>
      <c r="AB1990" s="3" t="str">
        <f t="shared" si="214"/>
        <v>Medium</v>
      </c>
      <c r="AC1990" s="3" t="str">
        <f t="shared" si="215"/>
        <v>Low</v>
      </c>
      <c r="AD1990" s="3" t="str">
        <f t="shared" si="216"/>
        <v>No</v>
      </c>
    </row>
    <row r="1991" spans="1:30" ht="15" customHeight="1" x14ac:dyDescent="0.3">
      <c r="A1991" s="3" t="s">
        <v>2012</v>
      </c>
      <c r="B1991" s="3">
        <v>45</v>
      </c>
      <c r="C1991" s="3" t="s">
        <v>28</v>
      </c>
      <c r="D1991" s="3" t="s">
        <v>26</v>
      </c>
      <c r="E1991" s="3">
        <v>42401.675046689801</v>
      </c>
      <c r="F1991" s="3">
        <v>193</v>
      </c>
      <c r="G1991" s="3">
        <v>477.910385570274</v>
      </c>
      <c r="H1991" s="3">
        <v>3</v>
      </c>
      <c r="I1991" s="3">
        <v>742.69003844807503</v>
      </c>
      <c r="J1991" s="3">
        <v>33</v>
      </c>
      <c r="K1991" s="3">
        <v>243.255754649267</v>
      </c>
      <c r="L1991" s="3">
        <v>64</v>
      </c>
      <c r="M1991" s="3">
        <v>0</v>
      </c>
      <c r="N1991" s="3">
        <v>5</v>
      </c>
      <c r="O1991" s="3">
        <v>467</v>
      </c>
      <c r="P1991" s="3">
        <v>5</v>
      </c>
      <c r="Q1991" s="3">
        <v>17659.491817560898</v>
      </c>
      <c r="R1991" s="3">
        <v>4</v>
      </c>
      <c r="S1991" s="3">
        <v>0</v>
      </c>
      <c r="T1991" s="3">
        <v>0</v>
      </c>
      <c r="U1991" s="3">
        <v>6908.4045660673301</v>
      </c>
      <c r="V1991" s="3">
        <v>1</v>
      </c>
      <c r="W1991" s="3" t="str">
        <f>IF(Bank_data3[[#This Row],[credit_risk]]=1,"High Risk","Low Risk")</f>
        <v>High Risk</v>
      </c>
      <c r="X1991" s="3" t="str">
        <f t="shared" ref="X1991:X2054" si="217">_xlfn.IFS(B1991&lt;25,"18-24",B1991&lt;35,"25-34",B1991&lt;45,"35-44",B1991&lt;55,"45-54",TRUE(),"55+")</f>
        <v>45-54</v>
      </c>
      <c r="Y1991" s="3" t="str">
        <f t="shared" ref="Y1991:Y2054" si="218">_xlfn.IFS(E1991&lt;50000,"Low Income",E1991&lt;100000,"Middle Income",TRUE(),"High Income")</f>
        <v>Low Income</v>
      </c>
      <c r="Z1991" s="3" t="str">
        <f t="shared" ref="Z1991:Z2054" si="219">_xlfn.IFS(O1991&lt;580,"Poor",O1991&lt;670,"Fair",O1991&lt;740,"Good",O1991&lt;800,"Very Good",TRUE(),"Excellent")</f>
        <v>Poor</v>
      </c>
      <c r="AA1991" s="27">
        <f t="shared" ref="AA1991:AA2054" si="220">IF(E1991=0,0,Q1991/E1991)</f>
        <v>0.41648099510492176</v>
      </c>
      <c r="AB1991" s="3" t="str">
        <f t="shared" ref="AB1991:AB2054" si="221">_xlfn.IFS(G1991&lt;1000,"Low",G1991&lt;5000,"Medium",TRUE(),"High")</f>
        <v>Low</v>
      </c>
      <c r="AC1991" s="3" t="str">
        <f t="shared" ref="AC1991:AC2054" si="222">_xlfn.IFS(L1991&lt;10,"Low",L1991&lt;30,"Medium",TRUE(),"High")</f>
        <v>High</v>
      </c>
      <c r="AD1991" s="3" t="str">
        <f t="shared" ref="AD1991:AD2054" si="223">IF(AND(E1991&gt;=100000,O1991&gt;=750),"Yes","No")</f>
        <v>No</v>
      </c>
    </row>
    <row r="1992" spans="1:30" ht="15" customHeight="1" x14ac:dyDescent="0.3">
      <c r="A1992" s="3" t="s">
        <v>2013</v>
      </c>
      <c r="B1992" s="3">
        <v>41</v>
      </c>
      <c r="C1992" s="3" t="s">
        <v>28</v>
      </c>
      <c r="D1992" s="3" t="s">
        <v>33</v>
      </c>
      <c r="E1992" s="3">
        <v>40273.3108352298</v>
      </c>
      <c r="F1992" s="3">
        <v>92</v>
      </c>
      <c r="G1992" s="3">
        <v>10</v>
      </c>
      <c r="H1992" s="3">
        <v>7</v>
      </c>
      <c r="I1992" s="3">
        <v>884.14392478402999</v>
      </c>
      <c r="J1992" s="3">
        <v>41</v>
      </c>
      <c r="K1992" s="3">
        <v>396.63287202292901</v>
      </c>
      <c r="L1992" s="3">
        <v>70</v>
      </c>
      <c r="M1992" s="3">
        <v>6</v>
      </c>
      <c r="N1992" s="3">
        <v>7</v>
      </c>
      <c r="O1992" s="3">
        <v>309</v>
      </c>
      <c r="P1992" s="3">
        <v>0</v>
      </c>
      <c r="Q1992" s="3">
        <v>7329.8121792484699</v>
      </c>
      <c r="R1992" s="3">
        <v>6</v>
      </c>
      <c r="S1992" s="3">
        <v>0</v>
      </c>
      <c r="T1992" s="3">
        <v>0</v>
      </c>
      <c r="U1992" s="3">
        <v>7109.3694854907299</v>
      </c>
      <c r="V1992" s="3">
        <v>1</v>
      </c>
      <c r="W1992" s="3" t="str">
        <f>IF(Bank_data3[[#This Row],[credit_risk]]=1,"High Risk","Low Risk")</f>
        <v>High Risk</v>
      </c>
      <c r="X1992" s="3" t="str">
        <f t="shared" si="217"/>
        <v>35-44</v>
      </c>
      <c r="Y1992" s="3" t="str">
        <f t="shared" si="218"/>
        <v>Low Income</v>
      </c>
      <c r="Z1992" s="3" t="str">
        <f t="shared" si="219"/>
        <v>Poor</v>
      </c>
      <c r="AA1992" s="27">
        <f t="shared" si="220"/>
        <v>0.18200172837135073</v>
      </c>
      <c r="AB1992" s="3" t="str">
        <f t="shared" si="221"/>
        <v>Low</v>
      </c>
      <c r="AC1992" s="3" t="str">
        <f t="shared" si="222"/>
        <v>High</v>
      </c>
      <c r="AD1992" s="3" t="str">
        <f t="shared" si="223"/>
        <v>No</v>
      </c>
    </row>
    <row r="1993" spans="1:30" ht="15" customHeight="1" x14ac:dyDescent="0.3">
      <c r="A1993" s="3" t="s">
        <v>2014</v>
      </c>
      <c r="B1993" s="3">
        <v>58</v>
      </c>
      <c r="C1993" s="3" t="s">
        <v>23</v>
      </c>
      <c r="D1993" s="3" t="s">
        <v>26</v>
      </c>
      <c r="E1993" s="3">
        <v>10000</v>
      </c>
      <c r="F1993" s="3">
        <v>176</v>
      </c>
      <c r="G1993" s="3">
        <v>2177.0977177862301</v>
      </c>
      <c r="H1993" s="3">
        <v>11</v>
      </c>
      <c r="I1993" s="3">
        <v>510.84051596378799</v>
      </c>
      <c r="J1993" s="3">
        <v>42</v>
      </c>
      <c r="K1993" s="3">
        <v>643.90578292609803</v>
      </c>
      <c r="L1993" s="3">
        <v>41</v>
      </c>
      <c r="M1993" s="3">
        <v>18</v>
      </c>
      <c r="N1993" s="3">
        <v>0</v>
      </c>
      <c r="O1993" s="3">
        <v>637</v>
      </c>
      <c r="P1993" s="3">
        <v>5</v>
      </c>
      <c r="Q1993" s="3">
        <v>12584.6374532676</v>
      </c>
      <c r="R1993" s="3">
        <v>2</v>
      </c>
      <c r="S1993" s="3">
        <v>0</v>
      </c>
      <c r="T1993" s="3">
        <v>0</v>
      </c>
      <c r="U1993" s="3">
        <v>2675.9807902166199</v>
      </c>
      <c r="V1993" s="3">
        <v>0</v>
      </c>
      <c r="W1993" s="3" t="str">
        <f>IF(Bank_data3[[#This Row],[credit_risk]]=1,"High Risk","Low Risk")</f>
        <v>Low Risk</v>
      </c>
      <c r="X1993" s="3" t="str">
        <f t="shared" si="217"/>
        <v>55+</v>
      </c>
      <c r="Y1993" s="3" t="str">
        <f t="shared" si="218"/>
        <v>Low Income</v>
      </c>
      <c r="Z1993" s="3" t="str">
        <f t="shared" si="219"/>
        <v>Fair</v>
      </c>
      <c r="AA1993" s="27">
        <f t="shared" si="220"/>
        <v>1.25846374532676</v>
      </c>
      <c r="AB1993" s="3" t="str">
        <f t="shared" si="221"/>
        <v>Medium</v>
      </c>
      <c r="AC1993" s="3" t="str">
        <f t="shared" si="222"/>
        <v>High</v>
      </c>
      <c r="AD1993" s="3" t="str">
        <f t="shared" si="223"/>
        <v>No</v>
      </c>
    </row>
    <row r="1994" spans="1:30" ht="15" customHeight="1" x14ac:dyDescent="0.3">
      <c r="A1994" s="3" t="s">
        <v>2015</v>
      </c>
      <c r="B1994" s="3">
        <v>21</v>
      </c>
      <c r="C1994" s="3" t="s">
        <v>23</v>
      </c>
      <c r="D1994" s="3" t="s">
        <v>24</v>
      </c>
      <c r="E1994" s="3">
        <v>31288.939365129299</v>
      </c>
      <c r="F1994" s="3">
        <v>221</v>
      </c>
      <c r="G1994" s="3">
        <v>2078.0678488265598</v>
      </c>
      <c r="H1994" s="3">
        <v>7</v>
      </c>
      <c r="I1994" s="3">
        <v>948.89302029650503</v>
      </c>
      <c r="J1994" s="3">
        <v>27</v>
      </c>
      <c r="K1994" s="3">
        <v>676.15363484972204</v>
      </c>
      <c r="L1994" s="3">
        <v>33</v>
      </c>
      <c r="M1994" s="3">
        <v>4</v>
      </c>
      <c r="N1994" s="3">
        <v>8</v>
      </c>
      <c r="O1994" s="3">
        <v>410</v>
      </c>
      <c r="P1994" s="3">
        <v>3</v>
      </c>
      <c r="Q1994" s="3">
        <v>4019.07808503567</v>
      </c>
      <c r="R1994" s="3">
        <v>7</v>
      </c>
      <c r="S1994" s="3">
        <v>0</v>
      </c>
      <c r="T1994" s="3">
        <v>0</v>
      </c>
      <c r="U1994" s="3">
        <v>2302.7483332968</v>
      </c>
      <c r="V1994" s="3">
        <v>1</v>
      </c>
      <c r="W1994" s="3" t="str">
        <f>IF(Bank_data3[[#This Row],[credit_risk]]=1,"High Risk","Low Risk")</f>
        <v>High Risk</v>
      </c>
      <c r="X1994" s="3" t="str">
        <f t="shared" si="217"/>
        <v>18-24</v>
      </c>
      <c r="Y1994" s="3" t="str">
        <f t="shared" si="218"/>
        <v>Low Income</v>
      </c>
      <c r="Z1994" s="3" t="str">
        <f t="shared" si="219"/>
        <v>Poor</v>
      </c>
      <c r="AA1994" s="27">
        <f t="shared" si="220"/>
        <v>0.12845044180419957</v>
      </c>
      <c r="AB1994" s="3" t="str">
        <f t="shared" si="221"/>
        <v>Medium</v>
      </c>
      <c r="AC1994" s="3" t="str">
        <f t="shared" si="222"/>
        <v>High</v>
      </c>
      <c r="AD1994" s="3" t="str">
        <f t="shared" si="223"/>
        <v>No</v>
      </c>
    </row>
    <row r="1995" spans="1:30" ht="15" customHeight="1" x14ac:dyDescent="0.3">
      <c r="A1995" s="3" t="s">
        <v>2016</v>
      </c>
      <c r="B1995" s="3">
        <v>57</v>
      </c>
      <c r="C1995" s="3" t="s">
        <v>23</v>
      </c>
      <c r="D1995" s="3" t="s">
        <v>26</v>
      </c>
      <c r="E1995" s="3">
        <v>34904.705384062203</v>
      </c>
      <c r="F1995" s="3">
        <v>109</v>
      </c>
      <c r="G1995" s="3">
        <v>2356.6990180194098</v>
      </c>
      <c r="H1995" s="3">
        <v>1</v>
      </c>
      <c r="I1995" s="3">
        <v>323.52474506330401</v>
      </c>
      <c r="J1995" s="3">
        <v>46</v>
      </c>
      <c r="K1995" s="3">
        <v>314.28855891919898</v>
      </c>
      <c r="L1995" s="3">
        <v>27</v>
      </c>
      <c r="M1995" s="3">
        <v>7</v>
      </c>
      <c r="N1995" s="3">
        <v>1</v>
      </c>
      <c r="O1995" s="3">
        <v>479</v>
      </c>
      <c r="P1995" s="3">
        <v>2</v>
      </c>
      <c r="Q1995" s="3">
        <v>9128.8802801646707</v>
      </c>
      <c r="R1995" s="3">
        <v>7</v>
      </c>
      <c r="S1995" s="3">
        <v>0</v>
      </c>
      <c r="T1995" s="3">
        <v>0</v>
      </c>
      <c r="U1995" s="3">
        <v>8138.1159957837599</v>
      </c>
      <c r="V1995" s="3">
        <v>1</v>
      </c>
      <c r="W1995" s="3" t="str">
        <f>IF(Bank_data3[[#This Row],[credit_risk]]=1,"High Risk","Low Risk")</f>
        <v>High Risk</v>
      </c>
      <c r="X1995" s="3" t="str">
        <f t="shared" si="217"/>
        <v>55+</v>
      </c>
      <c r="Y1995" s="3" t="str">
        <f t="shared" si="218"/>
        <v>Low Income</v>
      </c>
      <c r="Z1995" s="3" t="str">
        <f t="shared" si="219"/>
        <v>Poor</v>
      </c>
      <c r="AA1995" s="27">
        <f t="shared" si="220"/>
        <v>0.26153723916927824</v>
      </c>
      <c r="AB1995" s="3" t="str">
        <f t="shared" si="221"/>
        <v>Medium</v>
      </c>
      <c r="AC1995" s="3" t="str">
        <f t="shared" si="222"/>
        <v>Medium</v>
      </c>
      <c r="AD1995" s="3" t="str">
        <f t="shared" si="223"/>
        <v>No</v>
      </c>
    </row>
    <row r="1996" spans="1:30" ht="15" customHeight="1" x14ac:dyDescent="0.3">
      <c r="A1996" s="3" t="s">
        <v>2017</v>
      </c>
      <c r="B1996" s="3">
        <v>58</v>
      </c>
      <c r="C1996" s="3" t="s">
        <v>31</v>
      </c>
      <c r="D1996" s="3" t="s">
        <v>33</v>
      </c>
      <c r="E1996" s="3">
        <v>40277.649334856498</v>
      </c>
      <c r="F1996" s="3">
        <v>222</v>
      </c>
      <c r="G1996" s="3">
        <v>1394.0406502481201</v>
      </c>
      <c r="H1996" s="3">
        <v>6</v>
      </c>
      <c r="I1996" s="3">
        <v>410.73791056129801</v>
      </c>
      <c r="J1996" s="3">
        <v>34</v>
      </c>
      <c r="K1996" s="3">
        <v>743.14574173448398</v>
      </c>
      <c r="L1996" s="3">
        <v>60</v>
      </c>
      <c r="M1996" s="3">
        <v>4</v>
      </c>
      <c r="N1996" s="3">
        <v>7</v>
      </c>
      <c r="O1996" s="3">
        <v>710</v>
      </c>
      <c r="P1996" s="3">
        <v>1</v>
      </c>
      <c r="Q1996" s="3">
        <v>19528.4948977856</v>
      </c>
      <c r="R1996" s="3">
        <v>4</v>
      </c>
      <c r="S1996" s="3">
        <v>0</v>
      </c>
      <c r="T1996" s="3">
        <v>0</v>
      </c>
      <c r="U1996" s="3">
        <v>4033.5515908223401</v>
      </c>
      <c r="V1996" s="3">
        <v>1</v>
      </c>
      <c r="W1996" s="3" t="str">
        <f>IF(Bank_data3[[#This Row],[credit_risk]]=1,"High Risk","Low Risk")</f>
        <v>High Risk</v>
      </c>
      <c r="X1996" s="3" t="str">
        <f t="shared" si="217"/>
        <v>55+</v>
      </c>
      <c r="Y1996" s="3" t="str">
        <f t="shared" si="218"/>
        <v>Low Income</v>
      </c>
      <c r="Z1996" s="3" t="str">
        <f t="shared" si="219"/>
        <v>Good</v>
      </c>
      <c r="AA1996" s="27">
        <f t="shared" si="220"/>
        <v>0.48484693670753853</v>
      </c>
      <c r="AB1996" s="3" t="str">
        <f t="shared" si="221"/>
        <v>Medium</v>
      </c>
      <c r="AC1996" s="3" t="str">
        <f t="shared" si="222"/>
        <v>High</v>
      </c>
      <c r="AD1996" s="3" t="str">
        <f t="shared" si="223"/>
        <v>No</v>
      </c>
    </row>
    <row r="1997" spans="1:30" ht="15" customHeight="1" x14ac:dyDescent="0.3">
      <c r="A1997" s="3" t="s">
        <v>2018</v>
      </c>
      <c r="B1997" s="3">
        <v>45</v>
      </c>
      <c r="C1997" s="3" t="s">
        <v>23</v>
      </c>
      <c r="D1997" s="3" t="s">
        <v>24</v>
      </c>
      <c r="E1997" s="3">
        <v>37001.494100680502</v>
      </c>
      <c r="F1997" s="3">
        <v>150</v>
      </c>
      <c r="G1997" s="3">
        <v>2034.52409584833</v>
      </c>
      <c r="H1997" s="3">
        <v>0</v>
      </c>
      <c r="I1997" s="3">
        <v>760.37394583133096</v>
      </c>
      <c r="J1997" s="3">
        <v>13</v>
      </c>
      <c r="K1997" s="3">
        <v>380.69257970105002</v>
      </c>
      <c r="L1997" s="3">
        <v>39</v>
      </c>
      <c r="M1997" s="3">
        <v>4</v>
      </c>
      <c r="N1997" s="3">
        <v>3</v>
      </c>
      <c r="O1997" s="3">
        <v>480</v>
      </c>
      <c r="P1997" s="3">
        <v>3</v>
      </c>
      <c r="Q1997" s="3">
        <v>12226.691863280499</v>
      </c>
      <c r="R1997" s="3">
        <v>6</v>
      </c>
      <c r="S1997" s="3">
        <v>0</v>
      </c>
      <c r="T1997" s="3">
        <v>0</v>
      </c>
      <c r="U1997" s="3">
        <v>1035.7029992693199</v>
      </c>
      <c r="V1997" s="3">
        <v>1</v>
      </c>
      <c r="W1997" s="3" t="str">
        <f>IF(Bank_data3[[#This Row],[credit_risk]]=1,"High Risk","Low Risk")</f>
        <v>High Risk</v>
      </c>
      <c r="X1997" s="3" t="str">
        <f t="shared" si="217"/>
        <v>45-54</v>
      </c>
      <c r="Y1997" s="3" t="str">
        <f t="shared" si="218"/>
        <v>Low Income</v>
      </c>
      <c r="Z1997" s="3" t="str">
        <f t="shared" si="219"/>
        <v>Poor</v>
      </c>
      <c r="AA1997" s="27">
        <f t="shared" si="220"/>
        <v>0.33043778799882667</v>
      </c>
      <c r="AB1997" s="3" t="str">
        <f t="shared" si="221"/>
        <v>Medium</v>
      </c>
      <c r="AC1997" s="3" t="str">
        <f t="shared" si="222"/>
        <v>High</v>
      </c>
      <c r="AD1997" s="3" t="str">
        <f t="shared" si="223"/>
        <v>No</v>
      </c>
    </row>
    <row r="1998" spans="1:30" ht="15" customHeight="1" x14ac:dyDescent="0.3">
      <c r="A1998" s="3" t="s">
        <v>2019</v>
      </c>
      <c r="B1998" s="3">
        <v>65</v>
      </c>
      <c r="C1998" s="3" t="s">
        <v>28</v>
      </c>
      <c r="D1998" s="3" t="s">
        <v>24</v>
      </c>
      <c r="E1998" s="3">
        <v>67694.9026762211</v>
      </c>
      <c r="F1998" s="3">
        <v>200</v>
      </c>
      <c r="G1998" s="3">
        <v>988.363391722252</v>
      </c>
      <c r="H1998" s="3">
        <v>1</v>
      </c>
      <c r="I1998" s="3">
        <v>1040.46438216102</v>
      </c>
      <c r="J1998" s="3">
        <v>17</v>
      </c>
      <c r="K1998" s="3">
        <v>583.14376089598102</v>
      </c>
      <c r="L1998" s="3">
        <v>53</v>
      </c>
      <c r="M1998" s="3">
        <v>4</v>
      </c>
      <c r="N1998" s="3">
        <v>1</v>
      </c>
      <c r="O1998" s="3">
        <v>666</v>
      </c>
      <c r="P1998" s="3">
        <v>0</v>
      </c>
      <c r="Q1998" s="3">
        <v>9313.2116401104395</v>
      </c>
      <c r="R1998" s="3">
        <v>4</v>
      </c>
      <c r="S1998" s="3">
        <v>1</v>
      </c>
      <c r="T1998" s="3">
        <v>0</v>
      </c>
      <c r="U1998" s="3">
        <v>4675.4675908909203</v>
      </c>
      <c r="V1998" s="3">
        <v>1</v>
      </c>
      <c r="W1998" s="3" t="str">
        <f>IF(Bank_data3[[#This Row],[credit_risk]]=1,"High Risk","Low Risk")</f>
        <v>High Risk</v>
      </c>
      <c r="X1998" s="3" t="str">
        <f t="shared" si="217"/>
        <v>55+</v>
      </c>
      <c r="Y1998" s="3" t="str">
        <f t="shared" si="218"/>
        <v>Middle Income</v>
      </c>
      <c r="Z1998" s="3" t="str">
        <f t="shared" si="219"/>
        <v>Fair</v>
      </c>
      <c r="AA1998" s="27">
        <f t="shared" si="220"/>
        <v>0.13757626160797853</v>
      </c>
      <c r="AB1998" s="3" t="str">
        <f t="shared" si="221"/>
        <v>Low</v>
      </c>
      <c r="AC1998" s="3" t="str">
        <f t="shared" si="222"/>
        <v>High</v>
      </c>
      <c r="AD1998" s="3" t="str">
        <f t="shared" si="223"/>
        <v>No</v>
      </c>
    </row>
    <row r="1999" spans="1:30" ht="15" customHeight="1" x14ac:dyDescent="0.3">
      <c r="A1999" s="3" t="s">
        <v>2020</v>
      </c>
      <c r="B1999" s="3">
        <v>69</v>
      </c>
      <c r="C1999" s="3" t="s">
        <v>28</v>
      </c>
      <c r="D1999" s="3" t="s">
        <v>26</v>
      </c>
      <c r="E1999" s="3">
        <v>36047.342399880501</v>
      </c>
      <c r="F1999" s="3">
        <v>138</v>
      </c>
      <c r="G1999" s="3">
        <v>1884.4742179142499</v>
      </c>
      <c r="H1999" s="3">
        <v>7</v>
      </c>
      <c r="I1999" s="3">
        <v>1103.58983952124</v>
      </c>
      <c r="J1999" s="3">
        <v>18</v>
      </c>
      <c r="K1999" s="3">
        <v>548.79830192659801</v>
      </c>
      <c r="L1999" s="3">
        <v>58</v>
      </c>
      <c r="M1999" s="3">
        <v>10</v>
      </c>
      <c r="N1999" s="3">
        <v>0</v>
      </c>
      <c r="O1999" s="3">
        <v>824</v>
      </c>
      <c r="P1999" s="3">
        <v>1</v>
      </c>
      <c r="Q1999" s="3">
        <v>7251.3223312825603</v>
      </c>
      <c r="R1999" s="3">
        <v>2</v>
      </c>
      <c r="S1999" s="3">
        <v>0</v>
      </c>
      <c r="T1999" s="3">
        <v>0</v>
      </c>
      <c r="U1999" s="3">
        <v>2477.3025971925099</v>
      </c>
      <c r="V1999" s="3">
        <v>0</v>
      </c>
      <c r="W1999" s="3" t="str">
        <f>IF(Bank_data3[[#This Row],[credit_risk]]=1,"High Risk","Low Risk")</f>
        <v>Low Risk</v>
      </c>
      <c r="X1999" s="3" t="str">
        <f t="shared" si="217"/>
        <v>55+</v>
      </c>
      <c r="Y1999" s="3" t="str">
        <f t="shared" si="218"/>
        <v>Low Income</v>
      </c>
      <c r="Z1999" s="3" t="str">
        <f t="shared" si="219"/>
        <v>Excellent</v>
      </c>
      <c r="AA1999" s="27">
        <f t="shared" si="220"/>
        <v>0.20116108008302433</v>
      </c>
      <c r="AB1999" s="3" t="str">
        <f t="shared" si="221"/>
        <v>Medium</v>
      </c>
      <c r="AC1999" s="3" t="str">
        <f t="shared" si="222"/>
        <v>High</v>
      </c>
      <c r="AD1999" s="3" t="str">
        <f t="shared" si="223"/>
        <v>No</v>
      </c>
    </row>
    <row r="2000" spans="1:30" ht="15" customHeight="1" x14ac:dyDescent="0.3">
      <c r="A2000" s="3" t="s">
        <v>2021</v>
      </c>
      <c r="B2000" s="3">
        <v>34</v>
      </c>
      <c r="C2000" s="3" t="s">
        <v>23</v>
      </c>
      <c r="D2000" s="3" t="s">
        <v>24</v>
      </c>
      <c r="E2000" s="3">
        <v>37388.725335705603</v>
      </c>
      <c r="F2000" s="3">
        <v>98</v>
      </c>
      <c r="G2000" s="3">
        <v>1116.2576470695401</v>
      </c>
      <c r="H2000" s="3">
        <v>10</v>
      </c>
      <c r="I2000" s="3">
        <v>1364.3367177551499</v>
      </c>
      <c r="J2000" s="3">
        <v>18</v>
      </c>
      <c r="K2000" s="3">
        <v>271.73364597555798</v>
      </c>
      <c r="L2000" s="3">
        <v>77</v>
      </c>
      <c r="M2000" s="3">
        <v>6</v>
      </c>
      <c r="N2000" s="3">
        <v>3</v>
      </c>
      <c r="O2000" s="3">
        <v>473</v>
      </c>
      <c r="P2000" s="3">
        <v>4</v>
      </c>
      <c r="Q2000" s="3">
        <v>3848.4259837833902</v>
      </c>
      <c r="R2000" s="3">
        <v>0</v>
      </c>
      <c r="S2000" s="3">
        <v>0</v>
      </c>
      <c r="T2000" s="3">
        <v>0</v>
      </c>
      <c r="U2000" s="3">
        <v>7714.0153719915897</v>
      </c>
      <c r="V2000" s="3">
        <v>1</v>
      </c>
      <c r="W2000" s="3" t="str">
        <f>IF(Bank_data3[[#This Row],[credit_risk]]=1,"High Risk","Low Risk")</f>
        <v>High Risk</v>
      </c>
      <c r="X2000" s="3" t="str">
        <f t="shared" si="217"/>
        <v>25-34</v>
      </c>
      <c r="Y2000" s="3" t="str">
        <f t="shared" si="218"/>
        <v>Low Income</v>
      </c>
      <c r="Z2000" s="3" t="str">
        <f t="shared" si="219"/>
        <v>Poor</v>
      </c>
      <c r="AA2000" s="27">
        <f t="shared" si="220"/>
        <v>0.10293011995539222</v>
      </c>
      <c r="AB2000" s="3" t="str">
        <f t="shared" si="221"/>
        <v>Medium</v>
      </c>
      <c r="AC2000" s="3" t="str">
        <f t="shared" si="222"/>
        <v>High</v>
      </c>
      <c r="AD2000" s="3" t="str">
        <f t="shared" si="223"/>
        <v>No</v>
      </c>
    </row>
    <row r="2001" spans="1:30" ht="15" customHeight="1" x14ac:dyDescent="0.3">
      <c r="A2001" s="3" t="s">
        <v>2022</v>
      </c>
      <c r="B2001" s="3">
        <v>53</v>
      </c>
      <c r="C2001" s="3" t="s">
        <v>23</v>
      </c>
      <c r="D2001" s="3" t="s">
        <v>33</v>
      </c>
      <c r="E2001" s="3">
        <v>52801.775547795201</v>
      </c>
      <c r="F2001" s="3">
        <v>149</v>
      </c>
      <c r="G2001" s="3">
        <v>848.59803513554505</v>
      </c>
      <c r="H2001" s="3">
        <v>9</v>
      </c>
      <c r="I2001" s="3">
        <v>668.19389381387202</v>
      </c>
      <c r="J2001" s="3">
        <v>32</v>
      </c>
      <c r="K2001" s="3">
        <v>431.43349778551999</v>
      </c>
      <c r="L2001" s="3">
        <v>44</v>
      </c>
      <c r="M2001" s="3">
        <v>1</v>
      </c>
      <c r="N2001" s="3">
        <v>9</v>
      </c>
      <c r="O2001" s="3">
        <v>385</v>
      </c>
      <c r="P2001" s="3">
        <v>1</v>
      </c>
      <c r="Q2001" s="3">
        <v>17846.8769388896</v>
      </c>
      <c r="R2001" s="3">
        <v>2</v>
      </c>
      <c r="S2001" s="3">
        <v>0</v>
      </c>
      <c r="T2001" s="3">
        <v>0</v>
      </c>
      <c r="U2001" s="3">
        <v>2314.25480320099</v>
      </c>
      <c r="V2001" s="3">
        <v>1</v>
      </c>
      <c r="W2001" s="3" t="str">
        <f>IF(Bank_data3[[#This Row],[credit_risk]]=1,"High Risk","Low Risk")</f>
        <v>High Risk</v>
      </c>
      <c r="X2001" s="3" t="str">
        <f t="shared" si="217"/>
        <v>45-54</v>
      </c>
      <c r="Y2001" s="3" t="str">
        <f t="shared" si="218"/>
        <v>Middle Income</v>
      </c>
      <c r="Z2001" s="3" t="str">
        <f t="shared" si="219"/>
        <v>Poor</v>
      </c>
      <c r="AA2001" s="27">
        <f t="shared" si="220"/>
        <v>0.3379976668158618</v>
      </c>
      <c r="AB2001" s="3" t="str">
        <f t="shared" si="221"/>
        <v>Low</v>
      </c>
      <c r="AC2001" s="3" t="str">
        <f t="shared" si="222"/>
        <v>High</v>
      </c>
      <c r="AD2001" s="3" t="str">
        <f t="shared" si="223"/>
        <v>No</v>
      </c>
    </row>
    <row r="2002" spans="1:30" ht="15" customHeight="1" x14ac:dyDescent="0.3">
      <c r="A2002" s="3" t="s">
        <v>2023</v>
      </c>
      <c r="B2002" s="3">
        <v>61</v>
      </c>
      <c r="C2002" s="3" t="s">
        <v>28</v>
      </c>
      <c r="D2002" s="3" t="s">
        <v>24</v>
      </c>
      <c r="E2002" s="3">
        <v>30169.726161283699</v>
      </c>
      <c r="F2002" s="3">
        <v>34</v>
      </c>
      <c r="G2002" s="3">
        <v>1685.59778072319</v>
      </c>
      <c r="H2002" s="3">
        <v>3</v>
      </c>
      <c r="I2002" s="3">
        <v>755.37453846259405</v>
      </c>
      <c r="J2002" s="3">
        <v>34</v>
      </c>
      <c r="K2002" s="3">
        <v>0</v>
      </c>
      <c r="L2002" s="3">
        <v>79</v>
      </c>
      <c r="M2002" s="3">
        <v>16</v>
      </c>
      <c r="N2002" s="3">
        <v>0</v>
      </c>
      <c r="O2002" s="3">
        <v>847</v>
      </c>
      <c r="P2002" s="3">
        <v>4</v>
      </c>
      <c r="Q2002" s="3">
        <v>24822.619344277999</v>
      </c>
      <c r="R2002" s="3">
        <v>6</v>
      </c>
      <c r="S2002" s="3">
        <v>0</v>
      </c>
      <c r="T2002" s="3">
        <v>0</v>
      </c>
      <c r="U2002" s="3">
        <v>6275.7915028012503</v>
      </c>
      <c r="V2002" s="3">
        <v>1</v>
      </c>
      <c r="W2002" s="3" t="str">
        <f>IF(Bank_data3[[#This Row],[credit_risk]]=1,"High Risk","Low Risk")</f>
        <v>High Risk</v>
      </c>
      <c r="X2002" s="3" t="str">
        <f t="shared" si="217"/>
        <v>55+</v>
      </c>
      <c r="Y2002" s="3" t="str">
        <f t="shared" si="218"/>
        <v>Low Income</v>
      </c>
      <c r="Z2002" s="3" t="str">
        <f t="shared" si="219"/>
        <v>Excellent</v>
      </c>
      <c r="AA2002" s="27">
        <f t="shared" si="220"/>
        <v>0.82276581536004945</v>
      </c>
      <c r="AB2002" s="3" t="str">
        <f t="shared" si="221"/>
        <v>Medium</v>
      </c>
      <c r="AC2002" s="3" t="str">
        <f t="shared" si="222"/>
        <v>High</v>
      </c>
      <c r="AD2002" s="3" t="str">
        <f t="shared" si="223"/>
        <v>No</v>
      </c>
    </row>
    <row r="2003" spans="1:30" ht="15" customHeight="1" x14ac:dyDescent="0.3">
      <c r="A2003" s="3" t="s">
        <v>2024</v>
      </c>
      <c r="B2003" s="3">
        <v>63</v>
      </c>
      <c r="C2003" s="3" t="s">
        <v>23</v>
      </c>
      <c r="D2003" s="3" t="s">
        <v>26</v>
      </c>
      <c r="E2003" s="3">
        <v>78151.858787242003</v>
      </c>
      <c r="F2003" s="3">
        <v>128</v>
      </c>
      <c r="G2003" s="3">
        <v>1643.81615488023</v>
      </c>
      <c r="H2003" s="3">
        <v>2</v>
      </c>
      <c r="I2003" s="3">
        <v>438.56356484370502</v>
      </c>
      <c r="J2003" s="3">
        <v>19</v>
      </c>
      <c r="K2003" s="3">
        <v>401.59198036957901</v>
      </c>
      <c r="L2003" s="3">
        <v>38</v>
      </c>
      <c r="M2003" s="3">
        <v>10</v>
      </c>
      <c r="N2003" s="3">
        <v>7</v>
      </c>
      <c r="O2003" s="3">
        <v>362</v>
      </c>
      <c r="P2003" s="3">
        <v>5</v>
      </c>
      <c r="Q2003" s="3">
        <v>9538.7082195348703</v>
      </c>
      <c r="R2003" s="3">
        <v>7</v>
      </c>
      <c r="S2003" s="3">
        <v>1</v>
      </c>
      <c r="T2003" s="3">
        <v>0</v>
      </c>
      <c r="U2003" s="3">
        <v>10130.873995348</v>
      </c>
      <c r="V2003" s="3">
        <v>1</v>
      </c>
      <c r="W2003" s="3" t="str">
        <f>IF(Bank_data3[[#This Row],[credit_risk]]=1,"High Risk","Low Risk")</f>
        <v>High Risk</v>
      </c>
      <c r="X2003" s="3" t="str">
        <f t="shared" si="217"/>
        <v>55+</v>
      </c>
      <c r="Y2003" s="3" t="str">
        <f t="shared" si="218"/>
        <v>Middle Income</v>
      </c>
      <c r="Z2003" s="3" t="str">
        <f t="shared" si="219"/>
        <v>Poor</v>
      </c>
      <c r="AA2003" s="27">
        <f t="shared" si="220"/>
        <v>0.12205350413357063</v>
      </c>
      <c r="AB2003" s="3" t="str">
        <f t="shared" si="221"/>
        <v>Medium</v>
      </c>
      <c r="AC2003" s="3" t="str">
        <f t="shared" si="222"/>
        <v>High</v>
      </c>
      <c r="AD2003" s="3" t="str">
        <f t="shared" si="223"/>
        <v>No</v>
      </c>
    </row>
    <row r="2004" spans="1:30" ht="15" customHeight="1" x14ac:dyDescent="0.3">
      <c r="A2004" s="3" t="s">
        <v>2025</v>
      </c>
      <c r="B2004" s="3">
        <v>68</v>
      </c>
      <c r="C2004" s="3" t="s">
        <v>28</v>
      </c>
      <c r="D2004" s="3" t="s">
        <v>26</v>
      </c>
      <c r="E2004" s="3">
        <v>64438.822240930604</v>
      </c>
      <c r="F2004" s="3">
        <v>149</v>
      </c>
      <c r="G2004" s="3">
        <v>2229.28917040222</v>
      </c>
      <c r="H2004" s="3">
        <v>1</v>
      </c>
      <c r="I2004" s="3">
        <v>361.18178380314203</v>
      </c>
      <c r="J2004" s="3">
        <v>28</v>
      </c>
      <c r="K2004" s="3">
        <v>808.40572518435204</v>
      </c>
      <c r="L2004" s="3">
        <v>41</v>
      </c>
      <c r="M2004" s="3">
        <v>19</v>
      </c>
      <c r="N2004" s="3">
        <v>1</v>
      </c>
      <c r="O2004" s="3">
        <v>879</v>
      </c>
      <c r="P2004" s="3">
        <v>0</v>
      </c>
      <c r="Q2004" s="3">
        <v>1188.88315573574</v>
      </c>
      <c r="R2004" s="3">
        <v>7</v>
      </c>
      <c r="S2004" s="3">
        <v>0</v>
      </c>
      <c r="T2004" s="3">
        <v>0</v>
      </c>
      <c r="U2004" s="3">
        <v>7017.4473384456696</v>
      </c>
      <c r="V2004" s="3">
        <v>1</v>
      </c>
      <c r="W2004" s="3" t="str">
        <f>IF(Bank_data3[[#This Row],[credit_risk]]=1,"High Risk","Low Risk")</f>
        <v>High Risk</v>
      </c>
      <c r="X2004" s="3" t="str">
        <f t="shared" si="217"/>
        <v>55+</v>
      </c>
      <c r="Y2004" s="3" t="str">
        <f t="shared" si="218"/>
        <v>Middle Income</v>
      </c>
      <c r="Z2004" s="3" t="str">
        <f t="shared" si="219"/>
        <v>Excellent</v>
      </c>
      <c r="AA2004" s="27">
        <f t="shared" si="220"/>
        <v>1.8449796479684553E-2</v>
      </c>
      <c r="AB2004" s="3" t="str">
        <f t="shared" si="221"/>
        <v>Medium</v>
      </c>
      <c r="AC2004" s="3" t="str">
        <f t="shared" si="222"/>
        <v>High</v>
      </c>
      <c r="AD2004" s="3" t="str">
        <f t="shared" si="223"/>
        <v>No</v>
      </c>
    </row>
    <row r="2005" spans="1:30" ht="15" customHeight="1" x14ac:dyDescent="0.3">
      <c r="A2005" s="3" t="s">
        <v>2026</v>
      </c>
      <c r="B2005" s="3">
        <v>59</v>
      </c>
      <c r="C2005" s="3" t="s">
        <v>31</v>
      </c>
      <c r="D2005" s="3" t="s">
        <v>24</v>
      </c>
      <c r="E2005" s="3">
        <v>28974.434862058701</v>
      </c>
      <c r="F2005" s="3">
        <v>26</v>
      </c>
      <c r="G2005" s="3">
        <v>472.34781282315498</v>
      </c>
      <c r="H2005" s="3">
        <v>10</v>
      </c>
      <c r="I2005" s="3">
        <v>880.00023021463403</v>
      </c>
      <c r="J2005" s="3">
        <v>7</v>
      </c>
      <c r="K2005" s="3">
        <v>23.780571936911802</v>
      </c>
      <c r="L2005" s="3">
        <v>10</v>
      </c>
      <c r="M2005" s="3">
        <v>4</v>
      </c>
      <c r="N2005" s="3">
        <v>7</v>
      </c>
      <c r="O2005" s="3">
        <v>730</v>
      </c>
      <c r="P2005" s="3">
        <v>4</v>
      </c>
      <c r="Q2005" s="3">
        <v>21307.786721947501</v>
      </c>
      <c r="R2005" s="3">
        <v>7</v>
      </c>
      <c r="S2005" s="3">
        <v>1</v>
      </c>
      <c r="T2005" s="3">
        <v>0</v>
      </c>
      <c r="U2005" s="3">
        <v>7604.5622412685998</v>
      </c>
      <c r="V2005" s="3">
        <v>1</v>
      </c>
      <c r="W2005" s="3" t="str">
        <f>IF(Bank_data3[[#This Row],[credit_risk]]=1,"High Risk","Low Risk")</f>
        <v>High Risk</v>
      </c>
      <c r="X2005" s="3" t="str">
        <f t="shared" si="217"/>
        <v>55+</v>
      </c>
      <c r="Y2005" s="3" t="str">
        <f t="shared" si="218"/>
        <v>Low Income</v>
      </c>
      <c r="Z2005" s="3" t="str">
        <f t="shared" si="219"/>
        <v>Good</v>
      </c>
      <c r="AA2005" s="27">
        <f t="shared" si="220"/>
        <v>0.73539956252432437</v>
      </c>
      <c r="AB2005" s="3" t="str">
        <f t="shared" si="221"/>
        <v>Low</v>
      </c>
      <c r="AC2005" s="3" t="str">
        <f t="shared" si="222"/>
        <v>Medium</v>
      </c>
      <c r="AD2005" s="3" t="str">
        <f t="shared" si="223"/>
        <v>No</v>
      </c>
    </row>
    <row r="2006" spans="1:30" ht="15" customHeight="1" x14ac:dyDescent="0.3">
      <c r="A2006" s="3" t="s">
        <v>2027</v>
      </c>
      <c r="B2006" s="3">
        <v>30</v>
      </c>
      <c r="C2006" s="3" t="s">
        <v>28</v>
      </c>
      <c r="D2006" s="3" t="s">
        <v>33</v>
      </c>
      <c r="E2006" s="3">
        <v>68246.007545603105</v>
      </c>
      <c r="F2006" s="3">
        <v>26</v>
      </c>
      <c r="G2006" s="3">
        <v>2241.6920468046401</v>
      </c>
      <c r="H2006" s="3">
        <v>5</v>
      </c>
      <c r="I2006" s="3">
        <v>528.44497519381503</v>
      </c>
      <c r="J2006" s="3">
        <v>24</v>
      </c>
      <c r="K2006" s="3">
        <v>282.79031792462598</v>
      </c>
      <c r="L2006" s="3">
        <v>74</v>
      </c>
      <c r="M2006" s="3">
        <v>6</v>
      </c>
      <c r="N2006" s="3">
        <v>9</v>
      </c>
      <c r="O2006" s="3">
        <v>673</v>
      </c>
      <c r="P2006" s="3">
        <v>1</v>
      </c>
      <c r="Q2006" s="3">
        <v>6664.8766723158096</v>
      </c>
      <c r="R2006" s="3">
        <v>6</v>
      </c>
      <c r="S2006" s="3">
        <v>0</v>
      </c>
      <c r="T2006" s="3">
        <v>0</v>
      </c>
      <c r="U2006" s="3">
        <v>2688.7006089003098</v>
      </c>
      <c r="V2006" s="3">
        <v>1</v>
      </c>
      <c r="W2006" s="3" t="str">
        <f>IF(Bank_data3[[#This Row],[credit_risk]]=1,"High Risk","Low Risk")</f>
        <v>High Risk</v>
      </c>
      <c r="X2006" s="3" t="str">
        <f t="shared" si="217"/>
        <v>25-34</v>
      </c>
      <c r="Y2006" s="3" t="str">
        <f t="shared" si="218"/>
        <v>Middle Income</v>
      </c>
      <c r="Z2006" s="3" t="str">
        <f t="shared" si="219"/>
        <v>Good</v>
      </c>
      <c r="AA2006" s="27">
        <f t="shared" si="220"/>
        <v>9.7659583498158911E-2</v>
      </c>
      <c r="AB2006" s="3" t="str">
        <f t="shared" si="221"/>
        <v>Medium</v>
      </c>
      <c r="AC2006" s="3" t="str">
        <f t="shared" si="222"/>
        <v>High</v>
      </c>
      <c r="AD2006" s="3" t="str">
        <f t="shared" si="223"/>
        <v>No</v>
      </c>
    </row>
    <row r="2007" spans="1:30" ht="15" customHeight="1" x14ac:dyDescent="0.3">
      <c r="A2007" s="3" t="s">
        <v>2028</v>
      </c>
      <c r="B2007" s="3">
        <v>22</v>
      </c>
      <c r="C2007" s="3" t="s">
        <v>31</v>
      </c>
      <c r="D2007" s="3" t="s">
        <v>33</v>
      </c>
      <c r="E2007" s="3">
        <v>71990.746511359204</v>
      </c>
      <c r="F2007" s="3">
        <v>186</v>
      </c>
      <c r="G2007" s="3">
        <v>1603.91373623447</v>
      </c>
      <c r="H2007" s="3">
        <v>3</v>
      </c>
      <c r="I2007" s="3">
        <v>1231.3327200060501</v>
      </c>
      <c r="J2007" s="3">
        <v>16</v>
      </c>
      <c r="K2007" s="3">
        <v>384.65258773672201</v>
      </c>
      <c r="L2007" s="3">
        <v>37</v>
      </c>
      <c r="M2007" s="3">
        <v>0</v>
      </c>
      <c r="N2007" s="3">
        <v>0</v>
      </c>
      <c r="O2007" s="3">
        <v>563</v>
      </c>
      <c r="P2007" s="3">
        <v>0</v>
      </c>
      <c r="Q2007" s="3">
        <v>14330.881091363601</v>
      </c>
      <c r="R2007" s="3">
        <v>6</v>
      </c>
      <c r="S2007" s="3">
        <v>0</v>
      </c>
      <c r="T2007" s="3">
        <v>0</v>
      </c>
      <c r="U2007" s="3">
        <v>10786.819567533101</v>
      </c>
      <c r="V2007" s="3">
        <v>1</v>
      </c>
      <c r="W2007" s="3" t="str">
        <f>IF(Bank_data3[[#This Row],[credit_risk]]=1,"High Risk","Low Risk")</f>
        <v>High Risk</v>
      </c>
      <c r="X2007" s="3" t="str">
        <f t="shared" si="217"/>
        <v>18-24</v>
      </c>
      <c r="Y2007" s="3" t="str">
        <f t="shared" si="218"/>
        <v>Middle Income</v>
      </c>
      <c r="Z2007" s="3" t="str">
        <f t="shared" si="219"/>
        <v>Poor</v>
      </c>
      <c r="AA2007" s="27">
        <f t="shared" si="220"/>
        <v>0.19906559920311945</v>
      </c>
      <c r="AB2007" s="3" t="str">
        <f t="shared" si="221"/>
        <v>Medium</v>
      </c>
      <c r="AC2007" s="3" t="str">
        <f t="shared" si="222"/>
        <v>High</v>
      </c>
      <c r="AD2007" s="3" t="str">
        <f t="shared" si="223"/>
        <v>No</v>
      </c>
    </row>
    <row r="2008" spans="1:30" ht="15" customHeight="1" x14ac:dyDescent="0.3">
      <c r="A2008" s="3" t="s">
        <v>2029</v>
      </c>
      <c r="B2008" s="3">
        <v>25</v>
      </c>
      <c r="C2008" s="3" t="s">
        <v>23</v>
      </c>
      <c r="D2008" s="3" t="s">
        <v>26</v>
      </c>
      <c r="E2008" s="3">
        <v>29441.934735465002</v>
      </c>
      <c r="F2008" s="3">
        <v>211</v>
      </c>
      <c r="G2008" s="3">
        <v>2354.3673813888099</v>
      </c>
      <c r="H2008" s="3">
        <v>2</v>
      </c>
      <c r="I2008" s="3">
        <v>288.16499384641298</v>
      </c>
      <c r="J2008" s="3">
        <v>0</v>
      </c>
      <c r="K2008" s="3">
        <v>0</v>
      </c>
      <c r="L2008" s="3">
        <v>56</v>
      </c>
      <c r="M2008" s="3">
        <v>8</v>
      </c>
      <c r="N2008" s="3">
        <v>6</v>
      </c>
      <c r="O2008" s="3">
        <v>468</v>
      </c>
      <c r="P2008" s="3">
        <v>1</v>
      </c>
      <c r="Q2008" s="3">
        <v>15183.6241370108</v>
      </c>
      <c r="R2008" s="3">
        <v>7</v>
      </c>
      <c r="S2008" s="3">
        <v>0</v>
      </c>
      <c r="T2008" s="3">
        <v>0</v>
      </c>
      <c r="U2008" s="3">
        <v>9072.46062394199</v>
      </c>
      <c r="V2008" s="3">
        <v>1</v>
      </c>
      <c r="W2008" s="3" t="str">
        <f>IF(Bank_data3[[#This Row],[credit_risk]]=1,"High Risk","Low Risk")</f>
        <v>High Risk</v>
      </c>
      <c r="X2008" s="3" t="str">
        <f t="shared" si="217"/>
        <v>25-34</v>
      </c>
      <c r="Y2008" s="3" t="str">
        <f t="shared" si="218"/>
        <v>Low Income</v>
      </c>
      <c r="Z2008" s="3" t="str">
        <f t="shared" si="219"/>
        <v>Poor</v>
      </c>
      <c r="AA2008" s="27">
        <f t="shared" si="220"/>
        <v>0.51571421081648527</v>
      </c>
      <c r="AB2008" s="3" t="str">
        <f t="shared" si="221"/>
        <v>Medium</v>
      </c>
      <c r="AC2008" s="3" t="str">
        <f t="shared" si="222"/>
        <v>High</v>
      </c>
      <c r="AD2008" s="3" t="str">
        <f t="shared" si="223"/>
        <v>No</v>
      </c>
    </row>
    <row r="2009" spans="1:30" ht="15" customHeight="1" x14ac:dyDescent="0.3">
      <c r="A2009" s="3" t="s">
        <v>2030</v>
      </c>
      <c r="B2009" s="3">
        <v>28</v>
      </c>
      <c r="C2009" s="3" t="s">
        <v>23</v>
      </c>
      <c r="D2009" s="3" t="s">
        <v>26</v>
      </c>
      <c r="E2009" s="3">
        <v>29027.0009163412</v>
      </c>
      <c r="F2009" s="3">
        <v>122</v>
      </c>
      <c r="G2009" s="3">
        <v>2346.1082559932802</v>
      </c>
      <c r="H2009" s="3">
        <v>2</v>
      </c>
      <c r="I2009" s="3">
        <v>970.22362203864395</v>
      </c>
      <c r="J2009" s="3">
        <v>37</v>
      </c>
      <c r="K2009" s="3">
        <v>0</v>
      </c>
      <c r="L2009" s="3">
        <v>11</v>
      </c>
      <c r="M2009" s="3">
        <v>10</v>
      </c>
      <c r="N2009" s="3">
        <v>6</v>
      </c>
      <c r="O2009" s="3">
        <v>616</v>
      </c>
      <c r="P2009" s="3">
        <v>3</v>
      </c>
      <c r="Q2009" s="3">
        <v>18776.978753523101</v>
      </c>
      <c r="R2009" s="3">
        <v>7</v>
      </c>
      <c r="S2009" s="3">
        <v>0</v>
      </c>
      <c r="T2009" s="3">
        <v>0</v>
      </c>
      <c r="U2009" s="3">
        <v>7442.64972040267</v>
      </c>
      <c r="V2009" s="3">
        <v>1</v>
      </c>
      <c r="W2009" s="3" t="str">
        <f>IF(Bank_data3[[#This Row],[credit_risk]]=1,"High Risk","Low Risk")</f>
        <v>High Risk</v>
      </c>
      <c r="X2009" s="3" t="str">
        <f t="shared" si="217"/>
        <v>25-34</v>
      </c>
      <c r="Y2009" s="3" t="str">
        <f t="shared" si="218"/>
        <v>Low Income</v>
      </c>
      <c r="Z2009" s="3" t="str">
        <f t="shared" si="219"/>
        <v>Fair</v>
      </c>
      <c r="AA2009" s="27">
        <f t="shared" si="220"/>
        <v>0.64687973820100408</v>
      </c>
      <c r="AB2009" s="3" t="str">
        <f t="shared" si="221"/>
        <v>Medium</v>
      </c>
      <c r="AC2009" s="3" t="str">
        <f t="shared" si="222"/>
        <v>Medium</v>
      </c>
      <c r="AD2009" s="3" t="str">
        <f t="shared" si="223"/>
        <v>No</v>
      </c>
    </row>
    <row r="2010" spans="1:30" ht="15" customHeight="1" x14ac:dyDescent="0.3">
      <c r="A2010" s="3" t="s">
        <v>2031</v>
      </c>
      <c r="B2010" s="3">
        <v>25</v>
      </c>
      <c r="C2010" s="3" t="s">
        <v>31</v>
      </c>
      <c r="D2010" s="3" t="s">
        <v>33</v>
      </c>
      <c r="E2010" s="3">
        <v>39012.563373833596</v>
      </c>
      <c r="F2010" s="3">
        <v>20</v>
      </c>
      <c r="G2010" s="3">
        <v>10</v>
      </c>
      <c r="H2010" s="3">
        <v>9</v>
      </c>
      <c r="I2010" s="3">
        <v>447.99126641404001</v>
      </c>
      <c r="J2010" s="3">
        <v>48</v>
      </c>
      <c r="K2010" s="3">
        <v>1015.05415535627</v>
      </c>
      <c r="L2010" s="3">
        <v>41</v>
      </c>
      <c r="M2010" s="3">
        <v>11</v>
      </c>
      <c r="N2010" s="3">
        <v>4</v>
      </c>
      <c r="O2010" s="3">
        <v>703</v>
      </c>
      <c r="P2010" s="3">
        <v>1</v>
      </c>
      <c r="Q2010" s="3">
        <v>10639.529227903</v>
      </c>
      <c r="R2010" s="3">
        <v>5</v>
      </c>
      <c r="S2010" s="3">
        <v>0</v>
      </c>
      <c r="T2010" s="3">
        <v>0</v>
      </c>
      <c r="U2010" s="3">
        <v>8932.83279507712</v>
      </c>
      <c r="V2010" s="3">
        <v>1</v>
      </c>
      <c r="W2010" s="3" t="str">
        <f>IF(Bank_data3[[#This Row],[credit_risk]]=1,"High Risk","Low Risk")</f>
        <v>High Risk</v>
      </c>
      <c r="X2010" s="3" t="str">
        <f t="shared" si="217"/>
        <v>25-34</v>
      </c>
      <c r="Y2010" s="3" t="str">
        <f t="shared" si="218"/>
        <v>Low Income</v>
      </c>
      <c r="Z2010" s="3" t="str">
        <f t="shared" si="219"/>
        <v>Good</v>
      </c>
      <c r="AA2010" s="27">
        <f t="shared" si="220"/>
        <v>0.27272058813338879</v>
      </c>
      <c r="AB2010" s="3" t="str">
        <f t="shared" si="221"/>
        <v>Low</v>
      </c>
      <c r="AC2010" s="3" t="str">
        <f t="shared" si="222"/>
        <v>High</v>
      </c>
      <c r="AD2010" s="3" t="str">
        <f t="shared" si="223"/>
        <v>No</v>
      </c>
    </row>
    <row r="2011" spans="1:30" ht="15" customHeight="1" x14ac:dyDescent="0.3">
      <c r="A2011" s="3" t="s">
        <v>2032</v>
      </c>
      <c r="B2011" s="3">
        <v>28</v>
      </c>
      <c r="C2011" s="3" t="s">
        <v>23</v>
      </c>
      <c r="D2011" s="3" t="s">
        <v>24</v>
      </c>
      <c r="E2011" s="3">
        <v>24526.307844591702</v>
      </c>
      <c r="F2011" s="3">
        <v>142</v>
      </c>
      <c r="G2011" s="3">
        <v>2338.9065203273099</v>
      </c>
      <c r="H2011" s="3">
        <v>2</v>
      </c>
      <c r="I2011" s="3">
        <v>512.84303662977095</v>
      </c>
      <c r="J2011" s="3">
        <v>29</v>
      </c>
      <c r="K2011" s="3">
        <v>646.71902121905998</v>
      </c>
      <c r="L2011" s="3">
        <v>62</v>
      </c>
      <c r="M2011" s="3">
        <v>9</v>
      </c>
      <c r="N2011" s="3">
        <v>2</v>
      </c>
      <c r="O2011" s="3">
        <v>512</v>
      </c>
      <c r="P2011" s="3">
        <v>3</v>
      </c>
      <c r="Q2011" s="3">
        <v>14798.447586649199</v>
      </c>
      <c r="R2011" s="3">
        <v>4</v>
      </c>
      <c r="S2011" s="3">
        <v>0</v>
      </c>
      <c r="T2011" s="3">
        <v>0</v>
      </c>
      <c r="U2011" s="3">
        <v>7262.5701355273904</v>
      </c>
      <c r="V2011" s="3">
        <v>1</v>
      </c>
      <c r="W2011" s="3" t="str">
        <f>IF(Bank_data3[[#This Row],[credit_risk]]=1,"High Risk","Low Risk")</f>
        <v>High Risk</v>
      </c>
      <c r="X2011" s="3" t="str">
        <f t="shared" si="217"/>
        <v>25-34</v>
      </c>
      <c r="Y2011" s="3" t="str">
        <f t="shared" si="218"/>
        <v>Low Income</v>
      </c>
      <c r="Z2011" s="3" t="str">
        <f t="shared" si="219"/>
        <v>Poor</v>
      </c>
      <c r="AA2011" s="27">
        <f t="shared" si="220"/>
        <v>0.60337037602308352</v>
      </c>
      <c r="AB2011" s="3" t="str">
        <f t="shared" si="221"/>
        <v>Medium</v>
      </c>
      <c r="AC2011" s="3" t="str">
        <f t="shared" si="222"/>
        <v>High</v>
      </c>
      <c r="AD2011" s="3" t="str">
        <f t="shared" si="223"/>
        <v>No</v>
      </c>
    </row>
    <row r="2012" spans="1:30" ht="15" customHeight="1" x14ac:dyDescent="0.3">
      <c r="A2012" s="3" t="s">
        <v>2033</v>
      </c>
      <c r="B2012" s="3">
        <v>58</v>
      </c>
      <c r="C2012" s="3" t="s">
        <v>31</v>
      </c>
      <c r="D2012" s="3" t="s">
        <v>24</v>
      </c>
      <c r="E2012" s="3">
        <v>35954.806380390102</v>
      </c>
      <c r="F2012" s="3">
        <v>43</v>
      </c>
      <c r="G2012" s="3">
        <v>2374.4554079334398</v>
      </c>
      <c r="H2012" s="3">
        <v>11</v>
      </c>
      <c r="I2012" s="3">
        <v>988.68922283821098</v>
      </c>
      <c r="J2012" s="3">
        <v>27</v>
      </c>
      <c r="K2012" s="3">
        <v>749.89395544711601</v>
      </c>
      <c r="L2012" s="3">
        <v>8</v>
      </c>
      <c r="M2012" s="3">
        <v>19</v>
      </c>
      <c r="N2012" s="3">
        <v>5</v>
      </c>
      <c r="O2012" s="3">
        <v>867</v>
      </c>
      <c r="P2012" s="3">
        <v>3</v>
      </c>
      <c r="Q2012" s="3">
        <v>10057.633208159101</v>
      </c>
      <c r="R2012" s="3">
        <v>3</v>
      </c>
      <c r="S2012" s="3">
        <v>0</v>
      </c>
      <c r="T2012" s="3">
        <v>0</v>
      </c>
      <c r="U2012" s="3">
        <v>9938.1666255649798</v>
      </c>
      <c r="V2012" s="3">
        <v>0</v>
      </c>
      <c r="W2012" s="3" t="str">
        <f>IF(Bank_data3[[#This Row],[credit_risk]]=1,"High Risk","Low Risk")</f>
        <v>Low Risk</v>
      </c>
      <c r="X2012" s="3" t="str">
        <f t="shared" si="217"/>
        <v>55+</v>
      </c>
      <c r="Y2012" s="3" t="str">
        <f t="shared" si="218"/>
        <v>Low Income</v>
      </c>
      <c r="Z2012" s="3" t="str">
        <f t="shared" si="219"/>
        <v>Excellent</v>
      </c>
      <c r="AA2012" s="27">
        <f t="shared" si="220"/>
        <v>0.27972986703787606</v>
      </c>
      <c r="AB2012" s="3" t="str">
        <f t="shared" si="221"/>
        <v>Medium</v>
      </c>
      <c r="AC2012" s="3" t="str">
        <f t="shared" si="222"/>
        <v>Low</v>
      </c>
      <c r="AD2012" s="3" t="str">
        <f t="shared" si="223"/>
        <v>No</v>
      </c>
    </row>
    <row r="2013" spans="1:30" ht="15" customHeight="1" x14ac:dyDescent="0.3">
      <c r="A2013" s="3" t="s">
        <v>2034</v>
      </c>
      <c r="B2013" s="3">
        <v>50</v>
      </c>
      <c r="C2013" s="3" t="s">
        <v>23</v>
      </c>
      <c r="D2013" s="3" t="s">
        <v>24</v>
      </c>
      <c r="E2013" s="3">
        <v>42797.757475062601</v>
      </c>
      <c r="F2013" s="3">
        <v>89</v>
      </c>
      <c r="G2013" s="3">
        <v>493.34877201588898</v>
      </c>
      <c r="H2013" s="3">
        <v>7</v>
      </c>
      <c r="I2013" s="3">
        <v>563.44184736223201</v>
      </c>
      <c r="J2013" s="3">
        <v>32</v>
      </c>
      <c r="K2013" s="3">
        <v>587.57108655135698</v>
      </c>
      <c r="L2013" s="3">
        <v>21</v>
      </c>
      <c r="M2013" s="3">
        <v>10</v>
      </c>
      <c r="N2013" s="3">
        <v>4</v>
      </c>
      <c r="O2013" s="3">
        <v>660</v>
      </c>
      <c r="P2013" s="3">
        <v>4</v>
      </c>
      <c r="Q2013" s="3">
        <v>53.130481486654404</v>
      </c>
      <c r="R2013" s="3">
        <v>4</v>
      </c>
      <c r="S2013" s="3">
        <v>0</v>
      </c>
      <c r="T2013" s="3">
        <v>0</v>
      </c>
      <c r="U2013" s="3">
        <v>11208.4838388321</v>
      </c>
      <c r="V2013" s="3">
        <v>1</v>
      </c>
      <c r="W2013" s="3" t="str">
        <f>IF(Bank_data3[[#This Row],[credit_risk]]=1,"High Risk","Low Risk")</f>
        <v>High Risk</v>
      </c>
      <c r="X2013" s="3" t="str">
        <f t="shared" si="217"/>
        <v>45-54</v>
      </c>
      <c r="Y2013" s="3" t="str">
        <f t="shared" si="218"/>
        <v>Low Income</v>
      </c>
      <c r="Z2013" s="3" t="str">
        <f t="shared" si="219"/>
        <v>Fair</v>
      </c>
      <c r="AA2013" s="27">
        <f t="shared" si="220"/>
        <v>1.2414314352244384E-3</v>
      </c>
      <c r="AB2013" s="3" t="str">
        <f t="shared" si="221"/>
        <v>Low</v>
      </c>
      <c r="AC2013" s="3" t="str">
        <f t="shared" si="222"/>
        <v>Medium</v>
      </c>
      <c r="AD2013" s="3" t="str">
        <f t="shared" si="223"/>
        <v>No</v>
      </c>
    </row>
    <row r="2014" spans="1:30" ht="15" customHeight="1" x14ac:dyDescent="0.3">
      <c r="A2014" s="3" t="s">
        <v>2035</v>
      </c>
      <c r="B2014" s="3">
        <v>51</v>
      </c>
      <c r="C2014" s="3" t="s">
        <v>28</v>
      </c>
      <c r="D2014" s="3" t="s">
        <v>24</v>
      </c>
      <c r="E2014" s="3">
        <v>59074.742504776703</v>
      </c>
      <c r="F2014" s="3">
        <v>178</v>
      </c>
      <c r="G2014" s="3">
        <v>250.49645110211199</v>
      </c>
      <c r="H2014" s="3">
        <v>8</v>
      </c>
      <c r="I2014" s="3">
        <v>619.47557636803504</v>
      </c>
      <c r="J2014" s="3">
        <v>12</v>
      </c>
      <c r="K2014" s="3">
        <v>644.89248047828403</v>
      </c>
      <c r="L2014" s="3">
        <v>37</v>
      </c>
      <c r="M2014" s="3">
        <v>0</v>
      </c>
      <c r="N2014" s="3">
        <v>8</v>
      </c>
      <c r="O2014" s="3">
        <v>422</v>
      </c>
      <c r="P2014" s="3">
        <v>3</v>
      </c>
      <c r="Q2014" s="3">
        <v>9513.4391531248802</v>
      </c>
      <c r="R2014" s="3">
        <v>5</v>
      </c>
      <c r="S2014" s="3">
        <v>0</v>
      </c>
      <c r="T2014" s="3">
        <v>0</v>
      </c>
      <c r="U2014" s="3">
        <v>6275.2071909075203</v>
      </c>
      <c r="V2014" s="3">
        <v>1</v>
      </c>
      <c r="W2014" s="3" t="str">
        <f>IF(Bank_data3[[#This Row],[credit_risk]]=1,"High Risk","Low Risk")</f>
        <v>High Risk</v>
      </c>
      <c r="X2014" s="3" t="str">
        <f t="shared" si="217"/>
        <v>45-54</v>
      </c>
      <c r="Y2014" s="3" t="str">
        <f t="shared" si="218"/>
        <v>Middle Income</v>
      </c>
      <c r="Z2014" s="3" t="str">
        <f t="shared" si="219"/>
        <v>Poor</v>
      </c>
      <c r="AA2014" s="27">
        <f t="shared" si="220"/>
        <v>0.16104072146155587</v>
      </c>
      <c r="AB2014" s="3" t="str">
        <f t="shared" si="221"/>
        <v>Low</v>
      </c>
      <c r="AC2014" s="3" t="str">
        <f t="shared" si="222"/>
        <v>High</v>
      </c>
      <c r="AD2014" s="3" t="str">
        <f t="shared" si="223"/>
        <v>No</v>
      </c>
    </row>
    <row r="2015" spans="1:30" ht="15" customHeight="1" x14ac:dyDescent="0.3">
      <c r="A2015" s="3" t="s">
        <v>2036</v>
      </c>
      <c r="B2015" s="3">
        <v>60</v>
      </c>
      <c r="C2015" s="3" t="s">
        <v>23</v>
      </c>
      <c r="D2015" s="3" t="s">
        <v>33</v>
      </c>
      <c r="E2015" s="3">
        <v>51462.0590567045</v>
      </c>
      <c r="F2015" s="3">
        <v>84</v>
      </c>
      <c r="G2015" s="3">
        <v>2119.77915598048</v>
      </c>
      <c r="H2015" s="3">
        <v>8</v>
      </c>
      <c r="I2015" s="3">
        <v>515.74457275695102</v>
      </c>
      <c r="J2015" s="3">
        <v>23</v>
      </c>
      <c r="K2015" s="3">
        <v>420.40709531022497</v>
      </c>
      <c r="L2015" s="3">
        <v>72</v>
      </c>
      <c r="M2015" s="3">
        <v>19</v>
      </c>
      <c r="N2015" s="3">
        <v>3</v>
      </c>
      <c r="O2015" s="3">
        <v>321</v>
      </c>
      <c r="P2015" s="3">
        <v>4</v>
      </c>
      <c r="Q2015" s="3">
        <v>14245.7679839878</v>
      </c>
      <c r="R2015" s="3">
        <v>6</v>
      </c>
      <c r="S2015" s="3">
        <v>0</v>
      </c>
      <c r="T2015" s="3">
        <v>0</v>
      </c>
      <c r="U2015" s="3">
        <v>5941.8719769075697</v>
      </c>
      <c r="V2015" s="3">
        <v>1</v>
      </c>
      <c r="W2015" s="3" t="str">
        <f>IF(Bank_data3[[#This Row],[credit_risk]]=1,"High Risk","Low Risk")</f>
        <v>High Risk</v>
      </c>
      <c r="X2015" s="3" t="str">
        <f t="shared" si="217"/>
        <v>55+</v>
      </c>
      <c r="Y2015" s="3" t="str">
        <f t="shared" si="218"/>
        <v>Middle Income</v>
      </c>
      <c r="Z2015" s="3" t="str">
        <f t="shared" si="219"/>
        <v>Poor</v>
      </c>
      <c r="AA2015" s="27">
        <f t="shared" si="220"/>
        <v>0.27682079273763249</v>
      </c>
      <c r="AB2015" s="3" t="str">
        <f t="shared" si="221"/>
        <v>Medium</v>
      </c>
      <c r="AC2015" s="3" t="str">
        <f t="shared" si="222"/>
        <v>High</v>
      </c>
      <c r="AD2015" s="3" t="str">
        <f t="shared" si="223"/>
        <v>No</v>
      </c>
    </row>
    <row r="2016" spans="1:30" ht="15" customHeight="1" x14ac:dyDescent="0.3">
      <c r="A2016" s="3" t="s">
        <v>2037</v>
      </c>
      <c r="B2016" s="3">
        <v>69</v>
      </c>
      <c r="C2016" s="3" t="s">
        <v>28</v>
      </c>
      <c r="D2016" s="3" t="s">
        <v>26</v>
      </c>
      <c r="E2016" s="3">
        <v>47335.612882375499</v>
      </c>
      <c r="F2016" s="3">
        <v>194</v>
      </c>
      <c r="G2016" s="3">
        <v>1590.88899017996</v>
      </c>
      <c r="H2016" s="3">
        <v>4</v>
      </c>
      <c r="I2016" s="3">
        <v>1424.76042706471</v>
      </c>
      <c r="J2016" s="3">
        <v>43</v>
      </c>
      <c r="K2016" s="3">
        <v>760.71762461515004</v>
      </c>
      <c r="L2016" s="3">
        <v>56</v>
      </c>
      <c r="M2016" s="3">
        <v>4</v>
      </c>
      <c r="N2016" s="3">
        <v>8</v>
      </c>
      <c r="O2016" s="3">
        <v>517</v>
      </c>
      <c r="P2016" s="3">
        <v>3</v>
      </c>
      <c r="Q2016" s="3">
        <v>6010.1375044859196</v>
      </c>
      <c r="R2016" s="3">
        <v>2</v>
      </c>
      <c r="S2016" s="3">
        <v>1</v>
      </c>
      <c r="T2016" s="3">
        <v>0</v>
      </c>
      <c r="U2016" s="3">
        <v>5451.3632681271602</v>
      </c>
      <c r="V2016" s="3">
        <v>1</v>
      </c>
      <c r="W2016" s="3" t="str">
        <f>IF(Bank_data3[[#This Row],[credit_risk]]=1,"High Risk","Low Risk")</f>
        <v>High Risk</v>
      </c>
      <c r="X2016" s="3" t="str">
        <f t="shared" si="217"/>
        <v>55+</v>
      </c>
      <c r="Y2016" s="3" t="str">
        <f t="shared" si="218"/>
        <v>Low Income</v>
      </c>
      <c r="Z2016" s="3" t="str">
        <f t="shared" si="219"/>
        <v>Poor</v>
      </c>
      <c r="AA2016" s="27">
        <f t="shared" si="220"/>
        <v>0.1269686212666252</v>
      </c>
      <c r="AB2016" s="3" t="str">
        <f t="shared" si="221"/>
        <v>Medium</v>
      </c>
      <c r="AC2016" s="3" t="str">
        <f t="shared" si="222"/>
        <v>High</v>
      </c>
      <c r="AD2016" s="3" t="str">
        <f t="shared" si="223"/>
        <v>No</v>
      </c>
    </row>
    <row r="2017" spans="1:30" ht="15" customHeight="1" x14ac:dyDescent="0.3">
      <c r="A2017" s="3" t="s">
        <v>2038</v>
      </c>
      <c r="B2017" s="3">
        <v>31</v>
      </c>
      <c r="C2017" s="3" t="s">
        <v>28</v>
      </c>
      <c r="D2017" s="3" t="s">
        <v>26</v>
      </c>
      <c r="E2017" s="3">
        <v>41302.880691351602</v>
      </c>
      <c r="F2017" s="3">
        <v>146</v>
      </c>
      <c r="G2017" s="3">
        <v>986.06483809542499</v>
      </c>
      <c r="H2017" s="3">
        <v>0</v>
      </c>
      <c r="I2017" s="3">
        <v>583.87979112199696</v>
      </c>
      <c r="J2017" s="3">
        <v>36</v>
      </c>
      <c r="K2017" s="3">
        <v>858.50054566565598</v>
      </c>
      <c r="L2017" s="3">
        <v>66</v>
      </c>
      <c r="M2017" s="3">
        <v>14</v>
      </c>
      <c r="N2017" s="3">
        <v>9</v>
      </c>
      <c r="O2017" s="3">
        <v>852</v>
      </c>
      <c r="P2017" s="3">
        <v>5</v>
      </c>
      <c r="Q2017" s="3">
        <v>12553.5711902606</v>
      </c>
      <c r="R2017" s="3">
        <v>0</v>
      </c>
      <c r="S2017" s="3">
        <v>0</v>
      </c>
      <c r="T2017" s="3">
        <v>0</v>
      </c>
      <c r="U2017" s="3">
        <v>4824.9781769820402</v>
      </c>
      <c r="V2017" s="3">
        <v>0</v>
      </c>
      <c r="W2017" s="3" t="str">
        <f>IF(Bank_data3[[#This Row],[credit_risk]]=1,"High Risk","Low Risk")</f>
        <v>Low Risk</v>
      </c>
      <c r="X2017" s="3" t="str">
        <f t="shared" si="217"/>
        <v>25-34</v>
      </c>
      <c r="Y2017" s="3" t="str">
        <f t="shared" si="218"/>
        <v>Low Income</v>
      </c>
      <c r="Z2017" s="3" t="str">
        <f t="shared" si="219"/>
        <v>Excellent</v>
      </c>
      <c r="AA2017" s="27">
        <f t="shared" si="220"/>
        <v>0.30393936161671137</v>
      </c>
      <c r="AB2017" s="3" t="str">
        <f t="shared" si="221"/>
        <v>Low</v>
      </c>
      <c r="AC2017" s="3" t="str">
        <f t="shared" si="222"/>
        <v>High</v>
      </c>
      <c r="AD2017" s="3" t="str">
        <f t="shared" si="223"/>
        <v>No</v>
      </c>
    </row>
    <row r="2018" spans="1:30" ht="15" customHeight="1" x14ac:dyDescent="0.3">
      <c r="A2018" s="3" t="s">
        <v>2039</v>
      </c>
      <c r="B2018" s="3">
        <v>27</v>
      </c>
      <c r="C2018" s="3" t="s">
        <v>31</v>
      </c>
      <c r="D2018" s="3" t="s">
        <v>24</v>
      </c>
      <c r="E2018" s="3">
        <v>26456.796500659199</v>
      </c>
      <c r="F2018" s="3">
        <v>210</v>
      </c>
      <c r="G2018" s="3">
        <v>2651.0263917945999</v>
      </c>
      <c r="H2018" s="3">
        <v>9</v>
      </c>
      <c r="I2018" s="3">
        <v>818.04327610146697</v>
      </c>
      <c r="J2018" s="3">
        <v>21</v>
      </c>
      <c r="K2018" s="3">
        <v>330.877035221764</v>
      </c>
      <c r="L2018" s="3">
        <v>29</v>
      </c>
      <c r="M2018" s="3">
        <v>9</v>
      </c>
      <c r="N2018" s="3">
        <v>5</v>
      </c>
      <c r="O2018" s="3">
        <v>693</v>
      </c>
      <c r="P2018" s="3">
        <v>0</v>
      </c>
      <c r="Q2018" s="3">
        <v>13623.406199692799</v>
      </c>
      <c r="R2018" s="3">
        <v>4</v>
      </c>
      <c r="S2018" s="3">
        <v>1</v>
      </c>
      <c r="T2018" s="3">
        <v>0</v>
      </c>
      <c r="U2018" s="3">
        <v>4000.4039414734698</v>
      </c>
      <c r="V2018" s="3">
        <v>1</v>
      </c>
      <c r="W2018" s="3" t="str">
        <f>IF(Bank_data3[[#This Row],[credit_risk]]=1,"High Risk","Low Risk")</f>
        <v>High Risk</v>
      </c>
      <c r="X2018" s="3" t="str">
        <f t="shared" si="217"/>
        <v>25-34</v>
      </c>
      <c r="Y2018" s="3" t="str">
        <f t="shared" si="218"/>
        <v>Low Income</v>
      </c>
      <c r="Z2018" s="3" t="str">
        <f t="shared" si="219"/>
        <v>Good</v>
      </c>
      <c r="AA2018" s="27">
        <f t="shared" si="220"/>
        <v>0.51493030153342101</v>
      </c>
      <c r="AB2018" s="3" t="str">
        <f t="shared" si="221"/>
        <v>Medium</v>
      </c>
      <c r="AC2018" s="3" t="str">
        <f t="shared" si="222"/>
        <v>Medium</v>
      </c>
      <c r="AD2018" s="3" t="str">
        <f t="shared" si="223"/>
        <v>No</v>
      </c>
    </row>
    <row r="2019" spans="1:30" ht="15" customHeight="1" x14ac:dyDescent="0.3">
      <c r="A2019" s="3" t="s">
        <v>2040</v>
      </c>
      <c r="B2019" s="3">
        <v>27</v>
      </c>
      <c r="C2019" s="3" t="s">
        <v>23</v>
      </c>
      <c r="D2019" s="3" t="s">
        <v>33</v>
      </c>
      <c r="E2019" s="3">
        <v>60650.919082075801</v>
      </c>
      <c r="F2019" s="3">
        <v>230</v>
      </c>
      <c r="G2019" s="3">
        <v>1742.03238724373</v>
      </c>
      <c r="H2019" s="3">
        <v>4</v>
      </c>
      <c r="I2019" s="3">
        <v>729.33023990162405</v>
      </c>
      <c r="J2019" s="3">
        <v>12</v>
      </c>
      <c r="K2019" s="3">
        <v>438.039442217687</v>
      </c>
      <c r="L2019" s="3">
        <v>25</v>
      </c>
      <c r="M2019" s="3">
        <v>11</v>
      </c>
      <c r="N2019" s="3">
        <v>8</v>
      </c>
      <c r="O2019" s="3">
        <v>856</v>
      </c>
      <c r="P2019" s="3">
        <v>4</v>
      </c>
      <c r="Q2019" s="3">
        <v>20045.019958108998</v>
      </c>
      <c r="R2019" s="3">
        <v>0</v>
      </c>
      <c r="S2019" s="3">
        <v>0</v>
      </c>
      <c r="T2019" s="3">
        <v>0</v>
      </c>
      <c r="U2019" s="3">
        <v>7774.46156255806</v>
      </c>
      <c r="V2019" s="3">
        <v>0</v>
      </c>
      <c r="W2019" s="3" t="str">
        <f>IF(Bank_data3[[#This Row],[credit_risk]]=1,"High Risk","Low Risk")</f>
        <v>Low Risk</v>
      </c>
      <c r="X2019" s="3" t="str">
        <f t="shared" si="217"/>
        <v>25-34</v>
      </c>
      <c r="Y2019" s="3" t="str">
        <f t="shared" si="218"/>
        <v>Middle Income</v>
      </c>
      <c r="Z2019" s="3" t="str">
        <f t="shared" si="219"/>
        <v>Excellent</v>
      </c>
      <c r="AA2019" s="27">
        <f t="shared" si="220"/>
        <v>0.3304982061522117</v>
      </c>
      <c r="AB2019" s="3" t="str">
        <f t="shared" si="221"/>
        <v>Medium</v>
      </c>
      <c r="AC2019" s="3" t="str">
        <f t="shared" si="222"/>
        <v>Medium</v>
      </c>
      <c r="AD2019" s="3" t="str">
        <f t="shared" si="223"/>
        <v>No</v>
      </c>
    </row>
    <row r="2020" spans="1:30" ht="15" customHeight="1" x14ac:dyDescent="0.3">
      <c r="A2020" s="3" t="s">
        <v>2041</v>
      </c>
      <c r="B2020" s="3">
        <v>69</v>
      </c>
      <c r="C2020" s="3" t="s">
        <v>31</v>
      </c>
      <c r="D2020" s="3" t="s">
        <v>33</v>
      </c>
      <c r="E2020" s="3">
        <v>60248.734822826802</v>
      </c>
      <c r="F2020" s="3">
        <v>153</v>
      </c>
      <c r="G2020" s="3">
        <v>10</v>
      </c>
      <c r="H2020" s="3">
        <v>0</v>
      </c>
      <c r="I2020" s="3">
        <v>877.49597160349094</v>
      </c>
      <c r="J2020" s="3">
        <v>39</v>
      </c>
      <c r="K2020" s="3">
        <v>354.93115485394299</v>
      </c>
      <c r="L2020" s="3">
        <v>71</v>
      </c>
      <c r="M2020" s="3">
        <v>13</v>
      </c>
      <c r="N2020" s="3">
        <v>2</v>
      </c>
      <c r="O2020" s="3">
        <v>560</v>
      </c>
      <c r="P2020" s="3">
        <v>1</v>
      </c>
      <c r="Q2020" s="3">
        <v>6442.8048436619702</v>
      </c>
      <c r="R2020" s="3">
        <v>5</v>
      </c>
      <c r="S2020" s="3">
        <v>0</v>
      </c>
      <c r="T2020" s="3">
        <v>0</v>
      </c>
      <c r="U2020" s="3">
        <v>6574.4930253684597</v>
      </c>
      <c r="V2020" s="3">
        <v>1</v>
      </c>
      <c r="W2020" s="3" t="str">
        <f>IF(Bank_data3[[#This Row],[credit_risk]]=1,"High Risk","Low Risk")</f>
        <v>High Risk</v>
      </c>
      <c r="X2020" s="3" t="str">
        <f t="shared" si="217"/>
        <v>55+</v>
      </c>
      <c r="Y2020" s="3" t="str">
        <f t="shared" si="218"/>
        <v>Middle Income</v>
      </c>
      <c r="Z2020" s="3" t="str">
        <f t="shared" si="219"/>
        <v>Poor</v>
      </c>
      <c r="AA2020" s="27">
        <f t="shared" si="220"/>
        <v>0.10693676576957672</v>
      </c>
      <c r="AB2020" s="3" t="str">
        <f t="shared" si="221"/>
        <v>Low</v>
      </c>
      <c r="AC2020" s="3" t="str">
        <f t="shared" si="222"/>
        <v>High</v>
      </c>
      <c r="AD2020" s="3" t="str">
        <f t="shared" si="223"/>
        <v>No</v>
      </c>
    </row>
    <row r="2021" spans="1:30" ht="15" customHeight="1" x14ac:dyDescent="0.3">
      <c r="A2021" s="3" t="s">
        <v>2042</v>
      </c>
      <c r="B2021" s="3">
        <v>47</v>
      </c>
      <c r="C2021" s="3" t="s">
        <v>23</v>
      </c>
      <c r="D2021" s="3" t="s">
        <v>24</v>
      </c>
      <c r="E2021" s="3">
        <v>38896.725362149104</v>
      </c>
      <c r="F2021" s="3">
        <v>216</v>
      </c>
      <c r="G2021" s="3">
        <v>685.93137509663995</v>
      </c>
      <c r="H2021" s="3">
        <v>8</v>
      </c>
      <c r="I2021" s="3">
        <v>584.84206856192304</v>
      </c>
      <c r="J2021" s="3">
        <v>11</v>
      </c>
      <c r="K2021" s="3">
        <v>478.61776183280199</v>
      </c>
      <c r="L2021" s="3">
        <v>53</v>
      </c>
      <c r="M2021" s="3">
        <v>18</v>
      </c>
      <c r="N2021" s="3">
        <v>0</v>
      </c>
      <c r="O2021" s="3">
        <v>823</v>
      </c>
      <c r="P2021" s="3">
        <v>4</v>
      </c>
      <c r="Q2021" s="3">
        <v>13469.3530132093</v>
      </c>
      <c r="R2021" s="3">
        <v>0</v>
      </c>
      <c r="S2021" s="3">
        <v>0</v>
      </c>
      <c r="T2021" s="3">
        <v>0</v>
      </c>
      <c r="U2021" s="3">
        <v>7798.5552186780496</v>
      </c>
      <c r="V2021" s="3">
        <v>0</v>
      </c>
      <c r="W2021" s="3" t="str">
        <f>IF(Bank_data3[[#This Row],[credit_risk]]=1,"High Risk","Low Risk")</f>
        <v>Low Risk</v>
      </c>
      <c r="X2021" s="3" t="str">
        <f t="shared" si="217"/>
        <v>45-54</v>
      </c>
      <c r="Y2021" s="3" t="str">
        <f t="shared" si="218"/>
        <v>Low Income</v>
      </c>
      <c r="Z2021" s="3" t="str">
        <f t="shared" si="219"/>
        <v>Excellent</v>
      </c>
      <c r="AA2021" s="27">
        <f t="shared" si="220"/>
        <v>0.34628501211355178</v>
      </c>
      <c r="AB2021" s="3" t="str">
        <f t="shared" si="221"/>
        <v>Low</v>
      </c>
      <c r="AC2021" s="3" t="str">
        <f t="shared" si="222"/>
        <v>High</v>
      </c>
      <c r="AD2021" s="3" t="str">
        <f t="shared" si="223"/>
        <v>No</v>
      </c>
    </row>
    <row r="2022" spans="1:30" ht="15" customHeight="1" x14ac:dyDescent="0.3">
      <c r="A2022" s="3" t="s">
        <v>2043</v>
      </c>
      <c r="B2022" s="3">
        <v>39</v>
      </c>
      <c r="C2022" s="3" t="s">
        <v>28</v>
      </c>
      <c r="D2022" s="3" t="s">
        <v>24</v>
      </c>
      <c r="E2022" s="3">
        <v>30179.207459760401</v>
      </c>
      <c r="F2022" s="3">
        <v>169</v>
      </c>
      <c r="G2022" s="3">
        <v>2333.8701879221098</v>
      </c>
      <c r="H2022" s="3">
        <v>9</v>
      </c>
      <c r="I2022" s="3">
        <v>729.71396791042196</v>
      </c>
      <c r="J2022" s="3">
        <v>40</v>
      </c>
      <c r="K2022" s="3">
        <v>685.21322798379504</v>
      </c>
      <c r="L2022" s="3">
        <v>31</v>
      </c>
      <c r="M2022" s="3">
        <v>9</v>
      </c>
      <c r="N2022" s="3">
        <v>5</v>
      </c>
      <c r="O2022" s="3">
        <v>532</v>
      </c>
      <c r="P2022" s="3">
        <v>5</v>
      </c>
      <c r="Q2022" s="3">
        <v>5448.9056895283002</v>
      </c>
      <c r="R2022" s="3">
        <v>7</v>
      </c>
      <c r="S2022" s="3">
        <v>0</v>
      </c>
      <c r="T2022" s="3">
        <v>0</v>
      </c>
      <c r="U2022" s="3">
        <v>9848.1419522136803</v>
      </c>
      <c r="V2022" s="3">
        <v>1</v>
      </c>
      <c r="W2022" s="3" t="str">
        <f>IF(Bank_data3[[#This Row],[credit_risk]]=1,"High Risk","Low Risk")</f>
        <v>High Risk</v>
      </c>
      <c r="X2022" s="3" t="str">
        <f t="shared" si="217"/>
        <v>35-44</v>
      </c>
      <c r="Y2022" s="3" t="str">
        <f t="shared" si="218"/>
        <v>Low Income</v>
      </c>
      <c r="Z2022" s="3" t="str">
        <f t="shared" si="219"/>
        <v>Poor</v>
      </c>
      <c r="AA2022" s="27">
        <f t="shared" si="220"/>
        <v>0.18055164956845293</v>
      </c>
      <c r="AB2022" s="3" t="str">
        <f t="shared" si="221"/>
        <v>Medium</v>
      </c>
      <c r="AC2022" s="3" t="str">
        <f t="shared" si="222"/>
        <v>High</v>
      </c>
      <c r="AD2022" s="3" t="str">
        <f t="shared" si="223"/>
        <v>No</v>
      </c>
    </row>
    <row r="2023" spans="1:30" ht="15" customHeight="1" x14ac:dyDescent="0.3">
      <c r="A2023" s="3" t="s">
        <v>2044</v>
      </c>
      <c r="B2023" s="3">
        <v>66</v>
      </c>
      <c r="C2023" s="3" t="s">
        <v>28</v>
      </c>
      <c r="D2023" s="3" t="s">
        <v>24</v>
      </c>
      <c r="E2023" s="3">
        <v>78009.879875487502</v>
      </c>
      <c r="F2023" s="3">
        <v>35</v>
      </c>
      <c r="G2023" s="3">
        <v>1528.63993423171</v>
      </c>
      <c r="H2023" s="3">
        <v>7</v>
      </c>
      <c r="I2023" s="3">
        <v>937.883203147877</v>
      </c>
      <c r="J2023" s="3">
        <v>48</v>
      </c>
      <c r="K2023" s="3">
        <v>455.30790381929302</v>
      </c>
      <c r="L2023" s="3">
        <v>21</v>
      </c>
      <c r="M2023" s="3">
        <v>11</v>
      </c>
      <c r="N2023" s="3">
        <v>3</v>
      </c>
      <c r="O2023" s="3">
        <v>587</v>
      </c>
      <c r="P2023" s="3">
        <v>0</v>
      </c>
      <c r="Q2023" s="3">
        <v>0</v>
      </c>
      <c r="R2023" s="3">
        <v>7</v>
      </c>
      <c r="S2023" s="3">
        <v>0</v>
      </c>
      <c r="T2023" s="3">
        <v>0</v>
      </c>
      <c r="U2023" s="3">
        <v>9329.8686137677996</v>
      </c>
      <c r="V2023" s="3">
        <v>1</v>
      </c>
      <c r="W2023" s="3" t="str">
        <f>IF(Bank_data3[[#This Row],[credit_risk]]=1,"High Risk","Low Risk")</f>
        <v>High Risk</v>
      </c>
      <c r="X2023" s="3" t="str">
        <f t="shared" si="217"/>
        <v>55+</v>
      </c>
      <c r="Y2023" s="3" t="str">
        <f t="shared" si="218"/>
        <v>Middle Income</v>
      </c>
      <c r="Z2023" s="3" t="str">
        <f t="shared" si="219"/>
        <v>Fair</v>
      </c>
      <c r="AA2023" s="27">
        <f t="shared" si="220"/>
        <v>0</v>
      </c>
      <c r="AB2023" s="3" t="str">
        <f t="shared" si="221"/>
        <v>Medium</v>
      </c>
      <c r="AC2023" s="3" t="str">
        <f t="shared" si="222"/>
        <v>Medium</v>
      </c>
      <c r="AD2023" s="3" t="str">
        <f t="shared" si="223"/>
        <v>No</v>
      </c>
    </row>
    <row r="2024" spans="1:30" ht="15" customHeight="1" x14ac:dyDescent="0.3">
      <c r="A2024" s="3" t="s">
        <v>2045</v>
      </c>
      <c r="B2024" s="3">
        <v>26</v>
      </c>
      <c r="C2024" s="3" t="s">
        <v>23</v>
      </c>
      <c r="D2024" s="3" t="s">
        <v>26</v>
      </c>
      <c r="E2024" s="3">
        <v>54441.148119564801</v>
      </c>
      <c r="F2024" s="3">
        <v>26</v>
      </c>
      <c r="G2024" s="3">
        <v>924.21317360628905</v>
      </c>
      <c r="H2024" s="3">
        <v>6</v>
      </c>
      <c r="I2024" s="3">
        <v>497.94750169895298</v>
      </c>
      <c r="J2024" s="3">
        <v>45</v>
      </c>
      <c r="K2024" s="3">
        <v>63.282753678755597</v>
      </c>
      <c r="L2024" s="3">
        <v>7</v>
      </c>
      <c r="M2024" s="3">
        <v>17</v>
      </c>
      <c r="N2024" s="3">
        <v>9</v>
      </c>
      <c r="O2024" s="3">
        <v>797</v>
      </c>
      <c r="P2024" s="3">
        <v>3</v>
      </c>
      <c r="Q2024" s="3">
        <v>9141.0943758716803</v>
      </c>
      <c r="R2024" s="3">
        <v>1</v>
      </c>
      <c r="S2024" s="3">
        <v>0</v>
      </c>
      <c r="T2024" s="3">
        <v>0</v>
      </c>
      <c r="U2024" s="3">
        <v>13833.7387045131</v>
      </c>
      <c r="V2024" s="3">
        <v>0</v>
      </c>
      <c r="W2024" s="3" t="str">
        <f>IF(Bank_data3[[#This Row],[credit_risk]]=1,"High Risk","Low Risk")</f>
        <v>Low Risk</v>
      </c>
      <c r="X2024" s="3" t="str">
        <f t="shared" si="217"/>
        <v>25-34</v>
      </c>
      <c r="Y2024" s="3" t="str">
        <f t="shared" si="218"/>
        <v>Middle Income</v>
      </c>
      <c r="Z2024" s="3" t="str">
        <f t="shared" si="219"/>
        <v>Very Good</v>
      </c>
      <c r="AA2024" s="27">
        <f t="shared" si="220"/>
        <v>0.16790781773734484</v>
      </c>
      <c r="AB2024" s="3" t="str">
        <f t="shared" si="221"/>
        <v>Low</v>
      </c>
      <c r="AC2024" s="3" t="str">
        <f t="shared" si="222"/>
        <v>Low</v>
      </c>
      <c r="AD2024" s="3" t="str">
        <f t="shared" si="223"/>
        <v>No</v>
      </c>
    </row>
    <row r="2025" spans="1:30" ht="15" customHeight="1" x14ac:dyDescent="0.3">
      <c r="A2025" s="3" t="s">
        <v>2046</v>
      </c>
      <c r="B2025" s="3">
        <v>30</v>
      </c>
      <c r="C2025" s="3" t="s">
        <v>23</v>
      </c>
      <c r="D2025" s="3" t="s">
        <v>24</v>
      </c>
      <c r="E2025" s="3">
        <v>57145.429243850798</v>
      </c>
      <c r="F2025" s="3">
        <v>63</v>
      </c>
      <c r="G2025" s="3">
        <v>1861.9881778095701</v>
      </c>
      <c r="H2025" s="3">
        <v>1</v>
      </c>
      <c r="I2025" s="3">
        <v>1181.26247481985</v>
      </c>
      <c r="J2025" s="3">
        <v>6</v>
      </c>
      <c r="K2025" s="3">
        <v>742.43345523670405</v>
      </c>
      <c r="L2025" s="3">
        <v>65</v>
      </c>
      <c r="M2025" s="3">
        <v>18</v>
      </c>
      <c r="N2025" s="3">
        <v>3</v>
      </c>
      <c r="O2025" s="3">
        <v>675</v>
      </c>
      <c r="P2025" s="3">
        <v>0</v>
      </c>
      <c r="Q2025" s="3">
        <v>8718.52540260145</v>
      </c>
      <c r="R2025" s="3">
        <v>5</v>
      </c>
      <c r="S2025" s="3">
        <v>0</v>
      </c>
      <c r="T2025" s="3">
        <v>0</v>
      </c>
      <c r="U2025" s="3">
        <v>8190.82883622177</v>
      </c>
      <c r="V2025" s="3">
        <v>1</v>
      </c>
      <c r="W2025" s="3" t="str">
        <f>IF(Bank_data3[[#This Row],[credit_risk]]=1,"High Risk","Low Risk")</f>
        <v>High Risk</v>
      </c>
      <c r="X2025" s="3" t="str">
        <f t="shared" si="217"/>
        <v>25-34</v>
      </c>
      <c r="Y2025" s="3" t="str">
        <f t="shared" si="218"/>
        <v>Middle Income</v>
      </c>
      <c r="Z2025" s="3" t="str">
        <f t="shared" si="219"/>
        <v>Good</v>
      </c>
      <c r="AA2025" s="27">
        <f t="shared" si="220"/>
        <v>0.15256732722048136</v>
      </c>
      <c r="AB2025" s="3" t="str">
        <f t="shared" si="221"/>
        <v>Medium</v>
      </c>
      <c r="AC2025" s="3" t="str">
        <f t="shared" si="222"/>
        <v>High</v>
      </c>
      <c r="AD2025" s="3" t="str">
        <f t="shared" si="223"/>
        <v>No</v>
      </c>
    </row>
    <row r="2026" spans="1:30" ht="15" customHeight="1" x14ac:dyDescent="0.3">
      <c r="A2026" s="3" t="s">
        <v>2047</v>
      </c>
      <c r="B2026" s="3">
        <v>39</v>
      </c>
      <c r="C2026" s="3" t="s">
        <v>31</v>
      </c>
      <c r="D2026" s="3" t="s">
        <v>26</v>
      </c>
      <c r="E2026" s="3">
        <v>57922.661492595696</v>
      </c>
      <c r="F2026" s="3">
        <v>57</v>
      </c>
      <c r="G2026" s="3">
        <v>1013.83846509261</v>
      </c>
      <c r="H2026" s="3">
        <v>1</v>
      </c>
      <c r="I2026" s="3">
        <v>1214.9181816645701</v>
      </c>
      <c r="J2026" s="3">
        <v>35</v>
      </c>
      <c r="K2026" s="3">
        <v>308.94363420196697</v>
      </c>
      <c r="L2026" s="3">
        <v>13</v>
      </c>
      <c r="M2026" s="3">
        <v>3</v>
      </c>
      <c r="N2026" s="3">
        <v>3</v>
      </c>
      <c r="O2026" s="3">
        <v>386</v>
      </c>
      <c r="P2026" s="3">
        <v>2</v>
      </c>
      <c r="Q2026" s="3">
        <v>14060.5701953606</v>
      </c>
      <c r="R2026" s="3">
        <v>0</v>
      </c>
      <c r="S2026" s="3">
        <v>0</v>
      </c>
      <c r="T2026" s="3">
        <v>0</v>
      </c>
      <c r="U2026" s="3">
        <v>6917.3595582795997</v>
      </c>
      <c r="V2026" s="3">
        <v>1</v>
      </c>
      <c r="W2026" s="3" t="str">
        <f>IF(Bank_data3[[#This Row],[credit_risk]]=1,"High Risk","Low Risk")</f>
        <v>High Risk</v>
      </c>
      <c r="X2026" s="3" t="str">
        <f t="shared" si="217"/>
        <v>35-44</v>
      </c>
      <c r="Y2026" s="3" t="str">
        <f t="shared" si="218"/>
        <v>Middle Income</v>
      </c>
      <c r="Z2026" s="3" t="str">
        <f t="shared" si="219"/>
        <v>Poor</v>
      </c>
      <c r="AA2026" s="27">
        <f t="shared" si="220"/>
        <v>0.24274730879136097</v>
      </c>
      <c r="AB2026" s="3" t="str">
        <f t="shared" si="221"/>
        <v>Medium</v>
      </c>
      <c r="AC2026" s="3" t="str">
        <f t="shared" si="222"/>
        <v>Medium</v>
      </c>
      <c r="AD2026" s="3" t="str">
        <f t="shared" si="223"/>
        <v>No</v>
      </c>
    </row>
    <row r="2027" spans="1:30" ht="15" customHeight="1" x14ac:dyDescent="0.3">
      <c r="A2027" s="3" t="s">
        <v>2048</v>
      </c>
      <c r="B2027" s="3">
        <v>35</v>
      </c>
      <c r="C2027" s="3" t="s">
        <v>23</v>
      </c>
      <c r="D2027" s="3" t="s">
        <v>33</v>
      </c>
      <c r="E2027" s="3">
        <v>28355.2934255367</v>
      </c>
      <c r="F2027" s="3">
        <v>191</v>
      </c>
      <c r="G2027" s="3">
        <v>502.32157333571899</v>
      </c>
      <c r="H2027" s="3">
        <v>3</v>
      </c>
      <c r="I2027" s="3">
        <v>1012.27241915556</v>
      </c>
      <c r="J2027" s="3">
        <v>28</v>
      </c>
      <c r="K2027" s="3">
        <v>601.48090780185396</v>
      </c>
      <c r="L2027" s="3">
        <v>4</v>
      </c>
      <c r="M2027" s="3">
        <v>18</v>
      </c>
      <c r="N2027" s="3">
        <v>0</v>
      </c>
      <c r="O2027" s="3">
        <v>469</v>
      </c>
      <c r="P2027" s="3">
        <v>0</v>
      </c>
      <c r="Q2027" s="3">
        <v>18966.6370735276</v>
      </c>
      <c r="R2027" s="3">
        <v>4</v>
      </c>
      <c r="S2027" s="3">
        <v>0</v>
      </c>
      <c r="T2027" s="3">
        <v>0</v>
      </c>
      <c r="U2027" s="3">
        <v>8348.6753595256105</v>
      </c>
      <c r="V2027" s="3">
        <v>1</v>
      </c>
      <c r="W2027" s="3" t="str">
        <f>IF(Bank_data3[[#This Row],[credit_risk]]=1,"High Risk","Low Risk")</f>
        <v>High Risk</v>
      </c>
      <c r="X2027" s="3" t="str">
        <f t="shared" si="217"/>
        <v>35-44</v>
      </c>
      <c r="Y2027" s="3" t="str">
        <f t="shared" si="218"/>
        <v>Low Income</v>
      </c>
      <c r="Z2027" s="3" t="str">
        <f t="shared" si="219"/>
        <v>Poor</v>
      </c>
      <c r="AA2027" s="27">
        <f t="shared" si="220"/>
        <v>0.66889228719623472</v>
      </c>
      <c r="AB2027" s="3" t="str">
        <f t="shared" si="221"/>
        <v>Low</v>
      </c>
      <c r="AC2027" s="3" t="str">
        <f t="shared" si="222"/>
        <v>Low</v>
      </c>
      <c r="AD2027" s="3" t="str">
        <f t="shared" si="223"/>
        <v>No</v>
      </c>
    </row>
    <row r="2028" spans="1:30" ht="15" customHeight="1" x14ac:dyDescent="0.3">
      <c r="A2028" s="3" t="s">
        <v>2049</v>
      </c>
      <c r="B2028" s="3">
        <v>23</v>
      </c>
      <c r="C2028" s="3" t="s">
        <v>23</v>
      </c>
      <c r="D2028" s="3" t="s">
        <v>33</v>
      </c>
      <c r="E2028" s="3">
        <v>76986.978512303598</v>
      </c>
      <c r="F2028" s="3">
        <v>86</v>
      </c>
      <c r="G2028" s="3">
        <v>2313.3689780047998</v>
      </c>
      <c r="H2028" s="3">
        <v>8</v>
      </c>
      <c r="I2028" s="3">
        <v>824.45673425876896</v>
      </c>
      <c r="J2028" s="3">
        <v>28</v>
      </c>
      <c r="K2028" s="3">
        <v>625.87540905138496</v>
      </c>
      <c r="L2028" s="3">
        <v>12</v>
      </c>
      <c r="M2028" s="3">
        <v>13</v>
      </c>
      <c r="N2028" s="3">
        <v>4</v>
      </c>
      <c r="O2028" s="3">
        <v>528</v>
      </c>
      <c r="P2028" s="3">
        <v>0</v>
      </c>
      <c r="Q2028" s="3">
        <v>12644.585399052899</v>
      </c>
      <c r="R2028" s="3">
        <v>4</v>
      </c>
      <c r="S2028" s="3">
        <v>0</v>
      </c>
      <c r="T2028" s="3">
        <v>0</v>
      </c>
      <c r="U2028" s="3">
        <v>10909.4870166986</v>
      </c>
      <c r="V2028" s="3">
        <v>1</v>
      </c>
      <c r="W2028" s="3" t="str">
        <f>IF(Bank_data3[[#This Row],[credit_risk]]=1,"High Risk","Low Risk")</f>
        <v>High Risk</v>
      </c>
      <c r="X2028" s="3" t="str">
        <f t="shared" si="217"/>
        <v>18-24</v>
      </c>
      <c r="Y2028" s="3" t="str">
        <f t="shared" si="218"/>
        <v>Middle Income</v>
      </c>
      <c r="Z2028" s="3" t="str">
        <f t="shared" si="219"/>
        <v>Poor</v>
      </c>
      <c r="AA2028" s="27">
        <f t="shared" si="220"/>
        <v>0.16424316999311925</v>
      </c>
      <c r="AB2028" s="3" t="str">
        <f t="shared" si="221"/>
        <v>Medium</v>
      </c>
      <c r="AC2028" s="3" t="str">
        <f t="shared" si="222"/>
        <v>Medium</v>
      </c>
      <c r="AD2028" s="3" t="str">
        <f t="shared" si="223"/>
        <v>No</v>
      </c>
    </row>
    <row r="2029" spans="1:30" ht="15" customHeight="1" x14ac:dyDescent="0.3">
      <c r="A2029" s="3" t="s">
        <v>2050</v>
      </c>
      <c r="B2029" s="3">
        <v>25</v>
      </c>
      <c r="C2029" s="3" t="s">
        <v>23</v>
      </c>
      <c r="D2029" s="3" t="s">
        <v>26</v>
      </c>
      <c r="E2029" s="3">
        <v>42737.037207003799</v>
      </c>
      <c r="F2029" s="3">
        <v>227</v>
      </c>
      <c r="G2029" s="3">
        <v>2434.0249721451801</v>
      </c>
      <c r="H2029" s="3">
        <v>8</v>
      </c>
      <c r="I2029" s="3">
        <v>20</v>
      </c>
      <c r="J2029" s="3">
        <v>25</v>
      </c>
      <c r="K2029" s="3">
        <v>393.08355114947602</v>
      </c>
      <c r="L2029" s="3">
        <v>76</v>
      </c>
      <c r="M2029" s="3">
        <v>7</v>
      </c>
      <c r="N2029" s="3">
        <v>8</v>
      </c>
      <c r="O2029" s="3">
        <v>893</v>
      </c>
      <c r="P2029" s="3">
        <v>0</v>
      </c>
      <c r="Q2029" s="3">
        <v>8105.43663344163</v>
      </c>
      <c r="R2029" s="3">
        <v>2</v>
      </c>
      <c r="S2029" s="3">
        <v>0</v>
      </c>
      <c r="T2029" s="3">
        <v>0</v>
      </c>
      <c r="U2029" s="3">
        <v>17161.871408013802</v>
      </c>
      <c r="V2029" s="3">
        <v>0</v>
      </c>
      <c r="W2029" s="3" t="str">
        <f>IF(Bank_data3[[#This Row],[credit_risk]]=1,"High Risk","Low Risk")</f>
        <v>Low Risk</v>
      </c>
      <c r="X2029" s="3" t="str">
        <f t="shared" si="217"/>
        <v>25-34</v>
      </c>
      <c r="Y2029" s="3" t="str">
        <f t="shared" si="218"/>
        <v>Low Income</v>
      </c>
      <c r="Z2029" s="3" t="str">
        <f t="shared" si="219"/>
        <v>Excellent</v>
      </c>
      <c r="AA2029" s="27">
        <f t="shared" si="220"/>
        <v>0.18965836574448594</v>
      </c>
      <c r="AB2029" s="3" t="str">
        <f t="shared" si="221"/>
        <v>Medium</v>
      </c>
      <c r="AC2029" s="3" t="str">
        <f t="shared" si="222"/>
        <v>High</v>
      </c>
      <c r="AD2029" s="3" t="str">
        <f t="shared" si="223"/>
        <v>No</v>
      </c>
    </row>
    <row r="2030" spans="1:30" ht="15" customHeight="1" x14ac:dyDescent="0.3">
      <c r="A2030" s="3" t="s">
        <v>2051</v>
      </c>
      <c r="B2030" s="3">
        <v>41</v>
      </c>
      <c r="C2030" s="3" t="s">
        <v>31</v>
      </c>
      <c r="D2030" s="3" t="s">
        <v>26</v>
      </c>
      <c r="E2030" s="3">
        <v>64796.756070721</v>
      </c>
      <c r="F2030" s="3">
        <v>225</v>
      </c>
      <c r="G2030" s="3">
        <v>1884.9080425350501</v>
      </c>
      <c r="H2030" s="3">
        <v>7</v>
      </c>
      <c r="I2030" s="3">
        <v>948.50189642906196</v>
      </c>
      <c r="J2030" s="3">
        <v>26</v>
      </c>
      <c r="K2030" s="3">
        <v>271.12362027358898</v>
      </c>
      <c r="L2030" s="3">
        <v>23</v>
      </c>
      <c r="M2030" s="3">
        <v>3</v>
      </c>
      <c r="N2030" s="3">
        <v>2</v>
      </c>
      <c r="O2030" s="3">
        <v>510</v>
      </c>
      <c r="P2030" s="3">
        <v>1</v>
      </c>
      <c r="Q2030" s="3">
        <v>7066.1903181553198</v>
      </c>
      <c r="R2030" s="3">
        <v>2</v>
      </c>
      <c r="S2030" s="3">
        <v>0</v>
      </c>
      <c r="T2030" s="3">
        <v>0</v>
      </c>
      <c r="U2030" s="3">
        <v>9503.4048017783007</v>
      </c>
      <c r="V2030" s="3">
        <v>1</v>
      </c>
      <c r="W2030" s="3" t="str">
        <f>IF(Bank_data3[[#This Row],[credit_risk]]=1,"High Risk","Low Risk")</f>
        <v>High Risk</v>
      </c>
      <c r="X2030" s="3" t="str">
        <f t="shared" si="217"/>
        <v>35-44</v>
      </c>
      <c r="Y2030" s="3" t="str">
        <f t="shared" si="218"/>
        <v>Middle Income</v>
      </c>
      <c r="Z2030" s="3" t="str">
        <f t="shared" si="219"/>
        <v>Poor</v>
      </c>
      <c r="AA2030" s="27">
        <f t="shared" si="220"/>
        <v>0.10905160607798145</v>
      </c>
      <c r="AB2030" s="3" t="str">
        <f t="shared" si="221"/>
        <v>Medium</v>
      </c>
      <c r="AC2030" s="3" t="str">
        <f t="shared" si="222"/>
        <v>Medium</v>
      </c>
      <c r="AD2030" s="3" t="str">
        <f t="shared" si="223"/>
        <v>No</v>
      </c>
    </row>
    <row r="2031" spans="1:30" ht="15" customHeight="1" x14ac:dyDescent="0.3">
      <c r="A2031" s="3" t="s">
        <v>2052</v>
      </c>
      <c r="B2031" s="3">
        <v>45</v>
      </c>
      <c r="C2031" s="3" t="s">
        <v>23</v>
      </c>
      <c r="D2031" s="3" t="s">
        <v>26</v>
      </c>
      <c r="E2031" s="3">
        <v>76251.788661682003</v>
      </c>
      <c r="F2031" s="3">
        <v>170</v>
      </c>
      <c r="G2031" s="3">
        <v>272.31773371929199</v>
      </c>
      <c r="H2031" s="3">
        <v>10</v>
      </c>
      <c r="I2031" s="3">
        <v>663.03435816989804</v>
      </c>
      <c r="J2031" s="3">
        <v>23</v>
      </c>
      <c r="K2031" s="3">
        <v>380.442957050806</v>
      </c>
      <c r="L2031" s="3">
        <v>34</v>
      </c>
      <c r="M2031" s="3">
        <v>15</v>
      </c>
      <c r="N2031" s="3">
        <v>1</v>
      </c>
      <c r="O2031" s="3">
        <v>792</v>
      </c>
      <c r="P2031" s="3">
        <v>1</v>
      </c>
      <c r="Q2031" s="3">
        <v>18992.739497697599</v>
      </c>
      <c r="R2031" s="3">
        <v>7</v>
      </c>
      <c r="S2031" s="3">
        <v>0</v>
      </c>
      <c r="T2031" s="3">
        <v>0</v>
      </c>
      <c r="U2031" s="3">
        <v>8824.4926816384796</v>
      </c>
      <c r="V2031" s="3">
        <v>1</v>
      </c>
      <c r="W2031" s="3" t="str">
        <f>IF(Bank_data3[[#This Row],[credit_risk]]=1,"High Risk","Low Risk")</f>
        <v>High Risk</v>
      </c>
      <c r="X2031" s="3" t="str">
        <f t="shared" si="217"/>
        <v>45-54</v>
      </c>
      <c r="Y2031" s="3" t="str">
        <f t="shared" si="218"/>
        <v>Middle Income</v>
      </c>
      <c r="Z2031" s="3" t="str">
        <f t="shared" si="219"/>
        <v>Very Good</v>
      </c>
      <c r="AA2031" s="27">
        <f t="shared" si="220"/>
        <v>0.24907926530045868</v>
      </c>
      <c r="AB2031" s="3" t="str">
        <f t="shared" si="221"/>
        <v>Low</v>
      </c>
      <c r="AC2031" s="3" t="str">
        <f t="shared" si="222"/>
        <v>High</v>
      </c>
      <c r="AD2031" s="3" t="str">
        <f t="shared" si="223"/>
        <v>No</v>
      </c>
    </row>
    <row r="2032" spans="1:30" ht="15" customHeight="1" x14ac:dyDescent="0.3">
      <c r="A2032" s="3" t="s">
        <v>2053</v>
      </c>
      <c r="B2032" s="3">
        <v>22</v>
      </c>
      <c r="C2032" s="3" t="s">
        <v>28</v>
      </c>
      <c r="D2032" s="3" t="s">
        <v>26</v>
      </c>
      <c r="E2032" s="3">
        <v>51464.768576327602</v>
      </c>
      <c r="F2032" s="3">
        <v>188</v>
      </c>
      <c r="G2032" s="3">
        <v>2980.1405111557701</v>
      </c>
      <c r="H2032" s="3">
        <v>4</v>
      </c>
      <c r="I2032" s="3">
        <v>713.803956003861</v>
      </c>
      <c r="J2032" s="3">
        <v>30</v>
      </c>
      <c r="K2032" s="3">
        <v>899.14767512922106</v>
      </c>
      <c r="L2032" s="3">
        <v>77</v>
      </c>
      <c r="M2032" s="3">
        <v>11</v>
      </c>
      <c r="N2032" s="3">
        <v>1</v>
      </c>
      <c r="O2032" s="3">
        <v>839</v>
      </c>
      <c r="P2032" s="3">
        <v>0</v>
      </c>
      <c r="Q2032" s="3">
        <v>16121.7525522662</v>
      </c>
      <c r="R2032" s="3">
        <v>6</v>
      </c>
      <c r="S2032" s="3">
        <v>0</v>
      </c>
      <c r="T2032" s="3">
        <v>0</v>
      </c>
      <c r="U2032" s="3">
        <v>12722.228078086</v>
      </c>
      <c r="V2032" s="3">
        <v>1</v>
      </c>
      <c r="W2032" s="3" t="str">
        <f>IF(Bank_data3[[#This Row],[credit_risk]]=1,"High Risk","Low Risk")</f>
        <v>High Risk</v>
      </c>
      <c r="X2032" s="3" t="str">
        <f t="shared" si="217"/>
        <v>18-24</v>
      </c>
      <c r="Y2032" s="3" t="str">
        <f t="shared" si="218"/>
        <v>Middle Income</v>
      </c>
      <c r="Z2032" s="3" t="str">
        <f t="shared" si="219"/>
        <v>Excellent</v>
      </c>
      <c r="AA2032" s="27">
        <f t="shared" si="220"/>
        <v>0.31325804036903354</v>
      </c>
      <c r="AB2032" s="3" t="str">
        <f t="shared" si="221"/>
        <v>Medium</v>
      </c>
      <c r="AC2032" s="3" t="str">
        <f t="shared" si="222"/>
        <v>High</v>
      </c>
      <c r="AD2032" s="3" t="str">
        <f t="shared" si="223"/>
        <v>No</v>
      </c>
    </row>
    <row r="2033" spans="1:30" ht="15" customHeight="1" x14ac:dyDescent="0.3">
      <c r="A2033" s="3" t="s">
        <v>2054</v>
      </c>
      <c r="B2033" s="3">
        <v>60</v>
      </c>
      <c r="C2033" s="3" t="s">
        <v>31</v>
      </c>
      <c r="D2033" s="3" t="s">
        <v>24</v>
      </c>
      <c r="E2033" s="3">
        <v>28733.388642767899</v>
      </c>
      <c r="F2033" s="3">
        <v>121</v>
      </c>
      <c r="G2033" s="3">
        <v>2952.8302930903901</v>
      </c>
      <c r="H2033" s="3">
        <v>6</v>
      </c>
      <c r="I2033" s="3">
        <v>135.91793431701399</v>
      </c>
      <c r="J2033" s="3">
        <v>6</v>
      </c>
      <c r="K2033" s="3">
        <v>262.81807315654299</v>
      </c>
      <c r="L2033" s="3">
        <v>67</v>
      </c>
      <c r="M2033" s="3">
        <v>17</v>
      </c>
      <c r="N2033" s="3">
        <v>9</v>
      </c>
      <c r="O2033" s="3">
        <v>321</v>
      </c>
      <c r="P2033" s="3">
        <v>2</v>
      </c>
      <c r="Q2033" s="3">
        <v>6700.0285321335105</v>
      </c>
      <c r="R2033" s="3">
        <v>0</v>
      </c>
      <c r="S2033" s="3">
        <v>0</v>
      </c>
      <c r="T2033" s="3">
        <v>0</v>
      </c>
      <c r="U2033" s="3">
        <v>5893.2254731515304</v>
      </c>
      <c r="V2033" s="3">
        <v>1</v>
      </c>
      <c r="W2033" s="3" t="str">
        <f>IF(Bank_data3[[#This Row],[credit_risk]]=1,"High Risk","Low Risk")</f>
        <v>High Risk</v>
      </c>
      <c r="X2033" s="3" t="str">
        <f t="shared" si="217"/>
        <v>55+</v>
      </c>
      <c r="Y2033" s="3" t="str">
        <f t="shared" si="218"/>
        <v>Low Income</v>
      </c>
      <c r="Z2033" s="3" t="str">
        <f t="shared" si="219"/>
        <v>Poor</v>
      </c>
      <c r="AA2033" s="27">
        <f t="shared" si="220"/>
        <v>0.23317919843818652</v>
      </c>
      <c r="AB2033" s="3" t="str">
        <f t="shared" si="221"/>
        <v>Medium</v>
      </c>
      <c r="AC2033" s="3" t="str">
        <f t="shared" si="222"/>
        <v>High</v>
      </c>
      <c r="AD2033" s="3" t="str">
        <f t="shared" si="223"/>
        <v>No</v>
      </c>
    </row>
    <row r="2034" spans="1:30" ht="15" customHeight="1" x14ac:dyDescent="0.3">
      <c r="A2034" s="3" t="s">
        <v>2055</v>
      </c>
      <c r="B2034" s="3">
        <v>61</v>
      </c>
      <c r="C2034" s="3" t="s">
        <v>31</v>
      </c>
      <c r="D2034" s="3" t="s">
        <v>33</v>
      </c>
      <c r="E2034" s="3">
        <v>10000</v>
      </c>
      <c r="F2034" s="3">
        <v>74</v>
      </c>
      <c r="G2034" s="3">
        <v>2518.4367874541899</v>
      </c>
      <c r="H2034" s="3">
        <v>11</v>
      </c>
      <c r="I2034" s="3">
        <v>972.75597005596705</v>
      </c>
      <c r="J2034" s="3">
        <v>16</v>
      </c>
      <c r="K2034" s="3">
        <v>224.73486601114001</v>
      </c>
      <c r="L2034" s="3">
        <v>25</v>
      </c>
      <c r="M2034" s="3">
        <v>11</v>
      </c>
      <c r="N2034" s="3">
        <v>6</v>
      </c>
      <c r="O2034" s="3">
        <v>601</v>
      </c>
      <c r="P2034" s="3">
        <v>2</v>
      </c>
      <c r="Q2034" s="3">
        <v>3803.7201414056599</v>
      </c>
      <c r="R2034" s="3">
        <v>5</v>
      </c>
      <c r="S2034" s="3">
        <v>0</v>
      </c>
      <c r="T2034" s="3">
        <v>0</v>
      </c>
      <c r="U2034" s="3">
        <v>7574.1861933953696</v>
      </c>
      <c r="V2034" s="3">
        <v>1</v>
      </c>
      <c r="W2034" s="3" t="str">
        <f>IF(Bank_data3[[#This Row],[credit_risk]]=1,"High Risk","Low Risk")</f>
        <v>High Risk</v>
      </c>
      <c r="X2034" s="3" t="str">
        <f t="shared" si="217"/>
        <v>55+</v>
      </c>
      <c r="Y2034" s="3" t="str">
        <f t="shared" si="218"/>
        <v>Low Income</v>
      </c>
      <c r="Z2034" s="3" t="str">
        <f t="shared" si="219"/>
        <v>Fair</v>
      </c>
      <c r="AA2034" s="27">
        <f t="shared" si="220"/>
        <v>0.38037201414056598</v>
      </c>
      <c r="AB2034" s="3" t="str">
        <f t="shared" si="221"/>
        <v>Medium</v>
      </c>
      <c r="AC2034" s="3" t="str">
        <f t="shared" si="222"/>
        <v>Medium</v>
      </c>
      <c r="AD2034" s="3" t="str">
        <f t="shared" si="223"/>
        <v>No</v>
      </c>
    </row>
    <row r="2035" spans="1:30" ht="15" customHeight="1" x14ac:dyDescent="0.3">
      <c r="A2035" s="3" t="s">
        <v>2056</v>
      </c>
      <c r="B2035" s="3">
        <v>33</v>
      </c>
      <c r="C2035" s="3" t="s">
        <v>28</v>
      </c>
      <c r="D2035" s="3" t="s">
        <v>24</v>
      </c>
      <c r="E2035" s="3">
        <v>49308.515432565102</v>
      </c>
      <c r="F2035" s="3">
        <v>76</v>
      </c>
      <c r="G2035" s="3">
        <v>1743.00184811791</v>
      </c>
      <c r="H2035" s="3">
        <v>8</v>
      </c>
      <c r="I2035" s="3">
        <v>292.99663361056599</v>
      </c>
      <c r="J2035" s="3">
        <v>48</v>
      </c>
      <c r="K2035" s="3">
        <v>547.68267916090804</v>
      </c>
      <c r="L2035" s="3">
        <v>73</v>
      </c>
      <c r="M2035" s="3">
        <v>17</v>
      </c>
      <c r="N2035" s="3">
        <v>5</v>
      </c>
      <c r="O2035" s="3">
        <v>331</v>
      </c>
      <c r="P2035" s="3">
        <v>4</v>
      </c>
      <c r="Q2035" s="3">
        <v>6690.62886616992</v>
      </c>
      <c r="R2035" s="3">
        <v>5</v>
      </c>
      <c r="S2035" s="3">
        <v>0</v>
      </c>
      <c r="T2035" s="3">
        <v>0</v>
      </c>
      <c r="U2035" s="3">
        <v>9374.9572295873404</v>
      </c>
      <c r="V2035" s="3">
        <v>1</v>
      </c>
      <c r="W2035" s="3" t="str">
        <f>IF(Bank_data3[[#This Row],[credit_risk]]=1,"High Risk","Low Risk")</f>
        <v>High Risk</v>
      </c>
      <c r="X2035" s="3" t="str">
        <f t="shared" si="217"/>
        <v>25-34</v>
      </c>
      <c r="Y2035" s="3" t="str">
        <f t="shared" si="218"/>
        <v>Low Income</v>
      </c>
      <c r="Z2035" s="3" t="str">
        <f t="shared" si="219"/>
        <v>Poor</v>
      </c>
      <c r="AA2035" s="27">
        <f t="shared" si="220"/>
        <v>0.13568911591589289</v>
      </c>
      <c r="AB2035" s="3" t="str">
        <f t="shared" si="221"/>
        <v>Medium</v>
      </c>
      <c r="AC2035" s="3" t="str">
        <f t="shared" si="222"/>
        <v>High</v>
      </c>
      <c r="AD2035" s="3" t="str">
        <f t="shared" si="223"/>
        <v>No</v>
      </c>
    </row>
    <row r="2036" spans="1:30" ht="15" customHeight="1" x14ac:dyDescent="0.3">
      <c r="A2036" s="3" t="s">
        <v>2057</v>
      </c>
      <c r="B2036" s="3">
        <v>30</v>
      </c>
      <c r="C2036" s="3" t="s">
        <v>28</v>
      </c>
      <c r="D2036" s="3" t="s">
        <v>26</v>
      </c>
      <c r="E2036" s="3">
        <v>54502.600059185999</v>
      </c>
      <c r="F2036" s="3">
        <v>131</v>
      </c>
      <c r="G2036" s="3">
        <v>1572.8595070945801</v>
      </c>
      <c r="H2036" s="3">
        <v>2</v>
      </c>
      <c r="I2036" s="3">
        <v>841.44859109698803</v>
      </c>
      <c r="J2036" s="3">
        <v>32</v>
      </c>
      <c r="K2036" s="3">
        <v>446.73962809538199</v>
      </c>
      <c r="L2036" s="3">
        <v>37</v>
      </c>
      <c r="M2036" s="3">
        <v>3</v>
      </c>
      <c r="N2036" s="3">
        <v>1</v>
      </c>
      <c r="O2036" s="3">
        <v>610</v>
      </c>
      <c r="P2036" s="3">
        <v>0</v>
      </c>
      <c r="Q2036" s="3">
        <v>17933.511078955202</v>
      </c>
      <c r="R2036" s="3">
        <v>3</v>
      </c>
      <c r="S2036" s="3">
        <v>0</v>
      </c>
      <c r="T2036" s="3">
        <v>0</v>
      </c>
      <c r="U2036" s="3">
        <v>4404.2263237029401</v>
      </c>
      <c r="V2036" s="3">
        <v>0</v>
      </c>
      <c r="W2036" s="3" t="str">
        <f>IF(Bank_data3[[#This Row],[credit_risk]]=1,"High Risk","Low Risk")</f>
        <v>Low Risk</v>
      </c>
      <c r="X2036" s="3" t="str">
        <f t="shared" si="217"/>
        <v>25-34</v>
      </c>
      <c r="Y2036" s="3" t="str">
        <f t="shared" si="218"/>
        <v>Middle Income</v>
      </c>
      <c r="Z2036" s="3" t="str">
        <f t="shared" si="219"/>
        <v>Fair</v>
      </c>
      <c r="AA2036" s="27">
        <f t="shared" si="220"/>
        <v>0.32903955149810593</v>
      </c>
      <c r="AB2036" s="3" t="str">
        <f t="shared" si="221"/>
        <v>Medium</v>
      </c>
      <c r="AC2036" s="3" t="str">
        <f t="shared" si="222"/>
        <v>High</v>
      </c>
      <c r="AD2036" s="3" t="str">
        <f t="shared" si="223"/>
        <v>No</v>
      </c>
    </row>
    <row r="2037" spans="1:30" ht="15" customHeight="1" x14ac:dyDescent="0.3">
      <c r="A2037" s="3" t="s">
        <v>2058</v>
      </c>
      <c r="B2037" s="3">
        <v>37</v>
      </c>
      <c r="C2037" s="3" t="s">
        <v>28</v>
      </c>
      <c r="D2037" s="3" t="s">
        <v>24</v>
      </c>
      <c r="E2037" s="3">
        <v>39546.047593658899</v>
      </c>
      <c r="F2037" s="3">
        <v>87</v>
      </c>
      <c r="G2037" s="3">
        <v>1849.82839165988</v>
      </c>
      <c r="H2037" s="3">
        <v>3</v>
      </c>
      <c r="I2037" s="3">
        <v>1116.63011866844</v>
      </c>
      <c r="J2037" s="3">
        <v>33</v>
      </c>
      <c r="K2037" s="3">
        <v>397.52400989938502</v>
      </c>
      <c r="L2037" s="3">
        <v>33</v>
      </c>
      <c r="M2037" s="3">
        <v>15</v>
      </c>
      <c r="N2037" s="3">
        <v>0</v>
      </c>
      <c r="O2037" s="3">
        <v>644</v>
      </c>
      <c r="P2037" s="3">
        <v>4</v>
      </c>
      <c r="Q2037" s="3">
        <v>6335.7149407547004</v>
      </c>
      <c r="R2037" s="3">
        <v>6</v>
      </c>
      <c r="S2037" s="3">
        <v>0</v>
      </c>
      <c r="T2037" s="3">
        <v>0</v>
      </c>
      <c r="U2037" s="3">
        <v>1894.3431496893199</v>
      </c>
      <c r="V2037" s="3">
        <v>1</v>
      </c>
      <c r="W2037" s="3" t="str">
        <f>IF(Bank_data3[[#This Row],[credit_risk]]=1,"High Risk","Low Risk")</f>
        <v>High Risk</v>
      </c>
      <c r="X2037" s="3" t="str">
        <f t="shared" si="217"/>
        <v>35-44</v>
      </c>
      <c r="Y2037" s="3" t="str">
        <f t="shared" si="218"/>
        <v>Low Income</v>
      </c>
      <c r="Z2037" s="3" t="str">
        <f t="shared" si="219"/>
        <v>Fair</v>
      </c>
      <c r="AA2037" s="27">
        <f t="shared" si="220"/>
        <v>0.1602110786355958</v>
      </c>
      <c r="AB2037" s="3" t="str">
        <f t="shared" si="221"/>
        <v>Medium</v>
      </c>
      <c r="AC2037" s="3" t="str">
        <f t="shared" si="222"/>
        <v>High</v>
      </c>
      <c r="AD2037" s="3" t="str">
        <f t="shared" si="223"/>
        <v>No</v>
      </c>
    </row>
    <row r="2038" spans="1:30" ht="15" customHeight="1" x14ac:dyDescent="0.3">
      <c r="A2038" s="3" t="s">
        <v>2059</v>
      </c>
      <c r="B2038" s="3">
        <v>31</v>
      </c>
      <c r="C2038" s="3" t="s">
        <v>23</v>
      </c>
      <c r="D2038" s="3" t="s">
        <v>24</v>
      </c>
      <c r="E2038" s="3">
        <v>52442.3381622245</v>
      </c>
      <c r="F2038" s="3">
        <v>155</v>
      </c>
      <c r="G2038" s="3">
        <v>586.72295449834905</v>
      </c>
      <c r="H2038" s="3">
        <v>1</v>
      </c>
      <c r="I2038" s="3">
        <v>635.73513653885698</v>
      </c>
      <c r="J2038" s="3">
        <v>17</v>
      </c>
      <c r="K2038" s="3">
        <v>274.31746044831101</v>
      </c>
      <c r="L2038" s="3">
        <v>33</v>
      </c>
      <c r="M2038" s="3">
        <v>17</v>
      </c>
      <c r="N2038" s="3">
        <v>6</v>
      </c>
      <c r="O2038" s="3">
        <v>436</v>
      </c>
      <c r="P2038" s="3">
        <v>3</v>
      </c>
      <c r="Q2038" s="3">
        <v>14760.167570612301</v>
      </c>
      <c r="R2038" s="3">
        <v>5</v>
      </c>
      <c r="S2038" s="3">
        <v>0</v>
      </c>
      <c r="T2038" s="3">
        <v>0</v>
      </c>
      <c r="U2038" s="3">
        <v>10782.660663520899</v>
      </c>
      <c r="V2038" s="3">
        <v>1</v>
      </c>
      <c r="W2038" s="3" t="str">
        <f>IF(Bank_data3[[#This Row],[credit_risk]]=1,"High Risk","Low Risk")</f>
        <v>High Risk</v>
      </c>
      <c r="X2038" s="3" t="str">
        <f t="shared" si="217"/>
        <v>25-34</v>
      </c>
      <c r="Y2038" s="3" t="str">
        <f t="shared" si="218"/>
        <v>Middle Income</v>
      </c>
      <c r="Z2038" s="3" t="str">
        <f t="shared" si="219"/>
        <v>Poor</v>
      </c>
      <c r="AA2038" s="27">
        <f t="shared" si="220"/>
        <v>0.28145517701658107</v>
      </c>
      <c r="AB2038" s="3" t="str">
        <f t="shared" si="221"/>
        <v>Low</v>
      </c>
      <c r="AC2038" s="3" t="str">
        <f t="shared" si="222"/>
        <v>High</v>
      </c>
      <c r="AD2038" s="3" t="str">
        <f t="shared" si="223"/>
        <v>No</v>
      </c>
    </row>
    <row r="2039" spans="1:30" ht="15" customHeight="1" x14ac:dyDescent="0.3">
      <c r="A2039" s="3" t="s">
        <v>2060</v>
      </c>
      <c r="B2039" s="3">
        <v>42</v>
      </c>
      <c r="C2039" s="3" t="s">
        <v>28</v>
      </c>
      <c r="D2039" s="3" t="s">
        <v>33</v>
      </c>
      <c r="E2039" s="3">
        <v>57746.207087078998</v>
      </c>
      <c r="F2039" s="3">
        <v>98</v>
      </c>
      <c r="G2039" s="3">
        <v>1064.0109946980399</v>
      </c>
      <c r="H2039" s="3">
        <v>8</v>
      </c>
      <c r="I2039" s="3">
        <v>1225.6181038299501</v>
      </c>
      <c r="J2039" s="3">
        <v>40</v>
      </c>
      <c r="K2039" s="3">
        <v>494.79051009721701</v>
      </c>
      <c r="L2039" s="3">
        <v>18</v>
      </c>
      <c r="M2039" s="3">
        <v>18</v>
      </c>
      <c r="N2039" s="3">
        <v>5</v>
      </c>
      <c r="O2039" s="3">
        <v>783</v>
      </c>
      <c r="P2039" s="3">
        <v>2</v>
      </c>
      <c r="Q2039" s="3">
        <v>22157.200589500801</v>
      </c>
      <c r="R2039" s="3">
        <v>6</v>
      </c>
      <c r="S2039" s="3">
        <v>0</v>
      </c>
      <c r="T2039" s="3">
        <v>0</v>
      </c>
      <c r="U2039" s="3">
        <v>3594.8220486011401</v>
      </c>
      <c r="V2039" s="3">
        <v>1</v>
      </c>
      <c r="W2039" s="3" t="str">
        <f>IF(Bank_data3[[#This Row],[credit_risk]]=1,"High Risk","Low Risk")</f>
        <v>High Risk</v>
      </c>
      <c r="X2039" s="3" t="str">
        <f t="shared" si="217"/>
        <v>35-44</v>
      </c>
      <c r="Y2039" s="3" t="str">
        <f t="shared" si="218"/>
        <v>Middle Income</v>
      </c>
      <c r="Z2039" s="3" t="str">
        <f t="shared" si="219"/>
        <v>Very Good</v>
      </c>
      <c r="AA2039" s="27">
        <f t="shared" si="220"/>
        <v>0.38369966976512621</v>
      </c>
      <c r="AB2039" s="3" t="str">
        <f t="shared" si="221"/>
        <v>Medium</v>
      </c>
      <c r="AC2039" s="3" t="str">
        <f t="shared" si="222"/>
        <v>Medium</v>
      </c>
      <c r="AD2039" s="3" t="str">
        <f t="shared" si="223"/>
        <v>No</v>
      </c>
    </row>
    <row r="2040" spans="1:30" ht="15" customHeight="1" x14ac:dyDescent="0.3">
      <c r="A2040" s="3" t="s">
        <v>2061</v>
      </c>
      <c r="B2040" s="3">
        <v>31</v>
      </c>
      <c r="C2040" s="3" t="s">
        <v>23</v>
      </c>
      <c r="D2040" s="3" t="s">
        <v>24</v>
      </c>
      <c r="E2040" s="3">
        <v>67890.700234303396</v>
      </c>
      <c r="F2040" s="3">
        <v>55</v>
      </c>
      <c r="G2040" s="3">
        <v>1030.9959177850701</v>
      </c>
      <c r="H2040" s="3">
        <v>6</v>
      </c>
      <c r="I2040" s="3">
        <v>538.55336762748698</v>
      </c>
      <c r="J2040" s="3">
        <v>4</v>
      </c>
      <c r="K2040" s="3">
        <v>459.64272151744899</v>
      </c>
      <c r="L2040" s="3">
        <v>2</v>
      </c>
      <c r="M2040" s="3">
        <v>15</v>
      </c>
      <c r="N2040" s="3">
        <v>4</v>
      </c>
      <c r="O2040" s="3">
        <v>811</v>
      </c>
      <c r="P2040" s="3">
        <v>3</v>
      </c>
      <c r="Q2040" s="3">
        <v>7225.5099887883598</v>
      </c>
      <c r="R2040" s="3">
        <v>5</v>
      </c>
      <c r="S2040" s="3">
        <v>0</v>
      </c>
      <c r="T2040" s="3">
        <v>0</v>
      </c>
      <c r="U2040" s="3">
        <v>12376.962074532001</v>
      </c>
      <c r="V2040" s="3">
        <v>1</v>
      </c>
      <c r="W2040" s="3" t="str">
        <f>IF(Bank_data3[[#This Row],[credit_risk]]=1,"High Risk","Low Risk")</f>
        <v>High Risk</v>
      </c>
      <c r="X2040" s="3" t="str">
        <f t="shared" si="217"/>
        <v>25-34</v>
      </c>
      <c r="Y2040" s="3" t="str">
        <f t="shared" si="218"/>
        <v>Middle Income</v>
      </c>
      <c r="Z2040" s="3" t="str">
        <f t="shared" si="219"/>
        <v>Excellent</v>
      </c>
      <c r="AA2040" s="27">
        <f t="shared" si="220"/>
        <v>0.10642856773979036</v>
      </c>
      <c r="AB2040" s="3" t="str">
        <f t="shared" si="221"/>
        <v>Medium</v>
      </c>
      <c r="AC2040" s="3" t="str">
        <f t="shared" si="222"/>
        <v>Low</v>
      </c>
      <c r="AD2040" s="3" t="str">
        <f t="shared" si="223"/>
        <v>No</v>
      </c>
    </row>
    <row r="2041" spans="1:30" ht="15" customHeight="1" x14ac:dyDescent="0.3">
      <c r="A2041" s="3" t="s">
        <v>2062</v>
      </c>
      <c r="B2041" s="3">
        <v>32</v>
      </c>
      <c r="C2041" s="3" t="s">
        <v>31</v>
      </c>
      <c r="D2041" s="3" t="s">
        <v>33</v>
      </c>
      <c r="E2041" s="3">
        <v>45885.822959728197</v>
      </c>
      <c r="F2041" s="3">
        <v>191</v>
      </c>
      <c r="G2041" s="3">
        <v>1985.73517455605</v>
      </c>
      <c r="H2041" s="3">
        <v>5</v>
      </c>
      <c r="I2041" s="3">
        <v>1010.15157685585</v>
      </c>
      <c r="J2041" s="3">
        <v>0</v>
      </c>
      <c r="K2041" s="3">
        <v>834.21879577373295</v>
      </c>
      <c r="L2041" s="3">
        <v>35</v>
      </c>
      <c r="M2041" s="3">
        <v>2</v>
      </c>
      <c r="N2041" s="3">
        <v>4</v>
      </c>
      <c r="O2041" s="3">
        <v>876</v>
      </c>
      <c r="P2041" s="3">
        <v>3</v>
      </c>
      <c r="Q2041" s="3">
        <v>9738.3385704420107</v>
      </c>
      <c r="R2041" s="3">
        <v>4</v>
      </c>
      <c r="S2041" s="3">
        <v>0</v>
      </c>
      <c r="T2041" s="3">
        <v>0</v>
      </c>
      <c r="U2041" s="3">
        <v>6338.7717841084204</v>
      </c>
      <c r="V2041" s="3">
        <v>1</v>
      </c>
      <c r="W2041" s="3" t="str">
        <f>IF(Bank_data3[[#This Row],[credit_risk]]=1,"High Risk","Low Risk")</f>
        <v>High Risk</v>
      </c>
      <c r="X2041" s="3" t="str">
        <f t="shared" si="217"/>
        <v>25-34</v>
      </c>
      <c r="Y2041" s="3" t="str">
        <f t="shared" si="218"/>
        <v>Low Income</v>
      </c>
      <c r="Z2041" s="3" t="str">
        <f t="shared" si="219"/>
        <v>Excellent</v>
      </c>
      <c r="AA2041" s="27">
        <f t="shared" si="220"/>
        <v>0.21222978999393532</v>
      </c>
      <c r="AB2041" s="3" t="str">
        <f t="shared" si="221"/>
        <v>Medium</v>
      </c>
      <c r="AC2041" s="3" t="str">
        <f t="shared" si="222"/>
        <v>High</v>
      </c>
      <c r="AD2041" s="3" t="str">
        <f t="shared" si="223"/>
        <v>No</v>
      </c>
    </row>
    <row r="2042" spans="1:30" ht="15" customHeight="1" x14ac:dyDescent="0.3">
      <c r="A2042" s="3" t="s">
        <v>2063</v>
      </c>
      <c r="B2042" s="3">
        <v>44</v>
      </c>
      <c r="C2042" s="3" t="s">
        <v>31</v>
      </c>
      <c r="D2042" s="3" t="s">
        <v>26</v>
      </c>
      <c r="E2042" s="3">
        <v>49183.849877718902</v>
      </c>
      <c r="F2042" s="3">
        <v>176</v>
      </c>
      <c r="G2042" s="3">
        <v>1697.65284356595</v>
      </c>
      <c r="H2042" s="3">
        <v>4</v>
      </c>
      <c r="I2042" s="3">
        <v>343.32498698951503</v>
      </c>
      <c r="J2042" s="3">
        <v>6</v>
      </c>
      <c r="K2042" s="3">
        <v>278.51239524448403</v>
      </c>
      <c r="L2042" s="3">
        <v>3</v>
      </c>
      <c r="M2042" s="3">
        <v>16</v>
      </c>
      <c r="N2042" s="3">
        <v>9</v>
      </c>
      <c r="O2042" s="3">
        <v>890</v>
      </c>
      <c r="P2042" s="3">
        <v>0</v>
      </c>
      <c r="Q2042" s="3">
        <v>11811.3781953411</v>
      </c>
      <c r="R2042" s="3">
        <v>0</v>
      </c>
      <c r="S2042" s="3">
        <v>0</v>
      </c>
      <c r="T2042" s="3">
        <v>0</v>
      </c>
      <c r="U2042" s="3">
        <v>7261.3304420846998</v>
      </c>
      <c r="V2042" s="3">
        <v>0</v>
      </c>
      <c r="W2042" s="3" t="str">
        <f>IF(Bank_data3[[#This Row],[credit_risk]]=1,"High Risk","Low Risk")</f>
        <v>Low Risk</v>
      </c>
      <c r="X2042" s="3" t="str">
        <f t="shared" si="217"/>
        <v>35-44</v>
      </c>
      <c r="Y2042" s="3" t="str">
        <f t="shared" si="218"/>
        <v>Low Income</v>
      </c>
      <c r="Z2042" s="3" t="str">
        <f t="shared" si="219"/>
        <v>Excellent</v>
      </c>
      <c r="AA2042" s="27">
        <f t="shared" si="220"/>
        <v>0.24014749200614835</v>
      </c>
      <c r="AB2042" s="3" t="str">
        <f t="shared" si="221"/>
        <v>Medium</v>
      </c>
      <c r="AC2042" s="3" t="str">
        <f t="shared" si="222"/>
        <v>Low</v>
      </c>
      <c r="AD2042" s="3" t="str">
        <f t="shared" si="223"/>
        <v>No</v>
      </c>
    </row>
    <row r="2043" spans="1:30" ht="15" customHeight="1" x14ac:dyDescent="0.3">
      <c r="A2043" s="3" t="s">
        <v>2064</v>
      </c>
      <c r="B2043" s="3">
        <v>64</v>
      </c>
      <c r="C2043" s="3" t="s">
        <v>28</v>
      </c>
      <c r="D2043" s="3" t="s">
        <v>24</v>
      </c>
      <c r="E2043" s="3">
        <v>46785.194070195997</v>
      </c>
      <c r="F2043" s="3">
        <v>112</v>
      </c>
      <c r="G2043" s="3">
        <v>733.370237591045</v>
      </c>
      <c r="H2043" s="3">
        <v>11</v>
      </c>
      <c r="I2043" s="3">
        <v>1160.8956521381799</v>
      </c>
      <c r="J2043" s="3">
        <v>33</v>
      </c>
      <c r="K2043" s="3">
        <v>378.39446054276101</v>
      </c>
      <c r="L2043" s="3">
        <v>25</v>
      </c>
      <c r="M2043" s="3">
        <v>2</v>
      </c>
      <c r="N2043" s="3">
        <v>2</v>
      </c>
      <c r="O2043" s="3">
        <v>727</v>
      </c>
      <c r="P2043" s="3">
        <v>2</v>
      </c>
      <c r="Q2043" s="3">
        <v>2368.2863860512598</v>
      </c>
      <c r="R2043" s="3">
        <v>5</v>
      </c>
      <c r="S2043" s="3">
        <v>0</v>
      </c>
      <c r="T2043" s="3">
        <v>0</v>
      </c>
      <c r="U2043" s="3">
        <v>500</v>
      </c>
      <c r="V2043" s="3">
        <v>1</v>
      </c>
      <c r="W2043" s="3" t="str">
        <f>IF(Bank_data3[[#This Row],[credit_risk]]=1,"High Risk","Low Risk")</f>
        <v>High Risk</v>
      </c>
      <c r="X2043" s="3" t="str">
        <f t="shared" si="217"/>
        <v>55+</v>
      </c>
      <c r="Y2043" s="3" t="str">
        <f t="shared" si="218"/>
        <v>Low Income</v>
      </c>
      <c r="Z2043" s="3" t="str">
        <f t="shared" si="219"/>
        <v>Good</v>
      </c>
      <c r="AA2043" s="27">
        <f t="shared" si="220"/>
        <v>5.0620424540676452E-2</v>
      </c>
      <c r="AB2043" s="3" t="str">
        <f t="shared" si="221"/>
        <v>Low</v>
      </c>
      <c r="AC2043" s="3" t="str">
        <f t="shared" si="222"/>
        <v>Medium</v>
      </c>
      <c r="AD2043" s="3" t="str">
        <f t="shared" si="223"/>
        <v>No</v>
      </c>
    </row>
    <row r="2044" spans="1:30" ht="15" customHeight="1" x14ac:dyDescent="0.3">
      <c r="A2044" s="3" t="s">
        <v>2065</v>
      </c>
      <c r="B2044" s="3">
        <v>38</v>
      </c>
      <c r="C2044" s="3" t="s">
        <v>23</v>
      </c>
      <c r="D2044" s="3" t="s">
        <v>26</v>
      </c>
      <c r="E2044" s="3">
        <v>50604.703399883299</v>
      </c>
      <c r="F2044" s="3">
        <v>204</v>
      </c>
      <c r="G2044" s="3">
        <v>225.920485084745</v>
      </c>
      <c r="H2044" s="3">
        <v>6</v>
      </c>
      <c r="I2044" s="3">
        <v>1106.59663390275</v>
      </c>
      <c r="J2044" s="3">
        <v>2</v>
      </c>
      <c r="K2044" s="3">
        <v>821.08092862140995</v>
      </c>
      <c r="L2044" s="3">
        <v>74</v>
      </c>
      <c r="M2044" s="3">
        <v>12</v>
      </c>
      <c r="N2044" s="3">
        <v>4</v>
      </c>
      <c r="O2044" s="3">
        <v>615</v>
      </c>
      <c r="P2044" s="3">
        <v>4</v>
      </c>
      <c r="Q2044" s="3">
        <v>7739.8775034364899</v>
      </c>
      <c r="R2044" s="3">
        <v>2</v>
      </c>
      <c r="S2044" s="3">
        <v>0</v>
      </c>
      <c r="T2044" s="3">
        <v>0</v>
      </c>
      <c r="U2044" s="3">
        <v>9888.8376585118294</v>
      </c>
      <c r="V2044" s="3">
        <v>0</v>
      </c>
      <c r="W2044" s="3" t="str">
        <f>IF(Bank_data3[[#This Row],[credit_risk]]=1,"High Risk","Low Risk")</f>
        <v>Low Risk</v>
      </c>
      <c r="X2044" s="3" t="str">
        <f t="shared" si="217"/>
        <v>35-44</v>
      </c>
      <c r="Y2044" s="3" t="str">
        <f t="shared" si="218"/>
        <v>Middle Income</v>
      </c>
      <c r="Z2044" s="3" t="str">
        <f t="shared" si="219"/>
        <v>Fair</v>
      </c>
      <c r="AA2044" s="27">
        <f t="shared" si="220"/>
        <v>0.15294778910717494</v>
      </c>
      <c r="AB2044" s="3" t="str">
        <f t="shared" si="221"/>
        <v>Low</v>
      </c>
      <c r="AC2044" s="3" t="str">
        <f t="shared" si="222"/>
        <v>High</v>
      </c>
      <c r="AD2044" s="3" t="str">
        <f t="shared" si="223"/>
        <v>No</v>
      </c>
    </row>
    <row r="2045" spans="1:30" ht="15" customHeight="1" x14ac:dyDescent="0.3">
      <c r="A2045" s="3" t="s">
        <v>2066</v>
      </c>
      <c r="B2045" s="3">
        <v>65</v>
      </c>
      <c r="C2045" s="3" t="s">
        <v>28</v>
      </c>
      <c r="D2045" s="3" t="s">
        <v>33</v>
      </c>
      <c r="E2045" s="3">
        <v>40762.681143370501</v>
      </c>
      <c r="F2045" s="3">
        <v>62</v>
      </c>
      <c r="G2045" s="3">
        <v>1784.49748388836</v>
      </c>
      <c r="H2045" s="3">
        <v>2</v>
      </c>
      <c r="I2045" s="3">
        <v>963.92527303730503</v>
      </c>
      <c r="J2045" s="3">
        <v>35</v>
      </c>
      <c r="K2045" s="3">
        <v>370.62698284051203</v>
      </c>
      <c r="L2045" s="3">
        <v>2</v>
      </c>
      <c r="M2045" s="3">
        <v>5</v>
      </c>
      <c r="N2045" s="3">
        <v>5</v>
      </c>
      <c r="O2045" s="3">
        <v>362</v>
      </c>
      <c r="P2045" s="3">
        <v>3</v>
      </c>
      <c r="Q2045" s="3">
        <v>13067.9601118992</v>
      </c>
      <c r="R2045" s="3">
        <v>4</v>
      </c>
      <c r="S2045" s="3">
        <v>0</v>
      </c>
      <c r="T2045" s="3">
        <v>0</v>
      </c>
      <c r="U2045" s="3">
        <v>10232.581240944701</v>
      </c>
      <c r="V2045" s="3">
        <v>1</v>
      </c>
      <c r="W2045" s="3" t="str">
        <f>IF(Bank_data3[[#This Row],[credit_risk]]=1,"High Risk","Low Risk")</f>
        <v>High Risk</v>
      </c>
      <c r="X2045" s="3" t="str">
        <f t="shared" si="217"/>
        <v>55+</v>
      </c>
      <c r="Y2045" s="3" t="str">
        <f t="shared" si="218"/>
        <v>Low Income</v>
      </c>
      <c r="Z2045" s="3" t="str">
        <f t="shared" si="219"/>
        <v>Poor</v>
      </c>
      <c r="AA2045" s="27">
        <f t="shared" si="220"/>
        <v>0.32058637325490369</v>
      </c>
      <c r="AB2045" s="3" t="str">
        <f t="shared" si="221"/>
        <v>Medium</v>
      </c>
      <c r="AC2045" s="3" t="str">
        <f t="shared" si="222"/>
        <v>Low</v>
      </c>
      <c r="AD2045" s="3" t="str">
        <f t="shared" si="223"/>
        <v>No</v>
      </c>
    </row>
    <row r="2046" spans="1:30" ht="15" customHeight="1" x14ac:dyDescent="0.3">
      <c r="A2046" s="3" t="s">
        <v>2067</v>
      </c>
      <c r="B2046" s="3">
        <v>55</v>
      </c>
      <c r="C2046" s="3" t="s">
        <v>28</v>
      </c>
      <c r="D2046" s="3" t="s">
        <v>26</v>
      </c>
      <c r="E2046" s="3">
        <v>40676.6230790993</v>
      </c>
      <c r="F2046" s="3">
        <v>53</v>
      </c>
      <c r="G2046" s="3">
        <v>649.42812098783895</v>
      </c>
      <c r="H2046" s="3">
        <v>4</v>
      </c>
      <c r="I2046" s="3">
        <v>662.35055218516595</v>
      </c>
      <c r="J2046" s="3">
        <v>34</v>
      </c>
      <c r="K2046" s="3">
        <v>319.57038783978902</v>
      </c>
      <c r="L2046" s="3">
        <v>48</v>
      </c>
      <c r="M2046" s="3">
        <v>18</v>
      </c>
      <c r="N2046" s="3">
        <v>6</v>
      </c>
      <c r="O2046" s="3">
        <v>887</v>
      </c>
      <c r="P2046" s="3">
        <v>0</v>
      </c>
      <c r="Q2046" s="3">
        <v>6165.4079364058498</v>
      </c>
      <c r="R2046" s="3">
        <v>1</v>
      </c>
      <c r="S2046" s="3">
        <v>0</v>
      </c>
      <c r="T2046" s="3">
        <v>0</v>
      </c>
      <c r="U2046" s="3">
        <v>10361.9727935555</v>
      </c>
      <c r="V2046" s="3">
        <v>0</v>
      </c>
      <c r="W2046" s="3" t="str">
        <f>IF(Bank_data3[[#This Row],[credit_risk]]=1,"High Risk","Low Risk")</f>
        <v>Low Risk</v>
      </c>
      <c r="X2046" s="3" t="str">
        <f t="shared" si="217"/>
        <v>55+</v>
      </c>
      <c r="Y2046" s="3" t="str">
        <f t="shared" si="218"/>
        <v>Low Income</v>
      </c>
      <c r="Z2046" s="3" t="str">
        <f t="shared" si="219"/>
        <v>Excellent</v>
      </c>
      <c r="AA2046" s="27">
        <f t="shared" si="220"/>
        <v>0.15157128270989131</v>
      </c>
      <c r="AB2046" s="3" t="str">
        <f t="shared" si="221"/>
        <v>Low</v>
      </c>
      <c r="AC2046" s="3" t="str">
        <f t="shared" si="222"/>
        <v>High</v>
      </c>
      <c r="AD2046" s="3" t="str">
        <f t="shared" si="223"/>
        <v>No</v>
      </c>
    </row>
    <row r="2047" spans="1:30" ht="15" customHeight="1" x14ac:dyDescent="0.3">
      <c r="A2047" s="3" t="s">
        <v>2068</v>
      </c>
      <c r="B2047" s="3">
        <v>64</v>
      </c>
      <c r="C2047" s="3" t="s">
        <v>23</v>
      </c>
      <c r="D2047" s="3" t="s">
        <v>26</v>
      </c>
      <c r="E2047" s="3">
        <v>41809.588893098597</v>
      </c>
      <c r="F2047" s="3">
        <v>123</v>
      </c>
      <c r="G2047" s="3">
        <v>495.81423723379697</v>
      </c>
      <c r="H2047" s="3">
        <v>1</v>
      </c>
      <c r="I2047" s="3">
        <v>309.29978180016099</v>
      </c>
      <c r="J2047" s="3">
        <v>11</v>
      </c>
      <c r="K2047" s="3">
        <v>611.67974502437801</v>
      </c>
      <c r="L2047" s="3">
        <v>8</v>
      </c>
      <c r="M2047" s="3">
        <v>8</v>
      </c>
      <c r="N2047" s="3">
        <v>6</v>
      </c>
      <c r="O2047" s="3">
        <v>581</v>
      </c>
      <c r="P2047" s="3">
        <v>1</v>
      </c>
      <c r="Q2047" s="3">
        <v>24824.585609477199</v>
      </c>
      <c r="R2047" s="3">
        <v>6</v>
      </c>
      <c r="S2047" s="3">
        <v>1</v>
      </c>
      <c r="T2047" s="3">
        <v>0</v>
      </c>
      <c r="U2047" s="3">
        <v>11581.022506126101</v>
      </c>
      <c r="V2047" s="3">
        <v>1</v>
      </c>
      <c r="W2047" s="3" t="str">
        <f>IF(Bank_data3[[#This Row],[credit_risk]]=1,"High Risk","Low Risk")</f>
        <v>High Risk</v>
      </c>
      <c r="X2047" s="3" t="str">
        <f t="shared" si="217"/>
        <v>55+</v>
      </c>
      <c r="Y2047" s="3" t="str">
        <f t="shared" si="218"/>
        <v>Low Income</v>
      </c>
      <c r="Z2047" s="3" t="str">
        <f t="shared" si="219"/>
        <v>Fair</v>
      </c>
      <c r="AA2047" s="27">
        <f t="shared" si="220"/>
        <v>0.59375340123411091</v>
      </c>
      <c r="AB2047" s="3" t="str">
        <f t="shared" si="221"/>
        <v>Low</v>
      </c>
      <c r="AC2047" s="3" t="str">
        <f t="shared" si="222"/>
        <v>Low</v>
      </c>
      <c r="AD2047" s="3" t="str">
        <f t="shared" si="223"/>
        <v>No</v>
      </c>
    </row>
    <row r="2048" spans="1:30" ht="15" customHeight="1" x14ac:dyDescent="0.3">
      <c r="A2048" s="3" t="s">
        <v>2069</v>
      </c>
      <c r="B2048" s="3">
        <v>27</v>
      </c>
      <c r="C2048" s="3" t="s">
        <v>28</v>
      </c>
      <c r="D2048" s="3" t="s">
        <v>33</v>
      </c>
      <c r="E2048" s="3">
        <v>52812.792349150899</v>
      </c>
      <c r="F2048" s="3">
        <v>75</v>
      </c>
      <c r="G2048" s="3">
        <v>3177.1809644364598</v>
      </c>
      <c r="H2048" s="3">
        <v>4</v>
      </c>
      <c r="I2048" s="3">
        <v>663.27588967319002</v>
      </c>
      <c r="J2048" s="3">
        <v>14</v>
      </c>
      <c r="K2048" s="3">
        <v>539.61539298449804</v>
      </c>
      <c r="L2048" s="3">
        <v>45</v>
      </c>
      <c r="M2048" s="3">
        <v>18</v>
      </c>
      <c r="N2048" s="3">
        <v>9</v>
      </c>
      <c r="O2048" s="3">
        <v>334</v>
      </c>
      <c r="P2048" s="3">
        <v>2</v>
      </c>
      <c r="Q2048" s="3">
        <v>9045.1013538752704</v>
      </c>
      <c r="R2048" s="3">
        <v>5</v>
      </c>
      <c r="S2048" s="3">
        <v>0</v>
      </c>
      <c r="T2048" s="3">
        <v>0</v>
      </c>
      <c r="U2048" s="3">
        <v>500</v>
      </c>
      <c r="V2048" s="3">
        <v>1</v>
      </c>
      <c r="W2048" s="3" t="str">
        <f>IF(Bank_data3[[#This Row],[credit_risk]]=1,"High Risk","Low Risk")</f>
        <v>High Risk</v>
      </c>
      <c r="X2048" s="3" t="str">
        <f t="shared" si="217"/>
        <v>25-34</v>
      </c>
      <c r="Y2048" s="3" t="str">
        <f t="shared" si="218"/>
        <v>Middle Income</v>
      </c>
      <c r="Z2048" s="3" t="str">
        <f t="shared" si="219"/>
        <v>Poor</v>
      </c>
      <c r="AA2048" s="27">
        <f t="shared" si="220"/>
        <v>0.171267243248135</v>
      </c>
      <c r="AB2048" s="3" t="str">
        <f t="shared" si="221"/>
        <v>Medium</v>
      </c>
      <c r="AC2048" s="3" t="str">
        <f t="shared" si="222"/>
        <v>High</v>
      </c>
      <c r="AD2048" s="3" t="str">
        <f t="shared" si="223"/>
        <v>No</v>
      </c>
    </row>
    <row r="2049" spans="1:30" ht="15" customHeight="1" x14ac:dyDescent="0.3">
      <c r="A2049" s="3" t="s">
        <v>2070</v>
      </c>
      <c r="B2049" s="3">
        <v>48</v>
      </c>
      <c r="C2049" s="3" t="s">
        <v>31</v>
      </c>
      <c r="D2049" s="3" t="s">
        <v>26</v>
      </c>
      <c r="E2049" s="3">
        <v>34748.347498679497</v>
      </c>
      <c r="F2049" s="3">
        <v>214</v>
      </c>
      <c r="G2049" s="3">
        <v>3347.7469248513798</v>
      </c>
      <c r="H2049" s="3">
        <v>6</v>
      </c>
      <c r="I2049" s="3">
        <v>1188.6075115118399</v>
      </c>
      <c r="J2049" s="3">
        <v>3</v>
      </c>
      <c r="K2049" s="3">
        <v>422.69379417524499</v>
      </c>
      <c r="L2049" s="3">
        <v>65</v>
      </c>
      <c r="M2049" s="3">
        <v>10</v>
      </c>
      <c r="N2049" s="3">
        <v>9</v>
      </c>
      <c r="O2049" s="3">
        <v>889</v>
      </c>
      <c r="P2049" s="3">
        <v>1</v>
      </c>
      <c r="Q2049" s="3">
        <v>10934.7497052734</v>
      </c>
      <c r="R2049" s="3">
        <v>2</v>
      </c>
      <c r="S2049" s="3">
        <v>1</v>
      </c>
      <c r="T2049" s="3">
        <v>0</v>
      </c>
      <c r="U2049" s="3">
        <v>2338.9314319960699</v>
      </c>
      <c r="V2049" s="3">
        <v>1</v>
      </c>
      <c r="W2049" s="3" t="str">
        <f>IF(Bank_data3[[#This Row],[credit_risk]]=1,"High Risk","Low Risk")</f>
        <v>High Risk</v>
      </c>
      <c r="X2049" s="3" t="str">
        <f t="shared" si="217"/>
        <v>45-54</v>
      </c>
      <c r="Y2049" s="3" t="str">
        <f t="shared" si="218"/>
        <v>Low Income</v>
      </c>
      <c r="Z2049" s="3" t="str">
        <f t="shared" si="219"/>
        <v>Excellent</v>
      </c>
      <c r="AA2049" s="27">
        <f t="shared" si="220"/>
        <v>0.31468402074915769</v>
      </c>
      <c r="AB2049" s="3" t="str">
        <f t="shared" si="221"/>
        <v>Medium</v>
      </c>
      <c r="AC2049" s="3" t="str">
        <f t="shared" si="222"/>
        <v>High</v>
      </c>
      <c r="AD2049" s="3" t="str">
        <f t="shared" si="223"/>
        <v>No</v>
      </c>
    </row>
    <row r="2050" spans="1:30" ht="15" customHeight="1" x14ac:dyDescent="0.3">
      <c r="A2050" s="3" t="s">
        <v>2071</v>
      </c>
      <c r="B2050" s="3">
        <v>51</v>
      </c>
      <c r="C2050" s="3" t="s">
        <v>28</v>
      </c>
      <c r="D2050" s="3" t="s">
        <v>26</v>
      </c>
      <c r="E2050" s="3">
        <v>41882.109203724598</v>
      </c>
      <c r="F2050" s="3">
        <v>178</v>
      </c>
      <c r="G2050" s="3">
        <v>1140.7664467846901</v>
      </c>
      <c r="H2050" s="3">
        <v>10</v>
      </c>
      <c r="I2050" s="3">
        <v>845.48665504918995</v>
      </c>
      <c r="J2050" s="3">
        <v>32</v>
      </c>
      <c r="K2050" s="3">
        <v>518.89386331176195</v>
      </c>
      <c r="L2050" s="3">
        <v>13</v>
      </c>
      <c r="M2050" s="3">
        <v>2</v>
      </c>
      <c r="N2050" s="3">
        <v>7</v>
      </c>
      <c r="O2050" s="3">
        <v>674</v>
      </c>
      <c r="P2050" s="3">
        <v>5</v>
      </c>
      <c r="Q2050" s="3">
        <v>8554.6587543910791</v>
      </c>
      <c r="R2050" s="3">
        <v>5</v>
      </c>
      <c r="S2050" s="3">
        <v>0</v>
      </c>
      <c r="T2050" s="3">
        <v>0</v>
      </c>
      <c r="U2050" s="3">
        <v>2046.2579893658501</v>
      </c>
      <c r="V2050" s="3">
        <v>1</v>
      </c>
      <c r="W2050" s="3" t="str">
        <f>IF(Bank_data3[[#This Row],[credit_risk]]=1,"High Risk","Low Risk")</f>
        <v>High Risk</v>
      </c>
      <c r="X2050" s="3" t="str">
        <f t="shared" si="217"/>
        <v>45-54</v>
      </c>
      <c r="Y2050" s="3" t="str">
        <f t="shared" si="218"/>
        <v>Low Income</v>
      </c>
      <c r="Z2050" s="3" t="str">
        <f t="shared" si="219"/>
        <v>Good</v>
      </c>
      <c r="AA2050" s="27">
        <f t="shared" si="220"/>
        <v>0.2042556814122988</v>
      </c>
      <c r="AB2050" s="3" t="str">
        <f t="shared" si="221"/>
        <v>Medium</v>
      </c>
      <c r="AC2050" s="3" t="str">
        <f t="shared" si="222"/>
        <v>Medium</v>
      </c>
      <c r="AD2050" s="3" t="str">
        <f t="shared" si="223"/>
        <v>No</v>
      </c>
    </row>
    <row r="2051" spans="1:30" ht="15" customHeight="1" x14ac:dyDescent="0.3">
      <c r="A2051" s="3" t="s">
        <v>2072</v>
      </c>
      <c r="B2051" s="3">
        <v>63</v>
      </c>
      <c r="C2051" s="3" t="s">
        <v>23</v>
      </c>
      <c r="D2051" s="3" t="s">
        <v>26</v>
      </c>
      <c r="E2051" s="3">
        <v>82554.619408185405</v>
      </c>
      <c r="F2051" s="3">
        <v>214</v>
      </c>
      <c r="G2051" s="3">
        <v>41.2644579553357</v>
      </c>
      <c r="H2051" s="3">
        <v>9</v>
      </c>
      <c r="I2051" s="3">
        <v>256.43707467064303</v>
      </c>
      <c r="J2051" s="3">
        <v>15</v>
      </c>
      <c r="K2051" s="3">
        <v>618.61048724159605</v>
      </c>
      <c r="L2051" s="3">
        <v>2</v>
      </c>
      <c r="M2051" s="3">
        <v>14</v>
      </c>
      <c r="N2051" s="3">
        <v>4</v>
      </c>
      <c r="O2051" s="3">
        <v>562</v>
      </c>
      <c r="P2051" s="3">
        <v>4</v>
      </c>
      <c r="Q2051" s="3">
        <v>10541.616107744499</v>
      </c>
      <c r="R2051" s="3">
        <v>1</v>
      </c>
      <c r="S2051" s="3">
        <v>1</v>
      </c>
      <c r="T2051" s="3">
        <v>0</v>
      </c>
      <c r="U2051" s="3">
        <v>6191.4906994155299</v>
      </c>
      <c r="V2051" s="3">
        <v>1</v>
      </c>
      <c r="W2051" s="3" t="str">
        <f>IF(Bank_data3[[#This Row],[credit_risk]]=1,"High Risk","Low Risk")</f>
        <v>High Risk</v>
      </c>
      <c r="X2051" s="3" t="str">
        <f t="shared" si="217"/>
        <v>55+</v>
      </c>
      <c r="Y2051" s="3" t="str">
        <f t="shared" si="218"/>
        <v>Middle Income</v>
      </c>
      <c r="Z2051" s="3" t="str">
        <f t="shared" si="219"/>
        <v>Poor</v>
      </c>
      <c r="AA2051" s="27">
        <f t="shared" si="220"/>
        <v>0.12769262560126687</v>
      </c>
      <c r="AB2051" s="3" t="str">
        <f t="shared" si="221"/>
        <v>Low</v>
      </c>
      <c r="AC2051" s="3" t="str">
        <f t="shared" si="222"/>
        <v>Low</v>
      </c>
      <c r="AD2051" s="3" t="str">
        <f t="shared" si="223"/>
        <v>No</v>
      </c>
    </row>
    <row r="2052" spans="1:30" ht="15" customHeight="1" x14ac:dyDescent="0.3">
      <c r="A2052" s="3" t="s">
        <v>2073</v>
      </c>
      <c r="B2052" s="3">
        <v>37</v>
      </c>
      <c r="C2052" s="3" t="s">
        <v>23</v>
      </c>
      <c r="D2052" s="3" t="s">
        <v>24</v>
      </c>
      <c r="E2052" s="3">
        <v>66135.188129078902</v>
      </c>
      <c r="F2052" s="3">
        <v>170</v>
      </c>
      <c r="G2052" s="3">
        <v>2468.6864875712299</v>
      </c>
      <c r="H2052" s="3">
        <v>10</v>
      </c>
      <c r="I2052" s="3">
        <v>406.34532620302099</v>
      </c>
      <c r="J2052" s="3">
        <v>28</v>
      </c>
      <c r="K2052" s="3">
        <v>540.19490603183306</v>
      </c>
      <c r="L2052" s="3">
        <v>1</v>
      </c>
      <c r="M2052" s="3">
        <v>15</v>
      </c>
      <c r="N2052" s="3">
        <v>3</v>
      </c>
      <c r="O2052" s="3">
        <v>352</v>
      </c>
      <c r="P2052" s="3">
        <v>4</v>
      </c>
      <c r="Q2052" s="3">
        <v>7665.62995822014</v>
      </c>
      <c r="R2052" s="3">
        <v>4</v>
      </c>
      <c r="S2052" s="3">
        <v>0</v>
      </c>
      <c r="T2052" s="3">
        <v>0</v>
      </c>
      <c r="U2052" s="3">
        <v>4040.46553268346</v>
      </c>
      <c r="V2052" s="3">
        <v>1</v>
      </c>
      <c r="W2052" s="3" t="str">
        <f>IF(Bank_data3[[#This Row],[credit_risk]]=1,"High Risk","Low Risk")</f>
        <v>High Risk</v>
      </c>
      <c r="X2052" s="3" t="str">
        <f t="shared" si="217"/>
        <v>35-44</v>
      </c>
      <c r="Y2052" s="3" t="str">
        <f t="shared" si="218"/>
        <v>Middle Income</v>
      </c>
      <c r="Z2052" s="3" t="str">
        <f t="shared" si="219"/>
        <v>Poor</v>
      </c>
      <c r="AA2052" s="27">
        <f t="shared" si="220"/>
        <v>0.11590849251473813</v>
      </c>
      <c r="AB2052" s="3" t="str">
        <f t="shared" si="221"/>
        <v>Medium</v>
      </c>
      <c r="AC2052" s="3" t="str">
        <f t="shared" si="222"/>
        <v>Low</v>
      </c>
      <c r="AD2052" s="3" t="str">
        <f t="shared" si="223"/>
        <v>No</v>
      </c>
    </row>
    <row r="2053" spans="1:30" ht="15" customHeight="1" x14ac:dyDescent="0.3">
      <c r="A2053" s="3" t="s">
        <v>2074</v>
      </c>
      <c r="B2053" s="3">
        <v>25</v>
      </c>
      <c r="C2053" s="3" t="s">
        <v>31</v>
      </c>
      <c r="D2053" s="3" t="s">
        <v>26</v>
      </c>
      <c r="E2053" s="3">
        <v>32772.5406092009</v>
      </c>
      <c r="F2053" s="3">
        <v>9</v>
      </c>
      <c r="G2053" s="3">
        <v>1768.8812820087001</v>
      </c>
      <c r="H2053" s="3">
        <v>6</v>
      </c>
      <c r="I2053" s="3">
        <v>1238.6029902983</v>
      </c>
      <c r="J2053" s="3">
        <v>5</v>
      </c>
      <c r="K2053" s="3">
        <v>644.24557663775602</v>
      </c>
      <c r="L2053" s="3">
        <v>32</v>
      </c>
      <c r="M2053" s="3">
        <v>2</v>
      </c>
      <c r="N2053" s="3">
        <v>6</v>
      </c>
      <c r="O2053" s="3">
        <v>815</v>
      </c>
      <c r="P2053" s="3">
        <v>4</v>
      </c>
      <c r="Q2053" s="3">
        <v>0</v>
      </c>
      <c r="R2053" s="3">
        <v>3</v>
      </c>
      <c r="S2053" s="3">
        <v>0</v>
      </c>
      <c r="T2053" s="3">
        <v>0</v>
      </c>
      <c r="U2053" s="3">
        <v>9534.4814100593394</v>
      </c>
      <c r="V2053" s="3">
        <v>0</v>
      </c>
      <c r="W2053" s="3" t="str">
        <f>IF(Bank_data3[[#This Row],[credit_risk]]=1,"High Risk","Low Risk")</f>
        <v>Low Risk</v>
      </c>
      <c r="X2053" s="3" t="str">
        <f t="shared" si="217"/>
        <v>25-34</v>
      </c>
      <c r="Y2053" s="3" t="str">
        <f t="shared" si="218"/>
        <v>Low Income</v>
      </c>
      <c r="Z2053" s="3" t="str">
        <f t="shared" si="219"/>
        <v>Excellent</v>
      </c>
      <c r="AA2053" s="27">
        <f t="shared" si="220"/>
        <v>0</v>
      </c>
      <c r="AB2053" s="3" t="str">
        <f t="shared" si="221"/>
        <v>Medium</v>
      </c>
      <c r="AC2053" s="3" t="str">
        <f t="shared" si="222"/>
        <v>High</v>
      </c>
      <c r="AD2053" s="3" t="str">
        <f t="shared" si="223"/>
        <v>No</v>
      </c>
    </row>
    <row r="2054" spans="1:30" ht="15" customHeight="1" x14ac:dyDescent="0.3">
      <c r="A2054" s="3" t="s">
        <v>2075</v>
      </c>
      <c r="B2054" s="3">
        <v>37</v>
      </c>
      <c r="C2054" s="3" t="s">
        <v>23</v>
      </c>
      <c r="D2054" s="3" t="s">
        <v>33</v>
      </c>
      <c r="E2054" s="3">
        <v>65564.112750684202</v>
      </c>
      <c r="F2054" s="3">
        <v>77</v>
      </c>
      <c r="G2054" s="3">
        <v>2116.0136353562302</v>
      </c>
      <c r="H2054" s="3">
        <v>8</v>
      </c>
      <c r="I2054" s="3">
        <v>970.76946324476</v>
      </c>
      <c r="J2054" s="3">
        <v>48</v>
      </c>
      <c r="K2054" s="3">
        <v>452.96934234004198</v>
      </c>
      <c r="L2054" s="3">
        <v>9</v>
      </c>
      <c r="M2054" s="3">
        <v>4</v>
      </c>
      <c r="N2054" s="3">
        <v>1</v>
      </c>
      <c r="O2054" s="3">
        <v>813</v>
      </c>
      <c r="P2054" s="3">
        <v>2</v>
      </c>
      <c r="Q2054" s="3">
        <v>9838.2778316159802</v>
      </c>
      <c r="R2054" s="3">
        <v>6</v>
      </c>
      <c r="S2054" s="3">
        <v>0</v>
      </c>
      <c r="T2054" s="3">
        <v>0</v>
      </c>
      <c r="U2054" s="3">
        <v>7906.3157186319704</v>
      </c>
      <c r="V2054" s="3">
        <v>1</v>
      </c>
      <c r="W2054" s="3" t="str">
        <f>IF(Bank_data3[[#This Row],[credit_risk]]=1,"High Risk","Low Risk")</f>
        <v>High Risk</v>
      </c>
      <c r="X2054" s="3" t="str">
        <f t="shared" si="217"/>
        <v>35-44</v>
      </c>
      <c r="Y2054" s="3" t="str">
        <f t="shared" si="218"/>
        <v>Middle Income</v>
      </c>
      <c r="Z2054" s="3" t="str">
        <f t="shared" si="219"/>
        <v>Excellent</v>
      </c>
      <c r="AA2054" s="27">
        <f t="shared" si="220"/>
        <v>0.15005583723869292</v>
      </c>
      <c r="AB2054" s="3" t="str">
        <f t="shared" si="221"/>
        <v>Medium</v>
      </c>
      <c r="AC2054" s="3" t="str">
        <f t="shared" si="222"/>
        <v>Low</v>
      </c>
      <c r="AD2054" s="3" t="str">
        <f t="shared" si="223"/>
        <v>No</v>
      </c>
    </row>
    <row r="2055" spans="1:30" ht="15" customHeight="1" x14ac:dyDescent="0.3">
      <c r="A2055" s="3" t="s">
        <v>2076</v>
      </c>
      <c r="B2055" s="3">
        <v>38</v>
      </c>
      <c r="C2055" s="3" t="s">
        <v>23</v>
      </c>
      <c r="D2055" s="3" t="s">
        <v>24</v>
      </c>
      <c r="E2055" s="3">
        <v>61293.057333506302</v>
      </c>
      <c r="F2055" s="3">
        <v>215</v>
      </c>
      <c r="G2055" s="3">
        <v>992.19720691059104</v>
      </c>
      <c r="H2055" s="3">
        <v>2</v>
      </c>
      <c r="I2055" s="3">
        <v>368.09995774102498</v>
      </c>
      <c r="J2055" s="3">
        <v>36</v>
      </c>
      <c r="K2055" s="3">
        <v>242.55986353210699</v>
      </c>
      <c r="L2055" s="3">
        <v>52</v>
      </c>
      <c r="M2055" s="3">
        <v>6</v>
      </c>
      <c r="N2055" s="3">
        <v>7</v>
      </c>
      <c r="O2055" s="3">
        <v>590</v>
      </c>
      <c r="P2055" s="3">
        <v>3</v>
      </c>
      <c r="Q2055" s="3">
        <v>22841.481246997999</v>
      </c>
      <c r="R2055" s="3">
        <v>0</v>
      </c>
      <c r="S2055" s="3">
        <v>0</v>
      </c>
      <c r="T2055" s="3">
        <v>0</v>
      </c>
      <c r="U2055" s="3">
        <v>9967.8728592152493</v>
      </c>
      <c r="V2055" s="3">
        <v>0</v>
      </c>
      <c r="W2055" s="3" t="str">
        <f>IF(Bank_data3[[#This Row],[credit_risk]]=1,"High Risk","Low Risk")</f>
        <v>Low Risk</v>
      </c>
      <c r="X2055" s="3" t="str">
        <f t="shared" ref="X2055:X2118" si="224">_xlfn.IFS(B2055&lt;25,"18-24",B2055&lt;35,"25-34",B2055&lt;45,"35-44",B2055&lt;55,"45-54",TRUE(),"55+")</f>
        <v>35-44</v>
      </c>
      <c r="Y2055" s="3" t="str">
        <f t="shared" ref="Y2055:Y2118" si="225">_xlfn.IFS(E2055&lt;50000,"Low Income",E2055&lt;100000,"Middle Income",TRUE(),"High Income")</f>
        <v>Middle Income</v>
      </c>
      <c r="Z2055" s="3" t="str">
        <f t="shared" ref="Z2055:Z2118" si="226">_xlfn.IFS(O2055&lt;580,"Poor",O2055&lt;670,"Fair",O2055&lt;740,"Good",O2055&lt;800,"Very Good",TRUE(),"Excellent")</f>
        <v>Fair</v>
      </c>
      <c r="AA2055" s="27">
        <f t="shared" ref="AA2055:AA2118" si="227">IF(E2055=0,0,Q2055/E2055)</f>
        <v>0.37266017132598694</v>
      </c>
      <c r="AB2055" s="3" t="str">
        <f t="shared" ref="AB2055:AB2118" si="228">_xlfn.IFS(G2055&lt;1000,"Low",G2055&lt;5000,"Medium",TRUE(),"High")</f>
        <v>Low</v>
      </c>
      <c r="AC2055" s="3" t="str">
        <f t="shared" ref="AC2055:AC2118" si="229">_xlfn.IFS(L2055&lt;10,"Low",L2055&lt;30,"Medium",TRUE(),"High")</f>
        <v>High</v>
      </c>
      <c r="AD2055" s="3" t="str">
        <f t="shared" ref="AD2055:AD2118" si="230">IF(AND(E2055&gt;=100000,O2055&gt;=750),"Yes","No")</f>
        <v>No</v>
      </c>
    </row>
    <row r="2056" spans="1:30" ht="15" customHeight="1" x14ac:dyDescent="0.3">
      <c r="A2056" s="3" t="s">
        <v>2077</v>
      </c>
      <c r="B2056" s="3">
        <v>41</v>
      </c>
      <c r="C2056" s="3" t="s">
        <v>31</v>
      </c>
      <c r="D2056" s="3" t="s">
        <v>24</v>
      </c>
      <c r="E2056" s="3">
        <v>48129.4487933809</v>
      </c>
      <c r="F2056" s="3">
        <v>232</v>
      </c>
      <c r="G2056" s="3">
        <v>669.36160650381203</v>
      </c>
      <c r="H2056" s="3">
        <v>7</v>
      </c>
      <c r="I2056" s="3">
        <v>181.958976338892</v>
      </c>
      <c r="J2056" s="3">
        <v>22</v>
      </c>
      <c r="K2056" s="3">
        <v>641.61642815068205</v>
      </c>
      <c r="L2056" s="3">
        <v>43</v>
      </c>
      <c r="M2056" s="3">
        <v>8</v>
      </c>
      <c r="N2056" s="3">
        <v>3</v>
      </c>
      <c r="O2056" s="3">
        <v>784</v>
      </c>
      <c r="P2056" s="3">
        <v>0</v>
      </c>
      <c r="Q2056" s="3">
        <v>21772.453193760401</v>
      </c>
      <c r="R2056" s="3">
        <v>0</v>
      </c>
      <c r="S2056" s="3">
        <v>0</v>
      </c>
      <c r="T2056" s="3">
        <v>0</v>
      </c>
      <c r="U2056" s="3">
        <v>10270.012558775999</v>
      </c>
      <c r="V2056" s="3">
        <v>0</v>
      </c>
      <c r="W2056" s="3" t="str">
        <f>IF(Bank_data3[[#This Row],[credit_risk]]=1,"High Risk","Low Risk")</f>
        <v>Low Risk</v>
      </c>
      <c r="X2056" s="3" t="str">
        <f t="shared" si="224"/>
        <v>35-44</v>
      </c>
      <c r="Y2056" s="3" t="str">
        <f t="shared" si="225"/>
        <v>Low Income</v>
      </c>
      <c r="Z2056" s="3" t="str">
        <f t="shared" si="226"/>
        <v>Very Good</v>
      </c>
      <c r="AA2056" s="27">
        <f t="shared" si="227"/>
        <v>0.45237279336460429</v>
      </c>
      <c r="AB2056" s="3" t="str">
        <f t="shared" si="228"/>
        <v>Low</v>
      </c>
      <c r="AC2056" s="3" t="str">
        <f t="shared" si="229"/>
        <v>High</v>
      </c>
      <c r="AD2056" s="3" t="str">
        <f t="shared" si="230"/>
        <v>No</v>
      </c>
    </row>
    <row r="2057" spans="1:30" ht="15" customHeight="1" x14ac:dyDescent="0.3">
      <c r="A2057" s="3" t="s">
        <v>2078</v>
      </c>
      <c r="B2057" s="3">
        <v>56</v>
      </c>
      <c r="C2057" s="3" t="s">
        <v>28</v>
      </c>
      <c r="D2057" s="3" t="s">
        <v>33</v>
      </c>
      <c r="E2057" s="3">
        <v>37256.4869538848</v>
      </c>
      <c r="F2057" s="3">
        <v>21</v>
      </c>
      <c r="G2057" s="3">
        <v>1308.4558072306199</v>
      </c>
      <c r="H2057" s="3">
        <v>4</v>
      </c>
      <c r="I2057" s="3">
        <v>581.235252889977</v>
      </c>
      <c r="J2057" s="3">
        <v>12</v>
      </c>
      <c r="K2057" s="3">
        <v>432.24589684479201</v>
      </c>
      <c r="L2057" s="3">
        <v>37</v>
      </c>
      <c r="M2057" s="3">
        <v>0</v>
      </c>
      <c r="N2057" s="3">
        <v>9</v>
      </c>
      <c r="O2057" s="3">
        <v>733</v>
      </c>
      <c r="P2057" s="3">
        <v>5</v>
      </c>
      <c r="Q2057" s="3">
        <v>5671.3310679446204</v>
      </c>
      <c r="R2057" s="3">
        <v>3</v>
      </c>
      <c r="S2057" s="3">
        <v>0</v>
      </c>
      <c r="T2057" s="3">
        <v>0</v>
      </c>
      <c r="U2057" s="3">
        <v>500</v>
      </c>
      <c r="V2057" s="3">
        <v>0</v>
      </c>
      <c r="W2057" s="3" t="str">
        <f>IF(Bank_data3[[#This Row],[credit_risk]]=1,"High Risk","Low Risk")</f>
        <v>Low Risk</v>
      </c>
      <c r="X2057" s="3" t="str">
        <f t="shared" si="224"/>
        <v>55+</v>
      </c>
      <c r="Y2057" s="3" t="str">
        <f t="shared" si="225"/>
        <v>Low Income</v>
      </c>
      <c r="Z2057" s="3" t="str">
        <f t="shared" si="226"/>
        <v>Good</v>
      </c>
      <c r="AA2057" s="27">
        <f t="shared" si="227"/>
        <v>0.15222398920661684</v>
      </c>
      <c r="AB2057" s="3" t="str">
        <f t="shared" si="228"/>
        <v>Medium</v>
      </c>
      <c r="AC2057" s="3" t="str">
        <f t="shared" si="229"/>
        <v>High</v>
      </c>
      <c r="AD2057" s="3" t="str">
        <f t="shared" si="230"/>
        <v>No</v>
      </c>
    </row>
    <row r="2058" spans="1:30" ht="15" customHeight="1" x14ac:dyDescent="0.3">
      <c r="A2058" s="3" t="s">
        <v>2079</v>
      </c>
      <c r="B2058" s="3">
        <v>51</v>
      </c>
      <c r="C2058" s="3" t="s">
        <v>31</v>
      </c>
      <c r="D2058" s="3" t="s">
        <v>26</v>
      </c>
      <c r="E2058" s="3">
        <v>35212.745975265701</v>
      </c>
      <c r="F2058" s="3">
        <v>145</v>
      </c>
      <c r="G2058" s="3">
        <v>1639.4308912894701</v>
      </c>
      <c r="H2058" s="3">
        <v>6</v>
      </c>
      <c r="I2058" s="3">
        <v>152.024452203528</v>
      </c>
      <c r="J2058" s="3">
        <v>43</v>
      </c>
      <c r="K2058" s="3">
        <v>425.75850464616502</v>
      </c>
      <c r="L2058" s="3">
        <v>20</v>
      </c>
      <c r="M2058" s="3">
        <v>18</v>
      </c>
      <c r="N2058" s="3">
        <v>0</v>
      </c>
      <c r="O2058" s="3">
        <v>414</v>
      </c>
      <c r="P2058" s="3">
        <v>3</v>
      </c>
      <c r="Q2058" s="3">
        <v>2423.1721002938598</v>
      </c>
      <c r="R2058" s="3">
        <v>0</v>
      </c>
      <c r="S2058" s="3">
        <v>0</v>
      </c>
      <c r="T2058" s="3">
        <v>0</v>
      </c>
      <c r="U2058" s="3">
        <v>11859.207809810199</v>
      </c>
      <c r="V2058" s="3">
        <v>1</v>
      </c>
      <c r="W2058" s="3" t="str">
        <f>IF(Bank_data3[[#This Row],[credit_risk]]=1,"High Risk","Low Risk")</f>
        <v>High Risk</v>
      </c>
      <c r="X2058" s="3" t="str">
        <f t="shared" si="224"/>
        <v>45-54</v>
      </c>
      <c r="Y2058" s="3" t="str">
        <f t="shared" si="225"/>
        <v>Low Income</v>
      </c>
      <c r="Z2058" s="3" t="str">
        <f t="shared" si="226"/>
        <v>Poor</v>
      </c>
      <c r="AA2058" s="27">
        <f t="shared" si="227"/>
        <v>6.8815198394239274E-2</v>
      </c>
      <c r="AB2058" s="3" t="str">
        <f t="shared" si="228"/>
        <v>Medium</v>
      </c>
      <c r="AC2058" s="3" t="str">
        <f t="shared" si="229"/>
        <v>Medium</v>
      </c>
      <c r="AD2058" s="3" t="str">
        <f t="shared" si="230"/>
        <v>No</v>
      </c>
    </row>
    <row r="2059" spans="1:30" ht="15" customHeight="1" x14ac:dyDescent="0.3">
      <c r="A2059" s="3" t="s">
        <v>2080</v>
      </c>
      <c r="B2059" s="3">
        <v>60</v>
      </c>
      <c r="C2059" s="3" t="s">
        <v>28</v>
      </c>
      <c r="D2059" s="3" t="s">
        <v>24</v>
      </c>
      <c r="E2059" s="3">
        <v>54029.123110098299</v>
      </c>
      <c r="F2059" s="3">
        <v>72</v>
      </c>
      <c r="G2059" s="3">
        <v>914.84074588184399</v>
      </c>
      <c r="H2059" s="3">
        <v>0</v>
      </c>
      <c r="I2059" s="3">
        <v>745.45792849755003</v>
      </c>
      <c r="J2059" s="3">
        <v>0</v>
      </c>
      <c r="K2059" s="3">
        <v>686.50433443479096</v>
      </c>
      <c r="L2059" s="3">
        <v>34</v>
      </c>
      <c r="M2059" s="3">
        <v>13</v>
      </c>
      <c r="N2059" s="3">
        <v>1</v>
      </c>
      <c r="O2059" s="3">
        <v>414</v>
      </c>
      <c r="P2059" s="3">
        <v>2</v>
      </c>
      <c r="Q2059" s="3">
        <v>0</v>
      </c>
      <c r="R2059" s="3">
        <v>5</v>
      </c>
      <c r="S2059" s="3">
        <v>0</v>
      </c>
      <c r="T2059" s="3">
        <v>0</v>
      </c>
      <c r="U2059" s="3">
        <v>6220.3327285969899</v>
      </c>
      <c r="V2059" s="3">
        <v>1</v>
      </c>
      <c r="W2059" s="3" t="str">
        <f>IF(Bank_data3[[#This Row],[credit_risk]]=1,"High Risk","Low Risk")</f>
        <v>High Risk</v>
      </c>
      <c r="X2059" s="3" t="str">
        <f t="shared" si="224"/>
        <v>55+</v>
      </c>
      <c r="Y2059" s="3" t="str">
        <f t="shared" si="225"/>
        <v>Middle Income</v>
      </c>
      <c r="Z2059" s="3" t="str">
        <f t="shared" si="226"/>
        <v>Poor</v>
      </c>
      <c r="AA2059" s="27">
        <f t="shared" si="227"/>
        <v>0</v>
      </c>
      <c r="AB2059" s="3" t="str">
        <f t="shared" si="228"/>
        <v>Low</v>
      </c>
      <c r="AC2059" s="3" t="str">
        <f t="shared" si="229"/>
        <v>High</v>
      </c>
      <c r="AD2059" s="3" t="str">
        <f t="shared" si="230"/>
        <v>No</v>
      </c>
    </row>
    <row r="2060" spans="1:30" ht="15" customHeight="1" x14ac:dyDescent="0.3">
      <c r="A2060" s="3" t="s">
        <v>2081</v>
      </c>
      <c r="B2060" s="3">
        <v>22</v>
      </c>
      <c r="C2060" s="3" t="s">
        <v>31</v>
      </c>
      <c r="D2060" s="3" t="s">
        <v>24</v>
      </c>
      <c r="E2060" s="3">
        <v>34767.794080462903</v>
      </c>
      <c r="F2060" s="3">
        <v>191</v>
      </c>
      <c r="G2060" s="3">
        <v>2537.3200763640398</v>
      </c>
      <c r="H2060" s="3">
        <v>0</v>
      </c>
      <c r="I2060" s="3">
        <v>1658.06888014271</v>
      </c>
      <c r="J2060" s="3">
        <v>11</v>
      </c>
      <c r="K2060" s="3">
        <v>915.05487930344805</v>
      </c>
      <c r="L2060" s="3">
        <v>66</v>
      </c>
      <c r="M2060" s="3">
        <v>14</v>
      </c>
      <c r="N2060" s="3">
        <v>0</v>
      </c>
      <c r="O2060" s="3">
        <v>423</v>
      </c>
      <c r="P2060" s="3">
        <v>5</v>
      </c>
      <c r="Q2060" s="3">
        <v>6162.2673369492904</v>
      </c>
      <c r="R2060" s="3">
        <v>7</v>
      </c>
      <c r="S2060" s="3">
        <v>0</v>
      </c>
      <c r="T2060" s="3">
        <v>0</v>
      </c>
      <c r="U2060" s="3">
        <v>12163.6234459199</v>
      </c>
      <c r="V2060" s="3">
        <v>1</v>
      </c>
      <c r="W2060" s="3" t="str">
        <f>IF(Bank_data3[[#This Row],[credit_risk]]=1,"High Risk","Low Risk")</f>
        <v>High Risk</v>
      </c>
      <c r="X2060" s="3" t="str">
        <f t="shared" si="224"/>
        <v>18-24</v>
      </c>
      <c r="Y2060" s="3" t="str">
        <f t="shared" si="225"/>
        <v>Low Income</v>
      </c>
      <c r="Z2060" s="3" t="str">
        <f t="shared" si="226"/>
        <v>Poor</v>
      </c>
      <c r="AA2060" s="27">
        <f t="shared" si="227"/>
        <v>0.17724067631923932</v>
      </c>
      <c r="AB2060" s="3" t="str">
        <f t="shared" si="228"/>
        <v>Medium</v>
      </c>
      <c r="AC2060" s="3" t="str">
        <f t="shared" si="229"/>
        <v>High</v>
      </c>
      <c r="AD2060" s="3" t="str">
        <f t="shared" si="230"/>
        <v>No</v>
      </c>
    </row>
    <row r="2061" spans="1:30" ht="15" customHeight="1" x14ac:dyDescent="0.3">
      <c r="A2061" s="3" t="s">
        <v>2082</v>
      </c>
      <c r="B2061" s="3">
        <v>47</v>
      </c>
      <c r="C2061" s="3" t="s">
        <v>28</v>
      </c>
      <c r="D2061" s="3" t="s">
        <v>24</v>
      </c>
      <c r="E2061" s="3">
        <v>69749.983934092801</v>
      </c>
      <c r="F2061" s="3">
        <v>58</v>
      </c>
      <c r="G2061" s="3">
        <v>110.073807529416</v>
      </c>
      <c r="H2061" s="3">
        <v>3</v>
      </c>
      <c r="I2061" s="3">
        <v>241.06537350529001</v>
      </c>
      <c r="J2061" s="3">
        <v>26</v>
      </c>
      <c r="K2061" s="3">
        <v>79.941848073251293</v>
      </c>
      <c r="L2061" s="3">
        <v>21</v>
      </c>
      <c r="M2061" s="3">
        <v>2</v>
      </c>
      <c r="N2061" s="3">
        <v>4</v>
      </c>
      <c r="O2061" s="3">
        <v>594</v>
      </c>
      <c r="P2061" s="3">
        <v>1</v>
      </c>
      <c r="Q2061" s="3">
        <v>8665.6100342939899</v>
      </c>
      <c r="R2061" s="3">
        <v>5</v>
      </c>
      <c r="S2061" s="3">
        <v>0</v>
      </c>
      <c r="T2061" s="3">
        <v>0</v>
      </c>
      <c r="U2061" s="3">
        <v>1200.62489350957</v>
      </c>
      <c r="V2061" s="3">
        <v>1</v>
      </c>
      <c r="W2061" s="3" t="str">
        <f>IF(Bank_data3[[#This Row],[credit_risk]]=1,"High Risk","Low Risk")</f>
        <v>High Risk</v>
      </c>
      <c r="X2061" s="3" t="str">
        <f t="shared" si="224"/>
        <v>45-54</v>
      </c>
      <c r="Y2061" s="3" t="str">
        <f t="shared" si="225"/>
        <v>Middle Income</v>
      </c>
      <c r="Z2061" s="3" t="str">
        <f t="shared" si="226"/>
        <v>Fair</v>
      </c>
      <c r="AA2061" s="27">
        <f t="shared" si="227"/>
        <v>0.1242381653088577</v>
      </c>
      <c r="AB2061" s="3" t="str">
        <f t="shared" si="228"/>
        <v>Low</v>
      </c>
      <c r="AC2061" s="3" t="str">
        <f t="shared" si="229"/>
        <v>Medium</v>
      </c>
      <c r="AD2061" s="3" t="str">
        <f t="shared" si="230"/>
        <v>No</v>
      </c>
    </row>
    <row r="2062" spans="1:30" ht="15" customHeight="1" x14ac:dyDescent="0.3">
      <c r="A2062" s="3" t="s">
        <v>2083</v>
      </c>
      <c r="B2062" s="3">
        <v>29</v>
      </c>
      <c r="C2062" s="3" t="s">
        <v>31</v>
      </c>
      <c r="D2062" s="3" t="s">
        <v>26</v>
      </c>
      <c r="E2062" s="3">
        <v>74854.518592190201</v>
      </c>
      <c r="F2062" s="3">
        <v>140</v>
      </c>
      <c r="G2062" s="3">
        <v>1827.4066827019899</v>
      </c>
      <c r="H2062" s="3">
        <v>4</v>
      </c>
      <c r="I2062" s="3">
        <v>734.89101787782499</v>
      </c>
      <c r="J2062" s="3">
        <v>24</v>
      </c>
      <c r="K2062" s="3">
        <v>421.08743487332998</v>
      </c>
      <c r="L2062" s="3">
        <v>19</v>
      </c>
      <c r="M2062" s="3">
        <v>3</v>
      </c>
      <c r="N2062" s="3">
        <v>0</v>
      </c>
      <c r="O2062" s="3">
        <v>860</v>
      </c>
      <c r="P2062" s="3">
        <v>0</v>
      </c>
      <c r="Q2062" s="3">
        <v>14413.8173006465</v>
      </c>
      <c r="R2062" s="3">
        <v>0</v>
      </c>
      <c r="S2062" s="3">
        <v>0</v>
      </c>
      <c r="T2062" s="3">
        <v>0</v>
      </c>
      <c r="U2062" s="3">
        <v>10598.401223741799</v>
      </c>
      <c r="V2062" s="3">
        <v>0</v>
      </c>
      <c r="W2062" s="3" t="str">
        <f>IF(Bank_data3[[#This Row],[credit_risk]]=1,"High Risk","Low Risk")</f>
        <v>Low Risk</v>
      </c>
      <c r="X2062" s="3" t="str">
        <f t="shared" si="224"/>
        <v>25-34</v>
      </c>
      <c r="Y2062" s="3" t="str">
        <f t="shared" si="225"/>
        <v>Middle Income</v>
      </c>
      <c r="Z2062" s="3" t="str">
        <f t="shared" si="226"/>
        <v>Excellent</v>
      </c>
      <c r="AA2062" s="27">
        <f t="shared" si="227"/>
        <v>0.19255774496625161</v>
      </c>
      <c r="AB2062" s="3" t="str">
        <f t="shared" si="228"/>
        <v>Medium</v>
      </c>
      <c r="AC2062" s="3" t="str">
        <f t="shared" si="229"/>
        <v>Medium</v>
      </c>
      <c r="AD2062" s="3" t="str">
        <f t="shared" si="230"/>
        <v>No</v>
      </c>
    </row>
    <row r="2063" spans="1:30" ht="15" customHeight="1" x14ac:dyDescent="0.3">
      <c r="A2063" s="3" t="s">
        <v>2084</v>
      </c>
      <c r="B2063" s="3">
        <v>54</v>
      </c>
      <c r="C2063" s="3" t="s">
        <v>28</v>
      </c>
      <c r="D2063" s="3" t="s">
        <v>24</v>
      </c>
      <c r="E2063" s="3">
        <v>49229.5190437743</v>
      </c>
      <c r="F2063" s="3">
        <v>176</v>
      </c>
      <c r="G2063" s="3">
        <v>1601.01018518965</v>
      </c>
      <c r="H2063" s="3">
        <v>9</v>
      </c>
      <c r="I2063" s="3">
        <v>1259.17430136594</v>
      </c>
      <c r="J2063" s="3">
        <v>21</v>
      </c>
      <c r="K2063" s="3">
        <v>480.79796933980202</v>
      </c>
      <c r="L2063" s="3">
        <v>67</v>
      </c>
      <c r="M2063" s="3">
        <v>16</v>
      </c>
      <c r="N2063" s="3">
        <v>8</v>
      </c>
      <c r="O2063" s="3">
        <v>686</v>
      </c>
      <c r="P2063" s="3">
        <v>4</v>
      </c>
      <c r="Q2063" s="3">
        <v>9509.1407626349392</v>
      </c>
      <c r="R2063" s="3">
        <v>6</v>
      </c>
      <c r="S2063" s="3">
        <v>1</v>
      </c>
      <c r="T2063" s="3">
        <v>0</v>
      </c>
      <c r="U2063" s="3">
        <v>8363.3863622634999</v>
      </c>
      <c r="V2063" s="3">
        <v>1</v>
      </c>
      <c r="W2063" s="3" t="str">
        <f>IF(Bank_data3[[#This Row],[credit_risk]]=1,"High Risk","Low Risk")</f>
        <v>High Risk</v>
      </c>
      <c r="X2063" s="3" t="str">
        <f t="shared" si="224"/>
        <v>45-54</v>
      </c>
      <c r="Y2063" s="3" t="str">
        <f t="shared" si="225"/>
        <v>Low Income</v>
      </c>
      <c r="Z2063" s="3" t="str">
        <f t="shared" si="226"/>
        <v>Good</v>
      </c>
      <c r="AA2063" s="27">
        <f t="shared" si="227"/>
        <v>0.19315932691074078</v>
      </c>
      <c r="AB2063" s="3" t="str">
        <f t="shared" si="228"/>
        <v>Medium</v>
      </c>
      <c r="AC2063" s="3" t="str">
        <f t="shared" si="229"/>
        <v>High</v>
      </c>
      <c r="AD2063" s="3" t="str">
        <f t="shared" si="230"/>
        <v>No</v>
      </c>
    </row>
    <row r="2064" spans="1:30" ht="15" customHeight="1" x14ac:dyDescent="0.3">
      <c r="A2064" s="3" t="s">
        <v>2085</v>
      </c>
      <c r="B2064" s="3">
        <v>48</v>
      </c>
      <c r="C2064" s="3" t="s">
        <v>31</v>
      </c>
      <c r="D2064" s="3" t="s">
        <v>33</v>
      </c>
      <c r="E2064" s="3">
        <v>70498.054614598295</v>
      </c>
      <c r="F2064" s="3">
        <v>82</v>
      </c>
      <c r="G2064" s="3">
        <v>2475.0566818191501</v>
      </c>
      <c r="H2064" s="3">
        <v>2</v>
      </c>
      <c r="I2064" s="3">
        <v>1062.18075040503</v>
      </c>
      <c r="J2064" s="3">
        <v>33</v>
      </c>
      <c r="K2064" s="3">
        <v>527.31699022175405</v>
      </c>
      <c r="L2064" s="3">
        <v>7</v>
      </c>
      <c r="M2064" s="3">
        <v>13</v>
      </c>
      <c r="N2064" s="3">
        <v>3</v>
      </c>
      <c r="O2064" s="3">
        <v>572</v>
      </c>
      <c r="P2064" s="3">
        <v>1</v>
      </c>
      <c r="Q2064" s="3">
        <v>17270.1058413311</v>
      </c>
      <c r="R2064" s="3">
        <v>1</v>
      </c>
      <c r="S2064" s="3">
        <v>0</v>
      </c>
      <c r="T2064" s="3">
        <v>0</v>
      </c>
      <c r="U2064" s="3">
        <v>14911.351777535299</v>
      </c>
      <c r="V2064" s="3">
        <v>1</v>
      </c>
      <c r="W2064" s="3" t="str">
        <f>IF(Bank_data3[[#This Row],[credit_risk]]=1,"High Risk","Low Risk")</f>
        <v>High Risk</v>
      </c>
      <c r="X2064" s="3" t="str">
        <f t="shared" si="224"/>
        <v>45-54</v>
      </c>
      <c r="Y2064" s="3" t="str">
        <f t="shared" si="225"/>
        <v>Middle Income</v>
      </c>
      <c r="Z2064" s="3" t="str">
        <f t="shared" si="226"/>
        <v>Poor</v>
      </c>
      <c r="AA2064" s="27">
        <f t="shared" si="227"/>
        <v>0.24497280011120923</v>
      </c>
      <c r="AB2064" s="3" t="str">
        <f t="shared" si="228"/>
        <v>Medium</v>
      </c>
      <c r="AC2064" s="3" t="str">
        <f t="shared" si="229"/>
        <v>Low</v>
      </c>
      <c r="AD2064" s="3" t="str">
        <f t="shared" si="230"/>
        <v>No</v>
      </c>
    </row>
    <row r="2065" spans="1:30" ht="15" customHeight="1" x14ac:dyDescent="0.3">
      <c r="A2065" s="3" t="s">
        <v>2086</v>
      </c>
      <c r="B2065" s="3">
        <v>34</v>
      </c>
      <c r="C2065" s="3" t="s">
        <v>28</v>
      </c>
      <c r="D2065" s="3" t="s">
        <v>26</v>
      </c>
      <c r="E2065" s="3">
        <v>42592.118930550503</v>
      </c>
      <c r="F2065" s="3">
        <v>111</v>
      </c>
      <c r="G2065" s="3">
        <v>732.58118191224298</v>
      </c>
      <c r="H2065" s="3">
        <v>5</v>
      </c>
      <c r="I2065" s="3">
        <v>747.94074982030202</v>
      </c>
      <c r="J2065" s="3">
        <v>17</v>
      </c>
      <c r="K2065" s="3">
        <v>454.46054122129402</v>
      </c>
      <c r="L2065" s="3">
        <v>50</v>
      </c>
      <c r="M2065" s="3">
        <v>6</v>
      </c>
      <c r="N2065" s="3">
        <v>9</v>
      </c>
      <c r="O2065" s="3">
        <v>681</v>
      </c>
      <c r="P2065" s="3">
        <v>5</v>
      </c>
      <c r="Q2065" s="3">
        <v>15560.3521159831</v>
      </c>
      <c r="R2065" s="3">
        <v>0</v>
      </c>
      <c r="S2065" s="3">
        <v>0</v>
      </c>
      <c r="T2065" s="3">
        <v>0</v>
      </c>
      <c r="U2065" s="3">
        <v>8725.6150062158904</v>
      </c>
      <c r="V2065" s="3">
        <v>0</v>
      </c>
      <c r="W2065" s="3" t="str">
        <f>IF(Bank_data3[[#This Row],[credit_risk]]=1,"High Risk","Low Risk")</f>
        <v>Low Risk</v>
      </c>
      <c r="X2065" s="3" t="str">
        <f t="shared" si="224"/>
        <v>25-34</v>
      </c>
      <c r="Y2065" s="3" t="str">
        <f t="shared" si="225"/>
        <v>Low Income</v>
      </c>
      <c r="Z2065" s="3" t="str">
        <f t="shared" si="226"/>
        <v>Good</v>
      </c>
      <c r="AA2065" s="27">
        <f t="shared" si="227"/>
        <v>0.36533406899420445</v>
      </c>
      <c r="AB2065" s="3" t="str">
        <f t="shared" si="228"/>
        <v>Low</v>
      </c>
      <c r="AC2065" s="3" t="str">
        <f t="shared" si="229"/>
        <v>High</v>
      </c>
      <c r="AD2065" s="3" t="str">
        <f t="shared" si="230"/>
        <v>No</v>
      </c>
    </row>
    <row r="2066" spans="1:30" ht="15" customHeight="1" x14ac:dyDescent="0.3">
      <c r="A2066" s="3" t="s">
        <v>2087</v>
      </c>
      <c r="B2066" s="3">
        <v>52</v>
      </c>
      <c r="C2066" s="3" t="s">
        <v>31</v>
      </c>
      <c r="D2066" s="3" t="s">
        <v>33</v>
      </c>
      <c r="E2066" s="3">
        <v>37141.667900885899</v>
      </c>
      <c r="F2066" s="3">
        <v>205</v>
      </c>
      <c r="G2066" s="3">
        <v>2064.6632146598099</v>
      </c>
      <c r="H2066" s="3">
        <v>2</v>
      </c>
      <c r="I2066" s="3">
        <v>748.77796544113096</v>
      </c>
      <c r="J2066" s="3">
        <v>40</v>
      </c>
      <c r="K2066" s="3">
        <v>477.859228256954</v>
      </c>
      <c r="L2066" s="3">
        <v>25</v>
      </c>
      <c r="M2066" s="3">
        <v>7</v>
      </c>
      <c r="N2066" s="3">
        <v>2</v>
      </c>
      <c r="O2066" s="3">
        <v>521</v>
      </c>
      <c r="P2066" s="3">
        <v>3</v>
      </c>
      <c r="Q2066" s="3">
        <v>14077.7222312965</v>
      </c>
      <c r="R2066" s="3">
        <v>7</v>
      </c>
      <c r="S2066" s="3">
        <v>0</v>
      </c>
      <c r="T2066" s="3">
        <v>0</v>
      </c>
      <c r="U2066" s="3">
        <v>12161.679687747401</v>
      </c>
      <c r="V2066" s="3">
        <v>1</v>
      </c>
      <c r="W2066" s="3" t="str">
        <f>IF(Bank_data3[[#This Row],[credit_risk]]=1,"High Risk","Low Risk")</f>
        <v>High Risk</v>
      </c>
      <c r="X2066" s="3" t="str">
        <f t="shared" si="224"/>
        <v>45-54</v>
      </c>
      <c r="Y2066" s="3" t="str">
        <f t="shared" si="225"/>
        <v>Low Income</v>
      </c>
      <c r="Z2066" s="3" t="str">
        <f t="shared" si="226"/>
        <v>Poor</v>
      </c>
      <c r="AA2066" s="27">
        <f t="shared" si="227"/>
        <v>0.37902773426501724</v>
      </c>
      <c r="AB2066" s="3" t="str">
        <f t="shared" si="228"/>
        <v>Medium</v>
      </c>
      <c r="AC2066" s="3" t="str">
        <f t="shared" si="229"/>
        <v>Medium</v>
      </c>
      <c r="AD2066" s="3" t="str">
        <f t="shared" si="230"/>
        <v>No</v>
      </c>
    </row>
    <row r="2067" spans="1:30" ht="15" customHeight="1" x14ac:dyDescent="0.3">
      <c r="A2067" s="3" t="s">
        <v>2088</v>
      </c>
      <c r="B2067" s="3">
        <v>26</v>
      </c>
      <c r="C2067" s="3" t="s">
        <v>23</v>
      </c>
      <c r="D2067" s="3" t="s">
        <v>33</v>
      </c>
      <c r="E2067" s="3">
        <v>69804.953242614298</v>
      </c>
      <c r="F2067" s="3">
        <v>187</v>
      </c>
      <c r="G2067" s="3">
        <v>1881.6846628681201</v>
      </c>
      <c r="H2067" s="3">
        <v>4</v>
      </c>
      <c r="I2067" s="3">
        <v>395.431576151397</v>
      </c>
      <c r="J2067" s="3">
        <v>15</v>
      </c>
      <c r="K2067" s="3">
        <v>591.74191575725899</v>
      </c>
      <c r="L2067" s="3">
        <v>50</v>
      </c>
      <c r="M2067" s="3">
        <v>15</v>
      </c>
      <c r="N2067" s="3">
        <v>8</v>
      </c>
      <c r="O2067" s="3">
        <v>441</v>
      </c>
      <c r="P2067" s="3">
        <v>0</v>
      </c>
      <c r="Q2067" s="3">
        <v>11271.499820184599</v>
      </c>
      <c r="R2067" s="3">
        <v>1</v>
      </c>
      <c r="S2067" s="3">
        <v>0</v>
      </c>
      <c r="T2067" s="3">
        <v>0</v>
      </c>
      <c r="U2067" s="3">
        <v>500</v>
      </c>
      <c r="V2067" s="3">
        <v>1</v>
      </c>
      <c r="W2067" s="3" t="str">
        <f>IF(Bank_data3[[#This Row],[credit_risk]]=1,"High Risk","Low Risk")</f>
        <v>High Risk</v>
      </c>
      <c r="X2067" s="3" t="str">
        <f t="shared" si="224"/>
        <v>25-34</v>
      </c>
      <c r="Y2067" s="3" t="str">
        <f t="shared" si="225"/>
        <v>Middle Income</v>
      </c>
      <c r="Z2067" s="3" t="str">
        <f t="shared" si="226"/>
        <v>Poor</v>
      </c>
      <c r="AA2067" s="27">
        <f t="shared" si="227"/>
        <v>0.16147134689725157</v>
      </c>
      <c r="AB2067" s="3" t="str">
        <f t="shared" si="228"/>
        <v>Medium</v>
      </c>
      <c r="AC2067" s="3" t="str">
        <f t="shared" si="229"/>
        <v>High</v>
      </c>
      <c r="AD2067" s="3" t="str">
        <f t="shared" si="230"/>
        <v>No</v>
      </c>
    </row>
    <row r="2068" spans="1:30" ht="15" customHeight="1" x14ac:dyDescent="0.3">
      <c r="A2068" s="3" t="s">
        <v>2089</v>
      </c>
      <c r="B2068" s="3">
        <v>31</v>
      </c>
      <c r="C2068" s="3" t="s">
        <v>28</v>
      </c>
      <c r="D2068" s="3" t="s">
        <v>24</v>
      </c>
      <c r="E2068" s="3">
        <v>78437.605200899096</v>
      </c>
      <c r="F2068" s="3">
        <v>37</v>
      </c>
      <c r="G2068" s="3">
        <v>1695.3118166929401</v>
      </c>
      <c r="H2068" s="3">
        <v>10</v>
      </c>
      <c r="I2068" s="3">
        <v>706.32048049805599</v>
      </c>
      <c r="J2068" s="3">
        <v>28</v>
      </c>
      <c r="K2068" s="3">
        <v>451.25987164495302</v>
      </c>
      <c r="L2068" s="3">
        <v>64</v>
      </c>
      <c r="M2068" s="3">
        <v>15</v>
      </c>
      <c r="N2068" s="3">
        <v>3</v>
      </c>
      <c r="O2068" s="3">
        <v>520</v>
      </c>
      <c r="P2068" s="3">
        <v>4</v>
      </c>
      <c r="Q2068" s="3">
        <v>17925.4702992858</v>
      </c>
      <c r="R2068" s="3">
        <v>0</v>
      </c>
      <c r="S2068" s="3">
        <v>0</v>
      </c>
      <c r="T2068" s="3">
        <v>0</v>
      </c>
      <c r="U2068" s="3">
        <v>8059.2080196437901</v>
      </c>
      <c r="V2068" s="3">
        <v>1</v>
      </c>
      <c r="W2068" s="3" t="str">
        <f>IF(Bank_data3[[#This Row],[credit_risk]]=1,"High Risk","Low Risk")</f>
        <v>High Risk</v>
      </c>
      <c r="X2068" s="3" t="str">
        <f t="shared" si="224"/>
        <v>25-34</v>
      </c>
      <c r="Y2068" s="3" t="str">
        <f t="shared" si="225"/>
        <v>Middle Income</v>
      </c>
      <c r="Z2068" s="3" t="str">
        <f t="shared" si="226"/>
        <v>Poor</v>
      </c>
      <c r="AA2068" s="27">
        <f t="shared" si="227"/>
        <v>0.22853158575372121</v>
      </c>
      <c r="AB2068" s="3" t="str">
        <f t="shared" si="228"/>
        <v>Medium</v>
      </c>
      <c r="AC2068" s="3" t="str">
        <f t="shared" si="229"/>
        <v>High</v>
      </c>
      <c r="AD2068" s="3" t="str">
        <f t="shared" si="230"/>
        <v>No</v>
      </c>
    </row>
    <row r="2069" spans="1:30" ht="15" customHeight="1" x14ac:dyDescent="0.3">
      <c r="A2069" s="3" t="s">
        <v>2090</v>
      </c>
      <c r="B2069" s="3">
        <v>68</v>
      </c>
      <c r="C2069" s="3" t="s">
        <v>31</v>
      </c>
      <c r="D2069" s="3" t="s">
        <v>24</v>
      </c>
      <c r="E2069" s="3">
        <v>85336.8437658599</v>
      </c>
      <c r="F2069" s="3">
        <v>74</v>
      </c>
      <c r="G2069" s="3">
        <v>790.74661319366601</v>
      </c>
      <c r="H2069" s="3">
        <v>0</v>
      </c>
      <c r="I2069" s="3">
        <v>885.20424998404599</v>
      </c>
      <c r="J2069" s="3">
        <v>29</v>
      </c>
      <c r="K2069" s="3">
        <v>366.82870521171202</v>
      </c>
      <c r="L2069" s="3">
        <v>25</v>
      </c>
      <c r="M2069" s="3">
        <v>13</v>
      </c>
      <c r="N2069" s="3">
        <v>0</v>
      </c>
      <c r="O2069" s="3">
        <v>498</v>
      </c>
      <c r="P2069" s="3">
        <v>0</v>
      </c>
      <c r="Q2069" s="3">
        <v>15806.157115745</v>
      </c>
      <c r="R2069" s="3">
        <v>5</v>
      </c>
      <c r="S2069" s="3">
        <v>0</v>
      </c>
      <c r="T2069" s="3">
        <v>0</v>
      </c>
      <c r="U2069" s="3">
        <v>4468.7668522926397</v>
      </c>
      <c r="V2069" s="3">
        <v>1</v>
      </c>
      <c r="W2069" s="3" t="str">
        <f>IF(Bank_data3[[#This Row],[credit_risk]]=1,"High Risk","Low Risk")</f>
        <v>High Risk</v>
      </c>
      <c r="X2069" s="3" t="str">
        <f t="shared" si="224"/>
        <v>55+</v>
      </c>
      <c r="Y2069" s="3" t="str">
        <f t="shared" si="225"/>
        <v>Middle Income</v>
      </c>
      <c r="Z2069" s="3" t="str">
        <f t="shared" si="226"/>
        <v>Poor</v>
      </c>
      <c r="AA2069" s="27">
        <f t="shared" si="227"/>
        <v>0.18522078410952966</v>
      </c>
      <c r="AB2069" s="3" t="str">
        <f t="shared" si="228"/>
        <v>Low</v>
      </c>
      <c r="AC2069" s="3" t="str">
        <f t="shared" si="229"/>
        <v>Medium</v>
      </c>
      <c r="AD2069" s="3" t="str">
        <f t="shared" si="230"/>
        <v>No</v>
      </c>
    </row>
    <row r="2070" spans="1:30" ht="15" customHeight="1" x14ac:dyDescent="0.3">
      <c r="A2070" s="3" t="s">
        <v>2091</v>
      </c>
      <c r="B2070" s="3">
        <v>49</v>
      </c>
      <c r="C2070" s="3" t="s">
        <v>28</v>
      </c>
      <c r="D2070" s="3" t="s">
        <v>24</v>
      </c>
      <c r="E2070" s="3">
        <v>55987.791286587897</v>
      </c>
      <c r="F2070" s="3">
        <v>94</v>
      </c>
      <c r="G2070" s="3">
        <v>881.50869049312303</v>
      </c>
      <c r="H2070" s="3">
        <v>2</v>
      </c>
      <c r="I2070" s="3">
        <v>1186.78974014593</v>
      </c>
      <c r="J2070" s="3">
        <v>29</v>
      </c>
      <c r="K2070" s="3">
        <v>359.46973152102299</v>
      </c>
      <c r="L2070" s="3">
        <v>46</v>
      </c>
      <c r="M2070" s="3">
        <v>16</v>
      </c>
      <c r="N2070" s="3">
        <v>1</v>
      </c>
      <c r="O2070" s="3">
        <v>382</v>
      </c>
      <c r="P2070" s="3">
        <v>3</v>
      </c>
      <c r="Q2070" s="3">
        <v>3240.5175225870498</v>
      </c>
      <c r="R2070" s="3">
        <v>0</v>
      </c>
      <c r="S2070" s="3">
        <v>0</v>
      </c>
      <c r="T2070" s="3">
        <v>0</v>
      </c>
      <c r="U2070" s="3">
        <v>6408.4065259322597</v>
      </c>
      <c r="V2070" s="3">
        <v>1</v>
      </c>
      <c r="W2070" s="3" t="str">
        <f>IF(Bank_data3[[#This Row],[credit_risk]]=1,"High Risk","Low Risk")</f>
        <v>High Risk</v>
      </c>
      <c r="X2070" s="3" t="str">
        <f t="shared" si="224"/>
        <v>45-54</v>
      </c>
      <c r="Y2070" s="3" t="str">
        <f t="shared" si="225"/>
        <v>Middle Income</v>
      </c>
      <c r="Z2070" s="3" t="str">
        <f t="shared" si="226"/>
        <v>Poor</v>
      </c>
      <c r="AA2070" s="27">
        <f t="shared" si="227"/>
        <v>5.7879002691848092E-2</v>
      </c>
      <c r="AB2070" s="3" t="str">
        <f t="shared" si="228"/>
        <v>Low</v>
      </c>
      <c r="AC2070" s="3" t="str">
        <f t="shared" si="229"/>
        <v>High</v>
      </c>
      <c r="AD2070" s="3" t="str">
        <f t="shared" si="230"/>
        <v>No</v>
      </c>
    </row>
    <row r="2071" spans="1:30" ht="15" customHeight="1" x14ac:dyDescent="0.3">
      <c r="A2071" s="3" t="s">
        <v>2092</v>
      </c>
      <c r="B2071" s="3">
        <v>40</v>
      </c>
      <c r="C2071" s="3" t="s">
        <v>28</v>
      </c>
      <c r="D2071" s="3" t="s">
        <v>33</v>
      </c>
      <c r="E2071" s="3">
        <v>65517.987113413197</v>
      </c>
      <c r="F2071" s="3">
        <v>5</v>
      </c>
      <c r="G2071" s="3">
        <v>1262.95039478282</v>
      </c>
      <c r="H2071" s="3">
        <v>6</v>
      </c>
      <c r="I2071" s="3">
        <v>582.93853176983498</v>
      </c>
      <c r="J2071" s="3">
        <v>19</v>
      </c>
      <c r="K2071" s="3">
        <v>832.04901902695894</v>
      </c>
      <c r="L2071" s="3">
        <v>42</v>
      </c>
      <c r="M2071" s="3">
        <v>4</v>
      </c>
      <c r="N2071" s="3">
        <v>3</v>
      </c>
      <c r="O2071" s="3">
        <v>512</v>
      </c>
      <c r="P2071" s="3">
        <v>2</v>
      </c>
      <c r="Q2071" s="3">
        <v>15170.587154143101</v>
      </c>
      <c r="R2071" s="3">
        <v>7</v>
      </c>
      <c r="S2071" s="3">
        <v>0</v>
      </c>
      <c r="T2071" s="3">
        <v>0</v>
      </c>
      <c r="U2071" s="3">
        <v>7593.8162588995201</v>
      </c>
      <c r="V2071" s="3">
        <v>1</v>
      </c>
      <c r="W2071" s="3" t="str">
        <f>IF(Bank_data3[[#This Row],[credit_risk]]=1,"High Risk","Low Risk")</f>
        <v>High Risk</v>
      </c>
      <c r="X2071" s="3" t="str">
        <f t="shared" si="224"/>
        <v>35-44</v>
      </c>
      <c r="Y2071" s="3" t="str">
        <f t="shared" si="225"/>
        <v>Middle Income</v>
      </c>
      <c r="Z2071" s="3" t="str">
        <f t="shared" si="226"/>
        <v>Poor</v>
      </c>
      <c r="AA2071" s="27">
        <f t="shared" si="227"/>
        <v>0.23154843154571358</v>
      </c>
      <c r="AB2071" s="3" t="str">
        <f t="shared" si="228"/>
        <v>Medium</v>
      </c>
      <c r="AC2071" s="3" t="str">
        <f t="shared" si="229"/>
        <v>High</v>
      </c>
      <c r="AD2071" s="3" t="str">
        <f t="shared" si="230"/>
        <v>No</v>
      </c>
    </row>
    <row r="2072" spans="1:30" ht="15" customHeight="1" x14ac:dyDescent="0.3">
      <c r="A2072" s="3" t="s">
        <v>2093</v>
      </c>
      <c r="B2072" s="3">
        <v>50</v>
      </c>
      <c r="C2072" s="3" t="s">
        <v>31</v>
      </c>
      <c r="D2072" s="3" t="s">
        <v>26</v>
      </c>
      <c r="E2072" s="3">
        <v>55591.110112390699</v>
      </c>
      <c r="F2072" s="3">
        <v>68</v>
      </c>
      <c r="G2072" s="3">
        <v>1097.8728154446601</v>
      </c>
      <c r="H2072" s="3">
        <v>2</v>
      </c>
      <c r="I2072" s="3">
        <v>733.55770517778797</v>
      </c>
      <c r="J2072" s="3">
        <v>46</v>
      </c>
      <c r="K2072" s="3">
        <v>995.82771797002999</v>
      </c>
      <c r="L2072" s="3">
        <v>8</v>
      </c>
      <c r="M2072" s="3">
        <v>8</v>
      </c>
      <c r="N2072" s="3">
        <v>0</v>
      </c>
      <c r="O2072" s="3">
        <v>802</v>
      </c>
      <c r="P2072" s="3">
        <v>3</v>
      </c>
      <c r="Q2072" s="3">
        <v>8551.8458219223103</v>
      </c>
      <c r="R2072" s="3">
        <v>2</v>
      </c>
      <c r="S2072" s="3">
        <v>0</v>
      </c>
      <c r="T2072" s="3">
        <v>0</v>
      </c>
      <c r="U2072" s="3">
        <v>4499.1800783416802</v>
      </c>
      <c r="V2072" s="3">
        <v>0</v>
      </c>
      <c r="W2072" s="3" t="str">
        <f>IF(Bank_data3[[#This Row],[credit_risk]]=1,"High Risk","Low Risk")</f>
        <v>Low Risk</v>
      </c>
      <c r="X2072" s="3" t="str">
        <f t="shared" si="224"/>
        <v>45-54</v>
      </c>
      <c r="Y2072" s="3" t="str">
        <f t="shared" si="225"/>
        <v>Middle Income</v>
      </c>
      <c r="Z2072" s="3" t="str">
        <f t="shared" si="226"/>
        <v>Excellent</v>
      </c>
      <c r="AA2072" s="27">
        <f t="shared" si="227"/>
        <v>0.15383477330516898</v>
      </c>
      <c r="AB2072" s="3" t="str">
        <f t="shared" si="228"/>
        <v>Medium</v>
      </c>
      <c r="AC2072" s="3" t="str">
        <f t="shared" si="229"/>
        <v>Low</v>
      </c>
      <c r="AD2072" s="3" t="str">
        <f t="shared" si="230"/>
        <v>No</v>
      </c>
    </row>
    <row r="2073" spans="1:30" ht="15" customHeight="1" x14ac:dyDescent="0.3">
      <c r="A2073" s="3" t="s">
        <v>2094</v>
      </c>
      <c r="B2073" s="3">
        <v>43</v>
      </c>
      <c r="C2073" s="3" t="s">
        <v>28</v>
      </c>
      <c r="D2073" s="3" t="s">
        <v>24</v>
      </c>
      <c r="E2073" s="3">
        <v>75260.8158205746</v>
      </c>
      <c r="F2073" s="3">
        <v>183</v>
      </c>
      <c r="G2073" s="3">
        <v>2508.0900374022299</v>
      </c>
      <c r="H2073" s="3">
        <v>4</v>
      </c>
      <c r="I2073" s="3">
        <v>467.775281735161</v>
      </c>
      <c r="J2073" s="3">
        <v>21</v>
      </c>
      <c r="K2073" s="3">
        <v>415.45040515700299</v>
      </c>
      <c r="L2073" s="3">
        <v>34</v>
      </c>
      <c r="M2073" s="3">
        <v>2</v>
      </c>
      <c r="N2073" s="3">
        <v>5</v>
      </c>
      <c r="O2073" s="3">
        <v>606</v>
      </c>
      <c r="P2073" s="3">
        <v>2</v>
      </c>
      <c r="Q2073" s="3">
        <v>17514.198123690901</v>
      </c>
      <c r="R2073" s="3">
        <v>6</v>
      </c>
      <c r="S2073" s="3">
        <v>0</v>
      </c>
      <c r="T2073" s="3">
        <v>0</v>
      </c>
      <c r="U2073" s="3">
        <v>10773.156148434</v>
      </c>
      <c r="V2073" s="3">
        <v>1</v>
      </c>
      <c r="W2073" s="3" t="str">
        <f>IF(Bank_data3[[#This Row],[credit_risk]]=1,"High Risk","Low Risk")</f>
        <v>High Risk</v>
      </c>
      <c r="X2073" s="3" t="str">
        <f t="shared" si="224"/>
        <v>35-44</v>
      </c>
      <c r="Y2073" s="3" t="str">
        <f t="shared" si="225"/>
        <v>Middle Income</v>
      </c>
      <c r="Z2073" s="3" t="str">
        <f t="shared" si="226"/>
        <v>Fair</v>
      </c>
      <c r="AA2073" s="27">
        <f t="shared" si="227"/>
        <v>0.23271337059972338</v>
      </c>
      <c r="AB2073" s="3" t="str">
        <f t="shared" si="228"/>
        <v>Medium</v>
      </c>
      <c r="AC2073" s="3" t="str">
        <f t="shared" si="229"/>
        <v>High</v>
      </c>
      <c r="AD2073" s="3" t="str">
        <f t="shared" si="230"/>
        <v>No</v>
      </c>
    </row>
    <row r="2074" spans="1:30" ht="15" customHeight="1" x14ac:dyDescent="0.3">
      <c r="A2074" s="3" t="s">
        <v>2095</v>
      </c>
      <c r="B2074" s="3">
        <v>39</v>
      </c>
      <c r="C2074" s="3" t="s">
        <v>31</v>
      </c>
      <c r="D2074" s="3" t="s">
        <v>24</v>
      </c>
      <c r="E2074" s="3">
        <v>57799.1144019067</v>
      </c>
      <c r="F2074" s="3">
        <v>208</v>
      </c>
      <c r="G2074" s="3">
        <v>1608.44621523194</v>
      </c>
      <c r="H2074" s="3">
        <v>6</v>
      </c>
      <c r="I2074" s="3">
        <v>878.86381283917694</v>
      </c>
      <c r="J2074" s="3">
        <v>41</v>
      </c>
      <c r="K2074" s="3">
        <v>420.75560005137203</v>
      </c>
      <c r="L2074" s="3">
        <v>18</v>
      </c>
      <c r="M2074" s="3">
        <v>4</v>
      </c>
      <c r="N2074" s="3">
        <v>6</v>
      </c>
      <c r="O2074" s="3">
        <v>677</v>
      </c>
      <c r="P2074" s="3">
        <v>4</v>
      </c>
      <c r="Q2074" s="3">
        <v>15941.9414814252</v>
      </c>
      <c r="R2074" s="3">
        <v>6</v>
      </c>
      <c r="S2074" s="3">
        <v>0</v>
      </c>
      <c r="T2074" s="3">
        <v>0</v>
      </c>
      <c r="U2074" s="3">
        <v>12047.4156150703</v>
      </c>
      <c r="V2074" s="3">
        <v>1</v>
      </c>
      <c r="W2074" s="3" t="str">
        <f>IF(Bank_data3[[#This Row],[credit_risk]]=1,"High Risk","Low Risk")</f>
        <v>High Risk</v>
      </c>
      <c r="X2074" s="3" t="str">
        <f t="shared" si="224"/>
        <v>35-44</v>
      </c>
      <c r="Y2074" s="3" t="str">
        <f t="shared" si="225"/>
        <v>Middle Income</v>
      </c>
      <c r="Z2074" s="3" t="str">
        <f t="shared" si="226"/>
        <v>Good</v>
      </c>
      <c r="AA2074" s="27">
        <f t="shared" si="227"/>
        <v>0.27581636235068857</v>
      </c>
      <c r="AB2074" s="3" t="str">
        <f t="shared" si="228"/>
        <v>Medium</v>
      </c>
      <c r="AC2074" s="3" t="str">
        <f t="shared" si="229"/>
        <v>Medium</v>
      </c>
      <c r="AD2074" s="3" t="str">
        <f t="shared" si="230"/>
        <v>No</v>
      </c>
    </row>
    <row r="2075" spans="1:30" ht="15" customHeight="1" x14ac:dyDescent="0.3">
      <c r="A2075" s="3" t="s">
        <v>2096</v>
      </c>
      <c r="B2075" s="3">
        <v>56</v>
      </c>
      <c r="C2075" s="3" t="s">
        <v>23</v>
      </c>
      <c r="D2075" s="3" t="s">
        <v>33</v>
      </c>
      <c r="E2075" s="3">
        <v>64491.508195916598</v>
      </c>
      <c r="F2075" s="3">
        <v>54</v>
      </c>
      <c r="G2075" s="3">
        <v>2135.8080467869199</v>
      </c>
      <c r="H2075" s="3">
        <v>1</v>
      </c>
      <c r="I2075" s="3">
        <v>1074.32280760814</v>
      </c>
      <c r="J2075" s="3">
        <v>33</v>
      </c>
      <c r="K2075" s="3">
        <v>597.98513933223796</v>
      </c>
      <c r="L2075" s="3">
        <v>47</v>
      </c>
      <c r="M2075" s="3">
        <v>19</v>
      </c>
      <c r="N2075" s="3">
        <v>0</v>
      </c>
      <c r="O2075" s="3">
        <v>572</v>
      </c>
      <c r="P2075" s="3">
        <v>3</v>
      </c>
      <c r="Q2075" s="3">
        <v>22314.520643171301</v>
      </c>
      <c r="R2075" s="3">
        <v>7</v>
      </c>
      <c r="S2075" s="3">
        <v>0</v>
      </c>
      <c r="T2075" s="3">
        <v>0</v>
      </c>
      <c r="U2075" s="3">
        <v>3631.0952662415698</v>
      </c>
      <c r="V2075" s="3">
        <v>1</v>
      </c>
      <c r="W2075" s="3" t="str">
        <f>IF(Bank_data3[[#This Row],[credit_risk]]=1,"High Risk","Low Risk")</f>
        <v>High Risk</v>
      </c>
      <c r="X2075" s="3" t="str">
        <f t="shared" si="224"/>
        <v>55+</v>
      </c>
      <c r="Y2075" s="3" t="str">
        <f t="shared" si="225"/>
        <v>Middle Income</v>
      </c>
      <c r="Z2075" s="3" t="str">
        <f t="shared" si="226"/>
        <v>Poor</v>
      </c>
      <c r="AA2075" s="27">
        <f t="shared" si="227"/>
        <v>0.34600711422940778</v>
      </c>
      <c r="AB2075" s="3" t="str">
        <f t="shared" si="228"/>
        <v>Medium</v>
      </c>
      <c r="AC2075" s="3" t="str">
        <f t="shared" si="229"/>
        <v>High</v>
      </c>
      <c r="AD2075" s="3" t="str">
        <f t="shared" si="230"/>
        <v>No</v>
      </c>
    </row>
    <row r="2076" spans="1:30" ht="15" customHeight="1" x14ac:dyDescent="0.3">
      <c r="A2076" s="3" t="s">
        <v>2097</v>
      </c>
      <c r="B2076" s="3">
        <v>23</v>
      </c>
      <c r="C2076" s="3" t="s">
        <v>28</v>
      </c>
      <c r="D2076" s="3" t="s">
        <v>26</v>
      </c>
      <c r="E2076" s="3">
        <v>29562.467806348399</v>
      </c>
      <c r="F2076" s="3">
        <v>95</v>
      </c>
      <c r="G2076" s="3">
        <v>339.06655496064099</v>
      </c>
      <c r="H2076" s="3">
        <v>2</v>
      </c>
      <c r="I2076" s="3">
        <v>1020.37680470046</v>
      </c>
      <c r="J2076" s="3">
        <v>3</v>
      </c>
      <c r="K2076" s="3">
        <v>533.37192873843003</v>
      </c>
      <c r="L2076" s="3">
        <v>79</v>
      </c>
      <c r="M2076" s="3">
        <v>17</v>
      </c>
      <c r="N2076" s="3">
        <v>5</v>
      </c>
      <c r="O2076" s="3">
        <v>360</v>
      </c>
      <c r="P2076" s="3">
        <v>3</v>
      </c>
      <c r="Q2076" s="3">
        <v>12.5859819850884</v>
      </c>
      <c r="R2076" s="3">
        <v>6</v>
      </c>
      <c r="S2076" s="3">
        <v>0</v>
      </c>
      <c r="T2076" s="3">
        <v>0</v>
      </c>
      <c r="U2076" s="3">
        <v>9059.7146280513207</v>
      </c>
      <c r="V2076" s="3">
        <v>1</v>
      </c>
      <c r="W2076" s="3" t="str">
        <f>IF(Bank_data3[[#This Row],[credit_risk]]=1,"High Risk","Low Risk")</f>
        <v>High Risk</v>
      </c>
      <c r="X2076" s="3" t="str">
        <f t="shared" si="224"/>
        <v>18-24</v>
      </c>
      <c r="Y2076" s="3" t="str">
        <f t="shared" si="225"/>
        <v>Low Income</v>
      </c>
      <c r="Z2076" s="3" t="str">
        <f t="shared" si="226"/>
        <v>Poor</v>
      </c>
      <c r="AA2076" s="27">
        <f t="shared" si="227"/>
        <v>4.2574192613194564E-4</v>
      </c>
      <c r="AB2076" s="3" t="str">
        <f t="shared" si="228"/>
        <v>Low</v>
      </c>
      <c r="AC2076" s="3" t="str">
        <f t="shared" si="229"/>
        <v>High</v>
      </c>
      <c r="AD2076" s="3" t="str">
        <f t="shared" si="230"/>
        <v>No</v>
      </c>
    </row>
    <row r="2077" spans="1:30" ht="15" customHeight="1" x14ac:dyDescent="0.3">
      <c r="A2077" s="3" t="s">
        <v>2098</v>
      </c>
      <c r="B2077" s="3">
        <v>47</v>
      </c>
      <c r="C2077" s="3" t="s">
        <v>23</v>
      </c>
      <c r="D2077" s="3" t="s">
        <v>33</v>
      </c>
      <c r="E2077" s="3">
        <v>45839.0700433819</v>
      </c>
      <c r="F2077" s="3">
        <v>183</v>
      </c>
      <c r="G2077" s="3">
        <v>26.422834680791802</v>
      </c>
      <c r="H2077" s="3">
        <v>3</v>
      </c>
      <c r="I2077" s="3">
        <v>390.43452359517602</v>
      </c>
      <c r="J2077" s="3">
        <v>49</v>
      </c>
      <c r="K2077" s="3">
        <v>463.15739067526101</v>
      </c>
      <c r="L2077" s="3">
        <v>27</v>
      </c>
      <c r="M2077" s="3">
        <v>9</v>
      </c>
      <c r="N2077" s="3">
        <v>2</v>
      </c>
      <c r="O2077" s="3">
        <v>646</v>
      </c>
      <c r="P2077" s="3">
        <v>3</v>
      </c>
      <c r="Q2077" s="3">
        <v>13842.812012255799</v>
      </c>
      <c r="R2077" s="3">
        <v>3</v>
      </c>
      <c r="S2077" s="3">
        <v>0</v>
      </c>
      <c r="T2077" s="3">
        <v>0</v>
      </c>
      <c r="U2077" s="3">
        <v>500</v>
      </c>
      <c r="V2077" s="3">
        <v>0</v>
      </c>
      <c r="W2077" s="3" t="str">
        <f>IF(Bank_data3[[#This Row],[credit_risk]]=1,"High Risk","Low Risk")</f>
        <v>Low Risk</v>
      </c>
      <c r="X2077" s="3" t="str">
        <f t="shared" si="224"/>
        <v>45-54</v>
      </c>
      <c r="Y2077" s="3" t="str">
        <f t="shared" si="225"/>
        <v>Low Income</v>
      </c>
      <c r="Z2077" s="3" t="str">
        <f t="shared" si="226"/>
        <v>Fair</v>
      </c>
      <c r="AA2077" s="27">
        <f t="shared" si="227"/>
        <v>0.30198719125748014</v>
      </c>
      <c r="AB2077" s="3" t="str">
        <f t="shared" si="228"/>
        <v>Low</v>
      </c>
      <c r="AC2077" s="3" t="str">
        <f t="shared" si="229"/>
        <v>Medium</v>
      </c>
      <c r="AD2077" s="3" t="str">
        <f t="shared" si="230"/>
        <v>No</v>
      </c>
    </row>
    <row r="2078" spans="1:30" ht="15" customHeight="1" x14ac:dyDescent="0.3">
      <c r="A2078" s="3" t="s">
        <v>2099</v>
      </c>
      <c r="B2078" s="3">
        <v>63</v>
      </c>
      <c r="C2078" s="3" t="s">
        <v>28</v>
      </c>
      <c r="D2078" s="3" t="s">
        <v>24</v>
      </c>
      <c r="E2078" s="3">
        <v>64645.450675560198</v>
      </c>
      <c r="F2078" s="3">
        <v>184</v>
      </c>
      <c r="G2078" s="3">
        <v>1357.74977208212</v>
      </c>
      <c r="H2078" s="3">
        <v>4</v>
      </c>
      <c r="I2078" s="3">
        <v>851.40212330974498</v>
      </c>
      <c r="J2078" s="3">
        <v>30</v>
      </c>
      <c r="K2078" s="3">
        <v>187.49496963026399</v>
      </c>
      <c r="L2078" s="3">
        <v>2</v>
      </c>
      <c r="M2078" s="3">
        <v>0</v>
      </c>
      <c r="N2078" s="3">
        <v>6</v>
      </c>
      <c r="O2078" s="3">
        <v>330</v>
      </c>
      <c r="P2078" s="3">
        <v>3</v>
      </c>
      <c r="Q2078" s="3">
        <v>8098.4960065876103</v>
      </c>
      <c r="R2078" s="3">
        <v>2</v>
      </c>
      <c r="S2078" s="3">
        <v>0</v>
      </c>
      <c r="T2078" s="3">
        <v>0</v>
      </c>
      <c r="U2078" s="3">
        <v>12298.135082675901</v>
      </c>
      <c r="V2078" s="3">
        <v>1</v>
      </c>
      <c r="W2078" s="3" t="str">
        <f>IF(Bank_data3[[#This Row],[credit_risk]]=1,"High Risk","Low Risk")</f>
        <v>High Risk</v>
      </c>
      <c r="X2078" s="3" t="str">
        <f t="shared" si="224"/>
        <v>55+</v>
      </c>
      <c r="Y2078" s="3" t="str">
        <f t="shared" si="225"/>
        <v>Middle Income</v>
      </c>
      <c r="Z2078" s="3" t="str">
        <f t="shared" si="226"/>
        <v>Poor</v>
      </c>
      <c r="AA2078" s="27">
        <f t="shared" si="227"/>
        <v>0.12527557503206208</v>
      </c>
      <c r="AB2078" s="3" t="str">
        <f t="shared" si="228"/>
        <v>Medium</v>
      </c>
      <c r="AC2078" s="3" t="str">
        <f t="shared" si="229"/>
        <v>Low</v>
      </c>
      <c r="AD2078" s="3" t="str">
        <f t="shared" si="230"/>
        <v>No</v>
      </c>
    </row>
    <row r="2079" spans="1:30" ht="15" customHeight="1" x14ac:dyDescent="0.3">
      <c r="A2079" s="3" t="s">
        <v>2100</v>
      </c>
      <c r="B2079" s="3">
        <v>39</v>
      </c>
      <c r="C2079" s="3" t="s">
        <v>28</v>
      </c>
      <c r="D2079" s="3" t="s">
        <v>33</v>
      </c>
      <c r="E2079" s="3">
        <v>63031.509393248598</v>
      </c>
      <c r="F2079" s="3">
        <v>49</v>
      </c>
      <c r="G2079" s="3">
        <v>477.40615793664898</v>
      </c>
      <c r="H2079" s="3">
        <v>11</v>
      </c>
      <c r="I2079" s="3">
        <v>562.94061511243399</v>
      </c>
      <c r="J2079" s="3">
        <v>49</v>
      </c>
      <c r="K2079" s="3">
        <v>296.142159056406</v>
      </c>
      <c r="L2079" s="3">
        <v>17</v>
      </c>
      <c r="M2079" s="3">
        <v>16</v>
      </c>
      <c r="N2079" s="3">
        <v>1</v>
      </c>
      <c r="O2079" s="3">
        <v>826</v>
      </c>
      <c r="P2079" s="3">
        <v>2</v>
      </c>
      <c r="Q2079" s="3">
        <v>24781.416503992699</v>
      </c>
      <c r="R2079" s="3">
        <v>0</v>
      </c>
      <c r="S2079" s="3">
        <v>1</v>
      </c>
      <c r="T2079" s="3">
        <v>0</v>
      </c>
      <c r="U2079" s="3">
        <v>8339.4137734329997</v>
      </c>
      <c r="V2079" s="3">
        <v>1</v>
      </c>
      <c r="W2079" s="3" t="str">
        <f>IF(Bank_data3[[#This Row],[credit_risk]]=1,"High Risk","Low Risk")</f>
        <v>High Risk</v>
      </c>
      <c r="X2079" s="3" t="str">
        <f t="shared" si="224"/>
        <v>35-44</v>
      </c>
      <c r="Y2079" s="3" t="str">
        <f t="shared" si="225"/>
        <v>Middle Income</v>
      </c>
      <c r="Z2079" s="3" t="str">
        <f t="shared" si="226"/>
        <v>Excellent</v>
      </c>
      <c r="AA2079" s="27">
        <f t="shared" si="227"/>
        <v>0.39315917931432365</v>
      </c>
      <c r="AB2079" s="3" t="str">
        <f t="shared" si="228"/>
        <v>Low</v>
      </c>
      <c r="AC2079" s="3" t="str">
        <f t="shared" si="229"/>
        <v>Medium</v>
      </c>
      <c r="AD2079" s="3" t="str">
        <f t="shared" si="230"/>
        <v>No</v>
      </c>
    </row>
    <row r="2080" spans="1:30" ht="15" customHeight="1" x14ac:dyDescent="0.3">
      <c r="A2080" s="3" t="s">
        <v>2101</v>
      </c>
      <c r="B2080" s="3">
        <v>43</v>
      </c>
      <c r="C2080" s="3" t="s">
        <v>28</v>
      </c>
      <c r="D2080" s="3" t="s">
        <v>24</v>
      </c>
      <c r="E2080" s="3">
        <v>66180.257777644001</v>
      </c>
      <c r="F2080" s="3">
        <v>5</v>
      </c>
      <c r="G2080" s="3">
        <v>1531.9034125174301</v>
      </c>
      <c r="H2080" s="3">
        <v>8</v>
      </c>
      <c r="I2080" s="3">
        <v>1153.8675054784901</v>
      </c>
      <c r="J2080" s="3">
        <v>13</v>
      </c>
      <c r="K2080" s="3">
        <v>672.96778806889699</v>
      </c>
      <c r="L2080" s="3">
        <v>12</v>
      </c>
      <c r="M2080" s="3">
        <v>7</v>
      </c>
      <c r="N2080" s="3">
        <v>1</v>
      </c>
      <c r="O2080" s="3">
        <v>659</v>
      </c>
      <c r="P2080" s="3">
        <v>2</v>
      </c>
      <c r="Q2080" s="3">
        <v>0</v>
      </c>
      <c r="R2080" s="3">
        <v>7</v>
      </c>
      <c r="S2080" s="3">
        <v>0</v>
      </c>
      <c r="T2080" s="3">
        <v>0</v>
      </c>
      <c r="U2080" s="3">
        <v>7559.0756846858303</v>
      </c>
      <c r="V2080" s="3">
        <v>1</v>
      </c>
      <c r="W2080" s="3" t="str">
        <f>IF(Bank_data3[[#This Row],[credit_risk]]=1,"High Risk","Low Risk")</f>
        <v>High Risk</v>
      </c>
      <c r="X2080" s="3" t="str">
        <f t="shared" si="224"/>
        <v>35-44</v>
      </c>
      <c r="Y2080" s="3" t="str">
        <f t="shared" si="225"/>
        <v>Middle Income</v>
      </c>
      <c r="Z2080" s="3" t="str">
        <f t="shared" si="226"/>
        <v>Fair</v>
      </c>
      <c r="AA2080" s="27">
        <f t="shared" si="227"/>
        <v>0</v>
      </c>
      <c r="AB2080" s="3" t="str">
        <f t="shared" si="228"/>
        <v>Medium</v>
      </c>
      <c r="AC2080" s="3" t="str">
        <f t="shared" si="229"/>
        <v>Medium</v>
      </c>
      <c r="AD2080" s="3" t="str">
        <f t="shared" si="230"/>
        <v>No</v>
      </c>
    </row>
    <row r="2081" spans="1:30" ht="15" customHeight="1" x14ac:dyDescent="0.3">
      <c r="A2081" s="3" t="s">
        <v>2102</v>
      </c>
      <c r="B2081" s="3">
        <v>69</v>
      </c>
      <c r="C2081" s="3" t="s">
        <v>31</v>
      </c>
      <c r="D2081" s="3" t="s">
        <v>26</v>
      </c>
      <c r="E2081" s="3">
        <v>52171.783649436002</v>
      </c>
      <c r="F2081" s="3">
        <v>195</v>
      </c>
      <c r="G2081" s="3">
        <v>825.515919414363</v>
      </c>
      <c r="H2081" s="3">
        <v>8</v>
      </c>
      <c r="I2081" s="3">
        <v>743.54054702926203</v>
      </c>
      <c r="J2081" s="3">
        <v>7</v>
      </c>
      <c r="K2081" s="3">
        <v>430.26918830486301</v>
      </c>
      <c r="L2081" s="3">
        <v>26</v>
      </c>
      <c r="M2081" s="3">
        <v>19</v>
      </c>
      <c r="N2081" s="3">
        <v>3</v>
      </c>
      <c r="O2081" s="3">
        <v>851</v>
      </c>
      <c r="P2081" s="3">
        <v>1</v>
      </c>
      <c r="Q2081" s="3">
        <v>14623.0255811771</v>
      </c>
      <c r="R2081" s="3">
        <v>1</v>
      </c>
      <c r="S2081" s="3">
        <v>0</v>
      </c>
      <c r="T2081" s="3">
        <v>0</v>
      </c>
      <c r="U2081" s="3">
        <v>15375.3068305658</v>
      </c>
      <c r="V2081" s="3">
        <v>0</v>
      </c>
      <c r="W2081" s="3" t="str">
        <f>IF(Bank_data3[[#This Row],[credit_risk]]=1,"High Risk","Low Risk")</f>
        <v>Low Risk</v>
      </c>
      <c r="X2081" s="3" t="str">
        <f t="shared" si="224"/>
        <v>55+</v>
      </c>
      <c r="Y2081" s="3" t="str">
        <f t="shared" si="225"/>
        <v>Middle Income</v>
      </c>
      <c r="Z2081" s="3" t="str">
        <f t="shared" si="226"/>
        <v>Excellent</v>
      </c>
      <c r="AA2081" s="27">
        <f t="shared" si="227"/>
        <v>0.28028609639715052</v>
      </c>
      <c r="AB2081" s="3" t="str">
        <f t="shared" si="228"/>
        <v>Low</v>
      </c>
      <c r="AC2081" s="3" t="str">
        <f t="shared" si="229"/>
        <v>Medium</v>
      </c>
      <c r="AD2081" s="3" t="str">
        <f t="shared" si="230"/>
        <v>No</v>
      </c>
    </row>
    <row r="2082" spans="1:30" ht="15" customHeight="1" x14ac:dyDescent="0.3">
      <c r="A2082" s="3" t="s">
        <v>2103</v>
      </c>
      <c r="B2082" s="3">
        <v>68</v>
      </c>
      <c r="C2082" s="3" t="s">
        <v>23</v>
      </c>
      <c r="D2082" s="3" t="s">
        <v>33</v>
      </c>
      <c r="E2082" s="3">
        <v>38263.603943565002</v>
      </c>
      <c r="F2082" s="3">
        <v>145</v>
      </c>
      <c r="G2082" s="3">
        <v>1744.94850568437</v>
      </c>
      <c r="H2082" s="3">
        <v>3</v>
      </c>
      <c r="I2082" s="3">
        <v>268.17033161562102</v>
      </c>
      <c r="J2082" s="3">
        <v>36</v>
      </c>
      <c r="K2082" s="3">
        <v>991.57669135994502</v>
      </c>
      <c r="L2082" s="3">
        <v>39</v>
      </c>
      <c r="M2082" s="3">
        <v>16</v>
      </c>
      <c r="N2082" s="3">
        <v>7</v>
      </c>
      <c r="O2082" s="3">
        <v>620</v>
      </c>
      <c r="P2082" s="3">
        <v>4</v>
      </c>
      <c r="Q2082" s="3">
        <v>15342.2648866991</v>
      </c>
      <c r="R2082" s="3">
        <v>7</v>
      </c>
      <c r="S2082" s="3">
        <v>0</v>
      </c>
      <c r="T2082" s="3">
        <v>0</v>
      </c>
      <c r="U2082" s="3">
        <v>9401.5227937311502</v>
      </c>
      <c r="V2082" s="3">
        <v>1</v>
      </c>
      <c r="W2082" s="3" t="str">
        <f>IF(Bank_data3[[#This Row],[credit_risk]]=1,"High Risk","Low Risk")</f>
        <v>High Risk</v>
      </c>
      <c r="X2082" s="3" t="str">
        <f t="shared" si="224"/>
        <v>55+</v>
      </c>
      <c r="Y2082" s="3" t="str">
        <f t="shared" si="225"/>
        <v>Low Income</v>
      </c>
      <c r="Z2082" s="3" t="str">
        <f t="shared" si="226"/>
        <v>Fair</v>
      </c>
      <c r="AA2082" s="27">
        <f t="shared" si="227"/>
        <v>0.4009623586248543</v>
      </c>
      <c r="AB2082" s="3" t="str">
        <f t="shared" si="228"/>
        <v>Medium</v>
      </c>
      <c r="AC2082" s="3" t="str">
        <f t="shared" si="229"/>
        <v>High</v>
      </c>
      <c r="AD2082" s="3" t="str">
        <f t="shared" si="230"/>
        <v>No</v>
      </c>
    </row>
    <row r="2083" spans="1:30" ht="15" customHeight="1" x14ac:dyDescent="0.3">
      <c r="A2083" s="3" t="s">
        <v>2104</v>
      </c>
      <c r="B2083" s="3">
        <v>51</v>
      </c>
      <c r="C2083" s="3" t="s">
        <v>28</v>
      </c>
      <c r="D2083" s="3" t="s">
        <v>24</v>
      </c>
      <c r="E2083" s="3">
        <v>48938.962396658797</v>
      </c>
      <c r="F2083" s="3">
        <v>86</v>
      </c>
      <c r="G2083" s="3">
        <v>873.72981665650502</v>
      </c>
      <c r="H2083" s="3">
        <v>8</v>
      </c>
      <c r="I2083" s="3">
        <v>723.06905303729297</v>
      </c>
      <c r="J2083" s="3">
        <v>4</v>
      </c>
      <c r="K2083" s="3">
        <v>980.8550589363</v>
      </c>
      <c r="L2083" s="3">
        <v>38</v>
      </c>
      <c r="M2083" s="3">
        <v>17</v>
      </c>
      <c r="N2083" s="3">
        <v>2</v>
      </c>
      <c r="O2083" s="3">
        <v>575</v>
      </c>
      <c r="P2083" s="3">
        <v>4</v>
      </c>
      <c r="Q2083" s="3">
        <v>0</v>
      </c>
      <c r="R2083" s="3">
        <v>0</v>
      </c>
      <c r="S2083" s="3">
        <v>0</v>
      </c>
      <c r="T2083" s="3">
        <v>0</v>
      </c>
      <c r="U2083" s="3">
        <v>20399.089584885402</v>
      </c>
      <c r="V2083" s="3">
        <v>1</v>
      </c>
      <c r="W2083" s="3" t="str">
        <f>IF(Bank_data3[[#This Row],[credit_risk]]=1,"High Risk","Low Risk")</f>
        <v>High Risk</v>
      </c>
      <c r="X2083" s="3" t="str">
        <f t="shared" si="224"/>
        <v>45-54</v>
      </c>
      <c r="Y2083" s="3" t="str">
        <f t="shared" si="225"/>
        <v>Low Income</v>
      </c>
      <c r="Z2083" s="3" t="str">
        <f t="shared" si="226"/>
        <v>Poor</v>
      </c>
      <c r="AA2083" s="27">
        <f t="shared" si="227"/>
        <v>0</v>
      </c>
      <c r="AB2083" s="3" t="str">
        <f t="shared" si="228"/>
        <v>Low</v>
      </c>
      <c r="AC2083" s="3" t="str">
        <f t="shared" si="229"/>
        <v>High</v>
      </c>
      <c r="AD2083" s="3" t="str">
        <f t="shared" si="230"/>
        <v>No</v>
      </c>
    </row>
    <row r="2084" spans="1:30" ht="15" customHeight="1" x14ac:dyDescent="0.3">
      <c r="A2084" s="3" t="s">
        <v>2105</v>
      </c>
      <c r="B2084" s="3">
        <v>60</v>
      </c>
      <c r="C2084" s="3" t="s">
        <v>31</v>
      </c>
      <c r="D2084" s="3" t="s">
        <v>24</v>
      </c>
      <c r="E2084" s="3">
        <v>50846.618552153101</v>
      </c>
      <c r="F2084" s="3">
        <v>216</v>
      </c>
      <c r="G2084" s="3">
        <v>1948.8424028149</v>
      </c>
      <c r="H2084" s="3">
        <v>3</v>
      </c>
      <c r="I2084" s="3">
        <v>960.46539921960903</v>
      </c>
      <c r="J2084" s="3">
        <v>7</v>
      </c>
      <c r="K2084" s="3">
        <v>270.60785533644503</v>
      </c>
      <c r="L2084" s="3">
        <v>57</v>
      </c>
      <c r="M2084" s="3">
        <v>4</v>
      </c>
      <c r="N2084" s="3">
        <v>7</v>
      </c>
      <c r="O2084" s="3">
        <v>717</v>
      </c>
      <c r="P2084" s="3">
        <v>2</v>
      </c>
      <c r="Q2084" s="3">
        <v>15115.439386308501</v>
      </c>
      <c r="R2084" s="3">
        <v>6</v>
      </c>
      <c r="S2084" s="3">
        <v>0</v>
      </c>
      <c r="T2084" s="3">
        <v>0</v>
      </c>
      <c r="U2084" s="3">
        <v>3087.5856547211602</v>
      </c>
      <c r="V2084" s="3">
        <v>1</v>
      </c>
      <c r="W2084" s="3" t="str">
        <f>IF(Bank_data3[[#This Row],[credit_risk]]=1,"High Risk","Low Risk")</f>
        <v>High Risk</v>
      </c>
      <c r="X2084" s="3" t="str">
        <f t="shared" si="224"/>
        <v>55+</v>
      </c>
      <c r="Y2084" s="3" t="str">
        <f t="shared" si="225"/>
        <v>Middle Income</v>
      </c>
      <c r="Z2084" s="3" t="str">
        <f t="shared" si="226"/>
        <v>Good</v>
      </c>
      <c r="AA2084" s="27">
        <f t="shared" si="227"/>
        <v>0.297275213509128</v>
      </c>
      <c r="AB2084" s="3" t="str">
        <f t="shared" si="228"/>
        <v>Medium</v>
      </c>
      <c r="AC2084" s="3" t="str">
        <f t="shared" si="229"/>
        <v>High</v>
      </c>
      <c r="AD2084" s="3" t="str">
        <f t="shared" si="230"/>
        <v>No</v>
      </c>
    </row>
    <row r="2085" spans="1:30" ht="15" customHeight="1" x14ac:dyDescent="0.3">
      <c r="A2085" s="3" t="s">
        <v>2106</v>
      </c>
      <c r="B2085" s="3">
        <v>55</v>
      </c>
      <c r="C2085" s="3" t="s">
        <v>28</v>
      </c>
      <c r="D2085" s="3" t="s">
        <v>24</v>
      </c>
      <c r="E2085" s="3">
        <v>54351.334553586399</v>
      </c>
      <c r="F2085" s="3">
        <v>36</v>
      </c>
      <c r="G2085" s="3">
        <v>795.20014933529001</v>
      </c>
      <c r="H2085" s="3">
        <v>1</v>
      </c>
      <c r="I2085" s="3">
        <v>885.40212209998003</v>
      </c>
      <c r="J2085" s="3">
        <v>10</v>
      </c>
      <c r="K2085" s="3">
        <v>830.426258379974</v>
      </c>
      <c r="L2085" s="3">
        <v>56</v>
      </c>
      <c r="M2085" s="3">
        <v>6</v>
      </c>
      <c r="N2085" s="3">
        <v>6</v>
      </c>
      <c r="O2085" s="3">
        <v>539</v>
      </c>
      <c r="P2085" s="3">
        <v>1</v>
      </c>
      <c r="Q2085" s="3">
        <v>0</v>
      </c>
      <c r="R2085" s="3">
        <v>4</v>
      </c>
      <c r="S2085" s="3">
        <v>0</v>
      </c>
      <c r="T2085" s="3">
        <v>0</v>
      </c>
      <c r="U2085" s="3">
        <v>3561.4268171267699</v>
      </c>
      <c r="V2085" s="3">
        <v>1</v>
      </c>
      <c r="W2085" s="3" t="str">
        <f>IF(Bank_data3[[#This Row],[credit_risk]]=1,"High Risk","Low Risk")</f>
        <v>High Risk</v>
      </c>
      <c r="X2085" s="3" t="str">
        <f t="shared" si="224"/>
        <v>55+</v>
      </c>
      <c r="Y2085" s="3" t="str">
        <f t="shared" si="225"/>
        <v>Middle Income</v>
      </c>
      <c r="Z2085" s="3" t="str">
        <f t="shared" si="226"/>
        <v>Poor</v>
      </c>
      <c r="AA2085" s="27">
        <f t="shared" si="227"/>
        <v>0</v>
      </c>
      <c r="AB2085" s="3" t="str">
        <f t="shared" si="228"/>
        <v>Low</v>
      </c>
      <c r="AC2085" s="3" t="str">
        <f t="shared" si="229"/>
        <v>High</v>
      </c>
      <c r="AD2085" s="3" t="str">
        <f t="shared" si="230"/>
        <v>No</v>
      </c>
    </row>
    <row r="2086" spans="1:30" ht="15" customHeight="1" x14ac:dyDescent="0.3">
      <c r="A2086" s="3" t="s">
        <v>2107</v>
      </c>
      <c r="B2086" s="3">
        <v>53</v>
      </c>
      <c r="C2086" s="3" t="s">
        <v>31</v>
      </c>
      <c r="D2086" s="3" t="s">
        <v>24</v>
      </c>
      <c r="E2086" s="3">
        <v>32578.422316068401</v>
      </c>
      <c r="F2086" s="3">
        <v>52</v>
      </c>
      <c r="G2086" s="3">
        <v>10</v>
      </c>
      <c r="H2086" s="3">
        <v>9</v>
      </c>
      <c r="I2086" s="3">
        <v>620.87139522180701</v>
      </c>
      <c r="J2086" s="3">
        <v>28</v>
      </c>
      <c r="K2086" s="3">
        <v>466.64322896733103</v>
      </c>
      <c r="L2086" s="3">
        <v>23</v>
      </c>
      <c r="M2086" s="3">
        <v>4</v>
      </c>
      <c r="N2086" s="3">
        <v>4</v>
      </c>
      <c r="O2086" s="3">
        <v>449</v>
      </c>
      <c r="P2086" s="3">
        <v>1</v>
      </c>
      <c r="Q2086" s="3">
        <v>7655.5608230988</v>
      </c>
      <c r="R2086" s="3">
        <v>4</v>
      </c>
      <c r="S2086" s="3">
        <v>0</v>
      </c>
      <c r="T2086" s="3">
        <v>0</v>
      </c>
      <c r="U2086" s="3">
        <v>11724.5178216558</v>
      </c>
      <c r="V2086" s="3">
        <v>1</v>
      </c>
      <c r="W2086" s="3" t="str">
        <f>IF(Bank_data3[[#This Row],[credit_risk]]=1,"High Risk","Low Risk")</f>
        <v>High Risk</v>
      </c>
      <c r="X2086" s="3" t="str">
        <f t="shared" si="224"/>
        <v>45-54</v>
      </c>
      <c r="Y2086" s="3" t="str">
        <f t="shared" si="225"/>
        <v>Low Income</v>
      </c>
      <c r="Z2086" s="3" t="str">
        <f t="shared" si="226"/>
        <v>Poor</v>
      </c>
      <c r="AA2086" s="27">
        <f t="shared" si="227"/>
        <v>0.23498869125172178</v>
      </c>
      <c r="AB2086" s="3" t="str">
        <f t="shared" si="228"/>
        <v>Low</v>
      </c>
      <c r="AC2086" s="3" t="str">
        <f t="shared" si="229"/>
        <v>Medium</v>
      </c>
      <c r="AD2086" s="3" t="str">
        <f t="shared" si="230"/>
        <v>No</v>
      </c>
    </row>
    <row r="2087" spans="1:30" ht="15" customHeight="1" x14ac:dyDescent="0.3">
      <c r="A2087" s="3" t="s">
        <v>2108</v>
      </c>
      <c r="B2087" s="3">
        <v>55</v>
      </c>
      <c r="C2087" s="3" t="s">
        <v>28</v>
      </c>
      <c r="D2087" s="3" t="s">
        <v>33</v>
      </c>
      <c r="E2087" s="3">
        <v>45214.401457628599</v>
      </c>
      <c r="F2087" s="3">
        <v>35</v>
      </c>
      <c r="G2087" s="3">
        <v>2182.1624105022602</v>
      </c>
      <c r="H2087" s="3">
        <v>0</v>
      </c>
      <c r="I2087" s="3">
        <v>595.15431354509894</v>
      </c>
      <c r="J2087" s="3">
        <v>20</v>
      </c>
      <c r="K2087" s="3">
        <v>536.26552729676905</v>
      </c>
      <c r="L2087" s="3">
        <v>21</v>
      </c>
      <c r="M2087" s="3">
        <v>9</v>
      </c>
      <c r="N2087" s="3">
        <v>3</v>
      </c>
      <c r="O2087" s="3">
        <v>361</v>
      </c>
      <c r="P2087" s="3">
        <v>3</v>
      </c>
      <c r="Q2087" s="3">
        <v>14453.639621517401</v>
      </c>
      <c r="R2087" s="3">
        <v>4</v>
      </c>
      <c r="S2087" s="3">
        <v>0</v>
      </c>
      <c r="T2087" s="3">
        <v>1</v>
      </c>
      <c r="U2087" s="3">
        <v>6834.7371198446299</v>
      </c>
      <c r="V2087" s="3">
        <v>1</v>
      </c>
      <c r="W2087" s="3" t="str">
        <f>IF(Bank_data3[[#This Row],[credit_risk]]=1,"High Risk","Low Risk")</f>
        <v>High Risk</v>
      </c>
      <c r="X2087" s="3" t="str">
        <f t="shared" si="224"/>
        <v>55+</v>
      </c>
      <c r="Y2087" s="3" t="str">
        <f t="shared" si="225"/>
        <v>Low Income</v>
      </c>
      <c r="Z2087" s="3" t="str">
        <f t="shared" si="226"/>
        <v>Poor</v>
      </c>
      <c r="AA2087" s="27">
        <f t="shared" si="227"/>
        <v>0.31966893634680138</v>
      </c>
      <c r="AB2087" s="3" t="str">
        <f t="shared" si="228"/>
        <v>Medium</v>
      </c>
      <c r="AC2087" s="3" t="str">
        <f t="shared" si="229"/>
        <v>Medium</v>
      </c>
      <c r="AD2087" s="3" t="str">
        <f t="shared" si="230"/>
        <v>No</v>
      </c>
    </row>
    <row r="2088" spans="1:30" ht="15" customHeight="1" x14ac:dyDescent="0.3">
      <c r="A2088" s="3" t="s">
        <v>2109</v>
      </c>
      <c r="B2088" s="3">
        <v>21</v>
      </c>
      <c r="C2088" s="3" t="s">
        <v>23</v>
      </c>
      <c r="D2088" s="3" t="s">
        <v>24</v>
      </c>
      <c r="E2088" s="3">
        <v>48403.983029105701</v>
      </c>
      <c r="F2088" s="3">
        <v>75</v>
      </c>
      <c r="G2088" s="3">
        <v>885.01730199174096</v>
      </c>
      <c r="H2088" s="3">
        <v>6</v>
      </c>
      <c r="I2088" s="3">
        <v>454.37346062428901</v>
      </c>
      <c r="J2088" s="3">
        <v>38</v>
      </c>
      <c r="K2088" s="3">
        <v>675.70681181247301</v>
      </c>
      <c r="L2088" s="3">
        <v>50</v>
      </c>
      <c r="M2088" s="3">
        <v>5</v>
      </c>
      <c r="N2088" s="3">
        <v>9</v>
      </c>
      <c r="O2088" s="3">
        <v>728</v>
      </c>
      <c r="P2088" s="3">
        <v>1</v>
      </c>
      <c r="Q2088" s="3">
        <v>6135.9695617936504</v>
      </c>
      <c r="R2088" s="3">
        <v>4</v>
      </c>
      <c r="S2088" s="3">
        <v>0</v>
      </c>
      <c r="T2088" s="3">
        <v>0</v>
      </c>
      <c r="U2088" s="3">
        <v>13115.676986947799</v>
      </c>
      <c r="V2088" s="3">
        <v>1</v>
      </c>
      <c r="W2088" s="3" t="str">
        <f>IF(Bank_data3[[#This Row],[credit_risk]]=1,"High Risk","Low Risk")</f>
        <v>High Risk</v>
      </c>
      <c r="X2088" s="3" t="str">
        <f t="shared" si="224"/>
        <v>18-24</v>
      </c>
      <c r="Y2088" s="3" t="str">
        <f t="shared" si="225"/>
        <v>Low Income</v>
      </c>
      <c r="Z2088" s="3" t="str">
        <f t="shared" si="226"/>
        <v>Good</v>
      </c>
      <c r="AA2088" s="27">
        <f t="shared" si="227"/>
        <v>0.12676579855223988</v>
      </c>
      <c r="AB2088" s="3" t="str">
        <f t="shared" si="228"/>
        <v>Low</v>
      </c>
      <c r="AC2088" s="3" t="str">
        <f t="shared" si="229"/>
        <v>High</v>
      </c>
      <c r="AD2088" s="3" t="str">
        <f t="shared" si="230"/>
        <v>No</v>
      </c>
    </row>
    <row r="2089" spans="1:30" ht="15" customHeight="1" x14ac:dyDescent="0.3">
      <c r="A2089" s="3" t="s">
        <v>2110</v>
      </c>
      <c r="B2089" s="3">
        <v>34</v>
      </c>
      <c r="C2089" s="3" t="s">
        <v>23</v>
      </c>
      <c r="D2089" s="3" t="s">
        <v>33</v>
      </c>
      <c r="E2089" s="3">
        <v>10000</v>
      </c>
      <c r="F2089" s="3">
        <v>5</v>
      </c>
      <c r="G2089" s="3">
        <v>2598.0026684104701</v>
      </c>
      <c r="H2089" s="3">
        <v>3</v>
      </c>
      <c r="I2089" s="3">
        <v>661.83763288264299</v>
      </c>
      <c r="J2089" s="3">
        <v>12</v>
      </c>
      <c r="K2089" s="3">
        <v>750.64016335760596</v>
      </c>
      <c r="L2089" s="3">
        <v>75</v>
      </c>
      <c r="M2089" s="3">
        <v>6</v>
      </c>
      <c r="N2089" s="3">
        <v>9</v>
      </c>
      <c r="O2089" s="3">
        <v>550</v>
      </c>
      <c r="P2089" s="3">
        <v>4</v>
      </c>
      <c r="Q2089" s="3">
        <v>12459.597035144299</v>
      </c>
      <c r="R2089" s="3">
        <v>6</v>
      </c>
      <c r="S2089" s="3">
        <v>0</v>
      </c>
      <c r="T2089" s="3">
        <v>0</v>
      </c>
      <c r="U2089" s="3">
        <v>3494.9784807834299</v>
      </c>
      <c r="V2089" s="3">
        <v>1</v>
      </c>
      <c r="W2089" s="3" t="str">
        <f>IF(Bank_data3[[#This Row],[credit_risk]]=1,"High Risk","Low Risk")</f>
        <v>High Risk</v>
      </c>
      <c r="X2089" s="3" t="str">
        <f t="shared" si="224"/>
        <v>25-34</v>
      </c>
      <c r="Y2089" s="3" t="str">
        <f t="shared" si="225"/>
        <v>Low Income</v>
      </c>
      <c r="Z2089" s="3" t="str">
        <f t="shared" si="226"/>
        <v>Poor</v>
      </c>
      <c r="AA2089" s="27">
        <f t="shared" si="227"/>
        <v>1.2459597035144299</v>
      </c>
      <c r="AB2089" s="3" t="str">
        <f t="shared" si="228"/>
        <v>Medium</v>
      </c>
      <c r="AC2089" s="3" t="str">
        <f t="shared" si="229"/>
        <v>High</v>
      </c>
      <c r="AD2089" s="3" t="str">
        <f t="shared" si="230"/>
        <v>No</v>
      </c>
    </row>
    <row r="2090" spans="1:30" ht="15" customHeight="1" x14ac:dyDescent="0.3">
      <c r="A2090" s="3" t="s">
        <v>2111</v>
      </c>
      <c r="B2090" s="3">
        <v>53</v>
      </c>
      <c r="C2090" s="3" t="s">
        <v>28</v>
      </c>
      <c r="D2090" s="3" t="s">
        <v>24</v>
      </c>
      <c r="E2090" s="3">
        <v>64985.086064727802</v>
      </c>
      <c r="F2090" s="3">
        <v>4</v>
      </c>
      <c r="G2090" s="3">
        <v>986.79646681984104</v>
      </c>
      <c r="H2090" s="3">
        <v>11</v>
      </c>
      <c r="I2090" s="3">
        <v>500.51236171596901</v>
      </c>
      <c r="J2090" s="3">
        <v>48</v>
      </c>
      <c r="K2090" s="3">
        <v>319.71490850942598</v>
      </c>
      <c r="L2090" s="3">
        <v>75</v>
      </c>
      <c r="M2090" s="3">
        <v>2</v>
      </c>
      <c r="N2090" s="3">
        <v>1</v>
      </c>
      <c r="O2090" s="3">
        <v>310</v>
      </c>
      <c r="P2090" s="3">
        <v>0</v>
      </c>
      <c r="Q2090" s="3">
        <v>11959.062131107799</v>
      </c>
      <c r="R2090" s="3">
        <v>0</v>
      </c>
      <c r="S2090" s="3">
        <v>0</v>
      </c>
      <c r="T2090" s="3">
        <v>0</v>
      </c>
      <c r="U2090" s="3">
        <v>13400.471485120899</v>
      </c>
      <c r="V2090" s="3">
        <v>1</v>
      </c>
      <c r="W2090" s="3" t="str">
        <f>IF(Bank_data3[[#This Row],[credit_risk]]=1,"High Risk","Low Risk")</f>
        <v>High Risk</v>
      </c>
      <c r="X2090" s="3" t="str">
        <f t="shared" si="224"/>
        <v>45-54</v>
      </c>
      <c r="Y2090" s="3" t="str">
        <f t="shared" si="225"/>
        <v>Middle Income</v>
      </c>
      <c r="Z2090" s="3" t="str">
        <f t="shared" si="226"/>
        <v>Poor</v>
      </c>
      <c r="AA2090" s="27">
        <f t="shared" si="227"/>
        <v>0.18402779553444132</v>
      </c>
      <c r="AB2090" s="3" t="str">
        <f t="shared" si="228"/>
        <v>Low</v>
      </c>
      <c r="AC2090" s="3" t="str">
        <f t="shared" si="229"/>
        <v>High</v>
      </c>
      <c r="AD2090" s="3" t="str">
        <f t="shared" si="230"/>
        <v>No</v>
      </c>
    </row>
    <row r="2091" spans="1:30" ht="15" customHeight="1" x14ac:dyDescent="0.3">
      <c r="A2091" s="3" t="s">
        <v>2112</v>
      </c>
      <c r="B2091" s="3">
        <v>55</v>
      </c>
      <c r="C2091" s="3" t="s">
        <v>31</v>
      </c>
      <c r="D2091" s="3" t="s">
        <v>33</v>
      </c>
      <c r="E2091" s="3">
        <v>52952.287219530997</v>
      </c>
      <c r="F2091" s="3">
        <v>134</v>
      </c>
      <c r="G2091" s="3">
        <v>841.87284738309995</v>
      </c>
      <c r="H2091" s="3">
        <v>7</v>
      </c>
      <c r="I2091" s="3">
        <v>1139.53009516206</v>
      </c>
      <c r="J2091" s="3">
        <v>18</v>
      </c>
      <c r="K2091" s="3">
        <v>1047.3490200179499</v>
      </c>
      <c r="L2091" s="3">
        <v>37</v>
      </c>
      <c r="M2091" s="3">
        <v>9</v>
      </c>
      <c r="N2091" s="3">
        <v>8</v>
      </c>
      <c r="O2091" s="3">
        <v>716</v>
      </c>
      <c r="P2091" s="3">
        <v>2</v>
      </c>
      <c r="Q2091" s="3">
        <v>15209.076285314901</v>
      </c>
      <c r="R2091" s="3">
        <v>4</v>
      </c>
      <c r="S2091" s="3">
        <v>0</v>
      </c>
      <c r="T2091" s="3">
        <v>0</v>
      </c>
      <c r="U2091" s="3">
        <v>7707.5423764547204</v>
      </c>
      <c r="V2091" s="3">
        <v>1</v>
      </c>
      <c r="W2091" s="3" t="str">
        <f>IF(Bank_data3[[#This Row],[credit_risk]]=1,"High Risk","Low Risk")</f>
        <v>High Risk</v>
      </c>
      <c r="X2091" s="3" t="str">
        <f t="shared" si="224"/>
        <v>55+</v>
      </c>
      <c r="Y2091" s="3" t="str">
        <f t="shared" si="225"/>
        <v>Middle Income</v>
      </c>
      <c r="Z2091" s="3" t="str">
        <f t="shared" si="226"/>
        <v>Good</v>
      </c>
      <c r="AA2091" s="27">
        <f t="shared" si="227"/>
        <v>0.28722227280307477</v>
      </c>
      <c r="AB2091" s="3" t="str">
        <f t="shared" si="228"/>
        <v>Low</v>
      </c>
      <c r="AC2091" s="3" t="str">
        <f t="shared" si="229"/>
        <v>High</v>
      </c>
      <c r="AD2091" s="3" t="str">
        <f t="shared" si="230"/>
        <v>No</v>
      </c>
    </row>
    <row r="2092" spans="1:30" ht="15" customHeight="1" x14ac:dyDescent="0.3">
      <c r="A2092" s="3" t="s">
        <v>2113</v>
      </c>
      <c r="B2092" s="3">
        <v>25</v>
      </c>
      <c r="C2092" s="3" t="s">
        <v>28</v>
      </c>
      <c r="D2092" s="3" t="s">
        <v>33</v>
      </c>
      <c r="E2092" s="3">
        <v>54775.739668067901</v>
      </c>
      <c r="F2092" s="3">
        <v>18</v>
      </c>
      <c r="G2092" s="3">
        <v>1272.7793515830899</v>
      </c>
      <c r="H2092" s="3">
        <v>7</v>
      </c>
      <c r="I2092" s="3">
        <v>484.60191324393401</v>
      </c>
      <c r="J2092" s="3">
        <v>2</v>
      </c>
      <c r="K2092" s="3">
        <v>569.87166084102205</v>
      </c>
      <c r="L2092" s="3">
        <v>60</v>
      </c>
      <c r="M2092" s="3">
        <v>5</v>
      </c>
      <c r="N2092" s="3">
        <v>3</v>
      </c>
      <c r="O2092" s="3">
        <v>849</v>
      </c>
      <c r="P2092" s="3">
        <v>3</v>
      </c>
      <c r="Q2092" s="3">
        <v>5589.2283161181003</v>
      </c>
      <c r="R2092" s="3">
        <v>3</v>
      </c>
      <c r="S2092" s="3">
        <v>0</v>
      </c>
      <c r="T2092" s="3">
        <v>0</v>
      </c>
      <c r="U2092" s="3">
        <v>8129.7219038887897</v>
      </c>
      <c r="V2092" s="3">
        <v>0</v>
      </c>
      <c r="W2092" s="3" t="str">
        <f>IF(Bank_data3[[#This Row],[credit_risk]]=1,"High Risk","Low Risk")</f>
        <v>Low Risk</v>
      </c>
      <c r="X2092" s="3" t="str">
        <f t="shared" si="224"/>
        <v>25-34</v>
      </c>
      <c r="Y2092" s="3" t="str">
        <f t="shared" si="225"/>
        <v>Middle Income</v>
      </c>
      <c r="Z2092" s="3" t="str">
        <f t="shared" si="226"/>
        <v>Excellent</v>
      </c>
      <c r="AA2092" s="27">
        <f t="shared" si="227"/>
        <v>0.10203839053544357</v>
      </c>
      <c r="AB2092" s="3" t="str">
        <f t="shared" si="228"/>
        <v>Medium</v>
      </c>
      <c r="AC2092" s="3" t="str">
        <f t="shared" si="229"/>
        <v>High</v>
      </c>
      <c r="AD2092" s="3" t="str">
        <f t="shared" si="230"/>
        <v>No</v>
      </c>
    </row>
    <row r="2093" spans="1:30" ht="15" customHeight="1" x14ac:dyDescent="0.3">
      <c r="A2093" s="3" t="s">
        <v>2114</v>
      </c>
      <c r="B2093" s="3">
        <v>58</v>
      </c>
      <c r="C2093" s="3" t="s">
        <v>31</v>
      </c>
      <c r="D2093" s="3" t="s">
        <v>24</v>
      </c>
      <c r="E2093" s="3">
        <v>40721.066401491</v>
      </c>
      <c r="F2093" s="3">
        <v>184</v>
      </c>
      <c r="G2093" s="3">
        <v>1051.69147623196</v>
      </c>
      <c r="H2093" s="3">
        <v>11</v>
      </c>
      <c r="I2093" s="3">
        <v>842.79956182676995</v>
      </c>
      <c r="J2093" s="3">
        <v>33</v>
      </c>
      <c r="K2093" s="3">
        <v>5.8424543103339497</v>
      </c>
      <c r="L2093" s="3">
        <v>48</v>
      </c>
      <c r="M2093" s="3">
        <v>1</v>
      </c>
      <c r="N2093" s="3">
        <v>4</v>
      </c>
      <c r="O2093" s="3">
        <v>876</v>
      </c>
      <c r="P2093" s="3">
        <v>1</v>
      </c>
      <c r="Q2093" s="3">
        <v>17552.918882866899</v>
      </c>
      <c r="R2093" s="3">
        <v>0</v>
      </c>
      <c r="S2093" s="3">
        <v>0</v>
      </c>
      <c r="T2093" s="3">
        <v>0</v>
      </c>
      <c r="U2093" s="3">
        <v>2389.24875535109</v>
      </c>
      <c r="V2093" s="3">
        <v>0</v>
      </c>
      <c r="W2093" s="3" t="str">
        <f>IF(Bank_data3[[#This Row],[credit_risk]]=1,"High Risk","Low Risk")</f>
        <v>Low Risk</v>
      </c>
      <c r="X2093" s="3" t="str">
        <f t="shared" si="224"/>
        <v>55+</v>
      </c>
      <c r="Y2093" s="3" t="str">
        <f t="shared" si="225"/>
        <v>Low Income</v>
      </c>
      <c r="Z2093" s="3" t="str">
        <f t="shared" si="226"/>
        <v>Excellent</v>
      </c>
      <c r="AA2093" s="27">
        <f t="shared" si="227"/>
        <v>0.43105253457272424</v>
      </c>
      <c r="AB2093" s="3" t="str">
        <f t="shared" si="228"/>
        <v>Medium</v>
      </c>
      <c r="AC2093" s="3" t="str">
        <f t="shared" si="229"/>
        <v>High</v>
      </c>
      <c r="AD2093" s="3" t="str">
        <f t="shared" si="230"/>
        <v>No</v>
      </c>
    </row>
    <row r="2094" spans="1:30" ht="15" customHeight="1" x14ac:dyDescent="0.3">
      <c r="A2094" s="3" t="s">
        <v>2115</v>
      </c>
      <c r="B2094" s="3">
        <v>61</v>
      </c>
      <c r="C2094" s="3" t="s">
        <v>28</v>
      </c>
      <c r="D2094" s="3" t="s">
        <v>24</v>
      </c>
      <c r="E2094" s="3">
        <v>60552.506759544602</v>
      </c>
      <c r="F2094" s="3">
        <v>35</v>
      </c>
      <c r="G2094" s="3">
        <v>1600.9345075415999</v>
      </c>
      <c r="H2094" s="3">
        <v>7</v>
      </c>
      <c r="I2094" s="3">
        <v>819.00636616421696</v>
      </c>
      <c r="J2094" s="3">
        <v>37</v>
      </c>
      <c r="K2094" s="3">
        <v>434.547733524801</v>
      </c>
      <c r="L2094" s="3">
        <v>22</v>
      </c>
      <c r="M2094" s="3">
        <v>1</v>
      </c>
      <c r="N2094" s="3">
        <v>1</v>
      </c>
      <c r="O2094" s="3">
        <v>490</v>
      </c>
      <c r="P2094" s="3">
        <v>2</v>
      </c>
      <c r="Q2094" s="3">
        <v>0</v>
      </c>
      <c r="R2094" s="3">
        <v>2</v>
      </c>
      <c r="S2094" s="3">
        <v>0</v>
      </c>
      <c r="T2094" s="3">
        <v>0</v>
      </c>
      <c r="U2094" s="3">
        <v>13250.365030209399</v>
      </c>
      <c r="V2094" s="3">
        <v>1</v>
      </c>
      <c r="W2094" s="3" t="str">
        <f>IF(Bank_data3[[#This Row],[credit_risk]]=1,"High Risk","Low Risk")</f>
        <v>High Risk</v>
      </c>
      <c r="X2094" s="3" t="str">
        <f t="shared" si="224"/>
        <v>55+</v>
      </c>
      <c r="Y2094" s="3" t="str">
        <f t="shared" si="225"/>
        <v>Middle Income</v>
      </c>
      <c r="Z2094" s="3" t="str">
        <f t="shared" si="226"/>
        <v>Poor</v>
      </c>
      <c r="AA2094" s="27">
        <f t="shared" si="227"/>
        <v>0</v>
      </c>
      <c r="AB2094" s="3" t="str">
        <f t="shared" si="228"/>
        <v>Medium</v>
      </c>
      <c r="AC2094" s="3" t="str">
        <f t="shared" si="229"/>
        <v>Medium</v>
      </c>
      <c r="AD2094" s="3" t="str">
        <f t="shared" si="230"/>
        <v>No</v>
      </c>
    </row>
    <row r="2095" spans="1:30" ht="15" customHeight="1" x14ac:dyDescent="0.3">
      <c r="A2095" s="3" t="s">
        <v>2116</v>
      </c>
      <c r="B2095" s="3">
        <v>31</v>
      </c>
      <c r="C2095" s="3" t="s">
        <v>31</v>
      </c>
      <c r="D2095" s="3" t="s">
        <v>24</v>
      </c>
      <c r="E2095" s="3">
        <v>35025.335169198101</v>
      </c>
      <c r="F2095" s="3">
        <v>11</v>
      </c>
      <c r="G2095" s="3">
        <v>1822.0736010998601</v>
      </c>
      <c r="H2095" s="3">
        <v>5</v>
      </c>
      <c r="I2095" s="3">
        <v>1130.98360675972</v>
      </c>
      <c r="J2095" s="3">
        <v>18</v>
      </c>
      <c r="K2095" s="3">
        <v>1028.8714817698799</v>
      </c>
      <c r="L2095" s="3">
        <v>3</v>
      </c>
      <c r="M2095" s="3">
        <v>5</v>
      </c>
      <c r="N2095" s="3">
        <v>1</v>
      </c>
      <c r="O2095" s="3">
        <v>849</v>
      </c>
      <c r="P2095" s="3">
        <v>2</v>
      </c>
      <c r="Q2095" s="3">
        <v>21113.955036186799</v>
      </c>
      <c r="R2095" s="3">
        <v>7</v>
      </c>
      <c r="S2095" s="3">
        <v>1</v>
      </c>
      <c r="T2095" s="3">
        <v>0</v>
      </c>
      <c r="U2095" s="3">
        <v>10071.8754132593</v>
      </c>
      <c r="V2095" s="3">
        <v>1</v>
      </c>
      <c r="W2095" s="3" t="str">
        <f>IF(Bank_data3[[#This Row],[credit_risk]]=1,"High Risk","Low Risk")</f>
        <v>High Risk</v>
      </c>
      <c r="X2095" s="3" t="str">
        <f t="shared" si="224"/>
        <v>25-34</v>
      </c>
      <c r="Y2095" s="3" t="str">
        <f t="shared" si="225"/>
        <v>Low Income</v>
      </c>
      <c r="Z2095" s="3" t="str">
        <f t="shared" si="226"/>
        <v>Excellent</v>
      </c>
      <c r="AA2095" s="27">
        <f t="shared" si="227"/>
        <v>0.60281950006162355</v>
      </c>
      <c r="AB2095" s="3" t="str">
        <f t="shared" si="228"/>
        <v>Medium</v>
      </c>
      <c r="AC2095" s="3" t="str">
        <f t="shared" si="229"/>
        <v>Low</v>
      </c>
      <c r="AD2095" s="3" t="str">
        <f t="shared" si="230"/>
        <v>No</v>
      </c>
    </row>
    <row r="2096" spans="1:30" ht="15" customHeight="1" x14ac:dyDescent="0.3">
      <c r="A2096" s="3" t="s">
        <v>2117</v>
      </c>
      <c r="B2096" s="3">
        <v>22</v>
      </c>
      <c r="C2096" s="3" t="s">
        <v>23</v>
      </c>
      <c r="D2096" s="3" t="s">
        <v>24</v>
      </c>
      <c r="E2096" s="3">
        <v>37853.343603839501</v>
      </c>
      <c r="F2096" s="3">
        <v>59</v>
      </c>
      <c r="G2096" s="3">
        <v>1943.4237136309901</v>
      </c>
      <c r="H2096" s="3">
        <v>8</v>
      </c>
      <c r="I2096" s="3">
        <v>1181.27890113543</v>
      </c>
      <c r="J2096" s="3">
        <v>31</v>
      </c>
      <c r="K2096" s="3">
        <v>352.146491752901</v>
      </c>
      <c r="L2096" s="3">
        <v>75</v>
      </c>
      <c r="M2096" s="3">
        <v>17</v>
      </c>
      <c r="N2096" s="3">
        <v>1</v>
      </c>
      <c r="O2096" s="3">
        <v>756</v>
      </c>
      <c r="P2096" s="3">
        <v>2</v>
      </c>
      <c r="Q2096" s="3">
        <v>10458.3049536492</v>
      </c>
      <c r="R2096" s="3">
        <v>7</v>
      </c>
      <c r="S2096" s="3">
        <v>1</v>
      </c>
      <c r="T2096" s="3">
        <v>0</v>
      </c>
      <c r="U2096" s="3">
        <v>10651.609748369499</v>
      </c>
      <c r="V2096" s="3">
        <v>1</v>
      </c>
      <c r="W2096" s="3" t="str">
        <f>IF(Bank_data3[[#This Row],[credit_risk]]=1,"High Risk","Low Risk")</f>
        <v>High Risk</v>
      </c>
      <c r="X2096" s="3" t="str">
        <f t="shared" si="224"/>
        <v>18-24</v>
      </c>
      <c r="Y2096" s="3" t="str">
        <f t="shared" si="225"/>
        <v>Low Income</v>
      </c>
      <c r="Z2096" s="3" t="str">
        <f t="shared" si="226"/>
        <v>Very Good</v>
      </c>
      <c r="AA2096" s="27">
        <f t="shared" si="227"/>
        <v>0.27628483927608455</v>
      </c>
      <c r="AB2096" s="3" t="str">
        <f t="shared" si="228"/>
        <v>Medium</v>
      </c>
      <c r="AC2096" s="3" t="str">
        <f t="shared" si="229"/>
        <v>High</v>
      </c>
      <c r="AD2096" s="3" t="str">
        <f t="shared" si="230"/>
        <v>No</v>
      </c>
    </row>
    <row r="2097" spans="1:30" ht="15" customHeight="1" x14ac:dyDescent="0.3">
      <c r="A2097" s="3" t="s">
        <v>2118</v>
      </c>
      <c r="B2097" s="3">
        <v>64</v>
      </c>
      <c r="C2097" s="3" t="s">
        <v>28</v>
      </c>
      <c r="D2097" s="3" t="s">
        <v>26</v>
      </c>
      <c r="E2097" s="3">
        <v>61309.940823352299</v>
      </c>
      <c r="F2097" s="3">
        <v>42</v>
      </c>
      <c r="G2097" s="3">
        <v>1431.4183937041801</v>
      </c>
      <c r="H2097" s="3">
        <v>3</v>
      </c>
      <c r="I2097" s="3">
        <v>1043.5894801484701</v>
      </c>
      <c r="J2097" s="3">
        <v>46</v>
      </c>
      <c r="K2097" s="3">
        <v>1072.40203703426</v>
      </c>
      <c r="L2097" s="3">
        <v>36</v>
      </c>
      <c r="M2097" s="3">
        <v>9</v>
      </c>
      <c r="N2097" s="3">
        <v>9</v>
      </c>
      <c r="O2097" s="3">
        <v>568</v>
      </c>
      <c r="P2097" s="3">
        <v>4</v>
      </c>
      <c r="Q2097" s="3">
        <v>11070.7754847588</v>
      </c>
      <c r="R2097" s="3">
        <v>0</v>
      </c>
      <c r="S2097" s="3">
        <v>0</v>
      </c>
      <c r="T2097" s="3">
        <v>0</v>
      </c>
      <c r="U2097" s="3">
        <v>1771.35383476226</v>
      </c>
      <c r="V2097" s="3">
        <v>1</v>
      </c>
      <c r="W2097" s="3" t="str">
        <f>IF(Bank_data3[[#This Row],[credit_risk]]=1,"High Risk","Low Risk")</f>
        <v>High Risk</v>
      </c>
      <c r="X2097" s="3" t="str">
        <f t="shared" si="224"/>
        <v>55+</v>
      </c>
      <c r="Y2097" s="3" t="str">
        <f t="shared" si="225"/>
        <v>Middle Income</v>
      </c>
      <c r="Z2097" s="3" t="str">
        <f t="shared" si="226"/>
        <v>Poor</v>
      </c>
      <c r="AA2097" s="27">
        <f t="shared" si="227"/>
        <v>0.18057064378281149</v>
      </c>
      <c r="AB2097" s="3" t="str">
        <f t="shared" si="228"/>
        <v>Medium</v>
      </c>
      <c r="AC2097" s="3" t="str">
        <f t="shared" si="229"/>
        <v>High</v>
      </c>
      <c r="AD2097" s="3" t="str">
        <f t="shared" si="230"/>
        <v>No</v>
      </c>
    </row>
    <row r="2098" spans="1:30" ht="15" customHeight="1" x14ac:dyDescent="0.3">
      <c r="A2098" s="3" t="s">
        <v>2119</v>
      </c>
      <c r="B2098" s="3">
        <v>37</v>
      </c>
      <c r="C2098" s="3" t="s">
        <v>23</v>
      </c>
      <c r="D2098" s="3" t="s">
        <v>24</v>
      </c>
      <c r="E2098" s="3">
        <v>56428.911250592901</v>
      </c>
      <c r="F2098" s="3">
        <v>232</v>
      </c>
      <c r="G2098" s="3">
        <v>299.39081138599602</v>
      </c>
      <c r="H2098" s="3">
        <v>4</v>
      </c>
      <c r="I2098" s="3">
        <v>923.52492015154496</v>
      </c>
      <c r="J2098" s="3">
        <v>35</v>
      </c>
      <c r="K2098" s="3">
        <v>530.97005368148098</v>
      </c>
      <c r="L2098" s="3">
        <v>5</v>
      </c>
      <c r="M2098" s="3">
        <v>6</v>
      </c>
      <c r="N2098" s="3">
        <v>1</v>
      </c>
      <c r="O2098" s="3">
        <v>800</v>
      </c>
      <c r="P2098" s="3">
        <v>3</v>
      </c>
      <c r="Q2098" s="3">
        <v>13849.618948609201</v>
      </c>
      <c r="R2098" s="3">
        <v>1</v>
      </c>
      <c r="S2098" s="3">
        <v>0</v>
      </c>
      <c r="T2098" s="3">
        <v>0</v>
      </c>
      <c r="U2098" s="3">
        <v>7034.1431866287803</v>
      </c>
      <c r="V2098" s="3">
        <v>0</v>
      </c>
      <c r="W2098" s="3" t="str">
        <f>IF(Bank_data3[[#This Row],[credit_risk]]=1,"High Risk","Low Risk")</f>
        <v>Low Risk</v>
      </c>
      <c r="X2098" s="3" t="str">
        <f t="shared" si="224"/>
        <v>35-44</v>
      </c>
      <c r="Y2098" s="3" t="str">
        <f t="shared" si="225"/>
        <v>Middle Income</v>
      </c>
      <c r="Z2098" s="3" t="str">
        <f t="shared" si="226"/>
        <v>Excellent</v>
      </c>
      <c r="AA2098" s="27">
        <f t="shared" si="227"/>
        <v>0.24543480711695784</v>
      </c>
      <c r="AB2098" s="3" t="str">
        <f t="shared" si="228"/>
        <v>Low</v>
      </c>
      <c r="AC2098" s="3" t="str">
        <f t="shared" si="229"/>
        <v>Low</v>
      </c>
      <c r="AD2098" s="3" t="str">
        <f t="shared" si="230"/>
        <v>No</v>
      </c>
    </row>
    <row r="2099" spans="1:30" ht="15" customHeight="1" x14ac:dyDescent="0.3">
      <c r="A2099" s="3" t="s">
        <v>2120</v>
      </c>
      <c r="B2099" s="3">
        <v>59</v>
      </c>
      <c r="C2099" s="3" t="s">
        <v>23</v>
      </c>
      <c r="D2099" s="3" t="s">
        <v>24</v>
      </c>
      <c r="E2099" s="3">
        <v>27003.1952269707</v>
      </c>
      <c r="F2099" s="3">
        <v>54</v>
      </c>
      <c r="G2099" s="3">
        <v>2878.7515846200699</v>
      </c>
      <c r="H2099" s="3">
        <v>3</v>
      </c>
      <c r="I2099" s="3">
        <v>432.97384886707999</v>
      </c>
      <c r="J2099" s="3">
        <v>38</v>
      </c>
      <c r="K2099" s="3">
        <v>498.97703846482199</v>
      </c>
      <c r="L2099" s="3">
        <v>27</v>
      </c>
      <c r="M2099" s="3">
        <v>16</v>
      </c>
      <c r="N2099" s="3">
        <v>8</v>
      </c>
      <c r="O2099" s="3">
        <v>543</v>
      </c>
      <c r="P2099" s="3">
        <v>0</v>
      </c>
      <c r="Q2099" s="3">
        <v>13145.3637124242</v>
      </c>
      <c r="R2099" s="3">
        <v>6</v>
      </c>
      <c r="S2099" s="3">
        <v>0</v>
      </c>
      <c r="T2099" s="3">
        <v>0</v>
      </c>
      <c r="U2099" s="3">
        <v>7785.0262863397702</v>
      </c>
      <c r="V2099" s="3">
        <v>1</v>
      </c>
      <c r="W2099" s="3" t="str">
        <f>IF(Bank_data3[[#This Row],[credit_risk]]=1,"High Risk","Low Risk")</f>
        <v>High Risk</v>
      </c>
      <c r="X2099" s="3" t="str">
        <f t="shared" si="224"/>
        <v>55+</v>
      </c>
      <c r="Y2099" s="3" t="str">
        <f t="shared" si="225"/>
        <v>Low Income</v>
      </c>
      <c r="Z2099" s="3" t="str">
        <f t="shared" si="226"/>
        <v>Poor</v>
      </c>
      <c r="AA2099" s="27">
        <f t="shared" si="227"/>
        <v>0.48680771301074233</v>
      </c>
      <c r="AB2099" s="3" t="str">
        <f t="shared" si="228"/>
        <v>Medium</v>
      </c>
      <c r="AC2099" s="3" t="str">
        <f t="shared" si="229"/>
        <v>Medium</v>
      </c>
      <c r="AD2099" s="3" t="str">
        <f t="shared" si="230"/>
        <v>No</v>
      </c>
    </row>
    <row r="2100" spans="1:30" ht="15" customHeight="1" x14ac:dyDescent="0.3">
      <c r="A2100" s="3" t="s">
        <v>2121</v>
      </c>
      <c r="B2100" s="3">
        <v>40</v>
      </c>
      <c r="C2100" s="3" t="s">
        <v>28</v>
      </c>
      <c r="D2100" s="3" t="s">
        <v>24</v>
      </c>
      <c r="E2100" s="3">
        <v>78392.675661584595</v>
      </c>
      <c r="F2100" s="3">
        <v>212</v>
      </c>
      <c r="G2100" s="3">
        <v>1204.5431341061001</v>
      </c>
      <c r="H2100" s="3">
        <v>4</v>
      </c>
      <c r="I2100" s="3">
        <v>425.89546929161003</v>
      </c>
      <c r="J2100" s="3">
        <v>13</v>
      </c>
      <c r="K2100" s="3">
        <v>237.740552267353</v>
      </c>
      <c r="L2100" s="3">
        <v>7</v>
      </c>
      <c r="M2100" s="3">
        <v>3</v>
      </c>
      <c r="N2100" s="3">
        <v>4</v>
      </c>
      <c r="O2100" s="3">
        <v>579</v>
      </c>
      <c r="P2100" s="3">
        <v>3</v>
      </c>
      <c r="Q2100" s="3">
        <v>11984.187869199801</v>
      </c>
      <c r="R2100" s="3">
        <v>6</v>
      </c>
      <c r="S2100" s="3">
        <v>0</v>
      </c>
      <c r="T2100" s="3">
        <v>0</v>
      </c>
      <c r="U2100" s="3">
        <v>2090.5287993491802</v>
      </c>
      <c r="V2100" s="3">
        <v>1</v>
      </c>
      <c r="W2100" s="3" t="str">
        <f>IF(Bank_data3[[#This Row],[credit_risk]]=1,"High Risk","Low Risk")</f>
        <v>High Risk</v>
      </c>
      <c r="X2100" s="3" t="str">
        <f t="shared" si="224"/>
        <v>35-44</v>
      </c>
      <c r="Y2100" s="3" t="str">
        <f t="shared" si="225"/>
        <v>Middle Income</v>
      </c>
      <c r="Z2100" s="3" t="str">
        <f t="shared" si="226"/>
        <v>Poor</v>
      </c>
      <c r="AA2100" s="27">
        <f t="shared" si="227"/>
        <v>0.15287382103061078</v>
      </c>
      <c r="AB2100" s="3" t="str">
        <f t="shared" si="228"/>
        <v>Medium</v>
      </c>
      <c r="AC2100" s="3" t="str">
        <f t="shared" si="229"/>
        <v>Low</v>
      </c>
      <c r="AD2100" s="3" t="str">
        <f t="shared" si="230"/>
        <v>No</v>
      </c>
    </row>
    <row r="2101" spans="1:30" ht="15" customHeight="1" x14ac:dyDescent="0.3">
      <c r="A2101" s="3" t="s">
        <v>2122</v>
      </c>
      <c r="B2101" s="3">
        <v>34</v>
      </c>
      <c r="C2101" s="3" t="s">
        <v>28</v>
      </c>
      <c r="D2101" s="3" t="s">
        <v>33</v>
      </c>
      <c r="E2101" s="3">
        <v>36347.042235683402</v>
      </c>
      <c r="F2101" s="3">
        <v>18</v>
      </c>
      <c r="G2101" s="3">
        <v>1162.81363224753</v>
      </c>
      <c r="H2101" s="3">
        <v>1</v>
      </c>
      <c r="I2101" s="3">
        <v>504.00821308226801</v>
      </c>
      <c r="J2101" s="3">
        <v>6</v>
      </c>
      <c r="K2101" s="3">
        <v>654.23824026707996</v>
      </c>
      <c r="L2101" s="3">
        <v>19</v>
      </c>
      <c r="M2101" s="3">
        <v>11</v>
      </c>
      <c r="N2101" s="3">
        <v>5</v>
      </c>
      <c r="O2101" s="3">
        <v>447</v>
      </c>
      <c r="P2101" s="3">
        <v>5</v>
      </c>
      <c r="Q2101" s="3">
        <v>19483.873633586401</v>
      </c>
      <c r="R2101" s="3">
        <v>3</v>
      </c>
      <c r="S2101" s="3">
        <v>0</v>
      </c>
      <c r="T2101" s="3">
        <v>0</v>
      </c>
      <c r="U2101" s="3">
        <v>11172.956808119199</v>
      </c>
      <c r="V2101" s="3">
        <v>1</v>
      </c>
      <c r="W2101" s="3" t="str">
        <f>IF(Bank_data3[[#This Row],[credit_risk]]=1,"High Risk","Low Risk")</f>
        <v>High Risk</v>
      </c>
      <c r="X2101" s="3" t="str">
        <f t="shared" si="224"/>
        <v>25-34</v>
      </c>
      <c r="Y2101" s="3" t="str">
        <f t="shared" si="225"/>
        <v>Low Income</v>
      </c>
      <c r="Z2101" s="3" t="str">
        <f t="shared" si="226"/>
        <v>Poor</v>
      </c>
      <c r="AA2101" s="27">
        <f t="shared" si="227"/>
        <v>0.53605114570940993</v>
      </c>
      <c r="AB2101" s="3" t="str">
        <f t="shared" si="228"/>
        <v>Medium</v>
      </c>
      <c r="AC2101" s="3" t="str">
        <f t="shared" si="229"/>
        <v>Medium</v>
      </c>
      <c r="AD2101" s="3" t="str">
        <f t="shared" si="230"/>
        <v>No</v>
      </c>
    </row>
    <row r="2102" spans="1:30" ht="15" customHeight="1" x14ac:dyDescent="0.3">
      <c r="A2102" s="3" t="s">
        <v>2123</v>
      </c>
      <c r="B2102" s="3">
        <v>52</v>
      </c>
      <c r="C2102" s="3" t="s">
        <v>31</v>
      </c>
      <c r="D2102" s="3" t="s">
        <v>24</v>
      </c>
      <c r="E2102" s="3">
        <v>47613.316016815901</v>
      </c>
      <c r="F2102" s="3">
        <v>138</v>
      </c>
      <c r="G2102" s="3">
        <v>1428.8966690254199</v>
      </c>
      <c r="H2102" s="3">
        <v>4</v>
      </c>
      <c r="I2102" s="3">
        <v>1063.17234986977</v>
      </c>
      <c r="J2102" s="3">
        <v>19</v>
      </c>
      <c r="K2102" s="3">
        <v>418.18727523788402</v>
      </c>
      <c r="L2102" s="3">
        <v>15</v>
      </c>
      <c r="M2102" s="3">
        <v>7</v>
      </c>
      <c r="N2102" s="3">
        <v>3</v>
      </c>
      <c r="O2102" s="3">
        <v>854</v>
      </c>
      <c r="P2102" s="3">
        <v>1</v>
      </c>
      <c r="Q2102" s="3">
        <v>2838.2769633647799</v>
      </c>
      <c r="R2102" s="3">
        <v>0</v>
      </c>
      <c r="S2102" s="3">
        <v>0</v>
      </c>
      <c r="T2102" s="3">
        <v>0</v>
      </c>
      <c r="U2102" s="3">
        <v>12192.948436872501</v>
      </c>
      <c r="V2102" s="3">
        <v>0</v>
      </c>
      <c r="W2102" s="3" t="str">
        <f>IF(Bank_data3[[#This Row],[credit_risk]]=1,"High Risk","Low Risk")</f>
        <v>Low Risk</v>
      </c>
      <c r="X2102" s="3" t="str">
        <f t="shared" si="224"/>
        <v>45-54</v>
      </c>
      <c r="Y2102" s="3" t="str">
        <f t="shared" si="225"/>
        <v>Low Income</v>
      </c>
      <c r="Z2102" s="3" t="str">
        <f t="shared" si="226"/>
        <v>Excellent</v>
      </c>
      <c r="AA2102" s="27">
        <f t="shared" si="227"/>
        <v>5.961099122695776E-2</v>
      </c>
      <c r="AB2102" s="3" t="str">
        <f t="shared" si="228"/>
        <v>Medium</v>
      </c>
      <c r="AC2102" s="3" t="str">
        <f t="shared" si="229"/>
        <v>Medium</v>
      </c>
      <c r="AD2102" s="3" t="str">
        <f t="shared" si="230"/>
        <v>No</v>
      </c>
    </row>
    <row r="2103" spans="1:30" ht="15" customHeight="1" x14ac:dyDescent="0.3">
      <c r="A2103" s="3" t="s">
        <v>2124</v>
      </c>
      <c r="B2103" s="3">
        <v>54</v>
      </c>
      <c r="C2103" s="3" t="s">
        <v>31</v>
      </c>
      <c r="D2103" s="3" t="s">
        <v>33</v>
      </c>
      <c r="E2103" s="3">
        <v>81442.172958835101</v>
      </c>
      <c r="F2103" s="3">
        <v>89</v>
      </c>
      <c r="G2103" s="3">
        <v>1290.9511481935299</v>
      </c>
      <c r="H2103" s="3">
        <v>9</v>
      </c>
      <c r="I2103" s="3">
        <v>825.66547488772301</v>
      </c>
      <c r="J2103" s="3">
        <v>31</v>
      </c>
      <c r="K2103" s="3">
        <v>495.06050858559598</v>
      </c>
      <c r="L2103" s="3">
        <v>12</v>
      </c>
      <c r="M2103" s="3">
        <v>8</v>
      </c>
      <c r="N2103" s="3">
        <v>1</v>
      </c>
      <c r="O2103" s="3">
        <v>408</v>
      </c>
      <c r="P2103" s="3">
        <v>5</v>
      </c>
      <c r="Q2103" s="3">
        <v>6271.3694542856001</v>
      </c>
      <c r="R2103" s="3">
        <v>2</v>
      </c>
      <c r="S2103" s="3">
        <v>0</v>
      </c>
      <c r="T2103" s="3">
        <v>0</v>
      </c>
      <c r="U2103" s="3">
        <v>1477.59438481754</v>
      </c>
      <c r="V2103" s="3">
        <v>1</v>
      </c>
      <c r="W2103" s="3" t="str">
        <f>IF(Bank_data3[[#This Row],[credit_risk]]=1,"High Risk","Low Risk")</f>
        <v>High Risk</v>
      </c>
      <c r="X2103" s="3" t="str">
        <f t="shared" si="224"/>
        <v>45-54</v>
      </c>
      <c r="Y2103" s="3" t="str">
        <f t="shared" si="225"/>
        <v>Middle Income</v>
      </c>
      <c r="Z2103" s="3" t="str">
        <f t="shared" si="226"/>
        <v>Poor</v>
      </c>
      <c r="AA2103" s="27">
        <f t="shared" si="227"/>
        <v>7.7003955401036023E-2</v>
      </c>
      <c r="AB2103" s="3" t="str">
        <f t="shared" si="228"/>
        <v>Medium</v>
      </c>
      <c r="AC2103" s="3" t="str">
        <f t="shared" si="229"/>
        <v>Medium</v>
      </c>
      <c r="AD2103" s="3" t="str">
        <f t="shared" si="230"/>
        <v>No</v>
      </c>
    </row>
    <row r="2104" spans="1:30" ht="15" customHeight="1" x14ac:dyDescent="0.3">
      <c r="A2104" s="3" t="s">
        <v>2125</v>
      </c>
      <c r="B2104" s="3">
        <v>45</v>
      </c>
      <c r="C2104" s="3" t="s">
        <v>23</v>
      </c>
      <c r="D2104" s="3" t="s">
        <v>33</v>
      </c>
      <c r="E2104" s="3">
        <v>12923.9317542184</v>
      </c>
      <c r="F2104" s="3">
        <v>62</v>
      </c>
      <c r="G2104" s="3">
        <v>100.757709387906</v>
      </c>
      <c r="H2104" s="3">
        <v>7</v>
      </c>
      <c r="I2104" s="3">
        <v>1104.0300342574501</v>
      </c>
      <c r="J2104" s="3">
        <v>45</v>
      </c>
      <c r="K2104" s="3">
        <v>447.072640268128</v>
      </c>
      <c r="L2104" s="3">
        <v>78</v>
      </c>
      <c r="M2104" s="3">
        <v>9</v>
      </c>
      <c r="N2104" s="3">
        <v>2</v>
      </c>
      <c r="O2104" s="3">
        <v>740</v>
      </c>
      <c r="P2104" s="3">
        <v>3</v>
      </c>
      <c r="Q2104" s="3">
        <v>14601.045757903799</v>
      </c>
      <c r="R2104" s="3">
        <v>1</v>
      </c>
      <c r="S2104" s="3">
        <v>0</v>
      </c>
      <c r="T2104" s="3">
        <v>0</v>
      </c>
      <c r="U2104" s="3">
        <v>7857.9830858769801</v>
      </c>
      <c r="V2104" s="3">
        <v>0</v>
      </c>
      <c r="W2104" s="3" t="str">
        <f>IF(Bank_data3[[#This Row],[credit_risk]]=1,"High Risk","Low Risk")</f>
        <v>Low Risk</v>
      </c>
      <c r="X2104" s="3" t="str">
        <f t="shared" si="224"/>
        <v>45-54</v>
      </c>
      <c r="Y2104" s="3" t="str">
        <f t="shared" si="225"/>
        <v>Low Income</v>
      </c>
      <c r="Z2104" s="3" t="str">
        <f t="shared" si="226"/>
        <v>Very Good</v>
      </c>
      <c r="AA2104" s="27">
        <f t="shared" si="227"/>
        <v>1.1297680950023576</v>
      </c>
      <c r="AB2104" s="3" t="str">
        <f t="shared" si="228"/>
        <v>Low</v>
      </c>
      <c r="AC2104" s="3" t="str">
        <f t="shared" si="229"/>
        <v>High</v>
      </c>
      <c r="AD2104" s="3" t="str">
        <f t="shared" si="230"/>
        <v>No</v>
      </c>
    </row>
    <row r="2105" spans="1:30" ht="15" customHeight="1" x14ac:dyDescent="0.3">
      <c r="A2105" s="3" t="s">
        <v>2126</v>
      </c>
      <c r="B2105" s="3">
        <v>27</v>
      </c>
      <c r="C2105" s="3" t="s">
        <v>31</v>
      </c>
      <c r="D2105" s="3" t="s">
        <v>33</v>
      </c>
      <c r="E2105" s="3">
        <v>19287.305240546499</v>
      </c>
      <c r="F2105" s="3">
        <v>166</v>
      </c>
      <c r="G2105" s="3">
        <v>1959.97215613463</v>
      </c>
      <c r="H2105" s="3">
        <v>8</v>
      </c>
      <c r="I2105" s="3">
        <v>1150.9809570120301</v>
      </c>
      <c r="J2105" s="3">
        <v>30</v>
      </c>
      <c r="K2105" s="3">
        <v>710.55827424082497</v>
      </c>
      <c r="L2105" s="3">
        <v>61</v>
      </c>
      <c r="M2105" s="3">
        <v>18</v>
      </c>
      <c r="N2105" s="3">
        <v>2</v>
      </c>
      <c r="O2105" s="3">
        <v>748</v>
      </c>
      <c r="P2105" s="3">
        <v>4</v>
      </c>
      <c r="Q2105" s="3">
        <v>9799.8358984896004</v>
      </c>
      <c r="R2105" s="3">
        <v>5</v>
      </c>
      <c r="S2105" s="3">
        <v>0</v>
      </c>
      <c r="T2105" s="3">
        <v>0</v>
      </c>
      <c r="U2105" s="3">
        <v>11935.297806325199</v>
      </c>
      <c r="V2105" s="3">
        <v>1</v>
      </c>
      <c r="W2105" s="3" t="str">
        <f>IF(Bank_data3[[#This Row],[credit_risk]]=1,"High Risk","Low Risk")</f>
        <v>High Risk</v>
      </c>
      <c r="X2105" s="3" t="str">
        <f t="shared" si="224"/>
        <v>25-34</v>
      </c>
      <c r="Y2105" s="3" t="str">
        <f t="shared" si="225"/>
        <v>Low Income</v>
      </c>
      <c r="Z2105" s="3" t="str">
        <f t="shared" si="226"/>
        <v>Very Good</v>
      </c>
      <c r="AA2105" s="27">
        <f t="shared" si="227"/>
        <v>0.50809772419052179</v>
      </c>
      <c r="AB2105" s="3" t="str">
        <f t="shared" si="228"/>
        <v>Medium</v>
      </c>
      <c r="AC2105" s="3" t="str">
        <f t="shared" si="229"/>
        <v>High</v>
      </c>
      <c r="AD2105" s="3" t="str">
        <f t="shared" si="230"/>
        <v>No</v>
      </c>
    </row>
    <row r="2106" spans="1:30" ht="15" customHeight="1" x14ac:dyDescent="0.3">
      <c r="A2106" s="3" t="s">
        <v>2127</v>
      </c>
      <c r="B2106" s="3">
        <v>55</v>
      </c>
      <c r="C2106" s="3" t="s">
        <v>31</v>
      </c>
      <c r="D2106" s="3" t="s">
        <v>33</v>
      </c>
      <c r="E2106" s="3">
        <v>57954.806367593301</v>
      </c>
      <c r="F2106" s="3">
        <v>5</v>
      </c>
      <c r="G2106" s="3">
        <v>843.66281224726697</v>
      </c>
      <c r="H2106" s="3">
        <v>6</v>
      </c>
      <c r="I2106" s="3">
        <v>545.91683489526304</v>
      </c>
      <c r="J2106" s="3">
        <v>21</v>
      </c>
      <c r="K2106" s="3">
        <v>448.81833112266997</v>
      </c>
      <c r="L2106" s="3">
        <v>76</v>
      </c>
      <c r="M2106" s="3">
        <v>8</v>
      </c>
      <c r="N2106" s="3">
        <v>9</v>
      </c>
      <c r="O2106" s="3">
        <v>398</v>
      </c>
      <c r="P2106" s="3">
        <v>0</v>
      </c>
      <c r="Q2106" s="3">
        <v>19745.263965320501</v>
      </c>
      <c r="R2106" s="3">
        <v>1</v>
      </c>
      <c r="S2106" s="3">
        <v>0</v>
      </c>
      <c r="T2106" s="3">
        <v>0</v>
      </c>
      <c r="U2106" s="3">
        <v>15782.0981070422</v>
      </c>
      <c r="V2106" s="3">
        <v>1</v>
      </c>
      <c r="W2106" s="3" t="str">
        <f>IF(Bank_data3[[#This Row],[credit_risk]]=1,"High Risk","Low Risk")</f>
        <v>High Risk</v>
      </c>
      <c r="X2106" s="3" t="str">
        <f t="shared" si="224"/>
        <v>55+</v>
      </c>
      <c r="Y2106" s="3" t="str">
        <f t="shared" si="225"/>
        <v>Middle Income</v>
      </c>
      <c r="Z2106" s="3" t="str">
        <f t="shared" si="226"/>
        <v>Poor</v>
      </c>
      <c r="AA2106" s="27">
        <f t="shared" si="227"/>
        <v>0.34070106006533907</v>
      </c>
      <c r="AB2106" s="3" t="str">
        <f t="shared" si="228"/>
        <v>Low</v>
      </c>
      <c r="AC2106" s="3" t="str">
        <f t="shared" si="229"/>
        <v>High</v>
      </c>
      <c r="AD2106" s="3" t="str">
        <f t="shared" si="230"/>
        <v>No</v>
      </c>
    </row>
    <row r="2107" spans="1:30" ht="15" customHeight="1" x14ac:dyDescent="0.3">
      <c r="A2107" s="3" t="s">
        <v>2128</v>
      </c>
      <c r="B2107" s="3">
        <v>67</v>
      </c>
      <c r="C2107" s="3" t="s">
        <v>28</v>
      </c>
      <c r="D2107" s="3" t="s">
        <v>26</v>
      </c>
      <c r="E2107" s="3">
        <v>10000</v>
      </c>
      <c r="F2107" s="3">
        <v>17</v>
      </c>
      <c r="G2107" s="3">
        <v>1240.9455899801001</v>
      </c>
      <c r="H2107" s="3">
        <v>6</v>
      </c>
      <c r="I2107" s="3">
        <v>811.22601464501599</v>
      </c>
      <c r="J2107" s="3">
        <v>4</v>
      </c>
      <c r="K2107" s="3">
        <v>0</v>
      </c>
      <c r="L2107" s="3">
        <v>65</v>
      </c>
      <c r="M2107" s="3">
        <v>3</v>
      </c>
      <c r="N2107" s="3">
        <v>7</v>
      </c>
      <c r="O2107" s="3">
        <v>854</v>
      </c>
      <c r="P2107" s="3">
        <v>3</v>
      </c>
      <c r="Q2107" s="3">
        <v>25431.7297607211</v>
      </c>
      <c r="R2107" s="3">
        <v>7</v>
      </c>
      <c r="S2107" s="3">
        <v>0</v>
      </c>
      <c r="T2107" s="3">
        <v>0</v>
      </c>
      <c r="U2107" s="3">
        <v>11702.7656598699</v>
      </c>
      <c r="V2107" s="3">
        <v>1</v>
      </c>
      <c r="W2107" s="3" t="str">
        <f>IF(Bank_data3[[#This Row],[credit_risk]]=1,"High Risk","Low Risk")</f>
        <v>High Risk</v>
      </c>
      <c r="X2107" s="3" t="str">
        <f t="shared" si="224"/>
        <v>55+</v>
      </c>
      <c r="Y2107" s="3" t="str">
        <f t="shared" si="225"/>
        <v>Low Income</v>
      </c>
      <c r="Z2107" s="3" t="str">
        <f t="shared" si="226"/>
        <v>Excellent</v>
      </c>
      <c r="AA2107" s="27">
        <f t="shared" si="227"/>
        <v>2.54317297607211</v>
      </c>
      <c r="AB2107" s="3" t="str">
        <f t="shared" si="228"/>
        <v>Medium</v>
      </c>
      <c r="AC2107" s="3" t="str">
        <f t="shared" si="229"/>
        <v>High</v>
      </c>
      <c r="AD2107" s="3" t="str">
        <f t="shared" si="230"/>
        <v>No</v>
      </c>
    </row>
    <row r="2108" spans="1:30" ht="15" customHeight="1" x14ac:dyDescent="0.3">
      <c r="A2108" s="3" t="s">
        <v>2129</v>
      </c>
      <c r="B2108" s="3">
        <v>49</v>
      </c>
      <c r="C2108" s="3" t="s">
        <v>31</v>
      </c>
      <c r="D2108" s="3" t="s">
        <v>24</v>
      </c>
      <c r="E2108" s="3">
        <v>13217.1169552678</v>
      </c>
      <c r="F2108" s="3">
        <v>104</v>
      </c>
      <c r="G2108" s="3">
        <v>2907.4716280494599</v>
      </c>
      <c r="H2108" s="3">
        <v>5</v>
      </c>
      <c r="I2108" s="3">
        <v>795.45221246074402</v>
      </c>
      <c r="J2108" s="3">
        <v>30</v>
      </c>
      <c r="K2108" s="3">
        <v>288.23853576726901</v>
      </c>
      <c r="L2108" s="3">
        <v>52</v>
      </c>
      <c r="M2108" s="3">
        <v>15</v>
      </c>
      <c r="N2108" s="3">
        <v>7</v>
      </c>
      <c r="O2108" s="3">
        <v>403</v>
      </c>
      <c r="P2108" s="3">
        <v>1</v>
      </c>
      <c r="Q2108" s="3">
        <v>12030.411149048499</v>
      </c>
      <c r="R2108" s="3">
        <v>7</v>
      </c>
      <c r="S2108" s="3">
        <v>0</v>
      </c>
      <c r="T2108" s="3">
        <v>0</v>
      </c>
      <c r="U2108" s="3">
        <v>3480.29525226023</v>
      </c>
      <c r="V2108" s="3">
        <v>1</v>
      </c>
      <c r="W2108" s="3" t="str">
        <f>IF(Bank_data3[[#This Row],[credit_risk]]=1,"High Risk","Low Risk")</f>
        <v>High Risk</v>
      </c>
      <c r="X2108" s="3" t="str">
        <f t="shared" si="224"/>
        <v>45-54</v>
      </c>
      <c r="Y2108" s="3" t="str">
        <f t="shared" si="225"/>
        <v>Low Income</v>
      </c>
      <c r="Z2108" s="3" t="str">
        <f t="shared" si="226"/>
        <v>Poor</v>
      </c>
      <c r="AA2108" s="27">
        <f t="shared" si="227"/>
        <v>0.91021447338057115</v>
      </c>
      <c r="AB2108" s="3" t="str">
        <f t="shared" si="228"/>
        <v>Medium</v>
      </c>
      <c r="AC2108" s="3" t="str">
        <f t="shared" si="229"/>
        <v>High</v>
      </c>
      <c r="AD2108" s="3" t="str">
        <f t="shared" si="230"/>
        <v>No</v>
      </c>
    </row>
    <row r="2109" spans="1:30" ht="15" customHeight="1" x14ac:dyDescent="0.3">
      <c r="A2109" s="3" t="s">
        <v>2130</v>
      </c>
      <c r="B2109" s="3">
        <v>42</v>
      </c>
      <c r="C2109" s="3" t="s">
        <v>23</v>
      </c>
      <c r="D2109" s="3" t="s">
        <v>33</v>
      </c>
      <c r="E2109" s="3">
        <v>71152.840873294495</v>
      </c>
      <c r="F2109" s="3">
        <v>227</v>
      </c>
      <c r="G2109" s="3">
        <v>2255.5900654778902</v>
      </c>
      <c r="H2109" s="3">
        <v>1</v>
      </c>
      <c r="I2109" s="3">
        <v>685.27430863152495</v>
      </c>
      <c r="J2109" s="3">
        <v>14</v>
      </c>
      <c r="K2109" s="3">
        <v>170.261620623672</v>
      </c>
      <c r="L2109" s="3">
        <v>27</v>
      </c>
      <c r="M2109" s="3">
        <v>0</v>
      </c>
      <c r="N2109" s="3">
        <v>5</v>
      </c>
      <c r="O2109" s="3">
        <v>492</v>
      </c>
      <c r="P2109" s="3">
        <v>3</v>
      </c>
      <c r="Q2109" s="3">
        <v>1676.1959654480399</v>
      </c>
      <c r="R2109" s="3">
        <v>2</v>
      </c>
      <c r="S2109" s="3">
        <v>0</v>
      </c>
      <c r="T2109" s="3">
        <v>0</v>
      </c>
      <c r="U2109" s="3">
        <v>3864.6652319213099</v>
      </c>
      <c r="V2109" s="3">
        <v>1</v>
      </c>
      <c r="W2109" s="3" t="str">
        <f>IF(Bank_data3[[#This Row],[credit_risk]]=1,"High Risk","Low Risk")</f>
        <v>High Risk</v>
      </c>
      <c r="X2109" s="3" t="str">
        <f t="shared" si="224"/>
        <v>35-44</v>
      </c>
      <c r="Y2109" s="3" t="str">
        <f t="shared" si="225"/>
        <v>Middle Income</v>
      </c>
      <c r="Z2109" s="3" t="str">
        <f t="shared" si="226"/>
        <v>Poor</v>
      </c>
      <c r="AA2109" s="27">
        <f t="shared" si="227"/>
        <v>2.3557681532813679E-2</v>
      </c>
      <c r="AB2109" s="3" t="str">
        <f t="shared" si="228"/>
        <v>Medium</v>
      </c>
      <c r="AC2109" s="3" t="str">
        <f t="shared" si="229"/>
        <v>Medium</v>
      </c>
      <c r="AD2109" s="3" t="str">
        <f t="shared" si="230"/>
        <v>No</v>
      </c>
    </row>
    <row r="2110" spans="1:30" ht="15" customHeight="1" x14ac:dyDescent="0.3">
      <c r="A2110" s="3" t="s">
        <v>2131</v>
      </c>
      <c r="B2110" s="3">
        <v>61</v>
      </c>
      <c r="C2110" s="3" t="s">
        <v>31</v>
      </c>
      <c r="D2110" s="3" t="s">
        <v>24</v>
      </c>
      <c r="E2110" s="3">
        <v>42640.279368726398</v>
      </c>
      <c r="F2110" s="3">
        <v>212</v>
      </c>
      <c r="G2110" s="3">
        <v>2789.7586539266199</v>
      </c>
      <c r="H2110" s="3">
        <v>9</v>
      </c>
      <c r="I2110" s="3">
        <v>612.80500091635099</v>
      </c>
      <c r="J2110" s="3">
        <v>43</v>
      </c>
      <c r="K2110" s="3">
        <v>870.607084277338</v>
      </c>
      <c r="L2110" s="3">
        <v>17</v>
      </c>
      <c r="M2110" s="3">
        <v>9</v>
      </c>
      <c r="N2110" s="3">
        <v>9</v>
      </c>
      <c r="O2110" s="3">
        <v>345</v>
      </c>
      <c r="P2110" s="3">
        <v>4</v>
      </c>
      <c r="Q2110" s="3">
        <v>6716.7190709384804</v>
      </c>
      <c r="R2110" s="3">
        <v>6</v>
      </c>
      <c r="S2110" s="3">
        <v>0</v>
      </c>
      <c r="T2110" s="3">
        <v>0</v>
      </c>
      <c r="U2110" s="3">
        <v>9244.2576457321502</v>
      </c>
      <c r="V2110" s="3">
        <v>1</v>
      </c>
      <c r="W2110" s="3" t="str">
        <f>IF(Bank_data3[[#This Row],[credit_risk]]=1,"High Risk","Low Risk")</f>
        <v>High Risk</v>
      </c>
      <c r="X2110" s="3" t="str">
        <f t="shared" si="224"/>
        <v>55+</v>
      </c>
      <c r="Y2110" s="3" t="str">
        <f t="shared" si="225"/>
        <v>Low Income</v>
      </c>
      <c r="Z2110" s="3" t="str">
        <f t="shared" si="226"/>
        <v>Poor</v>
      </c>
      <c r="AA2110" s="27">
        <f t="shared" si="227"/>
        <v>0.15752052215363097</v>
      </c>
      <c r="AB2110" s="3" t="str">
        <f t="shared" si="228"/>
        <v>Medium</v>
      </c>
      <c r="AC2110" s="3" t="str">
        <f t="shared" si="229"/>
        <v>Medium</v>
      </c>
      <c r="AD2110" s="3" t="str">
        <f t="shared" si="230"/>
        <v>No</v>
      </c>
    </row>
    <row r="2111" spans="1:30" ht="15" customHeight="1" x14ac:dyDescent="0.3">
      <c r="A2111" s="3" t="s">
        <v>2132</v>
      </c>
      <c r="B2111" s="3">
        <v>63</v>
      </c>
      <c r="C2111" s="3" t="s">
        <v>23</v>
      </c>
      <c r="D2111" s="3" t="s">
        <v>33</v>
      </c>
      <c r="E2111" s="3">
        <v>89529.612067342707</v>
      </c>
      <c r="F2111" s="3">
        <v>25</v>
      </c>
      <c r="G2111" s="3">
        <v>958.389825090052</v>
      </c>
      <c r="H2111" s="3">
        <v>11</v>
      </c>
      <c r="I2111" s="3">
        <v>1214.66442619387</v>
      </c>
      <c r="J2111" s="3">
        <v>16</v>
      </c>
      <c r="K2111" s="3">
        <v>649.40003048024698</v>
      </c>
      <c r="L2111" s="3">
        <v>6</v>
      </c>
      <c r="M2111" s="3">
        <v>15</v>
      </c>
      <c r="N2111" s="3">
        <v>7</v>
      </c>
      <c r="O2111" s="3">
        <v>873</v>
      </c>
      <c r="P2111" s="3">
        <v>2</v>
      </c>
      <c r="Q2111" s="3">
        <v>0</v>
      </c>
      <c r="R2111" s="3">
        <v>5</v>
      </c>
      <c r="S2111" s="3">
        <v>0</v>
      </c>
      <c r="T2111" s="3">
        <v>0</v>
      </c>
      <c r="U2111" s="3">
        <v>11200.1426633394</v>
      </c>
      <c r="V2111" s="3">
        <v>1</v>
      </c>
      <c r="W2111" s="3" t="str">
        <f>IF(Bank_data3[[#This Row],[credit_risk]]=1,"High Risk","Low Risk")</f>
        <v>High Risk</v>
      </c>
      <c r="X2111" s="3" t="str">
        <f t="shared" si="224"/>
        <v>55+</v>
      </c>
      <c r="Y2111" s="3" t="str">
        <f t="shared" si="225"/>
        <v>Middle Income</v>
      </c>
      <c r="Z2111" s="3" t="str">
        <f t="shared" si="226"/>
        <v>Excellent</v>
      </c>
      <c r="AA2111" s="27">
        <f t="shared" si="227"/>
        <v>0</v>
      </c>
      <c r="AB2111" s="3" t="str">
        <f t="shared" si="228"/>
        <v>Low</v>
      </c>
      <c r="AC2111" s="3" t="str">
        <f t="shared" si="229"/>
        <v>Low</v>
      </c>
      <c r="AD2111" s="3" t="str">
        <f t="shared" si="230"/>
        <v>No</v>
      </c>
    </row>
    <row r="2112" spans="1:30" ht="15" customHeight="1" x14ac:dyDescent="0.3">
      <c r="A2112" s="3" t="s">
        <v>2133</v>
      </c>
      <c r="B2112" s="3">
        <v>33</v>
      </c>
      <c r="C2112" s="3" t="s">
        <v>28</v>
      </c>
      <c r="D2112" s="3" t="s">
        <v>26</v>
      </c>
      <c r="E2112" s="3">
        <v>31374.1439950358</v>
      </c>
      <c r="F2112" s="3">
        <v>237</v>
      </c>
      <c r="G2112" s="3">
        <v>2084.0288107894098</v>
      </c>
      <c r="H2112" s="3">
        <v>10</v>
      </c>
      <c r="I2112" s="3">
        <v>818.19010435042503</v>
      </c>
      <c r="J2112" s="3">
        <v>36</v>
      </c>
      <c r="K2112" s="3">
        <v>511.98946726298499</v>
      </c>
      <c r="L2112" s="3">
        <v>20</v>
      </c>
      <c r="M2112" s="3">
        <v>4</v>
      </c>
      <c r="N2112" s="3">
        <v>2</v>
      </c>
      <c r="O2112" s="3">
        <v>497</v>
      </c>
      <c r="P2112" s="3">
        <v>4</v>
      </c>
      <c r="Q2112" s="3">
        <v>15713.960629024899</v>
      </c>
      <c r="R2112" s="3">
        <v>2</v>
      </c>
      <c r="S2112" s="3">
        <v>0</v>
      </c>
      <c r="T2112" s="3">
        <v>0</v>
      </c>
      <c r="U2112" s="3">
        <v>7989.2451772820796</v>
      </c>
      <c r="V2112" s="3">
        <v>1</v>
      </c>
      <c r="W2112" s="3" t="str">
        <f>IF(Bank_data3[[#This Row],[credit_risk]]=1,"High Risk","Low Risk")</f>
        <v>High Risk</v>
      </c>
      <c r="X2112" s="3" t="str">
        <f t="shared" si="224"/>
        <v>25-34</v>
      </c>
      <c r="Y2112" s="3" t="str">
        <f t="shared" si="225"/>
        <v>Low Income</v>
      </c>
      <c r="Z2112" s="3" t="str">
        <f t="shared" si="226"/>
        <v>Poor</v>
      </c>
      <c r="AA2112" s="27">
        <f t="shared" si="227"/>
        <v>0.50085703155793682</v>
      </c>
      <c r="AB2112" s="3" t="str">
        <f t="shared" si="228"/>
        <v>Medium</v>
      </c>
      <c r="AC2112" s="3" t="str">
        <f t="shared" si="229"/>
        <v>Medium</v>
      </c>
      <c r="AD2112" s="3" t="str">
        <f t="shared" si="230"/>
        <v>No</v>
      </c>
    </row>
    <row r="2113" spans="1:30" ht="15" customHeight="1" x14ac:dyDescent="0.3">
      <c r="A2113" s="3" t="s">
        <v>2134</v>
      </c>
      <c r="B2113" s="3">
        <v>33</v>
      </c>
      <c r="C2113" s="3" t="s">
        <v>23</v>
      </c>
      <c r="D2113" s="3" t="s">
        <v>33</v>
      </c>
      <c r="E2113" s="3">
        <v>44267.327620331402</v>
      </c>
      <c r="F2113" s="3">
        <v>133</v>
      </c>
      <c r="G2113" s="3">
        <v>1822.6100021365401</v>
      </c>
      <c r="H2113" s="3">
        <v>9</v>
      </c>
      <c r="I2113" s="3">
        <v>804.600675995919</v>
      </c>
      <c r="J2113" s="3">
        <v>18</v>
      </c>
      <c r="K2113" s="3">
        <v>451.12386414810197</v>
      </c>
      <c r="L2113" s="3">
        <v>40</v>
      </c>
      <c r="M2113" s="3">
        <v>2</v>
      </c>
      <c r="N2113" s="3">
        <v>6</v>
      </c>
      <c r="O2113" s="3">
        <v>404</v>
      </c>
      <c r="P2113" s="3">
        <v>4</v>
      </c>
      <c r="Q2113" s="3">
        <v>6319.3650650404497</v>
      </c>
      <c r="R2113" s="3">
        <v>2</v>
      </c>
      <c r="S2113" s="3">
        <v>0</v>
      </c>
      <c r="T2113" s="3">
        <v>0</v>
      </c>
      <c r="U2113" s="3">
        <v>5921.2233990268496</v>
      </c>
      <c r="V2113" s="3">
        <v>1</v>
      </c>
      <c r="W2113" s="3" t="str">
        <f>IF(Bank_data3[[#This Row],[credit_risk]]=1,"High Risk","Low Risk")</f>
        <v>High Risk</v>
      </c>
      <c r="X2113" s="3" t="str">
        <f t="shared" si="224"/>
        <v>25-34</v>
      </c>
      <c r="Y2113" s="3" t="str">
        <f t="shared" si="225"/>
        <v>Low Income</v>
      </c>
      <c r="Z2113" s="3" t="str">
        <f t="shared" si="226"/>
        <v>Poor</v>
      </c>
      <c r="AA2113" s="27">
        <f t="shared" si="227"/>
        <v>0.14275460943203738</v>
      </c>
      <c r="AB2113" s="3" t="str">
        <f t="shared" si="228"/>
        <v>Medium</v>
      </c>
      <c r="AC2113" s="3" t="str">
        <f t="shared" si="229"/>
        <v>High</v>
      </c>
      <c r="AD2113" s="3" t="str">
        <f t="shared" si="230"/>
        <v>No</v>
      </c>
    </row>
    <row r="2114" spans="1:30" ht="15" customHeight="1" x14ac:dyDescent="0.3">
      <c r="A2114" s="3" t="s">
        <v>2135</v>
      </c>
      <c r="B2114" s="3">
        <v>21</v>
      </c>
      <c r="C2114" s="3" t="s">
        <v>31</v>
      </c>
      <c r="D2114" s="3" t="s">
        <v>24</v>
      </c>
      <c r="E2114" s="3">
        <v>59731.3530712145</v>
      </c>
      <c r="F2114" s="3">
        <v>160</v>
      </c>
      <c r="G2114" s="3">
        <v>1456.3013330200999</v>
      </c>
      <c r="H2114" s="3">
        <v>8</v>
      </c>
      <c r="I2114" s="3">
        <v>519.02781379599196</v>
      </c>
      <c r="J2114" s="3">
        <v>9</v>
      </c>
      <c r="K2114" s="3">
        <v>146.24222789613299</v>
      </c>
      <c r="L2114" s="3">
        <v>38</v>
      </c>
      <c r="M2114" s="3">
        <v>3</v>
      </c>
      <c r="N2114" s="3">
        <v>4</v>
      </c>
      <c r="O2114" s="3">
        <v>328</v>
      </c>
      <c r="P2114" s="3">
        <v>4</v>
      </c>
      <c r="Q2114" s="3">
        <v>11044.453097895799</v>
      </c>
      <c r="R2114" s="3">
        <v>6</v>
      </c>
      <c r="S2114" s="3">
        <v>0</v>
      </c>
      <c r="T2114" s="3">
        <v>0</v>
      </c>
      <c r="U2114" s="3">
        <v>11615.200913312099</v>
      </c>
      <c r="V2114" s="3">
        <v>1</v>
      </c>
      <c r="W2114" s="3" t="str">
        <f>IF(Bank_data3[[#This Row],[credit_risk]]=1,"High Risk","Low Risk")</f>
        <v>High Risk</v>
      </c>
      <c r="X2114" s="3" t="str">
        <f t="shared" si="224"/>
        <v>18-24</v>
      </c>
      <c r="Y2114" s="3" t="str">
        <f t="shared" si="225"/>
        <v>Middle Income</v>
      </c>
      <c r="Z2114" s="3" t="str">
        <f t="shared" si="226"/>
        <v>Poor</v>
      </c>
      <c r="AA2114" s="27">
        <f t="shared" si="227"/>
        <v>0.1849021080223662</v>
      </c>
      <c r="AB2114" s="3" t="str">
        <f t="shared" si="228"/>
        <v>Medium</v>
      </c>
      <c r="AC2114" s="3" t="str">
        <f t="shared" si="229"/>
        <v>High</v>
      </c>
      <c r="AD2114" s="3" t="str">
        <f t="shared" si="230"/>
        <v>No</v>
      </c>
    </row>
    <row r="2115" spans="1:30" ht="15" customHeight="1" x14ac:dyDescent="0.3">
      <c r="A2115" s="3" t="s">
        <v>2136</v>
      </c>
      <c r="B2115" s="3">
        <v>56</v>
      </c>
      <c r="C2115" s="3" t="s">
        <v>28</v>
      </c>
      <c r="D2115" s="3" t="s">
        <v>24</v>
      </c>
      <c r="E2115" s="3">
        <v>58487.512715154298</v>
      </c>
      <c r="F2115" s="3">
        <v>175</v>
      </c>
      <c r="G2115" s="3">
        <v>899.52251018979302</v>
      </c>
      <c r="H2115" s="3">
        <v>4</v>
      </c>
      <c r="I2115" s="3">
        <v>1036.32435064473</v>
      </c>
      <c r="J2115" s="3">
        <v>43</v>
      </c>
      <c r="K2115" s="3">
        <v>443.565952722161</v>
      </c>
      <c r="L2115" s="3">
        <v>72</v>
      </c>
      <c r="M2115" s="3">
        <v>9</v>
      </c>
      <c r="N2115" s="3">
        <v>8</v>
      </c>
      <c r="O2115" s="3">
        <v>468</v>
      </c>
      <c r="P2115" s="3">
        <v>0</v>
      </c>
      <c r="Q2115" s="3">
        <v>10263.8710777857</v>
      </c>
      <c r="R2115" s="3">
        <v>2</v>
      </c>
      <c r="S2115" s="3">
        <v>0</v>
      </c>
      <c r="T2115" s="3">
        <v>0</v>
      </c>
      <c r="U2115" s="3">
        <v>12770.3357000058</v>
      </c>
      <c r="V2115" s="3">
        <v>1</v>
      </c>
      <c r="W2115" s="3" t="str">
        <f>IF(Bank_data3[[#This Row],[credit_risk]]=1,"High Risk","Low Risk")</f>
        <v>High Risk</v>
      </c>
      <c r="X2115" s="3" t="str">
        <f t="shared" si="224"/>
        <v>55+</v>
      </c>
      <c r="Y2115" s="3" t="str">
        <f t="shared" si="225"/>
        <v>Middle Income</v>
      </c>
      <c r="Z2115" s="3" t="str">
        <f t="shared" si="226"/>
        <v>Poor</v>
      </c>
      <c r="AA2115" s="27">
        <f t="shared" si="227"/>
        <v>0.17548824700022331</v>
      </c>
      <c r="AB2115" s="3" t="str">
        <f t="shared" si="228"/>
        <v>Low</v>
      </c>
      <c r="AC2115" s="3" t="str">
        <f t="shared" si="229"/>
        <v>High</v>
      </c>
      <c r="AD2115" s="3" t="str">
        <f t="shared" si="230"/>
        <v>No</v>
      </c>
    </row>
    <row r="2116" spans="1:30" ht="15" customHeight="1" x14ac:dyDescent="0.3">
      <c r="A2116" s="3" t="s">
        <v>2137</v>
      </c>
      <c r="B2116" s="3">
        <v>24</v>
      </c>
      <c r="C2116" s="3" t="s">
        <v>31</v>
      </c>
      <c r="D2116" s="3" t="s">
        <v>26</v>
      </c>
      <c r="E2116" s="3">
        <v>45411.806921200798</v>
      </c>
      <c r="F2116" s="3">
        <v>19</v>
      </c>
      <c r="G2116" s="3">
        <v>2367.6834891653102</v>
      </c>
      <c r="H2116" s="3">
        <v>5</v>
      </c>
      <c r="I2116" s="3">
        <v>448.21237470669502</v>
      </c>
      <c r="J2116" s="3">
        <v>33</v>
      </c>
      <c r="K2116" s="3">
        <v>738.19437245672395</v>
      </c>
      <c r="L2116" s="3">
        <v>9</v>
      </c>
      <c r="M2116" s="3">
        <v>1</v>
      </c>
      <c r="N2116" s="3">
        <v>8</v>
      </c>
      <c r="O2116" s="3">
        <v>826</v>
      </c>
      <c r="P2116" s="3">
        <v>5</v>
      </c>
      <c r="Q2116" s="3">
        <v>18778.792504786899</v>
      </c>
      <c r="R2116" s="3">
        <v>6</v>
      </c>
      <c r="S2116" s="3">
        <v>0</v>
      </c>
      <c r="T2116" s="3">
        <v>0</v>
      </c>
      <c r="U2116" s="3">
        <v>6598.7691417712804</v>
      </c>
      <c r="V2116" s="3">
        <v>1</v>
      </c>
      <c r="W2116" s="3" t="str">
        <f>IF(Bank_data3[[#This Row],[credit_risk]]=1,"High Risk","Low Risk")</f>
        <v>High Risk</v>
      </c>
      <c r="X2116" s="3" t="str">
        <f t="shared" si="224"/>
        <v>18-24</v>
      </c>
      <c r="Y2116" s="3" t="str">
        <f t="shared" si="225"/>
        <v>Low Income</v>
      </c>
      <c r="Z2116" s="3" t="str">
        <f t="shared" si="226"/>
        <v>Excellent</v>
      </c>
      <c r="AA2116" s="27">
        <f t="shared" si="227"/>
        <v>0.4135222484622143</v>
      </c>
      <c r="AB2116" s="3" t="str">
        <f t="shared" si="228"/>
        <v>Medium</v>
      </c>
      <c r="AC2116" s="3" t="str">
        <f t="shared" si="229"/>
        <v>Low</v>
      </c>
      <c r="AD2116" s="3" t="str">
        <f t="shared" si="230"/>
        <v>No</v>
      </c>
    </row>
    <row r="2117" spans="1:30" ht="15" customHeight="1" x14ac:dyDescent="0.3">
      <c r="A2117" s="3" t="s">
        <v>2138</v>
      </c>
      <c r="B2117" s="3">
        <v>57</v>
      </c>
      <c r="C2117" s="3" t="s">
        <v>28</v>
      </c>
      <c r="D2117" s="3" t="s">
        <v>24</v>
      </c>
      <c r="E2117" s="3">
        <v>38327.719803036503</v>
      </c>
      <c r="F2117" s="3">
        <v>116</v>
      </c>
      <c r="G2117" s="3">
        <v>1088.7095814851</v>
      </c>
      <c r="H2117" s="3">
        <v>0</v>
      </c>
      <c r="I2117" s="3">
        <v>959.21693509563897</v>
      </c>
      <c r="J2117" s="3">
        <v>48</v>
      </c>
      <c r="K2117" s="3">
        <v>704.66264619340302</v>
      </c>
      <c r="L2117" s="3">
        <v>30</v>
      </c>
      <c r="M2117" s="3">
        <v>19</v>
      </c>
      <c r="N2117" s="3">
        <v>4</v>
      </c>
      <c r="O2117" s="3">
        <v>830</v>
      </c>
      <c r="P2117" s="3">
        <v>3</v>
      </c>
      <c r="Q2117" s="3">
        <v>12335.8836101037</v>
      </c>
      <c r="R2117" s="3">
        <v>4</v>
      </c>
      <c r="S2117" s="3">
        <v>0</v>
      </c>
      <c r="T2117" s="3">
        <v>0</v>
      </c>
      <c r="U2117" s="3">
        <v>8003.6135289396798</v>
      </c>
      <c r="V2117" s="3">
        <v>1</v>
      </c>
      <c r="W2117" s="3" t="str">
        <f>IF(Bank_data3[[#This Row],[credit_risk]]=1,"High Risk","Low Risk")</f>
        <v>High Risk</v>
      </c>
      <c r="X2117" s="3" t="str">
        <f t="shared" si="224"/>
        <v>55+</v>
      </c>
      <c r="Y2117" s="3" t="str">
        <f t="shared" si="225"/>
        <v>Low Income</v>
      </c>
      <c r="Z2117" s="3" t="str">
        <f t="shared" si="226"/>
        <v>Excellent</v>
      </c>
      <c r="AA2117" s="27">
        <f t="shared" si="227"/>
        <v>0.32185279149130058</v>
      </c>
      <c r="AB2117" s="3" t="str">
        <f t="shared" si="228"/>
        <v>Medium</v>
      </c>
      <c r="AC2117" s="3" t="str">
        <f t="shared" si="229"/>
        <v>High</v>
      </c>
      <c r="AD2117" s="3" t="str">
        <f t="shared" si="230"/>
        <v>No</v>
      </c>
    </row>
    <row r="2118" spans="1:30" ht="15" customHeight="1" x14ac:dyDescent="0.3">
      <c r="A2118" s="3" t="s">
        <v>2139</v>
      </c>
      <c r="B2118" s="3">
        <v>64</v>
      </c>
      <c r="C2118" s="3" t="s">
        <v>28</v>
      </c>
      <c r="D2118" s="3" t="s">
        <v>24</v>
      </c>
      <c r="E2118" s="3">
        <v>54164.521838143199</v>
      </c>
      <c r="F2118" s="3">
        <v>188</v>
      </c>
      <c r="G2118" s="3">
        <v>1609.02638084315</v>
      </c>
      <c r="H2118" s="3">
        <v>4</v>
      </c>
      <c r="I2118" s="3">
        <v>968.78027601930705</v>
      </c>
      <c r="J2118" s="3">
        <v>24</v>
      </c>
      <c r="K2118" s="3">
        <v>607.11966097900597</v>
      </c>
      <c r="L2118" s="3">
        <v>41</v>
      </c>
      <c r="M2118" s="3">
        <v>5</v>
      </c>
      <c r="N2118" s="3">
        <v>5</v>
      </c>
      <c r="O2118" s="3">
        <v>756</v>
      </c>
      <c r="P2118" s="3">
        <v>1</v>
      </c>
      <c r="Q2118" s="3">
        <v>10375.8816772009</v>
      </c>
      <c r="R2118" s="3">
        <v>3</v>
      </c>
      <c r="S2118" s="3">
        <v>0</v>
      </c>
      <c r="T2118" s="3">
        <v>1</v>
      </c>
      <c r="U2118" s="3">
        <v>10985.784403199799</v>
      </c>
      <c r="V2118" s="3">
        <v>1</v>
      </c>
      <c r="W2118" s="3" t="str">
        <f>IF(Bank_data3[[#This Row],[credit_risk]]=1,"High Risk","Low Risk")</f>
        <v>High Risk</v>
      </c>
      <c r="X2118" s="3" t="str">
        <f t="shared" si="224"/>
        <v>55+</v>
      </c>
      <c r="Y2118" s="3" t="str">
        <f t="shared" si="225"/>
        <v>Middle Income</v>
      </c>
      <c r="Z2118" s="3" t="str">
        <f t="shared" si="226"/>
        <v>Very Good</v>
      </c>
      <c r="AA2118" s="27">
        <f t="shared" si="227"/>
        <v>0.19156232391761094</v>
      </c>
      <c r="AB2118" s="3" t="str">
        <f t="shared" si="228"/>
        <v>Medium</v>
      </c>
      <c r="AC2118" s="3" t="str">
        <f t="shared" si="229"/>
        <v>High</v>
      </c>
      <c r="AD2118" s="3" t="str">
        <f t="shared" si="230"/>
        <v>No</v>
      </c>
    </row>
    <row r="2119" spans="1:30" ht="15" customHeight="1" x14ac:dyDescent="0.3">
      <c r="A2119" s="3" t="s">
        <v>2140</v>
      </c>
      <c r="B2119" s="3">
        <v>60</v>
      </c>
      <c r="C2119" s="3" t="s">
        <v>31</v>
      </c>
      <c r="D2119" s="3" t="s">
        <v>33</v>
      </c>
      <c r="E2119" s="3">
        <v>74783.945951165297</v>
      </c>
      <c r="F2119" s="3">
        <v>60</v>
      </c>
      <c r="G2119" s="3">
        <v>2230.4907750303501</v>
      </c>
      <c r="H2119" s="3">
        <v>5</v>
      </c>
      <c r="I2119" s="3">
        <v>655.61973273675096</v>
      </c>
      <c r="J2119" s="3">
        <v>36</v>
      </c>
      <c r="K2119" s="3">
        <v>152.14266566658901</v>
      </c>
      <c r="L2119" s="3">
        <v>76</v>
      </c>
      <c r="M2119" s="3">
        <v>13</v>
      </c>
      <c r="N2119" s="3">
        <v>0</v>
      </c>
      <c r="O2119" s="3">
        <v>788</v>
      </c>
      <c r="P2119" s="3">
        <v>2</v>
      </c>
      <c r="Q2119" s="3">
        <v>6479.0792639087404</v>
      </c>
      <c r="R2119" s="3">
        <v>7</v>
      </c>
      <c r="S2119" s="3">
        <v>0</v>
      </c>
      <c r="T2119" s="3">
        <v>0</v>
      </c>
      <c r="U2119" s="3">
        <v>6274.5758086408196</v>
      </c>
      <c r="V2119" s="3">
        <v>1</v>
      </c>
      <c r="W2119" s="3" t="str">
        <f>IF(Bank_data3[[#This Row],[credit_risk]]=1,"High Risk","Low Risk")</f>
        <v>High Risk</v>
      </c>
      <c r="X2119" s="3" t="str">
        <f t="shared" ref="X2119:X2182" si="231">_xlfn.IFS(B2119&lt;25,"18-24",B2119&lt;35,"25-34",B2119&lt;45,"35-44",B2119&lt;55,"45-54",TRUE(),"55+")</f>
        <v>55+</v>
      </c>
      <c r="Y2119" s="3" t="str">
        <f t="shared" ref="Y2119:Y2182" si="232">_xlfn.IFS(E2119&lt;50000,"Low Income",E2119&lt;100000,"Middle Income",TRUE(),"High Income")</f>
        <v>Middle Income</v>
      </c>
      <c r="Z2119" s="3" t="str">
        <f t="shared" ref="Z2119:Z2182" si="233">_xlfn.IFS(O2119&lt;580,"Poor",O2119&lt;670,"Fair",O2119&lt;740,"Good",O2119&lt;800,"Very Good",TRUE(),"Excellent")</f>
        <v>Very Good</v>
      </c>
      <c r="AA2119" s="27">
        <f t="shared" ref="AA2119:AA2182" si="234">IF(E2119=0,0,Q2119/E2119)</f>
        <v>8.6637301382032544E-2</v>
      </c>
      <c r="AB2119" s="3" t="str">
        <f t="shared" ref="AB2119:AB2182" si="235">_xlfn.IFS(G2119&lt;1000,"Low",G2119&lt;5000,"Medium",TRUE(),"High")</f>
        <v>Medium</v>
      </c>
      <c r="AC2119" s="3" t="str">
        <f t="shared" ref="AC2119:AC2182" si="236">_xlfn.IFS(L2119&lt;10,"Low",L2119&lt;30,"Medium",TRUE(),"High")</f>
        <v>High</v>
      </c>
      <c r="AD2119" s="3" t="str">
        <f t="shared" ref="AD2119:AD2182" si="237">IF(AND(E2119&gt;=100000,O2119&gt;=750),"Yes","No")</f>
        <v>No</v>
      </c>
    </row>
    <row r="2120" spans="1:30" ht="15" customHeight="1" x14ac:dyDescent="0.3">
      <c r="A2120" s="3" t="s">
        <v>2141</v>
      </c>
      <c r="B2120" s="3">
        <v>66</v>
      </c>
      <c r="C2120" s="3" t="s">
        <v>31</v>
      </c>
      <c r="D2120" s="3" t="s">
        <v>24</v>
      </c>
      <c r="E2120" s="3">
        <v>63730.556412319303</v>
      </c>
      <c r="F2120" s="3">
        <v>226</v>
      </c>
      <c r="G2120" s="3">
        <v>718.61817921510305</v>
      </c>
      <c r="H2120" s="3">
        <v>9</v>
      </c>
      <c r="I2120" s="3">
        <v>911.17822841411305</v>
      </c>
      <c r="J2120" s="3">
        <v>27</v>
      </c>
      <c r="K2120" s="3">
        <v>316.886402161288</v>
      </c>
      <c r="L2120" s="3">
        <v>68</v>
      </c>
      <c r="M2120" s="3">
        <v>4</v>
      </c>
      <c r="N2120" s="3">
        <v>3</v>
      </c>
      <c r="O2120" s="3">
        <v>742</v>
      </c>
      <c r="P2120" s="3">
        <v>2</v>
      </c>
      <c r="Q2120" s="3">
        <v>15623.4723605605</v>
      </c>
      <c r="R2120" s="3">
        <v>2</v>
      </c>
      <c r="S2120" s="3">
        <v>0</v>
      </c>
      <c r="T2120" s="3">
        <v>0</v>
      </c>
      <c r="U2120" s="3">
        <v>12076.241342953301</v>
      </c>
      <c r="V2120" s="3">
        <v>0</v>
      </c>
      <c r="W2120" s="3" t="str">
        <f>IF(Bank_data3[[#This Row],[credit_risk]]=1,"High Risk","Low Risk")</f>
        <v>Low Risk</v>
      </c>
      <c r="X2120" s="3" t="str">
        <f t="shared" si="231"/>
        <v>55+</v>
      </c>
      <c r="Y2120" s="3" t="str">
        <f t="shared" si="232"/>
        <v>Middle Income</v>
      </c>
      <c r="Z2120" s="3" t="str">
        <f t="shared" si="233"/>
        <v>Very Good</v>
      </c>
      <c r="AA2120" s="27">
        <f t="shared" si="234"/>
        <v>0.24514884601792739</v>
      </c>
      <c r="AB2120" s="3" t="str">
        <f t="shared" si="235"/>
        <v>Low</v>
      </c>
      <c r="AC2120" s="3" t="str">
        <f t="shared" si="236"/>
        <v>High</v>
      </c>
      <c r="AD2120" s="3" t="str">
        <f t="shared" si="237"/>
        <v>No</v>
      </c>
    </row>
    <row r="2121" spans="1:30" ht="15" customHeight="1" x14ac:dyDescent="0.3">
      <c r="A2121" s="3" t="s">
        <v>2142</v>
      </c>
      <c r="B2121" s="3">
        <v>33</v>
      </c>
      <c r="C2121" s="3" t="s">
        <v>28</v>
      </c>
      <c r="D2121" s="3" t="s">
        <v>33</v>
      </c>
      <c r="E2121" s="3">
        <v>38615.5685064176</v>
      </c>
      <c r="F2121" s="3">
        <v>112</v>
      </c>
      <c r="G2121" s="3">
        <v>629.09215532029702</v>
      </c>
      <c r="H2121" s="3">
        <v>10</v>
      </c>
      <c r="I2121" s="3">
        <v>864.98434566557103</v>
      </c>
      <c r="J2121" s="3">
        <v>14</v>
      </c>
      <c r="K2121" s="3">
        <v>593.02742974876298</v>
      </c>
      <c r="L2121" s="3">
        <v>58</v>
      </c>
      <c r="M2121" s="3">
        <v>18</v>
      </c>
      <c r="N2121" s="3">
        <v>0</v>
      </c>
      <c r="O2121" s="3">
        <v>636</v>
      </c>
      <c r="P2121" s="3">
        <v>5</v>
      </c>
      <c r="Q2121" s="3">
        <v>5393.7779487060097</v>
      </c>
      <c r="R2121" s="3">
        <v>4</v>
      </c>
      <c r="S2121" s="3">
        <v>0</v>
      </c>
      <c r="T2121" s="3">
        <v>0</v>
      </c>
      <c r="U2121" s="3">
        <v>5977.5081036545698</v>
      </c>
      <c r="V2121" s="3">
        <v>1</v>
      </c>
      <c r="W2121" s="3" t="str">
        <f>IF(Bank_data3[[#This Row],[credit_risk]]=1,"High Risk","Low Risk")</f>
        <v>High Risk</v>
      </c>
      <c r="X2121" s="3" t="str">
        <f t="shared" si="231"/>
        <v>25-34</v>
      </c>
      <c r="Y2121" s="3" t="str">
        <f t="shared" si="232"/>
        <v>Low Income</v>
      </c>
      <c r="Z2121" s="3" t="str">
        <f t="shared" si="233"/>
        <v>Fair</v>
      </c>
      <c r="AA2121" s="27">
        <f t="shared" si="234"/>
        <v>0.1396788434646406</v>
      </c>
      <c r="AB2121" s="3" t="str">
        <f t="shared" si="235"/>
        <v>Low</v>
      </c>
      <c r="AC2121" s="3" t="str">
        <f t="shared" si="236"/>
        <v>High</v>
      </c>
      <c r="AD2121" s="3" t="str">
        <f t="shared" si="237"/>
        <v>No</v>
      </c>
    </row>
    <row r="2122" spans="1:30" ht="15" customHeight="1" x14ac:dyDescent="0.3">
      <c r="A2122" s="3" t="s">
        <v>2143</v>
      </c>
      <c r="B2122" s="3">
        <v>58</v>
      </c>
      <c r="C2122" s="3" t="s">
        <v>28</v>
      </c>
      <c r="D2122" s="3" t="s">
        <v>26</v>
      </c>
      <c r="E2122" s="3">
        <v>32148.0923705719</v>
      </c>
      <c r="F2122" s="3">
        <v>187</v>
      </c>
      <c r="G2122" s="3">
        <v>3512.88434976492</v>
      </c>
      <c r="H2122" s="3">
        <v>1</v>
      </c>
      <c r="I2122" s="3">
        <v>786.22378131644803</v>
      </c>
      <c r="J2122" s="3">
        <v>19</v>
      </c>
      <c r="K2122" s="3">
        <v>212.994210935761</v>
      </c>
      <c r="L2122" s="3">
        <v>37</v>
      </c>
      <c r="M2122" s="3">
        <v>19</v>
      </c>
      <c r="N2122" s="3">
        <v>3</v>
      </c>
      <c r="O2122" s="3">
        <v>698</v>
      </c>
      <c r="P2122" s="3">
        <v>0</v>
      </c>
      <c r="Q2122" s="3">
        <v>4475.9259834377699</v>
      </c>
      <c r="R2122" s="3">
        <v>0</v>
      </c>
      <c r="S2122" s="3">
        <v>0</v>
      </c>
      <c r="T2122" s="3">
        <v>0</v>
      </c>
      <c r="U2122" s="3">
        <v>12483.0164220894</v>
      </c>
      <c r="V2122" s="3">
        <v>0</v>
      </c>
      <c r="W2122" s="3" t="str">
        <f>IF(Bank_data3[[#This Row],[credit_risk]]=1,"High Risk","Low Risk")</f>
        <v>Low Risk</v>
      </c>
      <c r="X2122" s="3" t="str">
        <f t="shared" si="231"/>
        <v>55+</v>
      </c>
      <c r="Y2122" s="3" t="str">
        <f t="shared" si="232"/>
        <v>Low Income</v>
      </c>
      <c r="Z2122" s="3" t="str">
        <f t="shared" si="233"/>
        <v>Good</v>
      </c>
      <c r="AA2122" s="27">
        <f t="shared" si="234"/>
        <v>0.13922835395157057</v>
      </c>
      <c r="AB2122" s="3" t="str">
        <f t="shared" si="235"/>
        <v>Medium</v>
      </c>
      <c r="AC2122" s="3" t="str">
        <f t="shared" si="236"/>
        <v>High</v>
      </c>
      <c r="AD2122" s="3" t="str">
        <f t="shared" si="237"/>
        <v>No</v>
      </c>
    </row>
    <row r="2123" spans="1:30" ht="15" customHeight="1" x14ac:dyDescent="0.3">
      <c r="A2123" s="3" t="s">
        <v>2144</v>
      </c>
      <c r="B2123" s="3">
        <v>44</v>
      </c>
      <c r="C2123" s="3" t="s">
        <v>31</v>
      </c>
      <c r="D2123" s="3" t="s">
        <v>24</v>
      </c>
      <c r="E2123" s="3">
        <v>37529.798221220801</v>
      </c>
      <c r="F2123" s="3">
        <v>137</v>
      </c>
      <c r="G2123" s="3">
        <v>811.95100171372405</v>
      </c>
      <c r="H2123" s="3">
        <v>6</v>
      </c>
      <c r="I2123" s="3">
        <v>804.53039305083098</v>
      </c>
      <c r="J2123" s="3">
        <v>12</v>
      </c>
      <c r="K2123" s="3">
        <v>680.44517092250101</v>
      </c>
      <c r="L2123" s="3">
        <v>42</v>
      </c>
      <c r="M2123" s="3">
        <v>14</v>
      </c>
      <c r="N2123" s="3">
        <v>0</v>
      </c>
      <c r="O2123" s="3">
        <v>485</v>
      </c>
      <c r="P2123" s="3">
        <v>1</v>
      </c>
      <c r="Q2123" s="3">
        <v>8438.3405180010704</v>
      </c>
      <c r="R2123" s="3">
        <v>1</v>
      </c>
      <c r="S2123" s="3">
        <v>0</v>
      </c>
      <c r="T2123" s="3">
        <v>1</v>
      </c>
      <c r="U2123" s="3">
        <v>4930.3001500667297</v>
      </c>
      <c r="V2123" s="3">
        <v>1</v>
      </c>
      <c r="W2123" s="3" t="str">
        <f>IF(Bank_data3[[#This Row],[credit_risk]]=1,"High Risk","Low Risk")</f>
        <v>High Risk</v>
      </c>
      <c r="X2123" s="3" t="str">
        <f t="shared" si="231"/>
        <v>35-44</v>
      </c>
      <c r="Y2123" s="3" t="str">
        <f t="shared" si="232"/>
        <v>Low Income</v>
      </c>
      <c r="Z2123" s="3" t="str">
        <f t="shared" si="233"/>
        <v>Poor</v>
      </c>
      <c r="AA2123" s="27">
        <f t="shared" si="234"/>
        <v>0.22484374864636777</v>
      </c>
      <c r="AB2123" s="3" t="str">
        <f t="shared" si="235"/>
        <v>Low</v>
      </c>
      <c r="AC2123" s="3" t="str">
        <f t="shared" si="236"/>
        <v>High</v>
      </c>
      <c r="AD2123" s="3" t="str">
        <f t="shared" si="237"/>
        <v>No</v>
      </c>
    </row>
    <row r="2124" spans="1:30" ht="15" customHeight="1" x14ac:dyDescent="0.3">
      <c r="A2124" s="3" t="s">
        <v>2145</v>
      </c>
      <c r="B2124" s="3">
        <v>39</v>
      </c>
      <c r="C2124" s="3" t="s">
        <v>23</v>
      </c>
      <c r="D2124" s="3" t="s">
        <v>33</v>
      </c>
      <c r="E2124" s="3">
        <v>27072.628063415301</v>
      </c>
      <c r="F2124" s="3">
        <v>169</v>
      </c>
      <c r="G2124" s="3">
        <v>2793.3882931865501</v>
      </c>
      <c r="H2124" s="3">
        <v>3</v>
      </c>
      <c r="I2124" s="3">
        <v>821.62363811773196</v>
      </c>
      <c r="J2124" s="3">
        <v>19</v>
      </c>
      <c r="K2124" s="3">
        <v>167.12405736868601</v>
      </c>
      <c r="L2124" s="3">
        <v>1</v>
      </c>
      <c r="M2124" s="3">
        <v>16</v>
      </c>
      <c r="N2124" s="3">
        <v>9</v>
      </c>
      <c r="O2124" s="3">
        <v>864</v>
      </c>
      <c r="P2124" s="3">
        <v>5</v>
      </c>
      <c r="Q2124" s="3">
        <v>24505.912120676399</v>
      </c>
      <c r="R2124" s="3">
        <v>6</v>
      </c>
      <c r="S2124" s="3">
        <v>0</v>
      </c>
      <c r="T2124" s="3">
        <v>0</v>
      </c>
      <c r="U2124" s="3">
        <v>18543.930859632699</v>
      </c>
      <c r="V2124" s="3">
        <v>1</v>
      </c>
      <c r="W2124" s="3" t="str">
        <f>IF(Bank_data3[[#This Row],[credit_risk]]=1,"High Risk","Low Risk")</f>
        <v>High Risk</v>
      </c>
      <c r="X2124" s="3" t="str">
        <f t="shared" si="231"/>
        <v>35-44</v>
      </c>
      <c r="Y2124" s="3" t="str">
        <f t="shared" si="232"/>
        <v>Low Income</v>
      </c>
      <c r="Z2124" s="3" t="str">
        <f t="shared" si="233"/>
        <v>Excellent</v>
      </c>
      <c r="AA2124" s="27">
        <f t="shared" si="234"/>
        <v>0.90519147469811245</v>
      </c>
      <c r="AB2124" s="3" t="str">
        <f t="shared" si="235"/>
        <v>Medium</v>
      </c>
      <c r="AC2124" s="3" t="str">
        <f t="shared" si="236"/>
        <v>Low</v>
      </c>
      <c r="AD2124" s="3" t="str">
        <f t="shared" si="237"/>
        <v>No</v>
      </c>
    </row>
    <row r="2125" spans="1:30" ht="15" customHeight="1" x14ac:dyDescent="0.3">
      <c r="A2125" s="3" t="s">
        <v>2146</v>
      </c>
      <c r="B2125" s="3">
        <v>21</v>
      </c>
      <c r="C2125" s="3" t="s">
        <v>31</v>
      </c>
      <c r="D2125" s="3" t="s">
        <v>24</v>
      </c>
      <c r="E2125" s="3">
        <v>52653.370681890403</v>
      </c>
      <c r="F2125" s="3">
        <v>80</v>
      </c>
      <c r="G2125" s="3">
        <v>1457.5973250377101</v>
      </c>
      <c r="H2125" s="3">
        <v>4</v>
      </c>
      <c r="I2125" s="3">
        <v>845.46908543521704</v>
      </c>
      <c r="J2125" s="3">
        <v>42</v>
      </c>
      <c r="K2125" s="3">
        <v>224.32341279709701</v>
      </c>
      <c r="L2125" s="3">
        <v>5</v>
      </c>
      <c r="M2125" s="3">
        <v>11</v>
      </c>
      <c r="N2125" s="3">
        <v>3</v>
      </c>
      <c r="O2125" s="3">
        <v>597</v>
      </c>
      <c r="P2125" s="3">
        <v>2</v>
      </c>
      <c r="Q2125" s="3">
        <v>11405.1550133195</v>
      </c>
      <c r="R2125" s="3">
        <v>6</v>
      </c>
      <c r="S2125" s="3">
        <v>0</v>
      </c>
      <c r="T2125" s="3">
        <v>0</v>
      </c>
      <c r="U2125" s="3">
        <v>7755.1521988653503</v>
      </c>
      <c r="V2125" s="3">
        <v>1</v>
      </c>
      <c r="W2125" s="3" t="str">
        <f>IF(Bank_data3[[#This Row],[credit_risk]]=1,"High Risk","Low Risk")</f>
        <v>High Risk</v>
      </c>
      <c r="X2125" s="3" t="str">
        <f t="shared" si="231"/>
        <v>18-24</v>
      </c>
      <c r="Y2125" s="3" t="str">
        <f t="shared" si="232"/>
        <v>Middle Income</v>
      </c>
      <c r="Z2125" s="3" t="str">
        <f t="shared" si="233"/>
        <v>Fair</v>
      </c>
      <c r="AA2125" s="27">
        <f t="shared" si="234"/>
        <v>0.2166082601287706</v>
      </c>
      <c r="AB2125" s="3" t="str">
        <f t="shared" si="235"/>
        <v>Medium</v>
      </c>
      <c r="AC2125" s="3" t="str">
        <f t="shared" si="236"/>
        <v>Low</v>
      </c>
      <c r="AD2125" s="3" t="str">
        <f t="shared" si="237"/>
        <v>No</v>
      </c>
    </row>
    <row r="2126" spans="1:30" ht="15" customHeight="1" x14ac:dyDescent="0.3">
      <c r="A2126" s="3" t="s">
        <v>2147</v>
      </c>
      <c r="B2126" s="3">
        <v>58</v>
      </c>
      <c r="C2126" s="3" t="s">
        <v>28</v>
      </c>
      <c r="D2126" s="3" t="s">
        <v>33</v>
      </c>
      <c r="E2126" s="3">
        <v>64648.151217217099</v>
      </c>
      <c r="F2126" s="3">
        <v>188</v>
      </c>
      <c r="G2126" s="3">
        <v>1159.29970125459</v>
      </c>
      <c r="H2126" s="3">
        <v>2</v>
      </c>
      <c r="I2126" s="3">
        <v>821.08471097029701</v>
      </c>
      <c r="J2126" s="3">
        <v>30</v>
      </c>
      <c r="K2126" s="3">
        <v>168.84403802435801</v>
      </c>
      <c r="L2126" s="3">
        <v>76</v>
      </c>
      <c r="M2126" s="3">
        <v>12</v>
      </c>
      <c r="N2126" s="3">
        <v>5</v>
      </c>
      <c r="O2126" s="3">
        <v>830</v>
      </c>
      <c r="P2126" s="3">
        <v>1</v>
      </c>
      <c r="Q2126" s="3">
        <v>11692.8965300864</v>
      </c>
      <c r="R2126" s="3">
        <v>0</v>
      </c>
      <c r="S2126" s="3">
        <v>0</v>
      </c>
      <c r="T2126" s="3">
        <v>0</v>
      </c>
      <c r="U2126" s="3">
        <v>10898.946090069199</v>
      </c>
      <c r="V2126" s="3">
        <v>0</v>
      </c>
      <c r="W2126" s="3" t="str">
        <f>IF(Bank_data3[[#This Row],[credit_risk]]=1,"High Risk","Low Risk")</f>
        <v>Low Risk</v>
      </c>
      <c r="X2126" s="3" t="str">
        <f t="shared" si="231"/>
        <v>55+</v>
      </c>
      <c r="Y2126" s="3" t="str">
        <f t="shared" si="232"/>
        <v>Middle Income</v>
      </c>
      <c r="Z2126" s="3" t="str">
        <f t="shared" si="233"/>
        <v>Excellent</v>
      </c>
      <c r="AA2126" s="27">
        <f t="shared" si="234"/>
        <v>0.18086977446266628</v>
      </c>
      <c r="AB2126" s="3" t="str">
        <f t="shared" si="235"/>
        <v>Medium</v>
      </c>
      <c r="AC2126" s="3" t="str">
        <f t="shared" si="236"/>
        <v>High</v>
      </c>
      <c r="AD2126" s="3" t="str">
        <f t="shared" si="237"/>
        <v>No</v>
      </c>
    </row>
    <row r="2127" spans="1:30" ht="15" customHeight="1" x14ac:dyDescent="0.3">
      <c r="A2127" s="3" t="s">
        <v>2148</v>
      </c>
      <c r="B2127" s="3">
        <v>25</v>
      </c>
      <c r="C2127" s="3" t="s">
        <v>31</v>
      </c>
      <c r="D2127" s="3" t="s">
        <v>26</v>
      </c>
      <c r="E2127" s="3">
        <v>48715.880026992803</v>
      </c>
      <c r="F2127" s="3">
        <v>186</v>
      </c>
      <c r="G2127" s="3">
        <v>1238.6814726866101</v>
      </c>
      <c r="H2127" s="3">
        <v>4</v>
      </c>
      <c r="I2127" s="3">
        <v>413.64753342575</v>
      </c>
      <c r="J2127" s="3">
        <v>17</v>
      </c>
      <c r="K2127" s="3">
        <v>376.43057260911797</v>
      </c>
      <c r="L2127" s="3">
        <v>28</v>
      </c>
      <c r="M2127" s="3">
        <v>19</v>
      </c>
      <c r="N2127" s="3">
        <v>8</v>
      </c>
      <c r="O2127" s="3">
        <v>754</v>
      </c>
      <c r="P2127" s="3">
        <v>1</v>
      </c>
      <c r="Q2127" s="3">
        <v>13910.2992734894</v>
      </c>
      <c r="R2127" s="3">
        <v>0</v>
      </c>
      <c r="S2127" s="3">
        <v>0</v>
      </c>
      <c r="T2127" s="3">
        <v>0</v>
      </c>
      <c r="U2127" s="3">
        <v>13827.0659326311</v>
      </c>
      <c r="V2127" s="3">
        <v>0</v>
      </c>
      <c r="W2127" s="3" t="str">
        <f>IF(Bank_data3[[#This Row],[credit_risk]]=1,"High Risk","Low Risk")</f>
        <v>Low Risk</v>
      </c>
      <c r="X2127" s="3" t="str">
        <f t="shared" si="231"/>
        <v>25-34</v>
      </c>
      <c r="Y2127" s="3" t="str">
        <f t="shared" si="232"/>
        <v>Low Income</v>
      </c>
      <c r="Z2127" s="3" t="str">
        <f t="shared" si="233"/>
        <v>Very Good</v>
      </c>
      <c r="AA2127" s="27">
        <f t="shared" si="234"/>
        <v>0.28553932035676854</v>
      </c>
      <c r="AB2127" s="3" t="str">
        <f t="shared" si="235"/>
        <v>Medium</v>
      </c>
      <c r="AC2127" s="3" t="str">
        <f t="shared" si="236"/>
        <v>Medium</v>
      </c>
      <c r="AD2127" s="3" t="str">
        <f t="shared" si="237"/>
        <v>No</v>
      </c>
    </row>
    <row r="2128" spans="1:30" ht="15" customHeight="1" x14ac:dyDescent="0.3">
      <c r="A2128" s="3" t="s">
        <v>2149</v>
      </c>
      <c r="B2128" s="3">
        <v>36</v>
      </c>
      <c r="C2128" s="3" t="s">
        <v>23</v>
      </c>
      <c r="D2128" s="3" t="s">
        <v>33</v>
      </c>
      <c r="E2128" s="3">
        <v>80955.802272731293</v>
      </c>
      <c r="F2128" s="3">
        <v>145</v>
      </c>
      <c r="G2128" s="3">
        <v>1450.2264782915199</v>
      </c>
      <c r="H2128" s="3">
        <v>11</v>
      </c>
      <c r="I2128" s="3">
        <v>746.72616714803803</v>
      </c>
      <c r="J2128" s="3">
        <v>40</v>
      </c>
      <c r="K2128" s="3">
        <v>119.7582702311</v>
      </c>
      <c r="L2128" s="3">
        <v>77</v>
      </c>
      <c r="M2128" s="3">
        <v>15</v>
      </c>
      <c r="N2128" s="3">
        <v>1</v>
      </c>
      <c r="O2128" s="3">
        <v>772</v>
      </c>
      <c r="P2128" s="3">
        <v>3</v>
      </c>
      <c r="Q2128" s="3">
        <v>13396.7266476247</v>
      </c>
      <c r="R2128" s="3">
        <v>5</v>
      </c>
      <c r="S2128" s="3">
        <v>0</v>
      </c>
      <c r="T2128" s="3">
        <v>0</v>
      </c>
      <c r="U2128" s="3">
        <v>7669.25350308617</v>
      </c>
      <c r="V2128" s="3">
        <v>1</v>
      </c>
      <c r="W2128" s="3" t="str">
        <f>IF(Bank_data3[[#This Row],[credit_risk]]=1,"High Risk","Low Risk")</f>
        <v>High Risk</v>
      </c>
      <c r="X2128" s="3" t="str">
        <f t="shared" si="231"/>
        <v>35-44</v>
      </c>
      <c r="Y2128" s="3" t="str">
        <f t="shared" si="232"/>
        <v>Middle Income</v>
      </c>
      <c r="Z2128" s="3" t="str">
        <f t="shared" si="233"/>
        <v>Very Good</v>
      </c>
      <c r="AA2128" s="27">
        <f t="shared" si="234"/>
        <v>0.16548198240927298</v>
      </c>
      <c r="AB2128" s="3" t="str">
        <f t="shared" si="235"/>
        <v>Medium</v>
      </c>
      <c r="AC2128" s="3" t="str">
        <f t="shared" si="236"/>
        <v>High</v>
      </c>
      <c r="AD2128" s="3" t="str">
        <f t="shared" si="237"/>
        <v>No</v>
      </c>
    </row>
    <row r="2129" spans="1:30" ht="15" customHeight="1" x14ac:dyDescent="0.3">
      <c r="A2129" s="3" t="s">
        <v>2150</v>
      </c>
      <c r="B2129" s="3">
        <v>44</v>
      </c>
      <c r="C2129" s="3" t="s">
        <v>31</v>
      </c>
      <c r="D2129" s="3" t="s">
        <v>24</v>
      </c>
      <c r="E2129" s="3">
        <v>81957.462352784394</v>
      </c>
      <c r="F2129" s="3">
        <v>46</v>
      </c>
      <c r="G2129" s="3">
        <v>2570.3304740611102</v>
      </c>
      <c r="H2129" s="3">
        <v>3</v>
      </c>
      <c r="I2129" s="3">
        <v>892.73201041890502</v>
      </c>
      <c r="J2129" s="3">
        <v>47</v>
      </c>
      <c r="K2129" s="3">
        <v>378.44451368013199</v>
      </c>
      <c r="L2129" s="3">
        <v>29</v>
      </c>
      <c r="M2129" s="3">
        <v>14</v>
      </c>
      <c r="N2129" s="3">
        <v>1</v>
      </c>
      <c r="O2129" s="3">
        <v>376</v>
      </c>
      <c r="P2129" s="3">
        <v>0</v>
      </c>
      <c r="Q2129" s="3">
        <v>10694.042968549</v>
      </c>
      <c r="R2129" s="3">
        <v>7</v>
      </c>
      <c r="S2129" s="3">
        <v>0</v>
      </c>
      <c r="T2129" s="3">
        <v>0</v>
      </c>
      <c r="U2129" s="3">
        <v>9562.9796535649602</v>
      </c>
      <c r="V2129" s="3">
        <v>1</v>
      </c>
      <c r="W2129" s="3" t="str">
        <f>IF(Bank_data3[[#This Row],[credit_risk]]=1,"High Risk","Low Risk")</f>
        <v>High Risk</v>
      </c>
      <c r="X2129" s="3" t="str">
        <f t="shared" si="231"/>
        <v>35-44</v>
      </c>
      <c r="Y2129" s="3" t="str">
        <f t="shared" si="232"/>
        <v>Middle Income</v>
      </c>
      <c r="Z2129" s="3" t="str">
        <f t="shared" si="233"/>
        <v>Poor</v>
      </c>
      <c r="AA2129" s="27">
        <f t="shared" si="234"/>
        <v>0.13048284636384527</v>
      </c>
      <c r="AB2129" s="3" t="str">
        <f t="shared" si="235"/>
        <v>Medium</v>
      </c>
      <c r="AC2129" s="3" t="str">
        <f t="shared" si="236"/>
        <v>Medium</v>
      </c>
      <c r="AD2129" s="3" t="str">
        <f t="shared" si="237"/>
        <v>No</v>
      </c>
    </row>
    <row r="2130" spans="1:30" ht="15" customHeight="1" x14ac:dyDescent="0.3">
      <c r="A2130" s="3" t="s">
        <v>2151</v>
      </c>
      <c r="B2130" s="3">
        <v>47</v>
      </c>
      <c r="C2130" s="3" t="s">
        <v>28</v>
      </c>
      <c r="D2130" s="3" t="s">
        <v>33</v>
      </c>
      <c r="E2130" s="3">
        <v>55539.234838911601</v>
      </c>
      <c r="F2130" s="3">
        <v>14</v>
      </c>
      <c r="G2130" s="3">
        <v>2104.8805897498601</v>
      </c>
      <c r="H2130" s="3">
        <v>11</v>
      </c>
      <c r="I2130" s="3">
        <v>834.05105498875196</v>
      </c>
      <c r="J2130" s="3">
        <v>27</v>
      </c>
      <c r="K2130" s="3">
        <v>272.20481779614198</v>
      </c>
      <c r="L2130" s="3">
        <v>39</v>
      </c>
      <c r="M2130" s="3">
        <v>10</v>
      </c>
      <c r="N2130" s="3">
        <v>5</v>
      </c>
      <c r="O2130" s="3">
        <v>544</v>
      </c>
      <c r="P2130" s="3">
        <v>4</v>
      </c>
      <c r="Q2130" s="3">
        <v>6191.1044509044696</v>
      </c>
      <c r="R2130" s="3">
        <v>4</v>
      </c>
      <c r="S2130" s="3">
        <v>0</v>
      </c>
      <c r="T2130" s="3">
        <v>0</v>
      </c>
      <c r="U2130" s="3">
        <v>8572.4781534125195</v>
      </c>
      <c r="V2130" s="3">
        <v>1</v>
      </c>
      <c r="W2130" s="3" t="str">
        <f>IF(Bank_data3[[#This Row],[credit_risk]]=1,"High Risk","Low Risk")</f>
        <v>High Risk</v>
      </c>
      <c r="X2130" s="3" t="str">
        <f t="shared" si="231"/>
        <v>45-54</v>
      </c>
      <c r="Y2130" s="3" t="str">
        <f t="shared" si="232"/>
        <v>Middle Income</v>
      </c>
      <c r="Z2130" s="3" t="str">
        <f t="shared" si="233"/>
        <v>Poor</v>
      </c>
      <c r="AA2130" s="27">
        <f t="shared" si="234"/>
        <v>0.1114726277533606</v>
      </c>
      <c r="AB2130" s="3" t="str">
        <f t="shared" si="235"/>
        <v>Medium</v>
      </c>
      <c r="AC2130" s="3" t="str">
        <f t="shared" si="236"/>
        <v>High</v>
      </c>
      <c r="AD2130" s="3" t="str">
        <f t="shared" si="237"/>
        <v>No</v>
      </c>
    </row>
    <row r="2131" spans="1:30" ht="15" customHeight="1" x14ac:dyDescent="0.3">
      <c r="A2131" s="3" t="s">
        <v>2152</v>
      </c>
      <c r="B2131" s="3">
        <v>21</v>
      </c>
      <c r="C2131" s="3" t="s">
        <v>31</v>
      </c>
      <c r="D2131" s="3" t="s">
        <v>24</v>
      </c>
      <c r="E2131" s="3">
        <v>62634.879328580297</v>
      </c>
      <c r="F2131" s="3">
        <v>10</v>
      </c>
      <c r="G2131" s="3">
        <v>1330.70863070618</v>
      </c>
      <c r="H2131" s="3">
        <v>9</v>
      </c>
      <c r="I2131" s="3">
        <v>1133.8125907883</v>
      </c>
      <c r="J2131" s="3">
        <v>46</v>
      </c>
      <c r="K2131" s="3">
        <v>328.81064489560799</v>
      </c>
      <c r="L2131" s="3">
        <v>36</v>
      </c>
      <c r="M2131" s="3">
        <v>4</v>
      </c>
      <c r="N2131" s="3">
        <v>9</v>
      </c>
      <c r="O2131" s="3">
        <v>723</v>
      </c>
      <c r="P2131" s="3">
        <v>4</v>
      </c>
      <c r="Q2131" s="3">
        <v>9363.7426797508506</v>
      </c>
      <c r="R2131" s="3">
        <v>4</v>
      </c>
      <c r="S2131" s="3">
        <v>0</v>
      </c>
      <c r="T2131" s="3">
        <v>0</v>
      </c>
      <c r="U2131" s="3">
        <v>17707.132657218699</v>
      </c>
      <c r="V2131" s="3">
        <v>1</v>
      </c>
      <c r="W2131" s="3" t="str">
        <f>IF(Bank_data3[[#This Row],[credit_risk]]=1,"High Risk","Low Risk")</f>
        <v>High Risk</v>
      </c>
      <c r="X2131" s="3" t="str">
        <f t="shared" si="231"/>
        <v>18-24</v>
      </c>
      <c r="Y2131" s="3" t="str">
        <f t="shared" si="232"/>
        <v>Middle Income</v>
      </c>
      <c r="Z2131" s="3" t="str">
        <f t="shared" si="233"/>
        <v>Good</v>
      </c>
      <c r="AA2131" s="27">
        <f t="shared" si="234"/>
        <v>0.14949725744068249</v>
      </c>
      <c r="AB2131" s="3" t="str">
        <f t="shared" si="235"/>
        <v>Medium</v>
      </c>
      <c r="AC2131" s="3" t="str">
        <f t="shared" si="236"/>
        <v>High</v>
      </c>
      <c r="AD2131" s="3" t="str">
        <f t="shared" si="237"/>
        <v>No</v>
      </c>
    </row>
    <row r="2132" spans="1:30" ht="15" customHeight="1" x14ac:dyDescent="0.3">
      <c r="A2132" s="3" t="s">
        <v>2153</v>
      </c>
      <c r="B2132" s="3">
        <v>54</v>
      </c>
      <c r="C2132" s="3" t="s">
        <v>28</v>
      </c>
      <c r="D2132" s="3" t="s">
        <v>26</v>
      </c>
      <c r="E2132" s="3">
        <v>33791.756396549899</v>
      </c>
      <c r="F2132" s="3">
        <v>82</v>
      </c>
      <c r="G2132" s="3">
        <v>10</v>
      </c>
      <c r="H2132" s="3">
        <v>5</v>
      </c>
      <c r="I2132" s="3">
        <v>1017.03030632481</v>
      </c>
      <c r="J2132" s="3">
        <v>3</v>
      </c>
      <c r="K2132" s="3">
        <v>667.27597793918596</v>
      </c>
      <c r="L2132" s="3">
        <v>6</v>
      </c>
      <c r="M2132" s="3">
        <v>17</v>
      </c>
      <c r="N2132" s="3">
        <v>5</v>
      </c>
      <c r="O2132" s="3">
        <v>435</v>
      </c>
      <c r="P2132" s="3">
        <v>5</v>
      </c>
      <c r="Q2132" s="3">
        <v>10759.865561209101</v>
      </c>
      <c r="R2132" s="3">
        <v>2</v>
      </c>
      <c r="S2132" s="3">
        <v>0</v>
      </c>
      <c r="T2132" s="3">
        <v>0</v>
      </c>
      <c r="U2132" s="3">
        <v>15715.182611309199</v>
      </c>
      <c r="V2132" s="3">
        <v>1</v>
      </c>
      <c r="W2132" s="3" t="str">
        <f>IF(Bank_data3[[#This Row],[credit_risk]]=1,"High Risk","Low Risk")</f>
        <v>High Risk</v>
      </c>
      <c r="X2132" s="3" t="str">
        <f t="shared" si="231"/>
        <v>45-54</v>
      </c>
      <c r="Y2132" s="3" t="str">
        <f t="shared" si="232"/>
        <v>Low Income</v>
      </c>
      <c r="Z2132" s="3" t="str">
        <f t="shared" si="233"/>
        <v>Poor</v>
      </c>
      <c r="AA2132" s="27">
        <f t="shared" si="234"/>
        <v>0.3184168776236701</v>
      </c>
      <c r="AB2132" s="3" t="str">
        <f t="shared" si="235"/>
        <v>Low</v>
      </c>
      <c r="AC2132" s="3" t="str">
        <f t="shared" si="236"/>
        <v>Low</v>
      </c>
      <c r="AD2132" s="3" t="str">
        <f t="shared" si="237"/>
        <v>No</v>
      </c>
    </row>
    <row r="2133" spans="1:30" ht="15" customHeight="1" x14ac:dyDescent="0.3">
      <c r="A2133" s="3" t="s">
        <v>2154</v>
      </c>
      <c r="B2133" s="3">
        <v>56</v>
      </c>
      <c r="C2133" s="3" t="s">
        <v>28</v>
      </c>
      <c r="D2133" s="3" t="s">
        <v>33</v>
      </c>
      <c r="E2133" s="3">
        <v>43505.483110894798</v>
      </c>
      <c r="F2133" s="3">
        <v>43</v>
      </c>
      <c r="G2133" s="3">
        <v>1516.4943881379299</v>
      </c>
      <c r="H2133" s="3">
        <v>1</v>
      </c>
      <c r="I2133" s="3">
        <v>495.35666273140203</v>
      </c>
      <c r="J2133" s="3">
        <v>23</v>
      </c>
      <c r="K2133" s="3">
        <v>497.35520331368798</v>
      </c>
      <c r="L2133" s="3">
        <v>49</v>
      </c>
      <c r="M2133" s="3">
        <v>12</v>
      </c>
      <c r="N2133" s="3">
        <v>2</v>
      </c>
      <c r="O2133" s="3">
        <v>436</v>
      </c>
      <c r="P2133" s="3">
        <v>2</v>
      </c>
      <c r="Q2133" s="3">
        <v>3507.4814138085399</v>
      </c>
      <c r="R2133" s="3">
        <v>2</v>
      </c>
      <c r="S2133" s="3">
        <v>0</v>
      </c>
      <c r="T2133" s="3">
        <v>0</v>
      </c>
      <c r="U2133" s="3">
        <v>5024.44774008893</v>
      </c>
      <c r="V2133" s="3">
        <v>1</v>
      </c>
      <c r="W2133" s="3" t="str">
        <f>IF(Bank_data3[[#This Row],[credit_risk]]=1,"High Risk","Low Risk")</f>
        <v>High Risk</v>
      </c>
      <c r="X2133" s="3" t="str">
        <f t="shared" si="231"/>
        <v>55+</v>
      </c>
      <c r="Y2133" s="3" t="str">
        <f t="shared" si="232"/>
        <v>Low Income</v>
      </c>
      <c r="Z2133" s="3" t="str">
        <f t="shared" si="233"/>
        <v>Poor</v>
      </c>
      <c r="AA2133" s="27">
        <f t="shared" si="234"/>
        <v>8.0621594406112551E-2</v>
      </c>
      <c r="AB2133" s="3" t="str">
        <f t="shared" si="235"/>
        <v>Medium</v>
      </c>
      <c r="AC2133" s="3" t="str">
        <f t="shared" si="236"/>
        <v>High</v>
      </c>
      <c r="AD2133" s="3" t="str">
        <f t="shared" si="237"/>
        <v>No</v>
      </c>
    </row>
    <row r="2134" spans="1:30" ht="15" customHeight="1" x14ac:dyDescent="0.3">
      <c r="A2134" s="3" t="s">
        <v>2155</v>
      </c>
      <c r="B2134" s="3">
        <v>24</v>
      </c>
      <c r="C2134" s="3" t="s">
        <v>31</v>
      </c>
      <c r="D2134" s="3" t="s">
        <v>24</v>
      </c>
      <c r="E2134" s="3">
        <v>72900.866799797906</v>
      </c>
      <c r="F2134" s="3">
        <v>164</v>
      </c>
      <c r="G2134" s="3">
        <v>1606.2687543003899</v>
      </c>
      <c r="H2134" s="3">
        <v>2</v>
      </c>
      <c r="I2134" s="3">
        <v>741.68051218096195</v>
      </c>
      <c r="J2134" s="3">
        <v>43</v>
      </c>
      <c r="K2134" s="3">
        <v>667.06509148693704</v>
      </c>
      <c r="L2134" s="3">
        <v>17</v>
      </c>
      <c r="M2134" s="3">
        <v>10</v>
      </c>
      <c r="N2134" s="3">
        <v>1</v>
      </c>
      <c r="O2134" s="3">
        <v>504</v>
      </c>
      <c r="P2134" s="3">
        <v>2</v>
      </c>
      <c r="Q2134" s="3">
        <v>10705.4964507186</v>
      </c>
      <c r="R2134" s="3">
        <v>4</v>
      </c>
      <c r="S2134" s="3">
        <v>0</v>
      </c>
      <c r="T2134" s="3">
        <v>0</v>
      </c>
      <c r="U2134" s="3">
        <v>3510.0961308353299</v>
      </c>
      <c r="V2134" s="3">
        <v>1</v>
      </c>
      <c r="W2134" s="3" t="str">
        <f>IF(Bank_data3[[#This Row],[credit_risk]]=1,"High Risk","Low Risk")</f>
        <v>High Risk</v>
      </c>
      <c r="X2134" s="3" t="str">
        <f t="shared" si="231"/>
        <v>18-24</v>
      </c>
      <c r="Y2134" s="3" t="str">
        <f t="shared" si="232"/>
        <v>Middle Income</v>
      </c>
      <c r="Z2134" s="3" t="str">
        <f t="shared" si="233"/>
        <v>Poor</v>
      </c>
      <c r="AA2134" s="27">
        <f t="shared" si="234"/>
        <v>0.14685005707981894</v>
      </c>
      <c r="AB2134" s="3" t="str">
        <f t="shared" si="235"/>
        <v>Medium</v>
      </c>
      <c r="AC2134" s="3" t="str">
        <f t="shared" si="236"/>
        <v>Medium</v>
      </c>
      <c r="AD2134" s="3" t="str">
        <f t="shared" si="237"/>
        <v>No</v>
      </c>
    </row>
    <row r="2135" spans="1:30" ht="15" customHeight="1" x14ac:dyDescent="0.3">
      <c r="A2135" s="3" t="s">
        <v>2156</v>
      </c>
      <c r="B2135" s="3">
        <v>20</v>
      </c>
      <c r="C2135" s="3" t="s">
        <v>28</v>
      </c>
      <c r="D2135" s="3" t="s">
        <v>24</v>
      </c>
      <c r="E2135" s="3">
        <v>39573.092888808103</v>
      </c>
      <c r="F2135" s="3">
        <v>48</v>
      </c>
      <c r="G2135" s="3">
        <v>2506.8134940076902</v>
      </c>
      <c r="H2135" s="3">
        <v>11</v>
      </c>
      <c r="I2135" s="3">
        <v>691.032171293484</v>
      </c>
      <c r="J2135" s="3">
        <v>44</v>
      </c>
      <c r="K2135" s="3">
        <v>1054.8985242783399</v>
      </c>
      <c r="L2135" s="3">
        <v>7</v>
      </c>
      <c r="M2135" s="3">
        <v>9</v>
      </c>
      <c r="N2135" s="3">
        <v>2</v>
      </c>
      <c r="O2135" s="3">
        <v>855</v>
      </c>
      <c r="P2135" s="3">
        <v>0</v>
      </c>
      <c r="Q2135" s="3">
        <v>13172.4172779532</v>
      </c>
      <c r="R2135" s="3">
        <v>3</v>
      </c>
      <c r="S2135" s="3">
        <v>1</v>
      </c>
      <c r="T2135" s="3">
        <v>0</v>
      </c>
      <c r="U2135" s="3">
        <v>10598.4014652027</v>
      </c>
      <c r="V2135" s="3">
        <v>1</v>
      </c>
      <c r="W2135" s="3" t="str">
        <f>IF(Bank_data3[[#This Row],[credit_risk]]=1,"High Risk","Low Risk")</f>
        <v>High Risk</v>
      </c>
      <c r="X2135" s="3" t="str">
        <f t="shared" si="231"/>
        <v>18-24</v>
      </c>
      <c r="Y2135" s="3" t="str">
        <f t="shared" si="232"/>
        <v>Low Income</v>
      </c>
      <c r="Z2135" s="3" t="str">
        <f t="shared" si="233"/>
        <v>Excellent</v>
      </c>
      <c r="AA2135" s="27">
        <f t="shared" si="234"/>
        <v>0.33286297118511471</v>
      </c>
      <c r="AB2135" s="3" t="str">
        <f t="shared" si="235"/>
        <v>Medium</v>
      </c>
      <c r="AC2135" s="3" t="str">
        <f t="shared" si="236"/>
        <v>Low</v>
      </c>
      <c r="AD2135" s="3" t="str">
        <f t="shared" si="237"/>
        <v>No</v>
      </c>
    </row>
    <row r="2136" spans="1:30" ht="15" customHeight="1" x14ac:dyDescent="0.3">
      <c r="A2136" s="3" t="s">
        <v>2157</v>
      </c>
      <c r="B2136" s="3">
        <v>59</v>
      </c>
      <c r="C2136" s="3" t="s">
        <v>28</v>
      </c>
      <c r="D2136" s="3" t="s">
        <v>24</v>
      </c>
      <c r="E2136" s="3">
        <v>76772.836526296102</v>
      </c>
      <c r="F2136" s="3">
        <v>218</v>
      </c>
      <c r="G2136" s="3">
        <v>323.89900571841002</v>
      </c>
      <c r="H2136" s="3">
        <v>9</v>
      </c>
      <c r="I2136" s="3">
        <v>798.47802968048597</v>
      </c>
      <c r="J2136" s="3">
        <v>8</v>
      </c>
      <c r="K2136" s="3">
        <v>78.002538477814099</v>
      </c>
      <c r="L2136" s="3">
        <v>70</v>
      </c>
      <c r="M2136" s="3">
        <v>14</v>
      </c>
      <c r="N2136" s="3">
        <v>3</v>
      </c>
      <c r="O2136" s="3">
        <v>359</v>
      </c>
      <c r="P2136" s="3">
        <v>3</v>
      </c>
      <c r="Q2136" s="3">
        <v>8785.13929294634</v>
      </c>
      <c r="R2136" s="3">
        <v>5</v>
      </c>
      <c r="S2136" s="3">
        <v>0</v>
      </c>
      <c r="T2136" s="3">
        <v>0</v>
      </c>
      <c r="U2136" s="3">
        <v>8741.2361331457905</v>
      </c>
      <c r="V2136" s="3">
        <v>1</v>
      </c>
      <c r="W2136" s="3" t="str">
        <f>IF(Bank_data3[[#This Row],[credit_risk]]=1,"High Risk","Low Risk")</f>
        <v>High Risk</v>
      </c>
      <c r="X2136" s="3" t="str">
        <f t="shared" si="231"/>
        <v>55+</v>
      </c>
      <c r="Y2136" s="3" t="str">
        <f t="shared" si="232"/>
        <v>Middle Income</v>
      </c>
      <c r="Z2136" s="3" t="str">
        <f t="shared" si="233"/>
        <v>Poor</v>
      </c>
      <c r="AA2136" s="27">
        <f t="shared" si="234"/>
        <v>0.11443030752077617</v>
      </c>
      <c r="AB2136" s="3" t="str">
        <f t="shared" si="235"/>
        <v>Low</v>
      </c>
      <c r="AC2136" s="3" t="str">
        <f t="shared" si="236"/>
        <v>High</v>
      </c>
      <c r="AD2136" s="3" t="str">
        <f t="shared" si="237"/>
        <v>No</v>
      </c>
    </row>
    <row r="2137" spans="1:30" ht="15" customHeight="1" x14ac:dyDescent="0.3">
      <c r="A2137" s="3" t="s">
        <v>2158</v>
      </c>
      <c r="B2137" s="3">
        <v>31</v>
      </c>
      <c r="C2137" s="3" t="s">
        <v>23</v>
      </c>
      <c r="D2137" s="3" t="s">
        <v>33</v>
      </c>
      <c r="E2137" s="3">
        <v>70026.153837346996</v>
      </c>
      <c r="F2137" s="3">
        <v>31</v>
      </c>
      <c r="G2137" s="3">
        <v>1105.18909676563</v>
      </c>
      <c r="H2137" s="3">
        <v>0</v>
      </c>
      <c r="I2137" s="3">
        <v>798.95651005645504</v>
      </c>
      <c r="J2137" s="3">
        <v>46</v>
      </c>
      <c r="K2137" s="3">
        <v>363.75492660771499</v>
      </c>
      <c r="L2137" s="3">
        <v>54</v>
      </c>
      <c r="M2137" s="3">
        <v>6</v>
      </c>
      <c r="N2137" s="3">
        <v>3</v>
      </c>
      <c r="O2137" s="3">
        <v>548</v>
      </c>
      <c r="P2137" s="3">
        <v>2</v>
      </c>
      <c r="Q2137" s="3">
        <v>19431.125535594299</v>
      </c>
      <c r="R2137" s="3">
        <v>5</v>
      </c>
      <c r="S2137" s="3">
        <v>0</v>
      </c>
      <c r="T2137" s="3">
        <v>0</v>
      </c>
      <c r="U2137" s="3">
        <v>15412.721516420601</v>
      </c>
      <c r="V2137" s="3">
        <v>1</v>
      </c>
      <c r="W2137" s="3" t="str">
        <f>IF(Bank_data3[[#This Row],[credit_risk]]=1,"High Risk","Low Risk")</f>
        <v>High Risk</v>
      </c>
      <c r="X2137" s="3" t="str">
        <f t="shared" si="231"/>
        <v>25-34</v>
      </c>
      <c r="Y2137" s="3" t="str">
        <f t="shared" si="232"/>
        <v>Middle Income</v>
      </c>
      <c r="Z2137" s="3" t="str">
        <f t="shared" si="233"/>
        <v>Poor</v>
      </c>
      <c r="AA2137" s="27">
        <f t="shared" si="234"/>
        <v>0.27748383240821534</v>
      </c>
      <c r="AB2137" s="3" t="str">
        <f t="shared" si="235"/>
        <v>Medium</v>
      </c>
      <c r="AC2137" s="3" t="str">
        <f t="shared" si="236"/>
        <v>High</v>
      </c>
      <c r="AD2137" s="3" t="str">
        <f t="shared" si="237"/>
        <v>No</v>
      </c>
    </row>
    <row r="2138" spans="1:30" ht="15" customHeight="1" x14ac:dyDescent="0.3">
      <c r="A2138" s="3" t="s">
        <v>2159</v>
      </c>
      <c r="B2138" s="3">
        <v>55</v>
      </c>
      <c r="C2138" s="3" t="s">
        <v>23</v>
      </c>
      <c r="D2138" s="3" t="s">
        <v>33</v>
      </c>
      <c r="E2138" s="3">
        <v>63529.231298834398</v>
      </c>
      <c r="F2138" s="3">
        <v>18</v>
      </c>
      <c r="G2138" s="3">
        <v>1079.9445421486901</v>
      </c>
      <c r="H2138" s="3">
        <v>6</v>
      </c>
      <c r="I2138" s="3">
        <v>1014.03258423395</v>
      </c>
      <c r="J2138" s="3">
        <v>49</v>
      </c>
      <c r="K2138" s="3">
        <v>242.69361918955599</v>
      </c>
      <c r="L2138" s="3">
        <v>47</v>
      </c>
      <c r="M2138" s="3">
        <v>11</v>
      </c>
      <c r="N2138" s="3">
        <v>6</v>
      </c>
      <c r="O2138" s="3">
        <v>714</v>
      </c>
      <c r="P2138" s="3">
        <v>5</v>
      </c>
      <c r="Q2138" s="3">
        <v>13650.7562229376</v>
      </c>
      <c r="R2138" s="3">
        <v>7</v>
      </c>
      <c r="S2138" s="3">
        <v>0</v>
      </c>
      <c r="T2138" s="3">
        <v>0</v>
      </c>
      <c r="U2138" s="3">
        <v>10017.182861363801</v>
      </c>
      <c r="V2138" s="3">
        <v>1</v>
      </c>
      <c r="W2138" s="3" t="str">
        <f>IF(Bank_data3[[#This Row],[credit_risk]]=1,"High Risk","Low Risk")</f>
        <v>High Risk</v>
      </c>
      <c r="X2138" s="3" t="str">
        <f t="shared" si="231"/>
        <v>55+</v>
      </c>
      <c r="Y2138" s="3" t="str">
        <f t="shared" si="232"/>
        <v>Middle Income</v>
      </c>
      <c r="Z2138" s="3" t="str">
        <f t="shared" si="233"/>
        <v>Good</v>
      </c>
      <c r="AA2138" s="27">
        <f t="shared" si="234"/>
        <v>0.2148736250046214</v>
      </c>
      <c r="AB2138" s="3" t="str">
        <f t="shared" si="235"/>
        <v>Medium</v>
      </c>
      <c r="AC2138" s="3" t="str">
        <f t="shared" si="236"/>
        <v>High</v>
      </c>
      <c r="AD2138" s="3" t="str">
        <f t="shared" si="237"/>
        <v>No</v>
      </c>
    </row>
    <row r="2139" spans="1:30" ht="15" customHeight="1" x14ac:dyDescent="0.3">
      <c r="A2139" s="3" t="s">
        <v>2160</v>
      </c>
      <c r="B2139" s="3">
        <v>64</v>
      </c>
      <c r="C2139" s="3" t="s">
        <v>23</v>
      </c>
      <c r="D2139" s="3" t="s">
        <v>33</v>
      </c>
      <c r="E2139" s="3">
        <v>28891.491986126501</v>
      </c>
      <c r="F2139" s="3">
        <v>135</v>
      </c>
      <c r="G2139" s="3">
        <v>1455.29699640849</v>
      </c>
      <c r="H2139" s="3">
        <v>8</v>
      </c>
      <c r="I2139" s="3">
        <v>862.06492709940005</v>
      </c>
      <c r="J2139" s="3">
        <v>31</v>
      </c>
      <c r="K2139" s="3">
        <v>326.150516150952</v>
      </c>
      <c r="L2139" s="3">
        <v>73</v>
      </c>
      <c r="M2139" s="3">
        <v>17</v>
      </c>
      <c r="N2139" s="3">
        <v>3</v>
      </c>
      <c r="O2139" s="3">
        <v>696</v>
      </c>
      <c r="P2139" s="3">
        <v>5</v>
      </c>
      <c r="Q2139" s="3">
        <v>7429.7545819246398</v>
      </c>
      <c r="R2139" s="3">
        <v>2</v>
      </c>
      <c r="S2139" s="3">
        <v>0</v>
      </c>
      <c r="T2139" s="3">
        <v>0</v>
      </c>
      <c r="U2139" s="3">
        <v>8227.65966989562</v>
      </c>
      <c r="V2139" s="3">
        <v>0</v>
      </c>
      <c r="W2139" s="3" t="str">
        <f>IF(Bank_data3[[#This Row],[credit_risk]]=1,"High Risk","Low Risk")</f>
        <v>Low Risk</v>
      </c>
      <c r="X2139" s="3" t="str">
        <f t="shared" si="231"/>
        <v>55+</v>
      </c>
      <c r="Y2139" s="3" t="str">
        <f t="shared" si="232"/>
        <v>Low Income</v>
      </c>
      <c r="Z2139" s="3" t="str">
        <f t="shared" si="233"/>
        <v>Good</v>
      </c>
      <c r="AA2139" s="27">
        <f t="shared" si="234"/>
        <v>0.25716064042287456</v>
      </c>
      <c r="AB2139" s="3" t="str">
        <f t="shared" si="235"/>
        <v>Medium</v>
      </c>
      <c r="AC2139" s="3" t="str">
        <f t="shared" si="236"/>
        <v>High</v>
      </c>
      <c r="AD2139" s="3" t="str">
        <f t="shared" si="237"/>
        <v>No</v>
      </c>
    </row>
    <row r="2140" spans="1:30" ht="15" customHeight="1" x14ac:dyDescent="0.3">
      <c r="A2140" s="3" t="s">
        <v>2161</v>
      </c>
      <c r="B2140" s="3">
        <v>42</v>
      </c>
      <c r="C2140" s="3" t="s">
        <v>23</v>
      </c>
      <c r="D2140" s="3" t="s">
        <v>26</v>
      </c>
      <c r="E2140" s="3">
        <v>44384.2432867342</v>
      </c>
      <c r="F2140" s="3">
        <v>7</v>
      </c>
      <c r="G2140" s="3">
        <v>1572.83517655888</v>
      </c>
      <c r="H2140" s="3">
        <v>1</v>
      </c>
      <c r="I2140" s="3">
        <v>1230.69075182299</v>
      </c>
      <c r="J2140" s="3">
        <v>31</v>
      </c>
      <c r="K2140" s="3">
        <v>594.147569171182</v>
      </c>
      <c r="L2140" s="3">
        <v>57</v>
      </c>
      <c r="M2140" s="3">
        <v>5</v>
      </c>
      <c r="N2140" s="3">
        <v>9</v>
      </c>
      <c r="O2140" s="3">
        <v>344</v>
      </c>
      <c r="P2140" s="3">
        <v>5</v>
      </c>
      <c r="Q2140" s="3">
        <v>9518.7305362464995</v>
      </c>
      <c r="R2140" s="3">
        <v>7</v>
      </c>
      <c r="S2140" s="3">
        <v>0</v>
      </c>
      <c r="T2140" s="3">
        <v>0</v>
      </c>
      <c r="U2140" s="3">
        <v>3914.53885640824</v>
      </c>
      <c r="V2140" s="3">
        <v>1</v>
      </c>
      <c r="W2140" s="3" t="str">
        <f>IF(Bank_data3[[#This Row],[credit_risk]]=1,"High Risk","Low Risk")</f>
        <v>High Risk</v>
      </c>
      <c r="X2140" s="3" t="str">
        <f t="shared" si="231"/>
        <v>35-44</v>
      </c>
      <c r="Y2140" s="3" t="str">
        <f t="shared" si="232"/>
        <v>Low Income</v>
      </c>
      <c r="Z2140" s="3" t="str">
        <f t="shared" si="233"/>
        <v>Poor</v>
      </c>
      <c r="AA2140" s="27">
        <f t="shared" si="234"/>
        <v>0.21446193133795094</v>
      </c>
      <c r="AB2140" s="3" t="str">
        <f t="shared" si="235"/>
        <v>Medium</v>
      </c>
      <c r="AC2140" s="3" t="str">
        <f t="shared" si="236"/>
        <v>High</v>
      </c>
      <c r="AD2140" s="3" t="str">
        <f t="shared" si="237"/>
        <v>No</v>
      </c>
    </row>
    <row r="2141" spans="1:30" ht="15" customHeight="1" x14ac:dyDescent="0.3">
      <c r="A2141" s="3" t="s">
        <v>2162</v>
      </c>
      <c r="B2141" s="3">
        <v>66</v>
      </c>
      <c r="C2141" s="3" t="s">
        <v>28</v>
      </c>
      <c r="D2141" s="3" t="s">
        <v>24</v>
      </c>
      <c r="E2141" s="3">
        <v>61595.7590991943</v>
      </c>
      <c r="F2141" s="3">
        <v>32</v>
      </c>
      <c r="G2141" s="3">
        <v>1850.7275084314099</v>
      </c>
      <c r="H2141" s="3">
        <v>6</v>
      </c>
      <c r="I2141" s="3">
        <v>884.35109818182605</v>
      </c>
      <c r="J2141" s="3">
        <v>38</v>
      </c>
      <c r="K2141" s="3">
        <v>942.48139772351897</v>
      </c>
      <c r="L2141" s="3">
        <v>15</v>
      </c>
      <c r="M2141" s="3">
        <v>8</v>
      </c>
      <c r="N2141" s="3">
        <v>5</v>
      </c>
      <c r="O2141" s="3">
        <v>301</v>
      </c>
      <c r="P2141" s="3">
        <v>5</v>
      </c>
      <c r="Q2141" s="3">
        <v>19370.1394813427</v>
      </c>
      <c r="R2141" s="3">
        <v>5</v>
      </c>
      <c r="S2141" s="3">
        <v>0</v>
      </c>
      <c r="T2141" s="3">
        <v>0</v>
      </c>
      <c r="U2141" s="3">
        <v>5976.2344243400403</v>
      </c>
      <c r="V2141" s="3">
        <v>1</v>
      </c>
      <c r="W2141" s="3" t="str">
        <f>IF(Bank_data3[[#This Row],[credit_risk]]=1,"High Risk","Low Risk")</f>
        <v>High Risk</v>
      </c>
      <c r="X2141" s="3" t="str">
        <f t="shared" si="231"/>
        <v>55+</v>
      </c>
      <c r="Y2141" s="3" t="str">
        <f t="shared" si="232"/>
        <v>Middle Income</v>
      </c>
      <c r="Z2141" s="3" t="str">
        <f t="shared" si="233"/>
        <v>Poor</v>
      </c>
      <c r="AA2141" s="27">
        <f t="shared" si="234"/>
        <v>0.31447196632724134</v>
      </c>
      <c r="AB2141" s="3" t="str">
        <f t="shared" si="235"/>
        <v>Medium</v>
      </c>
      <c r="AC2141" s="3" t="str">
        <f t="shared" si="236"/>
        <v>Medium</v>
      </c>
      <c r="AD2141" s="3" t="str">
        <f t="shared" si="237"/>
        <v>No</v>
      </c>
    </row>
    <row r="2142" spans="1:30" ht="15" customHeight="1" x14ac:dyDescent="0.3">
      <c r="A2142" s="3" t="s">
        <v>2163</v>
      </c>
      <c r="B2142" s="3">
        <v>50</v>
      </c>
      <c r="C2142" s="3" t="s">
        <v>31</v>
      </c>
      <c r="D2142" s="3" t="s">
        <v>24</v>
      </c>
      <c r="E2142" s="3">
        <v>32256.534658963501</v>
      </c>
      <c r="F2142" s="3">
        <v>119</v>
      </c>
      <c r="G2142" s="3">
        <v>10</v>
      </c>
      <c r="H2142" s="3">
        <v>2</v>
      </c>
      <c r="I2142" s="3">
        <v>509.29331788195299</v>
      </c>
      <c r="J2142" s="3">
        <v>20</v>
      </c>
      <c r="K2142" s="3">
        <v>661.10109808102698</v>
      </c>
      <c r="L2142" s="3">
        <v>24</v>
      </c>
      <c r="M2142" s="3">
        <v>15</v>
      </c>
      <c r="N2142" s="3">
        <v>5</v>
      </c>
      <c r="O2142" s="3">
        <v>461</v>
      </c>
      <c r="P2142" s="3">
        <v>5</v>
      </c>
      <c r="Q2142" s="3">
        <v>8302.0858807536206</v>
      </c>
      <c r="R2142" s="3">
        <v>0</v>
      </c>
      <c r="S2142" s="3">
        <v>0</v>
      </c>
      <c r="T2142" s="3">
        <v>0</v>
      </c>
      <c r="U2142" s="3">
        <v>5020.6043753447402</v>
      </c>
      <c r="V2142" s="3">
        <v>1</v>
      </c>
      <c r="W2142" s="3" t="str">
        <f>IF(Bank_data3[[#This Row],[credit_risk]]=1,"High Risk","Low Risk")</f>
        <v>High Risk</v>
      </c>
      <c r="X2142" s="3" t="str">
        <f t="shared" si="231"/>
        <v>45-54</v>
      </c>
      <c r="Y2142" s="3" t="str">
        <f t="shared" si="232"/>
        <v>Low Income</v>
      </c>
      <c r="Z2142" s="3" t="str">
        <f t="shared" si="233"/>
        <v>Poor</v>
      </c>
      <c r="AA2142" s="27">
        <f t="shared" si="234"/>
        <v>0.25737686854860659</v>
      </c>
      <c r="AB2142" s="3" t="str">
        <f t="shared" si="235"/>
        <v>Low</v>
      </c>
      <c r="AC2142" s="3" t="str">
        <f t="shared" si="236"/>
        <v>Medium</v>
      </c>
      <c r="AD2142" s="3" t="str">
        <f t="shared" si="237"/>
        <v>No</v>
      </c>
    </row>
    <row r="2143" spans="1:30" ht="15" customHeight="1" x14ac:dyDescent="0.3">
      <c r="A2143" s="3" t="s">
        <v>2164</v>
      </c>
      <c r="B2143" s="3">
        <v>30</v>
      </c>
      <c r="C2143" s="3" t="s">
        <v>28</v>
      </c>
      <c r="D2143" s="3" t="s">
        <v>26</v>
      </c>
      <c r="E2143" s="3">
        <v>46578.609550101202</v>
      </c>
      <c r="F2143" s="3">
        <v>180</v>
      </c>
      <c r="G2143" s="3">
        <v>1638.3822508159301</v>
      </c>
      <c r="H2143" s="3">
        <v>4</v>
      </c>
      <c r="I2143" s="3">
        <v>636.45178294112304</v>
      </c>
      <c r="J2143" s="3">
        <v>43</v>
      </c>
      <c r="K2143" s="3">
        <v>621.30320795920795</v>
      </c>
      <c r="L2143" s="3">
        <v>28</v>
      </c>
      <c r="M2143" s="3">
        <v>7</v>
      </c>
      <c r="N2143" s="3">
        <v>9</v>
      </c>
      <c r="O2143" s="3">
        <v>496</v>
      </c>
      <c r="P2143" s="3">
        <v>2</v>
      </c>
      <c r="Q2143" s="3">
        <v>7186.2494433645197</v>
      </c>
      <c r="R2143" s="3">
        <v>2</v>
      </c>
      <c r="S2143" s="3">
        <v>0</v>
      </c>
      <c r="T2143" s="3">
        <v>0</v>
      </c>
      <c r="U2143" s="3">
        <v>6476.8320322683903</v>
      </c>
      <c r="V2143" s="3">
        <v>1</v>
      </c>
      <c r="W2143" s="3" t="str">
        <f>IF(Bank_data3[[#This Row],[credit_risk]]=1,"High Risk","Low Risk")</f>
        <v>High Risk</v>
      </c>
      <c r="X2143" s="3" t="str">
        <f t="shared" si="231"/>
        <v>25-34</v>
      </c>
      <c r="Y2143" s="3" t="str">
        <f t="shared" si="232"/>
        <v>Low Income</v>
      </c>
      <c r="Z2143" s="3" t="str">
        <f t="shared" si="233"/>
        <v>Poor</v>
      </c>
      <c r="AA2143" s="27">
        <f t="shared" si="234"/>
        <v>0.15428218044239378</v>
      </c>
      <c r="AB2143" s="3" t="str">
        <f t="shared" si="235"/>
        <v>Medium</v>
      </c>
      <c r="AC2143" s="3" t="str">
        <f t="shared" si="236"/>
        <v>Medium</v>
      </c>
      <c r="AD2143" s="3" t="str">
        <f t="shared" si="237"/>
        <v>No</v>
      </c>
    </row>
    <row r="2144" spans="1:30" ht="15" customHeight="1" x14ac:dyDescent="0.3">
      <c r="A2144" s="3" t="s">
        <v>2165</v>
      </c>
      <c r="B2144" s="3">
        <v>29</v>
      </c>
      <c r="C2144" s="3" t="s">
        <v>28</v>
      </c>
      <c r="D2144" s="3" t="s">
        <v>26</v>
      </c>
      <c r="E2144" s="3">
        <v>63538.357084297502</v>
      </c>
      <c r="F2144" s="3">
        <v>7</v>
      </c>
      <c r="G2144" s="3">
        <v>1696.52010169147</v>
      </c>
      <c r="H2144" s="3">
        <v>5</v>
      </c>
      <c r="I2144" s="3">
        <v>1011.3261747561201</v>
      </c>
      <c r="J2144" s="3">
        <v>41</v>
      </c>
      <c r="K2144" s="3">
        <v>760.118949772424</v>
      </c>
      <c r="L2144" s="3">
        <v>7</v>
      </c>
      <c r="M2144" s="3">
        <v>11</v>
      </c>
      <c r="N2144" s="3">
        <v>2</v>
      </c>
      <c r="O2144" s="3">
        <v>858</v>
      </c>
      <c r="P2144" s="3">
        <v>1</v>
      </c>
      <c r="Q2144" s="3">
        <v>6925.6872012027798</v>
      </c>
      <c r="R2144" s="3">
        <v>2</v>
      </c>
      <c r="S2144" s="3">
        <v>0</v>
      </c>
      <c r="T2144" s="3">
        <v>0</v>
      </c>
      <c r="U2144" s="3">
        <v>6478.6215707377396</v>
      </c>
      <c r="V2144" s="3">
        <v>0</v>
      </c>
      <c r="W2144" s="3" t="str">
        <f>IF(Bank_data3[[#This Row],[credit_risk]]=1,"High Risk","Low Risk")</f>
        <v>Low Risk</v>
      </c>
      <c r="X2144" s="3" t="str">
        <f t="shared" si="231"/>
        <v>25-34</v>
      </c>
      <c r="Y2144" s="3" t="str">
        <f t="shared" si="232"/>
        <v>Middle Income</v>
      </c>
      <c r="Z2144" s="3" t="str">
        <f t="shared" si="233"/>
        <v>Excellent</v>
      </c>
      <c r="AA2144" s="27">
        <f t="shared" si="234"/>
        <v>0.10900009882242223</v>
      </c>
      <c r="AB2144" s="3" t="str">
        <f t="shared" si="235"/>
        <v>Medium</v>
      </c>
      <c r="AC2144" s="3" t="str">
        <f t="shared" si="236"/>
        <v>Low</v>
      </c>
      <c r="AD2144" s="3" t="str">
        <f t="shared" si="237"/>
        <v>No</v>
      </c>
    </row>
    <row r="2145" spans="1:30" ht="15" customHeight="1" x14ac:dyDescent="0.3">
      <c r="A2145" s="3" t="s">
        <v>2166</v>
      </c>
      <c r="B2145" s="3">
        <v>22</v>
      </c>
      <c r="C2145" s="3" t="s">
        <v>28</v>
      </c>
      <c r="D2145" s="3" t="s">
        <v>33</v>
      </c>
      <c r="E2145" s="3">
        <v>39772.899897398704</v>
      </c>
      <c r="F2145" s="3">
        <v>237</v>
      </c>
      <c r="G2145" s="3">
        <v>1560.1209809664199</v>
      </c>
      <c r="H2145" s="3">
        <v>7</v>
      </c>
      <c r="I2145" s="3">
        <v>235.04110742301</v>
      </c>
      <c r="J2145" s="3">
        <v>38</v>
      </c>
      <c r="K2145" s="3">
        <v>872.97451548728395</v>
      </c>
      <c r="L2145" s="3">
        <v>54</v>
      </c>
      <c r="M2145" s="3">
        <v>18</v>
      </c>
      <c r="N2145" s="3">
        <v>8</v>
      </c>
      <c r="O2145" s="3">
        <v>525</v>
      </c>
      <c r="P2145" s="3">
        <v>0</v>
      </c>
      <c r="Q2145" s="3">
        <v>12446.0750215599</v>
      </c>
      <c r="R2145" s="3">
        <v>3</v>
      </c>
      <c r="S2145" s="3">
        <v>0</v>
      </c>
      <c r="T2145" s="3">
        <v>0</v>
      </c>
      <c r="U2145" s="3">
        <v>6410.4030727978698</v>
      </c>
      <c r="V2145" s="3">
        <v>1</v>
      </c>
      <c r="W2145" s="3" t="str">
        <f>IF(Bank_data3[[#This Row],[credit_risk]]=1,"High Risk","Low Risk")</f>
        <v>High Risk</v>
      </c>
      <c r="X2145" s="3" t="str">
        <f t="shared" si="231"/>
        <v>18-24</v>
      </c>
      <c r="Y2145" s="3" t="str">
        <f t="shared" si="232"/>
        <v>Low Income</v>
      </c>
      <c r="Z2145" s="3" t="str">
        <f t="shared" si="233"/>
        <v>Poor</v>
      </c>
      <c r="AA2145" s="27">
        <f t="shared" si="234"/>
        <v>0.31292852805972843</v>
      </c>
      <c r="AB2145" s="3" t="str">
        <f t="shared" si="235"/>
        <v>Medium</v>
      </c>
      <c r="AC2145" s="3" t="str">
        <f t="shared" si="236"/>
        <v>High</v>
      </c>
      <c r="AD2145" s="3" t="str">
        <f t="shared" si="237"/>
        <v>No</v>
      </c>
    </row>
    <row r="2146" spans="1:30" ht="15" customHeight="1" x14ac:dyDescent="0.3">
      <c r="A2146" s="3" t="s">
        <v>2167</v>
      </c>
      <c r="B2146" s="3">
        <v>33</v>
      </c>
      <c r="C2146" s="3" t="s">
        <v>31</v>
      </c>
      <c r="D2146" s="3" t="s">
        <v>33</v>
      </c>
      <c r="E2146" s="3">
        <v>34763.819157164296</v>
      </c>
      <c r="F2146" s="3">
        <v>143</v>
      </c>
      <c r="G2146" s="3">
        <v>1357.90703378132</v>
      </c>
      <c r="H2146" s="3">
        <v>3</v>
      </c>
      <c r="I2146" s="3">
        <v>328.941854833984</v>
      </c>
      <c r="J2146" s="3">
        <v>45</v>
      </c>
      <c r="K2146" s="3">
        <v>949.21183590071405</v>
      </c>
      <c r="L2146" s="3">
        <v>51</v>
      </c>
      <c r="M2146" s="3">
        <v>15</v>
      </c>
      <c r="N2146" s="3">
        <v>9</v>
      </c>
      <c r="O2146" s="3">
        <v>301</v>
      </c>
      <c r="P2146" s="3">
        <v>4</v>
      </c>
      <c r="Q2146" s="3">
        <v>13318.9017403572</v>
      </c>
      <c r="R2146" s="3">
        <v>4</v>
      </c>
      <c r="S2146" s="3">
        <v>0</v>
      </c>
      <c r="T2146" s="3">
        <v>0</v>
      </c>
      <c r="U2146" s="3">
        <v>8216.9023795201792</v>
      </c>
      <c r="V2146" s="3">
        <v>1</v>
      </c>
      <c r="W2146" s="3" t="str">
        <f>IF(Bank_data3[[#This Row],[credit_risk]]=1,"High Risk","Low Risk")</f>
        <v>High Risk</v>
      </c>
      <c r="X2146" s="3" t="str">
        <f t="shared" si="231"/>
        <v>25-34</v>
      </c>
      <c r="Y2146" s="3" t="str">
        <f t="shared" si="232"/>
        <v>Low Income</v>
      </c>
      <c r="Z2146" s="3" t="str">
        <f t="shared" si="233"/>
        <v>Poor</v>
      </c>
      <c r="AA2146" s="27">
        <f t="shared" si="234"/>
        <v>0.38312538907602667</v>
      </c>
      <c r="AB2146" s="3" t="str">
        <f t="shared" si="235"/>
        <v>Medium</v>
      </c>
      <c r="AC2146" s="3" t="str">
        <f t="shared" si="236"/>
        <v>High</v>
      </c>
      <c r="AD2146" s="3" t="str">
        <f t="shared" si="237"/>
        <v>No</v>
      </c>
    </row>
    <row r="2147" spans="1:30" ht="15" customHeight="1" x14ac:dyDescent="0.3">
      <c r="A2147" s="3" t="s">
        <v>2168</v>
      </c>
      <c r="B2147" s="3">
        <v>35</v>
      </c>
      <c r="C2147" s="3" t="s">
        <v>23</v>
      </c>
      <c r="D2147" s="3" t="s">
        <v>33</v>
      </c>
      <c r="E2147" s="3">
        <v>17586.059741812802</v>
      </c>
      <c r="F2147" s="3">
        <v>229</v>
      </c>
      <c r="G2147" s="3">
        <v>10</v>
      </c>
      <c r="H2147" s="3">
        <v>1</v>
      </c>
      <c r="I2147" s="3">
        <v>803.74402249383104</v>
      </c>
      <c r="J2147" s="3">
        <v>26</v>
      </c>
      <c r="K2147" s="3">
        <v>621.76414121920004</v>
      </c>
      <c r="L2147" s="3">
        <v>76</v>
      </c>
      <c r="M2147" s="3">
        <v>3</v>
      </c>
      <c r="N2147" s="3">
        <v>4</v>
      </c>
      <c r="O2147" s="3">
        <v>511</v>
      </c>
      <c r="P2147" s="3">
        <v>0</v>
      </c>
      <c r="Q2147" s="3">
        <v>16076.8635865627</v>
      </c>
      <c r="R2147" s="3">
        <v>7</v>
      </c>
      <c r="S2147" s="3">
        <v>0</v>
      </c>
      <c r="T2147" s="3">
        <v>0</v>
      </c>
      <c r="U2147" s="3">
        <v>10665.406309631901</v>
      </c>
      <c r="V2147" s="3">
        <v>1</v>
      </c>
      <c r="W2147" s="3" t="str">
        <f>IF(Bank_data3[[#This Row],[credit_risk]]=1,"High Risk","Low Risk")</f>
        <v>High Risk</v>
      </c>
      <c r="X2147" s="3" t="str">
        <f t="shared" si="231"/>
        <v>35-44</v>
      </c>
      <c r="Y2147" s="3" t="str">
        <f t="shared" si="232"/>
        <v>Low Income</v>
      </c>
      <c r="Z2147" s="3" t="str">
        <f t="shared" si="233"/>
        <v>Poor</v>
      </c>
      <c r="AA2147" s="27">
        <f t="shared" si="234"/>
        <v>0.91418224563050809</v>
      </c>
      <c r="AB2147" s="3" t="str">
        <f t="shared" si="235"/>
        <v>Low</v>
      </c>
      <c r="AC2147" s="3" t="str">
        <f t="shared" si="236"/>
        <v>High</v>
      </c>
      <c r="AD2147" s="3" t="str">
        <f t="shared" si="237"/>
        <v>No</v>
      </c>
    </row>
    <row r="2148" spans="1:30" ht="15" customHeight="1" x14ac:dyDescent="0.3">
      <c r="A2148" s="3" t="s">
        <v>2169</v>
      </c>
      <c r="B2148" s="3">
        <v>29</v>
      </c>
      <c r="C2148" s="3" t="s">
        <v>28</v>
      </c>
      <c r="D2148" s="3" t="s">
        <v>33</v>
      </c>
      <c r="E2148" s="3">
        <v>43040.584441142499</v>
      </c>
      <c r="F2148" s="3">
        <v>51</v>
      </c>
      <c r="G2148" s="3">
        <v>1954.51565813877</v>
      </c>
      <c r="H2148" s="3">
        <v>2</v>
      </c>
      <c r="I2148" s="3">
        <v>1132.82274148241</v>
      </c>
      <c r="J2148" s="3">
        <v>46</v>
      </c>
      <c r="K2148" s="3">
        <v>259.430756279891</v>
      </c>
      <c r="L2148" s="3">
        <v>25</v>
      </c>
      <c r="M2148" s="3">
        <v>19</v>
      </c>
      <c r="N2148" s="3">
        <v>9</v>
      </c>
      <c r="O2148" s="3">
        <v>592</v>
      </c>
      <c r="P2148" s="3">
        <v>5</v>
      </c>
      <c r="Q2148" s="3">
        <v>7638.2662723479998</v>
      </c>
      <c r="R2148" s="3">
        <v>3</v>
      </c>
      <c r="S2148" s="3">
        <v>0</v>
      </c>
      <c r="T2148" s="3">
        <v>0</v>
      </c>
      <c r="U2148" s="3">
        <v>12531.176481914699</v>
      </c>
      <c r="V2148" s="3">
        <v>0</v>
      </c>
      <c r="W2148" s="3" t="str">
        <f>IF(Bank_data3[[#This Row],[credit_risk]]=1,"High Risk","Low Risk")</f>
        <v>Low Risk</v>
      </c>
      <c r="X2148" s="3" t="str">
        <f t="shared" si="231"/>
        <v>25-34</v>
      </c>
      <c r="Y2148" s="3" t="str">
        <f t="shared" si="232"/>
        <v>Low Income</v>
      </c>
      <c r="Z2148" s="3" t="str">
        <f t="shared" si="233"/>
        <v>Fair</v>
      </c>
      <c r="AA2148" s="27">
        <f t="shared" si="234"/>
        <v>0.17746660208095549</v>
      </c>
      <c r="AB2148" s="3" t="str">
        <f t="shared" si="235"/>
        <v>Medium</v>
      </c>
      <c r="AC2148" s="3" t="str">
        <f t="shared" si="236"/>
        <v>Medium</v>
      </c>
      <c r="AD2148" s="3" t="str">
        <f t="shared" si="237"/>
        <v>No</v>
      </c>
    </row>
    <row r="2149" spans="1:30" ht="15" customHeight="1" x14ac:dyDescent="0.3">
      <c r="A2149" s="3" t="s">
        <v>2170</v>
      </c>
      <c r="B2149" s="3">
        <v>48</v>
      </c>
      <c r="C2149" s="3" t="s">
        <v>28</v>
      </c>
      <c r="D2149" s="3" t="s">
        <v>33</v>
      </c>
      <c r="E2149" s="3">
        <v>63917.267230582504</v>
      </c>
      <c r="F2149" s="3">
        <v>91</v>
      </c>
      <c r="G2149" s="3">
        <v>721.43591537552504</v>
      </c>
      <c r="H2149" s="3">
        <v>7</v>
      </c>
      <c r="I2149" s="3">
        <v>1257.46240118421</v>
      </c>
      <c r="J2149" s="3">
        <v>35</v>
      </c>
      <c r="K2149" s="3">
        <v>415.136821002506</v>
      </c>
      <c r="L2149" s="3">
        <v>24</v>
      </c>
      <c r="M2149" s="3">
        <v>15</v>
      </c>
      <c r="N2149" s="3">
        <v>8</v>
      </c>
      <c r="O2149" s="3">
        <v>379</v>
      </c>
      <c r="P2149" s="3">
        <v>4</v>
      </c>
      <c r="Q2149" s="3">
        <v>21108.456627807998</v>
      </c>
      <c r="R2149" s="3">
        <v>6</v>
      </c>
      <c r="S2149" s="3">
        <v>0</v>
      </c>
      <c r="T2149" s="3">
        <v>0</v>
      </c>
      <c r="U2149" s="3">
        <v>11611.156102970301</v>
      </c>
      <c r="V2149" s="3">
        <v>1</v>
      </c>
      <c r="W2149" s="3" t="str">
        <f>IF(Bank_data3[[#This Row],[credit_risk]]=1,"High Risk","Low Risk")</f>
        <v>High Risk</v>
      </c>
      <c r="X2149" s="3" t="str">
        <f t="shared" si="231"/>
        <v>45-54</v>
      </c>
      <c r="Y2149" s="3" t="str">
        <f t="shared" si="232"/>
        <v>Middle Income</v>
      </c>
      <c r="Z2149" s="3" t="str">
        <f t="shared" si="233"/>
        <v>Poor</v>
      </c>
      <c r="AA2149" s="27">
        <f t="shared" si="234"/>
        <v>0.33024654435958478</v>
      </c>
      <c r="AB2149" s="3" t="str">
        <f t="shared" si="235"/>
        <v>Low</v>
      </c>
      <c r="AC2149" s="3" t="str">
        <f t="shared" si="236"/>
        <v>Medium</v>
      </c>
      <c r="AD2149" s="3" t="str">
        <f t="shared" si="237"/>
        <v>No</v>
      </c>
    </row>
    <row r="2150" spans="1:30" ht="15" customHeight="1" x14ac:dyDescent="0.3">
      <c r="A2150" s="3" t="s">
        <v>2171</v>
      </c>
      <c r="B2150" s="3">
        <v>29</v>
      </c>
      <c r="C2150" s="3" t="s">
        <v>23</v>
      </c>
      <c r="D2150" s="3" t="s">
        <v>33</v>
      </c>
      <c r="E2150" s="3">
        <v>34287.733844123002</v>
      </c>
      <c r="F2150" s="3">
        <v>52</v>
      </c>
      <c r="G2150" s="3">
        <v>1990.9683943396899</v>
      </c>
      <c r="H2150" s="3">
        <v>6</v>
      </c>
      <c r="I2150" s="3">
        <v>724.01298854237996</v>
      </c>
      <c r="J2150" s="3">
        <v>7</v>
      </c>
      <c r="K2150" s="3">
        <v>0</v>
      </c>
      <c r="L2150" s="3">
        <v>72</v>
      </c>
      <c r="M2150" s="3">
        <v>6</v>
      </c>
      <c r="N2150" s="3">
        <v>9</v>
      </c>
      <c r="O2150" s="3">
        <v>418</v>
      </c>
      <c r="P2150" s="3">
        <v>1</v>
      </c>
      <c r="Q2150" s="3">
        <v>15063.3322594407</v>
      </c>
      <c r="R2150" s="3">
        <v>2</v>
      </c>
      <c r="S2150" s="3">
        <v>0</v>
      </c>
      <c r="T2150" s="3">
        <v>0</v>
      </c>
      <c r="U2150" s="3">
        <v>1669.1496835252599</v>
      </c>
      <c r="V2150" s="3">
        <v>1</v>
      </c>
      <c r="W2150" s="3" t="str">
        <f>IF(Bank_data3[[#This Row],[credit_risk]]=1,"High Risk","Low Risk")</f>
        <v>High Risk</v>
      </c>
      <c r="X2150" s="3" t="str">
        <f t="shared" si="231"/>
        <v>25-34</v>
      </c>
      <c r="Y2150" s="3" t="str">
        <f t="shared" si="232"/>
        <v>Low Income</v>
      </c>
      <c r="Z2150" s="3" t="str">
        <f t="shared" si="233"/>
        <v>Poor</v>
      </c>
      <c r="AA2150" s="27">
        <f t="shared" si="234"/>
        <v>0.43932131321133056</v>
      </c>
      <c r="AB2150" s="3" t="str">
        <f t="shared" si="235"/>
        <v>Medium</v>
      </c>
      <c r="AC2150" s="3" t="str">
        <f t="shared" si="236"/>
        <v>High</v>
      </c>
      <c r="AD2150" s="3" t="str">
        <f t="shared" si="237"/>
        <v>No</v>
      </c>
    </row>
    <row r="2151" spans="1:30" ht="15" customHeight="1" x14ac:dyDescent="0.3">
      <c r="A2151" s="3" t="s">
        <v>2172</v>
      </c>
      <c r="B2151" s="3">
        <v>31</v>
      </c>
      <c r="C2151" s="3" t="s">
        <v>28</v>
      </c>
      <c r="D2151" s="3" t="s">
        <v>26</v>
      </c>
      <c r="E2151" s="3">
        <v>50321.6979164187</v>
      </c>
      <c r="F2151" s="3">
        <v>16</v>
      </c>
      <c r="G2151" s="3">
        <v>2500.1158534240999</v>
      </c>
      <c r="H2151" s="3">
        <v>5</v>
      </c>
      <c r="I2151" s="3">
        <v>1171.29004044506</v>
      </c>
      <c r="J2151" s="3">
        <v>18</v>
      </c>
      <c r="K2151" s="3">
        <v>691.58022342587299</v>
      </c>
      <c r="L2151" s="3">
        <v>25</v>
      </c>
      <c r="M2151" s="3">
        <v>12</v>
      </c>
      <c r="N2151" s="3">
        <v>5</v>
      </c>
      <c r="O2151" s="3">
        <v>897</v>
      </c>
      <c r="P2151" s="3">
        <v>3</v>
      </c>
      <c r="Q2151" s="3">
        <v>9501.0082135398006</v>
      </c>
      <c r="R2151" s="3">
        <v>3</v>
      </c>
      <c r="S2151" s="3">
        <v>0</v>
      </c>
      <c r="T2151" s="3">
        <v>0</v>
      </c>
      <c r="U2151" s="3">
        <v>2544.6751523888802</v>
      </c>
      <c r="V2151" s="3">
        <v>0</v>
      </c>
      <c r="W2151" s="3" t="str">
        <f>IF(Bank_data3[[#This Row],[credit_risk]]=1,"High Risk","Low Risk")</f>
        <v>Low Risk</v>
      </c>
      <c r="X2151" s="3" t="str">
        <f t="shared" si="231"/>
        <v>25-34</v>
      </c>
      <c r="Y2151" s="3" t="str">
        <f t="shared" si="232"/>
        <v>Middle Income</v>
      </c>
      <c r="Z2151" s="3" t="str">
        <f t="shared" si="233"/>
        <v>Excellent</v>
      </c>
      <c r="AA2151" s="27">
        <f t="shared" si="234"/>
        <v>0.18880539820656292</v>
      </c>
      <c r="AB2151" s="3" t="str">
        <f t="shared" si="235"/>
        <v>Medium</v>
      </c>
      <c r="AC2151" s="3" t="str">
        <f t="shared" si="236"/>
        <v>Medium</v>
      </c>
      <c r="AD2151" s="3" t="str">
        <f t="shared" si="237"/>
        <v>No</v>
      </c>
    </row>
    <row r="2152" spans="1:30" ht="15" customHeight="1" x14ac:dyDescent="0.3">
      <c r="A2152" s="3" t="s">
        <v>2173</v>
      </c>
      <c r="B2152" s="3">
        <v>49</v>
      </c>
      <c r="C2152" s="3" t="s">
        <v>31</v>
      </c>
      <c r="D2152" s="3" t="s">
        <v>26</v>
      </c>
      <c r="E2152" s="3">
        <v>45964.233107706801</v>
      </c>
      <c r="F2152" s="3">
        <v>110</v>
      </c>
      <c r="G2152" s="3">
        <v>159.11747686993999</v>
      </c>
      <c r="H2152" s="3">
        <v>4</v>
      </c>
      <c r="I2152" s="3">
        <v>825.29376841911403</v>
      </c>
      <c r="J2152" s="3">
        <v>28</v>
      </c>
      <c r="K2152" s="3">
        <v>287.091817576528</v>
      </c>
      <c r="L2152" s="3">
        <v>75</v>
      </c>
      <c r="M2152" s="3">
        <v>11</v>
      </c>
      <c r="N2152" s="3">
        <v>5</v>
      </c>
      <c r="O2152" s="3">
        <v>867</v>
      </c>
      <c r="P2152" s="3">
        <v>4</v>
      </c>
      <c r="Q2152" s="3">
        <v>16961.627275264502</v>
      </c>
      <c r="R2152" s="3">
        <v>5</v>
      </c>
      <c r="S2152" s="3">
        <v>0</v>
      </c>
      <c r="T2152" s="3">
        <v>0</v>
      </c>
      <c r="U2152" s="3">
        <v>6473.6465221390199</v>
      </c>
      <c r="V2152" s="3">
        <v>1</v>
      </c>
      <c r="W2152" s="3" t="str">
        <f>IF(Bank_data3[[#This Row],[credit_risk]]=1,"High Risk","Low Risk")</f>
        <v>High Risk</v>
      </c>
      <c r="X2152" s="3" t="str">
        <f t="shared" si="231"/>
        <v>45-54</v>
      </c>
      <c r="Y2152" s="3" t="str">
        <f t="shared" si="232"/>
        <v>Low Income</v>
      </c>
      <c r="Z2152" s="3" t="str">
        <f t="shared" si="233"/>
        <v>Excellent</v>
      </c>
      <c r="AA2152" s="27">
        <f t="shared" si="234"/>
        <v>0.36901795436287949</v>
      </c>
      <c r="AB2152" s="3" t="str">
        <f t="shared" si="235"/>
        <v>Low</v>
      </c>
      <c r="AC2152" s="3" t="str">
        <f t="shared" si="236"/>
        <v>High</v>
      </c>
      <c r="AD2152" s="3" t="str">
        <f t="shared" si="237"/>
        <v>No</v>
      </c>
    </row>
    <row r="2153" spans="1:30" ht="15" customHeight="1" x14ac:dyDescent="0.3">
      <c r="A2153" s="3" t="s">
        <v>2174</v>
      </c>
      <c r="B2153" s="3">
        <v>60</v>
      </c>
      <c r="C2153" s="3" t="s">
        <v>28</v>
      </c>
      <c r="D2153" s="3" t="s">
        <v>26</v>
      </c>
      <c r="E2153" s="3">
        <v>38000.775992575203</v>
      </c>
      <c r="F2153" s="3">
        <v>48</v>
      </c>
      <c r="G2153" s="3">
        <v>1966.60740877322</v>
      </c>
      <c r="H2153" s="3">
        <v>10</v>
      </c>
      <c r="I2153" s="3">
        <v>264.00475621486902</v>
      </c>
      <c r="J2153" s="3">
        <v>18</v>
      </c>
      <c r="K2153" s="3">
        <v>320.85935449884698</v>
      </c>
      <c r="L2153" s="3">
        <v>46</v>
      </c>
      <c r="M2153" s="3">
        <v>0</v>
      </c>
      <c r="N2153" s="3">
        <v>8</v>
      </c>
      <c r="O2153" s="3">
        <v>874</v>
      </c>
      <c r="P2153" s="3">
        <v>1</v>
      </c>
      <c r="Q2153" s="3">
        <v>23421.5680022792</v>
      </c>
      <c r="R2153" s="3">
        <v>2</v>
      </c>
      <c r="S2153" s="3">
        <v>0</v>
      </c>
      <c r="T2153" s="3">
        <v>0</v>
      </c>
      <c r="U2153" s="3">
        <v>3038.8420781879499</v>
      </c>
      <c r="V2153" s="3">
        <v>0</v>
      </c>
      <c r="W2153" s="3" t="str">
        <f>IF(Bank_data3[[#This Row],[credit_risk]]=1,"High Risk","Low Risk")</f>
        <v>Low Risk</v>
      </c>
      <c r="X2153" s="3" t="str">
        <f t="shared" si="231"/>
        <v>55+</v>
      </c>
      <c r="Y2153" s="3" t="str">
        <f t="shared" si="232"/>
        <v>Low Income</v>
      </c>
      <c r="Z2153" s="3" t="str">
        <f t="shared" si="233"/>
        <v>Excellent</v>
      </c>
      <c r="AA2153" s="27">
        <f t="shared" si="234"/>
        <v>0.61634446640919738</v>
      </c>
      <c r="AB2153" s="3" t="str">
        <f t="shared" si="235"/>
        <v>Medium</v>
      </c>
      <c r="AC2153" s="3" t="str">
        <f t="shared" si="236"/>
        <v>High</v>
      </c>
      <c r="AD2153" s="3" t="str">
        <f t="shared" si="237"/>
        <v>No</v>
      </c>
    </row>
    <row r="2154" spans="1:30" ht="15" customHeight="1" x14ac:dyDescent="0.3">
      <c r="A2154" s="3" t="s">
        <v>2175</v>
      </c>
      <c r="B2154" s="3">
        <v>20</v>
      </c>
      <c r="C2154" s="3" t="s">
        <v>28</v>
      </c>
      <c r="D2154" s="3" t="s">
        <v>24</v>
      </c>
      <c r="E2154" s="3">
        <v>65078.700788766</v>
      </c>
      <c r="F2154" s="3">
        <v>220</v>
      </c>
      <c r="G2154" s="3">
        <v>511.54398935259297</v>
      </c>
      <c r="H2154" s="3">
        <v>4</v>
      </c>
      <c r="I2154" s="3">
        <v>797.17321223257102</v>
      </c>
      <c r="J2154" s="3">
        <v>4</v>
      </c>
      <c r="K2154" s="3">
        <v>588.40396399694498</v>
      </c>
      <c r="L2154" s="3">
        <v>0</v>
      </c>
      <c r="M2154" s="3">
        <v>10</v>
      </c>
      <c r="N2154" s="3">
        <v>9</v>
      </c>
      <c r="O2154" s="3">
        <v>307</v>
      </c>
      <c r="P2154" s="3">
        <v>3</v>
      </c>
      <c r="Q2154" s="3">
        <v>14916.5069838617</v>
      </c>
      <c r="R2154" s="3">
        <v>3</v>
      </c>
      <c r="S2154" s="3">
        <v>0</v>
      </c>
      <c r="T2154" s="3">
        <v>0</v>
      </c>
      <c r="U2154" s="3">
        <v>10009.98526693</v>
      </c>
      <c r="V2154" s="3">
        <v>1</v>
      </c>
      <c r="W2154" s="3" t="str">
        <f>IF(Bank_data3[[#This Row],[credit_risk]]=1,"High Risk","Low Risk")</f>
        <v>High Risk</v>
      </c>
      <c r="X2154" s="3" t="str">
        <f t="shared" si="231"/>
        <v>18-24</v>
      </c>
      <c r="Y2154" s="3" t="str">
        <f t="shared" si="232"/>
        <v>Middle Income</v>
      </c>
      <c r="Z2154" s="3" t="str">
        <f t="shared" si="233"/>
        <v>Poor</v>
      </c>
      <c r="AA2154" s="27">
        <f t="shared" si="234"/>
        <v>0.22920720301835856</v>
      </c>
      <c r="AB2154" s="3" t="str">
        <f t="shared" si="235"/>
        <v>Low</v>
      </c>
      <c r="AC2154" s="3" t="str">
        <f t="shared" si="236"/>
        <v>Low</v>
      </c>
      <c r="AD2154" s="3" t="str">
        <f t="shared" si="237"/>
        <v>No</v>
      </c>
    </row>
    <row r="2155" spans="1:30" ht="15" customHeight="1" x14ac:dyDescent="0.3">
      <c r="A2155" s="3" t="s">
        <v>2176</v>
      </c>
      <c r="B2155" s="3">
        <v>24</v>
      </c>
      <c r="C2155" s="3" t="s">
        <v>23</v>
      </c>
      <c r="D2155" s="3" t="s">
        <v>24</v>
      </c>
      <c r="E2155" s="3">
        <v>79560.9010609861</v>
      </c>
      <c r="F2155" s="3">
        <v>84</v>
      </c>
      <c r="G2155" s="3">
        <v>1466.08207336025</v>
      </c>
      <c r="H2155" s="3">
        <v>0</v>
      </c>
      <c r="I2155" s="3">
        <v>583.38215638245697</v>
      </c>
      <c r="J2155" s="3">
        <v>21</v>
      </c>
      <c r="K2155" s="3">
        <v>13.0242761878494</v>
      </c>
      <c r="L2155" s="3">
        <v>63</v>
      </c>
      <c r="M2155" s="3">
        <v>16</v>
      </c>
      <c r="N2155" s="3">
        <v>4</v>
      </c>
      <c r="O2155" s="3">
        <v>534</v>
      </c>
      <c r="P2155" s="3">
        <v>1</v>
      </c>
      <c r="Q2155" s="3">
        <v>22555.555487871399</v>
      </c>
      <c r="R2155" s="3">
        <v>1</v>
      </c>
      <c r="S2155" s="3">
        <v>0</v>
      </c>
      <c r="T2155" s="3">
        <v>0</v>
      </c>
      <c r="U2155" s="3">
        <v>7922.4200610129001</v>
      </c>
      <c r="V2155" s="3">
        <v>1</v>
      </c>
      <c r="W2155" s="3" t="str">
        <f>IF(Bank_data3[[#This Row],[credit_risk]]=1,"High Risk","Low Risk")</f>
        <v>High Risk</v>
      </c>
      <c r="X2155" s="3" t="str">
        <f t="shared" si="231"/>
        <v>18-24</v>
      </c>
      <c r="Y2155" s="3" t="str">
        <f t="shared" si="232"/>
        <v>Middle Income</v>
      </c>
      <c r="Z2155" s="3" t="str">
        <f t="shared" si="233"/>
        <v>Poor</v>
      </c>
      <c r="AA2155" s="27">
        <f t="shared" si="234"/>
        <v>0.28350050322559583</v>
      </c>
      <c r="AB2155" s="3" t="str">
        <f t="shared" si="235"/>
        <v>Medium</v>
      </c>
      <c r="AC2155" s="3" t="str">
        <f t="shared" si="236"/>
        <v>High</v>
      </c>
      <c r="AD2155" s="3" t="str">
        <f t="shared" si="237"/>
        <v>No</v>
      </c>
    </row>
    <row r="2156" spans="1:30" ht="15" customHeight="1" x14ac:dyDescent="0.3">
      <c r="A2156" s="3" t="s">
        <v>2177</v>
      </c>
      <c r="B2156" s="3">
        <v>39</v>
      </c>
      <c r="C2156" s="3" t="s">
        <v>28</v>
      </c>
      <c r="D2156" s="3" t="s">
        <v>33</v>
      </c>
      <c r="E2156" s="3">
        <v>68078.082985550704</v>
      </c>
      <c r="F2156" s="3">
        <v>128</v>
      </c>
      <c r="G2156" s="3">
        <v>1399.2438672933899</v>
      </c>
      <c r="H2156" s="3">
        <v>5</v>
      </c>
      <c r="I2156" s="3">
        <v>1121.38080816721</v>
      </c>
      <c r="J2156" s="3">
        <v>34</v>
      </c>
      <c r="K2156" s="3">
        <v>757.96746844799895</v>
      </c>
      <c r="L2156" s="3">
        <v>11</v>
      </c>
      <c r="M2156" s="3">
        <v>5</v>
      </c>
      <c r="N2156" s="3">
        <v>2</v>
      </c>
      <c r="O2156" s="3">
        <v>726</v>
      </c>
      <c r="P2156" s="3">
        <v>3</v>
      </c>
      <c r="Q2156" s="3">
        <v>5945.5253379385904</v>
      </c>
      <c r="R2156" s="3">
        <v>7</v>
      </c>
      <c r="S2156" s="3">
        <v>0</v>
      </c>
      <c r="T2156" s="3">
        <v>0</v>
      </c>
      <c r="U2156" s="3">
        <v>8596.6089828400709</v>
      </c>
      <c r="V2156" s="3">
        <v>1</v>
      </c>
      <c r="W2156" s="3" t="str">
        <f>IF(Bank_data3[[#This Row],[credit_risk]]=1,"High Risk","Low Risk")</f>
        <v>High Risk</v>
      </c>
      <c r="X2156" s="3" t="str">
        <f t="shared" si="231"/>
        <v>35-44</v>
      </c>
      <c r="Y2156" s="3" t="str">
        <f t="shared" si="232"/>
        <v>Middle Income</v>
      </c>
      <c r="Z2156" s="3" t="str">
        <f t="shared" si="233"/>
        <v>Good</v>
      </c>
      <c r="AA2156" s="27">
        <f t="shared" si="234"/>
        <v>8.7333912431119778E-2</v>
      </c>
      <c r="AB2156" s="3" t="str">
        <f t="shared" si="235"/>
        <v>Medium</v>
      </c>
      <c r="AC2156" s="3" t="str">
        <f t="shared" si="236"/>
        <v>Medium</v>
      </c>
      <c r="AD2156" s="3" t="str">
        <f t="shared" si="237"/>
        <v>No</v>
      </c>
    </row>
    <row r="2157" spans="1:30" ht="15" customHeight="1" x14ac:dyDescent="0.3">
      <c r="A2157" s="3" t="s">
        <v>2178</v>
      </c>
      <c r="B2157" s="3">
        <v>27</v>
      </c>
      <c r="C2157" s="3" t="s">
        <v>28</v>
      </c>
      <c r="D2157" s="3" t="s">
        <v>26</v>
      </c>
      <c r="E2157" s="3">
        <v>37473.1447558871</v>
      </c>
      <c r="F2157" s="3">
        <v>86</v>
      </c>
      <c r="G2157" s="3">
        <v>2105.1344405363202</v>
      </c>
      <c r="H2157" s="3">
        <v>8</v>
      </c>
      <c r="I2157" s="3">
        <v>791.01365887592999</v>
      </c>
      <c r="J2157" s="3">
        <v>9</v>
      </c>
      <c r="K2157" s="3">
        <v>638.84742785077106</v>
      </c>
      <c r="L2157" s="3">
        <v>23</v>
      </c>
      <c r="M2157" s="3">
        <v>1</v>
      </c>
      <c r="N2157" s="3">
        <v>2</v>
      </c>
      <c r="O2157" s="3">
        <v>578</v>
      </c>
      <c r="P2157" s="3">
        <v>2</v>
      </c>
      <c r="Q2157" s="3">
        <v>429.677854932885</v>
      </c>
      <c r="R2157" s="3">
        <v>1</v>
      </c>
      <c r="S2157" s="3">
        <v>1</v>
      </c>
      <c r="T2157" s="3">
        <v>0</v>
      </c>
      <c r="U2157" s="3">
        <v>13840.763062640201</v>
      </c>
      <c r="V2157" s="3">
        <v>1</v>
      </c>
      <c r="W2157" s="3" t="str">
        <f>IF(Bank_data3[[#This Row],[credit_risk]]=1,"High Risk","Low Risk")</f>
        <v>High Risk</v>
      </c>
      <c r="X2157" s="3" t="str">
        <f t="shared" si="231"/>
        <v>25-34</v>
      </c>
      <c r="Y2157" s="3" t="str">
        <f t="shared" si="232"/>
        <v>Low Income</v>
      </c>
      <c r="Z2157" s="3" t="str">
        <f t="shared" si="233"/>
        <v>Poor</v>
      </c>
      <c r="AA2157" s="27">
        <f t="shared" si="234"/>
        <v>1.146628759694319E-2</v>
      </c>
      <c r="AB2157" s="3" t="str">
        <f t="shared" si="235"/>
        <v>Medium</v>
      </c>
      <c r="AC2157" s="3" t="str">
        <f t="shared" si="236"/>
        <v>Medium</v>
      </c>
      <c r="AD2157" s="3" t="str">
        <f t="shared" si="237"/>
        <v>No</v>
      </c>
    </row>
    <row r="2158" spans="1:30" ht="15" customHeight="1" x14ac:dyDescent="0.3">
      <c r="A2158" s="3" t="s">
        <v>2179</v>
      </c>
      <c r="B2158" s="3">
        <v>62</v>
      </c>
      <c r="C2158" s="3" t="s">
        <v>31</v>
      </c>
      <c r="D2158" s="3" t="s">
        <v>24</v>
      </c>
      <c r="E2158" s="3">
        <v>85862.581949226995</v>
      </c>
      <c r="F2158" s="3">
        <v>36</v>
      </c>
      <c r="G2158" s="3">
        <v>1986.3369208773199</v>
      </c>
      <c r="H2158" s="3">
        <v>7</v>
      </c>
      <c r="I2158" s="3">
        <v>352.73041270523498</v>
      </c>
      <c r="J2158" s="3">
        <v>14</v>
      </c>
      <c r="K2158" s="3">
        <v>391.71934362190802</v>
      </c>
      <c r="L2158" s="3">
        <v>29</v>
      </c>
      <c r="M2158" s="3">
        <v>2</v>
      </c>
      <c r="N2158" s="3">
        <v>1</v>
      </c>
      <c r="O2158" s="3">
        <v>659</v>
      </c>
      <c r="P2158" s="3">
        <v>5</v>
      </c>
      <c r="Q2158" s="3">
        <v>15197.115628671099</v>
      </c>
      <c r="R2158" s="3">
        <v>7</v>
      </c>
      <c r="S2158" s="3">
        <v>1</v>
      </c>
      <c r="T2158" s="3">
        <v>0</v>
      </c>
      <c r="U2158" s="3">
        <v>6498.8681910013202</v>
      </c>
      <c r="V2158" s="3">
        <v>1</v>
      </c>
      <c r="W2158" s="3" t="str">
        <f>IF(Bank_data3[[#This Row],[credit_risk]]=1,"High Risk","Low Risk")</f>
        <v>High Risk</v>
      </c>
      <c r="X2158" s="3" t="str">
        <f t="shared" si="231"/>
        <v>55+</v>
      </c>
      <c r="Y2158" s="3" t="str">
        <f t="shared" si="232"/>
        <v>Middle Income</v>
      </c>
      <c r="Z2158" s="3" t="str">
        <f t="shared" si="233"/>
        <v>Fair</v>
      </c>
      <c r="AA2158" s="27">
        <f t="shared" si="234"/>
        <v>0.17699346192102153</v>
      </c>
      <c r="AB2158" s="3" t="str">
        <f t="shared" si="235"/>
        <v>Medium</v>
      </c>
      <c r="AC2158" s="3" t="str">
        <f t="shared" si="236"/>
        <v>Medium</v>
      </c>
      <c r="AD2158" s="3" t="str">
        <f t="shared" si="237"/>
        <v>No</v>
      </c>
    </row>
    <row r="2159" spans="1:30" ht="15" customHeight="1" x14ac:dyDescent="0.3">
      <c r="A2159" s="3" t="s">
        <v>2180</v>
      </c>
      <c r="B2159" s="3">
        <v>31</v>
      </c>
      <c r="C2159" s="3" t="s">
        <v>23</v>
      </c>
      <c r="D2159" s="3" t="s">
        <v>24</v>
      </c>
      <c r="E2159" s="3">
        <v>68025.252384141204</v>
      </c>
      <c r="F2159" s="3">
        <v>73</v>
      </c>
      <c r="G2159" s="3">
        <v>1709.69303101587</v>
      </c>
      <c r="H2159" s="3">
        <v>11</v>
      </c>
      <c r="I2159" s="3">
        <v>275.09981618200402</v>
      </c>
      <c r="J2159" s="3">
        <v>1</v>
      </c>
      <c r="K2159" s="3">
        <v>487.718198291097</v>
      </c>
      <c r="L2159" s="3">
        <v>13</v>
      </c>
      <c r="M2159" s="3">
        <v>1</v>
      </c>
      <c r="N2159" s="3">
        <v>1</v>
      </c>
      <c r="O2159" s="3">
        <v>479</v>
      </c>
      <c r="P2159" s="3">
        <v>3</v>
      </c>
      <c r="Q2159" s="3">
        <v>18815.192811891</v>
      </c>
      <c r="R2159" s="3">
        <v>2</v>
      </c>
      <c r="S2159" s="3">
        <v>0</v>
      </c>
      <c r="T2159" s="3">
        <v>0</v>
      </c>
      <c r="U2159" s="3">
        <v>3003.22466093517</v>
      </c>
      <c r="V2159" s="3">
        <v>1</v>
      </c>
      <c r="W2159" s="3" t="str">
        <f>IF(Bank_data3[[#This Row],[credit_risk]]=1,"High Risk","Low Risk")</f>
        <v>High Risk</v>
      </c>
      <c r="X2159" s="3" t="str">
        <f t="shared" si="231"/>
        <v>25-34</v>
      </c>
      <c r="Y2159" s="3" t="str">
        <f t="shared" si="232"/>
        <v>Middle Income</v>
      </c>
      <c r="Z2159" s="3" t="str">
        <f t="shared" si="233"/>
        <v>Poor</v>
      </c>
      <c r="AA2159" s="27">
        <f t="shared" si="234"/>
        <v>0.27659129738528399</v>
      </c>
      <c r="AB2159" s="3" t="str">
        <f t="shared" si="235"/>
        <v>Medium</v>
      </c>
      <c r="AC2159" s="3" t="str">
        <f t="shared" si="236"/>
        <v>Medium</v>
      </c>
      <c r="AD2159" s="3" t="str">
        <f t="shared" si="237"/>
        <v>No</v>
      </c>
    </row>
    <row r="2160" spans="1:30" ht="15" customHeight="1" x14ac:dyDescent="0.3">
      <c r="A2160" s="3" t="s">
        <v>2181</v>
      </c>
      <c r="B2160" s="3">
        <v>20</v>
      </c>
      <c r="C2160" s="3" t="s">
        <v>23</v>
      </c>
      <c r="D2160" s="3" t="s">
        <v>26</v>
      </c>
      <c r="E2160" s="3">
        <v>41767.572758642797</v>
      </c>
      <c r="F2160" s="3">
        <v>177</v>
      </c>
      <c r="G2160" s="3">
        <v>185.313743334891</v>
      </c>
      <c r="H2160" s="3">
        <v>9</v>
      </c>
      <c r="I2160" s="3">
        <v>792.657014904942</v>
      </c>
      <c r="J2160" s="3">
        <v>41</v>
      </c>
      <c r="K2160" s="3">
        <v>332.27683889382303</v>
      </c>
      <c r="L2160" s="3">
        <v>22</v>
      </c>
      <c r="M2160" s="3">
        <v>17</v>
      </c>
      <c r="N2160" s="3">
        <v>5</v>
      </c>
      <c r="O2160" s="3">
        <v>511</v>
      </c>
      <c r="P2160" s="3">
        <v>4</v>
      </c>
      <c r="Q2160" s="3">
        <v>4039.1599338259998</v>
      </c>
      <c r="R2160" s="3">
        <v>3</v>
      </c>
      <c r="S2160" s="3">
        <v>0</v>
      </c>
      <c r="T2160" s="3">
        <v>0</v>
      </c>
      <c r="U2160" s="3">
        <v>7148.4801160698798</v>
      </c>
      <c r="V2160" s="3">
        <v>1</v>
      </c>
      <c r="W2160" s="3" t="str">
        <f>IF(Bank_data3[[#This Row],[credit_risk]]=1,"High Risk","Low Risk")</f>
        <v>High Risk</v>
      </c>
      <c r="X2160" s="3" t="str">
        <f t="shared" si="231"/>
        <v>18-24</v>
      </c>
      <c r="Y2160" s="3" t="str">
        <f t="shared" si="232"/>
        <v>Low Income</v>
      </c>
      <c r="Z2160" s="3" t="str">
        <f t="shared" si="233"/>
        <v>Poor</v>
      </c>
      <c r="AA2160" s="27">
        <f t="shared" si="234"/>
        <v>9.6705641890339256E-2</v>
      </c>
      <c r="AB2160" s="3" t="str">
        <f t="shared" si="235"/>
        <v>Low</v>
      </c>
      <c r="AC2160" s="3" t="str">
        <f t="shared" si="236"/>
        <v>Medium</v>
      </c>
      <c r="AD2160" s="3" t="str">
        <f t="shared" si="237"/>
        <v>No</v>
      </c>
    </row>
    <row r="2161" spans="1:30" ht="15" customHeight="1" x14ac:dyDescent="0.3">
      <c r="A2161" s="3" t="s">
        <v>2182</v>
      </c>
      <c r="B2161" s="3">
        <v>39</v>
      </c>
      <c r="C2161" s="3" t="s">
        <v>31</v>
      </c>
      <c r="D2161" s="3" t="s">
        <v>24</v>
      </c>
      <c r="E2161" s="3">
        <v>36044.125121985599</v>
      </c>
      <c r="F2161" s="3">
        <v>62</v>
      </c>
      <c r="G2161" s="3">
        <v>10</v>
      </c>
      <c r="H2161" s="3">
        <v>0</v>
      </c>
      <c r="I2161" s="3">
        <v>20</v>
      </c>
      <c r="J2161" s="3">
        <v>21</v>
      </c>
      <c r="K2161" s="3">
        <v>1151.1025080726499</v>
      </c>
      <c r="L2161" s="3">
        <v>1</v>
      </c>
      <c r="M2161" s="3">
        <v>12</v>
      </c>
      <c r="N2161" s="3">
        <v>7</v>
      </c>
      <c r="O2161" s="3">
        <v>848</v>
      </c>
      <c r="P2161" s="3">
        <v>3</v>
      </c>
      <c r="Q2161" s="3">
        <v>19455.6605597856</v>
      </c>
      <c r="R2161" s="3">
        <v>2</v>
      </c>
      <c r="S2161" s="3">
        <v>0</v>
      </c>
      <c r="T2161" s="3">
        <v>0</v>
      </c>
      <c r="U2161" s="3">
        <v>500</v>
      </c>
      <c r="V2161" s="3">
        <v>0</v>
      </c>
      <c r="W2161" s="3" t="str">
        <f>IF(Bank_data3[[#This Row],[credit_risk]]=1,"High Risk","Low Risk")</f>
        <v>Low Risk</v>
      </c>
      <c r="X2161" s="3" t="str">
        <f t="shared" si="231"/>
        <v>35-44</v>
      </c>
      <c r="Y2161" s="3" t="str">
        <f t="shared" si="232"/>
        <v>Low Income</v>
      </c>
      <c r="Z2161" s="3" t="str">
        <f t="shared" si="233"/>
        <v>Excellent</v>
      </c>
      <c r="AA2161" s="27">
        <f t="shared" si="234"/>
        <v>0.53977341644279109</v>
      </c>
      <c r="AB2161" s="3" t="str">
        <f t="shared" si="235"/>
        <v>Low</v>
      </c>
      <c r="AC2161" s="3" t="str">
        <f t="shared" si="236"/>
        <v>Low</v>
      </c>
      <c r="AD2161" s="3" t="str">
        <f t="shared" si="237"/>
        <v>No</v>
      </c>
    </row>
    <row r="2162" spans="1:30" ht="15" customHeight="1" x14ac:dyDescent="0.3">
      <c r="A2162" s="3" t="s">
        <v>2183</v>
      </c>
      <c r="B2162" s="3">
        <v>47</v>
      </c>
      <c r="C2162" s="3" t="s">
        <v>28</v>
      </c>
      <c r="D2162" s="3" t="s">
        <v>24</v>
      </c>
      <c r="E2162" s="3">
        <v>70178.706749208606</v>
      </c>
      <c r="F2162" s="3">
        <v>76</v>
      </c>
      <c r="G2162" s="3">
        <v>2229.8258520501599</v>
      </c>
      <c r="H2162" s="3">
        <v>10</v>
      </c>
      <c r="I2162" s="3">
        <v>618.642148560235</v>
      </c>
      <c r="J2162" s="3">
        <v>47</v>
      </c>
      <c r="K2162" s="3">
        <v>270.76220716067797</v>
      </c>
      <c r="L2162" s="3">
        <v>2</v>
      </c>
      <c r="M2162" s="3">
        <v>18</v>
      </c>
      <c r="N2162" s="3">
        <v>7</v>
      </c>
      <c r="O2162" s="3">
        <v>517</v>
      </c>
      <c r="P2162" s="3">
        <v>0</v>
      </c>
      <c r="Q2162" s="3">
        <v>9379.1751722625395</v>
      </c>
      <c r="R2162" s="3">
        <v>3</v>
      </c>
      <c r="S2162" s="3">
        <v>0</v>
      </c>
      <c r="T2162" s="3">
        <v>0</v>
      </c>
      <c r="U2162" s="3">
        <v>7340.0953263766796</v>
      </c>
      <c r="V2162" s="3">
        <v>1</v>
      </c>
      <c r="W2162" s="3" t="str">
        <f>IF(Bank_data3[[#This Row],[credit_risk]]=1,"High Risk","Low Risk")</f>
        <v>High Risk</v>
      </c>
      <c r="X2162" s="3" t="str">
        <f t="shared" si="231"/>
        <v>45-54</v>
      </c>
      <c r="Y2162" s="3" t="str">
        <f t="shared" si="232"/>
        <v>Middle Income</v>
      </c>
      <c r="Z2162" s="3" t="str">
        <f t="shared" si="233"/>
        <v>Poor</v>
      </c>
      <c r="AA2162" s="27">
        <f t="shared" si="234"/>
        <v>0.13364702210572307</v>
      </c>
      <c r="AB2162" s="3" t="str">
        <f t="shared" si="235"/>
        <v>Medium</v>
      </c>
      <c r="AC2162" s="3" t="str">
        <f t="shared" si="236"/>
        <v>Low</v>
      </c>
      <c r="AD2162" s="3" t="str">
        <f t="shared" si="237"/>
        <v>No</v>
      </c>
    </row>
    <row r="2163" spans="1:30" ht="15" customHeight="1" x14ac:dyDescent="0.3">
      <c r="A2163" s="3" t="s">
        <v>2184</v>
      </c>
      <c r="B2163" s="3">
        <v>62</v>
      </c>
      <c r="C2163" s="3" t="s">
        <v>23</v>
      </c>
      <c r="D2163" s="3" t="s">
        <v>26</v>
      </c>
      <c r="E2163" s="3">
        <v>53127.8456352309</v>
      </c>
      <c r="F2163" s="3">
        <v>209</v>
      </c>
      <c r="G2163" s="3">
        <v>2097.17463510889</v>
      </c>
      <c r="H2163" s="3">
        <v>5</v>
      </c>
      <c r="I2163" s="3">
        <v>880.86061400999495</v>
      </c>
      <c r="J2163" s="3">
        <v>34</v>
      </c>
      <c r="K2163" s="3">
        <v>580.70732369032203</v>
      </c>
      <c r="L2163" s="3">
        <v>5</v>
      </c>
      <c r="M2163" s="3">
        <v>6</v>
      </c>
      <c r="N2163" s="3">
        <v>7</v>
      </c>
      <c r="O2163" s="3">
        <v>750</v>
      </c>
      <c r="P2163" s="3">
        <v>3</v>
      </c>
      <c r="Q2163" s="3">
        <v>15657.180050831201</v>
      </c>
      <c r="R2163" s="3">
        <v>4</v>
      </c>
      <c r="S2163" s="3">
        <v>0</v>
      </c>
      <c r="T2163" s="3">
        <v>0</v>
      </c>
      <c r="U2163" s="3">
        <v>500</v>
      </c>
      <c r="V2163" s="3">
        <v>1</v>
      </c>
      <c r="W2163" s="3" t="str">
        <f>IF(Bank_data3[[#This Row],[credit_risk]]=1,"High Risk","Low Risk")</f>
        <v>High Risk</v>
      </c>
      <c r="X2163" s="3" t="str">
        <f t="shared" si="231"/>
        <v>55+</v>
      </c>
      <c r="Y2163" s="3" t="str">
        <f t="shared" si="232"/>
        <v>Middle Income</v>
      </c>
      <c r="Z2163" s="3" t="str">
        <f t="shared" si="233"/>
        <v>Very Good</v>
      </c>
      <c r="AA2163" s="27">
        <f t="shared" si="234"/>
        <v>0.29470760320927425</v>
      </c>
      <c r="AB2163" s="3" t="str">
        <f t="shared" si="235"/>
        <v>Medium</v>
      </c>
      <c r="AC2163" s="3" t="str">
        <f t="shared" si="236"/>
        <v>Low</v>
      </c>
      <c r="AD2163" s="3" t="str">
        <f t="shared" si="237"/>
        <v>No</v>
      </c>
    </row>
    <row r="2164" spans="1:30" ht="15" customHeight="1" x14ac:dyDescent="0.3">
      <c r="A2164" s="3" t="s">
        <v>2185</v>
      </c>
      <c r="B2164" s="3">
        <v>56</v>
      </c>
      <c r="C2164" s="3" t="s">
        <v>23</v>
      </c>
      <c r="D2164" s="3" t="s">
        <v>24</v>
      </c>
      <c r="E2164" s="3">
        <v>34686.232723620902</v>
      </c>
      <c r="F2164" s="3">
        <v>83</v>
      </c>
      <c r="G2164" s="3">
        <v>702.01572460878003</v>
      </c>
      <c r="H2164" s="3">
        <v>2</v>
      </c>
      <c r="I2164" s="3">
        <v>430.04422358062499</v>
      </c>
      <c r="J2164" s="3">
        <v>38</v>
      </c>
      <c r="K2164" s="3">
        <v>434.25029003370997</v>
      </c>
      <c r="L2164" s="3">
        <v>20</v>
      </c>
      <c r="M2164" s="3">
        <v>15</v>
      </c>
      <c r="N2164" s="3">
        <v>9</v>
      </c>
      <c r="O2164" s="3">
        <v>445</v>
      </c>
      <c r="P2164" s="3">
        <v>1</v>
      </c>
      <c r="Q2164" s="3">
        <v>13585.8911996393</v>
      </c>
      <c r="R2164" s="3">
        <v>3</v>
      </c>
      <c r="S2164" s="3">
        <v>1</v>
      </c>
      <c r="T2164" s="3">
        <v>0</v>
      </c>
      <c r="U2164" s="3">
        <v>8190.7011831479203</v>
      </c>
      <c r="V2164" s="3">
        <v>1</v>
      </c>
      <c r="W2164" s="3" t="str">
        <f>IF(Bank_data3[[#This Row],[credit_risk]]=1,"High Risk","Low Risk")</f>
        <v>High Risk</v>
      </c>
      <c r="X2164" s="3" t="str">
        <f t="shared" si="231"/>
        <v>55+</v>
      </c>
      <c r="Y2164" s="3" t="str">
        <f t="shared" si="232"/>
        <v>Low Income</v>
      </c>
      <c r="Z2164" s="3" t="str">
        <f t="shared" si="233"/>
        <v>Poor</v>
      </c>
      <c r="AA2164" s="27">
        <f t="shared" si="234"/>
        <v>0.39167964154226159</v>
      </c>
      <c r="AB2164" s="3" t="str">
        <f t="shared" si="235"/>
        <v>Low</v>
      </c>
      <c r="AC2164" s="3" t="str">
        <f t="shared" si="236"/>
        <v>Medium</v>
      </c>
      <c r="AD2164" s="3" t="str">
        <f t="shared" si="237"/>
        <v>No</v>
      </c>
    </row>
    <row r="2165" spans="1:30" ht="15" customHeight="1" x14ac:dyDescent="0.3">
      <c r="A2165" s="3" t="s">
        <v>2186</v>
      </c>
      <c r="B2165" s="3">
        <v>66</v>
      </c>
      <c r="C2165" s="3" t="s">
        <v>28</v>
      </c>
      <c r="D2165" s="3" t="s">
        <v>26</v>
      </c>
      <c r="E2165" s="3">
        <v>47334.038369506103</v>
      </c>
      <c r="F2165" s="3">
        <v>141</v>
      </c>
      <c r="G2165" s="3">
        <v>1777.8765780957201</v>
      </c>
      <c r="H2165" s="3">
        <v>5</v>
      </c>
      <c r="I2165" s="3">
        <v>1147.8955049168701</v>
      </c>
      <c r="J2165" s="3">
        <v>18</v>
      </c>
      <c r="K2165" s="3">
        <v>513.48266276547304</v>
      </c>
      <c r="L2165" s="3">
        <v>19</v>
      </c>
      <c r="M2165" s="3">
        <v>15</v>
      </c>
      <c r="N2165" s="3">
        <v>6</v>
      </c>
      <c r="O2165" s="3">
        <v>358</v>
      </c>
      <c r="P2165" s="3">
        <v>4</v>
      </c>
      <c r="Q2165" s="3">
        <v>14788.8038890383</v>
      </c>
      <c r="R2165" s="3">
        <v>3</v>
      </c>
      <c r="S2165" s="3">
        <v>0</v>
      </c>
      <c r="T2165" s="3">
        <v>0</v>
      </c>
      <c r="U2165" s="3">
        <v>13068.315553225</v>
      </c>
      <c r="V2165" s="3">
        <v>1</v>
      </c>
      <c r="W2165" s="3" t="str">
        <f>IF(Bank_data3[[#This Row],[credit_risk]]=1,"High Risk","Low Risk")</f>
        <v>High Risk</v>
      </c>
      <c r="X2165" s="3" t="str">
        <f t="shared" si="231"/>
        <v>55+</v>
      </c>
      <c r="Y2165" s="3" t="str">
        <f t="shared" si="232"/>
        <v>Low Income</v>
      </c>
      <c r="Z2165" s="3" t="str">
        <f t="shared" si="233"/>
        <v>Poor</v>
      </c>
      <c r="AA2165" s="27">
        <f t="shared" si="234"/>
        <v>0.3124348650244399</v>
      </c>
      <c r="AB2165" s="3" t="str">
        <f t="shared" si="235"/>
        <v>Medium</v>
      </c>
      <c r="AC2165" s="3" t="str">
        <f t="shared" si="236"/>
        <v>Medium</v>
      </c>
      <c r="AD2165" s="3" t="str">
        <f t="shared" si="237"/>
        <v>No</v>
      </c>
    </row>
    <row r="2166" spans="1:30" ht="15" customHeight="1" x14ac:dyDescent="0.3">
      <c r="A2166" s="3" t="s">
        <v>2187</v>
      </c>
      <c r="B2166" s="3">
        <v>56</v>
      </c>
      <c r="C2166" s="3" t="s">
        <v>28</v>
      </c>
      <c r="D2166" s="3" t="s">
        <v>24</v>
      </c>
      <c r="E2166" s="3">
        <v>42670.457278135502</v>
      </c>
      <c r="F2166" s="3">
        <v>100</v>
      </c>
      <c r="G2166" s="3">
        <v>1332.58253130822</v>
      </c>
      <c r="H2166" s="3">
        <v>8</v>
      </c>
      <c r="I2166" s="3">
        <v>1216.8522924127401</v>
      </c>
      <c r="J2166" s="3">
        <v>46</v>
      </c>
      <c r="K2166" s="3">
        <v>628.14896819468004</v>
      </c>
      <c r="L2166" s="3">
        <v>20</v>
      </c>
      <c r="M2166" s="3">
        <v>9</v>
      </c>
      <c r="N2166" s="3">
        <v>1</v>
      </c>
      <c r="O2166" s="3">
        <v>702</v>
      </c>
      <c r="P2166" s="3">
        <v>5</v>
      </c>
      <c r="Q2166" s="3">
        <v>15401.8267476398</v>
      </c>
      <c r="R2166" s="3">
        <v>6</v>
      </c>
      <c r="S2166" s="3">
        <v>0</v>
      </c>
      <c r="T2166" s="3">
        <v>0</v>
      </c>
      <c r="U2166" s="3">
        <v>10468.6692707478</v>
      </c>
      <c r="V2166" s="3">
        <v>1</v>
      </c>
      <c r="W2166" s="3" t="str">
        <f>IF(Bank_data3[[#This Row],[credit_risk]]=1,"High Risk","Low Risk")</f>
        <v>High Risk</v>
      </c>
      <c r="X2166" s="3" t="str">
        <f t="shared" si="231"/>
        <v>55+</v>
      </c>
      <c r="Y2166" s="3" t="str">
        <f t="shared" si="232"/>
        <v>Low Income</v>
      </c>
      <c r="Z2166" s="3" t="str">
        <f t="shared" si="233"/>
        <v>Good</v>
      </c>
      <c r="AA2166" s="27">
        <f t="shared" si="234"/>
        <v>0.36094824686895849</v>
      </c>
      <c r="AB2166" s="3" t="str">
        <f t="shared" si="235"/>
        <v>Medium</v>
      </c>
      <c r="AC2166" s="3" t="str">
        <f t="shared" si="236"/>
        <v>Medium</v>
      </c>
      <c r="AD2166" s="3" t="str">
        <f t="shared" si="237"/>
        <v>No</v>
      </c>
    </row>
    <row r="2167" spans="1:30" ht="15" customHeight="1" x14ac:dyDescent="0.3">
      <c r="A2167" s="3" t="s">
        <v>2188</v>
      </c>
      <c r="B2167" s="3">
        <v>31</v>
      </c>
      <c r="C2167" s="3" t="s">
        <v>23</v>
      </c>
      <c r="D2167" s="3" t="s">
        <v>26</v>
      </c>
      <c r="E2167" s="3">
        <v>35166.935863615297</v>
      </c>
      <c r="F2167" s="3">
        <v>93</v>
      </c>
      <c r="G2167" s="3">
        <v>2369.1933421437402</v>
      </c>
      <c r="H2167" s="3">
        <v>5</v>
      </c>
      <c r="I2167" s="3">
        <v>444.15466653681699</v>
      </c>
      <c r="J2167" s="3">
        <v>11</v>
      </c>
      <c r="K2167" s="3">
        <v>637.88570092483803</v>
      </c>
      <c r="L2167" s="3">
        <v>39</v>
      </c>
      <c r="M2167" s="3">
        <v>6</v>
      </c>
      <c r="N2167" s="3">
        <v>9</v>
      </c>
      <c r="O2167" s="3">
        <v>790</v>
      </c>
      <c r="P2167" s="3">
        <v>2</v>
      </c>
      <c r="Q2167" s="3">
        <v>11481.6874824317</v>
      </c>
      <c r="R2167" s="3">
        <v>2</v>
      </c>
      <c r="S2167" s="3">
        <v>0</v>
      </c>
      <c r="T2167" s="3">
        <v>0</v>
      </c>
      <c r="U2167" s="3">
        <v>9453.6246705020603</v>
      </c>
      <c r="V2167" s="3">
        <v>0</v>
      </c>
      <c r="W2167" s="3" t="str">
        <f>IF(Bank_data3[[#This Row],[credit_risk]]=1,"High Risk","Low Risk")</f>
        <v>Low Risk</v>
      </c>
      <c r="X2167" s="3" t="str">
        <f t="shared" si="231"/>
        <v>25-34</v>
      </c>
      <c r="Y2167" s="3" t="str">
        <f t="shared" si="232"/>
        <v>Low Income</v>
      </c>
      <c r="Z2167" s="3" t="str">
        <f t="shared" si="233"/>
        <v>Very Good</v>
      </c>
      <c r="AA2167" s="27">
        <f t="shared" si="234"/>
        <v>0.32649098366033585</v>
      </c>
      <c r="AB2167" s="3" t="str">
        <f t="shared" si="235"/>
        <v>Medium</v>
      </c>
      <c r="AC2167" s="3" t="str">
        <f t="shared" si="236"/>
        <v>High</v>
      </c>
      <c r="AD2167" s="3" t="str">
        <f t="shared" si="237"/>
        <v>No</v>
      </c>
    </row>
    <row r="2168" spans="1:30" ht="15" customHeight="1" x14ac:dyDescent="0.3">
      <c r="A2168" s="3" t="s">
        <v>2189</v>
      </c>
      <c r="B2168" s="3">
        <v>56</v>
      </c>
      <c r="C2168" s="3" t="s">
        <v>28</v>
      </c>
      <c r="D2168" s="3" t="s">
        <v>24</v>
      </c>
      <c r="E2168" s="3">
        <v>68262.552558706404</v>
      </c>
      <c r="F2168" s="3">
        <v>215</v>
      </c>
      <c r="G2168" s="3">
        <v>1566.8679649734399</v>
      </c>
      <c r="H2168" s="3">
        <v>7</v>
      </c>
      <c r="I2168" s="3">
        <v>695.68453903122997</v>
      </c>
      <c r="J2168" s="3">
        <v>33</v>
      </c>
      <c r="K2168" s="3">
        <v>410.76309285761101</v>
      </c>
      <c r="L2168" s="3">
        <v>67</v>
      </c>
      <c r="M2168" s="3">
        <v>19</v>
      </c>
      <c r="N2168" s="3">
        <v>1</v>
      </c>
      <c r="O2168" s="3">
        <v>332</v>
      </c>
      <c r="P2168" s="3">
        <v>5</v>
      </c>
      <c r="Q2168" s="3">
        <v>9410.7682379425696</v>
      </c>
      <c r="R2168" s="3">
        <v>3</v>
      </c>
      <c r="S2168" s="3">
        <v>1</v>
      </c>
      <c r="T2168" s="3">
        <v>0</v>
      </c>
      <c r="U2168" s="3">
        <v>10328.1430092377</v>
      </c>
      <c r="V2168" s="3">
        <v>1</v>
      </c>
      <c r="W2168" s="3" t="str">
        <f>IF(Bank_data3[[#This Row],[credit_risk]]=1,"High Risk","Low Risk")</f>
        <v>High Risk</v>
      </c>
      <c r="X2168" s="3" t="str">
        <f t="shared" si="231"/>
        <v>55+</v>
      </c>
      <c r="Y2168" s="3" t="str">
        <f t="shared" si="232"/>
        <v>Middle Income</v>
      </c>
      <c r="Z2168" s="3" t="str">
        <f t="shared" si="233"/>
        <v>Poor</v>
      </c>
      <c r="AA2168" s="27">
        <f t="shared" si="234"/>
        <v>0.13786135861018711</v>
      </c>
      <c r="AB2168" s="3" t="str">
        <f t="shared" si="235"/>
        <v>Medium</v>
      </c>
      <c r="AC2168" s="3" t="str">
        <f t="shared" si="236"/>
        <v>High</v>
      </c>
      <c r="AD2168" s="3" t="str">
        <f t="shared" si="237"/>
        <v>No</v>
      </c>
    </row>
    <row r="2169" spans="1:30" ht="15" customHeight="1" x14ac:dyDescent="0.3">
      <c r="A2169" s="3" t="s">
        <v>2190</v>
      </c>
      <c r="B2169" s="3">
        <v>68</v>
      </c>
      <c r="C2169" s="3" t="s">
        <v>23</v>
      </c>
      <c r="D2169" s="3" t="s">
        <v>24</v>
      </c>
      <c r="E2169" s="3">
        <v>64071.035389657598</v>
      </c>
      <c r="F2169" s="3">
        <v>97</v>
      </c>
      <c r="G2169" s="3">
        <v>2220.3121866073702</v>
      </c>
      <c r="H2169" s="3">
        <v>5</v>
      </c>
      <c r="I2169" s="3">
        <v>1148.14260296252</v>
      </c>
      <c r="J2169" s="3">
        <v>44</v>
      </c>
      <c r="K2169" s="3">
        <v>209.46674531561601</v>
      </c>
      <c r="L2169" s="3">
        <v>24</v>
      </c>
      <c r="M2169" s="3">
        <v>15</v>
      </c>
      <c r="N2169" s="3">
        <v>9</v>
      </c>
      <c r="O2169" s="3">
        <v>833</v>
      </c>
      <c r="P2169" s="3">
        <v>2</v>
      </c>
      <c r="Q2169" s="3">
        <v>14066.0762171605</v>
      </c>
      <c r="R2169" s="3">
        <v>2</v>
      </c>
      <c r="S2169" s="3">
        <v>0</v>
      </c>
      <c r="T2169" s="3">
        <v>0</v>
      </c>
      <c r="U2169" s="3">
        <v>4727.1326933079799</v>
      </c>
      <c r="V2169" s="3">
        <v>0</v>
      </c>
      <c r="W2169" s="3" t="str">
        <f>IF(Bank_data3[[#This Row],[credit_risk]]=1,"High Risk","Low Risk")</f>
        <v>Low Risk</v>
      </c>
      <c r="X2169" s="3" t="str">
        <f t="shared" si="231"/>
        <v>55+</v>
      </c>
      <c r="Y2169" s="3" t="str">
        <f t="shared" si="232"/>
        <v>Middle Income</v>
      </c>
      <c r="Z2169" s="3" t="str">
        <f t="shared" si="233"/>
        <v>Excellent</v>
      </c>
      <c r="AA2169" s="27">
        <f t="shared" si="234"/>
        <v>0.21953876867473032</v>
      </c>
      <c r="AB2169" s="3" t="str">
        <f t="shared" si="235"/>
        <v>Medium</v>
      </c>
      <c r="AC2169" s="3" t="str">
        <f t="shared" si="236"/>
        <v>Medium</v>
      </c>
      <c r="AD2169" s="3" t="str">
        <f t="shared" si="237"/>
        <v>No</v>
      </c>
    </row>
    <row r="2170" spans="1:30" ht="15" customHeight="1" x14ac:dyDescent="0.3">
      <c r="A2170" s="3" t="s">
        <v>2191</v>
      </c>
      <c r="B2170" s="3">
        <v>68</v>
      </c>
      <c r="C2170" s="3" t="s">
        <v>28</v>
      </c>
      <c r="D2170" s="3" t="s">
        <v>26</v>
      </c>
      <c r="E2170" s="3">
        <v>65093.746596066703</v>
      </c>
      <c r="F2170" s="3">
        <v>180</v>
      </c>
      <c r="G2170" s="3">
        <v>1009.1475104417</v>
      </c>
      <c r="H2170" s="3">
        <v>5</v>
      </c>
      <c r="I2170" s="3">
        <v>799.54236301071899</v>
      </c>
      <c r="J2170" s="3">
        <v>19</v>
      </c>
      <c r="K2170" s="3">
        <v>316.97691418488</v>
      </c>
      <c r="L2170" s="3">
        <v>70</v>
      </c>
      <c r="M2170" s="3">
        <v>9</v>
      </c>
      <c r="N2170" s="3">
        <v>6</v>
      </c>
      <c r="O2170" s="3">
        <v>710</v>
      </c>
      <c r="P2170" s="3">
        <v>1</v>
      </c>
      <c r="Q2170" s="3">
        <v>10341.180362765201</v>
      </c>
      <c r="R2170" s="3">
        <v>2</v>
      </c>
      <c r="S2170" s="3">
        <v>0</v>
      </c>
      <c r="T2170" s="3">
        <v>0</v>
      </c>
      <c r="U2170" s="3">
        <v>500</v>
      </c>
      <c r="V2170" s="3">
        <v>0</v>
      </c>
      <c r="W2170" s="3" t="str">
        <f>IF(Bank_data3[[#This Row],[credit_risk]]=1,"High Risk","Low Risk")</f>
        <v>Low Risk</v>
      </c>
      <c r="X2170" s="3" t="str">
        <f t="shared" si="231"/>
        <v>55+</v>
      </c>
      <c r="Y2170" s="3" t="str">
        <f t="shared" si="232"/>
        <v>Middle Income</v>
      </c>
      <c r="Z2170" s="3" t="str">
        <f t="shared" si="233"/>
        <v>Good</v>
      </c>
      <c r="AA2170" s="27">
        <f t="shared" si="234"/>
        <v>0.15886595723144423</v>
      </c>
      <c r="AB2170" s="3" t="str">
        <f t="shared" si="235"/>
        <v>Medium</v>
      </c>
      <c r="AC2170" s="3" t="str">
        <f t="shared" si="236"/>
        <v>High</v>
      </c>
      <c r="AD2170" s="3" t="str">
        <f t="shared" si="237"/>
        <v>No</v>
      </c>
    </row>
    <row r="2171" spans="1:30" ht="15" customHeight="1" x14ac:dyDescent="0.3">
      <c r="A2171" s="3" t="s">
        <v>2192</v>
      </c>
      <c r="B2171" s="3">
        <v>63</v>
      </c>
      <c r="C2171" s="3" t="s">
        <v>28</v>
      </c>
      <c r="D2171" s="3" t="s">
        <v>24</v>
      </c>
      <c r="E2171" s="3">
        <v>64844.067079751199</v>
      </c>
      <c r="F2171" s="3">
        <v>134</v>
      </c>
      <c r="G2171" s="3">
        <v>1728.01881491974</v>
      </c>
      <c r="H2171" s="3">
        <v>6</v>
      </c>
      <c r="I2171" s="3">
        <v>311.93249766534302</v>
      </c>
      <c r="J2171" s="3">
        <v>6</v>
      </c>
      <c r="K2171" s="3">
        <v>384.84462333477097</v>
      </c>
      <c r="L2171" s="3">
        <v>70</v>
      </c>
      <c r="M2171" s="3">
        <v>13</v>
      </c>
      <c r="N2171" s="3">
        <v>3</v>
      </c>
      <c r="O2171" s="3">
        <v>733</v>
      </c>
      <c r="P2171" s="3">
        <v>2</v>
      </c>
      <c r="Q2171" s="3">
        <v>7840.2839494875998</v>
      </c>
      <c r="R2171" s="3">
        <v>0</v>
      </c>
      <c r="S2171" s="3">
        <v>0</v>
      </c>
      <c r="T2171" s="3">
        <v>0</v>
      </c>
      <c r="U2171" s="3">
        <v>2522.5919971184198</v>
      </c>
      <c r="V2171" s="3">
        <v>0</v>
      </c>
      <c r="W2171" s="3" t="str">
        <f>IF(Bank_data3[[#This Row],[credit_risk]]=1,"High Risk","Low Risk")</f>
        <v>Low Risk</v>
      </c>
      <c r="X2171" s="3" t="str">
        <f t="shared" si="231"/>
        <v>55+</v>
      </c>
      <c r="Y2171" s="3" t="str">
        <f t="shared" si="232"/>
        <v>Middle Income</v>
      </c>
      <c r="Z2171" s="3" t="str">
        <f t="shared" si="233"/>
        <v>Good</v>
      </c>
      <c r="AA2171" s="27">
        <f t="shared" si="234"/>
        <v>0.12090981183899056</v>
      </c>
      <c r="AB2171" s="3" t="str">
        <f t="shared" si="235"/>
        <v>Medium</v>
      </c>
      <c r="AC2171" s="3" t="str">
        <f t="shared" si="236"/>
        <v>High</v>
      </c>
      <c r="AD2171" s="3" t="str">
        <f t="shared" si="237"/>
        <v>No</v>
      </c>
    </row>
    <row r="2172" spans="1:30" ht="15" customHeight="1" x14ac:dyDescent="0.3">
      <c r="A2172" s="3" t="s">
        <v>2193</v>
      </c>
      <c r="B2172" s="3">
        <v>47</v>
      </c>
      <c r="C2172" s="3" t="s">
        <v>31</v>
      </c>
      <c r="D2172" s="3" t="s">
        <v>26</v>
      </c>
      <c r="E2172" s="3">
        <v>33511.392595263198</v>
      </c>
      <c r="F2172" s="3">
        <v>171</v>
      </c>
      <c r="G2172" s="3">
        <v>1169.8577423065201</v>
      </c>
      <c r="H2172" s="3">
        <v>10</v>
      </c>
      <c r="I2172" s="3">
        <v>749.83762600247599</v>
      </c>
      <c r="J2172" s="3">
        <v>23</v>
      </c>
      <c r="K2172" s="3">
        <v>350.818598788298</v>
      </c>
      <c r="L2172" s="3">
        <v>32</v>
      </c>
      <c r="M2172" s="3">
        <v>8</v>
      </c>
      <c r="N2172" s="3">
        <v>5</v>
      </c>
      <c r="O2172" s="3">
        <v>670</v>
      </c>
      <c r="P2172" s="3">
        <v>4</v>
      </c>
      <c r="Q2172" s="3">
        <v>13908.5994926105</v>
      </c>
      <c r="R2172" s="3">
        <v>6</v>
      </c>
      <c r="S2172" s="3">
        <v>0</v>
      </c>
      <c r="T2172" s="3">
        <v>0</v>
      </c>
      <c r="U2172" s="3">
        <v>10771.5428510784</v>
      </c>
      <c r="V2172" s="3">
        <v>1</v>
      </c>
      <c r="W2172" s="3" t="str">
        <f>IF(Bank_data3[[#This Row],[credit_risk]]=1,"High Risk","Low Risk")</f>
        <v>High Risk</v>
      </c>
      <c r="X2172" s="3" t="str">
        <f t="shared" si="231"/>
        <v>45-54</v>
      </c>
      <c r="Y2172" s="3" t="str">
        <f t="shared" si="232"/>
        <v>Low Income</v>
      </c>
      <c r="Z2172" s="3" t="str">
        <f t="shared" si="233"/>
        <v>Good</v>
      </c>
      <c r="AA2172" s="27">
        <f t="shared" si="234"/>
        <v>0.41504092833720274</v>
      </c>
      <c r="AB2172" s="3" t="str">
        <f t="shared" si="235"/>
        <v>Medium</v>
      </c>
      <c r="AC2172" s="3" t="str">
        <f t="shared" si="236"/>
        <v>High</v>
      </c>
      <c r="AD2172" s="3" t="str">
        <f t="shared" si="237"/>
        <v>No</v>
      </c>
    </row>
    <row r="2173" spans="1:30" ht="15" customHeight="1" x14ac:dyDescent="0.3">
      <c r="A2173" s="3" t="s">
        <v>2194</v>
      </c>
      <c r="B2173" s="3">
        <v>66</v>
      </c>
      <c r="C2173" s="3" t="s">
        <v>28</v>
      </c>
      <c r="D2173" s="3" t="s">
        <v>26</v>
      </c>
      <c r="E2173" s="3">
        <v>39133.629107654102</v>
      </c>
      <c r="F2173" s="3">
        <v>189</v>
      </c>
      <c r="G2173" s="3">
        <v>1005.23397851863</v>
      </c>
      <c r="H2173" s="3">
        <v>9</v>
      </c>
      <c r="I2173" s="3">
        <v>501.475087196456</v>
      </c>
      <c r="J2173" s="3">
        <v>2</v>
      </c>
      <c r="K2173" s="3">
        <v>239.55485955087801</v>
      </c>
      <c r="L2173" s="3">
        <v>50</v>
      </c>
      <c r="M2173" s="3">
        <v>3</v>
      </c>
      <c r="N2173" s="3">
        <v>8</v>
      </c>
      <c r="O2173" s="3">
        <v>883</v>
      </c>
      <c r="P2173" s="3">
        <v>1</v>
      </c>
      <c r="Q2173" s="3">
        <v>8415.3377716265695</v>
      </c>
      <c r="R2173" s="3">
        <v>2</v>
      </c>
      <c r="S2173" s="3">
        <v>0</v>
      </c>
      <c r="T2173" s="3">
        <v>0</v>
      </c>
      <c r="U2173" s="3">
        <v>12449.9224406258</v>
      </c>
      <c r="V2173" s="3">
        <v>0</v>
      </c>
      <c r="W2173" s="3" t="str">
        <f>IF(Bank_data3[[#This Row],[credit_risk]]=1,"High Risk","Low Risk")</f>
        <v>Low Risk</v>
      </c>
      <c r="X2173" s="3" t="str">
        <f t="shared" si="231"/>
        <v>55+</v>
      </c>
      <c r="Y2173" s="3" t="str">
        <f t="shared" si="232"/>
        <v>Low Income</v>
      </c>
      <c r="Z2173" s="3" t="str">
        <f t="shared" si="233"/>
        <v>Excellent</v>
      </c>
      <c r="AA2173" s="27">
        <f t="shared" si="234"/>
        <v>0.21504107754679525</v>
      </c>
      <c r="AB2173" s="3" t="str">
        <f t="shared" si="235"/>
        <v>Medium</v>
      </c>
      <c r="AC2173" s="3" t="str">
        <f t="shared" si="236"/>
        <v>High</v>
      </c>
      <c r="AD2173" s="3" t="str">
        <f t="shared" si="237"/>
        <v>No</v>
      </c>
    </row>
    <row r="2174" spans="1:30" ht="15" customHeight="1" x14ac:dyDescent="0.3">
      <c r="A2174" s="3" t="s">
        <v>2195</v>
      </c>
      <c r="B2174" s="3">
        <v>34</v>
      </c>
      <c r="C2174" s="3" t="s">
        <v>31</v>
      </c>
      <c r="D2174" s="3" t="s">
        <v>24</v>
      </c>
      <c r="E2174" s="3">
        <v>76255.835412877903</v>
      </c>
      <c r="F2174" s="3">
        <v>62</v>
      </c>
      <c r="G2174" s="3">
        <v>10</v>
      </c>
      <c r="H2174" s="3">
        <v>10</v>
      </c>
      <c r="I2174" s="3">
        <v>1187.8692637490601</v>
      </c>
      <c r="J2174" s="3">
        <v>5</v>
      </c>
      <c r="K2174" s="3">
        <v>612.02100958934295</v>
      </c>
      <c r="L2174" s="3">
        <v>71</v>
      </c>
      <c r="M2174" s="3">
        <v>11</v>
      </c>
      <c r="N2174" s="3">
        <v>4</v>
      </c>
      <c r="O2174" s="3">
        <v>480</v>
      </c>
      <c r="P2174" s="3">
        <v>4</v>
      </c>
      <c r="Q2174" s="3">
        <v>10831.4274704867</v>
      </c>
      <c r="R2174" s="3">
        <v>3</v>
      </c>
      <c r="S2174" s="3">
        <v>0</v>
      </c>
      <c r="T2174" s="3">
        <v>0</v>
      </c>
      <c r="U2174" s="3">
        <v>13993.926958550899</v>
      </c>
      <c r="V2174" s="3">
        <v>1</v>
      </c>
      <c r="W2174" s="3" t="str">
        <f>IF(Bank_data3[[#This Row],[credit_risk]]=1,"High Risk","Low Risk")</f>
        <v>High Risk</v>
      </c>
      <c r="X2174" s="3" t="str">
        <f t="shared" si="231"/>
        <v>25-34</v>
      </c>
      <c r="Y2174" s="3" t="str">
        <f t="shared" si="232"/>
        <v>Middle Income</v>
      </c>
      <c r="Z2174" s="3" t="str">
        <f t="shared" si="233"/>
        <v>Poor</v>
      </c>
      <c r="AA2174" s="27">
        <f t="shared" si="234"/>
        <v>0.14204063743897447</v>
      </c>
      <c r="AB2174" s="3" t="str">
        <f t="shared" si="235"/>
        <v>Low</v>
      </c>
      <c r="AC2174" s="3" t="str">
        <f t="shared" si="236"/>
        <v>High</v>
      </c>
      <c r="AD2174" s="3" t="str">
        <f t="shared" si="237"/>
        <v>No</v>
      </c>
    </row>
    <row r="2175" spans="1:30" ht="15" customHeight="1" x14ac:dyDescent="0.3">
      <c r="A2175" s="3" t="s">
        <v>2196</v>
      </c>
      <c r="B2175" s="3">
        <v>25</v>
      </c>
      <c r="C2175" s="3" t="s">
        <v>28</v>
      </c>
      <c r="D2175" s="3" t="s">
        <v>33</v>
      </c>
      <c r="E2175" s="3">
        <v>51944.218203901997</v>
      </c>
      <c r="F2175" s="3">
        <v>115</v>
      </c>
      <c r="G2175" s="3">
        <v>2238.7842853859001</v>
      </c>
      <c r="H2175" s="3">
        <v>3</v>
      </c>
      <c r="I2175" s="3">
        <v>1012.07623301361</v>
      </c>
      <c r="J2175" s="3">
        <v>32</v>
      </c>
      <c r="K2175" s="3">
        <v>161.06756449366199</v>
      </c>
      <c r="L2175" s="3">
        <v>78</v>
      </c>
      <c r="M2175" s="3">
        <v>16</v>
      </c>
      <c r="N2175" s="3">
        <v>9</v>
      </c>
      <c r="O2175" s="3">
        <v>349</v>
      </c>
      <c r="P2175" s="3">
        <v>2</v>
      </c>
      <c r="Q2175" s="3">
        <v>8813.6363291675607</v>
      </c>
      <c r="R2175" s="3">
        <v>7</v>
      </c>
      <c r="S2175" s="3">
        <v>0</v>
      </c>
      <c r="T2175" s="3">
        <v>0</v>
      </c>
      <c r="U2175" s="3">
        <v>2195.8061105264401</v>
      </c>
      <c r="V2175" s="3">
        <v>1</v>
      </c>
      <c r="W2175" s="3" t="str">
        <f>IF(Bank_data3[[#This Row],[credit_risk]]=1,"High Risk","Low Risk")</f>
        <v>High Risk</v>
      </c>
      <c r="X2175" s="3" t="str">
        <f t="shared" si="231"/>
        <v>25-34</v>
      </c>
      <c r="Y2175" s="3" t="str">
        <f t="shared" si="232"/>
        <v>Middle Income</v>
      </c>
      <c r="Z2175" s="3" t="str">
        <f t="shared" si="233"/>
        <v>Poor</v>
      </c>
      <c r="AA2175" s="27">
        <f t="shared" si="234"/>
        <v>0.16967502128091494</v>
      </c>
      <c r="AB2175" s="3" t="str">
        <f t="shared" si="235"/>
        <v>Medium</v>
      </c>
      <c r="AC2175" s="3" t="str">
        <f t="shared" si="236"/>
        <v>High</v>
      </c>
      <c r="AD2175" s="3" t="str">
        <f t="shared" si="237"/>
        <v>No</v>
      </c>
    </row>
    <row r="2176" spans="1:30" ht="15" customHeight="1" x14ac:dyDescent="0.3">
      <c r="A2176" s="3" t="s">
        <v>2197</v>
      </c>
      <c r="B2176" s="3">
        <v>63</v>
      </c>
      <c r="C2176" s="3" t="s">
        <v>23</v>
      </c>
      <c r="D2176" s="3" t="s">
        <v>24</v>
      </c>
      <c r="E2176" s="3">
        <v>23531.5275133225</v>
      </c>
      <c r="F2176" s="3">
        <v>83</v>
      </c>
      <c r="G2176" s="3">
        <v>2899.7548907018399</v>
      </c>
      <c r="H2176" s="3">
        <v>7</v>
      </c>
      <c r="I2176" s="3">
        <v>690.18506915702994</v>
      </c>
      <c r="J2176" s="3">
        <v>33</v>
      </c>
      <c r="K2176" s="3">
        <v>487.14754152128597</v>
      </c>
      <c r="L2176" s="3">
        <v>19</v>
      </c>
      <c r="M2176" s="3">
        <v>7</v>
      </c>
      <c r="N2176" s="3">
        <v>3</v>
      </c>
      <c r="O2176" s="3">
        <v>621</v>
      </c>
      <c r="P2176" s="3">
        <v>5</v>
      </c>
      <c r="Q2176" s="3">
        <v>21362.115391757001</v>
      </c>
      <c r="R2176" s="3">
        <v>6</v>
      </c>
      <c r="S2176" s="3">
        <v>0</v>
      </c>
      <c r="T2176" s="3">
        <v>0</v>
      </c>
      <c r="U2176" s="3">
        <v>13449.480087976999</v>
      </c>
      <c r="V2176" s="3">
        <v>1</v>
      </c>
      <c r="W2176" s="3" t="str">
        <f>IF(Bank_data3[[#This Row],[credit_risk]]=1,"High Risk","Low Risk")</f>
        <v>High Risk</v>
      </c>
      <c r="X2176" s="3" t="str">
        <f t="shared" si="231"/>
        <v>55+</v>
      </c>
      <c r="Y2176" s="3" t="str">
        <f t="shared" si="232"/>
        <v>Low Income</v>
      </c>
      <c r="Z2176" s="3" t="str">
        <f t="shared" si="233"/>
        <v>Fair</v>
      </c>
      <c r="AA2176" s="27">
        <f t="shared" si="234"/>
        <v>0.90780827465036962</v>
      </c>
      <c r="AB2176" s="3" t="str">
        <f t="shared" si="235"/>
        <v>Medium</v>
      </c>
      <c r="AC2176" s="3" t="str">
        <f t="shared" si="236"/>
        <v>Medium</v>
      </c>
      <c r="AD2176" s="3" t="str">
        <f t="shared" si="237"/>
        <v>No</v>
      </c>
    </row>
    <row r="2177" spans="1:30" ht="15" customHeight="1" x14ac:dyDescent="0.3">
      <c r="A2177" s="3" t="s">
        <v>2198</v>
      </c>
      <c r="B2177" s="3">
        <v>39</v>
      </c>
      <c r="C2177" s="3" t="s">
        <v>23</v>
      </c>
      <c r="D2177" s="3" t="s">
        <v>33</v>
      </c>
      <c r="E2177" s="3">
        <v>53904.997896723398</v>
      </c>
      <c r="F2177" s="3">
        <v>192</v>
      </c>
      <c r="G2177" s="3">
        <v>389.60404769807201</v>
      </c>
      <c r="H2177" s="3">
        <v>3</v>
      </c>
      <c r="I2177" s="3">
        <v>849.75180438551399</v>
      </c>
      <c r="J2177" s="3">
        <v>32</v>
      </c>
      <c r="K2177" s="3">
        <v>91.966565659532407</v>
      </c>
      <c r="L2177" s="3">
        <v>18</v>
      </c>
      <c r="M2177" s="3">
        <v>3</v>
      </c>
      <c r="N2177" s="3">
        <v>2</v>
      </c>
      <c r="O2177" s="3">
        <v>798</v>
      </c>
      <c r="P2177" s="3">
        <v>2</v>
      </c>
      <c r="Q2177" s="3">
        <v>12633.0814931894</v>
      </c>
      <c r="R2177" s="3">
        <v>7</v>
      </c>
      <c r="S2177" s="3">
        <v>0</v>
      </c>
      <c r="T2177" s="3">
        <v>0</v>
      </c>
      <c r="U2177" s="3">
        <v>2278.28934261119</v>
      </c>
      <c r="V2177" s="3">
        <v>1</v>
      </c>
      <c r="W2177" s="3" t="str">
        <f>IF(Bank_data3[[#This Row],[credit_risk]]=1,"High Risk","Low Risk")</f>
        <v>High Risk</v>
      </c>
      <c r="X2177" s="3" t="str">
        <f t="shared" si="231"/>
        <v>35-44</v>
      </c>
      <c r="Y2177" s="3" t="str">
        <f t="shared" si="232"/>
        <v>Middle Income</v>
      </c>
      <c r="Z2177" s="3" t="str">
        <f t="shared" si="233"/>
        <v>Very Good</v>
      </c>
      <c r="AA2177" s="27">
        <f t="shared" si="234"/>
        <v>0.23435825964399673</v>
      </c>
      <c r="AB2177" s="3" t="str">
        <f t="shared" si="235"/>
        <v>Low</v>
      </c>
      <c r="AC2177" s="3" t="str">
        <f t="shared" si="236"/>
        <v>Medium</v>
      </c>
      <c r="AD2177" s="3" t="str">
        <f t="shared" si="237"/>
        <v>No</v>
      </c>
    </row>
    <row r="2178" spans="1:30" ht="15" customHeight="1" x14ac:dyDescent="0.3">
      <c r="A2178" s="3" t="s">
        <v>2199</v>
      </c>
      <c r="B2178" s="3">
        <v>69</v>
      </c>
      <c r="C2178" s="3" t="s">
        <v>28</v>
      </c>
      <c r="D2178" s="3" t="s">
        <v>33</v>
      </c>
      <c r="E2178" s="3">
        <v>61786.242710026403</v>
      </c>
      <c r="F2178" s="3">
        <v>86</v>
      </c>
      <c r="G2178" s="3">
        <v>2054.8763265039702</v>
      </c>
      <c r="H2178" s="3">
        <v>6</v>
      </c>
      <c r="I2178" s="3">
        <v>342.15744805962998</v>
      </c>
      <c r="J2178" s="3">
        <v>28</v>
      </c>
      <c r="K2178" s="3">
        <v>772.76224297899705</v>
      </c>
      <c r="L2178" s="3">
        <v>70</v>
      </c>
      <c r="M2178" s="3">
        <v>7</v>
      </c>
      <c r="N2178" s="3">
        <v>6</v>
      </c>
      <c r="O2178" s="3">
        <v>382</v>
      </c>
      <c r="P2178" s="3">
        <v>0</v>
      </c>
      <c r="Q2178" s="3">
        <v>2494.1181407543299</v>
      </c>
      <c r="R2178" s="3">
        <v>1</v>
      </c>
      <c r="S2178" s="3">
        <v>0</v>
      </c>
      <c r="T2178" s="3">
        <v>0</v>
      </c>
      <c r="U2178" s="3">
        <v>9922.5856295687099</v>
      </c>
      <c r="V2178" s="3">
        <v>1</v>
      </c>
      <c r="W2178" s="3" t="str">
        <f>IF(Bank_data3[[#This Row],[credit_risk]]=1,"High Risk","Low Risk")</f>
        <v>High Risk</v>
      </c>
      <c r="X2178" s="3" t="str">
        <f t="shared" si="231"/>
        <v>55+</v>
      </c>
      <c r="Y2178" s="3" t="str">
        <f t="shared" si="232"/>
        <v>Middle Income</v>
      </c>
      <c r="Z2178" s="3" t="str">
        <f t="shared" si="233"/>
        <v>Poor</v>
      </c>
      <c r="AA2178" s="27">
        <f t="shared" si="234"/>
        <v>4.0366884784686793E-2</v>
      </c>
      <c r="AB2178" s="3" t="str">
        <f t="shared" si="235"/>
        <v>Medium</v>
      </c>
      <c r="AC2178" s="3" t="str">
        <f t="shared" si="236"/>
        <v>High</v>
      </c>
      <c r="AD2178" s="3" t="str">
        <f t="shared" si="237"/>
        <v>No</v>
      </c>
    </row>
    <row r="2179" spans="1:30" ht="15" customHeight="1" x14ac:dyDescent="0.3">
      <c r="A2179" s="3" t="s">
        <v>2200</v>
      </c>
      <c r="B2179" s="3">
        <v>33</v>
      </c>
      <c r="C2179" s="3" t="s">
        <v>28</v>
      </c>
      <c r="D2179" s="3" t="s">
        <v>24</v>
      </c>
      <c r="E2179" s="3">
        <v>59432.7458726638</v>
      </c>
      <c r="F2179" s="3">
        <v>27</v>
      </c>
      <c r="G2179" s="3">
        <v>2021.5352762193299</v>
      </c>
      <c r="H2179" s="3">
        <v>0</v>
      </c>
      <c r="I2179" s="3">
        <v>536.177889504836</v>
      </c>
      <c r="J2179" s="3">
        <v>22</v>
      </c>
      <c r="K2179" s="3">
        <v>346.30256521941101</v>
      </c>
      <c r="L2179" s="3">
        <v>55</v>
      </c>
      <c r="M2179" s="3">
        <v>8</v>
      </c>
      <c r="N2179" s="3">
        <v>6</v>
      </c>
      <c r="O2179" s="3">
        <v>835</v>
      </c>
      <c r="P2179" s="3">
        <v>1</v>
      </c>
      <c r="Q2179" s="3">
        <v>19476.690586271801</v>
      </c>
      <c r="R2179" s="3">
        <v>4</v>
      </c>
      <c r="S2179" s="3">
        <v>0</v>
      </c>
      <c r="T2179" s="3">
        <v>0</v>
      </c>
      <c r="U2179" s="3">
        <v>10617.789051731501</v>
      </c>
      <c r="V2179" s="3">
        <v>1</v>
      </c>
      <c r="W2179" s="3" t="str">
        <f>IF(Bank_data3[[#This Row],[credit_risk]]=1,"High Risk","Low Risk")</f>
        <v>High Risk</v>
      </c>
      <c r="X2179" s="3" t="str">
        <f t="shared" si="231"/>
        <v>25-34</v>
      </c>
      <c r="Y2179" s="3" t="str">
        <f t="shared" si="232"/>
        <v>Middle Income</v>
      </c>
      <c r="Z2179" s="3" t="str">
        <f t="shared" si="233"/>
        <v>Excellent</v>
      </c>
      <c r="AA2179" s="27">
        <f t="shared" si="234"/>
        <v>0.32770975495564542</v>
      </c>
      <c r="AB2179" s="3" t="str">
        <f t="shared" si="235"/>
        <v>Medium</v>
      </c>
      <c r="AC2179" s="3" t="str">
        <f t="shared" si="236"/>
        <v>High</v>
      </c>
      <c r="AD2179" s="3" t="str">
        <f t="shared" si="237"/>
        <v>No</v>
      </c>
    </row>
    <row r="2180" spans="1:30" ht="15" customHeight="1" x14ac:dyDescent="0.3">
      <c r="A2180" s="3" t="s">
        <v>2201</v>
      </c>
      <c r="B2180" s="3">
        <v>21</v>
      </c>
      <c r="C2180" s="3" t="s">
        <v>23</v>
      </c>
      <c r="D2180" s="3" t="s">
        <v>33</v>
      </c>
      <c r="E2180" s="3">
        <v>33118.347143090497</v>
      </c>
      <c r="F2180" s="3">
        <v>234</v>
      </c>
      <c r="G2180" s="3">
        <v>1088.3211656547401</v>
      </c>
      <c r="H2180" s="3">
        <v>11</v>
      </c>
      <c r="I2180" s="3">
        <v>1343.64771569237</v>
      </c>
      <c r="J2180" s="3">
        <v>3</v>
      </c>
      <c r="K2180" s="3">
        <v>318.09880911046002</v>
      </c>
      <c r="L2180" s="3">
        <v>55</v>
      </c>
      <c r="M2180" s="3">
        <v>11</v>
      </c>
      <c r="N2180" s="3">
        <v>6</v>
      </c>
      <c r="O2180" s="3">
        <v>368</v>
      </c>
      <c r="P2180" s="3">
        <v>3</v>
      </c>
      <c r="Q2180" s="3">
        <v>1122.7934846343701</v>
      </c>
      <c r="R2180" s="3">
        <v>3</v>
      </c>
      <c r="S2180" s="3">
        <v>0</v>
      </c>
      <c r="T2180" s="3">
        <v>0</v>
      </c>
      <c r="U2180" s="3">
        <v>4974.8693810701498</v>
      </c>
      <c r="V2180" s="3">
        <v>1</v>
      </c>
      <c r="W2180" s="3" t="str">
        <f>IF(Bank_data3[[#This Row],[credit_risk]]=1,"High Risk","Low Risk")</f>
        <v>High Risk</v>
      </c>
      <c r="X2180" s="3" t="str">
        <f t="shared" si="231"/>
        <v>18-24</v>
      </c>
      <c r="Y2180" s="3" t="str">
        <f t="shared" si="232"/>
        <v>Low Income</v>
      </c>
      <c r="Z2180" s="3" t="str">
        <f t="shared" si="233"/>
        <v>Poor</v>
      </c>
      <c r="AA2180" s="27">
        <f t="shared" si="234"/>
        <v>3.3902461369320458E-2</v>
      </c>
      <c r="AB2180" s="3" t="str">
        <f t="shared" si="235"/>
        <v>Medium</v>
      </c>
      <c r="AC2180" s="3" t="str">
        <f t="shared" si="236"/>
        <v>High</v>
      </c>
      <c r="AD2180" s="3" t="str">
        <f t="shared" si="237"/>
        <v>No</v>
      </c>
    </row>
    <row r="2181" spans="1:30" ht="15" customHeight="1" x14ac:dyDescent="0.3">
      <c r="A2181" s="3" t="s">
        <v>2202</v>
      </c>
      <c r="B2181" s="3">
        <v>28</v>
      </c>
      <c r="C2181" s="3" t="s">
        <v>28</v>
      </c>
      <c r="D2181" s="3" t="s">
        <v>26</v>
      </c>
      <c r="E2181" s="3">
        <v>83960.988066635997</v>
      </c>
      <c r="F2181" s="3">
        <v>217</v>
      </c>
      <c r="G2181" s="3">
        <v>910.01191192413103</v>
      </c>
      <c r="H2181" s="3">
        <v>8</v>
      </c>
      <c r="I2181" s="3">
        <v>818.73012840288402</v>
      </c>
      <c r="J2181" s="3">
        <v>4</v>
      </c>
      <c r="K2181" s="3">
        <v>276.10086905388403</v>
      </c>
      <c r="L2181" s="3">
        <v>0</v>
      </c>
      <c r="M2181" s="3">
        <v>15</v>
      </c>
      <c r="N2181" s="3">
        <v>4</v>
      </c>
      <c r="O2181" s="3">
        <v>307</v>
      </c>
      <c r="P2181" s="3">
        <v>1</v>
      </c>
      <c r="Q2181" s="3">
        <v>24834.1383155779</v>
      </c>
      <c r="R2181" s="3">
        <v>5</v>
      </c>
      <c r="S2181" s="3">
        <v>0</v>
      </c>
      <c r="T2181" s="3">
        <v>0</v>
      </c>
      <c r="U2181" s="3">
        <v>11643.643547818299</v>
      </c>
      <c r="V2181" s="3">
        <v>1</v>
      </c>
      <c r="W2181" s="3" t="str">
        <f>IF(Bank_data3[[#This Row],[credit_risk]]=1,"High Risk","Low Risk")</f>
        <v>High Risk</v>
      </c>
      <c r="X2181" s="3" t="str">
        <f t="shared" si="231"/>
        <v>25-34</v>
      </c>
      <c r="Y2181" s="3" t="str">
        <f t="shared" si="232"/>
        <v>Middle Income</v>
      </c>
      <c r="Z2181" s="3" t="str">
        <f t="shared" si="233"/>
        <v>Poor</v>
      </c>
      <c r="AA2181" s="27">
        <f t="shared" si="234"/>
        <v>0.29578187307500692</v>
      </c>
      <c r="AB2181" s="3" t="str">
        <f t="shared" si="235"/>
        <v>Low</v>
      </c>
      <c r="AC2181" s="3" t="str">
        <f t="shared" si="236"/>
        <v>Low</v>
      </c>
      <c r="AD2181" s="3" t="str">
        <f t="shared" si="237"/>
        <v>No</v>
      </c>
    </row>
    <row r="2182" spans="1:30" ht="15" customHeight="1" x14ac:dyDescent="0.3">
      <c r="A2182" s="3" t="s">
        <v>2203</v>
      </c>
      <c r="B2182" s="3">
        <v>56</v>
      </c>
      <c r="C2182" s="3" t="s">
        <v>31</v>
      </c>
      <c r="D2182" s="3" t="s">
        <v>26</v>
      </c>
      <c r="E2182" s="3">
        <v>22989.297432042498</v>
      </c>
      <c r="F2182" s="3">
        <v>209</v>
      </c>
      <c r="G2182" s="3">
        <v>2444.4036603642198</v>
      </c>
      <c r="H2182" s="3">
        <v>9</v>
      </c>
      <c r="I2182" s="3">
        <v>1125.5300316769799</v>
      </c>
      <c r="J2182" s="3">
        <v>33</v>
      </c>
      <c r="K2182" s="3">
        <v>926.30058789623195</v>
      </c>
      <c r="L2182" s="3">
        <v>38</v>
      </c>
      <c r="M2182" s="3">
        <v>7</v>
      </c>
      <c r="N2182" s="3">
        <v>9</v>
      </c>
      <c r="O2182" s="3">
        <v>398</v>
      </c>
      <c r="P2182" s="3">
        <v>4</v>
      </c>
      <c r="Q2182" s="3">
        <v>12237.1623616955</v>
      </c>
      <c r="R2182" s="3">
        <v>6</v>
      </c>
      <c r="S2182" s="3">
        <v>0</v>
      </c>
      <c r="T2182" s="3">
        <v>0</v>
      </c>
      <c r="U2182" s="3">
        <v>500</v>
      </c>
      <c r="V2182" s="3">
        <v>1</v>
      </c>
      <c r="W2182" s="3" t="str">
        <f>IF(Bank_data3[[#This Row],[credit_risk]]=1,"High Risk","Low Risk")</f>
        <v>High Risk</v>
      </c>
      <c r="X2182" s="3" t="str">
        <f t="shared" si="231"/>
        <v>55+</v>
      </c>
      <c r="Y2182" s="3" t="str">
        <f t="shared" si="232"/>
        <v>Low Income</v>
      </c>
      <c r="Z2182" s="3" t="str">
        <f t="shared" si="233"/>
        <v>Poor</v>
      </c>
      <c r="AA2182" s="27">
        <f t="shared" si="234"/>
        <v>0.53229823129084997</v>
      </c>
      <c r="AB2182" s="3" t="str">
        <f t="shared" si="235"/>
        <v>Medium</v>
      </c>
      <c r="AC2182" s="3" t="str">
        <f t="shared" si="236"/>
        <v>High</v>
      </c>
      <c r="AD2182" s="3" t="str">
        <f t="shared" si="237"/>
        <v>No</v>
      </c>
    </row>
    <row r="2183" spans="1:30" ht="15" customHeight="1" x14ac:dyDescent="0.3">
      <c r="A2183" s="3" t="s">
        <v>2204</v>
      </c>
      <c r="B2183" s="3">
        <v>39</v>
      </c>
      <c r="C2183" s="3" t="s">
        <v>31</v>
      </c>
      <c r="D2183" s="3" t="s">
        <v>33</v>
      </c>
      <c r="E2183" s="3">
        <v>51996.135742941398</v>
      </c>
      <c r="F2183" s="3">
        <v>35</v>
      </c>
      <c r="G2183" s="3">
        <v>2360.0886596710202</v>
      </c>
      <c r="H2183" s="3">
        <v>8</v>
      </c>
      <c r="I2183" s="3">
        <v>881.20458094281003</v>
      </c>
      <c r="J2183" s="3">
        <v>15</v>
      </c>
      <c r="K2183" s="3">
        <v>831.86414841537601</v>
      </c>
      <c r="L2183" s="3">
        <v>36</v>
      </c>
      <c r="M2183" s="3">
        <v>14</v>
      </c>
      <c r="N2183" s="3">
        <v>7</v>
      </c>
      <c r="O2183" s="3">
        <v>507</v>
      </c>
      <c r="P2183" s="3">
        <v>2</v>
      </c>
      <c r="Q2183" s="3">
        <v>8255.1612918410901</v>
      </c>
      <c r="R2183" s="3">
        <v>6</v>
      </c>
      <c r="S2183" s="3">
        <v>0</v>
      </c>
      <c r="T2183" s="3">
        <v>0</v>
      </c>
      <c r="U2183" s="3">
        <v>3531.7175148668798</v>
      </c>
      <c r="V2183" s="3">
        <v>1</v>
      </c>
      <c r="W2183" s="3" t="str">
        <f>IF(Bank_data3[[#This Row],[credit_risk]]=1,"High Risk","Low Risk")</f>
        <v>High Risk</v>
      </c>
      <c r="X2183" s="3" t="str">
        <f t="shared" ref="X2183:X2246" si="238">_xlfn.IFS(B2183&lt;25,"18-24",B2183&lt;35,"25-34",B2183&lt;45,"35-44",B2183&lt;55,"45-54",TRUE(),"55+")</f>
        <v>35-44</v>
      </c>
      <c r="Y2183" s="3" t="str">
        <f t="shared" ref="Y2183:Y2246" si="239">_xlfn.IFS(E2183&lt;50000,"Low Income",E2183&lt;100000,"Middle Income",TRUE(),"High Income")</f>
        <v>Middle Income</v>
      </c>
      <c r="Z2183" s="3" t="str">
        <f t="shared" ref="Z2183:Z2246" si="240">_xlfn.IFS(O2183&lt;580,"Poor",O2183&lt;670,"Fair",O2183&lt;740,"Good",O2183&lt;800,"Very Good",TRUE(),"Excellent")</f>
        <v>Poor</v>
      </c>
      <c r="AA2183" s="27">
        <f t="shared" ref="AA2183:AA2246" si="241">IF(E2183=0,0,Q2183/E2183)</f>
        <v>0.1587649000043575</v>
      </c>
      <c r="AB2183" s="3" t="str">
        <f t="shared" ref="AB2183:AB2246" si="242">_xlfn.IFS(G2183&lt;1000,"Low",G2183&lt;5000,"Medium",TRUE(),"High")</f>
        <v>Medium</v>
      </c>
      <c r="AC2183" s="3" t="str">
        <f t="shared" ref="AC2183:AC2246" si="243">_xlfn.IFS(L2183&lt;10,"Low",L2183&lt;30,"Medium",TRUE(),"High")</f>
        <v>High</v>
      </c>
      <c r="AD2183" s="3" t="str">
        <f t="shared" ref="AD2183:AD2246" si="244">IF(AND(E2183&gt;=100000,O2183&gt;=750),"Yes","No")</f>
        <v>No</v>
      </c>
    </row>
    <row r="2184" spans="1:30" ht="15" customHeight="1" x14ac:dyDescent="0.3">
      <c r="A2184" s="3" t="s">
        <v>2205</v>
      </c>
      <c r="B2184" s="3">
        <v>45</v>
      </c>
      <c r="C2184" s="3" t="s">
        <v>31</v>
      </c>
      <c r="D2184" s="3" t="s">
        <v>26</v>
      </c>
      <c r="E2184" s="3">
        <v>81257.951349789495</v>
      </c>
      <c r="F2184" s="3">
        <v>21</v>
      </c>
      <c r="G2184" s="3">
        <v>1861.1919306499601</v>
      </c>
      <c r="H2184" s="3">
        <v>6</v>
      </c>
      <c r="I2184" s="3">
        <v>1259.9986450603301</v>
      </c>
      <c r="J2184" s="3">
        <v>39</v>
      </c>
      <c r="K2184" s="3">
        <v>513.58999738527802</v>
      </c>
      <c r="L2184" s="3">
        <v>17</v>
      </c>
      <c r="M2184" s="3">
        <v>16</v>
      </c>
      <c r="N2184" s="3">
        <v>1</v>
      </c>
      <c r="O2184" s="3">
        <v>491</v>
      </c>
      <c r="P2184" s="3">
        <v>5</v>
      </c>
      <c r="Q2184" s="3">
        <v>9818.7492219085198</v>
      </c>
      <c r="R2184" s="3">
        <v>3</v>
      </c>
      <c r="S2184" s="3">
        <v>0</v>
      </c>
      <c r="T2184" s="3">
        <v>0</v>
      </c>
      <c r="U2184" s="3">
        <v>4494.0220076154301</v>
      </c>
      <c r="V2184" s="3">
        <v>1</v>
      </c>
      <c r="W2184" s="3" t="str">
        <f>IF(Bank_data3[[#This Row],[credit_risk]]=1,"High Risk","Low Risk")</f>
        <v>High Risk</v>
      </c>
      <c r="X2184" s="3" t="str">
        <f t="shared" si="238"/>
        <v>45-54</v>
      </c>
      <c r="Y2184" s="3" t="str">
        <f t="shared" si="239"/>
        <v>Middle Income</v>
      </c>
      <c r="Z2184" s="3" t="str">
        <f t="shared" si="240"/>
        <v>Poor</v>
      </c>
      <c r="AA2184" s="27">
        <f t="shared" si="241"/>
        <v>0.12083431908887222</v>
      </c>
      <c r="AB2184" s="3" t="str">
        <f t="shared" si="242"/>
        <v>Medium</v>
      </c>
      <c r="AC2184" s="3" t="str">
        <f t="shared" si="243"/>
        <v>Medium</v>
      </c>
      <c r="AD2184" s="3" t="str">
        <f t="shared" si="244"/>
        <v>No</v>
      </c>
    </row>
    <row r="2185" spans="1:30" ht="15" customHeight="1" x14ac:dyDescent="0.3">
      <c r="A2185" s="3" t="s">
        <v>2206</v>
      </c>
      <c r="B2185" s="3">
        <v>48</v>
      </c>
      <c r="C2185" s="3" t="s">
        <v>31</v>
      </c>
      <c r="D2185" s="3" t="s">
        <v>24</v>
      </c>
      <c r="E2185" s="3">
        <v>60649.827510837997</v>
      </c>
      <c r="F2185" s="3">
        <v>59</v>
      </c>
      <c r="G2185" s="3">
        <v>1084.0244067763999</v>
      </c>
      <c r="H2185" s="3">
        <v>7</v>
      </c>
      <c r="I2185" s="3">
        <v>100.40686359027301</v>
      </c>
      <c r="J2185" s="3">
        <v>46</v>
      </c>
      <c r="K2185" s="3">
        <v>374.50979352208799</v>
      </c>
      <c r="L2185" s="3">
        <v>71</v>
      </c>
      <c r="M2185" s="3">
        <v>12</v>
      </c>
      <c r="N2185" s="3">
        <v>3</v>
      </c>
      <c r="O2185" s="3">
        <v>671</v>
      </c>
      <c r="P2185" s="3">
        <v>0</v>
      </c>
      <c r="Q2185" s="3">
        <v>2445.3369477088099</v>
      </c>
      <c r="R2185" s="3">
        <v>3</v>
      </c>
      <c r="S2185" s="3">
        <v>0</v>
      </c>
      <c r="T2185" s="3">
        <v>0</v>
      </c>
      <c r="U2185" s="3">
        <v>10974.9920022188</v>
      </c>
      <c r="V2185" s="3">
        <v>0</v>
      </c>
      <c r="W2185" s="3" t="str">
        <f>IF(Bank_data3[[#This Row],[credit_risk]]=1,"High Risk","Low Risk")</f>
        <v>Low Risk</v>
      </c>
      <c r="X2185" s="3" t="str">
        <f t="shared" si="238"/>
        <v>45-54</v>
      </c>
      <c r="Y2185" s="3" t="str">
        <f t="shared" si="239"/>
        <v>Middle Income</v>
      </c>
      <c r="Z2185" s="3" t="str">
        <f t="shared" si="240"/>
        <v>Good</v>
      </c>
      <c r="AA2185" s="27">
        <f t="shared" si="241"/>
        <v>4.0318943153990559E-2</v>
      </c>
      <c r="AB2185" s="3" t="str">
        <f t="shared" si="242"/>
        <v>Medium</v>
      </c>
      <c r="AC2185" s="3" t="str">
        <f t="shared" si="243"/>
        <v>High</v>
      </c>
      <c r="AD2185" s="3" t="str">
        <f t="shared" si="244"/>
        <v>No</v>
      </c>
    </row>
    <row r="2186" spans="1:30" ht="15" customHeight="1" x14ac:dyDescent="0.3">
      <c r="A2186" s="3" t="s">
        <v>2207</v>
      </c>
      <c r="B2186" s="3">
        <v>20</v>
      </c>
      <c r="C2186" s="3" t="s">
        <v>31</v>
      </c>
      <c r="D2186" s="3" t="s">
        <v>26</v>
      </c>
      <c r="E2186" s="3">
        <v>65051.952242924403</v>
      </c>
      <c r="F2186" s="3">
        <v>17</v>
      </c>
      <c r="G2186" s="3">
        <v>2371.5643298166301</v>
      </c>
      <c r="H2186" s="3">
        <v>1</v>
      </c>
      <c r="I2186" s="3">
        <v>734.12384559334805</v>
      </c>
      <c r="J2186" s="3">
        <v>42</v>
      </c>
      <c r="K2186" s="3">
        <v>1018.90695167018</v>
      </c>
      <c r="L2186" s="3">
        <v>78</v>
      </c>
      <c r="M2186" s="3">
        <v>13</v>
      </c>
      <c r="N2186" s="3">
        <v>0</v>
      </c>
      <c r="O2186" s="3">
        <v>325</v>
      </c>
      <c r="P2186" s="3">
        <v>5</v>
      </c>
      <c r="Q2186" s="3">
        <v>11378.504332622701</v>
      </c>
      <c r="R2186" s="3">
        <v>0</v>
      </c>
      <c r="S2186" s="3">
        <v>0</v>
      </c>
      <c r="T2186" s="3">
        <v>0</v>
      </c>
      <c r="U2186" s="3">
        <v>10830.2337023949</v>
      </c>
      <c r="V2186" s="3">
        <v>1</v>
      </c>
      <c r="W2186" s="3" t="str">
        <f>IF(Bank_data3[[#This Row],[credit_risk]]=1,"High Risk","Low Risk")</f>
        <v>High Risk</v>
      </c>
      <c r="X2186" s="3" t="str">
        <f t="shared" si="238"/>
        <v>18-24</v>
      </c>
      <c r="Y2186" s="3" t="str">
        <f t="shared" si="239"/>
        <v>Middle Income</v>
      </c>
      <c r="Z2186" s="3" t="str">
        <f t="shared" si="240"/>
        <v>Poor</v>
      </c>
      <c r="AA2186" s="27">
        <f t="shared" si="241"/>
        <v>0.17491411003518842</v>
      </c>
      <c r="AB2186" s="3" t="str">
        <f t="shared" si="242"/>
        <v>Medium</v>
      </c>
      <c r="AC2186" s="3" t="str">
        <f t="shared" si="243"/>
        <v>High</v>
      </c>
      <c r="AD2186" s="3" t="str">
        <f t="shared" si="244"/>
        <v>No</v>
      </c>
    </row>
    <row r="2187" spans="1:30" ht="15" customHeight="1" x14ac:dyDescent="0.3">
      <c r="A2187" s="3" t="s">
        <v>2208</v>
      </c>
      <c r="B2187" s="3">
        <v>54</v>
      </c>
      <c r="C2187" s="3" t="s">
        <v>28</v>
      </c>
      <c r="D2187" s="3" t="s">
        <v>33</v>
      </c>
      <c r="E2187" s="3">
        <v>31043.045314937601</v>
      </c>
      <c r="F2187" s="3">
        <v>43</v>
      </c>
      <c r="G2187" s="3">
        <v>830.73200490308295</v>
      </c>
      <c r="H2187" s="3">
        <v>9</v>
      </c>
      <c r="I2187" s="3">
        <v>1375.67357617574</v>
      </c>
      <c r="J2187" s="3">
        <v>41</v>
      </c>
      <c r="K2187" s="3">
        <v>624.42081327895403</v>
      </c>
      <c r="L2187" s="3">
        <v>5</v>
      </c>
      <c r="M2187" s="3">
        <v>14</v>
      </c>
      <c r="N2187" s="3">
        <v>5</v>
      </c>
      <c r="O2187" s="3">
        <v>806</v>
      </c>
      <c r="P2187" s="3">
        <v>1</v>
      </c>
      <c r="Q2187" s="3">
        <v>9325.2815033296793</v>
      </c>
      <c r="R2187" s="3">
        <v>1</v>
      </c>
      <c r="S2187" s="3">
        <v>0</v>
      </c>
      <c r="T2187" s="3">
        <v>0</v>
      </c>
      <c r="U2187" s="3">
        <v>8992.0372089033208</v>
      </c>
      <c r="V2187" s="3">
        <v>0</v>
      </c>
      <c r="W2187" s="3" t="str">
        <f>IF(Bank_data3[[#This Row],[credit_risk]]=1,"High Risk","Low Risk")</f>
        <v>Low Risk</v>
      </c>
      <c r="X2187" s="3" t="str">
        <f t="shared" si="238"/>
        <v>45-54</v>
      </c>
      <c r="Y2187" s="3" t="str">
        <f t="shared" si="239"/>
        <v>Low Income</v>
      </c>
      <c r="Z2187" s="3" t="str">
        <f t="shared" si="240"/>
        <v>Excellent</v>
      </c>
      <c r="AA2187" s="27">
        <f t="shared" si="241"/>
        <v>0.30039841158375169</v>
      </c>
      <c r="AB2187" s="3" t="str">
        <f t="shared" si="242"/>
        <v>Low</v>
      </c>
      <c r="AC2187" s="3" t="str">
        <f t="shared" si="243"/>
        <v>Low</v>
      </c>
      <c r="AD2187" s="3" t="str">
        <f t="shared" si="244"/>
        <v>No</v>
      </c>
    </row>
    <row r="2188" spans="1:30" ht="15" customHeight="1" x14ac:dyDescent="0.3">
      <c r="A2188" s="3" t="s">
        <v>2209</v>
      </c>
      <c r="B2188" s="3">
        <v>25</v>
      </c>
      <c r="C2188" s="3" t="s">
        <v>28</v>
      </c>
      <c r="D2188" s="3" t="s">
        <v>24</v>
      </c>
      <c r="E2188" s="3">
        <v>56246.8362367437</v>
      </c>
      <c r="F2188" s="3">
        <v>199</v>
      </c>
      <c r="G2188" s="3">
        <v>2636.5097022239102</v>
      </c>
      <c r="H2188" s="3">
        <v>11</v>
      </c>
      <c r="I2188" s="3">
        <v>1134.6607024462301</v>
      </c>
      <c r="J2188" s="3">
        <v>2</v>
      </c>
      <c r="K2188" s="3">
        <v>436.18915653982799</v>
      </c>
      <c r="L2188" s="3">
        <v>21</v>
      </c>
      <c r="M2188" s="3">
        <v>8</v>
      </c>
      <c r="N2188" s="3">
        <v>5</v>
      </c>
      <c r="O2188" s="3">
        <v>447</v>
      </c>
      <c r="P2188" s="3">
        <v>5</v>
      </c>
      <c r="Q2188" s="3">
        <v>11624.969580864299</v>
      </c>
      <c r="R2188" s="3">
        <v>3</v>
      </c>
      <c r="S2188" s="3">
        <v>0</v>
      </c>
      <c r="T2188" s="3">
        <v>0</v>
      </c>
      <c r="U2188" s="3">
        <v>8941.2099661807697</v>
      </c>
      <c r="V2188" s="3">
        <v>1</v>
      </c>
      <c r="W2188" s="3" t="str">
        <f>IF(Bank_data3[[#This Row],[credit_risk]]=1,"High Risk","Low Risk")</f>
        <v>High Risk</v>
      </c>
      <c r="X2188" s="3" t="str">
        <f t="shared" si="238"/>
        <v>25-34</v>
      </c>
      <c r="Y2188" s="3" t="str">
        <f t="shared" si="239"/>
        <v>Middle Income</v>
      </c>
      <c r="Z2188" s="3" t="str">
        <f t="shared" si="240"/>
        <v>Poor</v>
      </c>
      <c r="AA2188" s="27">
        <f t="shared" si="241"/>
        <v>0.20667775040598985</v>
      </c>
      <c r="AB2188" s="3" t="str">
        <f t="shared" si="242"/>
        <v>Medium</v>
      </c>
      <c r="AC2188" s="3" t="str">
        <f t="shared" si="243"/>
        <v>Medium</v>
      </c>
      <c r="AD2188" s="3" t="str">
        <f t="shared" si="244"/>
        <v>No</v>
      </c>
    </row>
    <row r="2189" spans="1:30" ht="15" customHeight="1" x14ac:dyDescent="0.3">
      <c r="A2189" s="3" t="s">
        <v>2210</v>
      </c>
      <c r="B2189" s="3">
        <v>56</v>
      </c>
      <c r="C2189" s="3" t="s">
        <v>31</v>
      </c>
      <c r="D2189" s="3" t="s">
        <v>26</v>
      </c>
      <c r="E2189" s="3">
        <v>49341.152071491</v>
      </c>
      <c r="F2189" s="3">
        <v>210</v>
      </c>
      <c r="G2189" s="3">
        <v>2805.76577796738</v>
      </c>
      <c r="H2189" s="3">
        <v>9</v>
      </c>
      <c r="I2189" s="3">
        <v>1263.8802905765699</v>
      </c>
      <c r="J2189" s="3">
        <v>42</v>
      </c>
      <c r="K2189" s="3">
        <v>359.73730167005698</v>
      </c>
      <c r="L2189" s="3">
        <v>10</v>
      </c>
      <c r="M2189" s="3">
        <v>11</v>
      </c>
      <c r="N2189" s="3">
        <v>2</v>
      </c>
      <c r="O2189" s="3">
        <v>677</v>
      </c>
      <c r="P2189" s="3">
        <v>4</v>
      </c>
      <c r="Q2189" s="3">
        <v>17398.505224906501</v>
      </c>
      <c r="R2189" s="3">
        <v>5</v>
      </c>
      <c r="S2189" s="3">
        <v>0</v>
      </c>
      <c r="T2189" s="3">
        <v>0</v>
      </c>
      <c r="U2189" s="3">
        <v>13750.535484649199</v>
      </c>
      <c r="V2189" s="3">
        <v>1</v>
      </c>
      <c r="W2189" s="3" t="str">
        <f>IF(Bank_data3[[#This Row],[credit_risk]]=1,"High Risk","Low Risk")</f>
        <v>High Risk</v>
      </c>
      <c r="X2189" s="3" t="str">
        <f t="shared" si="238"/>
        <v>55+</v>
      </c>
      <c r="Y2189" s="3" t="str">
        <f t="shared" si="239"/>
        <v>Low Income</v>
      </c>
      <c r="Z2189" s="3" t="str">
        <f t="shared" si="240"/>
        <v>Good</v>
      </c>
      <c r="AA2189" s="27">
        <f t="shared" si="241"/>
        <v>0.35261651774359853</v>
      </c>
      <c r="AB2189" s="3" t="str">
        <f t="shared" si="242"/>
        <v>Medium</v>
      </c>
      <c r="AC2189" s="3" t="str">
        <f t="shared" si="243"/>
        <v>Medium</v>
      </c>
      <c r="AD2189" s="3" t="str">
        <f t="shared" si="244"/>
        <v>No</v>
      </c>
    </row>
    <row r="2190" spans="1:30" ht="15" customHeight="1" x14ac:dyDescent="0.3">
      <c r="A2190" s="3" t="s">
        <v>2211</v>
      </c>
      <c r="B2190" s="3">
        <v>24</v>
      </c>
      <c r="C2190" s="3" t="s">
        <v>28</v>
      </c>
      <c r="D2190" s="3" t="s">
        <v>24</v>
      </c>
      <c r="E2190" s="3">
        <v>29659.204955041401</v>
      </c>
      <c r="F2190" s="3">
        <v>62</v>
      </c>
      <c r="G2190" s="3">
        <v>2445.1840524671902</v>
      </c>
      <c r="H2190" s="3">
        <v>6</v>
      </c>
      <c r="I2190" s="3">
        <v>797.63239222022798</v>
      </c>
      <c r="J2190" s="3">
        <v>48</v>
      </c>
      <c r="K2190" s="3">
        <v>704.44899155805604</v>
      </c>
      <c r="L2190" s="3">
        <v>71</v>
      </c>
      <c r="M2190" s="3">
        <v>18</v>
      </c>
      <c r="N2190" s="3">
        <v>0</v>
      </c>
      <c r="O2190" s="3">
        <v>815</v>
      </c>
      <c r="P2190" s="3">
        <v>0</v>
      </c>
      <c r="Q2190" s="3">
        <v>13820.8757034229</v>
      </c>
      <c r="R2190" s="3">
        <v>2</v>
      </c>
      <c r="S2190" s="3">
        <v>0</v>
      </c>
      <c r="T2190" s="3">
        <v>0</v>
      </c>
      <c r="U2190" s="3">
        <v>6350.5873656864196</v>
      </c>
      <c r="V2190" s="3">
        <v>0</v>
      </c>
      <c r="W2190" s="3" t="str">
        <f>IF(Bank_data3[[#This Row],[credit_risk]]=1,"High Risk","Low Risk")</f>
        <v>Low Risk</v>
      </c>
      <c r="X2190" s="3" t="str">
        <f t="shared" si="238"/>
        <v>18-24</v>
      </c>
      <c r="Y2190" s="3" t="str">
        <f t="shared" si="239"/>
        <v>Low Income</v>
      </c>
      <c r="Z2190" s="3" t="str">
        <f t="shared" si="240"/>
        <v>Excellent</v>
      </c>
      <c r="AA2190" s="27">
        <f t="shared" si="241"/>
        <v>0.46598941962109675</v>
      </c>
      <c r="AB2190" s="3" t="str">
        <f t="shared" si="242"/>
        <v>Medium</v>
      </c>
      <c r="AC2190" s="3" t="str">
        <f t="shared" si="243"/>
        <v>High</v>
      </c>
      <c r="AD2190" s="3" t="str">
        <f t="shared" si="244"/>
        <v>No</v>
      </c>
    </row>
    <row r="2191" spans="1:30" ht="15" customHeight="1" x14ac:dyDescent="0.3">
      <c r="A2191" s="3" t="s">
        <v>2212</v>
      </c>
      <c r="B2191" s="3">
        <v>52</v>
      </c>
      <c r="C2191" s="3" t="s">
        <v>28</v>
      </c>
      <c r="D2191" s="3" t="s">
        <v>33</v>
      </c>
      <c r="E2191" s="3">
        <v>65571.286810549296</v>
      </c>
      <c r="F2191" s="3">
        <v>111</v>
      </c>
      <c r="G2191" s="3">
        <v>1774.24653788263</v>
      </c>
      <c r="H2191" s="3">
        <v>0</v>
      </c>
      <c r="I2191" s="3">
        <v>612.01275460531599</v>
      </c>
      <c r="J2191" s="3">
        <v>41</v>
      </c>
      <c r="K2191" s="3">
        <v>444.85780409891601</v>
      </c>
      <c r="L2191" s="3">
        <v>8</v>
      </c>
      <c r="M2191" s="3">
        <v>8</v>
      </c>
      <c r="N2191" s="3">
        <v>4</v>
      </c>
      <c r="O2191" s="3">
        <v>364</v>
      </c>
      <c r="P2191" s="3">
        <v>0</v>
      </c>
      <c r="Q2191" s="3">
        <v>5062.9401262418096</v>
      </c>
      <c r="R2191" s="3">
        <v>1</v>
      </c>
      <c r="S2191" s="3">
        <v>0</v>
      </c>
      <c r="T2191" s="3">
        <v>0</v>
      </c>
      <c r="U2191" s="3">
        <v>6005.0067575569401</v>
      </c>
      <c r="V2191" s="3">
        <v>1</v>
      </c>
      <c r="W2191" s="3" t="str">
        <f>IF(Bank_data3[[#This Row],[credit_risk]]=1,"High Risk","Low Risk")</f>
        <v>High Risk</v>
      </c>
      <c r="X2191" s="3" t="str">
        <f t="shared" si="238"/>
        <v>45-54</v>
      </c>
      <c r="Y2191" s="3" t="str">
        <f t="shared" si="239"/>
        <v>Middle Income</v>
      </c>
      <c r="Z2191" s="3" t="str">
        <f t="shared" si="240"/>
        <v>Poor</v>
      </c>
      <c r="AA2191" s="27">
        <f t="shared" si="241"/>
        <v>7.7212761446482231E-2</v>
      </c>
      <c r="AB2191" s="3" t="str">
        <f t="shared" si="242"/>
        <v>Medium</v>
      </c>
      <c r="AC2191" s="3" t="str">
        <f t="shared" si="243"/>
        <v>Low</v>
      </c>
      <c r="AD2191" s="3" t="str">
        <f t="shared" si="244"/>
        <v>No</v>
      </c>
    </row>
    <row r="2192" spans="1:30" ht="15" customHeight="1" x14ac:dyDescent="0.3">
      <c r="A2192" s="3" t="s">
        <v>2213</v>
      </c>
      <c r="B2192" s="3">
        <v>68</v>
      </c>
      <c r="C2192" s="3" t="s">
        <v>31</v>
      </c>
      <c r="D2192" s="3" t="s">
        <v>26</v>
      </c>
      <c r="E2192" s="3">
        <v>35249.238704288</v>
      </c>
      <c r="F2192" s="3">
        <v>98</v>
      </c>
      <c r="G2192" s="3">
        <v>10</v>
      </c>
      <c r="H2192" s="3">
        <v>2</v>
      </c>
      <c r="I2192" s="3">
        <v>440.49243910922502</v>
      </c>
      <c r="J2192" s="3">
        <v>48</v>
      </c>
      <c r="K2192" s="3">
        <v>165.27562742239499</v>
      </c>
      <c r="L2192" s="3">
        <v>12</v>
      </c>
      <c r="M2192" s="3">
        <v>12</v>
      </c>
      <c r="N2192" s="3">
        <v>0</v>
      </c>
      <c r="O2192" s="3">
        <v>896</v>
      </c>
      <c r="P2192" s="3">
        <v>0</v>
      </c>
      <c r="Q2192" s="3">
        <v>6058.3709575267203</v>
      </c>
      <c r="R2192" s="3">
        <v>1</v>
      </c>
      <c r="S2192" s="3">
        <v>0</v>
      </c>
      <c r="T2192" s="3">
        <v>0</v>
      </c>
      <c r="U2192" s="3">
        <v>7313.1347385378303</v>
      </c>
      <c r="V2192" s="3">
        <v>0</v>
      </c>
      <c r="W2192" s="3" t="str">
        <f>IF(Bank_data3[[#This Row],[credit_risk]]=1,"High Risk","Low Risk")</f>
        <v>Low Risk</v>
      </c>
      <c r="X2192" s="3" t="str">
        <f t="shared" si="238"/>
        <v>55+</v>
      </c>
      <c r="Y2192" s="3" t="str">
        <f t="shared" si="239"/>
        <v>Low Income</v>
      </c>
      <c r="Z2192" s="3" t="str">
        <f t="shared" si="240"/>
        <v>Excellent</v>
      </c>
      <c r="AA2192" s="27">
        <f t="shared" si="241"/>
        <v>0.17187239158131751</v>
      </c>
      <c r="AB2192" s="3" t="str">
        <f t="shared" si="242"/>
        <v>Low</v>
      </c>
      <c r="AC2192" s="3" t="str">
        <f t="shared" si="243"/>
        <v>Medium</v>
      </c>
      <c r="AD2192" s="3" t="str">
        <f t="shared" si="244"/>
        <v>No</v>
      </c>
    </row>
    <row r="2193" spans="1:30" ht="15" customHeight="1" x14ac:dyDescent="0.3">
      <c r="A2193" s="3" t="s">
        <v>2214</v>
      </c>
      <c r="B2193" s="3">
        <v>33</v>
      </c>
      <c r="C2193" s="3" t="s">
        <v>28</v>
      </c>
      <c r="D2193" s="3" t="s">
        <v>24</v>
      </c>
      <c r="E2193" s="3">
        <v>37383.3566209665</v>
      </c>
      <c r="F2193" s="3">
        <v>24</v>
      </c>
      <c r="G2193" s="3">
        <v>1352.1753874516201</v>
      </c>
      <c r="H2193" s="3">
        <v>5</v>
      </c>
      <c r="I2193" s="3">
        <v>416.07516791847098</v>
      </c>
      <c r="J2193" s="3">
        <v>13</v>
      </c>
      <c r="K2193" s="3">
        <v>542.97366522548703</v>
      </c>
      <c r="L2193" s="3">
        <v>2</v>
      </c>
      <c r="M2193" s="3">
        <v>17</v>
      </c>
      <c r="N2193" s="3">
        <v>2</v>
      </c>
      <c r="O2193" s="3">
        <v>578</v>
      </c>
      <c r="P2193" s="3">
        <v>2</v>
      </c>
      <c r="Q2193" s="3">
        <v>13507.4963226731</v>
      </c>
      <c r="R2193" s="3">
        <v>3</v>
      </c>
      <c r="S2193" s="3">
        <v>0</v>
      </c>
      <c r="T2193" s="3">
        <v>0</v>
      </c>
      <c r="U2193" s="3">
        <v>3553.0716132776101</v>
      </c>
      <c r="V2193" s="3">
        <v>1</v>
      </c>
      <c r="W2193" s="3" t="str">
        <f>IF(Bank_data3[[#This Row],[credit_risk]]=1,"High Risk","Low Risk")</f>
        <v>High Risk</v>
      </c>
      <c r="X2193" s="3" t="str">
        <f t="shared" si="238"/>
        <v>25-34</v>
      </c>
      <c r="Y2193" s="3" t="str">
        <f t="shared" si="239"/>
        <v>Low Income</v>
      </c>
      <c r="Z2193" s="3" t="str">
        <f t="shared" si="240"/>
        <v>Poor</v>
      </c>
      <c r="AA2193" s="27">
        <f t="shared" si="241"/>
        <v>0.36132379603113018</v>
      </c>
      <c r="AB2193" s="3" t="str">
        <f t="shared" si="242"/>
        <v>Medium</v>
      </c>
      <c r="AC2193" s="3" t="str">
        <f t="shared" si="243"/>
        <v>Low</v>
      </c>
      <c r="AD2193" s="3" t="str">
        <f t="shared" si="244"/>
        <v>No</v>
      </c>
    </row>
    <row r="2194" spans="1:30" ht="15" customHeight="1" x14ac:dyDescent="0.3">
      <c r="A2194" s="3" t="s">
        <v>2215</v>
      </c>
      <c r="B2194" s="3">
        <v>31</v>
      </c>
      <c r="C2194" s="3" t="s">
        <v>28</v>
      </c>
      <c r="D2194" s="3" t="s">
        <v>24</v>
      </c>
      <c r="E2194" s="3">
        <v>57786.4277975273</v>
      </c>
      <c r="F2194" s="3">
        <v>173</v>
      </c>
      <c r="G2194" s="3">
        <v>2911.90402573653</v>
      </c>
      <c r="H2194" s="3">
        <v>4</v>
      </c>
      <c r="I2194" s="3">
        <v>1082.47119677298</v>
      </c>
      <c r="J2194" s="3">
        <v>32</v>
      </c>
      <c r="K2194" s="3">
        <v>559.68602389995999</v>
      </c>
      <c r="L2194" s="3">
        <v>66</v>
      </c>
      <c r="M2194" s="3">
        <v>3</v>
      </c>
      <c r="N2194" s="3">
        <v>7</v>
      </c>
      <c r="O2194" s="3">
        <v>665</v>
      </c>
      <c r="P2194" s="3">
        <v>4</v>
      </c>
      <c r="Q2194" s="3">
        <v>14941.8022785714</v>
      </c>
      <c r="R2194" s="3">
        <v>6</v>
      </c>
      <c r="S2194" s="3">
        <v>0</v>
      </c>
      <c r="T2194" s="3">
        <v>0</v>
      </c>
      <c r="U2194" s="3">
        <v>10796.8668834494</v>
      </c>
      <c r="V2194" s="3">
        <v>1</v>
      </c>
      <c r="W2194" s="3" t="str">
        <f>IF(Bank_data3[[#This Row],[credit_risk]]=1,"High Risk","Low Risk")</f>
        <v>High Risk</v>
      </c>
      <c r="X2194" s="3" t="str">
        <f t="shared" si="238"/>
        <v>25-34</v>
      </c>
      <c r="Y2194" s="3" t="str">
        <f t="shared" si="239"/>
        <v>Middle Income</v>
      </c>
      <c r="Z2194" s="3" t="str">
        <f t="shared" si="240"/>
        <v>Fair</v>
      </c>
      <c r="AA2194" s="27">
        <f t="shared" si="241"/>
        <v>0.25856940544801704</v>
      </c>
      <c r="AB2194" s="3" t="str">
        <f t="shared" si="242"/>
        <v>Medium</v>
      </c>
      <c r="AC2194" s="3" t="str">
        <f t="shared" si="243"/>
        <v>High</v>
      </c>
      <c r="AD2194" s="3" t="str">
        <f t="shared" si="244"/>
        <v>No</v>
      </c>
    </row>
    <row r="2195" spans="1:30" ht="15" customHeight="1" x14ac:dyDescent="0.3">
      <c r="A2195" s="3" t="s">
        <v>2216</v>
      </c>
      <c r="B2195" s="3">
        <v>61</v>
      </c>
      <c r="C2195" s="3" t="s">
        <v>28</v>
      </c>
      <c r="D2195" s="3" t="s">
        <v>26</v>
      </c>
      <c r="E2195" s="3">
        <v>47421.581978389702</v>
      </c>
      <c r="F2195" s="3">
        <v>162</v>
      </c>
      <c r="G2195" s="3">
        <v>2249.6451740756902</v>
      </c>
      <c r="H2195" s="3">
        <v>4</v>
      </c>
      <c r="I2195" s="3">
        <v>979.62386764729797</v>
      </c>
      <c r="J2195" s="3">
        <v>27</v>
      </c>
      <c r="K2195" s="3">
        <v>511.08607717868898</v>
      </c>
      <c r="L2195" s="3">
        <v>6</v>
      </c>
      <c r="M2195" s="3">
        <v>19</v>
      </c>
      <c r="N2195" s="3">
        <v>9</v>
      </c>
      <c r="O2195" s="3">
        <v>798</v>
      </c>
      <c r="P2195" s="3">
        <v>0</v>
      </c>
      <c r="Q2195" s="3">
        <v>11567.2118740676</v>
      </c>
      <c r="R2195" s="3">
        <v>2</v>
      </c>
      <c r="S2195" s="3">
        <v>1</v>
      </c>
      <c r="T2195" s="3">
        <v>0</v>
      </c>
      <c r="U2195" s="3">
        <v>2460.0902189609401</v>
      </c>
      <c r="V2195" s="3">
        <v>1</v>
      </c>
      <c r="W2195" s="3" t="str">
        <f>IF(Bank_data3[[#This Row],[credit_risk]]=1,"High Risk","Low Risk")</f>
        <v>High Risk</v>
      </c>
      <c r="X2195" s="3" t="str">
        <f t="shared" si="238"/>
        <v>55+</v>
      </c>
      <c r="Y2195" s="3" t="str">
        <f t="shared" si="239"/>
        <v>Low Income</v>
      </c>
      <c r="Z2195" s="3" t="str">
        <f t="shared" si="240"/>
        <v>Very Good</v>
      </c>
      <c r="AA2195" s="27">
        <f t="shared" si="241"/>
        <v>0.24392294376300747</v>
      </c>
      <c r="AB2195" s="3" t="str">
        <f t="shared" si="242"/>
        <v>Medium</v>
      </c>
      <c r="AC2195" s="3" t="str">
        <f t="shared" si="243"/>
        <v>Low</v>
      </c>
      <c r="AD2195" s="3" t="str">
        <f t="shared" si="244"/>
        <v>No</v>
      </c>
    </row>
    <row r="2196" spans="1:30" ht="15" customHeight="1" x14ac:dyDescent="0.3">
      <c r="A2196" s="3" t="s">
        <v>2217</v>
      </c>
      <c r="B2196" s="3">
        <v>39</v>
      </c>
      <c r="C2196" s="3" t="s">
        <v>31</v>
      </c>
      <c r="D2196" s="3" t="s">
        <v>24</v>
      </c>
      <c r="E2196" s="3">
        <v>53047.184425808198</v>
      </c>
      <c r="F2196" s="3">
        <v>143</v>
      </c>
      <c r="G2196" s="3">
        <v>1848.2512321440399</v>
      </c>
      <c r="H2196" s="3">
        <v>8</v>
      </c>
      <c r="I2196" s="3">
        <v>776.69929273437401</v>
      </c>
      <c r="J2196" s="3">
        <v>40</v>
      </c>
      <c r="K2196" s="3">
        <v>626.29532999337903</v>
      </c>
      <c r="L2196" s="3">
        <v>66</v>
      </c>
      <c r="M2196" s="3">
        <v>0</v>
      </c>
      <c r="N2196" s="3">
        <v>8</v>
      </c>
      <c r="O2196" s="3">
        <v>468</v>
      </c>
      <c r="P2196" s="3">
        <v>5</v>
      </c>
      <c r="Q2196" s="3">
        <v>15332.441642273299</v>
      </c>
      <c r="R2196" s="3">
        <v>1</v>
      </c>
      <c r="S2196" s="3">
        <v>0</v>
      </c>
      <c r="T2196" s="3">
        <v>0</v>
      </c>
      <c r="U2196" s="3">
        <v>7200.1906519372596</v>
      </c>
      <c r="V2196" s="3">
        <v>1</v>
      </c>
      <c r="W2196" s="3" t="str">
        <f>IF(Bank_data3[[#This Row],[credit_risk]]=1,"High Risk","Low Risk")</f>
        <v>High Risk</v>
      </c>
      <c r="X2196" s="3" t="str">
        <f t="shared" si="238"/>
        <v>35-44</v>
      </c>
      <c r="Y2196" s="3" t="str">
        <f t="shared" si="239"/>
        <v>Middle Income</v>
      </c>
      <c r="Z2196" s="3" t="str">
        <f t="shared" si="240"/>
        <v>Poor</v>
      </c>
      <c r="AA2196" s="27">
        <f t="shared" si="241"/>
        <v>0.2890340327810848</v>
      </c>
      <c r="AB2196" s="3" t="str">
        <f t="shared" si="242"/>
        <v>Medium</v>
      </c>
      <c r="AC2196" s="3" t="str">
        <f t="shared" si="243"/>
        <v>High</v>
      </c>
      <c r="AD2196" s="3" t="str">
        <f t="shared" si="244"/>
        <v>No</v>
      </c>
    </row>
    <row r="2197" spans="1:30" ht="15" customHeight="1" x14ac:dyDescent="0.3">
      <c r="A2197" s="3" t="s">
        <v>2218</v>
      </c>
      <c r="B2197" s="3">
        <v>69</v>
      </c>
      <c r="C2197" s="3" t="s">
        <v>28</v>
      </c>
      <c r="D2197" s="3" t="s">
        <v>24</v>
      </c>
      <c r="E2197" s="3">
        <v>46319.006142143</v>
      </c>
      <c r="F2197" s="3">
        <v>168</v>
      </c>
      <c r="G2197" s="3">
        <v>955.32403491257799</v>
      </c>
      <c r="H2197" s="3">
        <v>5</v>
      </c>
      <c r="I2197" s="3">
        <v>977.86672919808802</v>
      </c>
      <c r="J2197" s="3">
        <v>14</v>
      </c>
      <c r="K2197" s="3">
        <v>419.12617894296397</v>
      </c>
      <c r="L2197" s="3">
        <v>74</v>
      </c>
      <c r="M2197" s="3">
        <v>19</v>
      </c>
      <c r="N2197" s="3">
        <v>2</v>
      </c>
      <c r="O2197" s="3">
        <v>761</v>
      </c>
      <c r="P2197" s="3">
        <v>5</v>
      </c>
      <c r="Q2197" s="3">
        <v>12857.462031487799</v>
      </c>
      <c r="R2197" s="3">
        <v>6</v>
      </c>
      <c r="S2197" s="3">
        <v>0</v>
      </c>
      <c r="T2197" s="3">
        <v>0</v>
      </c>
      <c r="U2197" s="3">
        <v>12095.282791395601</v>
      </c>
      <c r="V2197" s="3">
        <v>1</v>
      </c>
      <c r="W2197" s="3" t="str">
        <f>IF(Bank_data3[[#This Row],[credit_risk]]=1,"High Risk","Low Risk")</f>
        <v>High Risk</v>
      </c>
      <c r="X2197" s="3" t="str">
        <f t="shared" si="238"/>
        <v>55+</v>
      </c>
      <c r="Y2197" s="3" t="str">
        <f t="shared" si="239"/>
        <v>Low Income</v>
      </c>
      <c r="Z2197" s="3" t="str">
        <f t="shared" si="240"/>
        <v>Very Good</v>
      </c>
      <c r="AA2197" s="27">
        <f t="shared" si="241"/>
        <v>0.27758501536131913</v>
      </c>
      <c r="AB2197" s="3" t="str">
        <f t="shared" si="242"/>
        <v>Low</v>
      </c>
      <c r="AC2197" s="3" t="str">
        <f t="shared" si="243"/>
        <v>High</v>
      </c>
      <c r="AD2197" s="3" t="str">
        <f t="shared" si="244"/>
        <v>No</v>
      </c>
    </row>
    <row r="2198" spans="1:30" ht="15" customHeight="1" x14ac:dyDescent="0.3">
      <c r="A2198" s="3" t="s">
        <v>2219</v>
      </c>
      <c r="B2198" s="3">
        <v>43</v>
      </c>
      <c r="C2198" s="3" t="s">
        <v>23</v>
      </c>
      <c r="D2198" s="3" t="s">
        <v>33</v>
      </c>
      <c r="E2198" s="3">
        <v>75435.095183072801</v>
      </c>
      <c r="F2198" s="3">
        <v>28</v>
      </c>
      <c r="G2198" s="3">
        <v>2319.52471941471</v>
      </c>
      <c r="H2198" s="3">
        <v>2</v>
      </c>
      <c r="I2198" s="3">
        <v>849.85811566822099</v>
      </c>
      <c r="J2198" s="3">
        <v>3</v>
      </c>
      <c r="K2198" s="3">
        <v>501.75375625347903</v>
      </c>
      <c r="L2198" s="3">
        <v>45</v>
      </c>
      <c r="M2198" s="3">
        <v>2</v>
      </c>
      <c r="N2198" s="3">
        <v>8</v>
      </c>
      <c r="O2198" s="3">
        <v>719</v>
      </c>
      <c r="P2198" s="3">
        <v>5</v>
      </c>
      <c r="Q2198" s="3">
        <v>13026.7496559472</v>
      </c>
      <c r="R2198" s="3">
        <v>4</v>
      </c>
      <c r="S2198" s="3">
        <v>1</v>
      </c>
      <c r="T2198" s="3">
        <v>0</v>
      </c>
      <c r="U2198" s="3">
        <v>6845.8598776400004</v>
      </c>
      <c r="V2198" s="3">
        <v>1</v>
      </c>
      <c r="W2198" s="3" t="str">
        <f>IF(Bank_data3[[#This Row],[credit_risk]]=1,"High Risk","Low Risk")</f>
        <v>High Risk</v>
      </c>
      <c r="X2198" s="3" t="str">
        <f t="shared" si="238"/>
        <v>35-44</v>
      </c>
      <c r="Y2198" s="3" t="str">
        <f t="shared" si="239"/>
        <v>Middle Income</v>
      </c>
      <c r="Z2198" s="3" t="str">
        <f t="shared" si="240"/>
        <v>Good</v>
      </c>
      <c r="AA2198" s="27">
        <f t="shared" si="241"/>
        <v>0.17268818478100531</v>
      </c>
      <c r="AB2198" s="3" t="str">
        <f t="shared" si="242"/>
        <v>Medium</v>
      </c>
      <c r="AC2198" s="3" t="str">
        <f t="shared" si="243"/>
        <v>High</v>
      </c>
      <c r="AD2198" s="3" t="str">
        <f t="shared" si="244"/>
        <v>No</v>
      </c>
    </row>
    <row r="2199" spans="1:30" ht="15" customHeight="1" x14ac:dyDescent="0.3">
      <c r="A2199" s="3" t="s">
        <v>2220</v>
      </c>
      <c r="B2199" s="3">
        <v>62</v>
      </c>
      <c r="C2199" s="3" t="s">
        <v>23</v>
      </c>
      <c r="D2199" s="3" t="s">
        <v>33</v>
      </c>
      <c r="E2199" s="3">
        <v>33349.4483497049</v>
      </c>
      <c r="F2199" s="3">
        <v>211</v>
      </c>
      <c r="G2199" s="3">
        <v>241.625932075647</v>
      </c>
      <c r="H2199" s="3">
        <v>1</v>
      </c>
      <c r="I2199" s="3">
        <v>1136.7761954898201</v>
      </c>
      <c r="J2199" s="3">
        <v>19</v>
      </c>
      <c r="K2199" s="3">
        <v>497.50613572993501</v>
      </c>
      <c r="L2199" s="3">
        <v>57</v>
      </c>
      <c r="M2199" s="3">
        <v>10</v>
      </c>
      <c r="N2199" s="3">
        <v>6</v>
      </c>
      <c r="O2199" s="3">
        <v>837</v>
      </c>
      <c r="P2199" s="3">
        <v>2</v>
      </c>
      <c r="Q2199" s="3">
        <v>17038.466821281501</v>
      </c>
      <c r="R2199" s="3">
        <v>2</v>
      </c>
      <c r="S2199" s="3">
        <v>1</v>
      </c>
      <c r="T2199" s="3">
        <v>0</v>
      </c>
      <c r="U2199" s="3">
        <v>3290.2623999398302</v>
      </c>
      <c r="V2199" s="3">
        <v>1</v>
      </c>
      <c r="W2199" s="3" t="str">
        <f>IF(Bank_data3[[#This Row],[credit_risk]]=1,"High Risk","Low Risk")</f>
        <v>High Risk</v>
      </c>
      <c r="X2199" s="3" t="str">
        <f t="shared" si="238"/>
        <v>55+</v>
      </c>
      <c r="Y2199" s="3" t="str">
        <f t="shared" si="239"/>
        <v>Low Income</v>
      </c>
      <c r="Z2199" s="3" t="str">
        <f t="shared" si="240"/>
        <v>Excellent</v>
      </c>
      <c r="AA2199" s="27">
        <f t="shared" si="241"/>
        <v>0.51090700639527276</v>
      </c>
      <c r="AB2199" s="3" t="str">
        <f t="shared" si="242"/>
        <v>Low</v>
      </c>
      <c r="AC2199" s="3" t="str">
        <f t="shared" si="243"/>
        <v>High</v>
      </c>
      <c r="AD2199" s="3" t="str">
        <f t="shared" si="244"/>
        <v>No</v>
      </c>
    </row>
    <row r="2200" spans="1:30" ht="15" customHeight="1" x14ac:dyDescent="0.3">
      <c r="A2200" s="3" t="s">
        <v>2221</v>
      </c>
      <c r="B2200" s="3">
        <v>53</v>
      </c>
      <c r="C2200" s="3" t="s">
        <v>31</v>
      </c>
      <c r="D2200" s="3" t="s">
        <v>33</v>
      </c>
      <c r="E2200" s="3">
        <v>41633.441956291797</v>
      </c>
      <c r="F2200" s="3">
        <v>135</v>
      </c>
      <c r="G2200" s="3">
        <v>1363.33124452778</v>
      </c>
      <c r="H2200" s="3">
        <v>8</v>
      </c>
      <c r="I2200" s="3">
        <v>1133.44036421786</v>
      </c>
      <c r="J2200" s="3">
        <v>24</v>
      </c>
      <c r="K2200" s="3">
        <v>165.285580417369</v>
      </c>
      <c r="L2200" s="3">
        <v>27</v>
      </c>
      <c r="M2200" s="3">
        <v>1</v>
      </c>
      <c r="N2200" s="3">
        <v>7</v>
      </c>
      <c r="O2200" s="3">
        <v>339</v>
      </c>
      <c r="P2200" s="3">
        <v>2</v>
      </c>
      <c r="Q2200" s="3">
        <v>23533.202363558401</v>
      </c>
      <c r="R2200" s="3">
        <v>1</v>
      </c>
      <c r="S2200" s="3">
        <v>0</v>
      </c>
      <c r="T2200" s="3">
        <v>0</v>
      </c>
      <c r="U2200" s="3">
        <v>9514.5674436457703</v>
      </c>
      <c r="V2200" s="3">
        <v>1</v>
      </c>
      <c r="W2200" s="3" t="str">
        <f>IF(Bank_data3[[#This Row],[credit_risk]]=1,"High Risk","Low Risk")</f>
        <v>High Risk</v>
      </c>
      <c r="X2200" s="3" t="str">
        <f t="shared" si="238"/>
        <v>45-54</v>
      </c>
      <c r="Y2200" s="3" t="str">
        <f t="shared" si="239"/>
        <v>Low Income</v>
      </c>
      <c r="Z2200" s="3" t="str">
        <f t="shared" si="240"/>
        <v>Poor</v>
      </c>
      <c r="AA2200" s="27">
        <f t="shared" si="241"/>
        <v>0.56524758121762686</v>
      </c>
      <c r="AB2200" s="3" t="str">
        <f t="shared" si="242"/>
        <v>Medium</v>
      </c>
      <c r="AC2200" s="3" t="str">
        <f t="shared" si="243"/>
        <v>Medium</v>
      </c>
      <c r="AD2200" s="3" t="str">
        <f t="shared" si="244"/>
        <v>No</v>
      </c>
    </row>
    <row r="2201" spans="1:30" ht="15" customHeight="1" x14ac:dyDescent="0.3">
      <c r="A2201" s="3" t="s">
        <v>2222</v>
      </c>
      <c r="B2201" s="3">
        <v>44</v>
      </c>
      <c r="C2201" s="3" t="s">
        <v>23</v>
      </c>
      <c r="D2201" s="3" t="s">
        <v>33</v>
      </c>
      <c r="E2201" s="3">
        <v>58661.088036426103</v>
      </c>
      <c r="F2201" s="3">
        <v>127</v>
      </c>
      <c r="G2201" s="3">
        <v>2891.90364373076</v>
      </c>
      <c r="H2201" s="3">
        <v>9</v>
      </c>
      <c r="I2201" s="3">
        <v>426.94406483030502</v>
      </c>
      <c r="J2201" s="3">
        <v>34</v>
      </c>
      <c r="K2201" s="3">
        <v>675.69506421862502</v>
      </c>
      <c r="L2201" s="3">
        <v>30</v>
      </c>
      <c r="M2201" s="3">
        <v>5</v>
      </c>
      <c r="N2201" s="3">
        <v>5</v>
      </c>
      <c r="O2201" s="3">
        <v>807</v>
      </c>
      <c r="P2201" s="3">
        <v>2</v>
      </c>
      <c r="Q2201" s="3">
        <v>13793.4748492625</v>
      </c>
      <c r="R2201" s="3">
        <v>1</v>
      </c>
      <c r="S2201" s="3">
        <v>0</v>
      </c>
      <c r="T2201" s="3">
        <v>0</v>
      </c>
      <c r="U2201" s="3">
        <v>11269.4762712621</v>
      </c>
      <c r="V2201" s="3">
        <v>0</v>
      </c>
      <c r="W2201" s="3" t="str">
        <f>IF(Bank_data3[[#This Row],[credit_risk]]=1,"High Risk","Low Risk")</f>
        <v>Low Risk</v>
      </c>
      <c r="X2201" s="3" t="str">
        <f t="shared" si="238"/>
        <v>35-44</v>
      </c>
      <c r="Y2201" s="3" t="str">
        <f t="shared" si="239"/>
        <v>Middle Income</v>
      </c>
      <c r="Z2201" s="3" t="str">
        <f t="shared" si="240"/>
        <v>Excellent</v>
      </c>
      <c r="AA2201" s="27">
        <f t="shared" si="241"/>
        <v>0.23513840794595089</v>
      </c>
      <c r="AB2201" s="3" t="str">
        <f t="shared" si="242"/>
        <v>Medium</v>
      </c>
      <c r="AC2201" s="3" t="str">
        <f t="shared" si="243"/>
        <v>High</v>
      </c>
      <c r="AD2201" s="3" t="str">
        <f t="shared" si="244"/>
        <v>No</v>
      </c>
    </row>
    <row r="2202" spans="1:30" ht="15" customHeight="1" x14ac:dyDescent="0.3">
      <c r="A2202" s="3" t="s">
        <v>2223</v>
      </c>
      <c r="B2202" s="3">
        <v>69</v>
      </c>
      <c r="C2202" s="3" t="s">
        <v>31</v>
      </c>
      <c r="D2202" s="3" t="s">
        <v>33</v>
      </c>
      <c r="E2202" s="3">
        <v>32217.4789944617</v>
      </c>
      <c r="F2202" s="3">
        <v>179</v>
      </c>
      <c r="G2202" s="3">
        <v>856.50378815207398</v>
      </c>
      <c r="H2202" s="3">
        <v>3</v>
      </c>
      <c r="I2202" s="3">
        <v>895.77609561442705</v>
      </c>
      <c r="J2202" s="3">
        <v>38</v>
      </c>
      <c r="K2202" s="3">
        <v>637.552475617239</v>
      </c>
      <c r="L2202" s="3">
        <v>51</v>
      </c>
      <c r="M2202" s="3">
        <v>2</v>
      </c>
      <c r="N2202" s="3">
        <v>4</v>
      </c>
      <c r="O2202" s="3">
        <v>662</v>
      </c>
      <c r="P2202" s="3">
        <v>1</v>
      </c>
      <c r="Q2202" s="3">
        <v>30497.706863851701</v>
      </c>
      <c r="R2202" s="3">
        <v>2</v>
      </c>
      <c r="S2202" s="3">
        <v>0</v>
      </c>
      <c r="T2202" s="3">
        <v>0</v>
      </c>
      <c r="U2202" s="3">
        <v>10119.5474007374</v>
      </c>
      <c r="V2202" s="3">
        <v>0</v>
      </c>
      <c r="W2202" s="3" t="str">
        <f>IF(Bank_data3[[#This Row],[credit_risk]]=1,"High Risk","Low Risk")</f>
        <v>Low Risk</v>
      </c>
      <c r="X2202" s="3" t="str">
        <f t="shared" si="238"/>
        <v>55+</v>
      </c>
      <c r="Y2202" s="3" t="str">
        <f t="shared" si="239"/>
        <v>Low Income</v>
      </c>
      <c r="Z2202" s="3" t="str">
        <f t="shared" si="240"/>
        <v>Fair</v>
      </c>
      <c r="AA2202" s="27">
        <f t="shared" si="241"/>
        <v>0.94661990372041105</v>
      </c>
      <c r="AB2202" s="3" t="str">
        <f t="shared" si="242"/>
        <v>Low</v>
      </c>
      <c r="AC2202" s="3" t="str">
        <f t="shared" si="243"/>
        <v>High</v>
      </c>
      <c r="AD2202" s="3" t="str">
        <f t="shared" si="244"/>
        <v>No</v>
      </c>
    </row>
    <row r="2203" spans="1:30" ht="15" customHeight="1" x14ac:dyDescent="0.3">
      <c r="A2203" s="3" t="s">
        <v>2224</v>
      </c>
      <c r="B2203" s="3">
        <v>48</v>
      </c>
      <c r="C2203" s="3" t="s">
        <v>23</v>
      </c>
      <c r="D2203" s="3" t="s">
        <v>33</v>
      </c>
      <c r="E2203" s="3">
        <v>31419.979116874201</v>
      </c>
      <c r="F2203" s="3">
        <v>99</v>
      </c>
      <c r="G2203" s="3">
        <v>1987.3514650679001</v>
      </c>
      <c r="H2203" s="3">
        <v>10</v>
      </c>
      <c r="I2203" s="3">
        <v>215.896637432071</v>
      </c>
      <c r="J2203" s="3">
        <v>21</v>
      </c>
      <c r="K2203" s="3">
        <v>747.30615225481404</v>
      </c>
      <c r="L2203" s="3">
        <v>8</v>
      </c>
      <c r="M2203" s="3">
        <v>9</v>
      </c>
      <c r="N2203" s="3">
        <v>9</v>
      </c>
      <c r="O2203" s="3">
        <v>786</v>
      </c>
      <c r="P2203" s="3">
        <v>5</v>
      </c>
      <c r="Q2203" s="3">
        <v>12866.501390826599</v>
      </c>
      <c r="R2203" s="3">
        <v>0</v>
      </c>
      <c r="S2203" s="3">
        <v>0</v>
      </c>
      <c r="T2203" s="3">
        <v>0</v>
      </c>
      <c r="U2203" s="3">
        <v>10318.110919037001</v>
      </c>
      <c r="V2203" s="3">
        <v>0</v>
      </c>
      <c r="W2203" s="3" t="str">
        <f>IF(Bank_data3[[#This Row],[credit_risk]]=1,"High Risk","Low Risk")</f>
        <v>Low Risk</v>
      </c>
      <c r="X2203" s="3" t="str">
        <f t="shared" si="238"/>
        <v>45-54</v>
      </c>
      <c r="Y2203" s="3" t="str">
        <f t="shared" si="239"/>
        <v>Low Income</v>
      </c>
      <c r="Z2203" s="3" t="str">
        <f t="shared" si="240"/>
        <v>Very Good</v>
      </c>
      <c r="AA2203" s="27">
        <f t="shared" si="241"/>
        <v>0.40950063470655212</v>
      </c>
      <c r="AB2203" s="3" t="str">
        <f t="shared" si="242"/>
        <v>Medium</v>
      </c>
      <c r="AC2203" s="3" t="str">
        <f t="shared" si="243"/>
        <v>Low</v>
      </c>
      <c r="AD2203" s="3" t="str">
        <f t="shared" si="244"/>
        <v>No</v>
      </c>
    </row>
    <row r="2204" spans="1:30" ht="15" customHeight="1" x14ac:dyDescent="0.3">
      <c r="A2204" s="3" t="s">
        <v>2225</v>
      </c>
      <c r="B2204" s="3">
        <v>58</v>
      </c>
      <c r="C2204" s="3" t="s">
        <v>23</v>
      </c>
      <c r="D2204" s="3" t="s">
        <v>26</v>
      </c>
      <c r="E2204" s="3">
        <v>52479.390092056499</v>
      </c>
      <c r="F2204" s="3">
        <v>221</v>
      </c>
      <c r="G2204" s="3">
        <v>94.300783867643801</v>
      </c>
      <c r="H2204" s="3">
        <v>4</v>
      </c>
      <c r="I2204" s="3">
        <v>846.55725833170902</v>
      </c>
      <c r="J2204" s="3">
        <v>34</v>
      </c>
      <c r="K2204" s="3">
        <v>247.71597943401699</v>
      </c>
      <c r="L2204" s="3">
        <v>75</v>
      </c>
      <c r="M2204" s="3">
        <v>8</v>
      </c>
      <c r="N2204" s="3">
        <v>7</v>
      </c>
      <c r="O2204" s="3">
        <v>383</v>
      </c>
      <c r="P2204" s="3">
        <v>2</v>
      </c>
      <c r="Q2204" s="3">
        <v>12769.471344011001</v>
      </c>
      <c r="R2204" s="3">
        <v>2</v>
      </c>
      <c r="S2204" s="3">
        <v>0</v>
      </c>
      <c r="T2204" s="3">
        <v>0</v>
      </c>
      <c r="U2204" s="3">
        <v>4831.8323970115598</v>
      </c>
      <c r="V2204" s="3">
        <v>1</v>
      </c>
      <c r="W2204" s="3" t="str">
        <f>IF(Bank_data3[[#This Row],[credit_risk]]=1,"High Risk","Low Risk")</f>
        <v>High Risk</v>
      </c>
      <c r="X2204" s="3" t="str">
        <f t="shared" si="238"/>
        <v>55+</v>
      </c>
      <c r="Y2204" s="3" t="str">
        <f t="shared" si="239"/>
        <v>Middle Income</v>
      </c>
      <c r="Z2204" s="3" t="str">
        <f t="shared" si="240"/>
        <v>Poor</v>
      </c>
      <c r="AA2204" s="27">
        <f t="shared" si="241"/>
        <v>0.24332354704602105</v>
      </c>
      <c r="AB2204" s="3" t="str">
        <f t="shared" si="242"/>
        <v>Low</v>
      </c>
      <c r="AC2204" s="3" t="str">
        <f t="shared" si="243"/>
        <v>High</v>
      </c>
      <c r="AD2204" s="3" t="str">
        <f t="shared" si="244"/>
        <v>No</v>
      </c>
    </row>
    <row r="2205" spans="1:30" ht="15" customHeight="1" x14ac:dyDescent="0.3">
      <c r="A2205" s="3" t="s">
        <v>2226</v>
      </c>
      <c r="B2205" s="3">
        <v>50</v>
      </c>
      <c r="C2205" s="3" t="s">
        <v>23</v>
      </c>
      <c r="D2205" s="3" t="s">
        <v>33</v>
      </c>
      <c r="E2205" s="3">
        <v>65612.360820539805</v>
      </c>
      <c r="F2205" s="3">
        <v>135</v>
      </c>
      <c r="G2205" s="3">
        <v>978.23799752640696</v>
      </c>
      <c r="H2205" s="3">
        <v>8</v>
      </c>
      <c r="I2205" s="3">
        <v>1011.50649789556</v>
      </c>
      <c r="J2205" s="3">
        <v>46</v>
      </c>
      <c r="K2205" s="3">
        <v>394.33670249641199</v>
      </c>
      <c r="L2205" s="3">
        <v>7</v>
      </c>
      <c r="M2205" s="3">
        <v>13</v>
      </c>
      <c r="N2205" s="3">
        <v>1</v>
      </c>
      <c r="O2205" s="3">
        <v>537</v>
      </c>
      <c r="P2205" s="3">
        <v>4</v>
      </c>
      <c r="Q2205" s="3">
        <v>23720.903596986402</v>
      </c>
      <c r="R2205" s="3">
        <v>4</v>
      </c>
      <c r="S2205" s="3">
        <v>0</v>
      </c>
      <c r="T2205" s="3">
        <v>0</v>
      </c>
      <c r="U2205" s="3">
        <v>17862.534690405999</v>
      </c>
      <c r="V2205" s="3">
        <v>1</v>
      </c>
      <c r="W2205" s="3" t="str">
        <f>IF(Bank_data3[[#This Row],[credit_risk]]=1,"High Risk","Low Risk")</f>
        <v>High Risk</v>
      </c>
      <c r="X2205" s="3" t="str">
        <f t="shared" si="238"/>
        <v>45-54</v>
      </c>
      <c r="Y2205" s="3" t="str">
        <f t="shared" si="239"/>
        <v>Middle Income</v>
      </c>
      <c r="Z2205" s="3" t="str">
        <f t="shared" si="240"/>
        <v>Poor</v>
      </c>
      <c r="AA2205" s="27">
        <f t="shared" si="241"/>
        <v>0.36153101794137277</v>
      </c>
      <c r="AB2205" s="3" t="str">
        <f t="shared" si="242"/>
        <v>Low</v>
      </c>
      <c r="AC2205" s="3" t="str">
        <f t="shared" si="243"/>
        <v>Low</v>
      </c>
      <c r="AD2205" s="3" t="str">
        <f t="shared" si="244"/>
        <v>No</v>
      </c>
    </row>
    <row r="2206" spans="1:30" ht="15" customHeight="1" x14ac:dyDescent="0.3">
      <c r="A2206" s="3" t="s">
        <v>2227</v>
      </c>
      <c r="B2206" s="3">
        <v>66</v>
      </c>
      <c r="C2206" s="3" t="s">
        <v>31</v>
      </c>
      <c r="D2206" s="3" t="s">
        <v>24</v>
      </c>
      <c r="E2206" s="3">
        <v>67961.800684296599</v>
      </c>
      <c r="F2206" s="3">
        <v>231</v>
      </c>
      <c r="G2206" s="3">
        <v>1643.57025490716</v>
      </c>
      <c r="H2206" s="3">
        <v>4</v>
      </c>
      <c r="I2206" s="3">
        <v>340.19822932239401</v>
      </c>
      <c r="J2206" s="3">
        <v>27</v>
      </c>
      <c r="K2206" s="3">
        <v>777.27418516973898</v>
      </c>
      <c r="L2206" s="3">
        <v>17</v>
      </c>
      <c r="M2206" s="3">
        <v>15</v>
      </c>
      <c r="N2206" s="3">
        <v>6</v>
      </c>
      <c r="O2206" s="3">
        <v>643</v>
      </c>
      <c r="P2206" s="3">
        <v>3</v>
      </c>
      <c r="Q2206" s="3">
        <v>11010.1486680408</v>
      </c>
      <c r="R2206" s="3">
        <v>7</v>
      </c>
      <c r="S2206" s="3">
        <v>0</v>
      </c>
      <c r="T2206" s="3">
        <v>0</v>
      </c>
      <c r="U2206" s="3">
        <v>12646.8485206605</v>
      </c>
      <c r="V2206" s="3">
        <v>1</v>
      </c>
      <c r="W2206" s="3" t="str">
        <f>IF(Bank_data3[[#This Row],[credit_risk]]=1,"High Risk","Low Risk")</f>
        <v>High Risk</v>
      </c>
      <c r="X2206" s="3" t="str">
        <f t="shared" si="238"/>
        <v>55+</v>
      </c>
      <c r="Y2206" s="3" t="str">
        <f t="shared" si="239"/>
        <v>Middle Income</v>
      </c>
      <c r="Z2206" s="3" t="str">
        <f t="shared" si="240"/>
        <v>Fair</v>
      </c>
      <c r="AA2206" s="27">
        <f t="shared" si="241"/>
        <v>0.16200495803791773</v>
      </c>
      <c r="AB2206" s="3" t="str">
        <f t="shared" si="242"/>
        <v>Medium</v>
      </c>
      <c r="AC2206" s="3" t="str">
        <f t="shared" si="243"/>
        <v>Medium</v>
      </c>
      <c r="AD2206" s="3" t="str">
        <f t="shared" si="244"/>
        <v>No</v>
      </c>
    </row>
    <row r="2207" spans="1:30" ht="15" customHeight="1" x14ac:dyDescent="0.3">
      <c r="A2207" s="3" t="s">
        <v>2228</v>
      </c>
      <c r="B2207" s="3">
        <v>62</v>
      </c>
      <c r="C2207" s="3" t="s">
        <v>31</v>
      </c>
      <c r="D2207" s="3" t="s">
        <v>26</v>
      </c>
      <c r="E2207" s="3">
        <v>51651.317767771099</v>
      </c>
      <c r="F2207" s="3">
        <v>73</v>
      </c>
      <c r="G2207" s="3">
        <v>1782.8960283756301</v>
      </c>
      <c r="H2207" s="3">
        <v>6</v>
      </c>
      <c r="I2207" s="3">
        <v>654.23804258870905</v>
      </c>
      <c r="J2207" s="3">
        <v>9</v>
      </c>
      <c r="K2207" s="3">
        <v>355.95942222449099</v>
      </c>
      <c r="L2207" s="3">
        <v>48</v>
      </c>
      <c r="M2207" s="3">
        <v>17</v>
      </c>
      <c r="N2207" s="3">
        <v>0</v>
      </c>
      <c r="O2207" s="3">
        <v>757</v>
      </c>
      <c r="P2207" s="3">
        <v>1</v>
      </c>
      <c r="Q2207" s="3">
        <v>1134.2409402446899</v>
      </c>
      <c r="R2207" s="3">
        <v>0</v>
      </c>
      <c r="S2207" s="3">
        <v>0</v>
      </c>
      <c r="T2207" s="3">
        <v>0</v>
      </c>
      <c r="U2207" s="3">
        <v>4970.8029223021904</v>
      </c>
      <c r="V2207" s="3">
        <v>0</v>
      </c>
      <c r="W2207" s="3" t="str">
        <f>IF(Bank_data3[[#This Row],[credit_risk]]=1,"High Risk","Low Risk")</f>
        <v>Low Risk</v>
      </c>
      <c r="X2207" s="3" t="str">
        <f t="shared" si="238"/>
        <v>55+</v>
      </c>
      <c r="Y2207" s="3" t="str">
        <f t="shared" si="239"/>
        <v>Middle Income</v>
      </c>
      <c r="Z2207" s="3" t="str">
        <f t="shared" si="240"/>
        <v>Very Good</v>
      </c>
      <c r="AA2207" s="27">
        <f t="shared" si="241"/>
        <v>2.1959574106982859E-2</v>
      </c>
      <c r="AB2207" s="3" t="str">
        <f t="shared" si="242"/>
        <v>Medium</v>
      </c>
      <c r="AC2207" s="3" t="str">
        <f t="shared" si="243"/>
        <v>High</v>
      </c>
      <c r="AD2207" s="3" t="str">
        <f t="shared" si="244"/>
        <v>No</v>
      </c>
    </row>
    <row r="2208" spans="1:30" ht="15" customHeight="1" x14ac:dyDescent="0.3">
      <c r="A2208" s="3" t="s">
        <v>2229</v>
      </c>
      <c r="B2208" s="3">
        <v>69</v>
      </c>
      <c r="C2208" s="3" t="s">
        <v>28</v>
      </c>
      <c r="D2208" s="3" t="s">
        <v>24</v>
      </c>
      <c r="E2208" s="3">
        <v>37901.612147048101</v>
      </c>
      <c r="F2208" s="3">
        <v>178</v>
      </c>
      <c r="G2208" s="3">
        <v>3153.9559070677101</v>
      </c>
      <c r="H2208" s="3">
        <v>1</v>
      </c>
      <c r="I2208" s="3">
        <v>803.33423202693098</v>
      </c>
      <c r="J2208" s="3">
        <v>15</v>
      </c>
      <c r="K2208" s="3">
        <v>949.11495944990202</v>
      </c>
      <c r="L2208" s="3">
        <v>10</v>
      </c>
      <c r="M2208" s="3">
        <v>3</v>
      </c>
      <c r="N2208" s="3">
        <v>6</v>
      </c>
      <c r="O2208" s="3">
        <v>808</v>
      </c>
      <c r="P2208" s="3">
        <v>0</v>
      </c>
      <c r="Q2208" s="3">
        <v>5433.3097158289302</v>
      </c>
      <c r="R2208" s="3">
        <v>3</v>
      </c>
      <c r="S2208" s="3">
        <v>0</v>
      </c>
      <c r="T2208" s="3">
        <v>0</v>
      </c>
      <c r="U2208" s="3">
        <v>9004.5719099859198</v>
      </c>
      <c r="V2208" s="3">
        <v>0</v>
      </c>
      <c r="W2208" s="3" t="str">
        <f>IF(Bank_data3[[#This Row],[credit_risk]]=1,"High Risk","Low Risk")</f>
        <v>Low Risk</v>
      </c>
      <c r="X2208" s="3" t="str">
        <f t="shared" si="238"/>
        <v>55+</v>
      </c>
      <c r="Y2208" s="3" t="str">
        <f t="shared" si="239"/>
        <v>Low Income</v>
      </c>
      <c r="Z2208" s="3" t="str">
        <f t="shared" si="240"/>
        <v>Excellent</v>
      </c>
      <c r="AA2208" s="27">
        <f t="shared" si="241"/>
        <v>0.14335299761786238</v>
      </c>
      <c r="AB2208" s="3" t="str">
        <f t="shared" si="242"/>
        <v>Medium</v>
      </c>
      <c r="AC2208" s="3" t="str">
        <f t="shared" si="243"/>
        <v>Medium</v>
      </c>
      <c r="AD2208" s="3" t="str">
        <f t="shared" si="244"/>
        <v>No</v>
      </c>
    </row>
    <row r="2209" spans="1:30" ht="15" customHeight="1" x14ac:dyDescent="0.3">
      <c r="A2209" s="3" t="s">
        <v>2230</v>
      </c>
      <c r="B2209" s="3">
        <v>42</v>
      </c>
      <c r="C2209" s="3" t="s">
        <v>31</v>
      </c>
      <c r="D2209" s="3" t="s">
        <v>33</v>
      </c>
      <c r="E2209" s="3">
        <v>54961.937557416699</v>
      </c>
      <c r="F2209" s="3">
        <v>20</v>
      </c>
      <c r="G2209" s="3">
        <v>1096.7593421484501</v>
      </c>
      <c r="H2209" s="3">
        <v>1</v>
      </c>
      <c r="I2209" s="3">
        <v>881.87022073068601</v>
      </c>
      <c r="J2209" s="3">
        <v>48</v>
      </c>
      <c r="K2209" s="3">
        <v>110.14445816860901</v>
      </c>
      <c r="L2209" s="3">
        <v>1</v>
      </c>
      <c r="M2209" s="3">
        <v>17</v>
      </c>
      <c r="N2209" s="3">
        <v>5</v>
      </c>
      <c r="O2209" s="3">
        <v>637</v>
      </c>
      <c r="P2209" s="3">
        <v>2</v>
      </c>
      <c r="Q2209" s="3">
        <v>17430.3184745053</v>
      </c>
      <c r="R2209" s="3">
        <v>0</v>
      </c>
      <c r="S2209" s="3">
        <v>0</v>
      </c>
      <c r="T2209" s="3">
        <v>0</v>
      </c>
      <c r="U2209" s="3">
        <v>8995.7954966358193</v>
      </c>
      <c r="V2209" s="3">
        <v>0</v>
      </c>
      <c r="W2209" s="3" t="str">
        <f>IF(Bank_data3[[#This Row],[credit_risk]]=1,"High Risk","Low Risk")</f>
        <v>Low Risk</v>
      </c>
      <c r="X2209" s="3" t="str">
        <f t="shared" si="238"/>
        <v>35-44</v>
      </c>
      <c r="Y2209" s="3" t="str">
        <f t="shared" si="239"/>
        <v>Middle Income</v>
      </c>
      <c r="Z2209" s="3" t="str">
        <f t="shared" si="240"/>
        <v>Fair</v>
      </c>
      <c r="AA2209" s="27">
        <f t="shared" si="241"/>
        <v>0.31713435241063859</v>
      </c>
      <c r="AB2209" s="3" t="str">
        <f t="shared" si="242"/>
        <v>Medium</v>
      </c>
      <c r="AC2209" s="3" t="str">
        <f t="shared" si="243"/>
        <v>Low</v>
      </c>
      <c r="AD2209" s="3" t="str">
        <f t="shared" si="244"/>
        <v>No</v>
      </c>
    </row>
    <row r="2210" spans="1:30" ht="15" customHeight="1" x14ac:dyDescent="0.3">
      <c r="A2210" s="3" t="s">
        <v>2231</v>
      </c>
      <c r="B2210" s="3">
        <v>63</v>
      </c>
      <c r="C2210" s="3" t="s">
        <v>23</v>
      </c>
      <c r="D2210" s="3" t="s">
        <v>33</v>
      </c>
      <c r="E2210" s="3">
        <v>60190.4895568227</v>
      </c>
      <c r="F2210" s="3">
        <v>97</v>
      </c>
      <c r="G2210" s="3">
        <v>1975.5490739382701</v>
      </c>
      <c r="H2210" s="3">
        <v>3</v>
      </c>
      <c r="I2210" s="3">
        <v>702.48870387130796</v>
      </c>
      <c r="J2210" s="3">
        <v>22</v>
      </c>
      <c r="K2210" s="3">
        <v>358.67380813195501</v>
      </c>
      <c r="L2210" s="3">
        <v>28</v>
      </c>
      <c r="M2210" s="3">
        <v>1</v>
      </c>
      <c r="N2210" s="3">
        <v>3</v>
      </c>
      <c r="O2210" s="3">
        <v>481</v>
      </c>
      <c r="P2210" s="3">
        <v>5</v>
      </c>
      <c r="Q2210" s="3">
        <v>14928.922754712999</v>
      </c>
      <c r="R2210" s="3">
        <v>4</v>
      </c>
      <c r="S2210" s="3">
        <v>0</v>
      </c>
      <c r="T2210" s="3">
        <v>0</v>
      </c>
      <c r="U2210" s="3">
        <v>8727.9578455427509</v>
      </c>
      <c r="V2210" s="3">
        <v>1</v>
      </c>
      <c r="W2210" s="3" t="str">
        <f>IF(Bank_data3[[#This Row],[credit_risk]]=1,"High Risk","Low Risk")</f>
        <v>High Risk</v>
      </c>
      <c r="X2210" s="3" t="str">
        <f t="shared" si="238"/>
        <v>55+</v>
      </c>
      <c r="Y2210" s="3" t="str">
        <f t="shared" si="239"/>
        <v>Middle Income</v>
      </c>
      <c r="Z2210" s="3" t="str">
        <f t="shared" si="240"/>
        <v>Poor</v>
      </c>
      <c r="AA2210" s="27">
        <f t="shared" si="241"/>
        <v>0.24802793372563256</v>
      </c>
      <c r="AB2210" s="3" t="str">
        <f t="shared" si="242"/>
        <v>Medium</v>
      </c>
      <c r="AC2210" s="3" t="str">
        <f t="shared" si="243"/>
        <v>Medium</v>
      </c>
      <c r="AD2210" s="3" t="str">
        <f t="shared" si="244"/>
        <v>No</v>
      </c>
    </row>
    <row r="2211" spans="1:30" ht="15" customHeight="1" x14ac:dyDescent="0.3">
      <c r="A2211" s="3" t="s">
        <v>2232</v>
      </c>
      <c r="B2211" s="3">
        <v>57</v>
      </c>
      <c r="C2211" s="3" t="s">
        <v>23</v>
      </c>
      <c r="D2211" s="3" t="s">
        <v>24</v>
      </c>
      <c r="E2211" s="3">
        <v>54713.491867224897</v>
      </c>
      <c r="F2211" s="3">
        <v>136</v>
      </c>
      <c r="G2211" s="3">
        <v>1953.1061184344001</v>
      </c>
      <c r="H2211" s="3">
        <v>7</v>
      </c>
      <c r="I2211" s="3">
        <v>389.69914665836501</v>
      </c>
      <c r="J2211" s="3">
        <v>18</v>
      </c>
      <c r="K2211" s="3">
        <v>383.78417320017098</v>
      </c>
      <c r="L2211" s="3">
        <v>54</v>
      </c>
      <c r="M2211" s="3">
        <v>9</v>
      </c>
      <c r="N2211" s="3">
        <v>2</v>
      </c>
      <c r="O2211" s="3">
        <v>306</v>
      </c>
      <c r="P2211" s="3">
        <v>1</v>
      </c>
      <c r="Q2211" s="3">
        <v>6427.1658651334001</v>
      </c>
      <c r="R2211" s="3">
        <v>4</v>
      </c>
      <c r="S2211" s="3">
        <v>0</v>
      </c>
      <c r="T2211" s="3">
        <v>0</v>
      </c>
      <c r="U2211" s="3">
        <v>9957.4136204195602</v>
      </c>
      <c r="V2211" s="3">
        <v>1</v>
      </c>
      <c r="W2211" s="3" t="str">
        <f>IF(Bank_data3[[#This Row],[credit_risk]]=1,"High Risk","Low Risk")</f>
        <v>High Risk</v>
      </c>
      <c r="X2211" s="3" t="str">
        <f t="shared" si="238"/>
        <v>55+</v>
      </c>
      <c r="Y2211" s="3" t="str">
        <f t="shared" si="239"/>
        <v>Middle Income</v>
      </c>
      <c r="Z2211" s="3" t="str">
        <f t="shared" si="240"/>
        <v>Poor</v>
      </c>
      <c r="AA2211" s="27">
        <f t="shared" si="241"/>
        <v>0.11746948779526672</v>
      </c>
      <c r="AB2211" s="3" t="str">
        <f t="shared" si="242"/>
        <v>Medium</v>
      </c>
      <c r="AC2211" s="3" t="str">
        <f t="shared" si="243"/>
        <v>High</v>
      </c>
      <c r="AD2211" s="3" t="str">
        <f t="shared" si="244"/>
        <v>No</v>
      </c>
    </row>
    <row r="2212" spans="1:30" ht="15" customHeight="1" x14ac:dyDescent="0.3">
      <c r="A2212" s="3" t="s">
        <v>2233</v>
      </c>
      <c r="B2212" s="3">
        <v>39</v>
      </c>
      <c r="C2212" s="3" t="s">
        <v>31</v>
      </c>
      <c r="D2212" s="3" t="s">
        <v>24</v>
      </c>
      <c r="E2212" s="3">
        <v>72215.057458244803</v>
      </c>
      <c r="F2212" s="3">
        <v>68</v>
      </c>
      <c r="G2212" s="3">
        <v>1028.9205436127299</v>
      </c>
      <c r="H2212" s="3">
        <v>1</v>
      </c>
      <c r="I2212" s="3">
        <v>781.09747932825996</v>
      </c>
      <c r="J2212" s="3">
        <v>0</v>
      </c>
      <c r="K2212" s="3">
        <v>690.93403061091999</v>
      </c>
      <c r="L2212" s="3">
        <v>52</v>
      </c>
      <c r="M2212" s="3">
        <v>11</v>
      </c>
      <c r="N2212" s="3">
        <v>8</v>
      </c>
      <c r="O2212" s="3">
        <v>707</v>
      </c>
      <c r="P2212" s="3">
        <v>1</v>
      </c>
      <c r="Q2212" s="3">
        <v>252.156637727598</v>
      </c>
      <c r="R2212" s="3">
        <v>7</v>
      </c>
      <c r="S2212" s="3">
        <v>0</v>
      </c>
      <c r="T2212" s="3">
        <v>0</v>
      </c>
      <c r="U2212" s="3">
        <v>8000.3978006706602</v>
      </c>
      <c r="V2212" s="3">
        <v>1</v>
      </c>
      <c r="W2212" s="3" t="str">
        <f>IF(Bank_data3[[#This Row],[credit_risk]]=1,"High Risk","Low Risk")</f>
        <v>High Risk</v>
      </c>
      <c r="X2212" s="3" t="str">
        <f t="shared" si="238"/>
        <v>35-44</v>
      </c>
      <c r="Y2212" s="3" t="str">
        <f t="shared" si="239"/>
        <v>Middle Income</v>
      </c>
      <c r="Z2212" s="3" t="str">
        <f t="shared" si="240"/>
        <v>Good</v>
      </c>
      <c r="AA2212" s="27">
        <f t="shared" si="241"/>
        <v>3.4917459959565435E-3</v>
      </c>
      <c r="AB2212" s="3" t="str">
        <f t="shared" si="242"/>
        <v>Medium</v>
      </c>
      <c r="AC2212" s="3" t="str">
        <f t="shared" si="243"/>
        <v>High</v>
      </c>
      <c r="AD2212" s="3" t="str">
        <f t="shared" si="244"/>
        <v>No</v>
      </c>
    </row>
    <row r="2213" spans="1:30" ht="15" customHeight="1" x14ac:dyDescent="0.3">
      <c r="A2213" s="3" t="s">
        <v>2234</v>
      </c>
      <c r="B2213" s="3">
        <v>42</v>
      </c>
      <c r="C2213" s="3" t="s">
        <v>31</v>
      </c>
      <c r="D2213" s="3" t="s">
        <v>24</v>
      </c>
      <c r="E2213" s="3">
        <v>31745.097225410598</v>
      </c>
      <c r="F2213" s="3">
        <v>129</v>
      </c>
      <c r="G2213" s="3">
        <v>2264.75750007549</v>
      </c>
      <c r="H2213" s="3">
        <v>9</v>
      </c>
      <c r="I2213" s="3">
        <v>221.714751570658</v>
      </c>
      <c r="J2213" s="3">
        <v>0</v>
      </c>
      <c r="K2213" s="3">
        <v>916.346637935692</v>
      </c>
      <c r="L2213" s="3">
        <v>25</v>
      </c>
      <c r="M2213" s="3">
        <v>6</v>
      </c>
      <c r="N2213" s="3">
        <v>5</v>
      </c>
      <c r="O2213" s="3">
        <v>598</v>
      </c>
      <c r="P2213" s="3">
        <v>4</v>
      </c>
      <c r="Q2213" s="3">
        <v>9716.9706051633002</v>
      </c>
      <c r="R2213" s="3">
        <v>4</v>
      </c>
      <c r="S2213" s="3">
        <v>0</v>
      </c>
      <c r="T2213" s="3">
        <v>0</v>
      </c>
      <c r="U2213" s="3">
        <v>10674.2519895062</v>
      </c>
      <c r="V2213" s="3">
        <v>1</v>
      </c>
      <c r="W2213" s="3" t="str">
        <f>IF(Bank_data3[[#This Row],[credit_risk]]=1,"High Risk","Low Risk")</f>
        <v>High Risk</v>
      </c>
      <c r="X2213" s="3" t="str">
        <f t="shared" si="238"/>
        <v>35-44</v>
      </c>
      <c r="Y2213" s="3" t="str">
        <f t="shared" si="239"/>
        <v>Low Income</v>
      </c>
      <c r="Z2213" s="3" t="str">
        <f t="shared" si="240"/>
        <v>Fair</v>
      </c>
      <c r="AA2213" s="27">
        <f t="shared" si="241"/>
        <v>0.30609358466180031</v>
      </c>
      <c r="AB2213" s="3" t="str">
        <f t="shared" si="242"/>
        <v>Medium</v>
      </c>
      <c r="AC2213" s="3" t="str">
        <f t="shared" si="243"/>
        <v>Medium</v>
      </c>
      <c r="AD2213" s="3" t="str">
        <f t="shared" si="244"/>
        <v>No</v>
      </c>
    </row>
    <row r="2214" spans="1:30" ht="15" customHeight="1" x14ac:dyDescent="0.3">
      <c r="A2214" s="3" t="s">
        <v>2235</v>
      </c>
      <c r="B2214" s="3">
        <v>64</v>
      </c>
      <c r="C2214" s="3" t="s">
        <v>31</v>
      </c>
      <c r="D2214" s="3" t="s">
        <v>26</v>
      </c>
      <c r="E2214" s="3">
        <v>37454.431682415903</v>
      </c>
      <c r="F2214" s="3">
        <v>207</v>
      </c>
      <c r="G2214" s="3">
        <v>2034.53783054318</v>
      </c>
      <c r="H2214" s="3">
        <v>6</v>
      </c>
      <c r="I2214" s="3">
        <v>718.57549716124902</v>
      </c>
      <c r="J2214" s="3">
        <v>45</v>
      </c>
      <c r="K2214" s="3">
        <v>575.97684870001103</v>
      </c>
      <c r="L2214" s="3">
        <v>50</v>
      </c>
      <c r="M2214" s="3">
        <v>15</v>
      </c>
      <c r="N2214" s="3">
        <v>5</v>
      </c>
      <c r="O2214" s="3">
        <v>561</v>
      </c>
      <c r="P2214" s="3">
        <v>0</v>
      </c>
      <c r="Q2214" s="3">
        <v>19188.736103216801</v>
      </c>
      <c r="R2214" s="3">
        <v>1</v>
      </c>
      <c r="S2214" s="3">
        <v>0</v>
      </c>
      <c r="T2214" s="3">
        <v>0</v>
      </c>
      <c r="U2214" s="3">
        <v>11936.3879816758</v>
      </c>
      <c r="V2214" s="3">
        <v>1</v>
      </c>
      <c r="W2214" s="3" t="str">
        <f>IF(Bank_data3[[#This Row],[credit_risk]]=1,"High Risk","Low Risk")</f>
        <v>High Risk</v>
      </c>
      <c r="X2214" s="3" t="str">
        <f t="shared" si="238"/>
        <v>55+</v>
      </c>
      <c r="Y2214" s="3" t="str">
        <f t="shared" si="239"/>
        <v>Low Income</v>
      </c>
      <c r="Z2214" s="3" t="str">
        <f t="shared" si="240"/>
        <v>Poor</v>
      </c>
      <c r="AA2214" s="27">
        <f t="shared" si="241"/>
        <v>0.51232218034763355</v>
      </c>
      <c r="AB2214" s="3" t="str">
        <f t="shared" si="242"/>
        <v>Medium</v>
      </c>
      <c r="AC2214" s="3" t="str">
        <f t="shared" si="243"/>
        <v>High</v>
      </c>
      <c r="AD2214" s="3" t="str">
        <f t="shared" si="244"/>
        <v>No</v>
      </c>
    </row>
    <row r="2215" spans="1:30" ht="15" customHeight="1" x14ac:dyDescent="0.3">
      <c r="A2215" s="3" t="s">
        <v>2236</v>
      </c>
      <c r="B2215" s="3">
        <v>35</v>
      </c>
      <c r="C2215" s="3" t="s">
        <v>28</v>
      </c>
      <c r="D2215" s="3" t="s">
        <v>33</v>
      </c>
      <c r="E2215" s="3">
        <v>69716.285499177</v>
      </c>
      <c r="F2215" s="3">
        <v>44</v>
      </c>
      <c r="G2215" s="3">
        <v>1281.2197375774799</v>
      </c>
      <c r="H2215" s="3">
        <v>0</v>
      </c>
      <c r="I2215" s="3">
        <v>645.519235206075</v>
      </c>
      <c r="J2215" s="3">
        <v>25</v>
      </c>
      <c r="K2215" s="3">
        <v>0</v>
      </c>
      <c r="L2215" s="3">
        <v>77</v>
      </c>
      <c r="M2215" s="3">
        <v>16</v>
      </c>
      <c r="N2215" s="3">
        <v>0</v>
      </c>
      <c r="O2215" s="3">
        <v>698</v>
      </c>
      <c r="P2215" s="3">
        <v>3</v>
      </c>
      <c r="Q2215" s="3">
        <v>11319.0284998887</v>
      </c>
      <c r="R2215" s="3">
        <v>0</v>
      </c>
      <c r="S2215" s="3">
        <v>0</v>
      </c>
      <c r="T2215" s="3">
        <v>0</v>
      </c>
      <c r="U2215" s="3">
        <v>9808.8094800124109</v>
      </c>
      <c r="V2215" s="3">
        <v>0</v>
      </c>
      <c r="W2215" s="3" t="str">
        <f>IF(Bank_data3[[#This Row],[credit_risk]]=1,"High Risk","Low Risk")</f>
        <v>Low Risk</v>
      </c>
      <c r="X2215" s="3" t="str">
        <f t="shared" si="238"/>
        <v>35-44</v>
      </c>
      <c r="Y2215" s="3" t="str">
        <f t="shared" si="239"/>
        <v>Middle Income</v>
      </c>
      <c r="Z2215" s="3" t="str">
        <f t="shared" si="240"/>
        <v>Good</v>
      </c>
      <c r="AA2215" s="27">
        <f t="shared" si="241"/>
        <v>0.16235845640431204</v>
      </c>
      <c r="AB2215" s="3" t="str">
        <f t="shared" si="242"/>
        <v>Medium</v>
      </c>
      <c r="AC2215" s="3" t="str">
        <f t="shared" si="243"/>
        <v>High</v>
      </c>
      <c r="AD2215" s="3" t="str">
        <f t="shared" si="244"/>
        <v>No</v>
      </c>
    </row>
    <row r="2216" spans="1:30" ht="15" customHeight="1" x14ac:dyDescent="0.3">
      <c r="A2216" s="3" t="s">
        <v>2237</v>
      </c>
      <c r="B2216" s="3">
        <v>69</v>
      </c>
      <c r="C2216" s="3" t="s">
        <v>23</v>
      </c>
      <c r="D2216" s="3" t="s">
        <v>24</v>
      </c>
      <c r="E2216" s="3">
        <v>23485.643050725299</v>
      </c>
      <c r="F2216" s="3">
        <v>119</v>
      </c>
      <c r="G2216" s="3">
        <v>1655.76194603197</v>
      </c>
      <c r="H2216" s="3">
        <v>8</v>
      </c>
      <c r="I2216" s="3">
        <v>753.00701429620301</v>
      </c>
      <c r="J2216" s="3">
        <v>33</v>
      </c>
      <c r="K2216" s="3">
        <v>479.74571619390701</v>
      </c>
      <c r="L2216" s="3">
        <v>5</v>
      </c>
      <c r="M2216" s="3">
        <v>13</v>
      </c>
      <c r="N2216" s="3">
        <v>4</v>
      </c>
      <c r="O2216" s="3">
        <v>890</v>
      </c>
      <c r="P2216" s="3">
        <v>3</v>
      </c>
      <c r="Q2216" s="3">
        <v>9864.5847634935799</v>
      </c>
      <c r="R2216" s="3">
        <v>4</v>
      </c>
      <c r="S2216" s="3">
        <v>0</v>
      </c>
      <c r="T2216" s="3">
        <v>0</v>
      </c>
      <c r="U2216" s="3">
        <v>5218.2302123997497</v>
      </c>
      <c r="V2216" s="3">
        <v>1</v>
      </c>
      <c r="W2216" s="3" t="str">
        <f>IF(Bank_data3[[#This Row],[credit_risk]]=1,"High Risk","Low Risk")</f>
        <v>High Risk</v>
      </c>
      <c r="X2216" s="3" t="str">
        <f t="shared" si="238"/>
        <v>55+</v>
      </c>
      <c r="Y2216" s="3" t="str">
        <f t="shared" si="239"/>
        <v>Low Income</v>
      </c>
      <c r="Z2216" s="3" t="str">
        <f t="shared" si="240"/>
        <v>Excellent</v>
      </c>
      <c r="AA2216" s="27">
        <f t="shared" si="241"/>
        <v>0.42002617267867126</v>
      </c>
      <c r="AB2216" s="3" t="str">
        <f t="shared" si="242"/>
        <v>Medium</v>
      </c>
      <c r="AC2216" s="3" t="str">
        <f t="shared" si="243"/>
        <v>Low</v>
      </c>
      <c r="AD2216" s="3" t="str">
        <f t="shared" si="244"/>
        <v>No</v>
      </c>
    </row>
    <row r="2217" spans="1:30" ht="15" customHeight="1" x14ac:dyDescent="0.3">
      <c r="A2217" s="3" t="s">
        <v>2238</v>
      </c>
      <c r="B2217" s="3">
        <v>61</v>
      </c>
      <c r="C2217" s="3" t="s">
        <v>28</v>
      </c>
      <c r="D2217" s="3" t="s">
        <v>33</v>
      </c>
      <c r="E2217" s="3">
        <v>40291.056912533</v>
      </c>
      <c r="F2217" s="3">
        <v>182</v>
      </c>
      <c r="G2217" s="3">
        <v>732.34225011962496</v>
      </c>
      <c r="H2217" s="3">
        <v>9</v>
      </c>
      <c r="I2217" s="3">
        <v>604.23730788351099</v>
      </c>
      <c r="J2217" s="3">
        <v>1</v>
      </c>
      <c r="K2217" s="3">
        <v>530.783167302842</v>
      </c>
      <c r="L2217" s="3">
        <v>11</v>
      </c>
      <c r="M2217" s="3">
        <v>17</v>
      </c>
      <c r="N2217" s="3">
        <v>6</v>
      </c>
      <c r="O2217" s="3">
        <v>851</v>
      </c>
      <c r="P2217" s="3">
        <v>5</v>
      </c>
      <c r="Q2217" s="3">
        <v>5403.9257613118098</v>
      </c>
      <c r="R2217" s="3">
        <v>5</v>
      </c>
      <c r="S2217" s="3">
        <v>0</v>
      </c>
      <c r="T2217" s="3">
        <v>0</v>
      </c>
      <c r="U2217" s="3">
        <v>13280.7576881119</v>
      </c>
      <c r="V2217" s="3">
        <v>1</v>
      </c>
      <c r="W2217" s="3" t="str">
        <f>IF(Bank_data3[[#This Row],[credit_risk]]=1,"High Risk","Low Risk")</f>
        <v>High Risk</v>
      </c>
      <c r="X2217" s="3" t="str">
        <f t="shared" si="238"/>
        <v>55+</v>
      </c>
      <c r="Y2217" s="3" t="str">
        <f t="shared" si="239"/>
        <v>Low Income</v>
      </c>
      <c r="Z2217" s="3" t="str">
        <f t="shared" si="240"/>
        <v>Excellent</v>
      </c>
      <c r="AA2217" s="27">
        <f t="shared" si="241"/>
        <v>0.13412221409438521</v>
      </c>
      <c r="AB2217" s="3" t="str">
        <f t="shared" si="242"/>
        <v>Low</v>
      </c>
      <c r="AC2217" s="3" t="str">
        <f t="shared" si="243"/>
        <v>Medium</v>
      </c>
      <c r="AD2217" s="3" t="str">
        <f t="shared" si="244"/>
        <v>No</v>
      </c>
    </row>
    <row r="2218" spans="1:30" ht="15" customHeight="1" x14ac:dyDescent="0.3">
      <c r="A2218" s="3" t="s">
        <v>2239</v>
      </c>
      <c r="B2218" s="3">
        <v>27</v>
      </c>
      <c r="C2218" s="3" t="s">
        <v>28</v>
      </c>
      <c r="D2218" s="3" t="s">
        <v>24</v>
      </c>
      <c r="E2218" s="3">
        <v>36832.274694925502</v>
      </c>
      <c r="F2218" s="3">
        <v>13</v>
      </c>
      <c r="G2218" s="3">
        <v>791.53018300537099</v>
      </c>
      <c r="H2218" s="3">
        <v>5</v>
      </c>
      <c r="I2218" s="3">
        <v>272.31170664532999</v>
      </c>
      <c r="J2218" s="3">
        <v>27</v>
      </c>
      <c r="K2218" s="3">
        <v>598.27860148210505</v>
      </c>
      <c r="L2218" s="3">
        <v>33</v>
      </c>
      <c r="M2218" s="3">
        <v>0</v>
      </c>
      <c r="N2218" s="3">
        <v>3</v>
      </c>
      <c r="O2218" s="3">
        <v>774</v>
      </c>
      <c r="P2218" s="3">
        <v>1</v>
      </c>
      <c r="Q2218" s="3">
        <v>10056.3091159047</v>
      </c>
      <c r="R2218" s="3">
        <v>0</v>
      </c>
      <c r="S2218" s="3">
        <v>1</v>
      </c>
      <c r="T2218" s="3">
        <v>0</v>
      </c>
      <c r="U2218" s="3">
        <v>7774.9736784077004</v>
      </c>
      <c r="V2218" s="3">
        <v>1</v>
      </c>
      <c r="W2218" s="3" t="str">
        <f>IF(Bank_data3[[#This Row],[credit_risk]]=1,"High Risk","Low Risk")</f>
        <v>High Risk</v>
      </c>
      <c r="X2218" s="3" t="str">
        <f t="shared" si="238"/>
        <v>25-34</v>
      </c>
      <c r="Y2218" s="3" t="str">
        <f t="shared" si="239"/>
        <v>Low Income</v>
      </c>
      <c r="Z2218" s="3" t="str">
        <f t="shared" si="240"/>
        <v>Very Good</v>
      </c>
      <c r="AA2218" s="27">
        <f t="shared" si="241"/>
        <v>0.27302981418332517</v>
      </c>
      <c r="AB2218" s="3" t="str">
        <f t="shared" si="242"/>
        <v>Low</v>
      </c>
      <c r="AC2218" s="3" t="str">
        <f t="shared" si="243"/>
        <v>High</v>
      </c>
      <c r="AD2218" s="3" t="str">
        <f t="shared" si="244"/>
        <v>No</v>
      </c>
    </row>
    <row r="2219" spans="1:30" ht="15" customHeight="1" x14ac:dyDescent="0.3">
      <c r="A2219" s="3" t="s">
        <v>2240</v>
      </c>
      <c r="B2219" s="3">
        <v>69</v>
      </c>
      <c r="C2219" s="3" t="s">
        <v>23</v>
      </c>
      <c r="D2219" s="3" t="s">
        <v>33</v>
      </c>
      <c r="E2219" s="3">
        <v>21844.311775754599</v>
      </c>
      <c r="F2219" s="3">
        <v>28</v>
      </c>
      <c r="G2219" s="3">
        <v>1482.7543730129601</v>
      </c>
      <c r="H2219" s="3">
        <v>10</v>
      </c>
      <c r="I2219" s="3">
        <v>671.77983779367105</v>
      </c>
      <c r="J2219" s="3">
        <v>19</v>
      </c>
      <c r="K2219" s="3">
        <v>480.35779806850599</v>
      </c>
      <c r="L2219" s="3">
        <v>69</v>
      </c>
      <c r="M2219" s="3">
        <v>1</v>
      </c>
      <c r="N2219" s="3">
        <v>1</v>
      </c>
      <c r="O2219" s="3">
        <v>488</v>
      </c>
      <c r="P2219" s="3">
        <v>1</v>
      </c>
      <c r="Q2219" s="3">
        <v>15195.4459464541</v>
      </c>
      <c r="R2219" s="3">
        <v>5</v>
      </c>
      <c r="S2219" s="3">
        <v>0</v>
      </c>
      <c r="T2219" s="3">
        <v>0</v>
      </c>
      <c r="U2219" s="3">
        <v>8924.30449679509</v>
      </c>
      <c r="V2219" s="3">
        <v>1</v>
      </c>
      <c r="W2219" s="3" t="str">
        <f>IF(Bank_data3[[#This Row],[credit_risk]]=1,"High Risk","Low Risk")</f>
        <v>High Risk</v>
      </c>
      <c r="X2219" s="3" t="str">
        <f t="shared" si="238"/>
        <v>55+</v>
      </c>
      <c r="Y2219" s="3" t="str">
        <f t="shared" si="239"/>
        <v>Low Income</v>
      </c>
      <c r="Z2219" s="3" t="str">
        <f t="shared" si="240"/>
        <v>Poor</v>
      </c>
      <c r="AA2219" s="27">
        <f t="shared" si="241"/>
        <v>0.69562484286274484</v>
      </c>
      <c r="AB2219" s="3" t="str">
        <f t="shared" si="242"/>
        <v>Medium</v>
      </c>
      <c r="AC2219" s="3" t="str">
        <f t="shared" si="243"/>
        <v>High</v>
      </c>
      <c r="AD2219" s="3" t="str">
        <f t="shared" si="244"/>
        <v>No</v>
      </c>
    </row>
    <row r="2220" spans="1:30" ht="15" customHeight="1" x14ac:dyDescent="0.3">
      <c r="A2220" s="3" t="s">
        <v>2241</v>
      </c>
      <c r="B2220" s="3">
        <v>40</v>
      </c>
      <c r="C2220" s="3" t="s">
        <v>23</v>
      </c>
      <c r="D2220" s="3" t="s">
        <v>26</v>
      </c>
      <c r="E2220" s="3">
        <v>46631.321516463599</v>
      </c>
      <c r="F2220" s="3">
        <v>151</v>
      </c>
      <c r="G2220" s="3">
        <v>2097.9793696257102</v>
      </c>
      <c r="H2220" s="3">
        <v>0</v>
      </c>
      <c r="I2220" s="3">
        <v>1125.78704376306</v>
      </c>
      <c r="J2220" s="3">
        <v>41</v>
      </c>
      <c r="K2220" s="3">
        <v>826.59368252710703</v>
      </c>
      <c r="L2220" s="3">
        <v>63</v>
      </c>
      <c r="M2220" s="3">
        <v>13</v>
      </c>
      <c r="N2220" s="3">
        <v>8</v>
      </c>
      <c r="O2220" s="3">
        <v>576</v>
      </c>
      <c r="P2220" s="3">
        <v>0</v>
      </c>
      <c r="Q2220" s="3">
        <v>10853.4365095714</v>
      </c>
      <c r="R2220" s="3">
        <v>0</v>
      </c>
      <c r="S2220" s="3">
        <v>0</v>
      </c>
      <c r="T2220" s="3">
        <v>0</v>
      </c>
      <c r="U2220" s="3">
        <v>6132.7941780457404</v>
      </c>
      <c r="V2220" s="3">
        <v>1</v>
      </c>
      <c r="W2220" s="3" t="str">
        <f>IF(Bank_data3[[#This Row],[credit_risk]]=1,"High Risk","Low Risk")</f>
        <v>High Risk</v>
      </c>
      <c r="X2220" s="3" t="str">
        <f t="shared" si="238"/>
        <v>35-44</v>
      </c>
      <c r="Y2220" s="3" t="str">
        <f t="shared" si="239"/>
        <v>Low Income</v>
      </c>
      <c r="Z2220" s="3" t="str">
        <f t="shared" si="240"/>
        <v>Poor</v>
      </c>
      <c r="AA2220" s="27">
        <f t="shared" si="241"/>
        <v>0.2327499233694138</v>
      </c>
      <c r="AB2220" s="3" t="str">
        <f t="shared" si="242"/>
        <v>Medium</v>
      </c>
      <c r="AC2220" s="3" t="str">
        <f t="shared" si="243"/>
        <v>High</v>
      </c>
      <c r="AD2220" s="3" t="str">
        <f t="shared" si="244"/>
        <v>No</v>
      </c>
    </row>
    <row r="2221" spans="1:30" ht="15" customHeight="1" x14ac:dyDescent="0.3">
      <c r="A2221" s="3" t="s">
        <v>2242</v>
      </c>
      <c r="B2221" s="3">
        <v>20</v>
      </c>
      <c r="C2221" s="3" t="s">
        <v>31</v>
      </c>
      <c r="D2221" s="3" t="s">
        <v>33</v>
      </c>
      <c r="E2221" s="3">
        <v>63433.289477992199</v>
      </c>
      <c r="F2221" s="3">
        <v>196</v>
      </c>
      <c r="G2221" s="3">
        <v>1233.1921366332999</v>
      </c>
      <c r="H2221" s="3">
        <v>9</v>
      </c>
      <c r="I2221" s="3">
        <v>1241.51128139608</v>
      </c>
      <c r="J2221" s="3">
        <v>46</v>
      </c>
      <c r="K2221" s="3">
        <v>277.930582474772</v>
      </c>
      <c r="L2221" s="3">
        <v>36</v>
      </c>
      <c r="M2221" s="3">
        <v>5</v>
      </c>
      <c r="N2221" s="3">
        <v>5</v>
      </c>
      <c r="O2221" s="3">
        <v>809</v>
      </c>
      <c r="P2221" s="3">
        <v>5</v>
      </c>
      <c r="Q2221" s="3">
        <v>10985.492945526201</v>
      </c>
      <c r="R2221" s="3">
        <v>7</v>
      </c>
      <c r="S2221" s="3">
        <v>0</v>
      </c>
      <c r="T2221" s="3">
        <v>0</v>
      </c>
      <c r="U2221" s="3">
        <v>13835.132336308699</v>
      </c>
      <c r="V2221" s="3">
        <v>1</v>
      </c>
      <c r="W2221" s="3" t="str">
        <f>IF(Bank_data3[[#This Row],[credit_risk]]=1,"High Risk","Low Risk")</f>
        <v>High Risk</v>
      </c>
      <c r="X2221" s="3" t="str">
        <f t="shared" si="238"/>
        <v>18-24</v>
      </c>
      <c r="Y2221" s="3" t="str">
        <f t="shared" si="239"/>
        <v>Middle Income</v>
      </c>
      <c r="Z2221" s="3" t="str">
        <f t="shared" si="240"/>
        <v>Excellent</v>
      </c>
      <c r="AA2221" s="27">
        <f t="shared" si="241"/>
        <v>0.17318182670216956</v>
      </c>
      <c r="AB2221" s="3" t="str">
        <f t="shared" si="242"/>
        <v>Medium</v>
      </c>
      <c r="AC2221" s="3" t="str">
        <f t="shared" si="243"/>
        <v>High</v>
      </c>
      <c r="AD2221" s="3" t="str">
        <f t="shared" si="244"/>
        <v>No</v>
      </c>
    </row>
    <row r="2222" spans="1:30" ht="15" customHeight="1" x14ac:dyDescent="0.3">
      <c r="A2222" s="3" t="s">
        <v>2243</v>
      </c>
      <c r="B2222" s="3">
        <v>27</v>
      </c>
      <c r="C2222" s="3" t="s">
        <v>31</v>
      </c>
      <c r="D2222" s="3" t="s">
        <v>24</v>
      </c>
      <c r="E2222" s="3">
        <v>52813.902479379904</v>
      </c>
      <c r="F2222" s="3">
        <v>170</v>
      </c>
      <c r="G2222" s="3">
        <v>1006.834033495</v>
      </c>
      <c r="H2222" s="3">
        <v>5</v>
      </c>
      <c r="I2222" s="3">
        <v>1653.7669975517399</v>
      </c>
      <c r="J2222" s="3">
        <v>26</v>
      </c>
      <c r="K2222" s="3">
        <v>242.309952431201</v>
      </c>
      <c r="L2222" s="3">
        <v>36</v>
      </c>
      <c r="M2222" s="3">
        <v>14</v>
      </c>
      <c r="N2222" s="3">
        <v>8</v>
      </c>
      <c r="O2222" s="3">
        <v>395</v>
      </c>
      <c r="P2222" s="3">
        <v>1</v>
      </c>
      <c r="Q2222" s="3">
        <v>18726.349968068</v>
      </c>
      <c r="R2222" s="3">
        <v>3</v>
      </c>
      <c r="S2222" s="3">
        <v>0</v>
      </c>
      <c r="T2222" s="3">
        <v>0</v>
      </c>
      <c r="U2222" s="3">
        <v>5401.0421486475898</v>
      </c>
      <c r="V2222" s="3">
        <v>1</v>
      </c>
      <c r="W2222" s="3" t="str">
        <f>IF(Bank_data3[[#This Row],[credit_risk]]=1,"High Risk","Low Risk")</f>
        <v>High Risk</v>
      </c>
      <c r="X2222" s="3" t="str">
        <f t="shared" si="238"/>
        <v>25-34</v>
      </c>
      <c r="Y2222" s="3" t="str">
        <f t="shared" si="239"/>
        <v>Middle Income</v>
      </c>
      <c r="Z2222" s="3" t="str">
        <f t="shared" si="240"/>
        <v>Poor</v>
      </c>
      <c r="AA2222" s="27">
        <f t="shared" si="241"/>
        <v>0.35457235858265379</v>
      </c>
      <c r="AB2222" s="3" t="str">
        <f t="shared" si="242"/>
        <v>Medium</v>
      </c>
      <c r="AC2222" s="3" t="str">
        <f t="shared" si="243"/>
        <v>High</v>
      </c>
      <c r="AD2222" s="3" t="str">
        <f t="shared" si="244"/>
        <v>No</v>
      </c>
    </row>
    <row r="2223" spans="1:30" ht="15" customHeight="1" x14ac:dyDescent="0.3">
      <c r="A2223" s="3" t="s">
        <v>2244</v>
      </c>
      <c r="B2223" s="3">
        <v>48</v>
      </c>
      <c r="C2223" s="3" t="s">
        <v>28</v>
      </c>
      <c r="D2223" s="3" t="s">
        <v>33</v>
      </c>
      <c r="E2223" s="3">
        <v>64392.868135437398</v>
      </c>
      <c r="F2223" s="3">
        <v>58</v>
      </c>
      <c r="G2223" s="3">
        <v>1315.42276698143</v>
      </c>
      <c r="H2223" s="3">
        <v>4</v>
      </c>
      <c r="I2223" s="3">
        <v>1392.0776429391799</v>
      </c>
      <c r="J2223" s="3">
        <v>27</v>
      </c>
      <c r="K2223" s="3">
        <v>346.90816061407401</v>
      </c>
      <c r="L2223" s="3">
        <v>7</v>
      </c>
      <c r="M2223" s="3">
        <v>3</v>
      </c>
      <c r="N2223" s="3">
        <v>7</v>
      </c>
      <c r="O2223" s="3">
        <v>331</v>
      </c>
      <c r="P2223" s="3">
        <v>2</v>
      </c>
      <c r="Q2223" s="3">
        <v>7324.7087945384701</v>
      </c>
      <c r="R2223" s="3">
        <v>5</v>
      </c>
      <c r="S2223" s="3">
        <v>0</v>
      </c>
      <c r="T2223" s="3">
        <v>0</v>
      </c>
      <c r="U2223" s="3">
        <v>7512.4913836264504</v>
      </c>
      <c r="V2223" s="3">
        <v>1</v>
      </c>
      <c r="W2223" s="3" t="str">
        <f>IF(Bank_data3[[#This Row],[credit_risk]]=1,"High Risk","Low Risk")</f>
        <v>High Risk</v>
      </c>
      <c r="X2223" s="3" t="str">
        <f t="shared" si="238"/>
        <v>45-54</v>
      </c>
      <c r="Y2223" s="3" t="str">
        <f t="shared" si="239"/>
        <v>Middle Income</v>
      </c>
      <c r="Z2223" s="3" t="str">
        <f t="shared" si="240"/>
        <v>Poor</v>
      </c>
      <c r="AA2223" s="27">
        <f t="shared" si="241"/>
        <v>0.11375031127876498</v>
      </c>
      <c r="AB2223" s="3" t="str">
        <f t="shared" si="242"/>
        <v>Medium</v>
      </c>
      <c r="AC2223" s="3" t="str">
        <f t="shared" si="243"/>
        <v>Low</v>
      </c>
      <c r="AD2223" s="3" t="str">
        <f t="shared" si="244"/>
        <v>No</v>
      </c>
    </row>
    <row r="2224" spans="1:30" ht="15" customHeight="1" x14ac:dyDescent="0.3">
      <c r="A2224" s="3" t="s">
        <v>2245</v>
      </c>
      <c r="B2224" s="3">
        <v>51</v>
      </c>
      <c r="C2224" s="3" t="s">
        <v>31</v>
      </c>
      <c r="D2224" s="3" t="s">
        <v>26</v>
      </c>
      <c r="E2224" s="3">
        <v>71455.207417573503</v>
      </c>
      <c r="F2224" s="3">
        <v>120</v>
      </c>
      <c r="G2224" s="3">
        <v>2162.8935191249998</v>
      </c>
      <c r="H2224" s="3">
        <v>11</v>
      </c>
      <c r="I2224" s="3">
        <v>381.07172566616401</v>
      </c>
      <c r="J2224" s="3">
        <v>30</v>
      </c>
      <c r="K2224" s="3">
        <v>1150.4675346613101</v>
      </c>
      <c r="L2224" s="3">
        <v>36</v>
      </c>
      <c r="M2224" s="3">
        <v>8</v>
      </c>
      <c r="N2224" s="3">
        <v>0</v>
      </c>
      <c r="O2224" s="3">
        <v>567</v>
      </c>
      <c r="P2224" s="3">
        <v>3</v>
      </c>
      <c r="Q2224" s="3">
        <v>14818.597595405001</v>
      </c>
      <c r="R2224" s="3">
        <v>3</v>
      </c>
      <c r="S2224" s="3">
        <v>0</v>
      </c>
      <c r="T2224" s="3">
        <v>0</v>
      </c>
      <c r="U2224" s="3">
        <v>19313.809431190199</v>
      </c>
      <c r="V2224" s="3">
        <v>1</v>
      </c>
      <c r="W2224" s="3" t="str">
        <f>IF(Bank_data3[[#This Row],[credit_risk]]=1,"High Risk","Low Risk")</f>
        <v>High Risk</v>
      </c>
      <c r="X2224" s="3" t="str">
        <f t="shared" si="238"/>
        <v>45-54</v>
      </c>
      <c r="Y2224" s="3" t="str">
        <f t="shared" si="239"/>
        <v>Middle Income</v>
      </c>
      <c r="Z2224" s="3" t="str">
        <f t="shared" si="240"/>
        <v>Poor</v>
      </c>
      <c r="AA2224" s="27">
        <f t="shared" si="241"/>
        <v>0.20738303240528491</v>
      </c>
      <c r="AB2224" s="3" t="str">
        <f t="shared" si="242"/>
        <v>Medium</v>
      </c>
      <c r="AC2224" s="3" t="str">
        <f t="shared" si="243"/>
        <v>High</v>
      </c>
      <c r="AD2224" s="3" t="str">
        <f t="shared" si="244"/>
        <v>No</v>
      </c>
    </row>
    <row r="2225" spans="1:30" ht="15" customHeight="1" x14ac:dyDescent="0.3">
      <c r="A2225" s="3" t="s">
        <v>2246</v>
      </c>
      <c r="B2225" s="3">
        <v>57</v>
      </c>
      <c r="C2225" s="3" t="s">
        <v>31</v>
      </c>
      <c r="D2225" s="3" t="s">
        <v>26</v>
      </c>
      <c r="E2225" s="3">
        <v>43058.628302980702</v>
      </c>
      <c r="F2225" s="3">
        <v>181</v>
      </c>
      <c r="G2225" s="3">
        <v>418.531895167698</v>
      </c>
      <c r="H2225" s="3">
        <v>4</v>
      </c>
      <c r="I2225" s="3">
        <v>657.04683955456903</v>
      </c>
      <c r="J2225" s="3">
        <v>46</v>
      </c>
      <c r="K2225" s="3">
        <v>455.03625217056299</v>
      </c>
      <c r="L2225" s="3">
        <v>45</v>
      </c>
      <c r="M2225" s="3">
        <v>14</v>
      </c>
      <c r="N2225" s="3">
        <v>1</v>
      </c>
      <c r="O2225" s="3">
        <v>692</v>
      </c>
      <c r="P2225" s="3">
        <v>5</v>
      </c>
      <c r="Q2225" s="3">
        <v>11056.6279435305</v>
      </c>
      <c r="R2225" s="3">
        <v>6</v>
      </c>
      <c r="S2225" s="3">
        <v>0</v>
      </c>
      <c r="T2225" s="3">
        <v>0</v>
      </c>
      <c r="U2225" s="3">
        <v>500</v>
      </c>
      <c r="V2225" s="3">
        <v>1</v>
      </c>
      <c r="W2225" s="3" t="str">
        <f>IF(Bank_data3[[#This Row],[credit_risk]]=1,"High Risk","Low Risk")</f>
        <v>High Risk</v>
      </c>
      <c r="X2225" s="3" t="str">
        <f t="shared" si="238"/>
        <v>55+</v>
      </c>
      <c r="Y2225" s="3" t="str">
        <f t="shared" si="239"/>
        <v>Low Income</v>
      </c>
      <c r="Z2225" s="3" t="str">
        <f t="shared" si="240"/>
        <v>Good</v>
      </c>
      <c r="AA2225" s="27">
        <f t="shared" si="241"/>
        <v>0.25678077494087553</v>
      </c>
      <c r="AB2225" s="3" t="str">
        <f t="shared" si="242"/>
        <v>Low</v>
      </c>
      <c r="AC2225" s="3" t="str">
        <f t="shared" si="243"/>
        <v>High</v>
      </c>
      <c r="AD2225" s="3" t="str">
        <f t="shared" si="244"/>
        <v>No</v>
      </c>
    </row>
    <row r="2226" spans="1:30" ht="15" customHeight="1" x14ac:dyDescent="0.3">
      <c r="A2226" s="3" t="s">
        <v>2247</v>
      </c>
      <c r="B2226" s="3">
        <v>24</v>
      </c>
      <c r="C2226" s="3" t="s">
        <v>23</v>
      </c>
      <c r="D2226" s="3" t="s">
        <v>33</v>
      </c>
      <c r="E2226" s="3">
        <v>97643.2284137971</v>
      </c>
      <c r="F2226" s="3">
        <v>150</v>
      </c>
      <c r="G2226" s="3">
        <v>2189.0792176999698</v>
      </c>
      <c r="H2226" s="3">
        <v>4</v>
      </c>
      <c r="I2226" s="3">
        <v>792.02502780677798</v>
      </c>
      <c r="J2226" s="3">
        <v>6</v>
      </c>
      <c r="K2226" s="3">
        <v>787.20158484352805</v>
      </c>
      <c r="L2226" s="3">
        <v>30</v>
      </c>
      <c r="M2226" s="3">
        <v>4</v>
      </c>
      <c r="N2226" s="3">
        <v>1</v>
      </c>
      <c r="O2226" s="3">
        <v>831</v>
      </c>
      <c r="P2226" s="3">
        <v>2</v>
      </c>
      <c r="Q2226" s="3">
        <v>21838.825531030099</v>
      </c>
      <c r="R2226" s="3">
        <v>3</v>
      </c>
      <c r="S2226" s="3">
        <v>0</v>
      </c>
      <c r="T2226" s="3">
        <v>0</v>
      </c>
      <c r="U2226" s="3">
        <v>4151.3935837421895</v>
      </c>
      <c r="V2226" s="3">
        <v>0</v>
      </c>
      <c r="W2226" s="3" t="str">
        <f>IF(Bank_data3[[#This Row],[credit_risk]]=1,"High Risk","Low Risk")</f>
        <v>Low Risk</v>
      </c>
      <c r="X2226" s="3" t="str">
        <f t="shared" si="238"/>
        <v>18-24</v>
      </c>
      <c r="Y2226" s="3" t="str">
        <f t="shared" si="239"/>
        <v>Middle Income</v>
      </c>
      <c r="Z2226" s="3" t="str">
        <f t="shared" si="240"/>
        <v>Excellent</v>
      </c>
      <c r="AA2226" s="27">
        <f t="shared" si="241"/>
        <v>0.22365939641487978</v>
      </c>
      <c r="AB2226" s="3" t="str">
        <f t="shared" si="242"/>
        <v>Medium</v>
      </c>
      <c r="AC2226" s="3" t="str">
        <f t="shared" si="243"/>
        <v>High</v>
      </c>
      <c r="AD2226" s="3" t="str">
        <f t="shared" si="244"/>
        <v>No</v>
      </c>
    </row>
    <row r="2227" spans="1:30" ht="15" customHeight="1" x14ac:dyDescent="0.3">
      <c r="A2227" s="3" t="s">
        <v>2248</v>
      </c>
      <c r="B2227" s="3">
        <v>66</v>
      </c>
      <c r="C2227" s="3" t="s">
        <v>23</v>
      </c>
      <c r="D2227" s="3" t="s">
        <v>24</v>
      </c>
      <c r="E2227" s="3">
        <v>43782.522366851001</v>
      </c>
      <c r="F2227" s="3">
        <v>211</v>
      </c>
      <c r="G2227" s="3">
        <v>1909.5801362853799</v>
      </c>
      <c r="H2227" s="3">
        <v>3</v>
      </c>
      <c r="I2227" s="3">
        <v>770.05405801820496</v>
      </c>
      <c r="J2227" s="3">
        <v>7</v>
      </c>
      <c r="K2227" s="3">
        <v>782.49899089601297</v>
      </c>
      <c r="L2227" s="3">
        <v>10</v>
      </c>
      <c r="M2227" s="3">
        <v>5</v>
      </c>
      <c r="N2227" s="3">
        <v>1</v>
      </c>
      <c r="O2227" s="3">
        <v>698</v>
      </c>
      <c r="P2227" s="3">
        <v>4</v>
      </c>
      <c r="Q2227" s="3">
        <v>17192.937853020801</v>
      </c>
      <c r="R2227" s="3">
        <v>7</v>
      </c>
      <c r="S2227" s="3">
        <v>0</v>
      </c>
      <c r="T2227" s="3">
        <v>0</v>
      </c>
      <c r="U2227" s="3">
        <v>12890.668814531</v>
      </c>
      <c r="V2227" s="3">
        <v>1</v>
      </c>
      <c r="W2227" s="3" t="str">
        <f>IF(Bank_data3[[#This Row],[credit_risk]]=1,"High Risk","Low Risk")</f>
        <v>High Risk</v>
      </c>
      <c r="X2227" s="3" t="str">
        <f t="shared" si="238"/>
        <v>55+</v>
      </c>
      <c r="Y2227" s="3" t="str">
        <f t="shared" si="239"/>
        <v>Low Income</v>
      </c>
      <c r="Z2227" s="3" t="str">
        <f t="shared" si="240"/>
        <v>Good</v>
      </c>
      <c r="AA2227" s="27">
        <f t="shared" si="241"/>
        <v>0.39268952366339832</v>
      </c>
      <c r="AB2227" s="3" t="str">
        <f t="shared" si="242"/>
        <v>Medium</v>
      </c>
      <c r="AC2227" s="3" t="str">
        <f t="shared" si="243"/>
        <v>Medium</v>
      </c>
      <c r="AD2227" s="3" t="str">
        <f t="shared" si="244"/>
        <v>No</v>
      </c>
    </row>
    <row r="2228" spans="1:30" ht="15" customHeight="1" x14ac:dyDescent="0.3">
      <c r="A2228" s="3" t="s">
        <v>2249</v>
      </c>
      <c r="B2228" s="3">
        <v>41</v>
      </c>
      <c r="C2228" s="3" t="s">
        <v>31</v>
      </c>
      <c r="D2228" s="3" t="s">
        <v>26</v>
      </c>
      <c r="E2228" s="3">
        <v>46174.441534813603</v>
      </c>
      <c r="F2228" s="3">
        <v>210</v>
      </c>
      <c r="G2228" s="3">
        <v>414.73983028856497</v>
      </c>
      <c r="H2228" s="3">
        <v>6</v>
      </c>
      <c r="I2228" s="3">
        <v>824.33666546367897</v>
      </c>
      <c r="J2228" s="3">
        <v>31</v>
      </c>
      <c r="K2228" s="3">
        <v>70.281049145451206</v>
      </c>
      <c r="L2228" s="3">
        <v>35</v>
      </c>
      <c r="M2228" s="3">
        <v>10</v>
      </c>
      <c r="N2228" s="3">
        <v>3</v>
      </c>
      <c r="O2228" s="3">
        <v>537</v>
      </c>
      <c r="P2228" s="3">
        <v>1</v>
      </c>
      <c r="Q2228" s="3">
        <v>20024.974116786299</v>
      </c>
      <c r="R2228" s="3">
        <v>5</v>
      </c>
      <c r="S2228" s="3">
        <v>0</v>
      </c>
      <c r="T2228" s="3">
        <v>0</v>
      </c>
      <c r="U2228" s="3">
        <v>8529.02433327361</v>
      </c>
      <c r="V2228" s="3">
        <v>1</v>
      </c>
      <c r="W2228" s="3" t="str">
        <f>IF(Bank_data3[[#This Row],[credit_risk]]=1,"High Risk","Low Risk")</f>
        <v>High Risk</v>
      </c>
      <c r="X2228" s="3" t="str">
        <f t="shared" si="238"/>
        <v>35-44</v>
      </c>
      <c r="Y2228" s="3" t="str">
        <f t="shared" si="239"/>
        <v>Low Income</v>
      </c>
      <c r="Z2228" s="3" t="str">
        <f t="shared" si="240"/>
        <v>Poor</v>
      </c>
      <c r="AA2228" s="27">
        <f t="shared" si="241"/>
        <v>0.43368091635040795</v>
      </c>
      <c r="AB2228" s="3" t="str">
        <f t="shared" si="242"/>
        <v>Low</v>
      </c>
      <c r="AC2228" s="3" t="str">
        <f t="shared" si="243"/>
        <v>High</v>
      </c>
      <c r="AD2228" s="3" t="str">
        <f t="shared" si="244"/>
        <v>No</v>
      </c>
    </row>
    <row r="2229" spans="1:30" ht="15" customHeight="1" x14ac:dyDescent="0.3">
      <c r="A2229" s="3" t="s">
        <v>2250</v>
      </c>
      <c r="B2229" s="3">
        <v>66</v>
      </c>
      <c r="C2229" s="3" t="s">
        <v>23</v>
      </c>
      <c r="D2229" s="3" t="s">
        <v>26</v>
      </c>
      <c r="E2229" s="3">
        <v>37262.830336362</v>
      </c>
      <c r="F2229" s="3">
        <v>59</v>
      </c>
      <c r="G2229" s="3">
        <v>1311.7830601855001</v>
      </c>
      <c r="H2229" s="3">
        <v>8</v>
      </c>
      <c r="I2229" s="3">
        <v>1642.6569975416501</v>
      </c>
      <c r="J2229" s="3">
        <v>10</v>
      </c>
      <c r="K2229" s="3">
        <v>485.86561855644601</v>
      </c>
      <c r="L2229" s="3">
        <v>67</v>
      </c>
      <c r="M2229" s="3">
        <v>12</v>
      </c>
      <c r="N2229" s="3">
        <v>6</v>
      </c>
      <c r="O2229" s="3">
        <v>832</v>
      </c>
      <c r="P2229" s="3">
        <v>0</v>
      </c>
      <c r="Q2229" s="3">
        <v>15689.6041402717</v>
      </c>
      <c r="R2229" s="3">
        <v>6</v>
      </c>
      <c r="S2229" s="3">
        <v>0</v>
      </c>
      <c r="T2229" s="3">
        <v>0</v>
      </c>
      <c r="U2229" s="3">
        <v>10603.743320081499</v>
      </c>
      <c r="V2229" s="3">
        <v>1</v>
      </c>
      <c r="W2229" s="3" t="str">
        <f>IF(Bank_data3[[#This Row],[credit_risk]]=1,"High Risk","Low Risk")</f>
        <v>High Risk</v>
      </c>
      <c r="X2229" s="3" t="str">
        <f t="shared" si="238"/>
        <v>55+</v>
      </c>
      <c r="Y2229" s="3" t="str">
        <f t="shared" si="239"/>
        <v>Low Income</v>
      </c>
      <c r="Z2229" s="3" t="str">
        <f t="shared" si="240"/>
        <v>Excellent</v>
      </c>
      <c r="AA2229" s="27">
        <f t="shared" si="241"/>
        <v>0.42105239990214571</v>
      </c>
      <c r="AB2229" s="3" t="str">
        <f t="shared" si="242"/>
        <v>Medium</v>
      </c>
      <c r="AC2229" s="3" t="str">
        <f t="shared" si="243"/>
        <v>High</v>
      </c>
      <c r="AD2229" s="3" t="str">
        <f t="shared" si="244"/>
        <v>No</v>
      </c>
    </row>
    <row r="2230" spans="1:30" ht="15" customHeight="1" x14ac:dyDescent="0.3">
      <c r="A2230" s="3" t="s">
        <v>2251</v>
      </c>
      <c r="B2230" s="3">
        <v>53</v>
      </c>
      <c r="C2230" s="3" t="s">
        <v>31</v>
      </c>
      <c r="D2230" s="3" t="s">
        <v>33</v>
      </c>
      <c r="E2230" s="3">
        <v>59817.010656644103</v>
      </c>
      <c r="F2230" s="3">
        <v>236</v>
      </c>
      <c r="G2230" s="3">
        <v>2008.85733161851</v>
      </c>
      <c r="H2230" s="3">
        <v>3</v>
      </c>
      <c r="I2230" s="3">
        <v>421.28195897266102</v>
      </c>
      <c r="J2230" s="3">
        <v>47</v>
      </c>
      <c r="K2230" s="3">
        <v>780.05462448940204</v>
      </c>
      <c r="L2230" s="3">
        <v>16</v>
      </c>
      <c r="M2230" s="3">
        <v>11</v>
      </c>
      <c r="N2230" s="3">
        <v>6</v>
      </c>
      <c r="O2230" s="3">
        <v>649</v>
      </c>
      <c r="P2230" s="3">
        <v>4</v>
      </c>
      <c r="Q2230" s="3">
        <v>9054.0255798396302</v>
      </c>
      <c r="R2230" s="3">
        <v>1</v>
      </c>
      <c r="S2230" s="3">
        <v>0</v>
      </c>
      <c r="T2230" s="3">
        <v>0</v>
      </c>
      <c r="U2230" s="3">
        <v>2074.0610243594401</v>
      </c>
      <c r="V2230" s="3">
        <v>0</v>
      </c>
      <c r="W2230" s="3" t="str">
        <f>IF(Bank_data3[[#This Row],[credit_risk]]=1,"High Risk","Low Risk")</f>
        <v>Low Risk</v>
      </c>
      <c r="X2230" s="3" t="str">
        <f t="shared" si="238"/>
        <v>45-54</v>
      </c>
      <c r="Y2230" s="3" t="str">
        <f t="shared" si="239"/>
        <v>Middle Income</v>
      </c>
      <c r="Z2230" s="3" t="str">
        <f t="shared" si="240"/>
        <v>Fair</v>
      </c>
      <c r="AA2230" s="27">
        <f t="shared" si="241"/>
        <v>0.15136205371095329</v>
      </c>
      <c r="AB2230" s="3" t="str">
        <f t="shared" si="242"/>
        <v>Medium</v>
      </c>
      <c r="AC2230" s="3" t="str">
        <f t="shared" si="243"/>
        <v>Medium</v>
      </c>
      <c r="AD2230" s="3" t="str">
        <f t="shared" si="244"/>
        <v>No</v>
      </c>
    </row>
    <row r="2231" spans="1:30" ht="15" customHeight="1" x14ac:dyDescent="0.3">
      <c r="A2231" s="3" t="s">
        <v>2252</v>
      </c>
      <c r="B2231" s="3">
        <v>20</v>
      </c>
      <c r="C2231" s="3" t="s">
        <v>23</v>
      </c>
      <c r="D2231" s="3" t="s">
        <v>26</v>
      </c>
      <c r="E2231" s="3">
        <v>44770.938458414501</v>
      </c>
      <c r="F2231" s="3">
        <v>7</v>
      </c>
      <c r="G2231" s="3">
        <v>10</v>
      </c>
      <c r="H2231" s="3">
        <v>1</v>
      </c>
      <c r="I2231" s="3">
        <v>550.26410232499495</v>
      </c>
      <c r="J2231" s="3">
        <v>25</v>
      </c>
      <c r="K2231" s="3">
        <v>1215.4290906609699</v>
      </c>
      <c r="L2231" s="3">
        <v>15</v>
      </c>
      <c r="M2231" s="3">
        <v>6</v>
      </c>
      <c r="N2231" s="3">
        <v>0</v>
      </c>
      <c r="O2231" s="3">
        <v>650</v>
      </c>
      <c r="P2231" s="3">
        <v>4</v>
      </c>
      <c r="Q2231" s="3">
        <v>20496.731128061201</v>
      </c>
      <c r="R2231" s="3">
        <v>6</v>
      </c>
      <c r="S2231" s="3">
        <v>1</v>
      </c>
      <c r="T2231" s="3">
        <v>0</v>
      </c>
      <c r="U2231" s="3">
        <v>7150.74071529504</v>
      </c>
      <c r="V2231" s="3">
        <v>1</v>
      </c>
      <c r="W2231" s="3" t="str">
        <f>IF(Bank_data3[[#This Row],[credit_risk]]=1,"High Risk","Low Risk")</f>
        <v>High Risk</v>
      </c>
      <c r="X2231" s="3" t="str">
        <f t="shared" si="238"/>
        <v>18-24</v>
      </c>
      <c r="Y2231" s="3" t="str">
        <f t="shared" si="239"/>
        <v>Low Income</v>
      </c>
      <c r="Z2231" s="3" t="str">
        <f t="shared" si="240"/>
        <v>Fair</v>
      </c>
      <c r="AA2231" s="27">
        <f t="shared" si="241"/>
        <v>0.45781330107921675</v>
      </c>
      <c r="AB2231" s="3" t="str">
        <f t="shared" si="242"/>
        <v>Low</v>
      </c>
      <c r="AC2231" s="3" t="str">
        <f t="shared" si="243"/>
        <v>Medium</v>
      </c>
      <c r="AD2231" s="3" t="str">
        <f t="shared" si="244"/>
        <v>No</v>
      </c>
    </row>
    <row r="2232" spans="1:30" ht="15" customHeight="1" x14ac:dyDescent="0.3">
      <c r="A2232" s="3" t="s">
        <v>2253</v>
      </c>
      <c r="B2232" s="3">
        <v>45</v>
      </c>
      <c r="C2232" s="3" t="s">
        <v>23</v>
      </c>
      <c r="D2232" s="3" t="s">
        <v>26</v>
      </c>
      <c r="E2232" s="3">
        <v>48579.940005530101</v>
      </c>
      <c r="F2232" s="3">
        <v>16</v>
      </c>
      <c r="G2232" s="3">
        <v>671.74251863997699</v>
      </c>
      <c r="H2232" s="3">
        <v>1</v>
      </c>
      <c r="I2232" s="3">
        <v>1375.33907553118</v>
      </c>
      <c r="J2232" s="3">
        <v>24</v>
      </c>
      <c r="K2232" s="3">
        <v>769.58949896293996</v>
      </c>
      <c r="L2232" s="3">
        <v>29</v>
      </c>
      <c r="M2232" s="3">
        <v>19</v>
      </c>
      <c r="N2232" s="3">
        <v>7</v>
      </c>
      <c r="O2232" s="3">
        <v>310</v>
      </c>
      <c r="P2232" s="3">
        <v>0</v>
      </c>
      <c r="Q2232" s="3">
        <v>14157.885106444501</v>
      </c>
      <c r="R2232" s="3">
        <v>6</v>
      </c>
      <c r="S2232" s="3">
        <v>0</v>
      </c>
      <c r="T2232" s="3">
        <v>0</v>
      </c>
      <c r="U2232" s="3">
        <v>7462.9945337524296</v>
      </c>
      <c r="V2232" s="3">
        <v>1</v>
      </c>
      <c r="W2232" s="3" t="str">
        <f>IF(Bank_data3[[#This Row],[credit_risk]]=1,"High Risk","Low Risk")</f>
        <v>High Risk</v>
      </c>
      <c r="X2232" s="3" t="str">
        <f t="shared" si="238"/>
        <v>45-54</v>
      </c>
      <c r="Y2232" s="3" t="str">
        <f t="shared" si="239"/>
        <v>Low Income</v>
      </c>
      <c r="Z2232" s="3" t="str">
        <f t="shared" si="240"/>
        <v>Poor</v>
      </c>
      <c r="AA2232" s="27">
        <f t="shared" si="241"/>
        <v>0.29143480014246287</v>
      </c>
      <c r="AB2232" s="3" t="str">
        <f t="shared" si="242"/>
        <v>Low</v>
      </c>
      <c r="AC2232" s="3" t="str">
        <f t="shared" si="243"/>
        <v>Medium</v>
      </c>
      <c r="AD2232" s="3" t="str">
        <f t="shared" si="244"/>
        <v>No</v>
      </c>
    </row>
    <row r="2233" spans="1:30" ht="15" customHeight="1" x14ac:dyDescent="0.3">
      <c r="A2233" s="3" t="s">
        <v>2254</v>
      </c>
      <c r="B2233" s="3">
        <v>62</v>
      </c>
      <c r="C2233" s="3" t="s">
        <v>23</v>
      </c>
      <c r="D2233" s="3" t="s">
        <v>24</v>
      </c>
      <c r="E2233" s="3">
        <v>46306.165887932701</v>
      </c>
      <c r="F2233" s="3">
        <v>26</v>
      </c>
      <c r="G2233" s="3">
        <v>281.67028921816399</v>
      </c>
      <c r="H2233" s="3">
        <v>1</v>
      </c>
      <c r="I2233" s="3">
        <v>584.40652992030198</v>
      </c>
      <c r="J2233" s="3">
        <v>6</v>
      </c>
      <c r="K2233" s="3">
        <v>414.39238020578301</v>
      </c>
      <c r="L2233" s="3">
        <v>38</v>
      </c>
      <c r="M2233" s="3">
        <v>11</v>
      </c>
      <c r="N2233" s="3">
        <v>3</v>
      </c>
      <c r="O2233" s="3">
        <v>363</v>
      </c>
      <c r="P2233" s="3">
        <v>4</v>
      </c>
      <c r="Q2233" s="3">
        <v>13349.810898358999</v>
      </c>
      <c r="R2233" s="3">
        <v>1</v>
      </c>
      <c r="S2233" s="3">
        <v>0</v>
      </c>
      <c r="T2233" s="3">
        <v>0</v>
      </c>
      <c r="U2233" s="3">
        <v>8063.7535756397201</v>
      </c>
      <c r="V2233" s="3">
        <v>1</v>
      </c>
      <c r="W2233" s="3" t="str">
        <f>IF(Bank_data3[[#This Row],[credit_risk]]=1,"High Risk","Low Risk")</f>
        <v>High Risk</v>
      </c>
      <c r="X2233" s="3" t="str">
        <f t="shared" si="238"/>
        <v>55+</v>
      </c>
      <c r="Y2233" s="3" t="str">
        <f t="shared" si="239"/>
        <v>Low Income</v>
      </c>
      <c r="Z2233" s="3" t="str">
        <f t="shared" si="240"/>
        <v>Poor</v>
      </c>
      <c r="AA2233" s="27">
        <f t="shared" si="241"/>
        <v>0.28829445587586283</v>
      </c>
      <c r="AB2233" s="3" t="str">
        <f t="shared" si="242"/>
        <v>Low</v>
      </c>
      <c r="AC2233" s="3" t="str">
        <f t="shared" si="243"/>
        <v>High</v>
      </c>
      <c r="AD2233" s="3" t="str">
        <f t="shared" si="244"/>
        <v>No</v>
      </c>
    </row>
    <row r="2234" spans="1:30" ht="15" customHeight="1" x14ac:dyDescent="0.3">
      <c r="A2234" s="3" t="s">
        <v>2255</v>
      </c>
      <c r="B2234" s="3">
        <v>29</v>
      </c>
      <c r="C2234" s="3" t="s">
        <v>23</v>
      </c>
      <c r="D2234" s="3" t="s">
        <v>24</v>
      </c>
      <c r="E2234" s="3">
        <v>45897.718149916298</v>
      </c>
      <c r="F2234" s="3">
        <v>70</v>
      </c>
      <c r="G2234" s="3">
        <v>1037.61523775661</v>
      </c>
      <c r="H2234" s="3">
        <v>6</v>
      </c>
      <c r="I2234" s="3">
        <v>937.75322761750101</v>
      </c>
      <c r="J2234" s="3">
        <v>19</v>
      </c>
      <c r="K2234" s="3">
        <v>865.05966978433696</v>
      </c>
      <c r="L2234" s="3">
        <v>43</v>
      </c>
      <c r="M2234" s="3">
        <v>9</v>
      </c>
      <c r="N2234" s="3">
        <v>7</v>
      </c>
      <c r="O2234" s="3">
        <v>421</v>
      </c>
      <c r="P2234" s="3">
        <v>2</v>
      </c>
      <c r="Q2234" s="3">
        <v>7248.8942906305001</v>
      </c>
      <c r="R2234" s="3">
        <v>3</v>
      </c>
      <c r="S2234" s="3">
        <v>0</v>
      </c>
      <c r="T2234" s="3">
        <v>0</v>
      </c>
      <c r="U2234" s="3">
        <v>8388.0105599791605</v>
      </c>
      <c r="V2234" s="3">
        <v>1</v>
      </c>
      <c r="W2234" s="3" t="str">
        <f>IF(Bank_data3[[#This Row],[credit_risk]]=1,"High Risk","Low Risk")</f>
        <v>High Risk</v>
      </c>
      <c r="X2234" s="3" t="str">
        <f t="shared" si="238"/>
        <v>25-34</v>
      </c>
      <c r="Y2234" s="3" t="str">
        <f t="shared" si="239"/>
        <v>Low Income</v>
      </c>
      <c r="Z2234" s="3" t="str">
        <f t="shared" si="240"/>
        <v>Poor</v>
      </c>
      <c r="AA2234" s="27">
        <f t="shared" si="241"/>
        <v>0.15793583173249148</v>
      </c>
      <c r="AB2234" s="3" t="str">
        <f t="shared" si="242"/>
        <v>Medium</v>
      </c>
      <c r="AC2234" s="3" t="str">
        <f t="shared" si="243"/>
        <v>High</v>
      </c>
      <c r="AD2234" s="3" t="str">
        <f t="shared" si="244"/>
        <v>No</v>
      </c>
    </row>
    <row r="2235" spans="1:30" ht="15" customHeight="1" x14ac:dyDescent="0.3">
      <c r="A2235" s="3" t="s">
        <v>2256</v>
      </c>
      <c r="B2235" s="3">
        <v>49</v>
      </c>
      <c r="C2235" s="3" t="s">
        <v>31</v>
      </c>
      <c r="D2235" s="3" t="s">
        <v>24</v>
      </c>
      <c r="E2235" s="3">
        <v>52849.148529174403</v>
      </c>
      <c r="F2235" s="3">
        <v>182</v>
      </c>
      <c r="G2235" s="3">
        <v>2330.1855194724499</v>
      </c>
      <c r="H2235" s="3">
        <v>3</v>
      </c>
      <c r="I2235" s="3">
        <v>1162.1300794538699</v>
      </c>
      <c r="J2235" s="3">
        <v>40</v>
      </c>
      <c r="K2235" s="3">
        <v>392.20474613620399</v>
      </c>
      <c r="L2235" s="3">
        <v>68</v>
      </c>
      <c r="M2235" s="3">
        <v>2</v>
      </c>
      <c r="N2235" s="3">
        <v>9</v>
      </c>
      <c r="O2235" s="3">
        <v>486</v>
      </c>
      <c r="P2235" s="3">
        <v>4</v>
      </c>
      <c r="Q2235" s="3">
        <v>16440.610162477202</v>
      </c>
      <c r="R2235" s="3">
        <v>4</v>
      </c>
      <c r="S2235" s="3">
        <v>0</v>
      </c>
      <c r="T2235" s="3">
        <v>0</v>
      </c>
      <c r="U2235" s="3">
        <v>500</v>
      </c>
      <c r="V2235" s="3">
        <v>1</v>
      </c>
      <c r="W2235" s="3" t="str">
        <f>IF(Bank_data3[[#This Row],[credit_risk]]=1,"High Risk","Low Risk")</f>
        <v>High Risk</v>
      </c>
      <c r="X2235" s="3" t="str">
        <f t="shared" si="238"/>
        <v>45-54</v>
      </c>
      <c r="Y2235" s="3" t="str">
        <f t="shared" si="239"/>
        <v>Middle Income</v>
      </c>
      <c r="Z2235" s="3" t="str">
        <f t="shared" si="240"/>
        <v>Poor</v>
      </c>
      <c r="AA2235" s="27">
        <f t="shared" si="241"/>
        <v>0.3110856204883124</v>
      </c>
      <c r="AB2235" s="3" t="str">
        <f t="shared" si="242"/>
        <v>Medium</v>
      </c>
      <c r="AC2235" s="3" t="str">
        <f t="shared" si="243"/>
        <v>High</v>
      </c>
      <c r="AD2235" s="3" t="str">
        <f t="shared" si="244"/>
        <v>No</v>
      </c>
    </row>
    <row r="2236" spans="1:30" ht="15" customHeight="1" x14ac:dyDescent="0.3">
      <c r="A2236" s="3" t="s">
        <v>2257</v>
      </c>
      <c r="B2236" s="3">
        <v>69</v>
      </c>
      <c r="C2236" s="3" t="s">
        <v>28</v>
      </c>
      <c r="D2236" s="3" t="s">
        <v>33</v>
      </c>
      <c r="E2236" s="3">
        <v>41895.976045340598</v>
      </c>
      <c r="F2236" s="3">
        <v>50</v>
      </c>
      <c r="G2236" s="3">
        <v>2138.61159570473</v>
      </c>
      <c r="H2236" s="3">
        <v>3</v>
      </c>
      <c r="I2236" s="3">
        <v>970.27465585620996</v>
      </c>
      <c r="J2236" s="3">
        <v>29</v>
      </c>
      <c r="K2236" s="3">
        <v>217.13032854730599</v>
      </c>
      <c r="L2236" s="3">
        <v>36</v>
      </c>
      <c r="M2236" s="3">
        <v>1</v>
      </c>
      <c r="N2236" s="3">
        <v>8</v>
      </c>
      <c r="O2236" s="3">
        <v>691</v>
      </c>
      <c r="P2236" s="3">
        <v>0</v>
      </c>
      <c r="Q2236" s="3">
        <v>9439.2524234628709</v>
      </c>
      <c r="R2236" s="3">
        <v>2</v>
      </c>
      <c r="S2236" s="3">
        <v>0</v>
      </c>
      <c r="T2236" s="3">
        <v>0</v>
      </c>
      <c r="U2236" s="3">
        <v>7379.3736318208503</v>
      </c>
      <c r="V2236" s="3">
        <v>0</v>
      </c>
      <c r="W2236" s="3" t="str">
        <f>IF(Bank_data3[[#This Row],[credit_risk]]=1,"High Risk","Low Risk")</f>
        <v>Low Risk</v>
      </c>
      <c r="X2236" s="3" t="str">
        <f t="shared" si="238"/>
        <v>55+</v>
      </c>
      <c r="Y2236" s="3" t="str">
        <f t="shared" si="239"/>
        <v>Low Income</v>
      </c>
      <c r="Z2236" s="3" t="str">
        <f t="shared" si="240"/>
        <v>Good</v>
      </c>
      <c r="AA2236" s="27">
        <f t="shared" si="241"/>
        <v>0.22530212479708164</v>
      </c>
      <c r="AB2236" s="3" t="str">
        <f t="shared" si="242"/>
        <v>Medium</v>
      </c>
      <c r="AC2236" s="3" t="str">
        <f t="shared" si="243"/>
        <v>High</v>
      </c>
      <c r="AD2236" s="3" t="str">
        <f t="shared" si="244"/>
        <v>No</v>
      </c>
    </row>
    <row r="2237" spans="1:30" ht="15" customHeight="1" x14ac:dyDescent="0.3">
      <c r="A2237" s="3" t="s">
        <v>2258</v>
      </c>
      <c r="B2237" s="3">
        <v>37</v>
      </c>
      <c r="C2237" s="3" t="s">
        <v>23</v>
      </c>
      <c r="D2237" s="3" t="s">
        <v>26</v>
      </c>
      <c r="E2237" s="3">
        <v>42740.679525492298</v>
      </c>
      <c r="F2237" s="3">
        <v>218</v>
      </c>
      <c r="G2237" s="3">
        <v>1095.67407506018</v>
      </c>
      <c r="H2237" s="3">
        <v>0</v>
      </c>
      <c r="I2237" s="3">
        <v>867.11797158587206</v>
      </c>
      <c r="J2237" s="3">
        <v>0</v>
      </c>
      <c r="K2237" s="3">
        <v>674.95759301906605</v>
      </c>
      <c r="L2237" s="3">
        <v>25</v>
      </c>
      <c r="M2237" s="3">
        <v>19</v>
      </c>
      <c r="N2237" s="3">
        <v>6</v>
      </c>
      <c r="O2237" s="3">
        <v>499</v>
      </c>
      <c r="P2237" s="3">
        <v>3</v>
      </c>
      <c r="Q2237" s="3">
        <v>8828.6722842490599</v>
      </c>
      <c r="R2237" s="3">
        <v>5</v>
      </c>
      <c r="S2237" s="3">
        <v>0</v>
      </c>
      <c r="T2237" s="3">
        <v>0</v>
      </c>
      <c r="U2237" s="3">
        <v>14731.532190915799</v>
      </c>
      <c r="V2237" s="3">
        <v>1</v>
      </c>
      <c r="W2237" s="3" t="str">
        <f>IF(Bank_data3[[#This Row],[credit_risk]]=1,"High Risk","Low Risk")</f>
        <v>High Risk</v>
      </c>
      <c r="X2237" s="3" t="str">
        <f t="shared" si="238"/>
        <v>35-44</v>
      </c>
      <c r="Y2237" s="3" t="str">
        <f t="shared" si="239"/>
        <v>Low Income</v>
      </c>
      <c r="Z2237" s="3" t="str">
        <f t="shared" si="240"/>
        <v>Poor</v>
      </c>
      <c r="AA2237" s="27">
        <f t="shared" si="241"/>
        <v>0.20656368551612</v>
      </c>
      <c r="AB2237" s="3" t="str">
        <f t="shared" si="242"/>
        <v>Medium</v>
      </c>
      <c r="AC2237" s="3" t="str">
        <f t="shared" si="243"/>
        <v>Medium</v>
      </c>
      <c r="AD2237" s="3" t="str">
        <f t="shared" si="244"/>
        <v>No</v>
      </c>
    </row>
    <row r="2238" spans="1:30" ht="15" customHeight="1" x14ac:dyDescent="0.3">
      <c r="A2238" s="3" t="s">
        <v>2259</v>
      </c>
      <c r="B2238" s="3">
        <v>36</v>
      </c>
      <c r="C2238" s="3" t="s">
        <v>31</v>
      </c>
      <c r="D2238" s="3" t="s">
        <v>33</v>
      </c>
      <c r="E2238" s="3">
        <v>69311.326831177896</v>
      </c>
      <c r="F2238" s="3">
        <v>177</v>
      </c>
      <c r="G2238" s="3">
        <v>2323.1527660224701</v>
      </c>
      <c r="H2238" s="3">
        <v>3</v>
      </c>
      <c r="I2238" s="3">
        <v>1128.51376939289</v>
      </c>
      <c r="J2238" s="3">
        <v>17</v>
      </c>
      <c r="K2238" s="3">
        <v>136.96659443444901</v>
      </c>
      <c r="L2238" s="3">
        <v>20</v>
      </c>
      <c r="M2238" s="3">
        <v>0</v>
      </c>
      <c r="N2238" s="3">
        <v>2</v>
      </c>
      <c r="O2238" s="3">
        <v>354</v>
      </c>
      <c r="P2238" s="3">
        <v>1</v>
      </c>
      <c r="Q2238" s="3">
        <v>13791.5234837753</v>
      </c>
      <c r="R2238" s="3">
        <v>7</v>
      </c>
      <c r="S2238" s="3">
        <v>0</v>
      </c>
      <c r="T2238" s="3">
        <v>0</v>
      </c>
      <c r="U2238" s="3">
        <v>6766.4708021754504</v>
      </c>
      <c r="V2238" s="3">
        <v>1</v>
      </c>
      <c r="W2238" s="3" t="str">
        <f>IF(Bank_data3[[#This Row],[credit_risk]]=1,"High Risk","Low Risk")</f>
        <v>High Risk</v>
      </c>
      <c r="X2238" s="3" t="str">
        <f t="shared" si="238"/>
        <v>35-44</v>
      </c>
      <c r="Y2238" s="3" t="str">
        <f t="shared" si="239"/>
        <v>Middle Income</v>
      </c>
      <c r="Z2238" s="3" t="str">
        <f t="shared" si="240"/>
        <v>Poor</v>
      </c>
      <c r="AA2238" s="27">
        <f t="shared" si="241"/>
        <v>0.1989793604350904</v>
      </c>
      <c r="AB2238" s="3" t="str">
        <f t="shared" si="242"/>
        <v>Medium</v>
      </c>
      <c r="AC2238" s="3" t="str">
        <f t="shared" si="243"/>
        <v>Medium</v>
      </c>
      <c r="AD2238" s="3" t="str">
        <f t="shared" si="244"/>
        <v>No</v>
      </c>
    </row>
    <row r="2239" spans="1:30" ht="15" customHeight="1" x14ac:dyDescent="0.3">
      <c r="A2239" s="3" t="s">
        <v>2260</v>
      </c>
      <c r="B2239" s="3">
        <v>45</v>
      </c>
      <c r="C2239" s="3" t="s">
        <v>31</v>
      </c>
      <c r="D2239" s="3" t="s">
        <v>26</v>
      </c>
      <c r="E2239" s="3">
        <v>44716.595650134601</v>
      </c>
      <c r="F2239" s="3">
        <v>62</v>
      </c>
      <c r="G2239" s="3">
        <v>2030.72117493324</v>
      </c>
      <c r="H2239" s="3">
        <v>5</v>
      </c>
      <c r="I2239" s="3">
        <v>487.42600522326001</v>
      </c>
      <c r="J2239" s="3">
        <v>7</v>
      </c>
      <c r="K2239" s="3">
        <v>351.13488346948498</v>
      </c>
      <c r="L2239" s="3">
        <v>18</v>
      </c>
      <c r="M2239" s="3">
        <v>5</v>
      </c>
      <c r="N2239" s="3">
        <v>2</v>
      </c>
      <c r="O2239" s="3">
        <v>681</v>
      </c>
      <c r="P2239" s="3">
        <v>0</v>
      </c>
      <c r="Q2239" s="3">
        <v>8288.1696523785595</v>
      </c>
      <c r="R2239" s="3">
        <v>6</v>
      </c>
      <c r="S2239" s="3">
        <v>0</v>
      </c>
      <c r="T2239" s="3">
        <v>0</v>
      </c>
      <c r="U2239" s="3">
        <v>3846.1891849856802</v>
      </c>
      <c r="V2239" s="3">
        <v>1</v>
      </c>
      <c r="W2239" s="3" t="str">
        <f>IF(Bank_data3[[#This Row],[credit_risk]]=1,"High Risk","Low Risk")</f>
        <v>High Risk</v>
      </c>
      <c r="X2239" s="3" t="str">
        <f t="shared" si="238"/>
        <v>45-54</v>
      </c>
      <c r="Y2239" s="3" t="str">
        <f t="shared" si="239"/>
        <v>Low Income</v>
      </c>
      <c r="Z2239" s="3" t="str">
        <f t="shared" si="240"/>
        <v>Good</v>
      </c>
      <c r="AA2239" s="27">
        <f t="shared" si="241"/>
        <v>0.18534885162604303</v>
      </c>
      <c r="AB2239" s="3" t="str">
        <f t="shared" si="242"/>
        <v>Medium</v>
      </c>
      <c r="AC2239" s="3" t="str">
        <f t="shared" si="243"/>
        <v>Medium</v>
      </c>
      <c r="AD2239" s="3" t="str">
        <f t="shared" si="244"/>
        <v>No</v>
      </c>
    </row>
    <row r="2240" spans="1:30" ht="15" customHeight="1" x14ac:dyDescent="0.3">
      <c r="A2240" s="3" t="s">
        <v>2261</v>
      </c>
      <c r="B2240" s="3">
        <v>27</v>
      </c>
      <c r="C2240" s="3" t="s">
        <v>23</v>
      </c>
      <c r="D2240" s="3" t="s">
        <v>26</v>
      </c>
      <c r="E2240" s="3">
        <v>56903.943266728304</v>
      </c>
      <c r="F2240" s="3">
        <v>203</v>
      </c>
      <c r="G2240" s="3">
        <v>2520.10335835774</v>
      </c>
      <c r="H2240" s="3">
        <v>1</v>
      </c>
      <c r="I2240" s="3">
        <v>626.2729046764</v>
      </c>
      <c r="J2240" s="3">
        <v>28</v>
      </c>
      <c r="K2240" s="3">
        <v>871.68507959005206</v>
      </c>
      <c r="L2240" s="3">
        <v>10</v>
      </c>
      <c r="M2240" s="3">
        <v>12</v>
      </c>
      <c r="N2240" s="3">
        <v>4</v>
      </c>
      <c r="O2240" s="3">
        <v>594</v>
      </c>
      <c r="P2240" s="3">
        <v>2</v>
      </c>
      <c r="Q2240" s="3">
        <v>7442.1310669436398</v>
      </c>
      <c r="R2240" s="3">
        <v>1</v>
      </c>
      <c r="S2240" s="3">
        <v>0</v>
      </c>
      <c r="T2240" s="3">
        <v>0</v>
      </c>
      <c r="U2240" s="3">
        <v>5322.6869867852902</v>
      </c>
      <c r="V2240" s="3">
        <v>0</v>
      </c>
      <c r="W2240" s="3" t="str">
        <f>IF(Bank_data3[[#This Row],[credit_risk]]=1,"High Risk","Low Risk")</f>
        <v>Low Risk</v>
      </c>
      <c r="X2240" s="3" t="str">
        <f t="shared" si="238"/>
        <v>25-34</v>
      </c>
      <c r="Y2240" s="3" t="str">
        <f t="shared" si="239"/>
        <v>Middle Income</v>
      </c>
      <c r="Z2240" s="3" t="str">
        <f t="shared" si="240"/>
        <v>Fair</v>
      </c>
      <c r="AA2240" s="27">
        <f t="shared" si="241"/>
        <v>0.13078410106062102</v>
      </c>
      <c r="AB2240" s="3" t="str">
        <f t="shared" si="242"/>
        <v>Medium</v>
      </c>
      <c r="AC2240" s="3" t="str">
        <f t="shared" si="243"/>
        <v>Medium</v>
      </c>
      <c r="AD2240" s="3" t="str">
        <f t="shared" si="244"/>
        <v>No</v>
      </c>
    </row>
    <row r="2241" spans="1:30" ht="15" customHeight="1" x14ac:dyDescent="0.3">
      <c r="A2241" s="3" t="s">
        <v>2262</v>
      </c>
      <c r="B2241" s="3">
        <v>66</v>
      </c>
      <c r="C2241" s="3" t="s">
        <v>28</v>
      </c>
      <c r="D2241" s="3" t="s">
        <v>26</v>
      </c>
      <c r="E2241" s="3">
        <v>33989.148671208</v>
      </c>
      <c r="F2241" s="3">
        <v>5</v>
      </c>
      <c r="G2241" s="3">
        <v>1429.1632765254899</v>
      </c>
      <c r="H2241" s="3">
        <v>3</v>
      </c>
      <c r="I2241" s="3">
        <v>987.47315596280703</v>
      </c>
      <c r="J2241" s="3">
        <v>39</v>
      </c>
      <c r="K2241" s="3">
        <v>678.08365586421303</v>
      </c>
      <c r="L2241" s="3">
        <v>18</v>
      </c>
      <c r="M2241" s="3">
        <v>9</v>
      </c>
      <c r="N2241" s="3">
        <v>6</v>
      </c>
      <c r="O2241" s="3">
        <v>354</v>
      </c>
      <c r="P2241" s="3">
        <v>2</v>
      </c>
      <c r="Q2241" s="3">
        <v>6378.80478162296</v>
      </c>
      <c r="R2241" s="3">
        <v>2</v>
      </c>
      <c r="S2241" s="3">
        <v>0</v>
      </c>
      <c r="T2241" s="3">
        <v>0</v>
      </c>
      <c r="U2241" s="3">
        <v>13365.101197849201</v>
      </c>
      <c r="V2241" s="3">
        <v>1</v>
      </c>
      <c r="W2241" s="3" t="str">
        <f>IF(Bank_data3[[#This Row],[credit_risk]]=1,"High Risk","Low Risk")</f>
        <v>High Risk</v>
      </c>
      <c r="X2241" s="3" t="str">
        <f t="shared" si="238"/>
        <v>55+</v>
      </c>
      <c r="Y2241" s="3" t="str">
        <f t="shared" si="239"/>
        <v>Low Income</v>
      </c>
      <c r="Z2241" s="3" t="str">
        <f t="shared" si="240"/>
        <v>Poor</v>
      </c>
      <c r="AA2241" s="27">
        <f t="shared" si="241"/>
        <v>0.187671802060356</v>
      </c>
      <c r="AB2241" s="3" t="str">
        <f t="shared" si="242"/>
        <v>Medium</v>
      </c>
      <c r="AC2241" s="3" t="str">
        <f t="shared" si="243"/>
        <v>Medium</v>
      </c>
      <c r="AD2241" s="3" t="str">
        <f t="shared" si="244"/>
        <v>No</v>
      </c>
    </row>
    <row r="2242" spans="1:30" ht="15" customHeight="1" x14ac:dyDescent="0.3">
      <c r="A2242" s="3" t="s">
        <v>2263</v>
      </c>
      <c r="B2242" s="3">
        <v>59</v>
      </c>
      <c r="C2242" s="3" t="s">
        <v>23</v>
      </c>
      <c r="D2242" s="3" t="s">
        <v>24</v>
      </c>
      <c r="E2242" s="3">
        <v>41995.579511248303</v>
      </c>
      <c r="F2242" s="3">
        <v>121</v>
      </c>
      <c r="G2242" s="3">
        <v>1931.2616779730099</v>
      </c>
      <c r="H2242" s="3">
        <v>10</v>
      </c>
      <c r="I2242" s="3">
        <v>75.696259275012196</v>
      </c>
      <c r="J2242" s="3">
        <v>21</v>
      </c>
      <c r="K2242" s="3">
        <v>284.01130963046302</v>
      </c>
      <c r="L2242" s="3">
        <v>68</v>
      </c>
      <c r="M2242" s="3">
        <v>12</v>
      </c>
      <c r="N2242" s="3">
        <v>6</v>
      </c>
      <c r="O2242" s="3">
        <v>726</v>
      </c>
      <c r="P2242" s="3">
        <v>3</v>
      </c>
      <c r="Q2242" s="3">
        <v>18173.034731193002</v>
      </c>
      <c r="R2242" s="3">
        <v>1</v>
      </c>
      <c r="S2242" s="3">
        <v>0</v>
      </c>
      <c r="T2242" s="3">
        <v>0</v>
      </c>
      <c r="U2242" s="3">
        <v>500</v>
      </c>
      <c r="V2242" s="3">
        <v>0</v>
      </c>
      <c r="W2242" s="3" t="str">
        <f>IF(Bank_data3[[#This Row],[credit_risk]]=1,"High Risk","Low Risk")</f>
        <v>Low Risk</v>
      </c>
      <c r="X2242" s="3" t="str">
        <f t="shared" si="238"/>
        <v>55+</v>
      </c>
      <c r="Y2242" s="3" t="str">
        <f t="shared" si="239"/>
        <v>Low Income</v>
      </c>
      <c r="Z2242" s="3" t="str">
        <f t="shared" si="240"/>
        <v>Good</v>
      </c>
      <c r="AA2242" s="27">
        <f t="shared" si="241"/>
        <v>0.43273684856105976</v>
      </c>
      <c r="AB2242" s="3" t="str">
        <f t="shared" si="242"/>
        <v>Medium</v>
      </c>
      <c r="AC2242" s="3" t="str">
        <f t="shared" si="243"/>
        <v>High</v>
      </c>
      <c r="AD2242" s="3" t="str">
        <f t="shared" si="244"/>
        <v>No</v>
      </c>
    </row>
    <row r="2243" spans="1:30" ht="15" customHeight="1" x14ac:dyDescent="0.3">
      <c r="A2243" s="3" t="s">
        <v>2264</v>
      </c>
      <c r="B2243" s="3">
        <v>68</v>
      </c>
      <c r="C2243" s="3" t="s">
        <v>31</v>
      </c>
      <c r="D2243" s="3" t="s">
        <v>33</v>
      </c>
      <c r="E2243" s="3">
        <v>27813.909875167799</v>
      </c>
      <c r="F2243" s="3">
        <v>139</v>
      </c>
      <c r="G2243" s="3">
        <v>4197.45665153342</v>
      </c>
      <c r="H2243" s="3">
        <v>6</v>
      </c>
      <c r="I2243" s="3">
        <v>1295.80433817064</v>
      </c>
      <c r="J2243" s="3">
        <v>31</v>
      </c>
      <c r="K2243" s="3">
        <v>535.08861427725196</v>
      </c>
      <c r="L2243" s="3">
        <v>1</v>
      </c>
      <c r="M2243" s="3">
        <v>4</v>
      </c>
      <c r="N2243" s="3">
        <v>8</v>
      </c>
      <c r="O2243" s="3">
        <v>379</v>
      </c>
      <c r="P2243" s="3">
        <v>2</v>
      </c>
      <c r="Q2243" s="3">
        <v>20591.171642663801</v>
      </c>
      <c r="R2243" s="3">
        <v>0</v>
      </c>
      <c r="S2243" s="3">
        <v>0</v>
      </c>
      <c r="T2243" s="3">
        <v>0</v>
      </c>
      <c r="U2243" s="3">
        <v>10870.2474651091</v>
      </c>
      <c r="V2243" s="3">
        <v>1</v>
      </c>
      <c r="W2243" s="3" t="str">
        <f>IF(Bank_data3[[#This Row],[credit_risk]]=1,"High Risk","Low Risk")</f>
        <v>High Risk</v>
      </c>
      <c r="X2243" s="3" t="str">
        <f t="shared" si="238"/>
        <v>55+</v>
      </c>
      <c r="Y2243" s="3" t="str">
        <f t="shared" si="239"/>
        <v>Low Income</v>
      </c>
      <c r="Z2243" s="3" t="str">
        <f t="shared" si="240"/>
        <v>Poor</v>
      </c>
      <c r="AA2243" s="27">
        <f t="shared" si="241"/>
        <v>0.7403192048539553</v>
      </c>
      <c r="AB2243" s="3" t="str">
        <f t="shared" si="242"/>
        <v>Medium</v>
      </c>
      <c r="AC2243" s="3" t="str">
        <f t="shared" si="243"/>
        <v>Low</v>
      </c>
      <c r="AD2243" s="3" t="str">
        <f t="shared" si="244"/>
        <v>No</v>
      </c>
    </row>
    <row r="2244" spans="1:30" ht="15" customHeight="1" x14ac:dyDescent="0.3">
      <c r="A2244" s="3" t="s">
        <v>2265</v>
      </c>
      <c r="B2244" s="3">
        <v>31</v>
      </c>
      <c r="C2244" s="3" t="s">
        <v>28</v>
      </c>
      <c r="D2244" s="3" t="s">
        <v>33</v>
      </c>
      <c r="E2244" s="3">
        <v>83379.801800512898</v>
      </c>
      <c r="F2244" s="3">
        <v>212</v>
      </c>
      <c r="G2244" s="3">
        <v>1252.3412590661901</v>
      </c>
      <c r="H2244" s="3">
        <v>8</v>
      </c>
      <c r="I2244" s="3">
        <v>906.18733131922295</v>
      </c>
      <c r="J2244" s="3">
        <v>39</v>
      </c>
      <c r="K2244" s="3">
        <v>476.22639453411301</v>
      </c>
      <c r="L2244" s="3">
        <v>24</v>
      </c>
      <c r="M2244" s="3">
        <v>7</v>
      </c>
      <c r="N2244" s="3">
        <v>0</v>
      </c>
      <c r="O2244" s="3">
        <v>788</v>
      </c>
      <c r="P2244" s="3">
        <v>0</v>
      </c>
      <c r="Q2244" s="3">
        <v>23474.157851499</v>
      </c>
      <c r="R2244" s="3">
        <v>6</v>
      </c>
      <c r="S2244" s="3">
        <v>1</v>
      </c>
      <c r="T2244" s="3">
        <v>0</v>
      </c>
      <c r="U2244" s="3">
        <v>9690.70785480632</v>
      </c>
      <c r="V2244" s="3">
        <v>1</v>
      </c>
      <c r="W2244" s="3" t="str">
        <f>IF(Bank_data3[[#This Row],[credit_risk]]=1,"High Risk","Low Risk")</f>
        <v>High Risk</v>
      </c>
      <c r="X2244" s="3" t="str">
        <f t="shared" si="238"/>
        <v>25-34</v>
      </c>
      <c r="Y2244" s="3" t="str">
        <f t="shared" si="239"/>
        <v>Middle Income</v>
      </c>
      <c r="Z2244" s="3" t="str">
        <f t="shared" si="240"/>
        <v>Very Good</v>
      </c>
      <c r="AA2244" s="27">
        <f t="shared" si="241"/>
        <v>0.28153290538710063</v>
      </c>
      <c r="AB2244" s="3" t="str">
        <f t="shared" si="242"/>
        <v>Medium</v>
      </c>
      <c r="AC2244" s="3" t="str">
        <f t="shared" si="243"/>
        <v>Medium</v>
      </c>
      <c r="AD2244" s="3" t="str">
        <f t="shared" si="244"/>
        <v>No</v>
      </c>
    </row>
    <row r="2245" spans="1:30" ht="15" customHeight="1" x14ac:dyDescent="0.3">
      <c r="A2245" s="3" t="s">
        <v>2266</v>
      </c>
      <c r="B2245" s="3">
        <v>46</v>
      </c>
      <c r="C2245" s="3" t="s">
        <v>31</v>
      </c>
      <c r="D2245" s="3" t="s">
        <v>26</v>
      </c>
      <c r="E2245" s="3">
        <v>74758.274198024999</v>
      </c>
      <c r="F2245" s="3">
        <v>102</v>
      </c>
      <c r="G2245" s="3">
        <v>1448.0143638823099</v>
      </c>
      <c r="H2245" s="3">
        <v>1</v>
      </c>
      <c r="I2245" s="3">
        <v>853.561113473403</v>
      </c>
      <c r="J2245" s="3">
        <v>13</v>
      </c>
      <c r="K2245" s="3">
        <v>726.83451578219206</v>
      </c>
      <c r="L2245" s="3">
        <v>29</v>
      </c>
      <c r="M2245" s="3">
        <v>10</v>
      </c>
      <c r="N2245" s="3">
        <v>2</v>
      </c>
      <c r="O2245" s="3">
        <v>571</v>
      </c>
      <c r="P2245" s="3">
        <v>2</v>
      </c>
      <c r="Q2245" s="3">
        <v>17608.759342130401</v>
      </c>
      <c r="R2245" s="3">
        <v>4</v>
      </c>
      <c r="S2245" s="3">
        <v>0</v>
      </c>
      <c r="T2245" s="3">
        <v>0</v>
      </c>
      <c r="U2245" s="3">
        <v>4378.9801996584501</v>
      </c>
      <c r="V2245" s="3">
        <v>1</v>
      </c>
      <c r="W2245" s="3" t="str">
        <f>IF(Bank_data3[[#This Row],[credit_risk]]=1,"High Risk","Low Risk")</f>
        <v>High Risk</v>
      </c>
      <c r="X2245" s="3" t="str">
        <f t="shared" si="238"/>
        <v>45-54</v>
      </c>
      <c r="Y2245" s="3" t="str">
        <f t="shared" si="239"/>
        <v>Middle Income</v>
      </c>
      <c r="Z2245" s="3" t="str">
        <f t="shared" si="240"/>
        <v>Poor</v>
      </c>
      <c r="AA2245" s="27">
        <f t="shared" si="241"/>
        <v>0.23554261425948753</v>
      </c>
      <c r="AB2245" s="3" t="str">
        <f t="shared" si="242"/>
        <v>Medium</v>
      </c>
      <c r="AC2245" s="3" t="str">
        <f t="shared" si="243"/>
        <v>Medium</v>
      </c>
      <c r="AD2245" s="3" t="str">
        <f t="shared" si="244"/>
        <v>No</v>
      </c>
    </row>
    <row r="2246" spans="1:30" ht="15" customHeight="1" x14ac:dyDescent="0.3">
      <c r="A2246" s="3" t="s">
        <v>2267</v>
      </c>
      <c r="B2246" s="3">
        <v>27</v>
      </c>
      <c r="C2246" s="3" t="s">
        <v>23</v>
      </c>
      <c r="D2246" s="3" t="s">
        <v>33</v>
      </c>
      <c r="E2246" s="3">
        <v>60718.261879016398</v>
      </c>
      <c r="F2246" s="3">
        <v>85</v>
      </c>
      <c r="G2246" s="3">
        <v>1372.8783123103899</v>
      </c>
      <c r="H2246" s="3">
        <v>7</v>
      </c>
      <c r="I2246" s="3">
        <v>229.32049282563</v>
      </c>
      <c r="J2246" s="3">
        <v>1</v>
      </c>
      <c r="K2246" s="3">
        <v>594.99852652630102</v>
      </c>
      <c r="L2246" s="3">
        <v>16</v>
      </c>
      <c r="M2246" s="3">
        <v>18</v>
      </c>
      <c r="N2246" s="3">
        <v>0</v>
      </c>
      <c r="O2246" s="3">
        <v>560</v>
      </c>
      <c r="P2246" s="3">
        <v>3</v>
      </c>
      <c r="Q2246" s="3">
        <v>0</v>
      </c>
      <c r="R2246" s="3">
        <v>1</v>
      </c>
      <c r="S2246" s="3">
        <v>0</v>
      </c>
      <c r="T2246" s="3">
        <v>0</v>
      </c>
      <c r="U2246" s="3">
        <v>21582.695156544902</v>
      </c>
      <c r="V2246" s="3">
        <v>1</v>
      </c>
      <c r="W2246" s="3" t="str">
        <f>IF(Bank_data3[[#This Row],[credit_risk]]=1,"High Risk","Low Risk")</f>
        <v>High Risk</v>
      </c>
      <c r="X2246" s="3" t="str">
        <f t="shared" si="238"/>
        <v>25-34</v>
      </c>
      <c r="Y2246" s="3" t="str">
        <f t="shared" si="239"/>
        <v>Middle Income</v>
      </c>
      <c r="Z2246" s="3" t="str">
        <f t="shared" si="240"/>
        <v>Poor</v>
      </c>
      <c r="AA2246" s="27">
        <f t="shared" si="241"/>
        <v>0</v>
      </c>
      <c r="AB2246" s="3" t="str">
        <f t="shared" si="242"/>
        <v>Medium</v>
      </c>
      <c r="AC2246" s="3" t="str">
        <f t="shared" si="243"/>
        <v>Medium</v>
      </c>
      <c r="AD2246" s="3" t="str">
        <f t="shared" si="244"/>
        <v>No</v>
      </c>
    </row>
    <row r="2247" spans="1:30" ht="15" customHeight="1" x14ac:dyDescent="0.3">
      <c r="A2247" s="3" t="s">
        <v>2268</v>
      </c>
      <c r="B2247" s="3">
        <v>44</v>
      </c>
      <c r="C2247" s="3" t="s">
        <v>28</v>
      </c>
      <c r="D2247" s="3" t="s">
        <v>24</v>
      </c>
      <c r="E2247" s="3">
        <v>88719.848965216894</v>
      </c>
      <c r="F2247" s="3">
        <v>26</v>
      </c>
      <c r="G2247" s="3">
        <v>1427.5971611540499</v>
      </c>
      <c r="H2247" s="3">
        <v>5</v>
      </c>
      <c r="I2247" s="3">
        <v>349.68680611009199</v>
      </c>
      <c r="J2247" s="3">
        <v>34</v>
      </c>
      <c r="K2247" s="3">
        <v>538.69233300361702</v>
      </c>
      <c r="L2247" s="3">
        <v>17</v>
      </c>
      <c r="M2247" s="3">
        <v>18</v>
      </c>
      <c r="N2247" s="3">
        <v>5</v>
      </c>
      <c r="O2247" s="3">
        <v>550</v>
      </c>
      <c r="P2247" s="3">
        <v>3</v>
      </c>
      <c r="Q2247" s="3">
        <v>13921.871798058401</v>
      </c>
      <c r="R2247" s="3">
        <v>0</v>
      </c>
      <c r="S2247" s="3">
        <v>0</v>
      </c>
      <c r="T2247" s="3">
        <v>0</v>
      </c>
      <c r="U2247" s="3">
        <v>12272.010727577799</v>
      </c>
      <c r="V2247" s="3">
        <v>1</v>
      </c>
      <c r="W2247" s="3" t="str">
        <f>IF(Bank_data3[[#This Row],[credit_risk]]=1,"High Risk","Low Risk")</f>
        <v>High Risk</v>
      </c>
      <c r="X2247" s="3" t="str">
        <f t="shared" ref="X2247:X2310" si="245">_xlfn.IFS(B2247&lt;25,"18-24",B2247&lt;35,"25-34",B2247&lt;45,"35-44",B2247&lt;55,"45-54",TRUE(),"55+")</f>
        <v>35-44</v>
      </c>
      <c r="Y2247" s="3" t="str">
        <f t="shared" ref="Y2247:Y2310" si="246">_xlfn.IFS(E2247&lt;50000,"Low Income",E2247&lt;100000,"Middle Income",TRUE(),"High Income")</f>
        <v>Middle Income</v>
      </c>
      <c r="Z2247" s="3" t="str">
        <f t="shared" ref="Z2247:Z2310" si="247">_xlfn.IFS(O2247&lt;580,"Poor",O2247&lt;670,"Fair",O2247&lt;740,"Good",O2247&lt;800,"Very Good",TRUE(),"Excellent")</f>
        <v>Poor</v>
      </c>
      <c r="AA2247" s="27">
        <f t="shared" ref="AA2247:AA2310" si="248">IF(E2247=0,0,Q2247/E2247)</f>
        <v>0.15691947135208206</v>
      </c>
      <c r="AB2247" s="3" t="str">
        <f t="shared" ref="AB2247:AB2310" si="249">_xlfn.IFS(G2247&lt;1000,"Low",G2247&lt;5000,"Medium",TRUE(),"High")</f>
        <v>Medium</v>
      </c>
      <c r="AC2247" s="3" t="str">
        <f t="shared" ref="AC2247:AC2310" si="250">_xlfn.IFS(L2247&lt;10,"Low",L2247&lt;30,"Medium",TRUE(),"High")</f>
        <v>Medium</v>
      </c>
      <c r="AD2247" s="3" t="str">
        <f t="shared" ref="AD2247:AD2310" si="251">IF(AND(E2247&gt;=100000,O2247&gt;=750),"Yes","No")</f>
        <v>No</v>
      </c>
    </row>
    <row r="2248" spans="1:30" ht="15" customHeight="1" x14ac:dyDescent="0.3">
      <c r="A2248" s="3" t="s">
        <v>2269</v>
      </c>
      <c r="B2248" s="3">
        <v>65</v>
      </c>
      <c r="C2248" s="3" t="s">
        <v>31</v>
      </c>
      <c r="D2248" s="3" t="s">
        <v>33</v>
      </c>
      <c r="E2248" s="3">
        <v>63865.148924896297</v>
      </c>
      <c r="F2248" s="3">
        <v>134</v>
      </c>
      <c r="G2248" s="3">
        <v>1946.48225051285</v>
      </c>
      <c r="H2248" s="3">
        <v>7</v>
      </c>
      <c r="I2248" s="3">
        <v>660.49571749469806</v>
      </c>
      <c r="J2248" s="3">
        <v>6</v>
      </c>
      <c r="K2248" s="3">
        <v>490.86320763536901</v>
      </c>
      <c r="L2248" s="3">
        <v>79</v>
      </c>
      <c r="M2248" s="3">
        <v>3</v>
      </c>
      <c r="N2248" s="3">
        <v>9</v>
      </c>
      <c r="O2248" s="3">
        <v>595</v>
      </c>
      <c r="P2248" s="3">
        <v>5</v>
      </c>
      <c r="Q2248" s="3">
        <v>10519.406292612501</v>
      </c>
      <c r="R2248" s="3">
        <v>4</v>
      </c>
      <c r="S2248" s="3">
        <v>0</v>
      </c>
      <c r="T2248" s="3">
        <v>0</v>
      </c>
      <c r="U2248" s="3">
        <v>8833.1843614159498</v>
      </c>
      <c r="V2248" s="3">
        <v>1</v>
      </c>
      <c r="W2248" s="3" t="str">
        <f>IF(Bank_data3[[#This Row],[credit_risk]]=1,"High Risk","Low Risk")</f>
        <v>High Risk</v>
      </c>
      <c r="X2248" s="3" t="str">
        <f t="shared" si="245"/>
        <v>55+</v>
      </c>
      <c r="Y2248" s="3" t="str">
        <f t="shared" si="246"/>
        <v>Middle Income</v>
      </c>
      <c r="Z2248" s="3" t="str">
        <f t="shared" si="247"/>
        <v>Fair</v>
      </c>
      <c r="AA2248" s="27">
        <f t="shared" si="248"/>
        <v>0.16471278106597764</v>
      </c>
      <c r="AB2248" s="3" t="str">
        <f t="shared" si="249"/>
        <v>Medium</v>
      </c>
      <c r="AC2248" s="3" t="str">
        <f t="shared" si="250"/>
        <v>High</v>
      </c>
      <c r="AD2248" s="3" t="str">
        <f t="shared" si="251"/>
        <v>No</v>
      </c>
    </row>
    <row r="2249" spans="1:30" ht="15" customHeight="1" x14ac:dyDescent="0.3">
      <c r="A2249" s="3" t="s">
        <v>2270</v>
      </c>
      <c r="B2249" s="3">
        <v>23</v>
      </c>
      <c r="C2249" s="3" t="s">
        <v>31</v>
      </c>
      <c r="D2249" s="3" t="s">
        <v>26</v>
      </c>
      <c r="E2249" s="3">
        <v>46904.436614321203</v>
      </c>
      <c r="F2249" s="3">
        <v>139</v>
      </c>
      <c r="G2249" s="3">
        <v>1546.4869293991901</v>
      </c>
      <c r="H2249" s="3">
        <v>1</v>
      </c>
      <c r="I2249" s="3">
        <v>1082.60044760346</v>
      </c>
      <c r="J2249" s="3">
        <v>2</v>
      </c>
      <c r="K2249" s="3">
        <v>225.04309458414099</v>
      </c>
      <c r="L2249" s="3">
        <v>75</v>
      </c>
      <c r="M2249" s="3">
        <v>9</v>
      </c>
      <c r="N2249" s="3">
        <v>6</v>
      </c>
      <c r="O2249" s="3">
        <v>472</v>
      </c>
      <c r="P2249" s="3">
        <v>4</v>
      </c>
      <c r="Q2249" s="3">
        <v>26335.020821518301</v>
      </c>
      <c r="R2249" s="3">
        <v>5</v>
      </c>
      <c r="S2249" s="3">
        <v>0</v>
      </c>
      <c r="T2249" s="3">
        <v>0</v>
      </c>
      <c r="U2249" s="3">
        <v>13275.6670964526</v>
      </c>
      <c r="V2249" s="3">
        <v>1</v>
      </c>
      <c r="W2249" s="3" t="str">
        <f>IF(Bank_data3[[#This Row],[credit_risk]]=1,"High Risk","Low Risk")</f>
        <v>High Risk</v>
      </c>
      <c r="X2249" s="3" t="str">
        <f t="shared" si="245"/>
        <v>18-24</v>
      </c>
      <c r="Y2249" s="3" t="str">
        <f t="shared" si="246"/>
        <v>Low Income</v>
      </c>
      <c r="Z2249" s="3" t="str">
        <f t="shared" si="247"/>
        <v>Poor</v>
      </c>
      <c r="AA2249" s="27">
        <f t="shared" si="248"/>
        <v>0.56146119050660337</v>
      </c>
      <c r="AB2249" s="3" t="str">
        <f t="shared" si="249"/>
        <v>Medium</v>
      </c>
      <c r="AC2249" s="3" t="str">
        <f t="shared" si="250"/>
        <v>High</v>
      </c>
      <c r="AD2249" s="3" t="str">
        <f t="shared" si="251"/>
        <v>No</v>
      </c>
    </row>
    <row r="2250" spans="1:30" ht="15" customHeight="1" x14ac:dyDescent="0.3">
      <c r="A2250" s="3" t="s">
        <v>2271</v>
      </c>
      <c r="B2250" s="3">
        <v>52</v>
      </c>
      <c r="C2250" s="3" t="s">
        <v>31</v>
      </c>
      <c r="D2250" s="3" t="s">
        <v>24</v>
      </c>
      <c r="E2250" s="3">
        <v>56705.354007650101</v>
      </c>
      <c r="F2250" s="3">
        <v>227</v>
      </c>
      <c r="G2250" s="3">
        <v>408.120352601712</v>
      </c>
      <c r="H2250" s="3">
        <v>10</v>
      </c>
      <c r="I2250" s="3">
        <v>73.184395730495098</v>
      </c>
      <c r="J2250" s="3">
        <v>14</v>
      </c>
      <c r="K2250" s="3">
        <v>845.03834336216596</v>
      </c>
      <c r="L2250" s="3">
        <v>39</v>
      </c>
      <c r="M2250" s="3">
        <v>8</v>
      </c>
      <c r="N2250" s="3">
        <v>1</v>
      </c>
      <c r="O2250" s="3">
        <v>552</v>
      </c>
      <c r="P2250" s="3">
        <v>4</v>
      </c>
      <c r="Q2250" s="3">
        <v>14357.479449090701</v>
      </c>
      <c r="R2250" s="3">
        <v>1</v>
      </c>
      <c r="S2250" s="3">
        <v>0</v>
      </c>
      <c r="T2250" s="3">
        <v>0</v>
      </c>
      <c r="U2250" s="3">
        <v>10727.049974269399</v>
      </c>
      <c r="V2250" s="3">
        <v>1</v>
      </c>
      <c r="W2250" s="3" t="str">
        <f>IF(Bank_data3[[#This Row],[credit_risk]]=1,"High Risk","Low Risk")</f>
        <v>High Risk</v>
      </c>
      <c r="X2250" s="3" t="str">
        <f t="shared" si="245"/>
        <v>45-54</v>
      </c>
      <c r="Y2250" s="3" t="str">
        <f t="shared" si="246"/>
        <v>Middle Income</v>
      </c>
      <c r="Z2250" s="3" t="str">
        <f t="shared" si="247"/>
        <v>Poor</v>
      </c>
      <c r="AA2250" s="27">
        <f t="shared" si="248"/>
        <v>0.25319442406009385</v>
      </c>
      <c r="AB2250" s="3" t="str">
        <f t="shared" si="249"/>
        <v>Low</v>
      </c>
      <c r="AC2250" s="3" t="str">
        <f t="shared" si="250"/>
        <v>High</v>
      </c>
      <c r="AD2250" s="3" t="str">
        <f t="shared" si="251"/>
        <v>No</v>
      </c>
    </row>
    <row r="2251" spans="1:30" ht="15" customHeight="1" x14ac:dyDescent="0.3">
      <c r="A2251" s="3" t="s">
        <v>2272</v>
      </c>
      <c r="B2251" s="3">
        <v>20</v>
      </c>
      <c r="C2251" s="3" t="s">
        <v>23</v>
      </c>
      <c r="D2251" s="3" t="s">
        <v>24</v>
      </c>
      <c r="E2251" s="3">
        <v>74494.154398624494</v>
      </c>
      <c r="F2251" s="3">
        <v>3</v>
      </c>
      <c r="G2251" s="3">
        <v>1514.43909699645</v>
      </c>
      <c r="H2251" s="3">
        <v>0</v>
      </c>
      <c r="I2251" s="3">
        <v>1075.9276802720799</v>
      </c>
      <c r="J2251" s="3">
        <v>42</v>
      </c>
      <c r="K2251" s="3">
        <v>604.70843541612203</v>
      </c>
      <c r="L2251" s="3">
        <v>5</v>
      </c>
      <c r="M2251" s="3">
        <v>6</v>
      </c>
      <c r="N2251" s="3">
        <v>8</v>
      </c>
      <c r="O2251" s="3">
        <v>835</v>
      </c>
      <c r="P2251" s="3">
        <v>2</v>
      </c>
      <c r="Q2251" s="3">
        <v>7015.2637051595702</v>
      </c>
      <c r="R2251" s="3">
        <v>4</v>
      </c>
      <c r="S2251" s="3">
        <v>0</v>
      </c>
      <c r="T2251" s="3">
        <v>0</v>
      </c>
      <c r="U2251" s="3">
        <v>9733.6851293627406</v>
      </c>
      <c r="V2251" s="3">
        <v>1</v>
      </c>
      <c r="W2251" s="3" t="str">
        <f>IF(Bank_data3[[#This Row],[credit_risk]]=1,"High Risk","Low Risk")</f>
        <v>High Risk</v>
      </c>
      <c r="X2251" s="3" t="str">
        <f t="shared" si="245"/>
        <v>18-24</v>
      </c>
      <c r="Y2251" s="3" t="str">
        <f t="shared" si="246"/>
        <v>Middle Income</v>
      </c>
      <c r="Z2251" s="3" t="str">
        <f t="shared" si="247"/>
        <v>Excellent</v>
      </c>
      <c r="AA2251" s="27">
        <f t="shared" si="248"/>
        <v>9.4172002646278841E-2</v>
      </c>
      <c r="AB2251" s="3" t="str">
        <f t="shared" si="249"/>
        <v>Medium</v>
      </c>
      <c r="AC2251" s="3" t="str">
        <f t="shared" si="250"/>
        <v>Low</v>
      </c>
      <c r="AD2251" s="3" t="str">
        <f t="shared" si="251"/>
        <v>No</v>
      </c>
    </row>
    <row r="2252" spans="1:30" ht="15" customHeight="1" x14ac:dyDescent="0.3">
      <c r="A2252" s="3" t="s">
        <v>2273</v>
      </c>
      <c r="B2252" s="3">
        <v>38</v>
      </c>
      <c r="C2252" s="3" t="s">
        <v>28</v>
      </c>
      <c r="D2252" s="3" t="s">
        <v>26</v>
      </c>
      <c r="E2252" s="3">
        <v>34154.308849856599</v>
      </c>
      <c r="F2252" s="3">
        <v>118</v>
      </c>
      <c r="G2252" s="3">
        <v>1078.95238100242</v>
      </c>
      <c r="H2252" s="3">
        <v>6</v>
      </c>
      <c r="I2252" s="3">
        <v>673.98903656207199</v>
      </c>
      <c r="J2252" s="3">
        <v>33</v>
      </c>
      <c r="K2252" s="3">
        <v>417.879932566202</v>
      </c>
      <c r="L2252" s="3">
        <v>42</v>
      </c>
      <c r="M2252" s="3">
        <v>17</v>
      </c>
      <c r="N2252" s="3">
        <v>4</v>
      </c>
      <c r="O2252" s="3">
        <v>788</v>
      </c>
      <c r="P2252" s="3">
        <v>2</v>
      </c>
      <c r="Q2252" s="3">
        <v>7643.0007818562999</v>
      </c>
      <c r="R2252" s="3">
        <v>1</v>
      </c>
      <c r="S2252" s="3">
        <v>0</v>
      </c>
      <c r="T2252" s="3">
        <v>0</v>
      </c>
      <c r="U2252" s="3">
        <v>8898.5229099507505</v>
      </c>
      <c r="V2252" s="3">
        <v>0</v>
      </c>
      <c r="W2252" s="3" t="str">
        <f>IF(Bank_data3[[#This Row],[credit_risk]]=1,"High Risk","Low Risk")</f>
        <v>Low Risk</v>
      </c>
      <c r="X2252" s="3" t="str">
        <f t="shared" si="245"/>
        <v>35-44</v>
      </c>
      <c r="Y2252" s="3" t="str">
        <f t="shared" si="246"/>
        <v>Low Income</v>
      </c>
      <c r="Z2252" s="3" t="str">
        <f t="shared" si="247"/>
        <v>Very Good</v>
      </c>
      <c r="AA2252" s="27">
        <f t="shared" si="248"/>
        <v>0.2237785228052826</v>
      </c>
      <c r="AB2252" s="3" t="str">
        <f t="shared" si="249"/>
        <v>Medium</v>
      </c>
      <c r="AC2252" s="3" t="str">
        <f t="shared" si="250"/>
        <v>High</v>
      </c>
      <c r="AD2252" s="3" t="str">
        <f t="shared" si="251"/>
        <v>No</v>
      </c>
    </row>
    <row r="2253" spans="1:30" ht="15" customHeight="1" x14ac:dyDescent="0.3">
      <c r="A2253" s="3" t="s">
        <v>2274</v>
      </c>
      <c r="B2253" s="3">
        <v>50</v>
      </c>
      <c r="C2253" s="3" t="s">
        <v>23</v>
      </c>
      <c r="D2253" s="3" t="s">
        <v>33</v>
      </c>
      <c r="E2253" s="3">
        <v>28889.2798292019</v>
      </c>
      <c r="F2253" s="3">
        <v>165</v>
      </c>
      <c r="G2253" s="3">
        <v>117.184939232516</v>
      </c>
      <c r="H2253" s="3">
        <v>8</v>
      </c>
      <c r="I2253" s="3">
        <v>721.80178454042198</v>
      </c>
      <c r="J2253" s="3">
        <v>21</v>
      </c>
      <c r="K2253" s="3">
        <v>436.04091177642999</v>
      </c>
      <c r="L2253" s="3">
        <v>69</v>
      </c>
      <c r="M2253" s="3">
        <v>8</v>
      </c>
      <c r="N2253" s="3">
        <v>2</v>
      </c>
      <c r="O2253" s="3">
        <v>425</v>
      </c>
      <c r="P2253" s="3">
        <v>5</v>
      </c>
      <c r="Q2253" s="3">
        <v>1517.3511962651701</v>
      </c>
      <c r="R2253" s="3">
        <v>3</v>
      </c>
      <c r="S2253" s="3">
        <v>0</v>
      </c>
      <c r="T2253" s="3">
        <v>0</v>
      </c>
      <c r="U2253" s="3">
        <v>5635.70658009207</v>
      </c>
      <c r="V2253" s="3">
        <v>1</v>
      </c>
      <c r="W2253" s="3" t="str">
        <f>IF(Bank_data3[[#This Row],[credit_risk]]=1,"High Risk","Low Risk")</f>
        <v>High Risk</v>
      </c>
      <c r="X2253" s="3" t="str">
        <f t="shared" si="245"/>
        <v>45-54</v>
      </c>
      <c r="Y2253" s="3" t="str">
        <f t="shared" si="246"/>
        <v>Low Income</v>
      </c>
      <c r="Z2253" s="3" t="str">
        <f t="shared" si="247"/>
        <v>Poor</v>
      </c>
      <c r="AA2253" s="27">
        <f t="shared" si="248"/>
        <v>5.2522984485456059E-2</v>
      </c>
      <c r="AB2253" s="3" t="str">
        <f t="shared" si="249"/>
        <v>Low</v>
      </c>
      <c r="AC2253" s="3" t="str">
        <f t="shared" si="250"/>
        <v>High</v>
      </c>
      <c r="AD2253" s="3" t="str">
        <f t="shared" si="251"/>
        <v>No</v>
      </c>
    </row>
    <row r="2254" spans="1:30" ht="15" customHeight="1" x14ac:dyDescent="0.3">
      <c r="A2254" s="3" t="s">
        <v>2275</v>
      </c>
      <c r="B2254" s="3">
        <v>35</v>
      </c>
      <c r="C2254" s="3" t="s">
        <v>23</v>
      </c>
      <c r="D2254" s="3" t="s">
        <v>26</v>
      </c>
      <c r="E2254" s="3">
        <v>57309.424999338902</v>
      </c>
      <c r="F2254" s="3">
        <v>204</v>
      </c>
      <c r="G2254" s="3">
        <v>2416.0257855560999</v>
      </c>
      <c r="H2254" s="3">
        <v>8</v>
      </c>
      <c r="I2254" s="3">
        <v>888.75752959178203</v>
      </c>
      <c r="J2254" s="3">
        <v>17</v>
      </c>
      <c r="K2254" s="3">
        <v>474.46585736268997</v>
      </c>
      <c r="L2254" s="3">
        <v>16</v>
      </c>
      <c r="M2254" s="3">
        <v>5</v>
      </c>
      <c r="N2254" s="3">
        <v>6</v>
      </c>
      <c r="O2254" s="3">
        <v>738</v>
      </c>
      <c r="P2254" s="3">
        <v>2</v>
      </c>
      <c r="Q2254" s="3">
        <v>11581.081207580501</v>
      </c>
      <c r="R2254" s="3">
        <v>1</v>
      </c>
      <c r="S2254" s="3">
        <v>0</v>
      </c>
      <c r="T2254" s="3">
        <v>1</v>
      </c>
      <c r="U2254" s="3">
        <v>12718.8474484831</v>
      </c>
      <c r="V2254" s="3">
        <v>1</v>
      </c>
      <c r="W2254" s="3" t="str">
        <f>IF(Bank_data3[[#This Row],[credit_risk]]=1,"High Risk","Low Risk")</f>
        <v>High Risk</v>
      </c>
      <c r="X2254" s="3" t="str">
        <f t="shared" si="245"/>
        <v>35-44</v>
      </c>
      <c r="Y2254" s="3" t="str">
        <f t="shared" si="246"/>
        <v>Middle Income</v>
      </c>
      <c r="Z2254" s="3" t="str">
        <f t="shared" si="247"/>
        <v>Good</v>
      </c>
      <c r="AA2254" s="27">
        <f t="shared" si="248"/>
        <v>0.20207987094119501</v>
      </c>
      <c r="AB2254" s="3" t="str">
        <f t="shared" si="249"/>
        <v>Medium</v>
      </c>
      <c r="AC2254" s="3" t="str">
        <f t="shared" si="250"/>
        <v>Medium</v>
      </c>
      <c r="AD2254" s="3" t="str">
        <f t="shared" si="251"/>
        <v>No</v>
      </c>
    </row>
    <row r="2255" spans="1:30" ht="15" customHeight="1" x14ac:dyDescent="0.3">
      <c r="A2255" s="3" t="s">
        <v>2276</v>
      </c>
      <c r="B2255" s="3">
        <v>33</v>
      </c>
      <c r="C2255" s="3" t="s">
        <v>23</v>
      </c>
      <c r="D2255" s="3" t="s">
        <v>33</v>
      </c>
      <c r="E2255" s="3">
        <v>39436.7047961227</v>
      </c>
      <c r="F2255" s="3">
        <v>142</v>
      </c>
      <c r="G2255" s="3">
        <v>1074.5082479816799</v>
      </c>
      <c r="H2255" s="3">
        <v>1</v>
      </c>
      <c r="I2255" s="3">
        <v>894.26103324624398</v>
      </c>
      <c r="J2255" s="3">
        <v>45</v>
      </c>
      <c r="K2255" s="3">
        <v>294.42902383937798</v>
      </c>
      <c r="L2255" s="3">
        <v>41</v>
      </c>
      <c r="M2255" s="3">
        <v>5</v>
      </c>
      <c r="N2255" s="3">
        <v>6</v>
      </c>
      <c r="O2255" s="3">
        <v>588</v>
      </c>
      <c r="P2255" s="3">
        <v>2</v>
      </c>
      <c r="Q2255" s="3">
        <v>2576.64371088813</v>
      </c>
      <c r="R2255" s="3">
        <v>1</v>
      </c>
      <c r="S2255" s="3">
        <v>1</v>
      </c>
      <c r="T2255" s="3">
        <v>0</v>
      </c>
      <c r="U2255" s="3">
        <v>7519.8782467502497</v>
      </c>
      <c r="V2255" s="3">
        <v>1</v>
      </c>
      <c r="W2255" s="3" t="str">
        <f>IF(Bank_data3[[#This Row],[credit_risk]]=1,"High Risk","Low Risk")</f>
        <v>High Risk</v>
      </c>
      <c r="X2255" s="3" t="str">
        <f t="shared" si="245"/>
        <v>25-34</v>
      </c>
      <c r="Y2255" s="3" t="str">
        <f t="shared" si="246"/>
        <v>Low Income</v>
      </c>
      <c r="Z2255" s="3" t="str">
        <f t="shared" si="247"/>
        <v>Fair</v>
      </c>
      <c r="AA2255" s="27">
        <f t="shared" si="248"/>
        <v>6.5336181717227507E-2</v>
      </c>
      <c r="AB2255" s="3" t="str">
        <f t="shared" si="249"/>
        <v>Medium</v>
      </c>
      <c r="AC2255" s="3" t="str">
        <f t="shared" si="250"/>
        <v>High</v>
      </c>
      <c r="AD2255" s="3" t="str">
        <f t="shared" si="251"/>
        <v>No</v>
      </c>
    </row>
    <row r="2256" spans="1:30" ht="15" customHeight="1" x14ac:dyDescent="0.3">
      <c r="A2256" s="3" t="s">
        <v>2277</v>
      </c>
      <c r="B2256" s="3">
        <v>67</v>
      </c>
      <c r="C2256" s="3" t="s">
        <v>28</v>
      </c>
      <c r="D2256" s="3" t="s">
        <v>33</v>
      </c>
      <c r="E2256" s="3">
        <v>10000</v>
      </c>
      <c r="F2256" s="3">
        <v>148</v>
      </c>
      <c r="G2256" s="3">
        <v>1806.6931756389799</v>
      </c>
      <c r="H2256" s="3">
        <v>3</v>
      </c>
      <c r="I2256" s="3">
        <v>550.64999352219104</v>
      </c>
      <c r="J2256" s="3">
        <v>17</v>
      </c>
      <c r="K2256" s="3">
        <v>358.051664481903</v>
      </c>
      <c r="L2256" s="3">
        <v>18</v>
      </c>
      <c r="M2256" s="3">
        <v>12</v>
      </c>
      <c r="N2256" s="3">
        <v>0</v>
      </c>
      <c r="O2256" s="3">
        <v>478</v>
      </c>
      <c r="P2256" s="3">
        <v>4</v>
      </c>
      <c r="Q2256" s="3">
        <v>0</v>
      </c>
      <c r="R2256" s="3">
        <v>0</v>
      </c>
      <c r="S2256" s="3">
        <v>0</v>
      </c>
      <c r="T2256" s="3">
        <v>0</v>
      </c>
      <c r="U2256" s="3">
        <v>13226.3790997247</v>
      </c>
      <c r="V2256" s="3">
        <v>1</v>
      </c>
      <c r="W2256" s="3" t="str">
        <f>IF(Bank_data3[[#This Row],[credit_risk]]=1,"High Risk","Low Risk")</f>
        <v>High Risk</v>
      </c>
      <c r="X2256" s="3" t="str">
        <f t="shared" si="245"/>
        <v>55+</v>
      </c>
      <c r="Y2256" s="3" t="str">
        <f t="shared" si="246"/>
        <v>Low Income</v>
      </c>
      <c r="Z2256" s="3" t="str">
        <f t="shared" si="247"/>
        <v>Poor</v>
      </c>
      <c r="AA2256" s="27">
        <f t="shared" si="248"/>
        <v>0</v>
      </c>
      <c r="AB2256" s="3" t="str">
        <f t="shared" si="249"/>
        <v>Medium</v>
      </c>
      <c r="AC2256" s="3" t="str">
        <f t="shared" si="250"/>
        <v>Medium</v>
      </c>
      <c r="AD2256" s="3" t="str">
        <f t="shared" si="251"/>
        <v>No</v>
      </c>
    </row>
    <row r="2257" spans="1:30" ht="15" customHeight="1" x14ac:dyDescent="0.3">
      <c r="A2257" s="3" t="s">
        <v>2278</v>
      </c>
      <c r="B2257" s="3">
        <v>24</v>
      </c>
      <c r="C2257" s="3" t="s">
        <v>23</v>
      </c>
      <c r="D2257" s="3" t="s">
        <v>24</v>
      </c>
      <c r="E2257" s="3">
        <v>27627.199755609799</v>
      </c>
      <c r="F2257" s="3">
        <v>208</v>
      </c>
      <c r="G2257" s="3">
        <v>10</v>
      </c>
      <c r="H2257" s="3">
        <v>0</v>
      </c>
      <c r="I2257" s="3">
        <v>1018.7185309641</v>
      </c>
      <c r="J2257" s="3">
        <v>33</v>
      </c>
      <c r="K2257" s="3">
        <v>745.79420156641902</v>
      </c>
      <c r="L2257" s="3">
        <v>54</v>
      </c>
      <c r="M2257" s="3">
        <v>16</v>
      </c>
      <c r="N2257" s="3">
        <v>5</v>
      </c>
      <c r="O2257" s="3">
        <v>379</v>
      </c>
      <c r="P2257" s="3">
        <v>0</v>
      </c>
      <c r="Q2257" s="3">
        <v>6411.3286811358803</v>
      </c>
      <c r="R2257" s="3">
        <v>3</v>
      </c>
      <c r="S2257" s="3">
        <v>0</v>
      </c>
      <c r="T2257" s="3">
        <v>0</v>
      </c>
      <c r="U2257" s="3">
        <v>13122.034862935299</v>
      </c>
      <c r="V2257" s="3">
        <v>1</v>
      </c>
      <c r="W2257" s="3" t="str">
        <f>IF(Bank_data3[[#This Row],[credit_risk]]=1,"High Risk","Low Risk")</f>
        <v>High Risk</v>
      </c>
      <c r="X2257" s="3" t="str">
        <f t="shared" si="245"/>
        <v>18-24</v>
      </c>
      <c r="Y2257" s="3" t="str">
        <f t="shared" si="246"/>
        <v>Low Income</v>
      </c>
      <c r="Z2257" s="3" t="str">
        <f t="shared" si="247"/>
        <v>Poor</v>
      </c>
      <c r="AA2257" s="27">
        <f t="shared" si="248"/>
        <v>0.23206581694310288</v>
      </c>
      <c r="AB2257" s="3" t="str">
        <f t="shared" si="249"/>
        <v>Low</v>
      </c>
      <c r="AC2257" s="3" t="str">
        <f t="shared" si="250"/>
        <v>High</v>
      </c>
      <c r="AD2257" s="3" t="str">
        <f t="shared" si="251"/>
        <v>No</v>
      </c>
    </row>
    <row r="2258" spans="1:30" ht="15" customHeight="1" x14ac:dyDescent="0.3">
      <c r="A2258" s="3" t="s">
        <v>2279</v>
      </c>
      <c r="B2258" s="3">
        <v>60</v>
      </c>
      <c r="C2258" s="3" t="s">
        <v>23</v>
      </c>
      <c r="D2258" s="3" t="s">
        <v>26</v>
      </c>
      <c r="E2258" s="3">
        <v>44394.3617116362</v>
      </c>
      <c r="F2258" s="3">
        <v>12</v>
      </c>
      <c r="G2258" s="3">
        <v>1899.1376121601199</v>
      </c>
      <c r="H2258" s="3">
        <v>10</v>
      </c>
      <c r="I2258" s="3">
        <v>20</v>
      </c>
      <c r="J2258" s="3">
        <v>35</v>
      </c>
      <c r="K2258" s="3">
        <v>108.806247517812</v>
      </c>
      <c r="L2258" s="3">
        <v>28</v>
      </c>
      <c r="M2258" s="3">
        <v>14</v>
      </c>
      <c r="N2258" s="3">
        <v>2</v>
      </c>
      <c r="O2258" s="3">
        <v>396</v>
      </c>
      <c r="P2258" s="3">
        <v>5</v>
      </c>
      <c r="Q2258" s="3">
        <v>5852.8464111942003</v>
      </c>
      <c r="R2258" s="3">
        <v>2</v>
      </c>
      <c r="S2258" s="3">
        <v>0</v>
      </c>
      <c r="T2258" s="3">
        <v>0</v>
      </c>
      <c r="U2258" s="3">
        <v>12335.448681865</v>
      </c>
      <c r="V2258" s="3">
        <v>1</v>
      </c>
      <c r="W2258" s="3" t="str">
        <f>IF(Bank_data3[[#This Row],[credit_risk]]=1,"High Risk","Low Risk")</f>
        <v>High Risk</v>
      </c>
      <c r="X2258" s="3" t="str">
        <f t="shared" si="245"/>
        <v>55+</v>
      </c>
      <c r="Y2258" s="3" t="str">
        <f t="shared" si="246"/>
        <v>Low Income</v>
      </c>
      <c r="Z2258" s="3" t="str">
        <f t="shared" si="247"/>
        <v>Poor</v>
      </c>
      <c r="AA2258" s="27">
        <f t="shared" si="248"/>
        <v>0.13183760697386288</v>
      </c>
      <c r="AB2258" s="3" t="str">
        <f t="shared" si="249"/>
        <v>Medium</v>
      </c>
      <c r="AC2258" s="3" t="str">
        <f t="shared" si="250"/>
        <v>Medium</v>
      </c>
      <c r="AD2258" s="3" t="str">
        <f t="shared" si="251"/>
        <v>No</v>
      </c>
    </row>
    <row r="2259" spans="1:30" ht="15" customHeight="1" x14ac:dyDescent="0.3">
      <c r="A2259" s="3" t="s">
        <v>2280</v>
      </c>
      <c r="B2259" s="3">
        <v>45</v>
      </c>
      <c r="C2259" s="3" t="s">
        <v>23</v>
      </c>
      <c r="D2259" s="3" t="s">
        <v>24</v>
      </c>
      <c r="E2259" s="3">
        <v>50867.397585462197</v>
      </c>
      <c r="F2259" s="3">
        <v>204</v>
      </c>
      <c r="G2259" s="3">
        <v>1249.2689990583001</v>
      </c>
      <c r="H2259" s="3">
        <v>6</v>
      </c>
      <c r="I2259" s="3">
        <v>642.35338970132102</v>
      </c>
      <c r="J2259" s="3">
        <v>45</v>
      </c>
      <c r="K2259" s="3">
        <v>964.61101590859596</v>
      </c>
      <c r="L2259" s="3">
        <v>53</v>
      </c>
      <c r="M2259" s="3">
        <v>8</v>
      </c>
      <c r="N2259" s="3">
        <v>6</v>
      </c>
      <c r="O2259" s="3">
        <v>329</v>
      </c>
      <c r="P2259" s="3">
        <v>0</v>
      </c>
      <c r="Q2259" s="3">
        <v>12430.3374224215</v>
      </c>
      <c r="R2259" s="3">
        <v>4</v>
      </c>
      <c r="S2259" s="3">
        <v>0</v>
      </c>
      <c r="T2259" s="3">
        <v>0</v>
      </c>
      <c r="U2259" s="3">
        <v>6124.5714171131103</v>
      </c>
      <c r="V2259" s="3">
        <v>1</v>
      </c>
      <c r="W2259" s="3" t="str">
        <f>IF(Bank_data3[[#This Row],[credit_risk]]=1,"High Risk","Low Risk")</f>
        <v>High Risk</v>
      </c>
      <c r="X2259" s="3" t="str">
        <f t="shared" si="245"/>
        <v>45-54</v>
      </c>
      <c r="Y2259" s="3" t="str">
        <f t="shared" si="246"/>
        <v>Middle Income</v>
      </c>
      <c r="Z2259" s="3" t="str">
        <f t="shared" si="247"/>
        <v>Poor</v>
      </c>
      <c r="AA2259" s="27">
        <f t="shared" si="248"/>
        <v>0.24436747332193118</v>
      </c>
      <c r="AB2259" s="3" t="str">
        <f t="shared" si="249"/>
        <v>Medium</v>
      </c>
      <c r="AC2259" s="3" t="str">
        <f t="shared" si="250"/>
        <v>High</v>
      </c>
      <c r="AD2259" s="3" t="str">
        <f t="shared" si="251"/>
        <v>No</v>
      </c>
    </row>
    <row r="2260" spans="1:30" ht="15" customHeight="1" x14ac:dyDescent="0.3">
      <c r="A2260" s="3" t="s">
        <v>2281</v>
      </c>
      <c r="B2260" s="3">
        <v>47</v>
      </c>
      <c r="C2260" s="3" t="s">
        <v>23</v>
      </c>
      <c r="D2260" s="3" t="s">
        <v>26</v>
      </c>
      <c r="E2260" s="3">
        <v>51403.4437888994</v>
      </c>
      <c r="F2260" s="3">
        <v>148</v>
      </c>
      <c r="G2260" s="3">
        <v>256.12149523974102</v>
      </c>
      <c r="H2260" s="3">
        <v>1</v>
      </c>
      <c r="I2260" s="3">
        <v>853.78861711191598</v>
      </c>
      <c r="J2260" s="3">
        <v>38</v>
      </c>
      <c r="K2260" s="3">
        <v>500.95166847433001</v>
      </c>
      <c r="L2260" s="3">
        <v>70</v>
      </c>
      <c r="M2260" s="3">
        <v>5</v>
      </c>
      <c r="N2260" s="3">
        <v>4</v>
      </c>
      <c r="O2260" s="3">
        <v>872</v>
      </c>
      <c r="P2260" s="3">
        <v>0</v>
      </c>
      <c r="Q2260" s="3">
        <v>14327.025739611499</v>
      </c>
      <c r="R2260" s="3">
        <v>7</v>
      </c>
      <c r="S2260" s="3">
        <v>0</v>
      </c>
      <c r="T2260" s="3">
        <v>0</v>
      </c>
      <c r="U2260" s="3">
        <v>4179.0724609229201</v>
      </c>
      <c r="V2260" s="3">
        <v>1</v>
      </c>
      <c r="W2260" s="3" t="str">
        <f>IF(Bank_data3[[#This Row],[credit_risk]]=1,"High Risk","Low Risk")</f>
        <v>High Risk</v>
      </c>
      <c r="X2260" s="3" t="str">
        <f t="shared" si="245"/>
        <v>45-54</v>
      </c>
      <c r="Y2260" s="3" t="str">
        <f t="shared" si="246"/>
        <v>Middle Income</v>
      </c>
      <c r="Z2260" s="3" t="str">
        <f t="shared" si="247"/>
        <v>Excellent</v>
      </c>
      <c r="AA2260" s="27">
        <f t="shared" si="248"/>
        <v>0.27871723533638865</v>
      </c>
      <c r="AB2260" s="3" t="str">
        <f t="shared" si="249"/>
        <v>Low</v>
      </c>
      <c r="AC2260" s="3" t="str">
        <f t="shared" si="250"/>
        <v>High</v>
      </c>
      <c r="AD2260" s="3" t="str">
        <f t="shared" si="251"/>
        <v>No</v>
      </c>
    </row>
    <row r="2261" spans="1:30" ht="15" customHeight="1" x14ac:dyDescent="0.3">
      <c r="A2261" s="3" t="s">
        <v>2282</v>
      </c>
      <c r="B2261" s="3">
        <v>21</v>
      </c>
      <c r="C2261" s="3" t="s">
        <v>31</v>
      </c>
      <c r="D2261" s="3" t="s">
        <v>26</v>
      </c>
      <c r="E2261" s="3">
        <v>86093.534124237995</v>
      </c>
      <c r="F2261" s="3">
        <v>154</v>
      </c>
      <c r="G2261" s="3">
        <v>1058.4645763738899</v>
      </c>
      <c r="H2261" s="3">
        <v>3</v>
      </c>
      <c r="I2261" s="3">
        <v>679.26773967493398</v>
      </c>
      <c r="J2261" s="3">
        <v>46</v>
      </c>
      <c r="K2261" s="3">
        <v>302.13033890366302</v>
      </c>
      <c r="L2261" s="3">
        <v>7</v>
      </c>
      <c r="M2261" s="3">
        <v>16</v>
      </c>
      <c r="N2261" s="3">
        <v>3</v>
      </c>
      <c r="O2261" s="3">
        <v>743</v>
      </c>
      <c r="P2261" s="3">
        <v>5</v>
      </c>
      <c r="Q2261" s="3">
        <v>12025.6953006121</v>
      </c>
      <c r="R2261" s="3">
        <v>6</v>
      </c>
      <c r="S2261" s="3">
        <v>0</v>
      </c>
      <c r="T2261" s="3">
        <v>1</v>
      </c>
      <c r="U2261" s="3">
        <v>7835.2532075479803</v>
      </c>
      <c r="V2261" s="3">
        <v>1</v>
      </c>
      <c r="W2261" s="3" t="str">
        <f>IF(Bank_data3[[#This Row],[credit_risk]]=1,"High Risk","Low Risk")</f>
        <v>High Risk</v>
      </c>
      <c r="X2261" s="3" t="str">
        <f t="shared" si="245"/>
        <v>18-24</v>
      </c>
      <c r="Y2261" s="3" t="str">
        <f t="shared" si="246"/>
        <v>Middle Income</v>
      </c>
      <c r="Z2261" s="3" t="str">
        <f t="shared" si="247"/>
        <v>Very Good</v>
      </c>
      <c r="AA2261" s="27">
        <f t="shared" si="248"/>
        <v>0.13968174756606366</v>
      </c>
      <c r="AB2261" s="3" t="str">
        <f t="shared" si="249"/>
        <v>Medium</v>
      </c>
      <c r="AC2261" s="3" t="str">
        <f t="shared" si="250"/>
        <v>Low</v>
      </c>
      <c r="AD2261" s="3" t="str">
        <f t="shared" si="251"/>
        <v>No</v>
      </c>
    </row>
    <row r="2262" spans="1:30" ht="15" customHeight="1" x14ac:dyDescent="0.3">
      <c r="A2262" s="3" t="s">
        <v>2283</v>
      </c>
      <c r="B2262" s="3">
        <v>69</v>
      </c>
      <c r="C2262" s="3" t="s">
        <v>23</v>
      </c>
      <c r="D2262" s="3" t="s">
        <v>24</v>
      </c>
      <c r="E2262" s="3">
        <v>46262.7453793803</v>
      </c>
      <c r="F2262" s="3">
        <v>131</v>
      </c>
      <c r="G2262" s="3">
        <v>950.93904126117798</v>
      </c>
      <c r="H2262" s="3">
        <v>11</v>
      </c>
      <c r="I2262" s="3">
        <v>160.58139361190601</v>
      </c>
      <c r="J2262" s="3">
        <v>37</v>
      </c>
      <c r="K2262" s="3">
        <v>413.51839408204802</v>
      </c>
      <c r="L2262" s="3">
        <v>7</v>
      </c>
      <c r="M2262" s="3">
        <v>4</v>
      </c>
      <c r="N2262" s="3">
        <v>9</v>
      </c>
      <c r="O2262" s="3">
        <v>562</v>
      </c>
      <c r="P2262" s="3">
        <v>4</v>
      </c>
      <c r="Q2262" s="3">
        <v>11330.0210175748</v>
      </c>
      <c r="R2262" s="3">
        <v>2</v>
      </c>
      <c r="S2262" s="3">
        <v>0</v>
      </c>
      <c r="T2262" s="3">
        <v>0</v>
      </c>
      <c r="U2262" s="3">
        <v>8019.1571672782202</v>
      </c>
      <c r="V2262" s="3">
        <v>1</v>
      </c>
      <c r="W2262" s="3" t="str">
        <f>IF(Bank_data3[[#This Row],[credit_risk]]=1,"High Risk","Low Risk")</f>
        <v>High Risk</v>
      </c>
      <c r="X2262" s="3" t="str">
        <f t="shared" si="245"/>
        <v>55+</v>
      </c>
      <c r="Y2262" s="3" t="str">
        <f t="shared" si="246"/>
        <v>Low Income</v>
      </c>
      <c r="Z2262" s="3" t="str">
        <f t="shared" si="247"/>
        <v>Poor</v>
      </c>
      <c r="AA2262" s="27">
        <f t="shared" si="248"/>
        <v>0.24490593726468915</v>
      </c>
      <c r="AB2262" s="3" t="str">
        <f t="shared" si="249"/>
        <v>Low</v>
      </c>
      <c r="AC2262" s="3" t="str">
        <f t="shared" si="250"/>
        <v>Low</v>
      </c>
      <c r="AD2262" s="3" t="str">
        <f t="shared" si="251"/>
        <v>No</v>
      </c>
    </row>
    <row r="2263" spans="1:30" ht="15" customHeight="1" x14ac:dyDescent="0.3">
      <c r="A2263" s="3" t="s">
        <v>2284</v>
      </c>
      <c r="B2263" s="3">
        <v>25</v>
      </c>
      <c r="C2263" s="3" t="s">
        <v>31</v>
      </c>
      <c r="D2263" s="3" t="s">
        <v>26</v>
      </c>
      <c r="E2263" s="3">
        <v>55006.258811649903</v>
      </c>
      <c r="F2263" s="3">
        <v>224</v>
      </c>
      <c r="G2263" s="3">
        <v>2100.5403157021201</v>
      </c>
      <c r="H2263" s="3">
        <v>1</v>
      </c>
      <c r="I2263" s="3">
        <v>1065.3095825661701</v>
      </c>
      <c r="J2263" s="3">
        <v>36</v>
      </c>
      <c r="K2263" s="3">
        <v>605.24736015026804</v>
      </c>
      <c r="L2263" s="3">
        <v>68</v>
      </c>
      <c r="M2263" s="3">
        <v>2</v>
      </c>
      <c r="N2263" s="3">
        <v>6</v>
      </c>
      <c r="O2263" s="3">
        <v>689</v>
      </c>
      <c r="P2263" s="3">
        <v>0</v>
      </c>
      <c r="Q2263" s="3">
        <v>14348.2828042582</v>
      </c>
      <c r="R2263" s="3">
        <v>7</v>
      </c>
      <c r="S2263" s="3">
        <v>0</v>
      </c>
      <c r="T2263" s="3">
        <v>0</v>
      </c>
      <c r="U2263" s="3">
        <v>6270.3204472522302</v>
      </c>
      <c r="V2263" s="3">
        <v>1</v>
      </c>
      <c r="W2263" s="3" t="str">
        <f>IF(Bank_data3[[#This Row],[credit_risk]]=1,"High Risk","Low Risk")</f>
        <v>High Risk</v>
      </c>
      <c r="X2263" s="3" t="str">
        <f t="shared" si="245"/>
        <v>25-34</v>
      </c>
      <c r="Y2263" s="3" t="str">
        <f t="shared" si="246"/>
        <v>Middle Income</v>
      </c>
      <c r="Z2263" s="3" t="str">
        <f t="shared" si="247"/>
        <v>Good</v>
      </c>
      <c r="AA2263" s="27">
        <f t="shared" si="248"/>
        <v>0.26084818553810363</v>
      </c>
      <c r="AB2263" s="3" t="str">
        <f t="shared" si="249"/>
        <v>Medium</v>
      </c>
      <c r="AC2263" s="3" t="str">
        <f t="shared" si="250"/>
        <v>High</v>
      </c>
      <c r="AD2263" s="3" t="str">
        <f t="shared" si="251"/>
        <v>No</v>
      </c>
    </row>
    <row r="2264" spans="1:30" ht="15" customHeight="1" x14ac:dyDescent="0.3">
      <c r="A2264" s="3" t="s">
        <v>2285</v>
      </c>
      <c r="B2264" s="3">
        <v>28</v>
      </c>
      <c r="C2264" s="3" t="s">
        <v>23</v>
      </c>
      <c r="D2264" s="3" t="s">
        <v>26</v>
      </c>
      <c r="E2264" s="3">
        <v>20733.9435072591</v>
      </c>
      <c r="F2264" s="3">
        <v>81</v>
      </c>
      <c r="G2264" s="3">
        <v>1572.341475211</v>
      </c>
      <c r="H2264" s="3">
        <v>0</v>
      </c>
      <c r="I2264" s="3">
        <v>363.06426575553201</v>
      </c>
      <c r="J2264" s="3">
        <v>17</v>
      </c>
      <c r="K2264" s="3">
        <v>379.72420703433602</v>
      </c>
      <c r="L2264" s="3">
        <v>42</v>
      </c>
      <c r="M2264" s="3">
        <v>15</v>
      </c>
      <c r="N2264" s="3">
        <v>6</v>
      </c>
      <c r="O2264" s="3">
        <v>365</v>
      </c>
      <c r="P2264" s="3">
        <v>5</v>
      </c>
      <c r="Q2264" s="3">
        <v>18918.854330648101</v>
      </c>
      <c r="R2264" s="3">
        <v>2</v>
      </c>
      <c r="S2264" s="3">
        <v>0</v>
      </c>
      <c r="T2264" s="3">
        <v>0</v>
      </c>
      <c r="U2264" s="3">
        <v>12602.185885106701</v>
      </c>
      <c r="V2264" s="3">
        <v>1</v>
      </c>
      <c r="W2264" s="3" t="str">
        <f>IF(Bank_data3[[#This Row],[credit_risk]]=1,"High Risk","Low Risk")</f>
        <v>High Risk</v>
      </c>
      <c r="X2264" s="3" t="str">
        <f t="shared" si="245"/>
        <v>25-34</v>
      </c>
      <c r="Y2264" s="3" t="str">
        <f t="shared" si="246"/>
        <v>Low Income</v>
      </c>
      <c r="Z2264" s="3" t="str">
        <f t="shared" si="247"/>
        <v>Poor</v>
      </c>
      <c r="AA2264" s="27">
        <f t="shared" si="248"/>
        <v>0.91245808227578495</v>
      </c>
      <c r="AB2264" s="3" t="str">
        <f t="shared" si="249"/>
        <v>Medium</v>
      </c>
      <c r="AC2264" s="3" t="str">
        <f t="shared" si="250"/>
        <v>High</v>
      </c>
      <c r="AD2264" s="3" t="str">
        <f t="shared" si="251"/>
        <v>No</v>
      </c>
    </row>
    <row r="2265" spans="1:30" ht="15" customHeight="1" x14ac:dyDescent="0.3">
      <c r="A2265" s="3" t="s">
        <v>2286</v>
      </c>
      <c r="B2265" s="3">
        <v>52</v>
      </c>
      <c r="C2265" s="3" t="s">
        <v>28</v>
      </c>
      <c r="D2265" s="3" t="s">
        <v>33</v>
      </c>
      <c r="E2265" s="3">
        <v>49439.560310325003</v>
      </c>
      <c r="F2265" s="3">
        <v>202</v>
      </c>
      <c r="G2265" s="3">
        <v>282.008612070749</v>
      </c>
      <c r="H2265" s="3">
        <v>6</v>
      </c>
      <c r="I2265" s="3">
        <v>776.37009736509901</v>
      </c>
      <c r="J2265" s="3">
        <v>42</v>
      </c>
      <c r="K2265" s="3">
        <v>664.86978789815998</v>
      </c>
      <c r="L2265" s="3">
        <v>49</v>
      </c>
      <c r="M2265" s="3">
        <v>1</v>
      </c>
      <c r="N2265" s="3">
        <v>7</v>
      </c>
      <c r="O2265" s="3">
        <v>830</v>
      </c>
      <c r="P2265" s="3">
        <v>0</v>
      </c>
      <c r="Q2265" s="3">
        <v>6021.1721822804502</v>
      </c>
      <c r="R2265" s="3">
        <v>6</v>
      </c>
      <c r="S2265" s="3">
        <v>0</v>
      </c>
      <c r="T2265" s="3">
        <v>1</v>
      </c>
      <c r="U2265" s="3">
        <v>12138.5654227179</v>
      </c>
      <c r="V2265" s="3">
        <v>1</v>
      </c>
      <c r="W2265" s="3" t="str">
        <f>IF(Bank_data3[[#This Row],[credit_risk]]=1,"High Risk","Low Risk")</f>
        <v>High Risk</v>
      </c>
      <c r="X2265" s="3" t="str">
        <f t="shared" si="245"/>
        <v>45-54</v>
      </c>
      <c r="Y2265" s="3" t="str">
        <f t="shared" si="246"/>
        <v>Low Income</v>
      </c>
      <c r="Z2265" s="3" t="str">
        <f t="shared" si="247"/>
        <v>Excellent</v>
      </c>
      <c r="AA2265" s="27">
        <f t="shared" si="248"/>
        <v>0.12178854634803422</v>
      </c>
      <c r="AB2265" s="3" t="str">
        <f t="shared" si="249"/>
        <v>Low</v>
      </c>
      <c r="AC2265" s="3" t="str">
        <f t="shared" si="250"/>
        <v>High</v>
      </c>
      <c r="AD2265" s="3" t="str">
        <f t="shared" si="251"/>
        <v>No</v>
      </c>
    </row>
    <row r="2266" spans="1:30" ht="15" customHeight="1" x14ac:dyDescent="0.3">
      <c r="A2266" s="3" t="s">
        <v>2287</v>
      </c>
      <c r="B2266" s="3">
        <v>60</v>
      </c>
      <c r="C2266" s="3" t="s">
        <v>31</v>
      </c>
      <c r="D2266" s="3" t="s">
        <v>26</v>
      </c>
      <c r="E2266" s="3">
        <v>56015.580977091799</v>
      </c>
      <c r="F2266" s="3">
        <v>101</v>
      </c>
      <c r="G2266" s="3">
        <v>1850.8030955854699</v>
      </c>
      <c r="H2266" s="3">
        <v>5</v>
      </c>
      <c r="I2266" s="3">
        <v>853.56210897366805</v>
      </c>
      <c r="J2266" s="3">
        <v>39</v>
      </c>
      <c r="K2266" s="3">
        <v>234.43098862328199</v>
      </c>
      <c r="L2266" s="3">
        <v>3</v>
      </c>
      <c r="M2266" s="3">
        <v>19</v>
      </c>
      <c r="N2266" s="3">
        <v>4</v>
      </c>
      <c r="O2266" s="3">
        <v>569</v>
      </c>
      <c r="P2266" s="3">
        <v>4</v>
      </c>
      <c r="Q2266" s="3">
        <v>13969.9953301806</v>
      </c>
      <c r="R2266" s="3">
        <v>3</v>
      </c>
      <c r="S2266" s="3">
        <v>0</v>
      </c>
      <c r="T2266" s="3">
        <v>0</v>
      </c>
      <c r="U2266" s="3">
        <v>11433.1845357524</v>
      </c>
      <c r="V2266" s="3">
        <v>1</v>
      </c>
      <c r="W2266" s="3" t="str">
        <f>IF(Bank_data3[[#This Row],[credit_risk]]=1,"High Risk","Low Risk")</f>
        <v>High Risk</v>
      </c>
      <c r="X2266" s="3" t="str">
        <f t="shared" si="245"/>
        <v>55+</v>
      </c>
      <c r="Y2266" s="3" t="str">
        <f t="shared" si="246"/>
        <v>Middle Income</v>
      </c>
      <c r="Z2266" s="3" t="str">
        <f t="shared" si="247"/>
        <v>Poor</v>
      </c>
      <c r="AA2266" s="27">
        <f t="shared" si="248"/>
        <v>0.24939481277349934</v>
      </c>
      <c r="AB2266" s="3" t="str">
        <f t="shared" si="249"/>
        <v>Medium</v>
      </c>
      <c r="AC2266" s="3" t="str">
        <f t="shared" si="250"/>
        <v>Low</v>
      </c>
      <c r="AD2266" s="3" t="str">
        <f t="shared" si="251"/>
        <v>No</v>
      </c>
    </row>
    <row r="2267" spans="1:30" ht="15" customHeight="1" x14ac:dyDescent="0.3">
      <c r="A2267" s="3" t="s">
        <v>2288</v>
      </c>
      <c r="B2267" s="3">
        <v>44</v>
      </c>
      <c r="C2267" s="3" t="s">
        <v>31</v>
      </c>
      <c r="D2267" s="3" t="s">
        <v>26</v>
      </c>
      <c r="E2267" s="3">
        <v>25245.329342338599</v>
      </c>
      <c r="F2267" s="3">
        <v>212</v>
      </c>
      <c r="G2267" s="3">
        <v>10</v>
      </c>
      <c r="H2267" s="3">
        <v>1</v>
      </c>
      <c r="I2267" s="3">
        <v>806.93950381787897</v>
      </c>
      <c r="J2267" s="3">
        <v>28</v>
      </c>
      <c r="K2267" s="3">
        <v>300.621412836915</v>
      </c>
      <c r="L2267" s="3">
        <v>35</v>
      </c>
      <c r="M2267" s="3">
        <v>2</v>
      </c>
      <c r="N2267" s="3">
        <v>3</v>
      </c>
      <c r="O2267" s="3">
        <v>348</v>
      </c>
      <c r="P2267" s="3">
        <v>1</v>
      </c>
      <c r="Q2267" s="3">
        <v>12152.130972733101</v>
      </c>
      <c r="R2267" s="3">
        <v>3</v>
      </c>
      <c r="S2267" s="3">
        <v>0</v>
      </c>
      <c r="T2267" s="3">
        <v>0</v>
      </c>
      <c r="U2267" s="3">
        <v>14466.471248906601</v>
      </c>
      <c r="V2267" s="3">
        <v>1</v>
      </c>
      <c r="W2267" s="3" t="str">
        <f>IF(Bank_data3[[#This Row],[credit_risk]]=1,"High Risk","Low Risk")</f>
        <v>High Risk</v>
      </c>
      <c r="X2267" s="3" t="str">
        <f t="shared" si="245"/>
        <v>35-44</v>
      </c>
      <c r="Y2267" s="3" t="str">
        <f t="shared" si="246"/>
        <v>Low Income</v>
      </c>
      <c r="Z2267" s="3" t="str">
        <f t="shared" si="247"/>
        <v>Poor</v>
      </c>
      <c r="AA2267" s="27">
        <f t="shared" si="248"/>
        <v>0.48136155436692707</v>
      </c>
      <c r="AB2267" s="3" t="str">
        <f t="shared" si="249"/>
        <v>Low</v>
      </c>
      <c r="AC2267" s="3" t="str">
        <f t="shared" si="250"/>
        <v>High</v>
      </c>
      <c r="AD2267" s="3" t="str">
        <f t="shared" si="251"/>
        <v>No</v>
      </c>
    </row>
    <row r="2268" spans="1:30" ht="15" customHeight="1" x14ac:dyDescent="0.3">
      <c r="A2268" s="3" t="s">
        <v>2289</v>
      </c>
      <c r="B2268" s="3">
        <v>67</v>
      </c>
      <c r="C2268" s="3" t="s">
        <v>31</v>
      </c>
      <c r="D2268" s="3" t="s">
        <v>24</v>
      </c>
      <c r="E2268" s="3">
        <v>33188.144726534803</v>
      </c>
      <c r="F2268" s="3">
        <v>235</v>
      </c>
      <c r="G2268" s="3">
        <v>599.94115580700998</v>
      </c>
      <c r="H2268" s="3">
        <v>3</v>
      </c>
      <c r="I2268" s="3">
        <v>1209.15382405234</v>
      </c>
      <c r="J2268" s="3">
        <v>11</v>
      </c>
      <c r="K2268" s="3">
        <v>561.09123018525304</v>
      </c>
      <c r="L2268" s="3">
        <v>4</v>
      </c>
      <c r="M2268" s="3">
        <v>8</v>
      </c>
      <c r="N2268" s="3">
        <v>0</v>
      </c>
      <c r="O2268" s="3">
        <v>333</v>
      </c>
      <c r="P2268" s="3">
        <v>2</v>
      </c>
      <c r="Q2268" s="3">
        <v>14451.2930286888</v>
      </c>
      <c r="R2268" s="3">
        <v>3</v>
      </c>
      <c r="S2268" s="3">
        <v>0</v>
      </c>
      <c r="T2268" s="3">
        <v>0</v>
      </c>
      <c r="U2268" s="3">
        <v>9071.3274899501903</v>
      </c>
      <c r="V2268" s="3">
        <v>1</v>
      </c>
      <c r="W2268" s="3" t="str">
        <f>IF(Bank_data3[[#This Row],[credit_risk]]=1,"High Risk","Low Risk")</f>
        <v>High Risk</v>
      </c>
      <c r="X2268" s="3" t="str">
        <f t="shared" si="245"/>
        <v>55+</v>
      </c>
      <c r="Y2268" s="3" t="str">
        <f t="shared" si="246"/>
        <v>Low Income</v>
      </c>
      <c r="Z2268" s="3" t="str">
        <f t="shared" si="247"/>
        <v>Poor</v>
      </c>
      <c r="AA2268" s="27">
        <f t="shared" si="248"/>
        <v>0.43543539862698644</v>
      </c>
      <c r="AB2268" s="3" t="str">
        <f t="shared" si="249"/>
        <v>Low</v>
      </c>
      <c r="AC2268" s="3" t="str">
        <f t="shared" si="250"/>
        <v>Low</v>
      </c>
      <c r="AD2268" s="3" t="str">
        <f t="shared" si="251"/>
        <v>No</v>
      </c>
    </row>
    <row r="2269" spans="1:30" ht="15" customHeight="1" x14ac:dyDescent="0.3">
      <c r="A2269" s="3" t="s">
        <v>2290</v>
      </c>
      <c r="B2269" s="3">
        <v>32</v>
      </c>
      <c r="C2269" s="3" t="s">
        <v>31</v>
      </c>
      <c r="D2269" s="3" t="s">
        <v>24</v>
      </c>
      <c r="E2269" s="3">
        <v>58805.035409063697</v>
      </c>
      <c r="F2269" s="3">
        <v>146</v>
      </c>
      <c r="G2269" s="3">
        <v>1511.72163769951</v>
      </c>
      <c r="H2269" s="3">
        <v>11</v>
      </c>
      <c r="I2269" s="3">
        <v>781.35810400220998</v>
      </c>
      <c r="J2269" s="3">
        <v>17</v>
      </c>
      <c r="K2269" s="3">
        <v>344.98917442342002</v>
      </c>
      <c r="L2269" s="3">
        <v>18</v>
      </c>
      <c r="M2269" s="3">
        <v>18</v>
      </c>
      <c r="N2269" s="3">
        <v>3</v>
      </c>
      <c r="O2269" s="3">
        <v>539</v>
      </c>
      <c r="P2269" s="3">
        <v>2</v>
      </c>
      <c r="Q2269" s="3">
        <v>10848.060993445701</v>
      </c>
      <c r="R2269" s="3">
        <v>0</v>
      </c>
      <c r="S2269" s="3">
        <v>0</v>
      </c>
      <c r="T2269" s="3">
        <v>0</v>
      </c>
      <c r="U2269" s="3">
        <v>3168.36230674742</v>
      </c>
      <c r="V2269" s="3">
        <v>1</v>
      </c>
      <c r="W2269" s="3" t="str">
        <f>IF(Bank_data3[[#This Row],[credit_risk]]=1,"High Risk","Low Risk")</f>
        <v>High Risk</v>
      </c>
      <c r="X2269" s="3" t="str">
        <f t="shared" si="245"/>
        <v>25-34</v>
      </c>
      <c r="Y2269" s="3" t="str">
        <f t="shared" si="246"/>
        <v>Middle Income</v>
      </c>
      <c r="Z2269" s="3" t="str">
        <f t="shared" si="247"/>
        <v>Poor</v>
      </c>
      <c r="AA2269" s="27">
        <f t="shared" si="248"/>
        <v>0.18447503547925209</v>
      </c>
      <c r="AB2269" s="3" t="str">
        <f t="shared" si="249"/>
        <v>Medium</v>
      </c>
      <c r="AC2269" s="3" t="str">
        <f t="shared" si="250"/>
        <v>Medium</v>
      </c>
      <c r="AD2269" s="3" t="str">
        <f t="shared" si="251"/>
        <v>No</v>
      </c>
    </row>
    <row r="2270" spans="1:30" ht="15" customHeight="1" x14ac:dyDescent="0.3">
      <c r="A2270" s="3" t="s">
        <v>2291</v>
      </c>
      <c r="B2270" s="3">
        <v>28</v>
      </c>
      <c r="C2270" s="3" t="s">
        <v>28</v>
      </c>
      <c r="D2270" s="3" t="s">
        <v>26</v>
      </c>
      <c r="E2270" s="3">
        <v>40166.127242385599</v>
      </c>
      <c r="F2270" s="3">
        <v>215</v>
      </c>
      <c r="G2270" s="3">
        <v>1000.5615442037</v>
      </c>
      <c r="H2270" s="3">
        <v>10</v>
      </c>
      <c r="I2270" s="3">
        <v>949.60939164392903</v>
      </c>
      <c r="J2270" s="3">
        <v>30</v>
      </c>
      <c r="K2270" s="3">
        <v>989.79634251203004</v>
      </c>
      <c r="L2270" s="3">
        <v>41</v>
      </c>
      <c r="M2270" s="3">
        <v>13</v>
      </c>
      <c r="N2270" s="3">
        <v>9</v>
      </c>
      <c r="O2270" s="3">
        <v>895</v>
      </c>
      <c r="P2270" s="3">
        <v>1</v>
      </c>
      <c r="Q2270" s="3">
        <v>6664.7549196687896</v>
      </c>
      <c r="R2270" s="3">
        <v>7</v>
      </c>
      <c r="S2270" s="3">
        <v>0</v>
      </c>
      <c r="T2270" s="3">
        <v>0</v>
      </c>
      <c r="U2270" s="3">
        <v>14288.221432836701</v>
      </c>
      <c r="V2270" s="3">
        <v>1</v>
      </c>
      <c r="W2270" s="3" t="str">
        <f>IF(Bank_data3[[#This Row],[credit_risk]]=1,"High Risk","Low Risk")</f>
        <v>High Risk</v>
      </c>
      <c r="X2270" s="3" t="str">
        <f t="shared" si="245"/>
        <v>25-34</v>
      </c>
      <c r="Y2270" s="3" t="str">
        <f t="shared" si="246"/>
        <v>Low Income</v>
      </c>
      <c r="Z2270" s="3" t="str">
        <f t="shared" si="247"/>
        <v>Excellent</v>
      </c>
      <c r="AA2270" s="27">
        <f t="shared" si="248"/>
        <v>0.16592973675181108</v>
      </c>
      <c r="AB2270" s="3" t="str">
        <f t="shared" si="249"/>
        <v>Medium</v>
      </c>
      <c r="AC2270" s="3" t="str">
        <f t="shared" si="250"/>
        <v>High</v>
      </c>
      <c r="AD2270" s="3" t="str">
        <f t="shared" si="251"/>
        <v>No</v>
      </c>
    </row>
    <row r="2271" spans="1:30" ht="15" customHeight="1" x14ac:dyDescent="0.3">
      <c r="A2271" s="3" t="s">
        <v>2292</v>
      </c>
      <c r="B2271" s="3">
        <v>32</v>
      </c>
      <c r="C2271" s="3" t="s">
        <v>23</v>
      </c>
      <c r="D2271" s="3" t="s">
        <v>33</v>
      </c>
      <c r="E2271" s="3">
        <v>48154.248112820504</v>
      </c>
      <c r="F2271" s="3">
        <v>145</v>
      </c>
      <c r="G2271" s="3">
        <v>2453.3692287783601</v>
      </c>
      <c r="H2271" s="3">
        <v>2</v>
      </c>
      <c r="I2271" s="3">
        <v>780.43358839706605</v>
      </c>
      <c r="J2271" s="3">
        <v>14</v>
      </c>
      <c r="K2271" s="3">
        <v>707.34309110817298</v>
      </c>
      <c r="L2271" s="3">
        <v>14</v>
      </c>
      <c r="M2271" s="3">
        <v>13</v>
      </c>
      <c r="N2271" s="3">
        <v>0</v>
      </c>
      <c r="O2271" s="3">
        <v>613</v>
      </c>
      <c r="P2271" s="3">
        <v>3</v>
      </c>
      <c r="Q2271" s="3">
        <v>11164.281338070499</v>
      </c>
      <c r="R2271" s="3">
        <v>0</v>
      </c>
      <c r="S2271" s="3">
        <v>0</v>
      </c>
      <c r="T2271" s="3">
        <v>0</v>
      </c>
      <c r="U2271" s="3">
        <v>10174.002926863601</v>
      </c>
      <c r="V2271" s="3">
        <v>0</v>
      </c>
      <c r="W2271" s="3" t="str">
        <f>IF(Bank_data3[[#This Row],[credit_risk]]=1,"High Risk","Low Risk")</f>
        <v>Low Risk</v>
      </c>
      <c r="X2271" s="3" t="str">
        <f t="shared" si="245"/>
        <v>25-34</v>
      </c>
      <c r="Y2271" s="3" t="str">
        <f t="shared" si="246"/>
        <v>Low Income</v>
      </c>
      <c r="Z2271" s="3" t="str">
        <f t="shared" si="247"/>
        <v>Fair</v>
      </c>
      <c r="AA2271" s="27">
        <f t="shared" si="248"/>
        <v>0.23184416278110551</v>
      </c>
      <c r="AB2271" s="3" t="str">
        <f t="shared" si="249"/>
        <v>Medium</v>
      </c>
      <c r="AC2271" s="3" t="str">
        <f t="shared" si="250"/>
        <v>Medium</v>
      </c>
      <c r="AD2271" s="3" t="str">
        <f t="shared" si="251"/>
        <v>No</v>
      </c>
    </row>
    <row r="2272" spans="1:30" ht="15" customHeight="1" x14ac:dyDescent="0.3">
      <c r="A2272" s="3" t="s">
        <v>2293</v>
      </c>
      <c r="B2272" s="3">
        <v>50</v>
      </c>
      <c r="C2272" s="3" t="s">
        <v>31</v>
      </c>
      <c r="D2272" s="3" t="s">
        <v>33</v>
      </c>
      <c r="E2272" s="3">
        <v>59733.995341261601</v>
      </c>
      <c r="F2272" s="3">
        <v>192</v>
      </c>
      <c r="G2272" s="3">
        <v>1635.4580758888501</v>
      </c>
      <c r="H2272" s="3">
        <v>11</v>
      </c>
      <c r="I2272" s="3">
        <v>1014.5346294582</v>
      </c>
      <c r="J2272" s="3">
        <v>39</v>
      </c>
      <c r="K2272" s="3">
        <v>628.03857543553204</v>
      </c>
      <c r="L2272" s="3">
        <v>57</v>
      </c>
      <c r="M2272" s="3">
        <v>16</v>
      </c>
      <c r="N2272" s="3">
        <v>6</v>
      </c>
      <c r="O2272" s="3">
        <v>448</v>
      </c>
      <c r="P2272" s="3">
        <v>0</v>
      </c>
      <c r="Q2272" s="3">
        <v>7630.1877009704804</v>
      </c>
      <c r="R2272" s="3">
        <v>4</v>
      </c>
      <c r="S2272" s="3">
        <v>0</v>
      </c>
      <c r="T2272" s="3">
        <v>0</v>
      </c>
      <c r="U2272" s="3">
        <v>13051.7937901514</v>
      </c>
      <c r="V2272" s="3">
        <v>1</v>
      </c>
      <c r="W2272" s="3" t="str">
        <f>IF(Bank_data3[[#This Row],[credit_risk]]=1,"High Risk","Low Risk")</f>
        <v>High Risk</v>
      </c>
      <c r="X2272" s="3" t="str">
        <f t="shared" si="245"/>
        <v>45-54</v>
      </c>
      <c r="Y2272" s="3" t="str">
        <f t="shared" si="246"/>
        <v>Middle Income</v>
      </c>
      <c r="Z2272" s="3" t="str">
        <f t="shared" si="247"/>
        <v>Poor</v>
      </c>
      <c r="AA2272" s="27">
        <f t="shared" si="248"/>
        <v>0.12773610165164834</v>
      </c>
      <c r="AB2272" s="3" t="str">
        <f t="shared" si="249"/>
        <v>Medium</v>
      </c>
      <c r="AC2272" s="3" t="str">
        <f t="shared" si="250"/>
        <v>High</v>
      </c>
      <c r="AD2272" s="3" t="str">
        <f t="shared" si="251"/>
        <v>No</v>
      </c>
    </row>
    <row r="2273" spans="1:30" ht="15" customHeight="1" x14ac:dyDescent="0.3">
      <c r="A2273" s="3" t="s">
        <v>2294</v>
      </c>
      <c r="B2273" s="3">
        <v>60</v>
      </c>
      <c r="C2273" s="3" t="s">
        <v>28</v>
      </c>
      <c r="D2273" s="3" t="s">
        <v>24</v>
      </c>
      <c r="E2273" s="3">
        <v>86663.699092324707</v>
      </c>
      <c r="F2273" s="3">
        <v>135</v>
      </c>
      <c r="G2273" s="3">
        <v>2000.76715059859</v>
      </c>
      <c r="H2273" s="3">
        <v>2</v>
      </c>
      <c r="I2273" s="3">
        <v>1287.7233539666299</v>
      </c>
      <c r="J2273" s="3">
        <v>29</v>
      </c>
      <c r="K2273" s="3">
        <v>527.85613708410199</v>
      </c>
      <c r="L2273" s="3">
        <v>13</v>
      </c>
      <c r="M2273" s="3">
        <v>7</v>
      </c>
      <c r="N2273" s="3">
        <v>5</v>
      </c>
      <c r="O2273" s="3">
        <v>754</v>
      </c>
      <c r="P2273" s="3">
        <v>1</v>
      </c>
      <c r="Q2273" s="3">
        <v>6065.7688270948302</v>
      </c>
      <c r="R2273" s="3">
        <v>3</v>
      </c>
      <c r="S2273" s="3">
        <v>0</v>
      </c>
      <c r="T2273" s="3">
        <v>0</v>
      </c>
      <c r="U2273" s="3">
        <v>10089.382514327701</v>
      </c>
      <c r="V2273" s="3">
        <v>0</v>
      </c>
      <c r="W2273" s="3" t="str">
        <f>IF(Bank_data3[[#This Row],[credit_risk]]=1,"High Risk","Low Risk")</f>
        <v>Low Risk</v>
      </c>
      <c r="X2273" s="3" t="str">
        <f t="shared" si="245"/>
        <v>55+</v>
      </c>
      <c r="Y2273" s="3" t="str">
        <f t="shared" si="246"/>
        <v>Middle Income</v>
      </c>
      <c r="Z2273" s="3" t="str">
        <f t="shared" si="247"/>
        <v>Very Good</v>
      </c>
      <c r="AA2273" s="27">
        <f t="shared" si="248"/>
        <v>6.9992036926935647E-2</v>
      </c>
      <c r="AB2273" s="3" t="str">
        <f t="shared" si="249"/>
        <v>Medium</v>
      </c>
      <c r="AC2273" s="3" t="str">
        <f t="shared" si="250"/>
        <v>Medium</v>
      </c>
      <c r="AD2273" s="3" t="str">
        <f t="shared" si="251"/>
        <v>No</v>
      </c>
    </row>
    <row r="2274" spans="1:30" ht="15" customHeight="1" x14ac:dyDescent="0.3">
      <c r="A2274" s="3" t="s">
        <v>2295</v>
      </c>
      <c r="B2274" s="3">
        <v>30</v>
      </c>
      <c r="C2274" s="3" t="s">
        <v>31</v>
      </c>
      <c r="D2274" s="3" t="s">
        <v>26</v>
      </c>
      <c r="E2274" s="3">
        <v>46007.866380588901</v>
      </c>
      <c r="F2274" s="3">
        <v>47</v>
      </c>
      <c r="G2274" s="3">
        <v>2033.39154786473</v>
      </c>
      <c r="H2274" s="3">
        <v>2</v>
      </c>
      <c r="I2274" s="3">
        <v>848.13964031526803</v>
      </c>
      <c r="J2274" s="3">
        <v>35</v>
      </c>
      <c r="K2274" s="3">
        <v>413.30411471666002</v>
      </c>
      <c r="L2274" s="3">
        <v>47</v>
      </c>
      <c r="M2274" s="3">
        <v>16</v>
      </c>
      <c r="N2274" s="3">
        <v>6</v>
      </c>
      <c r="O2274" s="3">
        <v>456</v>
      </c>
      <c r="P2274" s="3">
        <v>0</v>
      </c>
      <c r="Q2274" s="3">
        <v>19114.123336948702</v>
      </c>
      <c r="R2274" s="3">
        <v>2</v>
      </c>
      <c r="S2274" s="3">
        <v>0</v>
      </c>
      <c r="T2274" s="3">
        <v>0</v>
      </c>
      <c r="U2274" s="3">
        <v>5397.7290386449604</v>
      </c>
      <c r="V2274" s="3">
        <v>1</v>
      </c>
      <c r="W2274" s="3" t="str">
        <f>IF(Bank_data3[[#This Row],[credit_risk]]=1,"High Risk","Low Risk")</f>
        <v>High Risk</v>
      </c>
      <c r="X2274" s="3" t="str">
        <f t="shared" si="245"/>
        <v>25-34</v>
      </c>
      <c r="Y2274" s="3" t="str">
        <f t="shared" si="246"/>
        <v>Low Income</v>
      </c>
      <c r="Z2274" s="3" t="str">
        <f t="shared" si="247"/>
        <v>Poor</v>
      </c>
      <c r="AA2274" s="27">
        <f t="shared" si="248"/>
        <v>0.41545337440410207</v>
      </c>
      <c r="AB2274" s="3" t="str">
        <f t="shared" si="249"/>
        <v>Medium</v>
      </c>
      <c r="AC2274" s="3" t="str">
        <f t="shared" si="250"/>
        <v>High</v>
      </c>
      <c r="AD2274" s="3" t="str">
        <f t="shared" si="251"/>
        <v>No</v>
      </c>
    </row>
    <row r="2275" spans="1:30" ht="15" customHeight="1" x14ac:dyDescent="0.3">
      <c r="A2275" s="3" t="s">
        <v>2296</v>
      </c>
      <c r="B2275" s="3">
        <v>23</v>
      </c>
      <c r="C2275" s="3" t="s">
        <v>23</v>
      </c>
      <c r="D2275" s="3" t="s">
        <v>26</v>
      </c>
      <c r="E2275" s="3">
        <v>81845.565419794002</v>
      </c>
      <c r="F2275" s="3">
        <v>120</v>
      </c>
      <c r="G2275" s="3">
        <v>1145.493551518</v>
      </c>
      <c r="H2275" s="3">
        <v>10</v>
      </c>
      <c r="I2275" s="3">
        <v>1073.64762515405</v>
      </c>
      <c r="J2275" s="3">
        <v>27</v>
      </c>
      <c r="K2275" s="3">
        <v>435.99528881663099</v>
      </c>
      <c r="L2275" s="3">
        <v>71</v>
      </c>
      <c r="M2275" s="3">
        <v>16</v>
      </c>
      <c r="N2275" s="3">
        <v>7</v>
      </c>
      <c r="O2275" s="3">
        <v>531</v>
      </c>
      <c r="P2275" s="3">
        <v>1</v>
      </c>
      <c r="Q2275" s="3">
        <v>12909.259847584</v>
      </c>
      <c r="R2275" s="3">
        <v>4</v>
      </c>
      <c r="S2275" s="3">
        <v>0</v>
      </c>
      <c r="T2275" s="3">
        <v>0</v>
      </c>
      <c r="U2275" s="3">
        <v>2667.1070451664</v>
      </c>
      <c r="V2275" s="3">
        <v>1</v>
      </c>
      <c r="W2275" s="3" t="str">
        <f>IF(Bank_data3[[#This Row],[credit_risk]]=1,"High Risk","Low Risk")</f>
        <v>High Risk</v>
      </c>
      <c r="X2275" s="3" t="str">
        <f t="shared" si="245"/>
        <v>18-24</v>
      </c>
      <c r="Y2275" s="3" t="str">
        <f t="shared" si="246"/>
        <v>Middle Income</v>
      </c>
      <c r="Z2275" s="3" t="str">
        <f t="shared" si="247"/>
        <v>Poor</v>
      </c>
      <c r="AA2275" s="27">
        <f t="shared" si="248"/>
        <v>0.15772705315640659</v>
      </c>
      <c r="AB2275" s="3" t="str">
        <f t="shared" si="249"/>
        <v>Medium</v>
      </c>
      <c r="AC2275" s="3" t="str">
        <f t="shared" si="250"/>
        <v>High</v>
      </c>
      <c r="AD2275" s="3" t="str">
        <f t="shared" si="251"/>
        <v>No</v>
      </c>
    </row>
    <row r="2276" spans="1:30" ht="15" customHeight="1" x14ac:dyDescent="0.3">
      <c r="A2276" s="3" t="s">
        <v>2297</v>
      </c>
      <c r="B2276" s="3">
        <v>53</v>
      </c>
      <c r="C2276" s="3" t="s">
        <v>31</v>
      </c>
      <c r="D2276" s="3" t="s">
        <v>33</v>
      </c>
      <c r="E2276" s="3">
        <v>14742.0740966793</v>
      </c>
      <c r="F2276" s="3">
        <v>54</v>
      </c>
      <c r="G2276" s="3">
        <v>647.66357977237499</v>
      </c>
      <c r="H2276" s="3">
        <v>3</v>
      </c>
      <c r="I2276" s="3">
        <v>1309.36512720877</v>
      </c>
      <c r="J2276" s="3">
        <v>14</v>
      </c>
      <c r="K2276" s="3">
        <v>291.25135146309299</v>
      </c>
      <c r="L2276" s="3">
        <v>72</v>
      </c>
      <c r="M2276" s="3">
        <v>6</v>
      </c>
      <c r="N2276" s="3">
        <v>5</v>
      </c>
      <c r="O2276" s="3">
        <v>506</v>
      </c>
      <c r="P2276" s="3">
        <v>5</v>
      </c>
      <c r="Q2276" s="3">
        <v>148.697612450631</v>
      </c>
      <c r="R2276" s="3">
        <v>0</v>
      </c>
      <c r="S2276" s="3">
        <v>0</v>
      </c>
      <c r="T2276" s="3">
        <v>0</v>
      </c>
      <c r="U2276" s="3">
        <v>12363.086617189299</v>
      </c>
      <c r="V2276" s="3">
        <v>1</v>
      </c>
      <c r="W2276" s="3" t="str">
        <f>IF(Bank_data3[[#This Row],[credit_risk]]=1,"High Risk","Low Risk")</f>
        <v>High Risk</v>
      </c>
      <c r="X2276" s="3" t="str">
        <f t="shared" si="245"/>
        <v>45-54</v>
      </c>
      <c r="Y2276" s="3" t="str">
        <f t="shared" si="246"/>
        <v>Low Income</v>
      </c>
      <c r="Z2276" s="3" t="str">
        <f t="shared" si="247"/>
        <v>Poor</v>
      </c>
      <c r="AA2276" s="27">
        <f t="shared" si="248"/>
        <v>1.0086614100259177E-2</v>
      </c>
      <c r="AB2276" s="3" t="str">
        <f t="shared" si="249"/>
        <v>Low</v>
      </c>
      <c r="AC2276" s="3" t="str">
        <f t="shared" si="250"/>
        <v>High</v>
      </c>
      <c r="AD2276" s="3" t="str">
        <f t="shared" si="251"/>
        <v>No</v>
      </c>
    </row>
    <row r="2277" spans="1:30" ht="15" customHeight="1" x14ac:dyDescent="0.3">
      <c r="A2277" s="3" t="s">
        <v>2298</v>
      </c>
      <c r="B2277" s="3">
        <v>57</v>
      </c>
      <c r="C2277" s="3" t="s">
        <v>28</v>
      </c>
      <c r="D2277" s="3" t="s">
        <v>33</v>
      </c>
      <c r="E2277" s="3">
        <v>52670.531456275698</v>
      </c>
      <c r="F2277" s="3">
        <v>201</v>
      </c>
      <c r="G2277" s="3">
        <v>1460.04302292335</v>
      </c>
      <c r="H2277" s="3">
        <v>0</v>
      </c>
      <c r="I2277" s="3">
        <v>1275.0144864409999</v>
      </c>
      <c r="J2277" s="3">
        <v>42</v>
      </c>
      <c r="K2277" s="3">
        <v>553.00129144912103</v>
      </c>
      <c r="L2277" s="3">
        <v>74</v>
      </c>
      <c r="M2277" s="3">
        <v>8</v>
      </c>
      <c r="N2277" s="3">
        <v>1</v>
      </c>
      <c r="O2277" s="3">
        <v>471</v>
      </c>
      <c r="P2277" s="3">
        <v>5</v>
      </c>
      <c r="Q2277" s="3">
        <v>0</v>
      </c>
      <c r="R2277" s="3">
        <v>6</v>
      </c>
      <c r="S2277" s="3">
        <v>0</v>
      </c>
      <c r="T2277" s="3">
        <v>0</v>
      </c>
      <c r="U2277" s="3">
        <v>6250.37189215334</v>
      </c>
      <c r="V2277" s="3">
        <v>1</v>
      </c>
      <c r="W2277" s="3" t="str">
        <f>IF(Bank_data3[[#This Row],[credit_risk]]=1,"High Risk","Low Risk")</f>
        <v>High Risk</v>
      </c>
      <c r="X2277" s="3" t="str">
        <f t="shared" si="245"/>
        <v>55+</v>
      </c>
      <c r="Y2277" s="3" t="str">
        <f t="shared" si="246"/>
        <v>Middle Income</v>
      </c>
      <c r="Z2277" s="3" t="str">
        <f t="shared" si="247"/>
        <v>Poor</v>
      </c>
      <c r="AA2277" s="27">
        <f t="shared" si="248"/>
        <v>0</v>
      </c>
      <c r="AB2277" s="3" t="str">
        <f t="shared" si="249"/>
        <v>Medium</v>
      </c>
      <c r="AC2277" s="3" t="str">
        <f t="shared" si="250"/>
        <v>High</v>
      </c>
      <c r="AD2277" s="3" t="str">
        <f t="shared" si="251"/>
        <v>No</v>
      </c>
    </row>
    <row r="2278" spans="1:30" ht="15" customHeight="1" x14ac:dyDescent="0.3">
      <c r="A2278" s="3" t="s">
        <v>2299</v>
      </c>
      <c r="B2278" s="3">
        <v>65</v>
      </c>
      <c r="C2278" s="3" t="s">
        <v>23</v>
      </c>
      <c r="D2278" s="3" t="s">
        <v>33</v>
      </c>
      <c r="E2278" s="3">
        <v>43986.394272285797</v>
      </c>
      <c r="F2278" s="3">
        <v>114</v>
      </c>
      <c r="G2278" s="3">
        <v>2193.7785405546101</v>
      </c>
      <c r="H2278" s="3">
        <v>0</v>
      </c>
      <c r="I2278" s="3">
        <v>665.14870873607595</v>
      </c>
      <c r="J2278" s="3">
        <v>32</v>
      </c>
      <c r="K2278" s="3">
        <v>188.53035398755301</v>
      </c>
      <c r="L2278" s="3">
        <v>62</v>
      </c>
      <c r="M2278" s="3">
        <v>3</v>
      </c>
      <c r="N2278" s="3">
        <v>1</v>
      </c>
      <c r="O2278" s="3">
        <v>711</v>
      </c>
      <c r="P2278" s="3">
        <v>2</v>
      </c>
      <c r="Q2278" s="3">
        <v>11088.7790535647</v>
      </c>
      <c r="R2278" s="3">
        <v>6</v>
      </c>
      <c r="S2278" s="3">
        <v>0</v>
      </c>
      <c r="T2278" s="3">
        <v>0</v>
      </c>
      <c r="U2278" s="3">
        <v>12748.9702951852</v>
      </c>
      <c r="V2278" s="3">
        <v>1</v>
      </c>
      <c r="W2278" s="3" t="str">
        <f>IF(Bank_data3[[#This Row],[credit_risk]]=1,"High Risk","Low Risk")</f>
        <v>High Risk</v>
      </c>
      <c r="X2278" s="3" t="str">
        <f t="shared" si="245"/>
        <v>55+</v>
      </c>
      <c r="Y2278" s="3" t="str">
        <f t="shared" si="246"/>
        <v>Low Income</v>
      </c>
      <c r="Z2278" s="3" t="str">
        <f t="shared" si="247"/>
        <v>Good</v>
      </c>
      <c r="AA2278" s="27">
        <f t="shared" si="248"/>
        <v>0.25209565905590336</v>
      </c>
      <c r="AB2278" s="3" t="str">
        <f t="shared" si="249"/>
        <v>Medium</v>
      </c>
      <c r="AC2278" s="3" t="str">
        <f t="shared" si="250"/>
        <v>High</v>
      </c>
      <c r="AD2278" s="3" t="str">
        <f t="shared" si="251"/>
        <v>No</v>
      </c>
    </row>
    <row r="2279" spans="1:30" ht="15" customHeight="1" x14ac:dyDescent="0.3">
      <c r="A2279" s="3" t="s">
        <v>2300</v>
      </c>
      <c r="B2279" s="3">
        <v>23</v>
      </c>
      <c r="C2279" s="3" t="s">
        <v>28</v>
      </c>
      <c r="D2279" s="3" t="s">
        <v>24</v>
      </c>
      <c r="E2279" s="3">
        <v>40415.738286768799</v>
      </c>
      <c r="F2279" s="3">
        <v>137</v>
      </c>
      <c r="G2279" s="3">
        <v>1313.7861695260499</v>
      </c>
      <c r="H2279" s="3">
        <v>6</v>
      </c>
      <c r="I2279" s="3">
        <v>1162.75132451081</v>
      </c>
      <c r="J2279" s="3">
        <v>1</v>
      </c>
      <c r="K2279" s="3">
        <v>864.58667574009303</v>
      </c>
      <c r="L2279" s="3">
        <v>54</v>
      </c>
      <c r="M2279" s="3">
        <v>9</v>
      </c>
      <c r="N2279" s="3">
        <v>8</v>
      </c>
      <c r="O2279" s="3">
        <v>465</v>
      </c>
      <c r="P2279" s="3">
        <v>0</v>
      </c>
      <c r="Q2279" s="3">
        <v>8205.2115675670993</v>
      </c>
      <c r="R2279" s="3">
        <v>1</v>
      </c>
      <c r="S2279" s="3">
        <v>0</v>
      </c>
      <c r="T2279" s="3">
        <v>0</v>
      </c>
      <c r="U2279" s="3">
        <v>500</v>
      </c>
      <c r="V2279" s="3">
        <v>1</v>
      </c>
      <c r="W2279" s="3" t="str">
        <f>IF(Bank_data3[[#This Row],[credit_risk]]=1,"High Risk","Low Risk")</f>
        <v>High Risk</v>
      </c>
      <c r="X2279" s="3" t="str">
        <f t="shared" si="245"/>
        <v>18-24</v>
      </c>
      <c r="Y2279" s="3" t="str">
        <f t="shared" si="246"/>
        <v>Low Income</v>
      </c>
      <c r="Z2279" s="3" t="str">
        <f t="shared" si="247"/>
        <v>Poor</v>
      </c>
      <c r="AA2279" s="27">
        <f t="shared" si="248"/>
        <v>0.20302020735950035</v>
      </c>
      <c r="AB2279" s="3" t="str">
        <f t="shared" si="249"/>
        <v>Medium</v>
      </c>
      <c r="AC2279" s="3" t="str">
        <f t="shared" si="250"/>
        <v>High</v>
      </c>
      <c r="AD2279" s="3" t="str">
        <f t="shared" si="251"/>
        <v>No</v>
      </c>
    </row>
    <row r="2280" spans="1:30" ht="15" customHeight="1" x14ac:dyDescent="0.3">
      <c r="A2280" s="3" t="s">
        <v>2301</v>
      </c>
      <c r="B2280" s="3">
        <v>57</v>
      </c>
      <c r="C2280" s="3" t="s">
        <v>23</v>
      </c>
      <c r="D2280" s="3" t="s">
        <v>26</v>
      </c>
      <c r="E2280" s="3">
        <v>61845.216360023398</v>
      </c>
      <c r="F2280" s="3">
        <v>157</v>
      </c>
      <c r="G2280" s="3">
        <v>1972.7630616439101</v>
      </c>
      <c r="H2280" s="3">
        <v>4</v>
      </c>
      <c r="I2280" s="3">
        <v>887.06990601651796</v>
      </c>
      <c r="J2280" s="3">
        <v>7</v>
      </c>
      <c r="K2280" s="3">
        <v>515.25540594958602</v>
      </c>
      <c r="L2280" s="3">
        <v>31</v>
      </c>
      <c r="M2280" s="3">
        <v>3</v>
      </c>
      <c r="N2280" s="3">
        <v>5</v>
      </c>
      <c r="O2280" s="3">
        <v>826</v>
      </c>
      <c r="P2280" s="3">
        <v>5</v>
      </c>
      <c r="Q2280" s="3">
        <v>12141.4047724221</v>
      </c>
      <c r="R2280" s="3">
        <v>1</v>
      </c>
      <c r="S2280" s="3">
        <v>0</v>
      </c>
      <c r="T2280" s="3">
        <v>0</v>
      </c>
      <c r="U2280" s="3">
        <v>11016.4709848688</v>
      </c>
      <c r="V2280" s="3">
        <v>0</v>
      </c>
      <c r="W2280" s="3" t="str">
        <f>IF(Bank_data3[[#This Row],[credit_risk]]=1,"High Risk","Low Risk")</f>
        <v>Low Risk</v>
      </c>
      <c r="X2280" s="3" t="str">
        <f t="shared" si="245"/>
        <v>55+</v>
      </c>
      <c r="Y2280" s="3" t="str">
        <f t="shared" si="246"/>
        <v>Middle Income</v>
      </c>
      <c r="Z2280" s="3" t="str">
        <f t="shared" si="247"/>
        <v>Excellent</v>
      </c>
      <c r="AA2280" s="27">
        <f t="shared" si="248"/>
        <v>0.19631922219727693</v>
      </c>
      <c r="AB2280" s="3" t="str">
        <f t="shared" si="249"/>
        <v>Medium</v>
      </c>
      <c r="AC2280" s="3" t="str">
        <f t="shared" si="250"/>
        <v>High</v>
      </c>
      <c r="AD2280" s="3" t="str">
        <f t="shared" si="251"/>
        <v>No</v>
      </c>
    </row>
    <row r="2281" spans="1:30" ht="15" customHeight="1" x14ac:dyDescent="0.3">
      <c r="A2281" s="3" t="s">
        <v>2302</v>
      </c>
      <c r="B2281" s="3">
        <v>38</v>
      </c>
      <c r="C2281" s="3" t="s">
        <v>23</v>
      </c>
      <c r="D2281" s="3" t="s">
        <v>24</v>
      </c>
      <c r="E2281" s="3">
        <v>46136.828023066002</v>
      </c>
      <c r="F2281" s="3">
        <v>219</v>
      </c>
      <c r="G2281" s="3">
        <v>1478.20476372557</v>
      </c>
      <c r="H2281" s="3">
        <v>2</v>
      </c>
      <c r="I2281" s="3">
        <v>1191.03049920687</v>
      </c>
      <c r="J2281" s="3">
        <v>47</v>
      </c>
      <c r="K2281" s="3">
        <v>842.440865316437</v>
      </c>
      <c r="L2281" s="3">
        <v>35</v>
      </c>
      <c r="M2281" s="3">
        <v>4</v>
      </c>
      <c r="N2281" s="3">
        <v>5</v>
      </c>
      <c r="O2281" s="3">
        <v>804</v>
      </c>
      <c r="P2281" s="3">
        <v>5</v>
      </c>
      <c r="Q2281" s="3">
        <v>13454.992849841999</v>
      </c>
      <c r="R2281" s="3">
        <v>4</v>
      </c>
      <c r="S2281" s="3">
        <v>0</v>
      </c>
      <c r="T2281" s="3">
        <v>0</v>
      </c>
      <c r="U2281" s="3">
        <v>10633.573936753901</v>
      </c>
      <c r="V2281" s="3">
        <v>1</v>
      </c>
      <c r="W2281" s="3" t="str">
        <f>IF(Bank_data3[[#This Row],[credit_risk]]=1,"High Risk","Low Risk")</f>
        <v>High Risk</v>
      </c>
      <c r="X2281" s="3" t="str">
        <f t="shared" si="245"/>
        <v>35-44</v>
      </c>
      <c r="Y2281" s="3" t="str">
        <f t="shared" si="246"/>
        <v>Low Income</v>
      </c>
      <c r="Z2281" s="3" t="str">
        <f t="shared" si="247"/>
        <v>Excellent</v>
      </c>
      <c r="AA2281" s="27">
        <f t="shared" si="248"/>
        <v>0.29163237756863575</v>
      </c>
      <c r="AB2281" s="3" t="str">
        <f t="shared" si="249"/>
        <v>Medium</v>
      </c>
      <c r="AC2281" s="3" t="str">
        <f t="shared" si="250"/>
        <v>High</v>
      </c>
      <c r="AD2281" s="3" t="str">
        <f t="shared" si="251"/>
        <v>No</v>
      </c>
    </row>
    <row r="2282" spans="1:30" ht="15" customHeight="1" x14ac:dyDescent="0.3">
      <c r="A2282" s="3" t="s">
        <v>2303</v>
      </c>
      <c r="B2282" s="3">
        <v>25</v>
      </c>
      <c r="C2282" s="3" t="s">
        <v>23</v>
      </c>
      <c r="D2282" s="3" t="s">
        <v>26</v>
      </c>
      <c r="E2282" s="3">
        <v>13550.8399719221</v>
      </c>
      <c r="F2282" s="3">
        <v>216</v>
      </c>
      <c r="G2282" s="3">
        <v>257.47680025367299</v>
      </c>
      <c r="H2282" s="3">
        <v>8</v>
      </c>
      <c r="I2282" s="3">
        <v>999.02210424703298</v>
      </c>
      <c r="J2282" s="3">
        <v>32</v>
      </c>
      <c r="K2282" s="3">
        <v>723.31171124860805</v>
      </c>
      <c r="L2282" s="3">
        <v>74</v>
      </c>
      <c r="M2282" s="3">
        <v>1</v>
      </c>
      <c r="N2282" s="3">
        <v>0</v>
      </c>
      <c r="O2282" s="3">
        <v>843</v>
      </c>
      <c r="P2282" s="3">
        <v>4</v>
      </c>
      <c r="Q2282" s="3">
        <v>11923.900567492101</v>
      </c>
      <c r="R2282" s="3">
        <v>7</v>
      </c>
      <c r="S2282" s="3">
        <v>0</v>
      </c>
      <c r="T2282" s="3">
        <v>0</v>
      </c>
      <c r="U2282" s="3">
        <v>15279.4266016448</v>
      </c>
      <c r="V2282" s="3">
        <v>1</v>
      </c>
      <c r="W2282" s="3" t="str">
        <f>IF(Bank_data3[[#This Row],[credit_risk]]=1,"High Risk","Low Risk")</f>
        <v>High Risk</v>
      </c>
      <c r="X2282" s="3" t="str">
        <f t="shared" si="245"/>
        <v>25-34</v>
      </c>
      <c r="Y2282" s="3" t="str">
        <f t="shared" si="246"/>
        <v>Low Income</v>
      </c>
      <c r="Z2282" s="3" t="str">
        <f t="shared" si="247"/>
        <v>Excellent</v>
      </c>
      <c r="AA2282" s="27">
        <f t="shared" si="248"/>
        <v>0.87993811396185884</v>
      </c>
      <c r="AB2282" s="3" t="str">
        <f t="shared" si="249"/>
        <v>Low</v>
      </c>
      <c r="AC2282" s="3" t="str">
        <f t="shared" si="250"/>
        <v>High</v>
      </c>
      <c r="AD2282" s="3" t="str">
        <f t="shared" si="251"/>
        <v>No</v>
      </c>
    </row>
    <row r="2283" spans="1:30" ht="15" customHeight="1" x14ac:dyDescent="0.3">
      <c r="A2283" s="3" t="s">
        <v>2304</v>
      </c>
      <c r="B2283" s="3">
        <v>53</v>
      </c>
      <c r="C2283" s="3" t="s">
        <v>31</v>
      </c>
      <c r="D2283" s="3" t="s">
        <v>24</v>
      </c>
      <c r="E2283" s="3">
        <v>21409.353531489502</v>
      </c>
      <c r="F2283" s="3">
        <v>114</v>
      </c>
      <c r="G2283" s="3">
        <v>325.53166434396701</v>
      </c>
      <c r="H2283" s="3">
        <v>4</v>
      </c>
      <c r="I2283" s="3">
        <v>896.48382661266601</v>
      </c>
      <c r="J2283" s="3">
        <v>34</v>
      </c>
      <c r="K2283" s="3">
        <v>482.67439818357798</v>
      </c>
      <c r="L2283" s="3">
        <v>56</v>
      </c>
      <c r="M2283" s="3">
        <v>14</v>
      </c>
      <c r="N2283" s="3">
        <v>7</v>
      </c>
      <c r="O2283" s="3">
        <v>851</v>
      </c>
      <c r="P2283" s="3">
        <v>2</v>
      </c>
      <c r="Q2283" s="3">
        <v>7316.0418464944896</v>
      </c>
      <c r="R2283" s="3">
        <v>0</v>
      </c>
      <c r="S2283" s="3">
        <v>0</v>
      </c>
      <c r="T2283" s="3">
        <v>0</v>
      </c>
      <c r="U2283" s="3">
        <v>6213.0421605935499</v>
      </c>
      <c r="V2283" s="3">
        <v>0</v>
      </c>
      <c r="W2283" s="3" t="str">
        <f>IF(Bank_data3[[#This Row],[credit_risk]]=1,"High Risk","Low Risk")</f>
        <v>Low Risk</v>
      </c>
      <c r="X2283" s="3" t="str">
        <f t="shared" si="245"/>
        <v>45-54</v>
      </c>
      <c r="Y2283" s="3" t="str">
        <f t="shared" si="246"/>
        <v>Low Income</v>
      </c>
      <c r="Z2283" s="3" t="str">
        <f t="shared" si="247"/>
        <v>Excellent</v>
      </c>
      <c r="AA2283" s="27">
        <f t="shared" si="248"/>
        <v>0.34172175426660323</v>
      </c>
      <c r="AB2283" s="3" t="str">
        <f t="shared" si="249"/>
        <v>Low</v>
      </c>
      <c r="AC2283" s="3" t="str">
        <f t="shared" si="250"/>
        <v>High</v>
      </c>
      <c r="AD2283" s="3" t="str">
        <f t="shared" si="251"/>
        <v>No</v>
      </c>
    </row>
    <row r="2284" spans="1:30" ht="15" customHeight="1" x14ac:dyDescent="0.3">
      <c r="A2284" s="3" t="s">
        <v>2305</v>
      </c>
      <c r="B2284" s="3">
        <v>37</v>
      </c>
      <c r="C2284" s="3" t="s">
        <v>28</v>
      </c>
      <c r="D2284" s="3" t="s">
        <v>26</v>
      </c>
      <c r="E2284" s="3">
        <v>62996.485250416001</v>
      </c>
      <c r="F2284" s="3">
        <v>15</v>
      </c>
      <c r="G2284" s="3">
        <v>2749.97879632067</v>
      </c>
      <c r="H2284" s="3">
        <v>9</v>
      </c>
      <c r="I2284" s="3">
        <v>951.89022812122403</v>
      </c>
      <c r="J2284" s="3">
        <v>17</v>
      </c>
      <c r="K2284" s="3">
        <v>611.48908146689303</v>
      </c>
      <c r="L2284" s="3">
        <v>43</v>
      </c>
      <c r="M2284" s="3">
        <v>8</v>
      </c>
      <c r="N2284" s="3">
        <v>7</v>
      </c>
      <c r="O2284" s="3">
        <v>375</v>
      </c>
      <c r="P2284" s="3">
        <v>2</v>
      </c>
      <c r="Q2284" s="3">
        <v>17828.423421351399</v>
      </c>
      <c r="R2284" s="3">
        <v>4</v>
      </c>
      <c r="S2284" s="3">
        <v>0</v>
      </c>
      <c r="T2284" s="3">
        <v>0</v>
      </c>
      <c r="U2284" s="3">
        <v>7889.3325443201902</v>
      </c>
      <c r="V2284" s="3">
        <v>1</v>
      </c>
      <c r="W2284" s="3" t="str">
        <f>IF(Bank_data3[[#This Row],[credit_risk]]=1,"High Risk","Low Risk")</f>
        <v>High Risk</v>
      </c>
      <c r="X2284" s="3" t="str">
        <f t="shared" si="245"/>
        <v>35-44</v>
      </c>
      <c r="Y2284" s="3" t="str">
        <f t="shared" si="246"/>
        <v>Middle Income</v>
      </c>
      <c r="Z2284" s="3" t="str">
        <f t="shared" si="247"/>
        <v>Poor</v>
      </c>
      <c r="AA2284" s="27">
        <f t="shared" si="248"/>
        <v>0.28300663680651406</v>
      </c>
      <c r="AB2284" s="3" t="str">
        <f t="shared" si="249"/>
        <v>Medium</v>
      </c>
      <c r="AC2284" s="3" t="str">
        <f t="shared" si="250"/>
        <v>High</v>
      </c>
      <c r="AD2284" s="3" t="str">
        <f t="shared" si="251"/>
        <v>No</v>
      </c>
    </row>
    <row r="2285" spans="1:30" ht="15" customHeight="1" x14ac:dyDescent="0.3">
      <c r="A2285" s="3" t="s">
        <v>2306</v>
      </c>
      <c r="B2285" s="3">
        <v>32</v>
      </c>
      <c r="C2285" s="3" t="s">
        <v>28</v>
      </c>
      <c r="D2285" s="3" t="s">
        <v>33</v>
      </c>
      <c r="E2285" s="3">
        <v>20529.897675366901</v>
      </c>
      <c r="F2285" s="3">
        <v>19</v>
      </c>
      <c r="G2285" s="3">
        <v>565.97989687535403</v>
      </c>
      <c r="H2285" s="3">
        <v>2</v>
      </c>
      <c r="I2285" s="3">
        <v>889.33328461362601</v>
      </c>
      <c r="J2285" s="3">
        <v>25</v>
      </c>
      <c r="K2285" s="3">
        <v>393.46082082062298</v>
      </c>
      <c r="L2285" s="3">
        <v>33</v>
      </c>
      <c r="M2285" s="3">
        <v>8</v>
      </c>
      <c r="N2285" s="3">
        <v>3</v>
      </c>
      <c r="O2285" s="3">
        <v>511</v>
      </c>
      <c r="P2285" s="3">
        <v>2</v>
      </c>
      <c r="Q2285" s="3">
        <v>5011.95871849384</v>
      </c>
      <c r="R2285" s="3">
        <v>0</v>
      </c>
      <c r="S2285" s="3">
        <v>0</v>
      </c>
      <c r="T2285" s="3">
        <v>0</v>
      </c>
      <c r="U2285" s="3">
        <v>15173.797926806301</v>
      </c>
      <c r="V2285" s="3">
        <v>1</v>
      </c>
      <c r="W2285" s="3" t="str">
        <f>IF(Bank_data3[[#This Row],[credit_risk]]=1,"High Risk","Low Risk")</f>
        <v>High Risk</v>
      </c>
      <c r="X2285" s="3" t="str">
        <f t="shared" si="245"/>
        <v>25-34</v>
      </c>
      <c r="Y2285" s="3" t="str">
        <f t="shared" si="246"/>
        <v>Low Income</v>
      </c>
      <c r="Z2285" s="3" t="str">
        <f t="shared" si="247"/>
        <v>Poor</v>
      </c>
      <c r="AA2285" s="27">
        <f t="shared" si="248"/>
        <v>0.24412974666247422</v>
      </c>
      <c r="AB2285" s="3" t="str">
        <f t="shared" si="249"/>
        <v>Low</v>
      </c>
      <c r="AC2285" s="3" t="str">
        <f t="shared" si="250"/>
        <v>High</v>
      </c>
      <c r="AD2285" s="3" t="str">
        <f t="shared" si="251"/>
        <v>No</v>
      </c>
    </row>
    <row r="2286" spans="1:30" ht="15" customHeight="1" x14ac:dyDescent="0.3">
      <c r="A2286" s="3" t="s">
        <v>2307</v>
      </c>
      <c r="B2286" s="3">
        <v>60</v>
      </c>
      <c r="C2286" s="3" t="s">
        <v>28</v>
      </c>
      <c r="D2286" s="3" t="s">
        <v>33</v>
      </c>
      <c r="E2286" s="3">
        <v>63478.781261254</v>
      </c>
      <c r="F2286" s="3">
        <v>235</v>
      </c>
      <c r="G2286" s="3">
        <v>989.92610311389797</v>
      </c>
      <c r="H2286" s="3">
        <v>8</v>
      </c>
      <c r="I2286" s="3">
        <v>903.01656579777898</v>
      </c>
      <c r="J2286" s="3">
        <v>47</v>
      </c>
      <c r="K2286" s="3">
        <v>475.93625117792601</v>
      </c>
      <c r="L2286" s="3">
        <v>50</v>
      </c>
      <c r="M2286" s="3">
        <v>0</v>
      </c>
      <c r="N2286" s="3">
        <v>6</v>
      </c>
      <c r="O2286" s="3">
        <v>321</v>
      </c>
      <c r="P2286" s="3">
        <v>0</v>
      </c>
      <c r="Q2286" s="3">
        <v>19300.9472265076</v>
      </c>
      <c r="R2286" s="3">
        <v>6</v>
      </c>
      <c r="S2286" s="3">
        <v>1</v>
      </c>
      <c r="T2286" s="3">
        <v>0</v>
      </c>
      <c r="U2286" s="3">
        <v>14284.487771695</v>
      </c>
      <c r="V2286" s="3">
        <v>1</v>
      </c>
      <c r="W2286" s="3" t="str">
        <f>IF(Bank_data3[[#This Row],[credit_risk]]=1,"High Risk","Low Risk")</f>
        <v>High Risk</v>
      </c>
      <c r="X2286" s="3" t="str">
        <f t="shared" si="245"/>
        <v>55+</v>
      </c>
      <c r="Y2286" s="3" t="str">
        <f t="shared" si="246"/>
        <v>Middle Income</v>
      </c>
      <c r="Z2286" s="3" t="str">
        <f t="shared" si="247"/>
        <v>Poor</v>
      </c>
      <c r="AA2286" s="27">
        <f t="shared" si="248"/>
        <v>0.30405352533585045</v>
      </c>
      <c r="AB2286" s="3" t="str">
        <f t="shared" si="249"/>
        <v>Low</v>
      </c>
      <c r="AC2286" s="3" t="str">
        <f t="shared" si="250"/>
        <v>High</v>
      </c>
      <c r="AD2286" s="3" t="str">
        <f t="shared" si="251"/>
        <v>No</v>
      </c>
    </row>
    <row r="2287" spans="1:30" ht="15" customHeight="1" x14ac:dyDescent="0.3">
      <c r="A2287" s="3" t="s">
        <v>2308</v>
      </c>
      <c r="B2287" s="3">
        <v>42</v>
      </c>
      <c r="C2287" s="3" t="s">
        <v>23</v>
      </c>
      <c r="D2287" s="3" t="s">
        <v>33</v>
      </c>
      <c r="E2287" s="3">
        <v>52245.922782400798</v>
      </c>
      <c r="F2287" s="3">
        <v>46</v>
      </c>
      <c r="G2287" s="3">
        <v>2234.0696383535501</v>
      </c>
      <c r="H2287" s="3">
        <v>0</v>
      </c>
      <c r="I2287" s="3">
        <v>744.40867379633198</v>
      </c>
      <c r="J2287" s="3">
        <v>20</v>
      </c>
      <c r="K2287" s="3">
        <v>305.975056928941</v>
      </c>
      <c r="L2287" s="3">
        <v>68</v>
      </c>
      <c r="M2287" s="3">
        <v>11</v>
      </c>
      <c r="N2287" s="3">
        <v>8</v>
      </c>
      <c r="O2287" s="3">
        <v>453</v>
      </c>
      <c r="P2287" s="3">
        <v>3</v>
      </c>
      <c r="Q2287" s="3">
        <v>15496.3273952743</v>
      </c>
      <c r="R2287" s="3">
        <v>6</v>
      </c>
      <c r="S2287" s="3">
        <v>0</v>
      </c>
      <c r="T2287" s="3">
        <v>0</v>
      </c>
      <c r="U2287" s="3">
        <v>5600.2520337293599</v>
      </c>
      <c r="V2287" s="3">
        <v>1</v>
      </c>
      <c r="W2287" s="3" t="str">
        <f>IF(Bank_data3[[#This Row],[credit_risk]]=1,"High Risk","Low Risk")</f>
        <v>High Risk</v>
      </c>
      <c r="X2287" s="3" t="str">
        <f t="shared" si="245"/>
        <v>35-44</v>
      </c>
      <c r="Y2287" s="3" t="str">
        <f t="shared" si="246"/>
        <v>Middle Income</v>
      </c>
      <c r="Z2287" s="3" t="str">
        <f t="shared" si="247"/>
        <v>Poor</v>
      </c>
      <c r="AA2287" s="27">
        <f t="shared" si="248"/>
        <v>0.29660357344658261</v>
      </c>
      <c r="AB2287" s="3" t="str">
        <f t="shared" si="249"/>
        <v>Medium</v>
      </c>
      <c r="AC2287" s="3" t="str">
        <f t="shared" si="250"/>
        <v>High</v>
      </c>
      <c r="AD2287" s="3" t="str">
        <f t="shared" si="251"/>
        <v>No</v>
      </c>
    </row>
    <row r="2288" spans="1:30" ht="15" customHeight="1" x14ac:dyDescent="0.3">
      <c r="A2288" s="3" t="s">
        <v>2309</v>
      </c>
      <c r="B2288" s="3">
        <v>38</v>
      </c>
      <c r="C2288" s="3" t="s">
        <v>31</v>
      </c>
      <c r="D2288" s="3" t="s">
        <v>24</v>
      </c>
      <c r="E2288" s="3">
        <v>46934.878427135598</v>
      </c>
      <c r="F2288" s="3">
        <v>143</v>
      </c>
      <c r="G2288" s="3">
        <v>545.96438899712098</v>
      </c>
      <c r="H2288" s="3">
        <v>8</v>
      </c>
      <c r="I2288" s="3">
        <v>711.896480787369</v>
      </c>
      <c r="J2288" s="3">
        <v>27</v>
      </c>
      <c r="K2288" s="3">
        <v>916.40771329069901</v>
      </c>
      <c r="L2288" s="3">
        <v>9</v>
      </c>
      <c r="M2288" s="3">
        <v>12</v>
      </c>
      <c r="N2288" s="3">
        <v>0</v>
      </c>
      <c r="O2288" s="3">
        <v>723</v>
      </c>
      <c r="P2288" s="3">
        <v>1</v>
      </c>
      <c r="Q2288" s="3">
        <v>8057.1712314945999</v>
      </c>
      <c r="R2288" s="3">
        <v>3</v>
      </c>
      <c r="S2288" s="3">
        <v>0</v>
      </c>
      <c r="T2288" s="3">
        <v>0</v>
      </c>
      <c r="U2288" s="3">
        <v>3438.3018590154702</v>
      </c>
      <c r="V2288" s="3">
        <v>0</v>
      </c>
      <c r="W2288" s="3" t="str">
        <f>IF(Bank_data3[[#This Row],[credit_risk]]=1,"High Risk","Low Risk")</f>
        <v>Low Risk</v>
      </c>
      <c r="X2288" s="3" t="str">
        <f t="shared" si="245"/>
        <v>35-44</v>
      </c>
      <c r="Y2288" s="3" t="str">
        <f t="shared" si="246"/>
        <v>Low Income</v>
      </c>
      <c r="Z2288" s="3" t="str">
        <f t="shared" si="247"/>
        <v>Good</v>
      </c>
      <c r="AA2288" s="27">
        <f t="shared" si="248"/>
        <v>0.17166703103328615</v>
      </c>
      <c r="AB2288" s="3" t="str">
        <f t="shared" si="249"/>
        <v>Low</v>
      </c>
      <c r="AC2288" s="3" t="str">
        <f t="shared" si="250"/>
        <v>Low</v>
      </c>
      <c r="AD2288" s="3" t="str">
        <f t="shared" si="251"/>
        <v>No</v>
      </c>
    </row>
    <row r="2289" spans="1:30" ht="15" customHeight="1" x14ac:dyDescent="0.3">
      <c r="A2289" s="3" t="s">
        <v>2310</v>
      </c>
      <c r="B2289" s="3">
        <v>64</v>
      </c>
      <c r="C2289" s="3" t="s">
        <v>23</v>
      </c>
      <c r="D2289" s="3" t="s">
        <v>33</v>
      </c>
      <c r="E2289" s="3">
        <v>48533.464882431101</v>
      </c>
      <c r="F2289" s="3">
        <v>220</v>
      </c>
      <c r="G2289" s="3">
        <v>953.18983199558602</v>
      </c>
      <c r="H2289" s="3">
        <v>4</v>
      </c>
      <c r="I2289" s="3">
        <v>1417.1112252804301</v>
      </c>
      <c r="J2289" s="3">
        <v>19</v>
      </c>
      <c r="K2289" s="3">
        <v>547.01944864113398</v>
      </c>
      <c r="L2289" s="3">
        <v>11</v>
      </c>
      <c r="M2289" s="3">
        <v>19</v>
      </c>
      <c r="N2289" s="3">
        <v>4</v>
      </c>
      <c r="O2289" s="3">
        <v>591</v>
      </c>
      <c r="P2289" s="3">
        <v>1</v>
      </c>
      <c r="Q2289" s="3">
        <v>14640.9266886847</v>
      </c>
      <c r="R2289" s="3">
        <v>1</v>
      </c>
      <c r="S2289" s="3">
        <v>0</v>
      </c>
      <c r="T2289" s="3">
        <v>0</v>
      </c>
      <c r="U2289" s="3">
        <v>8601.1485258702905</v>
      </c>
      <c r="V2289" s="3">
        <v>0</v>
      </c>
      <c r="W2289" s="3" t="str">
        <f>IF(Bank_data3[[#This Row],[credit_risk]]=1,"High Risk","Low Risk")</f>
        <v>Low Risk</v>
      </c>
      <c r="X2289" s="3" t="str">
        <f t="shared" si="245"/>
        <v>55+</v>
      </c>
      <c r="Y2289" s="3" t="str">
        <f t="shared" si="246"/>
        <v>Low Income</v>
      </c>
      <c r="Z2289" s="3" t="str">
        <f t="shared" si="247"/>
        <v>Fair</v>
      </c>
      <c r="AA2289" s="27">
        <f t="shared" si="248"/>
        <v>0.30166662784434023</v>
      </c>
      <c r="AB2289" s="3" t="str">
        <f t="shared" si="249"/>
        <v>Low</v>
      </c>
      <c r="AC2289" s="3" t="str">
        <f t="shared" si="250"/>
        <v>Medium</v>
      </c>
      <c r="AD2289" s="3" t="str">
        <f t="shared" si="251"/>
        <v>No</v>
      </c>
    </row>
    <row r="2290" spans="1:30" ht="15" customHeight="1" x14ac:dyDescent="0.3">
      <c r="A2290" s="3" t="s">
        <v>2311</v>
      </c>
      <c r="B2290" s="3">
        <v>30</v>
      </c>
      <c r="C2290" s="3" t="s">
        <v>28</v>
      </c>
      <c r="D2290" s="3" t="s">
        <v>26</v>
      </c>
      <c r="E2290" s="3">
        <v>59265.644363241503</v>
      </c>
      <c r="F2290" s="3">
        <v>75</v>
      </c>
      <c r="G2290" s="3">
        <v>1330.68253539839</v>
      </c>
      <c r="H2290" s="3">
        <v>5</v>
      </c>
      <c r="I2290" s="3">
        <v>967.13476888891398</v>
      </c>
      <c r="J2290" s="3">
        <v>44</v>
      </c>
      <c r="K2290" s="3">
        <v>711.56991024029696</v>
      </c>
      <c r="L2290" s="3">
        <v>40</v>
      </c>
      <c r="M2290" s="3">
        <v>12</v>
      </c>
      <c r="N2290" s="3">
        <v>7</v>
      </c>
      <c r="O2290" s="3">
        <v>709</v>
      </c>
      <c r="P2290" s="3">
        <v>5</v>
      </c>
      <c r="Q2290" s="3">
        <v>9861.3897001481491</v>
      </c>
      <c r="R2290" s="3">
        <v>7</v>
      </c>
      <c r="S2290" s="3">
        <v>0</v>
      </c>
      <c r="T2290" s="3">
        <v>0</v>
      </c>
      <c r="U2290" s="3">
        <v>12631.4304275673</v>
      </c>
      <c r="V2290" s="3">
        <v>1</v>
      </c>
      <c r="W2290" s="3" t="str">
        <f>IF(Bank_data3[[#This Row],[credit_risk]]=1,"High Risk","Low Risk")</f>
        <v>High Risk</v>
      </c>
      <c r="X2290" s="3" t="str">
        <f t="shared" si="245"/>
        <v>25-34</v>
      </c>
      <c r="Y2290" s="3" t="str">
        <f t="shared" si="246"/>
        <v>Middle Income</v>
      </c>
      <c r="Z2290" s="3" t="str">
        <f t="shared" si="247"/>
        <v>Good</v>
      </c>
      <c r="AA2290" s="27">
        <f t="shared" si="248"/>
        <v>0.16639302256982641</v>
      </c>
      <c r="AB2290" s="3" t="str">
        <f t="shared" si="249"/>
        <v>Medium</v>
      </c>
      <c r="AC2290" s="3" t="str">
        <f t="shared" si="250"/>
        <v>High</v>
      </c>
      <c r="AD2290" s="3" t="str">
        <f t="shared" si="251"/>
        <v>No</v>
      </c>
    </row>
    <row r="2291" spans="1:30" ht="15" customHeight="1" x14ac:dyDescent="0.3">
      <c r="A2291" s="3" t="s">
        <v>2312</v>
      </c>
      <c r="B2291" s="3">
        <v>20</v>
      </c>
      <c r="C2291" s="3" t="s">
        <v>31</v>
      </c>
      <c r="D2291" s="3" t="s">
        <v>24</v>
      </c>
      <c r="E2291" s="3">
        <v>28805.2524750841</v>
      </c>
      <c r="F2291" s="3">
        <v>7</v>
      </c>
      <c r="G2291" s="3">
        <v>1226.1608568598799</v>
      </c>
      <c r="H2291" s="3">
        <v>1</v>
      </c>
      <c r="I2291" s="3">
        <v>599.34327721901002</v>
      </c>
      <c r="J2291" s="3">
        <v>19</v>
      </c>
      <c r="K2291" s="3">
        <v>390.53283282332302</v>
      </c>
      <c r="L2291" s="3">
        <v>2</v>
      </c>
      <c r="M2291" s="3">
        <v>13</v>
      </c>
      <c r="N2291" s="3">
        <v>6</v>
      </c>
      <c r="O2291" s="3">
        <v>892</v>
      </c>
      <c r="P2291" s="3">
        <v>4</v>
      </c>
      <c r="Q2291" s="3">
        <v>20198.937925668401</v>
      </c>
      <c r="R2291" s="3">
        <v>2</v>
      </c>
      <c r="S2291" s="3">
        <v>0</v>
      </c>
      <c r="T2291" s="3">
        <v>0</v>
      </c>
      <c r="U2291" s="3">
        <v>11160.9341836738</v>
      </c>
      <c r="V2291" s="3">
        <v>0</v>
      </c>
      <c r="W2291" s="3" t="str">
        <f>IF(Bank_data3[[#This Row],[credit_risk]]=1,"High Risk","Low Risk")</f>
        <v>Low Risk</v>
      </c>
      <c r="X2291" s="3" t="str">
        <f t="shared" si="245"/>
        <v>18-24</v>
      </c>
      <c r="Y2291" s="3" t="str">
        <f t="shared" si="246"/>
        <v>Low Income</v>
      </c>
      <c r="Z2291" s="3" t="str">
        <f t="shared" si="247"/>
        <v>Excellent</v>
      </c>
      <c r="AA2291" s="27">
        <f t="shared" si="248"/>
        <v>0.70122412373021314</v>
      </c>
      <c r="AB2291" s="3" t="str">
        <f t="shared" si="249"/>
        <v>Medium</v>
      </c>
      <c r="AC2291" s="3" t="str">
        <f t="shared" si="250"/>
        <v>Low</v>
      </c>
      <c r="AD2291" s="3" t="str">
        <f t="shared" si="251"/>
        <v>No</v>
      </c>
    </row>
    <row r="2292" spans="1:30" ht="15" customHeight="1" x14ac:dyDescent="0.3">
      <c r="A2292" s="3" t="s">
        <v>2313</v>
      </c>
      <c r="B2292" s="3">
        <v>43</v>
      </c>
      <c r="C2292" s="3" t="s">
        <v>31</v>
      </c>
      <c r="D2292" s="3" t="s">
        <v>26</v>
      </c>
      <c r="E2292" s="3">
        <v>50761.239691959097</v>
      </c>
      <c r="F2292" s="3">
        <v>233</v>
      </c>
      <c r="G2292" s="3">
        <v>723.58103889094798</v>
      </c>
      <c r="H2292" s="3">
        <v>7</v>
      </c>
      <c r="I2292" s="3">
        <v>702.90389899962497</v>
      </c>
      <c r="J2292" s="3">
        <v>3</v>
      </c>
      <c r="K2292" s="3">
        <v>894.44425637076597</v>
      </c>
      <c r="L2292" s="3">
        <v>64</v>
      </c>
      <c r="M2292" s="3">
        <v>9</v>
      </c>
      <c r="N2292" s="3">
        <v>9</v>
      </c>
      <c r="O2292" s="3">
        <v>420</v>
      </c>
      <c r="P2292" s="3">
        <v>3</v>
      </c>
      <c r="Q2292" s="3">
        <v>8182.4439951806098</v>
      </c>
      <c r="R2292" s="3">
        <v>3</v>
      </c>
      <c r="S2292" s="3">
        <v>0</v>
      </c>
      <c r="T2292" s="3">
        <v>0</v>
      </c>
      <c r="U2292" s="3">
        <v>7529.2963579450197</v>
      </c>
      <c r="V2292" s="3">
        <v>1</v>
      </c>
      <c r="W2292" s="3" t="str">
        <f>IF(Bank_data3[[#This Row],[credit_risk]]=1,"High Risk","Low Risk")</f>
        <v>High Risk</v>
      </c>
      <c r="X2292" s="3" t="str">
        <f t="shared" si="245"/>
        <v>35-44</v>
      </c>
      <c r="Y2292" s="3" t="str">
        <f t="shared" si="246"/>
        <v>Middle Income</v>
      </c>
      <c r="Z2292" s="3" t="str">
        <f t="shared" si="247"/>
        <v>Poor</v>
      </c>
      <c r="AA2292" s="27">
        <f t="shared" si="248"/>
        <v>0.16119472347080524</v>
      </c>
      <c r="AB2292" s="3" t="str">
        <f t="shared" si="249"/>
        <v>Low</v>
      </c>
      <c r="AC2292" s="3" t="str">
        <f t="shared" si="250"/>
        <v>High</v>
      </c>
      <c r="AD2292" s="3" t="str">
        <f t="shared" si="251"/>
        <v>No</v>
      </c>
    </row>
    <row r="2293" spans="1:30" ht="15" customHeight="1" x14ac:dyDescent="0.3">
      <c r="A2293" s="3" t="s">
        <v>2314</v>
      </c>
      <c r="B2293" s="3">
        <v>26</v>
      </c>
      <c r="C2293" s="3" t="s">
        <v>31</v>
      </c>
      <c r="D2293" s="3" t="s">
        <v>24</v>
      </c>
      <c r="E2293" s="3">
        <v>29488.949706537202</v>
      </c>
      <c r="F2293" s="3">
        <v>35</v>
      </c>
      <c r="G2293" s="3">
        <v>1345.1858326493</v>
      </c>
      <c r="H2293" s="3">
        <v>2</v>
      </c>
      <c r="I2293" s="3">
        <v>1169.69045870678</v>
      </c>
      <c r="J2293" s="3">
        <v>35</v>
      </c>
      <c r="K2293" s="3">
        <v>318.847212459677</v>
      </c>
      <c r="L2293" s="3">
        <v>39</v>
      </c>
      <c r="M2293" s="3">
        <v>16</v>
      </c>
      <c r="N2293" s="3">
        <v>3</v>
      </c>
      <c r="O2293" s="3">
        <v>810</v>
      </c>
      <c r="P2293" s="3">
        <v>2</v>
      </c>
      <c r="Q2293" s="3">
        <v>16827.371691312401</v>
      </c>
      <c r="R2293" s="3">
        <v>2</v>
      </c>
      <c r="S2293" s="3">
        <v>0</v>
      </c>
      <c r="T2293" s="3">
        <v>0</v>
      </c>
      <c r="U2293" s="3">
        <v>17906.759088830899</v>
      </c>
      <c r="V2293" s="3">
        <v>0</v>
      </c>
      <c r="W2293" s="3" t="str">
        <f>IF(Bank_data3[[#This Row],[credit_risk]]=1,"High Risk","Low Risk")</f>
        <v>Low Risk</v>
      </c>
      <c r="X2293" s="3" t="str">
        <f t="shared" si="245"/>
        <v>25-34</v>
      </c>
      <c r="Y2293" s="3" t="str">
        <f t="shared" si="246"/>
        <v>Low Income</v>
      </c>
      <c r="Z2293" s="3" t="str">
        <f t="shared" si="247"/>
        <v>Excellent</v>
      </c>
      <c r="AA2293" s="27">
        <f t="shared" si="248"/>
        <v>0.57063313067342158</v>
      </c>
      <c r="AB2293" s="3" t="str">
        <f t="shared" si="249"/>
        <v>Medium</v>
      </c>
      <c r="AC2293" s="3" t="str">
        <f t="shared" si="250"/>
        <v>High</v>
      </c>
      <c r="AD2293" s="3" t="str">
        <f t="shared" si="251"/>
        <v>No</v>
      </c>
    </row>
    <row r="2294" spans="1:30" ht="15" customHeight="1" x14ac:dyDescent="0.3">
      <c r="A2294" s="3" t="s">
        <v>2315</v>
      </c>
      <c r="B2294" s="3">
        <v>44</v>
      </c>
      <c r="C2294" s="3" t="s">
        <v>28</v>
      </c>
      <c r="D2294" s="3" t="s">
        <v>26</v>
      </c>
      <c r="E2294" s="3">
        <v>52945.605968051597</v>
      </c>
      <c r="F2294" s="3">
        <v>134</v>
      </c>
      <c r="G2294" s="3">
        <v>2043.2680198325199</v>
      </c>
      <c r="H2294" s="3">
        <v>0</v>
      </c>
      <c r="I2294" s="3">
        <v>542.334651468983</v>
      </c>
      <c r="J2294" s="3">
        <v>33</v>
      </c>
      <c r="K2294" s="3">
        <v>471.263996219479</v>
      </c>
      <c r="L2294" s="3">
        <v>64</v>
      </c>
      <c r="M2294" s="3">
        <v>16</v>
      </c>
      <c r="N2294" s="3">
        <v>2</v>
      </c>
      <c r="O2294" s="3">
        <v>811</v>
      </c>
      <c r="P2294" s="3">
        <v>1</v>
      </c>
      <c r="Q2294" s="3">
        <v>4401.7717881301696</v>
      </c>
      <c r="R2294" s="3">
        <v>4</v>
      </c>
      <c r="S2294" s="3">
        <v>0</v>
      </c>
      <c r="T2294" s="3">
        <v>0</v>
      </c>
      <c r="U2294" s="3">
        <v>6723.1246389411199</v>
      </c>
      <c r="V2294" s="3">
        <v>1</v>
      </c>
      <c r="W2294" s="3" t="str">
        <f>IF(Bank_data3[[#This Row],[credit_risk]]=1,"High Risk","Low Risk")</f>
        <v>High Risk</v>
      </c>
      <c r="X2294" s="3" t="str">
        <f t="shared" si="245"/>
        <v>35-44</v>
      </c>
      <c r="Y2294" s="3" t="str">
        <f t="shared" si="246"/>
        <v>Middle Income</v>
      </c>
      <c r="Z2294" s="3" t="str">
        <f t="shared" si="247"/>
        <v>Excellent</v>
      </c>
      <c r="AA2294" s="27">
        <f t="shared" si="248"/>
        <v>8.3137622237930073E-2</v>
      </c>
      <c r="AB2294" s="3" t="str">
        <f t="shared" si="249"/>
        <v>Medium</v>
      </c>
      <c r="AC2294" s="3" t="str">
        <f t="shared" si="250"/>
        <v>High</v>
      </c>
      <c r="AD2294" s="3" t="str">
        <f t="shared" si="251"/>
        <v>No</v>
      </c>
    </row>
    <row r="2295" spans="1:30" ht="15" customHeight="1" x14ac:dyDescent="0.3">
      <c r="A2295" s="3" t="s">
        <v>2316</v>
      </c>
      <c r="B2295" s="3">
        <v>40</v>
      </c>
      <c r="C2295" s="3" t="s">
        <v>31</v>
      </c>
      <c r="D2295" s="3" t="s">
        <v>26</v>
      </c>
      <c r="E2295" s="3">
        <v>61636.582151570299</v>
      </c>
      <c r="F2295" s="3">
        <v>222</v>
      </c>
      <c r="G2295" s="3">
        <v>1401.67803649488</v>
      </c>
      <c r="H2295" s="3">
        <v>6</v>
      </c>
      <c r="I2295" s="3">
        <v>281.290311366146</v>
      </c>
      <c r="J2295" s="3">
        <v>44</v>
      </c>
      <c r="K2295" s="3">
        <v>382.23979659345298</v>
      </c>
      <c r="L2295" s="3">
        <v>76</v>
      </c>
      <c r="M2295" s="3">
        <v>13</v>
      </c>
      <c r="N2295" s="3">
        <v>0</v>
      </c>
      <c r="O2295" s="3">
        <v>684</v>
      </c>
      <c r="P2295" s="3">
        <v>0</v>
      </c>
      <c r="Q2295" s="3">
        <v>14027.9751414402</v>
      </c>
      <c r="R2295" s="3">
        <v>1</v>
      </c>
      <c r="S2295" s="3">
        <v>0</v>
      </c>
      <c r="T2295" s="3">
        <v>0</v>
      </c>
      <c r="U2295" s="3">
        <v>9936.9444939748901</v>
      </c>
      <c r="V2295" s="3">
        <v>0</v>
      </c>
      <c r="W2295" s="3" t="str">
        <f>IF(Bank_data3[[#This Row],[credit_risk]]=1,"High Risk","Low Risk")</f>
        <v>Low Risk</v>
      </c>
      <c r="X2295" s="3" t="str">
        <f t="shared" si="245"/>
        <v>35-44</v>
      </c>
      <c r="Y2295" s="3" t="str">
        <f t="shared" si="246"/>
        <v>Middle Income</v>
      </c>
      <c r="Z2295" s="3" t="str">
        <f t="shared" si="247"/>
        <v>Good</v>
      </c>
      <c r="AA2295" s="27">
        <f t="shared" si="248"/>
        <v>0.2275917101786088</v>
      </c>
      <c r="AB2295" s="3" t="str">
        <f t="shared" si="249"/>
        <v>Medium</v>
      </c>
      <c r="AC2295" s="3" t="str">
        <f t="shared" si="250"/>
        <v>High</v>
      </c>
      <c r="AD2295" s="3" t="str">
        <f t="shared" si="251"/>
        <v>No</v>
      </c>
    </row>
    <row r="2296" spans="1:30" ht="15" customHeight="1" x14ac:dyDescent="0.3">
      <c r="A2296" s="3" t="s">
        <v>2317</v>
      </c>
      <c r="B2296" s="3">
        <v>34</v>
      </c>
      <c r="C2296" s="3" t="s">
        <v>31</v>
      </c>
      <c r="D2296" s="3" t="s">
        <v>24</v>
      </c>
      <c r="E2296" s="3">
        <v>52987.0255306217</v>
      </c>
      <c r="F2296" s="3">
        <v>156</v>
      </c>
      <c r="G2296" s="3">
        <v>973.22550214498904</v>
      </c>
      <c r="H2296" s="3">
        <v>11</v>
      </c>
      <c r="I2296" s="3">
        <v>307.042800789284</v>
      </c>
      <c r="J2296" s="3">
        <v>12</v>
      </c>
      <c r="K2296" s="3">
        <v>568.73019683804796</v>
      </c>
      <c r="L2296" s="3">
        <v>78</v>
      </c>
      <c r="M2296" s="3">
        <v>16</v>
      </c>
      <c r="N2296" s="3">
        <v>2</v>
      </c>
      <c r="O2296" s="3">
        <v>533</v>
      </c>
      <c r="P2296" s="3">
        <v>2</v>
      </c>
      <c r="Q2296" s="3">
        <v>13791.342545666001</v>
      </c>
      <c r="R2296" s="3">
        <v>6</v>
      </c>
      <c r="S2296" s="3">
        <v>0</v>
      </c>
      <c r="T2296" s="3">
        <v>0</v>
      </c>
      <c r="U2296" s="3">
        <v>2852.7399329403402</v>
      </c>
      <c r="V2296" s="3">
        <v>1</v>
      </c>
      <c r="W2296" s="3" t="str">
        <f>IF(Bank_data3[[#This Row],[credit_risk]]=1,"High Risk","Low Risk")</f>
        <v>High Risk</v>
      </c>
      <c r="X2296" s="3" t="str">
        <f t="shared" si="245"/>
        <v>25-34</v>
      </c>
      <c r="Y2296" s="3" t="str">
        <f t="shared" si="246"/>
        <v>Middle Income</v>
      </c>
      <c r="Z2296" s="3" t="str">
        <f t="shared" si="247"/>
        <v>Poor</v>
      </c>
      <c r="AA2296" s="27">
        <f t="shared" si="248"/>
        <v>0.26027772662377235</v>
      </c>
      <c r="AB2296" s="3" t="str">
        <f t="shared" si="249"/>
        <v>Low</v>
      </c>
      <c r="AC2296" s="3" t="str">
        <f t="shared" si="250"/>
        <v>High</v>
      </c>
      <c r="AD2296" s="3" t="str">
        <f t="shared" si="251"/>
        <v>No</v>
      </c>
    </row>
    <row r="2297" spans="1:30" ht="15" customHeight="1" x14ac:dyDescent="0.3">
      <c r="A2297" s="3" t="s">
        <v>2318</v>
      </c>
      <c r="B2297" s="3">
        <v>20</v>
      </c>
      <c r="C2297" s="3" t="s">
        <v>23</v>
      </c>
      <c r="D2297" s="3" t="s">
        <v>24</v>
      </c>
      <c r="E2297" s="3">
        <v>60954.8389507506</v>
      </c>
      <c r="F2297" s="3">
        <v>70</v>
      </c>
      <c r="G2297" s="3">
        <v>2256.8781191027401</v>
      </c>
      <c r="H2297" s="3">
        <v>2</v>
      </c>
      <c r="I2297" s="3">
        <v>194.85853992832401</v>
      </c>
      <c r="J2297" s="3">
        <v>30</v>
      </c>
      <c r="K2297" s="3">
        <v>327.27992156946499</v>
      </c>
      <c r="L2297" s="3">
        <v>70</v>
      </c>
      <c r="M2297" s="3">
        <v>18</v>
      </c>
      <c r="N2297" s="3">
        <v>1</v>
      </c>
      <c r="O2297" s="3">
        <v>517</v>
      </c>
      <c r="P2297" s="3">
        <v>2</v>
      </c>
      <c r="Q2297" s="3">
        <v>15811.7141783935</v>
      </c>
      <c r="R2297" s="3">
        <v>2</v>
      </c>
      <c r="S2297" s="3">
        <v>1</v>
      </c>
      <c r="T2297" s="3">
        <v>0</v>
      </c>
      <c r="U2297" s="3">
        <v>5064.2267588847999</v>
      </c>
      <c r="V2297" s="3">
        <v>1</v>
      </c>
      <c r="W2297" s="3" t="str">
        <f>IF(Bank_data3[[#This Row],[credit_risk]]=1,"High Risk","Low Risk")</f>
        <v>High Risk</v>
      </c>
      <c r="X2297" s="3" t="str">
        <f t="shared" si="245"/>
        <v>18-24</v>
      </c>
      <c r="Y2297" s="3" t="str">
        <f t="shared" si="246"/>
        <v>Middle Income</v>
      </c>
      <c r="Z2297" s="3" t="str">
        <f t="shared" si="247"/>
        <v>Poor</v>
      </c>
      <c r="AA2297" s="27">
        <f t="shared" si="248"/>
        <v>0.25940047501673852</v>
      </c>
      <c r="AB2297" s="3" t="str">
        <f t="shared" si="249"/>
        <v>Medium</v>
      </c>
      <c r="AC2297" s="3" t="str">
        <f t="shared" si="250"/>
        <v>High</v>
      </c>
      <c r="AD2297" s="3" t="str">
        <f t="shared" si="251"/>
        <v>No</v>
      </c>
    </row>
    <row r="2298" spans="1:30" ht="15" customHeight="1" x14ac:dyDescent="0.3">
      <c r="A2298" s="3" t="s">
        <v>2319</v>
      </c>
      <c r="B2298" s="3">
        <v>31</v>
      </c>
      <c r="C2298" s="3" t="s">
        <v>23</v>
      </c>
      <c r="D2298" s="3" t="s">
        <v>33</v>
      </c>
      <c r="E2298" s="3">
        <v>37399.732968320801</v>
      </c>
      <c r="F2298" s="3">
        <v>18</v>
      </c>
      <c r="G2298" s="3">
        <v>2865.1668742379902</v>
      </c>
      <c r="H2298" s="3">
        <v>3</v>
      </c>
      <c r="I2298" s="3">
        <v>345.41479960743999</v>
      </c>
      <c r="J2298" s="3">
        <v>38</v>
      </c>
      <c r="K2298" s="3">
        <v>647.648320179655</v>
      </c>
      <c r="L2298" s="3">
        <v>29</v>
      </c>
      <c r="M2298" s="3">
        <v>2</v>
      </c>
      <c r="N2298" s="3">
        <v>4</v>
      </c>
      <c r="O2298" s="3">
        <v>715</v>
      </c>
      <c r="P2298" s="3">
        <v>5</v>
      </c>
      <c r="Q2298" s="3">
        <v>14961.140308841899</v>
      </c>
      <c r="R2298" s="3">
        <v>5</v>
      </c>
      <c r="S2298" s="3">
        <v>0</v>
      </c>
      <c r="T2298" s="3">
        <v>0</v>
      </c>
      <c r="U2298" s="3">
        <v>8167.4090414822304</v>
      </c>
      <c r="V2298" s="3">
        <v>1</v>
      </c>
      <c r="W2298" s="3" t="str">
        <f>IF(Bank_data3[[#This Row],[credit_risk]]=1,"High Risk","Low Risk")</f>
        <v>High Risk</v>
      </c>
      <c r="X2298" s="3" t="str">
        <f t="shared" si="245"/>
        <v>25-34</v>
      </c>
      <c r="Y2298" s="3" t="str">
        <f t="shared" si="246"/>
        <v>Low Income</v>
      </c>
      <c r="Z2298" s="3" t="str">
        <f t="shared" si="247"/>
        <v>Good</v>
      </c>
      <c r="AA2298" s="27">
        <f t="shared" si="248"/>
        <v>0.40003334573310018</v>
      </c>
      <c r="AB2298" s="3" t="str">
        <f t="shared" si="249"/>
        <v>Medium</v>
      </c>
      <c r="AC2298" s="3" t="str">
        <f t="shared" si="250"/>
        <v>Medium</v>
      </c>
      <c r="AD2298" s="3" t="str">
        <f t="shared" si="251"/>
        <v>No</v>
      </c>
    </row>
    <row r="2299" spans="1:30" ht="15" customHeight="1" x14ac:dyDescent="0.3">
      <c r="A2299" s="3" t="s">
        <v>2320</v>
      </c>
      <c r="B2299" s="3">
        <v>26</v>
      </c>
      <c r="C2299" s="3" t="s">
        <v>31</v>
      </c>
      <c r="D2299" s="3" t="s">
        <v>33</v>
      </c>
      <c r="E2299" s="3">
        <v>48880.759022229598</v>
      </c>
      <c r="F2299" s="3">
        <v>231</v>
      </c>
      <c r="G2299" s="3">
        <v>2264.1127095740599</v>
      </c>
      <c r="H2299" s="3">
        <v>4</v>
      </c>
      <c r="I2299" s="3">
        <v>386.69692106971598</v>
      </c>
      <c r="J2299" s="3">
        <v>6</v>
      </c>
      <c r="K2299" s="3">
        <v>565.78858625490795</v>
      </c>
      <c r="L2299" s="3">
        <v>71</v>
      </c>
      <c r="M2299" s="3">
        <v>3</v>
      </c>
      <c r="N2299" s="3">
        <v>0</v>
      </c>
      <c r="O2299" s="3">
        <v>761</v>
      </c>
      <c r="P2299" s="3">
        <v>3</v>
      </c>
      <c r="Q2299" s="3">
        <v>10173.116170450099</v>
      </c>
      <c r="R2299" s="3">
        <v>4</v>
      </c>
      <c r="S2299" s="3">
        <v>0</v>
      </c>
      <c r="T2299" s="3">
        <v>0</v>
      </c>
      <c r="U2299" s="3">
        <v>10493.7676389508</v>
      </c>
      <c r="V2299" s="3">
        <v>1</v>
      </c>
      <c r="W2299" s="3" t="str">
        <f>IF(Bank_data3[[#This Row],[credit_risk]]=1,"High Risk","Low Risk")</f>
        <v>High Risk</v>
      </c>
      <c r="X2299" s="3" t="str">
        <f t="shared" si="245"/>
        <v>25-34</v>
      </c>
      <c r="Y2299" s="3" t="str">
        <f t="shared" si="246"/>
        <v>Low Income</v>
      </c>
      <c r="Z2299" s="3" t="str">
        <f t="shared" si="247"/>
        <v>Very Good</v>
      </c>
      <c r="AA2299" s="27">
        <f t="shared" si="248"/>
        <v>0.20812107614416647</v>
      </c>
      <c r="AB2299" s="3" t="str">
        <f t="shared" si="249"/>
        <v>Medium</v>
      </c>
      <c r="AC2299" s="3" t="str">
        <f t="shared" si="250"/>
        <v>High</v>
      </c>
      <c r="AD2299" s="3" t="str">
        <f t="shared" si="251"/>
        <v>No</v>
      </c>
    </row>
    <row r="2300" spans="1:30" ht="15" customHeight="1" x14ac:dyDescent="0.3">
      <c r="A2300" s="3" t="s">
        <v>2321</v>
      </c>
      <c r="B2300" s="3">
        <v>34</v>
      </c>
      <c r="C2300" s="3" t="s">
        <v>31</v>
      </c>
      <c r="D2300" s="3" t="s">
        <v>26</v>
      </c>
      <c r="E2300" s="3">
        <v>45716.435363751902</v>
      </c>
      <c r="F2300" s="3">
        <v>152</v>
      </c>
      <c r="G2300" s="3">
        <v>601.38531806464596</v>
      </c>
      <c r="H2300" s="3">
        <v>0</v>
      </c>
      <c r="I2300" s="3">
        <v>1284.83308286285</v>
      </c>
      <c r="J2300" s="3">
        <v>16</v>
      </c>
      <c r="K2300" s="3">
        <v>460.22790429576401</v>
      </c>
      <c r="L2300" s="3">
        <v>66</v>
      </c>
      <c r="M2300" s="3">
        <v>10</v>
      </c>
      <c r="N2300" s="3">
        <v>3</v>
      </c>
      <c r="O2300" s="3">
        <v>638</v>
      </c>
      <c r="P2300" s="3">
        <v>5</v>
      </c>
      <c r="Q2300" s="3">
        <v>358.01142422572798</v>
      </c>
      <c r="R2300" s="3">
        <v>0</v>
      </c>
      <c r="S2300" s="3">
        <v>0</v>
      </c>
      <c r="T2300" s="3">
        <v>0</v>
      </c>
      <c r="U2300" s="3">
        <v>500</v>
      </c>
      <c r="V2300" s="3">
        <v>0</v>
      </c>
      <c r="W2300" s="3" t="str">
        <f>IF(Bank_data3[[#This Row],[credit_risk]]=1,"High Risk","Low Risk")</f>
        <v>Low Risk</v>
      </c>
      <c r="X2300" s="3" t="str">
        <f t="shared" si="245"/>
        <v>25-34</v>
      </c>
      <c r="Y2300" s="3" t="str">
        <f t="shared" si="246"/>
        <v>Low Income</v>
      </c>
      <c r="Z2300" s="3" t="str">
        <f t="shared" si="247"/>
        <v>Fair</v>
      </c>
      <c r="AA2300" s="27">
        <f t="shared" si="248"/>
        <v>7.8311316570756004E-3</v>
      </c>
      <c r="AB2300" s="3" t="str">
        <f t="shared" si="249"/>
        <v>Low</v>
      </c>
      <c r="AC2300" s="3" t="str">
        <f t="shared" si="250"/>
        <v>High</v>
      </c>
      <c r="AD2300" s="3" t="str">
        <f t="shared" si="251"/>
        <v>No</v>
      </c>
    </row>
    <row r="2301" spans="1:30" ht="15" customHeight="1" x14ac:dyDescent="0.3">
      <c r="A2301" s="3" t="s">
        <v>2322</v>
      </c>
      <c r="B2301" s="3">
        <v>40</v>
      </c>
      <c r="C2301" s="3" t="s">
        <v>23</v>
      </c>
      <c r="D2301" s="3" t="s">
        <v>26</v>
      </c>
      <c r="E2301" s="3">
        <v>44538.091031534197</v>
      </c>
      <c r="F2301" s="3">
        <v>38</v>
      </c>
      <c r="G2301" s="3">
        <v>622.61851993184905</v>
      </c>
      <c r="H2301" s="3">
        <v>10</v>
      </c>
      <c r="I2301" s="3">
        <v>783.83727556925601</v>
      </c>
      <c r="J2301" s="3">
        <v>41</v>
      </c>
      <c r="K2301" s="3">
        <v>233.623606710719</v>
      </c>
      <c r="L2301" s="3">
        <v>78</v>
      </c>
      <c r="M2301" s="3">
        <v>15</v>
      </c>
      <c r="N2301" s="3">
        <v>7</v>
      </c>
      <c r="O2301" s="3">
        <v>870</v>
      </c>
      <c r="P2301" s="3">
        <v>3</v>
      </c>
      <c r="Q2301" s="3">
        <v>3945.10115886843</v>
      </c>
      <c r="R2301" s="3">
        <v>3</v>
      </c>
      <c r="S2301" s="3">
        <v>0</v>
      </c>
      <c r="T2301" s="3">
        <v>0</v>
      </c>
      <c r="U2301" s="3">
        <v>4534.7164089026901</v>
      </c>
      <c r="V2301" s="3">
        <v>0</v>
      </c>
      <c r="W2301" s="3" t="str">
        <f>IF(Bank_data3[[#This Row],[credit_risk]]=1,"High Risk","Low Risk")</f>
        <v>Low Risk</v>
      </c>
      <c r="X2301" s="3" t="str">
        <f t="shared" si="245"/>
        <v>35-44</v>
      </c>
      <c r="Y2301" s="3" t="str">
        <f t="shared" si="246"/>
        <v>Low Income</v>
      </c>
      <c r="Z2301" s="3" t="str">
        <f t="shared" si="247"/>
        <v>Excellent</v>
      </c>
      <c r="AA2301" s="27">
        <f t="shared" si="248"/>
        <v>8.8578137668163401E-2</v>
      </c>
      <c r="AB2301" s="3" t="str">
        <f t="shared" si="249"/>
        <v>Low</v>
      </c>
      <c r="AC2301" s="3" t="str">
        <f t="shared" si="250"/>
        <v>High</v>
      </c>
      <c r="AD2301" s="3" t="str">
        <f t="shared" si="251"/>
        <v>No</v>
      </c>
    </row>
    <row r="2302" spans="1:30" ht="15" customHeight="1" x14ac:dyDescent="0.3">
      <c r="A2302" s="3" t="s">
        <v>2323</v>
      </c>
      <c r="B2302" s="3">
        <v>38</v>
      </c>
      <c r="C2302" s="3" t="s">
        <v>23</v>
      </c>
      <c r="D2302" s="3" t="s">
        <v>26</v>
      </c>
      <c r="E2302" s="3">
        <v>35588.459039866</v>
      </c>
      <c r="F2302" s="3">
        <v>104</v>
      </c>
      <c r="G2302" s="3">
        <v>1849.5971825921499</v>
      </c>
      <c r="H2302" s="3">
        <v>10</v>
      </c>
      <c r="I2302" s="3">
        <v>672.85776130214902</v>
      </c>
      <c r="J2302" s="3">
        <v>11</v>
      </c>
      <c r="K2302" s="3">
        <v>479.79038840366599</v>
      </c>
      <c r="L2302" s="3">
        <v>42</v>
      </c>
      <c r="M2302" s="3">
        <v>12</v>
      </c>
      <c r="N2302" s="3">
        <v>8</v>
      </c>
      <c r="O2302" s="3">
        <v>876</v>
      </c>
      <c r="P2302" s="3">
        <v>5</v>
      </c>
      <c r="Q2302" s="3">
        <v>0</v>
      </c>
      <c r="R2302" s="3">
        <v>0</v>
      </c>
      <c r="S2302" s="3">
        <v>0</v>
      </c>
      <c r="T2302" s="3">
        <v>0</v>
      </c>
      <c r="U2302" s="3">
        <v>500</v>
      </c>
      <c r="V2302" s="3">
        <v>0</v>
      </c>
      <c r="W2302" s="3" t="str">
        <f>IF(Bank_data3[[#This Row],[credit_risk]]=1,"High Risk","Low Risk")</f>
        <v>Low Risk</v>
      </c>
      <c r="X2302" s="3" t="str">
        <f t="shared" si="245"/>
        <v>35-44</v>
      </c>
      <c r="Y2302" s="3" t="str">
        <f t="shared" si="246"/>
        <v>Low Income</v>
      </c>
      <c r="Z2302" s="3" t="str">
        <f t="shared" si="247"/>
        <v>Excellent</v>
      </c>
      <c r="AA2302" s="27">
        <f t="shared" si="248"/>
        <v>0</v>
      </c>
      <c r="AB2302" s="3" t="str">
        <f t="shared" si="249"/>
        <v>Medium</v>
      </c>
      <c r="AC2302" s="3" t="str">
        <f t="shared" si="250"/>
        <v>High</v>
      </c>
      <c r="AD2302" s="3" t="str">
        <f t="shared" si="251"/>
        <v>No</v>
      </c>
    </row>
    <row r="2303" spans="1:30" ht="15" customHeight="1" x14ac:dyDescent="0.3">
      <c r="A2303" s="3" t="s">
        <v>2324</v>
      </c>
      <c r="B2303" s="3">
        <v>48</v>
      </c>
      <c r="C2303" s="3" t="s">
        <v>23</v>
      </c>
      <c r="D2303" s="3" t="s">
        <v>24</v>
      </c>
      <c r="E2303" s="3">
        <v>42227.194110351003</v>
      </c>
      <c r="F2303" s="3">
        <v>188</v>
      </c>
      <c r="G2303" s="3">
        <v>1636.83674394323</v>
      </c>
      <c r="H2303" s="3">
        <v>8</v>
      </c>
      <c r="I2303" s="3">
        <v>294.80542794349901</v>
      </c>
      <c r="J2303" s="3">
        <v>29</v>
      </c>
      <c r="K2303" s="3">
        <v>473.66468093497002</v>
      </c>
      <c r="L2303" s="3">
        <v>52</v>
      </c>
      <c r="M2303" s="3">
        <v>17</v>
      </c>
      <c r="N2303" s="3">
        <v>0</v>
      </c>
      <c r="O2303" s="3">
        <v>545</v>
      </c>
      <c r="P2303" s="3">
        <v>1</v>
      </c>
      <c r="Q2303" s="3">
        <v>10389.838291332901</v>
      </c>
      <c r="R2303" s="3">
        <v>6</v>
      </c>
      <c r="S2303" s="3">
        <v>0</v>
      </c>
      <c r="T2303" s="3">
        <v>0</v>
      </c>
      <c r="U2303" s="3">
        <v>625.33855225903301</v>
      </c>
      <c r="V2303" s="3">
        <v>1</v>
      </c>
      <c r="W2303" s="3" t="str">
        <f>IF(Bank_data3[[#This Row],[credit_risk]]=1,"High Risk","Low Risk")</f>
        <v>High Risk</v>
      </c>
      <c r="X2303" s="3" t="str">
        <f t="shared" si="245"/>
        <v>45-54</v>
      </c>
      <c r="Y2303" s="3" t="str">
        <f t="shared" si="246"/>
        <v>Low Income</v>
      </c>
      <c r="Z2303" s="3" t="str">
        <f t="shared" si="247"/>
        <v>Poor</v>
      </c>
      <c r="AA2303" s="27">
        <f t="shared" si="248"/>
        <v>0.24604614420227547</v>
      </c>
      <c r="AB2303" s="3" t="str">
        <f t="shared" si="249"/>
        <v>Medium</v>
      </c>
      <c r="AC2303" s="3" t="str">
        <f t="shared" si="250"/>
        <v>High</v>
      </c>
      <c r="AD2303" s="3" t="str">
        <f t="shared" si="251"/>
        <v>No</v>
      </c>
    </row>
    <row r="2304" spans="1:30" ht="15" customHeight="1" x14ac:dyDescent="0.3">
      <c r="A2304" s="3" t="s">
        <v>2325</v>
      </c>
      <c r="B2304" s="3">
        <v>44</v>
      </c>
      <c r="C2304" s="3" t="s">
        <v>28</v>
      </c>
      <c r="D2304" s="3" t="s">
        <v>24</v>
      </c>
      <c r="E2304" s="3">
        <v>29971.317289883002</v>
      </c>
      <c r="F2304" s="3">
        <v>185</v>
      </c>
      <c r="G2304" s="3">
        <v>520.17893680400698</v>
      </c>
      <c r="H2304" s="3">
        <v>6</v>
      </c>
      <c r="I2304" s="3">
        <v>749.90576088503099</v>
      </c>
      <c r="J2304" s="3">
        <v>47</v>
      </c>
      <c r="K2304" s="3">
        <v>724.10260196761897</v>
      </c>
      <c r="L2304" s="3">
        <v>77</v>
      </c>
      <c r="M2304" s="3">
        <v>10</v>
      </c>
      <c r="N2304" s="3">
        <v>2</v>
      </c>
      <c r="O2304" s="3">
        <v>448</v>
      </c>
      <c r="P2304" s="3">
        <v>1</v>
      </c>
      <c r="Q2304" s="3">
        <v>18797.045206250499</v>
      </c>
      <c r="R2304" s="3">
        <v>6</v>
      </c>
      <c r="S2304" s="3">
        <v>0</v>
      </c>
      <c r="T2304" s="3">
        <v>0</v>
      </c>
      <c r="U2304" s="3">
        <v>14986.1860895506</v>
      </c>
      <c r="V2304" s="3">
        <v>1</v>
      </c>
      <c r="W2304" s="3" t="str">
        <f>IF(Bank_data3[[#This Row],[credit_risk]]=1,"High Risk","Low Risk")</f>
        <v>High Risk</v>
      </c>
      <c r="X2304" s="3" t="str">
        <f t="shared" si="245"/>
        <v>35-44</v>
      </c>
      <c r="Y2304" s="3" t="str">
        <f t="shared" si="246"/>
        <v>Low Income</v>
      </c>
      <c r="Z2304" s="3" t="str">
        <f t="shared" si="247"/>
        <v>Poor</v>
      </c>
      <c r="AA2304" s="27">
        <f t="shared" si="248"/>
        <v>0.62716780261758986</v>
      </c>
      <c r="AB2304" s="3" t="str">
        <f t="shared" si="249"/>
        <v>Low</v>
      </c>
      <c r="AC2304" s="3" t="str">
        <f t="shared" si="250"/>
        <v>High</v>
      </c>
      <c r="AD2304" s="3" t="str">
        <f t="shared" si="251"/>
        <v>No</v>
      </c>
    </row>
    <row r="2305" spans="1:30" ht="15" customHeight="1" x14ac:dyDescent="0.3">
      <c r="A2305" s="3" t="s">
        <v>2326</v>
      </c>
      <c r="B2305" s="3">
        <v>52</v>
      </c>
      <c r="C2305" s="3" t="s">
        <v>28</v>
      </c>
      <c r="D2305" s="3" t="s">
        <v>33</v>
      </c>
      <c r="E2305" s="3">
        <v>19505.216087157602</v>
      </c>
      <c r="F2305" s="3">
        <v>165</v>
      </c>
      <c r="G2305" s="3">
        <v>1729.14715066087</v>
      </c>
      <c r="H2305" s="3">
        <v>1</v>
      </c>
      <c r="I2305" s="3">
        <v>191.935178102533</v>
      </c>
      <c r="J2305" s="3">
        <v>33</v>
      </c>
      <c r="K2305" s="3">
        <v>427.64540120819998</v>
      </c>
      <c r="L2305" s="3">
        <v>29</v>
      </c>
      <c r="M2305" s="3">
        <v>10</v>
      </c>
      <c r="N2305" s="3">
        <v>5</v>
      </c>
      <c r="O2305" s="3">
        <v>703</v>
      </c>
      <c r="P2305" s="3">
        <v>2</v>
      </c>
      <c r="Q2305" s="3">
        <v>7555.3767271746901</v>
      </c>
      <c r="R2305" s="3">
        <v>3</v>
      </c>
      <c r="S2305" s="3">
        <v>0</v>
      </c>
      <c r="T2305" s="3">
        <v>0</v>
      </c>
      <c r="U2305" s="3">
        <v>5066.1121117409402</v>
      </c>
      <c r="V2305" s="3">
        <v>0</v>
      </c>
      <c r="W2305" s="3" t="str">
        <f>IF(Bank_data3[[#This Row],[credit_risk]]=1,"High Risk","Low Risk")</f>
        <v>Low Risk</v>
      </c>
      <c r="X2305" s="3" t="str">
        <f t="shared" si="245"/>
        <v>45-54</v>
      </c>
      <c r="Y2305" s="3" t="str">
        <f t="shared" si="246"/>
        <v>Low Income</v>
      </c>
      <c r="Z2305" s="3" t="str">
        <f t="shared" si="247"/>
        <v>Good</v>
      </c>
      <c r="AA2305" s="27">
        <f t="shared" si="248"/>
        <v>0.38735160345899544</v>
      </c>
      <c r="AB2305" s="3" t="str">
        <f t="shared" si="249"/>
        <v>Medium</v>
      </c>
      <c r="AC2305" s="3" t="str">
        <f t="shared" si="250"/>
        <v>Medium</v>
      </c>
      <c r="AD2305" s="3" t="str">
        <f t="shared" si="251"/>
        <v>No</v>
      </c>
    </row>
    <row r="2306" spans="1:30" ht="15" customHeight="1" x14ac:dyDescent="0.3">
      <c r="A2306" s="3" t="s">
        <v>2327</v>
      </c>
      <c r="B2306" s="3">
        <v>68</v>
      </c>
      <c r="C2306" s="3" t="s">
        <v>23</v>
      </c>
      <c r="D2306" s="3" t="s">
        <v>26</v>
      </c>
      <c r="E2306" s="3">
        <v>37387.100110266299</v>
      </c>
      <c r="F2306" s="3">
        <v>27</v>
      </c>
      <c r="G2306" s="3">
        <v>1579.09516080104</v>
      </c>
      <c r="H2306" s="3">
        <v>0</v>
      </c>
      <c r="I2306" s="3">
        <v>670.70399004977196</v>
      </c>
      <c r="J2306" s="3">
        <v>21</v>
      </c>
      <c r="K2306" s="3">
        <v>255.156274491093</v>
      </c>
      <c r="L2306" s="3">
        <v>40</v>
      </c>
      <c r="M2306" s="3">
        <v>8</v>
      </c>
      <c r="N2306" s="3">
        <v>4</v>
      </c>
      <c r="O2306" s="3">
        <v>802</v>
      </c>
      <c r="P2306" s="3">
        <v>4</v>
      </c>
      <c r="Q2306" s="3">
        <v>9623.4348335144805</v>
      </c>
      <c r="R2306" s="3">
        <v>1</v>
      </c>
      <c r="S2306" s="3">
        <v>0</v>
      </c>
      <c r="T2306" s="3">
        <v>0</v>
      </c>
      <c r="U2306" s="3">
        <v>18161.8418317135</v>
      </c>
      <c r="V2306" s="3">
        <v>0</v>
      </c>
      <c r="W2306" s="3" t="str">
        <f>IF(Bank_data3[[#This Row],[credit_risk]]=1,"High Risk","Low Risk")</f>
        <v>Low Risk</v>
      </c>
      <c r="X2306" s="3" t="str">
        <f t="shared" si="245"/>
        <v>55+</v>
      </c>
      <c r="Y2306" s="3" t="str">
        <f t="shared" si="246"/>
        <v>Low Income</v>
      </c>
      <c r="Z2306" s="3" t="str">
        <f t="shared" si="247"/>
        <v>Excellent</v>
      </c>
      <c r="AA2306" s="27">
        <f t="shared" si="248"/>
        <v>0.2573998733555678</v>
      </c>
      <c r="AB2306" s="3" t="str">
        <f t="shared" si="249"/>
        <v>Medium</v>
      </c>
      <c r="AC2306" s="3" t="str">
        <f t="shared" si="250"/>
        <v>High</v>
      </c>
      <c r="AD2306" s="3" t="str">
        <f t="shared" si="251"/>
        <v>No</v>
      </c>
    </row>
    <row r="2307" spans="1:30" ht="15" customHeight="1" x14ac:dyDescent="0.3">
      <c r="A2307" s="3" t="s">
        <v>2328</v>
      </c>
      <c r="B2307" s="3">
        <v>51</v>
      </c>
      <c r="C2307" s="3" t="s">
        <v>31</v>
      </c>
      <c r="D2307" s="3" t="s">
        <v>33</v>
      </c>
      <c r="E2307" s="3">
        <v>61267.273678060999</v>
      </c>
      <c r="F2307" s="3">
        <v>74</v>
      </c>
      <c r="G2307" s="3">
        <v>2682.3347593491499</v>
      </c>
      <c r="H2307" s="3">
        <v>10</v>
      </c>
      <c r="I2307" s="3">
        <v>1522.57303644529</v>
      </c>
      <c r="J2307" s="3">
        <v>20</v>
      </c>
      <c r="K2307" s="3">
        <v>57.2853848413965</v>
      </c>
      <c r="L2307" s="3">
        <v>43</v>
      </c>
      <c r="M2307" s="3">
        <v>1</v>
      </c>
      <c r="N2307" s="3">
        <v>0</v>
      </c>
      <c r="O2307" s="3">
        <v>683</v>
      </c>
      <c r="P2307" s="3">
        <v>2</v>
      </c>
      <c r="Q2307" s="3">
        <v>8449.7248037505506</v>
      </c>
      <c r="R2307" s="3">
        <v>2</v>
      </c>
      <c r="S2307" s="3">
        <v>0</v>
      </c>
      <c r="T2307" s="3">
        <v>0</v>
      </c>
      <c r="U2307" s="3">
        <v>2373.2331098812001</v>
      </c>
      <c r="V2307" s="3">
        <v>0</v>
      </c>
      <c r="W2307" s="3" t="str">
        <f>IF(Bank_data3[[#This Row],[credit_risk]]=1,"High Risk","Low Risk")</f>
        <v>Low Risk</v>
      </c>
      <c r="X2307" s="3" t="str">
        <f t="shared" si="245"/>
        <v>45-54</v>
      </c>
      <c r="Y2307" s="3" t="str">
        <f t="shared" si="246"/>
        <v>Middle Income</v>
      </c>
      <c r="Z2307" s="3" t="str">
        <f t="shared" si="247"/>
        <v>Good</v>
      </c>
      <c r="AA2307" s="27">
        <f t="shared" si="248"/>
        <v>0.13791579576644825</v>
      </c>
      <c r="AB2307" s="3" t="str">
        <f t="shared" si="249"/>
        <v>Medium</v>
      </c>
      <c r="AC2307" s="3" t="str">
        <f t="shared" si="250"/>
        <v>High</v>
      </c>
      <c r="AD2307" s="3" t="str">
        <f t="shared" si="251"/>
        <v>No</v>
      </c>
    </row>
    <row r="2308" spans="1:30" ht="15" customHeight="1" x14ac:dyDescent="0.3">
      <c r="A2308" s="3" t="s">
        <v>2329</v>
      </c>
      <c r="B2308" s="3">
        <v>68</v>
      </c>
      <c r="C2308" s="3" t="s">
        <v>23</v>
      </c>
      <c r="D2308" s="3" t="s">
        <v>24</v>
      </c>
      <c r="E2308" s="3">
        <v>54213.187839002203</v>
      </c>
      <c r="F2308" s="3">
        <v>83</v>
      </c>
      <c r="G2308" s="3">
        <v>1151.6026503262201</v>
      </c>
      <c r="H2308" s="3">
        <v>1</v>
      </c>
      <c r="I2308" s="3">
        <v>1032.33125254723</v>
      </c>
      <c r="J2308" s="3">
        <v>8</v>
      </c>
      <c r="K2308" s="3">
        <v>787.28714845484706</v>
      </c>
      <c r="L2308" s="3">
        <v>36</v>
      </c>
      <c r="M2308" s="3">
        <v>2</v>
      </c>
      <c r="N2308" s="3">
        <v>1</v>
      </c>
      <c r="O2308" s="3">
        <v>332</v>
      </c>
      <c r="P2308" s="3">
        <v>0</v>
      </c>
      <c r="Q2308" s="3">
        <v>13492.8657023383</v>
      </c>
      <c r="R2308" s="3">
        <v>0</v>
      </c>
      <c r="S2308" s="3">
        <v>1</v>
      </c>
      <c r="T2308" s="3">
        <v>0</v>
      </c>
      <c r="U2308" s="3">
        <v>11721.4086866461</v>
      </c>
      <c r="V2308" s="3">
        <v>1</v>
      </c>
      <c r="W2308" s="3" t="str">
        <f>IF(Bank_data3[[#This Row],[credit_risk]]=1,"High Risk","Low Risk")</f>
        <v>High Risk</v>
      </c>
      <c r="X2308" s="3" t="str">
        <f t="shared" si="245"/>
        <v>55+</v>
      </c>
      <c r="Y2308" s="3" t="str">
        <f t="shared" si="246"/>
        <v>Middle Income</v>
      </c>
      <c r="Z2308" s="3" t="str">
        <f t="shared" si="247"/>
        <v>Poor</v>
      </c>
      <c r="AA2308" s="27">
        <f t="shared" si="248"/>
        <v>0.24888530337688841</v>
      </c>
      <c r="AB2308" s="3" t="str">
        <f t="shared" si="249"/>
        <v>Medium</v>
      </c>
      <c r="AC2308" s="3" t="str">
        <f t="shared" si="250"/>
        <v>High</v>
      </c>
      <c r="AD2308" s="3" t="str">
        <f t="shared" si="251"/>
        <v>No</v>
      </c>
    </row>
    <row r="2309" spans="1:30" ht="15" customHeight="1" x14ac:dyDescent="0.3">
      <c r="A2309" s="3" t="s">
        <v>2330</v>
      </c>
      <c r="B2309" s="3">
        <v>54</v>
      </c>
      <c r="C2309" s="3" t="s">
        <v>28</v>
      </c>
      <c r="D2309" s="3" t="s">
        <v>24</v>
      </c>
      <c r="E2309" s="3">
        <v>27381.1423235494</v>
      </c>
      <c r="F2309" s="3">
        <v>63</v>
      </c>
      <c r="G2309" s="3">
        <v>2609.2819646419998</v>
      </c>
      <c r="H2309" s="3">
        <v>2</v>
      </c>
      <c r="I2309" s="3">
        <v>726.57064387591402</v>
      </c>
      <c r="J2309" s="3">
        <v>11</v>
      </c>
      <c r="K2309" s="3">
        <v>455.37716621079898</v>
      </c>
      <c r="L2309" s="3">
        <v>5</v>
      </c>
      <c r="M2309" s="3">
        <v>13</v>
      </c>
      <c r="N2309" s="3">
        <v>1</v>
      </c>
      <c r="O2309" s="3">
        <v>701</v>
      </c>
      <c r="P2309" s="3">
        <v>4</v>
      </c>
      <c r="Q2309" s="3">
        <v>13041.224012934599</v>
      </c>
      <c r="R2309" s="3">
        <v>0</v>
      </c>
      <c r="S2309" s="3">
        <v>0</v>
      </c>
      <c r="T2309" s="3">
        <v>0</v>
      </c>
      <c r="U2309" s="3">
        <v>9154.3523925629197</v>
      </c>
      <c r="V2309" s="3">
        <v>0</v>
      </c>
      <c r="W2309" s="3" t="str">
        <f>IF(Bank_data3[[#This Row],[credit_risk]]=1,"High Risk","Low Risk")</f>
        <v>Low Risk</v>
      </c>
      <c r="X2309" s="3" t="str">
        <f t="shared" si="245"/>
        <v>45-54</v>
      </c>
      <c r="Y2309" s="3" t="str">
        <f t="shared" si="246"/>
        <v>Low Income</v>
      </c>
      <c r="Z2309" s="3" t="str">
        <f t="shared" si="247"/>
        <v>Good</v>
      </c>
      <c r="AA2309" s="27">
        <f t="shared" si="248"/>
        <v>0.4762848773375819</v>
      </c>
      <c r="AB2309" s="3" t="str">
        <f t="shared" si="249"/>
        <v>Medium</v>
      </c>
      <c r="AC2309" s="3" t="str">
        <f t="shared" si="250"/>
        <v>Low</v>
      </c>
      <c r="AD2309" s="3" t="str">
        <f t="shared" si="251"/>
        <v>No</v>
      </c>
    </row>
    <row r="2310" spans="1:30" ht="15" customHeight="1" x14ac:dyDescent="0.3">
      <c r="A2310" s="3" t="s">
        <v>2331</v>
      </c>
      <c r="B2310" s="3">
        <v>63</v>
      </c>
      <c r="C2310" s="3" t="s">
        <v>31</v>
      </c>
      <c r="D2310" s="3" t="s">
        <v>24</v>
      </c>
      <c r="E2310" s="3">
        <v>42691.795639153002</v>
      </c>
      <c r="F2310" s="3">
        <v>20</v>
      </c>
      <c r="G2310" s="3">
        <v>2644.3339987218001</v>
      </c>
      <c r="H2310" s="3">
        <v>11</v>
      </c>
      <c r="I2310" s="3">
        <v>1044.34326189223</v>
      </c>
      <c r="J2310" s="3">
        <v>16</v>
      </c>
      <c r="K2310" s="3">
        <v>582.21156578056798</v>
      </c>
      <c r="L2310" s="3">
        <v>36</v>
      </c>
      <c r="M2310" s="3">
        <v>15</v>
      </c>
      <c r="N2310" s="3">
        <v>6</v>
      </c>
      <c r="O2310" s="3">
        <v>724</v>
      </c>
      <c r="P2310" s="3">
        <v>1</v>
      </c>
      <c r="Q2310" s="3">
        <v>9483.7021414556893</v>
      </c>
      <c r="R2310" s="3">
        <v>2</v>
      </c>
      <c r="S2310" s="3">
        <v>0</v>
      </c>
      <c r="T2310" s="3">
        <v>0</v>
      </c>
      <c r="U2310" s="3">
        <v>8244.8536165266705</v>
      </c>
      <c r="V2310" s="3">
        <v>0</v>
      </c>
      <c r="W2310" s="3" t="str">
        <f>IF(Bank_data3[[#This Row],[credit_risk]]=1,"High Risk","Low Risk")</f>
        <v>Low Risk</v>
      </c>
      <c r="X2310" s="3" t="str">
        <f t="shared" si="245"/>
        <v>55+</v>
      </c>
      <c r="Y2310" s="3" t="str">
        <f t="shared" si="246"/>
        <v>Low Income</v>
      </c>
      <c r="Z2310" s="3" t="str">
        <f t="shared" si="247"/>
        <v>Good</v>
      </c>
      <c r="AA2310" s="27">
        <f t="shared" si="248"/>
        <v>0.2221434352777166</v>
      </c>
      <c r="AB2310" s="3" t="str">
        <f t="shared" si="249"/>
        <v>Medium</v>
      </c>
      <c r="AC2310" s="3" t="str">
        <f t="shared" si="250"/>
        <v>High</v>
      </c>
      <c r="AD2310" s="3" t="str">
        <f t="shared" si="251"/>
        <v>No</v>
      </c>
    </row>
    <row r="2311" spans="1:30" ht="15" customHeight="1" x14ac:dyDescent="0.3">
      <c r="A2311" s="3" t="s">
        <v>2332</v>
      </c>
      <c r="B2311" s="3">
        <v>57</v>
      </c>
      <c r="C2311" s="3" t="s">
        <v>28</v>
      </c>
      <c r="D2311" s="3" t="s">
        <v>33</v>
      </c>
      <c r="E2311" s="3">
        <v>62464.358144557897</v>
      </c>
      <c r="F2311" s="3">
        <v>60</v>
      </c>
      <c r="G2311" s="3">
        <v>961.59846364002499</v>
      </c>
      <c r="H2311" s="3">
        <v>2</v>
      </c>
      <c r="I2311" s="3">
        <v>617.45988765535105</v>
      </c>
      <c r="J2311" s="3">
        <v>15</v>
      </c>
      <c r="K2311" s="3">
        <v>371.12107889580898</v>
      </c>
      <c r="L2311" s="3">
        <v>0</v>
      </c>
      <c r="M2311" s="3">
        <v>7</v>
      </c>
      <c r="N2311" s="3">
        <v>5</v>
      </c>
      <c r="O2311" s="3">
        <v>568</v>
      </c>
      <c r="P2311" s="3">
        <v>4</v>
      </c>
      <c r="Q2311" s="3">
        <v>6177.7383720232801</v>
      </c>
      <c r="R2311" s="3">
        <v>2</v>
      </c>
      <c r="S2311" s="3">
        <v>0</v>
      </c>
      <c r="T2311" s="3">
        <v>0</v>
      </c>
      <c r="U2311" s="3">
        <v>1764.5098840143501</v>
      </c>
      <c r="V2311" s="3">
        <v>1</v>
      </c>
      <c r="W2311" s="3" t="str">
        <f>IF(Bank_data3[[#This Row],[credit_risk]]=1,"High Risk","Low Risk")</f>
        <v>High Risk</v>
      </c>
      <c r="X2311" s="3" t="str">
        <f t="shared" ref="X2311:X2374" si="252">_xlfn.IFS(B2311&lt;25,"18-24",B2311&lt;35,"25-34",B2311&lt;45,"35-44",B2311&lt;55,"45-54",TRUE(),"55+")</f>
        <v>55+</v>
      </c>
      <c r="Y2311" s="3" t="str">
        <f t="shared" ref="Y2311:Y2374" si="253">_xlfn.IFS(E2311&lt;50000,"Low Income",E2311&lt;100000,"Middle Income",TRUE(),"High Income")</f>
        <v>Middle Income</v>
      </c>
      <c r="Z2311" s="3" t="str">
        <f t="shared" ref="Z2311:Z2374" si="254">_xlfn.IFS(O2311&lt;580,"Poor",O2311&lt;670,"Fair",O2311&lt;740,"Good",O2311&lt;800,"Very Good",TRUE(),"Excellent")</f>
        <v>Poor</v>
      </c>
      <c r="AA2311" s="27">
        <f t="shared" ref="AA2311:AA2374" si="255">IF(E2311=0,0,Q2311/E2311)</f>
        <v>9.8900213746317106E-2</v>
      </c>
      <c r="AB2311" s="3" t="str">
        <f t="shared" ref="AB2311:AB2374" si="256">_xlfn.IFS(G2311&lt;1000,"Low",G2311&lt;5000,"Medium",TRUE(),"High")</f>
        <v>Low</v>
      </c>
      <c r="AC2311" s="3" t="str">
        <f t="shared" ref="AC2311:AC2374" si="257">_xlfn.IFS(L2311&lt;10,"Low",L2311&lt;30,"Medium",TRUE(),"High")</f>
        <v>Low</v>
      </c>
      <c r="AD2311" s="3" t="str">
        <f t="shared" ref="AD2311:AD2374" si="258">IF(AND(E2311&gt;=100000,O2311&gt;=750),"Yes","No")</f>
        <v>No</v>
      </c>
    </row>
    <row r="2312" spans="1:30" ht="15" customHeight="1" x14ac:dyDescent="0.3">
      <c r="A2312" s="3" t="s">
        <v>2333</v>
      </c>
      <c r="B2312" s="3">
        <v>45</v>
      </c>
      <c r="C2312" s="3" t="s">
        <v>31</v>
      </c>
      <c r="D2312" s="3" t="s">
        <v>24</v>
      </c>
      <c r="E2312" s="3">
        <v>41927.155343832201</v>
      </c>
      <c r="F2312" s="3">
        <v>78</v>
      </c>
      <c r="G2312" s="3">
        <v>1783.22850176831</v>
      </c>
      <c r="H2312" s="3">
        <v>7</v>
      </c>
      <c r="I2312" s="3">
        <v>519.76278999228396</v>
      </c>
      <c r="J2312" s="3">
        <v>4</v>
      </c>
      <c r="K2312" s="3">
        <v>350.27971291386899</v>
      </c>
      <c r="L2312" s="3">
        <v>9</v>
      </c>
      <c r="M2312" s="3">
        <v>15</v>
      </c>
      <c r="N2312" s="3">
        <v>5</v>
      </c>
      <c r="O2312" s="3">
        <v>598</v>
      </c>
      <c r="P2312" s="3">
        <v>4</v>
      </c>
      <c r="Q2312" s="3">
        <v>15759.142852078599</v>
      </c>
      <c r="R2312" s="3">
        <v>4</v>
      </c>
      <c r="S2312" s="3">
        <v>0</v>
      </c>
      <c r="T2312" s="3">
        <v>0</v>
      </c>
      <c r="U2312" s="3">
        <v>6272.5370124765004</v>
      </c>
      <c r="V2312" s="3">
        <v>1</v>
      </c>
      <c r="W2312" s="3" t="str">
        <f>IF(Bank_data3[[#This Row],[credit_risk]]=1,"High Risk","Low Risk")</f>
        <v>High Risk</v>
      </c>
      <c r="X2312" s="3" t="str">
        <f t="shared" si="252"/>
        <v>45-54</v>
      </c>
      <c r="Y2312" s="3" t="str">
        <f t="shared" si="253"/>
        <v>Low Income</v>
      </c>
      <c r="Z2312" s="3" t="str">
        <f t="shared" si="254"/>
        <v>Fair</v>
      </c>
      <c r="AA2312" s="27">
        <f t="shared" si="255"/>
        <v>0.37586959389070235</v>
      </c>
      <c r="AB2312" s="3" t="str">
        <f t="shared" si="256"/>
        <v>Medium</v>
      </c>
      <c r="AC2312" s="3" t="str">
        <f t="shared" si="257"/>
        <v>Low</v>
      </c>
      <c r="AD2312" s="3" t="str">
        <f t="shared" si="258"/>
        <v>No</v>
      </c>
    </row>
    <row r="2313" spans="1:30" ht="15" customHeight="1" x14ac:dyDescent="0.3">
      <c r="A2313" s="3" t="s">
        <v>2334</v>
      </c>
      <c r="B2313" s="3">
        <v>30</v>
      </c>
      <c r="C2313" s="3" t="s">
        <v>28</v>
      </c>
      <c r="D2313" s="3" t="s">
        <v>26</v>
      </c>
      <c r="E2313" s="3">
        <v>24480.208523679699</v>
      </c>
      <c r="F2313" s="3">
        <v>123</v>
      </c>
      <c r="G2313" s="3">
        <v>1330.8346325158</v>
      </c>
      <c r="H2313" s="3">
        <v>4</v>
      </c>
      <c r="I2313" s="3">
        <v>1396.4453703365</v>
      </c>
      <c r="J2313" s="3">
        <v>18</v>
      </c>
      <c r="K2313" s="3">
        <v>476.06275993688803</v>
      </c>
      <c r="L2313" s="3">
        <v>25</v>
      </c>
      <c r="M2313" s="3">
        <v>3</v>
      </c>
      <c r="N2313" s="3">
        <v>0</v>
      </c>
      <c r="O2313" s="3">
        <v>412</v>
      </c>
      <c r="P2313" s="3">
        <v>1</v>
      </c>
      <c r="Q2313" s="3">
        <v>18570.824003299698</v>
      </c>
      <c r="R2313" s="3">
        <v>3</v>
      </c>
      <c r="S2313" s="3">
        <v>0</v>
      </c>
      <c r="T2313" s="3">
        <v>0</v>
      </c>
      <c r="U2313" s="3">
        <v>8038.2532123586398</v>
      </c>
      <c r="V2313" s="3">
        <v>1</v>
      </c>
      <c r="W2313" s="3" t="str">
        <f>IF(Bank_data3[[#This Row],[credit_risk]]=1,"High Risk","Low Risk")</f>
        <v>High Risk</v>
      </c>
      <c r="X2313" s="3" t="str">
        <f t="shared" si="252"/>
        <v>25-34</v>
      </c>
      <c r="Y2313" s="3" t="str">
        <f t="shared" si="253"/>
        <v>Low Income</v>
      </c>
      <c r="Z2313" s="3" t="str">
        <f t="shared" si="254"/>
        <v>Poor</v>
      </c>
      <c r="AA2313" s="27">
        <f t="shared" si="255"/>
        <v>0.75860562974110879</v>
      </c>
      <c r="AB2313" s="3" t="str">
        <f t="shared" si="256"/>
        <v>Medium</v>
      </c>
      <c r="AC2313" s="3" t="str">
        <f t="shared" si="257"/>
        <v>Medium</v>
      </c>
      <c r="AD2313" s="3" t="str">
        <f t="shared" si="258"/>
        <v>No</v>
      </c>
    </row>
    <row r="2314" spans="1:30" ht="15" customHeight="1" x14ac:dyDescent="0.3">
      <c r="A2314" s="3" t="s">
        <v>2335</v>
      </c>
      <c r="B2314" s="3">
        <v>54</v>
      </c>
      <c r="C2314" s="3" t="s">
        <v>31</v>
      </c>
      <c r="D2314" s="3" t="s">
        <v>33</v>
      </c>
      <c r="E2314" s="3">
        <v>90637.313835458204</v>
      </c>
      <c r="F2314" s="3">
        <v>59</v>
      </c>
      <c r="G2314" s="3">
        <v>1298.06796384873</v>
      </c>
      <c r="H2314" s="3">
        <v>8</v>
      </c>
      <c r="I2314" s="3">
        <v>400.20387112790399</v>
      </c>
      <c r="J2314" s="3">
        <v>27</v>
      </c>
      <c r="K2314" s="3">
        <v>291.13060799504302</v>
      </c>
      <c r="L2314" s="3">
        <v>16</v>
      </c>
      <c r="M2314" s="3">
        <v>8</v>
      </c>
      <c r="N2314" s="3">
        <v>0</v>
      </c>
      <c r="O2314" s="3">
        <v>803</v>
      </c>
      <c r="P2314" s="3">
        <v>0</v>
      </c>
      <c r="Q2314" s="3">
        <v>16816.188575002601</v>
      </c>
      <c r="R2314" s="3">
        <v>6</v>
      </c>
      <c r="S2314" s="3">
        <v>0</v>
      </c>
      <c r="T2314" s="3">
        <v>0</v>
      </c>
      <c r="U2314" s="3">
        <v>6543.0827584881199</v>
      </c>
      <c r="V2314" s="3">
        <v>1</v>
      </c>
      <c r="W2314" s="3" t="str">
        <f>IF(Bank_data3[[#This Row],[credit_risk]]=1,"High Risk","Low Risk")</f>
        <v>High Risk</v>
      </c>
      <c r="X2314" s="3" t="str">
        <f t="shared" si="252"/>
        <v>45-54</v>
      </c>
      <c r="Y2314" s="3" t="str">
        <f t="shared" si="253"/>
        <v>Middle Income</v>
      </c>
      <c r="Z2314" s="3" t="str">
        <f t="shared" si="254"/>
        <v>Excellent</v>
      </c>
      <c r="AA2314" s="27">
        <f t="shared" si="255"/>
        <v>0.1855327333015461</v>
      </c>
      <c r="AB2314" s="3" t="str">
        <f t="shared" si="256"/>
        <v>Medium</v>
      </c>
      <c r="AC2314" s="3" t="str">
        <f t="shared" si="257"/>
        <v>Medium</v>
      </c>
      <c r="AD2314" s="3" t="str">
        <f t="shared" si="258"/>
        <v>No</v>
      </c>
    </row>
    <row r="2315" spans="1:30" ht="15" customHeight="1" x14ac:dyDescent="0.3">
      <c r="A2315" s="3" t="s">
        <v>2336</v>
      </c>
      <c r="B2315" s="3">
        <v>27</v>
      </c>
      <c r="C2315" s="3" t="s">
        <v>31</v>
      </c>
      <c r="D2315" s="3" t="s">
        <v>24</v>
      </c>
      <c r="E2315" s="3">
        <v>46994.741048246899</v>
      </c>
      <c r="F2315" s="3">
        <v>99</v>
      </c>
      <c r="G2315" s="3">
        <v>1696.99357733594</v>
      </c>
      <c r="H2315" s="3">
        <v>2</v>
      </c>
      <c r="I2315" s="3">
        <v>676.05756751292699</v>
      </c>
      <c r="J2315" s="3">
        <v>16</v>
      </c>
      <c r="K2315" s="3">
        <v>408.09764607817903</v>
      </c>
      <c r="L2315" s="3">
        <v>63</v>
      </c>
      <c r="M2315" s="3">
        <v>3</v>
      </c>
      <c r="N2315" s="3">
        <v>3</v>
      </c>
      <c r="O2315" s="3">
        <v>620</v>
      </c>
      <c r="P2315" s="3">
        <v>0</v>
      </c>
      <c r="Q2315" s="3">
        <v>5125.7665899739704</v>
      </c>
      <c r="R2315" s="3">
        <v>6</v>
      </c>
      <c r="S2315" s="3">
        <v>0</v>
      </c>
      <c r="T2315" s="3">
        <v>0</v>
      </c>
      <c r="U2315" s="3">
        <v>10010.607232952199</v>
      </c>
      <c r="V2315" s="3">
        <v>1</v>
      </c>
      <c r="W2315" s="3" t="str">
        <f>IF(Bank_data3[[#This Row],[credit_risk]]=1,"High Risk","Low Risk")</f>
        <v>High Risk</v>
      </c>
      <c r="X2315" s="3" t="str">
        <f t="shared" si="252"/>
        <v>25-34</v>
      </c>
      <c r="Y2315" s="3" t="str">
        <f t="shared" si="253"/>
        <v>Low Income</v>
      </c>
      <c r="Z2315" s="3" t="str">
        <f t="shared" si="254"/>
        <v>Fair</v>
      </c>
      <c r="AA2315" s="27">
        <f t="shared" si="255"/>
        <v>0.10907106786079808</v>
      </c>
      <c r="AB2315" s="3" t="str">
        <f t="shared" si="256"/>
        <v>Medium</v>
      </c>
      <c r="AC2315" s="3" t="str">
        <f t="shared" si="257"/>
        <v>High</v>
      </c>
      <c r="AD2315" s="3" t="str">
        <f t="shared" si="258"/>
        <v>No</v>
      </c>
    </row>
    <row r="2316" spans="1:30" ht="15" customHeight="1" x14ac:dyDescent="0.3">
      <c r="A2316" s="3" t="s">
        <v>2337</v>
      </c>
      <c r="B2316" s="3">
        <v>65</v>
      </c>
      <c r="C2316" s="3" t="s">
        <v>31</v>
      </c>
      <c r="D2316" s="3" t="s">
        <v>33</v>
      </c>
      <c r="E2316" s="3">
        <v>29055.579800017698</v>
      </c>
      <c r="F2316" s="3">
        <v>217</v>
      </c>
      <c r="G2316" s="3">
        <v>868.05354091009804</v>
      </c>
      <c r="H2316" s="3">
        <v>5</v>
      </c>
      <c r="I2316" s="3">
        <v>907.11164882722903</v>
      </c>
      <c r="J2316" s="3">
        <v>21</v>
      </c>
      <c r="K2316" s="3">
        <v>678.61763115641395</v>
      </c>
      <c r="L2316" s="3">
        <v>26</v>
      </c>
      <c r="M2316" s="3">
        <v>12</v>
      </c>
      <c r="N2316" s="3">
        <v>9</v>
      </c>
      <c r="O2316" s="3">
        <v>339</v>
      </c>
      <c r="P2316" s="3">
        <v>5</v>
      </c>
      <c r="Q2316" s="3">
        <v>0</v>
      </c>
      <c r="R2316" s="3">
        <v>5</v>
      </c>
      <c r="S2316" s="3">
        <v>0</v>
      </c>
      <c r="T2316" s="3">
        <v>0</v>
      </c>
      <c r="U2316" s="3">
        <v>5876.7711685148597</v>
      </c>
      <c r="V2316" s="3">
        <v>1</v>
      </c>
      <c r="W2316" s="3" t="str">
        <f>IF(Bank_data3[[#This Row],[credit_risk]]=1,"High Risk","Low Risk")</f>
        <v>High Risk</v>
      </c>
      <c r="X2316" s="3" t="str">
        <f t="shared" si="252"/>
        <v>55+</v>
      </c>
      <c r="Y2316" s="3" t="str">
        <f t="shared" si="253"/>
        <v>Low Income</v>
      </c>
      <c r="Z2316" s="3" t="str">
        <f t="shared" si="254"/>
        <v>Poor</v>
      </c>
      <c r="AA2316" s="27">
        <f t="shared" si="255"/>
        <v>0</v>
      </c>
      <c r="AB2316" s="3" t="str">
        <f t="shared" si="256"/>
        <v>Low</v>
      </c>
      <c r="AC2316" s="3" t="str">
        <f t="shared" si="257"/>
        <v>Medium</v>
      </c>
      <c r="AD2316" s="3" t="str">
        <f t="shared" si="258"/>
        <v>No</v>
      </c>
    </row>
    <row r="2317" spans="1:30" ht="15" customHeight="1" x14ac:dyDescent="0.3">
      <c r="A2317" s="3" t="s">
        <v>2338</v>
      </c>
      <c r="B2317" s="3">
        <v>33</v>
      </c>
      <c r="C2317" s="3" t="s">
        <v>31</v>
      </c>
      <c r="D2317" s="3" t="s">
        <v>33</v>
      </c>
      <c r="E2317" s="3">
        <v>53082.743464763502</v>
      </c>
      <c r="F2317" s="3">
        <v>65</v>
      </c>
      <c r="G2317" s="3">
        <v>223.765695502775</v>
      </c>
      <c r="H2317" s="3">
        <v>3</v>
      </c>
      <c r="I2317" s="3">
        <v>472.31802798489298</v>
      </c>
      <c r="J2317" s="3">
        <v>34</v>
      </c>
      <c r="K2317" s="3">
        <v>675.45632134346204</v>
      </c>
      <c r="L2317" s="3">
        <v>74</v>
      </c>
      <c r="M2317" s="3">
        <v>1</v>
      </c>
      <c r="N2317" s="3">
        <v>5</v>
      </c>
      <c r="O2317" s="3">
        <v>847</v>
      </c>
      <c r="P2317" s="3">
        <v>3</v>
      </c>
      <c r="Q2317" s="3">
        <v>10568.039138951501</v>
      </c>
      <c r="R2317" s="3">
        <v>7</v>
      </c>
      <c r="S2317" s="3">
        <v>0</v>
      </c>
      <c r="T2317" s="3">
        <v>0</v>
      </c>
      <c r="U2317" s="3">
        <v>5891.0418333772604</v>
      </c>
      <c r="V2317" s="3">
        <v>1</v>
      </c>
      <c r="W2317" s="3" t="str">
        <f>IF(Bank_data3[[#This Row],[credit_risk]]=1,"High Risk","Low Risk")</f>
        <v>High Risk</v>
      </c>
      <c r="X2317" s="3" t="str">
        <f t="shared" si="252"/>
        <v>25-34</v>
      </c>
      <c r="Y2317" s="3" t="str">
        <f t="shared" si="253"/>
        <v>Middle Income</v>
      </c>
      <c r="Z2317" s="3" t="str">
        <f t="shared" si="254"/>
        <v>Excellent</v>
      </c>
      <c r="AA2317" s="27">
        <f t="shared" si="255"/>
        <v>0.19908615209322403</v>
      </c>
      <c r="AB2317" s="3" t="str">
        <f t="shared" si="256"/>
        <v>Low</v>
      </c>
      <c r="AC2317" s="3" t="str">
        <f t="shared" si="257"/>
        <v>High</v>
      </c>
      <c r="AD2317" s="3" t="str">
        <f t="shared" si="258"/>
        <v>No</v>
      </c>
    </row>
    <row r="2318" spans="1:30" ht="15" customHeight="1" x14ac:dyDescent="0.3">
      <c r="A2318" s="3" t="s">
        <v>2339</v>
      </c>
      <c r="B2318" s="3">
        <v>29</v>
      </c>
      <c r="C2318" s="3" t="s">
        <v>28</v>
      </c>
      <c r="D2318" s="3" t="s">
        <v>24</v>
      </c>
      <c r="E2318" s="3">
        <v>48459.140018370803</v>
      </c>
      <c r="F2318" s="3">
        <v>14</v>
      </c>
      <c r="G2318" s="3">
        <v>1074.44001946201</v>
      </c>
      <c r="H2318" s="3">
        <v>7</v>
      </c>
      <c r="I2318" s="3">
        <v>1027.7117337709899</v>
      </c>
      <c r="J2318" s="3">
        <v>48</v>
      </c>
      <c r="K2318" s="3">
        <v>374.323889141103</v>
      </c>
      <c r="L2318" s="3">
        <v>67</v>
      </c>
      <c r="M2318" s="3">
        <v>17</v>
      </c>
      <c r="N2318" s="3">
        <v>5</v>
      </c>
      <c r="O2318" s="3">
        <v>664</v>
      </c>
      <c r="P2318" s="3">
        <v>5</v>
      </c>
      <c r="Q2318" s="3">
        <v>20259.455356483399</v>
      </c>
      <c r="R2318" s="3">
        <v>5</v>
      </c>
      <c r="S2318" s="3">
        <v>0</v>
      </c>
      <c r="T2318" s="3">
        <v>0</v>
      </c>
      <c r="U2318" s="3">
        <v>7995.1412779371003</v>
      </c>
      <c r="V2318" s="3">
        <v>1</v>
      </c>
      <c r="W2318" s="3" t="str">
        <f>IF(Bank_data3[[#This Row],[credit_risk]]=1,"High Risk","Low Risk")</f>
        <v>High Risk</v>
      </c>
      <c r="X2318" s="3" t="str">
        <f t="shared" si="252"/>
        <v>25-34</v>
      </c>
      <c r="Y2318" s="3" t="str">
        <f t="shared" si="253"/>
        <v>Low Income</v>
      </c>
      <c r="Z2318" s="3" t="str">
        <f t="shared" si="254"/>
        <v>Fair</v>
      </c>
      <c r="AA2318" s="27">
        <f t="shared" si="255"/>
        <v>0.41807294452198412</v>
      </c>
      <c r="AB2318" s="3" t="str">
        <f t="shared" si="256"/>
        <v>Medium</v>
      </c>
      <c r="AC2318" s="3" t="str">
        <f t="shared" si="257"/>
        <v>High</v>
      </c>
      <c r="AD2318" s="3" t="str">
        <f t="shared" si="258"/>
        <v>No</v>
      </c>
    </row>
    <row r="2319" spans="1:30" ht="15" customHeight="1" x14ac:dyDescent="0.3">
      <c r="A2319" s="3" t="s">
        <v>2340</v>
      </c>
      <c r="B2319" s="3">
        <v>21</v>
      </c>
      <c r="C2319" s="3" t="s">
        <v>28</v>
      </c>
      <c r="D2319" s="3" t="s">
        <v>24</v>
      </c>
      <c r="E2319" s="3">
        <v>22253.394111541402</v>
      </c>
      <c r="F2319" s="3">
        <v>13</v>
      </c>
      <c r="G2319" s="3">
        <v>2444.70445987831</v>
      </c>
      <c r="H2319" s="3">
        <v>11</v>
      </c>
      <c r="I2319" s="3">
        <v>692.69191637521203</v>
      </c>
      <c r="J2319" s="3">
        <v>14</v>
      </c>
      <c r="K2319" s="3">
        <v>442.67417295157702</v>
      </c>
      <c r="L2319" s="3">
        <v>17</v>
      </c>
      <c r="M2319" s="3">
        <v>4</v>
      </c>
      <c r="N2319" s="3">
        <v>4</v>
      </c>
      <c r="O2319" s="3">
        <v>505</v>
      </c>
      <c r="P2319" s="3">
        <v>3</v>
      </c>
      <c r="Q2319" s="3">
        <v>56.686884471851997</v>
      </c>
      <c r="R2319" s="3">
        <v>6</v>
      </c>
      <c r="S2319" s="3">
        <v>0</v>
      </c>
      <c r="T2319" s="3">
        <v>0</v>
      </c>
      <c r="U2319" s="3">
        <v>12276.3826453778</v>
      </c>
      <c r="V2319" s="3">
        <v>1</v>
      </c>
      <c r="W2319" s="3" t="str">
        <f>IF(Bank_data3[[#This Row],[credit_risk]]=1,"High Risk","Low Risk")</f>
        <v>High Risk</v>
      </c>
      <c r="X2319" s="3" t="str">
        <f t="shared" si="252"/>
        <v>18-24</v>
      </c>
      <c r="Y2319" s="3" t="str">
        <f t="shared" si="253"/>
        <v>Low Income</v>
      </c>
      <c r="Z2319" s="3" t="str">
        <f t="shared" si="254"/>
        <v>Poor</v>
      </c>
      <c r="AA2319" s="27">
        <f t="shared" si="255"/>
        <v>2.5473365630302733E-3</v>
      </c>
      <c r="AB2319" s="3" t="str">
        <f t="shared" si="256"/>
        <v>Medium</v>
      </c>
      <c r="AC2319" s="3" t="str">
        <f t="shared" si="257"/>
        <v>Medium</v>
      </c>
      <c r="AD2319" s="3" t="str">
        <f t="shared" si="258"/>
        <v>No</v>
      </c>
    </row>
    <row r="2320" spans="1:30" ht="15" customHeight="1" x14ac:dyDescent="0.3">
      <c r="A2320" s="3" t="s">
        <v>2341</v>
      </c>
      <c r="B2320" s="3">
        <v>65</v>
      </c>
      <c r="C2320" s="3" t="s">
        <v>31</v>
      </c>
      <c r="D2320" s="3" t="s">
        <v>33</v>
      </c>
      <c r="E2320" s="3">
        <v>51680.639494456998</v>
      </c>
      <c r="F2320" s="3">
        <v>143</v>
      </c>
      <c r="G2320" s="3">
        <v>1337.3501906679501</v>
      </c>
      <c r="H2320" s="3">
        <v>0</v>
      </c>
      <c r="I2320" s="3">
        <v>1032.3686146483999</v>
      </c>
      <c r="J2320" s="3">
        <v>18</v>
      </c>
      <c r="K2320" s="3">
        <v>18.716655520015301</v>
      </c>
      <c r="L2320" s="3">
        <v>49</v>
      </c>
      <c r="M2320" s="3">
        <v>16</v>
      </c>
      <c r="N2320" s="3">
        <v>3</v>
      </c>
      <c r="O2320" s="3">
        <v>534</v>
      </c>
      <c r="P2320" s="3">
        <v>0</v>
      </c>
      <c r="Q2320" s="3">
        <v>9531.06849849434</v>
      </c>
      <c r="R2320" s="3">
        <v>4</v>
      </c>
      <c r="S2320" s="3">
        <v>0</v>
      </c>
      <c r="T2320" s="3">
        <v>0</v>
      </c>
      <c r="U2320" s="3">
        <v>17243.7964606965</v>
      </c>
      <c r="V2320" s="3">
        <v>1</v>
      </c>
      <c r="W2320" s="3" t="str">
        <f>IF(Bank_data3[[#This Row],[credit_risk]]=1,"High Risk","Low Risk")</f>
        <v>High Risk</v>
      </c>
      <c r="X2320" s="3" t="str">
        <f t="shared" si="252"/>
        <v>55+</v>
      </c>
      <c r="Y2320" s="3" t="str">
        <f t="shared" si="253"/>
        <v>Middle Income</v>
      </c>
      <c r="Z2320" s="3" t="str">
        <f t="shared" si="254"/>
        <v>Poor</v>
      </c>
      <c r="AA2320" s="27">
        <f t="shared" si="255"/>
        <v>0.18442241798336481</v>
      </c>
      <c r="AB2320" s="3" t="str">
        <f t="shared" si="256"/>
        <v>Medium</v>
      </c>
      <c r="AC2320" s="3" t="str">
        <f t="shared" si="257"/>
        <v>High</v>
      </c>
      <c r="AD2320" s="3" t="str">
        <f t="shared" si="258"/>
        <v>No</v>
      </c>
    </row>
    <row r="2321" spans="1:30" ht="15" customHeight="1" x14ac:dyDescent="0.3">
      <c r="A2321" s="3" t="s">
        <v>2342</v>
      </c>
      <c r="B2321" s="3">
        <v>28</v>
      </c>
      <c r="C2321" s="3" t="s">
        <v>31</v>
      </c>
      <c r="D2321" s="3" t="s">
        <v>33</v>
      </c>
      <c r="E2321" s="3">
        <v>67707.239205121601</v>
      </c>
      <c r="F2321" s="3">
        <v>165</v>
      </c>
      <c r="G2321" s="3">
        <v>1481.40481197189</v>
      </c>
      <c r="H2321" s="3">
        <v>3</v>
      </c>
      <c r="I2321" s="3">
        <v>1005.09446291268</v>
      </c>
      <c r="J2321" s="3">
        <v>46</v>
      </c>
      <c r="K2321" s="3">
        <v>82.433492176684595</v>
      </c>
      <c r="L2321" s="3">
        <v>64</v>
      </c>
      <c r="M2321" s="3">
        <v>9</v>
      </c>
      <c r="N2321" s="3">
        <v>1</v>
      </c>
      <c r="O2321" s="3">
        <v>406</v>
      </c>
      <c r="P2321" s="3">
        <v>0</v>
      </c>
      <c r="Q2321" s="3">
        <v>21656.080694775999</v>
      </c>
      <c r="R2321" s="3">
        <v>0</v>
      </c>
      <c r="S2321" s="3">
        <v>1</v>
      </c>
      <c r="T2321" s="3">
        <v>0</v>
      </c>
      <c r="U2321" s="3">
        <v>4814.3824380155202</v>
      </c>
      <c r="V2321" s="3">
        <v>1</v>
      </c>
      <c r="W2321" s="3" t="str">
        <f>IF(Bank_data3[[#This Row],[credit_risk]]=1,"High Risk","Low Risk")</f>
        <v>High Risk</v>
      </c>
      <c r="X2321" s="3" t="str">
        <f t="shared" si="252"/>
        <v>25-34</v>
      </c>
      <c r="Y2321" s="3" t="str">
        <f t="shared" si="253"/>
        <v>Middle Income</v>
      </c>
      <c r="Z2321" s="3" t="str">
        <f t="shared" si="254"/>
        <v>Poor</v>
      </c>
      <c r="AA2321" s="27">
        <f t="shared" si="255"/>
        <v>0.3198488219135342</v>
      </c>
      <c r="AB2321" s="3" t="str">
        <f t="shared" si="256"/>
        <v>Medium</v>
      </c>
      <c r="AC2321" s="3" t="str">
        <f t="shared" si="257"/>
        <v>High</v>
      </c>
      <c r="AD2321" s="3" t="str">
        <f t="shared" si="258"/>
        <v>No</v>
      </c>
    </row>
    <row r="2322" spans="1:30" ht="15" customHeight="1" x14ac:dyDescent="0.3">
      <c r="A2322" s="3" t="s">
        <v>2343</v>
      </c>
      <c r="B2322" s="3">
        <v>22</v>
      </c>
      <c r="C2322" s="3" t="s">
        <v>28</v>
      </c>
      <c r="D2322" s="3" t="s">
        <v>24</v>
      </c>
      <c r="E2322" s="3">
        <v>45807.616265175602</v>
      </c>
      <c r="F2322" s="3">
        <v>29</v>
      </c>
      <c r="G2322" s="3">
        <v>2134.1195757984101</v>
      </c>
      <c r="H2322" s="3">
        <v>6</v>
      </c>
      <c r="I2322" s="3">
        <v>714.94575428096005</v>
      </c>
      <c r="J2322" s="3">
        <v>49</v>
      </c>
      <c r="K2322" s="3">
        <v>371.387683856504</v>
      </c>
      <c r="L2322" s="3">
        <v>19</v>
      </c>
      <c r="M2322" s="3">
        <v>3</v>
      </c>
      <c r="N2322" s="3">
        <v>6</v>
      </c>
      <c r="O2322" s="3">
        <v>896</v>
      </c>
      <c r="P2322" s="3">
        <v>3</v>
      </c>
      <c r="Q2322" s="3">
        <v>17885.3332230345</v>
      </c>
      <c r="R2322" s="3">
        <v>2</v>
      </c>
      <c r="S2322" s="3">
        <v>0</v>
      </c>
      <c r="T2322" s="3">
        <v>0</v>
      </c>
      <c r="U2322" s="3">
        <v>500</v>
      </c>
      <c r="V2322" s="3">
        <v>0</v>
      </c>
      <c r="W2322" s="3" t="str">
        <f>IF(Bank_data3[[#This Row],[credit_risk]]=1,"High Risk","Low Risk")</f>
        <v>Low Risk</v>
      </c>
      <c r="X2322" s="3" t="str">
        <f t="shared" si="252"/>
        <v>18-24</v>
      </c>
      <c r="Y2322" s="3" t="str">
        <f t="shared" si="253"/>
        <v>Low Income</v>
      </c>
      <c r="Z2322" s="3" t="str">
        <f t="shared" si="254"/>
        <v>Excellent</v>
      </c>
      <c r="AA2322" s="27">
        <f t="shared" si="255"/>
        <v>0.39044453043568428</v>
      </c>
      <c r="AB2322" s="3" t="str">
        <f t="shared" si="256"/>
        <v>Medium</v>
      </c>
      <c r="AC2322" s="3" t="str">
        <f t="shared" si="257"/>
        <v>Medium</v>
      </c>
      <c r="AD2322" s="3" t="str">
        <f t="shared" si="258"/>
        <v>No</v>
      </c>
    </row>
    <row r="2323" spans="1:30" ht="15" customHeight="1" x14ac:dyDescent="0.3">
      <c r="A2323" s="3" t="s">
        <v>2344</v>
      </c>
      <c r="B2323" s="3">
        <v>40</v>
      </c>
      <c r="C2323" s="3" t="s">
        <v>31</v>
      </c>
      <c r="D2323" s="3" t="s">
        <v>26</v>
      </c>
      <c r="E2323" s="3">
        <v>12916.4261500994</v>
      </c>
      <c r="F2323" s="3">
        <v>219</v>
      </c>
      <c r="G2323" s="3">
        <v>222.269044441429</v>
      </c>
      <c r="H2323" s="3">
        <v>8</v>
      </c>
      <c r="I2323" s="3">
        <v>1398.7305354068501</v>
      </c>
      <c r="J2323" s="3">
        <v>25</v>
      </c>
      <c r="K2323" s="3">
        <v>510.939412000544</v>
      </c>
      <c r="L2323" s="3">
        <v>61</v>
      </c>
      <c r="M2323" s="3">
        <v>5</v>
      </c>
      <c r="N2323" s="3">
        <v>5</v>
      </c>
      <c r="O2323" s="3">
        <v>391</v>
      </c>
      <c r="P2323" s="3">
        <v>5</v>
      </c>
      <c r="Q2323" s="3">
        <v>13387.166999921399</v>
      </c>
      <c r="R2323" s="3">
        <v>6</v>
      </c>
      <c r="S2323" s="3">
        <v>0</v>
      </c>
      <c r="T2323" s="3">
        <v>0</v>
      </c>
      <c r="U2323" s="3">
        <v>11728.123404915899</v>
      </c>
      <c r="V2323" s="3">
        <v>1</v>
      </c>
      <c r="W2323" s="3" t="str">
        <f>IF(Bank_data3[[#This Row],[credit_risk]]=1,"High Risk","Low Risk")</f>
        <v>High Risk</v>
      </c>
      <c r="X2323" s="3" t="str">
        <f t="shared" si="252"/>
        <v>35-44</v>
      </c>
      <c r="Y2323" s="3" t="str">
        <f t="shared" si="253"/>
        <v>Low Income</v>
      </c>
      <c r="Z2323" s="3" t="str">
        <f t="shared" si="254"/>
        <v>Poor</v>
      </c>
      <c r="AA2323" s="27">
        <f t="shared" si="255"/>
        <v>1.0364451315210266</v>
      </c>
      <c r="AB2323" s="3" t="str">
        <f t="shared" si="256"/>
        <v>Low</v>
      </c>
      <c r="AC2323" s="3" t="str">
        <f t="shared" si="257"/>
        <v>High</v>
      </c>
      <c r="AD2323" s="3" t="str">
        <f t="shared" si="258"/>
        <v>No</v>
      </c>
    </row>
    <row r="2324" spans="1:30" ht="15" customHeight="1" x14ac:dyDescent="0.3">
      <c r="A2324" s="3" t="s">
        <v>2345</v>
      </c>
      <c r="B2324" s="3">
        <v>45</v>
      </c>
      <c r="C2324" s="3" t="s">
        <v>31</v>
      </c>
      <c r="D2324" s="3" t="s">
        <v>33</v>
      </c>
      <c r="E2324" s="3">
        <v>56154.588990607503</v>
      </c>
      <c r="F2324" s="3">
        <v>106</v>
      </c>
      <c r="G2324" s="3">
        <v>1851.2860030592001</v>
      </c>
      <c r="H2324" s="3">
        <v>0</v>
      </c>
      <c r="I2324" s="3">
        <v>567.13246879829603</v>
      </c>
      <c r="J2324" s="3">
        <v>43</v>
      </c>
      <c r="K2324" s="3">
        <v>182.29948571028299</v>
      </c>
      <c r="L2324" s="3">
        <v>74</v>
      </c>
      <c r="M2324" s="3">
        <v>9</v>
      </c>
      <c r="N2324" s="3">
        <v>6</v>
      </c>
      <c r="O2324" s="3">
        <v>713</v>
      </c>
      <c r="P2324" s="3">
        <v>3</v>
      </c>
      <c r="Q2324" s="3">
        <v>4839.1096121813298</v>
      </c>
      <c r="R2324" s="3">
        <v>1</v>
      </c>
      <c r="S2324" s="3">
        <v>0</v>
      </c>
      <c r="T2324" s="3">
        <v>0</v>
      </c>
      <c r="U2324" s="3">
        <v>13927.60183605</v>
      </c>
      <c r="V2324" s="3">
        <v>0</v>
      </c>
      <c r="W2324" s="3" t="str">
        <f>IF(Bank_data3[[#This Row],[credit_risk]]=1,"High Risk","Low Risk")</f>
        <v>Low Risk</v>
      </c>
      <c r="X2324" s="3" t="str">
        <f t="shared" si="252"/>
        <v>45-54</v>
      </c>
      <c r="Y2324" s="3" t="str">
        <f t="shared" si="253"/>
        <v>Middle Income</v>
      </c>
      <c r="Z2324" s="3" t="str">
        <f t="shared" si="254"/>
        <v>Good</v>
      </c>
      <c r="AA2324" s="27">
        <f t="shared" si="255"/>
        <v>8.6174784628745588E-2</v>
      </c>
      <c r="AB2324" s="3" t="str">
        <f t="shared" si="256"/>
        <v>Medium</v>
      </c>
      <c r="AC2324" s="3" t="str">
        <f t="shared" si="257"/>
        <v>High</v>
      </c>
      <c r="AD2324" s="3" t="str">
        <f t="shared" si="258"/>
        <v>No</v>
      </c>
    </row>
    <row r="2325" spans="1:30" ht="15" customHeight="1" x14ac:dyDescent="0.3">
      <c r="A2325" s="3" t="s">
        <v>2346</v>
      </c>
      <c r="B2325" s="3">
        <v>27</v>
      </c>
      <c r="C2325" s="3" t="s">
        <v>31</v>
      </c>
      <c r="D2325" s="3" t="s">
        <v>33</v>
      </c>
      <c r="E2325" s="3">
        <v>60852.2008144668</v>
      </c>
      <c r="F2325" s="3">
        <v>69</v>
      </c>
      <c r="G2325" s="3">
        <v>2835.8827988865501</v>
      </c>
      <c r="H2325" s="3">
        <v>7</v>
      </c>
      <c r="I2325" s="3">
        <v>1272.1046646920599</v>
      </c>
      <c r="J2325" s="3">
        <v>43</v>
      </c>
      <c r="K2325" s="3">
        <v>675.95775593954295</v>
      </c>
      <c r="L2325" s="3">
        <v>58</v>
      </c>
      <c r="M2325" s="3">
        <v>16</v>
      </c>
      <c r="N2325" s="3">
        <v>2</v>
      </c>
      <c r="O2325" s="3">
        <v>339</v>
      </c>
      <c r="P2325" s="3">
        <v>5</v>
      </c>
      <c r="Q2325" s="3">
        <v>20953.591267803698</v>
      </c>
      <c r="R2325" s="3">
        <v>0</v>
      </c>
      <c r="S2325" s="3">
        <v>0</v>
      </c>
      <c r="T2325" s="3">
        <v>0</v>
      </c>
      <c r="U2325" s="3">
        <v>2483.1605112233401</v>
      </c>
      <c r="V2325" s="3">
        <v>1</v>
      </c>
      <c r="W2325" s="3" t="str">
        <f>IF(Bank_data3[[#This Row],[credit_risk]]=1,"High Risk","Low Risk")</f>
        <v>High Risk</v>
      </c>
      <c r="X2325" s="3" t="str">
        <f t="shared" si="252"/>
        <v>25-34</v>
      </c>
      <c r="Y2325" s="3" t="str">
        <f t="shared" si="253"/>
        <v>Middle Income</v>
      </c>
      <c r="Z2325" s="3" t="str">
        <f t="shared" si="254"/>
        <v>Poor</v>
      </c>
      <c r="AA2325" s="27">
        <f t="shared" si="255"/>
        <v>0.34433580030555383</v>
      </c>
      <c r="AB2325" s="3" t="str">
        <f t="shared" si="256"/>
        <v>Medium</v>
      </c>
      <c r="AC2325" s="3" t="str">
        <f t="shared" si="257"/>
        <v>High</v>
      </c>
      <c r="AD2325" s="3" t="str">
        <f t="shared" si="258"/>
        <v>No</v>
      </c>
    </row>
    <row r="2326" spans="1:30" ht="15" customHeight="1" x14ac:dyDescent="0.3">
      <c r="A2326" s="3" t="s">
        <v>2347</v>
      </c>
      <c r="B2326" s="3">
        <v>67</v>
      </c>
      <c r="C2326" s="3" t="s">
        <v>23</v>
      </c>
      <c r="D2326" s="3" t="s">
        <v>26</v>
      </c>
      <c r="E2326" s="3">
        <v>39444.5826170976</v>
      </c>
      <c r="F2326" s="3">
        <v>91</v>
      </c>
      <c r="G2326" s="3">
        <v>1573.22481324265</v>
      </c>
      <c r="H2326" s="3">
        <v>1</v>
      </c>
      <c r="I2326" s="3">
        <v>1211.2266349198101</v>
      </c>
      <c r="J2326" s="3">
        <v>34</v>
      </c>
      <c r="K2326" s="3">
        <v>712.80730104281804</v>
      </c>
      <c r="L2326" s="3">
        <v>24</v>
      </c>
      <c r="M2326" s="3">
        <v>4</v>
      </c>
      <c r="N2326" s="3">
        <v>0</v>
      </c>
      <c r="O2326" s="3">
        <v>695</v>
      </c>
      <c r="P2326" s="3">
        <v>0</v>
      </c>
      <c r="Q2326" s="3">
        <v>10885.5793578959</v>
      </c>
      <c r="R2326" s="3">
        <v>0</v>
      </c>
      <c r="S2326" s="3">
        <v>0</v>
      </c>
      <c r="T2326" s="3">
        <v>1</v>
      </c>
      <c r="U2326" s="3">
        <v>13853.420656881301</v>
      </c>
      <c r="V2326" s="3">
        <v>1</v>
      </c>
      <c r="W2326" s="3" t="str">
        <f>IF(Bank_data3[[#This Row],[credit_risk]]=1,"High Risk","Low Risk")</f>
        <v>High Risk</v>
      </c>
      <c r="X2326" s="3" t="str">
        <f t="shared" si="252"/>
        <v>55+</v>
      </c>
      <c r="Y2326" s="3" t="str">
        <f t="shared" si="253"/>
        <v>Low Income</v>
      </c>
      <c r="Z2326" s="3" t="str">
        <f t="shared" si="254"/>
        <v>Good</v>
      </c>
      <c r="AA2326" s="27">
        <f t="shared" si="255"/>
        <v>0.27597146770612424</v>
      </c>
      <c r="AB2326" s="3" t="str">
        <f t="shared" si="256"/>
        <v>Medium</v>
      </c>
      <c r="AC2326" s="3" t="str">
        <f t="shared" si="257"/>
        <v>Medium</v>
      </c>
      <c r="AD2326" s="3" t="str">
        <f t="shared" si="258"/>
        <v>No</v>
      </c>
    </row>
    <row r="2327" spans="1:30" ht="15" customHeight="1" x14ac:dyDescent="0.3">
      <c r="A2327" s="3" t="s">
        <v>2348</v>
      </c>
      <c r="B2327" s="3">
        <v>21</v>
      </c>
      <c r="C2327" s="3" t="s">
        <v>31</v>
      </c>
      <c r="D2327" s="3" t="s">
        <v>24</v>
      </c>
      <c r="E2327" s="3">
        <v>39576.891175894001</v>
      </c>
      <c r="F2327" s="3">
        <v>47</v>
      </c>
      <c r="G2327" s="3">
        <v>10</v>
      </c>
      <c r="H2327" s="3">
        <v>3</v>
      </c>
      <c r="I2327" s="3">
        <v>1419.80877268115</v>
      </c>
      <c r="J2327" s="3">
        <v>42</v>
      </c>
      <c r="K2327" s="3">
        <v>289.23017211758997</v>
      </c>
      <c r="L2327" s="3">
        <v>64</v>
      </c>
      <c r="M2327" s="3">
        <v>6</v>
      </c>
      <c r="N2327" s="3">
        <v>0</v>
      </c>
      <c r="O2327" s="3">
        <v>773</v>
      </c>
      <c r="P2327" s="3">
        <v>1</v>
      </c>
      <c r="Q2327" s="3">
        <v>0</v>
      </c>
      <c r="R2327" s="3">
        <v>5</v>
      </c>
      <c r="S2327" s="3">
        <v>0</v>
      </c>
      <c r="T2327" s="3">
        <v>0</v>
      </c>
      <c r="U2327" s="3">
        <v>10812.288672451299</v>
      </c>
      <c r="V2327" s="3">
        <v>1</v>
      </c>
      <c r="W2327" s="3" t="str">
        <f>IF(Bank_data3[[#This Row],[credit_risk]]=1,"High Risk","Low Risk")</f>
        <v>High Risk</v>
      </c>
      <c r="X2327" s="3" t="str">
        <f t="shared" si="252"/>
        <v>18-24</v>
      </c>
      <c r="Y2327" s="3" t="str">
        <f t="shared" si="253"/>
        <v>Low Income</v>
      </c>
      <c r="Z2327" s="3" t="str">
        <f t="shared" si="254"/>
        <v>Very Good</v>
      </c>
      <c r="AA2327" s="27">
        <f t="shared" si="255"/>
        <v>0</v>
      </c>
      <c r="AB2327" s="3" t="str">
        <f t="shared" si="256"/>
        <v>Low</v>
      </c>
      <c r="AC2327" s="3" t="str">
        <f t="shared" si="257"/>
        <v>High</v>
      </c>
      <c r="AD2327" s="3" t="str">
        <f t="shared" si="258"/>
        <v>No</v>
      </c>
    </row>
    <row r="2328" spans="1:30" ht="15" customHeight="1" x14ac:dyDescent="0.3">
      <c r="A2328" s="3" t="s">
        <v>2349</v>
      </c>
      <c r="B2328" s="3">
        <v>25</v>
      </c>
      <c r="C2328" s="3" t="s">
        <v>23</v>
      </c>
      <c r="D2328" s="3" t="s">
        <v>24</v>
      </c>
      <c r="E2328" s="3">
        <v>90641.4134046377</v>
      </c>
      <c r="F2328" s="3">
        <v>204</v>
      </c>
      <c r="G2328" s="3">
        <v>1438.8870898418299</v>
      </c>
      <c r="H2328" s="3">
        <v>3</v>
      </c>
      <c r="I2328" s="3">
        <v>860.91961377005703</v>
      </c>
      <c r="J2328" s="3">
        <v>22</v>
      </c>
      <c r="K2328" s="3">
        <v>278.22145306349398</v>
      </c>
      <c r="L2328" s="3">
        <v>64</v>
      </c>
      <c r="M2328" s="3">
        <v>4</v>
      </c>
      <c r="N2328" s="3">
        <v>3</v>
      </c>
      <c r="O2328" s="3">
        <v>765</v>
      </c>
      <c r="P2328" s="3">
        <v>0</v>
      </c>
      <c r="Q2328" s="3">
        <v>20676.2851650187</v>
      </c>
      <c r="R2328" s="3">
        <v>3</v>
      </c>
      <c r="S2328" s="3">
        <v>0</v>
      </c>
      <c r="T2328" s="3">
        <v>0</v>
      </c>
      <c r="U2328" s="3">
        <v>2713.2251217163898</v>
      </c>
      <c r="V2328" s="3">
        <v>0</v>
      </c>
      <c r="W2328" s="3" t="str">
        <f>IF(Bank_data3[[#This Row],[credit_risk]]=1,"High Risk","Low Risk")</f>
        <v>Low Risk</v>
      </c>
      <c r="X2328" s="3" t="str">
        <f t="shared" si="252"/>
        <v>25-34</v>
      </c>
      <c r="Y2328" s="3" t="str">
        <f t="shared" si="253"/>
        <v>Middle Income</v>
      </c>
      <c r="Z2328" s="3" t="str">
        <f t="shared" si="254"/>
        <v>Very Good</v>
      </c>
      <c r="AA2328" s="27">
        <f t="shared" si="255"/>
        <v>0.2281107982365243</v>
      </c>
      <c r="AB2328" s="3" t="str">
        <f t="shared" si="256"/>
        <v>Medium</v>
      </c>
      <c r="AC2328" s="3" t="str">
        <f t="shared" si="257"/>
        <v>High</v>
      </c>
      <c r="AD2328" s="3" t="str">
        <f t="shared" si="258"/>
        <v>No</v>
      </c>
    </row>
    <row r="2329" spans="1:30" ht="15" customHeight="1" x14ac:dyDescent="0.3">
      <c r="A2329" s="3" t="s">
        <v>2350</v>
      </c>
      <c r="B2329" s="3">
        <v>47</v>
      </c>
      <c r="C2329" s="3" t="s">
        <v>31</v>
      </c>
      <c r="D2329" s="3" t="s">
        <v>26</v>
      </c>
      <c r="E2329" s="3">
        <v>38152.142620842198</v>
      </c>
      <c r="F2329" s="3">
        <v>83</v>
      </c>
      <c r="G2329" s="3">
        <v>1988.1737191023799</v>
      </c>
      <c r="H2329" s="3">
        <v>7</v>
      </c>
      <c r="I2329" s="3">
        <v>523.99500082520399</v>
      </c>
      <c r="J2329" s="3">
        <v>9</v>
      </c>
      <c r="K2329" s="3">
        <v>602.86647703731796</v>
      </c>
      <c r="L2329" s="3">
        <v>66</v>
      </c>
      <c r="M2329" s="3">
        <v>7</v>
      </c>
      <c r="N2329" s="3">
        <v>3</v>
      </c>
      <c r="O2329" s="3">
        <v>605</v>
      </c>
      <c r="P2329" s="3">
        <v>5</v>
      </c>
      <c r="Q2329" s="3">
        <v>5776.6666175561704</v>
      </c>
      <c r="R2329" s="3">
        <v>4</v>
      </c>
      <c r="S2329" s="3">
        <v>0</v>
      </c>
      <c r="T2329" s="3">
        <v>0</v>
      </c>
      <c r="U2329" s="3">
        <v>500</v>
      </c>
      <c r="V2329" s="3">
        <v>1</v>
      </c>
      <c r="W2329" s="3" t="str">
        <f>IF(Bank_data3[[#This Row],[credit_risk]]=1,"High Risk","Low Risk")</f>
        <v>High Risk</v>
      </c>
      <c r="X2329" s="3" t="str">
        <f t="shared" si="252"/>
        <v>45-54</v>
      </c>
      <c r="Y2329" s="3" t="str">
        <f t="shared" si="253"/>
        <v>Low Income</v>
      </c>
      <c r="Z2329" s="3" t="str">
        <f t="shared" si="254"/>
        <v>Fair</v>
      </c>
      <c r="AA2329" s="27">
        <f t="shared" si="255"/>
        <v>0.15141132897737769</v>
      </c>
      <c r="AB2329" s="3" t="str">
        <f t="shared" si="256"/>
        <v>Medium</v>
      </c>
      <c r="AC2329" s="3" t="str">
        <f t="shared" si="257"/>
        <v>High</v>
      </c>
      <c r="AD2329" s="3" t="str">
        <f t="shared" si="258"/>
        <v>No</v>
      </c>
    </row>
    <row r="2330" spans="1:30" ht="15" customHeight="1" x14ac:dyDescent="0.3">
      <c r="A2330" s="3" t="s">
        <v>2351</v>
      </c>
      <c r="B2330" s="3">
        <v>48</v>
      </c>
      <c r="C2330" s="3" t="s">
        <v>28</v>
      </c>
      <c r="D2330" s="3" t="s">
        <v>24</v>
      </c>
      <c r="E2330" s="3">
        <v>29806.142605983499</v>
      </c>
      <c r="F2330" s="3">
        <v>69</v>
      </c>
      <c r="G2330" s="3">
        <v>1589.6596253262701</v>
      </c>
      <c r="H2330" s="3">
        <v>10</v>
      </c>
      <c r="I2330" s="3">
        <v>1526.87880486534</v>
      </c>
      <c r="J2330" s="3">
        <v>21</v>
      </c>
      <c r="K2330" s="3">
        <v>917.27370105416003</v>
      </c>
      <c r="L2330" s="3">
        <v>57</v>
      </c>
      <c r="M2330" s="3">
        <v>0</v>
      </c>
      <c r="N2330" s="3">
        <v>6</v>
      </c>
      <c r="O2330" s="3">
        <v>342</v>
      </c>
      <c r="P2330" s="3">
        <v>1</v>
      </c>
      <c r="Q2330" s="3">
        <v>31088.018411983001</v>
      </c>
      <c r="R2330" s="3">
        <v>5</v>
      </c>
      <c r="S2330" s="3">
        <v>0</v>
      </c>
      <c r="T2330" s="3">
        <v>0</v>
      </c>
      <c r="U2330" s="3">
        <v>4937.9857629910202</v>
      </c>
      <c r="V2330" s="3">
        <v>1</v>
      </c>
      <c r="W2330" s="3" t="str">
        <f>IF(Bank_data3[[#This Row],[credit_risk]]=1,"High Risk","Low Risk")</f>
        <v>High Risk</v>
      </c>
      <c r="X2330" s="3" t="str">
        <f t="shared" si="252"/>
        <v>45-54</v>
      </c>
      <c r="Y2330" s="3" t="str">
        <f t="shared" si="253"/>
        <v>Low Income</v>
      </c>
      <c r="Z2330" s="3" t="str">
        <f t="shared" si="254"/>
        <v>Poor</v>
      </c>
      <c r="AA2330" s="27">
        <f t="shared" si="255"/>
        <v>1.0430071016885682</v>
      </c>
      <c r="AB2330" s="3" t="str">
        <f t="shared" si="256"/>
        <v>Medium</v>
      </c>
      <c r="AC2330" s="3" t="str">
        <f t="shared" si="257"/>
        <v>High</v>
      </c>
      <c r="AD2330" s="3" t="str">
        <f t="shared" si="258"/>
        <v>No</v>
      </c>
    </row>
    <row r="2331" spans="1:30" ht="15" customHeight="1" x14ac:dyDescent="0.3">
      <c r="A2331" s="3" t="s">
        <v>2352</v>
      </c>
      <c r="B2331" s="3">
        <v>45</v>
      </c>
      <c r="C2331" s="3" t="s">
        <v>23</v>
      </c>
      <c r="D2331" s="3" t="s">
        <v>24</v>
      </c>
      <c r="E2331" s="3">
        <v>50452.053512468199</v>
      </c>
      <c r="F2331" s="3">
        <v>239</v>
      </c>
      <c r="G2331" s="3">
        <v>1717.9619574860801</v>
      </c>
      <c r="H2331" s="3">
        <v>1</v>
      </c>
      <c r="I2331" s="3">
        <v>682.85448620827299</v>
      </c>
      <c r="J2331" s="3">
        <v>46</v>
      </c>
      <c r="K2331" s="3">
        <v>395.61313603743201</v>
      </c>
      <c r="L2331" s="3">
        <v>39</v>
      </c>
      <c r="M2331" s="3">
        <v>1</v>
      </c>
      <c r="N2331" s="3">
        <v>6</v>
      </c>
      <c r="O2331" s="3">
        <v>432</v>
      </c>
      <c r="P2331" s="3">
        <v>1</v>
      </c>
      <c r="Q2331" s="3">
        <v>10901.775433003801</v>
      </c>
      <c r="R2331" s="3">
        <v>3</v>
      </c>
      <c r="S2331" s="3">
        <v>0</v>
      </c>
      <c r="T2331" s="3">
        <v>0</v>
      </c>
      <c r="U2331" s="3">
        <v>12931.7011089274</v>
      </c>
      <c r="V2331" s="3">
        <v>1</v>
      </c>
      <c r="W2331" s="3" t="str">
        <f>IF(Bank_data3[[#This Row],[credit_risk]]=1,"High Risk","Low Risk")</f>
        <v>High Risk</v>
      </c>
      <c r="X2331" s="3" t="str">
        <f t="shared" si="252"/>
        <v>45-54</v>
      </c>
      <c r="Y2331" s="3" t="str">
        <f t="shared" si="253"/>
        <v>Middle Income</v>
      </c>
      <c r="Z2331" s="3" t="str">
        <f t="shared" si="254"/>
        <v>Poor</v>
      </c>
      <c r="AA2331" s="27">
        <f t="shared" si="255"/>
        <v>0.21608189704923803</v>
      </c>
      <c r="AB2331" s="3" t="str">
        <f t="shared" si="256"/>
        <v>Medium</v>
      </c>
      <c r="AC2331" s="3" t="str">
        <f t="shared" si="257"/>
        <v>High</v>
      </c>
      <c r="AD2331" s="3" t="str">
        <f t="shared" si="258"/>
        <v>No</v>
      </c>
    </row>
    <row r="2332" spans="1:30" ht="15" customHeight="1" x14ac:dyDescent="0.3">
      <c r="A2332" s="3" t="s">
        <v>2353</v>
      </c>
      <c r="B2332" s="3">
        <v>44</v>
      </c>
      <c r="C2332" s="3" t="s">
        <v>23</v>
      </c>
      <c r="D2332" s="3" t="s">
        <v>33</v>
      </c>
      <c r="E2332" s="3">
        <v>60347.161863867201</v>
      </c>
      <c r="F2332" s="3">
        <v>152</v>
      </c>
      <c r="G2332" s="3">
        <v>1814.08770248625</v>
      </c>
      <c r="H2332" s="3">
        <v>6</v>
      </c>
      <c r="I2332" s="3">
        <v>515.26009955306301</v>
      </c>
      <c r="J2332" s="3">
        <v>10</v>
      </c>
      <c r="K2332" s="3">
        <v>734.10980566922296</v>
      </c>
      <c r="L2332" s="3">
        <v>46</v>
      </c>
      <c r="M2332" s="3">
        <v>15</v>
      </c>
      <c r="N2332" s="3">
        <v>3</v>
      </c>
      <c r="O2332" s="3">
        <v>876</v>
      </c>
      <c r="P2332" s="3">
        <v>1</v>
      </c>
      <c r="Q2332" s="3">
        <v>14540.6266704111</v>
      </c>
      <c r="R2332" s="3">
        <v>0</v>
      </c>
      <c r="S2332" s="3">
        <v>0</v>
      </c>
      <c r="T2332" s="3">
        <v>0</v>
      </c>
      <c r="U2332" s="3">
        <v>5596.6759816959702</v>
      </c>
      <c r="V2332" s="3">
        <v>0</v>
      </c>
      <c r="W2332" s="3" t="str">
        <f>IF(Bank_data3[[#This Row],[credit_risk]]=1,"High Risk","Low Risk")</f>
        <v>Low Risk</v>
      </c>
      <c r="X2332" s="3" t="str">
        <f t="shared" si="252"/>
        <v>35-44</v>
      </c>
      <c r="Y2332" s="3" t="str">
        <f t="shared" si="253"/>
        <v>Middle Income</v>
      </c>
      <c r="Z2332" s="3" t="str">
        <f t="shared" si="254"/>
        <v>Excellent</v>
      </c>
      <c r="AA2332" s="27">
        <f t="shared" si="255"/>
        <v>0.24094963576269335</v>
      </c>
      <c r="AB2332" s="3" t="str">
        <f t="shared" si="256"/>
        <v>Medium</v>
      </c>
      <c r="AC2332" s="3" t="str">
        <f t="shared" si="257"/>
        <v>High</v>
      </c>
      <c r="AD2332" s="3" t="str">
        <f t="shared" si="258"/>
        <v>No</v>
      </c>
    </row>
    <row r="2333" spans="1:30" ht="15" customHeight="1" x14ac:dyDescent="0.3">
      <c r="A2333" s="3" t="s">
        <v>2354</v>
      </c>
      <c r="B2333" s="3">
        <v>31</v>
      </c>
      <c r="C2333" s="3" t="s">
        <v>31</v>
      </c>
      <c r="D2333" s="3" t="s">
        <v>33</v>
      </c>
      <c r="E2333" s="3">
        <v>59583.807116785698</v>
      </c>
      <c r="F2333" s="3">
        <v>104</v>
      </c>
      <c r="G2333" s="3">
        <v>754.20554200574202</v>
      </c>
      <c r="H2333" s="3">
        <v>2</v>
      </c>
      <c r="I2333" s="3">
        <v>733.57463893331601</v>
      </c>
      <c r="J2333" s="3">
        <v>25</v>
      </c>
      <c r="K2333" s="3">
        <v>493.381118815538</v>
      </c>
      <c r="L2333" s="3">
        <v>42</v>
      </c>
      <c r="M2333" s="3">
        <v>7</v>
      </c>
      <c r="N2333" s="3">
        <v>6</v>
      </c>
      <c r="O2333" s="3">
        <v>650</v>
      </c>
      <c r="P2333" s="3">
        <v>3</v>
      </c>
      <c r="Q2333" s="3">
        <v>12558.1569890138</v>
      </c>
      <c r="R2333" s="3">
        <v>2</v>
      </c>
      <c r="S2333" s="3">
        <v>0</v>
      </c>
      <c r="T2333" s="3">
        <v>0</v>
      </c>
      <c r="U2333" s="3">
        <v>8404.3374406839903</v>
      </c>
      <c r="V2333" s="3">
        <v>0</v>
      </c>
      <c r="W2333" s="3" t="str">
        <f>IF(Bank_data3[[#This Row],[credit_risk]]=1,"High Risk","Low Risk")</f>
        <v>Low Risk</v>
      </c>
      <c r="X2333" s="3" t="str">
        <f t="shared" si="252"/>
        <v>25-34</v>
      </c>
      <c r="Y2333" s="3" t="str">
        <f t="shared" si="253"/>
        <v>Middle Income</v>
      </c>
      <c r="Z2333" s="3" t="str">
        <f t="shared" si="254"/>
        <v>Fair</v>
      </c>
      <c r="AA2333" s="27">
        <f t="shared" si="255"/>
        <v>0.21076459522634244</v>
      </c>
      <c r="AB2333" s="3" t="str">
        <f t="shared" si="256"/>
        <v>Low</v>
      </c>
      <c r="AC2333" s="3" t="str">
        <f t="shared" si="257"/>
        <v>High</v>
      </c>
      <c r="AD2333" s="3" t="str">
        <f t="shared" si="258"/>
        <v>No</v>
      </c>
    </row>
    <row r="2334" spans="1:30" ht="15" customHeight="1" x14ac:dyDescent="0.3">
      <c r="A2334" s="3" t="s">
        <v>2355</v>
      </c>
      <c r="B2334" s="3">
        <v>24</v>
      </c>
      <c r="C2334" s="3" t="s">
        <v>31</v>
      </c>
      <c r="D2334" s="3" t="s">
        <v>33</v>
      </c>
      <c r="E2334" s="3">
        <v>10000</v>
      </c>
      <c r="F2334" s="3">
        <v>208</v>
      </c>
      <c r="G2334" s="3">
        <v>854.19711550179204</v>
      </c>
      <c r="H2334" s="3">
        <v>8</v>
      </c>
      <c r="I2334" s="3">
        <v>456.40824934502302</v>
      </c>
      <c r="J2334" s="3">
        <v>0</v>
      </c>
      <c r="K2334" s="3">
        <v>515.28828957258395</v>
      </c>
      <c r="L2334" s="3">
        <v>7</v>
      </c>
      <c r="M2334" s="3">
        <v>14</v>
      </c>
      <c r="N2334" s="3">
        <v>7</v>
      </c>
      <c r="O2334" s="3">
        <v>893</v>
      </c>
      <c r="P2334" s="3">
        <v>2</v>
      </c>
      <c r="Q2334" s="3">
        <v>10405.9438959243</v>
      </c>
      <c r="R2334" s="3">
        <v>1</v>
      </c>
      <c r="S2334" s="3">
        <v>0</v>
      </c>
      <c r="T2334" s="3">
        <v>0</v>
      </c>
      <c r="U2334" s="3">
        <v>500</v>
      </c>
      <c r="V2334" s="3">
        <v>0</v>
      </c>
      <c r="W2334" s="3" t="str">
        <f>IF(Bank_data3[[#This Row],[credit_risk]]=1,"High Risk","Low Risk")</f>
        <v>Low Risk</v>
      </c>
      <c r="X2334" s="3" t="str">
        <f t="shared" si="252"/>
        <v>18-24</v>
      </c>
      <c r="Y2334" s="3" t="str">
        <f t="shared" si="253"/>
        <v>Low Income</v>
      </c>
      <c r="Z2334" s="3" t="str">
        <f t="shared" si="254"/>
        <v>Excellent</v>
      </c>
      <c r="AA2334" s="27">
        <f t="shared" si="255"/>
        <v>1.0405943895924299</v>
      </c>
      <c r="AB2334" s="3" t="str">
        <f t="shared" si="256"/>
        <v>Low</v>
      </c>
      <c r="AC2334" s="3" t="str">
        <f t="shared" si="257"/>
        <v>Low</v>
      </c>
      <c r="AD2334" s="3" t="str">
        <f t="shared" si="258"/>
        <v>No</v>
      </c>
    </row>
    <row r="2335" spans="1:30" ht="15" customHeight="1" x14ac:dyDescent="0.3">
      <c r="A2335" s="3" t="s">
        <v>2356</v>
      </c>
      <c r="B2335" s="3">
        <v>53</v>
      </c>
      <c r="C2335" s="3" t="s">
        <v>23</v>
      </c>
      <c r="D2335" s="3" t="s">
        <v>26</v>
      </c>
      <c r="E2335" s="3">
        <v>38106.8328939985</v>
      </c>
      <c r="F2335" s="3">
        <v>93</v>
      </c>
      <c r="G2335" s="3">
        <v>1204.2850797239</v>
      </c>
      <c r="H2335" s="3">
        <v>4</v>
      </c>
      <c r="I2335" s="3">
        <v>984.15208879317095</v>
      </c>
      <c r="J2335" s="3">
        <v>35</v>
      </c>
      <c r="K2335" s="3">
        <v>453.04184844702399</v>
      </c>
      <c r="L2335" s="3">
        <v>61</v>
      </c>
      <c r="M2335" s="3">
        <v>10</v>
      </c>
      <c r="N2335" s="3">
        <v>8</v>
      </c>
      <c r="O2335" s="3">
        <v>448</v>
      </c>
      <c r="P2335" s="3">
        <v>0</v>
      </c>
      <c r="Q2335" s="3">
        <v>16759.919374817899</v>
      </c>
      <c r="R2335" s="3">
        <v>3</v>
      </c>
      <c r="S2335" s="3">
        <v>0</v>
      </c>
      <c r="T2335" s="3">
        <v>0</v>
      </c>
      <c r="U2335" s="3">
        <v>11787.974494451501</v>
      </c>
      <c r="V2335" s="3">
        <v>1</v>
      </c>
      <c r="W2335" s="3" t="str">
        <f>IF(Bank_data3[[#This Row],[credit_risk]]=1,"High Risk","Low Risk")</f>
        <v>High Risk</v>
      </c>
      <c r="X2335" s="3" t="str">
        <f t="shared" si="252"/>
        <v>45-54</v>
      </c>
      <c r="Y2335" s="3" t="str">
        <f t="shared" si="253"/>
        <v>Low Income</v>
      </c>
      <c r="Z2335" s="3" t="str">
        <f t="shared" si="254"/>
        <v>Poor</v>
      </c>
      <c r="AA2335" s="27">
        <f t="shared" si="255"/>
        <v>0.43981402026872307</v>
      </c>
      <c r="AB2335" s="3" t="str">
        <f t="shared" si="256"/>
        <v>Medium</v>
      </c>
      <c r="AC2335" s="3" t="str">
        <f t="shared" si="257"/>
        <v>High</v>
      </c>
      <c r="AD2335" s="3" t="str">
        <f t="shared" si="258"/>
        <v>No</v>
      </c>
    </row>
    <row r="2336" spans="1:30" ht="15" customHeight="1" x14ac:dyDescent="0.3">
      <c r="A2336" s="3" t="s">
        <v>2357</v>
      </c>
      <c r="B2336" s="3">
        <v>67</v>
      </c>
      <c r="C2336" s="3" t="s">
        <v>28</v>
      </c>
      <c r="D2336" s="3" t="s">
        <v>24</v>
      </c>
      <c r="E2336" s="3">
        <v>70751.9848123173</v>
      </c>
      <c r="F2336" s="3">
        <v>44</v>
      </c>
      <c r="G2336" s="3">
        <v>1814.13865078238</v>
      </c>
      <c r="H2336" s="3">
        <v>11</v>
      </c>
      <c r="I2336" s="3">
        <v>588.01606638452097</v>
      </c>
      <c r="J2336" s="3">
        <v>20</v>
      </c>
      <c r="K2336" s="3">
        <v>734.08820192374196</v>
      </c>
      <c r="L2336" s="3">
        <v>33</v>
      </c>
      <c r="M2336" s="3">
        <v>15</v>
      </c>
      <c r="N2336" s="3">
        <v>5</v>
      </c>
      <c r="O2336" s="3">
        <v>370</v>
      </c>
      <c r="P2336" s="3">
        <v>4</v>
      </c>
      <c r="Q2336" s="3">
        <v>13205.663134369999</v>
      </c>
      <c r="R2336" s="3">
        <v>5</v>
      </c>
      <c r="S2336" s="3">
        <v>0</v>
      </c>
      <c r="T2336" s="3">
        <v>0</v>
      </c>
      <c r="U2336" s="3">
        <v>6437.7728600059199</v>
      </c>
      <c r="V2336" s="3">
        <v>1</v>
      </c>
      <c r="W2336" s="3" t="str">
        <f>IF(Bank_data3[[#This Row],[credit_risk]]=1,"High Risk","Low Risk")</f>
        <v>High Risk</v>
      </c>
      <c r="X2336" s="3" t="str">
        <f t="shared" si="252"/>
        <v>55+</v>
      </c>
      <c r="Y2336" s="3" t="str">
        <f t="shared" si="253"/>
        <v>Middle Income</v>
      </c>
      <c r="Z2336" s="3" t="str">
        <f t="shared" si="254"/>
        <v>Poor</v>
      </c>
      <c r="AA2336" s="27">
        <f t="shared" si="255"/>
        <v>0.18664724628433335</v>
      </c>
      <c r="AB2336" s="3" t="str">
        <f t="shared" si="256"/>
        <v>Medium</v>
      </c>
      <c r="AC2336" s="3" t="str">
        <f t="shared" si="257"/>
        <v>High</v>
      </c>
      <c r="AD2336" s="3" t="str">
        <f t="shared" si="258"/>
        <v>No</v>
      </c>
    </row>
    <row r="2337" spans="1:30" ht="15" customHeight="1" x14ac:dyDescent="0.3">
      <c r="A2337" s="3" t="s">
        <v>2358</v>
      </c>
      <c r="B2337" s="3">
        <v>56</v>
      </c>
      <c r="C2337" s="3" t="s">
        <v>28</v>
      </c>
      <c r="D2337" s="3" t="s">
        <v>24</v>
      </c>
      <c r="E2337" s="3">
        <v>55880.410376150699</v>
      </c>
      <c r="F2337" s="3">
        <v>22</v>
      </c>
      <c r="G2337" s="3">
        <v>548.73339322841105</v>
      </c>
      <c r="H2337" s="3">
        <v>7</v>
      </c>
      <c r="I2337" s="3">
        <v>699.38054053329495</v>
      </c>
      <c r="J2337" s="3">
        <v>7</v>
      </c>
      <c r="K2337" s="3">
        <v>995.42829496764705</v>
      </c>
      <c r="L2337" s="3">
        <v>7</v>
      </c>
      <c r="M2337" s="3">
        <v>6</v>
      </c>
      <c r="N2337" s="3">
        <v>3</v>
      </c>
      <c r="O2337" s="3">
        <v>620</v>
      </c>
      <c r="P2337" s="3">
        <v>4</v>
      </c>
      <c r="Q2337" s="3">
        <v>12365.801043784701</v>
      </c>
      <c r="R2337" s="3">
        <v>7</v>
      </c>
      <c r="S2337" s="3">
        <v>0</v>
      </c>
      <c r="T2337" s="3">
        <v>0</v>
      </c>
      <c r="U2337" s="3">
        <v>12375.3906793439</v>
      </c>
      <c r="V2337" s="3">
        <v>1</v>
      </c>
      <c r="W2337" s="3" t="str">
        <f>IF(Bank_data3[[#This Row],[credit_risk]]=1,"High Risk","Low Risk")</f>
        <v>High Risk</v>
      </c>
      <c r="X2337" s="3" t="str">
        <f t="shared" si="252"/>
        <v>55+</v>
      </c>
      <c r="Y2337" s="3" t="str">
        <f t="shared" si="253"/>
        <v>Middle Income</v>
      </c>
      <c r="Z2337" s="3" t="str">
        <f t="shared" si="254"/>
        <v>Fair</v>
      </c>
      <c r="AA2337" s="27">
        <f t="shared" si="255"/>
        <v>0.22129044795029498</v>
      </c>
      <c r="AB2337" s="3" t="str">
        <f t="shared" si="256"/>
        <v>Low</v>
      </c>
      <c r="AC2337" s="3" t="str">
        <f t="shared" si="257"/>
        <v>Low</v>
      </c>
      <c r="AD2337" s="3" t="str">
        <f t="shared" si="258"/>
        <v>No</v>
      </c>
    </row>
    <row r="2338" spans="1:30" ht="15" customHeight="1" x14ac:dyDescent="0.3">
      <c r="A2338" s="3" t="s">
        <v>2359</v>
      </c>
      <c r="B2338" s="3">
        <v>34</v>
      </c>
      <c r="C2338" s="3" t="s">
        <v>31</v>
      </c>
      <c r="D2338" s="3" t="s">
        <v>33</v>
      </c>
      <c r="E2338" s="3">
        <v>27755.754592884299</v>
      </c>
      <c r="F2338" s="3">
        <v>50</v>
      </c>
      <c r="G2338" s="3">
        <v>3145.0698755455101</v>
      </c>
      <c r="H2338" s="3">
        <v>4</v>
      </c>
      <c r="I2338" s="3">
        <v>1138.72260158274</v>
      </c>
      <c r="J2338" s="3">
        <v>19</v>
      </c>
      <c r="K2338" s="3">
        <v>713.73122933980699</v>
      </c>
      <c r="L2338" s="3">
        <v>24</v>
      </c>
      <c r="M2338" s="3">
        <v>16</v>
      </c>
      <c r="N2338" s="3">
        <v>9</v>
      </c>
      <c r="O2338" s="3">
        <v>743</v>
      </c>
      <c r="P2338" s="3">
        <v>0</v>
      </c>
      <c r="Q2338" s="3">
        <v>5820.9928874432899</v>
      </c>
      <c r="R2338" s="3">
        <v>7</v>
      </c>
      <c r="S2338" s="3">
        <v>0</v>
      </c>
      <c r="T2338" s="3">
        <v>0</v>
      </c>
      <c r="U2338" s="3">
        <v>2901.0850897974001</v>
      </c>
      <c r="V2338" s="3">
        <v>1</v>
      </c>
      <c r="W2338" s="3" t="str">
        <f>IF(Bank_data3[[#This Row],[credit_risk]]=1,"High Risk","Low Risk")</f>
        <v>High Risk</v>
      </c>
      <c r="X2338" s="3" t="str">
        <f t="shared" si="252"/>
        <v>25-34</v>
      </c>
      <c r="Y2338" s="3" t="str">
        <f t="shared" si="253"/>
        <v>Low Income</v>
      </c>
      <c r="Z2338" s="3" t="str">
        <f t="shared" si="254"/>
        <v>Very Good</v>
      </c>
      <c r="AA2338" s="27">
        <f t="shared" si="255"/>
        <v>0.2097220188326499</v>
      </c>
      <c r="AB2338" s="3" t="str">
        <f t="shared" si="256"/>
        <v>Medium</v>
      </c>
      <c r="AC2338" s="3" t="str">
        <f t="shared" si="257"/>
        <v>Medium</v>
      </c>
      <c r="AD2338" s="3" t="str">
        <f t="shared" si="258"/>
        <v>No</v>
      </c>
    </row>
    <row r="2339" spans="1:30" ht="15" customHeight="1" x14ac:dyDescent="0.3">
      <c r="A2339" s="3" t="s">
        <v>2360</v>
      </c>
      <c r="B2339" s="3">
        <v>63</v>
      </c>
      <c r="C2339" s="3" t="s">
        <v>28</v>
      </c>
      <c r="D2339" s="3" t="s">
        <v>33</v>
      </c>
      <c r="E2339" s="3">
        <v>72363.367542131702</v>
      </c>
      <c r="F2339" s="3">
        <v>20</v>
      </c>
      <c r="G2339" s="3">
        <v>10</v>
      </c>
      <c r="H2339" s="3">
        <v>0</v>
      </c>
      <c r="I2339" s="3">
        <v>1018.29262356167</v>
      </c>
      <c r="J2339" s="3">
        <v>44</v>
      </c>
      <c r="K2339" s="3">
        <v>205.104554094169</v>
      </c>
      <c r="L2339" s="3">
        <v>25</v>
      </c>
      <c r="M2339" s="3">
        <v>2</v>
      </c>
      <c r="N2339" s="3">
        <v>1</v>
      </c>
      <c r="O2339" s="3">
        <v>461</v>
      </c>
      <c r="P2339" s="3">
        <v>1</v>
      </c>
      <c r="Q2339" s="3">
        <v>11105.6349822337</v>
      </c>
      <c r="R2339" s="3">
        <v>0</v>
      </c>
      <c r="S2339" s="3">
        <v>0</v>
      </c>
      <c r="T2339" s="3">
        <v>0</v>
      </c>
      <c r="U2339" s="3">
        <v>500</v>
      </c>
      <c r="V2339" s="3">
        <v>1</v>
      </c>
      <c r="W2339" s="3" t="str">
        <f>IF(Bank_data3[[#This Row],[credit_risk]]=1,"High Risk","Low Risk")</f>
        <v>High Risk</v>
      </c>
      <c r="X2339" s="3" t="str">
        <f t="shared" si="252"/>
        <v>55+</v>
      </c>
      <c r="Y2339" s="3" t="str">
        <f t="shared" si="253"/>
        <v>Middle Income</v>
      </c>
      <c r="Z2339" s="3" t="str">
        <f t="shared" si="254"/>
        <v>Poor</v>
      </c>
      <c r="AA2339" s="27">
        <f t="shared" si="255"/>
        <v>0.15347040027908776</v>
      </c>
      <c r="AB2339" s="3" t="str">
        <f t="shared" si="256"/>
        <v>Low</v>
      </c>
      <c r="AC2339" s="3" t="str">
        <f t="shared" si="257"/>
        <v>Medium</v>
      </c>
      <c r="AD2339" s="3" t="str">
        <f t="shared" si="258"/>
        <v>No</v>
      </c>
    </row>
    <row r="2340" spans="1:30" ht="15" customHeight="1" x14ac:dyDescent="0.3">
      <c r="A2340" s="3" t="s">
        <v>2361</v>
      </c>
      <c r="B2340" s="3">
        <v>55</v>
      </c>
      <c r="C2340" s="3" t="s">
        <v>28</v>
      </c>
      <c r="D2340" s="3" t="s">
        <v>26</v>
      </c>
      <c r="E2340" s="3">
        <v>67368.158943911199</v>
      </c>
      <c r="F2340" s="3">
        <v>130</v>
      </c>
      <c r="G2340" s="3">
        <v>134.62016977005999</v>
      </c>
      <c r="H2340" s="3">
        <v>8</v>
      </c>
      <c r="I2340" s="3">
        <v>805.45460039938098</v>
      </c>
      <c r="J2340" s="3">
        <v>16</v>
      </c>
      <c r="K2340" s="3">
        <v>436.44435013714099</v>
      </c>
      <c r="L2340" s="3">
        <v>53</v>
      </c>
      <c r="M2340" s="3">
        <v>14</v>
      </c>
      <c r="N2340" s="3">
        <v>8</v>
      </c>
      <c r="O2340" s="3">
        <v>659</v>
      </c>
      <c r="P2340" s="3">
        <v>3</v>
      </c>
      <c r="Q2340" s="3">
        <v>4948.0494349723604</v>
      </c>
      <c r="R2340" s="3">
        <v>7</v>
      </c>
      <c r="S2340" s="3">
        <v>0</v>
      </c>
      <c r="T2340" s="3">
        <v>0</v>
      </c>
      <c r="U2340" s="3">
        <v>12030.8971097835</v>
      </c>
      <c r="V2340" s="3">
        <v>1</v>
      </c>
      <c r="W2340" s="3" t="str">
        <f>IF(Bank_data3[[#This Row],[credit_risk]]=1,"High Risk","Low Risk")</f>
        <v>High Risk</v>
      </c>
      <c r="X2340" s="3" t="str">
        <f t="shared" si="252"/>
        <v>55+</v>
      </c>
      <c r="Y2340" s="3" t="str">
        <f t="shared" si="253"/>
        <v>Middle Income</v>
      </c>
      <c r="Z2340" s="3" t="str">
        <f t="shared" si="254"/>
        <v>Fair</v>
      </c>
      <c r="AA2340" s="27">
        <f t="shared" si="255"/>
        <v>7.3447894562354968E-2</v>
      </c>
      <c r="AB2340" s="3" t="str">
        <f t="shared" si="256"/>
        <v>Low</v>
      </c>
      <c r="AC2340" s="3" t="str">
        <f t="shared" si="257"/>
        <v>High</v>
      </c>
      <c r="AD2340" s="3" t="str">
        <f t="shared" si="258"/>
        <v>No</v>
      </c>
    </row>
    <row r="2341" spans="1:30" ht="15" customHeight="1" x14ac:dyDescent="0.3">
      <c r="A2341" s="3" t="s">
        <v>2362</v>
      </c>
      <c r="B2341" s="3">
        <v>34</v>
      </c>
      <c r="C2341" s="3" t="s">
        <v>31</v>
      </c>
      <c r="D2341" s="3" t="s">
        <v>24</v>
      </c>
      <c r="E2341" s="3">
        <v>44661.171055588296</v>
      </c>
      <c r="F2341" s="3">
        <v>79</v>
      </c>
      <c r="G2341" s="3">
        <v>1942.9378404573399</v>
      </c>
      <c r="H2341" s="3">
        <v>9</v>
      </c>
      <c r="I2341" s="3">
        <v>859.80573506144401</v>
      </c>
      <c r="J2341" s="3">
        <v>14</v>
      </c>
      <c r="K2341" s="3">
        <v>13.222242977205999</v>
      </c>
      <c r="L2341" s="3">
        <v>40</v>
      </c>
      <c r="M2341" s="3">
        <v>3</v>
      </c>
      <c r="N2341" s="3">
        <v>6</v>
      </c>
      <c r="O2341" s="3">
        <v>757</v>
      </c>
      <c r="P2341" s="3">
        <v>5</v>
      </c>
      <c r="Q2341" s="3">
        <v>14433.4858906014</v>
      </c>
      <c r="R2341" s="3">
        <v>5</v>
      </c>
      <c r="S2341" s="3">
        <v>0</v>
      </c>
      <c r="T2341" s="3">
        <v>0</v>
      </c>
      <c r="U2341" s="3">
        <v>11483.4084500587</v>
      </c>
      <c r="V2341" s="3">
        <v>1</v>
      </c>
      <c r="W2341" s="3" t="str">
        <f>IF(Bank_data3[[#This Row],[credit_risk]]=1,"High Risk","Low Risk")</f>
        <v>High Risk</v>
      </c>
      <c r="X2341" s="3" t="str">
        <f t="shared" si="252"/>
        <v>25-34</v>
      </c>
      <c r="Y2341" s="3" t="str">
        <f t="shared" si="253"/>
        <v>Low Income</v>
      </c>
      <c r="Z2341" s="3" t="str">
        <f t="shared" si="254"/>
        <v>Very Good</v>
      </c>
      <c r="AA2341" s="27">
        <f t="shared" si="255"/>
        <v>0.32317750630937359</v>
      </c>
      <c r="AB2341" s="3" t="str">
        <f t="shared" si="256"/>
        <v>Medium</v>
      </c>
      <c r="AC2341" s="3" t="str">
        <f t="shared" si="257"/>
        <v>High</v>
      </c>
      <c r="AD2341" s="3" t="str">
        <f t="shared" si="258"/>
        <v>No</v>
      </c>
    </row>
    <row r="2342" spans="1:30" ht="15" customHeight="1" x14ac:dyDescent="0.3">
      <c r="A2342" s="3" t="s">
        <v>2363</v>
      </c>
      <c r="B2342" s="3">
        <v>62</v>
      </c>
      <c r="C2342" s="3" t="s">
        <v>28</v>
      </c>
      <c r="D2342" s="3" t="s">
        <v>26</v>
      </c>
      <c r="E2342" s="3">
        <v>65830.409362600505</v>
      </c>
      <c r="F2342" s="3">
        <v>236</v>
      </c>
      <c r="G2342" s="3">
        <v>1874.0388579784701</v>
      </c>
      <c r="H2342" s="3">
        <v>10</v>
      </c>
      <c r="I2342" s="3">
        <v>804.28940072104001</v>
      </c>
      <c r="J2342" s="3">
        <v>20</v>
      </c>
      <c r="K2342" s="3">
        <v>1013.8243133979799</v>
      </c>
      <c r="L2342" s="3">
        <v>79</v>
      </c>
      <c r="M2342" s="3">
        <v>2</v>
      </c>
      <c r="N2342" s="3">
        <v>5</v>
      </c>
      <c r="O2342" s="3">
        <v>495</v>
      </c>
      <c r="P2342" s="3">
        <v>3</v>
      </c>
      <c r="Q2342" s="3">
        <v>14038.4339171869</v>
      </c>
      <c r="R2342" s="3">
        <v>5</v>
      </c>
      <c r="S2342" s="3">
        <v>0</v>
      </c>
      <c r="T2342" s="3">
        <v>0</v>
      </c>
      <c r="U2342" s="3">
        <v>5188.1878918667298</v>
      </c>
      <c r="V2342" s="3">
        <v>1</v>
      </c>
      <c r="W2342" s="3" t="str">
        <f>IF(Bank_data3[[#This Row],[credit_risk]]=1,"High Risk","Low Risk")</f>
        <v>High Risk</v>
      </c>
      <c r="X2342" s="3" t="str">
        <f t="shared" si="252"/>
        <v>55+</v>
      </c>
      <c r="Y2342" s="3" t="str">
        <f t="shared" si="253"/>
        <v>Middle Income</v>
      </c>
      <c r="Z2342" s="3" t="str">
        <f t="shared" si="254"/>
        <v>Poor</v>
      </c>
      <c r="AA2342" s="27">
        <f t="shared" si="255"/>
        <v>0.21325150569642967</v>
      </c>
      <c r="AB2342" s="3" t="str">
        <f t="shared" si="256"/>
        <v>Medium</v>
      </c>
      <c r="AC2342" s="3" t="str">
        <f t="shared" si="257"/>
        <v>High</v>
      </c>
      <c r="AD2342" s="3" t="str">
        <f t="shared" si="258"/>
        <v>No</v>
      </c>
    </row>
    <row r="2343" spans="1:30" ht="15" customHeight="1" x14ac:dyDescent="0.3">
      <c r="A2343" s="3" t="s">
        <v>2364</v>
      </c>
      <c r="B2343" s="3">
        <v>67</v>
      </c>
      <c r="C2343" s="3" t="s">
        <v>31</v>
      </c>
      <c r="D2343" s="3" t="s">
        <v>24</v>
      </c>
      <c r="E2343" s="3">
        <v>85995.604975244394</v>
      </c>
      <c r="F2343" s="3">
        <v>200</v>
      </c>
      <c r="G2343" s="3">
        <v>1442.10245010212</v>
      </c>
      <c r="H2343" s="3">
        <v>11</v>
      </c>
      <c r="I2343" s="3">
        <v>649.09572675392303</v>
      </c>
      <c r="J2343" s="3">
        <v>0</v>
      </c>
      <c r="K2343" s="3">
        <v>588.008620046587</v>
      </c>
      <c r="L2343" s="3">
        <v>71</v>
      </c>
      <c r="M2343" s="3">
        <v>10</v>
      </c>
      <c r="N2343" s="3">
        <v>3</v>
      </c>
      <c r="O2343" s="3">
        <v>459</v>
      </c>
      <c r="P2343" s="3">
        <v>1</v>
      </c>
      <c r="Q2343" s="3">
        <v>13058.7668869684</v>
      </c>
      <c r="R2343" s="3">
        <v>4</v>
      </c>
      <c r="S2343" s="3">
        <v>0</v>
      </c>
      <c r="T2343" s="3">
        <v>0</v>
      </c>
      <c r="U2343" s="3">
        <v>18961.284953406201</v>
      </c>
      <c r="V2343" s="3">
        <v>1</v>
      </c>
      <c r="W2343" s="3" t="str">
        <f>IF(Bank_data3[[#This Row],[credit_risk]]=1,"High Risk","Low Risk")</f>
        <v>High Risk</v>
      </c>
      <c r="X2343" s="3" t="str">
        <f t="shared" si="252"/>
        <v>55+</v>
      </c>
      <c r="Y2343" s="3" t="str">
        <f t="shared" si="253"/>
        <v>Middle Income</v>
      </c>
      <c r="Z2343" s="3" t="str">
        <f t="shared" si="254"/>
        <v>Poor</v>
      </c>
      <c r="AA2343" s="27">
        <f t="shared" si="255"/>
        <v>0.1518538870762946</v>
      </c>
      <c r="AB2343" s="3" t="str">
        <f t="shared" si="256"/>
        <v>Medium</v>
      </c>
      <c r="AC2343" s="3" t="str">
        <f t="shared" si="257"/>
        <v>High</v>
      </c>
      <c r="AD2343" s="3" t="str">
        <f t="shared" si="258"/>
        <v>No</v>
      </c>
    </row>
    <row r="2344" spans="1:30" ht="15" customHeight="1" x14ac:dyDescent="0.3">
      <c r="A2344" s="3" t="s">
        <v>2365</v>
      </c>
      <c r="B2344" s="3">
        <v>42</v>
      </c>
      <c r="C2344" s="3" t="s">
        <v>23</v>
      </c>
      <c r="D2344" s="3" t="s">
        <v>26</v>
      </c>
      <c r="E2344" s="3">
        <v>31021.156485582502</v>
      </c>
      <c r="F2344" s="3">
        <v>204</v>
      </c>
      <c r="G2344" s="3">
        <v>2040.9594377443</v>
      </c>
      <c r="H2344" s="3">
        <v>6</v>
      </c>
      <c r="I2344" s="3">
        <v>799.11566870327397</v>
      </c>
      <c r="J2344" s="3">
        <v>2</v>
      </c>
      <c r="K2344" s="3">
        <v>299.38681241985398</v>
      </c>
      <c r="L2344" s="3">
        <v>62</v>
      </c>
      <c r="M2344" s="3">
        <v>1</v>
      </c>
      <c r="N2344" s="3">
        <v>3</v>
      </c>
      <c r="O2344" s="3">
        <v>805</v>
      </c>
      <c r="P2344" s="3">
        <v>0</v>
      </c>
      <c r="Q2344" s="3">
        <v>19456.629805008</v>
      </c>
      <c r="R2344" s="3">
        <v>6</v>
      </c>
      <c r="S2344" s="3">
        <v>0</v>
      </c>
      <c r="T2344" s="3">
        <v>0</v>
      </c>
      <c r="U2344" s="3">
        <v>9032.6562148293506</v>
      </c>
      <c r="V2344" s="3">
        <v>1</v>
      </c>
      <c r="W2344" s="3" t="str">
        <f>IF(Bank_data3[[#This Row],[credit_risk]]=1,"High Risk","Low Risk")</f>
        <v>High Risk</v>
      </c>
      <c r="X2344" s="3" t="str">
        <f t="shared" si="252"/>
        <v>35-44</v>
      </c>
      <c r="Y2344" s="3" t="str">
        <f t="shared" si="253"/>
        <v>Low Income</v>
      </c>
      <c r="Z2344" s="3" t="str">
        <f t="shared" si="254"/>
        <v>Excellent</v>
      </c>
      <c r="AA2344" s="27">
        <f t="shared" si="255"/>
        <v>0.62720517251027474</v>
      </c>
      <c r="AB2344" s="3" t="str">
        <f t="shared" si="256"/>
        <v>Medium</v>
      </c>
      <c r="AC2344" s="3" t="str">
        <f t="shared" si="257"/>
        <v>High</v>
      </c>
      <c r="AD2344" s="3" t="str">
        <f t="shared" si="258"/>
        <v>No</v>
      </c>
    </row>
    <row r="2345" spans="1:30" ht="15" customHeight="1" x14ac:dyDescent="0.3">
      <c r="A2345" s="3" t="s">
        <v>2366</v>
      </c>
      <c r="B2345" s="3">
        <v>25</v>
      </c>
      <c r="C2345" s="3" t="s">
        <v>31</v>
      </c>
      <c r="D2345" s="3" t="s">
        <v>33</v>
      </c>
      <c r="E2345" s="3">
        <v>59998.0312796527</v>
      </c>
      <c r="F2345" s="3">
        <v>231</v>
      </c>
      <c r="G2345" s="3">
        <v>1954.1615524548699</v>
      </c>
      <c r="H2345" s="3">
        <v>3</v>
      </c>
      <c r="I2345" s="3">
        <v>971.79456892252995</v>
      </c>
      <c r="J2345" s="3">
        <v>30</v>
      </c>
      <c r="K2345" s="3">
        <v>565.59387925969895</v>
      </c>
      <c r="L2345" s="3">
        <v>71</v>
      </c>
      <c r="M2345" s="3">
        <v>6</v>
      </c>
      <c r="N2345" s="3">
        <v>1</v>
      </c>
      <c r="O2345" s="3">
        <v>391</v>
      </c>
      <c r="P2345" s="3">
        <v>4</v>
      </c>
      <c r="Q2345" s="3">
        <v>16815.690742620001</v>
      </c>
      <c r="R2345" s="3">
        <v>7</v>
      </c>
      <c r="S2345" s="3">
        <v>0</v>
      </c>
      <c r="T2345" s="3">
        <v>0</v>
      </c>
      <c r="U2345" s="3">
        <v>7544.81184935485</v>
      </c>
      <c r="V2345" s="3">
        <v>1</v>
      </c>
      <c r="W2345" s="3" t="str">
        <f>IF(Bank_data3[[#This Row],[credit_risk]]=1,"High Risk","Low Risk")</f>
        <v>High Risk</v>
      </c>
      <c r="X2345" s="3" t="str">
        <f t="shared" si="252"/>
        <v>25-34</v>
      </c>
      <c r="Y2345" s="3" t="str">
        <f t="shared" si="253"/>
        <v>Middle Income</v>
      </c>
      <c r="Z2345" s="3" t="str">
        <f t="shared" si="254"/>
        <v>Poor</v>
      </c>
      <c r="AA2345" s="27">
        <f t="shared" si="255"/>
        <v>0.28027070862111358</v>
      </c>
      <c r="AB2345" s="3" t="str">
        <f t="shared" si="256"/>
        <v>Medium</v>
      </c>
      <c r="AC2345" s="3" t="str">
        <f t="shared" si="257"/>
        <v>High</v>
      </c>
      <c r="AD2345" s="3" t="str">
        <f t="shared" si="258"/>
        <v>No</v>
      </c>
    </row>
    <row r="2346" spans="1:30" ht="15" customHeight="1" x14ac:dyDescent="0.3">
      <c r="A2346" s="3" t="s">
        <v>2367</v>
      </c>
      <c r="B2346" s="3">
        <v>65</v>
      </c>
      <c r="C2346" s="3" t="s">
        <v>23</v>
      </c>
      <c r="D2346" s="3" t="s">
        <v>26</v>
      </c>
      <c r="E2346" s="3">
        <v>85747.005969584105</v>
      </c>
      <c r="F2346" s="3">
        <v>223</v>
      </c>
      <c r="G2346" s="3">
        <v>1500.0641838288</v>
      </c>
      <c r="H2346" s="3">
        <v>6</v>
      </c>
      <c r="I2346" s="3">
        <v>755.84325485740601</v>
      </c>
      <c r="J2346" s="3">
        <v>30</v>
      </c>
      <c r="K2346" s="3">
        <v>971.34625271675395</v>
      </c>
      <c r="L2346" s="3">
        <v>74</v>
      </c>
      <c r="M2346" s="3">
        <v>14</v>
      </c>
      <c r="N2346" s="3">
        <v>0</v>
      </c>
      <c r="O2346" s="3">
        <v>560</v>
      </c>
      <c r="P2346" s="3">
        <v>3</v>
      </c>
      <c r="Q2346" s="3">
        <v>24510.740044107199</v>
      </c>
      <c r="R2346" s="3">
        <v>3</v>
      </c>
      <c r="S2346" s="3">
        <v>0</v>
      </c>
      <c r="T2346" s="3">
        <v>0</v>
      </c>
      <c r="U2346" s="3">
        <v>10062.4580893036</v>
      </c>
      <c r="V2346" s="3">
        <v>1</v>
      </c>
      <c r="W2346" s="3" t="str">
        <f>IF(Bank_data3[[#This Row],[credit_risk]]=1,"High Risk","Low Risk")</f>
        <v>High Risk</v>
      </c>
      <c r="X2346" s="3" t="str">
        <f t="shared" si="252"/>
        <v>55+</v>
      </c>
      <c r="Y2346" s="3" t="str">
        <f t="shared" si="253"/>
        <v>Middle Income</v>
      </c>
      <c r="Z2346" s="3" t="str">
        <f t="shared" si="254"/>
        <v>Poor</v>
      </c>
      <c r="AA2346" s="27">
        <f t="shared" si="255"/>
        <v>0.28584951470843856</v>
      </c>
      <c r="AB2346" s="3" t="str">
        <f t="shared" si="256"/>
        <v>Medium</v>
      </c>
      <c r="AC2346" s="3" t="str">
        <f t="shared" si="257"/>
        <v>High</v>
      </c>
      <c r="AD2346" s="3" t="str">
        <f t="shared" si="258"/>
        <v>No</v>
      </c>
    </row>
    <row r="2347" spans="1:30" ht="15" customHeight="1" x14ac:dyDescent="0.3">
      <c r="A2347" s="3" t="s">
        <v>2368</v>
      </c>
      <c r="B2347" s="3">
        <v>69</v>
      </c>
      <c r="C2347" s="3" t="s">
        <v>23</v>
      </c>
      <c r="D2347" s="3" t="s">
        <v>26</v>
      </c>
      <c r="E2347" s="3">
        <v>61754.531959319502</v>
      </c>
      <c r="F2347" s="3">
        <v>8</v>
      </c>
      <c r="G2347" s="3">
        <v>1714.58935620034</v>
      </c>
      <c r="H2347" s="3">
        <v>4</v>
      </c>
      <c r="I2347" s="3">
        <v>946.91867058059597</v>
      </c>
      <c r="J2347" s="3">
        <v>20</v>
      </c>
      <c r="K2347" s="3">
        <v>290.956924335846</v>
      </c>
      <c r="L2347" s="3">
        <v>6</v>
      </c>
      <c r="M2347" s="3">
        <v>13</v>
      </c>
      <c r="N2347" s="3">
        <v>4</v>
      </c>
      <c r="O2347" s="3">
        <v>444</v>
      </c>
      <c r="P2347" s="3">
        <v>1</v>
      </c>
      <c r="Q2347" s="3">
        <v>17907.660897961901</v>
      </c>
      <c r="R2347" s="3">
        <v>0</v>
      </c>
      <c r="S2347" s="3">
        <v>0</v>
      </c>
      <c r="T2347" s="3">
        <v>0</v>
      </c>
      <c r="U2347" s="3">
        <v>10226.9053827062</v>
      </c>
      <c r="V2347" s="3">
        <v>1</v>
      </c>
      <c r="W2347" s="3" t="str">
        <f>IF(Bank_data3[[#This Row],[credit_risk]]=1,"High Risk","Low Risk")</f>
        <v>High Risk</v>
      </c>
      <c r="X2347" s="3" t="str">
        <f t="shared" si="252"/>
        <v>55+</v>
      </c>
      <c r="Y2347" s="3" t="str">
        <f t="shared" si="253"/>
        <v>Middle Income</v>
      </c>
      <c r="Z2347" s="3" t="str">
        <f t="shared" si="254"/>
        <v>Poor</v>
      </c>
      <c r="AA2347" s="27">
        <f t="shared" si="255"/>
        <v>0.28998132331014159</v>
      </c>
      <c r="AB2347" s="3" t="str">
        <f t="shared" si="256"/>
        <v>Medium</v>
      </c>
      <c r="AC2347" s="3" t="str">
        <f t="shared" si="257"/>
        <v>Low</v>
      </c>
      <c r="AD2347" s="3" t="str">
        <f t="shared" si="258"/>
        <v>No</v>
      </c>
    </row>
    <row r="2348" spans="1:30" ht="15" customHeight="1" x14ac:dyDescent="0.3">
      <c r="A2348" s="3" t="s">
        <v>2369</v>
      </c>
      <c r="B2348" s="3">
        <v>63</v>
      </c>
      <c r="C2348" s="3" t="s">
        <v>28</v>
      </c>
      <c r="D2348" s="3" t="s">
        <v>33</v>
      </c>
      <c r="E2348" s="3">
        <v>36421.1085314425</v>
      </c>
      <c r="F2348" s="3">
        <v>41</v>
      </c>
      <c r="G2348" s="3">
        <v>10</v>
      </c>
      <c r="H2348" s="3">
        <v>9</v>
      </c>
      <c r="I2348" s="3">
        <v>507.16592755193398</v>
      </c>
      <c r="J2348" s="3">
        <v>22</v>
      </c>
      <c r="K2348" s="3">
        <v>357.43596097113402</v>
      </c>
      <c r="L2348" s="3">
        <v>68</v>
      </c>
      <c r="M2348" s="3">
        <v>6</v>
      </c>
      <c r="N2348" s="3">
        <v>5</v>
      </c>
      <c r="O2348" s="3">
        <v>538</v>
      </c>
      <c r="P2348" s="3">
        <v>3</v>
      </c>
      <c r="Q2348" s="3">
        <v>12939.2688090682</v>
      </c>
      <c r="R2348" s="3">
        <v>4</v>
      </c>
      <c r="S2348" s="3">
        <v>1</v>
      </c>
      <c r="T2348" s="3">
        <v>0</v>
      </c>
      <c r="U2348" s="3">
        <v>13043.6365637126</v>
      </c>
      <c r="V2348" s="3">
        <v>1</v>
      </c>
      <c r="W2348" s="3" t="str">
        <f>IF(Bank_data3[[#This Row],[credit_risk]]=1,"High Risk","Low Risk")</f>
        <v>High Risk</v>
      </c>
      <c r="X2348" s="3" t="str">
        <f t="shared" si="252"/>
        <v>55+</v>
      </c>
      <c r="Y2348" s="3" t="str">
        <f t="shared" si="253"/>
        <v>Low Income</v>
      </c>
      <c r="Z2348" s="3" t="str">
        <f t="shared" si="254"/>
        <v>Poor</v>
      </c>
      <c r="AA2348" s="27">
        <f t="shared" si="255"/>
        <v>0.35526839601539512</v>
      </c>
      <c r="AB2348" s="3" t="str">
        <f t="shared" si="256"/>
        <v>Low</v>
      </c>
      <c r="AC2348" s="3" t="str">
        <f t="shared" si="257"/>
        <v>High</v>
      </c>
      <c r="AD2348" s="3" t="str">
        <f t="shared" si="258"/>
        <v>No</v>
      </c>
    </row>
    <row r="2349" spans="1:30" ht="15" customHeight="1" x14ac:dyDescent="0.3">
      <c r="A2349" s="3" t="s">
        <v>2370</v>
      </c>
      <c r="B2349" s="3">
        <v>62</v>
      </c>
      <c r="C2349" s="3" t="s">
        <v>28</v>
      </c>
      <c r="D2349" s="3" t="s">
        <v>24</v>
      </c>
      <c r="E2349" s="3">
        <v>54300.438327944998</v>
      </c>
      <c r="F2349" s="3">
        <v>13</v>
      </c>
      <c r="G2349" s="3">
        <v>1393.46643671013</v>
      </c>
      <c r="H2349" s="3">
        <v>8</v>
      </c>
      <c r="I2349" s="3">
        <v>588.637222099003</v>
      </c>
      <c r="J2349" s="3">
        <v>16</v>
      </c>
      <c r="K2349" s="3">
        <v>206.62155945317599</v>
      </c>
      <c r="L2349" s="3">
        <v>49</v>
      </c>
      <c r="M2349" s="3">
        <v>16</v>
      </c>
      <c r="N2349" s="3">
        <v>9</v>
      </c>
      <c r="O2349" s="3">
        <v>370</v>
      </c>
      <c r="P2349" s="3">
        <v>1</v>
      </c>
      <c r="Q2349" s="3">
        <v>10215.6412810533</v>
      </c>
      <c r="R2349" s="3">
        <v>4</v>
      </c>
      <c r="S2349" s="3">
        <v>0</v>
      </c>
      <c r="T2349" s="3">
        <v>0</v>
      </c>
      <c r="U2349" s="3">
        <v>5299.9129271154598</v>
      </c>
      <c r="V2349" s="3">
        <v>1</v>
      </c>
      <c r="W2349" s="3" t="str">
        <f>IF(Bank_data3[[#This Row],[credit_risk]]=1,"High Risk","Low Risk")</f>
        <v>High Risk</v>
      </c>
      <c r="X2349" s="3" t="str">
        <f t="shared" si="252"/>
        <v>55+</v>
      </c>
      <c r="Y2349" s="3" t="str">
        <f t="shared" si="253"/>
        <v>Middle Income</v>
      </c>
      <c r="Z2349" s="3" t="str">
        <f t="shared" si="254"/>
        <v>Poor</v>
      </c>
      <c r="AA2349" s="27">
        <f t="shared" si="255"/>
        <v>0.18813183826171725</v>
      </c>
      <c r="AB2349" s="3" t="str">
        <f t="shared" si="256"/>
        <v>Medium</v>
      </c>
      <c r="AC2349" s="3" t="str">
        <f t="shared" si="257"/>
        <v>High</v>
      </c>
      <c r="AD2349" s="3" t="str">
        <f t="shared" si="258"/>
        <v>No</v>
      </c>
    </row>
    <row r="2350" spans="1:30" ht="15" customHeight="1" x14ac:dyDescent="0.3">
      <c r="A2350" s="3" t="s">
        <v>2371</v>
      </c>
      <c r="B2350" s="3">
        <v>64</v>
      </c>
      <c r="C2350" s="3" t="s">
        <v>28</v>
      </c>
      <c r="D2350" s="3" t="s">
        <v>24</v>
      </c>
      <c r="E2350" s="3">
        <v>74657.898679142498</v>
      </c>
      <c r="F2350" s="3">
        <v>114</v>
      </c>
      <c r="G2350" s="3">
        <v>1461.84544709997</v>
      </c>
      <c r="H2350" s="3">
        <v>1</v>
      </c>
      <c r="I2350" s="3">
        <v>542.98782385410902</v>
      </c>
      <c r="J2350" s="3">
        <v>21</v>
      </c>
      <c r="K2350" s="3">
        <v>641.78840361410801</v>
      </c>
      <c r="L2350" s="3">
        <v>42</v>
      </c>
      <c r="M2350" s="3">
        <v>9</v>
      </c>
      <c r="N2350" s="3">
        <v>8</v>
      </c>
      <c r="O2350" s="3">
        <v>774</v>
      </c>
      <c r="P2350" s="3">
        <v>3</v>
      </c>
      <c r="Q2350" s="3">
        <v>3528.22889758987</v>
      </c>
      <c r="R2350" s="3">
        <v>7</v>
      </c>
      <c r="S2350" s="3">
        <v>0</v>
      </c>
      <c r="T2350" s="3">
        <v>1</v>
      </c>
      <c r="U2350" s="3">
        <v>8566.9735782611897</v>
      </c>
      <c r="V2350" s="3">
        <v>1</v>
      </c>
      <c r="W2350" s="3" t="str">
        <f>IF(Bank_data3[[#This Row],[credit_risk]]=1,"High Risk","Low Risk")</f>
        <v>High Risk</v>
      </c>
      <c r="X2350" s="3" t="str">
        <f t="shared" si="252"/>
        <v>55+</v>
      </c>
      <c r="Y2350" s="3" t="str">
        <f t="shared" si="253"/>
        <v>Middle Income</v>
      </c>
      <c r="Z2350" s="3" t="str">
        <f t="shared" si="254"/>
        <v>Very Good</v>
      </c>
      <c r="AA2350" s="27">
        <f t="shared" si="255"/>
        <v>4.7258615096483644E-2</v>
      </c>
      <c r="AB2350" s="3" t="str">
        <f t="shared" si="256"/>
        <v>Medium</v>
      </c>
      <c r="AC2350" s="3" t="str">
        <f t="shared" si="257"/>
        <v>High</v>
      </c>
      <c r="AD2350" s="3" t="str">
        <f t="shared" si="258"/>
        <v>No</v>
      </c>
    </row>
    <row r="2351" spans="1:30" ht="15" customHeight="1" x14ac:dyDescent="0.3">
      <c r="A2351" s="3" t="s">
        <v>2372</v>
      </c>
      <c r="B2351" s="3">
        <v>40</v>
      </c>
      <c r="C2351" s="3" t="s">
        <v>31</v>
      </c>
      <c r="D2351" s="3" t="s">
        <v>33</v>
      </c>
      <c r="E2351" s="3">
        <v>31716.203595365099</v>
      </c>
      <c r="F2351" s="3">
        <v>155</v>
      </c>
      <c r="G2351" s="3">
        <v>3030.2636608920102</v>
      </c>
      <c r="H2351" s="3">
        <v>3</v>
      </c>
      <c r="I2351" s="3">
        <v>602.20401987265802</v>
      </c>
      <c r="J2351" s="3">
        <v>21</v>
      </c>
      <c r="K2351" s="3">
        <v>465.11667297628901</v>
      </c>
      <c r="L2351" s="3">
        <v>16</v>
      </c>
      <c r="M2351" s="3">
        <v>17</v>
      </c>
      <c r="N2351" s="3">
        <v>0</v>
      </c>
      <c r="O2351" s="3">
        <v>846</v>
      </c>
      <c r="P2351" s="3">
        <v>4</v>
      </c>
      <c r="Q2351" s="3">
        <v>20251.510751637299</v>
      </c>
      <c r="R2351" s="3">
        <v>1</v>
      </c>
      <c r="S2351" s="3">
        <v>0</v>
      </c>
      <c r="T2351" s="3">
        <v>0</v>
      </c>
      <c r="U2351" s="3">
        <v>7440.9119742584298</v>
      </c>
      <c r="V2351" s="3">
        <v>0</v>
      </c>
      <c r="W2351" s="3" t="str">
        <f>IF(Bank_data3[[#This Row],[credit_risk]]=1,"High Risk","Low Risk")</f>
        <v>Low Risk</v>
      </c>
      <c r="X2351" s="3" t="str">
        <f t="shared" si="252"/>
        <v>35-44</v>
      </c>
      <c r="Y2351" s="3" t="str">
        <f t="shared" si="253"/>
        <v>Low Income</v>
      </c>
      <c r="Z2351" s="3" t="str">
        <f t="shared" si="254"/>
        <v>Excellent</v>
      </c>
      <c r="AA2351" s="27">
        <f t="shared" si="255"/>
        <v>0.63852253598841158</v>
      </c>
      <c r="AB2351" s="3" t="str">
        <f t="shared" si="256"/>
        <v>Medium</v>
      </c>
      <c r="AC2351" s="3" t="str">
        <f t="shared" si="257"/>
        <v>Medium</v>
      </c>
      <c r="AD2351" s="3" t="str">
        <f t="shared" si="258"/>
        <v>No</v>
      </c>
    </row>
    <row r="2352" spans="1:30" ht="15" customHeight="1" x14ac:dyDescent="0.3">
      <c r="A2352" s="3" t="s">
        <v>2373</v>
      </c>
      <c r="B2352" s="3">
        <v>42</v>
      </c>
      <c r="C2352" s="3" t="s">
        <v>28</v>
      </c>
      <c r="D2352" s="3" t="s">
        <v>26</v>
      </c>
      <c r="E2352" s="3">
        <v>49458.259268770402</v>
      </c>
      <c r="F2352" s="3">
        <v>110</v>
      </c>
      <c r="G2352" s="3">
        <v>839.458889464653</v>
      </c>
      <c r="H2352" s="3">
        <v>5</v>
      </c>
      <c r="I2352" s="3">
        <v>1250.5133663471299</v>
      </c>
      <c r="J2352" s="3">
        <v>35</v>
      </c>
      <c r="K2352" s="3">
        <v>0</v>
      </c>
      <c r="L2352" s="3">
        <v>20</v>
      </c>
      <c r="M2352" s="3">
        <v>13</v>
      </c>
      <c r="N2352" s="3">
        <v>4</v>
      </c>
      <c r="O2352" s="3">
        <v>607</v>
      </c>
      <c r="P2352" s="3">
        <v>3</v>
      </c>
      <c r="Q2352" s="3">
        <v>15422.564306525301</v>
      </c>
      <c r="R2352" s="3">
        <v>2</v>
      </c>
      <c r="S2352" s="3">
        <v>0</v>
      </c>
      <c r="T2352" s="3">
        <v>0</v>
      </c>
      <c r="U2352" s="3">
        <v>8849.4628145332808</v>
      </c>
      <c r="V2352" s="3">
        <v>0</v>
      </c>
      <c r="W2352" s="3" t="str">
        <f>IF(Bank_data3[[#This Row],[credit_risk]]=1,"High Risk","Low Risk")</f>
        <v>Low Risk</v>
      </c>
      <c r="X2352" s="3" t="str">
        <f t="shared" si="252"/>
        <v>35-44</v>
      </c>
      <c r="Y2352" s="3" t="str">
        <f t="shared" si="253"/>
        <v>Low Income</v>
      </c>
      <c r="Z2352" s="3" t="str">
        <f t="shared" si="254"/>
        <v>Fair</v>
      </c>
      <c r="AA2352" s="27">
        <f t="shared" si="255"/>
        <v>0.3118299053493705</v>
      </c>
      <c r="AB2352" s="3" t="str">
        <f t="shared" si="256"/>
        <v>Low</v>
      </c>
      <c r="AC2352" s="3" t="str">
        <f t="shared" si="257"/>
        <v>Medium</v>
      </c>
      <c r="AD2352" s="3" t="str">
        <f t="shared" si="258"/>
        <v>No</v>
      </c>
    </row>
    <row r="2353" spans="1:30" ht="15" customHeight="1" x14ac:dyDescent="0.3">
      <c r="A2353" s="3" t="s">
        <v>2374</v>
      </c>
      <c r="B2353" s="3">
        <v>62</v>
      </c>
      <c r="C2353" s="3" t="s">
        <v>23</v>
      </c>
      <c r="D2353" s="3" t="s">
        <v>26</v>
      </c>
      <c r="E2353" s="3">
        <v>45617.309207928804</v>
      </c>
      <c r="F2353" s="3">
        <v>238</v>
      </c>
      <c r="G2353" s="3">
        <v>1471.30764250573</v>
      </c>
      <c r="H2353" s="3">
        <v>10</v>
      </c>
      <c r="I2353" s="3">
        <v>1054.1135775886301</v>
      </c>
      <c r="J2353" s="3">
        <v>7</v>
      </c>
      <c r="K2353" s="3">
        <v>584.371002288716</v>
      </c>
      <c r="L2353" s="3">
        <v>5</v>
      </c>
      <c r="M2353" s="3">
        <v>5</v>
      </c>
      <c r="N2353" s="3">
        <v>4</v>
      </c>
      <c r="O2353" s="3">
        <v>698</v>
      </c>
      <c r="P2353" s="3">
        <v>0</v>
      </c>
      <c r="Q2353" s="3">
        <v>9283.9255744503898</v>
      </c>
      <c r="R2353" s="3">
        <v>1</v>
      </c>
      <c r="S2353" s="3">
        <v>0</v>
      </c>
      <c r="T2353" s="3">
        <v>0</v>
      </c>
      <c r="U2353" s="3">
        <v>15377.219179023299</v>
      </c>
      <c r="V2353" s="3">
        <v>0</v>
      </c>
      <c r="W2353" s="3" t="str">
        <f>IF(Bank_data3[[#This Row],[credit_risk]]=1,"High Risk","Low Risk")</f>
        <v>Low Risk</v>
      </c>
      <c r="X2353" s="3" t="str">
        <f t="shared" si="252"/>
        <v>55+</v>
      </c>
      <c r="Y2353" s="3" t="str">
        <f t="shared" si="253"/>
        <v>Low Income</v>
      </c>
      <c r="Z2353" s="3" t="str">
        <f t="shared" si="254"/>
        <v>Good</v>
      </c>
      <c r="AA2353" s="27">
        <f t="shared" si="255"/>
        <v>0.20351760626943641</v>
      </c>
      <c r="AB2353" s="3" t="str">
        <f t="shared" si="256"/>
        <v>Medium</v>
      </c>
      <c r="AC2353" s="3" t="str">
        <f t="shared" si="257"/>
        <v>Low</v>
      </c>
      <c r="AD2353" s="3" t="str">
        <f t="shared" si="258"/>
        <v>No</v>
      </c>
    </row>
    <row r="2354" spans="1:30" ht="15" customHeight="1" x14ac:dyDescent="0.3">
      <c r="A2354" s="3" t="s">
        <v>2375</v>
      </c>
      <c r="B2354" s="3">
        <v>35</v>
      </c>
      <c r="C2354" s="3" t="s">
        <v>28</v>
      </c>
      <c r="D2354" s="3" t="s">
        <v>26</v>
      </c>
      <c r="E2354" s="3">
        <v>38634.590538425698</v>
      </c>
      <c r="F2354" s="3">
        <v>96</v>
      </c>
      <c r="G2354" s="3">
        <v>2638.9074850393399</v>
      </c>
      <c r="H2354" s="3">
        <v>4</v>
      </c>
      <c r="I2354" s="3">
        <v>423.07690846047899</v>
      </c>
      <c r="J2354" s="3">
        <v>46</v>
      </c>
      <c r="K2354" s="3">
        <v>737.38626547752006</v>
      </c>
      <c r="L2354" s="3">
        <v>70</v>
      </c>
      <c r="M2354" s="3">
        <v>18</v>
      </c>
      <c r="N2354" s="3">
        <v>8</v>
      </c>
      <c r="O2354" s="3">
        <v>402</v>
      </c>
      <c r="P2354" s="3">
        <v>2</v>
      </c>
      <c r="Q2354" s="3">
        <v>13858.416521491101</v>
      </c>
      <c r="R2354" s="3">
        <v>4</v>
      </c>
      <c r="S2354" s="3">
        <v>0</v>
      </c>
      <c r="T2354" s="3">
        <v>0</v>
      </c>
      <c r="U2354" s="3">
        <v>7215.1333879945196</v>
      </c>
      <c r="V2354" s="3">
        <v>1</v>
      </c>
      <c r="W2354" s="3" t="str">
        <f>IF(Bank_data3[[#This Row],[credit_risk]]=1,"High Risk","Low Risk")</f>
        <v>High Risk</v>
      </c>
      <c r="X2354" s="3" t="str">
        <f t="shared" si="252"/>
        <v>35-44</v>
      </c>
      <c r="Y2354" s="3" t="str">
        <f t="shared" si="253"/>
        <v>Low Income</v>
      </c>
      <c r="Z2354" s="3" t="str">
        <f t="shared" si="254"/>
        <v>Poor</v>
      </c>
      <c r="AA2354" s="27">
        <f t="shared" si="255"/>
        <v>0.35870488928069821</v>
      </c>
      <c r="AB2354" s="3" t="str">
        <f t="shared" si="256"/>
        <v>Medium</v>
      </c>
      <c r="AC2354" s="3" t="str">
        <f t="shared" si="257"/>
        <v>High</v>
      </c>
      <c r="AD2354" s="3" t="str">
        <f t="shared" si="258"/>
        <v>No</v>
      </c>
    </row>
    <row r="2355" spans="1:30" ht="15" customHeight="1" x14ac:dyDescent="0.3">
      <c r="A2355" s="3" t="s">
        <v>2376</v>
      </c>
      <c r="B2355" s="3">
        <v>66</v>
      </c>
      <c r="C2355" s="3" t="s">
        <v>28</v>
      </c>
      <c r="D2355" s="3" t="s">
        <v>24</v>
      </c>
      <c r="E2355" s="3">
        <v>54347.987632575103</v>
      </c>
      <c r="F2355" s="3">
        <v>57</v>
      </c>
      <c r="G2355" s="3">
        <v>1948.0901952353299</v>
      </c>
      <c r="H2355" s="3">
        <v>0</v>
      </c>
      <c r="I2355" s="3">
        <v>953.12440374295898</v>
      </c>
      <c r="J2355" s="3">
        <v>7</v>
      </c>
      <c r="K2355" s="3">
        <v>366.82608025373997</v>
      </c>
      <c r="L2355" s="3">
        <v>74</v>
      </c>
      <c r="M2355" s="3">
        <v>9</v>
      </c>
      <c r="N2355" s="3">
        <v>3</v>
      </c>
      <c r="O2355" s="3">
        <v>579</v>
      </c>
      <c r="P2355" s="3">
        <v>1</v>
      </c>
      <c r="Q2355" s="3">
        <v>12812.736955308799</v>
      </c>
      <c r="R2355" s="3">
        <v>3</v>
      </c>
      <c r="S2355" s="3">
        <v>0</v>
      </c>
      <c r="T2355" s="3">
        <v>0</v>
      </c>
      <c r="U2355" s="3">
        <v>7211.1931348954704</v>
      </c>
      <c r="V2355" s="3">
        <v>1</v>
      </c>
      <c r="W2355" s="3" t="str">
        <f>IF(Bank_data3[[#This Row],[credit_risk]]=1,"High Risk","Low Risk")</f>
        <v>High Risk</v>
      </c>
      <c r="X2355" s="3" t="str">
        <f t="shared" si="252"/>
        <v>55+</v>
      </c>
      <c r="Y2355" s="3" t="str">
        <f t="shared" si="253"/>
        <v>Middle Income</v>
      </c>
      <c r="Z2355" s="3" t="str">
        <f t="shared" si="254"/>
        <v>Poor</v>
      </c>
      <c r="AA2355" s="27">
        <f t="shared" si="255"/>
        <v>0.23575365921422084</v>
      </c>
      <c r="AB2355" s="3" t="str">
        <f t="shared" si="256"/>
        <v>Medium</v>
      </c>
      <c r="AC2355" s="3" t="str">
        <f t="shared" si="257"/>
        <v>High</v>
      </c>
      <c r="AD2355" s="3" t="str">
        <f t="shared" si="258"/>
        <v>No</v>
      </c>
    </row>
    <row r="2356" spans="1:30" ht="15" customHeight="1" x14ac:dyDescent="0.3">
      <c r="A2356" s="3" t="s">
        <v>2377</v>
      </c>
      <c r="B2356" s="3">
        <v>34</v>
      </c>
      <c r="C2356" s="3" t="s">
        <v>31</v>
      </c>
      <c r="D2356" s="3" t="s">
        <v>26</v>
      </c>
      <c r="E2356" s="3">
        <v>48187.089426992403</v>
      </c>
      <c r="F2356" s="3">
        <v>86</v>
      </c>
      <c r="G2356" s="3">
        <v>1520.13193308738</v>
      </c>
      <c r="H2356" s="3">
        <v>8</v>
      </c>
      <c r="I2356" s="3">
        <v>663.29619057300101</v>
      </c>
      <c r="J2356" s="3">
        <v>13</v>
      </c>
      <c r="K2356" s="3">
        <v>488.64779653067802</v>
      </c>
      <c r="L2356" s="3">
        <v>37</v>
      </c>
      <c r="M2356" s="3">
        <v>16</v>
      </c>
      <c r="N2356" s="3">
        <v>2</v>
      </c>
      <c r="O2356" s="3">
        <v>898</v>
      </c>
      <c r="P2356" s="3">
        <v>2</v>
      </c>
      <c r="Q2356" s="3">
        <v>11450.779964404899</v>
      </c>
      <c r="R2356" s="3">
        <v>5</v>
      </c>
      <c r="S2356" s="3">
        <v>0</v>
      </c>
      <c r="T2356" s="3">
        <v>0</v>
      </c>
      <c r="U2356" s="3">
        <v>8035.52578798177</v>
      </c>
      <c r="V2356" s="3">
        <v>1</v>
      </c>
      <c r="W2356" s="3" t="str">
        <f>IF(Bank_data3[[#This Row],[credit_risk]]=1,"High Risk","Low Risk")</f>
        <v>High Risk</v>
      </c>
      <c r="X2356" s="3" t="str">
        <f t="shared" si="252"/>
        <v>25-34</v>
      </c>
      <c r="Y2356" s="3" t="str">
        <f t="shared" si="253"/>
        <v>Low Income</v>
      </c>
      <c r="Z2356" s="3" t="str">
        <f t="shared" si="254"/>
        <v>Excellent</v>
      </c>
      <c r="AA2356" s="27">
        <f t="shared" si="255"/>
        <v>0.23763169970566117</v>
      </c>
      <c r="AB2356" s="3" t="str">
        <f t="shared" si="256"/>
        <v>Medium</v>
      </c>
      <c r="AC2356" s="3" t="str">
        <f t="shared" si="257"/>
        <v>High</v>
      </c>
      <c r="AD2356" s="3" t="str">
        <f t="shared" si="258"/>
        <v>No</v>
      </c>
    </row>
    <row r="2357" spans="1:30" ht="15" customHeight="1" x14ac:dyDescent="0.3">
      <c r="A2357" s="3" t="s">
        <v>2378</v>
      </c>
      <c r="B2357" s="3">
        <v>44</v>
      </c>
      <c r="C2357" s="3" t="s">
        <v>31</v>
      </c>
      <c r="D2357" s="3" t="s">
        <v>24</v>
      </c>
      <c r="E2357" s="3">
        <v>61580.303232255501</v>
      </c>
      <c r="F2357" s="3">
        <v>60</v>
      </c>
      <c r="G2357" s="3">
        <v>2269.8566867720401</v>
      </c>
      <c r="H2357" s="3">
        <v>8</v>
      </c>
      <c r="I2357" s="3">
        <v>561.16539508495202</v>
      </c>
      <c r="J2357" s="3">
        <v>37</v>
      </c>
      <c r="K2357" s="3">
        <v>449.53162458502999</v>
      </c>
      <c r="L2357" s="3">
        <v>62</v>
      </c>
      <c r="M2357" s="3">
        <v>18</v>
      </c>
      <c r="N2357" s="3">
        <v>2</v>
      </c>
      <c r="O2357" s="3">
        <v>432</v>
      </c>
      <c r="P2357" s="3">
        <v>4</v>
      </c>
      <c r="Q2357" s="3">
        <v>17552.9747770824</v>
      </c>
      <c r="R2357" s="3">
        <v>2</v>
      </c>
      <c r="S2357" s="3">
        <v>0</v>
      </c>
      <c r="T2357" s="3">
        <v>0</v>
      </c>
      <c r="U2357" s="3">
        <v>7459.3311516487702</v>
      </c>
      <c r="V2357" s="3">
        <v>1</v>
      </c>
      <c r="W2357" s="3" t="str">
        <f>IF(Bank_data3[[#This Row],[credit_risk]]=1,"High Risk","Low Risk")</f>
        <v>High Risk</v>
      </c>
      <c r="X2357" s="3" t="str">
        <f t="shared" si="252"/>
        <v>35-44</v>
      </c>
      <c r="Y2357" s="3" t="str">
        <f t="shared" si="253"/>
        <v>Middle Income</v>
      </c>
      <c r="Z2357" s="3" t="str">
        <f t="shared" si="254"/>
        <v>Poor</v>
      </c>
      <c r="AA2357" s="27">
        <f t="shared" si="255"/>
        <v>0.28504203220435309</v>
      </c>
      <c r="AB2357" s="3" t="str">
        <f t="shared" si="256"/>
        <v>Medium</v>
      </c>
      <c r="AC2357" s="3" t="str">
        <f t="shared" si="257"/>
        <v>High</v>
      </c>
      <c r="AD2357" s="3" t="str">
        <f t="shared" si="258"/>
        <v>No</v>
      </c>
    </row>
    <row r="2358" spans="1:30" ht="15" customHeight="1" x14ac:dyDescent="0.3">
      <c r="A2358" s="3" t="s">
        <v>2379</v>
      </c>
      <c r="B2358" s="3">
        <v>55</v>
      </c>
      <c r="C2358" s="3" t="s">
        <v>23</v>
      </c>
      <c r="D2358" s="3" t="s">
        <v>26</v>
      </c>
      <c r="E2358" s="3">
        <v>70537.450896615803</v>
      </c>
      <c r="F2358" s="3">
        <v>39</v>
      </c>
      <c r="G2358" s="3">
        <v>865.82168198956902</v>
      </c>
      <c r="H2358" s="3">
        <v>2</v>
      </c>
      <c r="I2358" s="3">
        <v>279.99118699712301</v>
      </c>
      <c r="J2358" s="3">
        <v>23</v>
      </c>
      <c r="K2358" s="3">
        <v>671.86208775991395</v>
      </c>
      <c r="L2358" s="3">
        <v>11</v>
      </c>
      <c r="M2358" s="3">
        <v>19</v>
      </c>
      <c r="N2358" s="3">
        <v>5</v>
      </c>
      <c r="O2358" s="3">
        <v>385</v>
      </c>
      <c r="P2358" s="3">
        <v>4</v>
      </c>
      <c r="Q2358" s="3">
        <v>2709.53169102642</v>
      </c>
      <c r="R2358" s="3">
        <v>4</v>
      </c>
      <c r="S2358" s="3">
        <v>0</v>
      </c>
      <c r="T2358" s="3">
        <v>0</v>
      </c>
      <c r="U2358" s="3">
        <v>7196.2748448483799</v>
      </c>
      <c r="V2358" s="3">
        <v>1</v>
      </c>
      <c r="W2358" s="3" t="str">
        <f>IF(Bank_data3[[#This Row],[credit_risk]]=1,"High Risk","Low Risk")</f>
        <v>High Risk</v>
      </c>
      <c r="X2358" s="3" t="str">
        <f t="shared" si="252"/>
        <v>55+</v>
      </c>
      <c r="Y2358" s="3" t="str">
        <f t="shared" si="253"/>
        <v>Middle Income</v>
      </c>
      <c r="Z2358" s="3" t="str">
        <f t="shared" si="254"/>
        <v>Poor</v>
      </c>
      <c r="AA2358" s="27">
        <f t="shared" si="255"/>
        <v>3.8412668115802524E-2</v>
      </c>
      <c r="AB2358" s="3" t="str">
        <f t="shared" si="256"/>
        <v>Low</v>
      </c>
      <c r="AC2358" s="3" t="str">
        <f t="shared" si="257"/>
        <v>Medium</v>
      </c>
      <c r="AD2358" s="3" t="str">
        <f t="shared" si="258"/>
        <v>No</v>
      </c>
    </row>
    <row r="2359" spans="1:30" ht="15" customHeight="1" x14ac:dyDescent="0.3">
      <c r="A2359" s="3" t="s">
        <v>2380</v>
      </c>
      <c r="B2359" s="3">
        <v>30</v>
      </c>
      <c r="C2359" s="3" t="s">
        <v>31</v>
      </c>
      <c r="D2359" s="3" t="s">
        <v>33</v>
      </c>
      <c r="E2359" s="3">
        <v>27089.052431829001</v>
      </c>
      <c r="F2359" s="3">
        <v>18</v>
      </c>
      <c r="G2359" s="3">
        <v>2880.24687986142</v>
      </c>
      <c r="H2359" s="3">
        <v>3</v>
      </c>
      <c r="I2359" s="3">
        <v>1140.1715428370901</v>
      </c>
      <c r="J2359" s="3">
        <v>21</v>
      </c>
      <c r="K2359" s="3">
        <v>85.953727006223204</v>
      </c>
      <c r="L2359" s="3">
        <v>21</v>
      </c>
      <c r="M2359" s="3">
        <v>16</v>
      </c>
      <c r="N2359" s="3">
        <v>0</v>
      </c>
      <c r="O2359" s="3">
        <v>480</v>
      </c>
      <c r="P2359" s="3">
        <v>2</v>
      </c>
      <c r="Q2359" s="3">
        <v>17116.7030981594</v>
      </c>
      <c r="R2359" s="3">
        <v>2</v>
      </c>
      <c r="S2359" s="3">
        <v>0</v>
      </c>
      <c r="T2359" s="3">
        <v>0</v>
      </c>
      <c r="U2359" s="3">
        <v>9714.0563784175501</v>
      </c>
      <c r="V2359" s="3">
        <v>1</v>
      </c>
      <c r="W2359" s="3" t="str">
        <f>IF(Bank_data3[[#This Row],[credit_risk]]=1,"High Risk","Low Risk")</f>
        <v>High Risk</v>
      </c>
      <c r="X2359" s="3" t="str">
        <f t="shared" si="252"/>
        <v>25-34</v>
      </c>
      <c r="Y2359" s="3" t="str">
        <f t="shared" si="253"/>
        <v>Low Income</v>
      </c>
      <c r="Z2359" s="3" t="str">
        <f t="shared" si="254"/>
        <v>Poor</v>
      </c>
      <c r="AA2359" s="27">
        <f t="shared" si="255"/>
        <v>0.6318679156915683</v>
      </c>
      <c r="AB2359" s="3" t="str">
        <f t="shared" si="256"/>
        <v>Medium</v>
      </c>
      <c r="AC2359" s="3" t="str">
        <f t="shared" si="257"/>
        <v>Medium</v>
      </c>
      <c r="AD2359" s="3" t="str">
        <f t="shared" si="258"/>
        <v>No</v>
      </c>
    </row>
    <row r="2360" spans="1:30" ht="15" customHeight="1" x14ac:dyDescent="0.3">
      <c r="A2360" s="3" t="s">
        <v>2381</v>
      </c>
      <c r="B2360" s="3">
        <v>34</v>
      </c>
      <c r="C2360" s="3" t="s">
        <v>28</v>
      </c>
      <c r="D2360" s="3" t="s">
        <v>33</v>
      </c>
      <c r="E2360" s="3">
        <v>51215.559151648798</v>
      </c>
      <c r="F2360" s="3">
        <v>225</v>
      </c>
      <c r="G2360" s="3">
        <v>2013.9963671836799</v>
      </c>
      <c r="H2360" s="3">
        <v>3</v>
      </c>
      <c r="I2360" s="3">
        <v>322.64789761650201</v>
      </c>
      <c r="J2360" s="3">
        <v>14</v>
      </c>
      <c r="K2360" s="3">
        <v>335.81034779908799</v>
      </c>
      <c r="L2360" s="3">
        <v>2</v>
      </c>
      <c r="M2360" s="3">
        <v>13</v>
      </c>
      <c r="N2360" s="3">
        <v>0</v>
      </c>
      <c r="O2360" s="3">
        <v>334</v>
      </c>
      <c r="P2360" s="3">
        <v>4</v>
      </c>
      <c r="Q2360" s="3">
        <v>19911.569157554899</v>
      </c>
      <c r="R2360" s="3">
        <v>3</v>
      </c>
      <c r="S2360" s="3">
        <v>0</v>
      </c>
      <c r="T2360" s="3">
        <v>0</v>
      </c>
      <c r="U2360" s="3">
        <v>8360.0293268841106</v>
      </c>
      <c r="V2360" s="3">
        <v>1</v>
      </c>
      <c r="W2360" s="3" t="str">
        <f>IF(Bank_data3[[#This Row],[credit_risk]]=1,"High Risk","Low Risk")</f>
        <v>High Risk</v>
      </c>
      <c r="X2360" s="3" t="str">
        <f t="shared" si="252"/>
        <v>25-34</v>
      </c>
      <c r="Y2360" s="3" t="str">
        <f t="shared" si="253"/>
        <v>Middle Income</v>
      </c>
      <c r="Z2360" s="3" t="str">
        <f t="shared" si="254"/>
        <v>Poor</v>
      </c>
      <c r="AA2360" s="27">
        <f t="shared" si="255"/>
        <v>0.38877968897297255</v>
      </c>
      <c r="AB2360" s="3" t="str">
        <f t="shared" si="256"/>
        <v>Medium</v>
      </c>
      <c r="AC2360" s="3" t="str">
        <f t="shared" si="257"/>
        <v>Low</v>
      </c>
      <c r="AD2360" s="3" t="str">
        <f t="shared" si="258"/>
        <v>No</v>
      </c>
    </row>
    <row r="2361" spans="1:30" ht="15" customHeight="1" x14ac:dyDescent="0.3">
      <c r="A2361" s="3" t="s">
        <v>2382</v>
      </c>
      <c r="B2361" s="3">
        <v>23</v>
      </c>
      <c r="C2361" s="3" t="s">
        <v>31</v>
      </c>
      <c r="D2361" s="3" t="s">
        <v>24</v>
      </c>
      <c r="E2361" s="3">
        <v>49043.729502419803</v>
      </c>
      <c r="F2361" s="3">
        <v>223</v>
      </c>
      <c r="G2361" s="3">
        <v>199.22898906967399</v>
      </c>
      <c r="H2361" s="3">
        <v>9</v>
      </c>
      <c r="I2361" s="3">
        <v>781.81288769654395</v>
      </c>
      <c r="J2361" s="3">
        <v>19</v>
      </c>
      <c r="K2361" s="3">
        <v>423.472940389256</v>
      </c>
      <c r="L2361" s="3">
        <v>18</v>
      </c>
      <c r="M2361" s="3">
        <v>6</v>
      </c>
      <c r="N2361" s="3">
        <v>0</v>
      </c>
      <c r="O2361" s="3">
        <v>805</v>
      </c>
      <c r="P2361" s="3">
        <v>4</v>
      </c>
      <c r="Q2361" s="3">
        <v>5325.5755040480499</v>
      </c>
      <c r="R2361" s="3">
        <v>0</v>
      </c>
      <c r="S2361" s="3">
        <v>0</v>
      </c>
      <c r="T2361" s="3">
        <v>0</v>
      </c>
      <c r="U2361" s="3">
        <v>8995.7918737078107</v>
      </c>
      <c r="V2361" s="3">
        <v>0</v>
      </c>
      <c r="W2361" s="3" t="str">
        <f>IF(Bank_data3[[#This Row],[credit_risk]]=1,"High Risk","Low Risk")</f>
        <v>Low Risk</v>
      </c>
      <c r="X2361" s="3" t="str">
        <f t="shared" si="252"/>
        <v>18-24</v>
      </c>
      <c r="Y2361" s="3" t="str">
        <f t="shared" si="253"/>
        <v>Low Income</v>
      </c>
      <c r="Z2361" s="3" t="str">
        <f t="shared" si="254"/>
        <v>Excellent</v>
      </c>
      <c r="AA2361" s="27">
        <f t="shared" si="255"/>
        <v>0.10858830594816994</v>
      </c>
      <c r="AB2361" s="3" t="str">
        <f t="shared" si="256"/>
        <v>Low</v>
      </c>
      <c r="AC2361" s="3" t="str">
        <f t="shared" si="257"/>
        <v>Medium</v>
      </c>
      <c r="AD2361" s="3" t="str">
        <f t="shared" si="258"/>
        <v>No</v>
      </c>
    </row>
    <row r="2362" spans="1:30" ht="15" customHeight="1" x14ac:dyDescent="0.3">
      <c r="A2362" s="3" t="s">
        <v>2383</v>
      </c>
      <c r="B2362" s="3">
        <v>40</v>
      </c>
      <c r="C2362" s="3" t="s">
        <v>23</v>
      </c>
      <c r="D2362" s="3" t="s">
        <v>24</v>
      </c>
      <c r="E2362" s="3">
        <v>53661.464121012497</v>
      </c>
      <c r="F2362" s="3">
        <v>72</v>
      </c>
      <c r="G2362" s="3">
        <v>1015.8318548286099</v>
      </c>
      <c r="H2362" s="3">
        <v>7</v>
      </c>
      <c r="I2362" s="3">
        <v>468.79106399629597</v>
      </c>
      <c r="J2362" s="3">
        <v>26</v>
      </c>
      <c r="K2362" s="3">
        <v>692.67271573377604</v>
      </c>
      <c r="L2362" s="3">
        <v>42</v>
      </c>
      <c r="M2362" s="3">
        <v>18</v>
      </c>
      <c r="N2362" s="3">
        <v>6</v>
      </c>
      <c r="O2362" s="3">
        <v>333</v>
      </c>
      <c r="P2362" s="3">
        <v>5</v>
      </c>
      <c r="Q2362" s="3">
        <v>256.42599726502903</v>
      </c>
      <c r="R2362" s="3">
        <v>0</v>
      </c>
      <c r="S2362" s="3">
        <v>0</v>
      </c>
      <c r="T2362" s="3">
        <v>0</v>
      </c>
      <c r="U2362" s="3">
        <v>10781.089934486599</v>
      </c>
      <c r="V2362" s="3">
        <v>1</v>
      </c>
      <c r="W2362" s="3" t="str">
        <f>IF(Bank_data3[[#This Row],[credit_risk]]=1,"High Risk","Low Risk")</f>
        <v>High Risk</v>
      </c>
      <c r="X2362" s="3" t="str">
        <f t="shared" si="252"/>
        <v>35-44</v>
      </c>
      <c r="Y2362" s="3" t="str">
        <f t="shared" si="253"/>
        <v>Middle Income</v>
      </c>
      <c r="Z2362" s="3" t="str">
        <f t="shared" si="254"/>
        <v>Poor</v>
      </c>
      <c r="AA2362" s="27">
        <f t="shared" si="255"/>
        <v>4.7785874177186114E-3</v>
      </c>
      <c r="AB2362" s="3" t="str">
        <f t="shared" si="256"/>
        <v>Medium</v>
      </c>
      <c r="AC2362" s="3" t="str">
        <f t="shared" si="257"/>
        <v>High</v>
      </c>
      <c r="AD2362" s="3" t="str">
        <f t="shared" si="258"/>
        <v>No</v>
      </c>
    </row>
    <row r="2363" spans="1:30" ht="15" customHeight="1" x14ac:dyDescent="0.3">
      <c r="A2363" s="3" t="s">
        <v>2384</v>
      </c>
      <c r="B2363" s="3">
        <v>32</v>
      </c>
      <c r="C2363" s="3" t="s">
        <v>28</v>
      </c>
      <c r="D2363" s="3" t="s">
        <v>33</v>
      </c>
      <c r="E2363" s="3">
        <v>49721.524794193203</v>
      </c>
      <c r="F2363" s="3">
        <v>95</v>
      </c>
      <c r="G2363" s="3">
        <v>10</v>
      </c>
      <c r="H2363" s="3">
        <v>5</v>
      </c>
      <c r="I2363" s="3">
        <v>1071.5453814744701</v>
      </c>
      <c r="J2363" s="3">
        <v>27</v>
      </c>
      <c r="K2363" s="3">
        <v>500.55982663854599</v>
      </c>
      <c r="L2363" s="3">
        <v>66</v>
      </c>
      <c r="M2363" s="3">
        <v>6</v>
      </c>
      <c r="N2363" s="3">
        <v>4</v>
      </c>
      <c r="O2363" s="3">
        <v>777</v>
      </c>
      <c r="P2363" s="3">
        <v>1</v>
      </c>
      <c r="Q2363" s="3">
        <v>14791.027893172901</v>
      </c>
      <c r="R2363" s="3">
        <v>4</v>
      </c>
      <c r="S2363" s="3">
        <v>0</v>
      </c>
      <c r="T2363" s="3">
        <v>0</v>
      </c>
      <c r="U2363" s="3">
        <v>11943.867148305</v>
      </c>
      <c r="V2363" s="3">
        <v>1</v>
      </c>
      <c r="W2363" s="3" t="str">
        <f>IF(Bank_data3[[#This Row],[credit_risk]]=1,"High Risk","Low Risk")</f>
        <v>High Risk</v>
      </c>
      <c r="X2363" s="3" t="str">
        <f t="shared" si="252"/>
        <v>25-34</v>
      </c>
      <c r="Y2363" s="3" t="str">
        <f t="shared" si="253"/>
        <v>Low Income</v>
      </c>
      <c r="Z2363" s="3" t="str">
        <f t="shared" si="254"/>
        <v>Very Good</v>
      </c>
      <c r="AA2363" s="27">
        <f t="shared" si="255"/>
        <v>0.29747735924020358</v>
      </c>
      <c r="AB2363" s="3" t="str">
        <f t="shared" si="256"/>
        <v>Low</v>
      </c>
      <c r="AC2363" s="3" t="str">
        <f t="shared" si="257"/>
        <v>High</v>
      </c>
      <c r="AD2363" s="3" t="str">
        <f t="shared" si="258"/>
        <v>No</v>
      </c>
    </row>
    <row r="2364" spans="1:30" ht="15" customHeight="1" x14ac:dyDescent="0.3">
      <c r="A2364" s="3" t="s">
        <v>2385</v>
      </c>
      <c r="B2364" s="3">
        <v>41</v>
      </c>
      <c r="C2364" s="3" t="s">
        <v>23</v>
      </c>
      <c r="D2364" s="3" t="s">
        <v>33</v>
      </c>
      <c r="E2364" s="3">
        <v>32348.067579859398</v>
      </c>
      <c r="F2364" s="3">
        <v>226</v>
      </c>
      <c r="G2364" s="3">
        <v>2136.6171138935601</v>
      </c>
      <c r="H2364" s="3">
        <v>1</v>
      </c>
      <c r="I2364" s="3">
        <v>682.97686079011703</v>
      </c>
      <c r="J2364" s="3">
        <v>21</v>
      </c>
      <c r="K2364" s="3">
        <v>172.710739123731</v>
      </c>
      <c r="L2364" s="3">
        <v>4</v>
      </c>
      <c r="M2364" s="3">
        <v>11</v>
      </c>
      <c r="N2364" s="3">
        <v>8</v>
      </c>
      <c r="O2364" s="3">
        <v>765</v>
      </c>
      <c r="P2364" s="3">
        <v>1</v>
      </c>
      <c r="Q2364" s="3">
        <v>17794.917673849701</v>
      </c>
      <c r="R2364" s="3">
        <v>6</v>
      </c>
      <c r="S2364" s="3">
        <v>0</v>
      </c>
      <c r="T2364" s="3">
        <v>0</v>
      </c>
      <c r="U2364" s="3">
        <v>12498.654426297</v>
      </c>
      <c r="V2364" s="3">
        <v>1</v>
      </c>
      <c r="W2364" s="3" t="str">
        <f>IF(Bank_data3[[#This Row],[credit_risk]]=1,"High Risk","Low Risk")</f>
        <v>High Risk</v>
      </c>
      <c r="X2364" s="3" t="str">
        <f t="shared" si="252"/>
        <v>35-44</v>
      </c>
      <c r="Y2364" s="3" t="str">
        <f t="shared" si="253"/>
        <v>Low Income</v>
      </c>
      <c r="Z2364" s="3" t="str">
        <f t="shared" si="254"/>
        <v>Very Good</v>
      </c>
      <c r="AA2364" s="27">
        <f t="shared" si="255"/>
        <v>0.55010759545121013</v>
      </c>
      <c r="AB2364" s="3" t="str">
        <f t="shared" si="256"/>
        <v>Medium</v>
      </c>
      <c r="AC2364" s="3" t="str">
        <f t="shared" si="257"/>
        <v>Low</v>
      </c>
      <c r="AD2364" s="3" t="str">
        <f t="shared" si="258"/>
        <v>No</v>
      </c>
    </row>
    <row r="2365" spans="1:30" ht="15" customHeight="1" x14ac:dyDescent="0.3">
      <c r="A2365" s="3" t="s">
        <v>2386</v>
      </c>
      <c r="B2365" s="3">
        <v>38</v>
      </c>
      <c r="C2365" s="3" t="s">
        <v>31</v>
      </c>
      <c r="D2365" s="3" t="s">
        <v>26</v>
      </c>
      <c r="E2365" s="3">
        <v>76185.491636670602</v>
      </c>
      <c r="F2365" s="3">
        <v>203</v>
      </c>
      <c r="G2365" s="3">
        <v>1950.80746335089</v>
      </c>
      <c r="H2365" s="3">
        <v>3</v>
      </c>
      <c r="I2365" s="3">
        <v>752.93807056787898</v>
      </c>
      <c r="J2365" s="3">
        <v>30</v>
      </c>
      <c r="K2365" s="3">
        <v>356.049689425792</v>
      </c>
      <c r="L2365" s="3">
        <v>28</v>
      </c>
      <c r="M2365" s="3">
        <v>5</v>
      </c>
      <c r="N2365" s="3">
        <v>2</v>
      </c>
      <c r="O2365" s="3">
        <v>684</v>
      </c>
      <c r="P2365" s="3">
        <v>1</v>
      </c>
      <c r="Q2365" s="3">
        <v>6716.49957217273</v>
      </c>
      <c r="R2365" s="3">
        <v>7</v>
      </c>
      <c r="S2365" s="3">
        <v>0</v>
      </c>
      <c r="T2365" s="3">
        <v>0</v>
      </c>
      <c r="U2365" s="3">
        <v>12350.114685530199</v>
      </c>
      <c r="V2365" s="3">
        <v>1</v>
      </c>
      <c r="W2365" s="3" t="str">
        <f>IF(Bank_data3[[#This Row],[credit_risk]]=1,"High Risk","Low Risk")</f>
        <v>High Risk</v>
      </c>
      <c r="X2365" s="3" t="str">
        <f t="shared" si="252"/>
        <v>35-44</v>
      </c>
      <c r="Y2365" s="3" t="str">
        <f t="shared" si="253"/>
        <v>Middle Income</v>
      </c>
      <c r="Z2365" s="3" t="str">
        <f t="shared" si="254"/>
        <v>Good</v>
      </c>
      <c r="AA2365" s="27">
        <f t="shared" si="255"/>
        <v>8.815982450049395E-2</v>
      </c>
      <c r="AB2365" s="3" t="str">
        <f t="shared" si="256"/>
        <v>Medium</v>
      </c>
      <c r="AC2365" s="3" t="str">
        <f t="shared" si="257"/>
        <v>Medium</v>
      </c>
      <c r="AD2365" s="3" t="str">
        <f t="shared" si="258"/>
        <v>No</v>
      </c>
    </row>
    <row r="2366" spans="1:30" ht="15" customHeight="1" x14ac:dyDescent="0.3">
      <c r="A2366" s="3" t="s">
        <v>2387</v>
      </c>
      <c r="B2366" s="3">
        <v>53</v>
      </c>
      <c r="C2366" s="3" t="s">
        <v>31</v>
      </c>
      <c r="D2366" s="3" t="s">
        <v>33</v>
      </c>
      <c r="E2366" s="3">
        <v>83853.700631647705</v>
      </c>
      <c r="F2366" s="3">
        <v>167</v>
      </c>
      <c r="G2366" s="3">
        <v>1131.7794866813599</v>
      </c>
      <c r="H2366" s="3">
        <v>0</v>
      </c>
      <c r="I2366" s="3">
        <v>764.74300797448905</v>
      </c>
      <c r="J2366" s="3">
        <v>8</v>
      </c>
      <c r="K2366" s="3">
        <v>814.94229650244199</v>
      </c>
      <c r="L2366" s="3">
        <v>4</v>
      </c>
      <c r="M2366" s="3">
        <v>7</v>
      </c>
      <c r="N2366" s="3">
        <v>5</v>
      </c>
      <c r="O2366" s="3">
        <v>421</v>
      </c>
      <c r="P2366" s="3">
        <v>0</v>
      </c>
      <c r="Q2366" s="3">
        <v>3606.0720587024898</v>
      </c>
      <c r="R2366" s="3">
        <v>4</v>
      </c>
      <c r="S2366" s="3">
        <v>0</v>
      </c>
      <c r="T2366" s="3">
        <v>0</v>
      </c>
      <c r="U2366" s="3">
        <v>10603.253146381499</v>
      </c>
      <c r="V2366" s="3">
        <v>1</v>
      </c>
      <c r="W2366" s="3" t="str">
        <f>IF(Bank_data3[[#This Row],[credit_risk]]=1,"High Risk","Low Risk")</f>
        <v>High Risk</v>
      </c>
      <c r="X2366" s="3" t="str">
        <f t="shared" si="252"/>
        <v>45-54</v>
      </c>
      <c r="Y2366" s="3" t="str">
        <f t="shared" si="253"/>
        <v>Middle Income</v>
      </c>
      <c r="Z2366" s="3" t="str">
        <f t="shared" si="254"/>
        <v>Poor</v>
      </c>
      <c r="AA2366" s="27">
        <f t="shared" si="255"/>
        <v>4.3004328151756033E-2</v>
      </c>
      <c r="AB2366" s="3" t="str">
        <f t="shared" si="256"/>
        <v>Medium</v>
      </c>
      <c r="AC2366" s="3" t="str">
        <f t="shared" si="257"/>
        <v>Low</v>
      </c>
      <c r="AD2366" s="3" t="str">
        <f t="shared" si="258"/>
        <v>No</v>
      </c>
    </row>
    <row r="2367" spans="1:30" ht="15" customHeight="1" x14ac:dyDescent="0.3">
      <c r="A2367" s="3" t="s">
        <v>2388</v>
      </c>
      <c r="B2367" s="3">
        <v>33</v>
      </c>
      <c r="C2367" s="3" t="s">
        <v>23</v>
      </c>
      <c r="D2367" s="3" t="s">
        <v>24</v>
      </c>
      <c r="E2367" s="3">
        <v>59844.014662130299</v>
      </c>
      <c r="F2367" s="3">
        <v>183</v>
      </c>
      <c r="G2367" s="3">
        <v>2460.2856736701401</v>
      </c>
      <c r="H2367" s="3">
        <v>2</v>
      </c>
      <c r="I2367" s="3">
        <v>905.899617227524</v>
      </c>
      <c r="J2367" s="3">
        <v>22</v>
      </c>
      <c r="K2367" s="3">
        <v>169.21816657387399</v>
      </c>
      <c r="L2367" s="3">
        <v>44</v>
      </c>
      <c r="M2367" s="3">
        <v>8</v>
      </c>
      <c r="N2367" s="3">
        <v>6</v>
      </c>
      <c r="O2367" s="3">
        <v>608</v>
      </c>
      <c r="P2367" s="3">
        <v>5</v>
      </c>
      <c r="Q2367" s="3">
        <v>717.45800528284997</v>
      </c>
      <c r="R2367" s="3">
        <v>1</v>
      </c>
      <c r="S2367" s="3">
        <v>0</v>
      </c>
      <c r="T2367" s="3">
        <v>0</v>
      </c>
      <c r="U2367" s="3">
        <v>2814.5218984559701</v>
      </c>
      <c r="V2367" s="3">
        <v>0</v>
      </c>
      <c r="W2367" s="3" t="str">
        <f>IF(Bank_data3[[#This Row],[credit_risk]]=1,"High Risk","Low Risk")</f>
        <v>Low Risk</v>
      </c>
      <c r="X2367" s="3" t="str">
        <f t="shared" si="252"/>
        <v>25-34</v>
      </c>
      <c r="Y2367" s="3" t="str">
        <f t="shared" si="253"/>
        <v>Middle Income</v>
      </c>
      <c r="Z2367" s="3" t="str">
        <f t="shared" si="254"/>
        <v>Fair</v>
      </c>
      <c r="AA2367" s="27">
        <f t="shared" si="255"/>
        <v>1.1988801375267063E-2</v>
      </c>
      <c r="AB2367" s="3" t="str">
        <f t="shared" si="256"/>
        <v>Medium</v>
      </c>
      <c r="AC2367" s="3" t="str">
        <f t="shared" si="257"/>
        <v>High</v>
      </c>
      <c r="AD2367" s="3" t="str">
        <f t="shared" si="258"/>
        <v>No</v>
      </c>
    </row>
    <row r="2368" spans="1:30" ht="15" customHeight="1" x14ac:dyDescent="0.3">
      <c r="A2368" s="3" t="s">
        <v>2389</v>
      </c>
      <c r="B2368" s="3">
        <v>23</v>
      </c>
      <c r="C2368" s="3" t="s">
        <v>28</v>
      </c>
      <c r="D2368" s="3" t="s">
        <v>33</v>
      </c>
      <c r="E2368" s="3">
        <v>60765.832035700798</v>
      </c>
      <c r="F2368" s="3">
        <v>217</v>
      </c>
      <c r="G2368" s="3">
        <v>1433.1773072071601</v>
      </c>
      <c r="H2368" s="3">
        <v>3</v>
      </c>
      <c r="I2368" s="3">
        <v>804.55166739415802</v>
      </c>
      <c r="J2368" s="3">
        <v>4</v>
      </c>
      <c r="K2368" s="3">
        <v>756.896554088524</v>
      </c>
      <c r="L2368" s="3">
        <v>53</v>
      </c>
      <c r="M2368" s="3">
        <v>17</v>
      </c>
      <c r="N2368" s="3">
        <v>2</v>
      </c>
      <c r="O2368" s="3">
        <v>507</v>
      </c>
      <c r="P2368" s="3">
        <v>0</v>
      </c>
      <c r="Q2368" s="3">
        <v>18499.067639481</v>
      </c>
      <c r="R2368" s="3">
        <v>4</v>
      </c>
      <c r="S2368" s="3">
        <v>0</v>
      </c>
      <c r="T2368" s="3">
        <v>0</v>
      </c>
      <c r="U2368" s="3">
        <v>5022.9027205169896</v>
      </c>
      <c r="V2368" s="3">
        <v>1</v>
      </c>
      <c r="W2368" s="3" t="str">
        <f>IF(Bank_data3[[#This Row],[credit_risk]]=1,"High Risk","Low Risk")</f>
        <v>High Risk</v>
      </c>
      <c r="X2368" s="3" t="str">
        <f t="shared" si="252"/>
        <v>18-24</v>
      </c>
      <c r="Y2368" s="3" t="str">
        <f t="shared" si="253"/>
        <v>Middle Income</v>
      </c>
      <c r="Z2368" s="3" t="str">
        <f t="shared" si="254"/>
        <v>Poor</v>
      </c>
      <c r="AA2368" s="27">
        <f t="shared" si="255"/>
        <v>0.30443206354209934</v>
      </c>
      <c r="AB2368" s="3" t="str">
        <f t="shared" si="256"/>
        <v>Medium</v>
      </c>
      <c r="AC2368" s="3" t="str">
        <f t="shared" si="257"/>
        <v>High</v>
      </c>
      <c r="AD2368" s="3" t="str">
        <f t="shared" si="258"/>
        <v>No</v>
      </c>
    </row>
    <row r="2369" spans="1:30" ht="15" customHeight="1" x14ac:dyDescent="0.3">
      <c r="A2369" s="3" t="s">
        <v>2390</v>
      </c>
      <c r="B2369" s="3">
        <v>67</v>
      </c>
      <c r="C2369" s="3" t="s">
        <v>31</v>
      </c>
      <c r="D2369" s="3" t="s">
        <v>24</v>
      </c>
      <c r="E2369" s="3">
        <v>52358.884951301101</v>
      </c>
      <c r="F2369" s="3">
        <v>146</v>
      </c>
      <c r="G2369" s="3">
        <v>3598.7082766359399</v>
      </c>
      <c r="H2369" s="3">
        <v>7</v>
      </c>
      <c r="I2369" s="3">
        <v>784.85438386360897</v>
      </c>
      <c r="J2369" s="3">
        <v>44</v>
      </c>
      <c r="K2369" s="3">
        <v>733.95440882524997</v>
      </c>
      <c r="L2369" s="3">
        <v>23</v>
      </c>
      <c r="M2369" s="3">
        <v>9</v>
      </c>
      <c r="N2369" s="3">
        <v>8</v>
      </c>
      <c r="O2369" s="3">
        <v>425</v>
      </c>
      <c r="P2369" s="3">
        <v>0</v>
      </c>
      <c r="Q2369" s="3">
        <v>11370.397096819501</v>
      </c>
      <c r="R2369" s="3">
        <v>0</v>
      </c>
      <c r="S2369" s="3">
        <v>0</v>
      </c>
      <c r="T2369" s="3">
        <v>0</v>
      </c>
      <c r="U2369" s="3">
        <v>6125.5017005320697</v>
      </c>
      <c r="V2369" s="3">
        <v>1</v>
      </c>
      <c r="W2369" s="3" t="str">
        <f>IF(Bank_data3[[#This Row],[credit_risk]]=1,"High Risk","Low Risk")</f>
        <v>High Risk</v>
      </c>
      <c r="X2369" s="3" t="str">
        <f t="shared" si="252"/>
        <v>55+</v>
      </c>
      <c r="Y2369" s="3" t="str">
        <f t="shared" si="253"/>
        <v>Middle Income</v>
      </c>
      <c r="Z2369" s="3" t="str">
        <f t="shared" si="254"/>
        <v>Poor</v>
      </c>
      <c r="AA2369" s="27">
        <f t="shared" si="255"/>
        <v>0.2171627051912027</v>
      </c>
      <c r="AB2369" s="3" t="str">
        <f t="shared" si="256"/>
        <v>Medium</v>
      </c>
      <c r="AC2369" s="3" t="str">
        <f t="shared" si="257"/>
        <v>Medium</v>
      </c>
      <c r="AD2369" s="3" t="str">
        <f t="shared" si="258"/>
        <v>No</v>
      </c>
    </row>
    <row r="2370" spans="1:30" ht="15" customHeight="1" x14ac:dyDescent="0.3">
      <c r="A2370" s="3" t="s">
        <v>2391</v>
      </c>
      <c r="B2370" s="3">
        <v>65</v>
      </c>
      <c r="C2370" s="3" t="s">
        <v>31</v>
      </c>
      <c r="D2370" s="3" t="s">
        <v>24</v>
      </c>
      <c r="E2370" s="3">
        <v>67445.657992021996</v>
      </c>
      <c r="F2370" s="3">
        <v>20</v>
      </c>
      <c r="G2370" s="3">
        <v>540.45172236656299</v>
      </c>
      <c r="H2370" s="3">
        <v>2</v>
      </c>
      <c r="I2370" s="3">
        <v>618.55930866082804</v>
      </c>
      <c r="J2370" s="3">
        <v>38</v>
      </c>
      <c r="K2370" s="3">
        <v>804.72487514145598</v>
      </c>
      <c r="L2370" s="3">
        <v>20</v>
      </c>
      <c r="M2370" s="3">
        <v>15</v>
      </c>
      <c r="N2370" s="3">
        <v>1</v>
      </c>
      <c r="O2370" s="3">
        <v>804</v>
      </c>
      <c r="P2370" s="3">
        <v>5</v>
      </c>
      <c r="Q2370" s="3">
        <v>19820.866544415101</v>
      </c>
      <c r="R2370" s="3">
        <v>0</v>
      </c>
      <c r="S2370" s="3">
        <v>0</v>
      </c>
      <c r="T2370" s="3">
        <v>0</v>
      </c>
      <c r="U2370" s="3">
        <v>7367.32651827687</v>
      </c>
      <c r="V2370" s="3">
        <v>0</v>
      </c>
      <c r="W2370" s="3" t="str">
        <f>IF(Bank_data3[[#This Row],[credit_risk]]=1,"High Risk","Low Risk")</f>
        <v>Low Risk</v>
      </c>
      <c r="X2370" s="3" t="str">
        <f t="shared" si="252"/>
        <v>55+</v>
      </c>
      <c r="Y2370" s="3" t="str">
        <f t="shared" si="253"/>
        <v>Middle Income</v>
      </c>
      <c r="Z2370" s="3" t="str">
        <f t="shared" si="254"/>
        <v>Excellent</v>
      </c>
      <c r="AA2370" s="27">
        <f t="shared" si="255"/>
        <v>0.29387905959431326</v>
      </c>
      <c r="AB2370" s="3" t="str">
        <f t="shared" si="256"/>
        <v>Low</v>
      </c>
      <c r="AC2370" s="3" t="str">
        <f t="shared" si="257"/>
        <v>Medium</v>
      </c>
      <c r="AD2370" s="3" t="str">
        <f t="shared" si="258"/>
        <v>No</v>
      </c>
    </row>
    <row r="2371" spans="1:30" ht="15" customHeight="1" x14ac:dyDescent="0.3">
      <c r="A2371" s="3" t="s">
        <v>2392</v>
      </c>
      <c r="B2371" s="3">
        <v>46</v>
      </c>
      <c r="C2371" s="3" t="s">
        <v>28</v>
      </c>
      <c r="D2371" s="3" t="s">
        <v>26</v>
      </c>
      <c r="E2371" s="3">
        <v>10000</v>
      </c>
      <c r="F2371" s="3">
        <v>149</v>
      </c>
      <c r="G2371" s="3">
        <v>2013.35197810867</v>
      </c>
      <c r="H2371" s="3">
        <v>4</v>
      </c>
      <c r="I2371" s="3">
        <v>248.84471933026799</v>
      </c>
      <c r="J2371" s="3">
        <v>16</v>
      </c>
      <c r="K2371" s="3">
        <v>774.97304081481298</v>
      </c>
      <c r="L2371" s="3">
        <v>31</v>
      </c>
      <c r="M2371" s="3">
        <v>16</v>
      </c>
      <c r="N2371" s="3">
        <v>6</v>
      </c>
      <c r="O2371" s="3">
        <v>361</v>
      </c>
      <c r="P2371" s="3">
        <v>0</v>
      </c>
      <c r="Q2371" s="3">
        <v>0</v>
      </c>
      <c r="R2371" s="3">
        <v>1</v>
      </c>
      <c r="S2371" s="3">
        <v>0</v>
      </c>
      <c r="T2371" s="3">
        <v>0</v>
      </c>
      <c r="U2371" s="3">
        <v>4890.8965866668996</v>
      </c>
      <c r="V2371" s="3">
        <v>1</v>
      </c>
      <c r="W2371" s="3" t="str">
        <f>IF(Bank_data3[[#This Row],[credit_risk]]=1,"High Risk","Low Risk")</f>
        <v>High Risk</v>
      </c>
      <c r="X2371" s="3" t="str">
        <f t="shared" si="252"/>
        <v>45-54</v>
      </c>
      <c r="Y2371" s="3" t="str">
        <f t="shared" si="253"/>
        <v>Low Income</v>
      </c>
      <c r="Z2371" s="3" t="str">
        <f t="shared" si="254"/>
        <v>Poor</v>
      </c>
      <c r="AA2371" s="27">
        <f t="shared" si="255"/>
        <v>0</v>
      </c>
      <c r="AB2371" s="3" t="str">
        <f t="shared" si="256"/>
        <v>Medium</v>
      </c>
      <c r="AC2371" s="3" t="str">
        <f t="shared" si="257"/>
        <v>High</v>
      </c>
      <c r="AD2371" s="3" t="str">
        <f t="shared" si="258"/>
        <v>No</v>
      </c>
    </row>
    <row r="2372" spans="1:30" ht="15" customHeight="1" x14ac:dyDescent="0.3">
      <c r="A2372" s="3" t="s">
        <v>2393</v>
      </c>
      <c r="B2372" s="3">
        <v>48</v>
      </c>
      <c r="C2372" s="3" t="s">
        <v>31</v>
      </c>
      <c r="D2372" s="3" t="s">
        <v>26</v>
      </c>
      <c r="E2372" s="3">
        <v>49930.478981746499</v>
      </c>
      <c r="F2372" s="3">
        <v>174</v>
      </c>
      <c r="G2372" s="3">
        <v>1182.07854591719</v>
      </c>
      <c r="H2372" s="3">
        <v>0</v>
      </c>
      <c r="I2372" s="3">
        <v>408.50716416035101</v>
      </c>
      <c r="J2372" s="3">
        <v>39</v>
      </c>
      <c r="K2372" s="3">
        <v>840.64492102957195</v>
      </c>
      <c r="L2372" s="3">
        <v>4</v>
      </c>
      <c r="M2372" s="3">
        <v>0</v>
      </c>
      <c r="N2372" s="3">
        <v>9</v>
      </c>
      <c r="O2372" s="3">
        <v>354</v>
      </c>
      <c r="P2372" s="3">
        <v>2</v>
      </c>
      <c r="Q2372" s="3">
        <v>12499.8807408918</v>
      </c>
      <c r="R2372" s="3">
        <v>5</v>
      </c>
      <c r="S2372" s="3">
        <v>0</v>
      </c>
      <c r="T2372" s="3">
        <v>0</v>
      </c>
      <c r="U2372" s="3">
        <v>4351.6347924298498</v>
      </c>
      <c r="V2372" s="3">
        <v>1</v>
      </c>
      <c r="W2372" s="3" t="str">
        <f>IF(Bank_data3[[#This Row],[credit_risk]]=1,"High Risk","Low Risk")</f>
        <v>High Risk</v>
      </c>
      <c r="X2372" s="3" t="str">
        <f t="shared" si="252"/>
        <v>45-54</v>
      </c>
      <c r="Y2372" s="3" t="str">
        <f t="shared" si="253"/>
        <v>Low Income</v>
      </c>
      <c r="Z2372" s="3" t="str">
        <f t="shared" si="254"/>
        <v>Poor</v>
      </c>
      <c r="AA2372" s="27">
        <f t="shared" si="255"/>
        <v>0.25034570057822769</v>
      </c>
      <c r="AB2372" s="3" t="str">
        <f t="shared" si="256"/>
        <v>Medium</v>
      </c>
      <c r="AC2372" s="3" t="str">
        <f t="shared" si="257"/>
        <v>Low</v>
      </c>
      <c r="AD2372" s="3" t="str">
        <f t="shared" si="258"/>
        <v>No</v>
      </c>
    </row>
    <row r="2373" spans="1:30" ht="15" customHeight="1" x14ac:dyDescent="0.3">
      <c r="A2373" s="3" t="s">
        <v>2394</v>
      </c>
      <c r="B2373" s="3">
        <v>66</v>
      </c>
      <c r="C2373" s="3" t="s">
        <v>23</v>
      </c>
      <c r="D2373" s="3" t="s">
        <v>26</v>
      </c>
      <c r="E2373" s="3">
        <v>39692.7139514808</v>
      </c>
      <c r="F2373" s="3">
        <v>132</v>
      </c>
      <c r="G2373" s="3">
        <v>958.36718614027905</v>
      </c>
      <c r="H2373" s="3">
        <v>3</v>
      </c>
      <c r="I2373" s="3">
        <v>1051.4679085382299</v>
      </c>
      <c r="J2373" s="3">
        <v>4</v>
      </c>
      <c r="K2373" s="3">
        <v>51.188505919494197</v>
      </c>
      <c r="L2373" s="3">
        <v>61</v>
      </c>
      <c r="M2373" s="3">
        <v>6</v>
      </c>
      <c r="N2373" s="3">
        <v>3</v>
      </c>
      <c r="O2373" s="3">
        <v>647</v>
      </c>
      <c r="P2373" s="3">
        <v>5</v>
      </c>
      <c r="Q2373" s="3">
        <v>18684.693818170599</v>
      </c>
      <c r="R2373" s="3">
        <v>3</v>
      </c>
      <c r="S2373" s="3">
        <v>0</v>
      </c>
      <c r="T2373" s="3">
        <v>0</v>
      </c>
      <c r="U2373" s="3">
        <v>1817.97102223451</v>
      </c>
      <c r="V2373" s="3">
        <v>0</v>
      </c>
      <c r="W2373" s="3" t="str">
        <f>IF(Bank_data3[[#This Row],[credit_risk]]=1,"High Risk","Low Risk")</f>
        <v>Low Risk</v>
      </c>
      <c r="X2373" s="3" t="str">
        <f t="shared" si="252"/>
        <v>55+</v>
      </c>
      <c r="Y2373" s="3" t="str">
        <f t="shared" si="253"/>
        <v>Low Income</v>
      </c>
      <c r="Z2373" s="3" t="str">
        <f t="shared" si="254"/>
        <v>Fair</v>
      </c>
      <c r="AA2373" s="27">
        <f t="shared" si="255"/>
        <v>0.47073359208972748</v>
      </c>
      <c r="AB2373" s="3" t="str">
        <f t="shared" si="256"/>
        <v>Low</v>
      </c>
      <c r="AC2373" s="3" t="str">
        <f t="shared" si="257"/>
        <v>High</v>
      </c>
      <c r="AD2373" s="3" t="str">
        <f t="shared" si="258"/>
        <v>No</v>
      </c>
    </row>
    <row r="2374" spans="1:30" ht="15" customHeight="1" x14ac:dyDescent="0.3">
      <c r="A2374" s="3" t="s">
        <v>2395</v>
      </c>
      <c r="B2374" s="3">
        <v>47</v>
      </c>
      <c r="C2374" s="3" t="s">
        <v>31</v>
      </c>
      <c r="D2374" s="3" t="s">
        <v>26</v>
      </c>
      <c r="E2374" s="3">
        <v>52624.725764383198</v>
      </c>
      <c r="F2374" s="3">
        <v>188</v>
      </c>
      <c r="G2374" s="3">
        <v>1361.5489334655199</v>
      </c>
      <c r="H2374" s="3">
        <v>1</v>
      </c>
      <c r="I2374" s="3">
        <v>692.96318783579602</v>
      </c>
      <c r="J2374" s="3">
        <v>6</v>
      </c>
      <c r="K2374" s="3">
        <v>827.232804732163</v>
      </c>
      <c r="L2374" s="3">
        <v>17</v>
      </c>
      <c r="M2374" s="3">
        <v>8</v>
      </c>
      <c r="N2374" s="3">
        <v>8</v>
      </c>
      <c r="O2374" s="3">
        <v>673</v>
      </c>
      <c r="P2374" s="3">
        <v>5</v>
      </c>
      <c r="Q2374" s="3">
        <v>6363.9957950711096</v>
      </c>
      <c r="R2374" s="3">
        <v>2</v>
      </c>
      <c r="S2374" s="3">
        <v>0</v>
      </c>
      <c r="T2374" s="3">
        <v>0</v>
      </c>
      <c r="U2374" s="3">
        <v>6433.3495288352897</v>
      </c>
      <c r="V2374" s="3">
        <v>0</v>
      </c>
      <c r="W2374" s="3" t="str">
        <f>IF(Bank_data3[[#This Row],[credit_risk]]=1,"High Risk","Low Risk")</f>
        <v>Low Risk</v>
      </c>
      <c r="X2374" s="3" t="str">
        <f t="shared" si="252"/>
        <v>45-54</v>
      </c>
      <c r="Y2374" s="3" t="str">
        <f t="shared" si="253"/>
        <v>Middle Income</v>
      </c>
      <c r="Z2374" s="3" t="str">
        <f t="shared" si="254"/>
        <v>Good</v>
      </c>
      <c r="AA2374" s="27">
        <f t="shared" si="255"/>
        <v>0.12093166667631945</v>
      </c>
      <c r="AB2374" s="3" t="str">
        <f t="shared" si="256"/>
        <v>Medium</v>
      </c>
      <c r="AC2374" s="3" t="str">
        <f t="shared" si="257"/>
        <v>Medium</v>
      </c>
      <c r="AD2374" s="3" t="str">
        <f t="shared" si="258"/>
        <v>No</v>
      </c>
    </row>
    <row r="2375" spans="1:30" ht="15" customHeight="1" x14ac:dyDescent="0.3">
      <c r="A2375" s="3" t="s">
        <v>2396</v>
      </c>
      <c r="B2375" s="3">
        <v>54</v>
      </c>
      <c r="C2375" s="3" t="s">
        <v>31</v>
      </c>
      <c r="D2375" s="3" t="s">
        <v>33</v>
      </c>
      <c r="E2375" s="3">
        <v>69667.296173115901</v>
      </c>
      <c r="F2375" s="3">
        <v>140</v>
      </c>
      <c r="G2375" s="3">
        <v>1793.6017465971699</v>
      </c>
      <c r="H2375" s="3">
        <v>3</v>
      </c>
      <c r="I2375" s="3">
        <v>567.596577797132</v>
      </c>
      <c r="J2375" s="3">
        <v>7</v>
      </c>
      <c r="K2375" s="3">
        <v>623.77196345253697</v>
      </c>
      <c r="L2375" s="3">
        <v>34</v>
      </c>
      <c r="M2375" s="3">
        <v>11</v>
      </c>
      <c r="N2375" s="3">
        <v>6</v>
      </c>
      <c r="O2375" s="3">
        <v>822</v>
      </c>
      <c r="P2375" s="3">
        <v>1</v>
      </c>
      <c r="Q2375" s="3">
        <v>16435.274850695299</v>
      </c>
      <c r="R2375" s="3">
        <v>0</v>
      </c>
      <c r="S2375" s="3">
        <v>0</v>
      </c>
      <c r="T2375" s="3">
        <v>0</v>
      </c>
      <c r="U2375" s="3">
        <v>8447.3732124588205</v>
      </c>
      <c r="V2375" s="3">
        <v>0</v>
      </c>
      <c r="W2375" s="3" t="str">
        <f>IF(Bank_data3[[#This Row],[credit_risk]]=1,"High Risk","Low Risk")</f>
        <v>Low Risk</v>
      </c>
      <c r="X2375" s="3" t="str">
        <f t="shared" ref="X2375:X2438" si="259">_xlfn.IFS(B2375&lt;25,"18-24",B2375&lt;35,"25-34",B2375&lt;45,"35-44",B2375&lt;55,"45-54",TRUE(),"55+")</f>
        <v>45-54</v>
      </c>
      <c r="Y2375" s="3" t="str">
        <f t="shared" ref="Y2375:Y2438" si="260">_xlfn.IFS(E2375&lt;50000,"Low Income",E2375&lt;100000,"Middle Income",TRUE(),"High Income")</f>
        <v>Middle Income</v>
      </c>
      <c r="Z2375" s="3" t="str">
        <f t="shared" ref="Z2375:Z2438" si="261">_xlfn.IFS(O2375&lt;580,"Poor",O2375&lt;670,"Fair",O2375&lt;740,"Good",O2375&lt;800,"Very Good",TRUE(),"Excellent")</f>
        <v>Excellent</v>
      </c>
      <c r="AA2375" s="27">
        <f t="shared" ref="AA2375:AA2438" si="262">IF(E2375=0,0,Q2375/E2375)</f>
        <v>0.23591090444870103</v>
      </c>
      <c r="AB2375" s="3" t="str">
        <f t="shared" ref="AB2375:AB2438" si="263">_xlfn.IFS(G2375&lt;1000,"Low",G2375&lt;5000,"Medium",TRUE(),"High")</f>
        <v>Medium</v>
      </c>
      <c r="AC2375" s="3" t="str">
        <f t="shared" ref="AC2375:AC2438" si="264">_xlfn.IFS(L2375&lt;10,"Low",L2375&lt;30,"Medium",TRUE(),"High")</f>
        <v>High</v>
      </c>
      <c r="AD2375" s="3" t="str">
        <f t="shared" ref="AD2375:AD2438" si="265">IF(AND(E2375&gt;=100000,O2375&gt;=750),"Yes","No")</f>
        <v>No</v>
      </c>
    </row>
    <row r="2376" spans="1:30" ht="15" customHeight="1" x14ac:dyDescent="0.3">
      <c r="A2376" s="3" t="s">
        <v>2397</v>
      </c>
      <c r="B2376" s="3">
        <v>27</v>
      </c>
      <c r="C2376" s="3" t="s">
        <v>28</v>
      </c>
      <c r="D2376" s="3" t="s">
        <v>26</v>
      </c>
      <c r="E2376" s="3">
        <v>50342.615171889403</v>
      </c>
      <c r="F2376" s="3">
        <v>206</v>
      </c>
      <c r="G2376" s="3">
        <v>1546.63945411951</v>
      </c>
      <c r="H2376" s="3">
        <v>4</v>
      </c>
      <c r="I2376" s="3">
        <v>307.99514945368401</v>
      </c>
      <c r="J2376" s="3">
        <v>6</v>
      </c>
      <c r="K2376" s="3">
        <v>356.98728343145598</v>
      </c>
      <c r="L2376" s="3">
        <v>79</v>
      </c>
      <c r="M2376" s="3">
        <v>0</v>
      </c>
      <c r="N2376" s="3">
        <v>7</v>
      </c>
      <c r="O2376" s="3">
        <v>539</v>
      </c>
      <c r="P2376" s="3">
        <v>4</v>
      </c>
      <c r="Q2376" s="3">
        <v>5670.0424341212001</v>
      </c>
      <c r="R2376" s="3">
        <v>6</v>
      </c>
      <c r="S2376" s="3">
        <v>0</v>
      </c>
      <c r="T2376" s="3">
        <v>0</v>
      </c>
      <c r="U2376" s="3">
        <v>6785.6774568134297</v>
      </c>
      <c r="V2376" s="3">
        <v>1</v>
      </c>
      <c r="W2376" s="3" t="str">
        <f>IF(Bank_data3[[#This Row],[credit_risk]]=1,"High Risk","Low Risk")</f>
        <v>High Risk</v>
      </c>
      <c r="X2376" s="3" t="str">
        <f t="shared" si="259"/>
        <v>25-34</v>
      </c>
      <c r="Y2376" s="3" t="str">
        <f t="shared" si="260"/>
        <v>Middle Income</v>
      </c>
      <c r="Z2376" s="3" t="str">
        <f t="shared" si="261"/>
        <v>Poor</v>
      </c>
      <c r="AA2376" s="27">
        <f t="shared" si="262"/>
        <v>0.11262908005000247</v>
      </c>
      <c r="AB2376" s="3" t="str">
        <f t="shared" si="263"/>
        <v>Medium</v>
      </c>
      <c r="AC2376" s="3" t="str">
        <f t="shared" si="264"/>
        <v>High</v>
      </c>
      <c r="AD2376" s="3" t="str">
        <f t="shared" si="265"/>
        <v>No</v>
      </c>
    </row>
    <row r="2377" spans="1:30" ht="15" customHeight="1" x14ac:dyDescent="0.3">
      <c r="A2377" s="3" t="s">
        <v>2398</v>
      </c>
      <c r="B2377" s="3">
        <v>35</v>
      </c>
      <c r="C2377" s="3" t="s">
        <v>23</v>
      </c>
      <c r="D2377" s="3" t="s">
        <v>33</v>
      </c>
      <c r="E2377" s="3">
        <v>43511.137903927898</v>
      </c>
      <c r="F2377" s="3">
        <v>48</v>
      </c>
      <c r="G2377" s="3">
        <v>2042.14622273532</v>
      </c>
      <c r="H2377" s="3">
        <v>2</v>
      </c>
      <c r="I2377" s="3">
        <v>198.12350096837699</v>
      </c>
      <c r="J2377" s="3">
        <v>21</v>
      </c>
      <c r="K2377" s="3">
        <v>204.86765892234001</v>
      </c>
      <c r="L2377" s="3">
        <v>4</v>
      </c>
      <c r="M2377" s="3">
        <v>9</v>
      </c>
      <c r="N2377" s="3">
        <v>9</v>
      </c>
      <c r="O2377" s="3">
        <v>523</v>
      </c>
      <c r="P2377" s="3">
        <v>3</v>
      </c>
      <c r="Q2377" s="3">
        <v>6310.6532246752704</v>
      </c>
      <c r="R2377" s="3">
        <v>2</v>
      </c>
      <c r="S2377" s="3">
        <v>0</v>
      </c>
      <c r="T2377" s="3">
        <v>0</v>
      </c>
      <c r="U2377" s="3">
        <v>6594.3706083366797</v>
      </c>
      <c r="V2377" s="3">
        <v>1</v>
      </c>
      <c r="W2377" s="3" t="str">
        <f>IF(Bank_data3[[#This Row],[credit_risk]]=1,"High Risk","Low Risk")</f>
        <v>High Risk</v>
      </c>
      <c r="X2377" s="3" t="str">
        <f t="shared" si="259"/>
        <v>35-44</v>
      </c>
      <c r="Y2377" s="3" t="str">
        <f t="shared" si="260"/>
        <v>Low Income</v>
      </c>
      <c r="Z2377" s="3" t="str">
        <f t="shared" si="261"/>
        <v>Poor</v>
      </c>
      <c r="AA2377" s="27">
        <f t="shared" si="262"/>
        <v>0.1450353525253493</v>
      </c>
      <c r="AB2377" s="3" t="str">
        <f t="shared" si="263"/>
        <v>Medium</v>
      </c>
      <c r="AC2377" s="3" t="str">
        <f t="shared" si="264"/>
        <v>Low</v>
      </c>
      <c r="AD2377" s="3" t="str">
        <f t="shared" si="265"/>
        <v>No</v>
      </c>
    </row>
    <row r="2378" spans="1:30" ht="15" customHeight="1" x14ac:dyDescent="0.3">
      <c r="A2378" s="3" t="s">
        <v>2399</v>
      </c>
      <c r="B2378" s="3">
        <v>61</v>
      </c>
      <c r="C2378" s="3" t="s">
        <v>28</v>
      </c>
      <c r="D2378" s="3" t="s">
        <v>26</v>
      </c>
      <c r="E2378" s="3">
        <v>24741.121464672</v>
      </c>
      <c r="F2378" s="3">
        <v>212</v>
      </c>
      <c r="G2378" s="3">
        <v>1985.5808739045401</v>
      </c>
      <c r="H2378" s="3">
        <v>5</v>
      </c>
      <c r="I2378" s="3">
        <v>553.87759195513104</v>
      </c>
      <c r="J2378" s="3">
        <v>43</v>
      </c>
      <c r="K2378" s="3">
        <v>507.57128334668403</v>
      </c>
      <c r="L2378" s="3">
        <v>8</v>
      </c>
      <c r="M2378" s="3">
        <v>9</v>
      </c>
      <c r="N2378" s="3">
        <v>2</v>
      </c>
      <c r="O2378" s="3">
        <v>837</v>
      </c>
      <c r="P2378" s="3">
        <v>0</v>
      </c>
      <c r="Q2378" s="3">
        <v>12424.9257328886</v>
      </c>
      <c r="R2378" s="3">
        <v>4</v>
      </c>
      <c r="S2378" s="3">
        <v>0</v>
      </c>
      <c r="T2378" s="3">
        <v>0</v>
      </c>
      <c r="U2378" s="3">
        <v>9003.29026890965</v>
      </c>
      <c r="V2378" s="3">
        <v>1</v>
      </c>
      <c r="W2378" s="3" t="str">
        <f>IF(Bank_data3[[#This Row],[credit_risk]]=1,"High Risk","Low Risk")</f>
        <v>High Risk</v>
      </c>
      <c r="X2378" s="3" t="str">
        <f t="shared" si="259"/>
        <v>55+</v>
      </c>
      <c r="Y2378" s="3" t="str">
        <f t="shared" si="260"/>
        <v>Low Income</v>
      </c>
      <c r="Z2378" s="3" t="str">
        <f t="shared" si="261"/>
        <v>Excellent</v>
      </c>
      <c r="AA2378" s="27">
        <f t="shared" si="262"/>
        <v>0.50219735393281295</v>
      </c>
      <c r="AB2378" s="3" t="str">
        <f t="shared" si="263"/>
        <v>Medium</v>
      </c>
      <c r="AC2378" s="3" t="str">
        <f t="shared" si="264"/>
        <v>Low</v>
      </c>
      <c r="AD2378" s="3" t="str">
        <f t="shared" si="265"/>
        <v>No</v>
      </c>
    </row>
    <row r="2379" spans="1:30" ht="15" customHeight="1" x14ac:dyDescent="0.3">
      <c r="A2379" s="3" t="s">
        <v>2400</v>
      </c>
      <c r="B2379" s="3">
        <v>55</v>
      </c>
      <c r="C2379" s="3" t="s">
        <v>31</v>
      </c>
      <c r="D2379" s="3" t="s">
        <v>26</v>
      </c>
      <c r="E2379" s="3">
        <v>48033.022780068997</v>
      </c>
      <c r="F2379" s="3">
        <v>21</v>
      </c>
      <c r="G2379" s="3">
        <v>2661.1394594072299</v>
      </c>
      <c r="H2379" s="3">
        <v>11</v>
      </c>
      <c r="I2379" s="3">
        <v>1110.8184989158401</v>
      </c>
      <c r="J2379" s="3">
        <v>37</v>
      </c>
      <c r="K2379" s="3">
        <v>1095.2778715521099</v>
      </c>
      <c r="L2379" s="3">
        <v>3</v>
      </c>
      <c r="M2379" s="3">
        <v>9</v>
      </c>
      <c r="N2379" s="3">
        <v>5</v>
      </c>
      <c r="O2379" s="3">
        <v>347</v>
      </c>
      <c r="P2379" s="3">
        <v>4</v>
      </c>
      <c r="Q2379" s="3">
        <v>8366.4452154912105</v>
      </c>
      <c r="R2379" s="3">
        <v>4</v>
      </c>
      <c r="S2379" s="3">
        <v>0</v>
      </c>
      <c r="T2379" s="3">
        <v>0</v>
      </c>
      <c r="U2379" s="3">
        <v>10550.169019602299</v>
      </c>
      <c r="V2379" s="3">
        <v>1</v>
      </c>
      <c r="W2379" s="3" t="str">
        <f>IF(Bank_data3[[#This Row],[credit_risk]]=1,"High Risk","Low Risk")</f>
        <v>High Risk</v>
      </c>
      <c r="X2379" s="3" t="str">
        <f t="shared" si="259"/>
        <v>55+</v>
      </c>
      <c r="Y2379" s="3" t="str">
        <f t="shared" si="260"/>
        <v>Low Income</v>
      </c>
      <c r="Z2379" s="3" t="str">
        <f t="shared" si="261"/>
        <v>Poor</v>
      </c>
      <c r="AA2379" s="27">
        <f t="shared" si="262"/>
        <v>0.17418110981270191</v>
      </c>
      <c r="AB2379" s="3" t="str">
        <f t="shared" si="263"/>
        <v>Medium</v>
      </c>
      <c r="AC2379" s="3" t="str">
        <f t="shared" si="264"/>
        <v>Low</v>
      </c>
      <c r="AD2379" s="3" t="str">
        <f t="shared" si="265"/>
        <v>No</v>
      </c>
    </row>
    <row r="2380" spans="1:30" ht="15" customHeight="1" x14ac:dyDescent="0.3">
      <c r="A2380" s="3" t="s">
        <v>2401</v>
      </c>
      <c r="B2380" s="3">
        <v>49</v>
      </c>
      <c r="C2380" s="3" t="s">
        <v>31</v>
      </c>
      <c r="D2380" s="3" t="s">
        <v>24</v>
      </c>
      <c r="E2380" s="3">
        <v>62100.998544392198</v>
      </c>
      <c r="F2380" s="3">
        <v>40</v>
      </c>
      <c r="G2380" s="3">
        <v>539.02748468872903</v>
      </c>
      <c r="H2380" s="3">
        <v>1</v>
      </c>
      <c r="I2380" s="3">
        <v>605.02543223218902</v>
      </c>
      <c r="J2380" s="3">
        <v>20</v>
      </c>
      <c r="K2380" s="3">
        <v>630.38668425207504</v>
      </c>
      <c r="L2380" s="3">
        <v>32</v>
      </c>
      <c r="M2380" s="3">
        <v>6</v>
      </c>
      <c r="N2380" s="3">
        <v>3</v>
      </c>
      <c r="O2380" s="3">
        <v>786</v>
      </c>
      <c r="P2380" s="3">
        <v>1</v>
      </c>
      <c r="Q2380" s="3">
        <v>20218.489199695399</v>
      </c>
      <c r="R2380" s="3">
        <v>5</v>
      </c>
      <c r="S2380" s="3">
        <v>0</v>
      </c>
      <c r="T2380" s="3">
        <v>0</v>
      </c>
      <c r="U2380" s="3">
        <v>9007.6107886388199</v>
      </c>
      <c r="V2380" s="3">
        <v>1</v>
      </c>
      <c r="W2380" s="3" t="str">
        <f>IF(Bank_data3[[#This Row],[credit_risk]]=1,"High Risk","Low Risk")</f>
        <v>High Risk</v>
      </c>
      <c r="X2380" s="3" t="str">
        <f t="shared" si="259"/>
        <v>45-54</v>
      </c>
      <c r="Y2380" s="3" t="str">
        <f t="shared" si="260"/>
        <v>Middle Income</v>
      </c>
      <c r="Z2380" s="3" t="str">
        <f t="shared" si="261"/>
        <v>Very Good</v>
      </c>
      <c r="AA2380" s="27">
        <f t="shared" si="262"/>
        <v>0.32557430111598673</v>
      </c>
      <c r="AB2380" s="3" t="str">
        <f t="shared" si="263"/>
        <v>Low</v>
      </c>
      <c r="AC2380" s="3" t="str">
        <f t="shared" si="264"/>
        <v>High</v>
      </c>
      <c r="AD2380" s="3" t="str">
        <f t="shared" si="265"/>
        <v>No</v>
      </c>
    </row>
    <row r="2381" spans="1:30" ht="15" customHeight="1" x14ac:dyDescent="0.3">
      <c r="A2381" s="3" t="s">
        <v>2402</v>
      </c>
      <c r="B2381" s="3">
        <v>37</v>
      </c>
      <c r="C2381" s="3" t="s">
        <v>28</v>
      </c>
      <c r="D2381" s="3" t="s">
        <v>33</v>
      </c>
      <c r="E2381" s="3">
        <v>34860.413713784597</v>
      </c>
      <c r="F2381" s="3">
        <v>39</v>
      </c>
      <c r="G2381" s="3">
        <v>254.13600300663299</v>
      </c>
      <c r="H2381" s="3">
        <v>4</v>
      </c>
      <c r="I2381" s="3">
        <v>940.16993383450699</v>
      </c>
      <c r="J2381" s="3">
        <v>3</v>
      </c>
      <c r="K2381" s="3">
        <v>378.58013181776198</v>
      </c>
      <c r="L2381" s="3">
        <v>21</v>
      </c>
      <c r="M2381" s="3">
        <v>14</v>
      </c>
      <c r="N2381" s="3">
        <v>3</v>
      </c>
      <c r="O2381" s="3">
        <v>889</v>
      </c>
      <c r="P2381" s="3">
        <v>2</v>
      </c>
      <c r="Q2381" s="3">
        <v>12052.758512836999</v>
      </c>
      <c r="R2381" s="3">
        <v>3</v>
      </c>
      <c r="S2381" s="3">
        <v>0</v>
      </c>
      <c r="T2381" s="3">
        <v>0</v>
      </c>
      <c r="U2381" s="3">
        <v>9628.2844956002791</v>
      </c>
      <c r="V2381" s="3">
        <v>0</v>
      </c>
      <c r="W2381" s="3" t="str">
        <f>IF(Bank_data3[[#This Row],[credit_risk]]=1,"High Risk","Low Risk")</f>
        <v>Low Risk</v>
      </c>
      <c r="X2381" s="3" t="str">
        <f t="shared" si="259"/>
        <v>35-44</v>
      </c>
      <c r="Y2381" s="3" t="str">
        <f t="shared" si="260"/>
        <v>Low Income</v>
      </c>
      <c r="Z2381" s="3" t="str">
        <f t="shared" si="261"/>
        <v>Excellent</v>
      </c>
      <c r="AA2381" s="27">
        <f t="shared" si="262"/>
        <v>0.3457434157779678</v>
      </c>
      <c r="AB2381" s="3" t="str">
        <f t="shared" si="263"/>
        <v>Low</v>
      </c>
      <c r="AC2381" s="3" t="str">
        <f t="shared" si="264"/>
        <v>Medium</v>
      </c>
      <c r="AD2381" s="3" t="str">
        <f t="shared" si="265"/>
        <v>No</v>
      </c>
    </row>
    <row r="2382" spans="1:30" ht="15" customHeight="1" x14ac:dyDescent="0.3">
      <c r="A2382" s="3" t="s">
        <v>2403</v>
      </c>
      <c r="B2382" s="3">
        <v>21</v>
      </c>
      <c r="C2382" s="3" t="s">
        <v>28</v>
      </c>
      <c r="D2382" s="3" t="s">
        <v>24</v>
      </c>
      <c r="E2382" s="3">
        <v>13939.8825738301</v>
      </c>
      <c r="F2382" s="3">
        <v>221</v>
      </c>
      <c r="G2382" s="3">
        <v>1445.78719027016</v>
      </c>
      <c r="H2382" s="3">
        <v>3</v>
      </c>
      <c r="I2382" s="3">
        <v>588.92905971071502</v>
      </c>
      <c r="J2382" s="3">
        <v>31</v>
      </c>
      <c r="K2382" s="3">
        <v>1092.1810031125799</v>
      </c>
      <c r="L2382" s="3">
        <v>58</v>
      </c>
      <c r="M2382" s="3">
        <v>9</v>
      </c>
      <c r="N2382" s="3">
        <v>1</v>
      </c>
      <c r="O2382" s="3">
        <v>820</v>
      </c>
      <c r="P2382" s="3">
        <v>5</v>
      </c>
      <c r="Q2382" s="3">
        <v>20439.869010609302</v>
      </c>
      <c r="R2382" s="3">
        <v>5</v>
      </c>
      <c r="S2382" s="3">
        <v>0</v>
      </c>
      <c r="T2382" s="3">
        <v>0</v>
      </c>
      <c r="U2382" s="3">
        <v>11278.017033625099</v>
      </c>
      <c r="V2382" s="3">
        <v>1</v>
      </c>
      <c r="W2382" s="3" t="str">
        <f>IF(Bank_data3[[#This Row],[credit_risk]]=1,"High Risk","Low Risk")</f>
        <v>High Risk</v>
      </c>
      <c r="X2382" s="3" t="str">
        <f t="shared" si="259"/>
        <v>18-24</v>
      </c>
      <c r="Y2382" s="3" t="str">
        <f t="shared" si="260"/>
        <v>Low Income</v>
      </c>
      <c r="Z2382" s="3" t="str">
        <f t="shared" si="261"/>
        <v>Excellent</v>
      </c>
      <c r="AA2382" s="27">
        <f t="shared" si="262"/>
        <v>1.4662870294891786</v>
      </c>
      <c r="AB2382" s="3" t="str">
        <f t="shared" si="263"/>
        <v>Medium</v>
      </c>
      <c r="AC2382" s="3" t="str">
        <f t="shared" si="264"/>
        <v>High</v>
      </c>
      <c r="AD2382" s="3" t="str">
        <f t="shared" si="265"/>
        <v>No</v>
      </c>
    </row>
    <row r="2383" spans="1:30" ht="15" customHeight="1" x14ac:dyDescent="0.3">
      <c r="A2383" s="3" t="s">
        <v>2404</v>
      </c>
      <c r="B2383" s="3">
        <v>68</v>
      </c>
      <c r="C2383" s="3" t="s">
        <v>28</v>
      </c>
      <c r="D2383" s="3" t="s">
        <v>26</v>
      </c>
      <c r="E2383" s="3">
        <v>90936.322721804507</v>
      </c>
      <c r="F2383" s="3">
        <v>114</v>
      </c>
      <c r="G2383" s="3">
        <v>865.11661342128798</v>
      </c>
      <c r="H2383" s="3">
        <v>4</v>
      </c>
      <c r="I2383" s="3">
        <v>1023.6033436101</v>
      </c>
      <c r="J2383" s="3">
        <v>28</v>
      </c>
      <c r="K2383" s="3">
        <v>661.36755158834001</v>
      </c>
      <c r="L2383" s="3">
        <v>10</v>
      </c>
      <c r="M2383" s="3">
        <v>15</v>
      </c>
      <c r="N2383" s="3">
        <v>9</v>
      </c>
      <c r="O2383" s="3">
        <v>633</v>
      </c>
      <c r="P2383" s="3">
        <v>4</v>
      </c>
      <c r="Q2383" s="3">
        <v>16041.8834317329</v>
      </c>
      <c r="R2383" s="3">
        <v>2</v>
      </c>
      <c r="S2383" s="3">
        <v>0</v>
      </c>
      <c r="T2383" s="3">
        <v>0</v>
      </c>
      <c r="U2383" s="3">
        <v>5718.0909589851899</v>
      </c>
      <c r="V2383" s="3">
        <v>0</v>
      </c>
      <c r="W2383" s="3" t="str">
        <f>IF(Bank_data3[[#This Row],[credit_risk]]=1,"High Risk","Low Risk")</f>
        <v>Low Risk</v>
      </c>
      <c r="X2383" s="3" t="str">
        <f t="shared" si="259"/>
        <v>55+</v>
      </c>
      <c r="Y2383" s="3" t="str">
        <f t="shared" si="260"/>
        <v>Middle Income</v>
      </c>
      <c r="Z2383" s="3" t="str">
        <f t="shared" si="261"/>
        <v>Fair</v>
      </c>
      <c r="AA2383" s="27">
        <f t="shared" si="262"/>
        <v>0.17640787478078232</v>
      </c>
      <c r="AB2383" s="3" t="str">
        <f t="shared" si="263"/>
        <v>Low</v>
      </c>
      <c r="AC2383" s="3" t="str">
        <f t="shared" si="264"/>
        <v>Medium</v>
      </c>
      <c r="AD2383" s="3" t="str">
        <f t="shared" si="265"/>
        <v>No</v>
      </c>
    </row>
    <row r="2384" spans="1:30" ht="15" customHeight="1" x14ac:dyDescent="0.3">
      <c r="A2384" s="3" t="s">
        <v>2405</v>
      </c>
      <c r="B2384" s="3">
        <v>32</v>
      </c>
      <c r="C2384" s="3" t="s">
        <v>23</v>
      </c>
      <c r="D2384" s="3" t="s">
        <v>33</v>
      </c>
      <c r="E2384" s="3">
        <v>56033.158713812503</v>
      </c>
      <c r="F2384" s="3">
        <v>208</v>
      </c>
      <c r="G2384" s="3">
        <v>2199.1538243775699</v>
      </c>
      <c r="H2384" s="3">
        <v>8</v>
      </c>
      <c r="I2384" s="3">
        <v>676.88721936696595</v>
      </c>
      <c r="J2384" s="3">
        <v>29</v>
      </c>
      <c r="K2384" s="3">
        <v>669.39691073571601</v>
      </c>
      <c r="L2384" s="3">
        <v>68</v>
      </c>
      <c r="M2384" s="3">
        <v>15</v>
      </c>
      <c r="N2384" s="3">
        <v>8</v>
      </c>
      <c r="O2384" s="3">
        <v>546</v>
      </c>
      <c r="P2384" s="3">
        <v>3</v>
      </c>
      <c r="Q2384" s="3">
        <v>6531.2148823535799</v>
      </c>
      <c r="R2384" s="3">
        <v>0</v>
      </c>
      <c r="S2384" s="3">
        <v>0</v>
      </c>
      <c r="T2384" s="3">
        <v>0</v>
      </c>
      <c r="U2384" s="3">
        <v>12971.950464477801</v>
      </c>
      <c r="V2384" s="3">
        <v>1</v>
      </c>
      <c r="W2384" s="3" t="str">
        <f>IF(Bank_data3[[#This Row],[credit_risk]]=1,"High Risk","Low Risk")</f>
        <v>High Risk</v>
      </c>
      <c r="X2384" s="3" t="str">
        <f t="shared" si="259"/>
        <v>25-34</v>
      </c>
      <c r="Y2384" s="3" t="str">
        <f t="shared" si="260"/>
        <v>Middle Income</v>
      </c>
      <c r="Z2384" s="3" t="str">
        <f t="shared" si="261"/>
        <v>Poor</v>
      </c>
      <c r="AA2384" s="27">
        <f t="shared" si="262"/>
        <v>0.11655981979726582</v>
      </c>
      <c r="AB2384" s="3" t="str">
        <f t="shared" si="263"/>
        <v>Medium</v>
      </c>
      <c r="AC2384" s="3" t="str">
        <f t="shared" si="264"/>
        <v>High</v>
      </c>
      <c r="AD2384" s="3" t="str">
        <f t="shared" si="265"/>
        <v>No</v>
      </c>
    </row>
    <row r="2385" spans="1:30" ht="15" customHeight="1" x14ac:dyDescent="0.3">
      <c r="A2385" s="3" t="s">
        <v>2406</v>
      </c>
      <c r="B2385" s="3">
        <v>23</v>
      </c>
      <c r="C2385" s="3" t="s">
        <v>31</v>
      </c>
      <c r="D2385" s="3" t="s">
        <v>26</v>
      </c>
      <c r="E2385" s="3">
        <v>46011.675405362701</v>
      </c>
      <c r="F2385" s="3">
        <v>47</v>
      </c>
      <c r="G2385" s="3">
        <v>645.73834217766796</v>
      </c>
      <c r="H2385" s="3">
        <v>5</v>
      </c>
      <c r="I2385" s="3">
        <v>368.840514057326</v>
      </c>
      <c r="J2385" s="3">
        <v>2</v>
      </c>
      <c r="K2385" s="3">
        <v>572.50494183195599</v>
      </c>
      <c r="L2385" s="3">
        <v>9</v>
      </c>
      <c r="M2385" s="3">
        <v>19</v>
      </c>
      <c r="N2385" s="3">
        <v>0</v>
      </c>
      <c r="O2385" s="3">
        <v>404</v>
      </c>
      <c r="P2385" s="3">
        <v>4</v>
      </c>
      <c r="Q2385" s="3">
        <v>13336.8192634224</v>
      </c>
      <c r="R2385" s="3">
        <v>6</v>
      </c>
      <c r="S2385" s="3">
        <v>0</v>
      </c>
      <c r="T2385" s="3">
        <v>0</v>
      </c>
      <c r="U2385" s="3">
        <v>5688.2089814356405</v>
      </c>
      <c r="V2385" s="3">
        <v>1</v>
      </c>
      <c r="W2385" s="3" t="str">
        <f>IF(Bank_data3[[#This Row],[credit_risk]]=1,"High Risk","Low Risk")</f>
        <v>High Risk</v>
      </c>
      <c r="X2385" s="3" t="str">
        <f t="shared" si="259"/>
        <v>18-24</v>
      </c>
      <c r="Y2385" s="3" t="str">
        <f t="shared" si="260"/>
        <v>Low Income</v>
      </c>
      <c r="Z2385" s="3" t="str">
        <f t="shared" si="261"/>
        <v>Poor</v>
      </c>
      <c r="AA2385" s="27">
        <f t="shared" si="262"/>
        <v>0.28985728395945309</v>
      </c>
      <c r="AB2385" s="3" t="str">
        <f t="shared" si="263"/>
        <v>Low</v>
      </c>
      <c r="AC2385" s="3" t="str">
        <f t="shared" si="264"/>
        <v>Low</v>
      </c>
      <c r="AD2385" s="3" t="str">
        <f t="shared" si="265"/>
        <v>No</v>
      </c>
    </row>
    <row r="2386" spans="1:30" ht="15" customHeight="1" x14ac:dyDescent="0.3">
      <c r="A2386" s="3" t="s">
        <v>2407</v>
      </c>
      <c r="B2386" s="3">
        <v>45</v>
      </c>
      <c r="C2386" s="3" t="s">
        <v>28</v>
      </c>
      <c r="D2386" s="3" t="s">
        <v>24</v>
      </c>
      <c r="E2386" s="3">
        <v>75037.906493678704</v>
      </c>
      <c r="F2386" s="3">
        <v>119</v>
      </c>
      <c r="G2386" s="3">
        <v>1060.2985172112001</v>
      </c>
      <c r="H2386" s="3">
        <v>6</v>
      </c>
      <c r="I2386" s="3">
        <v>705.86642623519504</v>
      </c>
      <c r="J2386" s="3">
        <v>4</v>
      </c>
      <c r="K2386" s="3">
        <v>628.61019599800204</v>
      </c>
      <c r="L2386" s="3">
        <v>2</v>
      </c>
      <c r="M2386" s="3">
        <v>0</v>
      </c>
      <c r="N2386" s="3">
        <v>0</v>
      </c>
      <c r="O2386" s="3">
        <v>813</v>
      </c>
      <c r="P2386" s="3">
        <v>5</v>
      </c>
      <c r="Q2386" s="3">
        <v>7000.4778788552303</v>
      </c>
      <c r="R2386" s="3">
        <v>1</v>
      </c>
      <c r="S2386" s="3">
        <v>0</v>
      </c>
      <c r="T2386" s="3">
        <v>0</v>
      </c>
      <c r="U2386" s="3">
        <v>6431.9212042028003</v>
      </c>
      <c r="V2386" s="3">
        <v>0</v>
      </c>
      <c r="W2386" s="3" t="str">
        <f>IF(Bank_data3[[#This Row],[credit_risk]]=1,"High Risk","Low Risk")</f>
        <v>Low Risk</v>
      </c>
      <c r="X2386" s="3" t="str">
        <f t="shared" si="259"/>
        <v>45-54</v>
      </c>
      <c r="Y2386" s="3" t="str">
        <f t="shared" si="260"/>
        <v>Middle Income</v>
      </c>
      <c r="Z2386" s="3" t="str">
        <f t="shared" si="261"/>
        <v>Excellent</v>
      </c>
      <c r="AA2386" s="27">
        <f t="shared" si="262"/>
        <v>9.32925531370596E-2</v>
      </c>
      <c r="AB2386" s="3" t="str">
        <f t="shared" si="263"/>
        <v>Medium</v>
      </c>
      <c r="AC2386" s="3" t="str">
        <f t="shared" si="264"/>
        <v>Low</v>
      </c>
      <c r="AD2386" s="3" t="str">
        <f t="shared" si="265"/>
        <v>No</v>
      </c>
    </row>
    <row r="2387" spans="1:30" ht="15" customHeight="1" x14ac:dyDescent="0.3">
      <c r="A2387" s="3" t="s">
        <v>2408</v>
      </c>
      <c r="B2387" s="3">
        <v>44</v>
      </c>
      <c r="C2387" s="3" t="s">
        <v>31</v>
      </c>
      <c r="D2387" s="3" t="s">
        <v>33</v>
      </c>
      <c r="E2387" s="3">
        <v>52546.628146708499</v>
      </c>
      <c r="F2387" s="3">
        <v>164</v>
      </c>
      <c r="G2387" s="3">
        <v>1234.12325924936</v>
      </c>
      <c r="H2387" s="3">
        <v>10</v>
      </c>
      <c r="I2387" s="3">
        <v>1441.9001463981399</v>
      </c>
      <c r="J2387" s="3">
        <v>18</v>
      </c>
      <c r="K2387" s="3">
        <v>0</v>
      </c>
      <c r="L2387" s="3">
        <v>14</v>
      </c>
      <c r="M2387" s="3">
        <v>10</v>
      </c>
      <c r="N2387" s="3">
        <v>6</v>
      </c>
      <c r="O2387" s="3">
        <v>808</v>
      </c>
      <c r="P2387" s="3">
        <v>1</v>
      </c>
      <c r="Q2387" s="3">
        <v>18924.954890803401</v>
      </c>
      <c r="R2387" s="3">
        <v>6</v>
      </c>
      <c r="S2387" s="3">
        <v>1</v>
      </c>
      <c r="T2387" s="3">
        <v>0</v>
      </c>
      <c r="U2387" s="3">
        <v>500</v>
      </c>
      <c r="V2387" s="3">
        <v>1</v>
      </c>
      <c r="W2387" s="3" t="str">
        <f>IF(Bank_data3[[#This Row],[credit_risk]]=1,"High Risk","Low Risk")</f>
        <v>High Risk</v>
      </c>
      <c r="X2387" s="3" t="str">
        <f t="shared" si="259"/>
        <v>35-44</v>
      </c>
      <c r="Y2387" s="3" t="str">
        <f t="shared" si="260"/>
        <v>Middle Income</v>
      </c>
      <c r="Z2387" s="3" t="str">
        <f t="shared" si="261"/>
        <v>Excellent</v>
      </c>
      <c r="AA2387" s="27">
        <f t="shared" si="262"/>
        <v>0.36015545732003079</v>
      </c>
      <c r="AB2387" s="3" t="str">
        <f t="shared" si="263"/>
        <v>Medium</v>
      </c>
      <c r="AC2387" s="3" t="str">
        <f t="shared" si="264"/>
        <v>Medium</v>
      </c>
      <c r="AD2387" s="3" t="str">
        <f t="shared" si="265"/>
        <v>No</v>
      </c>
    </row>
    <row r="2388" spans="1:30" ht="15" customHeight="1" x14ac:dyDescent="0.3">
      <c r="A2388" s="3" t="s">
        <v>2409</v>
      </c>
      <c r="B2388" s="3">
        <v>49</v>
      </c>
      <c r="C2388" s="3" t="s">
        <v>23</v>
      </c>
      <c r="D2388" s="3" t="s">
        <v>24</v>
      </c>
      <c r="E2388" s="3">
        <v>73976.572609362207</v>
      </c>
      <c r="F2388" s="3">
        <v>132</v>
      </c>
      <c r="G2388" s="3">
        <v>2912.4240629685401</v>
      </c>
      <c r="H2388" s="3">
        <v>7</v>
      </c>
      <c r="I2388" s="3">
        <v>1426.4595104427999</v>
      </c>
      <c r="J2388" s="3">
        <v>7</v>
      </c>
      <c r="K2388" s="3">
        <v>538.30806127516996</v>
      </c>
      <c r="L2388" s="3">
        <v>36</v>
      </c>
      <c r="M2388" s="3">
        <v>18</v>
      </c>
      <c r="N2388" s="3">
        <v>9</v>
      </c>
      <c r="O2388" s="3">
        <v>758</v>
      </c>
      <c r="P2388" s="3">
        <v>4</v>
      </c>
      <c r="Q2388" s="3">
        <v>20744.247676295399</v>
      </c>
      <c r="R2388" s="3">
        <v>0</v>
      </c>
      <c r="S2388" s="3">
        <v>0</v>
      </c>
      <c r="T2388" s="3">
        <v>0</v>
      </c>
      <c r="U2388" s="3">
        <v>5589.3976193645403</v>
      </c>
      <c r="V2388" s="3">
        <v>0</v>
      </c>
      <c r="W2388" s="3" t="str">
        <f>IF(Bank_data3[[#This Row],[credit_risk]]=1,"High Risk","Low Risk")</f>
        <v>Low Risk</v>
      </c>
      <c r="X2388" s="3" t="str">
        <f t="shared" si="259"/>
        <v>45-54</v>
      </c>
      <c r="Y2388" s="3" t="str">
        <f t="shared" si="260"/>
        <v>Middle Income</v>
      </c>
      <c r="Z2388" s="3" t="str">
        <f t="shared" si="261"/>
        <v>Very Good</v>
      </c>
      <c r="AA2388" s="27">
        <f t="shared" si="262"/>
        <v>0.28041644732362314</v>
      </c>
      <c r="AB2388" s="3" t="str">
        <f t="shared" si="263"/>
        <v>Medium</v>
      </c>
      <c r="AC2388" s="3" t="str">
        <f t="shared" si="264"/>
        <v>High</v>
      </c>
      <c r="AD2388" s="3" t="str">
        <f t="shared" si="265"/>
        <v>No</v>
      </c>
    </row>
    <row r="2389" spans="1:30" ht="15" customHeight="1" x14ac:dyDescent="0.3">
      <c r="A2389" s="3" t="s">
        <v>2410</v>
      </c>
      <c r="B2389" s="3">
        <v>30</v>
      </c>
      <c r="C2389" s="3" t="s">
        <v>23</v>
      </c>
      <c r="D2389" s="3" t="s">
        <v>26</v>
      </c>
      <c r="E2389" s="3">
        <v>72434.50188579</v>
      </c>
      <c r="F2389" s="3">
        <v>46</v>
      </c>
      <c r="G2389" s="3">
        <v>3186.10506296209</v>
      </c>
      <c r="H2389" s="3">
        <v>8</v>
      </c>
      <c r="I2389" s="3">
        <v>970.28665597277802</v>
      </c>
      <c r="J2389" s="3">
        <v>36</v>
      </c>
      <c r="K2389" s="3">
        <v>698.99095025722795</v>
      </c>
      <c r="L2389" s="3">
        <v>39</v>
      </c>
      <c r="M2389" s="3">
        <v>17</v>
      </c>
      <c r="N2389" s="3">
        <v>6</v>
      </c>
      <c r="O2389" s="3">
        <v>671</v>
      </c>
      <c r="P2389" s="3">
        <v>5</v>
      </c>
      <c r="Q2389" s="3">
        <v>1628.74382483626</v>
      </c>
      <c r="R2389" s="3">
        <v>7</v>
      </c>
      <c r="S2389" s="3">
        <v>0</v>
      </c>
      <c r="T2389" s="3">
        <v>0</v>
      </c>
      <c r="U2389" s="3">
        <v>2044.4256703307799</v>
      </c>
      <c r="V2389" s="3">
        <v>1</v>
      </c>
      <c r="W2389" s="3" t="str">
        <f>IF(Bank_data3[[#This Row],[credit_risk]]=1,"High Risk","Low Risk")</f>
        <v>High Risk</v>
      </c>
      <c r="X2389" s="3" t="str">
        <f t="shared" si="259"/>
        <v>25-34</v>
      </c>
      <c r="Y2389" s="3" t="str">
        <f t="shared" si="260"/>
        <v>Middle Income</v>
      </c>
      <c r="Z2389" s="3" t="str">
        <f t="shared" si="261"/>
        <v>Good</v>
      </c>
      <c r="AA2389" s="27">
        <f t="shared" si="262"/>
        <v>2.2485746190459861E-2</v>
      </c>
      <c r="AB2389" s="3" t="str">
        <f t="shared" si="263"/>
        <v>Medium</v>
      </c>
      <c r="AC2389" s="3" t="str">
        <f t="shared" si="264"/>
        <v>High</v>
      </c>
      <c r="AD2389" s="3" t="str">
        <f t="shared" si="265"/>
        <v>No</v>
      </c>
    </row>
    <row r="2390" spans="1:30" ht="15" customHeight="1" x14ac:dyDescent="0.3">
      <c r="A2390" s="3" t="s">
        <v>2411</v>
      </c>
      <c r="B2390" s="3">
        <v>26</v>
      </c>
      <c r="C2390" s="3" t="s">
        <v>23</v>
      </c>
      <c r="D2390" s="3" t="s">
        <v>26</v>
      </c>
      <c r="E2390" s="3">
        <v>27058.624270067699</v>
      </c>
      <c r="F2390" s="3">
        <v>99</v>
      </c>
      <c r="G2390" s="3">
        <v>586.87811882998199</v>
      </c>
      <c r="H2390" s="3">
        <v>4</v>
      </c>
      <c r="I2390" s="3">
        <v>752.02941460520401</v>
      </c>
      <c r="J2390" s="3">
        <v>30</v>
      </c>
      <c r="K2390" s="3">
        <v>895.09787225389596</v>
      </c>
      <c r="L2390" s="3">
        <v>16</v>
      </c>
      <c r="M2390" s="3">
        <v>2</v>
      </c>
      <c r="N2390" s="3">
        <v>3</v>
      </c>
      <c r="O2390" s="3">
        <v>334</v>
      </c>
      <c r="P2390" s="3">
        <v>2</v>
      </c>
      <c r="Q2390" s="3">
        <v>15396.9378380243</v>
      </c>
      <c r="R2390" s="3">
        <v>2</v>
      </c>
      <c r="S2390" s="3">
        <v>0</v>
      </c>
      <c r="T2390" s="3">
        <v>0</v>
      </c>
      <c r="U2390" s="3">
        <v>13267.727094661601</v>
      </c>
      <c r="V2390" s="3">
        <v>1</v>
      </c>
      <c r="W2390" s="3" t="str">
        <f>IF(Bank_data3[[#This Row],[credit_risk]]=1,"High Risk","Low Risk")</f>
        <v>High Risk</v>
      </c>
      <c r="X2390" s="3" t="str">
        <f t="shared" si="259"/>
        <v>25-34</v>
      </c>
      <c r="Y2390" s="3" t="str">
        <f t="shared" si="260"/>
        <v>Low Income</v>
      </c>
      <c r="Z2390" s="3" t="str">
        <f t="shared" si="261"/>
        <v>Poor</v>
      </c>
      <c r="AA2390" s="27">
        <f t="shared" si="262"/>
        <v>0.56902145816246918</v>
      </c>
      <c r="AB2390" s="3" t="str">
        <f t="shared" si="263"/>
        <v>Low</v>
      </c>
      <c r="AC2390" s="3" t="str">
        <f t="shared" si="264"/>
        <v>Medium</v>
      </c>
      <c r="AD2390" s="3" t="str">
        <f t="shared" si="265"/>
        <v>No</v>
      </c>
    </row>
    <row r="2391" spans="1:30" ht="15" customHeight="1" x14ac:dyDescent="0.3">
      <c r="A2391" s="3" t="s">
        <v>2412</v>
      </c>
      <c r="B2391" s="3">
        <v>50</v>
      </c>
      <c r="C2391" s="3" t="s">
        <v>23</v>
      </c>
      <c r="D2391" s="3" t="s">
        <v>26</v>
      </c>
      <c r="E2391" s="3">
        <v>58279.903095435002</v>
      </c>
      <c r="F2391" s="3">
        <v>85</v>
      </c>
      <c r="G2391" s="3">
        <v>10</v>
      </c>
      <c r="H2391" s="3">
        <v>7</v>
      </c>
      <c r="I2391" s="3">
        <v>906.36563073327898</v>
      </c>
      <c r="J2391" s="3">
        <v>26</v>
      </c>
      <c r="K2391" s="3">
        <v>1073.59486487459</v>
      </c>
      <c r="L2391" s="3">
        <v>19</v>
      </c>
      <c r="M2391" s="3">
        <v>14</v>
      </c>
      <c r="N2391" s="3">
        <v>7</v>
      </c>
      <c r="O2391" s="3">
        <v>875</v>
      </c>
      <c r="P2391" s="3">
        <v>1</v>
      </c>
      <c r="Q2391" s="3">
        <v>19265.874531322799</v>
      </c>
      <c r="R2391" s="3">
        <v>7</v>
      </c>
      <c r="S2391" s="3">
        <v>0</v>
      </c>
      <c r="T2391" s="3">
        <v>0</v>
      </c>
      <c r="U2391" s="3">
        <v>11861.6103146982</v>
      </c>
      <c r="V2391" s="3">
        <v>1</v>
      </c>
      <c r="W2391" s="3" t="str">
        <f>IF(Bank_data3[[#This Row],[credit_risk]]=1,"High Risk","Low Risk")</f>
        <v>High Risk</v>
      </c>
      <c r="X2391" s="3" t="str">
        <f t="shared" si="259"/>
        <v>45-54</v>
      </c>
      <c r="Y2391" s="3" t="str">
        <f t="shared" si="260"/>
        <v>Middle Income</v>
      </c>
      <c r="Z2391" s="3" t="str">
        <f t="shared" si="261"/>
        <v>Excellent</v>
      </c>
      <c r="AA2391" s="27">
        <f t="shared" si="262"/>
        <v>0.33057492391115306</v>
      </c>
      <c r="AB2391" s="3" t="str">
        <f t="shared" si="263"/>
        <v>Low</v>
      </c>
      <c r="AC2391" s="3" t="str">
        <f t="shared" si="264"/>
        <v>Medium</v>
      </c>
      <c r="AD2391" s="3" t="str">
        <f t="shared" si="265"/>
        <v>No</v>
      </c>
    </row>
    <row r="2392" spans="1:30" ht="15" customHeight="1" x14ac:dyDescent="0.3">
      <c r="A2392" s="3" t="s">
        <v>2413</v>
      </c>
      <c r="B2392" s="3">
        <v>63</v>
      </c>
      <c r="C2392" s="3" t="s">
        <v>31</v>
      </c>
      <c r="D2392" s="3" t="s">
        <v>33</v>
      </c>
      <c r="E2392" s="3">
        <v>81055.141825448198</v>
      </c>
      <c r="F2392" s="3">
        <v>126</v>
      </c>
      <c r="G2392" s="3">
        <v>1040.81616524539</v>
      </c>
      <c r="H2392" s="3">
        <v>1</v>
      </c>
      <c r="I2392" s="3">
        <v>910.89831855665102</v>
      </c>
      <c r="J2392" s="3">
        <v>12</v>
      </c>
      <c r="K2392" s="3">
        <v>776.15667898409799</v>
      </c>
      <c r="L2392" s="3">
        <v>3</v>
      </c>
      <c r="M2392" s="3">
        <v>5</v>
      </c>
      <c r="N2392" s="3">
        <v>4</v>
      </c>
      <c r="O2392" s="3">
        <v>543</v>
      </c>
      <c r="P2392" s="3">
        <v>0</v>
      </c>
      <c r="Q2392" s="3">
        <v>17359.325379543399</v>
      </c>
      <c r="R2392" s="3">
        <v>2</v>
      </c>
      <c r="S2392" s="3">
        <v>0</v>
      </c>
      <c r="T2392" s="3">
        <v>0</v>
      </c>
      <c r="U2392" s="3">
        <v>5259.7654305318001</v>
      </c>
      <c r="V2392" s="3">
        <v>1</v>
      </c>
      <c r="W2392" s="3" t="str">
        <f>IF(Bank_data3[[#This Row],[credit_risk]]=1,"High Risk","Low Risk")</f>
        <v>High Risk</v>
      </c>
      <c r="X2392" s="3" t="str">
        <f t="shared" si="259"/>
        <v>55+</v>
      </c>
      <c r="Y2392" s="3" t="str">
        <f t="shared" si="260"/>
        <v>Middle Income</v>
      </c>
      <c r="Z2392" s="3" t="str">
        <f t="shared" si="261"/>
        <v>Poor</v>
      </c>
      <c r="AA2392" s="27">
        <f t="shared" si="262"/>
        <v>0.21416686207183019</v>
      </c>
      <c r="AB2392" s="3" t="str">
        <f t="shared" si="263"/>
        <v>Medium</v>
      </c>
      <c r="AC2392" s="3" t="str">
        <f t="shared" si="264"/>
        <v>Low</v>
      </c>
      <c r="AD2392" s="3" t="str">
        <f t="shared" si="265"/>
        <v>No</v>
      </c>
    </row>
    <row r="2393" spans="1:30" ht="15" customHeight="1" x14ac:dyDescent="0.3">
      <c r="A2393" s="3" t="s">
        <v>2414</v>
      </c>
      <c r="B2393" s="3">
        <v>29</v>
      </c>
      <c r="C2393" s="3" t="s">
        <v>23</v>
      </c>
      <c r="D2393" s="3" t="s">
        <v>24</v>
      </c>
      <c r="E2393" s="3">
        <v>32024.287573739501</v>
      </c>
      <c r="F2393" s="3">
        <v>126</v>
      </c>
      <c r="G2393" s="3">
        <v>1470.45500181997</v>
      </c>
      <c r="H2393" s="3">
        <v>9</v>
      </c>
      <c r="I2393" s="3">
        <v>786.03963667151504</v>
      </c>
      <c r="J2393" s="3">
        <v>41</v>
      </c>
      <c r="K2393" s="3">
        <v>553.11084619003395</v>
      </c>
      <c r="L2393" s="3">
        <v>33</v>
      </c>
      <c r="M2393" s="3">
        <v>9</v>
      </c>
      <c r="N2393" s="3">
        <v>5</v>
      </c>
      <c r="O2393" s="3">
        <v>708</v>
      </c>
      <c r="P2393" s="3">
        <v>1</v>
      </c>
      <c r="Q2393" s="3">
        <v>11381.696658941701</v>
      </c>
      <c r="R2393" s="3">
        <v>0</v>
      </c>
      <c r="S2393" s="3">
        <v>0</v>
      </c>
      <c r="T2393" s="3">
        <v>1</v>
      </c>
      <c r="U2393" s="3">
        <v>5977.5234509103902</v>
      </c>
      <c r="V2393" s="3">
        <v>1</v>
      </c>
      <c r="W2393" s="3" t="str">
        <f>IF(Bank_data3[[#This Row],[credit_risk]]=1,"High Risk","Low Risk")</f>
        <v>High Risk</v>
      </c>
      <c r="X2393" s="3" t="str">
        <f t="shared" si="259"/>
        <v>25-34</v>
      </c>
      <c r="Y2393" s="3" t="str">
        <f t="shared" si="260"/>
        <v>Low Income</v>
      </c>
      <c r="Z2393" s="3" t="str">
        <f t="shared" si="261"/>
        <v>Good</v>
      </c>
      <c r="AA2393" s="27">
        <f t="shared" si="262"/>
        <v>0.35540827044892326</v>
      </c>
      <c r="AB2393" s="3" t="str">
        <f t="shared" si="263"/>
        <v>Medium</v>
      </c>
      <c r="AC2393" s="3" t="str">
        <f t="shared" si="264"/>
        <v>High</v>
      </c>
      <c r="AD2393" s="3" t="str">
        <f t="shared" si="265"/>
        <v>No</v>
      </c>
    </row>
    <row r="2394" spans="1:30" ht="15" customHeight="1" x14ac:dyDescent="0.3">
      <c r="A2394" s="3" t="s">
        <v>2415</v>
      </c>
      <c r="B2394" s="3">
        <v>58</v>
      </c>
      <c r="C2394" s="3" t="s">
        <v>23</v>
      </c>
      <c r="D2394" s="3" t="s">
        <v>24</v>
      </c>
      <c r="E2394" s="3">
        <v>32245.257343057801</v>
      </c>
      <c r="F2394" s="3">
        <v>29</v>
      </c>
      <c r="G2394" s="3">
        <v>1466.7834213666999</v>
      </c>
      <c r="H2394" s="3">
        <v>8</v>
      </c>
      <c r="I2394" s="3">
        <v>954.33040697291597</v>
      </c>
      <c r="J2394" s="3">
        <v>5</v>
      </c>
      <c r="K2394" s="3">
        <v>517.60309002190502</v>
      </c>
      <c r="L2394" s="3">
        <v>33</v>
      </c>
      <c r="M2394" s="3">
        <v>2</v>
      </c>
      <c r="N2394" s="3">
        <v>3</v>
      </c>
      <c r="O2394" s="3">
        <v>820</v>
      </c>
      <c r="P2394" s="3">
        <v>4</v>
      </c>
      <c r="Q2394" s="3">
        <v>28469.3025806183</v>
      </c>
      <c r="R2394" s="3">
        <v>0</v>
      </c>
      <c r="S2394" s="3">
        <v>0</v>
      </c>
      <c r="T2394" s="3">
        <v>0</v>
      </c>
      <c r="U2394" s="3">
        <v>1381.0979132919199</v>
      </c>
      <c r="V2394" s="3">
        <v>0</v>
      </c>
      <c r="W2394" s="3" t="str">
        <f>IF(Bank_data3[[#This Row],[credit_risk]]=1,"High Risk","Low Risk")</f>
        <v>Low Risk</v>
      </c>
      <c r="X2394" s="3" t="str">
        <f t="shared" si="259"/>
        <v>55+</v>
      </c>
      <c r="Y2394" s="3" t="str">
        <f t="shared" si="260"/>
        <v>Low Income</v>
      </c>
      <c r="Z2394" s="3" t="str">
        <f t="shared" si="261"/>
        <v>Excellent</v>
      </c>
      <c r="AA2394" s="27">
        <f t="shared" si="262"/>
        <v>0.88289891061289849</v>
      </c>
      <c r="AB2394" s="3" t="str">
        <f t="shared" si="263"/>
        <v>Medium</v>
      </c>
      <c r="AC2394" s="3" t="str">
        <f t="shared" si="264"/>
        <v>High</v>
      </c>
      <c r="AD2394" s="3" t="str">
        <f t="shared" si="265"/>
        <v>No</v>
      </c>
    </row>
    <row r="2395" spans="1:30" ht="15" customHeight="1" x14ac:dyDescent="0.3">
      <c r="A2395" s="3" t="s">
        <v>2416</v>
      </c>
      <c r="B2395" s="3">
        <v>32</v>
      </c>
      <c r="C2395" s="3" t="s">
        <v>28</v>
      </c>
      <c r="D2395" s="3" t="s">
        <v>26</v>
      </c>
      <c r="E2395" s="3">
        <v>35290.380748963697</v>
      </c>
      <c r="F2395" s="3">
        <v>50</v>
      </c>
      <c r="G2395" s="3">
        <v>1432.63599324594</v>
      </c>
      <c r="H2395" s="3">
        <v>1</v>
      </c>
      <c r="I2395" s="3">
        <v>872.87940175374695</v>
      </c>
      <c r="J2395" s="3">
        <v>0</v>
      </c>
      <c r="K2395" s="3">
        <v>325.47453972756801</v>
      </c>
      <c r="L2395" s="3">
        <v>66</v>
      </c>
      <c r="M2395" s="3">
        <v>9</v>
      </c>
      <c r="N2395" s="3">
        <v>2</v>
      </c>
      <c r="O2395" s="3">
        <v>504</v>
      </c>
      <c r="P2395" s="3">
        <v>5</v>
      </c>
      <c r="Q2395" s="3">
        <v>13416.4849034039</v>
      </c>
      <c r="R2395" s="3">
        <v>3</v>
      </c>
      <c r="S2395" s="3">
        <v>0</v>
      </c>
      <c r="T2395" s="3">
        <v>0</v>
      </c>
      <c r="U2395" s="3">
        <v>4219.6270317511899</v>
      </c>
      <c r="V2395" s="3">
        <v>1</v>
      </c>
      <c r="W2395" s="3" t="str">
        <f>IF(Bank_data3[[#This Row],[credit_risk]]=1,"High Risk","Low Risk")</f>
        <v>High Risk</v>
      </c>
      <c r="X2395" s="3" t="str">
        <f t="shared" si="259"/>
        <v>25-34</v>
      </c>
      <c r="Y2395" s="3" t="str">
        <f t="shared" si="260"/>
        <v>Low Income</v>
      </c>
      <c r="Z2395" s="3" t="str">
        <f t="shared" si="261"/>
        <v>Poor</v>
      </c>
      <c r="AA2395" s="27">
        <f t="shared" si="262"/>
        <v>0.3801739912879199</v>
      </c>
      <c r="AB2395" s="3" t="str">
        <f t="shared" si="263"/>
        <v>Medium</v>
      </c>
      <c r="AC2395" s="3" t="str">
        <f t="shared" si="264"/>
        <v>High</v>
      </c>
      <c r="AD2395" s="3" t="str">
        <f t="shared" si="265"/>
        <v>No</v>
      </c>
    </row>
    <row r="2396" spans="1:30" ht="15" customHeight="1" x14ac:dyDescent="0.3">
      <c r="A2396" s="3" t="s">
        <v>2417</v>
      </c>
      <c r="B2396" s="3">
        <v>50</v>
      </c>
      <c r="C2396" s="3" t="s">
        <v>23</v>
      </c>
      <c r="D2396" s="3" t="s">
        <v>24</v>
      </c>
      <c r="E2396" s="3">
        <v>66027.534538823704</v>
      </c>
      <c r="F2396" s="3">
        <v>96</v>
      </c>
      <c r="G2396" s="3">
        <v>2152.7251878955099</v>
      </c>
      <c r="H2396" s="3">
        <v>11</v>
      </c>
      <c r="I2396" s="3">
        <v>689.40966512248997</v>
      </c>
      <c r="J2396" s="3">
        <v>29</v>
      </c>
      <c r="K2396" s="3">
        <v>636.54817910587701</v>
      </c>
      <c r="L2396" s="3">
        <v>27</v>
      </c>
      <c r="M2396" s="3">
        <v>15</v>
      </c>
      <c r="N2396" s="3">
        <v>1</v>
      </c>
      <c r="O2396" s="3">
        <v>854</v>
      </c>
      <c r="P2396" s="3">
        <v>3</v>
      </c>
      <c r="Q2396" s="3">
        <v>3101.2276918111602</v>
      </c>
      <c r="R2396" s="3">
        <v>4</v>
      </c>
      <c r="S2396" s="3">
        <v>0</v>
      </c>
      <c r="T2396" s="3">
        <v>0</v>
      </c>
      <c r="U2396" s="3">
        <v>10342.49106099</v>
      </c>
      <c r="V2396" s="3">
        <v>1</v>
      </c>
      <c r="W2396" s="3" t="str">
        <f>IF(Bank_data3[[#This Row],[credit_risk]]=1,"High Risk","Low Risk")</f>
        <v>High Risk</v>
      </c>
      <c r="X2396" s="3" t="str">
        <f t="shared" si="259"/>
        <v>45-54</v>
      </c>
      <c r="Y2396" s="3" t="str">
        <f t="shared" si="260"/>
        <v>Middle Income</v>
      </c>
      <c r="Z2396" s="3" t="str">
        <f t="shared" si="261"/>
        <v>Excellent</v>
      </c>
      <c r="AA2396" s="27">
        <f t="shared" si="262"/>
        <v>4.6968703488204019E-2</v>
      </c>
      <c r="AB2396" s="3" t="str">
        <f t="shared" si="263"/>
        <v>Medium</v>
      </c>
      <c r="AC2396" s="3" t="str">
        <f t="shared" si="264"/>
        <v>Medium</v>
      </c>
      <c r="AD2396" s="3" t="str">
        <f t="shared" si="265"/>
        <v>No</v>
      </c>
    </row>
    <row r="2397" spans="1:30" ht="15" customHeight="1" x14ac:dyDescent="0.3">
      <c r="A2397" s="3" t="s">
        <v>2418</v>
      </c>
      <c r="B2397" s="3">
        <v>26</v>
      </c>
      <c r="C2397" s="3" t="s">
        <v>28</v>
      </c>
      <c r="D2397" s="3" t="s">
        <v>33</v>
      </c>
      <c r="E2397" s="3">
        <v>55118.9428315447</v>
      </c>
      <c r="F2397" s="3">
        <v>9</v>
      </c>
      <c r="G2397" s="3">
        <v>1177.75595637582</v>
      </c>
      <c r="H2397" s="3">
        <v>4</v>
      </c>
      <c r="I2397" s="3">
        <v>381.66012021572499</v>
      </c>
      <c r="J2397" s="3">
        <v>10</v>
      </c>
      <c r="K2397" s="3">
        <v>995.05255601079898</v>
      </c>
      <c r="L2397" s="3">
        <v>78</v>
      </c>
      <c r="M2397" s="3">
        <v>3</v>
      </c>
      <c r="N2397" s="3">
        <v>7</v>
      </c>
      <c r="O2397" s="3">
        <v>844</v>
      </c>
      <c r="P2397" s="3">
        <v>1</v>
      </c>
      <c r="Q2397" s="3">
        <v>16158.165488459301</v>
      </c>
      <c r="R2397" s="3">
        <v>7</v>
      </c>
      <c r="S2397" s="3">
        <v>0</v>
      </c>
      <c r="T2397" s="3">
        <v>0</v>
      </c>
      <c r="U2397" s="3">
        <v>13514.584655299101</v>
      </c>
      <c r="V2397" s="3">
        <v>1</v>
      </c>
      <c r="W2397" s="3" t="str">
        <f>IF(Bank_data3[[#This Row],[credit_risk]]=1,"High Risk","Low Risk")</f>
        <v>High Risk</v>
      </c>
      <c r="X2397" s="3" t="str">
        <f t="shared" si="259"/>
        <v>25-34</v>
      </c>
      <c r="Y2397" s="3" t="str">
        <f t="shared" si="260"/>
        <v>Middle Income</v>
      </c>
      <c r="Z2397" s="3" t="str">
        <f t="shared" si="261"/>
        <v>Excellent</v>
      </c>
      <c r="AA2397" s="27">
        <f t="shared" si="262"/>
        <v>0.29315085991112194</v>
      </c>
      <c r="AB2397" s="3" t="str">
        <f t="shared" si="263"/>
        <v>Medium</v>
      </c>
      <c r="AC2397" s="3" t="str">
        <f t="shared" si="264"/>
        <v>High</v>
      </c>
      <c r="AD2397" s="3" t="str">
        <f t="shared" si="265"/>
        <v>No</v>
      </c>
    </row>
    <row r="2398" spans="1:30" ht="15" customHeight="1" x14ac:dyDescent="0.3">
      <c r="A2398" s="3" t="s">
        <v>2419</v>
      </c>
      <c r="B2398" s="3">
        <v>68</v>
      </c>
      <c r="C2398" s="3" t="s">
        <v>23</v>
      </c>
      <c r="D2398" s="3" t="s">
        <v>26</v>
      </c>
      <c r="E2398" s="3">
        <v>15156.098044886699</v>
      </c>
      <c r="F2398" s="3">
        <v>157</v>
      </c>
      <c r="G2398" s="3">
        <v>1670.6799420105101</v>
      </c>
      <c r="H2398" s="3">
        <v>5</v>
      </c>
      <c r="I2398" s="3">
        <v>638.97926522294199</v>
      </c>
      <c r="J2398" s="3">
        <v>40</v>
      </c>
      <c r="K2398" s="3">
        <v>407.702834531245</v>
      </c>
      <c r="L2398" s="3">
        <v>35</v>
      </c>
      <c r="M2398" s="3">
        <v>0</v>
      </c>
      <c r="N2398" s="3">
        <v>4</v>
      </c>
      <c r="O2398" s="3">
        <v>792</v>
      </c>
      <c r="P2398" s="3">
        <v>1</v>
      </c>
      <c r="Q2398" s="3">
        <v>18554.342769079802</v>
      </c>
      <c r="R2398" s="3">
        <v>5</v>
      </c>
      <c r="S2398" s="3">
        <v>0</v>
      </c>
      <c r="T2398" s="3">
        <v>0</v>
      </c>
      <c r="U2398" s="3">
        <v>7481.1948944164296</v>
      </c>
      <c r="V2398" s="3">
        <v>1</v>
      </c>
      <c r="W2398" s="3" t="str">
        <f>IF(Bank_data3[[#This Row],[credit_risk]]=1,"High Risk","Low Risk")</f>
        <v>High Risk</v>
      </c>
      <c r="X2398" s="3" t="str">
        <f t="shared" si="259"/>
        <v>55+</v>
      </c>
      <c r="Y2398" s="3" t="str">
        <f t="shared" si="260"/>
        <v>Low Income</v>
      </c>
      <c r="Z2398" s="3" t="str">
        <f t="shared" si="261"/>
        <v>Very Good</v>
      </c>
      <c r="AA2398" s="27">
        <f t="shared" si="262"/>
        <v>1.2242163328667293</v>
      </c>
      <c r="AB2398" s="3" t="str">
        <f t="shared" si="263"/>
        <v>Medium</v>
      </c>
      <c r="AC2398" s="3" t="str">
        <f t="shared" si="264"/>
        <v>High</v>
      </c>
      <c r="AD2398" s="3" t="str">
        <f t="shared" si="265"/>
        <v>No</v>
      </c>
    </row>
    <row r="2399" spans="1:30" ht="15" customHeight="1" x14ac:dyDescent="0.3">
      <c r="A2399" s="3" t="s">
        <v>2420</v>
      </c>
      <c r="B2399" s="3">
        <v>61</v>
      </c>
      <c r="C2399" s="3" t="s">
        <v>23</v>
      </c>
      <c r="D2399" s="3" t="s">
        <v>26</v>
      </c>
      <c r="E2399" s="3">
        <v>56137.030223304799</v>
      </c>
      <c r="F2399" s="3">
        <v>87</v>
      </c>
      <c r="G2399" s="3">
        <v>2015.74498022796</v>
      </c>
      <c r="H2399" s="3">
        <v>3</v>
      </c>
      <c r="I2399" s="3">
        <v>1079.83159717576</v>
      </c>
      <c r="J2399" s="3">
        <v>30</v>
      </c>
      <c r="K2399" s="3">
        <v>546.453267276887</v>
      </c>
      <c r="L2399" s="3">
        <v>34</v>
      </c>
      <c r="M2399" s="3">
        <v>17</v>
      </c>
      <c r="N2399" s="3">
        <v>9</v>
      </c>
      <c r="O2399" s="3">
        <v>865</v>
      </c>
      <c r="P2399" s="3">
        <v>1</v>
      </c>
      <c r="Q2399" s="3">
        <v>15547.747935622399</v>
      </c>
      <c r="R2399" s="3">
        <v>3</v>
      </c>
      <c r="S2399" s="3">
        <v>1</v>
      </c>
      <c r="T2399" s="3">
        <v>0</v>
      </c>
      <c r="U2399" s="3">
        <v>8313.7028980648702</v>
      </c>
      <c r="V2399" s="3">
        <v>1</v>
      </c>
      <c r="W2399" s="3" t="str">
        <f>IF(Bank_data3[[#This Row],[credit_risk]]=1,"High Risk","Low Risk")</f>
        <v>High Risk</v>
      </c>
      <c r="X2399" s="3" t="str">
        <f t="shared" si="259"/>
        <v>55+</v>
      </c>
      <c r="Y2399" s="3" t="str">
        <f t="shared" si="260"/>
        <v>Middle Income</v>
      </c>
      <c r="Z2399" s="3" t="str">
        <f t="shared" si="261"/>
        <v>Excellent</v>
      </c>
      <c r="AA2399" s="27">
        <f t="shared" si="262"/>
        <v>0.27696064208911231</v>
      </c>
      <c r="AB2399" s="3" t="str">
        <f t="shared" si="263"/>
        <v>Medium</v>
      </c>
      <c r="AC2399" s="3" t="str">
        <f t="shared" si="264"/>
        <v>High</v>
      </c>
      <c r="AD2399" s="3" t="str">
        <f t="shared" si="265"/>
        <v>No</v>
      </c>
    </row>
    <row r="2400" spans="1:30" ht="15" customHeight="1" x14ac:dyDescent="0.3">
      <c r="A2400" s="3" t="s">
        <v>2421</v>
      </c>
      <c r="B2400" s="3">
        <v>61</v>
      </c>
      <c r="C2400" s="3" t="s">
        <v>28</v>
      </c>
      <c r="D2400" s="3" t="s">
        <v>26</v>
      </c>
      <c r="E2400" s="3">
        <v>45465.531208319197</v>
      </c>
      <c r="F2400" s="3">
        <v>201</v>
      </c>
      <c r="G2400" s="3">
        <v>1675.5343999015299</v>
      </c>
      <c r="H2400" s="3">
        <v>7</v>
      </c>
      <c r="I2400" s="3">
        <v>788.98822142662198</v>
      </c>
      <c r="J2400" s="3">
        <v>15</v>
      </c>
      <c r="K2400" s="3">
        <v>322.95919175640103</v>
      </c>
      <c r="L2400" s="3">
        <v>40</v>
      </c>
      <c r="M2400" s="3">
        <v>3</v>
      </c>
      <c r="N2400" s="3">
        <v>5</v>
      </c>
      <c r="O2400" s="3">
        <v>568</v>
      </c>
      <c r="P2400" s="3">
        <v>1</v>
      </c>
      <c r="Q2400" s="3">
        <v>13234.978921166099</v>
      </c>
      <c r="R2400" s="3">
        <v>6</v>
      </c>
      <c r="S2400" s="3">
        <v>0</v>
      </c>
      <c r="T2400" s="3">
        <v>0</v>
      </c>
      <c r="U2400" s="3">
        <v>8443.8571755815392</v>
      </c>
      <c r="V2400" s="3">
        <v>1</v>
      </c>
      <c r="W2400" s="3" t="str">
        <f>IF(Bank_data3[[#This Row],[credit_risk]]=1,"High Risk","Low Risk")</f>
        <v>High Risk</v>
      </c>
      <c r="X2400" s="3" t="str">
        <f t="shared" si="259"/>
        <v>55+</v>
      </c>
      <c r="Y2400" s="3" t="str">
        <f t="shared" si="260"/>
        <v>Low Income</v>
      </c>
      <c r="Z2400" s="3" t="str">
        <f t="shared" si="261"/>
        <v>Poor</v>
      </c>
      <c r="AA2400" s="27">
        <f t="shared" si="262"/>
        <v>0.29109918149915703</v>
      </c>
      <c r="AB2400" s="3" t="str">
        <f t="shared" si="263"/>
        <v>Medium</v>
      </c>
      <c r="AC2400" s="3" t="str">
        <f t="shared" si="264"/>
        <v>High</v>
      </c>
      <c r="AD2400" s="3" t="str">
        <f t="shared" si="265"/>
        <v>No</v>
      </c>
    </row>
    <row r="2401" spans="1:30" ht="15" customHeight="1" x14ac:dyDescent="0.3">
      <c r="A2401" s="3" t="s">
        <v>2422</v>
      </c>
      <c r="B2401" s="3">
        <v>55</v>
      </c>
      <c r="C2401" s="3" t="s">
        <v>23</v>
      </c>
      <c r="D2401" s="3" t="s">
        <v>33</v>
      </c>
      <c r="E2401" s="3">
        <v>47979.034364296997</v>
      </c>
      <c r="F2401" s="3">
        <v>114</v>
      </c>
      <c r="G2401" s="3">
        <v>2040.56601480678</v>
      </c>
      <c r="H2401" s="3">
        <v>9</v>
      </c>
      <c r="I2401" s="3">
        <v>905.10041205562698</v>
      </c>
      <c r="J2401" s="3">
        <v>14</v>
      </c>
      <c r="K2401" s="3">
        <v>759.558011627008</v>
      </c>
      <c r="L2401" s="3">
        <v>58</v>
      </c>
      <c r="M2401" s="3">
        <v>4</v>
      </c>
      <c r="N2401" s="3">
        <v>5</v>
      </c>
      <c r="O2401" s="3">
        <v>451</v>
      </c>
      <c r="P2401" s="3">
        <v>4</v>
      </c>
      <c r="Q2401" s="3">
        <v>3659.4719819514298</v>
      </c>
      <c r="R2401" s="3">
        <v>7</v>
      </c>
      <c r="S2401" s="3">
        <v>0</v>
      </c>
      <c r="T2401" s="3">
        <v>0</v>
      </c>
      <c r="U2401" s="3">
        <v>5600.1610720197696</v>
      </c>
      <c r="V2401" s="3">
        <v>1</v>
      </c>
      <c r="W2401" s="3" t="str">
        <f>IF(Bank_data3[[#This Row],[credit_risk]]=1,"High Risk","Low Risk")</f>
        <v>High Risk</v>
      </c>
      <c r="X2401" s="3" t="str">
        <f t="shared" si="259"/>
        <v>55+</v>
      </c>
      <c r="Y2401" s="3" t="str">
        <f t="shared" si="260"/>
        <v>Low Income</v>
      </c>
      <c r="Z2401" s="3" t="str">
        <f t="shared" si="261"/>
        <v>Poor</v>
      </c>
      <c r="AA2401" s="27">
        <f t="shared" si="262"/>
        <v>7.6272314156338686E-2</v>
      </c>
      <c r="AB2401" s="3" t="str">
        <f t="shared" si="263"/>
        <v>Medium</v>
      </c>
      <c r="AC2401" s="3" t="str">
        <f t="shared" si="264"/>
        <v>High</v>
      </c>
      <c r="AD2401" s="3" t="str">
        <f t="shared" si="265"/>
        <v>No</v>
      </c>
    </row>
    <row r="2402" spans="1:30" ht="15" customHeight="1" x14ac:dyDescent="0.3">
      <c r="A2402" s="3" t="s">
        <v>2423</v>
      </c>
      <c r="B2402" s="3">
        <v>39</v>
      </c>
      <c r="C2402" s="3" t="s">
        <v>31</v>
      </c>
      <c r="D2402" s="3" t="s">
        <v>26</v>
      </c>
      <c r="E2402" s="3">
        <v>34933.638264059897</v>
      </c>
      <c r="F2402" s="3">
        <v>91</v>
      </c>
      <c r="G2402" s="3">
        <v>133.65837721656899</v>
      </c>
      <c r="H2402" s="3">
        <v>2</v>
      </c>
      <c r="I2402" s="3">
        <v>700.94456530345599</v>
      </c>
      <c r="J2402" s="3">
        <v>4</v>
      </c>
      <c r="K2402" s="3">
        <v>812.00564015308998</v>
      </c>
      <c r="L2402" s="3">
        <v>73</v>
      </c>
      <c r="M2402" s="3">
        <v>3</v>
      </c>
      <c r="N2402" s="3">
        <v>3</v>
      </c>
      <c r="O2402" s="3">
        <v>361</v>
      </c>
      <c r="P2402" s="3">
        <v>0</v>
      </c>
      <c r="Q2402" s="3">
        <v>2082.3920516787798</v>
      </c>
      <c r="R2402" s="3">
        <v>7</v>
      </c>
      <c r="S2402" s="3">
        <v>1</v>
      </c>
      <c r="T2402" s="3">
        <v>0</v>
      </c>
      <c r="U2402" s="3">
        <v>9156.1445780172708</v>
      </c>
      <c r="V2402" s="3">
        <v>1</v>
      </c>
      <c r="W2402" s="3" t="str">
        <f>IF(Bank_data3[[#This Row],[credit_risk]]=1,"High Risk","Low Risk")</f>
        <v>High Risk</v>
      </c>
      <c r="X2402" s="3" t="str">
        <f t="shared" si="259"/>
        <v>35-44</v>
      </c>
      <c r="Y2402" s="3" t="str">
        <f t="shared" si="260"/>
        <v>Low Income</v>
      </c>
      <c r="Z2402" s="3" t="str">
        <f t="shared" si="261"/>
        <v>Poor</v>
      </c>
      <c r="AA2402" s="27">
        <f t="shared" si="262"/>
        <v>5.9609939163455736E-2</v>
      </c>
      <c r="AB2402" s="3" t="str">
        <f t="shared" si="263"/>
        <v>Low</v>
      </c>
      <c r="AC2402" s="3" t="str">
        <f t="shared" si="264"/>
        <v>High</v>
      </c>
      <c r="AD2402" s="3" t="str">
        <f t="shared" si="265"/>
        <v>No</v>
      </c>
    </row>
    <row r="2403" spans="1:30" ht="15" customHeight="1" x14ac:dyDescent="0.3">
      <c r="A2403" s="3" t="s">
        <v>2424</v>
      </c>
      <c r="B2403" s="3">
        <v>23</v>
      </c>
      <c r="C2403" s="3" t="s">
        <v>31</v>
      </c>
      <c r="D2403" s="3" t="s">
        <v>26</v>
      </c>
      <c r="E2403" s="3">
        <v>56268.647987254401</v>
      </c>
      <c r="F2403" s="3">
        <v>130</v>
      </c>
      <c r="G2403" s="3">
        <v>1591.5889267257901</v>
      </c>
      <c r="H2403" s="3">
        <v>10</v>
      </c>
      <c r="I2403" s="3">
        <v>429.14087324628099</v>
      </c>
      <c r="J2403" s="3">
        <v>14</v>
      </c>
      <c r="K2403" s="3">
        <v>326.84033723344299</v>
      </c>
      <c r="L2403" s="3">
        <v>16</v>
      </c>
      <c r="M2403" s="3">
        <v>18</v>
      </c>
      <c r="N2403" s="3">
        <v>8</v>
      </c>
      <c r="O2403" s="3">
        <v>467</v>
      </c>
      <c r="P2403" s="3">
        <v>3</v>
      </c>
      <c r="Q2403" s="3">
        <v>6188.4989550097598</v>
      </c>
      <c r="R2403" s="3">
        <v>6</v>
      </c>
      <c r="S2403" s="3">
        <v>0</v>
      </c>
      <c r="T2403" s="3">
        <v>0</v>
      </c>
      <c r="U2403" s="3">
        <v>6644.09667867602</v>
      </c>
      <c r="V2403" s="3">
        <v>1</v>
      </c>
      <c r="W2403" s="3" t="str">
        <f>IF(Bank_data3[[#This Row],[credit_risk]]=1,"High Risk","Low Risk")</f>
        <v>High Risk</v>
      </c>
      <c r="X2403" s="3" t="str">
        <f t="shared" si="259"/>
        <v>18-24</v>
      </c>
      <c r="Y2403" s="3" t="str">
        <f t="shared" si="260"/>
        <v>Middle Income</v>
      </c>
      <c r="Z2403" s="3" t="str">
        <f t="shared" si="261"/>
        <v>Poor</v>
      </c>
      <c r="AA2403" s="27">
        <f t="shared" si="262"/>
        <v>0.10998129822510641</v>
      </c>
      <c r="AB2403" s="3" t="str">
        <f t="shared" si="263"/>
        <v>Medium</v>
      </c>
      <c r="AC2403" s="3" t="str">
        <f t="shared" si="264"/>
        <v>Medium</v>
      </c>
      <c r="AD2403" s="3" t="str">
        <f t="shared" si="265"/>
        <v>No</v>
      </c>
    </row>
    <row r="2404" spans="1:30" ht="15" customHeight="1" x14ac:dyDescent="0.3">
      <c r="A2404" s="3" t="s">
        <v>2425</v>
      </c>
      <c r="B2404" s="3">
        <v>26</v>
      </c>
      <c r="C2404" s="3" t="s">
        <v>23</v>
      </c>
      <c r="D2404" s="3" t="s">
        <v>26</v>
      </c>
      <c r="E2404" s="3">
        <v>68908.249045525299</v>
      </c>
      <c r="F2404" s="3">
        <v>232</v>
      </c>
      <c r="G2404" s="3">
        <v>1683.83515324365</v>
      </c>
      <c r="H2404" s="3">
        <v>4</v>
      </c>
      <c r="I2404" s="3">
        <v>716.479599794862</v>
      </c>
      <c r="J2404" s="3">
        <v>0</v>
      </c>
      <c r="K2404" s="3">
        <v>646.077688993028</v>
      </c>
      <c r="L2404" s="3">
        <v>29</v>
      </c>
      <c r="M2404" s="3">
        <v>19</v>
      </c>
      <c r="N2404" s="3">
        <v>6</v>
      </c>
      <c r="O2404" s="3">
        <v>683</v>
      </c>
      <c r="P2404" s="3">
        <v>1</v>
      </c>
      <c r="Q2404" s="3">
        <v>0</v>
      </c>
      <c r="R2404" s="3">
        <v>0</v>
      </c>
      <c r="S2404" s="3">
        <v>0</v>
      </c>
      <c r="T2404" s="3">
        <v>0</v>
      </c>
      <c r="U2404" s="3">
        <v>10780.4900743375</v>
      </c>
      <c r="V2404" s="3">
        <v>0</v>
      </c>
      <c r="W2404" s="3" t="str">
        <f>IF(Bank_data3[[#This Row],[credit_risk]]=1,"High Risk","Low Risk")</f>
        <v>Low Risk</v>
      </c>
      <c r="X2404" s="3" t="str">
        <f t="shared" si="259"/>
        <v>25-34</v>
      </c>
      <c r="Y2404" s="3" t="str">
        <f t="shared" si="260"/>
        <v>Middle Income</v>
      </c>
      <c r="Z2404" s="3" t="str">
        <f t="shared" si="261"/>
        <v>Good</v>
      </c>
      <c r="AA2404" s="27">
        <f t="shared" si="262"/>
        <v>0</v>
      </c>
      <c r="AB2404" s="3" t="str">
        <f t="shared" si="263"/>
        <v>Medium</v>
      </c>
      <c r="AC2404" s="3" t="str">
        <f t="shared" si="264"/>
        <v>Medium</v>
      </c>
      <c r="AD2404" s="3" t="str">
        <f t="shared" si="265"/>
        <v>No</v>
      </c>
    </row>
    <row r="2405" spans="1:30" ht="15" customHeight="1" x14ac:dyDescent="0.3">
      <c r="A2405" s="3" t="s">
        <v>2426</v>
      </c>
      <c r="B2405" s="3">
        <v>20</v>
      </c>
      <c r="C2405" s="3" t="s">
        <v>31</v>
      </c>
      <c r="D2405" s="3" t="s">
        <v>26</v>
      </c>
      <c r="E2405" s="3">
        <v>38444.6053880154</v>
      </c>
      <c r="F2405" s="3">
        <v>20</v>
      </c>
      <c r="G2405" s="3">
        <v>1367.52999881917</v>
      </c>
      <c r="H2405" s="3">
        <v>1</v>
      </c>
      <c r="I2405" s="3">
        <v>442.14043473772699</v>
      </c>
      <c r="J2405" s="3">
        <v>14</v>
      </c>
      <c r="K2405" s="3">
        <v>0</v>
      </c>
      <c r="L2405" s="3">
        <v>53</v>
      </c>
      <c r="M2405" s="3">
        <v>18</v>
      </c>
      <c r="N2405" s="3">
        <v>9</v>
      </c>
      <c r="O2405" s="3">
        <v>611</v>
      </c>
      <c r="P2405" s="3">
        <v>5</v>
      </c>
      <c r="Q2405" s="3">
        <v>21175.182200589701</v>
      </c>
      <c r="R2405" s="3">
        <v>0</v>
      </c>
      <c r="S2405" s="3">
        <v>0</v>
      </c>
      <c r="T2405" s="3">
        <v>0</v>
      </c>
      <c r="U2405" s="3">
        <v>7711.3362904057703</v>
      </c>
      <c r="V2405" s="3">
        <v>0</v>
      </c>
      <c r="W2405" s="3" t="str">
        <f>IF(Bank_data3[[#This Row],[credit_risk]]=1,"High Risk","Low Risk")</f>
        <v>Low Risk</v>
      </c>
      <c r="X2405" s="3" t="str">
        <f t="shared" si="259"/>
        <v>18-24</v>
      </c>
      <c r="Y2405" s="3" t="str">
        <f t="shared" si="260"/>
        <v>Low Income</v>
      </c>
      <c r="Z2405" s="3" t="str">
        <f t="shared" si="261"/>
        <v>Fair</v>
      </c>
      <c r="AA2405" s="27">
        <f t="shared" si="262"/>
        <v>0.55079723115563006</v>
      </c>
      <c r="AB2405" s="3" t="str">
        <f t="shared" si="263"/>
        <v>Medium</v>
      </c>
      <c r="AC2405" s="3" t="str">
        <f t="shared" si="264"/>
        <v>High</v>
      </c>
      <c r="AD2405" s="3" t="str">
        <f t="shared" si="265"/>
        <v>No</v>
      </c>
    </row>
    <row r="2406" spans="1:30" ht="15" customHeight="1" x14ac:dyDescent="0.3">
      <c r="A2406" s="3" t="s">
        <v>2427</v>
      </c>
      <c r="B2406" s="3">
        <v>63</v>
      </c>
      <c r="C2406" s="3" t="s">
        <v>28</v>
      </c>
      <c r="D2406" s="3" t="s">
        <v>24</v>
      </c>
      <c r="E2406" s="3">
        <v>19715.791443135498</v>
      </c>
      <c r="F2406" s="3">
        <v>35</v>
      </c>
      <c r="G2406" s="3">
        <v>1021.8754968554</v>
      </c>
      <c r="H2406" s="3">
        <v>2</v>
      </c>
      <c r="I2406" s="3">
        <v>419.79878923875702</v>
      </c>
      <c r="J2406" s="3">
        <v>35</v>
      </c>
      <c r="K2406" s="3">
        <v>432.04435950694102</v>
      </c>
      <c r="L2406" s="3">
        <v>51</v>
      </c>
      <c r="M2406" s="3">
        <v>2</v>
      </c>
      <c r="N2406" s="3">
        <v>7</v>
      </c>
      <c r="O2406" s="3">
        <v>875</v>
      </c>
      <c r="P2406" s="3">
        <v>3</v>
      </c>
      <c r="Q2406" s="3">
        <v>12423.846681410099</v>
      </c>
      <c r="R2406" s="3">
        <v>1</v>
      </c>
      <c r="S2406" s="3">
        <v>0</v>
      </c>
      <c r="T2406" s="3">
        <v>0</v>
      </c>
      <c r="U2406" s="3">
        <v>1338.0789512041899</v>
      </c>
      <c r="V2406" s="3">
        <v>0</v>
      </c>
      <c r="W2406" s="3" t="str">
        <f>IF(Bank_data3[[#This Row],[credit_risk]]=1,"High Risk","Low Risk")</f>
        <v>Low Risk</v>
      </c>
      <c r="X2406" s="3" t="str">
        <f t="shared" si="259"/>
        <v>55+</v>
      </c>
      <c r="Y2406" s="3" t="str">
        <f t="shared" si="260"/>
        <v>Low Income</v>
      </c>
      <c r="Z2406" s="3" t="str">
        <f t="shared" si="261"/>
        <v>Excellent</v>
      </c>
      <c r="AA2406" s="27">
        <f t="shared" si="262"/>
        <v>0.63014699243715855</v>
      </c>
      <c r="AB2406" s="3" t="str">
        <f t="shared" si="263"/>
        <v>Medium</v>
      </c>
      <c r="AC2406" s="3" t="str">
        <f t="shared" si="264"/>
        <v>High</v>
      </c>
      <c r="AD2406" s="3" t="str">
        <f t="shared" si="265"/>
        <v>No</v>
      </c>
    </row>
    <row r="2407" spans="1:30" ht="15" customHeight="1" x14ac:dyDescent="0.3">
      <c r="A2407" s="3" t="s">
        <v>2428</v>
      </c>
      <c r="B2407" s="3">
        <v>64</v>
      </c>
      <c r="C2407" s="3" t="s">
        <v>23</v>
      </c>
      <c r="D2407" s="3" t="s">
        <v>26</v>
      </c>
      <c r="E2407" s="3">
        <v>44543.942212699098</v>
      </c>
      <c r="F2407" s="3">
        <v>163</v>
      </c>
      <c r="G2407" s="3">
        <v>1868.94762075532</v>
      </c>
      <c r="H2407" s="3">
        <v>7</v>
      </c>
      <c r="I2407" s="3">
        <v>1221.97281310429</v>
      </c>
      <c r="J2407" s="3">
        <v>47</v>
      </c>
      <c r="K2407" s="3">
        <v>821.22583043443001</v>
      </c>
      <c r="L2407" s="3">
        <v>71</v>
      </c>
      <c r="M2407" s="3">
        <v>19</v>
      </c>
      <c r="N2407" s="3">
        <v>6</v>
      </c>
      <c r="O2407" s="3">
        <v>359</v>
      </c>
      <c r="P2407" s="3">
        <v>4</v>
      </c>
      <c r="Q2407" s="3">
        <v>9985.4580164735999</v>
      </c>
      <c r="R2407" s="3">
        <v>4</v>
      </c>
      <c r="S2407" s="3">
        <v>0</v>
      </c>
      <c r="T2407" s="3">
        <v>0</v>
      </c>
      <c r="U2407" s="3">
        <v>10187.131292116301</v>
      </c>
      <c r="V2407" s="3">
        <v>1</v>
      </c>
      <c r="W2407" s="3" t="str">
        <f>IF(Bank_data3[[#This Row],[credit_risk]]=1,"High Risk","Low Risk")</f>
        <v>High Risk</v>
      </c>
      <c r="X2407" s="3" t="str">
        <f t="shared" si="259"/>
        <v>55+</v>
      </c>
      <c r="Y2407" s="3" t="str">
        <f t="shared" si="260"/>
        <v>Low Income</v>
      </c>
      <c r="Z2407" s="3" t="str">
        <f t="shared" si="261"/>
        <v>Poor</v>
      </c>
      <c r="AA2407" s="27">
        <f t="shared" si="262"/>
        <v>0.22417095390418387</v>
      </c>
      <c r="AB2407" s="3" t="str">
        <f t="shared" si="263"/>
        <v>Medium</v>
      </c>
      <c r="AC2407" s="3" t="str">
        <f t="shared" si="264"/>
        <v>High</v>
      </c>
      <c r="AD2407" s="3" t="str">
        <f t="shared" si="265"/>
        <v>No</v>
      </c>
    </row>
    <row r="2408" spans="1:30" ht="15" customHeight="1" x14ac:dyDescent="0.3">
      <c r="A2408" s="3" t="s">
        <v>2429</v>
      </c>
      <c r="B2408" s="3">
        <v>61</v>
      </c>
      <c r="C2408" s="3" t="s">
        <v>23</v>
      </c>
      <c r="D2408" s="3" t="s">
        <v>33</v>
      </c>
      <c r="E2408" s="3">
        <v>63613.161114840099</v>
      </c>
      <c r="F2408" s="3">
        <v>98</v>
      </c>
      <c r="G2408" s="3">
        <v>1598.3544251097901</v>
      </c>
      <c r="H2408" s="3">
        <v>10</v>
      </c>
      <c r="I2408" s="3">
        <v>652.969898273024</v>
      </c>
      <c r="J2408" s="3">
        <v>38</v>
      </c>
      <c r="K2408" s="3">
        <v>382.91410852348702</v>
      </c>
      <c r="L2408" s="3">
        <v>22</v>
      </c>
      <c r="M2408" s="3">
        <v>12</v>
      </c>
      <c r="N2408" s="3">
        <v>3</v>
      </c>
      <c r="O2408" s="3">
        <v>578</v>
      </c>
      <c r="P2408" s="3">
        <v>0</v>
      </c>
      <c r="Q2408" s="3">
        <v>3372.3175306417802</v>
      </c>
      <c r="R2408" s="3">
        <v>5</v>
      </c>
      <c r="S2408" s="3">
        <v>0</v>
      </c>
      <c r="T2408" s="3">
        <v>0</v>
      </c>
      <c r="U2408" s="3">
        <v>8547.8955526220998</v>
      </c>
      <c r="V2408" s="3">
        <v>1</v>
      </c>
      <c r="W2408" s="3" t="str">
        <f>IF(Bank_data3[[#This Row],[credit_risk]]=1,"High Risk","Low Risk")</f>
        <v>High Risk</v>
      </c>
      <c r="X2408" s="3" t="str">
        <f t="shared" si="259"/>
        <v>55+</v>
      </c>
      <c r="Y2408" s="3" t="str">
        <f t="shared" si="260"/>
        <v>Middle Income</v>
      </c>
      <c r="Z2408" s="3" t="str">
        <f t="shared" si="261"/>
        <v>Poor</v>
      </c>
      <c r="AA2408" s="27">
        <f t="shared" si="262"/>
        <v>5.3012890281521688E-2</v>
      </c>
      <c r="AB2408" s="3" t="str">
        <f t="shared" si="263"/>
        <v>Medium</v>
      </c>
      <c r="AC2408" s="3" t="str">
        <f t="shared" si="264"/>
        <v>Medium</v>
      </c>
      <c r="AD2408" s="3" t="str">
        <f t="shared" si="265"/>
        <v>No</v>
      </c>
    </row>
    <row r="2409" spans="1:30" ht="15" customHeight="1" x14ac:dyDescent="0.3">
      <c r="A2409" s="3" t="s">
        <v>2430</v>
      </c>
      <c r="B2409" s="3">
        <v>66</v>
      </c>
      <c r="C2409" s="3" t="s">
        <v>28</v>
      </c>
      <c r="D2409" s="3" t="s">
        <v>26</v>
      </c>
      <c r="E2409" s="3">
        <v>42421.4537744751</v>
      </c>
      <c r="F2409" s="3">
        <v>124</v>
      </c>
      <c r="G2409" s="3">
        <v>1457.9256872041301</v>
      </c>
      <c r="H2409" s="3">
        <v>4</v>
      </c>
      <c r="I2409" s="3">
        <v>540.48034608898797</v>
      </c>
      <c r="J2409" s="3">
        <v>7</v>
      </c>
      <c r="K2409" s="3">
        <v>174.89731987794801</v>
      </c>
      <c r="L2409" s="3">
        <v>18</v>
      </c>
      <c r="M2409" s="3">
        <v>19</v>
      </c>
      <c r="N2409" s="3">
        <v>8</v>
      </c>
      <c r="O2409" s="3">
        <v>616</v>
      </c>
      <c r="P2409" s="3">
        <v>1</v>
      </c>
      <c r="Q2409" s="3">
        <v>4291.6819277562499</v>
      </c>
      <c r="R2409" s="3">
        <v>5</v>
      </c>
      <c r="S2409" s="3">
        <v>0</v>
      </c>
      <c r="T2409" s="3">
        <v>0</v>
      </c>
      <c r="U2409" s="3">
        <v>5875.61080142622</v>
      </c>
      <c r="V2409" s="3">
        <v>1</v>
      </c>
      <c r="W2409" s="3" t="str">
        <f>IF(Bank_data3[[#This Row],[credit_risk]]=1,"High Risk","Low Risk")</f>
        <v>High Risk</v>
      </c>
      <c r="X2409" s="3" t="str">
        <f t="shared" si="259"/>
        <v>55+</v>
      </c>
      <c r="Y2409" s="3" t="str">
        <f t="shared" si="260"/>
        <v>Low Income</v>
      </c>
      <c r="Z2409" s="3" t="str">
        <f t="shared" si="261"/>
        <v>Fair</v>
      </c>
      <c r="AA2409" s="27">
        <f t="shared" si="262"/>
        <v>0.10116772401464813</v>
      </c>
      <c r="AB2409" s="3" t="str">
        <f t="shared" si="263"/>
        <v>Medium</v>
      </c>
      <c r="AC2409" s="3" t="str">
        <f t="shared" si="264"/>
        <v>Medium</v>
      </c>
      <c r="AD2409" s="3" t="str">
        <f t="shared" si="265"/>
        <v>No</v>
      </c>
    </row>
    <row r="2410" spans="1:30" ht="15" customHeight="1" x14ac:dyDescent="0.3">
      <c r="A2410" s="3" t="s">
        <v>2431</v>
      </c>
      <c r="B2410" s="3">
        <v>32</v>
      </c>
      <c r="C2410" s="3" t="s">
        <v>28</v>
      </c>
      <c r="D2410" s="3" t="s">
        <v>26</v>
      </c>
      <c r="E2410" s="3">
        <v>23044.118699117102</v>
      </c>
      <c r="F2410" s="3">
        <v>27</v>
      </c>
      <c r="G2410" s="3">
        <v>1237.28732997826</v>
      </c>
      <c r="H2410" s="3">
        <v>2</v>
      </c>
      <c r="I2410" s="3">
        <v>1366.28588953332</v>
      </c>
      <c r="J2410" s="3">
        <v>21</v>
      </c>
      <c r="K2410" s="3">
        <v>672.58952122221604</v>
      </c>
      <c r="L2410" s="3">
        <v>36</v>
      </c>
      <c r="M2410" s="3">
        <v>17</v>
      </c>
      <c r="N2410" s="3">
        <v>1</v>
      </c>
      <c r="O2410" s="3">
        <v>599</v>
      </c>
      <c r="P2410" s="3">
        <v>0</v>
      </c>
      <c r="Q2410" s="3">
        <v>12119.4484310348</v>
      </c>
      <c r="R2410" s="3">
        <v>1</v>
      </c>
      <c r="S2410" s="3">
        <v>0</v>
      </c>
      <c r="T2410" s="3">
        <v>0</v>
      </c>
      <c r="U2410" s="3">
        <v>7789.2224670872001</v>
      </c>
      <c r="V2410" s="3">
        <v>0</v>
      </c>
      <c r="W2410" s="3" t="str">
        <f>IF(Bank_data3[[#This Row],[credit_risk]]=1,"High Risk","Low Risk")</f>
        <v>Low Risk</v>
      </c>
      <c r="X2410" s="3" t="str">
        <f t="shared" si="259"/>
        <v>25-34</v>
      </c>
      <c r="Y2410" s="3" t="str">
        <f t="shared" si="260"/>
        <v>Low Income</v>
      </c>
      <c r="Z2410" s="3" t="str">
        <f t="shared" si="261"/>
        <v>Fair</v>
      </c>
      <c r="AA2410" s="27">
        <f t="shared" si="262"/>
        <v>0.52592371135022564</v>
      </c>
      <c r="AB2410" s="3" t="str">
        <f t="shared" si="263"/>
        <v>Medium</v>
      </c>
      <c r="AC2410" s="3" t="str">
        <f t="shared" si="264"/>
        <v>High</v>
      </c>
      <c r="AD2410" s="3" t="str">
        <f t="shared" si="265"/>
        <v>No</v>
      </c>
    </row>
    <row r="2411" spans="1:30" ht="15" customHeight="1" x14ac:dyDescent="0.3">
      <c r="A2411" s="3" t="s">
        <v>2432</v>
      </c>
      <c r="B2411" s="3">
        <v>41</v>
      </c>
      <c r="C2411" s="3" t="s">
        <v>28</v>
      </c>
      <c r="D2411" s="3" t="s">
        <v>24</v>
      </c>
      <c r="E2411" s="3">
        <v>63738.371280548898</v>
      </c>
      <c r="F2411" s="3">
        <v>144</v>
      </c>
      <c r="G2411" s="3">
        <v>1268.6070305006299</v>
      </c>
      <c r="H2411" s="3">
        <v>4</v>
      </c>
      <c r="I2411" s="3">
        <v>1085.24476239149</v>
      </c>
      <c r="J2411" s="3">
        <v>26</v>
      </c>
      <c r="K2411" s="3">
        <v>472.58824302391702</v>
      </c>
      <c r="L2411" s="3">
        <v>58</v>
      </c>
      <c r="M2411" s="3">
        <v>5</v>
      </c>
      <c r="N2411" s="3">
        <v>4</v>
      </c>
      <c r="O2411" s="3">
        <v>868</v>
      </c>
      <c r="P2411" s="3">
        <v>1</v>
      </c>
      <c r="Q2411" s="3">
        <v>10263.5862677634</v>
      </c>
      <c r="R2411" s="3">
        <v>4</v>
      </c>
      <c r="S2411" s="3">
        <v>0</v>
      </c>
      <c r="T2411" s="3">
        <v>0</v>
      </c>
      <c r="U2411" s="3">
        <v>3732.3260808496898</v>
      </c>
      <c r="V2411" s="3">
        <v>1</v>
      </c>
      <c r="W2411" s="3" t="str">
        <f>IF(Bank_data3[[#This Row],[credit_risk]]=1,"High Risk","Low Risk")</f>
        <v>High Risk</v>
      </c>
      <c r="X2411" s="3" t="str">
        <f t="shared" si="259"/>
        <v>35-44</v>
      </c>
      <c r="Y2411" s="3" t="str">
        <f t="shared" si="260"/>
        <v>Middle Income</v>
      </c>
      <c r="Z2411" s="3" t="str">
        <f t="shared" si="261"/>
        <v>Excellent</v>
      </c>
      <c r="AA2411" s="27">
        <f t="shared" si="262"/>
        <v>0.16102680475764758</v>
      </c>
      <c r="AB2411" s="3" t="str">
        <f t="shared" si="263"/>
        <v>Medium</v>
      </c>
      <c r="AC2411" s="3" t="str">
        <f t="shared" si="264"/>
        <v>High</v>
      </c>
      <c r="AD2411" s="3" t="str">
        <f t="shared" si="265"/>
        <v>No</v>
      </c>
    </row>
    <row r="2412" spans="1:30" ht="15" customHeight="1" x14ac:dyDescent="0.3">
      <c r="A2412" s="3" t="s">
        <v>2433</v>
      </c>
      <c r="B2412" s="3">
        <v>40</v>
      </c>
      <c r="C2412" s="3" t="s">
        <v>23</v>
      </c>
      <c r="D2412" s="3" t="s">
        <v>26</v>
      </c>
      <c r="E2412" s="3">
        <v>75476.266645969605</v>
      </c>
      <c r="F2412" s="3">
        <v>168</v>
      </c>
      <c r="G2412" s="3">
        <v>887.69291270334895</v>
      </c>
      <c r="H2412" s="3">
        <v>8</v>
      </c>
      <c r="I2412" s="3">
        <v>669.97177107435698</v>
      </c>
      <c r="J2412" s="3">
        <v>33</v>
      </c>
      <c r="K2412" s="3">
        <v>549.14839779347005</v>
      </c>
      <c r="L2412" s="3">
        <v>35</v>
      </c>
      <c r="M2412" s="3">
        <v>19</v>
      </c>
      <c r="N2412" s="3">
        <v>1</v>
      </c>
      <c r="O2412" s="3">
        <v>342</v>
      </c>
      <c r="P2412" s="3">
        <v>1</v>
      </c>
      <c r="Q2412" s="3">
        <v>12790.2478992991</v>
      </c>
      <c r="R2412" s="3">
        <v>6</v>
      </c>
      <c r="S2412" s="3">
        <v>0</v>
      </c>
      <c r="T2412" s="3">
        <v>0</v>
      </c>
      <c r="U2412" s="3">
        <v>3168.6259752895298</v>
      </c>
      <c r="V2412" s="3">
        <v>1</v>
      </c>
      <c r="W2412" s="3" t="str">
        <f>IF(Bank_data3[[#This Row],[credit_risk]]=1,"High Risk","Low Risk")</f>
        <v>High Risk</v>
      </c>
      <c r="X2412" s="3" t="str">
        <f t="shared" si="259"/>
        <v>35-44</v>
      </c>
      <c r="Y2412" s="3" t="str">
        <f t="shared" si="260"/>
        <v>Middle Income</v>
      </c>
      <c r="Z2412" s="3" t="str">
        <f t="shared" si="261"/>
        <v>Poor</v>
      </c>
      <c r="AA2412" s="27">
        <f t="shared" si="262"/>
        <v>0.16946052670163558</v>
      </c>
      <c r="AB2412" s="3" t="str">
        <f t="shared" si="263"/>
        <v>Low</v>
      </c>
      <c r="AC2412" s="3" t="str">
        <f t="shared" si="264"/>
        <v>High</v>
      </c>
      <c r="AD2412" s="3" t="str">
        <f t="shared" si="265"/>
        <v>No</v>
      </c>
    </row>
    <row r="2413" spans="1:30" ht="15" customHeight="1" x14ac:dyDescent="0.3">
      <c r="A2413" s="3" t="s">
        <v>2434</v>
      </c>
      <c r="B2413" s="3">
        <v>41</v>
      </c>
      <c r="C2413" s="3" t="s">
        <v>28</v>
      </c>
      <c r="D2413" s="3" t="s">
        <v>24</v>
      </c>
      <c r="E2413" s="3">
        <v>50360.279901996597</v>
      </c>
      <c r="F2413" s="3">
        <v>168</v>
      </c>
      <c r="G2413" s="3">
        <v>1119.5177985339201</v>
      </c>
      <c r="H2413" s="3">
        <v>2</v>
      </c>
      <c r="I2413" s="3">
        <v>949.67271394332897</v>
      </c>
      <c r="J2413" s="3">
        <v>29</v>
      </c>
      <c r="K2413" s="3">
        <v>584.52747399491204</v>
      </c>
      <c r="L2413" s="3">
        <v>67</v>
      </c>
      <c r="M2413" s="3">
        <v>5</v>
      </c>
      <c r="N2413" s="3">
        <v>7</v>
      </c>
      <c r="O2413" s="3">
        <v>617</v>
      </c>
      <c r="P2413" s="3">
        <v>5</v>
      </c>
      <c r="Q2413" s="3">
        <v>4028.1770822641902</v>
      </c>
      <c r="R2413" s="3">
        <v>4</v>
      </c>
      <c r="S2413" s="3">
        <v>0</v>
      </c>
      <c r="T2413" s="3">
        <v>0</v>
      </c>
      <c r="U2413" s="3">
        <v>6218.1300280700998</v>
      </c>
      <c r="V2413" s="3">
        <v>1</v>
      </c>
      <c r="W2413" s="3" t="str">
        <f>IF(Bank_data3[[#This Row],[credit_risk]]=1,"High Risk","Low Risk")</f>
        <v>High Risk</v>
      </c>
      <c r="X2413" s="3" t="str">
        <f t="shared" si="259"/>
        <v>35-44</v>
      </c>
      <c r="Y2413" s="3" t="str">
        <f t="shared" si="260"/>
        <v>Middle Income</v>
      </c>
      <c r="Z2413" s="3" t="str">
        <f t="shared" si="261"/>
        <v>Fair</v>
      </c>
      <c r="AA2413" s="27">
        <f t="shared" si="262"/>
        <v>7.9987186133659433E-2</v>
      </c>
      <c r="AB2413" s="3" t="str">
        <f t="shared" si="263"/>
        <v>Medium</v>
      </c>
      <c r="AC2413" s="3" t="str">
        <f t="shared" si="264"/>
        <v>High</v>
      </c>
      <c r="AD2413" s="3" t="str">
        <f t="shared" si="265"/>
        <v>No</v>
      </c>
    </row>
    <row r="2414" spans="1:30" ht="15" customHeight="1" x14ac:dyDescent="0.3">
      <c r="A2414" s="3" t="s">
        <v>2435</v>
      </c>
      <c r="B2414" s="3">
        <v>47</v>
      </c>
      <c r="C2414" s="3" t="s">
        <v>28</v>
      </c>
      <c r="D2414" s="3" t="s">
        <v>33</v>
      </c>
      <c r="E2414" s="3">
        <v>21095.764520331199</v>
      </c>
      <c r="F2414" s="3">
        <v>6</v>
      </c>
      <c r="G2414" s="3">
        <v>748.590204486517</v>
      </c>
      <c r="H2414" s="3">
        <v>11</v>
      </c>
      <c r="I2414" s="3">
        <v>717.47408860875396</v>
      </c>
      <c r="J2414" s="3">
        <v>11</v>
      </c>
      <c r="K2414" s="3">
        <v>727.43407222887799</v>
      </c>
      <c r="L2414" s="3">
        <v>25</v>
      </c>
      <c r="M2414" s="3">
        <v>5</v>
      </c>
      <c r="N2414" s="3">
        <v>8</v>
      </c>
      <c r="O2414" s="3">
        <v>411</v>
      </c>
      <c r="P2414" s="3">
        <v>2</v>
      </c>
      <c r="Q2414" s="3">
        <v>14299.349327276899</v>
      </c>
      <c r="R2414" s="3">
        <v>2</v>
      </c>
      <c r="S2414" s="3">
        <v>0</v>
      </c>
      <c r="T2414" s="3">
        <v>0</v>
      </c>
      <c r="U2414" s="3">
        <v>9340.6267723877008</v>
      </c>
      <c r="V2414" s="3">
        <v>1</v>
      </c>
      <c r="W2414" s="3" t="str">
        <f>IF(Bank_data3[[#This Row],[credit_risk]]=1,"High Risk","Low Risk")</f>
        <v>High Risk</v>
      </c>
      <c r="X2414" s="3" t="str">
        <f t="shared" si="259"/>
        <v>45-54</v>
      </c>
      <c r="Y2414" s="3" t="str">
        <f t="shared" si="260"/>
        <v>Low Income</v>
      </c>
      <c r="Z2414" s="3" t="str">
        <f t="shared" si="261"/>
        <v>Poor</v>
      </c>
      <c r="AA2414" s="27">
        <f t="shared" si="262"/>
        <v>0.67783034426155997</v>
      </c>
      <c r="AB2414" s="3" t="str">
        <f t="shared" si="263"/>
        <v>Low</v>
      </c>
      <c r="AC2414" s="3" t="str">
        <f t="shared" si="264"/>
        <v>Medium</v>
      </c>
      <c r="AD2414" s="3" t="str">
        <f t="shared" si="265"/>
        <v>No</v>
      </c>
    </row>
    <row r="2415" spans="1:30" ht="15" customHeight="1" x14ac:dyDescent="0.3">
      <c r="A2415" s="3" t="s">
        <v>2436</v>
      </c>
      <c r="B2415" s="3">
        <v>28</v>
      </c>
      <c r="C2415" s="3" t="s">
        <v>31</v>
      </c>
      <c r="D2415" s="3" t="s">
        <v>24</v>
      </c>
      <c r="E2415" s="3">
        <v>44279.050243648198</v>
      </c>
      <c r="F2415" s="3">
        <v>110</v>
      </c>
      <c r="G2415" s="3">
        <v>1190.25363311668</v>
      </c>
      <c r="H2415" s="3">
        <v>9</v>
      </c>
      <c r="I2415" s="3">
        <v>557.56211225213997</v>
      </c>
      <c r="J2415" s="3">
        <v>1</v>
      </c>
      <c r="K2415" s="3">
        <v>770.45856505769495</v>
      </c>
      <c r="L2415" s="3">
        <v>26</v>
      </c>
      <c r="M2415" s="3">
        <v>16</v>
      </c>
      <c r="N2415" s="3">
        <v>2</v>
      </c>
      <c r="O2415" s="3">
        <v>806</v>
      </c>
      <c r="P2415" s="3">
        <v>5</v>
      </c>
      <c r="Q2415" s="3">
        <v>19683.531909059198</v>
      </c>
      <c r="R2415" s="3">
        <v>4</v>
      </c>
      <c r="S2415" s="3">
        <v>0</v>
      </c>
      <c r="T2415" s="3">
        <v>0</v>
      </c>
      <c r="U2415" s="3">
        <v>9820.8703681620591</v>
      </c>
      <c r="V2415" s="3">
        <v>1</v>
      </c>
      <c r="W2415" s="3" t="str">
        <f>IF(Bank_data3[[#This Row],[credit_risk]]=1,"High Risk","Low Risk")</f>
        <v>High Risk</v>
      </c>
      <c r="X2415" s="3" t="str">
        <f t="shared" si="259"/>
        <v>25-34</v>
      </c>
      <c r="Y2415" s="3" t="str">
        <f t="shared" si="260"/>
        <v>Low Income</v>
      </c>
      <c r="Z2415" s="3" t="str">
        <f t="shared" si="261"/>
        <v>Excellent</v>
      </c>
      <c r="AA2415" s="27">
        <f t="shared" si="262"/>
        <v>0.44453374227200793</v>
      </c>
      <c r="AB2415" s="3" t="str">
        <f t="shared" si="263"/>
        <v>Medium</v>
      </c>
      <c r="AC2415" s="3" t="str">
        <f t="shared" si="264"/>
        <v>Medium</v>
      </c>
      <c r="AD2415" s="3" t="str">
        <f t="shared" si="265"/>
        <v>No</v>
      </c>
    </row>
    <row r="2416" spans="1:30" ht="15" customHeight="1" x14ac:dyDescent="0.3">
      <c r="A2416" s="3" t="s">
        <v>2437</v>
      </c>
      <c r="B2416" s="3">
        <v>45</v>
      </c>
      <c r="C2416" s="3" t="s">
        <v>31</v>
      </c>
      <c r="D2416" s="3" t="s">
        <v>26</v>
      </c>
      <c r="E2416" s="3">
        <v>52727.699854854902</v>
      </c>
      <c r="F2416" s="3">
        <v>192</v>
      </c>
      <c r="G2416" s="3">
        <v>1791.45313807192</v>
      </c>
      <c r="H2416" s="3">
        <v>6</v>
      </c>
      <c r="I2416" s="3">
        <v>966.14192856975205</v>
      </c>
      <c r="J2416" s="3">
        <v>45</v>
      </c>
      <c r="K2416" s="3">
        <v>596.80525045297998</v>
      </c>
      <c r="L2416" s="3">
        <v>76</v>
      </c>
      <c r="M2416" s="3">
        <v>16</v>
      </c>
      <c r="N2416" s="3">
        <v>4</v>
      </c>
      <c r="O2416" s="3">
        <v>772</v>
      </c>
      <c r="P2416" s="3">
        <v>3</v>
      </c>
      <c r="Q2416" s="3">
        <v>10284.122854179101</v>
      </c>
      <c r="R2416" s="3">
        <v>5</v>
      </c>
      <c r="S2416" s="3">
        <v>0</v>
      </c>
      <c r="T2416" s="3">
        <v>0</v>
      </c>
      <c r="U2416" s="3">
        <v>2819.6459070913302</v>
      </c>
      <c r="V2416" s="3">
        <v>1</v>
      </c>
      <c r="W2416" s="3" t="str">
        <f>IF(Bank_data3[[#This Row],[credit_risk]]=1,"High Risk","Low Risk")</f>
        <v>High Risk</v>
      </c>
      <c r="X2416" s="3" t="str">
        <f t="shared" si="259"/>
        <v>45-54</v>
      </c>
      <c r="Y2416" s="3" t="str">
        <f t="shared" si="260"/>
        <v>Middle Income</v>
      </c>
      <c r="Z2416" s="3" t="str">
        <f t="shared" si="261"/>
        <v>Very Good</v>
      </c>
      <c r="AA2416" s="27">
        <f t="shared" si="262"/>
        <v>0.1950421293264927</v>
      </c>
      <c r="AB2416" s="3" t="str">
        <f t="shared" si="263"/>
        <v>Medium</v>
      </c>
      <c r="AC2416" s="3" t="str">
        <f t="shared" si="264"/>
        <v>High</v>
      </c>
      <c r="AD2416" s="3" t="str">
        <f t="shared" si="265"/>
        <v>No</v>
      </c>
    </row>
    <row r="2417" spans="1:30" ht="15" customHeight="1" x14ac:dyDescent="0.3">
      <c r="A2417" s="3" t="s">
        <v>2438</v>
      </c>
      <c r="B2417" s="3">
        <v>28</v>
      </c>
      <c r="C2417" s="3" t="s">
        <v>23</v>
      </c>
      <c r="D2417" s="3" t="s">
        <v>33</v>
      </c>
      <c r="E2417" s="3">
        <v>35425.160469468901</v>
      </c>
      <c r="F2417" s="3">
        <v>84</v>
      </c>
      <c r="G2417" s="3">
        <v>2155.7819881854398</v>
      </c>
      <c r="H2417" s="3">
        <v>7</v>
      </c>
      <c r="I2417" s="3">
        <v>686.49434013792904</v>
      </c>
      <c r="J2417" s="3">
        <v>37</v>
      </c>
      <c r="K2417" s="3">
        <v>794.47483782250595</v>
      </c>
      <c r="L2417" s="3">
        <v>61</v>
      </c>
      <c r="M2417" s="3">
        <v>4</v>
      </c>
      <c r="N2417" s="3">
        <v>8</v>
      </c>
      <c r="O2417" s="3">
        <v>470</v>
      </c>
      <c r="P2417" s="3">
        <v>0</v>
      </c>
      <c r="Q2417" s="3">
        <v>16704.555634019202</v>
      </c>
      <c r="R2417" s="3">
        <v>6</v>
      </c>
      <c r="S2417" s="3">
        <v>0</v>
      </c>
      <c r="T2417" s="3">
        <v>0</v>
      </c>
      <c r="U2417" s="3">
        <v>7939.9059916380702</v>
      </c>
      <c r="V2417" s="3">
        <v>1</v>
      </c>
      <c r="W2417" s="3" t="str">
        <f>IF(Bank_data3[[#This Row],[credit_risk]]=1,"High Risk","Low Risk")</f>
        <v>High Risk</v>
      </c>
      <c r="X2417" s="3" t="str">
        <f t="shared" si="259"/>
        <v>25-34</v>
      </c>
      <c r="Y2417" s="3" t="str">
        <f t="shared" si="260"/>
        <v>Low Income</v>
      </c>
      <c r="Z2417" s="3" t="str">
        <f t="shared" si="261"/>
        <v>Poor</v>
      </c>
      <c r="AA2417" s="27">
        <f t="shared" si="262"/>
        <v>0.47154495315316886</v>
      </c>
      <c r="AB2417" s="3" t="str">
        <f t="shared" si="263"/>
        <v>Medium</v>
      </c>
      <c r="AC2417" s="3" t="str">
        <f t="shared" si="264"/>
        <v>High</v>
      </c>
      <c r="AD2417" s="3" t="str">
        <f t="shared" si="265"/>
        <v>No</v>
      </c>
    </row>
    <row r="2418" spans="1:30" ht="15" customHeight="1" x14ac:dyDescent="0.3">
      <c r="A2418" s="3" t="s">
        <v>2439</v>
      </c>
      <c r="B2418" s="3">
        <v>34</v>
      </c>
      <c r="C2418" s="3" t="s">
        <v>31</v>
      </c>
      <c r="D2418" s="3" t="s">
        <v>26</v>
      </c>
      <c r="E2418" s="3">
        <v>60500.7001628855</v>
      </c>
      <c r="F2418" s="3">
        <v>12</v>
      </c>
      <c r="G2418" s="3">
        <v>1459.0349407982701</v>
      </c>
      <c r="H2418" s="3">
        <v>4</v>
      </c>
      <c r="I2418" s="3">
        <v>826.42430314979094</v>
      </c>
      <c r="J2418" s="3">
        <v>21</v>
      </c>
      <c r="K2418" s="3">
        <v>495.25855996655298</v>
      </c>
      <c r="L2418" s="3">
        <v>61</v>
      </c>
      <c r="M2418" s="3">
        <v>16</v>
      </c>
      <c r="N2418" s="3">
        <v>5</v>
      </c>
      <c r="O2418" s="3">
        <v>659</v>
      </c>
      <c r="P2418" s="3">
        <v>3</v>
      </c>
      <c r="Q2418" s="3">
        <v>10956.407971496001</v>
      </c>
      <c r="R2418" s="3">
        <v>0</v>
      </c>
      <c r="S2418" s="3">
        <v>0</v>
      </c>
      <c r="T2418" s="3">
        <v>0</v>
      </c>
      <c r="U2418" s="3">
        <v>3048.7819288431501</v>
      </c>
      <c r="V2418" s="3">
        <v>0</v>
      </c>
      <c r="W2418" s="3" t="str">
        <f>IF(Bank_data3[[#This Row],[credit_risk]]=1,"High Risk","Low Risk")</f>
        <v>Low Risk</v>
      </c>
      <c r="X2418" s="3" t="str">
        <f t="shared" si="259"/>
        <v>25-34</v>
      </c>
      <c r="Y2418" s="3" t="str">
        <f t="shared" si="260"/>
        <v>Middle Income</v>
      </c>
      <c r="Z2418" s="3" t="str">
        <f t="shared" si="261"/>
        <v>Fair</v>
      </c>
      <c r="AA2418" s="27">
        <f t="shared" si="262"/>
        <v>0.18109555661336416</v>
      </c>
      <c r="AB2418" s="3" t="str">
        <f t="shared" si="263"/>
        <v>Medium</v>
      </c>
      <c r="AC2418" s="3" t="str">
        <f t="shared" si="264"/>
        <v>High</v>
      </c>
      <c r="AD2418" s="3" t="str">
        <f t="shared" si="265"/>
        <v>No</v>
      </c>
    </row>
    <row r="2419" spans="1:30" ht="15" customHeight="1" x14ac:dyDescent="0.3">
      <c r="A2419" s="3" t="s">
        <v>2440</v>
      </c>
      <c r="B2419" s="3">
        <v>29</v>
      </c>
      <c r="C2419" s="3" t="s">
        <v>31</v>
      </c>
      <c r="D2419" s="3" t="s">
        <v>24</v>
      </c>
      <c r="E2419" s="3">
        <v>33665.699931803603</v>
      </c>
      <c r="F2419" s="3">
        <v>37</v>
      </c>
      <c r="G2419" s="3">
        <v>1436.9129147644101</v>
      </c>
      <c r="H2419" s="3">
        <v>2</v>
      </c>
      <c r="I2419" s="3">
        <v>1157.4771322148899</v>
      </c>
      <c r="J2419" s="3">
        <v>16</v>
      </c>
      <c r="K2419" s="3">
        <v>579.95154676356901</v>
      </c>
      <c r="L2419" s="3">
        <v>51</v>
      </c>
      <c r="M2419" s="3">
        <v>8</v>
      </c>
      <c r="N2419" s="3">
        <v>2</v>
      </c>
      <c r="O2419" s="3">
        <v>710</v>
      </c>
      <c r="P2419" s="3">
        <v>3</v>
      </c>
      <c r="Q2419" s="3">
        <v>9690.9160481273393</v>
      </c>
      <c r="R2419" s="3">
        <v>4</v>
      </c>
      <c r="S2419" s="3">
        <v>0</v>
      </c>
      <c r="T2419" s="3">
        <v>0</v>
      </c>
      <c r="U2419" s="3">
        <v>8318.5435229998802</v>
      </c>
      <c r="V2419" s="3">
        <v>1</v>
      </c>
      <c r="W2419" s="3" t="str">
        <f>IF(Bank_data3[[#This Row],[credit_risk]]=1,"High Risk","Low Risk")</f>
        <v>High Risk</v>
      </c>
      <c r="X2419" s="3" t="str">
        <f t="shared" si="259"/>
        <v>25-34</v>
      </c>
      <c r="Y2419" s="3" t="str">
        <f t="shared" si="260"/>
        <v>Low Income</v>
      </c>
      <c r="Z2419" s="3" t="str">
        <f t="shared" si="261"/>
        <v>Good</v>
      </c>
      <c r="AA2419" s="27">
        <f t="shared" si="262"/>
        <v>0.28785725732000722</v>
      </c>
      <c r="AB2419" s="3" t="str">
        <f t="shared" si="263"/>
        <v>Medium</v>
      </c>
      <c r="AC2419" s="3" t="str">
        <f t="shared" si="264"/>
        <v>High</v>
      </c>
      <c r="AD2419" s="3" t="str">
        <f t="shared" si="265"/>
        <v>No</v>
      </c>
    </row>
    <row r="2420" spans="1:30" ht="15" customHeight="1" x14ac:dyDescent="0.3">
      <c r="A2420" s="3" t="s">
        <v>2441</v>
      </c>
      <c r="B2420" s="3">
        <v>43</v>
      </c>
      <c r="C2420" s="3" t="s">
        <v>28</v>
      </c>
      <c r="D2420" s="3" t="s">
        <v>33</v>
      </c>
      <c r="E2420" s="3">
        <v>50461.298103236499</v>
      </c>
      <c r="F2420" s="3">
        <v>101</v>
      </c>
      <c r="G2420" s="3">
        <v>1615.16103430164</v>
      </c>
      <c r="H2420" s="3">
        <v>10</v>
      </c>
      <c r="I2420" s="3">
        <v>1118.92458632838</v>
      </c>
      <c r="J2420" s="3">
        <v>34</v>
      </c>
      <c r="K2420" s="3">
        <v>508.286105228927</v>
      </c>
      <c r="L2420" s="3">
        <v>43</v>
      </c>
      <c r="M2420" s="3">
        <v>19</v>
      </c>
      <c r="N2420" s="3">
        <v>5</v>
      </c>
      <c r="O2420" s="3">
        <v>556</v>
      </c>
      <c r="P2420" s="3">
        <v>3</v>
      </c>
      <c r="Q2420" s="3">
        <v>14574.1869424006</v>
      </c>
      <c r="R2420" s="3">
        <v>3</v>
      </c>
      <c r="S2420" s="3">
        <v>0</v>
      </c>
      <c r="T2420" s="3">
        <v>0</v>
      </c>
      <c r="U2420" s="3">
        <v>7123.0395055142799</v>
      </c>
      <c r="V2420" s="3">
        <v>1</v>
      </c>
      <c r="W2420" s="3" t="str">
        <f>IF(Bank_data3[[#This Row],[credit_risk]]=1,"High Risk","Low Risk")</f>
        <v>High Risk</v>
      </c>
      <c r="X2420" s="3" t="str">
        <f t="shared" si="259"/>
        <v>35-44</v>
      </c>
      <c r="Y2420" s="3" t="str">
        <f t="shared" si="260"/>
        <v>Middle Income</v>
      </c>
      <c r="Z2420" s="3" t="str">
        <f t="shared" si="261"/>
        <v>Poor</v>
      </c>
      <c r="AA2420" s="27">
        <f t="shared" si="262"/>
        <v>0.28881910474407391</v>
      </c>
      <c r="AB2420" s="3" t="str">
        <f t="shared" si="263"/>
        <v>Medium</v>
      </c>
      <c r="AC2420" s="3" t="str">
        <f t="shared" si="264"/>
        <v>High</v>
      </c>
      <c r="AD2420" s="3" t="str">
        <f t="shared" si="265"/>
        <v>No</v>
      </c>
    </row>
    <row r="2421" spans="1:30" ht="15" customHeight="1" x14ac:dyDescent="0.3">
      <c r="A2421" s="3" t="s">
        <v>2442</v>
      </c>
      <c r="B2421" s="3">
        <v>61</v>
      </c>
      <c r="C2421" s="3" t="s">
        <v>28</v>
      </c>
      <c r="D2421" s="3" t="s">
        <v>33</v>
      </c>
      <c r="E2421" s="3">
        <v>45890.202481909502</v>
      </c>
      <c r="F2421" s="3">
        <v>106</v>
      </c>
      <c r="G2421" s="3">
        <v>2286.6825838608502</v>
      </c>
      <c r="H2421" s="3">
        <v>5</v>
      </c>
      <c r="I2421" s="3">
        <v>607.46734785037302</v>
      </c>
      <c r="J2421" s="3">
        <v>41</v>
      </c>
      <c r="K2421" s="3">
        <v>206.76207197106899</v>
      </c>
      <c r="L2421" s="3">
        <v>32</v>
      </c>
      <c r="M2421" s="3">
        <v>1</v>
      </c>
      <c r="N2421" s="3">
        <v>8</v>
      </c>
      <c r="O2421" s="3">
        <v>348</v>
      </c>
      <c r="P2421" s="3">
        <v>0</v>
      </c>
      <c r="Q2421" s="3">
        <v>9199.3683351685104</v>
      </c>
      <c r="R2421" s="3">
        <v>2</v>
      </c>
      <c r="S2421" s="3">
        <v>0</v>
      </c>
      <c r="T2421" s="3">
        <v>0</v>
      </c>
      <c r="U2421" s="3">
        <v>8695.3274529738992</v>
      </c>
      <c r="V2421" s="3">
        <v>1</v>
      </c>
      <c r="W2421" s="3" t="str">
        <f>IF(Bank_data3[[#This Row],[credit_risk]]=1,"High Risk","Low Risk")</f>
        <v>High Risk</v>
      </c>
      <c r="X2421" s="3" t="str">
        <f t="shared" si="259"/>
        <v>55+</v>
      </c>
      <c r="Y2421" s="3" t="str">
        <f t="shared" si="260"/>
        <v>Low Income</v>
      </c>
      <c r="Z2421" s="3" t="str">
        <f t="shared" si="261"/>
        <v>Poor</v>
      </c>
      <c r="AA2421" s="27">
        <f t="shared" si="262"/>
        <v>0.20046475800134064</v>
      </c>
      <c r="AB2421" s="3" t="str">
        <f t="shared" si="263"/>
        <v>Medium</v>
      </c>
      <c r="AC2421" s="3" t="str">
        <f t="shared" si="264"/>
        <v>High</v>
      </c>
      <c r="AD2421" s="3" t="str">
        <f t="shared" si="265"/>
        <v>No</v>
      </c>
    </row>
    <row r="2422" spans="1:30" ht="15" customHeight="1" x14ac:dyDescent="0.3">
      <c r="A2422" s="3" t="s">
        <v>2443</v>
      </c>
      <c r="B2422" s="3">
        <v>27</v>
      </c>
      <c r="C2422" s="3" t="s">
        <v>31</v>
      </c>
      <c r="D2422" s="3" t="s">
        <v>24</v>
      </c>
      <c r="E2422" s="3">
        <v>61085.386366701598</v>
      </c>
      <c r="F2422" s="3">
        <v>25</v>
      </c>
      <c r="G2422" s="3">
        <v>1320.00165735103</v>
      </c>
      <c r="H2422" s="3">
        <v>11</v>
      </c>
      <c r="I2422" s="3">
        <v>970.11106080048</v>
      </c>
      <c r="J2422" s="3">
        <v>44</v>
      </c>
      <c r="K2422" s="3">
        <v>872.38186259620898</v>
      </c>
      <c r="L2422" s="3">
        <v>62</v>
      </c>
      <c r="M2422" s="3">
        <v>18</v>
      </c>
      <c r="N2422" s="3">
        <v>9</v>
      </c>
      <c r="O2422" s="3">
        <v>859</v>
      </c>
      <c r="P2422" s="3">
        <v>1</v>
      </c>
      <c r="Q2422" s="3">
        <v>8235.8814081392593</v>
      </c>
      <c r="R2422" s="3">
        <v>1</v>
      </c>
      <c r="S2422" s="3">
        <v>0</v>
      </c>
      <c r="T2422" s="3">
        <v>0</v>
      </c>
      <c r="U2422" s="3">
        <v>4742.1739285644799</v>
      </c>
      <c r="V2422" s="3">
        <v>0</v>
      </c>
      <c r="W2422" s="3" t="str">
        <f>IF(Bank_data3[[#This Row],[credit_risk]]=1,"High Risk","Low Risk")</f>
        <v>Low Risk</v>
      </c>
      <c r="X2422" s="3" t="str">
        <f t="shared" si="259"/>
        <v>25-34</v>
      </c>
      <c r="Y2422" s="3" t="str">
        <f t="shared" si="260"/>
        <v>Middle Income</v>
      </c>
      <c r="Z2422" s="3" t="str">
        <f t="shared" si="261"/>
        <v>Excellent</v>
      </c>
      <c r="AA2422" s="27">
        <f t="shared" si="262"/>
        <v>0.13482572343405427</v>
      </c>
      <c r="AB2422" s="3" t="str">
        <f t="shared" si="263"/>
        <v>Medium</v>
      </c>
      <c r="AC2422" s="3" t="str">
        <f t="shared" si="264"/>
        <v>High</v>
      </c>
      <c r="AD2422" s="3" t="str">
        <f t="shared" si="265"/>
        <v>No</v>
      </c>
    </row>
    <row r="2423" spans="1:30" ht="15" customHeight="1" x14ac:dyDescent="0.3">
      <c r="A2423" s="3" t="s">
        <v>2444</v>
      </c>
      <c r="B2423" s="3">
        <v>43</v>
      </c>
      <c r="C2423" s="3" t="s">
        <v>31</v>
      </c>
      <c r="D2423" s="3" t="s">
        <v>24</v>
      </c>
      <c r="E2423" s="3">
        <v>49743.154803297999</v>
      </c>
      <c r="F2423" s="3">
        <v>219</v>
      </c>
      <c r="G2423" s="3">
        <v>1870.3359387422599</v>
      </c>
      <c r="H2423" s="3">
        <v>2</v>
      </c>
      <c r="I2423" s="3">
        <v>405.250313848985</v>
      </c>
      <c r="J2423" s="3">
        <v>22</v>
      </c>
      <c r="K2423" s="3">
        <v>515.025808522278</v>
      </c>
      <c r="L2423" s="3">
        <v>71</v>
      </c>
      <c r="M2423" s="3">
        <v>8</v>
      </c>
      <c r="N2423" s="3">
        <v>6</v>
      </c>
      <c r="O2423" s="3">
        <v>763</v>
      </c>
      <c r="P2423" s="3">
        <v>1</v>
      </c>
      <c r="Q2423" s="3">
        <v>18490.8546121695</v>
      </c>
      <c r="R2423" s="3">
        <v>5</v>
      </c>
      <c r="S2423" s="3">
        <v>0</v>
      </c>
      <c r="T2423" s="3">
        <v>0</v>
      </c>
      <c r="U2423" s="3">
        <v>13698.870485375999</v>
      </c>
      <c r="V2423" s="3">
        <v>1</v>
      </c>
      <c r="W2423" s="3" t="str">
        <f>IF(Bank_data3[[#This Row],[credit_risk]]=1,"High Risk","Low Risk")</f>
        <v>High Risk</v>
      </c>
      <c r="X2423" s="3" t="str">
        <f t="shared" si="259"/>
        <v>35-44</v>
      </c>
      <c r="Y2423" s="3" t="str">
        <f t="shared" si="260"/>
        <v>Low Income</v>
      </c>
      <c r="Z2423" s="3" t="str">
        <f t="shared" si="261"/>
        <v>Very Good</v>
      </c>
      <c r="AA2423" s="27">
        <f t="shared" si="262"/>
        <v>0.37172661616033137</v>
      </c>
      <c r="AB2423" s="3" t="str">
        <f t="shared" si="263"/>
        <v>Medium</v>
      </c>
      <c r="AC2423" s="3" t="str">
        <f t="shared" si="264"/>
        <v>High</v>
      </c>
      <c r="AD2423" s="3" t="str">
        <f t="shared" si="265"/>
        <v>No</v>
      </c>
    </row>
    <row r="2424" spans="1:30" ht="15" customHeight="1" x14ac:dyDescent="0.3">
      <c r="A2424" s="3" t="s">
        <v>2445</v>
      </c>
      <c r="B2424" s="3">
        <v>35</v>
      </c>
      <c r="C2424" s="3" t="s">
        <v>31</v>
      </c>
      <c r="D2424" s="3" t="s">
        <v>33</v>
      </c>
      <c r="E2424" s="3">
        <v>46463.149398573303</v>
      </c>
      <c r="F2424" s="3">
        <v>67</v>
      </c>
      <c r="G2424" s="3">
        <v>1796.46149724981</v>
      </c>
      <c r="H2424" s="3">
        <v>8</v>
      </c>
      <c r="I2424" s="3">
        <v>957.64495646049704</v>
      </c>
      <c r="J2424" s="3">
        <v>28</v>
      </c>
      <c r="K2424" s="3">
        <v>899.83194513968795</v>
      </c>
      <c r="L2424" s="3">
        <v>79</v>
      </c>
      <c r="M2424" s="3">
        <v>7</v>
      </c>
      <c r="N2424" s="3">
        <v>3</v>
      </c>
      <c r="O2424" s="3">
        <v>525</v>
      </c>
      <c r="P2424" s="3">
        <v>1</v>
      </c>
      <c r="Q2424" s="3">
        <v>1089.8631108652201</v>
      </c>
      <c r="R2424" s="3">
        <v>6</v>
      </c>
      <c r="S2424" s="3">
        <v>0</v>
      </c>
      <c r="T2424" s="3">
        <v>1</v>
      </c>
      <c r="U2424" s="3">
        <v>16681.784157931001</v>
      </c>
      <c r="V2424" s="3">
        <v>1</v>
      </c>
      <c r="W2424" s="3" t="str">
        <f>IF(Bank_data3[[#This Row],[credit_risk]]=1,"High Risk","Low Risk")</f>
        <v>High Risk</v>
      </c>
      <c r="X2424" s="3" t="str">
        <f t="shared" si="259"/>
        <v>35-44</v>
      </c>
      <c r="Y2424" s="3" t="str">
        <f t="shared" si="260"/>
        <v>Low Income</v>
      </c>
      <c r="Z2424" s="3" t="str">
        <f t="shared" si="261"/>
        <v>Poor</v>
      </c>
      <c r="AA2424" s="27">
        <f t="shared" si="262"/>
        <v>2.3456505315988876E-2</v>
      </c>
      <c r="AB2424" s="3" t="str">
        <f t="shared" si="263"/>
        <v>Medium</v>
      </c>
      <c r="AC2424" s="3" t="str">
        <f t="shared" si="264"/>
        <v>High</v>
      </c>
      <c r="AD2424" s="3" t="str">
        <f t="shared" si="265"/>
        <v>No</v>
      </c>
    </row>
    <row r="2425" spans="1:30" ht="15" customHeight="1" x14ac:dyDescent="0.3">
      <c r="A2425" s="3" t="s">
        <v>2446</v>
      </c>
      <c r="B2425" s="3">
        <v>68</v>
      </c>
      <c r="C2425" s="3" t="s">
        <v>23</v>
      </c>
      <c r="D2425" s="3" t="s">
        <v>33</v>
      </c>
      <c r="E2425" s="3">
        <v>35548.425675789302</v>
      </c>
      <c r="F2425" s="3">
        <v>84</v>
      </c>
      <c r="G2425" s="3">
        <v>1001.1475802735901</v>
      </c>
      <c r="H2425" s="3">
        <v>1</v>
      </c>
      <c r="I2425" s="3">
        <v>851.97335703038698</v>
      </c>
      <c r="J2425" s="3">
        <v>28</v>
      </c>
      <c r="K2425" s="3">
        <v>616.25694292829905</v>
      </c>
      <c r="L2425" s="3">
        <v>68</v>
      </c>
      <c r="M2425" s="3">
        <v>18</v>
      </c>
      <c r="N2425" s="3">
        <v>3</v>
      </c>
      <c r="O2425" s="3">
        <v>822</v>
      </c>
      <c r="P2425" s="3">
        <v>1</v>
      </c>
      <c r="Q2425" s="3">
        <v>12540.8222750814</v>
      </c>
      <c r="R2425" s="3">
        <v>4</v>
      </c>
      <c r="S2425" s="3">
        <v>0</v>
      </c>
      <c r="T2425" s="3">
        <v>0</v>
      </c>
      <c r="U2425" s="3">
        <v>6856.99888609145</v>
      </c>
      <c r="V2425" s="3">
        <v>1</v>
      </c>
      <c r="W2425" s="3" t="str">
        <f>IF(Bank_data3[[#This Row],[credit_risk]]=1,"High Risk","Low Risk")</f>
        <v>High Risk</v>
      </c>
      <c r="X2425" s="3" t="str">
        <f t="shared" si="259"/>
        <v>55+</v>
      </c>
      <c r="Y2425" s="3" t="str">
        <f t="shared" si="260"/>
        <v>Low Income</v>
      </c>
      <c r="Z2425" s="3" t="str">
        <f t="shared" si="261"/>
        <v>Excellent</v>
      </c>
      <c r="AA2425" s="27">
        <f t="shared" si="262"/>
        <v>0.35278136898260681</v>
      </c>
      <c r="AB2425" s="3" t="str">
        <f t="shared" si="263"/>
        <v>Medium</v>
      </c>
      <c r="AC2425" s="3" t="str">
        <f t="shared" si="264"/>
        <v>High</v>
      </c>
      <c r="AD2425" s="3" t="str">
        <f t="shared" si="265"/>
        <v>No</v>
      </c>
    </row>
    <row r="2426" spans="1:30" ht="15" customHeight="1" x14ac:dyDescent="0.3">
      <c r="A2426" s="3" t="s">
        <v>2447</v>
      </c>
      <c r="B2426" s="3">
        <v>45</v>
      </c>
      <c r="C2426" s="3" t="s">
        <v>23</v>
      </c>
      <c r="D2426" s="3" t="s">
        <v>24</v>
      </c>
      <c r="E2426" s="3">
        <v>50625.842262678801</v>
      </c>
      <c r="F2426" s="3">
        <v>209</v>
      </c>
      <c r="G2426" s="3">
        <v>2065.3519256979098</v>
      </c>
      <c r="H2426" s="3">
        <v>2</v>
      </c>
      <c r="I2426" s="3">
        <v>932.64277682720103</v>
      </c>
      <c r="J2426" s="3">
        <v>49</v>
      </c>
      <c r="K2426" s="3">
        <v>606.69119608374899</v>
      </c>
      <c r="L2426" s="3">
        <v>33</v>
      </c>
      <c r="M2426" s="3">
        <v>12</v>
      </c>
      <c r="N2426" s="3">
        <v>0</v>
      </c>
      <c r="O2426" s="3">
        <v>692</v>
      </c>
      <c r="P2426" s="3">
        <v>1</v>
      </c>
      <c r="Q2426" s="3">
        <v>5654.9017060972201</v>
      </c>
      <c r="R2426" s="3">
        <v>1</v>
      </c>
      <c r="S2426" s="3">
        <v>0</v>
      </c>
      <c r="T2426" s="3">
        <v>0</v>
      </c>
      <c r="U2426" s="3">
        <v>4687.3148811599403</v>
      </c>
      <c r="V2426" s="3">
        <v>0</v>
      </c>
      <c r="W2426" s="3" t="str">
        <f>IF(Bank_data3[[#This Row],[credit_risk]]=1,"High Risk","Low Risk")</f>
        <v>Low Risk</v>
      </c>
      <c r="X2426" s="3" t="str">
        <f t="shared" si="259"/>
        <v>45-54</v>
      </c>
      <c r="Y2426" s="3" t="str">
        <f t="shared" si="260"/>
        <v>Middle Income</v>
      </c>
      <c r="Z2426" s="3" t="str">
        <f t="shared" si="261"/>
        <v>Good</v>
      </c>
      <c r="AA2426" s="27">
        <f t="shared" si="262"/>
        <v>0.11169990371233773</v>
      </c>
      <c r="AB2426" s="3" t="str">
        <f t="shared" si="263"/>
        <v>Medium</v>
      </c>
      <c r="AC2426" s="3" t="str">
        <f t="shared" si="264"/>
        <v>High</v>
      </c>
      <c r="AD2426" s="3" t="str">
        <f t="shared" si="265"/>
        <v>No</v>
      </c>
    </row>
    <row r="2427" spans="1:30" ht="15" customHeight="1" x14ac:dyDescent="0.3">
      <c r="A2427" s="3" t="s">
        <v>2448</v>
      </c>
      <c r="B2427" s="3">
        <v>46</v>
      </c>
      <c r="C2427" s="3" t="s">
        <v>23</v>
      </c>
      <c r="D2427" s="3" t="s">
        <v>26</v>
      </c>
      <c r="E2427" s="3">
        <v>45316.264975539103</v>
      </c>
      <c r="F2427" s="3">
        <v>155</v>
      </c>
      <c r="G2427" s="3">
        <v>10</v>
      </c>
      <c r="H2427" s="3">
        <v>6</v>
      </c>
      <c r="I2427" s="3">
        <v>695.89433587451902</v>
      </c>
      <c r="J2427" s="3">
        <v>18</v>
      </c>
      <c r="K2427" s="3">
        <v>737.62823061132701</v>
      </c>
      <c r="L2427" s="3">
        <v>26</v>
      </c>
      <c r="M2427" s="3">
        <v>3</v>
      </c>
      <c r="N2427" s="3">
        <v>2</v>
      </c>
      <c r="O2427" s="3">
        <v>387</v>
      </c>
      <c r="P2427" s="3">
        <v>5</v>
      </c>
      <c r="Q2427" s="3">
        <v>22839.022590536701</v>
      </c>
      <c r="R2427" s="3">
        <v>0</v>
      </c>
      <c r="S2427" s="3">
        <v>0</v>
      </c>
      <c r="T2427" s="3">
        <v>0</v>
      </c>
      <c r="U2427" s="3">
        <v>2999.7493168943001</v>
      </c>
      <c r="V2427" s="3">
        <v>1</v>
      </c>
      <c r="W2427" s="3" t="str">
        <f>IF(Bank_data3[[#This Row],[credit_risk]]=1,"High Risk","Low Risk")</f>
        <v>High Risk</v>
      </c>
      <c r="X2427" s="3" t="str">
        <f t="shared" si="259"/>
        <v>45-54</v>
      </c>
      <c r="Y2427" s="3" t="str">
        <f t="shared" si="260"/>
        <v>Low Income</v>
      </c>
      <c r="Z2427" s="3" t="str">
        <f t="shared" si="261"/>
        <v>Poor</v>
      </c>
      <c r="AA2427" s="27">
        <f t="shared" si="262"/>
        <v>0.50399172577141538</v>
      </c>
      <c r="AB2427" s="3" t="str">
        <f t="shared" si="263"/>
        <v>Low</v>
      </c>
      <c r="AC2427" s="3" t="str">
        <f t="shared" si="264"/>
        <v>Medium</v>
      </c>
      <c r="AD2427" s="3" t="str">
        <f t="shared" si="265"/>
        <v>No</v>
      </c>
    </row>
    <row r="2428" spans="1:30" ht="15" customHeight="1" x14ac:dyDescent="0.3">
      <c r="A2428" s="3" t="s">
        <v>2449</v>
      </c>
      <c r="B2428" s="3">
        <v>56</v>
      </c>
      <c r="C2428" s="3" t="s">
        <v>31</v>
      </c>
      <c r="D2428" s="3" t="s">
        <v>33</v>
      </c>
      <c r="E2428" s="3">
        <v>34330.455387895898</v>
      </c>
      <c r="F2428" s="3">
        <v>226</v>
      </c>
      <c r="G2428" s="3">
        <v>2349.3908089659799</v>
      </c>
      <c r="H2428" s="3">
        <v>9</v>
      </c>
      <c r="I2428" s="3">
        <v>1529.4249457783701</v>
      </c>
      <c r="J2428" s="3">
        <v>16</v>
      </c>
      <c r="K2428" s="3">
        <v>574.64464991508999</v>
      </c>
      <c r="L2428" s="3">
        <v>35</v>
      </c>
      <c r="M2428" s="3">
        <v>5</v>
      </c>
      <c r="N2428" s="3">
        <v>8</v>
      </c>
      <c r="O2428" s="3">
        <v>400</v>
      </c>
      <c r="P2428" s="3">
        <v>1</v>
      </c>
      <c r="Q2428" s="3">
        <v>17441.615836156099</v>
      </c>
      <c r="R2428" s="3">
        <v>7</v>
      </c>
      <c r="S2428" s="3">
        <v>0</v>
      </c>
      <c r="T2428" s="3">
        <v>0</v>
      </c>
      <c r="U2428" s="3">
        <v>2180.4811332952099</v>
      </c>
      <c r="V2428" s="3">
        <v>1</v>
      </c>
      <c r="W2428" s="3" t="str">
        <f>IF(Bank_data3[[#This Row],[credit_risk]]=1,"High Risk","Low Risk")</f>
        <v>High Risk</v>
      </c>
      <c r="X2428" s="3" t="str">
        <f t="shared" si="259"/>
        <v>55+</v>
      </c>
      <c r="Y2428" s="3" t="str">
        <f t="shared" si="260"/>
        <v>Low Income</v>
      </c>
      <c r="Z2428" s="3" t="str">
        <f t="shared" si="261"/>
        <v>Poor</v>
      </c>
      <c r="AA2428" s="27">
        <f t="shared" si="262"/>
        <v>0.50805081491303483</v>
      </c>
      <c r="AB2428" s="3" t="str">
        <f t="shared" si="263"/>
        <v>Medium</v>
      </c>
      <c r="AC2428" s="3" t="str">
        <f t="shared" si="264"/>
        <v>High</v>
      </c>
      <c r="AD2428" s="3" t="str">
        <f t="shared" si="265"/>
        <v>No</v>
      </c>
    </row>
    <row r="2429" spans="1:30" ht="15" customHeight="1" x14ac:dyDescent="0.3">
      <c r="A2429" s="3" t="s">
        <v>2450</v>
      </c>
      <c r="B2429" s="3">
        <v>23</v>
      </c>
      <c r="C2429" s="3" t="s">
        <v>31</v>
      </c>
      <c r="D2429" s="3" t="s">
        <v>24</v>
      </c>
      <c r="E2429" s="3">
        <v>52870.838439531799</v>
      </c>
      <c r="F2429" s="3">
        <v>183</v>
      </c>
      <c r="G2429" s="3">
        <v>544.70664798427197</v>
      </c>
      <c r="H2429" s="3">
        <v>7</v>
      </c>
      <c r="I2429" s="3">
        <v>484.54510233289</v>
      </c>
      <c r="J2429" s="3">
        <v>7</v>
      </c>
      <c r="K2429" s="3">
        <v>346.57675223077098</v>
      </c>
      <c r="L2429" s="3">
        <v>3</v>
      </c>
      <c r="M2429" s="3">
        <v>3</v>
      </c>
      <c r="N2429" s="3">
        <v>0</v>
      </c>
      <c r="O2429" s="3">
        <v>398</v>
      </c>
      <c r="P2429" s="3">
        <v>4</v>
      </c>
      <c r="Q2429" s="3">
        <v>19672.7428686032</v>
      </c>
      <c r="R2429" s="3">
        <v>1</v>
      </c>
      <c r="S2429" s="3">
        <v>0</v>
      </c>
      <c r="T2429" s="3">
        <v>0</v>
      </c>
      <c r="U2429" s="3">
        <v>12490.767356333799</v>
      </c>
      <c r="V2429" s="3">
        <v>1</v>
      </c>
      <c r="W2429" s="3" t="str">
        <f>IF(Bank_data3[[#This Row],[credit_risk]]=1,"High Risk","Low Risk")</f>
        <v>High Risk</v>
      </c>
      <c r="X2429" s="3" t="str">
        <f t="shared" si="259"/>
        <v>18-24</v>
      </c>
      <c r="Y2429" s="3" t="str">
        <f t="shared" si="260"/>
        <v>Middle Income</v>
      </c>
      <c r="Z2429" s="3" t="str">
        <f t="shared" si="261"/>
        <v>Poor</v>
      </c>
      <c r="AA2429" s="27">
        <f t="shared" si="262"/>
        <v>0.37209061647665848</v>
      </c>
      <c r="AB2429" s="3" t="str">
        <f t="shared" si="263"/>
        <v>Low</v>
      </c>
      <c r="AC2429" s="3" t="str">
        <f t="shared" si="264"/>
        <v>Low</v>
      </c>
      <c r="AD2429" s="3" t="str">
        <f t="shared" si="265"/>
        <v>No</v>
      </c>
    </row>
    <row r="2430" spans="1:30" ht="15" customHeight="1" x14ac:dyDescent="0.3">
      <c r="A2430" s="3" t="s">
        <v>2451</v>
      </c>
      <c r="B2430" s="3">
        <v>69</v>
      </c>
      <c r="C2430" s="3" t="s">
        <v>23</v>
      </c>
      <c r="D2430" s="3" t="s">
        <v>26</v>
      </c>
      <c r="E2430" s="3">
        <v>56551.484121009802</v>
      </c>
      <c r="F2430" s="3">
        <v>214</v>
      </c>
      <c r="G2430" s="3">
        <v>1388.7775034291301</v>
      </c>
      <c r="H2430" s="3">
        <v>4</v>
      </c>
      <c r="I2430" s="3">
        <v>1140.0430988389601</v>
      </c>
      <c r="J2430" s="3">
        <v>49</v>
      </c>
      <c r="K2430" s="3">
        <v>466.52559854046399</v>
      </c>
      <c r="L2430" s="3">
        <v>52</v>
      </c>
      <c r="M2430" s="3">
        <v>10</v>
      </c>
      <c r="N2430" s="3">
        <v>1</v>
      </c>
      <c r="O2430" s="3">
        <v>833</v>
      </c>
      <c r="P2430" s="3">
        <v>4</v>
      </c>
      <c r="Q2430" s="3">
        <v>13181.970808689701</v>
      </c>
      <c r="R2430" s="3">
        <v>4</v>
      </c>
      <c r="S2430" s="3">
        <v>0</v>
      </c>
      <c r="T2430" s="3">
        <v>0</v>
      </c>
      <c r="U2430" s="3">
        <v>5692.6298352235199</v>
      </c>
      <c r="V2430" s="3">
        <v>1</v>
      </c>
      <c r="W2430" s="3" t="str">
        <f>IF(Bank_data3[[#This Row],[credit_risk]]=1,"High Risk","Low Risk")</f>
        <v>High Risk</v>
      </c>
      <c r="X2430" s="3" t="str">
        <f t="shared" si="259"/>
        <v>55+</v>
      </c>
      <c r="Y2430" s="3" t="str">
        <f t="shared" si="260"/>
        <v>Middle Income</v>
      </c>
      <c r="Z2430" s="3" t="str">
        <f t="shared" si="261"/>
        <v>Excellent</v>
      </c>
      <c r="AA2430" s="27">
        <f t="shared" si="262"/>
        <v>0.23309681458549703</v>
      </c>
      <c r="AB2430" s="3" t="str">
        <f t="shared" si="263"/>
        <v>Medium</v>
      </c>
      <c r="AC2430" s="3" t="str">
        <f t="shared" si="264"/>
        <v>High</v>
      </c>
      <c r="AD2430" s="3" t="str">
        <f t="shared" si="265"/>
        <v>No</v>
      </c>
    </row>
    <row r="2431" spans="1:30" ht="15" customHeight="1" x14ac:dyDescent="0.3">
      <c r="A2431" s="3" t="s">
        <v>2452</v>
      </c>
      <c r="B2431" s="3">
        <v>43</v>
      </c>
      <c r="C2431" s="3" t="s">
        <v>23</v>
      </c>
      <c r="D2431" s="3" t="s">
        <v>33</v>
      </c>
      <c r="E2431" s="3">
        <v>43908.670002977298</v>
      </c>
      <c r="F2431" s="3">
        <v>19</v>
      </c>
      <c r="G2431" s="3">
        <v>2163.1779526191099</v>
      </c>
      <c r="H2431" s="3">
        <v>4</v>
      </c>
      <c r="I2431" s="3">
        <v>438.90558808108398</v>
      </c>
      <c r="J2431" s="3">
        <v>6</v>
      </c>
      <c r="K2431" s="3">
        <v>794.00118285206202</v>
      </c>
      <c r="L2431" s="3">
        <v>70</v>
      </c>
      <c r="M2431" s="3">
        <v>9</v>
      </c>
      <c r="N2431" s="3">
        <v>1</v>
      </c>
      <c r="O2431" s="3">
        <v>785</v>
      </c>
      <c r="P2431" s="3">
        <v>5</v>
      </c>
      <c r="Q2431" s="3">
        <v>15789.949560282301</v>
      </c>
      <c r="R2431" s="3">
        <v>1</v>
      </c>
      <c r="S2431" s="3">
        <v>0</v>
      </c>
      <c r="T2431" s="3">
        <v>0</v>
      </c>
      <c r="U2431" s="3">
        <v>1895.77128665086</v>
      </c>
      <c r="V2431" s="3">
        <v>0</v>
      </c>
      <c r="W2431" s="3" t="str">
        <f>IF(Bank_data3[[#This Row],[credit_risk]]=1,"High Risk","Low Risk")</f>
        <v>Low Risk</v>
      </c>
      <c r="X2431" s="3" t="str">
        <f t="shared" si="259"/>
        <v>35-44</v>
      </c>
      <c r="Y2431" s="3" t="str">
        <f t="shared" si="260"/>
        <v>Low Income</v>
      </c>
      <c r="Z2431" s="3" t="str">
        <f t="shared" si="261"/>
        <v>Very Good</v>
      </c>
      <c r="AA2431" s="27">
        <f t="shared" si="262"/>
        <v>0.35960892368663494</v>
      </c>
      <c r="AB2431" s="3" t="str">
        <f t="shared" si="263"/>
        <v>Medium</v>
      </c>
      <c r="AC2431" s="3" t="str">
        <f t="shared" si="264"/>
        <v>High</v>
      </c>
      <c r="AD2431" s="3" t="str">
        <f t="shared" si="265"/>
        <v>No</v>
      </c>
    </row>
    <row r="2432" spans="1:30" ht="15" customHeight="1" x14ac:dyDescent="0.3">
      <c r="A2432" s="3" t="s">
        <v>2453</v>
      </c>
      <c r="B2432" s="3">
        <v>38</v>
      </c>
      <c r="C2432" s="3" t="s">
        <v>31</v>
      </c>
      <c r="D2432" s="3" t="s">
        <v>33</v>
      </c>
      <c r="E2432" s="3">
        <v>66768.246159147602</v>
      </c>
      <c r="F2432" s="3">
        <v>187</v>
      </c>
      <c r="G2432" s="3">
        <v>1158.38144483527</v>
      </c>
      <c r="H2432" s="3">
        <v>4</v>
      </c>
      <c r="I2432" s="3">
        <v>976.52046112026198</v>
      </c>
      <c r="J2432" s="3">
        <v>10</v>
      </c>
      <c r="K2432" s="3">
        <v>680.82219461913303</v>
      </c>
      <c r="L2432" s="3">
        <v>36</v>
      </c>
      <c r="M2432" s="3">
        <v>15</v>
      </c>
      <c r="N2432" s="3">
        <v>7</v>
      </c>
      <c r="O2432" s="3">
        <v>370</v>
      </c>
      <c r="P2432" s="3">
        <v>5</v>
      </c>
      <c r="Q2432" s="3">
        <v>13263.970495445899</v>
      </c>
      <c r="R2432" s="3">
        <v>0</v>
      </c>
      <c r="S2432" s="3">
        <v>0</v>
      </c>
      <c r="T2432" s="3">
        <v>0</v>
      </c>
      <c r="U2432" s="3">
        <v>2730.0184021035102</v>
      </c>
      <c r="V2432" s="3">
        <v>1</v>
      </c>
      <c r="W2432" s="3" t="str">
        <f>IF(Bank_data3[[#This Row],[credit_risk]]=1,"High Risk","Low Risk")</f>
        <v>High Risk</v>
      </c>
      <c r="X2432" s="3" t="str">
        <f t="shared" si="259"/>
        <v>35-44</v>
      </c>
      <c r="Y2432" s="3" t="str">
        <f t="shared" si="260"/>
        <v>Middle Income</v>
      </c>
      <c r="Z2432" s="3" t="str">
        <f t="shared" si="261"/>
        <v>Poor</v>
      </c>
      <c r="AA2432" s="27">
        <f t="shared" si="262"/>
        <v>0.19865686547809172</v>
      </c>
      <c r="AB2432" s="3" t="str">
        <f t="shared" si="263"/>
        <v>Medium</v>
      </c>
      <c r="AC2432" s="3" t="str">
        <f t="shared" si="264"/>
        <v>High</v>
      </c>
      <c r="AD2432" s="3" t="str">
        <f t="shared" si="265"/>
        <v>No</v>
      </c>
    </row>
    <row r="2433" spans="1:30" ht="15" customHeight="1" x14ac:dyDescent="0.3">
      <c r="A2433" s="3" t="s">
        <v>2454</v>
      </c>
      <c r="B2433" s="3">
        <v>55</v>
      </c>
      <c r="C2433" s="3" t="s">
        <v>28</v>
      </c>
      <c r="D2433" s="3" t="s">
        <v>24</v>
      </c>
      <c r="E2433" s="3">
        <v>54751.5375698508</v>
      </c>
      <c r="F2433" s="3">
        <v>205</v>
      </c>
      <c r="G2433" s="3">
        <v>1687.3376411115701</v>
      </c>
      <c r="H2433" s="3">
        <v>3</v>
      </c>
      <c r="I2433" s="3">
        <v>1001.52649203812</v>
      </c>
      <c r="J2433" s="3">
        <v>2</v>
      </c>
      <c r="K2433" s="3">
        <v>288.116478494077</v>
      </c>
      <c r="L2433" s="3">
        <v>78</v>
      </c>
      <c r="M2433" s="3">
        <v>17</v>
      </c>
      <c r="N2433" s="3">
        <v>5</v>
      </c>
      <c r="O2433" s="3">
        <v>727</v>
      </c>
      <c r="P2433" s="3">
        <v>1</v>
      </c>
      <c r="Q2433" s="3">
        <v>8620.8963495517091</v>
      </c>
      <c r="R2433" s="3">
        <v>7</v>
      </c>
      <c r="S2433" s="3">
        <v>0</v>
      </c>
      <c r="T2433" s="3">
        <v>0</v>
      </c>
      <c r="U2433" s="3">
        <v>2339.4756436707298</v>
      </c>
      <c r="V2433" s="3">
        <v>1</v>
      </c>
      <c r="W2433" s="3" t="str">
        <f>IF(Bank_data3[[#This Row],[credit_risk]]=1,"High Risk","Low Risk")</f>
        <v>High Risk</v>
      </c>
      <c r="X2433" s="3" t="str">
        <f t="shared" si="259"/>
        <v>55+</v>
      </c>
      <c r="Y2433" s="3" t="str">
        <f t="shared" si="260"/>
        <v>Middle Income</v>
      </c>
      <c r="Z2433" s="3" t="str">
        <f t="shared" si="261"/>
        <v>Good</v>
      </c>
      <c r="AA2433" s="27">
        <f t="shared" si="262"/>
        <v>0.1574548721769386</v>
      </c>
      <c r="AB2433" s="3" t="str">
        <f t="shared" si="263"/>
        <v>Medium</v>
      </c>
      <c r="AC2433" s="3" t="str">
        <f t="shared" si="264"/>
        <v>High</v>
      </c>
      <c r="AD2433" s="3" t="str">
        <f t="shared" si="265"/>
        <v>No</v>
      </c>
    </row>
    <row r="2434" spans="1:30" ht="15" customHeight="1" x14ac:dyDescent="0.3">
      <c r="A2434" s="3" t="s">
        <v>2455</v>
      </c>
      <c r="B2434" s="3">
        <v>58</v>
      </c>
      <c r="C2434" s="3" t="s">
        <v>23</v>
      </c>
      <c r="D2434" s="3" t="s">
        <v>26</v>
      </c>
      <c r="E2434" s="3">
        <v>26890.630036544499</v>
      </c>
      <c r="F2434" s="3">
        <v>207</v>
      </c>
      <c r="G2434" s="3">
        <v>2176.12863912495</v>
      </c>
      <c r="H2434" s="3">
        <v>8</v>
      </c>
      <c r="I2434" s="3">
        <v>819.24155504680004</v>
      </c>
      <c r="J2434" s="3">
        <v>1</v>
      </c>
      <c r="K2434" s="3">
        <v>576.868963374484</v>
      </c>
      <c r="L2434" s="3">
        <v>49</v>
      </c>
      <c r="M2434" s="3">
        <v>18</v>
      </c>
      <c r="N2434" s="3">
        <v>6</v>
      </c>
      <c r="O2434" s="3">
        <v>585</v>
      </c>
      <c r="P2434" s="3">
        <v>5</v>
      </c>
      <c r="Q2434" s="3">
        <v>22626.790796969999</v>
      </c>
      <c r="R2434" s="3">
        <v>7</v>
      </c>
      <c r="S2434" s="3">
        <v>0</v>
      </c>
      <c r="T2434" s="3">
        <v>0</v>
      </c>
      <c r="U2434" s="3">
        <v>13707.3719459568</v>
      </c>
      <c r="V2434" s="3">
        <v>1</v>
      </c>
      <c r="W2434" s="3" t="str">
        <f>IF(Bank_data3[[#This Row],[credit_risk]]=1,"High Risk","Low Risk")</f>
        <v>High Risk</v>
      </c>
      <c r="X2434" s="3" t="str">
        <f t="shared" si="259"/>
        <v>55+</v>
      </c>
      <c r="Y2434" s="3" t="str">
        <f t="shared" si="260"/>
        <v>Low Income</v>
      </c>
      <c r="Z2434" s="3" t="str">
        <f t="shared" si="261"/>
        <v>Fair</v>
      </c>
      <c r="AA2434" s="27">
        <f t="shared" si="262"/>
        <v>0.84143773374666486</v>
      </c>
      <c r="AB2434" s="3" t="str">
        <f t="shared" si="263"/>
        <v>Medium</v>
      </c>
      <c r="AC2434" s="3" t="str">
        <f t="shared" si="264"/>
        <v>High</v>
      </c>
      <c r="AD2434" s="3" t="str">
        <f t="shared" si="265"/>
        <v>No</v>
      </c>
    </row>
    <row r="2435" spans="1:30" ht="15" customHeight="1" x14ac:dyDescent="0.3">
      <c r="A2435" s="3" t="s">
        <v>2456</v>
      </c>
      <c r="B2435" s="3">
        <v>29</v>
      </c>
      <c r="C2435" s="3" t="s">
        <v>31</v>
      </c>
      <c r="D2435" s="3" t="s">
        <v>33</v>
      </c>
      <c r="E2435" s="3">
        <v>74073.091908446295</v>
      </c>
      <c r="F2435" s="3">
        <v>219</v>
      </c>
      <c r="G2435" s="3">
        <v>2978.5758486404602</v>
      </c>
      <c r="H2435" s="3">
        <v>5</v>
      </c>
      <c r="I2435" s="3">
        <v>626.63645630970404</v>
      </c>
      <c r="J2435" s="3">
        <v>18</v>
      </c>
      <c r="K2435" s="3">
        <v>256.28803513653003</v>
      </c>
      <c r="L2435" s="3">
        <v>69</v>
      </c>
      <c r="M2435" s="3">
        <v>11</v>
      </c>
      <c r="N2435" s="3">
        <v>3</v>
      </c>
      <c r="O2435" s="3">
        <v>615</v>
      </c>
      <c r="P2435" s="3">
        <v>5</v>
      </c>
      <c r="Q2435" s="3">
        <v>16220.9112718508</v>
      </c>
      <c r="R2435" s="3">
        <v>7</v>
      </c>
      <c r="S2435" s="3">
        <v>0</v>
      </c>
      <c r="T2435" s="3">
        <v>0</v>
      </c>
      <c r="U2435" s="3">
        <v>14389.543114252199</v>
      </c>
      <c r="V2435" s="3">
        <v>1</v>
      </c>
      <c r="W2435" s="3" t="str">
        <f>IF(Bank_data3[[#This Row],[credit_risk]]=1,"High Risk","Low Risk")</f>
        <v>High Risk</v>
      </c>
      <c r="X2435" s="3" t="str">
        <f t="shared" si="259"/>
        <v>25-34</v>
      </c>
      <c r="Y2435" s="3" t="str">
        <f t="shared" si="260"/>
        <v>Middle Income</v>
      </c>
      <c r="Z2435" s="3" t="str">
        <f t="shared" si="261"/>
        <v>Fair</v>
      </c>
      <c r="AA2435" s="27">
        <f t="shared" si="262"/>
        <v>0.21898520574650385</v>
      </c>
      <c r="AB2435" s="3" t="str">
        <f t="shared" si="263"/>
        <v>Medium</v>
      </c>
      <c r="AC2435" s="3" t="str">
        <f t="shared" si="264"/>
        <v>High</v>
      </c>
      <c r="AD2435" s="3" t="str">
        <f t="shared" si="265"/>
        <v>No</v>
      </c>
    </row>
    <row r="2436" spans="1:30" ht="15" customHeight="1" x14ac:dyDescent="0.3">
      <c r="A2436" s="3" t="s">
        <v>2457</v>
      </c>
      <c r="B2436" s="3">
        <v>44</v>
      </c>
      <c r="C2436" s="3" t="s">
        <v>31</v>
      </c>
      <c r="D2436" s="3" t="s">
        <v>26</v>
      </c>
      <c r="E2436" s="3">
        <v>63805.782764840696</v>
      </c>
      <c r="F2436" s="3">
        <v>150</v>
      </c>
      <c r="G2436" s="3">
        <v>1487.96280913177</v>
      </c>
      <c r="H2436" s="3">
        <v>11</v>
      </c>
      <c r="I2436" s="3">
        <v>849.39721176085504</v>
      </c>
      <c r="J2436" s="3">
        <v>27</v>
      </c>
      <c r="K2436" s="3">
        <v>524.87844603912504</v>
      </c>
      <c r="L2436" s="3">
        <v>25</v>
      </c>
      <c r="M2436" s="3">
        <v>13</v>
      </c>
      <c r="N2436" s="3">
        <v>3</v>
      </c>
      <c r="O2436" s="3">
        <v>776</v>
      </c>
      <c r="P2436" s="3">
        <v>0</v>
      </c>
      <c r="Q2436" s="3">
        <v>7055.1325806714403</v>
      </c>
      <c r="R2436" s="3">
        <v>4</v>
      </c>
      <c r="S2436" s="3">
        <v>1</v>
      </c>
      <c r="T2436" s="3">
        <v>0</v>
      </c>
      <c r="U2436" s="3">
        <v>6953.5920186038502</v>
      </c>
      <c r="V2436" s="3">
        <v>1</v>
      </c>
      <c r="W2436" s="3" t="str">
        <f>IF(Bank_data3[[#This Row],[credit_risk]]=1,"High Risk","Low Risk")</f>
        <v>High Risk</v>
      </c>
      <c r="X2436" s="3" t="str">
        <f t="shared" si="259"/>
        <v>35-44</v>
      </c>
      <c r="Y2436" s="3" t="str">
        <f t="shared" si="260"/>
        <v>Middle Income</v>
      </c>
      <c r="Z2436" s="3" t="str">
        <f t="shared" si="261"/>
        <v>Very Good</v>
      </c>
      <c r="AA2436" s="27">
        <f t="shared" si="262"/>
        <v>0.11057199324195227</v>
      </c>
      <c r="AB2436" s="3" t="str">
        <f t="shared" si="263"/>
        <v>Medium</v>
      </c>
      <c r="AC2436" s="3" t="str">
        <f t="shared" si="264"/>
        <v>Medium</v>
      </c>
      <c r="AD2436" s="3" t="str">
        <f t="shared" si="265"/>
        <v>No</v>
      </c>
    </row>
    <row r="2437" spans="1:30" ht="15" customHeight="1" x14ac:dyDescent="0.3">
      <c r="A2437" s="3" t="s">
        <v>2458</v>
      </c>
      <c r="B2437" s="3">
        <v>37</v>
      </c>
      <c r="C2437" s="3" t="s">
        <v>28</v>
      </c>
      <c r="D2437" s="3" t="s">
        <v>26</v>
      </c>
      <c r="E2437" s="3">
        <v>68032.961802707607</v>
      </c>
      <c r="F2437" s="3">
        <v>130</v>
      </c>
      <c r="G2437" s="3">
        <v>1643.8335642352699</v>
      </c>
      <c r="H2437" s="3">
        <v>7</v>
      </c>
      <c r="I2437" s="3">
        <v>893.45361670056104</v>
      </c>
      <c r="J2437" s="3">
        <v>27</v>
      </c>
      <c r="K2437" s="3">
        <v>755.00442330386704</v>
      </c>
      <c r="L2437" s="3">
        <v>24</v>
      </c>
      <c r="M2437" s="3">
        <v>17</v>
      </c>
      <c r="N2437" s="3">
        <v>3</v>
      </c>
      <c r="O2437" s="3">
        <v>866</v>
      </c>
      <c r="P2437" s="3">
        <v>3</v>
      </c>
      <c r="Q2437" s="3">
        <v>2606.0586257918899</v>
      </c>
      <c r="R2437" s="3">
        <v>1</v>
      </c>
      <c r="S2437" s="3">
        <v>1</v>
      </c>
      <c r="T2437" s="3">
        <v>0</v>
      </c>
      <c r="U2437" s="3">
        <v>6372.4722819583603</v>
      </c>
      <c r="V2437" s="3">
        <v>1</v>
      </c>
      <c r="W2437" s="3" t="str">
        <f>IF(Bank_data3[[#This Row],[credit_risk]]=1,"High Risk","Low Risk")</f>
        <v>High Risk</v>
      </c>
      <c r="X2437" s="3" t="str">
        <f t="shared" si="259"/>
        <v>35-44</v>
      </c>
      <c r="Y2437" s="3" t="str">
        <f t="shared" si="260"/>
        <v>Middle Income</v>
      </c>
      <c r="Z2437" s="3" t="str">
        <f t="shared" si="261"/>
        <v>Excellent</v>
      </c>
      <c r="AA2437" s="27">
        <f t="shared" si="262"/>
        <v>3.8305823482289912E-2</v>
      </c>
      <c r="AB2437" s="3" t="str">
        <f t="shared" si="263"/>
        <v>Medium</v>
      </c>
      <c r="AC2437" s="3" t="str">
        <f t="shared" si="264"/>
        <v>Medium</v>
      </c>
      <c r="AD2437" s="3" t="str">
        <f t="shared" si="265"/>
        <v>No</v>
      </c>
    </row>
    <row r="2438" spans="1:30" ht="15" customHeight="1" x14ac:dyDescent="0.3">
      <c r="A2438" s="3" t="s">
        <v>2459</v>
      </c>
      <c r="B2438" s="3">
        <v>38</v>
      </c>
      <c r="C2438" s="3" t="s">
        <v>31</v>
      </c>
      <c r="D2438" s="3" t="s">
        <v>33</v>
      </c>
      <c r="E2438" s="3">
        <v>57209.053223529903</v>
      </c>
      <c r="F2438" s="3">
        <v>155</v>
      </c>
      <c r="G2438" s="3">
        <v>1532.3703948985799</v>
      </c>
      <c r="H2438" s="3">
        <v>7</v>
      </c>
      <c r="I2438" s="3">
        <v>1426.4777702071999</v>
      </c>
      <c r="J2438" s="3">
        <v>24</v>
      </c>
      <c r="K2438" s="3">
        <v>350.36097540566601</v>
      </c>
      <c r="L2438" s="3">
        <v>32</v>
      </c>
      <c r="M2438" s="3">
        <v>19</v>
      </c>
      <c r="N2438" s="3">
        <v>5</v>
      </c>
      <c r="O2438" s="3">
        <v>426</v>
      </c>
      <c r="P2438" s="3">
        <v>3</v>
      </c>
      <c r="Q2438" s="3">
        <v>5899.5668843396597</v>
      </c>
      <c r="R2438" s="3">
        <v>1</v>
      </c>
      <c r="S2438" s="3">
        <v>0</v>
      </c>
      <c r="T2438" s="3">
        <v>0</v>
      </c>
      <c r="U2438" s="3">
        <v>500</v>
      </c>
      <c r="V2438" s="3">
        <v>1</v>
      </c>
      <c r="W2438" s="3" t="str">
        <f>IF(Bank_data3[[#This Row],[credit_risk]]=1,"High Risk","Low Risk")</f>
        <v>High Risk</v>
      </c>
      <c r="X2438" s="3" t="str">
        <f t="shared" si="259"/>
        <v>35-44</v>
      </c>
      <c r="Y2438" s="3" t="str">
        <f t="shared" si="260"/>
        <v>Middle Income</v>
      </c>
      <c r="Z2438" s="3" t="str">
        <f t="shared" si="261"/>
        <v>Poor</v>
      </c>
      <c r="AA2438" s="27">
        <f t="shared" si="262"/>
        <v>0.10312295960026807</v>
      </c>
      <c r="AB2438" s="3" t="str">
        <f t="shared" si="263"/>
        <v>Medium</v>
      </c>
      <c r="AC2438" s="3" t="str">
        <f t="shared" si="264"/>
        <v>High</v>
      </c>
      <c r="AD2438" s="3" t="str">
        <f t="shared" si="265"/>
        <v>No</v>
      </c>
    </row>
    <row r="2439" spans="1:30" ht="15" customHeight="1" x14ac:dyDescent="0.3">
      <c r="A2439" s="3" t="s">
        <v>2460</v>
      </c>
      <c r="B2439" s="3">
        <v>55</v>
      </c>
      <c r="C2439" s="3" t="s">
        <v>31</v>
      </c>
      <c r="D2439" s="3" t="s">
        <v>26</v>
      </c>
      <c r="E2439" s="3">
        <v>10000</v>
      </c>
      <c r="F2439" s="3">
        <v>172</v>
      </c>
      <c r="G2439" s="3">
        <v>1322.9895265858399</v>
      </c>
      <c r="H2439" s="3">
        <v>4</v>
      </c>
      <c r="I2439" s="3">
        <v>494.68090014489599</v>
      </c>
      <c r="J2439" s="3">
        <v>10</v>
      </c>
      <c r="K2439" s="3">
        <v>476.26605312183801</v>
      </c>
      <c r="L2439" s="3">
        <v>66</v>
      </c>
      <c r="M2439" s="3">
        <v>0</v>
      </c>
      <c r="N2439" s="3">
        <v>3</v>
      </c>
      <c r="O2439" s="3">
        <v>850</v>
      </c>
      <c r="P2439" s="3">
        <v>0</v>
      </c>
      <c r="Q2439" s="3">
        <v>12337.6316509347</v>
      </c>
      <c r="R2439" s="3">
        <v>0</v>
      </c>
      <c r="S2439" s="3">
        <v>0</v>
      </c>
      <c r="T2439" s="3">
        <v>0</v>
      </c>
      <c r="U2439" s="3">
        <v>1499.70272499781</v>
      </c>
      <c r="V2439" s="3">
        <v>0</v>
      </c>
      <c r="W2439" s="3" t="str">
        <f>IF(Bank_data3[[#This Row],[credit_risk]]=1,"High Risk","Low Risk")</f>
        <v>Low Risk</v>
      </c>
      <c r="X2439" s="3" t="str">
        <f t="shared" ref="X2439:X2502" si="266">_xlfn.IFS(B2439&lt;25,"18-24",B2439&lt;35,"25-34",B2439&lt;45,"35-44",B2439&lt;55,"45-54",TRUE(),"55+")</f>
        <v>55+</v>
      </c>
      <c r="Y2439" s="3" t="str">
        <f t="shared" ref="Y2439:Y2502" si="267">_xlfn.IFS(E2439&lt;50000,"Low Income",E2439&lt;100000,"Middle Income",TRUE(),"High Income")</f>
        <v>Low Income</v>
      </c>
      <c r="Z2439" s="3" t="str">
        <f t="shared" ref="Z2439:Z2502" si="268">_xlfn.IFS(O2439&lt;580,"Poor",O2439&lt;670,"Fair",O2439&lt;740,"Good",O2439&lt;800,"Very Good",TRUE(),"Excellent")</f>
        <v>Excellent</v>
      </c>
      <c r="AA2439" s="27">
        <f t="shared" ref="AA2439:AA2502" si="269">IF(E2439=0,0,Q2439/E2439)</f>
        <v>1.2337631650934699</v>
      </c>
      <c r="AB2439" s="3" t="str">
        <f t="shared" ref="AB2439:AB2502" si="270">_xlfn.IFS(G2439&lt;1000,"Low",G2439&lt;5000,"Medium",TRUE(),"High")</f>
        <v>Medium</v>
      </c>
      <c r="AC2439" s="3" t="str">
        <f t="shared" ref="AC2439:AC2502" si="271">_xlfn.IFS(L2439&lt;10,"Low",L2439&lt;30,"Medium",TRUE(),"High")</f>
        <v>High</v>
      </c>
      <c r="AD2439" s="3" t="str">
        <f t="shared" ref="AD2439:AD2502" si="272">IF(AND(E2439&gt;=100000,O2439&gt;=750),"Yes","No")</f>
        <v>No</v>
      </c>
    </row>
    <row r="2440" spans="1:30" ht="15" customHeight="1" x14ac:dyDescent="0.3">
      <c r="A2440" s="3" t="s">
        <v>2461</v>
      </c>
      <c r="B2440" s="3">
        <v>29</v>
      </c>
      <c r="C2440" s="3" t="s">
        <v>23</v>
      </c>
      <c r="D2440" s="3" t="s">
        <v>33</v>
      </c>
      <c r="E2440" s="3">
        <v>69667.134642622899</v>
      </c>
      <c r="F2440" s="3">
        <v>175</v>
      </c>
      <c r="G2440" s="3">
        <v>423.41801791258098</v>
      </c>
      <c r="H2440" s="3">
        <v>11</v>
      </c>
      <c r="I2440" s="3">
        <v>605.43027629009896</v>
      </c>
      <c r="J2440" s="3">
        <v>39</v>
      </c>
      <c r="K2440" s="3">
        <v>266.69930450565897</v>
      </c>
      <c r="L2440" s="3">
        <v>72</v>
      </c>
      <c r="M2440" s="3">
        <v>12</v>
      </c>
      <c r="N2440" s="3">
        <v>0</v>
      </c>
      <c r="O2440" s="3">
        <v>724</v>
      </c>
      <c r="P2440" s="3">
        <v>4</v>
      </c>
      <c r="Q2440" s="3">
        <v>8090.7204838287498</v>
      </c>
      <c r="R2440" s="3">
        <v>3</v>
      </c>
      <c r="S2440" s="3">
        <v>0</v>
      </c>
      <c r="T2440" s="3">
        <v>0</v>
      </c>
      <c r="U2440" s="3">
        <v>3888.4694402892801</v>
      </c>
      <c r="V2440" s="3">
        <v>0</v>
      </c>
      <c r="W2440" s="3" t="str">
        <f>IF(Bank_data3[[#This Row],[credit_risk]]=1,"High Risk","Low Risk")</f>
        <v>Low Risk</v>
      </c>
      <c r="X2440" s="3" t="str">
        <f t="shared" si="266"/>
        <v>25-34</v>
      </c>
      <c r="Y2440" s="3" t="str">
        <f t="shared" si="267"/>
        <v>Middle Income</v>
      </c>
      <c r="Z2440" s="3" t="str">
        <f t="shared" si="268"/>
        <v>Good</v>
      </c>
      <c r="AA2440" s="27">
        <f t="shared" si="269"/>
        <v>0.11613396367357964</v>
      </c>
      <c r="AB2440" s="3" t="str">
        <f t="shared" si="270"/>
        <v>Low</v>
      </c>
      <c r="AC2440" s="3" t="str">
        <f t="shared" si="271"/>
        <v>High</v>
      </c>
      <c r="AD2440" s="3" t="str">
        <f t="shared" si="272"/>
        <v>No</v>
      </c>
    </row>
    <row r="2441" spans="1:30" ht="15" customHeight="1" x14ac:dyDescent="0.3">
      <c r="A2441" s="3" t="s">
        <v>2462</v>
      </c>
      <c r="B2441" s="3">
        <v>52</v>
      </c>
      <c r="C2441" s="3" t="s">
        <v>23</v>
      </c>
      <c r="D2441" s="3" t="s">
        <v>26</v>
      </c>
      <c r="E2441" s="3">
        <v>51094.178299759697</v>
      </c>
      <c r="F2441" s="3">
        <v>33</v>
      </c>
      <c r="G2441" s="3">
        <v>603.34960249379105</v>
      </c>
      <c r="H2441" s="3">
        <v>8</v>
      </c>
      <c r="I2441" s="3">
        <v>899.65744497426795</v>
      </c>
      <c r="J2441" s="3">
        <v>42</v>
      </c>
      <c r="K2441" s="3">
        <v>652.727178788993</v>
      </c>
      <c r="L2441" s="3">
        <v>36</v>
      </c>
      <c r="M2441" s="3">
        <v>2</v>
      </c>
      <c r="N2441" s="3">
        <v>0</v>
      </c>
      <c r="O2441" s="3">
        <v>686</v>
      </c>
      <c r="P2441" s="3">
        <v>3</v>
      </c>
      <c r="Q2441" s="3">
        <v>17601.242987106001</v>
      </c>
      <c r="R2441" s="3">
        <v>3</v>
      </c>
      <c r="S2441" s="3">
        <v>0</v>
      </c>
      <c r="T2441" s="3">
        <v>0</v>
      </c>
      <c r="U2441" s="3">
        <v>10613.607590214</v>
      </c>
      <c r="V2441" s="3">
        <v>0</v>
      </c>
      <c r="W2441" s="3" t="str">
        <f>IF(Bank_data3[[#This Row],[credit_risk]]=1,"High Risk","Low Risk")</f>
        <v>Low Risk</v>
      </c>
      <c r="X2441" s="3" t="str">
        <f t="shared" si="266"/>
        <v>45-54</v>
      </c>
      <c r="Y2441" s="3" t="str">
        <f t="shared" si="267"/>
        <v>Middle Income</v>
      </c>
      <c r="Z2441" s="3" t="str">
        <f t="shared" si="268"/>
        <v>Good</v>
      </c>
      <c r="AA2441" s="27">
        <f t="shared" si="269"/>
        <v>0.34448627168134305</v>
      </c>
      <c r="AB2441" s="3" t="str">
        <f t="shared" si="270"/>
        <v>Low</v>
      </c>
      <c r="AC2441" s="3" t="str">
        <f t="shared" si="271"/>
        <v>High</v>
      </c>
      <c r="AD2441" s="3" t="str">
        <f t="shared" si="272"/>
        <v>No</v>
      </c>
    </row>
    <row r="2442" spans="1:30" ht="15" customHeight="1" x14ac:dyDescent="0.3">
      <c r="A2442" s="3" t="s">
        <v>2463</v>
      </c>
      <c r="B2442" s="3">
        <v>69</v>
      </c>
      <c r="C2442" s="3" t="s">
        <v>28</v>
      </c>
      <c r="D2442" s="3" t="s">
        <v>33</v>
      </c>
      <c r="E2442" s="3">
        <v>56357.945272954297</v>
      </c>
      <c r="F2442" s="3">
        <v>67</v>
      </c>
      <c r="G2442" s="3">
        <v>1488.57515134971</v>
      </c>
      <c r="H2442" s="3">
        <v>1</v>
      </c>
      <c r="I2442" s="3">
        <v>710.38117336166204</v>
      </c>
      <c r="J2442" s="3">
        <v>1</v>
      </c>
      <c r="K2442" s="3">
        <v>536.65114413326205</v>
      </c>
      <c r="L2442" s="3">
        <v>37</v>
      </c>
      <c r="M2442" s="3">
        <v>13</v>
      </c>
      <c r="N2442" s="3">
        <v>7</v>
      </c>
      <c r="O2442" s="3">
        <v>438</v>
      </c>
      <c r="P2442" s="3">
        <v>4</v>
      </c>
      <c r="Q2442" s="3">
        <v>13673.726789530499</v>
      </c>
      <c r="R2442" s="3">
        <v>2</v>
      </c>
      <c r="S2442" s="3">
        <v>0</v>
      </c>
      <c r="T2442" s="3">
        <v>1</v>
      </c>
      <c r="U2442" s="3">
        <v>18682.2561612725</v>
      </c>
      <c r="V2442" s="3">
        <v>1</v>
      </c>
      <c r="W2442" s="3" t="str">
        <f>IF(Bank_data3[[#This Row],[credit_risk]]=1,"High Risk","Low Risk")</f>
        <v>High Risk</v>
      </c>
      <c r="X2442" s="3" t="str">
        <f t="shared" si="266"/>
        <v>55+</v>
      </c>
      <c r="Y2442" s="3" t="str">
        <f t="shared" si="267"/>
        <v>Middle Income</v>
      </c>
      <c r="Z2442" s="3" t="str">
        <f t="shared" si="268"/>
        <v>Poor</v>
      </c>
      <c r="AA2442" s="27">
        <f t="shared" si="269"/>
        <v>0.24262287638957636</v>
      </c>
      <c r="AB2442" s="3" t="str">
        <f t="shared" si="270"/>
        <v>Medium</v>
      </c>
      <c r="AC2442" s="3" t="str">
        <f t="shared" si="271"/>
        <v>High</v>
      </c>
      <c r="AD2442" s="3" t="str">
        <f t="shared" si="272"/>
        <v>No</v>
      </c>
    </row>
    <row r="2443" spans="1:30" ht="15" customHeight="1" x14ac:dyDescent="0.3">
      <c r="A2443" s="3" t="s">
        <v>2464</v>
      </c>
      <c r="B2443" s="3">
        <v>24</v>
      </c>
      <c r="C2443" s="3" t="s">
        <v>28</v>
      </c>
      <c r="D2443" s="3" t="s">
        <v>24</v>
      </c>
      <c r="E2443" s="3">
        <v>59726.912859926</v>
      </c>
      <c r="F2443" s="3">
        <v>182</v>
      </c>
      <c r="G2443" s="3">
        <v>1772.8735413519601</v>
      </c>
      <c r="H2443" s="3">
        <v>7</v>
      </c>
      <c r="I2443" s="3">
        <v>764.98563679429003</v>
      </c>
      <c r="J2443" s="3">
        <v>11</v>
      </c>
      <c r="K2443" s="3">
        <v>340.00658406350698</v>
      </c>
      <c r="L2443" s="3">
        <v>26</v>
      </c>
      <c r="M2443" s="3">
        <v>17</v>
      </c>
      <c r="N2443" s="3">
        <v>1</v>
      </c>
      <c r="O2443" s="3">
        <v>431</v>
      </c>
      <c r="P2443" s="3">
        <v>2</v>
      </c>
      <c r="Q2443" s="3">
        <v>10503.913133100001</v>
      </c>
      <c r="R2443" s="3">
        <v>0</v>
      </c>
      <c r="S2443" s="3">
        <v>0</v>
      </c>
      <c r="T2443" s="3">
        <v>0</v>
      </c>
      <c r="U2443" s="3">
        <v>11301.6482975991</v>
      </c>
      <c r="V2443" s="3">
        <v>1</v>
      </c>
      <c r="W2443" s="3" t="str">
        <f>IF(Bank_data3[[#This Row],[credit_risk]]=1,"High Risk","Low Risk")</f>
        <v>High Risk</v>
      </c>
      <c r="X2443" s="3" t="str">
        <f t="shared" si="266"/>
        <v>18-24</v>
      </c>
      <c r="Y2443" s="3" t="str">
        <f t="shared" si="267"/>
        <v>Middle Income</v>
      </c>
      <c r="Z2443" s="3" t="str">
        <f t="shared" si="268"/>
        <v>Poor</v>
      </c>
      <c r="AA2443" s="27">
        <f t="shared" si="269"/>
        <v>0.17586566306773979</v>
      </c>
      <c r="AB2443" s="3" t="str">
        <f t="shared" si="270"/>
        <v>Medium</v>
      </c>
      <c r="AC2443" s="3" t="str">
        <f t="shared" si="271"/>
        <v>Medium</v>
      </c>
      <c r="AD2443" s="3" t="str">
        <f t="shared" si="272"/>
        <v>No</v>
      </c>
    </row>
    <row r="2444" spans="1:30" ht="15" customHeight="1" x14ac:dyDescent="0.3">
      <c r="A2444" s="3" t="s">
        <v>2465</v>
      </c>
      <c r="B2444" s="3">
        <v>66</v>
      </c>
      <c r="C2444" s="3" t="s">
        <v>31</v>
      </c>
      <c r="D2444" s="3" t="s">
        <v>33</v>
      </c>
      <c r="E2444" s="3">
        <v>84852.988027602099</v>
      </c>
      <c r="F2444" s="3">
        <v>82</v>
      </c>
      <c r="G2444" s="3">
        <v>2509.14117018255</v>
      </c>
      <c r="H2444" s="3">
        <v>2</v>
      </c>
      <c r="I2444" s="3">
        <v>1174.6231423773199</v>
      </c>
      <c r="J2444" s="3">
        <v>40</v>
      </c>
      <c r="K2444" s="3">
        <v>605.22693531334903</v>
      </c>
      <c r="L2444" s="3">
        <v>12</v>
      </c>
      <c r="M2444" s="3">
        <v>18</v>
      </c>
      <c r="N2444" s="3">
        <v>8</v>
      </c>
      <c r="O2444" s="3">
        <v>535</v>
      </c>
      <c r="P2444" s="3">
        <v>3</v>
      </c>
      <c r="Q2444" s="3">
        <v>12008.6372904257</v>
      </c>
      <c r="R2444" s="3">
        <v>3</v>
      </c>
      <c r="S2444" s="3">
        <v>1</v>
      </c>
      <c r="T2444" s="3">
        <v>0</v>
      </c>
      <c r="U2444" s="3">
        <v>7225.5011887015398</v>
      </c>
      <c r="V2444" s="3">
        <v>1</v>
      </c>
      <c r="W2444" s="3" t="str">
        <f>IF(Bank_data3[[#This Row],[credit_risk]]=1,"High Risk","Low Risk")</f>
        <v>High Risk</v>
      </c>
      <c r="X2444" s="3" t="str">
        <f t="shared" si="266"/>
        <v>55+</v>
      </c>
      <c r="Y2444" s="3" t="str">
        <f t="shared" si="267"/>
        <v>Middle Income</v>
      </c>
      <c r="Z2444" s="3" t="str">
        <f t="shared" si="268"/>
        <v>Poor</v>
      </c>
      <c r="AA2444" s="27">
        <f t="shared" si="269"/>
        <v>0.14152285699732073</v>
      </c>
      <c r="AB2444" s="3" t="str">
        <f t="shared" si="270"/>
        <v>Medium</v>
      </c>
      <c r="AC2444" s="3" t="str">
        <f t="shared" si="271"/>
        <v>Medium</v>
      </c>
      <c r="AD2444" s="3" t="str">
        <f t="shared" si="272"/>
        <v>No</v>
      </c>
    </row>
    <row r="2445" spans="1:30" ht="15" customHeight="1" x14ac:dyDescent="0.3">
      <c r="A2445" s="3" t="s">
        <v>2466</v>
      </c>
      <c r="B2445" s="3">
        <v>68</v>
      </c>
      <c r="C2445" s="3" t="s">
        <v>23</v>
      </c>
      <c r="D2445" s="3" t="s">
        <v>33</v>
      </c>
      <c r="E2445" s="3">
        <v>40167.973679610099</v>
      </c>
      <c r="F2445" s="3">
        <v>94</v>
      </c>
      <c r="G2445" s="3">
        <v>1332.2220219237399</v>
      </c>
      <c r="H2445" s="3">
        <v>6</v>
      </c>
      <c r="I2445" s="3">
        <v>20</v>
      </c>
      <c r="J2445" s="3">
        <v>37</v>
      </c>
      <c r="K2445" s="3">
        <v>494.09807409241</v>
      </c>
      <c r="L2445" s="3">
        <v>22</v>
      </c>
      <c r="M2445" s="3">
        <v>0</v>
      </c>
      <c r="N2445" s="3">
        <v>9</v>
      </c>
      <c r="O2445" s="3">
        <v>460</v>
      </c>
      <c r="P2445" s="3">
        <v>2</v>
      </c>
      <c r="Q2445" s="3">
        <v>11261.0252435001</v>
      </c>
      <c r="R2445" s="3">
        <v>6</v>
      </c>
      <c r="S2445" s="3">
        <v>0</v>
      </c>
      <c r="T2445" s="3">
        <v>0</v>
      </c>
      <c r="U2445" s="3">
        <v>8634.2716935963199</v>
      </c>
      <c r="V2445" s="3">
        <v>1</v>
      </c>
      <c r="W2445" s="3" t="str">
        <f>IF(Bank_data3[[#This Row],[credit_risk]]=1,"High Risk","Low Risk")</f>
        <v>High Risk</v>
      </c>
      <c r="X2445" s="3" t="str">
        <f t="shared" si="266"/>
        <v>55+</v>
      </c>
      <c r="Y2445" s="3" t="str">
        <f t="shared" si="267"/>
        <v>Low Income</v>
      </c>
      <c r="Z2445" s="3" t="str">
        <f t="shared" si="268"/>
        <v>Poor</v>
      </c>
      <c r="AA2445" s="27">
        <f t="shared" si="269"/>
        <v>0.28034835247903916</v>
      </c>
      <c r="AB2445" s="3" t="str">
        <f t="shared" si="270"/>
        <v>Medium</v>
      </c>
      <c r="AC2445" s="3" t="str">
        <f t="shared" si="271"/>
        <v>Medium</v>
      </c>
      <c r="AD2445" s="3" t="str">
        <f t="shared" si="272"/>
        <v>No</v>
      </c>
    </row>
    <row r="2446" spans="1:30" ht="15" customHeight="1" x14ac:dyDescent="0.3">
      <c r="A2446" s="3" t="s">
        <v>2467</v>
      </c>
      <c r="B2446" s="3">
        <v>54</v>
      </c>
      <c r="C2446" s="3" t="s">
        <v>28</v>
      </c>
      <c r="D2446" s="3" t="s">
        <v>33</v>
      </c>
      <c r="E2446" s="3">
        <v>40632.746175689899</v>
      </c>
      <c r="F2446" s="3">
        <v>151</v>
      </c>
      <c r="G2446" s="3">
        <v>2722.9371079627499</v>
      </c>
      <c r="H2446" s="3">
        <v>8</v>
      </c>
      <c r="I2446" s="3">
        <v>590.71772924376603</v>
      </c>
      <c r="J2446" s="3">
        <v>11</v>
      </c>
      <c r="K2446" s="3">
        <v>625.54134365930497</v>
      </c>
      <c r="L2446" s="3">
        <v>66</v>
      </c>
      <c r="M2446" s="3">
        <v>14</v>
      </c>
      <c r="N2446" s="3">
        <v>7</v>
      </c>
      <c r="O2446" s="3">
        <v>716</v>
      </c>
      <c r="P2446" s="3">
        <v>5</v>
      </c>
      <c r="Q2446" s="3">
        <v>10597.1374934613</v>
      </c>
      <c r="R2446" s="3">
        <v>7</v>
      </c>
      <c r="S2446" s="3">
        <v>0</v>
      </c>
      <c r="T2446" s="3">
        <v>0</v>
      </c>
      <c r="U2446" s="3">
        <v>8454.6804367355307</v>
      </c>
      <c r="V2446" s="3">
        <v>1</v>
      </c>
      <c r="W2446" s="3" t="str">
        <f>IF(Bank_data3[[#This Row],[credit_risk]]=1,"High Risk","Low Risk")</f>
        <v>High Risk</v>
      </c>
      <c r="X2446" s="3" t="str">
        <f t="shared" si="266"/>
        <v>45-54</v>
      </c>
      <c r="Y2446" s="3" t="str">
        <f t="shared" si="267"/>
        <v>Low Income</v>
      </c>
      <c r="Z2446" s="3" t="str">
        <f t="shared" si="268"/>
        <v>Good</v>
      </c>
      <c r="AA2446" s="27">
        <f t="shared" si="269"/>
        <v>0.26080288660876788</v>
      </c>
      <c r="AB2446" s="3" t="str">
        <f t="shared" si="270"/>
        <v>Medium</v>
      </c>
      <c r="AC2446" s="3" t="str">
        <f t="shared" si="271"/>
        <v>High</v>
      </c>
      <c r="AD2446" s="3" t="str">
        <f t="shared" si="272"/>
        <v>No</v>
      </c>
    </row>
    <row r="2447" spans="1:30" ht="15" customHeight="1" x14ac:dyDescent="0.3">
      <c r="A2447" s="3" t="s">
        <v>2468</v>
      </c>
      <c r="B2447" s="3">
        <v>63</v>
      </c>
      <c r="C2447" s="3" t="s">
        <v>28</v>
      </c>
      <c r="D2447" s="3" t="s">
        <v>26</v>
      </c>
      <c r="E2447" s="3">
        <v>34681.378609227802</v>
      </c>
      <c r="F2447" s="3">
        <v>32</v>
      </c>
      <c r="G2447" s="3">
        <v>536.39383097901305</v>
      </c>
      <c r="H2447" s="3">
        <v>10</v>
      </c>
      <c r="I2447" s="3">
        <v>190.17077081206301</v>
      </c>
      <c r="J2447" s="3">
        <v>49</v>
      </c>
      <c r="K2447" s="3">
        <v>269.07441138996103</v>
      </c>
      <c r="L2447" s="3">
        <v>54</v>
      </c>
      <c r="M2447" s="3">
        <v>15</v>
      </c>
      <c r="N2447" s="3">
        <v>0</v>
      </c>
      <c r="O2447" s="3">
        <v>856</v>
      </c>
      <c r="P2447" s="3">
        <v>2</v>
      </c>
      <c r="Q2447" s="3">
        <v>14312.0916369472</v>
      </c>
      <c r="R2447" s="3">
        <v>1</v>
      </c>
      <c r="S2447" s="3">
        <v>1</v>
      </c>
      <c r="T2447" s="3">
        <v>0</v>
      </c>
      <c r="U2447" s="3">
        <v>6442.5236270679698</v>
      </c>
      <c r="V2447" s="3">
        <v>1</v>
      </c>
      <c r="W2447" s="3" t="str">
        <f>IF(Bank_data3[[#This Row],[credit_risk]]=1,"High Risk","Low Risk")</f>
        <v>High Risk</v>
      </c>
      <c r="X2447" s="3" t="str">
        <f t="shared" si="266"/>
        <v>55+</v>
      </c>
      <c r="Y2447" s="3" t="str">
        <f t="shared" si="267"/>
        <v>Low Income</v>
      </c>
      <c r="Z2447" s="3" t="str">
        <f t="shared" si="268"/>
        <v>Excellent</v>
      </c>
      <c r="AA2447" s="27">
        <f t="shared" si="269"/>
        <v>0.41267366554855256</v>
      </c>
      <c r="AB2447" s="3" t="str">
        <f t="shared" si="270"/>
        <v>Low</v>
      </c>
      <c r="AC2447" s="3" t="str">
        <f t="shared" si="271"/>
        <v>High</v>
      </c>
      <c r="AD2447" s="3" t="str">
        <f t="shared" si="272"/>
        <v>No</v>
      </c>
    </row>
    <row r="2448" spans="1:30" ht="15" customHeight="1" x14ac:dyDescent="0.3">
      <c r="A2448" s="3" t="s">
        <v>2469</v>
      </c>
      <c r="B2448" s="3">
        <v>53</v>
      </c>
      <c r="C2448" s="3" t="s">
        <v>28</v>
      </c>
      <c r="D2448" s="3" t="s">
        <v>24</v>
      </c>
      <c r="E2448" s="3">
        <v>30741.034074887899</v>
      </c>
      <c r="F2448" s="3">
        <v>125</v>
      </c>
      <c r="G2448" s="3">
        <v>1668.12319888053</v>
      </c>
      <c r="H2448" s="3">
        <v>4</v>
      </c>
      <c r="I2448" s="3">
        <v>381.464247083575</v>
      </c>
      <c r="J2448" s="3">
        <v>24</v>
      </c>
      <c r="K2448" s="3">
        <v>418.96984426268398</v>
      </c>
      <c r="L2448" s="3">
        <v>36</v>
      </c>
      <c r="M2448" s="3">
        <v>9</v>
      </c>
      <c r="N2448" s="3">
        <v>9</v>
      </c>
      <c r="O2448" s="3">
        <v>703</v>
      </c>
      <c r="P2448" s="3">
        <v>2</v>
      </c>
      <c r="Q2448" s="3">
        <v>8916.9445196019205</v>
      </c>
      <c r="R2448" s="3">
        <v>6</v>
      </c>
      <c r="S2448" s="3">
        <v>0</v>
      </c>
      <c r="T2448" s="3">
        <v>0</v>
      </c>
      <c r="U2448" s="3">
        <v>7212.7006683606896</v>
      </c>
      <c r="V2448" s="3">
        <v>1</v>
      </c>
      <c r="W2448" s="3" t="str">
        <f>IF(Bank_data3[[#This Row],[credit_risk]]=1,"High Risk","Low Risk")</f>
        <v>High Risk</v>
      </c>
      <c r="X2448" s="3" t="str">
        <f t="shared" si="266"/>
        <v>45-54</v>
      </c>
      <c r="Y2448" s="3" t="str">
        <f t="shared" si="267"/>
        <v>Low Income</v>
      </c>
      <c r="Z2448" s="3" t="str">
        <f t="shared" si="268"/>
        <v>Good</v>
      </c>
      <c r="AA2448" s="27">
        <f t="shared" si="269"/>
        <v>0.29006651168205499</v>
      </c>
      <c r="AB2448" s="3" t="str">
        <f t="shared" si="270"/>
        <v>Medium</v>
      </c>
      <c r="AC2448" s="3" t="str">
        <f t="shared" si="271"/>
        <v>High</v>
      </c>
      <c r="AD2448" s="3" t="str">
        <f t="shared" si="272"/>
        <v>No</v>
      </c>
    </row>
    <row r="2449" spans="1:30" ht="15" customHeight="1" x14ac:dyDescent="0.3">
      <c r="A2449" s="3" t="s">
        <v>2470</v>
      </c>
      <c r="B2449" s="3">
        <v>52</v>
      </c>
      <c r="C2449" s="3" t="s">
        <v>31</v>
      </c>
      <c r="D2449" s="3" t="s">
        <v>26</v>
      </c>
      <c r="E2449" s="3">
        <v>31072.4377954755</v>
      </c>
      <c r="F2449" s="3">
        <v>133</v>
      </c>
      <c r="G2449" s="3">
        <v>1286.2293845040599</v>
      </c>
      <c r="H2449" s="3">
        <v>10</v>
      </c>
      <c r="I2449" s="3">
        <v>1641.6185722253599</v>
      </c>
      <c r="J2449" s="3">
        <v>36</v>
      </c>
      <c r="K2449" s="3">
        <v>534.25370133898105</v>
      </c>
      <c r="L2449" s="3">
        <v>11</v>
      </c>
      <c r="M2449" s="3">
        <v>19</v>
      </c>
      <c r="N2449" s="3">
        <v>7</v>
      </c>
      <c r="O2449" s="3">
        <v>464</v>
      </c>
      <c r="P2449" s="3">
        <v>2</v>
      </c>
      <c r="Q2449" s="3">
        <v>4995.0527744372303</v>
      </c>
      <c r="R2449" s="3">
        <v>0</v>
      </c>
      <c r="S2449" s="3">
        <v>0</v>
      </c>
      <c r="T2449" s="3">
        <v>0</v>
      </c>
      <c r="U2449" s="3">
        <v>500</v>
      </c>
      <c r="V2449" s="3">
        <v>1</v>
      </c>
      <c r="W2449" s="3" t="str">
        <f>IF(Bank_data3[[#This Row],[credit_risk]]=1,"High Risk","Low Risk")</f>
        <v>High Risk</v>
      </c>
      <c r="X2449" s="3" t="str">
        <f t="shared" si="266"/>
        <v>45-54</v>
      </c>
      <c r="Y2449" s="3" t="str">
        <f t="shared" si="267"/>
        <v>Low Income</v>
      </c>
      <c r="Z2449" s="3" t="str">
        <f t="shared" si="268"/>
        <v>Poor</v>
      </c>
      <c r="AA2449" s="27">
        <f t="shared" si="269"/>
        <v>0.16075509772730373</v>
      </c>
      <c r="AB2449" s="3" t="str">
        <f t="shared" si="270"/>
        <v>Medium</v>
      </c>
      <c r="AC2449" s="3" t="str">
        <f t="shared" si="271"/>
        <v>Medium</v>
      </c>
      <c r="AD2449" s="3" t="str">
        <f t="shared" si="272"/>
        <v>No</v>
      </c>
    </row>
    <row r="2450" spans="1:30" ht="15" customHeight="1" x14ac:dyDescent="0.3">
      <c r="A2450" s="3" t="s">
        <v>2471</v>
      </c>
      <c r="B2450" s="3">
        <v>40</v>
      </c>
      <c r="C2450" s="3" t="s">
        <v>23</v>
      </c>
      <c r="D2450" s="3" t="s">
        <v>26</v>
      </c>
      <c r="E2450" s="3">
        <v>16668.234567132498</v>
      </c>
      <c r="F2450" s="3">
        <v>228</v>
      </c>
      <c r="G2450" s="3">
        <v>449.97199141981002</v>
      </c>
      <c r="H2450" s="3">
        <v>7</v>
      </c>
      <c r="I2450" s="3">
        <v>1009.3588468834701</v>
      </c>
      <c r="J2450" s="3">
        <v>30</v>
      </c>
      <c r="K2450" s="3">
        <v>672.24303352696097</v>
      </c>
      <c r="L2450" s="3">
        <v>53</v>
      </c>
      <c r="M2450" s="3">
        <v>3</v>
      </c>
      <c r="N2450" s="3">
        <v>8</v>
      </c>
      <c r="O2450" s="3">
        <v>525</v>
      </c>
      <c r="P2450" s="3">
        <v>1</v>
      </c>
      <c r="Q2450" s="3">
        <v>16487.188845058699</v>
      </c>
      <c r="R2450" s="3">
        <v>1</v>
      </c>
      <c r="S2450" s="3">
        <v>1</v>
      </c>
      <c r="T2450" s="3">
        <v>0</v>
      </c>
      <c r="U2450" s="3">
        <v>4608.0892397457601</v>
      </c>
      <c r="V2450" s="3">
        <v>1</v>
      </c>
      <c r="W2450" s="3" t="str">
        <f>IF(Bank_data3[[#This Row],[credit_risk]]=1,"High Risk","Low Risk")</f>
        <v>High Risk</v>
      </c>
      <c r="X2450" s="3" t="str">
        <f t="shared" si="266"/>
        <v>35-44</v>
      </c>
      <c r="Y2450" s="3" t="str">
        <f t="shared" si="267"/>
        <v>Low Income</v>
      </c>
      <c r="Z2450" s="3" t="str">
        <f t="shared" si="268"/>
        <v>Poor</v>
      </c>
      <c r="AA2450" s="27">
        <f t="shared" si="269"/>
        <v>0.98913827848146574</v>
      </c>
      <c r="AB2450" s="3" t="str">
        <f t="shared" si="270"/>
        <v>Low</v>
      </c>
      <c r="AC2450" s="3" t="str">
        <f t="shared" si="271"/>
        <v>High</v>
      </c>
      <c r="AD2450" s="3" t="str">
        <f t="shared" si="272"/>
        <v>No</v>
      </c>
    </row>
    <row r="2451" spans="1:30" ht="15" customHeight="1" x14ac:dyDescent="0.3">
      <c r="A2451" s="3" t="s">
        <v>2472</v>
      </c>
      <c r="B2451" s="3">
        <v>36</v>
      </c>
      <c r="C2451" s="3" t="s">
        <v>28</v>
      </c>
      <c r="D2451" s="3" t="s">
        <v>33</v>
      </c>
      <c r="E2451" s="3">
        <v>57679.8045906646</v>
      </c>
      <c r="F2451" s="3">
        <v>72</v>
      </c>
      <c r="G2451" s="3">
        <v>145.530737973936</v>
      </c>
      <c r="H2451" s="3">
        <v>3</v>
      </c>
      <c r="I2451" s="3">
        <v>1133.0477237703401</v>
      </c>
      <c r="J2451" s="3">
        <v>16</v>
      </c>
      <c r="K2451" s="3">
        <v>256.05910426043499</v>
      </c>
      <c r="L2451" s="3">
        <v>19</v>
      </c>
      <c r="M2451" s="3">
        <v>10</v>
      </c>
      <c r="N2451" s="3">
        <v>3</v>
      </c>
      <c r="O2451" s="3">
        <v>448</v>
      </c>
      <c r="P2451" s="3">
        <v>1</v>
      </c>
      <c r="Q2451" s="3">
        <v>7226.0191895442003</v>
      </c>
      <c r="R2451" s="3">
        <v>1</v>
      </c>
      <c r="S2451" s="3">
        <v>0</v>
      </c>
      <c r="T2451" s="3">
        <v>0</v>
      </c>
      <c r="U2451" s="3">
        <v>6096.1027626063596</v>
      </c>
      <c r="V2451" s="3">
        <v>1</v>
      </c>
      <c r="W2451" s="3" t="str">
        <f>IF(Bank_data3[[#This Row],[credit_risk]]=1,"High Risk","Low Risk")</f>
        <v>High Risk</v>
      </c>
      <c r="X2451" s="3" t="str">
        <f t="shared" si="266"/>
        <v>35-44</v>
      </c>
      <c r="Y2451" s="3" t="str">
        <f t="shared" si="267"/>
        <v>Middle Income</v>
      </c>
      <c r="Z2451" s="3" t="str">
        <f t="shared" si="268"/>
        <v>Poor</v>
      </c>
      <c r="AA2451" s="27">
        <f t="shared" si="269"/>
        <v>0.1252781496196976</v>
      </c>
      <c r="AB2451" s="3" t="str">
        <f t="shared" si="270"/>
        <v>Low</v>
      </c>
      <c r="AC2451" s="3" t="str">
        <f t="shared" si="271"/>
        <v>Medium</v>
      </c>
      <c r="AD2451" s="3" t="str">
        <f t="shared" si="272"/>
        <v>No</v>
      </c>
    </row>
    <row r="2452" spans="1:30" ht="15" customHeight="1" x14ac:dyDescent="0.3">
      <c r="A2452" s="3" t="s">
        <v>2473</v>
      </c>
      <c r="B2452" s="3">
        <v>41</v>
      </c>
      <c r="C2452" s="3" t="s">
        <v>23</v>
      </c>
      <c r="D2452" s="3" t="s">
        <v>26</v>
      </c>
      <c r="E2452" s="3">
        <v>85780.518165717498</v>
      </c>
      <c r="F2452" s="3">
        <v>173</v>
      </c>
      <c r="G2452" s="3">
        <v>1152.2591563348999</v>
      </c>
      <c r="H2452" s="3">
        <v>0</v>
      </c>
      <c r="I2452" s="3">
        <v>771.81462257474902</v>
      </c>
      <c r="J2452" s="3">
        <v>47</v>
      </c>
      <c r="K2452" s="3">
        <v>528.66130860784199</v>
      </c>
      <c r="L2452" s="3">
        <v>17</v>
      </c>
      <c r="M2452" s="3">
        <v>15</v>
      </c>
      <c r="N2452" s="3">
        <v>6</v>
      </c>
      <c r="O2452" s="3">
        <v>613</v>
      </c>
      <c r="P2452" s="3">
        <v>5</v>
      </c>
      <c r="Q2452" s="3">
        <v>19442.3294875018</v>
      </c>
      <c r="R2452" s="3">
        <v>2</v>
      </c>
      <c r="S2452" s="3">
        <v>0</v>
      </c>
      <c r="T2452" s="3">
        <v>0</v>
      </c>
      <c r="U2452" s="3">
        <v>2925.2405130468301</v>
      </c>
      <c r="V2452" s="3">
        <v>0</v>
      </c>
      <c r="W2452" s="3" t="str">
        <f>IF(Bank_data3[[#This Row],[credit_risk]]=1,"High Risk","Low Risk")</f>
        <v>Low Risk</v>
      </c>
      <c r="X2452" s="3" t="str">
        <f t="shared" si="266"/>
        <v>35-44</v>
      </c>
      <c r="Y2452" s="3" t="str">
        <f t="shared" si="267"/>
        <v>Middle Income</v>
      </c>
      <c r="Z2452" s="3" t="str">
        <f t="shared" si="268"/>
        <v>Fair</v>
      </c>
      <c r="AA2452" s="27">
        <f t="shared" si="269"/>
        <v>0.22665204061767955</v>
      </c>
      <c r="AB2452" s="3" t="str">
        <f t="shared" si="270"/>
        <v>Medium</v>
      </c>
      <c r="AC2452" s="3" t="str">
        <f t="shared" si="271"/>
        <v>Medium</v>
      </c>
      <c r="AD2452" s="3" t="str">
        <f t="shared" si="272"/>
        <v>No</v>
      </c>
    </row>
    <row r="2453" spans="1:30" ht="15" customHeight="1" x14ac:dyDescent="0.3">
      <c r="A2453" s="3" t="s">
        <v>2474</v>
      </c>
      <c r="B2453" s="3">
        <v>67</v>
      </c>
      <c r="C2453" s="3" t="s">
        <v>28</v>
      </c>
      <c r="D2453" s="3" t="s">
        <v>33</v>
      </c>
      <c r="E2453" s="3">
        <v>86928.337792763996</v>
      </c>
      <c r="F2453" s="3">
        <v>31</v>
      </c>
      <c r="G2453" s="3">
        <v>1212.15822821457</v>
      </c>
      <c r="H2453" s="3">
        <v>0</v>
      </c>
      <c r="I2453" s="3">
        <v>1065.54983869117</v>
      </c>
      <c r="J2453" s="3">
        <v>11</v>
      </c>
      <c r="K2453" s="3">
        <v>748.04492730756897</v>
      </c>
      <c r="L2453" s="3">
        <v>6</v>
      </c>
      <c r="M2453" s="3">
        <v>4</v>
      </c>
      <c r="N2453" s="3">
        <v>3</v>
      </c>
      <c r="O2453" s="3">
        <v>606</v>
      </c>
      <c r="P2453" s="3">
        <v>0</v>
      </c>
      <c r="Q2453" s="3">
        <v>11010.741229454299</v>
      </c>
      <c r="R2453" s="3">
        <v>5</v>
      </c>
      <c r="S2453" s="3">
        <v>0</v>
      </c>
      <c r="T2453" s="3">
        <v>0</v>
      </c>
      <c r="U2453" s="3">
        <v>8850.9762093358604</v>
      </c>
      <c r="V2453" s="3">
        <v>1</v>
      </c>
      <c r="W2453" s="3" t="str">
        <f>IF(Bank_data3[[#This Row],[credit_risk]]=1,"High Risk","Low Risk")</f>
        <v>High Risk</v>
      </c>
      <c r="X2453" s="3" t="str">
        <f t="shared" si="266"/>
        <v>55+</v>
      </c>
      <c r="Y2453" s="3" t="str">
        <f t="shared" si="267"/>
        <v>Middle Income</v>
      </c>
      <c r="Z2453" s="3" t="str">
        <f t="shared" si="268"/>
        <v>Fair</v>
      </c>
      <c r="AA2453" s="27">
        <f t="shared" si="269"/>
        <v>0.1266645780769875</v>
      </c>
      <c r="AB2453" s="3" t="str">
        <f t="shared" si="270"/>
        <v>Medium</v>
      </c>
      <c r="AC2453" s="3" t="str">
        <f t="shared" si="271"/>
        <v>Low</v>
      </c>
      <c r="AD2453" s="3" t="str">
        <f t="shared" si="272"/>
        <v>No</v>
      </c>
    </row>
    <row r="2454" spans="1:30" ht="15" customHeight="1" x14ac:dyDescent="0.3">
      <c r="A2454" s="3" t="s">
        <v>2475</v>
      </c>
      <c r="B2454" s="3">
        <v>56</v>
      </c>
      <c r="C2454" s="3" t="s">
        <v>28</v>
      </c>
      <c r="D2454" s="3" t="s">
        <v>24</v>
      </c>
      <c r="E2454" s="3">
        <v>34657.373767243997</v>
      </c>
      <c r="F2454" s="3">
        <v>5</v>
      </c>
      <c r="G2454" s="3">
        <v>789.47896406311099</v>
      </c>
      <c r="H2454" s="3">
        <v>5</v>
      </c>
      <c r="I2454" s="3">
        <v>181.70242236791299</v>
      </c>
      <c r="J2454" s="3">
        <v>29</v>
      </c>
      <c r="K2454" s="3">
        <v>515.44797846336996</v>
      </c>
      <c r="L2454" s="3">
        <v>75</v>
      </c>
      <c r="M2454" s="3">
        <v>18</v>
      </c>
      <c r="N2454" s="3">
        <v>2</v>
      </c>
      <c r="O2454" s="3">
        <v>719</v>
      </c>
      <c r="P2454" s="3">
        <v>3</v>
      </c>
      <c r="Q2454" s="3">
        <v>9319.9152445637392</v>
      </c>
      <c r="R2454" s="3">
        <v>2</v>
      </c>
      <c r="S2454" s="3">
        <v>0</v>
      </c>
      <c r="T2454" s="3">
        <v>0</v>
      </c>
      <c r="U2454" s="3">
        <v>10347.592339701499</v>
      </c>
      <c r="V2454" s="3">
        <v>0</v>
      </c>
      <c r="W2454" s="3" t="str">
        <f>IF(Bank_data3[[#This Row],[credit_risk]]=1,"High Risk","Low Risk")</f>
        <v>Low Risk</v>
      </c>
      <c r="X2454" s="3" t="str">
        <f t="shared" si="266"/>
        <v>55+</v>
      </c>
      <c r="Y2454" s="3" t="str">
        <f t="shared" si="267"/>
        <v>Low Income</v>
      </c>
      <c r="Z2454" s="3" t="str">
        <f t="shared" si="268"/>
        <v>Good</v>
      </c>
      <c r="AA2454" s="27">
        <f t="shared" si="269"/>
        <v>0.26891579573096058</v>
      </c>
      <c r="AB2454" s="3" t="str">
        <f t="shared" si="270"/>
        <v>Low</v>
      </c>
      <c r="AC2454" s="3" t="str">
        <f t="shared" si="271"/>
        <v>High</v>
      </c>
      <c r="AD2454" s="3" t="str">
        <f t="shared" si="272"/>
        <v>No</v>
      </c>
    </row>
    <row r="2455" spans="1:30" ht="15" customHeight="1" x14ac:dyDescent="0.3">
      <c r="A2455" s="3" t="s">
        <v>2476</v>
      </c>
      <c r="B2455" s="3">
        <v>34</v>
      </c>
      <c r="C2455" s="3" t="s">
        <v>23</v>
      </c>
      <c r="D2455" s="3" t="s">
        <v>26</v>
      </c>
      <c r="E2455" s="3">
        <v>45101.221202493703</v>
      </c>
      <c r="F2455" s="3">
        <v>188</v>
      </c>
      <c r="G2455" s="3">
        <v>2109.31149891105</v>
      </c>
      <c r="H2455" s="3">
        <v>7</v>
      </c>
      <c r="I2455" s="3">
        <v>1163.4044441193601</v>
      </c>
      <c r="J2455" s="3">
        <v>1</v>
      </c>
      <c r="K2455" s="3">
        <v>420.68686391967202</v>
      </c>
      <c r="L2455" s="3">
        <v>1</v>
      </c>
      <c r="M2455" s="3">
        <v>10</v>
      </c>
      <c r="N2455" s="3">
        <v>0</v>
      </c>
      <c r="O2455" s="3">
        <v>477</v>
      </c>
      <c r="P2455" s="3">
        <v>0</v>
      </c>
      <c r="Q2455" s="3">
        <v>6392.7080233749903</v>
      </c>
      <c r="R2455" s="3">
        <v>4</v>
      </c>
      <c r="S2455" s="3">
        <v>0</v>
      </c>
      <c r="T2455" s="3">
        <v>0</v>
      </c>
      <c r="U2455" s="3">
        <v>13770.0163281604</v>
      </c>
      <c r="V2455" s="3">
        <v>1</v>
      </c>
      <c r="W2455" s="3" t="str">
        <f>IF(Bank_data3[[#This Row],[credit_risk]]=1,"High Risk","Low Risk")</f>
        <v>High Risk</v>
      </c>
      <c r="X2455" s="3" t="str">
        <f t="shared" si="266"/>
        <v>25-34</v>
      </c>
      <c r="Y2455" s="3" t="str">
        <f t="shared" si="267"/>
        <v>Low Income</v>
      </c>
      <c r="Z2455" s="3" t="str">
        <f t="shared" si="268"/>
        <v>Poor</v>
      </c>
      <c r="AA2455" s="27">
        <f t="shared" si="269"/>
        <v>0.14174135096416257</v>
      </c>
      <c r="AB2455" s="3" t="str">
        <f t="shared" si="270"/>
        <v>Medium</v>
      </c>
      <c r="AC2455" s="3" t="str">
        <f t="shared" si="271"/>
        <v>Low</v>
      </c>
      <c r="AD2455" s="3" t="str">
        <f t="shared" si="272"/>
        <v>No</v>
      </c>
    </row>
    <row r="2456" spans="1:30" ht="15" customHeight="1" x14ac:dyDescent="0.3">
      <c r="A2456" s="3" t="s">
        <v>2477</v>
      </c>
      <c r="B2456" s="3">
        <v>54</v>
      </c>
      <c r="C2456" s="3" t="s">
        <v>23</v>
      </c>
      <c r="D2456" s="3" t="s">
        <v>26</v>
      </c>
      <c r="E2456" s="3">
        <v>72200.159248114403</v>
      </c>
      <c r="F2456" s="3">
        <v>163</v>
      </c>
      <c r="G2456" s="3">
        <v>1175.4466930749099</v>
      </c>
      <c r="H2456" s="3">
        <v>9</v>
      </c>
      <c r="I2456" s="3">
        <v>513.05455850403496</v>
      </c>
      <c r="J2456" s="3">
        <v>15</v>
      </c>
      <c r="K2456" s="3">
        <v>365.483707351129</v>
      </c>
      <c r="L2456" s="3">
        <v>53</v>
      </c>
      <c r="M2456" s="3">
        <v>17</v>
      </c>
      <c r="N2456" s="3">
        <v>1</v>
      </c>
      <c r="O2456" s="3">
        <v>630</v>
      </c>
      <c r="P2456" s="3">
        <v>2</v>
      </c>
      <c r="Q2456" s="3">
        <v>10144.7328525172</v>
      </c>
      <c r="R2456" s="3">
        <v>7</v>
      </c>
      <c r="S2456" s="3">
        <v>0</v>
      </c>
      <c r="T2456" s="3">
        <v>0</v>
      </c>
      <c r="U2456" s="3">
        <v>6042.2129792411997</v>
      </c>
      <c r="V2456" s="3">
        <v>1</v>
      </c>
      <c r="W2456" s="3" t="str">
        <f>IF(Bank_data3[[#This Row],[credit_risk]]=1,"High Risk","Low Risk")</f>
        <v>High Risk</v>
      </c>
      <c r="X2456" s="3" t="str">
        <f t="shared" si="266"/>
        <v>45-54</v>
      </c>
      <c r="Y2456" s="3" t="str">
        <f t="shared" si="267"/>
        <v>Middle Income</v>
      </c>
      <c r="Z2456" s="3" t="str">
        <f t="shared" si="268"/>
        <v>Fair</v>
      </c>
      <c r="AA2456" s="27">
        <f t="shared" si="269"/>
        <v>0.1405084553574879</v>
      </c>
      <c r="AB2456" s="3" t="str">
        <f t="shared" si="270"/>
        <v>Medium</v>
      </c>
      <c r="AC2456" s="3" t="str">
        <f t="shared" si="271"/>
        <v>High</v>
      </c>
      <c r="AD2456" s="3" t="str">
        <f t="shared" si="272"/>
        <v>No</v>
      </c>
    </row>
    <row r="2457" spans="1:30" ht="15" customHeight="1" x14ac:dyDescent="0.3">
      <c r="A2457" s="3" t="s">
        <v>2478</v>
      </c>
      <c r="B2457" s="3">
        <v>47</v>
      </c>
      <c r="C2457" s="3" t="s">
        <v>23</v>
      </c>
      <c r="D2457" s="3" t="s">
        <v>26</v>
      </c>
      <c r="E2457" s="3">
        <v>57782.245355740102</v>
      </c>
      <c r="F2457" s="3">
        <v>77</v>
      </c>
      <c r="G2457" s="3">
        <v>710.66082112803599</v>
      </c>
      <c r="H2457" s="3">
        <v>1</v>
      </c>
      <c r="I2457" s="3">
        <v>614.03946323593004</v>
      </c>
      <c r="J2457" s="3">
        <v>0</v>
      </c>
      <c r="K2457" s="3">
        <v>369.66031363382399</v>
      </c>
      <c r="L2457" s="3">
        <v>7</v>
      </c>
      <c r="M2457" s="3">
        <v>14</v>
      </c>
      <c r="N2457" s="3">
        <v>6</v>
      </c>
      <c r="O2457" s="3">
        <v>803</v>
      </c>
      <c r="P2457" s="3">
        <v>0</v>
      </c>
      <c r="Q2457" s="3">
        <v>14099.4280028706</v>
      </c>
      <c r="R2457" s="3">
        <v>5</v>
      </c>
      <c r="S2457" s="3">
        <v>0</v>
      </c>
      <c r="T2457" s="3">
        <v>0</v>
      </c>
      <c r="U2457" s="3">
        <v>500</v>
      </c>
      <c r="V2457" s="3">
        <v>1</v>
      </c>
      <c r="W2457" s="3" t="str">
        <f>IF(Bank_data3[[#This Row],[credit_risk]]=1,"High Risk","Low Risk")</f>
        <v>High Risk</v>
      </c>
      <c r="X2457" s="3" t="str">
        <f t="shared" si="266"/>
        <v>45-54</v>
      </c>
      <c r="Y2457" s="3" t="str">
        <f t="shared" si="267"/>
        <v>Middle Income</v>
      </c>
      <c r="Z2457" s="3" t="str">
        <f t="shared" si="268"/>
        <v>Excellent</v>
      </c>
      <c r="AA2457" s="27">
        <f t="shared" si="269"/>
        <v>0.24400969391318331</v>
      </c>
      <c r="AB2457" s="3" t="str">
        <f t="shared" si="270"/>
        <v>Low</v>
      </c>
      <c r="AC2457" s="3" t="str">
        <f t="shared" si="271"/>
        <v>Low</v>
      </c>
      <c r="AD2457" s="3" t="str">
        <f t="shared" si="272"/>
        <v>No</v>
      </c>
    </row>
    <row r="2458" spans="1:30" ht="15" customHeight="1" x14ac:dyDescent="0.3">
      <c r="A2458" s="3" t="s">
        <v>2479</v>
      </c>
      <c r="B2458" s="3">
        <v>26</v>
      </c>
      <c r="C2458" s="3" t="s">
        <v>31</v>
      </c>
      <c r="D2458" s="3" t="s">
        <v>33</v>
      </c>
      <c r="E2458" s="3">
        <v>52421.282088703098</v>
      </c>
      <c r="F2458" s="3">
        <v>47</v>
      </c>
      <c r="G2458" s="3">
        <v>1311.17168363067</v>
      </c>
      <c r="H2458" s="3">
        <v>10</v>
      </c>
      <c r="I2458" s="3">
        <v>976.80287465912795</v>
      </c>
      <c r="J2458" s="3">
        <v>33</v>
      </c>
      <c r="K2458" s="3">
        <v>556.109229723922</v>
      </c>
      <c r="L2458" s="3">
        <v>32</v>
      </c>
      <c r="M2458" s="3">
        <v>1</v>
      </c>
      <c r="N2458" s="3">
        <v>5</v>
      </c>
      <c r="O2458" s="3">
        <v>840</v>
      </c>
      <c r="P2458" s="3">
        <v>1</v>
      </c>
      <c r="Q2458" s="3">
        <v>7262.3566095363303</v>
      </c>
      <c r="R2458" s="3">
        <v>0</v>
      </c>
      <c r="S2458" s="3">
        <v>0</v>
      </c>
      <c r="T2458" s="3">
        <v>0</v>
      </c>
      <c r="U2458" s="3">
        <v>15129.989506181901</v>
      </c>
      <c r="V2458" s="3">
        <v>0</v>
      </c>
      <c r="W2458" s="3" t="str">
        <f>IF(Bank_data3[[#This Row],[credit_risk]]=1,"High Risk","Low Risk")</f>
        <v>Low Risk</v>
      </c>
      <c r="X2458" s="3" t="str">
        <f t="shared" si="266"/>
        <v>25-34</v>
      </c>
      <c r="Y2458" s="3" t="str">
        <f t="shared" si="267"/>
        <v>Middle Income</v>
      </c>
      <c r="Z2458" s="3" t="str">
        <f t="shared" si="268"/>
        <v>Excellent</v>
      </c>
      <c r="AA2458" s="27">
        <f t="shared" si="269"/>
        <v>0.13853832489727266</v>
      </c>
      <c r="AB2458" s="3" t="str">
        <f t="shared" si="270"/>
        <v>Medium</v>
      </c>
      <c r="AC2458" s="3" t="str">
        <f t="shared" si="271"/>
        <v>High</v>
      </c>
      <c r="AD2458" s="3" t="str">
        <f t="shared" si="272"/>
        <v>No</v>
      </c>
    </row>
    <row r="2459" spans="1:30" ht="15" customHeight="1" x14ac:dyDescent="0.3">
      <c r="A2459" s="3" t="s">
        <v>2480</v>
      </c>
      <c r="B2459" s="3">
        <v>51</v>
      </c>
      <c r="C2459" s="3" t="s">
        <v>28</v>
      </c>
      <c r="D2459" s="3" t="s">
        <v>33</v>
      </c>
      <c r="E2459" s="3">
        <v>45378.777580833797</v>
      </c>
      <c r="F2459" s="3">
        <v>71</v>
      </c>
      <c r="G2459" s="3">
        <v>994.98369240014097</v>
      </c>
      <c r="H2459" s="3">
        <v>3</v>
      </c>
      <c r="I2459" s="3">
        <v>910.75636550377499</v>
      </c>
      <c r="J2459" s="3">
        <v>44</v>
      </c>
      <c r="K2459" s="3">
        <v>3.64010043196294</v>
      </c>
      <c r="L2459" s="3">
        <v>45</v>
      </c>
      <c r="M2459" s="3">
        <v>12</v>
      </c>
      <c r="N2459" s="3">
        <v>7</v>
      </c>
      <c r="O2459" s="3">
        <v>597</v>
      </c>
      <c r="P2459" s="3">
        <v>4</v>
      </c>
      <c r="Q2459" s="3">
        <v>16418.366009397701</v>
      </c>
      <c r="R2459" s="3">
        <v>3</v>
      </c>
      <c r="S2459" s="3">
        <v>0</v>
      </c>
      <c r="T2459" s="3">
        <v>0</v>
      </c>
      <c r="U2459" s="3">
        <v>3504.2874801036701</v>
      </c>
      <c r="V2459" s="3">
        <v>0</v>
      </c>
      <c r="W2459" s="3" t="str">
        <f>IF(Bank_data3[[#This Row],[credit_risk]]=1,"High Risk","Low Risk")</f>
        <v>Low Risk</v>
      </c>
      <c r="X2459" s="3" t="str">
        <f t="shared" si="266"/>
        <v>45-54</v>
      </c>
      <c r="Y2459" s="3" t="str">
        <f t="shared" si="267"/>
        <v>Low Income</v>
      </c>
      <c r="Z2459" s="3" t="str">
        <f t="shared" si="268"/>
        <v>Fair</v>
      </c>
      <c r="AA2459" s="27">
        <f t="shared" si="269"/>
        <v>0.36180714608610726</v>
      </c>
      <c r="AB2459" s="3" t="str">
        <f t="shared" si="270"/>
        <v>Low</v>
      </c>
      <c r="AC2459" s="3" t="str">
        <f t="shared" si="271"/>
        <v>High</v>
      </c>
      <c r="AD2459" s="3" t="str">
        <f t="shared" si="272"/>
        <v>No</v>
      </c>
    </row>
    <row r="2460" spans="1:30" ht="15" customHeight="1" x14ac:dyDescent="0.3">
      <c r="A2460" s="3" t="s">
        <v>2481</v>
      </c>
      <c r="B2460" s="3">
        <v>30</v>
      </c>
      <c r="C2460" s="3" t="s">
        <v>31</v>
      </c>
      <c r="D2460" s="3" t="s">
        <v>26</v>
      </c>
      <c r="E2460" s="3">
        <v>71209.426008977796</v>
      </c>
      <c r="F2460" s="3">
        <v>162</v>
      </c>
      <c r="G2460" s="3">
        <v>2817.57950610339</v>
      </c>
      <c r="H2460" s="3">
        <v>2</v>
      </c>
      <c r="I2460" s="3">
        <v>829.61701693774205</v>
      </c>
      <c r="J2460" s="3">
        <v>47</v>
      </c>
      <c r="K2460" s="3">
        <v>363.18281440364302</v>
      </c>
      <c r="L2460" s="3">
        <v>41</v>
      </c>
      <c r="M2460" s="3">
        <v>11</v>
      </c>
      <c r="N2460" s="3">
        <v>2</v>
      </c>
      <c r="O2460" s="3">
        <v>486</v>
      </c>
      <c r="P2460" s="3">
        <v>5</v>
      </c>
      <c r="Q2460" s="3">
        <v>5358.0172637854903</v>
      </c>
      <c r="R2460" s="3">
        <v>6</v>
      </c>
      <c r="S2460" s="3">
        <v>0</v>
      </c>
      <c r="T2460" s="3">
        <v>0</v>
      </c>
      <c r="U2460" s="3">
        <v>17169.380084906799</v>
      </c>
      <c r="V2460" s="3">
        <v>1</v>
      </c>
      <c r="W2460" s="3" t="str">
        <f>IF(Bank_data3[[#This Row],[credit_risk]]=1,"High Risk","Low Risk")</f>
        <v>High Risk</v>
      </c>
      <c r="X2460" s="3" t="str">
        <f t="shared" si="266"/>
        <v>25-34</v>
      </c>
      <c r="Y2460" s="3" t="str">
        <f t="shared" si="267"/>
        <v>Middle Income</v>
      </c>
      <c r="Z2460" s="3" t="str">
        <f t="shared" si="268"/>
        <v>Poor</v>
      </c>
      <c r="AA2460" s="27">
        <f t="shared" si="269"/>
        <v>7.5243090193003001E-2</v>
      </c>
      <c r="AB2460" s="3" t="str">
        <f t="shared" si="270"/>
        <v>Medium</v>
      </c>
      <c r="AC2460" s="3" t="str">
        <f t="shared" si="271"/>
        <v>High</v>
      </c>
      <c r="AD2460" s="3" t="str">
        <f t="shared" si="272"/>
        <v>No</v>
      </c>
    </row>
    <row r="2461" spans="1:30" ht="15" customHeight="1" x14ac:dyDescent="0.3">
      <c r="A2461" s="3" t="s">
        <v>2482</v>
      </c>
      <c r="B2461" s="3">
        <v>29</v>
      </c>
      <c r="C2461" s="3" t="s">
        <v>23</v>
      </c>
      <c r="D2461" s="3" t="s">
        <v>26</v>
      </c>
      <c r="E2461" s="3">
        <v>30685.082743283601</v>
      </c>
      <c r="F2461" s="3">
        <v>113</v>
      </c>
      <c r="G2461" s="3">
        <v>1247.7997095017199</v>
      </c>
      <c r="H2461" s="3">
        <v>8</v>
      </c>
      <c r="I2461" s="3">
        <v>322.91634624688902</v>
      </c>
      <c r="J2461" s="3">
        <v>0</v>
      </c>
      <c r="K2461" s="3">
        <v>604.43885404291495</v>
      </c>
      <c r="L2461" s="3">
        <v>62</v>
      </c>
      <c r="M2461" s="3">
        <v>13</v>
      </c>
      <c r="N2461" s="3">
        <v>5</v>
      </c>
      <c r="O2461" s="3">
        <v>750</v>
      </c>
      <c r="P2461" s="3">
        <v>4</v>
      </c>
      <c r="Q2461" s="3">
        <v>17489.597491218701</v>
      </c>
      <c r="R2461" s="3">
        <v>2</v>
      </c>
      <c r="S2461" s="3">
        <v>1</v>
      </c>
      <c r="T2461" s="3">
        <v>0</v>
      </c>
      <c r="U2461" s="3">
        <v>14836.781836436599</v>
      </c>
      <c r="V2461" s="3">
        <v>1</v>
      </c>
      <c r="W2461" s="3" t="str">
        <f>IF(Bank_data3[[#This Row],[credit_risk]]=1,"High Risk","Low Risk")</f>
        <v>High Risk</v>
      </c>
      <c r="X2461" s="3" t="str">
        <f t="shared" si="266"/>
        <v>25-34</v>
      </c>
      <c r="Y2461" s="3" t="str">
        <f t="shared" si="267"/>
        <v>Low Income</v>
      </c>
      <c r="Z2461" s="3" t="str">
        <f t="shared" si="268"/>
        <v>Very Good</v>
      </c>
      <c r="AA2461" s="27">
        <f t="shared" si="269"/>
        <v>0.56997068046188837</v>
      </c>
      <c r="AB2461" s="3" t="str">
        <f t="shared" si="270"/>
        <v>Medium</v>
      </c>
      <c r="AC2461" s="3" t="str">
        <f t="shared" si="271"/>
        <v>High</v>
      </c>
      <c r="AD2461" s="3" t="str">
        <f t="shared" si="272"/>
        <v>No</v>
      </c>
    </row>
    <row r="2462" spans="1:30" ht="15" customHeight="1" x14ac:dyDescent="0.3">
      <c r="A2462" s="3" t="s">
        <v>2483</v>
      </c>
      <c r="B2462" s="3">
        <v>28</v>
      </c>
      <c r="C2462" s="3" t="s">
        <v>28</v>
      </c>
      <c r="D2462" s="3" t="s">
        <v>24</v>
      </c>
      <c r="E2462" s="3">
        <v>58655.7511780274</v>
      </c>
      <c r="F2462" s="3">
        <v>212</v>
      </c>
      <c r="G2462" s="3">
        <v>765.80953468353005</v>
      </c>
      <c r="H2462" s="3">
        <v>2</v>
      </c>
      <c r="I2462" s="3">
        <v>834.93478408757505</v>
      </c>
      <c r="J2462" s="3">
        <v>35</v>
      </c>
      <c r="K2462" s="3">
        <v>686.37836621801603</v>
      </c>
      <c r="L2462" s="3">
        <v>76</v>
      </c>
      <c r="M2462" s="3">
        <v>0</v>
      </c>
      <c r="N2462" s="3">
        <v>5</v>
      </c>
      <c r="O2462" s="3">
        <v>383</v>
      </c>
      <c r="P2462" s="3">
        <v>5</v>
      </c>
      <c r="Q2462" s="3">
        <v>12660.4703207985</v>
      </c>
      <c r="R2462" s="3">
        <v>0</v>
      </c>
      <c r="S2462" s="3">
        <v>0</v>
      </c>
      <c r="T2462" s="3">
        <v>0</v>
      </c>
      <c r="U2462" s="3">
        <v>6408.0578305612999</v>
      </c>
      <c r="V2462" s="3">
        <v>1</v>
      </c>
      <c r="W2462" s="3" t="str">
        <f>IF(Bank_data3[[#This Row],[credit_risk]]=1,"High Risk","Low Risk")</f>
        <v>High Risk</v>
      </c>
      <c r="X2462" s="3" t="str">
        <f t="shared" si="266"/>
        <v>25-34</v>
      </c>
      <c r="Y2462" s="3" t="str">
        <f t="shared" si="267"/>
        <v>Middle Income</v>
      </c>
      <c r="Z2462" s="3" t="str">
        <f t="shared" si="268"/>
        <v>Poor</v>
      </c>
      <c r="AA2462" s="27">
        <f t="shared" si="269"/>
        <v>0.21584363112787389</v>
      </c>
      <c r="AB2462" s="3" t="str">
        <f t="shared" si="270"/>
        <v>Low</v>
      </c>
      <c r="AC2462" s="3" t="str">
        <f t="shared" si="271"/>
        <v>High</v>
      </c>
      <c r="AD2462" s="3" t="str">
        <f t="shared" si="272"/>
        <v>No</v>
      </c>
    </row>
    <row r="2463" spans="1:30" ht="15" customHeight="1" x14ac:dyDescent="0.3">
      <c r="A2463" s="3" t="s">
        <v>2484</v>
      </c>
      <c r="B2463" s="3">
        <v>33</v>
      </c>
      <c r="C2463" s="3" t="s">
        <v>31</v>
      </c>
      <c r="D2463" s="3" t="s">
        <v>24</v>
      </c>
      <c r="E2463" s="3">
        <v>56208.809165407001</v>
      </c>
      <c r="F2463" s="3">
        <v>86</v>
      </c>
      <c r="G2463" s="3">
        <v>2816.08556441472</v>
      </c>
      <c r="H2463" s="3">
        <v>10</v>
      </c>
      <c r="I2463" s="3">
        <v>1136.1964737191299</v>
      </c>
      <c r="J2463" s="3">
        <v>2</v>
      </c>
      <c r="K2463" s="3">
        <v>266.04345465311701</v>
      </c>
      <c r="L2463" s="3">
        <v>32</v>
      </c>
      <c r="M2463" s="3">
        <v>11</v>
      </c>
      <c r="N2463" s="3">
        <v>1</v>
      </c>
      <c r="O2463" s="3">
        <v>557</v>
      </c>
      <c r="P2463" s="3">
        <v>4</v>
      </c>
      <c r="Q2463" s="3">
        <v>9298.1104825215298</v>
      </c>
      <c r="R2463" s="3">
        <v>7</v>
      </c>
      <c r="S2463" s="3">
        <v>0</v>
      </c>
      <c r="T2463" s="3">
        <v>0</v>
      </c>
      <c r="U2463" s="3">
        <v>6559.8615055336404</v>
      </c>
      <c r="V2463" s="3">
        <v>1</v>
      </c>
      <c r="W2463" s="3" t="str">
        <f>IF(Bank_data3[[#This Row],[credit_risk]]=1,"High Risk","Low Risk")</f>
        <v>High Risk</v>
      </c>
      <c r="X2463" s="3" t="str">
        <f t="shared" si="266"/>
        <v>25-34</v>
      </c>
      <c r="Y2463" s="3" t="str">
        <f t="shared" si="267"/>
        <v>Middle Income</v>
      </c>
      <c r="Z2463" s="3" t="str">
        <f t="shared" si="268"/>
        <v>Poor</v>
      </c>
      <c r="AA2463" s="27">
        <f t="shared" si="269"/>
        <v>0.16542087655975346</v>
      </c>
      <c r="AB2463" s="3" t="str">
        <f t="shared" si="270"/>
        <v>Medium</v>
      </c>
      <c r="AC2463" s="3" t="str">
        <f t="shared" si="271"/>
        <v>High</v>
      </c>
      <c r="AD2463" s="3" t="str">
        <f t="shared" si="272"/>
        <v>No</v>
      </c>
    </row>
    <row r="2464" spans="1:30" ht="15" customHeight="1" x14ac:dyDescent="0.3">
      <c r="A2464" s="3" t="s">
        <v>2485</v>
      </c>
      <c r="B2464" s="3">
        <v>32</v>
      </c>
      <c r="C2464" s="3" t="s">
        <v>28</v>
      </c>
      <c r="D2464" s="3" t="s">
        <v>24</v>
      </c>
      <c r="E2464" s="3">
        <v>50780.695220300302</v>
      </c>
      <c r="F2464" s="3">
        <v>54</v>
      </c>
      <c r="G2464" s="3">
        <v>2080.0298607938898</v>
      </c>
      <c r="H2464" s="3">
        <v>7</v>
      </c>
      <c r="I2464" s="3">
        <v>613.62951636507205</v>
      </c>
      <c r="J2464" s="3">
        <v>33</v>
      </c>
      <c r="K2464" s="3">
        <v>343.00574591222301</v>
      </c>
      <c r="L2464" s="3">
        <v>68</v>
      </c>
      <c r="M2464" s="3">
        <v>12</v>
      </c>
      <c r="N2464" s="3">
        <v>0</v>
      </c>
      <c r="O2464" s="3">
        <v>413</v>
      </c>
      <c r="P2464" s="3">
        <v>4</v>
      </c>
      <c r="Q2464" s="3">
        <v>14303.085961819999</v>
      </c>
      <c r="R2464" s="3">
        <v>2</v>
      </c>
      <c r="S2464" s="3">
        <v>0</v>
      </c>
      <c r="T2464" s="3">
        <v>0</v>
      </c>
      <c r="U2464" s="3">
        <v>2401.6179187500102</v>
      </c>
      <c r="V2464" s="3">
        <v>1</v>
      </c>
      <c r="W2464" s="3" t="str">
        <f>IF(Bank_data3[[#This Row],[credit_risk]]=1,"High Risk","Low Risk")</f>
        <v>High Risk</v>
      </c>
      <c r="X2464" s="3" t="str">
        <f t="shared" si="266"/>
        <v>25-34</v>
      </c>
      <c r="Y2464" s="3" t="str">
        <f t="shared" si="267"/>
        <v>Middle Income</v>
      </c>
      <c r="Z2464" s="3" t="str">
        <f t="shared" si="268"/>
        <v>Poor</v>
      </c>
      <c r="AA2464" s="27">
        <f t="shared" si="269"/>
        <v>0.28166384685694767</v>
      </c>
      <c r="AB2464" s="3" t="str">
        <f t="shared" si="270"/>
        <v>Medium</v>
      </c>
      <c r="AC2464" s="3" t="str">
        <f t="shared" si="271"/>
        <v>High</v>
      </c>
      <c r="AD2464" s="3" t="str">
        <f t="shared" si="272"/>
        <v>No</v>
      </c>
    </row>
    <row r="2465" spans="1:30" ht="15" customHeight="1" x14ac:dyDescent="0.3">
      <c r="A2465" s="3" t="s">
        <v>2486</v>
      </c>
      <c r="B2465" s="3">
        <v>44</v>
      </c>
      <c r="C2465" s="3" t="s">
        <v>31</v>
      </c>
      <c r="D2465" s="3" t="s">
        <v>24</v>
      </c>
      <c r="E2465" s="3">
        <v>64179.133833804597</v>
      </c>
      <c r="F2465" s="3">
        <v>194</v>
      </c>
      <c r="G2465" s="3">
        <v>1585.04572977066</v>
      </c>
      <c r="H2465" s="3">
        <v>6</v>
      </c>
      <c r="I2465" s="3">
        <v>1260.2279658691</v>
      </c>
      <c r="J2465" s="3">
        <v>11</v>
      </c>
      <c r="K2465" s="3">
        <v>518.59639034130703</v>
      </c>
      <c r="L2465" s="3">
        <v>69</v>
      </c>
      <c r="M2465" s="3">
        <v>2</v>
      </c>
      <c r="N2465" s="3">
        <v>1</v>
      </c>
      <c r="O2465" s="3">
        <v>388</v>
      </c>
      <c r="P2465" s="3">
        <v>4</v>
      </c>
      <c r="Q2465" s="3">
        <v>21617.5533368258</v>
      </c>
      <c r="R2465" s="3">
        <v>3</v>
      </c>
      <c r="S2465" s="3">
        <v>0</v>
      </c>
      <c r="T2465" s="3">
        <v>0</v>
      </c>
      <c r="U2465" s="3">
        <v>500</v>
      </c>
      <c r="V2465" s="3">
        <v>1</v>
      </c>
      <c r="W2465" s="3" t="str">
        <f>IF(Bank_data3[[#This Row],[credit_risk]]=1,"High Risk","Low Risk")</f>
        <v>High Risk</v>
      </c>
      <c r="X2465" s="3" t="str">
        <f t="shared" si="266"/>
        <v>35-44</v>
      </c>
      <c r="Y2465" s="3" t="str">
        <f t="shared" si="267"/>
        <v>Middle Income</v>
      </c>
      <c r="Z2465" s="3" t="str">
        <f t="shared" si="268"/>
        <v>Poor</v>
      </c>
      <c r="AA2465" s="27">
        <f t="shared" si="269"/>
        <v>0.33683149094541609</v>
      </c>
      <c r="AB2465" s="3" t="str">
        <f t="shared" si="270"/>
        <v>Medium</v>
      </c>
      <c r="AC2465" s="3" t="str">
        <f t="shared" si="271"/>
        <v>High</v>
      </c>
      <c r="AD2465" s="3" t="str">
        <f t="shared" si="272"/>
        <v>No</v>
      </c>
    </row>
    <row r="2466" spans="1:30" ht="15" customHeight="1" x14ac:dyDescent="0.3">
      <c r="A2466" s="3" t="s">
        <v>2487</v>
      </c>
      <c r="B2466" s="3">
        <v>21</v>
      </c>
      <c r="C2466" s="3" t="s">
        <v>23</v>
      </c>
      <c r="D2466" s="3" t="s">
        <v>24</v>
      </c>
      <c r="E2466" s="3">
        <v>50607.271308790398</v>
      </c>
      <c r="F2466" s="3">
        <v>118</v>
      </c>
      <c r="G2466" s="3">
        <v>862.98157696453097</v>
      </c>
      <c r="H2466" s="3">
        <v>0</v>
      </c>
      <c r="I2466" s="3">
        <v>494.55782243009702</v>
      </c>
      <c r="J2466" s="3">
        <v>44</v>
      </c>
      <c r="K2466" s="3">
        <v>655.29527146624196</v>
      </c>
      <c r="L2466" s="3">
        <v>3</v>
      </c>
      <c r="M2466" s="3">
        <v>2</v>
      </c>
      <c r="N2466" s="3">
        <v>8</v>
      </c>
      <c r="O2466" s="3">
        <v>835</v>
      </c>
      <c r="P2466" s="3">
        <v>3</v>
      </c>
      <c r="Q2466" s="3">
        <v>18919.0038041304</v>
      </c>
      <c r="R2466" s="3">
        <v>2</v>
      </c>
      <c r="S2466" s="3">
        <v>0</v>
      </c>
      <c r="T2466" s="3">
        <v>0</v>
      </c>
      <c r="U2466" s="3">
        <v>10302.410806793399</v>
      </c>
      <c r="V2466" s="3">
        <v>0</v>
      </c>
      <c r="W2466" s="3" t="str">
        <f>IF(Bank_data3[[#This Row],[credit_risk]]=1,"High Risk","Low Risk")</f>
        <v>Low Risk</v>
      </c>
      <c r="X2466" s="3" t="str">
        <f t="shared" si="266"/>
        <v>18-24</v>
      </c>
      <c r="Y2466" s="3" t="str">
        <f t="shared" si="267"/>
        <v>Middle Income</v>
      </c>
      <c r="Z2466" s="3" t="str">
        <f t="shared" si="268"/>
        <v>Excellent</v>
      </c>
      <c r="AA2466" s="27">
        <f t="shared" si="269"/>
        <v>0.37383963440139484</v>
      </c>
      <c r="AB2466" s="3" t="str">
        <f t="shared" si="270"/>
        <v>Low</v>
      </c>
      <c r="AC2466" s="3" t="str">
        <f t="shared" si="271"/>
        <v>Low</v>
      </c>
      <c r="AD2466" s="3" t="str">
        <f t="shared" si="272"/>
        <v>No</v>
      </c>
    </row>
    <row r="2467" spans="1:30" ht="15" customHeight="1" x14ac:dyDescent="0.3">
      <c r="A2467" s="3" t="s">
        <v>2488</v>
      </c>
      <c r="B2467" s="3">
        <v>54</v>
      </c>
      <c r="C2467" s="3" t="s">
        <v>31</v>
      </c>
      <c r="D2467" s="3" t="s">
        <v>33</v>
      </c>
      <c r="E2467" s="3">
        <v>40378.503381125898</v>
      </c>
      <c r="F2467" s="3">
        <v>105</v>
      </c>
      <c r="G2467" s="3">
        <v>2113.2301429967702</v>
      </c>
      <c r="H2467" s="3">
        <v>7</v>
      </c>
      <c r="I2467" s="3">
        <v>802.291762101431</v>
      </c>
      <c r="J2467" s="3">
        <v>26</v>
      </c>
      <c r="K2467" s="3">
        <v>407.47654003609</v>
      </c>
      <c r="L2467" s="3">
        <v>57</v>
      </c>
      <c r="M2467" s="3">
        <v>0</v>
      </c>
      <c r="N2467" s="3">
        <v>5</v>
      </c>
      <c r="O2467" s="3">
        <v>846</v>
      </c>
      <c r="P2467" s="3">
        <v>2</v>
      </c>
      <c r="Q2467" s="3">
        <v>14186.561715685801</v>
      </c>
      <c r="R2467" s="3">
        <v>7</v>
      </c>
      <c r="S2467" s="3">
        <v>0</v>
      </c>
      <c r="T2467" s="3">
        <v>0</v>
      </c>
      <c r="U2467" s="3">
        <v>7191.1097233873497</v>
      </c>
      <c r="V2467" s="3">
        <v>1</v>
      </c>
      <c r="W2467" s="3" t="str">
        <f>IF(Bank_data3[[#This Row],[credit_risk]]=1,"High Risk","Low Risk")</f>
        <v>High Risk</v>
      </c>
      <c r="X2467" s="3" t="str">
        <f t="shared" si="266"/>
        <v>45-54</v>
      </c>
      <c r="Y2467" s="3" t="str">
        <f t="shared" si="267"/>
        <v>Low Income</v>
      </c>
      <c r="Z2467" s="3" t="str">
        <f t="shared" si="268"/>
        <v>Excellent</v>
      </c>
      <c r="AA2467" s="27">
        <f t="shared" si="269"/>
        <v>0.35133946352050821</v>
      </c>
      <c r="AB2467" s="3" t="str">
        <f t="shared" si="270"/>
        <v>Medium</v>
      </c>
      <c r="AC2467" s="3" t="str">
        <f t="shared" si="271"/>
        <v>High</v>
      </c>
      <c r="AD2467" s="3" t="str">
        <f t="shared" si="272"/>
        <v>No</v>
      </c>
    </row>
    <row r="2468" spans="1:30" ht="15" customHeight="1" x14ac:dyDescent="0.3">
      <c r="A2468" s="3" t="s">
        <v>2489</v>
      </c>
      <c r="B2468" s="3">
        <v>26</v>
      </c>
      <c r="C2468" s="3" t="s">
        <v>28</v>
      </c>
      <c r="D2468" s="3" t="s">
        <v>24</v>
      </c>
      <c r="E2468" s="3">
        <v>51665.203561678602</v>
      </c>
      <c r="F2468" s="3">
        <v>170</v>
      </c>
      <c r="G2468" s="3">
        <v>329.26741570386702</v>
      </c>
      <c r="H2468" s="3">
        <v>8</v>
      </c>
      <c r="I2468" s="3">
        <v>1337.36470668181</v>
      </c>
      <c r="J2468" s="3">
        <v>49</v>
      </c>
      <c r="K2468" s="3">
        <v>468.47262701859</v>
      </c>
      <c r="L2468" s="3">
        <v>28</v>
      </c>
      <c r="M2468" s="3">
        <v>10</v>
      </c>
      <c r="N2468" s="3">
        <v>2</v>
      </c>
      <c r="O2468" s="3">
        <v>720</v>
      </c>
      <c r="P2468" s="3">
        <v>1</v>
      </c>
      <c r="Q2468" s="3">
        <v>17616.2931670488</v>
      </c>
      <c r="R2468" s="3">
        <v>4</v>
      </c>
      <c r="S2468" s="3">
        <v>0</v>
      </c>
      <c r="T2468" s="3">
        <v>0</v>
      </c>
      <c r="U2468" s="3">
        <v>13003.9216588164</v>
      </c>
      <c r="V2468" s="3">
        <v>1</v>
      </c>
      <c r="W2468" s="3" t="str">
        <f>IF(Bank_data3[[#This Row],[credit_risk]]=1,"High Risk","Low Risk")</f>
        <v>High Risk</v>
      </c>
      <c r="X2468" s="3" t="str">
        <f t="shared" si="266"/>
        <v>25-34</v>
      </c>
      <c r="Y2468" s="3" t="str">
        <f t="shared" si="267"/>
        <v>Middle Income</v>
      </c>
      <c r="Z2468" s="3" t="str">
        <f t="shared" si="268"/>
        <v>Good</v>
      </c>
      <c r="AA2468" s="27">
        <f t="shared" si="269"/>
        <v>0.3409701685587716</v>
      </c>
      <c r="AB2468" s="3" t="str">
        <f t="shared" si="270"/>
        <v>Low</v>
      </c>
      <c r="AC2468" s="3" t="str">
        <f t="shared" si="271"/>
        <v>Medium</v>
      </c>
      <c r="AD2468" s="3" t="str">
        <f t="shared" si="272"/>
        <v>No</v>
      </c>
    </row>
    <row r="2469" spans="1:30" ht="15" customHeight="1" x14ac:dyDescent="0.3">
      <c r="A2469" s="3" t="s">
        <v>2490</v>
      </c>
      <c r="B2469" s="3">
        <v>40</v>
      </c>
      <c r="C2469" s="3" t="s">
        <v>28</v>
      </c>
      <c r="D2469" s="3" t="s">
        <v>24</v>
      </c>
      <c r="E2469" s="3">
        <v>21342.133946519101</v>
      </c>
      <c r="F2469" s="3">
        <v>222</v>
      </c>
      <c r="G2469" s="3">
        <v>2054.6179038729001</v>
      </c>
      <c r="H2469" s="3">
        <v>7</v>
      </c>
      <c r="I2469" s="3">
        <v>561.51003055513695</v>
      </c>
      <c r="J2469" s="3">
        <v>36</v>
      </c>
      <c r="K2469" s="3">
        <v>584.71356035114104</v>
      </c>
      <c r="L2469" s="3">
        <v>20</v>
      </c>
      <c r="M2469" s="3">
        <v>3</v>
      </c>
      <c r="N2469" s="3">
        <v>9</v>
      </c>
      <c r="O2469" s="3">
        <v>473</v>
      </c>
      <c r="P2469" s="3">
        <v>4</v>
      </c>
      <c r="Q2469" s="3">
        <v>9459.1595295114803</v>
      </c>
      <c r="R2469" s="3">
        <v>0</v>
      </c>
      <c r="S2469" s="3">
        <v>0</v>
      </c>
      <c r="T2469" s="3">
        <v>0</v>
      </c>
      <c r="U2469" s="3">
        <v>13661.9573057783</v>
      </c>
      <c r="V2469" s="3">
        <v>1</v>
      </c>
      <c r="W2469" s="3" t="str">
        <f>IF(Bank_data3[[#This Row],[credit_risk]]=1,"High Risk","Low Risk")</f>
        <v>High Risk</v>
      </c>
      <c r="X2469" s="3" t="str">
        <f t="shared" si="266"/>
        <v>35-44</v>
      </c>
      <c r="Y2469" s="3" t="str">
        <f t="shared" si="267"/>
        <v>Low Income</v>
      </c>
      <c r="Z2469" s="3" t="str">
        <f t="shared" si="268"/>
        <v>Poor</v>
      </c>
      <c r="AA2469" s="27">
        <f t="shared" si="269"/>
        <v>0.44321526391011468</v>
      </c>
      <c r="AB2469" s="3" t="str">
        <f t="shared" si="270"/>
        <v>Medium</v>
      </c>
      <c r="AC2469" s="3" t="str">
        <f t="shared" si="271"/>
        <v>Medium</v>
      </c>
      <c r="AD2469" s="3" t="str">
        <f t="shared" si="272"/>
        <v>No</v>
      </c>
    </row>
    <row r="2470" spans="1:30" ht="15" customHeight="1" x14ac:dyDescent="0.3">
      <c r="A2470" s="3" t="s">
        <v>2491</v>
      </c>
      <c r="B2470" s="3">
        <v>37</v>
      </c>
      <c r="C2470" s="3" t="s">
        <v>28</v>
      </c>
      <c r="D2470" s="3" t="s">
        <v>26</v>
      </c>
      <c r="E2470" s="3">
        <v>61028.865161538197</v>
      </c>
      <c r="F2470" s="3">
        <v>143</v>
      </c>
      <c r="G2470" s="3">
        <v>1700.09845032475</v>
      </c>
      <c r="H2470" s="3">
        <v>9</v>
      </c>
      <c r="I2470" s="3">
        <v>1168.89491918198</v>
      </c>
      <c r="J2470" s="3">
        <v>24</v>
      </c>
      <c r="K2470" s="3">
        <v>211.581503364621</v>
      </c>
      <c r="L2470" s="3">
        <v>25</v>
      </c>
      <c r="M2470" s="3">
        <v>10</v>
      </c>
      <c r="N2470" s="3">
        <v>6</v>
      </c>
      <c r="O2470" s="3">
        <v>879</v>
      </c>
      <c r="P2470" s="3">
        <v>3</v>
      </c>
      <c r="Q2470" s="3">
        <v>8220.7205873242201</v>
      </c>
      <c r="R2470" s="3">
        <v>5</v>
      </c>
      <c r="S2470" s="3">
        <v>0</v>
      </c>
      <c r="T2470" s="3">
        <v>0</v>
      </c>
      <c r="U2470" s="3">
        <v>500</v>
      </c>
      <c r="V2470" s="3">
        <v>1</v>
      </c>
      <c r="W2470" s="3" t="str">
        <f>IF(Bank_data3[[#This Row],[credit_risk]]=1,"High Risk","Low Risk")</f>
        <v>High Risk</v>
      </c>
      <c r="X2470" s="3" t="str">
        <f t="shared" si="266"/>
        <v>35-44</v>
      </c>
      <c r="Y2470" s="3" t="str">
        <f t="shared" si="267"/>
        <v>Middle Income</v>
      </c>
      <c r="Z2470" s="3" t="str">
        <f t="shared" si="268"/>
        <v>Excellent</v>
      </c>
      <c r="AA2470" s="27">
        <f t="shared" si="269"/>
        <v>0.13470217028556364</v>
      </c>
      <c r="AB2470" s="3" t="str">
        <f t="shared" si="270"/>
        <v>Medium</v>
      </c>
      <c r="AC2470" s="3" t="str">
        <f t="shared" si="271"/>
        <v>Medium</v>
      </c>
      <c r="AD2470" s="3" t="str">
        <f t="shared" si="272"/>
        <v>No</v>
      </c>
    </row>
    <row r="2471" spans="1:30" ht="15" customHeight="1" x14ac:dyDescent="0.3">
      <c r="A2471" s="3" t="s">
        <v>2492</v>
      </c>
      <c r="B2471" s="3">
        <v>22</v>
      </c>
      <c r="C2471" s="3" t="s">
        <v>28</v>
      </c>
      <c r="D2471" s="3" t="s">
        <v>33</v>
      </c>
      <c r="E2471" s="3">
        <v>65628.1265629923</v>
      </c>
      <c r="F2471" s="3">
        <v>220</v>
      </c>
      <c r="G2471" s="3">
        <v>2292.0479470499599</v>
      </c>
      <c r="H2471" s="3">
        <v>9</v>
      </c>
      <c r="I2471" s="3">
        <v>1491.12832677763</v>
      </c>
      <c r="J2471" s="3">
        <v>11</v>
      </c>
      <c r="K2471" s="3">
        <v>906.25054514157102</v>
      </c>
      <c r="L2471" s="3">
        <v>40</v>
      </c>
      <c r="M2471" s="3">
        <v>1</v>
      </c>
      <c r="N2471" s="3">
        <v>0</v>
      </c>
      <c r="O2471" s="3">
        <v>801</v>
      </c>
      <c r="P2471" s="3">
        <v>1</v>
      </c>
      <c r="Q2471" s="3">
        <v>16271.401209482099</v>
      </c>
      <c r="R2471" s="3">
        <v>5</v>
      </c>
      <c r="S2471" s="3">
        <v>0</v>
      </c>
      <c r="T2471" s="3">
        <v>0</v>
      </c>
      <c r="U2471" s="3">
        <v>8183.6421108735804</v>
      </c>
      <c r="V2471" s="3">
        <v>1</v>
      </c>
      <c r="W2471" s="3" t="str">
        <f>IF(Bank_data3[[#This Row],[credit_risk]]=1,"High Risk","Low Risk")</f>
        <v>High Risk</v>
      </c>
      <c r="X2471" s="3" t="str">
        <f t="shared" si="266"/>
        <v>18-24</v>
      </c>
      <c r="Y2471" s="3" t="str">
        <f t="shared" si="267"/>
        <v>Middle Income</v>
      </c>
      <c r="Z2471" s="3" t="str">
        <f t="shared" si="268"/>
        <v>Excellent</v>
      </c>
      <c r="AA2471" s="27">
        <f t="shared" si="269"/>
        <v>0.24793334903235745</v>
      </c>
      <c r="AB2471" s="3" t="str">
        <f t="shared" si="270"/>
        <v>Medium</v>
      </c>
      <c r="AC2471" s="3" t="str">
        <f t="shared" si="271"/>
        <v>High</v>
      </c>
      <c r="AD2471" s="3" t="str">
        <f t="shared" si="272"/>
        <v>No</v>
      </c>
    </row>
    <row r="2472" spans="1:30" ht="15" customHeight="1" x14ac:dyDescent="0.3">
      <c r="A2472" s="3" t="s">
        <v>2493</v>
      </c>
      <c r="B2472" s="3">
        <v>61</v>
      </c>
      <c r="C2472" s="3" t="s">
        <v>23</v>
      </c>
      <c r="D2472" s="3" t="s">
        <v>24</v>
      </c>
      <c r="E2472" s="3">
        <v>38180.938433969197</v>
      </c>
      <c r="F2472" s="3">
        <v>82</v>
      </c>
      <c r="G2472" s="3">
        <v>10</v>
      </c>
      <c r="H2472" s="3">
        <v>0</v>
      </c>
      <c r="I2472" s="3">
        <v>859.86542412345295</v>
      </c>
      <c r="J2472" s="3">
        <v>32</v>
      </c>
      <c r="K2472" s="3">
        <v>520.67380326444197</v>
      </c>
      <c r="L2472" s="3">
        <v>77</v>
      </c>
      <c r="M2472" s="3">
        <v>18</v>
      </c>
      <c r="N2472" s="3">
        <v>7</v>
      </c>
      <c r="O2472" s="3">
        <v>868</v>
      </c>
      <c r="P2472" s="3">
        <v>4</v>
      </c>
      <c r="Q2472" s="3">
        <v>13426.753774434301</v>
      </c>
      <c r="R2472" s="3">
        <v>0</v>
      </c>
      <c r="S2472" s="3">
        <v>0</v>
      </c>
      <c r="T2472" s="3">
        <v>0</v>
      </c>
      <c r="U2472" s="3">
        <v>17546.6788775026</v>
      </c>
      <c r="V2472" s="3">
        <v>0</v>
      </c>
      <c r="W2472" s="3" t="str">
        <f>IF(Bank_data3[[#This Row],[credit_risk]]=1,"High Risk","Low Risk")</f>
        <v>Low Risk</v>
      </c>
      <c r="X2472" s="3" t="str">
        <f t="shared" si="266"/>
        <v>55+</v>
      </c>
      <c r="Y2472" s="3" t="str">
        <f t="shared" si="267"/>
        <v>Low Income</v>
      </c>
      <c r="Z2472" s="3" t="str">
        <f t="shared" si="268"/>
        <v>Excellent</v>
      </c>
      <c r="AA2472" s="27">
        <f t="shared" si="269"/>
        <v>0.3516611776752101</v>
      </c>
      <c r="AB2472" s="3" t="str">
        <f t="shared" si="270"/>
        <v>Low</v>
      </c>
      <c r="AC2472" s="3" t="str">
        <f t="shared" si="271"/>
        <v>High</v>
      </c>
      <c r="AD2472" s="3" t="str">
        <f t="shared" si="272"/>
        <v>No</v>
      </c>
    </row>
    <row r="2473" spans="1:30" ht="15" customHeight="1" x14ac:dyDescent="0.3">
      <c r="A2473" s="3" t="s">
        <v>2494</v>
      </c>
      <c r="B2473" s="3">
        <v>58</v>
      </c>
      <c r="C2473" s="3" t="s">
        <v>31</v>
      </c>
      <c r="D2473" s="3" t="s">
        <v>24</v>
      </c>
      <c r="E2473" s="3">
        <v>33898.798010871098</v>
      </c>
      <c r="F2473" s="3">
        <v>219</v>
      </c>
      <c r="G2473" s="3">
        <v>763.50696450291696</v>
      </c>
      <c r="H2473" s="3">
        <v>10</v>
      </c>
      <c r="I2473" s="3">
        <v>615.54405441584299</v>
      </c>
      <c r="J2473" s="3">
        <v>8</v>
      </c>
      <c r="K2473" s="3">
        <v>412.434647286624</v>
      </c>
      <c r="L2473" s="3">
        <v>33</v>
      </c>
      <c r="M2473" s="3">
        <v>11</v>
      </c>
      <c r="N2473" s="3">
        <v>9</v>
      </c>
      <c r="O2473" s="3">
        <v>851</v>
      </c>
      <c r="P2473" s="3">
        <v>5</v>
      </c>
      <c r="Q2473" s="3">
        <v>10259.2506057378</v>
      </c>
      <c r="R2473" s="3">
        <v>1</v>
      </c>
      <c r="S2473" s="3">
        <v>0</v>
      </c>
      <c r="T2473" s="3">
        <v>0</v>
      </c>
      <c r="U2473" s="3">
        <v>3390.04634311072</v>
      </c>
      <c r="V2473" s="3">
        <v>0</v>
      </c>
      <c r="W2473" s="3" t="str">
        <f>IF(Bank_data3[[#This Row],[credit_risk]]=1,"High Risk","Low Risk")</f>
        <v>Low Risk</v>
      </c>
      <c r="X2473" s="3" t="str">
        <f t="shared" si="266"/>
        <v>55+</v>
      </c>
      <c r="Y2473" s="3" t="str">
        <f t="shared" si="267"/>
        <v>Low Income</v>
      </c>
      <c r="Z2473" s="3" t="str">
        <f t="shared" si="268"/>
        <v>Excellent</v>
      </c>
      <c r="AA2473" s="27">
        <f t="shared" si="269"/>
        <v>0.30264349203319046</v>
      </c>
      <c r="AB2473" s="3" t="str">
        <f t="shared" si="270"/>
        <v>Low</v>
      </c>
      <c r="AC2473" s="3" t="str">
        <f t="shared" si="271"/>
        <v>High</v>
      </c>
      <c r="AD2473" s="3" t="str">
        <f t="shared" si="272"/>
        <v>No</v>
      </c>
    </row>
    <row r="2474" spans="1:30" ht="15" customHeight="1" x14ac:dyDescent="0.3">
      <c r="A2474" s="3" t="s">
        <v>2495</v>
      </c>
      <c r="B2474" s="3">
        <v>60</v>
      </c>
      <c r="C2474" s="3" t="s">
        <v>23</v>
      </c>
      <c r="D2474" s="3" t="s">
        <v>24</v>
      </c>
      <c r="E2474" s="3">
        <v>38844.4701799205</v>
      </c>
      <c r="F2474" s="3">
        <v>204</v>
      </c>
      <c r="G2474" s="3">
        <v>700.21754224181302</v>
      </c>
      <c r="H2474" s="3">
        <v>10</v>
      </c>
      <c r="I2474" s="3">
        <v>529.54141896749195</v>
      </c>
      <c r="J2474" s="3">
        <v>0</v>
      </c>
      <c r="K2474" s="3">
        <v>785.14577108557603</v>
      </c>
      <c r="L2474" s="3">
        <v>43</v>
      </c>
      <c r="M2474" s="3">
        <v>12</v>
      </c>
      <c r="N2474" s="3">
        <v>6</v>
      </c>
      <c r="O2474" s="3">
        <v>773</v>
      </c>
      <c r="P2474" s="3">
        <v>5</v>
      </c>
      <c r="Q2474" s="3">
        <v>16840.104626360899</v>
      </c>
      <c r="R2474" s="3">
        <v>6</v>
      </c>
      <c r="S2474" s="3">
        <v>0</v>
      </c>
      <c r="T2474" s="3">
        <v>0</v>
      </c>
      <c r="U2474" s="3">
        <v>13133.6009389193</v>
      </c>
      <c r="V2474" s="3">
        <v>1</v>
      </c>
      <c r="W2474" s="3" t="str">
        <f>IF(Bank_data3[[#This Row],[credit_risk]]=1,"High Risk","Low Risk")</f>
        <v>High Risk</v>
      </c>
      <c r="X2474" s="3" t="str">
        <f t="shared" si="266"/>
        <v>55+</v>
      </c>
      <c r="Y2474" s="3" t="str">
        <f t="shared" si="267"/>
        <v>Low Income</v>
      </c>
      <c r="Z2474" s="3" t="str">
        <f t="shared" si="268"/>
        <v>Very Good</v>
      </c>
      <c r="AA2474" s="27">
        <f t="shared" si="269"/>
        <v>0.43352643370756783</v>
      </c>
      <c r="AB2474" s="3" t="str">
        <f t="shared" si="270"/>
        <v>Low</v>
      </c>
      <c r="AC2474" s="3" t="str">
        <f t="shared" si="271"/>
        <v>High</v>
      </c>
      <c r="AD2474" s="3" t="str">
        <f t="shared" si="272"/>
        <v>No</v>
      </c>
    </row>
    <row r="2475" spans="1:30" ht="15" customHeight="1" x14ac:dyDescent="0.3">
      <c r="A2475" s="3" t="s">
        <v>2496</v>
      </c>
      <c r="B2475" s="3">
        <v>68</v>
      </c>
      <c r="C2475" s="3" t="s">
        <v>23</v>
      </c>
      <c r="D2475" s="3" t="s">
        <v>26</v>
      </c>
      <c r="E2475" s="3">
        <v>48865.586407162002</v>
      </c>
      <c r="F2475" s="3">
        <v>31</v>
      </c>
      <c r="G2475" s="3">
        <v>605.65649429166399</v>
      </c>
      <c r="H2475" s="3">
        <v>6</v>
      </c>
      <c r="I2475" s="3">
        <v>1256.61094617156</v>
      </c>
      <c r="J2475" s="3">
        <v>49</v>
      </c>
      <c r="K2475" s="3">
        <v>531.82302784015701</v>
      </c>
      <c r="L2475" s="3">
        <v>0</v>
      </c>
      <c r="M2475" s="3">
        <v>16</v>
      </c>
      <c r="N2475" s="3">
        <v>2</v>
      </c>
      <c r="O2475" s="3">
        <v>512</v>
      </c>
      <c r="P2475" s="3">
        <v>2</v>
      </c>
      <c r="Q2475" s="3">
        <v>12263.0643802961</v>
      </c>
      <c r="R2475" s="3">
        <v>5</v>
      </c>
      <c r="S2475" s="3">
        <v>0</v>
      </c>
      <c r="T2475" s="3">
        <v>0</v>
      </c>
      <c r="U2475" s="3">
        <v>9519.5822466952395</v>
      </c>
      <c r="V2475" s="3">
        <v>1</v>
      </c>
      <c r="W2475" s="3" t="str">
        <f>IF(Bank_data3[[#This Row],[credit_risk]]=1,"High Risk","Low Risk")</f>
        <v>High Risk</v>
      </c>
      <c r="X2475" s="3" t="str">
        <f t="shared" si="266"/>
        <v>55+</v>
      </c>
      <c r="Y2475" s="3" t="str">
        <f t="shared" si="267"/>
        <v>Low Income</v>
      </c>
      <c r="Z2475" s="3" t="str">
        <f t="shared" si="268"/>
        <v>Poor</v>
      </c>
      <c r="AA2475" s="27">
        <f t="shared" si="269"/>
        <v>0.25095502340065562</v>
      </c>
      <c r="AB2475" s="3" t="str">
        <f t="shared" si="270"/>
        <v>Low</v>
      </c>
      <c r="AC2475" s="3" t="str">
        <f t="shared" si="271"/>
        <v>Low</v>
      </c>
      <c r="AD2475" s="3" t="str">
        <f t="shared" si="272"/>
        <v>No</v>
      </c>
    </row>
    <row r="2476" spans="1:30" ht="15" customHeight="1" x14ac:dyDescent="0.3">
      <c r="A2476" s="3" t="s">
        <v>2497</v>
      </c>
      <c r="B2476" s="3">
        <v>30</v>
      </c>
      <c r="C2476" s="3" t="s">
        <v>23</v>
      </c>
      <c r="D2476" s="3" t="s">
        <v>26</v>
      </c>
      <c r="E2476" s="3">
        <v>53885.947244640804</v>
      </c>
      <c r="F2476" s="3">
        <v>193</v>
      </c>
      <c r="G2476" s="3">
        <v>1840.01385449084</v>
      </c>
      <c r="H2476" s="3">
        <v>8</v>
      </c>
      <c r="I2476" s="3">
        <v>1246.84296976888</v>
      </c>
      <c r="J2476" s="3">
        <v>22</v>
      </c>
      <c r="K2476" s="3">
        <v>456.438003462437</v>
      </c>
      <c r="L2476" s="3">
        <v>31</v>
      </c>
      <c r="M2476" s="3">
        <v>18</v>
      </c>
      <c r="N2476" s="3">
        <v>3</v>
      </c>
      <c r="O2476" s="3">
        <v>472</v>
      </c>
      <c r="P2476" s="3">
        <v>0</v>
      </c>
      <c r="Q2476" s="3">
        <v>19706.339057127199</v>
      </c>
      <c r="R2476" s="3">
        <v>5</v>
      </c>
      <c r="S2476" s="3">
        <v>0</v>
      </c>
      <c r="T2476" s="3">
        <v>0</v>
      </c>
      <c r="U2476" s="3">
        <v>9254.9142188394399</v>
      </c>
      <c r="V2476" s="3">
        <v>1</v>
      </c>
      <c r="W2476" s="3" t="str">
        <f>IF(Bank_data3[[#This Row],[credit_risk]]=1,"High Risk","Low Risk")</f>
        <v>High Risk</v>
      </c>
      <c r="X2476" s="3" t="str">
        <f t="shared" si="266"/>
        <v>25-34</v>
      </c>
      <c r="Y2476" s="3" t="str">
        <f t="shared" si="267"/>
        <v>Middle Income</v>
      </c>
      <c r="Z2476" s="3" t="str">
        <f t="shared" si="268"/>
        <v>Poor</v>
      </c>
      <c r="AA2476" s="27">
        <f t="shared" si="269"/>
        <v>0.36570460509232455</v>
      </c>
      <c r="AB2476" s="3" t="str">
        <f t="shared" si="270"/>
        <v>Medium</v>
      </c>
      <c r="AC2476" s="3" t="str">
        <f t="shared" si="271"/>
        <v>High</v>
      </c>
      <c r="AD2476" s="3" t="str">
        <f t="shared" si="272"/>
        <v>No</v>
      </c>
    </row>
    <row r="2477" spans="1:30" ht="15" customHeight="1" x14ac:dyDescent="0.3">
      <c r="A2477" s="3" t="s">
        <v>2498</v>
      </c>
      <c r="B2477" s="3">
        <v>58</v>
      </c>
      <c r="C2477" s="3" t="s">
        <v>28</v>
      </c>
      <c r="D2477" s="3" t="s">
        <v>26</v>
      </c>
      <c r="E2477" s="3">
        <v>79078.8549900215</v>
      </c>
      <c r="F2477" s="3">
        <v>232</v>
      </c>
      <c r="G2477" s="3">
        <v>1263.7665519141001</v>
      </c>
      <c r="H2477" s="3">
        <v>4</v>
      </c>
      <c r="I2477" s="3">
        <v>1307.2581930040401</v>
      </c>
      <c r="J2477" s="3">
        <v>27</v>
      </c>
      <c r="K2477" s="3">
        <v>592.98918501536696</v>
      </c>
      <c r="L2477" s="3">
        <v>31</v>
      </c>
      <c r="M2477" s="3">
        <v>3</v>
      </c>
      <c r="N2477" s="3">
        <v>6</v>
      </c>
      <c r="O2477" s="3">
        <v>699</v>
      </c>
      <c r="P2477" s="3">
        <v>5</v>
      </c>
      <c r="Q2477" s="3">
        <v>0</v>
      </c>
      <c r="R2477" s="3">
        <v>7</v>
      </c>
      <c r="S2477" s="3">
        <v>0</v>
      </c>
      <c r="T2477" s="3">
        <v>0</v>
      </c>
      <c r="U2477" s="3">
        <v>7624.59694006886</v>
      </c>
      <c r="V2477" s="3">
        <v>1</v>
      </c>
      <c r="W2477" s="3" t="str">
        <f>IF(Bank_data3[[#This Row],[credit_risk]]=1,"High Risk","Low Risk")</f>
        <v>High Risk</v>
      </c>
      <c r="X2477" s="3" t="str">
        <f t="shared" si="266"/>
        <v>55+</v>
      </c>
      <c r="Y2477" s="3" t="str">
        <f t="shared" si="267"/>
        <v>Middle Income</v>
      </c>
      <c r="Z2477" s="3" t="str">
        <f t="shared" si="268"/>
        <v>Good</v>
      </c>
      <c r="AA2477" s="27">
        <f t="shared" si="269"/>
        <v>0</v>
      </c>
      <c r="AB2477" s="3" t="str">
        <f t="shared" si="270"/>
        <v>Medium</v>
      </c>
      <c r="AC2477" s="3" t="str">
        <f t="shared" si="271"/>
        <v>High</v>
      </c>
      <c r="AD2477" s="3" t="str">
        <f t="shared" si="272"/>
        <v>No</v>
      </c>
    </row>
    <row r="2478" spans="1:30" ht="15" customHeight="1" x14ac:dyDescent="0.3">
      <c r="A2478" s="3" t="s">
        <v>2499</v>
      </c>
      <c r="B2478" s="3">
        <v>43</v>
      </c>
      <c r="C2478" s="3" t="s">
        <v>28</v>
      </c>
      <c r="D2478" s="3" t="s">
        <v>24</v>
      </c>
      <c r="E2478" s="3">
        <v>76803.638290000803</v>
      </c>
      <c r="F2478" s="3">
        <v>214</v>
      </c>
      <c r="G2478" s="3">
        <v>802.93785896334703</v>
      </c>
      <c r="H2478" s="3">
        <v>1</v>
      </c>
      <c r="I2478" s="3">
        <v>788.50657727041903</v>
      </c>
      <c r="J2478" s="3">
        <v>2</v>
      </c>
      <c r="K2478" s="3">
        <v>510.41544939110298</v>
      </c>
      <c r="L2478" s="3">
        <v>50</v>
      </c>
      <c r="M2478" s="3">
        <v>5</v>
      </c>
      <c r="N2478" s="3">
        <v>3</v>
      </c>
      <c r="O2478" s="3">
        <v>578</v>
      </c>
      <c r="P2478" s="3">
        <v>5</v>
      </c>
      <c r="Q2478" s="3">
        <v>8965.6481956171992</v>
      </c>
      <c r="R2478" s="3">
        <v>6</v>
      </c>
      <c r="S2478" s="3">
        <v>0</v>
      </c>
      <c r="T2478" s="3">
        <v>0</v>
      </c>
      <c r="U2478" s="3">
        <v>2221.9327775902502</v>
      </c>
      <c r="V2478" s="3">
        <v>1</v>
      </c>
      <c r="W2478" s="3" t="str">
        <f>IF(Bank_data3[[#This Row],[credit_risk]]=1,"High Risk","Low Risk")</f>
        <v>High Risk</v>
      </c>
      <c r="X2478" s="3" t="str">
        <f t="shared" si="266"/>
        <v>35-44</v>
      </c>
      <c r="Y2478" s="3" t="str">
        <f t="shared" si="267"/>
        <v>Middle Income</v>
      </c>
      <c r="Z2478" s="3" t="str">
        <f t="shared" si="268"/>
        <v>Poor</v>
      </c>
      <c r="AA2478" s="27">
        <f t="shared" si="269"/>
        <v>0.11673468074212902</v>
      </c>
      <c r="AB2478" s="3" t="str">
        <f t="shared" si="270"/>
        <v>Low</v>
      </c>
      <c r="AC2478" s="3" t="str">
        <f t="shared" si="271"/>
        <v>High</v>
      </c>
      <c r="AD2478" s="3" t="str">
        <f t="shared" si="272"/>
        <v>No</v>
      </c>
    </row>
    <row r="2479" spans="1:30" ht="15" customHeight="1" x14ac:dyDescent="0.3">
      <c r="A2479" s="3" t="s">
        <v>2500</v>
      </c>
      <c r="B2479" s="3">
        <v>65</v>
      </c>
      <c r="C2479" s="3" t="s">
        <v>28</v>
      </c>
      <c r="D2479" s="3" t="s">
        <v>26</v>
      </c>
      <c r="E2479" s="3">
        <v>64967.767971305599</v>
      </c>
      <c r="F2479" s="3">
        <v>156</v>
      </c>
      <c r="G2479" s="3">
        <v>617.56256779628302</v>
      </c>
      <c r="H2479" s="3">
        <v>7</v>
      </c>
      <c r="I2479" s="3">
        <v>1163.2324295344899</v>
      </c>
      <c r="J2479" s="3">
        <v>37</v>
      </c>
      <c r="K2479" s="3">
        <v>346.11121381668102</v>
      </c>
      <c r="L2479" s="3">
        <v>23</v>
      </c>
      <c r="M2479" s="3">
        <v>2</v>
      </c>
      <c r="N2479" s="3">
        <v>4</v>
      </c>
      <c r="O2479" s="3">
        <v>515</v>
      </c>
      <c r="P2479" s="3">
        <v>5</v>
      </c>
      <c r="Q2479" s="3">
        <v>17540.966430649802</v>
      </c>
      <c r="R2479" s="3">
        <v>4</v>
      </c>
      <c r="S2479" s="3">
        <v>0</v>
      </c>
      <c r="T2479" s="3">
        <v>0</v>
      </c>
      <c r="U2479" s="3">
        <v>652.59390194462196</v>
      </c>
      <c r="V2479" s="3">
        <v>1</v>
      </c>
      <c r="W2479" s="3" t="str">
        <f>IF(Bank_data3[[#This Row],[credit_risk]]=1,"High Risk","Low Risk")</f>
        <v>High Risk</v>
      </c>
      <c r="X2479" s="3" t="str">
        <f t="shared" si="266"/>
        <v>55+</v>
      </c>
      <c r="Y2479" s="3" t="str">
        <f t="shared" si="267"/>
        <v>Middle Income</v>
      </c>
      <c r="Z2479" s="3" t="str">
        <f t="shared" si="268"/>
        <v>Poor</v>
      </c>
      <c r="AA2479" s="27">
        <f t="shared" si="269"/>
        <v>0.26999490637260531</v>
      </c>
      <c r="AB2479" s="3" t="str">
        <f t="shared" si="270"/>
        <v>Low</v>
      </c>
      <c r="AC2479" s="3" t="str">
        <f t="shared" si="271"/>
        <v>Medium</v>
      </c>
      <c r="AD2479" s="3" t="str">
        <f t="shared" si="272"/>
        <v>No</v>
      </c>
    </row>
    <row r="2480" spans="1:30" ht="15" customHeight="1" x14ac:dyDescent="0.3">
      <c r="A2480" s="3" t="s">
        <v>2501</v>
      </c>
      <c r="B2480" s="3">
        <v>38</v>
      </c>
      <c r="C2480" s="3" t="s">
        <v>31</v>
      </c>
      <c r="D2480" s="3" t="s">
        <v>24</v>
      </c>
      <c r="E2480" s="3">
        <v>52182.691922285303</v>
      </c>
      <c r="F2480" s="3">
        <v>226</v>
      </c>
      <c r="G2480" s="3">
        <v>731.06284410588103</v>
      </c>
      <c r="H2480" s="3">
        <v>8</v>
      </c>
      <c r="I2480" s="3">
        <v>782.90621310587505</v>
      </c>
      <c r="J2480" s="3">
        <v>35</v>
      </c>
      <c r="K2480" s="3">
        <v>766.80895712709196</v>
      </c>
      <c r="L2480" s="3">
        <v>43</v>
      </c>
      <c r="M2480" s="3">
        <v>10</v>
      </c>
      <c r="N2480" s="3">
        <v>0</v>
      </c>
      <c r="O2480" s="3">
        <v>809</v>
      </c>
      <c r="P2480" s="3">
        <v>5</v>
      </c>
      <c r="Q2480" s="3">
        <v>21914.0498350411</v>
      </c>
      <c r="R2480" s="3">
        <v>2</v>
      </c>
      <c r="S2480" s="3">
        <v>0</v>
      </c>
      <c r="T2480" s="3">
        <v>0</v>
      </c>
      <c r="U2480" s="3">
        <v>5013.4576084631499</v>
      </c>
      <c r="V2480" s="3">
        <v>0</v>
      </c>
      <c r="W2480" s="3" t="str">
        <f>IF(Bank_data3[[#This Row],[credit_risk]]=1,"High Risk","Low Risk")</f>
        <v>Low Risk</v>
      </c>
      <c r="X2480" s="3" t="str">
        <f t="shared" si="266"/>
        <v>35-44</v>
      </c>
      <c r="Y2480" s="3" t="str">
        <f t="shared" si="267"/>
        <v>Middle Income</v>
      </c>
      <c r="Z2480" s="3" t="str">
        <f t="shared" si="268"/>
        <v>Excellent</v>
      </c>
      <c r="AA2480" s="27">
        <f t="shared" si="269"/>
        <v>0.41994862717464404</v>
      </c>
      <c r="AB2480" s="3" t="str">
        <f t="shared" si="270"/>
        <v>Low</v>
      </c>
      <c r="AC2480" s="3" t="str">
        <f t="shared" si="271"/>
        <v>High</v>
      </c>
      <c r="AD2480" s="3" t="str">
        <f t="shared" si="272"/>
        <v>No</v>
      </c>
    </row>
    <row r="2481" spans="1:30" ht="15" customHeight="1" x14ac:dyDescent="0.3">
      <c r="A2481" s="3" t="s">
        <v>2502</v>
      </c>
      <c r="B2481" s="3">
        <v>23</v>
      </c>
      <c r="C2481" s="3" t="s">
        <v>28</v>
      </c>
      <c r="D2481" s="3" t="s">
        <v>33</v>
      </c>
      <c r="E2481" s="3">
        <v>33315.366450207097</v>
      </c>
      <c r="F2481" s="3">
        <v>233</v>
      </c>
      <c r="G2481" s="3">
        <v>2192.6280896099001</v>
      </c>
      <c r="H2481" s="3">
        <v>6</v>
      </c>
      <c r="I2481" s="3">
        <v>490.93070743707398</v>
      </c>
      <c r="J2481" s="3">
        <v>43</v>
      </c>
      <c r="K2481" s="3">
        <v>125.583568908123</v>
      </c>
      <c r="L2481" s="3">
        <v>75</v>
      </c>
      <c r="M2481" s="3">
        <v>11</v>
      </c>
      <c r="N2481" s="3">
        <v>4</v>
      </c>
      <c r="O2481" s="3">
        <v>894</v>
      </c>
      <c r="P2481" s="3">
        <v>2</v>
      </c>
      <c r="Q2481" s="3">
        <v>19964.105885074401</v>
      </c>
      <c r="R2481" s="3">
        <v>7</v>
      </c>
      <c r="S2481" s="3">
        <v>0</v>
      </c>
      <c r="T2481" s="3">
        <v>0</v>
      </c>
      <c r="U2481" s="3">
        <v>2828.21450751969</v>
      </c>
      <c r="V2481" s="3">
        <v>1</v>
      </c>
      <c r="W2481" s="3" t="str">
        <f>IF(Bank_data3[[#This Row],[credit_risk]]=1,"High Risk","Low Risk")</f>
        <v>High Risk</v>
      </c>
      <c r="X2481" s="3" t="str">
        <f t="shared" si="266"/>
        <v>18-24</v>
      </c>
      <c r="Y2481" s="3" t="str">
        <f t="shared" si="267"/>
        <v>Low Income</v>
      </c>
      <c r="Z2481" s="3" t="str">
        <f t="shared" si="268"/>
        <v>Excellent</v>
      </c>
      <c r="AA2481" s="27">
        <f t="shared" si="269"/>
        <v>0.59924617413146597</v>
      </c>
      <c r="AB2481" s="3" t="str">
        <f t="shared" si="270"/>
        <v>Medium</v>
      </c>
      <c r="AC2481" s="3" t="str">
        <f t="shared" si="271"/>
        <v>High</v>
      </c>
      <c r="AD2481" s="3" t="str">
        <f t="shared" si="272"/>
        <v>No</v>
      </c>
    </row>
    <row r="2482" spans="1:30" ht="15" customHeight="1" x14ac:dyDescent="0.3">
      <c r="A2482" s="3" t="s">
        <v>2503</v>
      </c>
      <c r="B2482" s="3">
        <v>45</v>
      </c>
      <c r="C2482" s="3" t="s">
        <v>31</v>
      </c>
      <c r="D2482" s="3" t="s">
        <v>24</v>
      </c>
      <c r="E2482" s="3">
        <v>80233.470201582706</v>
      </c>
      <c r="F2482" s="3">
        <v>104</v>
      </c>
      <c r="G2482" s="3">
        <v>1446.64638359587</v>
      </c>
      <c r="H2482" s="3">
        <v>11</v>
      </c>
      <c r="I2482" s="3">
        <v>1193.4618747893201</v>
      </c>
      <c r="J2482" s="3">
        <v>43</v>
      </c>
      <c r="K2482" s="3">
        <v>398.74419300140198</v>
      </c>
      <c r="L2482" s="3">
        <v>36</v>
      </c>
      <c r="M2482" s="3">
        <v>11</v>
      </c>
      <c r="N2482" s="3">
        <v>9</v>
      </c>
      <c r="O2482" s="3">
        <v>518</v>
      </c>
      <c r="P2482" s="3">
        <v>2</v>
      </c>
      <c r="Q2482" s="3">
        <v>8202.2623277021103</v>
      </c>
      <c r="R2482" s="3">
        <v>1</v>
      </c>
      <c r="S2482" s="3">
        <v>0</v>
      </c>
      <c r="T2482" s="3">
        <v>0</v>
      </c>
      <c r="U2482" s="3">
        <v>10209.732432943099</v>
      </c>
      <c r="V2482" s="3">
        <v>1</v>
      </c>
      <c r="W2482" s="3" t="str">
        <f>IF(Bank_data3[[#This Row],[credit_risk]]=1,"High Risk","Low Risk")</f>
        <v>High Risk</v>
      </c>
      <c r="X2482" s="3" t="str">
        <f t="shared" si="266"/>
        <v>45-54</v>
      </c>
      <c r="Y2482" s="3" t="str">
        <f t="shared" si="267"/>
        <v>Middle Income</v>
      </c>
      <c r="Z2482" s="3" t="str">
        <f t="shared" si="268"/>
        <v>Poor</v>
      </c>
      <c r="AA2482" s="27">
        <f t="shared" si="269"/>
        <v>0.10222993355633657</v>
      </c>
      <c r="AB2482" s="3" t="str">
        <f t="shared" si="270"/>
        <v>Medium</v>
      </c>
      <c r="AC2482" s="3" t="str">
        <f t="shared" si="271"/>
        <v>High</v>
      </c>
      <c r="AD2482" s="3" t="str">
        <f t="shared" si="272"/>
        <v>No</v>
      </c>
    </row>
    <row r="2483" spans="1:30" ht="15" customHeight="1" x14ac:dyDescent="0.3">
      <c r="A2483" s="3" t="s">
        <v>2504</v>
      </c>
      <c r="B2483" s="3">
        <v>57</v>
      </c>
      <c r="C2483" s="3" t="s">
        <v>28</v>
      </c>
      <c r="D2483" s="3" t="s">
        <v>26</v>
      </c>
      <c r="E2483" s="3">
        <v>45542.441647718399</v>
      </c>
      <c r="F2483" s="3">
        <v>61</v>
      </c>
      <c r="G2483" s="3">
        <v>2165.0970701562801</v>
      </c>
      <c r="H2483" s="3">
        <v>4</v>
      </c>
      <c r="I2483" s="3">
        <v>1371.8545973973701</v>
      </c>
      <c r="J2483" s="3">
        <v>4</v>
      </c>
      <c r="K2483" s="3">
        <v>963.58625793596002</v>
      </c>
      <c r="L2483" s="3">
        <v>65</v>
      </c>
      <c r="M2483" s="3">
        <v>17</v>
      </c>
      <c r="N2483" s="3">
        <v>9</v>
      </c>
      <c r="O2483" s="3">
        <v>403</v>
      </c>
      <c r="P2483" s="3">
        <v>4</v>
      </c>
      <c r="Q2483" s="3">
        <v>19604.616742729599</v>
      </c>
      <c r="R2483" s="3">
        <v>2</v>
      </c>
      <c r="S2483" s="3">
        <v>0</v>
      </c>
      <c r="T2483" s="3">
        <v>0</v>
      </c>
      <c r="U2483" s="3">
        <v>17337.8226407896</v>
      </c>
      <c r="V2483" s="3">
        <v>1</v>
      </c>
      <c r="W2483" s="3" t="str">
        <f>IF(Bank_data3[[#This Row],[credit_risk]]=1,"High Risk","Low Risk")</f>
        <v>High Risk</v>
      </c>
      <c r="X2483" s="3" t="str">
        <f t="shared" si="266"/>
        <v>55+</v>
      </c>
      <c r="Y2483" s="3" t="str">
        <f t="shared" si="267"/>
        <v>Low Income</v>
      </c>
      <c r="Z2483" s="3" t="str">
        <f t="shared" si="268"/>
        <v>Poor</v>
      </c>
      <c r="AA2483" s="27">
        <f t="shared" si="269"/>
        <v>0.43046916312427791</v>
      </c>
      <c r="AB2483" s="3" t="str">
        <f t="shared" si="270"/>
        <v>Medium</v>
      </c>
      <c r="AC2483" s="3" t="str">
        <f t="shared" si="271"/>
        <v>High</v>
      </c>
      <c r="AD2483" s="3" t="str">
        <f t="shared" si="272"/>
        <v>No</v>
      </c>
    </row>
    <row r="2484" spans="1:30" ht="15" customHeight="1" x14ac:dyDescent="0.3">
      <c r="A2484" s="3" t="s">
        <v>2505</v>
      </c>
      <c r="B2484" s="3">
        <v>61</v>
      </c>
      <c r="C2484" s="3" t="s">
        <v>28</v>
      </c>
      <c r="D2484" s="3" t="s">
        <v>33</v>
      </c>
      <c r="E2484" s="3">
        <v>55064.734410834499</v>
      </c>
      <c r="F2484" s="3">
        <v>179</v>
      </c>
      <c r="G2484" s="3">
        <v>3631.7389279782301</v>
      </c>
      <c r="H2484" s="3">
        <v>7</v>
      </c>
      <c r="I2484" s="3">
        <v>442.78930952653798</v>
      </c>
      <c r="J2484" s="3">
        <v>28</v>
      </c>
      <c r="K2484" s="3">
        <v>526.39620072311402</v>
      </c>
      <c r="L2484" s="3">
        <v>13</v>
      </c>
      <c r="M2484" s="3">
        <v>13</v>
      </c>
      <c r="N2484" s="3">
        <v>3</v>
      </c>
      <c r="O2484" s="3">
        <v>350</v>
      </c>
      <c r="P2484" s="3">
        <v>5</v>
      </c>
      <c r="Q2484" s="3">
        <v>1127.13834599764</v>
      </c>
      <c r="R2484" s="3">
        <v>7</v>
      </c>
      <c r="S2484" s="3">
        <v>0</v>
      </c>
      <c r="T2484" s="3">
        <v>0</v>
      </c>
      <c r="U2484" s="3">
        <v>14714.7750045914</v>
      </c>
      <c r="V2484" s="3">
        <v>1</v>
      </c>
      <c r="W2484" s="3" t="str">
        <f>IF(Bank_data3[[#This Row],[credit_risk]]=1,"High Risk","Low Risk")</f>
        <v>High Risk</v>
      </c>
      <c r="X2484" s="3" t="str">
        <f t="shared" si="266"/>
        <v>55+</v>
      </c>
      <c r="Y2484" s="3" t="str">
        <f t="shared" si="267"/>
        <v>Middle Income</v>
      </c>
      <c r="Z2484" s="3" t="str">
        <f t="shared" si="268"/>
        <v>Poor</v>
      </c>
      <c r="AA2484" s="27">
        <f t="shared" si="269"/>
        <v>2.0469332287851097E-2</v>
      </c>
      <c r="AB2484" s="3" t="str">
        <f t="shared" si="270"/>
        <v>Medium</v>
      </c>
      <c r="AC2484" s="3" t="str">
        <f t="shared" si="271"/>
        <v>Medium</v>
      </c>
      <c r="AD2484" s="3" t="str">
        <f t="shared" si="272"/>
        <v>No</v>
      </c>
    </row>
    <row r="2485" spans="1:30" ht="15" customHeight="1" x14ac:dyDescent="0.3">
      <c r="A2485" s="3" t="s">
        <v>2506</v>
      </c>
      <c r="B2485" s="3">
        <v>51</v>
      </c>
      <c r="C2485" s="3" t="s">
        <v>23</v>
      </c>
      <c r="D2485" s="3" t="s">
        <v>24</v>
      </c>
      <c r="E2485" s="3">
        <v>61292.3429937986</v>
      </c>
      <c r="F2485" s="3">
        <v>183</v>
      </c>
      <c r="G2485" s="3">
        <v>1485.7121761523499</v>
      </c>
      <c r="H2485" s="3">
        <v>5</v>
      </c>
      <c r="I2485" s="3">
        <v>436.19916298476602</v>
      </c>
      <c r="J2485" s="3">
        <v>12</v>
      </c>
      <c r="K2485" s="3">
        <v>103.623995607211</v>
      </c>
      <c r="L2485" s="3">
        <v>16</v>
      </c>
      <c r="M2485" s="3">
        <v>10</v>
      </c>
      <c r="N2485" s="3">
        <v>2</v>
      </c>
      <c r="O2485" s="3">
        <v>376</v>
      </c>
      <c r="P2485" s="3">
        <v>0</v>
      </c>
      <c r="Q2485" s="3">
        <v>6480.1948501428897</v>
      </c>
      <c r="R2485" s="3">
        <v>4</v>
      </c>
      <c r="S2485" s="3">
        <v>1</v>
      </c>
      <c r="T2485" s="3">
        <v>0</v>
      </c>
      <c r="U2485" s="3">
        <v>5668.5377374060099</v>
      </c>
      <c r="V2485" s="3">
        <v>1</v>
      </c>
      <c r="W2485" s="3" t="str">
        <f>IF(Bank_data3[[#This Row],[credit_risk]]=1,"High Risk","Low Risk")</f>
        <v>High Risk</v>
      </c>
      <c r="X2485" s="3" t="str">
        <f t="shared" si="266"/>
        <v>45-54</v>
      </c>
      <c r="Y2485" s="3" t="str">
        <f t="shared" si="267"/>
        <v>Middle Income</v>
      </c>
      <c r="Z2485" s="3" t="str">
        <f t="shared" si="268"/>
        <v>Poor</v>
      </c>
      <c r="AA2485" s="27">
        <f t="shared" si="269"/>
        <v>0.10572600970399416</v>
      </c>
      <c r="AB2485" s="3" t="str">
        <f t="shared" si="270"/>
        <v>Medium</v>
      </c>
      <c r="AC2485" s="3" t="str">
        <f t="shared" si="271"/>
        <v>Medium</v>
      </c>
      <c r="AD2485" s="3" t="str">
        <f t="shared" si="272"/>
        <v>No</v>
      </c>
    </row>
    <row r="2486" spans="1:30" ht="15" customHeight="1" x14ac:dyDescent="0.3">
      <c r="A2486" s="3" t="s">
        <v>2507</v>
      </c>
      <c r="B2486" s="3">
        <v>58</v>
      </c>
      <c r="C2486" s="3" t="s">
        <v>23</v>
      </c>
      <c r="D2486" s="3" t="s">
        <v>33</v>
      </c>
      <c r="E2486" s="3">
        <v>51108.7253967082</v>
      </c>
      <c r="F2486" s="3">
        <v>218</v>
      </c>
      <c r="G2486" s="3">
        <v>366.38021112483</v>
      </c>
      <c r="H2486" s="3">
        <v>11</v>
      </c>
      <c r="I2486" s="3">
        <v>813.99367698054402</v>
      </c>
      <c r="J2486" s="3">
        <v>43</v>
      </c>
      <c r="K2486" s="3">
        <v>782.35070186903795</v>
      </c>
      <c r="L2486" s="3">
        <v>14</v>
      </c>
      <c r="M2486" s="3">
        <v>16</v>
      </c>
      <c r="N2486" s="3">
        <v>8</v>
      </c>
      <c r="O2486" s="3">
        <v>728</v>
      </c>
      <c r="P2486" s="3">
        <v>0</v>
      </c>
      <c r="Q2486" s="3">
        <v>10449.519216595199</v>
      </c>
      <c r="R2486" s="3">
        <v>1</v>
      </c>
      <c r="S2486" s="3">
        <v>0</v>
      </c>
      <c r="T2486" s="3">
        <v>0</v>
      </c>
      <c r="U2486" s="3">
        <v>13169.380416664901</v>
      </c>
      <c r="V2486" s="3">
        <v>0</v>
      </c>
      <c r="W2486" s="3" t="str">
        <f>IF(Bank_data3[[#This Row],[credit_risk]]=1,"High Risk","Low Risk")</f>
        <v>Low Risk</v>
      </c>
      <c r="X2486" s="3" t="str">
        <f t="shared" si="266"/>
        <v>55+</v>
      </c>
      <c r="Y2486" s="3" t="str">
        <f t="shared" si="267"/>
        <v>Middle Income</v>
      </c>
      <c r="Z2486" s="3" t="str">
        <f t="shared" si="268"/>
        <v>Good</v>
      </c>
      <c r="AA2486" s="27">
        <f t="shared" si="269"/>
        <v>0.2044566585350264</v>
      </c>
      <c r="AB2486" s="3" t="str">
        <f t="shared" si="270"/>
        <v>Low</v>
      </c>
      <c r="AC2486" s="3" t="str">
        <f t="shared" si="271"/>
        <v>Medium</v>
      </c>
      <c r="AD2486" s="3" t="str">
        <f t="shared" si="272"/>
        <v>No</v>
      </c>
    </row>
    <row r="2487" spans="1:30" ht="15" customHeight="1" x14ac:dyDescent="0.3">
      <c r="A2487" s="3" t="s">
        <v>2508</v>
      </c>
      <c r="B2487" s="3">
        <v>64</v>
      </c>
      <c r="C2487" s="3" t="s">
        <v>23</v>
      </c>
      <c r="D2487" s="3" t="s">
        <v>33</v>
      </c>
      <c r="E2487" s="3">
        <v>70719.752218078793</v>
      </c>
      <c r="F2487" s="3">
        <v>161</v>
      </c>
      <c r="G2487" s="3">
        <v>1390.37646762758</v>
      </c>
      <c r="H2487" s="3">
        <v>3</v>
      </c>
      <c r="I2487" s="3">
        <v>1134.64501200935</v>
      </c>
      <c r="J2487" s="3">
        <v>3</v>
      </c>
      <c r="K2487" s="3">
        <v>428.96794325536501</v>
      </c>
      <c r="L2487" s="3">
        <v>60</v>
      </c>
      <c r="M2487" s="3">
        <v>15</v>
      </c>
      <c r="N2487" s="3">
        <v>0</v>
      </c>
      <c r="O2487" s="3">
        <v>303</v>
      </c>
      <c r="P2487" s="3">
        <v>1</v>
      </c>
      <c r="Q2487" s="3">
        <v>14723.608465180099</v>
      </c>
      <c r="R2487" s="3">
        <v>7</v>
      </c>
      <c r="S2487" s="3">
        <v>0</v>
      </c>
      <c r="T2487" s="3">
        <v>0</v>
      </c>
      <c r="U2487" s="3">
        <v>11743.9802473534</v>
      </c>
      <c r="V2487" s="3">
        <v>1</v>
      </c>
      <c r="W2487" s="3" t="str">
        <f>IF(Bank_data3[[#This Row],[credit_risk]]=1,"High Risk","Low Risk")</f>
        <v>High Risk</v>
      </c>
      <c r="X2487" s="3" t="str">
        <f t="shared" si="266"/>
        <v>55+</v>
      </c>
      <c r="Y2487" s="3" t="str">
        <f t="shared" si="267"/>
        <v>Middle Income</v>
      </c>
      <c r="Z2487" s="3" t="str">
        <f t="shared" si="268"/>
        <v>Poor</v>
      </c>
      <c r="AA2487" s="27">
        <f t="shared" si="269"/>
        <v>0.20819655051642216</v>
      </c>
      <c r="AB2487" s="3" t="str">
        <f t="shared" si="270"/>
        <v>Medium</v>
      </c>
      <c r="AC2487" s="3" t="str">
        <f t="shared" si="271"/>
        <v>High</v>
      </c>
      <c r="AD2487" s="3" t="str">
        <f t="shared" si="272"/>
        <v>No</v>
      </c>
    </row>
    <row r="2488" spans="1:30" ht="15" customHeight="1" x14ac:dyDescent="0.3">
      <c r="A2488" s="3" t="s">
        <v>2509</v>
      </c>
      <c r="B2488" s="3">
        <v>65</v>
      </c>
      <c r="C2488" s="3" t="s">
        <v>31</v>
      </c>
      <c r="D2488" s="3" t="s">
        <v>33</v>
      </c>
      <c r="E2488" s="3">
        <v>58197.054993845297</v>
      </c>
      <c r="F2488" s="3">
        <v>234</v>
      </c>
      <c r="G2488" s="3">
        <v>3003.272608196</v>
      </c>
      <c r="H2488" s="3">
        <v>0</v>
      </c>
      <c r="I2488" s="3">
        <v>403.16328218611602</v>
      </c>
      <c r="J2488" s="3">
        <v>5</v>
      </c>
      <c r="K2488" s="3">
        <v>235.07971035576799</v>
      </c>
      <c r="L2488" s="3">
        <v>48</v>
      </c>
      <c r="M2488" s="3">
        <v>2</v>
      </c>
      <c r="N2488" s="3">
        <v>9</v>
      </c>
      <c r="O2488" s="3">
        <v>610</v>
      </c>
      <c r="P2488" s="3">
        <v>3</v>
      </c>
      <c r="Q2488" s="3">
        <v>6112.6674390635299</v>
      </c>
      <c r="R2488" s="3">
        <v>7</v>
      </c>
      <c r="S2488" s="3">
        <v>1</v>
      </c>
      <c r="T2488" s="3">
        <v>0</v>
      </c>
      <c r="U2488" s="3">
        <v>8945.3440149813596</v>
      </c>
      <c r="V2488" s="3">
        <v>1</v>
      </c>
      <c r="W2488" s="3" t="str">
        <f>IF(Bank_data3[[#This Row],[credit_risk]]=1,"High Risk","Low Risk")</f>
        <v>High Risk</v>
      </c>
      <c r="X2488" s="3" t="str">
        <f t="shared" si="266"/>
        <v>55+</v>
      </c>
      <c r="Y2488" s="3" t="str">
        <f t="shared" si="267"/>
        <v>Middle Income</v>
      </c>
      <c r="Z2488" s="3" t="str">
        <f t="shared" si="268"/>
        <v>Fair</v>
      </c>
      <c r="AA2488" s="27">
        <f t="shared" si="269"/>
        <v>0.10503396502984529</v>
      </c>
      <c r="AB2488" s="3" t="str">
        <f t="shared" si="270"/>
        <v>Medium</v>
      </c>
      <c r="AC2488" s="3" t="str">
        <f t="shared" si="271"/>
        <v>High</v>
      </c>
      <c r="AD2488" s="3" t="str">
        <f t="shared" si="272"/>
        <v>No</v>
      </c>
    </row>
    <row r="2489" spans="1:30" ht="15" customHeight="1" x14ac:dyDescent="0.3">
      <c r="A2489" s="3" t="s">
        <v>2510</v>
      </c>
      <c r="B2489" s="3">
        <v>55</v>
      </c>
      <c r="C2489" s="3" t="s">
        <v>31</v>
      </c>
      <c r="D2489" s="3" t="s">
        <v>24</v>
      </c>
      <c r="E2489" s="3">
        <v>67795.493398506704</v>
      </c>
      <c r="F2489" s="3">
        <v>14</v>
      </c>
      <c r="G2489" s="3">
        <v>2369.3940980075899</v>
      </c>
      <c r="H2489" s="3">
        <v>5</v>
      </c>
      <c r="I2489" s="3">
        <v>879.45550793456698</v>
      </c>
      <c r="J2489" s="3">
        <v>37</v>
      </c>
      <c r="K2489" s="3">
        <v>763.38473986655799</v>
      </c>
      <c r="L2489" s="3">
        <v>7</v>
      </c>
      <c r="M2489" s="3">
        <v>3</v>
      </c>
      <c r="N2489" s="3">
        <v>4</v>
      </c>
      <c r="O2489" s="3">
        <v>388</v>
      </c>
      <c r="P2489" s="3">
        <v>5</v>
      </c>
      <c r="Q2489" s="3">
        <v>11171.4991700958</v>
      </c>
      <c r="R2489" s="3">
        <v>3</v>
      </c>
      <c r="S2489" s="3">
        <v>0</v>
      </c>
      <c r="T2489" s="3">
        <v>1</v>
      </c>
      <c r="U2489" s="3">
        <v>15570.5746549753</v>
      </c>
      <c r="V2489" s="3">
        <v>1</v>
      </c>
      <c r="W2489" s="3" t="str">
        <f>IF(Bank_data3[[#This Row],[credit_risk]]=1,"High Risk","Low Risk")</f>
        <v>High Risk</v>
      </c>
      <c r="X2489" s="3" t="str">
        <f t="shared" si="266"/>
        <v>55+</v>
      </c>
      <c r="Y2489" s="3" t="str">
        <f t="shared" si="267"/>
        <v>Middle Income</v>
      </c>
      <c r="Z2489" s="3" t="str">
        <f t="shared" si="268"/>
        <v>Poor</v>
      </c>
      <c r="AA2489" s="27">
        <f t="shared" si="269"/>
        <v>0.16478232711470861</v>
      </c>
      <c r="AB2489" s="3" t="str">
        <f t="shared" si="270"/>
        <v>Medium</v>
      </c>
      <c r="AC2489" s="3" t="str">
        <f t="shared" si="271"/>
        <v>Low</v>
      </c>
      <c r="AD2489" s="3" t="str">
        <f t="shared" si="272"/>
        <v>No</v>
      </c>
    </row>
    <row r="2490" spans="1:30" ht="15" customHeight="1" x14ac:dyDescent="0.3">
      <c r="A2490" s="3" t="s">
        <v>2511</v>
      </c>
      <c r="B2490" s="3">
        <v>59</v>
      </c>
      <c r="C2490" s="3" t="s">
        <v>28</v>
      </c>
      <c r="D2490" s="3" t="s">
        <v>26</v>
      </c>
      <c r="E2490" s="3">
        <v>58052.220067514099</v>
      </c>
      <c r="F2490" s="3">
        <v>188</v>
      </c>
      <c r="G2490" s="3">
        <v>983.17342387786596</v>
      </c>
      <c r="H2490" s="3">
        <v>7</v>
      </c>
      <c r="I2490" s="3">
        <v>593.350566079087</v>
      </c>
      <c r="J2490" s="3">
        <v>5</v>
      </c>
      <c r="K2490" s="3">
        <v>774.31375520743802</v>
      </c>
      <c r="L2490" s="3">
        <v>2</v>
      </c>
      <c r="M2490" s="3">
        <v>7</v>
      </c>
      <c r="N2490" s="3">
        <v>9</v>
      </c>
      <c r="O2490" s="3">
        <v>770</v>
      </c>
      <c r="P2490" s="3">
        <v>1</v>
      </c>
      <c r="Q2490" s="3">
        <v>20176.064494753002</v>
      </c>
      <c r="R2490" s="3">
        <v>0</v>
      </c>
      <c r="S2490" s="3">
        <v>0</v>
      </c>
      <c r="T2490" s="3">
        <v>0</v>
      </c>
      <c r="U2490" s="3">
        <v>500</v>
      </c>
      <c r="V2490" s="3">
        <v>0</v>
      </c>
      <c r="W2490" s="3" t="str">
        <f>IF(Bank_data3[[#This Row],[credit_risk]]=1,"High Risk","Low Risk")</f>
        <v>Low Risk</v>
      </c>
      <c r="X2490" s="3" t="str">
        <f t="shared" si="266"/>
        <v>55+</v>
      </c>
      <c r="Y2490" s="3" t="str">
        <f t="shared" si="267"/>
        <v>Middle Income</v>
      </c>
      <c r="Z2490" s="3" t="str">
        <f t="shared" si="268"/>
        <v>Very Good</v>
      </c>
      <c r="AA2490" s="27">
        <f t="shared" si="269"/>
        <v>0.34755026545562701</v>
      </c>
      <c r="AB2490" s="3" t="str">
        <f t="shared" si="270"/>
        <v>Low</v>
      </c>
      <c r="AC2490" s="3" t="str">
        <f t="shared" si="271"/>
        <v>Low</v>
      </c>
      <c r="AD2490" s="3" t="str">
        <f t="shared" si="272"/>
        <v>No</v>
      </c>
    </row>
    <row r="2491" spans="1:30" ht="15" customHeight="1" x14ac:dyDescent="0.3">
      <c r="A2491" s="3" t="s">
        <v>2512</v>
      </c>
      <c r="B2491" s="3">
        <v>56</v>
      </c>
      <c r="C2491" s="3" t="s">
        <v>31</v>
      </c>
      <c r="D2491" s="3" t="s">
        <v>24</v>
      </c>
      <c r="E2491" s="3">
        <v>49317.806080065799</v>
      </c>
      <c r="F2491" s="3">
        <v>166</v>
      </c>
      <c r="G2491" s="3">
        <v>1256.7708859686099</v>
      </c>
      <c r="H2491" s="3">
        <v>2</v>
      </c>
      <c r="I2491" s="3">
        <v>1045.2901849387499</v>
      </c>
      <c r="J2491" s="3">
        <v>10</v>
      </c>
      <c r="K2491" s="3">
        <v>856.78618486607797</v>
      </c>
      <c r="L2491" s="3">
        <v>74</v>
      </c>
      <c r="M2491" s="3">
        <v>10</v>
      </c>
      <c r="N2491" s="3">
        <v>1</v>
      </c>
      <c r="O2491" s="3">
        <v>662</v>
      </c>
      <c r="P2491" s="3">
        <v>4</v>
      </c>
      <c r="Q2491" s="3">
        <v>4950.2272391177203</v>
      </c>
      <c r="R2491" s="3">
        <v>4</v>
      </c>
      <c r="S2491" s="3">
        <v>0</v>
      </c>
      <c r="T2491" s="3">
        <v>0</v>
      </c>
      <c r="U2491" s="3">
        <v>4919.8433040895698</v>
      </c>
      <c r="V2491" s="3">
        <v>1</v>
      </c>
      <c r="W2491" s="3" t="str">
        <f>IF(Bank_data3[[#This Row],[credit_risk]]=1,"High Risk","Low Risk")</f>
        <v>High Risk</v>
      </c>
      <c r="X2491" s="3" t="str">
        <f t="shared" si="266"/>
        <v>55+</v>
      </c>
      <c r="Y2491" s="3" t="str">
        <f t="shared" si="267"/>
        <v>Low Income</v>
      </c>
      <c r="Z2491" s="3" t="str">
        <f t="shared" si="268"/>
        <v>Fair</v>
      </c>
      <c r="AA2491" s="27">
        <f t="shared" si="269"/>
        <v>0.1003740359228712</v>
      </c>
      <c r="AB2491" s="3" t="str">
        <f t="shared" si="270"/>
        <v>Medium</v>
      </c>
      <c r="AC2491" s="3" t="str">
        <f t="shared" si="271"/>
        <v>High</v>
      </c>
      <c r="AD2491" s="3" t="str">
        <f t="shared" si="272"/>
        <v>No</v>
      </c>
    </row>
    <row r="2492" spans="1:30" ht="15" customHeight="1" x14ac:dyDescent="0.3">
      <c r="A2492" s="3" t="s">
        <v>2513</v>
      </c>
      <c r="B2492" s="3">
        <v>52</v>
      </c>
      <c r="C2492" s="3" t="s">
        <v>28</v>
      </c>
      <c r="D2492" s="3" t="s">
        <v>26</v>
      </c>
      <c r="E2492" s="3">
        <v>51335.341007399002</v>
      </c>
      <c r="F2492" s="3">
        <v>12</v>
      </c>
      <c r="G2492" s="3">
        <v>2120.0112846252</v>
      </c>
      <c r="H2492" s="3">
        <v>11</v>
      </c>
      <c r="I2492" s="3">
        <v>520.73961247643797</v>
      </c>
      <c r="J2492" s="3">
        <v>26</v>
      </c>
      <c r="K2492" s="3">
        <v>257.77885545493302</v>
      </c>
      <c r="L2492" s="3">
        <v>26</v>
      </c>
      <c r="M2492" s="3">
        <v>12</v>
      </c>
      <c r="N2492" s="3">
        <v>4</v>
      </c>
      <c r="O2492" s="3">
        <v>329</v>
      </c>
      <c r="P2492" s="3">
        <v>0</v>
      </c>
      <c r="Q2492" s="3">
        <v>4479.8059425362098</v>
      </c>
      <c r="R2492" s="3">
        <v>7</v>
      </c>
      <c r="S2492" s="3">
        <v>0</v>
      </c>
      <c r="T2492" s="3">
        <v>0</v>
      </c>
      <c r="U2492" s="3">
        <v>11535.6011558316</v>
      </c>
      <c r="V2492" s="3">
        <v>1</v>
      </c>
      <c r="W2492" s="3" t="str">
        <f>IF(Bank_data3[[#This Row],[credit_risk]]=1,"High Risk","Low Risk")</f>
        <v>High Risk</v>
      </c>
      <c r="X2492" s="3" t="str">
        <f t="shared" si="266"/>
        <v>45-54</v>
      </c>
      <c r="Y2492" s="3" t="str">
        <f t="shared" si="267"/>
        <v>Middle Income</v>
      </c>
      <c r="Z2492" s="3" t="str">
        <f t="shared" si="268"/>
        <v>Poor</v>
      </c>
      <c r="AA2492" s="27">
        <f t="shared" si="269"/>
        <v>8.7265533930913838E-2</v>
      </c>
      <c r="AB2492" s="3" t="str">
        <f t="shared" si="270"/>
        <v>Medium</v>
      </c>
      <c r="AC2492" s="3" t="str">
        <f t="shared" si="271"/>
        <v>Medium</v>
      </c>
      <c r="AD2492" s="3" t="str">
        <f t="shared" si="272"/>
        <v>No</v>
      </c>
    </row>
    <row r="2493" spans="1:30" ht="15" customHeight="1" x14ac:dyDescent="0.3">
      <c r="A2493" s="3" t="s">
        <v>2514</v>
      </c>
      <c r="B2493" s="3">
        <v>55</v>
      </c>
      <c r="C2493" s="3" t="s">
        <v>31</v>
      </c>
      <c r="D2493" s="3" t="s">
        <v>24</v>
      </c>
      <c r="E2493" s="3">
        <v>48879.671390167998</v>
      </c>
      <c r="F2493" s="3">
        <v>136</v>
      </c>
      <c r="G2493" s="3">
        <v>1883.6525791710101</v>
      </c>
      <c r="H2493" s="3">
        <v>6</v>
      </c>
      <c r="I2493" s="3">
        <v>1070.1310500959601</v>
      </c>
      <c r="J2493" s="3">
        <v>45</v>
      </c>
      <c r="K2493" s="3">
        <v>465.01885201248098</v>
      </c>
      <c r="L2493" s="3">
        <v>8</v>
      </c>
      <c r="M2493" s="3">
        <v>11</v>
      </c>
      <c r="N2493" s="3">
        <v>4</v>
      </c>
      <c r="O2493" s="3">
        <v>457</v>
      </c>
      <c r="P2493" s="3">
        <v>2</v>
      </c>
      <c r="Q2493" s="3">
        <v>7259.6469445229995</v>
      </c>
      <c r="R2493" s="3">
        <v>6</v>
      </c>
      <c r="S2493" s="3">
        <v>0</v>
      </c>
      <c r="T2493" s="3">
        <v>0</v>
      </c>
      <c r="U2493" s="3">
        <v>9384.2667674782806</v>
      </c>
      <c r="V2493" s="3">
        <v>1</v>
      </c>
      <c r="W2493" s="3" t="str">
        <f>IF(Bank_data3[[#This Row],[credit_risk]]=1,"High Risk","Low Risk")</f>
        <v>High Risk</v>
      </c>
      <c r="X2493" s="3" t="str">
        <f t="shared" si="266"/>
        <v>55+</v>
      </c>
      <c r="Y2493" s="3" t="str">
        <f t="shared" si="267"/>
        <v>Low Income</v>
      </c>
      <c r="Z2493" s="3" t="str">
        <f t="shared" si="268"/>
        <v>Poor</v>
      </c>
      <c r="AA2493" s="27">
        <f t="shared" si="269"/>
        <v>0.14852078048100906</v>
      </c>
      <c r="AB2493" s="3" t="str">
        <f t="shared" si="270"/>
        <v>Medium</v>
      </c>
      <c r="AC2493" s="3" t="str">
        <f t="shared" si="271"/>
        <v>Low</v>
      </c>
      <c r="AD2493" s="3" t="str">
        <f t="shared" si="272"/>
        <v>No</v>
      </c>
    </row>
    <row r="2494" spans="1:30" ht="15" customHeight="1" x14ac:dyDescent="0.3">
      <c r="A2494" s="3" t="s">
        <v>2515</v>
      </c>
      <c r="B2494" s="3">
        <v>22</v>
      </c>
      <c r="C2494" s="3" t="s">
        <v>31</v>
      </c>
      <c r="D2494" s="3" t="s">
        <v>24</v>
      </c>
      <c r="E2494" s="3">
        <v>26882.855268269901</v>
      </c>
      <c r="F2494" s="3">
        <v>137</v>
      </c>
      <c r="G2494" s="3">
        <v>2128.5403070011898</v>
      </c>
      <c r="H2494" s="3">
        <v>11</v>
      </c>
      <c r="I2494" s="3">
        <v>744.62481621380198</v>
      </c>
      <c r="J2494" s="3">
        <v>34</v>
      </c>
      <c r="K2494" s="3">
        <v>426.79609125389902</v>
      </c>
      <c r="L2494" s="3">
        <v>14</v>
      </c>
      <c r="M2494" s="3">
        <v>4</v>
      </c>
      <c r="N2494" s="3">
        <v>9</v>
      </c>
      <c r="O2494" s="3">
        <v>816</v>
      </c>
      <c r="P2494" s="3">
        <v>2</v>
      </c>
      <c r="Q2494" s="3">
        <v>26326.051892698699</v>
      </c>
      <c r="R2494" s="3">
        <v>4</v>
      </c>
      <c r="S2494" s="3">
        <v>0</v>
      </c>
      <c r="T2494" s="3">
        <v>0</v>
      </c>
      <c r="U2494" s="3">
        <v>4979.9855722347002</v>
      </c>
      <c r="V2494" s="3">
        <v>1</v>
      </c>
      <c r="W2494" s="3" t="str">
        <f>IF(Bank_data3[[#This Row],[credit_risk]]=1,"High Risk","Low Risk")</f>
        <v>High Risk</v>
      </c>
      <c r="X2494" s="3" t="str">
        <f t="shared" si="266"/>
        <v>18-24</v>
      </c>
      <c r="Y2494" s="3" t="str">
        <f t="shared" si="267"/>
        <v>Low Income</v>
      </c>
      <c r="Z2494" s="3" t="str">
        <f t="shared" si="268"/>
        <v>Excellent</v>
      </c>
      <c r="AA2494" s="27">
        <f t="shared" si="269"/>
        <v>0.97928778881503697</v>
      </c>
      <c r="AB2494" s="3" t="str">
        <f t="shared" si="270"/>
        <v>Medium</v>
      </c>
      <c r="AC2494" s="3" t="str">
        <f t="shared" si="271"/>
        <v>Medium</v>
      </c>
      <c r="AD2494" s="3" t="str">
        <f t="shared" si="272"/>
        <v>No</v>
      </c>
    </row>
    <row r="2495" spans="1:30" ht="15" customHeight="1" x14ac:dyDescent="0.3">
      <c r="A2495" s="3" t="s">
        <v>2516</v>
      </c>
      <c r="B2495" s="3">
        <v>28</v>
      </c>
      <c r="C2495" s="3" t="s">
        <v>31</v>
      </c>
      <c r="D2495" s="3" t="s">
        <v>24</v>
      </c>
      <c r="E2495" s="3">
        <v>31985.249702294899</v>
      </c>
      <c r="F2495" s="3">
        <v>33</v>
      </c>
      <c r="G2495" s="3">
        <v>1308.7658052945401</v>
      </c>
      <c r="H2495" s="3">
        <v>6</v>
      </c>
      <c r="I2495" s="3">
        <v>472.00081671163503</v>
      </c>
      <c r="J2495" s="3">
        <v>39</v>
      </c>
      <c r="K2495" s="3">
        <v>266.79360859236499</v>
      </c>
      <c r="L2495" s="3">
        <v>31</v>
      </c>
      <c r="M2495" s="3">
        <v>15</v>
      </c>
      <c r="N2495" s="3">
        <v>0</v>
      </c>
      <c r="O2495" s="3">
        <v>792</v>
      </c>
      <c r="P2495" s="3">
        <v>3</v>
      </c>
      <c r="Q2495" s="3">
        <v>14515.257211514499</v>
      </c>
      <c r="R2495" s="3">
        <v>6</v>
      </c>
      <c r="S2495" s="3">
        <v>0</v>
      </c>
      <c r="T2495" s="3">
        <v>0</v>
      </c>
      <c r="U2495" s="3">
        <v>1786.47057056993</v>
      </c>
      <c r="V2495" s="3">
        <v>1</v>
      </c>
      <c r="W2495" s="3" t="str">
        <f>IF(Bank_data3[[#This Row],[credit_risk]]=1,"High Risk","Low Risk")</f>
        <v>High Risk</v>
      </c>
      <c r="X2495" s="3" t="str">
        <f t="shared" si="266"/>
        <v>25-34</v>
      </c>
      <c r="Y2495" s="3" t="str">
        <f t="shared" si="267"/>
        <v>Low Income</v>
      </c>
      <c r="Z2495" s="3" t="str">
        <f t="shared" si="268"/>
        <v>Very Good</v>
      </c>
      <c r="AA2495" s="27">
        <f t="shared" si="269"/>
        <v>0.4538109705760105</v>
      </c>
      <c r="AB2495" s="3" t="str">
        <f t="shared" si="270"/>
        <v>Medium</v>
      </c>
      <c r="AC2495" s="3" t="str">
        <f t="shared" si="271"/>
        <v>High</v>
      </c>
      <c r="AD2495" s="3" t="str">
        <f t="shared" si="272"/>
        <v>No</v>
      </c>
    </row>
    <row r="2496" spans="1:30" ht="15" customHeight="1" x14ac:dyDescent="0.3">
      <c r="A2496" s="3" t="s">
        <v>2517</v>
      </c>
      <c r="B2496" s="3">
        <v>27</v>
      </c>
      <c r="C2496" s="3" t="s">
        <v>23</v>
      </c>
      <c r="D2496" s="3" t="s">
        <v>26</v>
      </c>
      <c r="E2496" s="3">
        <v>63329.855644826297</v>
      </c>
      <c r="F2496" s="3">
        <v>93</v>
      </c>
      <c r="G2496" s="3">
        <v>1810.87916034001</v>
      </c>
      <c r="H2496" s="3">
        <v>8</v>
      </c>
      <c r="I2496" s="3">
        <v>822.29148439941105</v>
      </c>
      <c r="J2496" s="3">
        <v>3</v>
      </c>
      <c r="K2496" s="3">
        <v>643.02245702054495</v>
      </c>
      <c r="L2496" s="3">
        <v>10</v>
      </c>
      <c r="M2496" s="3">
        <v>0</v>
      </c>
      <c r="N2496" s="3">
        <v>3</v>
      </c>
      <c r="O2496" s="3">
        <v>570</v>
      </c>
      <c r="P2496" s="3">
        <v>5</v>
      </c>
      <c r="Q2496" s="3">
        <v>6853.4868349293301</v>
      </c>
      <c r="R2496" s="3">
        <v>2</v>
      </c>
      <c r="S2496" s="3">
        <v>0</v>
      </c>
      <c r="T2496" s="3">
        <v>0</v>
      </c>
      <c r="U2496" s="3">
        <v>1202.54736631271</v>
      </c>
      <c r="V2496" s="3">
        <v>1</v>
      </c>
      <c r="W2496" s="3" t="str">
        <f>IF(Bank_data3[[#This Row],[credit_risk]]=1,"High Risk","Low Risk")</f>
        <v>High Risk</v>
      </c>
      <c r="X2496" s="3" t="str">
        <f t="shared" si="266"/>
        <v>25-34</v>
      </c>
      <c r="Y2496" s="3" t="str">
        <f t="shared" si="267"/>
        <v>Middle Income</v>
      </c>
      <c r="Z2496" s="3" t="str">
        <f t="shared" si="268"/>
        <v>Poor</v>
      </c>
      <c r="AA2496" s="27">
        <f t="shared" si="269"/>
        <v>0.10821889241885904</v>
      </c>
      <c r="AB2496" s="3" t="str">
        <f t="shared" si="270"/>
        <v>Medium</v>
      </c>
      <c r="AC2496" s="3" t="str">
        <f t="shared" si="271"/>
        <v>Medium</v>
      </c>
      <c r="AD2496" s="3" t="str">
        <f t="shared" si="272"/>
        <v>No</v>
      </c>
    </row>
    <row r="2497" spans="1:30" ht="15" customHeight="1" x14ac:dyDescent="0.3">
      <c r="A2497" s="3" t="s">
        <v>2518</v>
      </c>
      <c r="B2497" s="3">
        <v>52</v>
      </c>
      <c r="C2497" s="3" t="s">
        <v>31</v>
      </c>
      <c r="D2497" s="3" t="s">
        <v>24</v>
      </c>
      <c r="E2497" s="3">
        <v>27331.317050612699</v>
      </c>
      <c r="F2497" s="3">
        <v>202</v>
      </c>
      <c r="G2497" s="3">
        <v>1255.79120451875</v>
      </c>
      <c r="H2497" s="3">
        <v>0</v>
      </c>
      <c r="I2497" s="3">
        <v>121.709339929077</v>
      </c>
      <c r="J2497" s="3">
        <v>26</v>
      </c>
      <c r="K2497" s="3">
        <v>773.32229536234502</v>
      </c>
      <c r="L2497" s="3">
        <v>2</v>
      </c>
      <c r="M2497" s="3">
        <v>8</v>
      </c>
      <c r="N2497" s="3">
        <v>6</v>
      </c>
      <c r="O2497" s="3">
        <v>700</v>
      </c>
      <c r="P2497" s="3">
        <v>4</v>
      </c>
      <c r="Q2497" s="3">
        <v>17516.460576112098</v>
      </c>
      <c r="R2497" s="3">
        <v>3</v>
      </c>
      <c r="S2497" s="3">
        <v>0</v>
      </c>
      <c r="T2497" s="3">
        <v>0</v>
      </c>
      <c r="U2497" s="3">
        <v>7325.1275769322701</v>
      </c>
      <c r="V2497" s="3">
        <v>0</v>
      </c>
      <c r="W2497" s="3" t="str">
        <f>IF(Bank_data3[[#This Row],[credit_risk]]=1,"High Risk","Low Risk")</f>
        <v>Low Risk</v>
      </c>
      <c r="X2497" s="3" t="str">
        <f t="shared" si="266"/>
        <v>45-54</v>
      </c>
      <c r="Y2497" s="3" t="str">
        <f t="shared" si="267"/>
        <v>Low Income</v>
      </c>
      <c r="Z2497" s="3" t="str">
        <f t="shared" si="268"/>
        <v>Good</v>
      </c>
      <c r="AA2497" s="27">
        <f t="shared" si="269"/>
        <v>0.64089339506306098</v>
      </c>
      <c r="AB2497" s="3" t="str">
        <f t="shared" si="270"/>
        <v>Medium</v>
      </c>
      <c r="AC2497" s="3" t="str">
        <f t="shared" si="271"/>
        <v>Low</v>
      </c>
      <c r="AD2497" s="3" t="str">
        <f t="shared" si="272"/>
        <v>No</v>
      </c>
    </row>
    <row r="2498" spans="1:30" ht="15" customHeight="1" x14ac:dyDescent="0.3">
      <c r="A2498" s="3" t="s">
        <v>2519</v>
      </c>
      <c r="B2498" s="3">
        <v>25</v>
      </c>
      <c r="C2498" s="3" t="s">
        <v>23</v>
      </c>
      <c r="D2498" s="3" t="s">
        <v>33</v>
      </c>
      <c r="E2498" s="3">
        <v>42723.9807732466</v>
      </c>
      <c r="F2498" s="3">
        <v>5</v>
      </c>
      <c r="G2498" s="3">
        <v>2614.74522311292</v>
      </c>
      <c r="H2498" s="3">
        <v>4</v>
      </c>
      <c r="I2498" s="3">
        <v>604.31689976327095</v>
      </c>
      <c r="J2498" s="3">
        <v>15</v>
      </c>
      <c r="K2498" s="3">
        <v>385.99572972648201</v>
      </c>
      <c r="L2498" s="3">
        <v>25</v>
      </c>
      <c r="M2498" s="3">
        <v>13</v>
      </c>
      <c r="N2498" s="3">
        <v>0</v>
      </c>
      <c r="O2498" s="3">
        <v>347</v>
      </c>
      <c r="P2498" s="3">
        <v>4</v>
      </c>
      <c r="Q2498" s="3">
        <v>982.57281830384795</v>
      </c>
      <c r="R2498" s="3">
        <v>3</v>
      </c>
      <c r="S2498" s="3">
        <v>0</v>
      </c>
      <c r="T2498" s="3">
        <v>0</v>
      </c>
      <c r="U2498" s="3">
        <v>11150.6949381783</v>
      </c>
      <c r="V2498" s="3">
        <v>1</v>
      </c>
      <c r="W2498" s="3" t="str">
        <f>IF(Bank_data3[[#This Row],[credit_risk]]=1,"High Risk","Low Risk")</f>
        <v>High Risk</v>
      </c>
      <c r="X2498" s="3" t="str">
        <f t="shared" si="266"/>
        <v>25-34</v>
      </c>
      <c r="Y2498" s="3" t="str">
        <f t="shared" si="267"/>
        <v>Low Income</v>
      </c>
      <c r="Z2498" s="3" t="str">
        <f t="shared" si="268"/>
        <v>Poor</v>
      </c>
      <c r="AA2498" s="27">
        <f t="shared" si="269"/>
        <v>2.2998157019093288E-2</v>
      </c>
      <c r="AB2498" s="3" t="str">
        <f t="shared" si="270"/>
        <v>Medium</v>
      </c>
      <c r="AC2498" s="3" t="str">
        <f t="shared" si="271"/>
        <v>Medium</v>
      </c>
      <c r="AD2498" s="3" t="str">
        <f t="shared" si="272"/>
        <v>No</v>
      </c>
    </row>
    <row r="2499" spans="1:30" ht="15" customHeight="1" x14ac:dyDescent="0.3">
      <c r="A2499" s="3" t="s">
        <v>2520</v>
      </c>
      <c r="B2499" s="3">
        <v>60</v>
      </c>
      <c r="C2499" s="3" t="s">
        <v>23</v>
      </c>
      <c r="D2499" s="3" t="s">
        <v>24</v>
      </c>
      <c r="E2499" s="3">
        <v>31098.135749599998</v>
      </c>
      <c r="F2499" s="3">
        <v>106</v>
      </c>
      <c r="G2499" s="3">
        <v>278.96428023709001</v>
      </c>
      <c r="H2499" s="3">
        <v>7</v>
      </c>
      <c r="I2499" s="3">
        <v>918.09037461363198</v>
      </c>
      <c r="J2499" s="3">
        <v>17</v>
      </c>
      <c r="K2499" s="3">
        <v>538.84656850866895</v>
      </c>
      <c r="L2499" s="3">
        <v>6</v>
      </c>
      <c r="M2499" s="3">
        <v>7</v>
      </c>
      <c r="N2499" s="3">
        <v>9</v>
      </c>
      <c r="O2499" s="3">
        <v>652</v>
      </c>
      <c r="P2499" s="3">
        <v>1</v>
      </c>
      <c r="Q2499" s="3">
        <v>11214.499601825901</v>
      </c>
      <c r="R2499" s="3">
        <v>5</v>
      </c>
      <c r="S2499" s="3">
        <v>0</v>
      </c>
      <c r="T2499" s="3">
        <v>0</v>
      </c>
      <c r="U2499" s="3">
        <v>13832.3813047352</v>
      </c>
      <c r="V2499" s="3">
        <v>1</v>
      </c>
      <c r="W2499" s="3" t="str">
        <f>IF(Bank_data3[[#This Row],[credit_risk]]=1,"High Risk","Low Risk")</f>
        <v>High Risk</v>
      </c>
      <c r="X2499" s="3" t="str">
        <f t="shared" si="266"/>
        <v>55+</v>
      </c>
      <c r="Y2499" s="3" t="str">
        <f t="shared" si="267"/>
        <v>Low Income</v>
      </c>
      <c r="Z2499" s="3" t="str">
        <f t="shared" si="268"/>
        <v>Fair</v>
      </c>
      <c r="AA2499" s="27">
        <f t="shared" si="269"/>
        <v>0.36061645920270791</v>
      </c>
      <c r="AB2499" s="3" t="str">
        <f t="shared" si="270"/>
        <v>Low</v>
      </c>
      <c r="AC2499" s="3" t="str">
        <f t="shared" si="271"/>
        <v>Low</v>
      </c>
      <c r="AD2499" s="3" t="str">
        <f t="shared" si="272"/>
        <v>No</v>
      </c>
    </row>
    <row r="2500" spans="1:30" ht="15" customHeight="1" x14ac:dyDescent="0.3">
      <c r="A2500" s="3" t="s">
        <v>2521</v>
      </c>
      <c r="B2500" s="3">
        <v>58</v>
      </c>
      <c r="C2500" s="3" t="s">
        <v>31</v>
      </c>
      <c r="D2500" s="3" t="s">
        <v>33</v>
      </c>
      <c r="E2500" s="3">
        <v>41761.058935301298</v>
      </c>
      <c r="F2500" s="3">
        <v>177</v>
      </c>
      <c r="G2500" s="3">
        <v>281.43106468987799</v>
      </c>
      <c r="H2500" s="3">
        <v>2</v>
      </c>
      <c r="I2500" s="3">
        <v>179.885827338837</v>
      </c>
      <c r="J2500" s="3">
        <v>6</v>
      </c>
      <c r="K2500" s="3">
        <v>536.05890941897405</v>
      </c>
      <c r="L2500" s="3">
        <v>54</v>
      </c>
      <c r="M2500" s="3">
        <v>2</v>
      </c>
      <c r="N2500" s="3">
        <v>1</v>
      </c>
      <c r="O2500" s="3">
        <v>580</v>
      </c>
      <c r="P2500" s="3">
        <v>5</v>
      </c>
      <c r="Q2500" s="3">
        <v>12806.8346275119</v>
      </c>
      <c r="R2500" s="3">
        <v>4</v>
      </c>
      <c r="S2500" s="3">
        <v>0</v>
      </c>
      <c r="T2500" s="3">
        <v>0</v>
      </c>
      <c r="U2500" s="3">
        <v>3253.4240337900601</v>
      </c>
      <c r="V2500" s="3">
        <v>1</v>
      </c>
      <c r="W2500" s="3" t="str">
        <f>IF(Bank_data3[[#This Row],[credit_risk]]=1,"High Risk","Low Risk")</f>
        <v>High Risk</v>
      </c>
      <c r="X2500" s="3" t="str">
        <f t="shared" si="266"/>
        <v>55+</v>
      </c>
      <c r="Y2500" s="3" t="str">
        <f t="shared" si="267"/>
        <v>Low Income</v>
      </c>
      <c r="Z2500" s="3" t="str">
        <f t="shared" si="268"/>
        <v>Fair</v>
      </c>
      <c r="AA2500" s="27">
        <f t="shared" si="269"/>
        <v>0.30666929800206949</v>
      </c>
      <c r="AB2500" s="3" t="str">
        <f t="shared" si="270"/>
        <v>Low</v>
      </c>
      <c r="AC2500" s="3" t="str">
        <f t="shared" si="271"/>
        <v>High</v>
      </c>
      <c r="AD2500" s="3" t="str">
        <f t="shared" si="272"/>
        <v>No</v>
      </c>
    </row>
    <row r="2501" spans="1:30" ht="15" customHeight="1" x14ac:dyDescent="0.3">
      <c r="A2501" s="3" t="s">
        <v>2522</v>
      </c>
      <c r="B2501" s="3">
        <v>23</v>
      </c>
      <c r="C2501" s="3" t="s">
        <v>28</v>
      </c>
      <c r="D2501" s="3" t="s">
        <v>26</v>
      </c>
      <c r="E2501" s="3">
        <v>47205.152526132297</v>
      </c>
      <c r="F2501" s="3">
        <v>128</v>
      </c>
      <c r="G2501" s="3">
        <v>928.28118686770404</v>
      </c>
      <c r="H2501" s="3">
        <v>4</v>
      </c>
      <c r="I2501" s="3">
        <v>20</v>
      </c>
      <c r="J2501" s="3">
        <v>10</v>
      </c>
      <c r="K2501" s="3">
        <v>770.98058635689404</v>
      </c>
      <c r="L2501" s="3">
        <v>38</v>
      </c>
      <c r="M2501" s="3">
        <v>6</v>
      </c>
      <c r="N2501" s="3">
        <v>3</v>
      </c>
      <c r="O2501" s="3">
        <v>799</v>
      </c>
      <c r="P2501" s="3">
        <v>0</v>
      </c>
      <c r="Q2501" s="3">
        <v>18672.643831821199</v>
      </c>
      <c r="R2501" s="3">
        <v>4</v>
      </c>
      <c r="S2501" s="3">
        <v>0</v>
      </c>
      <c r="T2501" s="3">
        <v>0</v>
      </c>
      <c r="U2501" s="3">
        <v>6707.5473972469599</v>
      </c>
      <c r="V2501" s="3">
        <v>1</v>
      </c>
      <c r="W2501" s="3" t="str">
        <f>IF(Bank_data3[[#This Row],[credit_risk]]=1,"High Risk","Low Risk")</f>
        <v>High Risk</v>
      </c>
      <c r="X2501" s="3" t="str">
        <f t="shared" si="266"/>
        <v>18-24</v>
      </c>
      <c r="Y2501" s="3" t="str">
        <f t="shared" si="267"/>
        <v>Low Income</v>
      </c>
      <c r="Z2501" s="3" t="str">
        <f t="shared" si="268"/>
        <v>Very Good</v>
      </c>
      <c r="AA2501" s="27">
        <f t="shared" si="269"/>
        <v>0.39556367965306777</v>
      </c>
      <c r="AB2501" s="3" t="str">
        <f t="shared" si="270"/>
        <v>Low</v>
      </c>
      <c r="AC2501" s="3" t="str">
        <f t="shared" si="271"/>
        <v>High</v>
      </c>
      <c r="AD2501" s="3" t="str">
        <f t="shared" si="272"/>
        <v>No</v>
      </c>
    </row>
    <row r="2502" spans="1:30" ht="15" customHeight="1" x14ac:dyDescent="0.3">
      <c r="A2502" s="3" t="s">
        <v>2523</v>
      </c>
      <c r="B2502" s="3">
        <v>32</v>
      </c>
      <c r="C2502" s="3" t="s">
        <v>28</v>
      </c>
      <c r="D2502" s="3" t="s">
        <v>26</v>
      </c>
      <c r="E2502" s="3">
        <v>42687.792349403397</v>
      </c>
      <c r="F2502" s="3">
        <v>215</v>
      </c>
      <c r="G2502" s="3">
        <v>957.30474392903295</v>
      </c>
      <c r="H2502" s="3">
        <v>0</v>
      </c>
      <c r="I2502" s="3">
        <v>20</v>
      </c>
      <c r="J2502" s="3">
        <v>7</v>
      </c>
      <c r="K2502" s="3">
        <v>501.92023766027199</v>
      </c>
      <c r="L2502" s="3">
        <v>3</v>
      </c>
      <c r="M2502" s="3">
        <v>3</v>
      </c>
      <c r="N2502" s="3">
        <v>9</v>
      </c>
      <c r="O2502" s="3">
        <v>574</v>
      </c>
      <c r="P2502" s="3">
        <v>5</v>
      </c>
      <c r="Q2502" s="3">
        <v>3358.5413972911801</v>
      </c>
      <c r="R2502" s="3">
        <v>0</v>
      </c>
      <c r="S2502" s="3">
        <v>0</v>
      </c>
      <c r="T2502" s="3">
        <v>0</v>
      </c>
      <c r="U2502" s="3">
        <v>3720.72769694831</v>
      </c>
      <c r="V2502" s="3">
        <v>1</v>
      </c>
      <c r="W2502" s="3" t="str">
        <f>IF(Bank_data3[[#This Row],[credit_risk]]=1,"High Risk","Low Risk")</f>
        <v>High Risk</v>
      </c>
      <c r="X2502" s="3" t="str">
        <f t="shared" si="266"/>
        <v>25-34</v>
      </c>
      <c r="Y2502" s="3" t="str">
        <f t="shared" si="267"/>
        <v>Low Income</v>
      </c>
      <c r="Z2502" s="3" t="str">
        <f t="shared" si="268"/>
        <v>Poor</v>
      </c>
      <c r="AA2502" s="27">
        <f t="shared" si="269"/>
        <v>7.867685847516355E-2</v>
      </c>
      <c r="AB2502" s="3" t="str">
        <f t="shared" si="270"/>
        <v>Low</v>
      </c>
      <c r="AC2502" s="3" t="str">
        <f t="shared" si="271"/>
        <v>Low</v>
      </c>
      <c r="AD2502" s="3" t="str">
        <f t="shared" si="272"/>
        <v>No</v>
      </c>
    </row>
    <row r="2503" spans="1:30" ht="15" customHeight="1" x14ac:dyDescent="0.3">
      <c r="A2503" s="3" t="s">
        <v>2524</v>
      </c>
      <c r="B2503" s="3">
        <v>68</v>
      </c>
      <c r="C2503" s="3" t="s">
        <v>28</v>
      </c>
      <c r="D2503" s="3" t="s">
        <v>24</v>
      </c>
      <c r="E2503" s="3">
        <v>24289.440309498699</v>
      </c>
      <c r="F2503" s="3">
        <v>3</v>
      </c>
      <c r="G2503" s="3">
        <v>278.771322684202</v>
      </c>
      <c r="H2503" s="3">
        <v>8</v>
      </c>
      <c r="I2503" s="3">
        <v>1264.49499442513</v>
      </c>
      <c r="J2503" s="3">
        <v>5</v>
      </c>
      <c r="K2503" s="3">
        <v>508.19087181297198</v>
      </c>
      <c r="L2503" s="3">
        <v>29</v>
      </c>
      <c r="M2503" s="3">
        <v>14</v>
      </c>
      <c r="N2503" s="3">
        <v>1</v>
      </c>
      <c r="O2503" s="3">
        <v>358</v>
      </c>
      <c r="P2503" s="3">
        <v>0</v>
      </c>
      <c r="Q2503" s="3">
        <v>19705.424578442598</v>
      </c>
      <c r="R2503" s="3">
        <v>3</v>
      </c>
      <c r="S2503" s="3">
        <v>0</v>
      </c>
      <c r="T2503" s="3">
        <v>0</v>
      </c>
      <c r="U2503" s="3">
        <v>9947.2943141870091</v>
      </c>
      <c r="V2503" s="3">
        <v>1</v>
      </c>
      <c r="W2503" s="3" t="str">
        <f>IF(Bank_data3[[#This Row],[credit_risk]]=1,"High Risk","Low Risk")</f>
        <v>High Risk</v>
      </c>
      <c r="X2503" s="3" t="str">
        <f t="shared" ref="X2503:X2566" si="273">_xlfn.IFS(B2503&lt;25,"18-24",B2503&lt;35,"25-34",B2503&lt;45,"35-44",B2503&lt;55,"45-54",TRUE(),"55+")</f>
        <v>55+</v>
      </c>
      <c r="Y2503" s="3" t="str">
        <f t="shared" ref="Y2503:Y2566" si="274">_xlfn.IFS(E2503&lt;50000,"Low Income",E2503&lt;100000,"Middle Income",TRUE(),"High Income")</f>
        <v>Low Income</v>
      </c>
      <c r="Z2503" s="3" t="str">
        <f t="shared" ref="Z2503:Z2566" si="275">_xlfn.IFS(O2503&lt;580,"Poor",O2503&lt;670,"Fair",O2503&lt;740,"Good",O2503&lt;800,"Very Good",TRUE(),"Excellent")</f>
        <v>Poor</v>
      </c>
      <c r="AA2503" s="27">
        <f t="shared" ref="AA2503:AA2566" si="276">IF(E2503=0,0,Q2503/E2503)</f>
        <v>0.81127536605841588</v>
      </c>
      <c r="AB2503" s="3" t="str">
        <f t="shared" ref="AB2503:AB2566" si="277">_xlfn.IFS(G2503&lt;1000,"Low",G2503&lt;5000,"Medium",TRUE(),"High")</f>
        <v>Low</v>
      </c>
      <c r="AC2503" s="3" t="str">
        <f t="shared" ref="AC2503:AC2566" si="278">_xlfn.IFS(L2503&lt;10,"Low",L2503&lt;30,"Medium",TRUE(),"High")</f>
        <v>Medium</v>
      </c>
      <c r="AD2503" s="3" t="str">
        <f t="shared" ref="AD2503:AD2566" si="279">IF(AND(E2503&gt;=100000,O2503&gt;=750),"Yes","No")</f>
        <v>No</v>
      </c>
    </row>
    <row r="2504" spans="1:30" ht="15" customHeight="1" x14ac:dyDescent="0.3">
      <c r="A2504" s="3" t="s">
        <v>2525</v>
      </c>
      <c r="B2504" s="3">
        <v>21</v>
      </c>
      <c r="C2504" s="3" t="s">
        <v>31</v>
      </c>
      <c r="D2504" s="3" t="s">
        <v>24</v>
      </c>
      <c r="E2504" s="3">
        <v>46660.450957763598</v>
      </c>
      <c r="F2504" s="3">
        <v>175</v>
      </c>
      <c r="G2504" s="3">
        <v>134.76112595313199</v>
      </c>
      <c r="H2504" s="3">
        <v>3</v>
      </c>
      <c r="I2504" s="3">
        <v>773.13434553304501</v>
      </c>
      <c r="J2504" s="3">
        <v>47</v>
      </c>
      <c r="K2504" s="3">
        <v>728.87206070970103</v>
      </c>
      <c r="L2504" s="3">
        <v>37</v>
      </c>
      <c r="M2504" s="3">
        <v>11</v>
      </c>
      <c r="N2504" s="3">
        <v>1</v>
      </c>
      <c r="O2504" s="3">
        <v>480</v>
      </c>
      <c r="P2504" s="3">
        <v>3</v>
      </c>
      <c r="Q2504" s="3">
        <v>18155.696624345601</v>
      </c>
      <c r="R2504" s="3">
        <v>4</v>
      </c>
      <c r="S2504" s="3">
        <v>0</v>
      </c>
      <c r="T2504" s="3">
        <v>0</v>
      </c>
      <c r="U2504" s="3">
        <v>10616.679700504799</v>
      </c>
      <c r="V2504" s="3">
        <v>1</v>
      </c>
      <c r="W2504" s="3" t="str">
        <f>IF(Bank_data3[[#This Row],[credit_risk]]=1,"High Risk","Low Risk")</f>
        <v>High Risk</v>
      </c>
      <c r="X2504" s="3" t="str">
        <f t="shared" si="273"/>
        <v>18-24</v>
      </c>
      <c r="Y2504" s="3" t="str">
        <f t="shared" si="274"/>
        <v>Low Income</v>
      </c>
      <c r="Z2504" s="3" t="str">
        <f t="shared" si="275"/>
        <v>Poor</v>
      </c>
      <c r="AA2504" s="27">
        <f t="shared" si="276"/>
        <v>0.38910246797185671</v>
      </c>
      <c r="AB2504" s="3" t="str">
        <f t="shared" si="277"/>
        <v>Low</v>
      </c>
      <c r="AC2504" s="3" t="str">
        <f t="shared" si="278"/>
        <v>High</v>
      </c>
      <c r="AD2504" s="3" t="str">
        <f t="shared" si="279"/>
        <v>No</v>
      </c>
    </row>
    <row r="2505" spans="1:30" ht="15" customHeight="1" x14ac:dyDescent="0.3">
      <c r="A2505" s="3" t="s">
        <v>2526</v>
      </c>
      <c r="B2505" s="3">
        <v>24</v>
      </c>
      <c r="C2505" s="3" t="s">
        <v>28</v>
      </c>
      <c r="D2505" s="3" t="s">
        <v>24</v>
      </c>
      <c r="E2505" s="3">
        <v>32739.869093937901</v>
      </c>
      <c r="F2505" s="3">
        <v>184</v>
      </c>
      <c r="G2505" s="3">
        <v>2354.8015894220998</v>
      </c>
      <c r="H2505" s="3">
        <v>4</v>
      </c>
      <c r="I2505" s="3">
        <v>613.63711209748499</v>
      </c>
      <c r="J2505" s="3">
        <v>4</v>
      </c>
      <c r="K2505" s="3">
        <v>530.88536793635399</v>
      </c>
      <c r="L2505" s="3">
        <v>50</v>
      </c>
      <c r="M2505" s="3">
        <v>8</v>
      </c>
      <c r="N2505" s="3">
        <v>0</v>
      </c>
      <c r="O2505" s="3">
        <v>770</v>
      </c>
      <c r="P2505" s="3">
        <v>2</v>
      </c>
      <c r="Q2505" s="3">
        <v>20017.6308947496</v>
      </c>
      <c r="R2505" s="3">
        <v>7</v>
      </c>
      <c r="S2505" s="3">
        <v>1</v>
      </c>
      <c r="T2505" s="3">
        <v>0</v>
      </c>
      <c r="U2505" s="3">
        <v>4007.0879800172902</v>
      </c>
      <c r="V2505" s="3">
        <v>1</v>
      </c>
      <c r="W2505" s="3" t="str">
        <f>IF(Bank_data3[[#This Row],[credit_risk]]=1,"High Risk","Low Risk")</f>
        <v>High Risk</v>
      </c>
      <c r="X2505" s="3" t="str">
        <f t="shared" si="273"/>
        <v>18-24</v>
      </c>
      <c r="Y2505" s="3" t="str">
        <f t="shared" si="274"/>
        <v>Low Income</v>
      </c>
      <c r="Z2505" s="3" t="str">
        <f t="shared" si="275"/>
        <v>Very Good</v>
      </c>
      <c r="AA2505" s="27">
        <f t="shared" si="276"/>
        <v>0.6114145061886046</v>
      </c>
      <c r="AB2505" s="3" t="str">
        <f t="shared" si="277"/>
        <v>Medium</v>
      </c>
      <c r="AC2505" s="3" t="str">
        <f t="shared" si="278"/>
        <v>High</v>
      </c>
      <c r="AD2505" s="3" t="str">
        <f t="shared" si="279"/>
        <v>No</v>
      </c>
    </row>
    <row r="2506" spans="1:30" ht="15" customHeight="1" x14ac:dyDescent="0.3">
      <c r="A2506" s="3" t="s">
        <v>2527</v>
      </c>
      <c r="B2506" s="3">
        <v>63</v>
      </c>
      <c r="C2506" s="3" t="s">
        <v>23</v>
      </c>
      <c r="D2506" s="3" t="s">
        <v>33</v>
      </c>
      <c r="E2506" s="3">
        <v>38541.970224930199</v>
      </c>
      <c r="F2506" s="3">
        <v>180</v>
      </c>
      <c r="G2506" s="3">
        <v>1366.3988957158799</v>
      </c>
      <c r="H2506" s="3">
        <v>2</v>
      </c>
      <c r="I2506" s="3">
        <v>1130.8041574833901</v>
      </c>
      <c r="J2506" s="3">
        <v>5</v>
      </c>
      <c r="K2506" s="3">
        <v>357.75324266846502</v>
      </c>
      <c r="L2506" s="3">
        <v>77</v>
      </c>
      <c r="M2506" s="3">
        <v>17</v>
      </c>
      <c r="N2506" s="3">
        <v>1</v>
      </c>
      <c r="O2506" s="3">
        <v>723</v>
      </c>
      <c r="P2506" s="3">
        <v>5</v>
      </c>
      <c r="Q2506" s="3">
        <v>4797.0022847417004</v>
      </c>
      <c r="R2506" s="3">
        <v>0</v>
      </c>
      <c r="S2506" s="3">
        <v>0</v>
      </c>
      <c r="T2506" s="3">
        <v>0</v>
      </c>
      <c r="U2506" s="3">
        <v>1939.0139008006199</v>
      </c>
      <c r="V2506" s="3">
        <v>0</v>
      </c>
      <c r="W2506" s="3" t="str">
        <f>IF(Bank_data3[[#This Row],[credit_risk]]=1,"High Risk","Low Risk")</f>
        <v>Low Risk</v>
      </c>
      <c r="X2506" s="3" t="str">
        <f t="shared" si="273"/>
        <v>55+</v>
      </c>
      <c r="Y2506" s="3" t="str">
        <f t="shared" si="274"/>
        <v>Low Income</v>
      </c>
      <c r="Z2506" s="3" t="str">
        <f t="shared" si="275"/>
        <v>Good</v>
      </c>
      <c r="AA2506" s="27">
        <f t="shared" si="276"/>
        <v>0.1244617817082647</v>
      </c>
      <c r="AB2506" s="3" t="str">
        <f t="shared" si="277"/>
        <v>Medium</v>
      </c>
      <c r="AC2506" s="3" t="str">
        <f t="shared" si="278"/>
        <v>High</v>
      </c>
      <c r="AD2506" s="3" t="str">
        <f t="shared" si="279"/>
        <v>No</v>
      </c>
    </row>
    <row r="2507" spans="1:30" ht="15" customHeight="1" x14ac:dyDescent="0.3">
      <c r="A2507" s="3" t="s">
        <v>2528</v>
      </c>
      <c r="B2507" s="3">
        <v>46</v>
      </c>
      <c r="C2507" s="3" t="s">
        <v>28</v>
      </c>
      <c r="D2507" s="3" t="s">
        <v>26</v>
      </c>
      <c r="E2507" s="3">
        <v>63329.362759399897</v>
      </c>
      <c r="F2507" s="3">
        <v>209</v>
      </c>
      <c r="G2507" s="3">
        <v>1305.86474007692</v>
      </c>
      <c r="H2507" s="3">
        <v>1</v>
      </c>
      <c r="I2507" s="3">
        <v>658.44261113581103</v>
      </c>
      <c r="J2507" s="3">
        <v>37</v>
      </c>
      <c r="K2507" s="3">
        <v>226.57182448596899</v>
      </c>
      <c r="L2507" s="3">
        <v>35</v>
      </c>
      <c r="M2507" s="3">
        <v>12</v>
      </c>
      <c r="N2507" s="3">
        <v>2</v>
      </c>
      <c r="O2507" s="3">
        <v>512</v>
      </c>
      <c r="P2507" s="3">
        <v>1</v>
      </c>
      <c r="Q2507" s="3">
        <v>22408.255945399502</v>
      </c>
      <c r="R2507" s="3">
        <v>2</v>
      </c>
      <c r="S2507" s="3">
        <v>0</v>
      </c>
      <c r="T2507" s="3">
        <v>0</v>
      </c>
      <c r="U2507" s="3">
        <v>15899.167992177499</v>
      </c>
      <c r="V2507" s="3">
        <v>1</v>
      </c>
      <c r="W2507" s="3" t="str">
        <f>IF(Bank_data3[[#This Row],[credit_risk]]=1,"High Risk","Low Risk")</f>
        <v>High Risk</v>
      </c>
      <c r="X2507" s="3" t="str">
        <f t="shared" si="273"/>
        <v>45-54</v>
      </c>
      <c r="Y2507" s="3" t="str">
        <f t="shared" si="274"/>
        <v>Middle Income</v>
      </c>
      <c r="Z2507" s="3" t="str">
        <f t="shared" si="275"/>
        <v>Poor</v>
      </c>
      <c r="AA2507" s="27">
        <f t="shared" si="276"/>
        <v>0.35383675074282145</v>
      </c>
      <c r="AB2507" s="3" t="str">
        <f t="shared" si="277"/>
        <v>Medium</v>
      </c>
      <c r="AC2507" s="3" t="str">
        <f t="shared" si="278"/>
        <v>High</v>
      </c>
      <c r="AD2507" s="3" t="str">
        <f t="shared" si="279"/>
        <v>No</v>
      </c>
    </row>
    <row r="2508" spans="1:30" ht="15" customHeight="1" x14ac:dyDescent="0.3">
      <c r="A2508" s="3" t="s">
        <v>2529</v>
      </c>
      <c r="B2508" s="3">
        <v>51</v>
      </c>
      <c r="C2508" s="3" t="s">
        <v>31</v>
      </c>
      <c r="D2508" s="3" t="s">
        <v>33</v>
      </c>
      <c r="E2508" s="3">
        <v>67197.073936232395</v>
      </c>
      <c r="F2508" s="3">
        <v>137</v>
      </c>
      <c r="G2508" s="3">
        <v>1545.0373566184001</v>
      </c>
      <c r="H2508" s="3">
        <v>11</v>
      </c>
      <c r="I2508" s="3">
        <v>893.96166495335603</v>
      </c>
      <c r="J2508" s="3">
        <v>1</v>
      </c>
      <c r="K2508" s="3">
        <v>345.29888034638901</v>
      </c>
      <c r="L2508" s="3">
        <v>59</v>
      </c>
      <c r="M2508" s="3">
        <v>2</v>
      </c>
      <c r="N2508" s="3">
        <v>3</v>
      </c>
      <c r="O2508" s="3">
        <v>399</v>
      </c>
      <c r="P2508" s="3">
        <v>3</v>
      </c>
      <c r="Q2508" s="3">
        <v>710.91861465496197</v>
      </c>
      <c r="R2508" s="3">
        <v>3</v>
      </c>
      <c r="S2508" s="3">
        <v>0</v>
      </c>
      <c r="T2508" s="3">
        <v>0</v>
      </c>
      <c r="U2508" s="3">
        <v>8173.5864286311198</v>
      </c>
      <c r="V2508" s="3">
        <v>1</v>
      </c>
      <c r="W2508" s="3" t="str">
        <f>IF(Bank_data3[[#This Row],[credit_risk]]=1,"High Risk","Low Risk")</f>
        <v>High Risk</v>
      </c>
      <c r="X2508" s="3" t="str">
        <f t="shared" si="273"/>
        <v>45-54</v>
      </c>
      <c r="Y2508" s="3" t="str">
        <f t="shared" si="274"/>
        <v>Middle Income</v>
      </c>
      <c r="Z2508" s="3" t="str">
        <f t="shared" si="275"/>
        <v>Poor</v>
      </c>
      <c r="AA2508" s="27">
        <f t="shared" si="276"/>
        <v>1.0579606715161409E-2</v>
      </c>
      <c r="AB2508" s="3" t="str">
        <f t="shared" si="277"/>
        <v>Medium</v>
      </c>
      <c r="AC2508" s="3" t="str">
        <f t="shared" si="278"/>
        <v>High</v>
      </c>
      <c r="AD2508" s="3" t="str">
        <f t="shared" si="279"/>
        <v>No</v>
      </c>
    </row>
    <row r="2509" spans="1:30" ht="15" customHeight="1" x14ac:dyDescent="0.3">
      <c r="A2509" s="3" t="s">
        <v>2530</v>
      </c>
      <c r="B2509" s="3">
        <v>40</v>
      </c>
      <c r="C2509" s="3" t="s">
        <v>28</v>
      </c>
      <c r="D2509" s="3" t="s">
        <v>33</v>
      </c>
      <c r="E2509" s="3">
        <v>26402.524956988</v>
      </c>
      <c r="F2509" s="3">
        <v>193</v>
      </c>
      <c r="G2509" s="3">
        <v>2778.5192832253401</v>
      </c>
      <c r="H2509" s="3">
        <v>6</v>
      </c>
      <c r="I2509" s="3">
        <v>809.01437282314203</v>
      </c>
      <c r="J2509" s="3">
        <v>30</v>
      </c>
      <c r="K2509" s="3">
        <v>560.64969354725497</v>
      </c>
      <c r="L2509" s="3">
        <v>50</v>
      </c>
      <c r="M2509" s="3">
        <v>6</v>
      </c>
      <c r="N2509" s="3">
        <v>0</v>
      </c>
      <c r="O2509" s="3">
        <v>761</v>
      </c>
      <c r="P2509" s="3">
        <v>0</v>
      </c>
      <c r="Q2509" s="3">
        <v>4487.4581587750999</v>
      </c>
      <c r="R2509" s="3">
        <v>1</v>
      </c>
      <c r="S2509" s="3">
        <v>0</v>
      </c>
      <c r="T2509" s="3">
        <v>0</v>
      </c>
      <c r="U2509" s="3">
        <v>8426.9524881015805</v>
      </c>
      <c r="V2509" s="3">
        <v>0</v>
      </c>
      <c r="W2509" s="3" t="str">
        <f>IF(Bank_data3[[#This Row],[credit_risk]]=1,"High Risk","Low Risk")</f>
        <v>Low Risk</v>
      </c>
      <c r="X2509" s="3" t="str">
        <f t="shared" si="273"/>
        <v>35-44</v>
      </c>
      <c r="Y2509" s="3" t="str">
        <f t="shared" si="274"/>
        <v>Low Income</v>
      </c>
      <c r="Z2509" s="3" t="str">
        <f t="shared" si="275"/>
        <v>Very Good</v>
      </c>
      <c r="AA2509" s="27">
        <f t="shared" si="276"/>
        <v>0.16996322003617298</v>
      </c>
      <c r="AB2509" s="3" t="str">
        <f t="shared" si="277"/>
        <v>Medium</v>
      </c>
      <c r="AC2509" s="3" t="str">
        <f t="shared" si="278"/>
        <v>High</v>
      </c>
      <c r="AD2509" s="3" t="str">
        <f t="shared" si="279"/>
        <v>No</v>
      </c>
    </row>
    <row r="2510" spans="1:30" ht="15" customHeight="1" x14ac:dyDescent="0.3">
      <c r="A2510" s="3" t="s">
        <v>2531</v>
      </c>
      <c r="B2510" s="3">
        <v>27</v>
      </c>
      <c r="C2510" s="3" t="s">
        <v>23</v>
      </c>
      <c r="D2510" s="3" t="s">
        <v>24</v>
      </c>
      <c r="E2510" s="3">
        <v>78235.986147406598</v>
      </c>
      <c r="F2510" s="3">
        <v>17</v>
      </c>
      <c r="G2510" s="3">
        <v>1593.04106804357</v>
      </c>
      <c r="H2510" s="3">
        <v>10</v>
      </c>
      <c r="I2510" s="3">
        <v>635.15020273645803</v>
      </c>
      <c r="J2510" s="3">
        <v>38</v>
      </c>
      <c r="K2510" s="3">
        <v>175.07860060609801</v>
      </c>
      <c r="L2510" s="3">
        <v>75</v>
      </c>
      <c r="M2510" s="3">
        <v>18</v>
      </c>
      <c r="N2510" s="3">
        <v>0</v>
      </c>
      <c r="O2510" s="3">
        <v>318</v>
      </c>
      <c r="P2510" s="3">
        <v>5</v>
      </c>
      <c r="Q2510" s="3">
        <v>13069.097925521301</v>
      </c>
      <c r="R2510" s="3">
        <v>1</v>
      </c>
      <c r="S2510" s="3">
        <v>0</v>
      </c>
      <c r="T2510" s="3">
        <v>0</v>
      </c>
      <c r="U2510" s="3">
        <v>2625.1649726773599</v>
      </c>
      <c r="V2510" s="3">
        <v>1</v>
      </c>
      <c r="W2510" s="3" t="str">
        <f>IF(Bank_data3[[#This Row],[credit_risk]]=1,"High Risk","Low Risk")</f>
        <v>High Risk</v>
      </c>
      <c r="X2510" s="3" t="str">
        <f t="shared" si="273"/>
        <v>25-34</v>
      </c>
      <c r="Y2510" s="3" t="str">
        <f t="shared" si="274"/>
        <v>Middle Income</v>
      </c>
      <c r="Z2510" s="3" t="str">
        <f t="shared" si="275"/>
        <v>Poor</v>
      </c>
      <c r="AA2510" s="27">
        <f t="shared" si="276"/>
        <v>0.16704714248629077</v>
      </c>
      <c r="AB2510" s="3" t="str">
        <f t="shared" si="277"/>
        <v>Medium</v>
      </c>
      <c r="AC2510" s="3" t="str">
        <f t="shared" si="278"/>
        <v>High</v>
      </c>
      <c r="AD2510" s="3" t="str">
        <f t="shared" si="279"/>
        <v>No</v>
      </c>
    </row>
    <row r="2511" spans="1:30" ht="15" customHeight="1" x14ac:dyDescent="0.3">
      <c r="A2511" s="3" t="s">
        <v>2532</v>
      </c>
      <c r="B2511" s="3">
        <v>57</v>
      </c>
      <c r="C2511" s="3" t="s">
        <v>31</v>
      </c>
      <c r="D2511" s="3" t="s">
        <v>24</v>
      </c>
      <c r="E2511" s="3">
        <v>40818.441619058402</v>
      </c>
      <c r="F2511" s="3">
        <v>91</v>
      </c>
      <c r="G2511" s="3">
        <v>1411.0078312481401</v>
      </c>
      <c r="H2511" s="3">
        <v>4</v>
      </c>
      <c r="I2511" s="3">
        <v>902.95105936118705</v>
      </c>
      <c r="J2511" s="3">
        <v>31</v>
      </c>
      <c r="K2511" s="3">
        <v>568.31824130686505</v>
      </c>
      <c r="L2511" s="3">
        <v>48</v>
      </c>
      <c r="M2511" s="3">
        <v>7</v>
      </c>
      <c r="N2511" s="3">
        <v>6</v>
      </c>
      <c r="O2511" s="3">
        <v>835</v>
      </c>
      <c r="P2511" s="3">
        <v>1</v>
      </c>
      <c r="Q2511" s="3">
        <v>9733.5528891390004</v>
      </c>
      <c r="R2511" s="3">
        <v>4</v>
      </c>
      <c r="S2511" s="3">
        <v>0</v>
      </c>
      <c r="T2511" s="3">
        <v>0</v>
      </c>
      <c r="U2511" s="3">
        <v>7241.9104005690797</v>
      </c>
      <c r="V2511" s="3">
        <v>1</v>
      </c>
      <c r="W2511" s="3" t="str">
        <f>IF(Bank_data3[[#This Row],[credit_risk]]=1,"High Risk","Low Risk")</f>
        <v>High Risk</v>
      </c>
      <c r="X2511" s="3" t="str">
        <f t="shared" si="273"/>
        <v>55+</v>
      </c>
      <c r="Y2511" s="3" t="str">
        <f t="shared" si="274"/>
        <v>Low Income</v>
      </c>
      <c r="Z2511" s="3" t="str">
        <f t="shared" si="275"/>
        <v>Excellent</v>
      </c>
      <c r="AA2511" s="27">
        <f t="shared" si="276"/>
        <v>0.23845968888225119</v>
      </c>
      <c r="AB2511" s="3" t="str">
        <f t="shared" si="277"/>
        <v>Medium</v>
      </c>
      <c r="AC2511" s="3" t="str">
        <f t="shared" si="278"/>
        <v>High</v>
      </c>
      <c r="AD2511" s="3" t="str">
        <f t="shared" si="279"/>
        <v>No</v>
      </c>
    </row>
    <row r="2512" spans="1:30" ht="15" customHeight="1" x14ac:dyDescent="0.3">
      <c r="A2512" s="3" t="s">
        <v>2533</v>
      </c>
      <c r="B2512" s="3">
        <v>27</v>
      </c>
      <c r="C2512" s="3" t="s">
        <v>28</v>
      </c>
      <c r="D2512" s="3" t="s">
        <v>33</v>
      </c>
      <c r="E2512" s="3">
        <v>39181.817828626001</v>
      </c>
      <c r="F2512" s="3">
        <v>197</v>
      </c>
      <c r="G2512" s="3">
        <v>989.92671981665399</v>
      </c>
      <c r="H2512" s="3">
        <v>10</v>
      </c>
      <c r="I2512" s="3">
        <v>1070.64142749705</v>
      </c>
      <c r="J2512" s="3">
        <v>8</v>
      </c>
      <c r="K2512" s="3">
        <v>122.022372509772</v>
      </c>
      <c r="L2512" s="3">
        <v>14</v>
      </c>
      <c r="M2512" s="3">
        <v>10</v>
      </c>
      <c r="N2512" s="3">
        <v>4</v>
      </c>
      <c r="O2512" s="3">
        <v>389</v>
      </c>
      <c r="P2512" s="3">
        <v>4</v>
      </c>
      <c r="Q2512" s="3">
        <v>3954.9675772979999</v>
      </c>
      <c r="R2512" s="3">
        <v>6</v>
      </c>
      <c r="S2512" s="3">
        <v>0</v>
      </c>
      <c r="T2512" s="3">
        <v>0</v>
      </c>
      <c r="U2512" s="3">
        <v>4834.7778331458203</v>
      </c>
      <c r="V2512" s="3">
        <v>1</v>
      </c>
      <c r="W2512" s="3" t="str">
        <f>IF(Bank_data3[[#This Row],[credit_risk]]=1,"High Risk","Low Risk")</f>
        <v>High Risk</v>
      </c>
      <c r="X2512" s="3" t="str">
        <f t="shared" si="273"/>
        <v>25-34</v>
      </c>
      <c r="Y2512" s="3" t="str">
        <f t="shared" si="274"/>
        <v>Low Income</v>
      </c>
      <c r="Z2512" s="3" t="str">
        <f t="shared" si="275"/>
        <v>Poor</v>
      </c>
      <c r="AA2512" s="27">
        <f t="shared" si="276"/>
        <v>0.10093884859034091</v>
      </c>
      <c r="AB2512" s="3" t="str">
        <f t="shared" si="277"/>
        <v>Low</v>
      </c>
      <c r="AC2512" s="3" t="str">
        <f t="shared" si="278"/>
        <v>Medium</v>
      </c>
      <c r="AD2512" s="3" t="str">
        <f t="shared" si="279"/>
        <v>No</v>
      </c>
    </row>
    <row r="2513" spans="1:30" ht="15" customHeight="1" x14ac:dyDescent="0.3">
      <c r="A2513" s="3" t="s">
        <v>2534</v>
      </c>
      <c r="B2513" s="3">
        <v>69</v>
      </c>
      <c r="C2513" s="3" t="s">
        <v>31</v>
      </c>
      <c r="D2513" s="3" t="s">
        <v>33</v>
      </c>
      <c r="E2513" s="3">
        <v>33950.213827865897</v>
      </c>
      <c r="F2513" s="3">
        <v>160</v>
      </c>
      <c r="G2513" s="3">
        <v>1979.1704383368201</v>
      </c>
      <c r="H2513" s="3">
        <v>9</v>
      </c>
      <c r="I2513" s="3">
        <v>735.28268404405401</v>
      </c>
      <c r="J2513" s="3">
        <v>14</v>
      </c>
      <c r="K2513" s="3">
        <v>250.90142422939999</v>
      </c>
      <c r="L2513" s="3">
        <v>72</v>
      </c>
      <c r="M2513" s="3">
        <v>4</v>
      </c>
      <c r="N2513" s="3">
        <v>6</v>
      </c>
      <c r="O2513" s="3">
        <v>789</v>
      </c>
      <c r="P2513" s="3">
        <v>2</v>
      </c>
      <c r="Q2513" s="3">
        <v>26181.370821680201</v>
      </c>
      <c r="R2513" s="3">
        <v>6</v>
      </c>
      <c r="S2513" s="3">
        <v>0</v>
      </c>
      <c r="T2513" s="3">
        <v>0</v>
      </c>
      <c r="U2513" s="3">
        <v>5325.6154435507196</v>
      </c>
      <c r="V2513" s="3">
        <v>1</v>
      </c>
      <c r="W2513" s="3" t="str">
        <f>IF(Bank_data3[[#This Row],[credit_risk]]=1,"High Risk","Low Risk")</f>
        <v>High Risk</v>
      </c>
      <c r="X2513" s="3" t="str">
        <f t="shared" si="273"/>
        <v>55+</v>
      </c>
      <c r="Y2513" s="3" t="str">
        <f t="shared" si="274"/>
        <v>Low Income</v>
      </c>
      <c r="Z2513" s="3" t="str">
        <f t="shared" si="275"/>
        <v>Very Good</v>
      </c>
      <c r="AA2513" s="27">
        <f t="shared" si="276"/>
        <v>0.7711695412118692</v>
      </c>
      <c r="AB2513" s="3" t="str">
        <f t="shared" si="277"/>
        <v>Medium</v>
      </c>
      <c r="AC2513" s="3" t="str">
        <f t="shared" si="278"/>
        <v>High</v>
      </c>
      <c r="AD2513" s="3" t="str">
        <f t="shared" si="279"/>
        <v>No</v>
      </c>
    </row>
    <row r="2514" spans="1:30" ht="15" customHeight="1" x14ac:dyDescent="0.3">
      <c r="A2514" s="3" t="s">
        <v>2535</v>
      </c>
      <c r="B2514" s="3">
        <v>22</v>
      </c>
      <c r="C2514" s="3" t="s">
        <v>31</v>
      </c>
      <c r="D2514" s="3" t="s">
        <v>24</v>
      </c>
      <c r="E2514" s="3">
        <v>51006.417349757699</v>
      </c>
      <c r="F2514" s="3">
        <v>124</v>
      </c>
      <c r="G2514" s="3">
        <v>1448.50748039788</v>
      </c>
      <c r="H2514" s="3">
        <v>2</v>
      </c>
      <c r="I2514" s="3">
        <v>638.80554939588501</v>
      </c>
      <c r="J2514" s="3">
        <v>20</v>
      </c>
      <c r="K2514" s="3">
        <v>663.04006811507099</v>
      </c>
      <c r="L2514" s="3">
        <v>27</v>
      </c>
      <c r="M2514" s="3">
        <v>15</v>
      </c>
      <c r="N2514" s="3">
        <v>9</v>
      </c>
      <c r="O2514" s="3">
        <v>614</v>
      </c>
      <c r="P2514" s="3">
        <v>0</v>
      </c>
      <c r="Q2514" s="3">
        <v>1818.2912854178401</v>
      </c>
      <c r="R2514" s="3">
        <v>4</v>
      </c>
      <c r="S2514" s="3">
        <v>1</v>
      </c>
      <c r="T2514" s="3">
        <v>0</v>
      </c>
      <c r="U2514" s="3">
        <v>3672.3600989504098</v>
      </c>
      <c r="V2514" s="3">
        <v>1</v>
      </c>
      <c r="W2514" s="3" t="str">
        <f>IF(Bank_data3[[#This Row],[credit_risk]]=1,"High Risk","Low Risk")</f>
        <v>High Risk</v>
      </c>
      <c r="X2514" s="3" t="str">
        <f t="shared" si="273"/>
        <v>18-24</v>
      </c>
      <c r="Y2514" s="3" t="str">
        <f t="shared" si="274"/>
        <v>Middle Income</v>
      </c>
      <c r="Z2514" s="3" t="str">
        <f t="shared" si="275"/>
        <v>Fair</v>
      </c>
      <c r="AA2514" s="27">
        <f t="shared" si="276"/>
        <v>3.5648284664840858E-2</v>
      </c>
      <c r="AB2514" s="3" t="str">
        <f t="shared" si="277"/>
        <v>Medium</v>
      </c>
      <c r="AC2514" s="3" t="str">
        <f t="shared" si="278"/>
        <v>Medium</v>
      </c>
      <c r="AD2514" s="3" t="str">
        <f t="shared" si="279"/>
        <v>No</v>
      </c>
    </row>
    <row r="2515" spans="1:30" ht="15" customHeight="1" x14ac:dyDescent="0.3">
      <c r="A2515" s="3" t="s">
        <v>2536</v>
      </c>
      <c r="B2515" s="3">
        <v>63</v>
      </c>
      <c r="C2515" s="3" t="s">
        <v>31</v>
      </c>
      <c r="D2515" s="3" t="s">
        <v>24</v>
      </c>
      <c r="E2515" s="3">
        <v>85667.904500880904</v>
      </c>
      <c r="F2515" s="3">
        <v>208</v>
      </c>
      <c r="G2515" s="3">
        <v>2821.6948259924102</v>
      </c>
      <c r="H2515" s="3">
        <v>1</v>
      </c>
      <c r="I2515" s="3">
        <v>680.12065720019098</v>
      </c>
      <c r="J2515" s="3">
        <v>45</v>
      </c>
      <c r="K2515" s="3">
        <v>388.75578914963398</v>
      </c>
      <c r="L2515" s="3">
        <v>24</v>
      </c>
      <c r="M2515" s="3">
        <v>2</v>
      </c>
      <c r="N2515" s="3">
        <v>8</v>
      </c>
      <c r="O2515" s="3">
        <v>616</v>
      </c>
      <c r="P2515" s="3">
        <v>0</v>
      </c>
      <c r="Q2515" s="3">
        <v>1583.4040550530999</v>
      </c>
      <c r="R2515" s="3">
        <v>5</v>
      </c>
      <c r="S2515" s="3">
        <v>1</v>
      </c>
      <c r="T2515" s="3">
        <v>0</v>
      </c>
      <c r="U2515" s="3">
        <v>13130.143661943201</v>
      </c>
      <c r="V2515" s="3">
        <v>1</v>
      </c>
      <c r="W2515" s="3" t="str">
        <f>IF(Bank_data3[[#This Row],[credit_risk]]=1,"High Risk","Low Risk")</f>
        <v>High Risk</v>
      </c>
      <c r="X2515" s="3" t="str">
        <f t="shared" si="273"/>
        <v>55+</v>
      </c>
      <c r="Y2515" s="3" t="str">
        <f t="shared" si="274"/>
        <v>Middle Income</v>
      </c>
      <c r="Z2515" s="3" t="str">
        <f t="shared" si="275"/>
        <v>Fair</v>
      </c>
      <c r="AA2515" s="27">
        <f t="shared" si="276"/>
        <v>1.8483048748283763E-2</v>
      </c>
      <c r="AB2515" s="3" t="str">
        <f t="shared" si="277"/>
        <v>Medium</v>
      </c>
      <c r="AC2515" s="3" t="str">
        <f t="shared" si="278"/>
        <v>Medium</v>
      </c>
      <c r="AD2515" s="3" t="str">
        <f t="shared" si="279"/>
        <v>No</v>
      </c>
    </row>
    <row r="2516" spans="1:30" ht="15" customHeight="1" x14ac:dyDescent="0.3">
      <c r="A2516" s="3" t="s">
        <v>2537</v>
      </c>
      <c r="B2516" s="3">
        <v>22</v>
      </c>
      <c r="C2516" s="3" t="s">
        <v>28</v>
      </c>
      <c r="D2516" s="3" t="s">
        <v>33</v>
      </c>
      <c r="E2516" s="3">
        <v>22286.130458848002</v>
      </c>
      <c r="F2516" s="3">
        <v>118</v>
      </c>
      <c r="G2516" s="3">
        <v>1371.39512327326</v>
      </c>
      <c r="H2516" s="3">
        <v>9</v>
      </c>
      <c r="I2516" s="3">
        <v>20</v>
      </c>
      <c r="J2516" s="3">
        <v>27</v>
      </c>
      <c r="K2516" s="3">
        <v>557.53996145298095</v>
      </c>
      <c r="L2516" s="3">
        <v>79</v>
      </c>
      <c r="M2516" s="3">
        <v>0</v>
      </c>
      <c r="N2516" s="3">
        <v>0</v>
      </c>
      <c r="O2516" s="3">
        <v>331</v>
      </c>
      <c r="P2516" s="3">
        <v>3</v>
      </c>
      <c r="Q2516" s="3">
        <v>13953.9878017804</v>
      </c>
      <c r="R2516" s="3">
        <v>0</v>
      </c>
      <c r="S2516" s="3">
        <v>0</v>
      </c>
      <c r="T2516" s="3">
        <v>0</v>
      </c>
      <c r="U2516" s="3">
        <v>4799.6340143459502</v>
      </c>
      <c r="V2516" s="3">
        <v>1</v>
      </c>
      <c r="W2516" s="3" t="str">
        <f>IF(Bank_data3[[#This Row],[credit_risk]]=1,"High Risk","Low Risk")</f>
        <v>High Risk</v>
      </c>
      <c r="X2516" s="3" t="str">
        <f t="shared" si="273"/>
        <v>18-24</v>
      </c>
      <c r="Y2516" s="3" t="str">
        <f t="shared" si="274"/>
        <v>Low Income</v>
      </c>
      <c r="Z2516" s="3" t="str">
        <f t="shared" si="275"/>
        <v>Poor</v>
      </c>
      <c r="AA2516" s="27">
        <f t="shared" si="276"/>
        <v>0.62612878568340302</v>
      </c>
      <c r="AB2516" s="3" t="str">
        <f t="shared" si="277"/>
        <v>Medium</v>
      </c>
      <c r="AC2516" s="3" t="str">
        <f t="shared" si="278"/>
        <v>High</v>
      </c>
      <c r="AD2516" s="3" t="str">
        <f t="shared" si="279"/>
        <v>No</v>
      </c>
    </row>
    <row r="2517" spans="1:30" ht="15" customHeight="1" x14ac:dyDescent="0.3">
      <c r="A2517" s="3" t="s">
        <v>2538</v>
      </c>
      <c r="B2517" s="3">
        <v>41</v>
      </c>
      <c r="C2517" s="3" t="s">
        <v>31</v>
      </c>
      <c r="D2517" s="3" t="s">
        <v>24</v>
      </c>
      <c r="E2517" s="3">
        <v>12976.0472584117</v>
      </c>
      <c r="F2517" s="3">
        <v>198</v>
      </c>
      <c r="G2517" s="3">
        <v>2306.1191962970502</v>
      </c>
      <c r="H2517" s="3">
        <v>5</v>
      </c>
      <c r="I2517" s="3">
        <v>899.07084127811902</v>
      </c>
      <c r="J2517" s="3">
        <v>44</v>
      </c>
      <c r="K2517" s="3">
        <v>486.19026380669499</v>
      </c>
      <c r="L2517" s="3">
        <v>35</v>
      </c>
      <c r="M2517" s="3">
        <v>9</v>
      </c>
      <c r="N2517" s="3">
        <v>7</v>
      </c>
      <c r="O2517" s="3">
        <v>856</v>
      </c>
      <c r="P2517" s="3">
        <v>2</v>
      </c>
      <c r="Q2517" s="3">
        <v>11673.789440734299</v>
      </c>
      <c r="R2517" s="3">
        <v>6</v>
      </c>
      <c r="S2517" s="3">
        <v>0</v>
      </c>
      <c r="T2517" s="3">
        <v>0</v>
      </c>
      <c r="U2517" s="3">
        <v>11844.019808867601</v>
      </c>
      <c r="V2517" s="3">
        <v>1</v>
      </c>
      <c r="W2517" s="3" t="str">
        <f>IF(Bank_data3[[#This Row],[credit_risk]]=1,"High Risk","Low Risk")</f>
        <v>High Risk</v>
      </c>
      <c r="X2517" s="3" t="str">
        <f t="shared" si="273"/>
        <v>35-44</v>
      </c>
      <c r="Y2517" s="3" t="str">
        <f t="shared" si="274"/>
        <v>Low Income</v>
      </c>
      <c r="Z2517" s="3" t="str">
        <f t="shared" si="275"/>
        <v>Excellent</v>
      </c>
      <c r="AA2517" s="27">
        <f t="shared" si="276"/>
        <v>0.89964140914844359</v>
      </c>
      <c r="AB2517" s="3" t="str">
        <f t="shared" si="277"/>
        <v>Medium</v>
      </c>
      <c r="AC2517" s="3" t="str">
        <f t="shared" si="278"/>
        <v>High</v>
      </c>
      <c r="AD2517" s="3" t="str">
        <f t="shared" si="279"/>
        <v>No</v>
      </c>
    </row>
    <row r="2518" spans="1:30" ht="15" customHeight="1" x14ac:dyDescent="0.3">
      <c r="A2518" s="3" t="s">
        <v>2539</v>
      </c>
      <c r="B2518" s="3">
        <v>25</v>
      </c>
      <c r="C2518" s="3" t="s">
        <v>28</v>
      </c>
      <c r="D2518" s="3" t="s">
        <v>24</v>
      </c>
      <c r="E2518" s="3">
        <v>54833.189463447598</v>
      </c>
      <c r="F2518" s="3">
        <v>38</v>
      </c>
      <c r="G2518" s="3">
        <v>931.14693390999696</v>
      </c>
      <c r="H2518" s="3">
        <v>9</v>
      </c>
      <c r="I2518" s="3">
        <v>376.81104885400703</v>
      </c>
      <c r="J2518" s="3">
        <v>26</v>
      </c>
      <c r="K2518" s="3">
        <v>889.42859607180299</v>
      </c>
      <c r="L2518" s="3">
        <v>3</v>
      </c>
      <c r="M2518" s="3">
        <v>9</v>
      </c>
      <c r="N2518" s="3">
        <v>9</v>
      </c>
      <c r="O2518" s="3">
        <v>718</v>
      </c>
      <c r="P2518" s="3">
        <v>0</v>
      </c>
      <c r="Q2518" s="3">
        <v>3225.3937575230798</v>
      </c>
      <c r="R2518" s="3">
        <v>4</v>
      </c>
      <c r="S2518" s="3">
        <v>0</v>
      </c>
      <c r="T2518" s="3">
        <v>0</v>
      </c>
      <c r="U2518" s="3">
        <v>2487.6167768812602</v>
      </c>
      <c r="V2518" s="3">
        <v>1</v>
      </c>
      <c r="W2518" s="3" t="str">
        <f>IF(Bank_data3[[#This Row],[credit_risk]]=1,"High Risk","Low Risk")</f>
        <v>High Risk</v>
      </c>
      <c r="X2518" s="3" t="str">
        <f t="shared" si="273"/>
        <v>25-34</v>
      </c>
      <c r="Y2518" s="3" t="str">
        <f t="shared" si="274"/>
        <v>Middle Income</v>
      </c>
      <c r="Z2518" s="3" t="str">
        <f t="shared" si="275"/>
        <v>Good</v>
      </c>
      <c r="AA2518" s="27">
        <f t="shared" si="276"/>
        <v>5.8821924988936902E-2</v>
      </c>
      <c r="AB2518" s="3" t="str">
        <f t="shared" si="277"/>
        <v>Low</v>
      </c>
      <c r="AC2518" s="3" t="str">
        <f t="shared" si="278"/>
        <v>Low</v>
      </c>
      <c r="AD2518" s="3" t="str">
        <f t="shared" si="279"/>
        <v>No</v>
      </c>
    </row>
    <row r="2519" spans="1:30" ht="15" customHeight="1" x14ac:dyDescent="0.3">
      <c r="A2519" s="3" t="s">
        <v>2540</v>
      </c>
      <c r="B2519" s="3">
        <v>21</v>
      </c>
      <c r="C2519" s="3" t="s">
        <v>23</v>
      </c>
      <c r="D2519" s="3" t="s">
        <v>33</v>
      </c>
      <c r="E2519" s="3">
        <v>60248.105112655401</v>
      </c>
      <c r="F2519" s="3">
        <v>69</v>
      </c>
      <c r="G2519" s="3">
        <v>923.32605472555099</v>
      </c>
      <c r="H2519" s="3">
        <v>5</v>
      </c>
      <c r="I2519" s="3">
        <v>1020.40155344162</v>
      </c>
      <c r="J2519" s="3">
        <v>4</v>
      </c>
      <c r="K2519" s="3">
        <v>533.98403891172802</v>
      </c>
      <c r="L2519" s="3">
        <v>20</v>
      </c>
      <c r="M2519" s="3">
        <v>15</v>
      </c>
      <c r="N2519" s="3">
        <v>3</v>
      </c>
      <c r="O2519" s="3">
        <v>737</v>
      </c>
      <c r="P2519" s="3">
        <v>0</v>
      </c>
      <c r="Q2519" s="3">
        <v>25078.334214291299</v>
      </c>
      <c r="R2519" s="3">
        <v>4</v>
      </c>
      <c r="S2519" s="3">
        <v>0</v>
      </c>
      <c r="T2519" s="3">
        <v>0</v>
      </c>
      <c r="U2519" s="3">
        <v>14268.3385431962</v>
      </c>
      <c r="V2519" s="3">
        <v>1</v>
      </c>
      <c r="W2519" s="3" t="str">
        <f>IF(Bank_data3[[#This Row],[credit_risk]]=1,"High Risk","Low Risk")</f>
        <v>High Risk</v>
      </c>
      <c r="X2519" s="3" t="str">
        <f t="shared" si="273"/>
        <v>18-24</v>
      </c>
      <c r="Y2519" s="3" t="str">
        <f t="shared" si="274"/>
        <v>Middle Income</v>
      </c>
      <c r="Z2519" s="3" t="str">
        <f t="shared" si="275"/>
        <v>Good</v>
      </c>
      <c r="AA2519" s="27">
        <f t="shared" si="276"/>
        <v>0.41625100353610084</v>
      </c>
      <c r="AB2519" s="3" t="str">
        <f t="shared" si="277"/>
        <v>Low</v>
      </c>
      <c r="AC2519" s="3" t="str">
        <f t="shared" si="278"/>
        <v>Medium</v>
      </c>
      <c r="AD2519" s="3" t="str">
        <f t="shared" si="279"/>
        <v>No</v>
      </c>
    </row>
    <row r="2520" spans="1:30" ht="15" customHeight="1" x14ac:dyDescent="0.3">
      <c r="A2520" s="3" t="s">
        <v>2541</v>
      </c>
      <c r="B2520" s="3">
        <v>42</v>
      </c>
      <c r="C2520" s="3" t="s">
        <v>28</v>
      </c>
      <c r="D2520" s="3" t="s">
        <v>33</v>
      </c>
      <c r="E2520" s="3">
        <v>50948.099776673902</v>
      </c>
      <c r="F2520" s="3">
        <v>135</v>
      </c>
      <c r="G2520" s="3">
        <v>38.564798086716799</v>
      </c>
      <c r="H2520" s="3">
        <v>2</v>
      </c>
      <c r="I2520" s="3">
        <v>768.35156476364705</v>
      </c>
      <c r="J2520" s="3">
        <v>16</v>
      </c>
      <c r="K2520" s="3">
        <v>244.29202026346999</v>
      </c>
      <c r="L2520" s="3">
        <v>64</v>
      </c>
      <c r="M2520" s="3">
        <v>10</v>
      </c>
      <c r="N2520" s="3">
        <v>8</v>
      </c>
      <c r="O2520" s="3">
        <v>429</v>
      </c>
      <c r="P2520" s="3">
        <v>0</v>
      </c>
      <c r="Q2520" s="3">
        <v>12620.394133395999</v>
      </c>
      <c r="R2520" s="3">
        <v>0</v>
      </c>
      <c r="S2520" s="3">
        <v>0</v>
      </c>
      <c r="T2520" s="3">
        <v>0</v>
      </c>
      <c r="U2520" s="3">
        <v>8685.6555642726107</v>
      </c>
      <c r="V2520" s="3">
        <v>1</v>
      </c>
      <c r="W2520" s="3" t="str">
        <f>IF(Bank_data3[[#This Row],[credit_risk]]=1,"High Risk","Low Risk")</f>
        <v>High Risk</v>
      </c>
      <c r="X2520" s="3" t="str">
        <f t="shared" si="273"/>
        <v>35-44</v>
      </c>
      <c r="Y2520" s="3" t="str">
        <f t="shared" si="274"/>
        <v>Middle Income</v>
      </c>
      <c r="Z2520" s="3" t="str">
        <f t="shared" si="275"/>
        <v>Poor</v>
      </c>
      <c r="AA2520" s="27">
        <f t="shared" si="276"/>
        <v>0.24771079174132665</v>
      </c>
      <c r="AB2520" s="3" t="str">
        <f t="shared" si="277"/>
        <v>Low</v>
      </c>
      <c r="AC2520" s="3" t="str">
        <f t="shared" si="278"/>
        <v>High</v>
      </c>
      <c r="AD2520" s="3" t="str">
        <f t="shared" si="279"/>
        <v>No</v>
      </c>
    </row>
    <row r="2521" spans="1:30" ht="15" customHeight="1" x14ac:dyDescent="0.3">
      <c r="A2521" s="3" t="s">
        <v>2542</v>
      </c>
      <c r="B2521" s="3">
        <v>63</v>
      </c>
      <c r="C2521" s="3" t="s">
        <v>23</v>
      </c>
      <c r="D2521" s="3" t="s">
        <v>26</v>
      </c>
      <c r="E2521" s="3">
        <v>60724.390557494</v>
      </c>
      <c r="F2521" s="3">
        <v>27</v>
      </c>
      <c r="G2521" s="3">
        <v>2135.5748955839199</v>
      </c>
      <c r="H2521" s="3">
        <v>8</v>
      </c>
      <c r="I2521" s="3">
        <v>836.79238378565401</v>
      </c>
      <c r="J2521" s="3">
        <v>36</v>
      </c>
      <c r="K2521" s="3">
        <v>652.06823635410501</v>
      </c>
      <c r="L2521" s="3">
        <v>68</v>
      </c>
      <c r="M2521" s="3">
        <v>18</v>
      </c>
      <c r="N2521" s="3">
        <v>1</v>
      </c>
      <c r="O2521" s="3">
        <v>880</v>
      </c>
      <c r="P2521" s="3">
        <v>3</v>
      </c>
      <c r="Q2521" s="3">
        <v>8585.6117921368295</v>
      </c>
      <c r="R2521" s="3">
        <v>6</v>
      </c>
      <c r="S2521" s="3">
        <v>0</v>
      </c>
      <c r="T2521" s="3">
        <v>0</v>
      </c>
      <c r="U2521" s="3">
        <v>10966.4754368719</v>
      </c>
      <c r="V2521" s="3">
        <v>1</v>
      </c>
      <c r="W2521" s="3" t="str">
        <f>IF(Bank_data3[[#This Row],[credit_risk]]=1,"High Risk","Low Risk")</f>
        <v>High Risk</v>
      </c>
      <c r="X2521" s="3" t="str">
        <f t="shared" si="273"/>
        <v>55+</v>
      </c>
      <c r="Y2521" s="3" t="str">
        <f t="shared" si="274"/>
        <v>Middle Income</v>
      </c>
      <c r="Z2521" s="3" t="str">
        <f t="shared" si="275"/>
        <v>Excellent</v>
      </c>
      <c r="AA2521" s="27">
        <f t="shared" si="276"/>
        <v>0.14138654523025557</v>
      </c>
      <c r="AB2521" s="3" t="str">
        <f t="shared" si="277"/>
        <v>Medium</v>
      </c>
      <c r="AC2521" s="3" t="str">
        <f t="shared" si="278"/>
        <v>High</v>
      </c>
      <c r="AD2521" s="3" t="str">
        <f t="shared" si="279"/>
        <v>No</v>
      </c>
    </row>
    <row r="2522" spans="1:30" ht="15" customHeight="1" x14ac:dyDescent="0.3">
      <c r="A2522" s="3" t="s">
        <v>2543</v>
      </c>
      <c r="B2522" s="3">
        <v>21</v>
      </c>
      <c r="C2522" s="3" t="s">
        <v>28</v>
      </c>
      <c r="D2522" s="3" t="s">
        <v>33</v>
      </c>
      <c r="E2522" s="3">
        <v>29637.3021189793</v>
      </c>
      <c r="F2522" s="3">
        <v>225</v>
      </c>
      <c r="G2522" s="3">
        <v>1469.41444245205</v>
      </c>
      <c r="H2522" s="3">
        <v>0</v>
      </c>
      <c r="I2522" s="3">
        <v>1045.1152097121701</v>
      </c>
      <c r="J2522" s="3">
        <v>23</v>
      </c>
      <c r="K2522" s="3">
        <v>236.713390687931</v>
      </c>
      <c r="L2522" s="3">
        <v>9</v>
      </c>
      <c r="M2522" s="3">
        <v>19</v>
      </c>
      <c r="N2522" s="3">
        <v>8</v>
      </c>
      <c r="O2522" s="3">
        <v>507</v>
      </c>
      <c r="P2522" s="3">
        <v>0</v>
      </c>
      <c r="Q2522" s="3">
        <v>11995.323972903399</v>
      </c>
      <c r="R2522" s="3">
        <v>1</v>
      </c>
      <c r="S2522" s="3">
        <v>0</v>
      </c>
      <c r="T2522" s="3">
        <v>0</v>
      </c>
      <c r="U2522" s="3">
        <v>500</v>
      </c>
      <c r="V2522" s="3">
        <v>1</v>
      </c>
      <c r="W2522" s="3" t="str">
        <f>IF(Bank_data3[[#This Row],[credit_risk]]=1,"High Risk","Low Risk")</f>
        <v>High Risk</v>
      </c>
      <c r="X2522" s="3" t="str">
        <f t="shared" si="273"/>
        <v>18-24</v>
      </c>
      <c r="Y2522" s="3" t="str">
        <f t="shared" si="274"/>
        <v>Low Income</v>
      </c>
      <c r="Z2522" s="3" t="str">
        <f t="shared" si="275"/>
        <v>Poor</v>
      </c>
      <c r="AA2522" s="27">
        <f t="shared" si="276"/>
        <v>0.40473737875154864</v>
      </c>
      <c r="AB2522" s="3" t="str">
        <f t="shared" si="277"/>
        <v>Medium</v>
      </c>
      <c r="AC2522" s="3" t="str">
        <f t="shared" si="278"/>
        <v>Low</v>
      </c>
      <c r="AD2522" s="3" t="str">
        <f t="shared" si="279"/>
        <v>No</v>
      </c>
    </row>
    <row r="2523" spans="1:30" ht="15" customHeight="1" x14ac:dyDescent="0.3">
      <c r="A2523" s="3" t="s">
        <v>2544</v>
      </c>
      <c r="B2523" s="3">
        <v>57</v>
      </c>
      <c r="C2523" s="3" t="s">
        <v>31</v>
      </c>
      <c r="D2523" s="3" t="s">
        <v>24</v>
      </c>
      <c r="E2523" s="3">
        <v>32992.344098676404</v>
      </c>
      <c r="F2523" s="3">
        <v>13</v>
      </c>
      <c r="G2523" s="3">
        <v>2011.65034468355</v>
      </c>
      <c r="H2523" s="3">
        <v>2</v>
      </c>
      <c r="I2523" s="3">
        <v>475.71668178067301</v>
      </c>
      <c r="J2523" s="3">
        <v>30</v>
      </c>
      <c r="K2523" s="3">
        <v>748.01952012187996</v>
      </c>
      <c r="L2523" s="3">
        <v>49</v>
      </c>
      <c r="M2523" s="3">
        <v>12</v>
      </c>
      <c r="N2523" s="3">
        <v>7</v>
      </c>
      <c r="O2523" s="3">
        <v>498</v>
      </c>
      <c r="P2523" s="3">
        <v>3</v>
      </c>
      <c r="Q2523" s="3">
        <v>2562.53352704089</v>
      </c>
      <c r="R2523" s="3">
        <v>7</v>
      </c>
      <c r="S2523" s="3">
        <v>0</v>
      </c>
      <c r="T2523" s="3">
        <v>0</v>
      </c>
      <c r="U2523" s="3">
        <v>10835.251551884699</v>
      </c>
      <c r="V2523" s="3">
        <v>1</v>
      </c>
      <c r="W2523" s="3" t="str">
        <f>IF(Bank_data3[[#This Row],[credit_risk]]=1,"High Risk","Low Risk")</f>
        <v>High Risk</v>
      </c>
      <c r="X2523" s="3" t="str">
        <f t="shared" si="273"/>
        <v>55+</v>
      </c>
      <c r="Y2523" s="3" t="str">
        <f t="shared" si="274"/>
        <v>Low Income</v>
      </c>
      <c r="Z2523" s="3" t="str">
        <f t="shared" si="275"/>
        <v>Poor</v>
      </c>
      <c r="AA2523" s="27">
        <f t="shared" si="276"/>
        <v>7.7670550457907425E-2</v>
      </c>
      <c r="AB2523" s="3" t="str">
        <f t="shared" si="277"/>
        <v>Medium</v>
      </c>
      <c r="AC2523" s="3" t="str">
        <f t="shared" si="278"/>
        <v>High</v>
      </c>
      <c r="AD2523" s="3" t="str">
        <f t="shared" si="279"/>
        <v>No</v>
      </c>
    </row>
    <row r="2524" spans="1:30" ht="15" customHeight="1" x14ac:dyDescent="0.3">
      <c r="A2524" s="3" t="s">
        <v>2545</v>
      </c>
      <c r="B2524" s="3">
        <v>36</v>
      </c>
      <c r="C2524" s="3" t="s">
        <v>28</v>
      </c>
      <c r="D2524" s="3" t="s">
        <v>33</v>
      </c>
      <c r="E2524" s="3">
        <v>52231.2427851061</v>
      </c>
      <c r="F2524" s="3">
        <v>202</v>
      </c>
      <c r="G2524" s="3">
        <v>2856.94151084544</v>
      </c>
      <c r="H2524" s="3">
        <v>0</v>
      </c>
      <c r="I2524" s="3">
        <v>929.236955172835</v>
      </c>
      <c r="J2524" s="3">
        <v>34</v>
      </c>
      <c r="K2524" s="3">
        <v>698.36576144504602</v>
      </c>
      <c r="L2524" s="3">
        <v>9</v>
      </c>
      <c r="M2524" s="3">
        <v>14</v>
      </c>
      <c r="N2524" s="3">
        <v>5</v>
      </c>
      <c r="O2524" s="3">
        <v>543</v>
      </c>
      <c r="P2524" s="3">
        <v>4</v>
      </c>
      <c r="Q2524" s="3">
        <v>18528.511922089099</v>
      </c>
      <c r="R2524" s="3">
        <v>0</v>
      </c>
      <c r="S2524" s="3">
        <v>0</v>
      </c>
      <c r="T2524" s="3">
        <v>0</v>
      </c>
      <c r="U2524" s="3">
        <v>17821.518971367201</v>
      </c>
      <c r="V2524" s="3">
        <v>1</v>
      </c>
      <c r="W2524" s="3" t="str">
        <f>IF(Bank_data3[[#This Row],[credit_risk]]=1,"High Risk","Low Risk")</f>
        <v>High Risk</v>
      </c>
      <c r="X2524" s="3" t="str">
        <f t="shared" si="273"/>
        <v>35-44</v>
      </c>
      <c r="Y2524" s="3" t="str">
        <f t="shared" si="274"/>
        <v>Middle Income</v>
      </c>
      <c r="Z2524" s="3" t="str">
        <f t="shared" si="275"/>
        <v>Poor</v>
      </c>
      <c r="AA2524" s="27">
        <f t="shared" si="276"/>
        <v>0.35474001639824204</v>
      </c>
      <c r="AB2524" s="3" t="str">
        <f t="shared" si="277"/>
        <v>Medium</v>
      </c>
      <c r="AC2524" s="3" t="str">
        <f t="shared" si="278"/>
        <v>Low</v>
      </c>
      <c r="AD2524" s="3" t="str">
        <f t="shared" si="279"/>
        <v>No</v>
      </c>
    </row>
    <row r="2525" spans="1:30" ht="15" customHeight="1" x14ac:dyDescent="0.3">
      <c r="A2525" s="3" t="s">
        <v>2546</v>
      </c>
      <c r="B2525" s="3">
        <v>54</v>
      </c>
      <c r="C2525" s="3" t="s">
        <v>31</v>
      </c>
      <c r="D2525" s="3" t="s">
        <v>33</v>
      </c>
      <c r="E2525" s="3">
        <v>81645.248493118794</v>
      </c>
      <c r="F2525" s="3">
        <v>220</v>
      </c>
      <c r="G2525" s="3">
        <v>822.66555902457696</v>
      </c>
      <c r="H2525" s="3">
        <v>6</v>
      </c>
      <c r="I2525" s="3">
        <v>893.66736839693306</v>
      </c>
      <c r="J2525" s="3">
        <v>40</v>
      </c>
      <c r="K2525" s="3">
        <v>574.06240592275105</v>
      </c>
      <c r="L2525" s="3">
        <v>15</v>
      </c>
      <c r="M2525" s="3">
        <v>9</v>
      </c>
      <c r="N2525" s="3">
        <v>4</v>
      </c>
      <c r="O2525" s="3">
        <v>660</v>
      </c>
      <c r="P2525" s="3">
        <v>4</v>
      </c>
      <c r="Q2525" s="3">
        <v>13564.3778636801</v>
      </c>
      <c r="R2525" s="3">
        <v>7</v>
      </c>
      <c r="S2525" s="3">
        <v>0</v>
      </c>
      <c r="T2525" s="3">
        <v>0</v>
      </c>
      <c r="U2525" s="3">
        <v>8747.6446096752898</v>
      </c>
      <c r="V2525" s="3">
        <v>1</v>
      </c>
      <c r="W2525" s="3" t="str">
        <f>IF(Bank_data3[[#This Row],[credit_risk]]=1,"High Risk","Low Risk")</f>
        <v>High Risk</v>
      </c>
      <c r="X2525" s="3" t="str">
        <f t="shared" si="273"/>
        <v>45-54</v>
      </c>
      <c r="Y2525" s="3" t="str">
        <f t="shared" si="274"/>
        <v>Middle Income</v>
      </c>
      <c r="Z2525" s="3" t="str">
        <f t="shared" si="275"/>
        <v>Fair</v>
      </c>
      <c r="AA2525" s="27">
        <f t="shared" si="276"/>
        <v>0.16613799472756005</v>
      </c>
      <c r="AB2525" s="3" t="str">
        <f t="shared" si="277"/>
        <v>Low</v>
      </c>
      <c r="AC2525" s="3" t="str">
        <f t="shared" si="278"/>
        <v>Medium</v>
      </c>
      <c r="AD2525" s="3" t="str">
        <f t="shared" si="279"/>
        <v>No</v>
      </c>
    </row>
    <row r="2526" spans="1:30" ht="15" customHeight="1" x14ac:dyDescent="0.3">
      <c r="A2526" s="3" t="s">
        <v>2547</v>
      </c>
      <c r="B2526" s="3">
        <v>53</v>
      </c>
      <c r="C2526" s="3" t="s">
        <v>23</v>
      </c>
      <c r="D2526" s="3" t="s">
        <v>33</v>
      </c>
      <c r="E2526" s="3">
        <v>60092.251881620898</v>
      </c>
      <c r="F2526" s="3">
        <v>68</v>
      </c>
      <c r="G2526" s="3">
        <v>701.62687228566301</v>
      </c>
      <c r="H2526" s="3">
        <v>1</v>
      </c>
      <c r="I2526" s="3">
        <v>735.32670857502205</v>
      </c>
      <c r="J2526" s="3">
        <v>40</v>
      </c>
      <c r="K2526" s="3">
        <v>688.75144035535504</v>
      </c>
      <c r="L2526" s="3">
        <v>37</v>
      </c>
      <c r="M2526" s="3">
        <v>3</v>
      </c>
      <c r="N2526" s="3">
        <v>2</v>
      </c>
      <c r="O2526" s="3">
        <v>387</v>
      </c>
      <c r="P2526" s="3">
        <v>4</v>
      </c>
      <c r="Q2526" s="3">
        <v>10509.886720011</v>
      </c>
      <c r="R2526" s="3">
        <v>7</v>
      </c>
      <c r="S2526" s="3">
        <v>0</v>
      </c>
      <c r="T2526" s="3">
        <v>0</v>
      </c>
      <c r="U2526" s="3">
        <v>19483.8468012374</v>
      </c>
      <c r="V2526" s="3">
        <v>1</v>
      </c>
      <c r="W2526" s="3" t="str">
        <f>IF(Bank_data3[[#This Row],[credit_risk]]=1,"High Risk","Low Risk")</f>
        <v>High Risk</v>
      </c>
      <c r="X2526" s="3" t="str">
        <f t="shared" si="273"/>
        <v>45-54</v>
      </c>
      <c r="Y2526" s="3" t="str">
        <f t="shared" si="274"/>
        <v>Middle Income</v>
      </c>
      <c r="Z2526" s="3" t="str">
        <f t="shared" si="275"/>
        <v>Poor</v>
      </c>
      <c r="AA2526" s="27">
        <f t="shared" si="276"/>
        <v>0.17489587078072921</v>
      </c>
      <c r="AB2526" s="3" t="str">
        <f t="shared" si="277"/>
        <v>Low</v>
      </c>
      <c r="AC2526" s="3" t="str">
        <f t="shared" si="278"/>
        <v>High</v>
      </c>
      <c r="AD2526" s="3" t="str">
        <f t="shared" si="279"/>
        <v>No</v>
      </c>
    </row>
    <row r="2527" spans="1:30" ht="15" customHeight="1" x14ac:dyDescent="0.3">
      <c r="A2527" s="3" t="s">
        <v>2548</v>
      </c>
      <c r="B2527" s="3">
        <v>42</v>
      </c>
      <c r="C2527" s="3" t="s">
        <v>28</v>
      </c>
      <c r="D2527" s="3" t="s">
        <v>26</v>
      </c>
      <c r="E2527" s="3">
        <v>60929.671815396403</v>
      </c>
      <c r="F2527" s="3">
        <v>158</v>
      </c>
      <c r="G2527" s="3">
        <v>870.29552591283596</v>
      </c>
      <c r="H2527" s="3">
        <v>10</v>
      </c>
      <c r="I2527" s="3">
        <v>475.134829732762</v>
      </c>
      <c r="J2527" s="3">
        <v>3</v>
      </c>
      <c r="K2527" s="3">
        <v>793.35058207397606</v>
      </c>
      <c r="L2527" s="3">
        <v>66</v>
      </c>
      <c r="M2527" s="3">
        <v>18</v>
      </c>
      <c r="N2527" s="3">
        <v>0</v>
      </c>
      <c r="O2527" s="3">
        <v>860</v>
      </c>
      <c r="P2527" s="3">
        <v>4</v>
      </c>
      <c r="Q2527" s="3">
        <v>11991.421070423799</v>
      </c>
      <c r="R2527" s="3">
        <v>5</v>
      </c>
      <c r="S2527" s="3">
        <v>0</v>
      </c>
      <c r="T2527" s="3">
        <v>0</v>
      </c>
      <c r="U2527" s="3">
        <v>500</v>
      </c>
      <c r="V2527" s="3">
        <v>1</v>
      </c>
      <c r="W2527" s="3" t="str">
        <f>IF(Bank_data3[[#This Row],[credit_risk]]=1,"High Risk","Low Risk")</f>
        <v>High Risk</v>
      </c>
      <c r="X2527" s="3" t="str">
        <f t="shared" si="273"/>
        <v>35-44</v>
      </c>
      <c r="Y2527" s="3" t="str">
        <f t="shared" si="274"/>
        <v>Middle Income</v>
      </c>
      <c r="Z2527" s="3" t="str">
        <f t="shared" si="275"/>
        <v>Excellent</v>
      </c>
      <c r="AA2527" s="27">
        <f t="shared" si="276"/>
        <v>0.19680757688561307</v>
      </c>
      <c r="AB2527" s="3" t="str">
        <f t="shared" si="277"/>
        <v>Low</v>
      </c>
      <c r="AC2527" s="3" t="str">
        <f t="shared" si="278"/>
        <v>High</v>
      </c>
      <c r="AD2527" s="3" t="str">
        <f t="shared" si="279"/>
        <v>No</v>
      </c>
    </row>
    <row r="2528" spans="1:30" ht="15" customHeight="1" x14ac:dyDescent="0.3">
      <c r="A2528" s="3" t="s">
        <v>2549</v>
      </c>
      <c r="B2528" s="3">
        <v>49</v>
      </c>
      <c r="C2528" s="3" t="s">
        <v>31</v>
      </c>
      <c r="D2528" s="3" t="s">
        <v>26</v>
      </c>
      <c r="E2528" s="3">
        <v>30673.823079789501</v>
      </c>
      <c r="F2528" s="3">
        <v>62</v>
      </c>
      <c r="G2528" s="3">
        <v>10</v>
      </c>
      <c r="H2528" s="3">
        <v>10</v>
      </c>
      <c r="I2528" s="3">
        <v>1008.3334274193101</v>
      </c>
      <c r="J2528" s="3">
        <v>19</v>
      </c>
      <c r="K2528" s="3">
        <v>493.18362146376501</v>
      </c>
      <c r="L2528" s="3">
        <v>19</v>
      </c>
      <c r="M2528" s="3">
        <v>14</v>
      </c>
      <c r="N2528" s="3">
        <v>5</v>
      </c>
      <c r="O2528" s="3">
        <v>325</v>
      </c>
      <c r="P2528" s="3">
        <v>1</v>
      </c>
      <c r="Q2528" s="3">
        <v>6673.2236050845704</v>
      </c>
      <c r="R2528" s="3">
        <v>5</v>
      </c>
      <c r="S2528" s="3">
        <v>0</v>
      </c>
      <c r="T2528" s="3">
        <v>0</v>
      </c>
      <c r="U2528" s="3">
        <v>3624.57100305212</v>
      </c>
      <c r="V2528" s="3">
        <v>1</v>
      </c>
      <c r="W2528" s="3" t="str">
        <f>IF(Bank_data3[[#This Row],[credit_risk]]=1,"High Risk","Low Risk")</f>
        <v>High Risk</v>
      </c>
      <c r="X2528" s="3" t="str">
        <f t="shared" si="273"/>
        <v>45-54</v>
      </c>
      <c r="Y2528" s="3" t="str">
        <f t="shared" si="274"/>
        <v>Low Income</v>
      </c>
      <c r="Z2528" s="3" t="str">
        <f t="shared" si="275"/>
        <v>Poor</v>
      </c>
      <c r="AA2528" s="27">
        <f t="shared" si="276"/>
        <v>0.21755434879199823</v>
      </c>
      <c r="AB2528" s="3" t="str">
        <f t="shared" si="277"/>
        <v>Low</v>
      </c>
      <c r="AC2528" s="3" t="str">
        <f t="shared" si="278"/>
        <v>Medium</v>
      </c>
      <c r="AD2528" s="3" t="str">
        <f t="shared" si="279"/>
        <v>No</v>
      </c>
    </row>
    <row r="2529" spans="1:30" ht="15" customHeight="1" x14ac:dyDescent="0.3">
      <c r="A2529" s="3" t="s">
        <v>2550</v>
      </c>
      <c r="B2529" s="3">
        <v>27</v>
      </c>
      <c r="C2529" s="3" t="s">
        <v>23</v>
      </c>
      <c r="D2529" s="3" t="s">
        <v>24</v>
      </c>
      <c r="E2529" s="3">
        <v>57603.291490974603</v>
      </c>
      <c r="F2529" s="3">
        <v>140</v>
      </c>
      <c r="G2529" s="3">
        <v>1345.43199924127</v>
      </c>
      <c r="H2529" s="3">
        <v>11</v>
      </c>
      <c r="I2529" s="3">
        <v>1046.2090905467601</v>
      </c>
      <c r="J2529" s="3">
        <v>42</v>
      </c>
      <c r="K2529" s="3">
        <v>542.67424541011997</v>
      </c>
      <c r="L2529" s="3">
        <v>68</v>
      </c>
      <c r="M2529" s="3">
        <v>5</v>
      </c>
      <c r="N2529" s="3">
        <v>9</v>
      </c>
      <c r="O2529" s="3">
        <v>523</v>
      </c>
      <c r="P2529" s="3">
        <v>1</v>
      </c>
      <c r="Q2529" s="3">
        <v>18814.223984438901</v>
      </c>
      <c r="R2529" s="3">
        <v>6</v>
      </c>
      <c r="S2529" s="3">
        <v>0</v>
      </c>
      <c r="T2529" s="3">
        <v>0</v>
      </c>
      <c r="U2529" s="3">
        <v>9886.7063504788894</v>
      </c>
      <c r="V2529" s="3">
        <v>1</v>
      </c>
      <c r="W2529" s="3" t="str">
        <f>IF(Bank_data3[[#This Row],[credit_risk]]=1,"High Risk","Low Risk")</f>
        <v>High Risk</v>
      </c>
      <c r="X2529" s="3" t="str">
        <f t="shared" si="273"/>
        <v>25-34</v>
      </c>
      <c r="Y2529" s="3" t="str">
        <f t="shared" si="274"/>
        <v>Middle Income</v>
      </c>
      <c r="Z2529" s="3" t="str">
        <f t="shared" si="275"/>
        <v>Poor</v>
      </c>
      <c r="AA2529" s="27">
        <f t="shared" si="276"/>
        <v>0.32661716887110087</v>
      </c>
      <c r="AB2529" s="3" t="str">
        <f t="shared" si="277"/>
        <v>Medium</v>
      </c>
      <c r="AC2529" s="3" t="str">
        <f t="shared" si="278"/>
        <v>High</v>
      </c>
      <c r="AD2529" s="3" t="str">
        <f t="shared" si="279"/>
        <v>No</v>
      </c>
    </row>
    <row r="2530" spans="1:30" ht="15" customHeight="1" x14ac:dyDescent="0.3">
      <c r="A2530" s="3" t="s">
        <v>2551</v>
      </c>
      <c r="B2530" s="3">
        <v>41</v>
      </c>
      <c r="C2530" s="3" t="s">
        <v>23</v>
      </c>
      <c r="D2530" s="3" t="s">
        <v>26</v>
      </c>
      <c r="E2530" s="3">
        <v>28721.313521567601</v>
      </c>
      <c r="F2530" s="3">
        <v>52</v>
      </c>
      <c r="G2530" s="3">
        <v>2207.35969353154</v>
      </c>
      <c r="H2530" s="3">
        <v>3</v>
      </c>
      <c r="I2530" s="3">
        <v>839.76070909225905</v>
      </c>
      <c r="J2530" s="3">
        <v>16</v>
      </c>
      <c r="K2530" s="3">
        <v>560.56021134723505</v>
      </c>
      <c r="L2530" s="3">
        <v>69</v>
      </c>
      <c r="M2530" s="3">
        <v>16</v>
      </c>
      <c r="N2530" s="3">
        <v>4</v>
      </c>
      <c r="O2530" s="3">
        <v>790</v>
      </c>
      <c r="P2530" s="3">
        <v>4</v>
      </c>
      <c r="Q2530" s="3">
        <v>8079.5074525499103</v>
      </c>
      <c r="R2530" s="3">
        <v>3</v>
      </c>
      <c r="S2530" s="3">
        <v>0</v>
      </c>
      <c r="T2530" s="3">
        <v>0</v>
      </c>
      <c r="U2530" s="3">
        <v>3633.1568388730402</v>
      </c>
      <c r="V2530" s="3">
        <v>0</v>
      </c>
      <c r="W2530" s="3" t="str">
        <f>IF(Bank_data3[[#This Row],[credit_risk]]=1,"High Risk","Low Risk")</f>
        <v>Low Risk</v>
      </c>
      <c r="X2530" s="3" t="str">
        <f t="shared" si="273"/>
        <v>35-44</v>
      </c>
      <c r="Y2530" s="3" t="str">
        <f t="shared" si="274"/>
        <v>Low Income</v>
      </c>
      <c r="Z2530" s="3" t="str">
        <f t="shared" si="275"/>
        <v>Very Good</v>
      </c>
      <c r="AA2530" s="27">
        <f t="shared" si="276"/>
        <v>0.28130703167467574</v>
      </c>
      <c r="AB2530" s="3" t="str">
        <f t="shared" si="277"/>
        <v>Medium</v>
      </c>
      <c r="AC2530" s="3" t="str">
        <f t="shared" si="278"/>
        <v>High</v>
      </c>
      <c r="AD2530" s="3" t="str">
        <f t="shared" si="279"/>
        <v>No</v>
      </c>
    </row>
    <row r="2531" spans="1:30" ht="15" customHeight="1" x14ac:dyDescent="0.3">
      <c r="A2531" s="3" t="s">
        <v>2552</v>
      </c>
      <c r="B2531" s="3">
        <v>63</v>
      </c>
      <c r="C2531" s="3" t="s">
        <v>28</v>
      </c>
      <c r="D2531" s="3" t="s">
        <v>33</v>
      </c>
      <c r="E2531" s="3">
        <v>81819.632443283801</v>
      </c>
      <c r="F2531" s="3">
        <v>169</v>
      </c>
      <c r="G2531" s="3">
        <v>1539.2296910247601</v>
      </c>
      <c r="H2531" s="3">
        <v>3</v>
      </c>
      <c r="I2531" s="3">
        <v>425.39415449987399</v>
      </c>
      <c r="J2531" s="3">
        <v>45</v>
      </c>
      <c r="K2531" s="3">
        <v>316.79104581714103</v>
      </c>
      <c r="L2531" s="3">
        <v>24</v>
      </c>
      <c r="M2531" s="3">
        <v>12</v>
      </c>
      <c r="N2531" s="3">
        <v>7</v>
      </c>
      <c r="O2531" s="3">
        <v>582</v>
      </c>
      <c r="P2531" s="3">
        <v>5</v>
      </c>
      <c r="Q2531" s="3">
        <v>8663.4735679957994</v>
      </c>
      <c r="R2531" s="3">
        <v>3</v>
      </c>
      <c r="S2531" s="3">
        <v>0</v>
      </c>
      <c r="T2531" s="3">
        <v>0</v>
      </c>
      <c r="U2531" s="3">
        <v>17698.366360847602</v>
      </c>
      <c r="V2531" s="3">
        <v>0</v>
      </c>
      <c r="W2531" s="3" t="str">
        <f>IF(Bank_data3[[#This Row],[credit_risk]]=1,"High Risk","Low Risk")</f>
        <v>Low Risk</v>
      </c>
      <c r="X2531" s="3" t="str">
        <f t="shared" si="273"/>
        <v>55+</v>
      </c>
      <c r="Y2531" s="3" t="str">
        <f t="shared" si="274"/>
        <v>Middle Income</v>
      </c>
      <c r="Z2531" s="3" t="str">
        <f t="shared" si="275"/>
        <v>Fair</v>
      </c>
      <c r="AA2531" s="27">
        <f t="shared" si="276"/>
        <v>0.10588502183753019</v>
      </c>
      <c r="AB2531" s="3" t="str">
        <f t="shared" si="277"/>
        <v>Medium</v>
      </c>
      <c r="AC2531" s="3" t="str">
        <f t="shared" si="278"/>
        <v>Medium</v>
      </c>
      <c r="AD2531" s="3" t="str">
        <f t="shared" si="279"/>
        <v>No</v>
      </c>
    </row>
    <row r="2532" spans="1:30" ht="15" customHeight="1" x14ac:dyDescent="0.3">
      <c r="A2532" s="3" t="s">
        <v>2553</v>
      </c>
      <c r="B2532" s="3">
        <v>55</v>
      </c>
      <c r="C2532" s="3" t="s">
        <v>23</v>
      </c>
      <c r="D2532" s="3" t="s">
        <v>26</v>
      </c>
      <c r="E2532" s="3">
        <v>31785.3084314593</v>
      </c>
      <c r="F2532" s="3">
        <v>167</v>
      </c>
      <c r="G2532" s="3">
        <v>243.26913948240701</v>
      </c>
      <c r="H2532" s="3">
        <v>7</v>
      </c>
      <c r="I2532" s="3">
        <v>615.39283847609101</v>
      </c>
      <c r="J2532" s="3">
        <v>9</v>
      </c>
      <c r="K2532" s="3">
        <v>355.955882285813</v>
      </c>
      <c r="L2532" s="3">
        <v>53</v>
      </c>
      <c r="M2532" s="3">
        <v>19</v>
      </c>
      <c r="N2532" s="3">
        <v>0</v>
      </c>
      <c r="O2532" s="3">
        <v>810</v>
      </c>
      <c r="P2532" s="3">
        <v>4</v>
      </c>
      <c r="Q2532" s="3">
        <v>13193.153533549799</v>
      </c>
      <c r="R2532" s="3">
        <v>4</v>
      </c>
      <c r="S2532" s="3">
        <v>0</v>
      </c>
      <c r="T2532" s="3">
        <v>0</v>
      </c>
      <c r="U2532" s="3">
        <v>3190.8518422218999</v>
      </c>
      <c r="V2532" s="3">
        <v>1</v>
      </c>
      <c r="W2532" s="3" t="str">
        <f>IF(Bank_data3[[#This Row],[credit_risk]]=1,"High Risk","Low Risk")</f>
        <v>High Risk</v>
      </c>
      <c r="X2532" s="3" t="str">
        <f t="shared" si="273"/>
        <v>55+</v>
      </c>
      <c r="Y2532" s="3" t="str">
        <f t="shared" si="274"/>
        <v>Low Income</v>
      </c>
      <c r="Z2532" s="3" t="str">
        <f t="shared" si="275"/>
        <v>Excellent</v>
      </c>
      <c r="AA2532" s="27">
        <f t="shared" si="276"/>
        <v>0.4150708042364617</v>
      </c>
      <c r="AB2532" s="3" t="str">
        <f t="shared" si="277"/>
        <v>Low</v>
      </c>
      <c r="AC2532" s="3" t="str">
        <f t="shared" si="278"/>
        <v>High</v>
      </c>
      <c r="AD2532" s="3" t="str">
        <f t="shared" si="279"/>
        <v>No</v>
      </c>
    </row>
    <row r="2533" spans="1:30" ht="15" customHeight="1" x14ac:dyDescent="0.3">
      <c r="A2533" s="3" t="s">
        <v>2554</v>
      </c>
      <c r="B2533" s="3">
        <v>24</v>
      </c>
      <c r="C2533" s="3" t="s">
        <v>31</v>
      </c>
      <c r="D2533" s="3" t="s">
        <v>33</v>
      </c>
      <c r="E2533" s="3">
        <v>35663.348867029497</v>
      </c>
      <c r="F2533" s="3">
        <v>65</v>
      </c>
      <c r="G2533" s="3">
        <v>1214.49228020907</v>
      </c>
      <c r="H2533" s="3">
        <v>10</v>
      </c>
      <c r="I2533" s="3">
        <v>778.88354715297703</v>
      </c>
      <c r="J2533" s="3">
        <v>36</v>
      </c>
      <c r="K2533" s="3">
        <v>514.43919810048601</v>
      </c>
      <c r="L2533" s="3">
        <v>11</v>
      </c>
      <c r="M2533" s="3">
        <v>16</v>
      </c>
      <c r="N2533" s="3">
        <v>9</v>
      </c>
      <c r="O2533" s="3">
        <v>468</v>
      </c>
      <c r="P2533" s="3">
        <v>2</v>
      </c>
      <c r="Q2533" s="3">
        <v>0</v>
      </c>
      <c r="R2533" s="3">
        <v>4</v>
      </c>
      <c r="S2533" s="3">
        <v>0</v>
      </c>
      <c r="T2533" s="3">
        <v>0</v>
      </c>
      <c r="U2533" s="3">
        <v>11350.4643041867</v>
      </c>
      <c r="V2533" s="3">
        <v>1</v>
      </c>
      <c r="W2533" s="3" t="str">
        <f>IF(Bank_data3[[#This Row],[credit_risk]]=1,"High Risk","Low Risk")</f>
        <v>High Risk</v>
      </c>
      <c r="X2533" s="3" t="str">
        <f t="shared" si="273"/>
        <v>18-24</v>
      </c>
      <c r="Y2533" s="3" t="str">
        <f t="shared" si="274"/>
        <v>Low Income</v>
      </c>
      <c r="Z2533" s="3" t="str">
        <f t="shared" si="275"/>
        <v>Poor</v>
      </c>
      <c r="AA2533" s="27">
        <f t="shared" si="276"/>
        <v>0</v>
      </c>
      <c r="AB2533" s="3" t="str">
        <f t="shared" si="277"/>
        <v>Medium</v>
      </c>
      <c r="AC2533" s="3" t="str">
        <f t="shared" si="278"/>
        <v>Medium</v>
      </c>
      <c r="AD2533" s="3" t="str">
        <f t="shared" si="279"/>
        <v>No</v>
      </c>
    </row>
    <row r="2534" spans="1:30" ht="15" customHeight="1" x14ac:dyDescent="0.3">
      <c r="A2534" s="3" t="s">
        <v>2555</v>
      </c>
      <c r="B2534" s="3">
        <v>32</v>
      </c>
      <c r="C2534" s="3" t="s">
        <v>23</v>
      </c>
      <c r="D2534" s="3" t="s">
        <v>26</v>
      </c>
      <c r="E2534" s="3">
        <v>23484.638424837001</v>
      </c>
      <c r="F2534" s="3">
        <v>191</v>
      </c>
      <c r="G2534" s="3">
        <v>1600.1367425214601</v>
      </c>
      <c r="H2534" s="3">
        <v>3</v>
      </c>
      <c r="I2534" s="3">
        <v>1040.9730924937301</v>
      </c>
      <c r="J2534" s="3">
        <v>20</v>
      </c>
      <c r="K2534" s="3">
        <v>498.50624842307502</v>
      </c>
      <c r="L2534" s="3">
        <v>64</v>
      </c>
      <c r="M2534" s="3">
        <v>14</v>
      </c>
      <c r="N2534" s="3">
        <v>0</v>
      </c>
      <c r="O2534" s="3">
        <v>638</v>
      </c>
      <c r="P2534" s="3">
        <v>0</v>
      </c>
      <c r="Q2534" s="3">
        <v>15304.4195227078</v>
      </c>
      <c r="R2534" s="3">
        <v>5</v>
      </c>
      <c r="S2534" s="3">
        <v>1</v>
      </c>
      <c r="T2534" s="3">
        <v>0</v>
      </c>
      <c r="U2534" s="3">
        <v>4836.8816590739398</v>
      </c>
      <c r="V2534" s="3">
        <v>1</v>
      </c>
      <c r="W2534" s="3" t="str">
        <f>IF(Bank_data3[[#This Row],[credit_risk]]=1,"High Risk","Low Risk")</f>
        <v>High Risk</v>
      </c>
      <c r="X2534" s="3" t="str">
        <f t="shared" si="273"/>
        <v>25-34</v>
      </c>
      <c r="Y2534" s="3" t="str">
        <f t="shared" si="274"/>
        <v>Low Income</v>
      </c>
      <c r="Z2534" s="3" t="str">
        <f t="shared" si="275"/>
        <v>Fair</v>
      </c>
      <c r="AA2534" s="27">
        <f t="shared" si="276"/>
        <v>0.65167788602280863</v>
      </c>
      <c r="AB2534" s="3" t="str">
        <f t="shared" si="277"/>
        <v>Medium</v>
      </c>
      <c r="AC2534" s="3" t="str">
        <f t="shared" si="278"/>
        <v>High</v>
      </c>
      <c r="AD2534" s="3" t="str">
        <f t="shared" si="279"/>
        <v>No</v>
      </c>
    </row>
    <row r="2535" spans="1:30" ht="15" customHeight="1" x14ac:dyDescent="0.3">
      <c r="A2535" s="3" t="s">
        <v>2556</v>
      </c>
      <c r="B2535" s="3">
        <v>48</v>
      </c>
      <c r="C2535" s="3" t="s">
        <v>23</v>
      </c>
      <c r="D2535" s="3" t="s">
        <v>26</v>
      </c>
      <c r="E2535" s="3">
        <v>51544.693752015097</v>
      </c>
      <c r="F2535" s="3">
        <v>233</v>
      </c>
      <c r="G2535" s="3">
        <v>2270.0088415769301</v>
      </c>
      <c r="H2535" s="3">
        <v>2</v>
      </c>
      <c r="I2535" s="3">
        <v>245.77870961040901</v>
      </c>
      <c r="J2535" s="3">
        <v>20</v>
      </c>
      <c r="K2535" s="3">
        <v>563.55934025672002</v>
      </c>
      <c r="L2535" s="3">
        <v>53</v>
      </c>
      <c r="M2535" s="3">
        <v>6</v>
      </c>
      <c r="N2535" s="3">
        <v>6</v>
      </c>
      <c r="O2535" s="3">
        <v>689</v>
      </c>
      <c r="P2535" s="3">
        <v>5</v>
      </c>
      <c r="Q2535" s="3">
        <v>11830.388986735499</v>
      </c>
      <c r="R2535" s="3">
        <v>1</v>
      </c>
      <c r="S2535" s="3">
        <v>0</v>
      </c>
      <c r="T2535" s="3">
        <v>0</v>
      </c>
      <c r="U2535" s="3">
        <v>500</v>
      </c>
      <c r="V2535" s="3">
        <v>0</v>
      </c>
      <c r="W2535" s="3" t="str">
        <f>IF(Bank_data3[[#This Row],[credit_risk]]=1,"High Risk","Low Risk")</f>
        <v>Low Risk</v>
      </c>
      <c r="X2535" s="3" t="str">
        <f t="shared" si="273"/>
        <v>45-54</v>
      </c>
      <c r="Y2535" s="3" t="str">
        <f t="shared" si="274"/>
        <v>Middle Income</v>
      </c>
      <c r="Z2535" s="3" t="str">
        <f t="shared" si="275"/>
        <v>Good</v>
      </c>
      <c r="AA2535" s="27">
        <f t="shared" si="276"/>
        <v>0.22951710691409433</v>
      </c>
      <c r="AB2535" s="3" t="str">
        <f t="shared" si="277"/>
        <v>Medium</v>
      </c>
      <c r="AC2535" s="3" t="str">
        <f t="shared" si="278"/>
        <v>High</v>
      </c>
      <c r="AD2535" s="3" t="str">
        <f t="shared" si="279"/>
        <v>No</v>
      </c>
    </row>
    <row r="2536" spans="1:30" ht="15" customHeight="1" x14ac:dyDescent="0.3">
      <c r="A2536" s="3" t="s">
        <v>2557</v>
      </c>
      <c r="B2536" s="3">
        <v>50</v>
      </c>
      <c r="C2536" s="3" t="s">
        <v>31</v>
      </c>
      <c r="D2536" s="3" t="s">
        <v>26</v>
      </c>
      <c r="E2536" s="3">
        <v>50788.249661536</v>
      </c>
      <c r="F2536" s="3">
        <v>215</v>
      </c>
      <c r="G2536" s="3">
        <v>2137.17484236991</v>
      </c>
      <c r="H2536" s="3">
        <v>9</v>
      </c>
      <c r="I2536" s="3">
        <v>602.66878749346802</v>
      </c>
      <c r="J2536" s="3">
        <v>48</v>
      </c>
      <c r="K2536" s="3">
        <v>376.61744348993102</v>
      </c>
      <c r="L2536" s="3">
        <v>66</v>
      </c>
      <c r="M2536" s="3">
        <v>10</v>
      </c>
      <c r="N2536" s="3">
        <v>7</v>
      </c>
      <c r="O2536" s="3">
        <v>510</v>
      </c>
      <c r="P2536" s="3">
        <v>2</v>
      </c>
      <c r="Q2536" s="3">
        <v>15191.148381938399</v>
      </c>
      <c r="R2536" s="3">
        <v>1</v>
      </c>
      <c r="S2536" s="3">
        <v>0</v>
      </c>
      <c r="T2536" s="3">
        <v>0</v>
      </c>
      <c r="U2536" s="3">
        <v>7338.1340239282499</v>
      </c>
      <c r="V2536" s="3">
        <v>1</v>
      </c>
      <c r="W2536" s="3" t="str">
        <f>IF(Bank_data3[[#This Row],[credit_risk]]=1,"High Risk","Low Risk")</f>
        <v>High Risk</v>
      </c>
      <c r="X2536" s="3" t="str">
        <f t="shared" si="273"/>
        <v>45-54</v>
      </c>
      <c r="Y2536" s="3" t="str">
        <f t="shared" si="274"/>
        <v>Middle Income</v>
      </c>
      <c r="Z2536" s="3" t="str">
        <f t="shared" si="275"/>
        <v>Poor</v>
      </c>
      <c r="AA2536" s="27">
        <f t="shared" si="276"/>
        <v>0.29910753930634615</v>
      </c>
      <c r="AB2536" s="3" t="str">
        <f t="shared" si="277"/>
        <v>Medium</v>
      </c>
      <c r="AC2536" s="3" t="str">
        <f t="shared" si="278"/>
        <v>High</v>
      </c>
      <c r="AD2536" s="3" t="str">
        <f t="shared" si="279"/>
        <v>No</v>
      </c>
    </row>
    <row r="2537" spans="1:30" ht="15" customHeight="1" x14ac:dyDescent="0.3">
      <c r="A2537" s="3" t="s">
        <v>2558</v>
      </c>
      <c r="B2537" s="3">
        <v>66</v>
      </c>
      <c r="C2537" s="3" t="s">
        <v>23</v>
      </c>
      <c r="D2537" s="3" t="s">
        <v>33</v>
      </c>
      <c r="E2537" s="3">
        <v>77238.339461180803</v>
      </c>
      <c r="F2537" s="3">
        <v>94</v>
      </c>
      <c r="G2537" s="3">
        <v>1223.61572856152</v>
      </c>
      <c r="H2537" s="3">
        <v>11</v>
      </c>
      <c r="I2537" s="3">
        <v>659.06460402022901</v>
      </c>
      <c r="J2537" s="3">
        <v>15</v>
      </c>
      <c r="K2537" s="3">
        <v>131.91726117833801</v>
      </c>
      <c r="L2537" s="3">
        <v>20</v>
      </c>
      <c r="M2537" s="3">
        <v>17</v>
      </c>
      <c r="N2537" s="3">
        <v>9</v>
      </c>
      <c r="O2537" s="3">
        <v>406</v>
      </c>
      <c r="P2537" s="3">
        <v>2</v>
      </c>
      <c r="Q2537" s="3">
        <v>10551.4680618162</v>
      </c>
      <c r="R2537" s="3">
        <v>2</v>
      </c>
      <c r="S2537" s="3">
        <v>1</v>
      </c>
      <c r="T2537" s="3">
        <v>0</v>
      </c>
      <c r="U2537" s="3">
        <v>6417.67250869093</v>
      </c>
      <c r="V2537" s="3">
        <v>1</v>
      </c>
      <c r="W2537" s="3" t="str">
        <f>IF(Bank_data3[[#This Row],[credit_risk]]=1,"High Risk","Low Risk")</f>
        <v>High Risk</v>
      </c>
      <c r="X2537" s="3" t="str">
        <f t="shared" si="273"/>
        <v>55+</v>
      </c>
      <c r="Y2537" s="3" t="str">
        <f t="shared" si="274"/>
        <v>Middle Income</v>
      </c>
      <c r="Z2537" s="3" t="str">
        <f t="shared" si="275"/>
        <v>Poor</v>
      </c>
      <c r="AA2537" s="27">
        <f t="shared" si="276"/>
        <v>0.1366092038671968</v>
      </c>
      <c r="AB2537" s="3" t="str">
        <f t="shared" si="277"/>
        <v>Medium</v>
      </c>
      <c r="AC2537" s="3" t="str">
        <f t="shared" si="278"/>
        <v>Medium</v>
      </c>
      <c r="AD2537" s="3" t="str">
        <f t="shared" si="279"/>
        <v>No</v>
      </c>
    </row>
    <row r="2538" spans="1:30" ht="15" customHeight="1" x14ac:dyDescent="0.3">
      <c r="A2538" s="3" t="s">
        <v>2559</v>
      </c>
      <c r="B2538" s="3">
        <v>35</v>
      </c>
      <c r="C2538" s="3" t="s">
        <v>23</v>
      </c>
      <c r="D2538" s="3" t="s">
        <v>26</v>
      </c>
      <c r="E2538" s="3">
        <v>63975.468535491797</v>
      </c>
      <c r="F2538" s="3">
        <v>40</v>
      </c>
      <c r="G2538" s="3">
        <v>1222.2017254571599</v>
      </c>
      <c r="H2538" s="3">
        <v>2</v>
      </c>
      <c r="I2538" s="3">
        <v>770.87244720894</v>
      </c>
      <c r="J2538" s="3">
        <v>32</v>
      </c>
      <c r="K2538" s="3">
        <v>867.49001879378795</v>
      </c>
      <c r="L2538" s="3">
        <v>4</v>
      </c>
      <c r="M2538" s="3">
        <v>19</v>
      </c>
      <c r="N2538" s="3">
        <v>0</v>
      </c>
      <c r="O2538" s="3">
        <v>616</v>
      </c>
      <c r="P2538" s="3">
        <v>2</v>
      </c>
      <c r="Q2538" s="3">
        <v>6947.1163702861904</v>
      </c>
      <c r="R2538" s="3">
        <v>3</v>
      </c>
      <c r="S2538" s="3">
        <v>0</v>
      </c>
      <c r="T2538" s="3">
        <v>0</v>
      </c>
      <c r="U2538" s="3">
        <v>9794.8210051333608</v>
      </c>
      <c r="V2538" s="3">
        <v>0</v>
      </c>
      <c r="W2538" s="3" t="str">
        <f>IF(Bank_data3[[#This Row],[credit_risk]]=1,"High Risk","Low Risk")</f>
        <v>Low Risk</v>
      </c>
      <c r="X2538" s="3" t="str">
        <f t="shared" si="273"/>
        <v>35-44</v>
      </c>
      <c r="Y2538" s="3" t="str">
        <f t="shared" si="274"/>
        <v>Middle Income</v>
      </c>
      <c r="Z2538" s="3" t="str">
        <f t="shared" si="275"/>
        <v>Fair</v>
      </c>
      <c r="AA2538" s="27">
        <f t="shared" si="276"/>
        <v>0.10859031640279625</v>
      </c>
      <c r="AB2538" s="3" t="str">
        <f t="shared" si="277"/>
        <v>Medium</v>
      </c>
      <c r="AC2538" s="3" t="str">
        <f t="shared" si="278"/>
        <v>Low</v>
      </c>
      <c r="AD2538" s="3" t="str">
        <f t="shared" si="279"/>
        <v>No</v>
      </c>
    </row>
    <row r="2539" spans="1:30" ht="15" customHeight="1" x14ac:dyDescent="0.3">
      <c r="A2539" s="3" t="s">
        <v>2560</v>
      </c>
      <c r="B2539" s="3">
        <v>61</v>
      </c>
      <c r="C2539" s="3" t="s">
        <v>23</v>
      </c>
      <c r="D2539" s="3" t="s">
        <v>33</v>
      </c>
      <c r="E2539" s="3">
        <v>35766.199161409102</v>
      </c>
      <c r="F2539" s="3">
        <v>122</v>
      </c>
      <c r="G2539" s="3">
        <v>1975.3045127316</v>
      </c>
      <c r="H2539" s="3">
        <v>4</v>
      </c>
      <c r="I2539" s="3">
        <v>344.53615059130402</v>
      </c>
      <c r="J2539" s="3">
        <v>9</v>
      </c>
      <c r="K2539" s="3">
        <v>151.635561094135</v>
      </c>
      <c r="L2539" s="3">
        <v>57</v>
      </c>
      <c r="M2539" s="3">
        <v>18</v>
      </c>
      <c r="N2539" s="3">
        <v>8</v>
      </c>
      <c r="O2539" s="3">
        <v>621</v>
      </c>
      <c r="P2539" s="3">
        <v>2</v>
      </c>
      <c r="Q2539" s="3">
        <v>12686.6456120778</v>
      </c>
      <c r="R2539" s="3">
        <v>6</v>
      </c>
      <c r="S2539" s="3">
        <v>1</v>
      </c>
      <c r="T2539" s="3">
        <v>0</v>
      </c>
      <c r="U2539" s="3">
        <v>11783.4287349475</v>
      </c>
      <c r="V2539" s="3">
        <v>1</v>
      </c>
      <c r="W2539" s="3" t="str">
        <f>IF(Bank_data3[[#This Row],[credit_risk]]=1,"High Risk","Low Risk")</f>
        <v>High Risk</v>
      </c>
      <c r="X2539" s="3" t="str">
        <f t="shared" si="273"/>
        <v>55+</v>
      </c>
      <c r="Y2539" s="3" t="str">
        <f t="shared" si="274"/>
        <v>Low Income</v>
      </c>
      <c r="Z2539" s="3" t="str">
        <f t="shared" si="275"/>
        <v>Fair</v>
      </c>
      <c r="AA2539" s="27">
        <f t="shared" si="276"/>
        <v>0.35471047831569413</v>
      </c>
      <c r="AB2539" s="3" t="str">
        <f t="shared" si="277"/>
        <v>Medium</v>
      </c>
      <c r="AC2539" s="3" t="str">
        <f t="shared" si="278"/>
        <v>High</v>
      </c>
      <c r="AD2539" s="3" t="str">
        <f t="shared" si="279"/>
        <v>No</v>
      </c>
    </row>
    <row r="2540" spans="1:30" ht="15" customHeight="1" x14ac:dyDescent="0.3">
      <c r="A2540" s="3" t="s">
        <v>2561</v>
      </c>
      <c r="B2540" s="3">
        <v>49</v>
      </c>
      <c r="C2540" s="3" t="s">
        <v>23</v>
      </c>
      <c r="D2540" s="3" t="s">
        <v>33</v>
      </c>
      <c r="E2540" s="3">
        <v>65721.119655511095</v>
      </c>
      <c r="F2540" s="3">
        <v>35</v>
      </c>
      <c r="G2540" s="3">
        <v>1025.3576871021901</v>
      </c>
      <c r="H2540" s="3">
        <v>5</v>
      </c>
      <c r="I2540" s="3">
        <v>723.86352756933297</v>
      </c>
      <c r="J2540" s="3">
        <v>43</v>
      </c>
      <c r="K2540" s="3">
        <v>703.40443018224505</v>
      </c>
      <c r="L2540" s="3">
        <v>78</v>
      </c>
      <c r="M2540" s="3">
        <v>7</v>
      </c>
      <c r="N2540" s="3">
        <v>6</v>
      </c>
      <c r="O2540" s="3">
        <v>504</v>
      </c>
      <c r="P2540" s="3">
        <v>5</v>
      </c>
      <c r="Q2540" s="3">
        <v>17956.901869377001</v>
      </c>
      <c r="R2540" s="3">
        <v>3</v>
      </c>
      <c r="S2540" s="3">
        <v>0</v>
      </c>
      <c r="T2540" s="3">
        <v>0</v>
      </c>
      <c r="U2540" s="3">
        <v>4711.6924515435203</v>
      </c>
      <c r="V2540" s="3">
        <v>1</v>
      </c>
      <c r="W2540" s="3" t="str">
        <f>IF(Bank_data3[[#This Row],[credit_risk]]=1,"High Risk","Low Risk")</f>
        <v>High Risk</v>
      </c>
      <c r="X2540" s="3" t="str">
        <f t="shared" si="273"/>
        <v>45-54</v>
      </c>
      <c r="Y2540" s="3" t="str">
        <f t="shared" si="274"/>
        <v>Middle Income</v>
      </c>
      <c r="Z2540" s="3" t="str">
        <f t="shared" si="275"/>
        <v>Poor</v>
      </c>
      <c r="AA2540" s="27">
        <f t="shared" si="276"/>
        <v>0.27322878799845907</v>
      </c>
      <c r="AB2540" s="3" t="str">
        <f t="shared" si="277"/>
        <v>Medium</v>
      </c>
      <c r="AC2540" s="3" t="str">
        <f t="shared" si="278"/>
        <v>High</v>
      </c>
      <c r="AD2540" s="3" t="str">
        <f t="shared" si="279"/>
        <v>No</v>
      </c>
    </row>
    <row r="2541" spans="1:30" ht="15" customHeight="1" x14ac:dyDescent="0.3">
      <c r="A2541" s="3" t="s">
        <v>2562</v>
      </c>
      <c r="B2541" s="3">
        <v>35</v>
      </c>
      <c r="C2541" s="3" t="s">
        <v>31</v>
      </c>
      <c r="D2541" s="3" t="s">
        <v>24</v>
      </c>
      <c r="E2541" s="3">
        <v>27616.717898166298</v>
      </c>
      <c r="F2541" s="3">
        <v>77</v>
      </c>
      <c r="G2541" s="3">
        <v>2184.2914973280399</v>
      </c>
      <c r="H2541" s="3">
        <v>6</v>
      </c>
      <c r="I2541" s="3">
        <v>691.33075249059402</v>
      </c>
      <c r="J2541" s="3">
        <v>17</v>
      </c>
      <c r="K2541" s="3">
        <v>423.96723890978302</v>
      </c>
      <c r="L2541" s="3">
        <v>3</v>
      </c>
      <c r="M2541" s="3">
        <v>17</v>
      </c>
      <c r="N2541" s="3">
        <v>6</v>
      </c>
      <c r="O2541" s="3">
        <v>523</v>
      </c>
      <c r="P2541" s="3">
        <v>2</v>
      </c>
      <c r="Q2541" s="3">
        <v>8674.2427869701805</v>
      </c>
      <c r="R2541" s="3">
        <v>5</v>
      </c>
      <c r="S2541" s="3">
        <v>0</v>
      </c>
      <c r="T2541" s="3">
        <v>0</v>
      </c>
      <c r="U2541" s="3">
        <v>11865.1585667814</v>
      </c>
      <c r="V2541" s="3">
        <v>1</v>
      </c>
      <c r="W2541" s="3" t="str">
        <f>IF(Bank_data3[[#This Row],[credit_risk]]=1,"High Risk","Low Risk")</f>
        <v>High Risk</v>
      </c>
      <c r="X2541" s="3" t="str">
        <f t="shared" si="273"/>
        <v>35-44</v>
      </c>
      <c r="Y2541" s="3" t="str">
        <f t="shared" si="274"/>
        <v>Low Income</v>
      </c>
      <c r="Z2541" s="3" t="str">
        <f t="shared" si="275"/>
        <v>Poor</v>
      </c>
      <c r="AA2541" s="27">
        <f t="shared" si="276"/>
        <v>0.3140939056898624</v>
      </c>
      <c r="AB2541" s="3" t="str">
        <f t="shared" si="277"/>
        <v>Medium</v>
      </c>
      <c r="AC2541" s="3" t="str">
        <f t="shared" si="278"/>
        <v>Low</v>
      </c>
      <c r="AD2541" s="3" t="str">
        <f t="shared" si="279"/>
        <v>No</v>
      </c>
    </row>
    <row r="2542" spans="1:30" ht="15" customHeight="1" x14ac:dyDescent="0.3">
      <c r="A2542" s="3" t="s">
        <v>2563</v>
      </c>
      <c r="B2542" s="3">
        <v>31</v>
      </c>
      <c r="C2542" s="3" t="s">
        <v>23</v>
      </c>
      <c r="D2542" s="3" t="s">
        <v>26</v>
      </c>
      <c r="E2542" s="3">
        <v>37069.645301048397</v>
      </c>
      <c r="F2542" s="3">
        <v>47</v>
      </c>
      <c r="G2542" s="3">
        <v>972.80339120532801</v>
      </c>
      <c r="H2542" s="3">
        <v>4</v>
      </c>
      <c r="I2542" s="3">
        <v>436.84284497862001</v>
      </c>
      <c r="J2542" s="3">
        <v>32</v>
      </c>
      <c r="K2542" s="3">
        <v>549.94936520907504</v>
      </c>
      <c r="L2542" s="3">
        <v>18</v>
      </c>
      <c r="M2542" s="3">
        <v>9</v>
      </c>
      <c r="N2542" s="3">
        <v>7</v>
      </c>
      <c r="O2542" s="3">
        <v>342</v>
      </c>
      <c r="P2542" s="3">
        <v>2</v>
      </c>
      <c r="Q2542" s="3">
        <v>16979.9550237041</v>
      </c>
      <c r="R2542" s="3">
        <v>2</v>
      </c>
      <c r="S2542" s="3">
        <v>0</v>
      </c>
      <c r="T2542" s="3">
        <v>0</v>
      </c>
      <c r="U2542" s="3">
        <v>8198.6726627772405</v>
      </c>
      <c r="V2542" s="3">
        <v>1</v>
      </c>
      <c r="W2542" s="3" t="str">
        <f>IF(Bank_data3[[#This Row],[credit_risk]]=1,"High Risk","Low Risk")</f>
        <v>High Risk</v>
      </c>
      <c r="X2542" s="3" t="str">
        <f t="shared" si="273"/>
        <v>25-34</v>
      </c>
      <c r="Y2542" s="3" t="str">
        <f t="shared" si="274"/>
        <v>Low Income</v>
      </c>
      <c r="Z2542" s="3" t="str">
        <f t="shared" si="275"/>
        <v>Poor</v>
      </c>
      <c r="AA2542" s="27">
        <f t="shared" si="276"/>
        <v>0.45805550298113795</v>
      </c>
      <c r="AB2542" s="3" t="str">
        <f t="shared" si="277"/>
        <v>Low</v>
      </c>
      <c r="AC2542" s="3" t="str">
        <f t="shared" si="278"/>
        <v>Medium</v>
      </c>
      <c r="AD2542" s="3" t="str">
        <f t="shared" si="279"/>
        <v>No</v>
      </c>
    </row>
    <row r="2543" spans="1:30" ht="15" customHeight="1" x14ac:dyDescent="0.3">
      <c r="A2543" s="3" t="s">
        <v>2564</v>
      </c>
      <c r="B2543" s="3">
        <v>36</v>
      </c>
      <c r="C2543" s="3" t="s">
        <v>31</v>
      </c>
      <c r="D2543" s="3" t="s">
        <v>24</v>
      </c>
      <c r="E2543" s="3">
        <v>52132.271877305997</v>
      </c>
      <c r="F2543" s="3">
        <v>174</v>
      </c>
      <c r="G2543" s="3">
        <v>2740.9100866539102</v>
      </c>
      <c r="H2543" s="3">
        <v>6</v>
      </c>
      <c r="I2543" s="3">
        <v>758.71134554096102</v>
      </c>
      <c r="J2543" s="3">
        <v>28</v>
      </c>
      <c r="K2543" s="3">
        <v>665.61559527234999</v>
      </c>
      <c r="L2543" s="3">
        <v>54</v>
      </c>
      <c r="M2543" s="3">
        <v>17</v>
      </c>
      <c r="N2543" s="3">
        <v>7</v>
      </c>
      <c r="O2543" s="3">
        <v>361</v>
      </c>
      <c r="P2543" s="3">
        <v>4</v>
      </c>
      <c r="Q2543" s="3">
        <v>10209.001330561399</v>
      </c>
      <c r="R2543" s="3">
        <v>2</v>
      </c>
      <c r="S2543" s="3">
        <v>0</v>
      </c>
      <c r="T2543" s="3">
        <v>0</v>
      </c>
      <c r="U2543" s="3">
        <v>4178.9914932085603</v>
      </c>
      <c r="V2543" s="3">
        <v>1</v>
      </c>
      <c r="W2543" s="3" t="str">
        <f>IF(Bank_data3[[#This Row],[credit_risk]]=1,"High Risk","Low Risk")</f>
        <v>High Risk</v>
      </c>
      <c r="X2543" s="3" t="str">
        <f t="shared" si="273"/>
        <v>35-44</v>
      </c>
      <c r="Y2543" s="3" t="str">
        <f t="shared" si="274"/>
        <v>Middle Income</v>
      </c>
      <c r="Z2543" s="3" t="str">
        <f t="shared" si="275"/>
        <v>Poor</v>
      </c>
      <c r="AA2543" s="27">
        <f t="shared" si="276"/>
        <v>0.19582882086145068</v>
      </c>
      <c r="AB2543" s="3" t="str">
        <f t="shared" si="277"/>
        <v>Medium</v>
      </c>
      <c r="AC2543" s="3" t="str">
        <f t="shared" si="278"/>
        <v>High</v>
      </c>
      <c r="AD2543" s="3" t="str">
        <f t="shared" si="279"/>
        <v>No</v>
      </c>
    </row>
    <row r="2544" spans="1:30" ht="15" customHeight="1" x14ac:dyDescent="0.3">
      <c r="A2544" s="3" t="s">
        <v>2565</v>
      </c>
      <c r="B2544" s="3">
        <v>35</v>
      </c>
      <c r="C2544" s="3" t="s">
        <v>23</v>
      </c>
      <c r="D2544" s="3" t="s">
        <v>24</v>
      </c>
      <c r="E2544" s="3">
        <v>29626.045186413201</v>
      </c>
      <c r="F2544" s="3">
        <v>131</v>
      </c>
      <c r="G2544" s="3">
        <v>1688.21804448487</v>
      </c>
      <c r="H2544" s="3">
        <v>3</v>
      </c>
      <c r="I2544" s="3">
        <v>610.59081612507396</v>
      </c>
      <c r="J2544" s="3">
        <v>30</v>
      </c>
      <c r="K2544" s="3">
        <v>385.91148397807802</v>
      </c>
      <c r="L2544" s="3">
        <v>60</v>
      </c>
      <c r="M2544" s="3">
        <v>16</v>
      </c>
      <c r="N2544" s="3">
        <v>0</v>
      </c>
      <c r="O2544" s="3">
        <v>312</v>
      </c>
      <c r="P2544" s="3">
        <v>2</v>
      </c>
      <c r="Q2544" s="3">
        <v>9260.1592554433191</v>
      </c>
      <c r="R2544" s="3">
        <v>3</v>
      </c>
      <c r="S2544" s="3">
        <v>1</v>
      </c>
      <c r="T2544" s="3">
        <v>0</v>
      </c>
      <c r="U2544" s="3">
        <v>4881.9411586488604</v>
      </c>
      <c r="V2544" s="3">
        <v>1</v>
      </c>
      <c r="W2544" s="3" t="str">
        <f>IF(Bank_data3[[#This Row],[credit_risk]]=1,"High Risk","Low Risk")</f>
        <v>High Risk</v>
      </c>
      <c r="X2544" s="3" t="str">
        <f t="shared" si="273"/>
        <v>35-44</v>
      </c>
      <c r="Y2544" s="3" t="str">
        <f t="shared" si="274"/>
        <v>Low Income</v>
      </c>
      <c r="Z2544" s="3" t="str">
        <f t="shared" si="275"/>
        <v>Poor</v>
      </c>
      <c r="AA2544" s="27">
        <f t="shared" si="276"/>
        <v>0.31256818779477596</v>
      </c>
      <c r="AB2544" s="3" t="str">
        <f t="shared" si="277"/>
        <v>Medium</v>
      </c>
      <c r="AC2544" s="3" t="str">
        <f t="shared" si="278"/>
        <v>High</v>
      </c>
      <c r="AD2544" s="3" t="str">
        <f t="shared" si="279"/>
        <v>No</v>
      </c>
    </row>
    <row r="2545" spans="1:30" ht="15" customHeight="1" x14ac:dyDescent="0.3">
      <c r="A2545" s="3" t="s">
        <v>2566</v>
      </c>
      <c r="B2545" s="3">
        <v>31</v>
      </c>
      <c r="C2545" s="3" t="s">
        <v>23</v>
      </c>
      <c r="D2545" s="3" t="s">
        <v>33</v>
      </c>
      <c r="E2545" s="3">
        <v>69163.859307346604</v>
      </c>
      <c r="F2545" s="3">
        <v>55</v>
      </c>
      <c r="G2545" s="3">
        <v>10</v>
      </c>
      <c r="H2545" s="3">
        <v>4</v>
      </c>
      <c r="I2545" s="3">
        <v>973.45514987839795</v>
      </c>
      <c r="J2545" s="3">
        <v>23</v>
      </c>
      <c r="K2545" s="3">
        <v>158.075411121836</v>
      </c>
      <c r="L2545" s="3">
        <v>71</v>
      </c>
      <c r="M2545" s="3">
        <v>8</v>
      </c>
      <c r="N2545" s="3">
        <v>3</v>
      </c>
      <c r="O2545" s="3">
        <v>777</v>
      </c>
      <c r="P2545" s="3">
        <v>5</v>
      </c>
      <c r="Q2545" s="3">
        <v>17313.5728979952</v>
      </c>
      <c r="R2545" s="3">
        <v>7</v>
      </c>
      <c r="S2545" s="3">
        <v>0</v>
      </c>
      <c r="T2545" s="3">
        <v>0</v>
      </c>
      <c r="U2545" s="3">
        <v>8103.8869478797697</v>
      </c>
      <c r="V2545" s="3">
        <v>1</v>
      </c>
      <c r="W2545" s="3" t="str">
        <f>IF(Bank_data3[[#This Row],[credit_risk]]=1,"High Risk","Low Risk")</f>
        <v>High Risk</v>
      </c>
      <c r="X2545" s="3" t="str">
        <f t="shared" si="273"/>
        <v>25-34</v>
      </c>
      <c r="Y2545" s="3" t="str">
        <f t="shared" si="274"/>
        <v>Middle Income</v>
      </c>
      <c r="Z2545" s="3" t="str">
        <f t="shared" si="275"/>
        <v>Very Good</v>
      </c>
      <c r="AA2545" s="27">
        <f t="shared" si="276"/>
        <v>0.25032687694678929</v>
      </c>
      <c r="AB2545" s="3" t="str">
        <f t="shared" si="277"/>
        <v>Low</v>
      </c>
      <c r="AC2545" s="3" t="str">
        <f t="shared" si="278"/>
        <v>High</v>
      </c>
      <c r="AD2545" s="3" t="str">
        <f t="shared" si="279"/>
        <v>No</v>
      </c>
    </row>
    <row r="2546" spans="1:30" ht="15" customHeight="1" x14ac:dyDescent="0.3">
      <c r="A2546" s="3" t="s">
        <v>2567</v>
      </c>
      <c r="B2546" s="3">
        <v>27</v>
      </c>
      <c r="C2546" s="3" t="s">
        <v>23</v>
      </c>
      <c r="D2546" s="3" t="s">
        <v>26</v>
      </c>
      <c r="E2546" s="3">
        <v>91027.631027264404</v>
      </c>
      <c r="F2546" s="3">
        <v>177</v>
      </c>
      <c r="G2546" s="3">
        <v>2012.3519055079601</v>
      </c>
      <c r="H2546" s="3">
        <v>5</v>
      </c>
      <c r="I2546" s="3">
        <v>490.13535364848201</v>
      </c>
      <c r="J2546" s="3">
        <v>11</v>
      </c>
      <c r="K2546" s="3">
        <v>750.00162266304903</v>
      </c>
      <c r="L2546" s="3">
        <v>23</v>
      </c>
      <c r="M2546" s="3">
        <v>2</v>
      </c>
      <c r="N2546" s="3">
        <v>8</v>
      </c>
      <c r="O2546" s="3">
        <v>382</v>
      </c>
      <c r="P2546" s="3">
        <v>1</v>
      </c>
      <c r="Q2546" s="3">
        <v>14078.741848272601</v>
      </c>
      <c r="R2546" s="3">
        <v>6</v>
      </c>
      <c r="S2546" s="3">
        <v>1</v>
      </c>
      <c r="T2546" s="3">
        <v>0</v>
      </c>
      <c r="U2546" s="3">
        <v>10012.5723824667</v>
      </c>
      <c r="V2546" s="3">
        <v>1</v>
      </c>
      <c r="W2546" s="3" t="str">
        <f>IF(Bank_data3[[#This Row],[credit_risk]]=1,"High Risk","Low Risk")</f>
        <v>High Risk</v>
      </c>
      <c r="X2546" s="3" t="str">
        <f t="shared" si="273"/>
        <v>25-34</v>
      </c>
      <c r="Y2546" s="3" t="str">
        <f t="shared" si="274"/>
        <v>Middle Income</v>
      </c>
      <c r="Z2546" s="3" t="str">
        <f t="shared" si="275"/>
        <v>Poor</v>
      </c>
      <c r="AA2546" s="27">
        <f t="shared" si="276"/>
        <v>0.15466448691887594</v>
      </c>
      <c r="AB2546" s="3" t="str">
        <f t="shared" si="277"/>
        <v>Medium</v>
      </c>
      <c r="AC2546" s="3" t="str">
        <f t="shared" si="278"/>
        <v>Medium</v>
      </c>
      <c r="AD2546" s="3" t="str">
        <f t="shared" si="279"/>
        <v>No</v>
      </c>
    </row>
    <row r="2547" spans="1:30" ht="15" customHeight="1" x14ac:dyDescent="0.3">
      <c r="A2547" s="3" t="s">
        <v>2568</v>
      </c>
      <c r="B2547" s="3">
        <v>39</v>
      </c>
      <c r="C2547" s="3" t="s">
        <v>23</v>
      </c>
      <c r="D2547" s="3" t="s">
        <v>33</v>
      </c>
      <c r="E2547" s="3">
        <v>44698.602365372499</v>
      </c>
      <c r="F2547" s="3">
        <v>163</v>
      </c>
      <c r="G2547" s="3">
        <v>1703.87273768917</v>
      </c>
      <c r="H2547" s="3">
        <v>8</v>
      </c>
      <c r="I2547" s="3">
        <v>831.44194274495896</v>
      </c>
      <c r="J2547" s="3">
        <v>19</v>
      </c>
      <c r="K2547" s="3">
        <v>667.16480677193397</v>
      </c>
      <c r="L2547" s="3">
        <v>67</v>
      </c>
      <c r="M2547" s="3">
        <v>14</v>
      </c>
      <c r="N2547" s="3">
        <v>2</v>
      </c>
      <c r="O2547" s="3">
        <v>673</v>
      </c>
      <c r="P2547" s="3">
        <v>5</v>
      </c>
      <c r="Q2547" s="3">
        <v>3782.1588592671301</v>
      </c>
      <c r="R2547" s="3">
        <v>4</v>
      </c>
      <c r="S2547" s="3">
        <v>0</v>
      </c>
      <c r="T2547" s="3">
        <v>0</v>
      </c>
      <c r="U2547" s="3">
        <v>7456.8476409818004</v>
      </c>
      <c r="V2547" s="3">
        <v>1</v>
      </c>
      <c r="W2547" s="3" t="str">
        <f>IF(Bank_data3[[#This Row],[credit_risk]]=1,"High Risk","Low Risk")</f>
        <v>High Risk</v>
      </c>
      <c r="X2547" s="3" t="str">
        <f t="shared" si="273"/>
        <v>35-44</v>
      </c>
      <c r="Y2547" s="3" t="str">
        <f t="shared" si="274"/>
        <v>Low Income</v>
      </c>
      <c r="Z2547" s="3" t="str">
        <f t="shared" si="275"/>
        <v>Good</v>
      </c>
      <c r="AA2547" s="27">
        <f t="shared" si="276"/>
        <v>8.4614700664491602E-2</v>
      </c>
      <c r="AB2547" s="3" t="str">
        <f t="shared" si="277"/>
        <v>Medium</v>
      </c>
      <c r="AC2547" s="3" t="str">
        <f t="shared" si="278"/>
        <v>High</v>
      </c>
      <c r="AD2547" s="3" t="str">
        <f t="shared" si="279"/>
        <v>No</v>
      </c>
    </row>
    <row r="2548" spans="1:30" ht="15" customHeight="1" x14ac:dyDescent="0.3">
      <c r="A2548" s="3" t="s">
        <v>2569</v>
      </c>
      <c r="B2548" s="3">
        <v>22</v>
      </c>
      <c r="C2548" s="3" t="s">
        <v>31</v>
      </c>
      <c r="D2548" s="3" t="s">
        <v>33</v>
      </c>
      <c r="E2548" s="3">
        <v>38269.635463558399</v>
      </c>
      <c r="F2548" s="3">
        <v>69</v>
      </c>
      <c r="G2548" s="3">
        <v>1888.9229162768399</v>
      </c>
      <c r="H2548" s="3">
        <v>5</v>
      </c>
      <c r="I2548" s="3">
        <v>517.06390696975598</v>
      </c>
      <c r="J2548" s="3">
        <v>5</v>
      </c>
      <c r="K2548" s="3">
        <v>518.02938992480301</v>
      </c>
      <c r="L2548" s="3">
        <v>18</v>
      </c>
      <c r="M2548" s="3">
        <v>11</v>
      </c>
      <c r="N2548" s="3">
        <v>5</v>
      </c>
      <c r="O2548" s="3">
        <v>888</v>
      </c>
      <c r="P2548" s="3">
        <v>0</v>
      </c>
      <c r="Q2548" s="3">
        <v>10792.9924375434</v>
      </c>
      <c r="R2548" s="3">
        <v>7</v>
      </c>
      <c r="S2548" s="3">
        <v>0</v>
      </c>
      <c r="T2548" s="3">
        <v>0</v>
      </c>
      <c r="U2548" s="3">
        <v>6936.8458486547897</v>
      </c>
      <c r="V2548" s="3">
        <v>1</v>
      </c>
      <c r="W2548" s="3" t="str">
        <f>IF(Bank_data3[[#This Row],[credit_risk]]=1,"High Risk","Low Risk")</f>
        <v>High Risk</v>
      </c>
      <c r="X2548" s="3" t="str">
        <f t="shared" si="273"/>
        <v>18-24</v>
      </c>
      <c r="Y2548" s="3" t="str">
        <f t="shared" si="274"/>
        <v>Low Income</v>
      </c>
      <c r="Z2548" s="3" t="str">
        <f t="shared" si="275"/>
        <v>Excellent</v>
      </c>
      <c r="AA2548" s="27">
        <f t="shared" si="276"/>
        <v>0.28202496069817129</v>
      </c>
      <c r="AB2548" s="3" t="str">
        <f t="shared" si="277"/>
        <v>Medium</v>
      </c>
      <c r="AC2548" s="3" t="str">
        <f t="shared" si="278"/>
        <v>Medium</v>
      </c>
      <c r="AD2548" s="3" t="str">
        <f t="shared" si="279"/>
        <v>No</v>
      </c>
    </row>
    <row r="2549" spans="1:30" ht="15" customHeight="1" x14ac:dyDescent="0.3">
      <c r="A2549" s="3" t="s">
        <v>2570</v>
      </c>
      <c r="B2549" s="3">
        <v>35</v>
      </c>
      <c r="C2549" s="3" t="s">
        <v>31</v>
      </c>
      <c r="D2549" s="3" t="s">
        <v>26</v>
      </c>
      <c r="E2549" s="3">
        <v>47667.387007867197</v>
      </c>
      <c r="F2549" s="3">
        <v>220</v>
      </c>
      <c r="G2549" s="3">
        <v>3301.5119628642601</v>
      </c>
      <c r="H2549" s="3">
        <v>9</v>
      </c>
      <c r="I2549" s="3">
        <v>590.08601664441596</v>
      </c>
      <c r="J2549" s="3">
        <v>7</v>
      </c>
      <c r="K2549" s="3">
        <v>706.22932883479905</v>
      </c>
      <c r="L2549" s="3">
        <v>23</v>
      </c>
      <c r="M2549" s="3">
        <v>16</v>
      </c>
      <c r="N2549" s="3">
        <v>3</v>
      </c>
      <c r="O2549" s="3">
        <v>394</v>
      </c>
      <c r="P2549" s="3">
        <v>5</v>
      </c>
      <c r="Q2549" s="3">
        <v>5029.95397169016</v>
      </c>
      <c r="R2549" s="3">
        <v>3</v>
      </c>
      <c r="S2549" s="3">
        <v>0</v>
      </c>
      <c r="T2549" s="3">
        <v>0</v>
      </c>
      <c r="U2549" s="3">
        <v>4497.8007547630996</v>
      </c>
      <c r="V2549" s="3">
        <v>1</v>
      </c>
      <c r="W2549" s="3" t="str">
        <f>IF(Bank_data3[[#This Row],[credit_risk]]=1,"High Risk","Low Risk")</f>
        <v>High Risk</v>
      </c>
      <c r="X2549" s="3" t="str">
        <f t="shared" si="273"/>
        <v>35-44</v>
      </c>
      <c r="Y2549" s="3" t="str">
        <f t="shared" si="274"/>
        <v>Low Income</v>
      </c>
      <c r="Z2549" s="3" t="str">
        <f t="shared" si="275"/>
        <v>Poor</v>
      </c>
      <c r="AA2549" s="27">
        <f t="shared" si="276"/>
        <v>0.10552191524280528</v>
      </c>
      <c r="AB2549" s="3" t="str">
        <f t="shared" si="277"/>
        <v>Medium</v>
      </c>
      <c r="AC2549" s="3" t="str">
        <f t="shared" si="278"/>
        <v>Medium</v>
      </c>
      <c r="AD2549" s="3" t="str">
        <f t="shared" si="279"/>
        <v>No</v>
      </c>
    </row>
    <row r="2550" spans="1:30" ht="15" customHeight="1" x14ac:dyDescent="0.3">
      <c r="A2550" s="3" t="s">
        <v>2571</v>
      </c>
      <c r="B2550" s="3">
        <v>49</v>
      </c>
      <c r="C2550" s="3" t="s">
        <v>31</v>
      </c>
      <c r="D2550" s="3" t="s">
        <v>33</v>
      </c>
      <c r="E2550" s="3">
        <v>39967.2980867839</v>
      </c>
      <c r="F2550" s="3">
        <v>145</v>
      </c>
      <c r="G2550" s="3">
        <v>1290.9788074793801</v>
      </c>
      <c r="H2550" s="3">
        <v>10</v>
      </c>
      <c r="I2550" s="3">
        <v>904.05206969689198</v>
      </c>
      <c r="J2550" s="3">
        <v>13</v>
      </c>
      <c r="K2550" s="3">
        <v>582.03981259696104</v>
      </c>
      <c r="L2550" s="3">
        <v>53</v>
      </c>
      <c r="M2550" s="3">
        <v>5</v>
      </c>
      <c r="N2550" s="3">
        <v>0</v>
      </c>
      <c r="O2550" s="3">
        <v>819</v>
      </c>
      <c r="P2550" s="3">
        <v>5</v>
      </c>
      <c r="Q2550" s="3">
        <v>15164.862449096599</v>
      </c>
      <c r="R2550" s="3">
        <v>2</v>
      </c>
      <c r="S2550" s="3">
        <v>0</v>
      </c>
      <c r="T2550" s="3">
        <v>0</v>
      </c>
      <c r="U2550" s="3">
        <v>8275.4364908457501</v>
      </c>
      <c r="V2550" s="3">
        <v>0</v>
      </c>
      <c r="W2550" s="3" t="str">
        <f>IF(Bank_data3[[#This Row],[credit_risk]]=1,"High Risk","Low Risk")</f>
        <v>Low Risk</v>
      </c>
      <c r="X2550" s="3" t="str">
        <f t="shared" si="273"/>
        <v>45-54</v>
      </c>
      <c r="Y2550" s="3" t="str">
        <f t="shared" si="274"/>
        <v>Low Income</v>
      </c>
      <c r="Z2550" s="3" t="str">
        <f t="shared" si="275"/>
        <v>Excellent</v>
      </c>
      <c r="AA2550" s="27">
        <f t="shared" si="276"/>
        <v>0.37943176484354862</v>
      </c>
      <c r="AB2550" s="3" t="str">
        <f t="shared" si="277"/>
        <v>Medium</v>
      </c>
      <c r="AC2550" s="3" t="str">
        <f t="shared" si="278"/>
        <v>High</v>
      </c>
      <c r="AD2550" s="3" t="str">
        <f t="shared" si="279"/>
        <v>No</v>
      </c>
    </row>
    <row r="2551" spans="1:30" ht="15" customHeight="1" x14ac:dyDescent="0.3">
      <c r="A2551" s="3" t="s">
        <v>2572</v>
      </c>
      <c r="B2551" s="3">
        <v>64</v>
      </c>
      <c r="C2551" s="3" t="s">
        <v>28</v>
      </c>
      <c r="D2551" s="3" t="s">
        <v>26</v>
      </c>
      <c r="E2551" s="3">
        <v>54711.147887489897</v>
      </c>
      <c r="F2551" s="3">
        <v>107</v>
      </c>
      <c r="G2551" s="3">
        <v>258.02603988509998</v>
      </c>
      <c r="H2551" s="3">
        <v>0</v>
      </c>
      <c r="I2551" s="3">
        <v>882.15120649475398</v>
      </c>
      <c r="J2551" s="3">
        <v>4</v>
      </c>
      <c r="K2551" s="3">
        <v>486.29077663281402</v>
      </c>
      <c r="L2551" s="3">
        <v>20</v>
      </c>
      <c r="M2551" s="3">
        <v>8</v>
      </c>
      <c r="N2551" s="3">
        <v>2</v>
      </c>
      <c r="O2551" s="3">
        <v>830</v>
      </c>
      <c r="P2551" s="3">
        <v>1</v>
      </c>
      <c r="Q2551" s="3">
        <v>6539.7448713548201</v>
      </c>
      <c r="R2551" s="3">
        <v>1</v>
      </c>
      <c r="S2551" s="3">
        <v>0</v>
      </c>
      <c r="T2551" s="3">
        <v>0</v>
      </c>
      <c r="U2551" s="3">
        <v>9016.2686891299909</v>
      </c>
      <c r="V2551" s="3">
        <v>0</v>
      </c>
      <c r="W2551" s="3" t="str">
        <f>IF(Bank_data3[[#This Row],[credit_risk]]=1,"High Risk","Low Risk")</f>
        <v>Low Risk</v>
      </c>
      <c r="X2551" s="3" t="str">
        <f t="shared" si="273"/>
        <v>55+</v>
      </c>
      <c r="Y2551" s="3" t="str">
        <f t="shared" si="274"/>
        <v>Middle Income</v>
      </c>
      <c r="Z2551" s="3" t="str">
        <f t="shared" si="275"/>
        <v>Excellent</v>
      </c>
      <c r="AA2551" s="27">
        <f t="shared" si="276"/>
        <v>0.11953221827484596</v>
      </c>
      <c r="AB2551" s="3" t="str">
        <f t="shared" si="277"/>
        <v>Low</v>
      </c>
      <c r="AC2551" s="3" t="str">
        <f t="shared" si="278"/>
        <v>Medium</v>
      </c>
      <c r="AD2551" s="3" t="str">
        <f t="shared" si="279"/>
        <v>No</v>
      </c>
    </row>
    <row r="2552" spans="1:30" ht="15" customHeight="1" x14ac:dyDescent="0.3">
      <c r="A2552" s="3" t="s">
        <v>2573</v>
      </c>
      <c r="B2552" s="3">
        <v>42</v>
      </c>
      <c r="C2552" s="3" t="s">
        <v>23</v>
      </c>
      <c r="D2552" s="3" t="s">
        <v>26</v>
      </c>
      <c r="E2552" s="3">
        <v>26196.719347349099</v>
      </c>
      <c r="F2552" s="3">
        <v>16</v>
      </c>
      <c r="G2552" s="3">
        <v>2514.0301301307099</v>
      </c>
      <c r="H2552" s="3">
        <v>11</v>
      </c>
      <c r="I2552" s="3">
        <v>654.042236097574</v>
      </c>
      <c r="J2552" s="3">
        <v>35</v>
      </c>
      <c r="K2552" s="3">
        <v>449.85895753715602</v>
      </c>
      <c r="L2552" s="3">
        <v>71</v>
      </c>
      <c r="M2552" s="3">
        <v>9</v>
      </c>
      <c r="N2552" s="3">
        <v>2</v>
      </c>
      <c r="O2552" s="3">
        <v>585</v>
      </c>
      <c r="P2552" s="3">
        <v>3</v>
      </c>
      <c r="Q2552" s="3">
        <v>12965.000752131</v>
      </c>
      <c r="R2552" s="3">
        <v>0</v>
      </c>
      <c r="S2552" s="3">
        <v>0</v>
      </c>
      <c r="T2552" s="3">
        <v>0</v>
      </c>
      <c r="U2552" s="3">
        <v>16701.2755812906</v>
      </c>
      <c r="V2552" s="3">
        <v>0</v>
      </c>
      <c r="W2552" s="3" t="str">
        <f>IF(Bank_data3[[#This Row],[credit_risk]]=1,"High Risk","Low Risk")</f>
        <v>Low Risk</v>
      </c>
      <c r="X2552" s="3" t="str">
        <f t="shared" si="273"/>
        <v>35-44</v>
      </c>
      <c r="Y2552" s="3" t="str">
        <f t="shared" si="274"/>
        <v>Low Income</v>
      </c>
      <c r="Z2552" s="3" t="str">
        <f t="shared" si="275"/>
        <v>Fair</v>
      </c>
      <c r="AA2552" s="27">
        <f t="shared" si="276"/>
        <v>0.49490932739419358</v>
      </c>
      <c r="AB2552" s="3" t="str">
        <f t="shared" si="277"/>
        <v>Medium</v>
      </c>
      <c r="AC2552" s="3" t="str">
        <f t="shared" si="278"/>
        <v>High</v>
      </c>
      <c r="AD2552" s="3" t="str">
        <f t="shared" si="279"/>
        <v>No</v>
      </c>
    </row>
    <row r="2553" spans="1:30" ht="15" customHeight="1" x14ac:dyDescent="0.3">
      <c r="A2553" s="3" t="s">
        <v>2574</v>
      </c>
      <c r="B2553" s="3">
        <v>47</v>
      </c>
      <c r="C2553" s="3" t="s">
        <v>23</v>
      </c>
      <c r="D2553" s="3" t="s">
        <v>33</v>
      </c>
      <c r="E2553" s="3">
        <v>55733.115174824699</v>
      </c>
      <c r="F2553" s="3">
        <v>153</v>
      </c>
      <c r="G2553" s="3">
        <v>76.350523465889196</v>
      </c>
      <c r="H2553" s="3">
        <v>10</v>
      </c>
      <c r="I2553" s="3">
        <v>705.70628358356601</v>
      </c>
      <c r="J2553" s="3">
        <v>47</v>
      </c>
      <c r="K2553" s="3">
        <v>0</v>
      </c>
      <c r="L2553" s="3">
        <v>18</v>
      </c>
      <c r="M2553" s="3">
        <v>2</v>
      </c>
      <c r="N2553" s="3">
        <v>2</v>
      </c>
      <c r="O2553" s="3">
        <v>866</v>
      </c>
      <c r="P2553" s="3">
        <v>1</v>
      </c>
      <c r="Q2553" s="3">
        <v>15114.6554162131</v>
      </c>
      <c r="R2553" s="3">
        <v>1</v>
      </c>
      <c r="S2553" s="3">
        <v>1</v>
      </c>
      <c r="T2553" s="3">
        <v>0</v>
      </c>
      <c r="U2553" s="3">
        <v>3651.3350980232099</v>
      </c>
      <c r="V2553" s="3">
        <v>1</v>
      </c>
      <c r="W2553" s="3" t="str">
        <f>IF(Bank_data3[[#This Row],[credit_risk]]=1,"High Risk","Low Risk")</f>
        <v>High Risk</v>
      </c>
      <c r="X2553" s="3" t="str">
        <f t="shared" si="273"/>
        <v>45-54</v>
      </c>
      <c r="Y2553" s="3" t="str">
        <f t="shared" si="274"/>
        <v>Middle Income</v>
      </c>
      <c r="Z2553" s="3" t="str">
        <f t="shared" si="275"/>
        <v>Excellent</v>
      </c>
      <c r="AA2553" s="27">
        <f t="shared" si="276"/>
        <v>0.27119703194054667</v>
      </c>
      <c r="AB2553" s="3" t="str">
        <f t="shared" si="277"/>
        <v>Low</v>
      </c>
      <c r="AC2553" s="3" t="str">
        <f t="shared" si="278"/>
        <v>Medium</v>
      </c>
      <c r="AD2553" s="3" t="str">
        <f t="shared" si="279"/>
        <v>No</v>
      </c>
    </row>
    <row r="2554" spans="1:30" ht="15" customHeight="1" x14ac:dyDescent="0.3">
      <c r="A2554" s="3" t="s">
        <v>2575</v>
      </c>
      <c r="B2554" s="3">
        <v>59</v>
      </c>
      <c r="C2554" s="3" t="s">
        <v>31</v>
      </c>
      <c r="D2554" s="3" t="s">
        <v>33</v>
      </c>
      <c r="E2554" s="3">
        <v>84414.618294256899</v>
      </c>
      <c r="F2554" s="3">
        <v>126</v>
      </c>
      <c r="G2554" s="3">
        <v>902.88110125299295</v>
      </c>
      <c r="H2554" s="3">
        <v>6</v>
      </c>
      <c r="I2554" s="3">
        <v>291.23774421166701</v>
      </c>
      <c r="J2554" s="3">
        <v>37</v>
      </c>
      <c r="K2554" s="3">
        <v>566.89589789254501</v>
      </c>
      <c r="L2554" s="3">
        <v>74</v>
      </c>
      <c r="M2554" s="3">
        <v>5</v>
      </c>
      <c r="N2554" s="3">
        <v>5</v>
      </c>
      <c r="O2554" s="3">
        <v>473</v>
      </c>
      <c r="P2554" s="3">
        <v>3</v>
      </c>
      <c r="Q2554" s="3">
        <v>15175.5714586999</v>
      </c>
      <c r="R2554" s="3">
        <v>6</v>
      </c>
      <c r="S2554" s="3">
        <v>0</v>
      </c>
      <c r="T2554" s="3">
        <v>0</v>
      </c>
      <c r="U2554" s="3">
        <v>13762.802176080701</v>
      </c>
      <c r="V2554" s="3">
        <v>1</v>
      </c>
      <c r="W2554" s="3" t="str">
        <f>IF(Bank_data3[[#This Row],[credit_risk]]=1,"High Risk","Low Risk")</f>
        <v>High Risk</v>
      </c>
      <c r="X2554" s="3" t="str">
        <f t="shared" si="273"/>
        <v>55+</v>
      </c>
      <c r="Y2554" s="3" t="str">
        <f t="shared" si="274"/>
        <v>Middle Income</v>
      </c>
      <c r="Z2554" s="3" t="str">
        <f t="shared" si="275"/>
        <v>Poor</v>
      </c>
      <c r="AA2554" s="27">
        <f t="shared" si="276"/>
        <v>0.1797742116868917</v>
      </c>
      <c r="AB2554" s="3" t="str">
        <f t="shared" si="277"/>
        <v>Low</v>
      </c>
      <c r="AC2554" s="3" t="str">
        <f t="shared" si="278"/>
        <v>High</v>
      </c>
      <c r="AD2554" s="3" t="str">
        <f t="shared" si="279"/>
        <v>No</v>
      </c>
    </row>
    <row r="2555" spans="1:30" ht="15" customHeight="1" x14ac:dyDescent="0.3">
      <c r="A2555" s="3" t="s">
        <v>2576</v>
      </c>
      <c r="B2555" s="3">
        <v>24</v>
      </c>
      <c r="C2555" s="3" t="s">
        <v>28</v>
      </c>
      <c r="D2555" s="3" t="s">
        <v>24</v>
      </c>
      <c r="E2555" s="3">
        <v>13961.4340416701</v>
      </c>
      <c r="F2555" s="3">
        <v>184</v>
      </c>
      <c r="G2555" s="3">
        <v>1533.6762898161901</v>
      </c>
      <c r="H2555" s="3">
        <v>10</v>
      </c>
      <c r="I2555" s="3">
        <v>1290.9675087032499</v>
      </c>
      <c r="J2555" s="3">
        <v>2</v>
      </c>
      <c r="K2555" s="3">
        <v>246.02248061676701</v>
      </c>
      <c r="L2555" s="3">
        <v>52</v>
      </c>
      <c r="M2555" s="3">
        <v>12</v>
      </c>
      <c r="N2555" s="3">
        <v>8</v>
      </c>
      <c r="O2555" s="3">
        <v>465</v>
      </c>
      <c r="P2555" s="3">
        <v>4</v>
      </c>
      <c r="Q2555" s="3">
        <v>8716.5858729257707</v>
      </c>
      <c r="R2555" s="3">
        <v>5</v>
      </c>
      <c r="S2555" s="3">
        <v>0</v>
      </c>
      <c r="T2555" s="3">
        <v>0</v>
      </c>
      <c r="U2555" s="3">
        <v>11286.3974719708</v>
      </c>
      <c r="V2555" s="3">
        <v>1</v>
      </c>
      <c r="W2555" s="3" t="str">
        <f>IF(Bank_data3[[#This Row],[credit_risk]]=1,"High Risk","Low Risk")</f>
        <v>High Risk</v>
      </c>
      <c r="X2555" s="3" t="str">
        <f t="shared" si="273"/>
        <v>18-24</v>
      </c>
      <c r="Y2555" s="3" t="str">
        <f t="shared" si="274"/>
        <v>Low Income</v>
      </c>
      <c r="Z2555" s="3" t="str">
        <f t="shared" si="275"/>
        <v>Poor</v>
      </c>
      <c r="AA2555" s="27">
        <f t="shared" si="276"/>
        <v>0.62433313418304648</v>
      </c>
      <c r="AB2555" s="3" t="str">
        <f t="shared" si="277"/>
        <v>Medium</v>
      </c>
      <c r="AC2555" s="3" t="str">
        <f t="shared" si="278"/>
        <v>High</v>
      </c>
      <c r="AD2555" s="3" t="str">
        <f t="shared" si="279"/>
        <v>No</v>
      </c>
    </row>
    <row r="2556" spans="1:30" ht="15" customHeight="1" x14ac:dyDescent="0.3">
      <c r="A2556" s="3" t="s">
        <v>2577</v>
      </c>
      <c r="B2556" s="3">
        <v>39</v>
      </c>
      <c r="C2556" s="3" t="s">
        <v>23</v>
      </c>
      <c r="D2556" s="3" t="s">
        <v>33</v>
      </c>
      <c r="E2556" s="3">
        <v>28964.346261074399</v>
      </c>
      <c r="F2556" s="3">
        <v>122</v>
      </c>
      <c r="G2556" s="3">
        <v>781.00009660151704</v>
      </c>
      <c r="H2556" s="3">
        <v>10</v>
      </c>
      <c r="I2556" s="3">
        <v>1040.6097392573099</v>
      </c>
      <c r="J2556" s="3">
        <v>35</v>
      </c>
      <c r="K2556" s="3">
        <v>609.93215575118302</v>
      </c>
      <c r="L2556" s="3">
        <v>49</v>
      </c>
      <c r="M2556" s="3">
        <v>13</v>
      </c>
      <c r="N2556" s="3">
        <v>6</v>
      </c>
      <c r="O2556" s="3">
        <v>572</v>
      </c>
      <c r="P2556" s="3">
        <v>3</v>
      </c>
      <c r="Q2556" s="3">
        <v>12293.3169839569</v>
      </c>
      <c r="R2556" s="3">
        <v>1</v>
      </c>
      <c r="S2556" s="3">
        <v>0</v>
      </c>
      <c r="T2556" s="3">
        <v>0</v>
      </c>
      <c r="U2556" s="3">
        <v>7385.65790237894</v>
      </c>
      <c r="V2556" s="3">
        <v>1</v>
      </c>
      <c r="W2556" s="3" t="str">
        <f>IF(Bank_data3[[#This Row],[credit_risk]]=1,"High Risk","Low Risk")</f>
        <v>High Risk</v>
      </c>
      <c r="X2556" s="3" t="str">
        <f t="shared" si="273"/>
        <v>35-44</v>
      </c>
      <c r="Y2556" s="3" t="str">
        <f t="shared" si="274"/>
        <v>Low Income</v>
      </c>
      <c r="Z2556" s="3" t="str">
        <f t="shared" si="275"/>
        <v>Poor</v>
      </c>
      <c r="AA2556" s="27">
        <f t="shared" si="276"/>
        <v>0.42442929224603509</v>
      </c>
      <c r="AB2556" s="3" t="str">
        <f t="shared" si="277"/>
        <v>Low</v>
      </c>
      <c r="AC2556" s="3" t="str">
        <f t="shared" si="278"/>
        <v>High</v>
      </c>
      <c r="AD2556" s="3" t="str">
        <f t="shared" si="279"/>
        <v>No</v>
      </c>
    </row>
    <row r="2557" spans="1:30" ht="15" customHeight="1" x14ac:dyDescent="0.3">
      <c r="A2557" s="3" t="s">
        <v>2578</v>
      </c>
      <c r="B2557" s="3">
        <v>59</v>
      </c>
      <c r="C2557" s="3" t="s">
        <v>31</v>
      </c>
      <c r="D2557" s="3" t="s">
        <v>26</v>
      </c>
      <c r="E2557" s="3">
        <v>41988.967810029499</v>
      </c>
      <c r="F2557" s="3">
        <v>138</v>
      </c>
      <c r="G2557" s="3">
        <v>1448.9804340636199</v>
      </c>
      <c r="H2557" s="3">
        <v>2</v>
      </c>
      <c r="I2557" s="3">
        <v>1028.00681780489</v>
      </c>
      <c r="J2557" s="3">
        <v>21</v>
      </c>
      <c r="K2557" s="3">
        <v>427.18850073315298</v>
      </c>
      <c r="L2557" s="3">
        <v>22</v>
      </c>
      <c r="M2557" s="3">
        <v>3</v>
      </c>
      <c r="N2557" s="3">
        <v>6</v>
      </c>
      <c r="O2557" s="3">
        <v>653</v>
      </c>
      <c r="P2557" s="3">
        <v>2</v>
      </c>
      <c r="Q2557" s="3">
        <v>7814.2729586158703</v>
      </c>
      <c r="R2557" s="3">
        <v>2</v>
      </c>
      <c r="S2557" s="3">
        <v>0</v>
      </c>
      <c r="T2557" s="3">
        <v>0</v>
      </c>
      <c r="U2557" s="3">
        <v>16466.263695170099</v>
      </c>
      <c r="V2557" s="3">
        <v>0</v>
      </c>
      <c r="W2557" s="3" t="str">
        <f>IF(Bank_data3[[#This Row],[credit_risk]]=1,"High Risk","Low Risk")</f>
        <v>Low Risk</v>
      </c>
      <c r="X2557" s="3" t="str">
        <f t="shared" si="273"/>
        <v>55+</v>
      </c>
      <c r="Y2557" s="3" t="str">
        <f t="shared" si="274"/>
        <v>Low Income</v>
      </c>
      <c r="Z2557" s="3" t="str">
        <f t="shared" si="275"/>
        <v>Fair</v>
      </c>
      <c r="AA2557" s="27">
        <f t="shared" si="276"/>
        <v>0.18610300195922774</v>
      </c>
      <c r="AB2557" s="3" t="str">
        <f t="shared" si="277"/>
        <v>Medium</v>
      </c>
      <c r="AC2557" s="3" t="str">
        <f t="shared" si="278"/>
        <v>Medium</v>
      </c>
      <c r="AD2557" s="3" t="str">
        <f t="shared" si="279"/>
        <v>No</v>
      </c>
    </row>
    <row r="2558" spans="1:30" ht="15" customHeight="1" x14ac:dyDescent="0.3">
      <c r="A2558" s="3" t="s">
        <v>2579</v>
      </c>
      <c r="B2558" s="3">
        <v>63</v>
      </c>
      <c r="C2558" s="3" t="s">
        <v>23</v>
      </c>
      <c r="D2558" s="3" t="s">
        <v>24</v>
      </c>
      <c r="E2558" s="3">
        <v>59754.0707685663</v>
      </c>
      <c r="F2558" s="3">
        <v>184</v>
      </c>
      <c r="G2558" s="3">
        <v>1391.36045542894</v>
      </c>
      <c r="H2558" s="3">
        <v>5</v>
      </c>
      <c r="I2558" s="3">
        <v>241.73872406532499</v>
      </c>
      <c r="J2558" s="3">
        <v>7</v>
      </c>
      <c r="K2558" s="3">
        <v>68.031435343516705</v>
      </c>
      <c r="L2558" s="3">
        <v>36</v>
      </c>
      <c r="M2558" s="3">
        <v>9</v>
      </c>
      <c r="N2558" s="3">
        <v>0</v>
      </c>
      <c r="O2558" s="3">
        <v>742</v>
      </c>
      <c r="P2558" s="3">
        <v>2</v>
      </c>
      <c r="Q2558" s="3">
        <v>9456.3303444674402</v>
      </c>
      <c r="R2558" s="3">
        <v>3</v>
      </c>
      <c r="S2558" s="3">
        <v>1</v>
      </c>
      <c r="T2558" s="3">
        <v>0</v>
      </c>
      <c r="U2558" s="3">
        <v>7489.9624721048704</v>
      </c>
      <c r="V2558" s="3">
        <v>1</v>
      </c>
      <c r="W2558" s="3" t="str">
        <f>IF(Bank_data3[[#This Row],[credit_risk]]=1,"High Risk","Low Risk")</f>
        <v>High Risk</v>
      </c>
      <c r="X2558" s="3" t="str">
        <f t="shared" si="273"/>
        <v>55+</v>
      </c>
      <c r="Y2558" s="3" t="str">
        <f t="shared" si="274"/>
        <v>Middle Income</v>
      </c>
      <c r="Z2558" s="3" t="str">
        <f t="shared" si="275"/>
        <v>Very Good</v>
      </c>
      <c r="AA2558" s="27">
        <f t="shared" si="276"/>
        <v>0.15825416114481616</v>
      </c>
      <c r="AB2558" s="3" t="str">
        <f t="shared" si="277"/>
        <v>Medium</v>
      </c>
      <c r="AC2558" s="3" t="str">
        <f t="shared" si="278"/>
        <v>High</v>
      </c>
      <c r="AD2558" s="3" t="str">
        <f t="shared" si="279"/>
        <v>No</v>
      </c>
    </row>
    <row r="2559" spans="1:30" ht="15" customHeight="1" x14ac:dyDescent="0.3">
      <c r="A2559" s="3" t="s">
        <v>2580</v>
      </c>
      <c r="B2559" s="3">
        <v>20</v>
      </c>
      <c r="C2559" s="3" t="s">
        <v>23</v>
      </c>
      <c r="D2559" s="3" t="s">
        <v>26</v>
      </c>
      <c r="E2559" s="3">
        <v>66026.8777237709</v>
      </c>
      <c r="F2559" s="3">
        <v>38</v>
      </c>
      <c r="G2559" s="3">
        <v>2728.6569575416502</v>
      </c>
      <c r="H2559" s="3">
        <v>1</v>
      </c>
      <c r="I2559" s="3">
        <v>591.57850262875002</v>
      </c>
      <c r="J2559" s="3">
        <v>13</v>
      </c>
      <c r="K2559" s="3">
        <v>484.24253962438303</v>
      </c>
      <c r="L2559" s="3">
        <v>27</v>
      </c>
      <c r="M2559" s="3">
        <v>18</v>
      </c>
      <c r="N2559" s="3">
        <v>8</v>
      </c>
      <c r="O2559" s="3">
        <v>848</v>
      </c>
      <c r="P2559" s="3">
        <v>2</v>
      </c>
      <c r="Q2559" s="3">
        <v>6308.1902865571201</v>
      </c>
      <c r="R2559" s="3">
        <v>5</v>
      </c>
      <c r="S2559" s="3">
        <v>0</v>
      </c>
      <c r="T2559" s="3">
        <v>0</v>
      </c>
      <c r="U2559" s="3">
        <v>9135.2589355054606</v>
      </c>
      <c r="V2559" s="3">
        <v>1</v>
      </c>
      <c r="W2559" s="3" t="str">
        <f>IF(Bank_data3[[#This Row],[credit_risk]]=1,"High Risk","Low Risk")</f>
        <v>High Risk</v>
      </c>
      <c r="X2559" s="3" t="str">
        <f t="shared" si="273"/>
        <v>18-24</v>
      </c>
      <c r="Y2559" s="3" t="str">
        <f t="shared" si="274"/>
        <v>Middle Income</v>
      </c>
      <c r="Z2559" s="3" t="str">
        <f t="shared" si="275"/>
        <v>Excellent</v>
      </c>
      <c r="AA2559" s="27">
        <f t="shared" si="276"/>
        <v>9.5539733272682906E-2</v>
      </c>
      <c r="AB2559" s="3" t="str">
        <f t="shared" si="277"/>
        <v>Medium</v>
      </c>
      <c r="AC2559" s="3" t="str">
        <f t="shared" si="278"/>
        <v>Medium</v>
      </c>
      <c r="AD2559" s="3" t="str">
        <f t="shared" si="279"/>
        <v>No</v>
      </c>
    </row>
    <row r="2560" spans="1:30" ht="15" customHeight="1" x14ac:dyDescent="0.3">
      <c r="A2560" s="3" t="s">
        <v>2581</v>
      </c>
      <c r="B2560" s="3">
        <v>49</v>
      </c>
      <c r="C2560" s="3" t="s">
        <v>31</v>
      </c>
      <c r="D2560" s="3" t="s">
        <v>24</v>
      </c>
      <c r="E2560" s="3">
        <v>64578.820865015099</v>
      </c>
      <c r="F2560" s="3">
        <v>214</v>
      </c>
      <c r="G2560" s="3">
        <v>10</v>
      </c>
      <c r="H2560" s="3">
        <v>11</v>
      </c>
      <c r="I2560" s="3">
        <v>682.90888987673202</v>
      </c>
      <c r="J2560" s="3">
        <v>6</v>
      </c>
      <c r="K2560" s="3">
        <v>387.63301840746999</v>
      </c>
      <c r="L2560" s="3">
        <v>75</v>
      </c>
      <c r="M2560" s="3">
        <v>15</v>
      </c>
      <c r="N2560" s="3">
        <v>3</v>
      </c>
      <c r="O2560" s="3">
        <v>671</v>
      </c>
      <c r="P2560" s="3">
        <v>3</v>
      </c>
      <c r="Q2560" s="3">
        <v>12335.218844388</v>
      </c>
      <c r="R2560" s="3">
        <v>2</v>
      </c>
      <c r="S2560" s="3">
        <v>0</v>
      </c>
      <c r="T2560" s="3">
        <v>0</v>
      </c>
      <c r="U2560" s="3">
        <v>6299.5811615400498</v>
      </c>
      <c r="V2560" s="3">
        <v>0</v>
      </c>
      <c r="W2560" s="3" t="str">
        <f>IF(Bank_data3[[#This Row],[credit_risk]]=1,"High Risk","Low Risk")</f>
        <v>Low Risk</v>
      </c>
      <c r="X2560" s="3" t="str">
        <f t="shared" si="273"/>
        <v>45-54</v>
      </c>
      <c r="Y2560" s="3" t="str">
        <f t="shared" si="274"/>
        <v>Middle Income</v>
      </c>
      <c r="Z2560" s="3" t="str">
        <f t="shared" si="275"/>
        <v>Good</v>
      </c>
      <c r="AA2560" s="27">
        <f t="shared" si="276"/>
        <v>0.1910102829249779</v>
      </c>
      <c r="AB2560" s="3" t="str">
        <f t="shared" si="277"/>
        <v>Low</v>
      </c>
      <c r="AC2560" s="3" t="str">
        <f t="shared" si="278"/>
        <v>High</v>
      </c>
      <c r="AD2560" s="3" t="str">
        <f t="shared" si="279"/>
        <v>No</v>
      </c>
    </row>
    <row r="2561" spans="1:30" ht="15" customHeight="1" x14ac:dyDescent="0.3">
      <c r="A2561" s="3" t="s">
        <v>2582</v>
      </c>
      <c r="B2561" s="3">
        <v>40</v>
      </c>
      <c r="C2561" s="3" t="s">
        <v>31</v>
      </c>
      <c r="D2561" s="3" t="s">
        <v>33</v>
      </c>
      <c r="E2561" s="3">
        <v>19549.367193290102</v>
      </c>
      <c r="F2561" s="3">
        <v>130</v>
      </c>
      <c r="G2561" s="3">
        <v>1569.8832548927301</v>
      </c>
      <c r="H2561" s="3">
        <v>6</v>
      </c>
      <c r="I2561" s="3">
        <v>124.12847778809601</v>
      </c>
      <c r="J2561" s="3">
        <v>3</v>
      </c>
      <c r="K2561" s="3">
        <v>844.57199357856098</v>
      </c>
      <c r="L2561" s="3">
        <v>79</v>
      </c>
      <c r="M2561" s="3">
        <v>6</v>
      </c>
      <c r="N2561" s="3">
        <v>7</v>
      </c>
      <c r="O2561" s="3">
        <v>749</v>
      </c>
      <c r="P2561" s="3">
        <v>5</v>
      </c>
      <c r="Q2561" s="3">
        <v>14868.088432504001</v>
      </c>
      <c r="R2561" s="3">
        <v>2</v>
      </c>
      <c r="S2561" s="3">
        <v>1</v>
      </c>
      <c r="T2561" s="3">
        <v>0</v>
      </c>
      <c r="U2561" s="3">
        <v>10977.6465746827</v>
      </c>
      <c r="V2561" s="3">
        <v>1</v>
      </c>
      <c r="W2561" s="3" t="str">
        <f>IF(Bank_data3[[#This Row],[credit_risk]]=1,"High Risk","Low Risk")</f>
        <v>High Risk</v>
      </c>
      <c r="X2561" s="3" t="str">
        <f t="shared" si="273"/>
        <v>35-44</v>
      </c>
      <c r="Y2561" s="3" t="str">
        <f t="shared" si="274"/>
        <v>Low Income</v>
      </c>
      <c r="Z2561" s="3" t="str">
        <f t="shared" si="275"/>
        <v>Very Good</v>
      </c>
      <c r="AA2561" s="27">
        <f t="shared" si="276"/>
        <v>0.76054065001178917</v>
      </c>
      <c r="AB2561" s="3" t="str">
        <f t="shared" si="277"/>
        <v>Medium</v>
      </c>
      <c r="AC2561" s="3" t="str">
        <f t="shared" si="278"/>
        <v>High</v>
      </c>
      <c r="AD2561" s="3" t="str">
        <f t="shared" si="279"/>
        <v>No</v>
      </c>
    </row>
    <row r="2562" spans="1:30" ht="15" customHeight="1" x14ac:dyDescent="0.3">
      <c r="A2562" s="3" t="s">
        <v>2583</v>
      </c>
      <c r="B2562" s="3">
        <v>39</v>
      </c>
      <c r="C2562" s="3" t="s">
        <v>23</v>
      </c>
      <c r="D2562" s="3" t="s">
        <v>33</v>
      </c>
      <c r="E2562" s="3">
        <v>37861.775121266597</v>
      </c>
      <c r="F2562" s="3">
        <v>182</v>
      </c>
      <c r="G2562" s="3">
        <v>763.40802684661196</v>
      </c>
      <c r="H2562" s="3">
        <v>0</v>
      </c>
      <c r="I2562" s="3">
        <v>1111.4825336266299</v>
      </c>
      <c r="J2562" s="3">
        <v>18</v>
      </c>
      <c r="K2562" s="3">
        <v>0</v>
      </c>
      <c r="L2562" s="3">
        <v>79</v>
      </c>
      <c r="M2562" s="3">
        <v>4</v>
      </c>
      <c r="N2562" s="3">
        <v>0</v>
      </c>
      <c r="O2562" s="3">
        <v>341</v>
      </c>
      <c r="P2562" s="3">
        <v>3</v>
      </c>
      <c r="Q2562" s="3">
        <v>6938.9343812471998</v>
      </c>
      <c r="R2562" s="3">
        <v>6</v>
      </c>
      <c r="S2562" s="3">
        <v>1</v>
      </c>
      <c r="T2562" s="3">
        <v>0</v>
      </c>
      <c r="U2562" s="3">
        <v>7981.6716092961997</v>
      </c>
      <c r="V2562" s="3">
        <v>1</v>
      </c>
      <c r="W2562" s="3" t="str">
        <f>IF(Bank_data3[[#This Row],[credit_risk]]=1,"High Risk","Low Risk")</f>
        <v>High Risk</v>
      </c>
      <c r="X2562" s="3" t="str">
        <f t="shared" si="273"/>
        <v>35-44</v>
      </c>
      <c r="Y2562" s="3" t="str">
        <f t="shared" si="274"/>
        <v>Low Income</v>
      </c>
      <c r="Z2562" s="3" t="str">
        <f t="shared" si="275"/>
        <v>Poor</v>
      </c>
      <c r="AA2562" s="27">
        <f t="shared" si="276"/>
        <v>0.18327018104731352</v>
      </c>
      <c r="AB2562" s="3" t="str">
        <f t="shared" si="277"/>
        <v>Low</v>
      </c>
      <c r="AC2562" s="3" t="str">
        <f t="shared" si="278"/>
        <v>High</v>
      </c>
      <c r="AD2562" s="3" t="str">
        <f t="shared" si="279"/>
        <v>No</v>
      </c>
    </row>
    <row r="2563" spans="1:30" ht="15" customHeight="1" x14ac:dyDescent="0.3">
      <c r="A2563" s="3" t="s">
        <v>2584</v>
      </c>
      <c r="B2563" s="3">
        <v>25</v>
      </c>
      <c r="C2563" s="3" t="s">
        <v>23</v>
      </c>
      <c r="D2563" s="3" t="s">
        <v>33</v>
      </c>
      <c r="E2563" s="3">
        <v>33794.295653874498</v>
      </c>
      <c r="F2563" s="3">
        <v>136</v>
      </c>
      <c r="G2563" s="3">
        <v>1049.98597657408</v>
      </c>
      <c r="H2563" s="3">
        <v>1</v>
      </c>
      <c r="I2563" s="3">
        <v>1308.85957099185</v>
      </c>
      <c r="J2563" s="3">
        <v>42</v>
      </c>
      <c r="K2563" s="3">
        <v>292.52994487736498</v>
      </c>
      <c r="L2563" s="3">
        <v>77</v>
      </c>
      <c r="M2563" s="3">
        <v>11</v>
      </c>
      <c r="N2563" s="3">
        <v>7</v>
      </c>
      <c r="O2563" s="3">
        <v>554</v>
      </c>
      <c r="P2563" s="3">
        <v>3</v>
      </c>
      <c r="Q2563" s="3">
        <v>6970.3676235643497</v>
      </c>
      <c r="R2563" s="3">
        <v>5</v>
      </c>
      <c r="S2563" s="3">
        <v>0</v>
      </c>
      <c r="T2563" s="3">
        <v>0</v>
      </c>
      <c r="U2563" s="3">
        <v>3922.3203426182399</v>
      </c>
      <c r="V2563" s="3">
        <v>1</v>
      </c>
      <c r="W2563" s="3" t="str">
        <f>IF(Bank_data3[[#This Row],[credit_risk]]=1,"High Risk","Low Risk")</f>
        <v>High Risk</v>
      </c>
      <c r="X2563" s="3" t="str">
        <f t="shared" si="273"/>
        <v>25-34</v>
      </c>
      <c r="Y2563" s="3" t="str">
        <f t="shared" si="274"/>
        <v>Low Income</v>
      </c>
      <c r="Z2563" s="3" t="str">
        <f t="shared" si="275"/>
        <v>Poor</v>
      </c>
      <c r="AA2563" s="27">
        <f t="shared" si="276"/>
        <v>0.20625870398234505</v>
      </c>
      <c r="AB2563" s="3" t="str">
        <f t="shared" si="277"/>
        <v>Medium</v>
      </c>
      <c r="AC2563" s="3" t="str">
        <f t="shared" si="278"/>
        <v>High</v>
      </c>
      <c r="AD2563" s="3" t="str">
        <f t="shared" si="279"/>
        <v>No</v>
      </c>
    </row>
    <row r="2564" spans="1:30" ht="15" customHeight="1" x14ac:dyDescent="0.3">
      <c r="A2564" s="3" t="s">
        <v>2585</v>
      </c>
      <c r="B2564" s="3">
        <v>41</v>
      </c>
      <c r="C2564" s="3" t="s">
        <v>31</v>
      </c>
      <c r="D2564" s="3" t="s">
        <v>26</v>
      </c>
      <c r="E2564" s="3">
        <v>48826.420081703203</v>
      </c>
      <c r="F2564" s="3">
        <v>99</v>
      </c>
      <c r="G2564" s="3">
        <v>2044.0741516000901</v>
      </c>
      <c r="H2564" s="3">
        <v>8</v>
      </c>
      <c r="I2564" s="3">
        <v>1521.6772346012699</v>
      </c>
      <c r="J2564" s="3">
        <v>46</v>
      </c>
      <c r="K2564" s="3">
        <v>205.49149414824399</v>
      </c>
      <c r="L2564" s="3">
        <v>70</v>
      </c>
      <c r="M2564" s="3">
        <v>14</v>
      </c>
      <c r="N2564" s="3">
        <v>8</v>
      </c>
      <c r="O2564" s="3">
        <v>364</v>
      </c>
      <c r="P2564" s="3">
        <v>0</v>
      </c>
      <c r="Q2564" s="3">
        <v>21572.7010471207</v>
      </c>
      <c r="R2564" s="3">
        <v>7</v>
      </c>
      <c r="S2564" s="3">
        <v>0</v>
      </c>
      <c r="T2564" s="3">
        <v>0</v>
      </c>
      <c r="U2564" s="3">
        <v>9780.0441091000794</v>
      </c>
      <c r="V2564" s="3">
        <v>1</v>
      </c>
      <c r="W2564" s="3" t="str">
        <f>IF(Bank_data3[[#This Row],[credit_risk]]=1,"High Risk","Low Risk")</f>
        <v>High Risk</v>
      </c>
      <c r="X2564" s="3" t="str">
        <f t="shared" si="273"/>
        <v>35-44</v>
      </c>
      <c r="Y2564" s="3" t="str">
        <f t="shared" si="274"/>
        <v>Low Income</v>
      </c>
      <c r="Z2564" s="3" t="str">
        <f t="shared" si="275"/>
        <v>Poor</v>
      </c>
      <c r="AA2564" s="27">
        <f t="shared" si="276"/>
        <v>0.44182434450492653</v>
      </c>
      <c r="AB2564" s="3" t="str">
        <f t="shared" si="277"/>
        <v>Medium</v>
      </c>
      <c r="AC2564" s="3" t="str">
        <f t="shared" si="278"/>
        <v>High</v>
      </c>
      <c r="AD2564" s="3" t="str">
        <f t="shared" si="279"/>
        <v>No</v>
      </c>
    </row>
    <row r="2565" spans="1:30" ht="15" customHeight="1" x14ac:dyDescent="0.3">
      <c r="A2565" s="3" t="s">
        <v>2586</v>
      </c>
      <c r="B2565" s="3">
        <v>37</v>
      </c>
      <c r="C2565" s="3" t="s">
        <v>23</v>
      </c>
      <c r="D2565" s="3" t="s">
        <v>24</v>
      </c>
      <c r="E2565" s="3">
        <v>50329.041543658801</v>
      </c>
      <c r="F2565" s="3">
        <v>158</v>
      </c>
      <c r="G2565" s="3">
        <v>1914.4154047805</v>
      </c>
      <c r="H2565" s="3">
        <v>8</v>
      </c>
      <c r="I2565" s="3">
        <v>433.94066036879201</v>
      </c>
      <c r="J2565" s="3">
        <v>23</v>
      </c>
      <c r="K2565" s="3">
        <v>697.45119421454399</v>
      </c>
      <c r="L2565" s="3">
        <v>20</v>
      </c>
      <c r="M2565" s="3">
        <v>0</v>
      </c>
      <c r="N2565" s="3">
        <v>4</v>
      </c>
      <c r="O2565" s="3">
        <v>772</v>
      </c>
      <c r="P2565" s="3">
        <v>0</v>
      </c>
      <c r="Q2565" s="3">
        <v>6959.2142799373296</v>
      </c>
      <c r="R2565" s="3">
        <v>5</v>
      </c>
      <c r="S2565" s="3">
        <v>0</v>
      </c>
      <c r="T2565" s="3">
        <v>0</v>
      </c>
      <c r="U2565" s="3">
        <v>15135.552779216499</v>
      </c>
      <c r="V2565" s="3">
        <v>1</v>
      </c>
      <c r="W2565" s="3" t="str">
        <f>IF(Bank_data3[[#This Row],[credit_risk]]=1,"High Risk","Low Risk")</f>
        <v>High Risk</v>
      </c>
      <c r="X2565" s="3" t="str">
        <f t="shared" si="273"/>
        <v>35-44</v>
      </c>
      <c r="Y2565" s="3" t="str">
        <f t="shared" si="274"/>
        <v>Middle Income</v>
      </c>
      <c r="Z2565" s="3" t="str">
        <f t="shared" si="275"/>
        <v>Very Good</v>
      </c>
      <c r="AA2565" s="27">
        <f t="shared" si="276"/>
        <v>0.13827432564755754</v>
      </c>
      <c r="AB2565" s="3" t="str">
        <f t="shared" si="277"/>
        <v>Medium</v>
      </c>
      <c r="AC2565" s="3" t="str">
        <f t="shared" si="278"/>
        <v>Medium</v>
      </c>
      <c r="AD2565" s="3" t="str">
        <f t="shared" si="279"/>
        <v>No</v>
      </c>
    </row>
    <row r="2566" spans="1:30" ht="15" customHeight="1" x14ac:dyDescent="0.3">
      <c r="A2566" s="3" t="s">
        <v>2587</v>
      </c>
      <c r="B2566" s="3">
        <v>27</v>
      </c>
      <c r="C2566" s="3" t="s">
        <v>23</v>
      </c>
      <c r="D2566" s="3" t="s">
        <v>26</v>
      </c>
      <c r="E2566" s="3">
        <v>25353.911957529599</v>
      </c>
      <c r="F2566" s="3">
        <v>180</v>
      </c>
      <c r="G2566" s="3">
        <v>1774.2524613063999</v>
      </c>
      <c r="H2566" s="3">
        <v>6</v>
      </c>
      <c r="I2566" s="3">
        <v>841.06322389199602</v>
      </c>
      <c r="J2566" s="3">
        <v>15</v>
      </c>
      <c r="K2566" s="3">
        <v>553.12256453456803</v>
      </c>
      <c r="L2566" s="3">
        <v>20</v>
      </c>
      <c r="M2566" s="3">
        <v>5</v>
      </c>
      <c r="N2566" s="3">
        <v>6</v>
      </c>
      <c r="O2566" s="3">
        <v>635</v>
      </c>
      <c r="P2566" s="3">
        <v>0</v>
      </c>
      <c r="Q2566" s="3">
        <v>16313.9725537508</v>
      </c>
      <c r="R2566" s="3">
        <v>5</v>
      </c>
      <c r="S2566" s="3">
        <v>0</v>
      </c>
      <c r="T2566" s="3">
        <v>0</v>
      </c>
      <c r="U2566" s="3">
        <v>5261.0009796628101</v>
      </c>
      <c r="V2566" s="3">
        <v>1</v>
      </c>
      <c r="W2566" s="3" t="str">
        <f>IF(Bank_data3[[#This Row],[credit_risk]]=1,"High Risk","Low Risk")</f>
        <v>High Risk</v>
      </c>
      <c r="X2566" s="3" t="str">
        <f t="shared" si="273"/>
        <v>25-34</v>
      </c>
      <c r="Y2566" s="3" t="str">
        <f t="shared" si="274"/>
        <v>Low Income</v>
      </c>
      <c r="Z2566" s="3" t="str">
        <f t="shared" si="275"/>
        <v>Fair</v>
      </c>
      <c r="AA2566" s="27">
        <f t="shared" si="276"/>
        <v>0.64344991735706802</v>
      </c>
      <c r="AB2566" s="3" t="str">
        <f t="shared" si="277"/>
        <v>Medium</v>
      </c>
      <c r="AC2566" s="3" t="str">
        <f t="shared" si="278"/>
        <v>Medium</v>
      </c>
      <c r="AD2566" s="3" t="str">
        <f t="shared" si="279"/>
        <v>No</v>
      </c>
    </row>
    <row r="2567" spans="1:30" ht="15" customHeight="1" x14ac:dyDescent="0.3">
      <c r="A2567" s="3" t="s">
        <v>2588</v>
      </c>
      <c r="B2567" s="3">
        <v>58</v>
      </c>
      <c r="C2567" s="3" t="s">
        <v>31</v>
      </c>
      <c r="D2567" s="3" t="s">
        <v>24</v>
      </c>
      <c r="E2567" s="3">
        <v>42088.0216084563</v>
      </c>
      <c r="F2567" s="3">
        <v>168</v>
      </c>
      <c r="G2567" s="3">
        <v>493.76689412412298</v>
      </c>
      <c r="H2567" s="3">
        <v>1</v>
      </c>
      <c r="I2567" s="3">
        <v>1262.98639420265</v>
      </c>
      <c r="J2567" s="3">
        <v>5</v>
      </c>
      <c r="K2567" s="3">
        <v>686.75601312613105</v>
      </c>
      <c r="L2567" s="3">
        <v>40</v>
      </c>
      <c r="M2567" s="3">
        <v>18</v>
      </c>
      <c r="N2567" s="3">
        <v>9</v>
      </c>
      <c r="O2567" s="3">
        <v>309</v>
      </c>
      <c r="P2567" s="3">
        <v>2</v>
      </c>
      <c r="Q2567" s="3">
        <v>18042.6761539949</v>
      </c>
      <c r="R2567" s="3">
        <v>4</v>
      </c>
      <c r="S2567" s="3">
        <v>1</v>
      </c>
      <c r="T2567" s="3">
        <v>0</v>
      </c>
      <c r="U2567" s="3">
        <v>11904.1920317682</v>
      </c>
      <c r="V2567" s="3">
        <v>1</v>
      </c>
      <c r="W2567" s="3" t="str">
        <f>IF(Bank_data3[[#This Row],[credit_risk]]=1,"High Risk","Low Risk")</f>
        <v>High Risk</v>
      </c>
      <c r="X2567" s="3" t="str">
        <f t="shared" ref="X2567:X2630" si="280">_xlfn.IFS(B2567&lt;25,"18-24",B2567&lt;35,"25-34",B2567&lt;45,"35-44",B2567&lt;55,"45-54",TRUE(),"55+")</f>
        <v>55+</v>
      </c>
      <c r="Y2567" s="3" t="str">
        <f t="shared" ref="Y2567:Y2630" si="281">_xlfn.IFS(E2567&lt;50000,"Low Income",E2567&lt;100000,"Middle Income",TRUE(),"High Income")</f>
        <v>Low Income</v>
      </c>
      <c r="Z2567" s="3" t="str">
        <f t="shared" ref="Z2567:Z2630" si="282">_xlfn.IFS(O2567&lt;580,"Poor",O2567&lt;670,"Fair",O2567&lt;740,"Good",O2567&lt;800,"Very Good",TRUE(),"Excellent")</f>
        <v>Poor</v>
      </c>
      <c r="AA2567" s="27">
        <f t="shared" ref="AA2567:AA2630" si="283">IF(E2567=0,0,Q2567/E2567)</f>
        <v>0.42868910118525927</v>
      </c>
      <c r="AB2567" s="3" t="str">
        <f t="shared" ref="AB2567:AB2630" si="284">_xlfn.IFS(G2567&lt;1000,"Low",G2567&lt;5000,"Medium",TRUE(),"High")</f>
        <v>Low</v>
      </c>
      <c r="AC2567" s="3" t="str">
        <f t="shared" ref="AC2567:AC2630" si="285">_xlfn.IFS(L2567&lt;10,"Low",L2567&lt;30,"Medium",TRUE(),"High")</f>
        <v>High</v>
      </c>
      <c r="AD2567" s="3" t="str">
        <f t="shared" ref="AD2567:AD2630" si="286">IF(AND(E2567&gt;=100000,O2567&gt;=750),"Yes","No")</f>
        <v>No</v>
      </c>
    </row>
    <row r="2568" spans="1:30" ht="15" customHeight="1" x14ac:dyDescent="0.3">
      <c r="A2568" s="3" t="s">
        <v>2589</v>
      </c>
      <c r="B2568" s="3">
        <v>51</v>
      </c>
      <c r="C2568" s="3" t="s">
        <v>23</v>
      </c>
      <c r="D2568" s="3" t="s">
        <v>33</v>
      </c>
      <c r="E2568" s="3">
        <v>60449.333820722699</v>
      </c>
      <c r="F2568" s="3">
        <v>160</v>
      </c>
      <c r="G2568" s="3">
        <v>2448.9458795776</v>
      </c>
      <c r="H2568" s="3">
        <v>4</v>
      </c>
      <c r="I2568" s="3">
        <v>711.23353236856599</v>
      </c>
      <c r="J2568" s="3">
        <v>43</v>
      </c>
      <c r="K2568" s="3">
        <v>221.32403011023399</v>
      </c>
      <c r="L2568" s="3">
        <v>34</v>
      </c>
      <c r="M2568" s="3">
        <v>4</v>
      </c>
      <c r="N2568" s="3">
        <v>1</v>
      </c>
      <c r="O2568" s="3">
        <v>320</v>
      </c>
      <c r="P2568" s="3">
        <v>4</v>
      </c>
      <c r="Q2568" s="3">
        <v>13708.5787514697</v>
      </c>
      <c r="R2568" s="3">
        <v>5</v>
      </c>
      <c r="S2568" s="3">
        <v>0</v>
      </c>
      <c r="T2568" s="3">
        <v>0</v>
      </c>
      <c r="U2568" s="3">
        <v>5278.8307136697003</v>
      </c>
      <c r="V2568" s="3">
        <v>1</v>
      </c>
      <c r="W2568" s="3" t="str">
        <f>IF(Bank_data3[[#This Row],[credit_risk]]=1,"High Risk","Low Risk")</f>
        <v>High Risk</v>
      </c>
      <c r="X2568" s="3" t="str">
        <f t="shared" si="280"/>
        <v>45-54</v>
      </c>
      <c r="Y2568" s="3" t="str">
        <f t="shared" si="281"/>
        <v>Middle Income</v>
      </c>
      <c r="Z2568" s="3" t="str">
        <f t="shared" si="282"/>
        <v>Poor</v>
      </c>
      <c r="AA2568" s="27">
        <f t="shared" si="283"/>
        <v>0.22677799547180863</v>
      </c>
      <c r="AB2568" s="3" t="str">
        <f t="shared" si="284"/>
        <v>Medium</v>
      </c>
      <c r="AC2568" s="3" t="str">
        <f t="shared" si="285"/>
        <v>High</v>
      </c>
      <c r="AD2568" s="3" t="str">
        <f t="shared" si="286"/>
        <v>No</v>
      </c>
    </row>
    <row r="2569" spans="1:30" ht="15" customHeight="1" x14ac:dyDescent="0.3">
      <c r="A2569" s="3" t="s">
        <v>2590</v>
      </c>
      <c r="B2569" s="3">
        <v>52</v>
      </c>
      <c r="C2569" s="3" t="s">
        <v>23</v>
      </c>
      <c r="D2569" s="3" t="s">
        <v>26</v>
      </c>
      <c r="E2569" s="3">
        <v>38690.044977388097</v>
      </c>
      <c r="F2569" s="3">
        <v>237</v>
      </c>
      <c r="G2569" s="3">
        <v>799.39941501791805</v>
      </c>
      <c r="H2569" s="3">
        <v>3</v>
      </c>
      <c r="I2569" s="3">
        <v>601.55423015506301</v>
      </c>
      <c r="J2569" s="3">
        <v>7</v>
      </c>
      <c r="K2569" s="3">
        <v>259.13407033980099</v>
      </c>
      <c r="L2569" s="3">
        <v>0</v>
      </c>
      <c r="M2569" s="3">
        <v>8</v>
      </c>
      <c r="N2569" s="3">
        <v>0</v>
      </c>
      <c r="O2569" s="3">
        <v>479</v>
      </c>
      <c r="P2569" s="3">
        <v>1</v>
      </c>
      <c r="Q2569" s="3">
        <v>14188.727206740499</v>
      </c>
      <c r="R2569" s="3">
        <v>6</v>
      </c>
      <c r="S2569" s="3">
        <v>0</v>
      </c>
      <c r="T2569" s="3">
        <v>0</v>
      </c>
      <c r="U2569" s="3">
        <v>9770.6317176103494</v>
      </c>
      <c r="V2569" s="3">
        <v>1</v>
      </c>
      <c r="W2569" s="3" t="str">
        <f>IF(Bank_data3[[#This Row],[credit_risk]]=1,"High Risk","Low Risk")</f>
        <v>High Risk</v>
      </c>
      <c r="X2569" s="3" t="str">
        <f t="shared" si="280"/>
        <v>45-54</v>
      </c>
      <c r="Y2569" s="3" t="str">
        <f t="shared" si="281"/>
        <v>Low Income</v>
      </c>
      <c r="Z2569" s="3" t="str">
        <f t="shared" si="282"/>
        <v>Poor</v>
      </c>
      <c r="AA2569" s="27">
        <f t="shared" si="283"/>
        <v>0.36672811352462681</v>
      </c>
      <c r="AB2569" s="3" t="str">
        <f t="shared" si="284"/>
        <v>Low</v>
      </c>
      <c r="AC2569" s="3" t="str">
        <f t="shared" si="285"/>
        <v>Low</v>
      </c>
      <c r="AD2569" s="3" t="str">
        <f t="shared" si="286"/>
        <v>No</v>
      </c>
    </row>
    <row r="2570" spans="1:30" ht="15" customHeight="1" x14ac:dyDescent="0.3">
      <c r="A2570" s="3" t="s">
        <v>2591</v>
      </c>
      <c r="B2570" s="3">
        <v>35</v>
      </c>
      <c r="C2570" s="3" t="s">
        <v>28</v>
      </c>
      <c r="D2570" s="3" t="s">
        <v>33</v>
      </c>
      <c r="E2570" s="3">
        <v>46395.799962979501</v>
      </c>
      <c r="F2570" s="3">
        <v>83</v>
      </c>
      <c r="G2570" s="3">
        <v>2609.1120970541601</v>
      </c>
      <c r="H2570" s="3">
        <v>1</v>
      </c>
      <c r="I2570" s="3">
        <v>146.89381425942801</v>
      </c>
      <c r="J2570" s="3">
        <v>24</v>
      </c>
      <c r="K2570" s="3">
        <v>514.54940449298203</v>
      </c>
      <c r="L2570" s="3">
        <v>77</v>
      </c>
      <c r="M2570" s="3">
        <v>6</v>
      </c>
      <c r="N2570" s="3">
        <v>5</v>
      </c>
      <c r="O2570" s="3">
        <v>658</v>
      </c>
      <c r="P2570" s="3">
        <v>0</v>
      </c>
      <c r="Q2570" s="3">
        <v>12429.927139040499</v>
      </c>
      <c r="R2570" s="3">
        <v>6</v>
      </c>
      <c r="S2570" s="3">
        <v>0</v>
      </c>
      <c r="T2570" s="3">
        <v>0</v>
      </c>
      <c r="U2570" s="3">
        <v>10427.7744690984</v>
      </c>
      <c r="V2570" s="3">
        <v>1</v>
      </c>
      <c r="W2570" s="3" t="str">
        <f>IF(Bank_data3[[#This Row],[credit_risk]]=1,"High Risk","Low Risk")</f>
        <v>High Risk</v>
      </c>
      <c r="X2570" s="3" t="str">
        <f t="shared" si="280"/>
        <v>35-44</v>
      </c>
      <c r="Y2570" s="3" t="str">
        <f t="shared" si="281"/>
        <v>Low Income</v>
      </c>
      <c r="Z2570" s="3" t="str">
        <f t="shared" si="282"/>
        <v>Fair</v>
      </c>
      <c r="AA2570" s="27">
        <f t="shared" si="283"/>
        <v>0.26791061149842621</v>
      </c>
      <c r="AB2570" s="3" t="str">
        <f t="shared" si="284"/>
        <v>Medium</v>
      </c>
      <c r="AC2570" s="3" t="str">
        <f t="shared" si="285"/>
        <v>High</v>
      </c>
      <c r="AD2570" s="3" t="str">
        <f t="shared" si="286"/>
        <v>No</v>
      </c>
    </row>
    <row r="2571" spans="1:30" ht="15" customHeight="1" x14ac:dyDescent="0.3">
      <c r="A2571" s="3" t="s">
        <v>2592</v>
      </c>
      <c r="B2571" s="3">
        <v>31</v>
      </c>
      <c r="C2571" s="3" t="s">
        <v>31</v>
      </c>
      <c r="D2571" s="3" t="s">
        <v>26</v>
      </c>
      <c r="E2571" s="3">
        <v>80544.016752451498</v>
      </c>
      <c r="F2571" s="3">
        <v>75</v>
      </c>
      <c r="G2571" s="3">
        <v>980.47118133651304</v>
      </c>
      <c r="H2571" s="3">
        <v>1</v>
      </c>
      <c r="I2571" s="3">
        <v>1196.41786022011</v>
      </c>
      <c r="J2571" s="3">
        <v>31</v>
      </c>
      <c r="K2571" s="3">
        <v>933.72423965385497</v>
      </c>
      <c r="L2571" s="3">
        <v>66</v>
      </c>
      <c r="M2571" s="3">
        <v>8</v>
      </c>
      <c r="N2571" s="3">
        <v>8</v>
      </c>
      <c r="O2571" s="3">
        <v>378</v>
      </c>
      <c r="P2571" s="3">
        <v>1</v>
      </c>
      <c r="Q2571" s="3">
        <v>3813.0337466822298</v>
      </c>
      <c r="R2571" s="3">
        <v>4</v>
      </c>
      <c r="S2571" s="3">
        <v>0</v>
      </c>
      <c r="T2571" s="3">
        <v>0</v>
      </c>
      <c r="U2571" s="3">
        <v>13585.603015127899</v>
      </c>
      <c r="V2571" s="3">
        <v>1</v>
      </c>
      <c r="W2571" s="3" t="str">
        <f>IF(Bank_data3[[#This Row],[credit_risk]]=1,"High Risk","Low Risk")</f>
        <v>High Risk</v>
      </c>
      <c r="X2571" s="3" t="str">
        <f t="shared" si="280"/>
        <v>25-34</v>
      </c>
      <c r="Y2571" s="3" t="str">
        <f t="shared" si="281"/>
        <v>Middle Income</v>
      </c>
      <c r="Z2571" s="3" t="str">
        <f t="shared" si="282"/>
        <v>Poor</v>
      </c>
      <c r="AA2571" s="27">
        <f t="shared" si="283"/>
        <v>4.7340993166524355E-2</v>
      </c>
      <c r="AB2571" s="3" t="str">
        <f t="shared" si="284"/>
        <v>Low</v>
      </c>
      <c r="AC2571" s="3" t="str">
        <f t="shared" si="285"/>
        <v>High</v>
      </c>
      <c r="AD2571" s="3" t="str">
        <f t="shared" si="286"/>
        <v>No</v>
      </c>
    </row>
    <row r="2572" spans="1:30" ht="15" customHeight="1" x14ac:dyDescent="0.3">
      <c r="A2572" s="3" t="s">
        <v>2593</v>
      </c>
      <c r="B2572" s="3">
        <v>57</v>
      </c>
      <c r="C2572" s="3" t="s">
        <v>28</v>
      </c>
      <c r="D2572" s="3" t="s">
        <v>33</v>
      </c>
      <c r="E2572" s="3">
        <v>85820.531243345205</v>
      </c>
      <c r="F2572" s="3">
        <v>222</v>
      </c>
      <c r="G2572" s="3">
        <v>2324.6654652625398</v>
      </c>
      <c r="H2572" s="3">
        <v>9</v>
      </c>
      <c r="I2572" s="3">
        <v>793.25873537432199</v>
      </c>
      <c r="J2572" s="3">
        <v>24</v>
      </c>
      <c r="K2572" s="3">
        <v>635.91432313299094</v>
      </c>
      <c r="L2572" s="3">
        <v>69</v>
      </c>
      <c r="M2572" s="3">
        <v>15</v>
      </c>
      <c r="N2572" s="3">
        <v>0</v>
      </c>
      <c r="O2572" s="3">
        <v>432</v>
      </c>
      <c r="P2572" s="3">
        <v>0</v>
      </c>
      <c r="Q2572" s="3">
        <v>18425.237815097498</v>
      </c>
      <c r="R2572" s="3">
        <v>0</v>
      </c>
      <c r="S2572" s="3">
        <v>0</v>
      </c>
      <c r="T2572" s="3">
        <v>0</v>
      </c>
      <c r="U2572" s="3">
        <v>4347.6148869380304</v>
      </c>
      <c r="V2572" s="3">
        <v>1</v>
      </c>
      <c r="W2572" s="3" t="str">
        <f>IF(Bank_data3[[#This Row],[credit_risk]]=1,"High Risk","Low Risk")</f>
        <v>High Risk</v>
      </c>
      <c r="X2572" s="3" t="str">
        <f t="shared" si="280"/>
        <v>55+</v>
      </c>
      <c r="Y2572" s="3" t="str">
        <f t="shared" si="281"/>
        <v>Middle Income</v>
      </c>
      <c r="Z2572" s="3" t="str">
        <f t="shared" si="282"/>
        <v>Poor</v>
      </c>
      <c r="AA2572" s="27">
        <f t="shared" si="283"/>
        <v>0.2146949867142223</v>
      </c>
      <c r="AB2572" s="3" t="str">
        <f t="shared" si="284"/>
        <v>Medium</v>
      </c>
      <c r="AC2572" s="3" t="str">
        <f t="shared" si="285"/>
        <v>High</v>
      </c>
      <c r="AD2572" s="3" t="str">
        <f t="shared" si="286"/>
        <v>No</v>
      </c>
    </row>
    <row r="2573" spans="1:30" ht="15" customHeight="1" x14ac:dyDescent="0.3">
      <c r="A2573" s="3" t="s">
        <v>2594</v>
      </c>
      <c r="B2573" s="3">
        <v>53</v>
      </c>
      <c r="C2573" s="3" t="s">
        <v>28</v>
      </c>
      <c r="D2573" s="3" t="s">
        <v>26</v>
      </c>
      <c r="E2573" s="3">
        <v>11095.500332743501</v>
      </c>
      <c r="F2573" s="3">
        <v>184</v>
      </c>
      <c r="G2573" s="3">
        <v>1581.3866838459701</v>
      </c>
      <c r="H2573" s="3">
        <v>7</v>
      </c>
      <c r="I2573" s="3">
        <v>544.730349362928</v>
      </c>
      <c r="J2573" s="3">
        <v>9</v>
      </c>
      <c r="K2573" s="3">
        <v>280.661425038868</v>
      </c>
      <c r="L2573" s="3">
        <v>3</v>
      </c>
      <c r="M2573" s="3">
        <v>4</v>
      </c>
      <c r="N2573" s="3">
        <v>9</v>
      </c>
      <c r="O2573" s="3">
        <v>691</v>
      </c>
      <c r="P2573" s="3">
        <v>3</v>
      </c>
      <c r="Q2573" s="3">
        <v>9320.01618762002</v>
      </c>
      <c r="R2573" s="3">
        <v>4</v>
      </c>
      <c r="S2573" s="3">
        <v>0</v>
      </c>
      <c r="T2573" s="3">
        <v>0</v>
      </c>
      <c r="U2573" s="3">
        <v>7045.92864037664</v>
      </c>
      <c r="V2573" s="3">
        <v>1</v>
      </c>
      <c r="W2573" s="3" t="str">
        <f>IF(Bank_data3[[#This Row],[credit_risk]]=1,"High Risk","Low Risk")</f>
        <v>High Risk</v>
      </c>
      <c r="X2573" s="3" t="str">
        <f t="shared" si="280"/>
        <v>45-54</v>
      </c>
      <c r="Y2573" s="3" t="str">
        <f t="shared" si="281"/>
        <v>Low Income</v>
      </c>
      <c r="Z2573" s="3" t="str">
        <f t="shared" si="282"/>
        <v>Good</v>
      </c>
      <c r="AA2573" s="27">
        <f t="shared" si="283"/>
        <v>0.83998160588721549</v>
      </c>
      <c r="AB2573" s="3" t="str">
        <f t="shared" si="284"/>
        <v>Medium</v>
      </c>
      <c r="AC2573" s="3" t="str">
        <f t="shared" si="285"/>
        <v>Low</v>
      </c>
      <c r="AD2573" s="3" t="str">
        <f t="shared" si="286"/>
        <v>No</v>
      </c>
    </row>
    <row r="2574" spans="1:30" ht="15" customHeight="1" x14ac:dyDescent="0.3">
      <c r="A2574" s="3" t="s">
        <v>2595</v>
      </c>
      <c r="B2574" s="3">
        <v>33</v>
      </c>
      <c r="C2574" s="3" t="s">
        <v>28</v>
      </c>
      <c r="D2574" s="3" t="s">
        <v>26</v>
      </c>
      <c r="E2574" s="3">
        <v>52050.1562959726</v>
      </c>
      <c r="F2574" s="3">
        <v>73</v>
      </c>
      <c r="G2574" s="3">
        <v>160.77199619394</v>
      </c>
      <c r="H2574" s="3">
        <v>4</v>
      </c>
      <c r="I2574" s="3">
        <v>899.35005144010097</v>
      </c>
      <c r="J2574" s="3">
        <v>42</v>
      </c>
      <c r="K2574" s="3">
        <v>554.47837000087804</v>
      </c>
      <c r="L2574" s="3">
        <v>0</v>
      </c>
      <c r="M2574" s="3">
        <v>9</v>
      </c>
      <c r="N2574" s="3">
        <v>0</v>
      </c>
      <c r="O2574" s="3">
        <v>863</v>
      </c>
      <c r="P2574" s="3">
        <v>3</v>
      </c>
      <c r="Q2574" s="3">
        <v>16995.603096143899</v>
      </c>
      <c r="R2574" s="3">
        <v>0</v>
      </c>
      <c r="S2574" s="3">
        <v>0</v>
      </c>
      <c r="T2574" s="3">
        <v>0</v>
      </c>
      <c r="U2574" s="3">
        <v>5523.5521796316898</v>
      </c>
      <c r="V2574" s="3">
        <v>0</v>
      </c>
      <c r="W2574" s="3" t="str">
        <f>IF(Bank_data3[[#This Row],[credit_risk]]=1,"High Risk","Low Risk")</f>
        <v>Low Risk</v>
      </c>
      <c r="X2574" s="3" t="str">
        <f t="shared" si="280"/>
        <v>25-34</v>
      </c>
      <c r="Y2574" s="3" t="str">
        <f t="shared" si="281"/>
        <v>Middle Income</v>
      </c>
      <c r="Z2574" s="3" t="str">
        <f t="shared" si="282"/>
        <v>Excellent</v>
      </c>
      <c r="AA2574" s="27">
        <f t="shared" si="283"/>
        <v>0.32652357467481691</v>
      </c>
      <c r="AB2574" s="3" t="str">
        <f t="shared" si="284"/>
        <v>Low</v>
      </c>
      <c r="AC2574" s="3" t="str">
        <f t="shared" si="285"/>
        <v>Low</v>
      </c>
      <c r="AD2574" s="3" t="str">
        <f t="shared" si="286"/>
        <v>No</v>
      </c>
    </row>
    <row r="2575" spans="1:30" ht="15" customHeight="1" x14ac:dyDescent="0.3">
      <c r="A2575" s="3" t="s">
        <v>2596</v>
      </c>
      <c r="B2575" s="3">
        <v>55</v>
      </c>
      <c r="C2575" s="3" t="s">
        <v>23</v>
      </c>
      <c r="D2575" s="3" t="s">
        <v>24</v>
      </c>
      <c r="E2575" s="3">
        <v>102506.58988175599</v>
      </c>
      <c r="F2575" s="3">
        <v>48</v>
      </c>
      <c r="G2575" s="3">
        <v>1215.60188149892</v>
      </c>
      <c r="H2575" s="3">
        <v>7</v>
      </c>
      <c r="I2575" s="3">
        <v>853.55188061253295</v>
      </c>
      <c r="J2575" s="3">
        <v>40</v>
      </c>
      <c r="K2575" s="3">
        <v>648.96642175317299</v>
      </c>
      <c r="L2575" s="3">
        <v>20</v>
      </c>
      <c r="M2575" s="3">
        <v>14</v>
      </c>
      <c r="N2575" s="3">
        <v>3</v>
      </c>
      <c r="O2575" s="3">
        <v>684</v>
      </c>
      <c r="P2575" s="3">
        <v>2</v>
      </c>
      <c r="Q2575" s="3">
        <v>11864.359967123301</v>
      </c>
      <c r="R2575" s="3">
        <v>1</v>
      </c>
      <c r="S2575" s="3">
        <v>0</v>
      </c>
      <c r="T2575" s="3">
        <v>0</v>
      </c>
      <c r="U2575" s="3">
        <v>11214.7180570656</v>
      </c>
      <c r="V2575" s="3">
        <v>0</v>
      </c>
      <c r="W2575" s="3" t="str">
        <f>IF(Bank_data3[[#This Row],[credit_risk]]=1,"High Risk","Low Risk")</f>
        <v>Low Risk</v>
      </c>
      <c r="X2575" s="3" t="str">
        <f t="shared" si="280"/>
        <v>55+</v>
      </c>
      <c r="Y2575" s="3" t="str">
        <f t="shared" si="281"/>
        <v>High Income</v>
      </c>
      <c r="Z2575" s="3" t="str">
        <f t="shared" si="282"/>
        <v>Good</v>
      </c>
      <c r="AA2575" s="27">
        <f t="shared" si="283"/>
        <v>0.11574241208110764</v>
      </c>
      <c r="AB2575" s="3" t="str">
        <f t="shared" si="284"/>
        <v>Medium</v>
      </c>
      <c r="AC2575" s="3" t="str">
        <f t="shared" si="285"/>
        <v>Medium</v>
      </c>
      <c r="AD2575" s="3" t="str">
        <f t="shared" si="286"/>
        <v>No</v>
      </c>
    </row>
    <row r="2576" spans="1:30" ht="15" customHeight="1" x14ac:dyDescent="0.3">
      <c r="A2576" s="3" t="s">
        <v>2597</v>
      </c>
      <c r="B2576" s="3">
        <v>52</v>
      </c>
      <c r="C2576" s="3" t="s">
        <v>23</v>
      </c>
      <c r="D2576" s="3" t="s">
        <v>33</v>
      </c>
      <c r="E2576" s="3">
        <v>58619.243620986403</v>
      </c>
      <c r="F2576" s="3">
        <v>158</v>
      </c>
      <c r="G2576" s="3">
        <v>2861.8745845466601</v>
      </c>
      <c r="H2576" s="3">
        <v>1</v>
      </c>
      <c r="I2576" s="3">
        <v>858.89068582410698</v>
      </c>
      <c r="J2576" s="3">
        <v>16</v>
      </c>
      <c r="K2576" s="3">
        <v>160.128368702769</v>
      </c>
      <c r="L2576" s="3">
        <v>51</v>
      </c>
      <c r="M2576" s="3">
        <v>14</v>
      </c>
      <c r="N2576" s="3">
        <v>9</v>
      </c>
      <c r="O2576" s="3">
        <v>383</v>
      </c>
      <c r="P2576" s="3">
        <v>2</v>
      </c>
      <c r="Q2576" s="3">
        <v>14872.4476366086</v>
      </c>
      <c r="R2576" s="3">
        <v>1</v>
      </c>
      <c r="S2576" s="3">
        <v>0</v>
      </c>
      <c r="T2576" s="3">
        <v>0</v>
      </c>
      <c r="U2576" s="3">
        <v>10896.107607780101</v>
      </c>
      <c r="V2576" s="3">
        <v>1</v>
      </c>
      <c r="W2576" s="3" t="str">
        <f>IF(Bank_data3[[#This Row],[credit_risk]]=1,"High Risk","Low Risk")</f>
        <v>High Risk</v>
      </c>
      <c r="X2576" s="3" t="str">
        <f t="shared" si="280"/>
        <v>45-54</v>
      </c>
      <c r="Y2576" s="3" t="str">
        <f t="shared" si="281"/>
        <v>Middle Income</v>
      </c>
      <c r="Z2576" s="3" t="str">
        <f t="shared" si="282"/>
        <v>Poor</v>
      </c>
      <c r="AA2576" s="27">
        <f t="shared" si="283"/>
        <v>0.2537127181778252</v>
      </c>
      <c r="AB2576" s="3" t="str">
        <f t="shared" si="284"/>
        <v>Medium</v>
      </c>
      <c r="AC2576" s="3" t="str">
        <f t="shared" si="285"/>
        <v>High</v>
      </c>
      <c r="AD2576" s="3" t="str">
        <f t="shared" si="286"/>
        <v>No</v>
      </c>
    </row>
    <row r="2577" spans="1:30" ht="15" customHeight="1" x14ac:dyDescent="0.3">
      <c r="A2577" s="3" t="s">
        <v>2598</v>
      </c>
      <c r="B2577" s="3">
        <v>42</v>
      </c>
      <c r="C2577" s="3" t="s">
        <v>28</v>
      </c>
      <c r="D2577" s="3" t="s">
        <v>24</v>
      </c>
      <c r="E2577" s="3">
        <v>50332.821061048802</v>
      </c>
      <c r="F2577" s="3">
        <v>147</v>
      </c>
      <c r="G2577" s="3">
        <v>2158.7623623729601</v>
      </c>
      <c r="H2577" s="3">
        <v>1</v>
      </c>
      <c r="I2577" s="3">
        <v>724.015678185664</v>
      </c>
      <c r="J2577" s="3">
        <v>45</v>
      </c>
      <c r="K2577" s="3">
        <v>436.22870272443902</v>
      </c>
      <c r="L2577" s="3">
        <v>52</v>
      </c>
      <c r="M2577" s="3">
        <v>12</v>
      </c>
      <c r="N2577" s="3">
        <v>5</v>
      </c>
      <c r="O2577" s="3">
        <v>586</v>
      </c>
      <c r="P2577" s="3">
        <v>1</v>
      </c>
      <c r="Q2577" s="3">
        <v>13631.845864528899</v>
      </c>
      <c r="R2577" s="3">
        <v>2</v>
      </c>
      <c r="S2577" s="3">
        <v>0</v>
      </c>
      <c r="T2577" s="3">
        <v>0</v>
      </c>
      <c r="U2577" s="3">
        <v>8864.4306238731097</v>
      </c>
      <c r="V2577" s="3">
        <v>0</v>
      </c>
      <c r="W2577" s="3" t="str">
        <f>IF(Bank_data3[[#This Row],[credit_risk]]=1,"High Risk","Low Risk")</f>
        <v>Low Risk</v>
      </c>
      <c r="X2577" s="3" t="str">
        <f t="shared" si="280"/>
        <v>35-44</v>
      </c>
      <c r="Y2577" s="3" t="str">
        <f t="shared" si="281"/>
        <v>Middle Income</v>
      </c>
      <c r="Z2577" s="3" t="str">
        <f t="shared" si="282"/>
        <v>Fair</v>
      </c>
      <c r="AA2577" s="27">
        <f t="shared" si="283"/>
        <v>0.27083413123208017</v>
      </c>
      <c r="AB2577" s="3" t="str">
        <f t="shared" si="284"/>
        <v>Medium</v>
      </c>
      <c r="AC2577" s="3" t="str">
        <f t="shared" si="285"/>
        <v>High</v>
      </c>
      <c r="AD2577" s="3" t="str">
        <f t="shared" si="286"/>
        <v>No</v>
      </c>
    </row>
    <row r="2578" spans="1:30" ht="15" customHeight="1" x14ac:dyDescent="0.3">
      <c r="A2578" s="3" t="s">
        <v>2599</v>
      </c>
      <c r="B2578" s="3">
        <v>69</v>
      </c>
      <c r="C2578" s="3" t="s">
        <v>28</v>
      </c>
      <c r="D2578" s="3" t="s">
        <v>24</v>
      </c>
      <c r="E2578" s="3">
        <v>73628.387212093701</v>
      </c>
      <c r="F2578" s="3">
        <v>234</v>
      </c>
      <c r="G2578" s="3">
        <v>1151.92472447559</v>
      </c>
      <c r="H2578" s="3">
        <v>10</v>
      </c>
      <c r="I2578" s="3">
        <v>1367.8253555671799</v>
      </c>
      <c r="J2578" s="3">
        <v>2</v>
      </c>
      <c r="K2578" s="3">
        <v>454.84017482424002</v>
      </c>
      <c r="L2578" s="3">
        <v>79</v>
      </c>
      <c r="M2578" s="3">
        <v>19</v>
      </c>
      <c r="N2578" s="3">
        <v>8</v>
      </c>
      <c r="O2578" s="3">
        <v>451</v>
      </c>
      <c r="P2578" s="3">
        <v>2</v>
      </c>
      <c r="Q2578" s="3">
        <v>9198.6148898027295</v>
      </c>
      <c r="R2578" s="3">
        <v>1</v>
      </c>
      <c r="S2578" s="3">
        <v>0</v>
      </c>
      <c r="T2578" s="3">
        <v>0</v>
      </c>
      <c r="U2578" s="3">
        <v>7659.6822455260399</v>
      </c>
      <c r="V2578" s="3">
        <v>1</v>
      </c>
      <c r="W2578" s="3" t="str">
        <f>IF(Bank_data3[[#This Row],[credit_risk]]=1,"High Risk","Low Risk")</f>
        <v>High Risk</v>
      </c>
      <c r="X2578" s="3" t="str">
        <f t="shared" si="280"/>
        <v>55+</v>
      </c>
      <c r="Y2578" s="3" t="str">
        <f t="shared" si="281"/>
        <v>Middle Income</v>
      </c>
      <c r="Z2578" s="3" t="str">
        <f t="shared" si="282"/>
        <v>Poor</v>
      </c>
      <c r="AA2578" s="27">
        <f t="shared" si="283"/>
        <v>0.12493299443467679</v>
      </c>
      <c r="AB2578" s="3" t="str">
        <f t="shared" si="284"/>
        <v>Medium</v>
      </c>
      <c r="AC2578" s="3" t="str">
        <f t="shared" si="285"/>
        <v>High</v>
      </c>
      <c r="AD2578" s="3" t="str">
        <f t="shared" si="286"/>
        <v>No</v>
      </c>
    </row>
    <row r="2579" spans="1:30" ht="15" customHeight="1" x14ac:dyDescent="0.3">
      <c r="A2579" s="3" t="s">
        <v>2600</v>
      </c>
      <c r="B2579" s="3">
        <v>64</v>
      </c>
      <c r="C2579" s="3" t="s">
        <v>28</v>
      </c>
      <c r="D2579" s="3" t="s">
        <v>33</v>
      </c>
      <c r="E2579" s="3">
        <v>53925.670516309998</v>
      </c>
      <c r="F2579" s="3">
        <v>178</v>
      </c>
      <c r="G2579" s="3">
        <v>2542.9257315214099</v>
      </c>
      <c r="H2579" s="3">
        <v>10</v>
      </c>
      <c r="I2579" s="3">
        <v>753.21909335815201</v>
      </c>
      <c r="J2579" s="3">
        <v>8</v>
      </c>
      <c r="K2579" s="3">
        <v>948.91905660264399</v>
      </c>
      <c r="L2579" s="3">
        <v>55</v>
      </c>
      <c r="M2579" s="3">
        <v>17</v>
      </c>
      <c r="N2579" s="3">
        <v>1</v>
      </c>
      <c r="O2579" s="3">
        <v>553</v>
      </c>
      <c r="P2579" s="3">
        <v>4</v>
      </c>
      <c r="Q2579" s="3">
        <v>16748.009057260999</v>
      </c>
      <c r="R2579" s="3">
        <v>4</v>
      </c>
      <c r="S2579" s="3">
        <v>0</v>
      </c>
      <c r="T2579" s="3">
        <v>0</v>
      </c>
      <c r="U2579" s="3">
        <v>11982.061948769</v>
      </c>
      <c r="V2579" s="3">
        <v>1</v>
      </c>
      <c r="W2579" s="3" t="str">
        <f>IF(Bank_data3[[#This Row],[credit_risk]]=1,"High Risk","Low Risk")</f>
        <v>High Risk</v>
      </c>
      <c r="X2579" s="3" t="str">
        <f t="shared" si="280"/>
        <v>55+</v>
      </c>
      <c r="Y2579" s="3" t="str">
        <f t="shared" si="281"/>
        <v>Middle Income</v>
      </c>
      <c r="Z2579" s="3" t="str">
        <f t="shared" si="282"/>
        <v>Poor</v>
      </c>
      <c r="AA2579" s="27">
        <f t="shared" si="283"/>
        <v>0.31057581476331403</v>
      </c>
      <c r="AB2579" s="3" t="str">
        <f t="shared" si="284"/>
        <v>Medium</v>
      </c>
      <c r="AC2579" s="3" t="str">
        <f t="shared" si="285"/>
        <v>High</v>
      </c>
      <c r="AD2579" s="3" t="str">
        <f t="shared" si="286"/>
        <v>No</v>
      </c>
    </row>
    <row r="2580" spans="1:30" ht="15" customHeight="1" x14ac:dyDescent="0.3">
      <c r="A2580" s="3" t="s">
        <v>2601</v>
      </c>
      <c r="B2580" s="3">
        <v>21</v>
      </c>
      <c r="C2580" s="3" t="s">
        <v>23</v>
      </c>
      <c r="D2580" s="3" t="s">
        <v>26</v>
      </c>
      <c r="E2580" s="3">
        <v>62764.468619204097</v>
      </c>
      <c r="F2580" s="3">
        <v>174</v>
      </c>
      <c r="G2580" s="3">
        <v>1725.5040466453599</v>
      </c>
      <c r="H2580" s="3">
        <v>2</v>
      </c>
      <c r="I2580" s="3">
        <v>1366.76272671316</v>
      </c>
      <c r="J2580" s="3">
        <v>17</v>
      </c>
      <c r="K2580" s="3">
        <v>524.05076394825699</v>
      </c>
      <c r="L2580" s="3">
        <v>72</v>
      </c>
      <c r="M2580" s="3">
        <v>6</v>
      </c>
      <c r="N2580" s="3">
        <v>4</v>
      </c>
      <c r="O2580" s="3">
        <v>600</v>
      </c>
      <c r="P2580" s="3">
        <v>4</v>
      </c>
      <c r="Q2580" s="3">
        <v>3984.6147437956702</v>
      </c>
      <c r="R2580" s="3">
        <v>7</v>
      </c>
      <c r="S2580" s="3">
        <v>0</v>
      </c>
      <c r="T2580" s="3">
        <v>0</v>
      </c>
      <c r="U2580" s="3">
        <v>2357.7331985098399</v>
      </c>
      <c r="V2580" s="3">
        <v>1</v>
      </c>
      <c r="W2580" s="3" t="str">
        <f>IF(Bank_data3[[#This Row],[credit_risk]]=1,"High Risk","Low Risk")</f>
        <v>High Risk</v>
      </c>
      <c r="X2580" s="3" t="str">
        <f t="shared" si="280"/>
        <v>18-24</v>
      </c>
      <c r="Y2580" s="3" t="str">
        <f t="shared" si="281"/>
        <v>Middle Income</v>
      </c>
      <c r="Z2580" s="3" t="str">
        <f t="shared" si="282"/>
        <v>Fair</v>
      </c>
      <c r="AA2580" s="27">
        <f t="shared" si="283"/>
        <v>6.3485198416489017E-2</v>
      </c>
      <c r="AB2580" s="3" t="str">
        <f t="shared" si="284"/>
        <v>Medium</v>
      </c>
      <c r="AC2580" s="3" t="str">
        <f t="shared" si="285"/>
        <v>High</v>
      </c>
      <c r="AD2580" s="3" t="str">
        <f t="shared" si="286"/>
        <v>No</v>
      </c>
    </row>
    <row r="2581" spans="1:30" ht="15" customHeight="1" x14ac:dyDescent="0.3">
      <c r="A2581" s="3" t="s">
        <v>2602</v>
      </c>
      <c r="B2581" s="3">
        <v>60</v>
      </c>
      <c r="C2581" s="3" t="s">
        <v>28</v>
      </c>
      <c r="D2581" s="3" t="s">
        <v>24</v>
      </c>
      <c r="E2581" s="3">
        <v>46214.5190901432</v>
      </c>
      <c r="F2581" s="3">
        <v>238</v>
      </c>
      <c r="G2581" s="3">
        <v>2814.25263743202</v>
      </c>
      <c r="H2581" s="3">
        <v>10</v>
      </c>
      <c r="I2581" s="3">
        <v>997.44092424006897</v>
      </c>
      <c r="J2581" s="3">
        <v>48</v>
      </c>
      <c r="K2581" s="3">
        <v>915.93226887652202</v>
      </c>
      <c r="L2581" s="3">
        <v>65</v>
      </c>
      <c r="M2581" s="3">
        <v>7</v>
      </c>
      <c r="N2581" s="3">
        <v>6</v>
      </c>
      <c r="O2581" s="3">
        <v>690</v>
      </c>
      <c r="P2581" s="3">
        <v>4</v>
      </c>
      <c r="Q2581" s="3">
        <v>19382.0792962165</v>
      </c>
      <c r="R2581" s="3">
        <v>4</v>
      </c>
      <c r="S2581" s="3">
        <v>0</v>
      </c>
      <c r="T2581" s="3">
        <v>0</v>
      </c>
      <c r="U2581" s="3">
        <v>8626.2560019186803</v>
      </c>
      <c r="V2581" s="3">
        <v>1</v>
      </c>
      <c r="W2581" s="3" t="str">
        <f>IF(Bank_data3[[#This Row],[credit_risk]]=1,"High Risk","Low Risk")</f>
        <v>High Risk</v>
      </c>
      <c r="X2581" s="3" t="str">
        <f t="shared" si="280"/>
        <v>55+</v>
      </c>
      <c r="Y2581" s="3" t="str">
        <f t="shared" si="281"/>
        <v>Low Income</v>
      </c>
      <c r="Z2581" s="3" t="str">
        <f t="shared" si="282"/>
        <v>Good</v>
      </c>
      <c r="AA2581" s="27">
        <f t="shared" si="283"/>
        <v>0.4193937246952848</v>
      </c>
      <c r="AB2581" s="3" t="str">
        <f t="shared" si="284"/>
        <v>Medium</v>
      </c>
      <c r="AC2581" s="3" t="str">
        <f t="shared" si="285"/>
        <v>High</v>
      </c>
      <c r="AD2581" s="3" t="str">
        <f t="shared" si="286"/>
        <v>No</v>
      </c>
    </row>
    <row r="2582" spans="1:30" ht="15" customHeight="1" x14ac:dyDescent="0.3">
      <c r="A2582" s="3" t="s">
        <v>2603</v>
      </c>
      <c r="B2582" s="3">
        <v>40</v>
      </c>
      <c r="C2582" s="3" t="s">
        <v>28</v>
      </c>
      <c r="D2582" s="3" t="s">
        <v>33</v>
      </c>
      <c r="E2582" s="3">
        <v>53663.186487468498</v>
      </c>
      <c r="F2582" s="3">
        <v>62</v>
      </c>
      <c r="G2582" s="3">
        <v>1436.6243569314299</v>
      </c>
      <c r="H2582" s="3">
        <v>9</v>
      </c>
      <c r="I2582" s="3">
        <v>922.90954996660605</v>
      </c>
      <c r="J2582" s="3">
        <v>29</v>
      </c>
      <c r="K2582" s="3">
        <v>312.96167486180002</v>
      </c>
      <c r="L2582" s="3">
        <v>66</v>
      </c>
      <c r="M2582" s="3">
        <v>7</v>
      </c>
      <c r="N2582" s="3">
        <v>3</v>
      </c>
      <c r="O2582" s="3">
        <v>429</v>
      </c>
      <c r="P2582" s="3">
        <v>2</v>
      </c>
      <c r="Q2582" s="3">
        <v>18613.920119651</v>
      </c>
      <c r="R2582" s="3">
        <v>4</v>
      </c>
      <c r="S2582" s="3">
        <v>0</v>
      </c>
      <c r="T2582" s="3">
        <v>0</v>
      </c>
      <c r="U2582" s="3">
        <v>12617.371694891401</v>
      </c>
      <c r="V2582" s="3">
        <v>1</v>
      </c>
      <c r="W2582" s="3" t="str">
        <f>IF(Bank_data3[[#This Row],[credit_risk]]=1,"High Risk","Low Risk")</f>
        <v>High Risk</v>
      </c>
      <c r="X2582" s="3" t="str">
        <f t="shared" si="280"/>
        <v>35-44</v>
      </c>
      <c r="Y2582" s="3" t="str">
        <f t="shared" si="281"/>
        <v>Middle Income</v>
      </c>
      <c r="Z2582" s="3" t="str">
        <f t="shared" si="282"/>
        <v>Poor</v>
      </c>
      <c r="AA2582" s="27">
        <f t="shared" si="283"/>
        <v>0.34686572561243167</v>
      </c>
      <c r="AB2582" s="3" t="str">
        <f t="shared" si="284"/>
        <v>Medium</v>
      </c>
      <c r="AC2582" s="3" t="str">
        <f t="shared" si="285"/>
        <v>High</v>
      </c>
      <c r="AD2582" s="3" t="str">
        <f t="shared" si="286"/>
        <v>No</v>
      </c>
    </row>
    <row r="2583" spans="1:30" ht="15" customHeight="1" x14ac:dyDescent="0.3">
      <c r="A2583" s="3" t="s">
        <v>2604</v>
      </c>
      <c r="B2583" s="3">
        <v>21</v>
      </c>
      <c r="C2583" s="3" t="s">
        <v>31</v>
      </c>
      <c r="D2583" s="3" t="s">
        <v>26</v>
      </c>
      <c r="E2583" s="3">
        <v>57679.352420759598</v>
      </c>
      <c r="F2583" s="3">
        <v>62</v>
      </c>
      <c r="G2583" s="3">
        <v>1266.52050256289</v>
      </c>
      <c r="H2583" s="3">
        <v>7</v>
      </c>
      <c r="I2583" s="3">
        <v>760.353836352646</v>
      </c>
      <c r="J2583" s="3">
        <v>4</v>
      </c>
      <c r="K2583" s="3">
        <v>636.95182631755904</v>
      </c>
      <c r="L2583" s="3">
        <v>32</v>
      </c>
      <c r="M2583" s="3">
        <v>10</v>
      </c>
      <c r="N2583" s="3">
        <v>5</v>
      </c>
      <c r="O2583" s="3">
        <v>756</v>
      </c>
      <c r="P2583" s="3">
        <v>0</v>
      </c>
      <c r="Q2583" s="3">
        <v>10408.425379709901</v>
      </c>
      <c r="R2583" s="3">
        <v>7</v>
      </c>
      <c r="S2583" s="3">
        <v>0</v>
      </c>
      <c r="T2583" s="3">
        <v>1</v>
      </c>
      <c r="U2583" s="3">
        <v>1875.8030514954501</v>
      </c>
      <c r="V2583" s="3">
        <v>1</v>
      </c>
      <c r="W2583" s="3" t="str">
        <f>IF(Bank_data3[[#This Row],[credit_risk]]=1,"High Risk","Low Risk")</f>
        <v>High Risk</v>
      </c>
      <c r="X2583" s="3" t="str">
        <f t="shared" si="280"/>
        <v>18-24</v>
      </c>
      <c r="Y2583" s="3" t="str">
        <f t="shared" si="281"/>
        <v>Middle Income</v>
      </c>
      <c r="Z2583" s="3" t="str">
        <f t="shared" si="282"/>
        <v>Very Good</v>
      </c>
      <c r="AA2583" s="27">
        <f t="shared" si="283"/>
        <v>0.18045322880504056</v>
      </c>
      <c r="AB2583" s="3" t="str">
        <f t="shared" si="284"/>
        <v>Medium</v>
      </c>
      <c r="AC2583" s="3" t="str">
        <f t="shared" si="285"/>
        <v>High</v>
      </c>
      <c r="AD2583" s="3" t="str">
        <f t="shared" si="286"/>
        <v>No</v>
      </c>
    </row>
    <row r="2584" spans="1:30" ht="15" customHeight="1" x14ac:dyDescent="0.3">
      <c r="A2584" s="3" t="s">
        <v>2605</v>
      </c>
      <c r="B2584" s="3">
        <v>46</v>
      </c>
      <c r="C2584" s="3" t="s">
        <v>31</v>
      </c>
      <c r="D2584" s="3" t="s">
        <v>24</v>
      </c>
      <c r="E2584" s="3">
        <v>65580.057782131698</v>
      </c>
      <c r="F2584" s="3">
        <v>7</v>
      </c>
      <c r="G2584" s="3">
        <v>2290.5351117864202</v>
      </c>
      <c r="H2584" s="3">
        <v>7</v>
      </c>
      <c r="I2584" s="3">
        <v>1140.8848427410701</v>
      </c>
      <c r="J2584" s="3">
        <v>31</v>
      </c>
      <c r="K2584" s="3">
        <v>153.28896536606999</v>
      </c>
      <c r="L2584" s="3">
        <v>22</v>
      </c>
      <c r="M2584" s="3">
        <v>8</v>
      </c>
      <c r="N2584" s="3">
        <v>5</v>
      </c>
      <c r="O2584" s="3">
        <v>874</v>
      </c>
      <c r="P2584" s="3">
        <v>1</v>
      </c>
      <c r="Q2584" s="3">
        <v>13508.031771062901</v>
      </c>
      <c r="R2584" s="3">
        <v>3</v>
      </c>
      <c r="S2584" s="3">
        <v>0</v>
      </c>
      <c r="T2584" s="3">
        <v>0</v>
      </c>
      <c r="U2584" s="3">
        <v>6142.9968234631497</v>
      </c>
      <c r="V2584" s="3">
        <v>0</v>
      </c>
      <c r="W2584" s="3" t="str">
        <f>IF(Bank_data3[[#This Row],[credit_risk]]=1,"High Risk","Low Risk")</f>
        <v>Low Risk</v>
      </c>
      <c r="X2584" s="3" t="str">
        <f t="shared" si="280"/>
        <v>45-54</v>
      </c>
      <c r="Y2584" s="3" t="str">
        <f t="shared" si="281"/>
        <v>Middle Income</v>
      </c>
      <c r="Z2584" s="3" t="str">
        <f t="shared" si="282"/>
        <v>Excellent</v>
      </c>
      <c r="AA2584" s="27">
        <f t="shared" si="283"/>
        <v>0.20597773512092532</v>
      </c>
      <c r="AB2584" s="3" t="str">
        <f t="shared" si="284"/>
        <v>Medium</v>
      </c>
      <c r="AC2584" s="3" t="str">
        <f t="shared" si="285"/>
        <v>Medium</v>
      </c>
      <c r="AD2584" s="3" t="str">
        <f t="shared" si="286"/>
        <v>No</v>
      </c>
    </row>
    <row r="2585" spans="1:30" ht="15" customHeight="1" x14ac:dyDescent="0.3">
      <c r="A2585" s="3" t="s">
        <v>2606</v>
      </c>
      <c r="B2585" s="3">
        <v>28</v>
      </c>
      <c r="C2585" s="3" t="s">
        <v>23</v>
      </c>
      <c r="D2585" s="3" t="s">
        <v>24</v>
      </c>
      <c r="E2585" s="3">
        <v>42229.0277223905</v>
      </c>
      <c r="F2585" s="3">
        <v>199</v>
      </c>
      <c r="G2585" s="3">
        <v>1701.5996081281501</v>
      </c>
      <c r="H2585" s="3">
        <v>2</v>
      </c>
      <c r="I2585" s="3">
        <v>839.54711865229797</v>
      </c>
      <c r="J2585" s="3">
        <v>26</v>
      </c>
      <c r="K2585" s="3">
        <v>653.90217309021295</v>
      </c>
      <c r="L2585" s="3">
        <v>5</v>
      </c>
      <c r="M2585" s="3">
        <v>5</v>
      </c>
      <c r="N2585" s="3">
        <v>3</v>
      </c>
      <c r="O2585" s="3">
        <v>852</v>
      </c>
      <c r="P2585" s="3">
        <v>5</v>
      </c>
      <c r="Q2585" s="3">
        <v>10481.586247703301</v>
      </c>
      <c r="R2585" s="3">
        <v>4</v>
      </c>
      <c r="S2585" s="3">
        <v>0</v>
      </c>
      <c r="T2585" s="3">
        <v>0</v>
      </c>
      <c r="U2585" s="3">
        <v>5974.1396317606896</v>
      </c>
      <c r="V2585" s="3">
        <v>1</v>
      </c>
      <c r="W2585" s="3" t="str">
        <f>IF(Bank_data3[[#This Row],[credit_risk]]=1,"High Risk","Low Risk")</f>
        <v>High Risk</v>
      </c>
      <c r="X2585" s="3" t="str">
        <f t="shared" si="280"/>
        <v>25-34</v>
      </c>
      <c r="Y2585" s="3" t="str">
        <f t="shared" si="281"/>
        <v>Low Income</v>
      </c>
      <c r="Z2585" s="3" t="str">
        <f t="shared" si="282"/>
        <v>Excellent</v>
      </c>
      <c r="AA2585" s="27">
        <f t="shared" si="283"/>
        <v>0.24820808844116005</v>
      </c>
      <c r="AB2585" s="3" t="str">
        <f t="shared" si="284"/>
        <v>Medium</v>
      </c>
      <c r="AC2585" s="3" t="str">
        <f t="shared" si="285"/>
        <v>Low</v>
      </c>
      <c r="AD2585" s="3" t="str">
        <f t="shared" si="286"/>
        <v>No</v>
      </c>
    </row>
    <row r="2586" spans="1:30" ht="15" customHeight="1" x14ac:dyDescent="0.3">
      <c r="A2586" s="3" t="s">
        <v>2607</v>
      </c>
      <c r="B2586" s="3">
        <v>20</v>
      </c>
      <c r="C2586" s="3" t="s">
        <v>31</v>
      </c>
      <c r="D2586" s="3" t="s">
        <v>24</v>
      </c>
      <c r="E2586" s="3">
        <v>41739.816419764204</v>
      </c>
      <c r="F2586" s="3">
        <v>208</v>
      </c>
      <c r="G2586" s="3">
        <v>1946.0152578024899</v>
      </c>
      <c r="H2586" s="3">
        <v>0</v>
      </c>
      <c r="I2586" s="3">
        <v>473.75407471026398</v>
      </c>
      <c r="J2586" s="3">
        <v>20</v>
      </c>
      <c r="K2586" s="3">
        <v>403.27093657224901</v>
      </c>
      <c r="L2586" s="3">
        <v>46</v>
      </c>
      <c r="M2586" s="3">
        <v>19</v>
      </c>
      <c r="N2586" s="3">
        <v>3</v>
      </c>
      <c r="O2586" s="3">
        <v>388</v>
      </c>
      <c r="P2586" s="3">
        <v>1</v>
      </c>
      <c r="Q2586" s="3">
        <v>7020.3751541462498</v>
      </c>
      <c r="R2586" s="3">
        <v>5</v>
      </c>
      <c r="S2586" s="3">
        <v>0</v>
      </c>
      <c r="T2586" s="3">
        <v>0</v>
      </c>
      <c r="U2586" s="3">
        <v>6196.9897077738196</v>
      </c>
      <c r="V2586" s="3">
        <v>1</v>
      </c>
      <c r="W2586" s="3" t="str">
        <f>IF(Bank_data3[[#This Row],[credit_risk]]=1,"High Risk","Low Risk")</f>
        <v>High Risk</v>
      </c>
      <c r="X2586" s="3" t="str">
        <f t="shared" si="280"/>
        <v>18-24</v>
      </c>
      <c r="Y2586" s="3" t="str">
        <f t="shared" si="281"/>
        <v>Low Income</v>
      </c>
      <c r="Z2586" s="3" t="str">
        <f t="shared" si="282"/>
        <v>Poor</v>
      </c>
      <c r="AA2586" s="27">
        <f t="shared" si="283"/>
        <v>0.16819372379467473</v>
      </c>
      <c r="AB2586" s="3" t="str">
        <f t="shared" si="284"/>
        <v>Medium</v>
      </c>
      <c r="AC2586" s="3" t="str">
        <f t="shared" si="285"/>
        <v>High</v>
      </c>
      <c r="AD2586" s="3" t="str">
        <f t="shared" si="286"/>
        <v>No</v>
      </c>
    </row>
    <row r="2587" spans="1:30" ht="15" customHeight="1" x14ac:dyDescent="0.3">
      <c r="A2587" s="3" t="s">
        <v>2608</v>
      </c>
      <c r="B2587" s="3">
        <v>30</v>
      </c>
      <c r="C2587" s="3" t="s">
        <v>31</v>
      </c>
      <c r="D2587" s="3" t="s">
        <v>26</v>
      </c>
      <c r="E2587" s="3">
        <v>15305.316304386301</v>
      </c>
      <c r="F2587" s="3">
        <v>200</v>
      </c>
      <c r="G2587" s="3">
        <v>809.92723012783699</v>
      </c>
      <c r="H2587" s="3">
        <v>6</v>
      </c>
      <c r="I2587" s="3">
        <v>462.077733150688</v>
      </c>
      <c r="J2587" s="3">
        <v>23</v>
      </c>
      <c r="K2587" s="3">
        <v>418.800941711885</v>
      </c>
      <c r="L2587" s="3">
        <v>57</v>
      </c>
      <c r="M2587" s="3">
        <v>1</v>
      </c>
      <c r="N2587" s="3">
        <v>8</v>
      </c>
      <c r="O2587" s="3">
        <v>629</v>
      </c>
      <c r="P2587" s="3">
        <v>1</v>
      </c>
      <c r="Q2587" s="3">
        <v>11485.899329431601</v>
      </c>
      <c r="R2587" s="3">
        <v>2</v>
      </c>
      <c r="S2587" s="3">
        <v>0</v>
      </c>
      <c r="T2587" s="3">
        <v>0</v>
      </c>
      <c r="U2587" s="3">
        <v>15994.167177257301</v>
      </c>
      <c r="V2587" s="3">
        <v>0</v>
      </c>
      <c r="W2587" s="3" t="str">
        <f>IF(Bank_data3[[#This Row],[credit_risk]]=1,"High Risk","Low Risk")</f>
        <v>Low Risk</v>
      </c>
      <c r="X2587" s="3" t="str">
        <f t="shared" si="280"/>
        <v>25-34</v>
      </c>
      <c r="Y2587" s="3" t="str">
        <f t="shared" si="281"/>
        <v>Low Income</v>
      </c>
      <c r="Z2587" s="3" t="str">
        <f t="shared" si="282"/>
        <v>Fair</v>
      </c>
      <c r="AA2587" s="27">
        <f t="shared" si="283"/>
        <v>0.75045161439361396</v>
      </c>
      <c r="AB2587" s="3" t="str">
        <f t="shared" si="284"/>
        <v>Low</v>
      </c>
      <c r="AC2587" s="3" t="str">
        <f t="shared" si="285"/>
        <v>High</v>
      </c>
      <c r="AD2587" s="3" t="str">
        <f t="shared" si="286"/>
        <v>No</v>
      </c>
    </row>
    <row r="2588" spans="1:30" ht="15" customHeight="1" x14ac:dyDescent="0.3">
      <c r="A2588" s="3" t="s">
        <v>2609</v>
      </c>
      <c r="B2588" s="3">
        <v>22</v>
      </c>
      <c r="C2588" s="3" t="s">
        <v>31</v>
      </c>
      <c r="D2588" s="3" t="s">
        <v>24</v>
      </c>
      <c r="E2588" s="3">
        <v>43031.2809947032</v>
      </c>
      <c r="F2588" s="3">
        <v>137</v>
      </c>
      <c r="G2588" s="3">
        <v>2436.96341557183</v>
      </c>
      <c r="H2588" s="3">
        <v>3</v>
      </c>
      <c r="I2588" s="3">
        <v>947.86961767699495</v>
      </c>
      <c r="J2588" s="3">
        <v>37</v>
      </c>
      <c r="K2588" s="3">
        <v>678.20046843511</v>
      </c>
      <c r="L2588" s="3">
        <v>4</v>
      </c>
      <c r="M2588" s="3">
        <v>4</v>
      </c>
      <c r="N2588" s="3">
        <v>0</v>
      </c>
      <c r="O2588" s="3">
        <v>770</v>
      </c>
      <c r="P2588" s="3">
        <v>5</v>
      </c>
      <c r="Q2588" s="3">
        <v>13637.0529284063</v>
      </c>
      <c r="R2588" s="3">
        <v>7</v>
      </c>
      <c r="S2588" s="3">
        <v>0</v>
      </c>
      <c r="T2588" s="3">
        <v>0</v>
      </c>
      <c r="U2588" s="3">
        <v>500</v>
      </c>
      <c r="V2588" s="3">
        <v>1</v>
      </c>
      <c r="W2588" s="3" t="str">
        <f>IF(Bank_data3[[#This Row],[credit_risk]]=1,"High Risk","Low Risk")</f>
        <v>High Risk</v>
      </c>
      <c r="X2588" s="3" t="str">
        <f t="shared" si="280"/>
        <v>18-24</v>
      </c>
      <c r="Y2588" s="3" t="str">
        <f t="shared" si="281"/>
        <v>Low Income</v>
      </c>
      <c r="Z2588" s="3" t="str">
        <f t="shared" si="282"/>
        <v>Very Good</v>
      </c>
      <c r="AA2588" s="27">
        <f t="shared" si="283"/>
        <v>0.31691022468247948</v>
      </c>
      <c r="AB2588" s="3" t="str">
        <f t="shared" si="284"/>
        <v>Medium</v>
      </c>
      <c r="AC2588" s="3" t="str">
        <f t="shared" si="285"/>
        <v>Low</v>
      </c>
      <c r="AD2588" s="3" t="str">
        <f t="shared" si="286"/>
        <v>No</v>
      </c>
    </row>
    <row r="2589" spans="1:30" ht="15" customHeight="1" x14ac:dyDescent="0.3">
      <c r="A2589" s="3" t="s">
        <v>2610</v>
      </c>
      <c r="B2589" s="3">
        <v>42</v>
      </c>
      <c r="C2589" s="3" t="s">
        <v>23</v>
      </c>
      <c r="D2589" s="3" t="s">
        <v>26</v>
      </c>
      <c r="E2589" s="3">
        <v>67154.636571759693</v>
      </c>
      <c r="F2589" s="3">
        <v>183</v>
      </c>
      <c r="G2589" s="3">
        <v>2285.8299868778599</v>
      </c>
      <c r="H2589" s="3">
        <v>2</v>
      </c>
      <c r="I2589" s="3">
        <v>482.41739019172701</v>
      </c>
      <c r="J2589" s="3">
        <v>2</v>
      </c>
      <c r="K2589" s="3">
        <v>703.36484989453197</v>
      </c>
      <c r="L2589" s="3">
        <v>76</v>
      </c>
      <c r="M2589" s="3">
        <v>3</v>
      </c>
      <c r="N2589" s="3">
        <v>4</v>
      </c>
      <c r="O2589" s="3">
        <v>342</v>
      </c>
      <c r="P2589" s="3">
        <v>0</v>
      </c>
      <c r="Q2589" s="3">
        <v>19986.397921508302</v>
      </c>
      <c r="R2589" s="3">
        <v>2</v>
      </c>
      <c r="S2589" s="3">
        <v>1</v>
      </c>
      <c r="T2589" s="3">
        <v>0</v>
      </c>
      <c r="U2589" s="3">
        <v>5965.5078427570497</v>
      </c>
      <c r="V2589" s="3">
        <v>1</v>
      </c>
      <c r="W2589" s="3" t="str">
        <f>IF(Bank_data3[[#This Row],[credit_risk]]=1,"High Risk","Low Risk")</f>
        <v>High Risk</v>
      </c>
      <c r="X2589" s="3" t="str">
        <f t="shared" si="280"/>
        <v>35-44</v>
      </c>
      <c r="Y2589" s="3" t="str">
        <f t="shared" si="281"/>
        <v>Middle Income</v>
      </c>
      <c r="Z2589" s="3" t="str">
        <f t="shared" si="282"/>
        <v>Poor</v>
      </c>
      <c r="AA2589" s="27">
        <f t="shared" si="283"/>
        <v>0.29761754276119651</v>
      </c>
      <c r="AB2589" s="3" t="str">
        <f t="shared" si="284"/>
        <v>Medium</v>
      </c>
      <c r="AC2589" s="3" t="str">
        <f t="shared" si="285"/>
        <v>High</v>
      </c>
      <c r="AD2589" s="3" t="str">
        <f t="shared" si="286"/>
        <v>No</v>
      </c>
    </row>
    <row r="2590" spans="1:30" ht="15" customHeight="1" x14ac:dyDescent="0.3">
      <c r="A2590" s="3" t="s">
        <v>2611</v>
      </c>
      <c r="B2590" s="3">
        <v>45</v>
      </c>
      <c r="C2590" s="3" t="s">
        <v>31</v>
      </c>
      <c r="D2590" s="3" t="s">
        <v>24</v>
      </c>
      <c r="E2590" s="3">
        <v>58338.0402080024</v>
      </c>
      <c r="F2590" s="3">
        <v>147</v>
      </c>
      <c r="G2590" s="3">
        <v>2581.2416406891698</v>
      </c>
      <c r="H2590" s="3">
        <v>4</v>
      </c>
      <c r="I2590" s="3">
        <v>778.21913005962494</v>
      </c>
      <c r="J2590" s="3">
        <v>15</v>
      </c>
      <c r="K2590" s="3">
        <v>576.24344979976797</v>
      </c>
      <c r="L2590" s="3">
        <v>76</v>
      </c>
      <c r="M2590" s="3">
        <v>19</v>
      </c>
      <c r="N2590" s="3">
        <v>8</v>
      </c>
      <c r="O2590" s="3">
        <v>766</v>
      </c>
      <c r="P2590" s="3">
        <v>2</v>
      </c>
      <c r="Q2590" s="3">
        <v>10804.1344036677</v>
      </c>
      <c r="R2590" s="3">
        <v>1</v>
      </c>
      <c r="S2590" s="3">
        <v>0</v>
      </c>
      <c r="T2590" s="3">
        <v>0</v>
      </c>
      <c r="U2590" s="3">
        <v>10440.4084955896</v>
      </c>
      <c r="V2590" s="3">
        <v>0</v>
      </c>
      <c r="W2590" s="3" t="str">
        <f>IF(Bank_data3[[#This Row],[credit_risk]]=1,"High Risk","Low Risk")</f>
        <v>Low Risk</v>
      </c>
      <c r="X2590" s="3" t="str">
        <f t="shared" si="280"/>
        <v>45-54</v>
      </c>
      <c r="Y2590" s="3" t="str">
        <f t="shared" si="281"/>
        <v>Middle Income</v>
      </c>
      <c r="Z2590" s="3" t="str">
        <f t="shared" si="282"/>
        <v>Very Good</v>
      </c>
      <c r="AA2590" s="27">
        <f t="shared" si="283"/>
        <v>0.1851987890773483</v>
      </c>
      <c r="AB2590" s="3" t="str">
        <f t="shared" si="284"/>
        <v>Medium</v>
      </c>
      <c r="AC2590" s="3" t="str">
        <f t="shared" si="285"/>
        <v>High</v>
      </c>
      <c r="AD2590" s="3" t="str">
        <f t="shared" si="286"/>
        <v>No</v>
      </c>
    </row>
    <row r="2591" spans="1:30" ht="15" customHeight="1" x14ac:dyDescent="0.3">
      <c r="A2591" s="3" t="s">
        <v>2612</v>
      </c>
      <c r="B2591" s="3">
        <v>23</v>
      </c>
      <c r="C2591" s="3" t="s">
        <v>23</v>
      </c>
      <c r="D2591" s="3" t="s">
        <v>33</v>
      </c>
      <c r="E2591" s="3">
        <v>32058.465756696201</v>
      </c>
      <c r="F2591" s="3">
        <v>61</v>
      </c>
      <c r="G2591" s="3">
        <v>412.183367529262</v>
      </c>
      <c r="H2591" s="3">
        <v>11</v>
      </c>
      <c r="I2591" s="3">
        <v>1170.01458849288</v>
      </c>
      <c r="J2591" s="3">
        <v>14</v>
      </c>
      <c r="K2591" s="3">
        <v>951.92611571160103</v>
      </c>
      <c r="L2591" s="3">
        <v>8</v>
      </c>
      <c r="M2591" s="3">
        <v>14</v>
      </c>
      <c r="N2591" s="3">
        <v>8</v>
      </c>
      <c r="O2591" s="3">
        <v>354</v>
      </c>
      <c r="P2591" s="3">
        <v>0</v>
      </c>
      <c r="Q2591" s="3">
        <v>12060.384749954899</v>
      </c>
      <c r="R2591" s="3">
        <v>0</v>
      </c>
      <c r="S2591" s="3">
        <v>0</v>
      </c>
      <c r="T2591" s="3">
        <v>0</v>
      </c>
      <c r="U2591" s="3">
        <v>11631.6796031249</v>
      </c>
      <c r="V2591" s="3">
        <v>1</v>
      </c>
      <c r="W2591" s="3" t="str">
        <f>IF(Bank_data3[[#This Row],[credit_risk]]=1,"High Risk","Low Risk")</f>
        <v>High Risk</v>
      </c>
      <c r="X2591" s="3" t="str">
        <f t="shared" si="280"/>
        <v>18-24</v>
      </c>
      <c r="Y2591" s="3" t="str">
        <f t="shared" si="281"/>
        <v>Low Income</v>
      </c>
      <c r="Z2591" s="3" t="str">
        <f t="shared" si="282"/>
        <v>Poor</v>
      </c>
      <c r="AA2591" s="27">
        <f t="shared" si="283"/>
        <v>0.37619968595770342</v>
      </c>
      <c r="AB2591" s="3" t="str">
        <f t="shared" si="284"/>
        <v>Low</v>
      </c>
      <c r="AC2591" s="3" t="str">
        <f t="shared" si="285"/>
        <v>Low</v>
      </c>
      <c r="AD2591" s="3" t="str">
        <f t="shared" si="286"/>
        <v>No</v>
      </c>
    </row>
    <row r="2592" spans="1:30" ht="15" customHeight="1" x14ac:dyDescent="0.3">
      <c r="A2592" s="3" t="s">
        <v>2613</v>
      </c>
      <c r="B2592" s="3">
        <v>37</v>
      </c>
      <c r="C2592" s="3" t="s">
        <v>28</v>
      </c>
      <c r="D2592" s="3" t="s">
        <v>24</v>
      </c>
      <c r="E2592" s="3">
        <v>15730.4754477644</v>
      </c>
      <c r="F2592" s="3">
        <v>11</v>
      </c>
      <c r="G2592" s="3">
        <v>569.82266647545396</v>
      </c>
      <c r="H2592" s="3">
        <v>5</v>
      </c>
      <c r="I2592" s="3">
        <v>906.38956226301696</v>
      </c>
      <c r="J2592" s="3">
        <v>24</v>
      </c>
      <c r="K2592" s="3">
        <v>517.14397994979095</v>
      </c>
      <c r="L2592" s="3">
        <v>2</v>
      </c>
      <c r="M2592" s="3">
        <v>6</v>
      </c>
      <c r="N2592" s="3">
        <v>8</v>
      </c>
      <c r="O2592" s="3">
        <v>350</v>
      </c>
      <c r="P2592" s="3">
        <v>3</v>
      </c>
      <c r="Q2592" s="3">
        <v>19834.745939194901</v>
      </c>
      <c r="R2592" s="3">
        <v>5</v>
      </c>
      <c r="S2592" s="3">
        <v>0</v>
      </c>
      <c r="T2592" s="3">
        <v>0</v>
      </c>
      <c r="U2592" s="3">
        <v>12774.765975587499</v>
      </c>
      <c r="V2592" s="3">
        <v>1</v>
      </c>
      <c r="W2592" s="3" t="str">
        <f>IF(Bank_data3[[#This Row],[credit_risk]]=1,"High Risk","Low Risk")</f>
        <v>High Risk</v>
      </c>
      <c r="X2592" s="3" t="str">
        <f t="shared" si="280"/>
        <v>35-44</v>
      </c>
      <c r="Y2592" s="3" t="str">
        <f t="shared" si="281"/>
        <v>Low Income</v>
      </c>
      <c r="Z2592" s="3" t="str">
        <f t="shared" si="282"/>
        <v>Poor</v>
      </c>
      <c r="AA2592" s="27">
        <f t="shared" si="283"/>
        <v>1.2609120433174064</v>
      </c>
      <c r="AB2592" s="3" t="str">
        <f t="shared" si="284"/>
        <v>Low</v>
      </c>
      <c r="AC2592" s="3" t="str">
        <f t="shared" si="285"/>
        <v>Low</v>
      </c>
      <c r="AD2592" s="3" t="str">
        <f t="shared" si="286"/>
        <v>No</v>
      </c>
    </row>
    <row r="2593" spans="1:30" ht="15" customHeight="1" x14ac:dyDescent="0.3">
      <c r="A2593" s="3" t="s">
        <v>2614</v>
      </c>
      <c r="B2593" s="3">
        <v>25</v>
      </c>
      <c r="C2593" s="3" t="s">
        <v>31</v>
      </c>
      <c r="D2593" s="3" t="s">
        <v>33</v>
      </c>
      <c r="E2593" s="3">
        <v>47436.4267684238</v>
      </c>
      <c r="F2593" s="3">
        <v>225</v>
      </c>
      <c r="G2593" s="3">
        <v>902.50434061061299</v>
      </c>
      <c r="H2593" s="3">
        <v>0</v>
      </c>
      <c r="I2593" s="3">
        <v>547.25279538493805</v>
      </c>
      <c r="J2593" s="3">
        <v>7</v>
      </c>
      <c r="K2593" s="3">
        <v>581.78140647657403</v>
      </c>
      <c r="L2593" s="3">
        <v>60</v>
      </c>
      <c r="M2593" s="3">
        <v>0</v>
      </c>
      <c r="N2593" s="3">
        <v>1</v>
      </c>
      <c r="O2593" s="3">
        <v>653</v>
      </c>
      <c r="P2593" s="3">
        <v>0</v>
      </c>
      <c r="Q2593" s="3">
        <v>15047.143891223899</v>
      </c>
      <c r="R2593" s="3">
        <v>5</v>
      </c>
      <c r="S2593" s="3">
        <v>0</v>
      </c>
      <c r="T2593" s="3">
        <v>1</v>
      </c>
      <c r="U2593" s="3">
        <v>1564.7511960040399</v>
      </c>
      <c r="V2593" s="3">
        <v>1</v>
      </c>
      <c r="W2593" s="3" t="str">
        <f>IF(Bank_data3[[#This Row],[credit_risk]]=1,"High Risk","Low Risk")</f>
        <v>High Risk</v>
      </c>
      <c r="X2593" s="3" t="str">
        <f t="shared" si="280"/>
        <v>25-34</v>
      </c>
      <c r="Y2593" s="3" t="str">
        <f t="shared" si="281"/>
        <v>Low Income</v>
      </c>
      <c r="Z2593" s="3" t="str">
        <f t="shared" si="282"/>
        <v>Fair</v>
      </c>
      <c r="AA2593" s="27">
        <f t="shared" si="283"/>
        <v>0.31720652073313571</v>
      </c>
      <c r="AB2593" s="3" t="str">
        <f t="shared" si="284"/>
        <v>Low</v>
      </c>
      <c r="AC2593" s="3" t="str">
        <f t="shared" si="285"/>
        <v>High</v>
      </c>
      <c r="AD2593" s="3" t="str">
        <f t="shared" si="286"/>
        <v>No</v>
      </c>
    </row>
    <row r="2594" spans="1:30" ht="15" customHeight="1" x14ac:dyDescent="0.3">
      <c r="A2594" s="3" t="s">
        <v>2615</v>
      </c>
      <c r="B2594" s="3">
        <v>54</v>
      </c>
      <c r="C2594" s="3" t="s">
        <v>23</v>
      </c>
      <c r="D2594" s="3" t="s">
        <v>33</v>
      </c>
      <c r="E2594" s="3">
        <v>66628.001347591606</v>
      </c>
      <c r="F2594" s="3">
        <v>152</v>
      </c>
      <c r="G2594" s="3">
        <v>1308.52518921504</v>
      </c>
      <c r="H2594" s="3">
        <v>11</v>
      </c>
      <c r="I2594" s="3">
        <v>1293.4956290656501</v>
      </c>
      <c r="J2594" s="3">
        <v>40</v>
      </c>
      <c r="K2594" s="3">
        <v>566.15930231202003</v>
      </c>
      <c r="L2594" s="3">
        <v>63</v>
      </c>
      <c r="M2594" s="3">
        <v>18</v>
      </c>
      <c r="N2594" s="3">
        <v>6</v>
      </c>
      <c r="O2594" s="3">
        <v>874</v>
      </c>
      <c r="P2594" s="3">
        <v>5</v>
      </c>
      <c r="Q2594" s="3">
        <v>3619.9075211958202</v>
      </c>
      <c r="R2594" s="3">
        <v>6</v>
      </c>
      <c r="S2594" s="3">
        <v>0</v>
      </c>
      <c r="T2594" s="3">
        <v>0</v>
      </c>
      <c r="U2594" s="3">
        <v>13388.3909617216</v>
      </c>
      <c r="V2594" s="3">
        <v>1</v>
      </c>
      <c r="W2594" s="3" t="str">
        <f>IF(Bank_data3[[#This Row],[credit_risk]]=1,"High Risk","Low Risk")</f>
        <v>High Risk</v>
      </c>
      <c r="X2594" s="3" t="str">
        <f t="shared" si="280"/>
        <v>45-54</v>
      </c>
      <c r="Y2594" s="3" t="str">
        <f t="shared" si="281"/>
        <v>Middle Income</v>
      </c>
      <c r="Z2594" s="3" t="str">
        <f t="shared" si="282"/>
        <v>Excellent</v>
      </c>
      <c r="AA2594" s="27">
        <f t="shared" si="283"/>
        <v>5.433012319116591E-2</v>
      </c>
      <c r="AB2594" s="3" t="str">
        <f t="shared" si="284"/>
        <v>Medium</v>
      </c>
      <c r="AC2594" s="3" t="str">
        <f t="shared" si="285"/>
        <v>High</v>
      </c>
      <c r="AD2594" s="3" t="str">
        <f t="shared" si="286"/>
        <v>No</v>
      </c>
    </row>
    <row r="2595" spans="1:30" ht="15" customHeight="1" x14ac:dyDescent="0.3">
      <c r="A2595" s="3" t="s">
        <v>2616</v>
      </c>
      <c r="B2595" s="3">
        <v>41</v>
      </c>
      <c r="C2595" s="3" t="s">
        <v>31</v>
      </c>
      <c r="D2595" s="3" t="s">
        <v>33</v>
      </c>
      <c r="E2595" s="3">
        <v>41379.830027423297</v>
      </c>
      <c r="F2595" s="3">
        <v>47</v>
      </c>
      <c r="G2595" s="3">
        <v>433.64102012557203</v>
      </c>
      <c r="H2595" s="3">
        <v>11</v>
      </c>
      <c r="I2595" s="3">
        <v>991.756332948146</v>
      </c>
      <c r="J2595" s="3">
        <v>3</v>
      </c>
      <c r="K2595" s="3">
        <v>675.326800942153</v>
      </c>
      <c r="L2595" s="3">
        <v>45</v>
      </c>
      <c r="M2595" s="3">
        <v>17</v>
      </c>
      <c r="N2595" s="3">
        <v>9</v>
      </c>
      <c r="O2595" s="3">
        <v>548</v>
      </c>
      <c r="P2595" s="3">
        <v>2</v>
      </c>
      <c r="Q2595" s="3">
        <v>11817.926554023101</v>
      </c>
      <c r="R2595" s="3">
        <v>5</v>
      </c>
      <c r="S2595" s="3">
        <v>0</v>
      </c>
      <c r="T2595" s="3">
        <v>0</v>
      </c>
      <c r="U2595" s="3">
        <v>12979.019003559401</v>
      </c>
      <c r="V2595" s="3">
        <v>1</v>
      </c>
      <c r="W2595" s="3" t="str">
        <f>IF(Bank_data3[[#This Row],[credit_risk]]=1,"High Risk","Low Risk")</f>
        <v>High Risk</v>
      </c>
      <c r="X2595" s="3" t="str">
        <f t="shared" si="280"/>
        <v>35-44</v>
      </c>
      <c r="Y2595" s="3" t="str">
        <f t="shared" si="281"/>
        <v>Low Income</v>
      </c>
      <c r="Z2595" s="3" t="str">
        <f t="shared" si="282"/>
        <v>Poor</v>
      </c>
      <c r="AA2595" s="27">
        <f t="shared" si="283"/>
        <v>0.28559630491935584</v>
      </c>
      <c r="AB2595" s="3" t="str">
        <f t="shared" si="284"/>
        <v>Low</v>
      </c>
      <c r="AC2595" s="3" t="str">
        <f t="shared" si="285"/>
        <v>High</v>
      </c>
      <c r="AD2595" s="3" t="str">
        <f t="shared" si="286"/>
        <v>No</v>
      </c>
    </row>
    <row r="2596" spans="1:30" ht="15" customHeight="1" x14ac:dyDescent="0.3">
      <c r="A2596" s="3" t="s">
        <v>2617</v>
      </c>
      <c r="B2596" s="3">
        <v>62</v>
      </c>
      <c r="C2596" s="3" t="s">
        <v>28</v>
      </c>
      <c r="D2596" s="3" t="s">
        <v>26</v>
      </c>
      <c r="E2596" s="3">
        <v>23991.3949253756</v>
      </c>
      <c r="F2596" s="3">
        <v>203</v>
      </c>
      <c r="G2596" s="3">
        <v>2009.82528188173</v>
      </c>
      <c r="H2596" s="3">
        <v>8</v>
      </c>
      <c r="I2596" s="3">
        <v>1156.2275455214301</v>
      </c>
      <c r="J2596" s="3">
        <v>31</v>
      </c>
      <c r="K2596" s="3">
        <v>506.03474513725098</v>
      </c>
      <c r="L2596" s="3">
        <v>55</v>
      </c>
      <c r="M2596" s="3">
        <v>1</v>
      </c>
      <c r="N2596" s="3">
        <v>7</v>
      </c>
      <c r="O2596" s="3">
        <v>626</v>
      </c>
      <c r="P2596" s="3">
        <v>5</v>
      </c>
      <c r="Q2596" s="3">
        <v>17020.036276468702</v>
      </c>
      <c r="R2596" s="3">
        <v>3</v>
      </c>
      <c r="S2596" s="3">
        <v>0</v>
      </c>
      <c r="T2596" s="3">
        <v>0</v>
      </c>
      <c r="U2596" s="3">
        <v>4500.2731225441603</v>
      </c>
      <c r="V2596" s="3">
        <v>0</v>
      </c>
      <c r="W2596" s="3" t="str">
        <f>IF(Bank_data3[[#This Row],[credit_risk]]=1,"High Risk","Low Risk")</f>
        <v>Low Risk</v>
      </c>
      <c r="X2596" s="3" t="str">
        <f t="shared" si="280"/>
        <v>55+</v>
      </c>
      <c r="Y2596" s="3" t="str">
        <f t="shared" si="281"/>
        <v>Low Income</v>
      </c>
      <c r="Z2596" s="3" t="str">
        <f t="shared" si="282"/>
        <v>Fair</v>
      </c>
      <c r="AA2596" s="27">
        <f t="shared" si="283"/>
        <v>0.70942253793115961</v>
      </c>
      <c r="AB2596" s="3" t="str">
        <f t="shared" si="284"/>
        <v>Medium</v>
      </c>
      <c r="AC2596" s="3" t="str">
        <f t="shared" si="285"/>
        <v>High</v>
      </c>
      <c r="AD2596" s="3" t="str">
        <f t="shared" si="286"/>
        <v>No</v>
      </c>
    </row>
    <row r="2597" spans="1:30" ht="15" customHeight="1" x14ac:dyDescent="0.3">
      <c r="A2597" s="3" t="s">
        <v>2618</v>
      </c>
      <c r="B2597" s="3">
        <v>34</v>
      </c>
      <c r="C2597" s="3" t="s">
        <v>23</v>
      </c>
      <c r="D2597" s="3" t="s">
        <v>33</v>
      </c>
      <c r="E2597" s="3">
        <v>39388.8708985169</v>
      </c>
      <c r="F2597" s="3">
        <v>189</v>
      </c>
      <c r="G2597" s="3">
        <v>1149.37382230047</v>
      </c>
      <c r="H2597" s="3">
        <v>5</v>
      </c>
      <c r="I2597" s="3">
        <v>20</v>
      </c>
      <c r="J2597" s="3">
        <v>44</v>
      </c>
      <c r="K2597" s="3">
        <v>244.30032872248299</v>
      </c>
      <c r="L2597" s="3">
        <v>38</v>
      </c>
      <c r="M2597" s="3">
        <v>12</v>
      </c>
      <c r="N2597" s="3">
        <v>0</v>
      </c>
      <c r="O2597" s="3">
        <v>406</v>
      </c>
      <c r="P2597" s="3">
        <v>5</v>
      </c>
      <c r="Q2597" s="3">
        <v>26744.970663103399</v>
      </c>
      <c r="R2597" s="3">
        <v>0</v>
      </c>
      <c r="S2597" s="3">
        <v>0</v>
      </c>
      <c r="T2597" s="3">
        <v>0</v>
      </c>
      <c r="U2597" s="3">
        <v>3902.1273961501502</v>
      </c>
      <c r="V2597" s="3">
        <v>1</v>
      </c>
      <c r="W2597" s="3" t="str">
        <f>IF(Bank_data3[[#This Row],[credit_risk]]=1,"High Risk","Low Risk")</f>
        <v>High Risk</v>
      </c>
      <c r="X2597" s="3" t="str">
        <f t="shared" si="280"/>
        <v>25-34</v>
      </c>
      <c r="Y2597" s="3" t="str">
        <f t="shared" si="281"/>
        <v>Low Income</v>
      </c>
      <c r="Z2597" s="3" t="str">
        <f t="shared" si="282"/>
        <v>Poor</v>
      </c>
      <c r="AA2597" s="27">
        <f t="shared" si="283"/>
        <v>0.67899815488517645</v>
      </c>
      <c r="AB2597" s="3" t="str">
        <f t="shared" si="284"/>
        <v>Medium</v>
      </c>
      <c r="AC2597" s="3" t="str">
        <f t="shared" si="285"/>
        <v>High</v>
      </c>
      <c r="AD2597" s="3" t="str">
        <f t="shared" si="286"/>
        <v>No</v>
      </c>
    </row>
    <row r="2598" spans="1:30" ht="15" customHeight="1" x14ac:dyDescent="0.3">
      <c r="A2598" s="3" t="s">
        <v>2619</v>
      </c>
      <c r="B2598" s="3">
        <v>41</v>
      </c>
      <c r="C2598" s="3" t="s">
        <v>23</v>
      </c>
      <c r="D2598" s="3" t="s">
        <v>24</v>
      </c>
      <c r="E2598" s="3">
        <v>55870.859550483699</v>
      </c>
      <c r="F2598" s="3">
        <v>82</v>
      </c>
      <c r="G2598" s="3">
        <v>2504.7765901975099</v>
      </c>
      <c r="H2598" s="3">
        <v>2</v>
      </c>
      <c r="I2598" s="3">
        <v>915.79850739196104</v>
      </c>
      <c r="J2598" s="3">
        <v>34</v>
      </c>
      <c r="K2598" s="3">
        <v>594.67674192854997</v>
      </c>
      <c r="L2598" s="3">
        <v>12</v>
      </c>
      <c r="M2598" s="3">
        <v>13</v>
      </c>
      <c r="N2598" s="3">
        <v>1</v>
      </c>
      <c r="O2598" s="3">
        <v>476</v>
      </c>
      <c r="P2598" s="3">
        <v>0</v>
      </c>
      <c r="Q2598" s="3">
        <v>13112.460565269599</v>
      </c>
      <c r="R2598" s="3">
        <v>3</v>
      </c>
      <c r="S2598" s="3">
        <v>0</v>
      </c>
      <c r="T2598" s="3">
        <v>0</v>
      </c>
      <c r="U2598" s="3">
        <v>2574.0981848845399</v>
      </c>
      <c r="V2598" s="3">
        <v>1</v>
      </c>
      <c r="W2598" s="3" t="str">
        <f>IF(Bank_data3[[#This Row],[credit_risk]]=1,"High Risk","Low Risk")</f>
        <v>High Risk</v>
      </c>
      <c r="X2598" s="3" t="str">
        <f t="shared" si="280"/>
        <v>35-44</v>
      </c>
      <c r="Y2598" s="3" t="str">
        <f t="shared" si="281"/>
        <v>Middle Income</v>
      </c>
      <c r="Z2598" s="3" t="str">
        <f t="shared" si="282"/>
        <v>Poor</v>
      </c>
      <c r="AA2598" s="27">
        <f t="shared" si="283"/>
        <v>0.23469230061551968</v>
      </c>
      <c r="AB2598" s="3" t="str">
        <f t="shared" si="284"/>
        <v>Medium</v>
      </c>
      <c r="AC2598" s="3" t="str">
        <f t="shared" si="285"/>
        <v>Medium</v>
      </c>
      <c r="AD2598" s="3" t="str">
        <f t="shared" si="286"/>
        <v>No</v>
      </c>
    </row>
    <row r="2599" spans="1:30" ht="15" customHeight="1" x14ac:dyDescent="0.3">
      <c r="A2599" s="3" t="s">
        <v>2620</v>
      </c>
      <c r="B2599" s="3">
        <v>56</v>
      </c>
      <c r="C2599" s="3" t="s">
        <v>23</v>
      </c>
      <c r="D2599" s="3" t="s">
        <v>26</v>
      </c>
      <c r="E2599" s="3">
        <v>72363.871157462403</v>
      </c>
      <c r="F2599" s="3">
        <v>230</v>
      </c>
      <c r="G2599" s="3">
        <v>3179.1323835746298</v>
      </c>
      <c r="H2599" s="3">
        <v>0</v>
      </c>
      <c r="I2599" s="3">
        <v>1094.7552427329599</v>
      </c>
      <c r="J2599" s="3">
        <v>29</v>
      </c>
      <c r="K2599" s="3">
        <v>116.086070105753</v>
      </c>
      <c r="L2599" s="3">
        <v>40</v>
      </c>
      <c r="M2599" s="3">
        <v>2</v>
      </c>
      <c r="N2599" s="3">
        <v>0</v>
      </c>
      <c r="O2599" s="3">
        <v>428</v>
      </c>
      <c r="P2599" s="3">
        <v>2</v>
      </c>
      <c r="Q2599" s="3">
        <v>0</v>
      </c>
      <c r="R2599" s="3">
        <v>5</v>
      </c>
      <c r="S2599" s="3">
        <v>0</v>
      </c>
      <c r="T2599" s="3">
        <v>0</v>
      </c>
      <c r="U2599" s="3">
        <v>500</v>
      </c>
      <c r="V2599" s="3">
        <v>1</v>
      </c>
      <c r="W2599" s="3" t="str">
        <f>IF(Bank_data3[[#This Row],[credit_risk]]=1,"High Risk","Low Risk")</f>
        <v>High Risk</v>
      </c>
      <c r="X2599" s="3" t="str">
        <f t="shared" si="280"/>
        <v>55+</v>
      </c>
      <c r="Y2599" s="3" t="str">
        <f t="shared" si="281"/>
        <v>Middle Income</v>
      </c>
      <c r="Z2599" s="3" t="str">
        <f t="shared" si="282"/>
        <v>Poor</v>
      </c>
      <c r="AA2599" s="27">
        <f t="shared" si="283"/>
        <v>0</v>
      </c>
      <c r="AB2599" s="3" t="str">
        <f t="shared" si="284"/>
        <v>Medium</v>
      </c>
      <c r="AC2599" s="3" t="str">
        <f t="shared" si="285"/>
        <v>High</v>
      </c>
      <c r="AD2599" s="3" t="str">
        <f t="shared" si="286"/>
        <v>No</v>
      </c>
    </row>
    <row r="2600" spans="1:30" ht="15" customHeight="1" x14ac:dyDescent="0.3">
      <c r="A2600" s="3" t="s">
        <v>2621</v>
      </c>
      <c r="B2600" s="3">
        <v>61</v>
      </c>
      <c r="C2600" s="3" t="s">
        <v>28</v>
      </c>
      <c r="D2600" s="3" t="s">
        <v>33</v>
      </c>
      <c r="E2600" s="3">
        <v>45379.489493761001</v>
      </c>
      <c r="F2600" s="3">
        <v>228</v>
      </c>
      <c r="G2600" s="3">
        <v>1024.7587883494</v>
      </c>
      <c r="H2600" s="3">
        <v>8</v>
      </c>
      <c r="I2600" s="3">
        <v>1395.1010248043001</v>
      </c>
      <c r="J2600" s="3">
        <v>38</v>
      </c>
      <c r="K2600" s="3">
        <v>714.23380493470495</v>
      </c>
      <c r="L2600" s="3">
        <v>10</v>
      </c>
      <c r="M2600" s="3">
        <v>15</v>
      </c>
      <c r="N2600" s="3">
        <v>8</v>
      </c>
      <c r="O2600" s="3">
        <v>492</v>
      </c>
      <c r="P2600" s="3">
        <v>0</v>
      </c>
      <c r="Q2600" s="3">
        <v>1074.61747419988</v>
      </c>
      <c r="R2600" s="3">
        <v>2</v>
      </c>
      <c r="S2600" s="3">
        <v>1</v>
      </c>
      <c r="T2600" s="3">
        <v>1</v>
      </c>
      <c r="U2600" s="3">
        <v>16957.8489825996</v>
      </c>
      <c r="V2600" s="3">
        <v>1</v>
      </c>
      <c r="W2600" s="3" t="str">
        <f>IF(Bank_data3[[#This Row],[credit_risk]]=1,"High Risk","Low Risk")</f>
        <v>High Risk</v>
      </c>
      <c r="X2600" s="3" t="str">
        <f t="shared" si="280"/>
        <v>55+</v>
      </c>
      <c r="Y2600" s="3" t="str">
        <f t="shared" si="281"/>
        <v>Low Income</v>
      </c>
      <c r="Z2600" s="3" t="str">
        <f t="shared" si="282"/>
        <v>Poor</v>
      </c>
      <c r="AA2600" s="27">
        <f t="shared" si="283"/>
        <v>2.3680686719660515E-2</v>
      </c>
      <c r="AB2600" s="3" t="str">
        <f t="shared" si="284"/>
        <v>Medium</v>
      </c>
      <c r="AC2600" s="3" t="str">
        <f t="shared" si="285"/>
        <v>Medium</v>
      </c>
      <c r="AD2600" s="3" t="str">
        <f t="shared" si="286"/>
        <v>No</v>
      </c>
    </row>
    <row r="2601" spans="1:30" ht="15" customHeight="1" x14ac:dyDescent="0.3">
      <c r="A2601" s="3" t="s">
        <v>2622</v>
      </c>
      <c r="B2601" s="3">
        <v>31</v>
      </c>
      <c r="C2601" s="3" t="s">
        <v>28</v>
      </c>
      <c r="D2601" s="3" t="s">
        <v>26</v>
      </c>
      <c r="E2601" s="3">
        <v>68988.063425931396</v>
      </c>
      <c r="F2601" s="3">
        <v>239</v>
      </c>
      <c r="G2601" s="3">
        <v>886.16432780042805</v>
      </c>
      <c r="H2601" s="3">
        <v>1</v>
      </c>
      <c r="I2601" s="3">
        <v>287.66349554713503</v>
      </c>
      <c r="J2601" s="3">
        <v>47</v>
      </c>
      <c r="K2601" s="3">
        <v>793.09978449930497</v>
      </c>
      <c r="L2601" s="3">
        <v>40</v>
      </c>
      <c r="M2601" s="3">
        <v>13</v>
      </c>
      <c r="N2601" s="3">
        <v>9</v>
      </c>
      <c r="O2601" s="3">
        <v>724</v>
      </c>
      <c r="P2601" s="3">
        <v>0</v>
      </c>
      <c r="Q2601" s="3">
        <v>7878.2581838105298</v>
      </c>
      <c r="R2601" s="3">
        <v>6</v>
      </c>
      <c r="S2601" s="3">
        <v>0</v>
      </c>
      <c r="T2601" s="3">
        <v>0</v>
      </c>
      <c r="U2601" s="3">
        <v>8256.6142362942592</v>
      </c>
      <c r="V2601" s="3">
        <v>1</v>
      </c>
      <c r="W2601" s="3" t="str">
        <f>IF(Bank_data3[[#This Row],[credit_risk]]=1,"High Risk","Low Risk")</f>
        <v>High Risk</v>
      </c>
      <c r="X2601" s="3" t="str">
        <f t="shared" si="280"/>
        <v>25-34</v>
      </c>
      <c r="Y2601" s="3" t="str">
        <f t="shared" si="281"/>
        <v>Middle Income</v>
      </c>
      <c r="Z2601" s="3" t="str">
        <f t="shared" si="282"/>
        <v>Good</v>
      </c>
      <c r="AA2601" s="27">
        <f t="shared" si="283"/>
        <v>0.11419741028488171</v>
      </c>
      <c r="AB2601" s="3" t="str">
        <f t="shared" si="284"/>
        <v>Low</v>
      </c>
      <c r="AC2601" s="3" t="str">
        <f t="shared" si="285"/>
        <v>High</v>
      </c>
      <c r="AD2601" s="3" t="str">
        <f t="shared" si="286"/>
        <v>No</v>
      </c>
    </row>
    <row r="2602" spans="1:30" ht="15" customHeight="1" x14ac:dyDescent="0.3">
      <c r="A2602" s="3" t="s">
        <v>2623</v>
      </c>
      <c r="B2602" s="3">
        <v>66</v>
      </c>
      <c r="C2602" s="3" t="s">
        <v>28</v>
      </c>
      <c r="D2602" s="3" t="s">
        <v>26</v>
      </c>
      <c r="E2602" s="3">
        <v>66992.758666683498</v>
      </c>
      <c r="F2602" s="3">
        <v>15</v>
      </c>
      <c r="G2602" s="3">
        <v>2097.82444459829</v>
      </c>
      <c r="H2602" s="3">
        <v>9</v>
      </c>
      <c r="I2602" s="3">
        <v>1222.1401062180901</v>
      </c>
      <c r="J2602" s="3">
        <v>48</v>
      </c>
      <c r="K2602" s="3">
        <v>378.61226343908402</v>
      </c>
      <c r="L2602" s="3">
        <v>74</v>
      </c>
      <c r="M2602" s="3">
        <v>14</v>
      </c>
      <c r="N2602" s="3">
        <v>4</v>
      </c>
      <c r="O2602" s="3">
        <v>393</v>
      </c>
      <c r="P2602" s="3">
        <v>1</v>
      </c>
      <c r="Q2602" s="3">
        <v>6310.7901926666</v>
      </c>
      <c r="R2602" s="3">
        <v>7</v>
      </c>
      <c r="S2602" s="3">
        <v>1</v>
      </c>
      <c r="T2602" s="3">
        <v>0</v>
      </c>
      <c r="U2602" s="3">
        <v>500</v>
      </c>
      <c r="V2602" s="3">
        <v>1</v>
      </c>
      <c r="W2602" s="3" t="str">
        <f>IF(Bank_data3[[#This Row],[credit_risk]]=1,"High Risk","Low Risk")</f>
        <v>High Risk</v>
      </c>
      <c r="X2602" s="3" t="str">
        <f t="shared" si="280"/>
        <v>55+</v>
      </c>
      <c r="Y2602" s="3" t="str">
        <f t="shared" si="281"/>
        <v>Middle Income</v>
      </c>
      <c r="Z2602" s="3" t="str">
        <f t="shared" si="282"/>
        <v>Poor</v>
      </c>
      <c r="AA2602" s="27">
        <f t="shared" si="283"/>
        <v>9.4201079613176919E-2</v>
      </c>
      <c r="AB2602" s="3" t="str">
        <f t="shared" si="284"/>
        <v>Medium</v>
      </c>
      <c r="AC2602" s="3" t="str">
        <f t="shared" si="285"/>
        <v>High</v>
      </c>
      <c r="AD2602" s="3" t="str">
        <f t="shared" si="286"/>
        <v>No</v>
      </c>
    </row>
    <row r="2603" spans="1:30" ht="15" customHeight="1" x14ac:dyDescent="0.3">
      <c r="A2603" s="3" t="s">
        <v>2624</v>
      </c>
      <c r="B2603" s="3">
        <v>68</v>
      </c>
      <c r="C2603" s="3" t="s">
        <v>23</v>
      </c>
      <c r="D2603" s="3" t="s">
        <v>26</v>
      </c>
      <c r="E2603" s="3">
        <v>28820.027167061198</v>
      </c>
      <c r="F2603" s="3">
        <v>85</v>
      </c>
      <c r="G2603" s="3">
        <v>1577.58014805478</v>
      </c>
      <c r="H2603" s="3">
        <v>5</v>
      </c>
      <c r="I2603" s="3">
        <v>1375.5330999954399</v>
      </c>
      <c r="J2603" s="3">
        <v>29</v>
      </c>
      <c r="K2603" s="3">
        <v>370.16257706955702</v>
      </c>
      <c r="L2603" s="3">
        <v>46</v>
      </c>
      <c r="M2603" s="3">
        <v>2</v>
      </c>
      <c r="N2603" s="3">
        <v>3</v>
      </c>
      <c r="O2603" s="3">
        <v>733</v>
      </c>
      <c r="P2603" s="3">
        <v>1</v>
      </c>
      <c r="Q2603" s="3">
        <v>16967.466721402601</v>
      </c>
      <c r="R2603" s="3">
        <v>7</v>
      </c>
      <c r="S2603" s="3">
        <v>0</v>
      </c>
      <c r="T2603" s="3">
        <v>0</v>
      </c>
      <c r="U2603" s="3">
        <v>500</v>
      </c>
      <c r="V2603" s="3">
        <v>1</v>
      </c>
      <c r="W2603" s="3" t="str">
        <f>IF(Bank_data3[[#This Row],[credit_risk]]=1,"High Risk","Low Risk")</f>
        <v>High Risk</v>
      </c>
      <c r="X2603" s="3" t="str">
        <f t="shared" si="280"/>
        <v>55+</v>
      </c>
      <c r="Y2603" s="3" t="str">
        <f t="shared" si="281"/>
        <v>Low Income</v>
      </c>
      <c r="Z2603" s="3" t="str">
        <f t="shared" si="282"/>
        <v>Good</v>
      </c>
      <c r="AA2603" s="27">
        <f t="shared" si="283"/>
        <v>0.58873874833799433</v>
      </c>
      <c r="AB2603" s="3" t="str">
        <f t="shared" si="284"/>
        <v>Medium</v>
      </c>
      <c r="AC2603" s="3" t="str">
        <f t="shared" si="285"/>
        <v>High</v>
      </c>
      <c r="AD2603" s="3" t="str">
        <f t="shared" si="286"/>
        <v>No</v>
      </c>
    </row>
    <row r="2604" spans="1:30" ht="15" customHeight="1" x14ac:dyDescent="0.3">
      <c r="A2604" s="3" t="s">
        <v>2625</v>
      </c>
      <c r="B2604" s="3">
        <v>61</v>
      </c>
      <c r="C2604" s="3" t="s">
        <v>28</v>
      </c>
      <c r="D2604" s="3" t="s">
        <v>24</v>
      </c>
      <c r="E2604" s="3">
        <v>72512.746128844694</v>
      </c>
      <c r="F2604" s="3">
        <v>14</v>
      </c>
      <c r="G2604" s="3">
        <v>1795.7384396244599</v>
      </c>
      <c r="H2604" s="3">
        <v>5</v>
      </c>
      <c r="I2604" s="3">
        <v>93.948857952357201</v>
      </c>
      <c r="J2604" s="3">
        <v>16</v>
      </c>
      <c r="K2604" s="3">
        <v>11.9415397991951</v>
      </c>
      <c r="L2604" s="3">
        <v>48</v>
      </c>
      <c r="M2604" s="3">
        <v>1</v>
      </c>
      <c r="N2604" s="3">
        <v>7</v>
      </c>
      <c r="O2604" s="3">
        <v>395</v>
      </c>
      <c r="P2604" s="3">
        <v>1</v>
      </c>
      <c r="Q2604" s="3">
        <v>23223.323698952401</v>
      </c>
      <c r="R2604" s="3">
        <v>2</v>
      </c>
      <c r="S2604" s="3">
        <v>0</v>
      </c>
      <c r="T2604" s="3">
        <v>0</v>
      </c>
      <c r="U2604" s="3">
        <v>3510.3523831376301</v>
      </c>
      <c r="V2604" s="3">
        <v>1</v>
      </c>
      <c r="W2604" s="3" t="str">
        <f>IF(Bank_data3[[#This Row],[credit_risk]]=1,"High Risk","Low Risk")</f>
        <v>High Risk</v>
      </c>
      <c r="X2604" s="3" t="str">
        <f t="shared" si="280"/>
        <v>55+</v>
      </c>
      <c r="Y2604" s="3" t="str">
        <f t="shared" si="281"/>
        <v>Middle Income</v>
      </c>
      <c r="Z2604" s="3" t="str">
        <f t="shared" si="282"/>
        <v>Poor</v>
      </c>
      <c r="AA2604" s="27">
        <f t="shared" si="283"/>
        <v>0.32026540075710141</v>
      </c>
      <c r="AB2604" s="3" t="str">
        <f t="shared" si="284"/>
        <v>Medium</v>
      </c>
      <c r="AC2604" s="3" t="str">
        <f t="shared" si="285"/>
        <v>High</v>
      </c>
      <c r="AD2604" s="3" t="str">
        <f t="shared" si="286"/>
        <v>No</v>
      </c>
    </row>
    <row r="2605" spans="1:30" ht="15" customHeight="1" x14ac:dyDescent="0.3">
      <c r="A2605" s="3" t="s">
        <v>2626</v>
      </c>
      <c r="B2605" s="3">
        <v>57</v>
      </c>
      <c r="C2605" s="3" t="s">
        <v>31</v>
      </c>
      <c r="D2605" s="3" t="s">
        <v>33</v>
      </c>
      <c r="E2605" s="3">
        <v>55312.029807388601</v>
      </c>
      <c r="F2605" s="3">
        <v>166</v>
      </c>
      <c r="G2605" s="3">
        <v>2563.5156693984</v>
      </c>
      <c r="H2605" s="3">
        <v>11</v>
      </c>
      <c r="I2605" s="3">
        <v>967.50688845441005</v>
      </c>
      <c r="J2605" s="3">
        <v>18</v>
      </c>
      <c r="K2605" s="3">
        <v>486.53168237521197</v>
      </c>
      <c r="L2605" s="3">
        <v>64</v>
      </c>
      <c r="M2605" s="3">
        <v>2</v>
      </c>
      <c r="N2605" s="3">
        <v>2</v>
      </c>
      <c r="O2605" s="3">
        <v>858</v>
      </c>
      <c r="P2605" s="3">
        <v>2</v>
      </c>
      <c r="Q2605" s="3">
        <v>16653.866146763601</v>
      </c>
      <c r="R2605" s="3">
        <v>3</v>
      </c>
      <c r="S2605" s="3">
        <v>0</v>
      </c>
      <c r="T2605" s="3">
        <v>0</v>
      </c>
      <c r="U2605" s="3">
        <v>5915.6583595010397</v>
      </c>
      <c r="V2605" s="3">
        <v>0</v>
      </c>
      <c r="W2605" s="3" t="str">
        <f>IF(Bank_data3[[#This Row],[credit_risk]]=1,"High Risk","Low Risk")</f>
        <v>Low Risk</v>
      </c>
      <c r="X2605" s="3" t="str">
        <f t="shared" si="280"/>
        <v>55+</v>
      </c>
      <c r="Y2605" s="3" t="str">
        <f t="shared" si="281"/>
        <v>Middle Income</v>
      </c>
      <c r="Z2605" s="3" t="str">
        <f t="shared" si="282"/>
        <v>Excellent</v>
      </c>
      <c r="AA2605" s="27">
        <f t="shared" si="283"/>
        <v>0.30108940504907977</v>
      </c>
      <c r="AB2605" s="3" t="str">
        <f t="shared" si="284"/>
        <v>Medium</v>
      </c>
      <c r="AC2605" s="3" t="str">
        <f t="shared" si="285"/>
        <v>High</v>
      </c>
      <c r="AD2605" s="3" t="str">
        <f t="shared" si="286"/>
        <v>No</v>
      </c>
    </row>
    <row r="2606" spans="1:30" ht="15" customHeight="1" x14ac:dyDescent="0.3">
      <c r="A2606" s="3" t="s">
        <v>2627</v>
      </c>
      <c r="B2606" s="3">
        <v>37</v>
      </c>
      <c r="C2606" s="3" t="s">
        <v>28</v>
      </c>
      <c r="D2606" s="3" t="s">
        <v>26</v>
      </c>
      <c r="E2606" s="3">
        <v>28279.705032604099</v>
      </c>
      <c r="F2606" s="3">
        <v>12</v>
      </c>
      <c r="G2606" s="3">
        <v>1282.6557242645199</v>
      </c>
      <c r="H2606" s="3">
        <v>2</v>
      </c>
      <c r="I2606" s="3">
        <v>1016.16728501925</v>
      </c>
      <c r="J2606" s="3">
        <v>30</v>
      </c>
      <c r="K2606" s="3">
        <v>595.75818508525401</v>
      </c>
      <c r="L2606" s="3">
        <v>34</v>
      </c>
      <c r="M2606" s="3">
        <v>8</v>
      </c>
      <c r="N2606" s="3">
        <v>7</v>
      </c>
      <c r="O2606" s="3">
        <v>599</v>
      </c>
      <c r="P2606" s="3">
        <v>4</v>
      </c>
      <c r="Q2606" s="3">
        <v>17441.531176946799</v>
      </c>
      <c r="R2606" s="3">
        <v>1</v>
      </c>
      <c r="S2606" s="3">
        <v>0</v>
      </c>
      <c r="T2606" s="3">
        <v>0</v>
      </c>
      <c r="U2606" s="3">
        <v>11179.082263316001</v>
      </c>
      <c r="V2606" s="3">
        <v>0</v>
      </c>
      <c r="W2606" s="3" t="str">
        <f>IF(Bank_data3[[#This Row],[credit_risk]]=1,"High Risk","Low Risk")</f>
        <v>Low Risk</v>
      </c>
      <c r="X2606" s="3" t="str">
        <f t="shared" si="280"/>
        <v>35-44</v>
      </c>
      <c r="Y2606" s="3" t="str">
        <f t="shared" si="281"/>
        <v>Low Income</v>
      </c>
      <c r="Z2606" s="3" t="str">
        <f t="shared" si="282"/>
        <v>Fair</v>
      </c>
      <c r="AA2606" s="27">
        <f t="shared" si="283"/>
        <v>0.61675081677260046</v>
      </c>
      <c r="AB2606" s="3" t="str">
        <f t="shared" si="284"/>
        <v>Medium</v>
      </c>
      <c r="AC2606" s="3" t="str">
        <f t="shared" si="285"/>
        <v>High</v>
      </c>
      <c r="AD2606" s="3" t="str">
        <f t="shared" si="286"/>
        <v>No</v>
      </c>
    </row>
    <row r="2607" spans="1:30" ht="15" customHeight="1" x14ac:dyDescent="0.3">
      <c r="A2607" s="3" t="s">
        <v>2628</v>
      </c>
      <c r="B2607" s="3">
        <v>64</v>
      </c>
      <c r="C2607" s="3" t="s">
        <v>23</v>
      </c>
      <c r="D2607" s="3" t="s">
        <v>26</v>
      </c>
      <c r="E2607" s="3">
        <v>81694.964118879201</v>
      </c>
      <c r="F2607" s="3">
        <v>18</v>
      </c>
      <c r="G2607" s="3">
        <v>647.404921516694</v>
      </c>
      <c r="H2607" s="3">
        <v>10</v>
      </c>
      <c r="I2607" s="3">
        <v>685.54731807183305</v>
      </c>
      <c r="J2607" s="3">
        <v>16</v>
      </c>
      <c r="K2607" s="3">
        <v>583.11710011772698</v>
      </c>
      <c r="L2607" s="3">
        <v>34</v>
      </c>
      <c r="M2607" s="3">
        <v>7</v>
      </c>
      <c r="N2607" s="3">
        <v>2</v>
      </c>
      <c r="O2607" s="3">
        <v>664</v>
      </c>
      <c r="P2607" s="3">
        <v>4</v>
      </c>
      <c r="Q2607" s="3">
        <v>15969.6912972152</v>
      </c>
      <c r="R2607" s="3">
        <v>4</v>
      </c>
      <c r="S2607" s="3">
        <v>0</v>
      </c>
      <c r="T2607" s="3">
        <v>0</v>
      </c>
      <c r="U2607" s="3">
        <v>12619.0892665395</v>
      </c>
      <c r="V2607" s="3">
        <v>1</v>
      </c>
      <c r="W2607" s="3" t="str">
        <f>IF(Bank_data3[[#This Row],[credit_risk]]=1,"High Risk","Low Risk")</f>
        <v>High Risk</v>
      </c>
      <c r="X2607" s="3" t="str">
        <f t="shared" si="280"/>
        <v>55+</v>
      </c>
      <c r="Y2607" s="3" t="str">
        <f t="shared" si="281"/>
        <v>Middle Income</v>
      </c>
      <c r="Z2607" s="3" t="str">
        <f t="shared" si="282"/>
        <v>Fair</v>
      </c>
      <c r="AA2607" s="27">
        <f t="shared" si="283"/>
        <v>0.19547950683932919</v>
      </c>
      <c r="AB2607" s="3" t="str">
        <f t="shared" si="284"/>
        <v>Low</v>
      </c>
      <c r="AC2607" s="3" t="str">
        <f t="shared" si="285"/>
        <v>High</v>
      </c>
      <c r="AD2607" s="3" t="str">
        <f t="shared" si="286"/>
        <v>No</v>
      </c>
    </row>
    <row r="2608" spans="1:30" ht="15" customHeight="1" x14ac:dyDescent="0.3">
      <c r="A2608" s="3" t="s">
        <v>2629</v>
      </c>
      <c r="B2608" s="3">
        <v>54</v>
      </c>
      <c r="C2608" s="3" t="s">
        <v>31</v>
      </c>
      <c r="D2608" s="3" t="s">
        <v>26</v>
      </c>
      <c r="E2608" s="3">
        <v>47739.639417258499</v>
      </c>
      <c r="F2608" s="3">
        <v>94</v>
      </c>
      <c r="G2608" s="3">
        <v>515.62220598966098</v>
      </c>
      <c r="H2608" s="3">
        <v>5</v>
      </c>
      <c r="I2608" s="3">
        <v>628.46693897679904</v>
      </c>
      <c r="J2608" s="3">
        <v>1</v>
      </c>
      <c r="K2608" s="3">
        <v>567.29737612421502</v>
      </c>
      <c r="L2608" s="3">
        <v>66</v>
      </c>
      <c r="M2608" s="3">
        <v>18</v>
      </c>
      <c r="N2608" s="3">
        <v>5</v>
      </c>
      <c r="O2608" s="3">
        <v>815</v>
      </c>
      <c r="P2608" s="3">
        <v>4</v>
      </c>
      <c r="Q2608" s="3">
        <v>14177.351541354299</v>
      </c>
      <c r="R2608" s="3">
        <v>4</v>
      </c>
      <c r="S2608" s="3">
        <v>0</v>
      </c>
      <c r="T2608" s="3">
        <v>0</v>
      </c>
      <c r="U2608" s="3">
        <v>9236.2220677962796</v>
      </c>
      <c r="V2608" s="3">
        <v>1</v>
      </c>
      <c r="W2608" s="3" t="str">
        <f>IF(Bank_data3[[#This Row],[credit_risk]]=1,"High Risk","Low Risk")</f>
        <v>High Risk</v>
      </c>
      <c r="X2608" s="3" t="str">
        <f t="shared" si="280"/>
        <v>45-54</v>
      </c>
      <c r="Y2608" s="3" t="str">
        <f t="shared" si="281"/>
        <v>Low Income</v>
      </c>
      <c r="Z2608" s="3" t="str">
        <f t="shared" si="282"/>
        <v>Excellent</v>
      </c>
      <c r="AA2608" s="27">
        <f t="shared" si="283"/>
        <v>0.29697232141701102</v>
      </c>
      <c r="AB2608" s="3" t="str">
        <f t="shared" si="284"/>
        <v>Low</v>
      </c>
      <c r="AC2608" s="3" t="str">
        <f t="shared" si="285"/>
        <v>High</v>
      </c>
      <c r="AD2608" s="3" t="str">
        <f t="shared" si="286"/>
        <v>No</v>
      </c>
    </row>
    <row r="2609" spans="1:30" ht="15" customHeight="1" x14ac:dyDescent="0.3">
      <c r="A2609" s="3" t="s">
        <v>2630</v>
      </c>
      <c r="B2609" s="3">
        <v>49</v>
      </c>
      <c r="C2609" s="3" t="s">
        <v>28</v>
      </c>
      <c r="D2609" s="3" t="s">
        <v>33</v>
      </c>
      <c r="E2609" s="3">
        <v>15018.0232584035</v>
      </c>
      <c r="F2609" s="3">
        <v>21</v>
      </c>
      <c r="G2609" s="3">
        <v>1358.1400209808301</v>
      </c>
      <c r="H2609" s="3">
        <v>1</v>
      </c>
      <c r="I2609" s="3">
        <v>1033.7488696507401</v>
      </c>
      <c r="J2609" s="3">
        <v>36</v>
      </c>
      <c r="K2609" s="3">
        <v>433.93062011126199</v>
      </c>
      <c r="L2609" s="3">
        <v>3</v>
      </c>
      <c r="M2609" s="3">
        <v>19</v>
      </c>
      <c r="N2609" s="3">
        <v>3</v>
      </c>
      <c r="O2609" s="3">
        <v>875</v>
      </c>
      <c r="P2609" s="3">
        <v>4</v>
      </c>
      <c r="Q2609" s="3">
        <v>7435.8889212603899</v>
      </c>
      <c r="R2609" s="3">
        <v>0</v>
      </c>
      <c r="S2609" s="3">
        <v>1</v>
      </c>
      <c r="T2609" s="3">
        <v>0</v>
      </c>
      <c r="U2609" s="3">
        <v>8269.6801898758495</v>
      </c>
      <c r="V2609" s="3">
        <v>1</v>
      </c>
      <c r="W2609" s="3" t="str">
        <f>IF(Bank_data3[[#This Row],[credit_risk]]=1,"High Risk","Low Risk")</f>
        <v>High Risk</v>
      </c>
      <c r="X2609" s="3" t="str">
        <f t="shared" si="280"/>
        <v>45-54</v>
      </c>
      <c r="Y2609" s="3" t="str">
        <f t="shared" si="281"/>
        <v>Low Income</v>
      </c>
      <c r="Z2609" s="3" t="str">
        <f t="shared" si="282"/>
        <v>Excellent</v>
      </c>
      <c r="AA2609" s="27">
        <f t="shared" si="283"/>
        <v>0.49513100314980246</v>
      </c>
      <c r="AB2609" s="3" t="str">
        <f t="shared" si="284"/>
        <v>Medium</v>
      </c>
      <c r="AC2609" s="3" t="str">
        <f t="shared" si="285"/>
        <v>Low</v>
      </c>
      <c r="AD2609" s="3" t="str">
        <f t="shared" si="286"/>
        <v>No</v>
      </c>
    </row>
    <row r="2610" spans="1:30" ht="15" customHeight="1" x14ac:dyDescent="0.3">
      <c r="A2610" s="3" t="s">
        <v>2631</v>
      </c>
      <c r="B2610" s="3">
        <v>43</v>
      </c>
      <c r="C2610" s="3" t="s">
        <v>31</v>
      </c>
      <c r="D2610" s="3" t="s">
        <v>26</v>
      </c>
      <c r="E2610" s="3">
        <v>37287.205737725999</v>
      </c>
      <c r="F2610" s="3">
        <v>106</v>
      </c>
      <c r="G2610" s="3">
        <v>1218.5096792837201</v>
      </c>
      <c r="H2610" s="3">
        <v>7</v>
      </c>
      <c r="I2610" s="3">
        <v>584.75638630627896</v>
      </c>
      <c r="J2610" s="3">
        <v>47</v>
      </c>
      <c r="K2610" s="3">
        <v>727.72885394752996</v>
      </c>
      <c r="L2610" s="3">
        <v>23</v>
      </c>
      <c r="M2610" s="3">
        <v>19</v>
      </c>
      <c r="N2610" s="3">
        <v>7</v>
      </c>
      <c r="O2610" s="3">
        <v>703</v>
      </c>
      <c r="P2610" s="3">
        <v>2</v>
      </c>
      <c r="Q2610" s="3">
        <v>16730.956934376401</v>
      </c>
      <c r="R2610" s="3">
        <v>6</v>
      </c>
      <c r="S2610" s="3">
        <v>0</v>
      </c>
      <c r="T2610" s="3">
        <v>0</v>
      </c>
      <c r="U2610" s="3">
        <v>9257.1785483425701</v>
      </c>
      <c r="V2610" s="3">
        <v>1</v>
      </c>
      <c r="W2610" s="3" t="str">
        <f>IF(Bank_data3[[#This Row],[credit_risk]]=1,"High Risk","Low Risk")</f>
        <v>High Risk</v>
      </c>
      <c r="X2610" s="3" t="str">
        <f t="shared" si="280"/>
        <v>35-44</v>
      </c>
      <c r="Y2610" s="3" t="str">
        <f t="shared" si="281"/>
        <v>Low Income</v>
      </c>
      <c r="Z2610" s="3" t="str">
        <f t="shared" si="282"/>
        <v>Good</v>
      </c>
      <c r="AA2610" s="27">
        <f t="shared" si="283"/>
        <v>0.44870503443084647</v>
      </c>
      <c r="AB2610" s="3" t="str">
        <f t="shared" si="284"/>
        <v>Medium</v>
      </c>
      <c r="AC2610" s="3" t="str">
        <f t="shared" si="285"/>
        <v>Medium</v>
      </c>
      <c r="AD2610" s="3" t="str">
        <f t="shared" si="286"/>
        <v>No</v>
      </c>
    </row>
    <row r="2611" spans="1:30" ht="15" customHeight="1" x14ac:dyDescent="0.3">
      <c r="A2611" s="3" t="s">
        <v>2632</v>
      </c>
      <c r="B2611" s="3">
        <v>61</v>
      </c>
      <c r="C2611" s="3" t="s">
        <v>31</v>
      </c>
      <c r="D2611" s="3" t="s">
        <v>26</v>
      </c>
      <c r="E2611" s="3">
        <v>32855.823649125901</v>
      </c>
      <c r="F2611" s="3">
        <v>136</v>
      </c>
      <c r="G2611" s="3">
        <v>2191.9064959539501</v>
      </c>
      <c r="H2611" s="3">
        <v>0</v>
      </c>
      <c r="I2611" s="3">
        <v>723.96273505366605</v>
      </c>
      <c r="J2611" s="3">
        <v>28</v>
      </c>
      <c r="K2611" s="3">
        <v>258.44514833452803</v>
      </c>
      <c r="L2611" s="3">
        <v>35</v>
      </c>
      <c r="M2611" s="3">
        <v>14</v>
      </c>
      <c r="N2611" s="3">
        <v>6</v>
      </c>
      <c r="O2611" s="3">
        <v>535</v>
      </c>
      <c r="P2611" s="3">
        <v>1</v>
      </c>
      <c r="Q2611" s="3">
        <v>9809.4758706530592</v>
      </c>
      <c r="R2611" s="3">
        <v>6</v>
      </c>
      <c r="S2611" s="3">
        <v>0</v>
      </c>
      <c r="T2611" s="3">
        <v>0</v>
      </c>
      <c r="U2611" s="3">
        <v>13556.006830071599</v>
      </c>
      <c r="V2611" s="3">
        <v>1</v>
      </c>
      <c r="W2611" s="3" t="str">
        <f>IF(Bank_data3[[#This Row],[credit_risk]]=1,"High Risk","Low Risk")</f>
        <v>High Risk</v>
      </c>
      <c r="X2611" s="3" t="str">
        <f t="shared" si="280"/>
        <v>55+</v>
      </c>
      <c r="Y2611" s="3" t="str">
        <f t="shared" si="281"/>
        <v>Low Income</v>
      </c>
      <c r="Z2611" s="3" t="str">
        <f t="shared" si="282"/>
        <v>Poor</v>
      </c>
      <c r="AA2611" s="27">
        <f t="shared" si="283"/>
        <v>0.2985612528059095</v>
      </c>
      <c r="AB2611" s="3" t="str">
        <f t="shared" si="284"/>
        <v>Medium</v>
      </c>
      <c r="AC2611" s="3" t="str">
        <f t="shared" si="285"/>
        <v>High</v>
      </c>
      <c r="AD2611" s="3" t="str">
        <f t="shared" si="286"/>
        <v>No</v>
      </c>
    </row>
    <row r="2612" spans="1:30" ht="15" customHeight="1" x14ac:dyDescent="0.3">
      <c r="A2612" s="3" t="s">
        <v>2633</v>
      </c>
      <c r="B2612" s="3">
        <v>49</v>
      </c>
      <c r="C2612" s="3" t="s">
        <v>23</v>
      </c>
      <c r="D2612" s="3" t="s">
        <v>24</v>
      </c>
      <c r="E2612" s="3">
        <v>37728.681185932401</v>
      </c>
      <c r="F2612" s="3">
        <v>134</v>
      </c>
      <c r="G2612" s="3">
        <v>2613.9851750962798</v>
      </c>
      <c r="H2612" s="3">
        <v>5</v>
      </c>
      <c r="I2612" s="3">
        <v>1084.35221528837</v>
      </c>
      <c r="J2612" s="3">
        <v>29</v>
      </c>
      <c r="K2612" s="3">
        <v>264.74742754638498</v>
      </c>
      <c r="L2612" s="3">
        <v>76</v>
      </c>
      <c r="M2612" s="3">
        <v>11</v>
      </c>
      <c r="N2612" s="3">
        <v>4</v>
      </c>
      <c r="O2612" s="3">
        <v>841</v>
      </c>
      <c r="P2612" s="3">
        <v>1</v>
      </c>
      <c r="Q2612" s="3">
        <v>16965.767805419298</v>
      </c>
      <c r="R2612" s="3">
        <v>2</v>
      </c>
      <c r="S2612" s="3">
        <v>1</v>
      </c>
      <c r="T2612" s="3">
        <v>0</v>
      </c>
      <c r="U2612" s="3">
        <v>8326.9222825092893</v>
      </c>
      <c r="V2612" s="3">
        <v>1</v>
      </c>
      <c r="W2612" s="3" t="str">
        <f>IF(Bank_data3[[#This Row],[credit_risk]]=1,"High Risk","Low Risk")</f>
        <v>High Risk</v>
      </c>
      <c r="X2612" s="3" t="str">
        <f t="shared" si="280"/>
        <v>45-54</v>
      </c>
      <c r="Y2612" s="3" t="str">
        <f t="shared" si="281"/>
        <v>Low Income</v>
      </c>
      <c r="Z2612" s="3" t="str">
        <f t="shared" si="282"/>
        <v>Excellent</v>
      </c>
      <c r="AA2612" s="27">
        <f t="shared" si="283"/>
        <v>0.44967826258780524</v>
      </c>
      <c r="AB2612" s="3" t="str">
        <f t="shared" si="284"/>
        <v>Medium</v>
      </c>
      <c r="AC2612" s="3" t="str">
        <f t="shared" si="285"/>
        <v>High</v>
      </c>
      <c r="AD2612" s="3" t="str">
        <f t="shared" si="286"/>
        <v>No</v>
      </c>
    </row>
    <row r="2613" spans="1:30" ht="15" customHeight="1" x14ac:dyDescent="0.3">
      <c r="A2613" s="3" t="s">
        <v>2634</v>
      </c>
      <c r="B2613" s="3">
        <v>33</v>
      </c>
      <c r="C2613" s="3" t="s">
        <v>31</v>
      </c>
      <c r="D2613" s="3" t="s">
        <v>33</v>
      </c>
      <c r="E2613" s="3">
        <v>41986.662581151599</v>
      </c>
      <c r="F2613" s="3">
        <v>160</v>
      </c>
      <c r="G2613" s="3">
        <v>2610.8374728798099</v>
      </c>
      <c r="H2613" s="3">
        <v>0</v>
      </c>
      <c r="I2613" s="3">
        <v>1413.9150676144</v>
      </c>
      <c r="J2613" s="3">
        <v>42</v>
      </c>
      <c r="K2613" s="3">
        <v>162.65026109239599</v>
      </c>
      <c r="L2613" s="3">
        <v>55</v>
      </c>
      <c r="M2613" s="3">
        <v>13</v>
      </c>
      <c r="N2613" s="3">
        <v>2</v>
      </c>
      <c r="O2613" s="3">
        <v>370</v>
      </c>
      <c r="P2613" s="3">
        <v>1</v>
      </c>
      <c r="Q2613" s="3">
        <v>14597.527820013</v>
      </c>
      <c r="R2613" s="3">
        <v>4</v>
      </c>
      <c r="S2613" s="3">
        <v>0</v>
      </c>
      <c r="T2613" s="3">
        <v>0</v>
      </c>
      <c r="U2613" s="3">
        <v>10172.251095859399</v>
      </c>
      <c r="V2613" s="3">
        <v>1</v>
      </c>
      <c r="W2613" s="3" t="str">
        <f>IF(Bank_data3[[#This Row],[credit_risk]]=1,"High Risk","Low Risk")</f>
        <v>High Risk</v>
      </c>
      <c r="X2613" s="3" t="str">
        <f t="shared" si="280"/>
        <v>25-34</v>
      </c>
      <c r="Y2613" s="3" t="str">
        <f t="shared" si="281"/>
        <v>Low Income</v>
      </c>
      <c r="Z2613" s="3" t="str">
        <f t="shared" si="282"/>
        <v>Poor</v>
      </c>
      <c r="AA2613" s="27">
        <f t="shared" si="283"/>
        <v>0.34767059162654274</v>
      </c>
      <c r="AB2613" s="3" t="str">
        <f t="shared" si="284"/>
        <v>Medium</v>
      </c>
      <c r="AC2613" s="3" t="str">
        <f t="shared" si="285"/>
        <v>High</v>
      </c>
      <c r="AD2613" s="3" t="str">
        <f t="shared" si="286"/>
        <v>No</v>
      </c>
    </row>
    <row r="2614" spans="1:30" ht="15" customHeight="1" x14ac:dyDescent="0.3">
      <c r="A2614" s="3" t="s">
        <v>2635</v>
      </c>
      <c r="B2614" s="3">
        <v>25</v>
      </c>
      <c r="C2614" s="3" t="s">
        <v>31</v>
      </c>
      <c r="D2614" s="3" t="s">
        <v>24</v>
      </c>
      <c r="E2614" s="3">
        <v>45366.993206871302</v>
      </c>
      <c r="F2614" s="3">
        <v>105</v>
      </c>
      <c r="G2614" s="3">
        <v>939.13477868465304</v>
      </c>
      <c r="H2614" s="3">
        <v>8</v>
      </c>
      <c r="I2614" s="3">
        <v>988.29449538970596</v>
      </c>
      <c r="J2614" s="3">
        <v>21</v>
      </c>
      <c r="K2614" s="3">
        <v>335.835953648969</v>
      </c>
      <c r="L2614" s="3">
        <v>3</v>
      </c>
      <c r="M2614" s="3">
        <v>17</v>
      </c>
      <c r="N2614" s="3">
        <v>4</v>
      </c>
      <c r="O2614" s="3">
        <v>649</v>
      </c>
      <c r="P2614" s="3">
        <v>2</v>
      </c>
      <c r="Q2614" s="3">
        <v>12000.6212656116</v>
      </c>
      <c r="R2614" s="3">
        <v>7</v>
      </c>
      <c r="S2614" s="3">
        <v>0</v>
      </c>
      <c r="T2614" s="3">
        <v>0</v>
      </c>
      <c r="U2614" s="3">
        <v>2794.6897974314102</v>
      </c>
      <c r="V2614" s="3">
        <v>1</v>
      </c>
      <c r="W2614" s="3" t="str">
        <f>IF(Bank_data3[[#This Row],[credit_risk]]=1,"High Risk","Low Risk")</f>
        <v>High Risk</v>
      </c>
      <c r="X2614" s="3" t="str">
        <f t="shared" si="280"/>
        <v>25-34</v>
      </c>
      <c r="Y2614" s="3" t="str">
        <f t="shared" si="281"/>
        <v>Low Income</v>
      </c>
      <c r="Z2614" s="3" t="str">
        <f t="shared" si="282"/>
        <v>Fair</v>
      </c>
      <c r="AA2614" s="27">
        <f t="shared" si="283"/>
        <v>0.26452317901892564</v>
      </c>
      <c r="AB2614" s="3" t="str">
        <f t="shared" si="284"/>
        <v>Low</v>
      </c>
      <c r="AC2614" s="3" t="str">
        <f t="shared" si="285"/>
        <v>Low</v>
      </c>
      <c r="AD2614" s="3" t="str">
        <f t="shared" si="286"/>
        <v>No</v>
      </c>
    </row>
    <row r="2615" spans="1:30" ht="15" customHeight="1" x14ac:dyDescent="0.3">
      <c r="A2615" s="3" t="s">
        <v>2636</v>
      </c>
      <c r="B2615" s="3">
        <v>22</v>
      </c>
      <c r="C2615" s="3" t="s">
        <v>23</v>
      </c>
      <c r="D2615" s="3" t="s">
        <v>33</v>
      </c>
      <c r="E2615" s="3">
        <v>44689.951246691598</v>
      </c>
      <c r="F2615" s="3">
        <v>97</v>
      </c>
      <c r="G2615" s="3">
        <v>857.406209154301</v>
      </c>
      <c r="H2615" s="3">
        <v>8</v>
      </c>
      <c r="I2615" s="3">
        <v>846.71957339507901</v>
      </c>
      <c r="J2615" s="3">
        <v>37</v>
      </c>
      <c r="K2615" s="3">
        <v>213.828378486177</v>
      </c>
      <c r="L2615" s="3">
        <v>39</v>
      </c>
      <c r="M2615" s="3">
        <v>1</v>
      </c>
      <c r="N2615" s="3">
        <v>3</v>
      </c>
      <c r="O2615" s="3">
        <v>384</v>
      </c>
      <c r="P2615" s="3">
        <v>0</v>
      </c>
      <c r="Q2615" s="3">
        <v>7541.7868773648497</v>
      </c>
      <c r="R2615" s="3">
        <v>2</v>
      </c>
      <c r="S2615" s="3">
        <v>0</v>
      </c>
      <c r="T2615" s="3">
        <v>0</v>
      </c>
      <c r="U2615" s="3">
        <v>8844.6421786895498</v>
      </c>
      <c r="V2615" s="3">
        <v>1</v>
      </c>
      <c r="W2615" s="3" t="str">
        <f>IF(Bank_data3[[#This Row],[credit_risk]]=1,"High Risk","Low Risk")</f>
        <v>High Risk</v>
      </c>
      <c r="X2615" s="3" t="str">
        <f t="shared" si="280"/>
        <v>18-24</v>
      </c>
      <c r="Y2615" s="3" t="str">
        <f t="shared" si="281"/>
        <v>Low Income</v>
      </c>
      <c r="Z2615" s="3" t="str">
        <f t="shared" si="282"/>
        <v>Poor</v>
      </c>
      <c r="AA2615" s="27">
        <f t="shared" si="283"/>
        <v>0.1687580018992115</v>
      </c>
      <c r="AB2615" s="3" t="str">
        <f t="shared" si="284"/>
        <v>Low</v>
      </c>
      <c r="AC2615" s="3" t="str">
        <f t="shared" si="285"/>
        <v>High</v>
      </c>
      <c r="AD2615" s="3" t="str">
        <f t="shared" si="286"/>
        <v>No</v>
      </c>
    </row>
    <row r="2616" spans="1:30" ht="15" customHeight="1" x14ac:dyDescent="0.3">
      <c r="A2616" s="3" t="s">
        <v>2637</v>
      </c>
      <c r="B2616" s="3">
        <v>35</v>
      </c>
      <c r="C2616" s="3" t="s">
        <v>23</v>
      </c>
      <c r="D2616" s="3" t="s">
        <v>33</v>
      </c>
      <c r="E2616" s="3">
        <v>48245.265932412898</v>
      </c>
      <c r="F2616" s="3">
        <v>176</v>
      </c>
      <c r="G2616" s="3">
        <v>49.254753461163801</v>
      </c>
      <c r="H2616" s="3">
        <v>5</v>
      </c>
      <c r="I2616" s="3">
        <v>619.26088036873</v>
      </c>
      <c r="J2616" s="3">
        <v>10</v>
      </c>
      <c r="K2616" s="3">
        <v>0</v>
      </c>
      <c r="L2616" s="3">
        <v>42</v>
      </c>
      <c r="M2616" s="3">
        <v>10</v>
      </c>
      <c r="N2616" s="3">
        <v>7</v>
      </c>
      <c r="O2616" s="3">
        <v>797</v>
      </c>
      <c r="P2616" s="3">
        <v>3</v>
      </c>
      <c r="Q2616" s="3">
        <v>11571.86937142</v>
      </c>
      <c r="R2616" s="3">
        <v>6</v>
      </c>
      <c r="S2616" s="3">
        <v>1</v>
      </c>
      <c r="T2616" s="3">
        <v>0</v>
      </c>
      <c r="U2616" s="3">
        <v>5699.5554295051597</v>
      </c>
      <c r="V2616" s="3">
        <v>1</v>
      </c>
      <c r="W2616" s="3" t="str">
        <f>IF(Bank_data3[[#This Row],[credit_risk]]=1,"High Risk","Low Risk")</f>
        <v>High Risk</v>
      </c>
      <c r="X2616" s="3" t="str">
        <f t="shared" si="280"/>
        <v>35-44</v>
      </c>
      <c r="Y2616" s="3" t="str">
        <f t="shared" si="281"/>
        <v>Low Income</v>
      </c>
      <c r="Z2616" s="3" t="str">
        <f t="shared" si="282"/>
        <v>Very Good</v>
      </c>
      <c r="AA2616" s="27">
        <f t="shared" si="283"/>
        <v>0.23985502303233452</v>
      </c>
      <c r="AB2616" s="3" t="str">
        <f t="shared" si="284"/>
        <v>Low</v>
      </c>
      <c r="AC2616" s="3" t="str">
        <f t="shared" si="285"/>
        <v>High</v>
      </c>
      <c r="AD2616" s="3" t="str">
        <f t="shared" si="286"/>
        <v>No</v>
      </c>
    </row>
    <row r="2617" spans="1:30" ht="15" customHeight="1" x14ac:dyDescent="0.3">
      <c r="A2617" s="3" t="s">
        <v>2638</v>
      </c>
      <c r="B2617" s="3">
        <v>26</v>
      </c>
      <c r="C2617" s="3" t="s">
        <v>23</v>
      </c>
      <c r="D2617" s="3" t="s">
        <v>33</v>
      </c>
      <c r="E2617" s="3">
        <v>60573.080955516001</v>
      </c>
      <c r="F2617" s="3">
        <v>29</v>
      </c>
      <c r="G2617" s="3">
        <v>1502.4214342123701</v>
      </c>
      <c r="H2617" s="3">
        <v>5</v>
      </c>
      <c r="I2617" s="3">
        <v>446.28998577213002</v>
      </c>
      <c r="J2617" s="3">
        <v>32</v>
      </c>
      <c r="K2617" s="3">
        <v>319.51248226052797</v>
      </c>
      <c r="L2617" s="3">
        <v>57</v>
      </c>
      <c r="M2617" s="3">
        <v>0</v>
      </c>
      <c r="N2617" s="3">
        <v>4</v>
      </c>
      <c r="O2617" s="3">
        <v>664</v>
      </c>
      <c r="P2617" s="3">
        <v>5</v>
      </c>
      <c r="Q2617" s="3">
        <v>8508.0169664307305</v>
      </c>
      <c r="R2617" s="3">
        <v>5</v>
      </c>
      <c r="S2617" s="3">
        <v>0</v>
      </c>
      <c r="T2617" s="3">
        <v>0</v>
      </c>
      <c r="U2617" s="3">
        <v>9688.8184520315699</v>
      </c>
      <c r="V2617" s="3">
        <v>1</v>
      </c>
      <c r="W2617" s="3" t="str">
        <f>IF(Bank_data3[[#This Row],[credit_risk]]=1,"High Risk","Low Risk")</f>
        <v>High Risk</v>
      </c>
      <c r="X2617" s="3" t="str">
        <f t="shared" si="280"/>
        <v>25-34</v>
      </c>
      <c r="Y2617" s="3" t="str">
        <f t="shared" si="281"/>
        <v>Middle Income</v>
      </c>
      <c r="Z2617" s="3" t="str">
        <f t="shared" si="282"/>
        <v>Fair</v>
      </c>
      <c r="AA2617" s="27">
        <f t="shared" si="283"/>
        <v>0.14045871255383058</v>
      </c>
      <c r="AB2617" s="3" t="str">
        <f t="shared" si="284"/>
        <v>Medium</v>
      </c>
      <c r="AC2617" s="3" t="str">
        <f t="shared" si="285"/>
        <v>High</v>
      </c>
      <c r="AD2617" s="3" t="str">
        <f t="shared" si="286"/>
        <v>No</v>
      </c>
    </row>
    <row r="2618" spans="1:30" ht="15" customHeight="1" x14ac:dyDescent="0.3">
      <c r="A2618" s="3" t="s">
        <v>2639</v>
      </c>
      <c r="B2618" s="3">
        <v>33</v>
      </c>
      <c r="C2618" s="3" t="s">
        <v>31</v>
      </c>
      <c r="D2618" s="3" t="s">
        <v>24</v>
      </c>
      <c r="E2618" s="3">
        <v>36564.145533908901</v>
      </c>
      <c r="F2618" s="3">
        <v>175</v>
      </c>
      <c r="G2618" s="3">
        <v>2207.7783209262002</v>
      </c>
      <c r="H2618" s="3">
        <v>8</v>
      </c>
      <c r="I2618" s="3">
        <v>1188.3523845253301</v>
      </c>
      <c r="J2618" s="3">
        <v>18</v>
      </c>
      <c r="K2618" s="3">
        <v>702.91545979154102</v>
      </c>
      <c r="L2618" s="3">
        <v>61</v>
      </c>
      <c r="M2618" s="3">
        <v>18</v>
      </c>
      <c r="N2618" s="3">
        <v>9</v>
      </c>
      <c r="O2618" s="3">
        <v>626</v>
      </c>
      <c r="P2618" s="3">
        <v>2</v>
      </c>
      <c r="Q2618" s="3">
        <v>1649.5536609262199</v>
      </c>
      <c r="R2618" s="3">
        <v>2</v>
      </c>
      <c r="S2618" s="3">
        <v>1</v>
      </c>
      <c r="T2618" s="3">
        <v>0</v>
      </c>
      <c r="U2618" s="3">
        <v>6372.6151178431201</v>
      </c>
      <c r="V2618" s="3">
        <v>1</v>
      </c>
      <c r="W2618" s="3" t="str">
        <f>IF(Bank_data3[[#This Row],[credit_risk]]=1,"High Risk","Low Risk")</f>
        <v>High Risk</v>
      </c>
      <c r="X2618" s="3" t="str">
        <f t="shared" si="280"/>
        <v>25-34</v>
      </c>
      <c r="Y2618" s="3" t="str">
        <f t="shared" si="281"/>
        <v>Low Income</v>
      </c>
      <c r="Z2618" s="3" t="str">
        <f t="shared" si="282"/>
        <v>Fair</v>
      </c>
      <c r="AA2618" s="27">
        <f t="shared" si="283"/>
        <v>4.5113967162078349E-2</v>
      </c>
      <c r="AB2618" s="3" t="str">
        <f t="shared" si="284"/>
        <v>Medium</v>
      </c>
      <c r="AC2618" s="3" t="str">
        <f t="shared" si="285"/>
        <v>High</v>
      </c>
      <c r="AD2618" s="3" t="str">
        <f t="shared" si="286"/>
        <v>No</v>
      </c>
    </row>
    <row r="2619" spans="1:30" ht="15" customHeight="1" x14ac:dyDescent="0.3">
      <c r="A2619" s="3" t="s">
        <v>2640</v>
      </c>
      <c r="B2619" s="3">
        <v>28</v>
      </c>
      <c r="C2619" s="3" t="s">
        <v>31</v>
      </c>
      <c r="D2619" s="3" t="s">
        <v>24</v>
      </c>
      <c r="E2619" s="3">
        <v>71258.009558071004</v>
      </c>
      <c r="F2619" s="3">
        <v>215</v>
      </c>
      <c r="G2619" s="3">
        <v>934.65985689623005</v>
      </c>
      <c r="H2619" s="3">
        <v>4</v>
      </c>
      <c r="I2619" s="3">
        <v>746.29255210558995</v>
      </c>
      <c r="J2619" s="3">
        <v>2</v>
      </c>
      <c r="K2619" s="3">
        <v>572.42948968786004</v>
      </c>
      <c r="L2619" s="3">
        <v>6</v>
      </c>
      <c r="M2619" s="3">
        <v>13</v>
      </c>
      <c r="N2619" s="3">
        <v>9</v>
      </c>
      <c r="O2619" s="3">
        <v>791</v>
      </c>
      <c r="P2619" s="3">
        <v>5</v>
      </c>
      <c r="Q2619" s="3">
        <v>5345.6348599030798</v>
      </c>
      <c r="R2619" s="3">
        <v>2</v>
      </c>
      <c r="S2619" s="3">
        <v>0</v>
      </c>
      <c r="T2619" s="3">
        <v>0</v>
      </c>
      <c r="U2619" s="3">
        <v>9647.5961533781392</v>
      </c>
      <c r="V2619" s="3">
        <v>0</v>
      </c>
      <c r="W2619" s="3" t="str">
        <f>IF(Bank_data3[[#This Row],[credit_risk]]=1,"High Risk","Low Risk")</f>
        <v>Low Risk</v>
      </c>
      <c r="X2619" s="3" t="str">
        <f t="shared" si="280"/>
        <v>25-34</v>
      </c>
      <c r="Y2619" s="3" t="str">
        <f t="shared" si="281"/>
        <v>Middle Income</v>
      </c>
      <c r="Z2619" s="3" t="str">
        <f t="shared" si="282"/>
        <v>Very Good</v>
      </c>
      <c r="AA2619" s="27">
        <f t="shared" si="283"/>
        <v>7.5018021034487473E-2</v>
      </c>
      <c r="AB2619" s="3" t="str">
        <f t="shared" si="284"/>
        <v>Low</v>
      </c>
      <c r="AC2619" s="3" t="str">
        <f t="shared" si="285"/>
        <v>Low</v>
      </c>
      <c r="AD2619" s="3" t="str">
        <f t="shared" si="286"/>
        <v>No</v>
      </c>
    </row>
    <row r="2620" spans="1:30" ht="15" customHeight="1" x14ac:dyDescent="0.3">
      <c r="A2620" s="3" t="s">
        <v>2641</v>
      </c>
      <c r="B2620" s="3">
        <v>34</v>
      </c>
      <c r="C2620" s="3" t="s">
        <v>31</v>
      </c>
      <c r="D2620" s="3" t="s">
        <v>24</v>
      </c>
      <c r="E2620" s="3">
        <v>27946.697025709898</v>
      </c>
      <c r="F2620" s="3">
        <v>39</v>
      </c>
      <c r="G2620" s="3">
        <v>315.880608128326</v>
      </c>
      <c r="H2620" s="3">
        <v>8</v>
      </c>
      <c r="I2620" s="3">
        <v>1202.7461461333601</v>
      </c>
      <c r="J2620" s="3">
        <v>39</v>
      </c>
      <c r="K2620" s="3">
        <v>657.23915248131505</v>
      </c>
      <c r="L2620" s="3">
        <v>8</v>
      </c>
      <c r="M2620" s="3">
        <v>8</v>
      </c>
      <c r="N2620" s="3">
        <v>4</v>
      </c>
      <c r="O2620" s="3">
        <v>459</v>
      </c>
      <c r="P2620" s="3">
        <v>5</v>
      </c>
      <c r="Q2620" s="3">
        <v>13758.160279748199</v>
      </c>
      <c r="R2620" s="3">
        <v>4</v>
      </c>
      <c r="S2620" s="3">
        <v>0</v>
      </c>
      <c r="T2620" s="3">
        <v>0</v>
      </c>
      <c r="U2620" s="3">
        <v>4443.3653135982504</v>
      </c>
      <c r="V2620" s="3">
        <v>1</v>
      </c>
      <c r="W2620" s="3" t="str">
        <f>IF(Bank_data3[[#This Row],[credit_risk]]=1,"High Risk","Low Risk")</f>
        <v>High Risk</v>
      </c>
      <c r="X2620" s="3" t="str">
        <f t="shared" si="280"/>
        <v>25-34</v>
      </c>
      <c r="Y2620" s="3" t="str">
        <f t="shared" si="281"/>
        <v>Low Income</v>
      </c>
      <c r="Z2620" s="3" t="str">
        <f t="shared" si="282"/>
        <v>Poor</v>
      </c>
      <c r="AA2620" s="27">
        <f t="shared" si="283"/>
        <v>0.49230004773341246</v>
      </c>
      <c r="AB2620" s="3" t="str">
        <f t="shared" si="284"/>
        <v>Low</v>
      </c>
      <c r="AC2620" s="3" t="str">
        <f t="shared" si="285"/>
        <v>Low</v>
      </c>
      <c r="AD2620" s="3" t="str">
        <f t="shared" si="286"/>
        <v>No</v>
      </c>
    </row>
    <row r="2621" spans="1:30" ht="15" customHeight="1" x14ac:dyDescent="0.3">
      <c r="A2621" s="3" t="s">
        <v>2642</v>
      </c>
      <c r="B2621" s="3">
        <v>40</v>
      </c>
      <c r="C2621" s="3" t="s">
        <v>23</v>
      </c>
      <c r="D2621" s="3" t="s">
        <v>24</v>
      </c>
      <c r="E2621" s="3">
        <v>61072.139404857699</v>
      </c>
      <c r="F2621" s="3">
        <v>139</v>
      </c>
      <c r="G2621" s="3">
        <v>3008.66301095982</v>
      </c>
      <c r="H2621" s="3">
        <v>4</v>
      </c>
      <c r="I2621" s="3">
        <v>684.65684270158795</v>
      </c>
      <c r="J2621" s="3">
        <v>21</v>
      </c>
      <c r="K2621" s="3">
        <v>631.99986240528096</v>
      </c>
      <c r="L2621" s="3">
        <v>21</v>
      </c>
      <c r="M2621" s="3">
        <v>2</v>
      </c>
      <c r="N2621" s="3">
        <v>1</v>
      </c>
      <c r="O2621" s="3">
        <v>507</v>
      </c>
      <c r="P2621" s="3">
        <v>0</v>
      </c>
      <c r="Q2621" s="3">
        <v>0</v>
      </c>
      <c r="R2621" s="3">
        <v>4</v>
      </c>
      <c r="S2621" s="3">
        <v>0</v>
      </c>
      <c r="T2621" s="3">
        <v>0</v>
      </c>
      <c r="U2621" s="3">
        <v>3416.8464911215301</v>
      </c>
      <c r="V2621" s="3">
        <v>1</v>
      </c>
      <c r="W2621" s="3" t="str">
        <f>IF(Bank_data3[[#This Row],[credit_risk]]=1,"High Risk","Low Risk")</f>
        <v>High Risk</v>
      </c>
      <c r="X2621" s="3" t="str">
        <f t="shared" si="280"/>
        <v>35-44</v>
      </c>
      <c r="Y2621" s="3" t="str">
        <f t="shared" si="281"/>
        <v>Middle Income</v>
      </c>
      <c r="Z2621" s="3" t="str">
        <f t="shared" si="282"/>
        <v>Poor</v>
      </c>
      <c r="AA2621" s="27">
        <f t="shared" si="283"/>
        <v>0</v>
      </c>
      <c r="AB2621" s="3" t="str">
        <f t="shared" si="284"/>
        <v>Medium</v>
      </c>
      <c r="AC2621" s="3" t="str">
        <f t="shared" si="285"/>
        <v>Medium</v>
      </c>
      <c r="AD2621" s="3" t="str">
        <f t="shared" si="286"/>
        <v>No</v>
      </c>
    </row>
    <row r="2622" spans="1:30" ht="15" customHeight="1" x14ac:dyDescent="0.3">
      <c r="A2622" s="3" t="s">
        <v>2643</v>
      </c>
      <c r="B2622" s="3">
        <v>54</v>
      </c>
      <c r="C2622" s="3" t="s">
        <v>28</v>
      </c>
      <c r="D2622" s="3" t="s">
        <v>26</v>
      </c>
      <c r="E2622" s="3">
        <v>79578.883898346801</v>
      </c>
      <c r="F2622" s="3">
        <v>63</v>
      </c>
      <c r="G2622" s="3">
        <v>935.87450155747001</v>
      </c>
      <c r="H2622" s="3">
        <v>3</v>
      </c>
      <c r="I2622" s="3">
        <v>572.748968523646</v>
      </c>
      <c r="J2622" s="3">
        <v>17</v>
      </c>
      <c r="K2622" s="3">
        <v>419.21791547884999</v>
      </c>
      <c r="L2622" s="3">
        <v>3</v>
      </c>
      <c r="M2622" s="3">
        <v>13</v>
      </c>
      <c r="N2622" s="3">
        <v>8</v>
      </c>
      <c r="O2622" s="3">
        <v>851</v>
      </c>
      <c r="P2622" s="3">
        <v>5</v>
      </c>
      <c r="Q2622" s="3">
        <v>26257.576476681301</v>
      </c>
      <c r="R2622" s="3">
        <v>5</v>
      </c>
      <c r="S2622" s="3">
        <v>1</v>
      </c>
      <c r="T2622" s="3">
        <v>0</v>
      </c>
      <c r="U2622" s="3">
        <v>4262.8495696138698</v>
      </c>
      <c r="V2622" s="3">
        <v>1</v>
      </c>
      <c r="W2622" s="3" t="str">
        <f>IF(Bank_data3[[#This Row],[credit_risk]]=1,"High Risk","Low Risk")</f>
        <v>High Risk</v>
      </c>
      <c r="X2622" s="3" t="str">
        <f t="shared" si="280"/>
        <v>45-54</v>
      </c>
      <c r="Y2622" s="3" t="str">
        <f t="shared" si="281"/>
        <v>Middle Income</v>
      </c>
      <c r="Z2622" s="3" t="str">
        <f t="shared" si="282"/>
        <v>Excellent</v>
      </c>
      <c r="AA2622" s="27">
        <f t="shared" si="283"/>
        <v>0.32995658132404121</v>
      </c>
      <c r="AB2622" s="3" t="str">
        <f t="shared" si="284"/>
        <v>Low</v>
      </c>
      <c r="AC2622" s="3" t="str">
        <f t="shared" si="285"/>
        <v>Low</v>
      </c>
      <c r="AD2622" s="3" t="str">
        <f t="shared" si="286"/>
        <v>No</v>
      </c>
    </row>
    <row r="2623" spans="1:30" ht="15" customHeight="1" x14ac:dyDescent="0.3">
      <c r="A2623" s="3" t="s">
        <v>2644</v>
      </c>
      <c r="B2623" s="3">
        <v>21</v>
      </c>
      <c r="C2623" s="3" t="s">
        <v>31</v>
      </c>
      <c r="D2623" s="3" t="s">
        <v>26</v>
      </c>
      <c r="E2623" s="3">
        <v>46807.582124481603</v>
      </c>
      <c r="F2623" s="3">
        <v>37</v>
      </c>
      <c r="G2623" s="3">
        <v>1410.1126389860899</v>
      </c>
      <c r="H2623" s="3">
        <v>1</v>
      </c>
      <c r="I2623" s="3">
        <v>947.27961108963098</v>
      </c>
      <c r="J2623" s="3">
        <v>44</v>
      </c>
      <c r="K2623" s="3">
        <v>442.870519510902</v>
      </c>
      <c r="L2623" s="3">
        <v>35</v>
      </c>
      <c r="M2623" s="3">
        <v>19</v>
      </c>
      <c r="N2623" s="3">
        <v>5</v>
      </c>
      <c r="O2623" s="3">
        <v>489</v>
      </c>
      <c r="P2623" s="3">
        <v>1</v>
      </c>
      <c r="Q2623" s="3">
        <v>8977.9963678968597</v>
      </c>
      <c r="R2623" s="3">
        <v>4</v>
      </c>
      <c r="S2623" s="3">
        <v>0</v>
      </c>
      <c r="T2623" s="3">
        <v>0</v>
      </c>
      <c r="U2623" s="3">
        <v>4511.5867373470701</v>
      </c>
      <c r="V2623" s="3">
        <v>1</v>
      </c>
      <c r="W2623" s="3" t="str">
        <f>IF(Bank_data3[[#This Row],[credit_risk]]=1,"High Risk","Low Risk")</f>
        <v>High Risk</v>
      </c>
      <c r="X2623" s="3" t="str">
        <f t="shared" si="280"/>
        <v>18-24</v>
      </c>
      <c r="Y2623" s="3" t="str">
        <f t="shared" si="281"/>
        <v>Low Income</v>
      </c>
      <c r="Z2623" s="3" t="str">
        <f t="shared" si="282"/>
        <v>Poor</v>
      </c>
      <c r="AA2623" s="27">
        <f t="shared" si="283"/>
        <v>0.19180645443339681</v>
      </c>
      <c r="AB2623" s="3" t="str">
        <f t="shared" si="284"/>
        <v>Medium</v>
      </c>
      <c r="AC2623" s="3" t="str">
        <f t="shared" si="285"/>
        <v>High</v>
      </c>
      <c r="AD2623" s="3" t="str">
        <f t="shared" si="286"/>
        <v>No</v>
      </c>
    </row>
    <row r="2624" spans="1:30" ht="15" customHeight="1" x14ac:dyDescent="0.3">
      <c r="A2624" s="3" t="s">
        <v>2645</v>
      </c>
      <c r="B2624" s="3">
        <v>46</v>
      </c>
      <c r="C2624" s="3" t="s">
        <v>28</v>
      </c>
      <c r="D2624" s="3" t="s">
        <v>26</v>
      </c>
      <c r="E2624" s="3">
        <v>53482.376677788299</v>
      </c>
      <c r="F2624" s="3">
        <v>108</v>
      </c>
      <c r="G2624" s="3">
        <v>1126.85636659387</v>
      </c>
      <c r="H2624" s="3">
        <v>1</v>
      </c>
      <c r="I2624" s="3">
        <v>773.21242125606</v>
      </c>
      <c r="J2624" s="3">
        <v>29</v>
      </c>
      <c r="K2624" s="3">
        <v>320.53491073549901</v>
      </c>
      <c r="L2624" s="3">
        <v>69</v>
      </c>
      <c r="M2624" s="3">
        <v>2</v>
      </c>
      <c r="N2624" s="3">
        <v>0</v>
      </c>
      <c r="O2624" s="3">
        <v>801</v>
      </c>
      <c r="P2624" s="3">
        <v>1</v>
      </c>
      <c r="Q2624" s="3">
        <v>17148.838359802201</v>
      </c>
      <c r="R2624" s="3">
        <v>3</v>
      </c>
      <c r="S2624" s="3">
        <v>0</v>
      </c>
      <c r="T2624" s="3">
        <v>0</v>
      </c>
      <c r="U2624" s="3">
        <v>9332.0192012993102</v>
      </c>
      <c r="V2624" s="3">
        <v>0</v>
      </c>
      <c r="W2624" s="3" t="str">
        <f>IF(Bank_data3[[#This Row],[credit_risk]]=1,"High Risk","Low Risk")</f>
        <v>Low Risk</v>
      </c>
      <c r="X2624" s="3" t="str">
        <f t="shared" si="280"/>
        <v>45-54</v>
      </c>
      <c r="Y2624" s="3" t="str">
        <f t="shared" si="281"/>
        <v>Middle Income</v>
      </c>
      <c r="Z2624" s="3" t="str">
        <f t="shared" si="282"/>
        <v>Excellent</v>
      </c>
      <c r="AA2624" s="27">
        <f t="shared" si="283"/>
        <v>0.32064465764335159</v>
      </c>
      <c r="AB2624" s="3" t="str">
        <f t="shared" si="284"/>
        <v>Medium</v>
      </c>
      <c r="AC2624" s="3" t="str">
        <f t="shared" si="285"/>
        <v>High</v>
      </c>
      <c r="AD2624" s="3" t="str">
        <f t="shared" si="286"/>
        <v>No</v>
      </c>
    </row>
    <row r="2625" spans="1:30" ht="15" customHeight="1" x14ac:dyDescent="0.3">
      <c r="A2625" s="3" t="s">
        <v>2646</v>
      </c>
      <c r="B2625" s="3">
        <v>21</v>
      </c>
      <c r="C2625" s="3" t="s">
        <v>23</v>
      </c>
      <c r="D2625" s="3" t="s">
        <v>33</v>
      </c>
      <c r="E2625" s="3">
        <v>32576.496973241501</v>
      </c>
      <c r="F2625" s="3">
        <v>49</v>
      </c>
      <c r="G2625" s="3">
        <v>433.27162441099398</v>
      </c>
      <c r="H2625" s="3">
        <v>0</v>
      </c>
      <c r="I2625" s="3">
        <v>378.06498838624202</v>
      </c>
      <c r="J2625" s="3">
        <v>0</v>
      </c>
      <c r="K2625" s="3">
        <v>561.93576073145198</v>
      </c>
      <c r="L2625" s="3">
        <v>66</v>
      </c>
      <c r="M2625" s="3">
        <v>3</v>
      </c>
      <c r="N2625" s="3">
        <v>2</v>
      </c>
      <c r="O2625" s="3">
        <v>422</v>
      </c>
      <c r="P2625" s="3">
        <v>4</v>
      </c>
      <c r="Q2625" s="3">
        <v>0</v>
      </c>
      <c r="R2625" s="3">
        <v>7</v>
      </c>
      <c r="S2625" s="3">
        <v>0</v>
      </c>
      <c r="T2625" s="3">
        <v>0</v>
      </c>
      <c r="U2625" s="3">
        <v>11415.008389516001</v>
      </c>
      <c r="V2625" s="3">
        <v>1</v>
      </c>
      <c r="W2625" s="3" t="str">
        <f>IF(Bank_data3[[#This Row],[credit_risk]]=1,"High Risk","Low Risk")</f>
        <v>High Risk</v>
      </c>
      <c r="X2625" s="3" t="str">
        <f t="shared" si="280"/>
        <v>18-24</v>
      </c>
      <c r="Y2625" s="3" t="str">
        <f t="shared" si="281"/>
        <v>Low Income</v>
      </c>
      <c r="Z2625" s="3" t="str">
        <f t="shared" si="282"/>
        <v>Poor</v>
      </c>
      <c r="AA2625" s="27">
        <f t="shared" si="283"/>
        <v>0</v>
      </c>
      <c r="AB2625" s="3" t="str">
        <f t="shared" si="284"/>
        <v>Low</v>
      </c>
      <c r="AC2625" s="3" t="str">
        <f t="shared" si="285"/>
        <v>High</v>
      </c>
      <c r="AD2625" s="3" t="str">
        <f t="shared" si="286"/>
        <v>No</v>
      </c>
    </row>
    <row r="2626" spans="1:30" ht="15" customHeight="1" x14ac:dyDescent="0.3">
      <c r="A2626" s="3" t="s">
        <v>2647</v>
      </c>
      <c r="B2626" s="3">
        <v>54</v>
      </c>
      <c r="C2626" s="3" t="s">
        <v>31</v>
      </c>
      <c r="D2626" s="3" t="s">
        <v>26</v>
      </c>
      <c r="E2626" s="3">
        <v>40787.928965749503</v>
      </c>
      <c r="F2626" s="3">
        <v>151</v>
      </c>
      <c r="G2626" s="3">
        <v>2221.5048011690901</v>
      </c>
      <c r="H2626" s="3">
        <v>9</v>
      </c>
      <c r="I2626" s="3">
        <v>1436.07891542365</v>
      </c>
      <c r="J2626" s="3">
        <v>19</v>
      </c>
      <c r="K2626" s="3">
        <v>1214.6586380020101</v>
      </c>
      <c r="L2626" s="3">
        <v>34</v>
      </c>
      <c r="M2626" s="3">
        <v>1</v>
      </c>
      <c r="N2626" s="3">
        <v>3</v>
      </c>
      <c r="O2626" s="3">
        <v>404</v>
      </c>
      <c r="P2626" s="3">
        <v>4</v>
      </c>
      <c r="Q2626" s="3">
        <v>6121.7185285334399</v>
      </c>
      <c r="R2626" s="3">
        <v>4</v>
      </c>
      <c r="S2626" s="3">
        <v>0</v>
      </c>
      <c r="T2626" s="3">
        <v>0</v>
      </c>
      <c r="U2626" s="3">
        <v>8600.2887526101003</v>
      </c>
      <c r="V2626" s="3">
        <v>1</v>
      </c>
      <c r="W2626" s="3" t="str">
        <f>IF(Bank_data3[[#This Row],[credit_risk]]=1,"High Risk","Low Risk")</f>
        <v>High Risk</v>
      </c>
      <c r="X2626" s="3" t="str">
        <f t="shared" si="280"/>
        <v>45-54</v>
      </c>
      <c r="Y2626" s="3" t="str">
        <f t="shared" si="281"/>
        <v>Low Income</v>
      </c>
      <c r="Z2626" s="3" t="str">
        <f t="shared" si="282"/>
        <v>Poor</v>
      </c>
      <c r="AA2626" s="27">
        <f t="shared" si="283"/>
        <v>0.15008652519901117</v>
      </c>
      <c r="AB2626" s="3" t="str">
        <f t="shared" si="284"/>
        <v>Medium</v>
      </c>
      <c r="AC2626" s="3" t="str">
        <f t="shared" si="285"/>
        <v>High</v>
      </c>
      <c r="AD2626" s="3" t="str">
        <f t="shared" si="286"/>
        <v>No</v>
      </c>
    </row>
    <row r="2627" spans="1:30" ht="15" customHeight="1" x14ac:dyDescent="0.3">
      <c r="A2627" s="3" t="s">
        <v>2648</v>
      </c>
      <c r="B2627" s="3">
        <v>37</v>
      </c>
      <c r="C2627" s="3" t="s">
        <v>28</v>
      </c>
      <c r="D2627" s="3" t="s">
        <v>33</v>
      </c>
      <c r="E2627" s="3">
        <v>78218.213669863806</v>
      </c>
      <c r="F2627" s="3">
        <v>147</v>
      </c>
      <c r="G2627" s="3">
        <v>100.831131768357</v>
      </c>
      <c r="H2627" s="3">
        <v>2</v>
      </c>
      <c r="I2627" s="3">
        <v>580.55567917992698</v>
      </c>
      <c r="J2627" s="3">
        <v>48</v>
      </c>
      <c r="K2627" s="3">
        <v>174.070209023247</v>
      </c>
      <c r="L2627" s="3">
        <v>32</v>
      </c>
      <c r="M2627" s="3">
        <v>1</v>
      </c>
      <c r="N2627" s="3">
        <v>9</v>
      </c>
      <c r="O2627" s="3">
        <v>890</v>
      </c>
      <c r="P2627" s="3">
        <v>5</v>
      </c>
      <c r="Q2627" s="3">
        <v>18366.429614521199</v>
      </c>
      <c r="R2627" s="3">
        <v>2</v>
      </c>
      <c r="S2627" s="3">
        <v>0</v>
      </c>
      <c r="T2627" s="3">
        <v>0</v>
      </c>
      <c r="U2627" s="3">
        <v>8512.9647430075402</v>
      </c>
      <c r="V2627" s="3">
        <v>0</v>
      </c>
      <c r="W2627" s="3" t="str">
        <f>IF(Bank_data3[[#This Row],[credit_risk]]=1,"High Risk","Low Risk")</f>
        <v>Low Risk</v>
      </c>
      <c r="X2627" s="3" t="str">
        <f t="shared" si="280"/>
        <v>35-44</v>
      </c>
      <c r="Y2627" s="3" t="str">
        <f t="shared" si="281"/>
        <v>Middle Income</v>
      </c>
      <c r="Z2627" s="3" t="str">
        <f t="shared" si="282"/>
        <v>Excellent</v>
      </c>
      <c r="AA2627" s="27">
        <f t="shared" si="283"/>
        <v>0.23481013887686727</v>
      </c>
      <c r="AB2627" s="3" t="str">
        <f t="shared" si="284"/>
        <v>Low</v>
      </c>
      <c r="AC2627" s="3" t="str">
        <f t="shared" si="285"/>
        <v>High</v>
      </c>
      <c r="AD2627" s="3" t="str">
        <f t="shared" si="286"/>
        <v>No</v>
      </c>
    </row>
    <row r="2628" spans="1:30" ht="15" customHeight="1" x14ac:dyDescent="0.3">
      <c r="A2628" s="3" t="s">
        <v>2649</v>
      </c>
      <c r="B2628" s="3">
        <v>33</v>
      </c>
      <c r="C2628" s="3" t="s">
        <v>31</v>
      </c>
      <c r="D2628" s="3" t="s">
        <v>24</v>
      </c>
      <c r="E2628" s="3">
        <v>63472.681298905598</v>
      </c>
      <c r="F2628" s="3">
        <v>57</v>
      </c>
      <c r="G2628" s="3">
        <v>2399.4828321213099</v>
      </c>
      <c r="H2628" s="3">
        <v>0</v>
      </c>
      <c r="I2628" s="3">
        <v>1124.65703241098</v>
      </c>
      <c r="J2628" s="3">
        <v>4</v>
      </c>
      <c r="K2628" s="3">
        <v>749.44539589615295</v>
      </c>
      <c r="L2628" s="3">
        <v>6</v>
      </c>
      <c r="M2628" s="3">
        <v>14</v>
      </c>
      <c r="N2628" s="3">
        <v>9</v>
      </c>
      <c r="O2628" s="3">
        <v>498</v>
      </c>
      <c r="P2628" s="3">
        <v>0</v>
      </c>
      <c r="Q2628" s="3">
        <v>14504.072867204501</v>
      </c>
      <c r="R2628" s="3">
        <v>5</v>
      </c>
      <c r="S2628" s="3">
        <v>0</v>
      </c>
      <c r="T2628" s="3">
        <v>0</v>
      </c>
      <c r="U2628" s="3">
        <v>8513.3927826076506</v>
      </c>
      <c r="V2628" s="3">
        <v>1</v>
      </c>
      <c r="W2628" s="3" t="str">
        <f>IF(Bank_data3[[#This Row],[credit_risk]]=1,"High Risk","Low Risk")</f>
        <v>High Risk</v>
      </c>
      <c r="X2628" s="3" t="str">
        <f t="shared" si="280"/>
        <v>25-34</v>
      </c>
      <c r="Y2628" s="3" t="str">
        <f t="shared" si="281"/>
        <v>Middle Income</v>
      </c>
      <c r="Z2628" s="3" t="str">
        <f t="shared" si="282"/>
        <v>Poor</v>
      </c>
      <c r="AA2628" s="27">
        <f t="shared" si="283"/>
        <v>0.22850890446713459</v>
      </c>
      <c r="AB2628" s="3" t="str">
        <f t="shared" si="284"/>
        <v>Medium</v>
      </c>
      <c r="AC2628" s="3" t="str">
        <f t="shared" si="285"/>
        <v>Low</v>
      </c>
      <c r="AD2628" s="3" t="str">
        <f t="shared" si="286"/>
        <v>No</v>
      </c>
    </row>
    <row r="2629" spans="1:30" ht="15" customHeight="1" x14ac:dyDescent="0.3">
      <c r="A2629" s="3" t="s">
        <v>2650</v>
      </c>
      <c r="B2629" s="3">
        <v>39</v>
      </c>
      <c r="C2629" s="3" t="s">
        <v>31</v>
      </c>
      <c r="D2629" s="3" t="s">
        <v>33</v>
      </c>
      <c r="E2629" s="3">
        <v>57533.797761691501</v>
      </c>
      <c r="F2629" s="3">
        <v>90</v>
      </c>
      <c r="G2629" s="3">
        <v>1714.4395726764701</v>
      </c>
      <c r="H2629" s="3">
        <v>5</v>
      </c>
      <c r="I2629" s="3">
        <v>1094.6498202887699</v>
      </c>
      <c r="J2629" s="3">
        <v>11</v>
      </c>
      <c r="K2629" s="3">
        <v>366.74741361181299</v>
      </c>
      <c r="L2629" s="3">
        <v>54</v>
      </c>
      <c r="M2629" s="3">
        <v>12</v>
      </c>
      <c r="N2629" s="3">
        <v>1</v>
      </c>
      <c r="O2629" s="3">
        <v>511</v>
      </c>
      <c r="P2629" s="3">
        <v>3</v>
      </c>
      <c r="Q2629" s="3">
        <v>9626.5820031362291</v>
      </c>
      <c r="R2629" s="3">
        <v>2</v>
      </c>
      <c r="S2629" s="3">
        <v>0</v>
      </c>
      <c r="T2629" s="3">
        <v>0</v>
      </c>
      <c r="U2629" s="3">
        <v>12871.184603842899</v>
      </c>
      <c r="V2629" s="3">
        <v>1</v>
      </c>
      <c r="W2629" s="3" t="str">
        <f>IF(Bank_data3[[#This Row],[credit_risk]]=1,"High Risk","Low Risk")</f>
        <v>High Risk</v>
      </c>
      <c r="X2629" s="3" t="str">
        <f t="shared" si="280"/>
        <v>35-44</v>
      </c>
      <c r="Y2629" s="3" t="str">
        <f t="shared" si="281"/>
        <v>Middle Income</v>
      </c>
      <c r="Z2629" s="3" t="str">
        <f t="shared" si="282"/>
        <v>Poor</v>
      </c>
      <c r="AA2629" s="27">
        <f t="shared" si="283"/>
        <v>0.16732046862281053</v>
      </c>
      <c r="AB2629" s="3" t="str">
        <f t="shared" si="284"/>
        <v>Medium</v>
      </c>
      <c r="AC2629" s="3" t="str">
        <f t="shared" si="285"/>
        <v>High</v>
      </c>
      <c r="AD2629" s="3" t="str">
        <f t="shared" si="286"/>
        <v>No</v>
      </c>
    </row>
    <row r="2630" spans="1:30" ht="15" customHeight="1" x14ac:dyDescent="0.3">
      <c r="A2630" s="3" t="s">
        <v>2651</v>
      </c>
      <c r="B2630" s="3">
        <v>37</v>
      </c>
      <c r="C2630" s="3" t="s">
        <v>31</v>
      </c>
      <c r="D2630" s="3" t="s">
        <v>33</v>
      </c>
      <c r="E2630" s="3">
        <v>15116.4581501021</v>
      </c>
      <c r="F2630" s="3">
        <v>97</v>
      </c>
      <c r="G2630" s="3">
        <v>1285.0505406611301</v>
      </c>
      <c r="H2630" s="3">
        <v>10</v>
      </c>
      <c r="I2630" s="3">
        <v>359.188032279975</v>
      </c>
      <c r="J2630" s="3">
        <v>10</v>
      </c>
      <c r="K2630" s="3">
        <v>863.370223000804</v>
      </c>
      <c r="L2630" s="3">
        <v>46</v>
      </c>
      <c r="M2630" s="3">
        <v>19</v>
      </c>
      <c r="N2630" s="3">
        <v>9</v>
      </c>
      <c r="O2630" s="3">
        <v>824</v>
      </c>
      <c r="P2630" s="3">
        <v>5</v>
      </c>
      <c r="Q2630" s="3">
        <v>23926.1087099451</v>
      </c>
      <c r="R2630" s="3">
        <v>6</v>
      </c>
      <c r="S2630" s="3">
        <v>0</v>
      </c>
      <c r="T2630" s="3">
        <v>0</v>
      </c>
      <c r="U2630" s="3">
        <v>3230.6099312950901</v>
      </c>
      <c r="V2630" s="3">
        <v>1</v>
      </c>
      <c r="W2630" s="3" t="str">
        <f>IF(Bank_data3[[#This Row],[credit_risk]]=1,"High Risk","Low Risk")</f>
        <v>High Risk</v>
      </c>
      <c r="X2630" s="3" t="str">
        <f t="shared" si="280"/>
        <v>35-44</v>
      </c>
      <c r="Y2630" s="3" t="str">
        <f t="shared" si="281"/>
        <v>Low Income</v>
      </c>
      <c r="Z2630" s="3" t="str">
        <f t="shared" si="282"/>
        <v>Excellent</v>
      </c>
      <c r="AA2630" s="27">
        <f t="shared" si="283"/>
        <v>1.5827853636325184</v>
      </c>
      <c r="AB2630" s="3" t="str">
        <f t="shared" si="284"/>
        <v>Medium</v>
      </c>
      <c r="AC2630" s="3" t="str">
        <f t="shared" si="285"/>
        <v>High</v>
      </c>
      <c r="AD2630" s="3" t="str">
        <f t="shared" si="286"/>
        <v>No</v>
      </c>
    </row>
    <row r="2631" spans="1:30" ht="15" customHeight="1" x14ac:dyDescent="0.3">
      <c r="A2631" s="3" t="s">
        <v>2652</v>
      </c>
      <c r="B2631" s="3">
        <v>29</v>
      </c>
      <c r="C2631" s="3" t="s">
        <v>28</v>
      </c>
      <c r="D2631" s="3" t="s">
        <v>26</v>
      </c>
      <c r="E2631" s="3">
        <v>37103.487780801501</v>
      </c>
      <c r="F2631" s="3">
        <v>8</v>
      </c>
      <c r="G2631" s="3">
        <v>1298.4242675625701</v>
      </c>
      <c r="H2631" s="3">
        <v>6</v>
      </c>
      <c r="I2631" s="3">
        <v>449.16432438422999</v>
      </c>
      <c r="J2631" s="3">
        <v>23</v>
      </c>
      <c r="K2631" s="3">
        <v>591.99949975259597</v>
      </c>
      <c r="L2631" s="3">
        <v>61</v>
      </c>
      <c r="M2631" s="3">
        <v>10</v>
      </c>
      <c r="N2631" s="3">
        <v>3</v>
      </c>
      <c r="O2631" s="3">
        <v>584</v>
      </c>
      <c r="P2631" s="3">
        <v>5</v>
      </c>
      <c r="Q2631" s="3">
        <v>3524.2665325248399</v>
      </c>
      <c r="R2631" s="3">
        <v>5</v>
      </c>
      <c r="S2631" s="3">
        <v>0</v>
      </c>
      <c r="T2631" s="3">
        <v>0</v>
      </c>
      <c r="U2631" s="3">
        <v>9076.5097168851607</v>
      </c>
      <c r="V2631" s="3">
        <v>1</v>
      </c>
      <c r="W2631" s="3" t="str">
        <f>IF(Bank_data3[[#This Row],[credit_risk]]=1,"High Risk","Low Risk")</f>
        <v>High Risk</v>
      </c>
      <c r="X2631" s="3" t="str">
        <f t="shared" ref="X2631:X2694" si="287">_xlfn.IFS(B2631&lt;25,"18-24",B2631&lt;35,"25-34",B2631&lt;45,"35-44",B2631&lt;55,"45-54",TRUE(),"55+")</f>
        <v>25-34</v>
      </c>
      <c r="Y2631" s="3" t="str">
        <f t="shared" ref="Y2631:Y2694" si="288">_xlfn.IFS(E2631&lt;50000,"Low Income",E2631&lt;100000,"Middle Income",TRUE(),"High Income")</f>
        <v>Low Income</v>
      </c>
      <c r="Z2631" s="3" t="str">
        <f t="shared" ref="Z2631:Z2694" si="289">_xlfn.IFS(O2631&lt;580,"Poor",O2631&lt;670,"Fair",O2631&lt;740,"Good",O2631&lt;800,"Very Good",TRUE(),"Excellent")</f>
        <v>Fair</v>
      </c>
      <c r="AA2631" s="27">
        <f t="shared" ref="AA2631:AA2694" si="290">IF(E2631=0,0,Q2631/E2631)</f>
        <v>9.4984777532111278E-2</v>
      </c>
      <c r="AB2631" s="3" t="str">
        <f t="shared" ref="AB2631:AB2694" si="291">_xlfn.IFS(G2631&lt;1000,"Low",G2631&lt;5000,"Medium",TRUE(),"High")</f>
        <v>Medium</v>
      </c>
      <c r="AC2631" s="3" t="str">
        <f t="shared" ref="AC2631:AC2694" si="292">_xlfn.IFS(L2631&lt;10,"Low",L2631&lt;30,"Medium",TRUE(),"High")</f>
        <v>High</v>
      </c>
      <c r="AD2631" s="3" t="str">
        <f t="shared" ref="AD2631:AD2694" si="293">IF(AND(E2631&gt;=100000,O2631&gt;=750),"Yes","No")</f>
        <v>No</v>
      </c>
    </row>
    <row r="2632" spans="1:30" ht="15" customHeight="1" x14ac:dyDescent="0.3">
      <c r="A2632" s="3" t="s">
        <v>2653</v>
      </c>
      <c r="B2632" s="3">
        <v>44</v>
      </c>
      <c r="C2632" s="3" t="s">
        <v>23</v>
      </c>
      <c r="D2632" s="3" t="s">
        <v>24</v>
      </c>
      <c r="E2632" s="3">
        <v>81301.852585883404</v>
      </c>
      <c r="F2632" s="3">
        <v>123</v>
      </c>
      <c r="G2632" s="3">
        <v>1863.41880019785</v>
      </c>
      <c r="H2632" s="3">
        <v>8</v>
      </c>
      <c r="I2632" s="3">
        <v>694.47173110495498</v>
      </c>
      <c r="J2632" s="3">
        <v>17</v>
      </c>
      <c r="K2632" s="3">
        <v>356.60456277244799</v>
      </c>
      <c r="L2632" s="3">
        <v>66</v>
      </c>
      <c r="M2632" s="3">
        <v>13</v>
      </c>
      <c r="N2632" s="3">
        <v>1</v>
      </c>
      <c r="O2632" s="3">
        <v>623</v>
      </c>
      <c r="P2632" s="3">
        <v>0</v>
      </c>
      <c r="Q2632" s="3">
        <v>18571.972318682601</v>
      </c>
      <c r="R2632" s="3">
        <v>0</v>
      </c>
      <c r="S2632" s="3">
        <v>0</v>
      </c>
      <c r="T2632" s="3">
        <v>0</v>
      </c>
      <c r="U2632" s="3">
        <v>8751.2101814951002</v>
      </c>
      <c r="V2632" s="3">
        <v>0</v>
      </c>
      <c r="W2632" s="3" t="str">
        <f>IF(Bank_data3[[#This Row],[credit_risk]]=1,"High Risk","Low Risk")</f>
        <v>Low Risk</v>
      </c>
      <c r="X2632" s="3" t="str">
        <f t="shared" si="287"/>
        <v>35-44</v>
      </c>
      <c r="Y2632" s="3" t="str">
        <f t="shared" si="288"/>
        <v>Middle Income</v>
      </c>
      <c r="Z2632" s="3" t="str">
        <f t="shared" si="289"/>
        <v>Fair</v>
      </c>
      <c r="AA2632" s="27">
        <f t="shared" si="290"/>
        <v>0.22843233859971462</v>
      </c>
      <c r="AB2632" s="3" t="str">
        <f t="shared" si="291"/>
        <v>Medium</v>
      </c>
      <c r="AC2632" s="3" t="str">
        <f t="shared" si="292"/>
        <v>High</v>
      </c>
      <c r="AD2632" s="3" t="str">
        <f t="shared" si="293"/>
        <v>No</v>
      </c>
    </row>
    <row r="2633" spans="1:30" ht="15" customHeight="1" x14ac:dyDescent="0.3">
      <c r="A2633" s="3" t="s">
        <v>2654</v>
      </c>
      <c r="B2633" s="3">
        <v>21</v>
      </c>
      <c r="C2633" s="3" t="s">
        <v>31</v>
      </c>
      <c r="D2633" s="3" t="s">
        <v>24</v>
      </c>
      <c r="E2633" s="3">
        <v>57394.975336234696</v>
      </c>
      <c r="F2633" s="3">
        <v>165</v>
      </c>
      <c r="G2633" s="3">
        <v>985.74286854456204</v>
      </c>
      <c r="H2633" s="3">
        <v>6</v>
      </c>
      <c r="I2633" s="3">
        <v>497.02370939758902</v>
      </c>
      <c r="J2633" s="3">
        <v>7</v>
      </c>
      <c r="K2633" s="3">
        <v>441.03568597382099</v>
      </c>
      <c r="L2633" s="3">
        <v>63</v>
      </c>
      <c r="M2633" s="3">
        <v>16</v>
      </c>
      <c r="N2633" s="3">
        <v>5</v>
      </c>
      <c r="O2633" s="3">
        <v>766</v>
      </c>
      <c r="P2633" s="3">
        <v>0</v>
      </c>
      <c r="Q2633" s="3">
        <v>9423.5217563805109</v>
      </c>
      <c r="R2633" s="3">
        <v>1</v>
      </c>
      <c r="S2633" s="3">
        <v>0</v>
      </c>
      <c r="T2633" s="3">
        <v>0</v>
      </c>
      <c r="U2633" s="3">
        <v>11959.9813058484</v>
      </c>
      <c r="V2633" s="3">
        <v>0</v>
      </c>
      <c r="W2633" s="3" t="str">
        <f>IF(Bank_data3[[#This Row],[credit_risk]]=1,"High Risk","Low Risk")</f>
        <v>Low Risk</v>
      </c>
      <c r="X2633" s="3" t="str">
        <f t="shared" si="287"/>
        <v>18-24</v>
      </c>
      <c r="Y2633" s="3" t="str">
        <f t="shared" si="288"/>
        <v>Middle Income</v>
      </c>
      <c r="Z2633" s="3" t="str">
        <f t="shared" si="289"/>
        <v>Very Good</v>
      </c>
      <c r="AA2633" s="27">
        <f t="shared" si="290"/>
        <v>0.1641872254700881</v>
      </c>
      <c r="AB2633" s="3" t="str">
        <f t="shared" si="291"/>
        <v>Low</v>
      </c>
      <c r="AC2633" s="3" t="str">
        <f t="shared" si="292"/>
        <v>High</v>
      </c>
      <c r="AD2633" s="3" t="str">
        <f t="shared" si="293"/>
        <v>No</v>
      </c>
    </row>
    <row r="2634" spans="1:30" ht="15" customHeight="1" x14ac:dyDescent="0.3">
      <c r="A2634" s="3" t="s">
        <v>2655</v>
      </c>
      <c r="B2634" s="3">
        <v>44</v>
      </c>
      <c r="C2634" s="3" t="s">
        <v>23</v>
      </c>
      <c r="D2634" s="3" t="s">
        <v>26</v>
      </c>
      <c r="E2634" s="3">
        <v>59640.717143192902</v>
      </c>
      <c r="F2634" s="3">
        <v>52</v>
      </c>
      <c r="G2634" s="3">
        <v>1641.4027055920701</v>
      </c>
      <c r="H2634" s="3">
        <v>3</v>
      </c>
      <c r="I2634" s="3">
        <v>1404.2597301575399</v>
      </c>
      <c r="J2634" s="3">
        <v>28</v>
      </c>
      <c r="K2634" s="3">
        <v>679.16165737121401</v>
      </c>
      <c r="L2634" s="3">
        <v>42</v>
      </c>
      <c r="M2634" s="3">
        <v>14</v>
      </c>
      <c r="N2634" s="3">
        <v>9</v>
      </c>
      <c r="O2634" s="3">
        <v>437</v>
      </c>
      <c r="P2634" s="3">
        <v>5</v>
      </c>
      <c r="Q2634" s="3">
        <v>6913.6983708034304</v>
      </c>
      <c r="R2634" s="3">
        <v>3</v>
      </c>
      <c r="S2634" s="3">
        <v>0</v>
      </c>
      <c r="T2634" s="3">
        <v>0</v>
      </c>
      <c r="U2634" s="3">
        <v>4419.4281838419502</v>
      </c>
      <c r="V2634" s="3">
        <v>1</v>
      </c>
      <c r="W2634" s="3" t="str">
        <f>IF(Bank_data3[[#This Row],[credit_risk]]=1,"High Risk","Low Risk")</f>
        <v>High Risk</v>
      </c>
      <c r="X2634" s="3" t="str">
        <f t="shared" si="287"/>
        <v>35-44</v>
      </c>
      <c r="Y2634" s="3" t="str">
        <f t="shared" si="288"/>
        <v>Middle Income</v>
      </c>
      <c r="Z2634" s="3" t="str">
        <f t="shared" si="289"/>
        <v>Poor</v>
      </c>
      <c r="AA2634" s="27">
        <f t="shared" si="290"/>
        <v>0.11592245536223446</v>
      </c>
      <c r="AB2634" s="3" t="str">
        <f t="shared" si="291"/>
        <v>Medium</v>
      </c>
      <c r="AC2634" s="3" t="str">
        <f t="shared" si="292"/>
        <v>High</v>
      </c>
      <c r="AD2634" s="3" t="str">
        <f t="shared" si="293"/>
        <v>No</v>
      </c>
    </row>
    <row r="2635" spans="1:30" ht="15" customHeight="1" x14ac:dyDescent="0.3">
      <c r="A2635" s="3" t="s">
        <v>2656</v>
      </c>
      <c r="B2635" s="3">
        <v>52</v>
      </c>
      <c r="C2635" s="3" t="s">
        <v>23</v>
      </c>
      <c r="D2635" s="3" t="s">
        <v>24</v>
      </c>
      <c r="E2635" s="3">
        <v>53069.992771029902</v>
      </c>
      <c r="F2635" s="3">
        <v>167</v>
      </c>
      <c r="G2635" s="3">
        <v>789.46988290052195</v>
      </c>
      <c r="H2635" s="3">
        <v>3</v>
      </c>
      <c r="I2635" s="3">
        <v>729.93852712052103</v>
      </c>
      <c r="J2635" s="3">
        <v>21</v>
      </c>
      <c r="K2635" s="3">
        <v>922.44388117440599</v>
      </c>
      <c r="L2635" s="3">
        <v>17</v>
      </c>
      <c r="M2635" s="3">
        <v>13</v>
      </c>
      <c r="N2635" s="3">
        <v>8</v>
      </c>
      <c r="O2635" s="3">
        <v>655</v>
      </c>
      <c r="P2635" s="3">
        <v>3</v>
      </c>
      <c r="Q2635" s="3">
        <v>200.75271424631501</v>
      </c>
      <c r="R2635" s="3">
        <v>6</v>
      </c>
      <c r="S2635" s="3">
        <v>0</v>
      </c>
      <c r="T2635" s="3">
        <v>0</v>
      </c>
      <c r="U2635" s="3">
        <v>15122.322998941499</v>
      </c>
      <c r="V2635" s="3">
        <v>1</v>
      </c>
      <c r="W2635" s="3" t="str">
        <f>IF(Bank_data3[[#This Row],[credit_risk]]=1,"High Risk","Low Risk")</f>
        <v>High Risk</v>
      </c>
      <c r="X2635" s="3" t="str">
        <f t="shared" si="287"/>
        <v>45-54</v>
      </c>
      <c r="Y2635" s="3" t="str">
        <f t="shared" si="288"/>
        <v>Middle Income</v>
      </c>
      <c r="Z2635" s="3" t="str">
        <f t="shared" si="289"/>
        <v>Fair</v>
      </c>
      <c r="AA2635" s="27">
        <f t="shared" si="290"/>
        <v>3.7827914375730392E-3</v>
      </c>
      <c r="AB2635" s="3" t="str">
        <f t="shared" si="291"/>
        <v>Low</v>
      </c>
      <c r="AC2635" s="3" t="str">
        <f t="shared" si="292"/>
        <v>Medium</v>
      </c>
      <c r="AD2635" s="3" t="str">
        <f t="shared" si="293"/>
        <v>No</v>
      </c>
    </row>
    <row r="2636" spans="1:30" ht="15" customHeight="1" x14ac:dyDescent="0.3">
      <c r="A2636" s="3" t="s">
        <v>2657</v>
      </c>
      <c r="B2636" s="3">
        <v>55</v>
      </c>
      <c r="C2636" s="3" t="s">
        <v>28</v>
      </c>
      <c r="D2636" s="3" t="s">
        <v>24</v>
      </c>
      <c r="E2636" s="3">
        <v>38966.189199196197</v>
      </c>
      <c r="F2636" s="3">
        <v>15</v>
      </c>
      <c r="G2636" s="3">
        <v>10</v>
      </c>
      <c r="H2636" s="3">
        <v>7</v>
      </c>
      <c r="I2636" s="3">
        <v>1111.4121649849201</v>
      </c>
      <c r="J2636" s="3">
        <v>44</v>
      </c>
      <c r="K2636" s="3">
        <v>701.64185818810699</v>
      </c>
      <c r="L2636" s="3">
        <v>2</v>
      </c>
      <c r="M2636" s="3">
        <v>18</v>
      </c>
      <c r="N2636" s="3">
        <v>0</v>
      </c>
      <c r="O2636" s="3">
        <v>375</v>
      </c>
      <c r="P2636" s="3">
        <v>0</v>
      </c>
      <c r="Q2636" s="3">
        <v>1060.34406204845</v>
      </c>
      <c r="R2636" s="3">
        <v>7</v>
      </c>
      <c r="S2636" s="3">
        <v>0</v>
      </c>
      <c r="T2636" s="3">
        <v>0</v>
      </c>
      <c r="U2636" s="3">
        <v>7513.41319896396</v>
      </c>
      <c r="V2636" s="3">
        <v>1</v>
      </c>
      <c r="W2636" s="3" t="str">
        <f>IF(Bank_data3[[#This Row],[credit_risk]]=1,"High Risk","Low Risk")</f>
        <v>High Risk</v>
      </c>
      <c r="X2636" s="3" t="str">
        <f t="shared" si="287"/>
        <v>55+</v>
      </c>
      <c r="Y2636" s="3" t="str">
        <f t="shared" si="288"/>
        <v>Low Income</v>
      </c>
      <c r="Z2636" s="3" t="str">
        <f t="shared" si="289"/>
        <v>Poor</v>
      </c>
      <c r="AA2636" s="27">
        <f t="shared" si="290"/>
        <v>2.7211900466528636E-2</v>
      </c>
      <c r="AB2636" s="3" t="str">
        <f t="shared" si="291"/>
        <v>Low</v>
      </c>
      <c r="AC2636" s="3" t="str">
        <f t="shared" si="292"/>
        <v>Low</v>
      </c>
      <c r="AD2636" s="3" t="str">
        <f t="shared" si="293"/>
        <v>No</v>
      </c>
    </row>
    <row r="2637" spans="1:30" ht="15" customHeight="1" x14ac:dyDescent="0.3">
      <c r="A2637" s="3" t="s">
        <v>2658</v>
      </c>
      <c r="B2637" s="3">
        <v>50</v>
      </c>
      <c r="C2637" s="3" t="s">
        <v>28</v>
      </c>
      <c r="D2637" s="3" t="s">
        <v>24</v>
      </c>
      <c r="E2637" s="3">
        <v>55985.748628216003</v>
      </c>
      <c r="F2637" s="3">
        <v>27</v>
      </c>
      <c r="G2637" s="3">
        <v>1993.5920120364499</v>
      </c>
      <c r="H2637" s="3">
        <v>3</v>
      </c>
      <c r="I2637" s="3">
        <v>979.77308615007098</v>
      </c>
      <c r="J2637" s="3">
        <v>1</v>
      </c>
      <c r="K2637" s="3">
        <v>388.93993327653197</v>
      </c>
      <c r="L2637" s="3">
        <v>58</v>
      </c>
      <c r="M2637" s="3">
        <v>1</v>
      </c>
      <c r="N2637" s="3">
        <v>4</v>
      </c>
      <c r="O2637" s="3">
        <v>710</v>
      </c>
      <c r="P2637" s="3">
        <v>0</v>
      </c>
      <c r="Q2637" s="3">
        <v>12838.931364997499</v>
      </c>
      <c r="R2637" s="3">
        <v>5</v>
      </c>
      <c r="S2637" s="3">
        <v>0</v>
      </c>
      <c r="T2637" s="3">
        <v>0</v>
      </c>
      <c r="U2637" s="3">
        <v>2520.7300077780401</v>
      </c>
      <c r="V2637" s="3">
        <v>1</v>
      </c>
      <c r="W2637" s="3" t="str">
        <f>IF(Bank_data3[[#This Row],[credit_risk]]=1,"High Risk","Low Risk")</f>
        <v>High Risk</v>
      </c>
      <c r="X2637" s="3" t="str">
        <f t="shared" si="287"/>
        <v>45-54</v>
      </c>
      <c r="Y2637" s="3" t="str">
        <f t="shared" si="288"/>
        <v>Middle Income</v>
      </c>
      <c r="Z2637" s="3" t="str">
        <f t="shared" si="289"/>
        <v>Good</v>
      </c>
      <c r="AA2637" s="27">
        <f t="shared" si="290"/>
        <v>0.22932499215571558</v>
      </c>
      <c r="AB2637" s="3" t="str">
        <f t="shared" si="291"/>
        <v>Medium</v>
      </c>
      <c r="AC2637" s="3" t="str">
        <f t="shared" si="292"/>
        <v>High</v>
      </c>
      <c r="AD2637" s="3" t="str">
        <f t="shared" si="293"/>
        <v>No</v>
      </c>
    </row>
    <row r="2638" spans="1:30" ht="15" customHeight="1" x14ac:dyDescent="0.3">
      <c r="A2638" s="3" t="s">
        <v>2659</v>
      </c>
      <c r="B2638" s="3">
        <v>33</v>
      </c>
      <c r="C2638" s="3" t="s">
        <v>23</v>
      </c>
      <c r="D2638" s="3" t="s">
        <v>26</v>
      </c>
      <c r="E2638" s="3">
        <v>22456.145375194799</v>
      </c>
      <c r="F2638" s="3">
        <v>226</v>
      </c>
      <c r="G2638" s="3">
        <v>3449.7330230071798</v>
      </c>
      <c r="H2638" s="3">
        <v>0</v>
      </c>
      <c r="I2638" s="3">
        <v>892.40785714872402</v>
      </c>
      <c r="J2638" s="3">
        <v>22</v>
      </c>
      <c r="K2638" s="3">
        <v>621.91467861465003</v>
      </c>
      <c r="L2638" s="3">
        <v>61</v>
      </c>
      <c r="M2638" s="3">
        <v>3</v>
      </c>
      <c r="N2638" s="3">
        <v>8</v>
      </c>
      <c r="O2638" s="3">
        <v>654</v>
      </c>
      <c r="P2638" s="3">
        <v>2</v>
      </c>
      <c r="Q2638" s="3">
        <v>12456.8196491418</v>
      </c>
      <c r="R2638" s="3">
        <v>0</v>
      </c>
      <c r="S2638" s="3">
        <v>0</v>
      </c>
      <c r="T2638" s="3">
        <v>0</v>
      </c>
      <c r="U2638" s="3">
        <v>5672.5553639309701</v>
      </c>
      <c r="V2638" s="3">
        <v>0</v>
      </c>
      <c r="W2638" s="3" t="str">
        <f>IF(Bank_data3[[#This Row],[credit_risk]]=1,"High Risk","Low Risk")</f>
        <v>Low Risk</v>
      </c>
      <c r="X2638" s="3" t="str">
        <f t="shared" si="287"/>
        <v>25-34</v>
      </c>
      <c r="Y2638" s="3" t="str">
        <f t="shared" si="288"/>
        <v>Low Income</v>
      </c>
      <c r="Z2638" s="3" t="str">
        <f t="shared" si="289"/>
        <v>Fair</v>
      </c>
      <c r="AA2638" s="27">
        <f t="shared" si="290"/>
        <v>0.55471762588879936</v>
      </c>
      <c r="AB2638" s="3" t="str">
        <f t="shared" si="291"/>
        <v>Medium</v>
      </c>
      <c r="AC2638" s="3" t="str">
        <f t="shared" si="292"/>
        <v>High</v>
      </c>
      <c r="AD2638" s="3" t="str">
        <f t="shared" si="293"/>
        <v>No</v>
      </c>
    </row>
    <row r="2639" spans="1:30" ht="15" customHeight="1" x14ac:dyDescent="0.3">
      <c r="A2639" s="3" t="s">
        <v>2660</v>
      </c>
      <c r="B2639" s="3">
        <v>20</v>
      </c>
      <c r="C2639" s="3" t="s">
        <v>31</v>
      </c>
      <c r="D2639" s="3" t="s">
        <v>24</v>
      </c>
      <c r="E2639" s="3">
        <v>21101.815417296599</v>
      </c>
      <c r="F2639" s="3">
        <v>125</v>
      </c>
      <c r="G2639" s="3">
        <v>1952.84481985817</v>
      </c>
      <c r="H2639" s="3">
        <v>8</v>
      </c>
      <c r="I2639" s="3">
        <v>814.11242375885604</v>
      </c>
      <c r="J2639" s="3">
        <v>15</v>
      </c>
      <c r="K2639" s="3">
        <v>899.28791955393399</v>
      </c>
      <c r="L2639" s="3">
        <v>38</v>
      </c>
      <c r="M2639" s="3">
        <v>7</v>
      </c>
      <c r="N2639" s="3">
        <v>6</v>
      </c>
      <c r="O2639" s="3">
        <v>369</v>
      </c>
      <c r="P2639" s="3">
        <v>3</v>
      </c>
      <c r="Q2639" s="3">
        <v>7436.9331470115403</v>
      </c>
      <c r="R2639" s="3">
        <v>5</v>
      </c>
      <c r="S2639" s="3">
        <v>0</v>
      </c>
      <c r="T2639" s="3">
        <v>0</v>
      </c>
      <c r="U2639" s="3">
        <v>11179.292137041901</v>
      </c>
      <c r="V2639" s="3">
        <v>1</v>
      </c>
      <c r="W2639" s="3" t="str">
        <f>IF(Bank_data3[[#This Row],[credit_risk]]=1,"High Risk","Low Risk")</f>
        <v>High Risk</v>
      </c>
      <c r="X2639" s="3" t="str">
        <f t="shared" si="287"/>
        <v>18-24</v>
      </c>
      <c r="Y2639" s="3" t="str">
        <f t="shared" si="288"/>
        <v>Low Income</v>
      </c>
      <c r="Z2639" s="3" t="str">
        <f t="shared" si="289"/>
        <v>Poor</v>
      </c>
      <c r="AA2639" s="27">
        <f t="shared" si="290"/>
        <v>0.35243096387411688</v>
      </c>
      <c r="AB2639" s="3" t="str">
        <f t="shared" si="291"/>
        <v>Medium</v>
      </c>
      <c r="AC2639" s="3" t="str">
        <f t="shared" si="292"/>
        <v>High</v>
      </c>
      <c r="AD2639" s="3" t="str">
        <f t="shared" si="293"/>
        <v>No</v>
      </c>
    </row>
    <row r="2640" spans="1:30" ht="15" customHeight="1" x14ac:dyDescent="0.3">
      <c r="A2640" s="3" t="s">
        <v>2661</v>
      </c>
      <c r="B2640" s="3">
        <v>65</v>
      </c>
      <c r="C2640" s="3" t="s">
        <v>28</v>
      </c>
      <c r="D2640" s="3" t="s">
        <v>33</v>
      </c>
      <c r="E2640" s="3">
        <v>36765.055051203999</v>
      </c>
      <c r="F2640" s="3">
        <v>131</v>
      </c>
      <c r="G2640" s="3">
        <v>1462.06225549843</v>
      </c>
      <c r="H2640" s="3">
        <v>2</v>
      </c>
      <c r="I2640" s="3">
        <v>1232.99574772604</v>
      </c>
      <c r="J2640" s="3">
        <v>43</v>
      </c>
      <c r="K2640" s="3">
        <v>616.24695576515001</v>
      </c>
      <c r="L2640" s="3">
        <v>63</v>
      </c>
      <c r="M2640" s="3">
        <v>11</v>
      </c>
      <c r="N2640" s="3">
        <v>5</v>
      </c>
      <c r="O2640" s="3">
        <v>856</v>
      </c>
      <c r="P2640" s="3">
        <v>1</v>
      </c>
      <c r="Q2640" s="3">
        <v>10774.794209723999</v>
      </c>
      <c r="R2640" s="3">
        <v>3</v>
      </c>
      <c r="S2640" s="3">
        <v>0</v>
      </c>
      <c r="T2640" s="3">
        <v>0</v>
      </c>
      <c r="U2640" s="3">
        <v>7109.1898506635598</v>
      </c>
      <c r="V2640" s="3">
        <v>0</v>
      </c>
      <c r="W2640" s="3" t="str">
        <f>IF(Bank_data3[[#This Row],[credit_risk]]=1,"High Risk","Low Risk")</f>
        <v>Low Risk</v>
      </c>
      <c r="X2640" s="3" t="str">
        <f t="shared" si="287"/>
        <v>55+</v>
      </c>
      <c r="Y2640" s="3" t="str">
        <f t="shared" si="288"/>
        <v>Low Income</v>
      </c>
      <c r="Z2640" s="3" t="str">
        <f t="shared" si="289"/>
        <v>Excellent</v>
      </c>
      <c r="AA2640" s="27">
        <f t="shared" si="290"/>
        <v>0.29307161908822277</v>
      </c>
      <c r="AB2640" s="3" t="str">
        <f t="shared" si="291"/>
        <v>Medium</v>
      </c>
      <c r="AC2640" s="3" t="str">
        <f t="shared" si="292"/>
        <v>High</v>
      </c>
      <c r="AD2640" s="3" t="str">
        <f t="shared" si="293"/>
        <v>No</v>
      </c>
    </row>
    <row r="2641" spans="1:30" ht="15" customHeight="1" x14ac:dyDescent="0.3">
      <c r="A2641" s="3" t="s">
        <v>2662</v>
      </c>
      <c r="B2641" s="3">
        <v>35</v>
      </c>
      <c r="C2641" s="3" t="s">
        <v>31</v>
      </c>
      <c r="D2641" s="3" t="s">
        <v>33</v>
      </c>
      <c r="E2641" s="3">
        <v>53458.956248598799</v>
      </c>
      <c r="F2641" s="3">
        <v>51</v>
      </c>
      <c r="G2641" s="3">
        <v>1182.71570910628</v>
      </c>
      <c r="H2641" s="3">
        <v>0</v>
      </c>
      <c r="I2641" s="3">
        <v>511.217459332744</v>
      </c>
      <c r="J2641" s="3">
        <v>7</v>
      </c>
      <c r="K2641" s="3">
        <v>467.67711035808901</v>
      </c>
      <c r="L2641" s="3">
        <v>72</v>
      </c>
      <c r="M2641" s="3">
        <v>12</v>
      </c>
      <c r="N2641" s="3">
        <v>6</v>
      </c>
      <c r="O2641" s="3">
        <v>477</v>
      </c>
      <c r="P2641" s="3">
        <v>4</v>
      </c>
      <c r="Q2641" s="3">
        <v>11108.0308398696</v>
      </c>
      <c r="R2641" s="3">
        <v>3</v>
      </c>
      <c r="S2641" s="3">
        <v>0</v>
      </c>
      <c r="T2641" s="3">
        <v>0</v>
      </c>
      <c r="U2641" s="3">
        <v>4785.1232296239496</v>
      </c>
      <c r="V2641" s="3">
        <v>1</v>
      </c>
      <c r="W2641" s="3" t="str">
        <f>IF(Bank_data3[[#This Row],[credit_risk]]=1,"High Risk","Low Risk")</f>
        <v>High Risk</v>
      </c>
      <c r="X2641" s="3" t="str">
        <f t="shared" si="287"/>
        <v>35-44</v>
      </c>
      <c r="Y2641" s="3" t="str">
        <f t="shared" si="288"/>
        <v>Middle Income</v>
      </c>
      <c r="Z2641" s="3" t="str">
        <f t="shared" si="289"/>
        <v>Poor</v>
      </c>
      <c r="AA2641" s="27">
        <f t="shared" si="290"/>
        <v>0.20778615258057437</v>
      </c>
      <c r="AB2641" s="3" t="str">
        <f t="shared" si="291"/>
        <v>Medium</v>
      </c>
      <c r="AC2641" s="3" t="str">
        <f t="shared" si="292"/>
        <v>High</v>
      </c>
      <c r="AD2641" s="3" t="str">
        <f t="shared" si="293"/>
        <v>No</v>
      </c>
    </row>
    <row r="2642" spans="1:30" ht="15" customHeight="1" x14ac:dyDescent="0.3">
      <c r="A2642" s="3" t="s">
        <v>2663</v>
      </c>
      <c r="B2642" s="3">
        <v>65</v>
      </c>
      <c r="C2642" s="3" t="s">
        <v>31</v>
      </c>
      <c r="D2642" s="3" t="s">
        <v>24</v>
      </c>
      <c r="E2642" s="3">
        <v>21745.883749487501</v>
      </c>
      <c r="F2642" s="3">
        <v>124</v>
      </c>
      <c r="G2642" s="3">
        <v>1207.79052926483</v>
      </c>
      <c r="H2642" s="3">
        <v>8</v>
      </c>
      <c r="I2642" s="3">
        <v>1404.2173586598101</v>
      </c>
      <c r="J2642" s="3">
        <v>3</v>
      </c>
      <c r="K2642" s="3">
        <v>146.5976890876</v>
      </c>
      <c r="L2642" s="3">
        <v>59</v>
      </c>
      <c r="M2642" s="3">
        <v>17</v>
      </c>
      <c r="N2642" s="3">
        <v>8</v>
      </c>
      <c r="O2642" s="3">
        <v>569</v>
      </c>
      <c r="P2642" s="3">
        <v>1</v>
      </c>
      <c r="Q2642" s="3">
        <v>9177.8834198949098</v>
      </c>
      <c r="R2642" s="3">
        <v>2</v>
      </c>
      <c r="S2642" s="3">
        <v>0</v>
      </c>
      <c r="T2642" s="3">
        <v>0</v>
      </c>
      <c r="U2642" s="3">
        <v>14171.3958210157</v>
      </c>
      <c r="V2642" s="3">
        <v>1</v>
      </c>
      <c r="W2642" s="3" t="str">
        <f>IF(Bank_data3[[#This Row],[credit_risk]]=1,"High Risk","Low Risk")</f>
        <v>High Risk</v>
      </c>
      <c r="X2642" s="3" t="str">
        <f t="shared" si="287"/>
        <v>55+</v>
      </c>
      <c r="Y2642" s="3" t="str">
        <f t="shared" si="288"/>
        <v>Low Income</v>
      </c>
      <c r="Z2642" s="3" t="str">
        <f t="shared" si="289"/>
        <v>Poor</v>
      </c>
      <c r="AA2642" s="27">
        <f t="shared" si="290"/>
        <v>0.42205152596344636</v>
      </c>
      <c r="AB2642" s="3" t="str">
        <f t="shared" si="291"/>
        <v>Medium</v>
      </c>
      <c r="AC2642" s="3" t="str">
        <f t="shared" si="292"/>
        <v>High</v>
      </c>
      <c r="AD2642" s="3" t="str">
        <f t="shared" si="293"/>
        <v>No</v>
      </c>
    </row>
    <row r="2643" spans="1:30" ht="15" customHeight="1" x14ac:dyDescent="0.3">
      <c r="A2643" s="3" t="s">
        <v>2664</v>
      </c>
      <c r="B2643" s="3">
        <v>22</v>
      </c>
      <c r="C2643" s="3" t="s">
        <v>31</v>
      </c>
      <c r="D2643" s="3" t="s">
        <v>26</v>
      </c>
      <c r="E2643" s="3">
        <v>52286.768456268197</v>
      </c>
      <c r="F2643" s="3">
        <v>37</v>
      </c>
      <c r="G2643" s="3">
        <v>1182.6513690172001</v>
      </c>
      <c r="H2643" s="3">
        <v>10</v>
      </c>
      <c r="I2643" s="3">
        <v>349.47188682356699</v>
      </c>
      <c r="J2643" s="3">
        <v>13</v>
      </c>
      <c r="K2643" s="3">
        <v>807.38305370982198</v>
      </c>
      <c r="L2643" s="3">
        <v>41</v>
      </c>
      <c r="M2643" s="3">
        <v>16</v>
      </c>
      <c r="N2643" s="3">
        <v>2</v>
      </c>
      <c r="O2643" s="3">
        <v>543</v>
      </c>
      <c r="P2643" s="3">
        <v>5</v>
      </c>
      <c r="Q2643" s="3">
        <v>5993.3575806060599</v>
      </c>
      <c r="R2643" s="3">
        <v>2</v>
      </c>
      <c r="S2643" s="3">
        <v>0</v>
      </c>
      <c r="T2643" s="3">
        <v>0</v>
      </c>
      <c r="U2643" s="3">
        <v>10520.0641630874</v>
      </c>
      <c r="V2643" s="3">
        <v>1</v>
      </c>
      <c r="W2643" s="3" t="str">
        <f>IF(Bank_data3[[#This Row],[credit_risk]]=1,"High Risk","Low Risk")</f>
        <v>High Risk</v>
      </c>
      <c r="X2643" s="3" t="str">
        <f t="shared" si="287"/>
        <v>18-24</v>
      </c>
      <c r="Y2643" s="3" t="str">
        <f t="shared" si="288"/>
        <v>Middle Income</v>
      </c>
      <c r="Z2643" s="3" t="str">
        <f t="shared" si="289"/>
        <v>Poor</v>
      </c>
      <c r="AA2643" s="27">
        <f t="shared" si="290"/>
        <v>0.11462474651916588</v>
      </c>
      <c r="AB2643" s="3" t="str">
        <f t="shared" si="291"/>
        <v>Medium</v>
      </c>
      <c r="AC2643" s="3" t="str">
        <f t="shared" si="292"/>
        <v>High</v>
      </c>
      <c r="AD2643" s="3" t="str">
        <f t="shared" si="293"/>
        <v>No</v>
      </c>
    </row>
    <row r="2644" spans="1:30" ht="15" customHeight="1" x14ac:dyDescent="0.3">
      <c r="A2644" s="3" t="s">
        <v>2665</v>
      </c>
      <c r="B2644" s="3">
        <v>54</v>
      </c>
      <c r="C2644" s="3" t="s">
        <v>23</v>
      </c>
      <c r="D2644" s="3" t="s">
        <v>26</v>
      </c>
      <c r="E2644" s="3">
        <v>32097.933566033498</v>
      </c>
      <c r="F2644" s="3">
        <v>85</v>
      </c>
      <c r="G2644" s="3">
        <v>1659.1927297217101</v>
      </c>
      <c r="H2644" s="3">
        <v>10</v>
      </c>
      <c r="I2644" s="3">
        <v>1073.52910396785</v>
      </c>
      <c r="J2644" s="3">
        <v>8</v>
      </c>
      <c r="K2644" s="3">
        <v>467.71874692849701</v>
      </c>
      <c r="L2644" s="3">
        <v>4</v>
      </c>
      <c r="M2644" s="3">
        <v>12</v>
      </c>
      <c r="N2644" s="3">
        <v>7</v>
      </c>
      <c r="O2644" s="3">
        <v>455</v>
      </c>
      <c r="P2644" s="3">
        <v>1</v>
      </c>
      <c r="Q2644" s="3">
        <v>15168.294995545401</v>
      </c>
      <c r="R2644" s="3">
        <v>2</v>
      </c>
      <c r="S2644" s="3">
        <v>0</v>
      </c>
      <c r="T2644" s="3">
        <v>0</v>
      </c>
      <c r="U2644" s="3">
        <v>6953.2460447657704</v>
      </c>
      <c r="V2644" s="3">
        <v>1</v>
      </c>
      <c r="W2644" s="3" t="str">
        <f>IF(Bank_data3[[#This Row],[credit_risk]]=1,"High Risk","Low Risk")</f>
        <v>High Risk</v>
      </c>
      <c r="X2644" s="3" t="str">
        <f t="shared" si="287"/>
        <v>45-54</v>
      </c>
      <c r="Y2644" s="3" t="str">
        <f t="shared" si="288"/>
        <v>Low Income</v>
      </c>
      <c r="Z2644" s="3" t="str">
        <f t="shared" si="289"/>
        <v>Poor</v>
      </c>
      <c r="AA2644" s="27">
        <f t="shared" si="290"/>
        <v>0.47256297556789484</v>
      </c>
      <c r="AB2644" s="3" t="str">
        <f t="shared" si="291"/>
        <v>Medium</v>
      </c>
      <c r="AC2644" s="3" t="str">
        <f t="shared" si="292"/>
        <v>Low</v>
      </c>
      <c r="AD2644" s="3" t="str">
        <f t="shared" si="293"/>
        <v>No</v>
      </c>
    </row>
    <row r="2645" spans="1:30" ht="15" customHeight="1" x14ac:dyDescent="0.3">
      <c r="A2645" s="3" t="s">
        <v>2666</v>
      </c>
      <c r="B2645" s="3">
        <v>60</v>
      </c>
      <c r="C2645" s="3" t="s">
        <v>31</v>
      </c>
      <c r="D2645" s="3" t="s">
        <v>26</v>
      </c>
      <c r="E2645" s="3">
        <v>34523.141525817897</v>
      </c>
      <c r="F2645" s="3">
        <v>55</v>
      </c>
      <c r="G2645" s="3">
        <v>10</v>
      </c>
      <c r="H2645" s="3">
        <v>9</v>
      </c>
      <c r="I2645" s="3">
        <v>308.19264902107602</v>
      </c>
      <c r="J2645" s="3">
        <v>10</v>
      </c>
      <c r="K2645" s="3">
        <v>322.95123909582099</v>
      </c>
      <c r="L2645" s="3">
        <v>45</v>
      </c>
      <c r="M2645" s="3">
        <v>11</v>
      </c>
      <c r="N2645" s="3">
        <v>0</v>
      </c>
      <c r="O2645" s="3">
        <v>488</v>
      </c>
      <c r="P2645" s="3">
        <v>4</v>
      </c>
      <c r="Q2645" s="3">
        <v>19473.4720788712</v>
      </c>
      <c r="R2645" s="3">
        <v>2</v>
      </c>
      <c r="S2645" s="3">
        <v>0</v>
      </c>
      <c r="T2645" s="3">
        <v>0</v>
      </c>
      <c r="U2645" s="3">
        <v>9083.6675270992801</v>
      </c>
      <c r="V2645" s="3">
        <v>1</v>
      </c>
      <c r="W2645" s="3" t="str">
        <f>IF(Bank_data3[[#This Row],[credit_risk]]=1,"High Risk","Low Risk")</f>
        <v>High Risk</v>
      </c>
      <c r="X2645" s="3" t="str">
        <f t="shared" si="287"/>
        <v>55+</v>
      </c>
      <c r="Y2645" s="3" t="str">
        <f t="shared" si="288"/>
        <v>Low Income</v>
      </c>
      <c r="Z2645" s="3" t="str">
        <f t="shared" si="289"/>
        <v>Poor</v>
      </c>
      <c r="AA2645" s="27">
        <f t="shared" si="290"/>
        <v>0.56407010539026692</v>
      </c>
      <c r="AB2645" s="3" t="str">
        <f t="shared" si="291"/>
        <v>Low</v>
      </c>
      <c r="AC2645" s="3" t="str">
        <f t="shared" si="292"/>
        <v>High</v>
      </c>
      <c r="AD2645" s="3" t="str">
        <f t="shared" si="293"/>
        <v>No</v>
      </c>
    </row>
    <row r="2646" spans="1:30" ht="15" customHeight="1" x14ac:dyDescent="0.3">
      <c r="A2646" s="3" t="s">
        <v>2667</v>
      </c>
      <c r="B2646" s="3">
        <v>25</v>
      </c>
      <c r="C2646" s="3" t="s">
        <v>23</v>
      </c>
      <c r="D2646" s="3" t="s">
        <v>24</v>
      </c>
      <c r="E2646" s="3">
        <v>73392.592597973693</v>
      </c>
      <c r="F2646" s="3">
        <v>182</v>
      </c>
      <c r="G2646" s="3">
        <v>10</v>
      </c>
      <c r="H2646" s="3">
        <v>9</v>
      </c>
      <c r="I2646" s="3">
        <v>689.50305672056402</v>
      </c>
      <c r="J2646" s="3">
        <v>47</v>
      </c>
      <c r="K2646" s="3">
        <v>683.14661365200095</v>
      </c>
      <c r="L2646" s="3">
        <v>3</v>
      </c>
      <c r="M2646" s="3">
        <v>6</v>
      </c>
      <c r="N2646" s="3">
        <v>9</v>
      </c>
      <c r="O2646" s="3">
        <v>498</v>
      </c>
      <c r="P2646" s="3">
        <v>4</v>
      </c>
      <c r="Q2646" s="3">
        <v>14250.4292798714</v>
      </c>
      <c r="R2646" s="3">
        <v>0</v>
      </c>
      <c r="S2646" s="3">
        <v>0</v>
      </c>
      <c r="T2646" s="3">
        <v>0</v>
      </c>
      <c r="U2646" s="3">
        <v>12048.3012559451</v>
      </c>
      <c r="V2646" s="3">
        <v>1</v>
      </c>
      <c r="W2646" s="3" t="str">
        <f>IF(Bank_data3[[#This Row],[credit_risk]]=1,"High Risk","Low Risk")</f>
        <v>High Risk</v>
      </c>
      <c r="X2646" s="3" t="str">
        <f t="shared" si="287"/>
        <v>25-34</v>
      </c>
      <c r="Y2646" s="3" t="str">
        <f t="shared" si="288"/>
        <v>Middle Income</v>
      </c>
      <c r="Z2646" s="3" t="str">
        <f t="shared" si="289"/>
        <v>Poor</v>
      </c>
      <c r="AA2646" s="27">
        <f t="shared" si="290"/>
        <v>0.19416713288671644</v>
      </c>
      <c r="AB2646" s="3" t="str">
        <f t="shared" si="291"/>
        <v>Low</v>
      </c>
      <c r="AC2646" s="3" t="str">
        <f t="shared" si="292"/>
        <v>Low</v>
      </c>
      <c r="AD2646" s="3" t="str">
        <f t="shared" si="293"/>
        <v>No</v>
      </c>
    </row>
    <row r="2647" spans="1:30" ht="15" customHeight="1" x14ac:dyDescent="0.3">
      <c r="A2647" s="3" t="s">
        <v>2668</v>
      </c>
      <c r="B2647" s="3">
        <v>44</v>
      </c>
      <c r="C2647" s="3" t="s">
        <v>23</v>
      </c>
      <c r="D2647" s="3" t="s">
        <v>24</v>
      </c>
      <c r="E2647" s="3">
        <v>50671.293436771899</v>
      </c>
      <c r="F2647" s="3">
        <v>184</v>
      </c>
      <c r="G2647" s="3">
        <v>1860.9560682215299</v>
      </c>
      <c r="H2647" s="3">
        <v>4</v>
      </c>
      <c r="I2647" s="3">
        <v>832.65847832133795</v>
      </c>
      <c r="J2647" s="3">
        <v>37</v>
      </c>
      <c r="K2647" s="3">
        <v>693.004258609609</v>
      </c>
      <c r="L2647" s="3">
        <v>13</v>
      </c>
      <c r="M2647" s="3">
        <v>15</v>
      </c>
      <c r="N2647" s="3">
        <v>5</v>
      </c>
      <c r="O2647" s="3">
        <v>374</v>
      </c>
      <c r="P2647" s="3">
        <v>0</v>
      </c>
      <c r="Q2647" s="3">
        <v>14614.908264735301</v>
      </c>
      <c r="R2647" s="3">
        <v>1</v>
      </c>
      <c r="S2647" s="3">
        <v>0</v>
      </c>
      <c r="T2647" s="3">
        <v>0</v>
      </c>
      <c r="U2647" s="3">
        <v>13307.065635016501</v>
      </c>
      <c r="V2647" s="3">
        <v>1</v>
      </c>
      <c r="W2647" s="3" t="str">
        <f>IF(Bank_data3[[#This Row],[credit_risk]]=1,"High Risk","Low Risk")</f>
        <v>High Risk</v>
      </c>
      <c r="X2647" s="3" t="str">
        <f t="shared" si="287"/>
        <v>35-44</v>
      </c>
      <c r="Y2647" s="3" t="str">
        <f t="shared" si="288"/>
        <v>Middle Income</v>
      </c>
      <c r="Z2647" s="3" t="str">
        <f t="shared" si="289"/>
        <v>Poor</v>
      </c>
      <c r="AA2647" s="27">
        <f t="shared" si="290"/>
        <v>0.28842579838566618</v>
      </c>
      <c r="AB2647" s="3" t="str">
        <f t="shared" si="291"/>
        <v>Medium</v>
      </c>
      <c r="AC2647" s="3" t="str">
        <f t="shared" si="292"/>
        <v>Medium</v>
      </c>
      <c r="AD2647" s="3" t="str">
        <f t="shared" si="293"/>
        <v>No</v>
      </c>
    </row>
    <row r="2648" spans="1:30" ht="15" customHeight="1" x14ac:dyDescent="0.3">
      <c r="A2648" s="3" t="s">
        <v>2669</v>
      </c>
      <c r="B2648" s="3">
        <v>32</v>
      </c>
      <c r="C2648" s="3" t="s">
        <v>31</v>
      </c>
      <c r="D2648" s="3" t="s">
        <v>33</v>
      </c>
      <c r="E2648" s="3">
        <v>33731.503188160103</v>
      </c>
      <c r="F2648" s="3">
        <v>78</v>
      </c>
      <c r="G2648" s="3">
        <v>1340.6934450225101</v>
      </c>
      <c r="H2648" s="3">
        <v>11</v>
      </c>
      <c r="I2648" s="3">
        <v>629.65662790966996</v>
      </c>
      <c r="J2648" s="3">
        <v>43</v>
      </c>
      <c r="K2648" s="3">
        <v>269.23967529560002</v>
      </c>
      <c r="L2648" s="3">
        <v>10</v>
      </c>
      <c r="M2648" s="3">
        <v>13</v>
      </c>
      <c r="N2648" s="3">
        <v>8</v>
      </c>
      <c r="O2648" s="3">
        <v>844</v>
      </c>
      <c r="P2648" s="3">
        <v>3</v>
      </c>
      <c r="Q2648" s="3">
        <v>16536.188803448</v>
      </c>
      <c r="R2648" s="3">
        <v>1</v>
      </c>
      <c r="S2648" s="3">
        <v>0</v>
      </c>
      <c r="T2648" s="3">
        <v>0</v>
      </c>
      <c r="U2648" s="3">
        <v>5414.6321612015099</v>
      </c>
      <c r="V2648" s="3">
        <v>0</v>
      </c>
      <c r="W2648" s="3" t="str">
        <f>IF(Bank_data3[[#This Row],[credit_risk]]=1,"High Risk","Low Risk")</f>
        <v>Low Risk</v>
      </c>
      <c r="X2648" s="3" t="str">
        <f t="shared" si="287"/>
        <v>25-34</v>
      </c>
      <c r="Y2648" s="3" t="str">
        <f t="shared" si="288"/>
        <v>Low Income</v>
      </c>
      <c r="Z2648" s="3" t="str">
        <f t="shared" si="289"/>
        <v>Excellent</v>
      </c>
      <c r="AA2648" s="27">
        <f t="shared" si="290"/>
        <v>0.49022982199181298</v>
      </c>
      <c r="AB2648" s="3" t="str">
        <f t="shared" si="291"/>
        <v>Medium</v>
      </c>
      <c r="AC2648" s="3" t="str">
        <f t="shared" si="292"/>
        <v>Medium</v>
      </c>
      <c r="AD2648" s="3" t="str">
        <f t="shared" si="293"/>
        <v>No</v>
      </c>
    </row>
    <row r="2649" spans="1:30" ht="15" customHeight="1" x14ac:dyDescent="0.3">
      <c r="A2649" s="3" t="s">
        <v>2670</v>
      </c>
      <c r="B2649" s="3">
        <v>53</v>
      </c>
      <c r="C2649" s="3" t="s">
        <v>31</v>
      </c>
      <c r="D2649" s="3" t="s">
        <v>26</v>
      </c>
      <c r="E2649" s="3">
        <v>53363.0025096971</v>
      </c>
      <c r="F2649" s="3">
        <v>106</v>
      </c>
      <c r="G2649" s="3">
        <v>711.39238773842999</v>
      </c>
      <c r="H2649" s="3">
        <v>8</v>
      </c>
      <c r="I2649" s="3">
        <v>736.41565063408802</v>
      </c>
      <c r="J2649" s="3">
        <v>15</v>
      </c>
      <c r="K2649" s="3">
        <v>311.393768074028</v>
      </c>
      <c r="L2649" s="3">
        <v>59</v>
      </c>
      <c r="M2649" s="3">
        <v>4</v>
      </c>
      <c r="N2649" s="3">
        <v>0</v>
      </c>
      <c r="O2649" s="3">
        <v>392</v>
      </c>
      <c r="P2649" s="3">
        <v>5</v>
      </c>
      <c r="Q2649" s="3">
        <v>10602.1714312779</v>
      </c>
      <c r="R2649" s="3">
        <v>5</v>
      </c>
      <c r="S2649" s="3">
        <v>0</v>
      </c>
      <c r="T2649" s="3">
        <v>0</v>
      </c>
      <c r="U2649" s="3">
        <v>11377.974970965901</v>
      </c>
      <c r="V2649" s="3">
        <v>1</v>
      </c>
      <c r="W2649" s="3" t="str">
        <f>IF(Bank_data3[[#This Row],[credit_risk]]=1,"High Risk","Low Risk")</f>
        <v>High Risk</v>
      </c>
      <c r="X2649" s="3" t="str">
        <f t="shared" si="287"/>
        <v>45-54</v>
      </c>
      <c r="Y2649" s="3" t="str">
        <f t="shared" si="288"/>
        <v>Middle Income</v>
      </c>
      <c r="Z2649" s="3" t="str">
        <f t="shared" si="289"/>
        <v>Poor</v>
      </c>
      <c r="AA2649" s="27">
        <f t="shared" si="290"/>
        <v>0.19868018913199795</v>
      </c>
      <c r="AB2649" s="3" t="str">
        <f t="shared" si="291"/>
        <v>Low</v>
      </c>
      <c r="AC2649" s="3" t="str">
        <f t="shared" si="292"/>
        <v>High</v>
      </c>
      <c r="AD2649" s="3" t="str">
        <f t="shared" si="293"/>
        <v>No</v>
      </c>
    </row>
    <row r="2650" spans="1:30" ht="15" customHeight="1" x14ac:dyDescent="0.3">
      <c r="A2650" s="3" t="s">
        <v>2671</v>
      </c>
      <c r="B2650" s="3">
        <v>27</v>
      </c>
      <c r="C2650" s="3" t="s">
        <v>31</v>
      </c>
      <c r="D2650" s="3" t="s">
        <v>33</v>
      </c>
      <c r="E2650" s="3">
        <v>23546.8705278868</v>
      </c>
      <c r="F2650" s="3">
        <v>234</v>
      </c>
      <c r="G2650" s="3">
        <v>689.40496835809802</v>
      </c>
      <c r="H2650" s="3">
        <v>2</v>
      </c>
      <c r="I2650" s="3">
        <v>314.56034322422198</v>
      </c>
      <c r="J2650" s="3">
        <v>12</v>
      </c>
      <c r="K2650" s="3">
        <v>640.74241445092105</v>
      </c>
      <c r="L2650" s="3">
        <v>21</v>
      </c>
      <c r="M2650" s="3">
        <v>10</v>
      </c>
      <c r="N2650" s="3">
        <v>4</v>
      </c>
      <c r="O2650" s="3">
        <v>491</v>
      </c>
      <c r="P2650" s="3">
        <v>5</v>
      </c>
      <c r="Q2650" s="3">
        <v>8143.7617032961698</v>
      </c>
      <c r="R2650" s="3">
        <v>0</v>
      </c>
      <c r="S2650" s="3">
        <v>0</v>
      </c>
      <c r="T2650" s="3">
        <v>0</v>
      </c>
      <c r="U2650" s="3">
        <v>16552.415577973501</v>
      </c>
      <c r="V2650" s="3">
        <v>1</v>
      </c>
      <c r="W2650" s="3" t="str">
        <f>IF(Bank_data3[[#This Row],[credit_risk]]=1,"High Risk","Low Risk")</f>
        <v>High Risk</v>
      </c>
      <c r="X2650" s="3" t="str">
        <f t="shared" si="287"/>
        <v>25-34</v>
      </c>
      <c r="Y2650" s="3" t="str">
        <f t="shared" si="288"/>
        <v>Low Income</v>
      </c>
      <c r="Z2650" s="3" t="str">
        <f t="shared" si="289"/>
        <v>Poor</v>
      </c>
      <c r="AA2650" s="27">
        <f t="shared" si="290"/>
        <v>0.3458532501655126</v>
      </c>
      <c r="AB2650" s="3" t="str">
        <f t="shared" si="291"/>
        <v>Low</v>
      </c>
      <c r="AC2650" s="3" t="str">
        <f t="shared" si="292"/>
        <v>Medium</v>
      </c>
      <c r="AD2650" s="3" t="str">
        <f t="shared" si="293"/>
        <v>No</v>
      </c>
    </row>
    <row r="2651" spans="1:30" ht="15" customHeight="1" x14ac:dyDescent="0.3">
      <c r="A2651" s="3" t="s">
        <v>2672</v>
      </c>
      <c r="B2651" s="3">
        <v>40</v>
      </c>
      <c r="C2651" s="3" t="s">
        <v>31</v>
      </c>
      <c r="D2651" s="3" t="s">
        <v>33</v>
      </c>
      <c r="E2651" s="3">
        <v>56881.945900398001</v>
      </c>
      <c r="F2651" s="3">
        <v>49</v>
      </c>
      <c r="G2651" s="3">
        <v>1053.83254878047</v>
      </c>
      <c r="H2651" s="3">
        <v>5</v>
      </c>
      <c r="I2651" s="3">
        <v>454.39233594675699</v>
      </c>
      <c r="J2651" s="3">
        <v>35</v>
      </c>
      <c r="K2651" s="3">
        <v>802.24197665533302</v>
      </c>
      <c r="L2651" s="3">
        <v>4</v>
      </c>
      <c r="M2651" s="3">
        <v>7</v>
      </c>
      <c r="N2651" s="3">
        <v>7</v>
      </c>
      <c r="O2651" s="3">
        <v>405</v>
      </c>
      <c r="P2651" s="3">
        <v>4</v>
      </c>
      <c r="Q2651" s="3">
        <v>59.728872881616603</v>
      </c>
      <c r="R2651" s="3">
        <v>1</v>
      </c>
      <c r="S2651" s="3">
        <v>0</v>
      </c>
      <c r="T2651" s="3">
        <v>0</v>
      </c>
      <c r="U2651" s="3">
        <v>5222.1099928697104</v>
      </c>
      <c r="V2651" s="3">
        <v>1</v>
      </c>
      <c r="W2651" s="3" t="str">
        <f>IF(Bank_data3[[#This Row],[credit_risk]]=1,"High Risk","Low Risk")</f>
        <v>High Risk</v>
      </c>
      <c r="X2651" s="3" t="str">
        <f t="shared" si="287"/>
        <v>35-44</v>
      </c>
      <c r="Y2651" s="3" t="str">
        <f t="shared" si="288"/>
        <v>Middle Income</v>
      </c>
      <c r="Z2651" s="3" t="str">
        <f t="shared" si="289"/>
        <v>Poor</v>
      </c>
      <c r="AA2651" s="27">
        <f t="shared" si="290"/>
        <v>1.0500497466490275E-3</v>
      </c>
      <c r="AB2651" s="3" t="str">
        <f t="shared" si="291"/>
        <v>Medium</v>
      </c>
      <c r="AC2651" s="3" t="str">
        <f t="shared" si="292"/>
        <v>Low</v>
      </c>
      <c r="AD2651" s="3" t="str">
        <f t="shared" si="293"/>
        <v>No</v>
      </c>
    </row>
    <row r="2652" spans="1:30" ht="15" customHeight="1" x14ac:dyDescent="0.3">
      <c r="A2652" s="3" t="s">
        <v>2673</v>
      </c>
      <c r="B2652" s="3">
        <v>53</v>
      </c>
      <c r="C2652" s="3" t="s">
        <v>23</v>
      </c>
      <c r="D2652" s="3" t="s">
        <v>26</v>
      </c>
      <c r="E2652" s="3">
        <v>69931.7273572868</v>
      </c>
      <c r="F2652" s="3">
        <v>45</v>
      </c>
      <c r="G2652" s="3">
        <v>1165.32268940984</v>
      </c>
      <c r="H2652" s="3">
        <v>10</v>
      </c>
      <c r="I2652" s="3">
        <v>974.39264751855899</v>
      </c>
      <c r="J2652" s="3">
        <v>43</v>
      </c>
      <c r="K2652" s="3">
        <v>417.59540991192</v>
      </c>
      <c r="L2652" s="3">
        <v>52</v>
      </c>
      <c r="M2652" s="3">
        <v>8</v>
      </c>
      <c r="N2652" s="3">
        <v>9</v>
      </c>
      <c r="O2652" s="3">
        <v>737</v>
      </c>
      <c r="P2652" s="3">
        <v>3</v>
      </c>
      <c r="Q2652" s="3">
        <v>8682.3965513706498</v>
      </c>
      <c r="R2652" s="3">
        <v>5</v>
      </c>
      <c r="S2652" s="3">
        <v>0</v>
      </c>
      <c r="T2652" s="3">
        <v>0</v>
      </c>
      <c r="U2652" s="3">
        <v>9812.9047495699597</v>
      </c>
      <c r="V2652" s="3">
        <v>1</v>
      </c>
      <c r="W2652" s="3" t="str">
        <f>IF(Bank_data3[[#This Row],[credit_risk]]=1,"High Risk","Low Risk")</f>
        <v>High Risk</v>
      </c>
      <c r="X2652" s="3" t="str">
        <f t="shared" si="287"/>
        <v>45-54</v>
      </c>
      <c r="Y2652" s="3" t="str">
        <f t="shared" si="288"/>
        <v>Middle Income</v>
      </c>
      <c r="Z2652" s="3" t="str">
        <f t="shared" si="289"/>
        <v>Good</v>
      </c>
      <c r="AA2652" s="27">
        <f t="shared" si="290"/>
        <v>0.12415532805319665</v>
      </c>
      <c r="AB2652" s="3" t="str">
        <f t="shared" si="291"/>
        <v>Medium</v>
      </c>
      <c r="AC2652" s="3" t="str">
        <f t="shared" si="292"/>
        <v>High</v>
      </c>
      <c r="AD2652" s="3" t="str">
        <f t="shared" si="293"/>
        <v>No</v>
      </c>
    </row>
    <row r="2653" spans="1:30" ht="15" customHeight="1" x14ac:dyDescent="0.3">
      <c r="A2653" s="3" t="s">
        <v>2674</v>
      </c>
      <c r="B2653" s="3">
        <v>23</v>
      </c>
      <c r="C2653" s="3" t="s">
        <v>31</v>
      </c>
      <c r="D2653" s="3" t="s">
        <v>24</v>
      </c>
      <c r="E2653" s="3">
        <v>61911.1172303887</v>
      </c>
      <c r="F2653" s="3">
        <v>150</v>
      </c>
      <c r="G2653" s="3">
        <v>2638.6760588663301</v>
      </c>
      <c r="H2653" s="3">
        <v>11</v>
      </c>
      <c r="I2653" s="3">
        <v>810.38513874210605</v>
      </c>
      <c r="J2653" s="3">
        <v>35</v>
      </c>
      <c r="K2653" s="3">
        <v>448.23715394481502</v>
      </c>
      <c r="L2653" s="3">
        <v>11</v>
      </c>
      <c r="M2653" s="3">
        <v>17</v>
      </c>
      <c r="N2653" s="3">
        <v>5</v>
      </c>
      <c r="O2653" s="3">
        <v>530</v>
      </c>
      <c r="P2653" s="3">
        <v>0</v>
      </c>
      <c r="Q2653" s="3">
        <v>8217.3846476148392</v>
      </c>
      <c r="R2653" s="3">
        <v>4</v>
      </c>
      <c r="S2653" s="3">
        <v>0</v>
      </c>
      <c r="T2653" s="3">
        <v>0</v>
      </c>
      <c r="U2653" s="3">
        <v>10131.9220539535</v>
      </c>
      <c r="V2653" s="3">
        <v>1</v>
      </c>
      <c r="W2653" s="3" t="str">
        <f>IF(Bank_data3[[#This Row],[credit_risk]]=1,"High Risk","Low Risk")</f>
        <v>High Risk</v>
      </c>
      <c r="X2653" s="3" t="str">
        <f t="shared" si="287"/>
        <v>18-24</v>
      </c>
      <c r="Y2653" s="3" t="str">
        <f t="shared" si="288"/>
        <v>Middle Income</v>
      </c>
      <c r="Z2653" s="3" t="str">
        <f t="shared" si="289"/>
        <v>Poor</v>
      </c>
      <c r="AA2653" s="27">
        <f t="shared" si="290"/>
        <v>0.13272874106011748</v>
      </c>
      <c r="AB2653" s="3" t="str">
        <f t="shared" si="291"/>
        <v>Medium</v>
      </c>
      <c r="AC2653" s="3" t="str">
        <f t="shared" si="292"/>
        <v>Medium</v>
      </c>
      <c r="AD2653" s="3" t="str">
        <f t="shared" si="293"/>
        <v>No</v>
      </c>
    </row>
    <row r="2654" spans="1:30" ht="15" customHeight="1" x14ac:dyDescent="0.3">
      <c r="A2654" s="3" t="s">
        <v>2675</v>
      </c>
      <c r="B2654" s="3">
        <v>44</v>
      </c>
      <c r="C2654" s="3" t="s">
        <v>31</v>
      </c>
      <c r="D2654" s="3" t="s">
        <v>24</v>
      </c>
      <c r="E2654" s="3">
        <v>88838.857479883402</v>
      </c>
      <c r="F2654" s="3">
        <v>163</v>
      </c>
      <c r="G2654" s="3">
        <v>643.95654207572602</v>
      </c>
      <c r="H2654" s="3">
        <v>10</v>
      </c>
      <c r="I2654" s="3">
        <v>558.31519096247303</v>
      </c>
      <c r="J2654" s="3">
        <v>16</v>
      </c>
      <c r="K2654" s="3">
        <v>327.36363768784901</v>
      </c>
      <c r="L2654" s="3">
        <v>20</v>
      </c>
      <c r="M2654" s="3">
        <v>7</v>
      </c>
      <c r="N2654" s="3">
        <v>5</v>
      </c>
      <c r="O2654" s="3">
        <v>598</v>
      </c>
      <c r="P2654" s="3">
        <v>5</v>
      </c>
      <c r="Q2654" s="3">
        <v>5688.0272597448002</v>
      </c>
      <c r="R2654" s="3">
        <v>6</v>
      </c>
      <c r="S2654" s="3">
        <v>0</v>
      </c>
      <c r="T2654" s="3">
        <v>0</v>
      </c>
      <c r="U2654" s="3">
        <v>7305.4994086460702</v>
      </c>
      <c r="V2654" s="3">
        <v>1</v>
      </c>
      <c r="W2654" s="3" t="str">
        <f>IF(Bank_data3[[#This Row],[credit_risk]]=1,"High Risk","Low Risk")</f>
        <v>High Risk</v>
      </c>
      <c r="X2654" s="3" t="str">
        <f t="shared" si="287"/>
        <v>35-44</v>
      </c>
      <c r="Y2654" s="3" t="str">
        <f t="shared" si="288"/>
        <v>Middle Income</v>
      </c>
      <c r="Z2654" s="3" t="str">
        <f t="shared" si="289"/>
        <v>Fair</v>
      </c>
      <c r="AA2654" s="27">
        <f t="shared" si="290"/>
        <v>6.4026344114486072E-2</v>
      </c>
      <c r="AB2654" s="3" t="str">
        <f t="shared" si="291"/>
        <v>Low</v>
      </c>
      <c r="AC2654" s="3" t="str">
        <f t="shared" si="292"/>
        <v>Medium</v>
      </c>
      <c r="AD2654" s="3" t="str">
        <f t="shared" si="293"/>
        <v>No</v>
      </c>
    </row>
    <row r="2655" spans="1:30" ht="15" customHeight="1" x14ac:dyDescent="0.3">
      <c r="A2655" s="3" t="s">
        <v>2676</v>
      </c>
      <c r="B2655" s="3">
        <v>34</v>
      </c>
      <c r="C2655" s="3" t="s">
        <v>23</v>
      </c>
      <c r="D2655" s="3" t="s">
        <v>33</v>
      </c>
      <c r="E2655" s="3">
        <v>15108.9608972801</v>
      </c>
      <c r="F2655" s="3">
        <v>95</v>
      </c>
      <c r="G2655" s="3">
        <v>2111.15992584572</v>
      </c>
      <c r="H2655" s="3">
        <v>11</v>
      </c>
      <c r="I2655" s="3">
        <v>1263.4972170953899</v>
      </c>
      <c r="J2655" s="3">
        <v>13</v>
      </c>
      <c r="K2655" s="3">
        <v>807.91545182108302</v>
      </c>
      <c r="L2655" s="3">
        <v>78</v>
      </c>
      <c r="M2655" s="3">
        <v>6</v>
      </c>
      <c r="N2655" s="3">
        <v>2</v>
      </c>
      <c r="O2655" s="3">
        <v>327</v>
      </c>
      <c r="P2655" s="3">
        <v>5</v>
      </c>
      <c r="Q2655" s="3">
        <v>13407.857952029601</v>
      </c>
      <c r="R2655" s="3">
        <v>6</v>
      </c>
      <c r="S2655" s="3">
        <v>0</v>
      </c>
      <c r="T2655" s="3">
        <v>0</v>
      </c>
      <c r="U2655" s="3">
        <v>4037.1028774244201</v>
      </c>
      <c r="V2655" s="3">
        <v>1</v>
      </c>
      <c r="W2655" s="3" t="str">
        <f>IF(Bank_data3[[#This Row],[credit_risk]]=1,"High Risk","Low Risk")</f>
        <v>High Risk</v>
      </c>
      <c r="X2655" s="3" t="str">
        <f t="shared" si="287"/>
        <v>25-34</v>
      </c>
      <c r="Y2655" s="3" t="str">
        <f t="shared" si="288"/>
        <v>Low Income</v>
      </c>
      <c r="Z2655" s="3" t="str">
        <f t="shared" si="289"/>
        <v>Poor</v>
      </c>
      <c r="AA2655" s="27">
        <f t="shared" si="290"/>
        <v>0.88741099028479653</v>
      </c>
      <c r="AB2655" s="3" t="str">
        <f t="shared" si="291"/>
        <v>Medium</v>
      </c>
      <c r="AC2655" s="3" t="str">
        <f t="shared" si="292"/>
        <v>High</v>
      </c>
      <c r="AD2655" s="3" t="str">
        <f t="shared" si="293"/>
        <v>No</v>
      </c>
    </row>
    <row r="2656" spans="1:30" ht="15" customHeight="1" x14ac:dyDescent="0.3">
      <c r="A2656" s="3" t="s">
        <v>2677</v>
      </c>
      <c r="B2656" s="3">
        <v>23</v>
      </c>
      <c r="C2656" s="3" t="s">
        <v>28</v>
      </c>
      <c r="D2656" s="3" t="s">
        <v>33</v>
      </c>
      <c r="E2656" s="3">
        <v>52285.443441436197</v>
      </c>
      <c r="F2656" s="3">
        <v>146</v>
      </c>
      <c r="G2656" s="3">
        <v>1972.2122038421901</v>
      </c>
      <c r="H2656" s="3">
        <v>6</v>
      </c>
      <c r="I2656" s="3">
        <v>373.02418500342498</v>
      </c>
      <c r="J2656" s="3">
        <v>28</v>
      </c>
      <c r="K2656" s="3">
        <v>664.17774099918302</v>
      </c>
      <c r="L2656" s="3">
        <v>23</v>
      </c>
      <c r="M2656" s="3">
        <v>7</v>
      </c>
      <c r="N2656" s="3">
        <v>7</v>
      </c>
      <c r="O2656" s="3">
        <v>613</v>
      </c>
      <c r="P2656" s="3">
        <v>1</v>
      </c>
      <c r="Q2656" s="3">
        <v>10841.3261294152</v>
      </c>
      <c r="R2656" s="3">
        <v>4</v>
      </c>
      <c r="S2656" s="3">
        <v>0</v>
      </c>
      <c r="T2656" s="3">
        <v>0</v>
      </c>
      <c r="U2656" s="3">
        <v>4027.7014848797999</v>
      </c>
      <c r="V2656" s="3">
        <v>1</v>
      </c>
      <c r="W2656" s="3" t="str">
        <f>IF(Bank_data3[[#This Row],[credit_risk]]=1,"High Risk","Low Risk")</f>
        <v>High Risk</v>
      </c>
      <c r="X2656" s="3" t="str">
        <f t="shared" si="287"/>
        <v>18-24</v>
      </c>
      <c r="Y2656" s="3" t="str">
        <f t="shared" si="288"/>
        <v>Middle Income</v>
      </c>
      <c r="Z2656" s="3" t="str">
        <f t="shared" si="289"/>
        <v>Fair</v>
      </c>
      <c r="AA2656" s="27">
        <f t="shared" si="290"/>
        <v>0.20734884158644148</v>
      </c>
      <c r="AB2656" s="3" t="str">
        <f t="shared" si="291"/>
        <v>Medium</v>
      </c>
      <c r="AC2656" s="3" t="str">
        <f t="shared" si="292"/>
        <v>Medium</v>
      </c>
      <c r="AD2656" s="3" t="str">
        <f t="shared" si="293"/>
        <v>No</v>
      </c>
    </row>
    <row r="2657" spans="1:30" ht="15" customHeight="1" x14ac:dyDescent="0.3">
      <c r="A2657" s="3" t="s">
        <v>2678</v>
      </c>
      <c r="B2657" s="3">
        <v>64</v>
      </c>
      <c r="C2657" s="3" t="s">
        <v>28</v>
      </c>
      <c r="D2657" s="3" t="s">
        <v>33</v>
      </c>
      <c r="E2657" s="3">
        <v>25816.9868631586</v>
      </c>
      <c r="F2657" s="3">
        <v>80</v>
      </c>
      <c r="G2657" s="3">
        <v>1332.4551746192101</v>
      </c>
      <c r="H2657" s="3">
        <v>4</v>
      </c>
      <c r="I2657" s="3">
        <v>673.44333694757802</v>
      </c>
      <c r="J2657" s="3">
        <v>16</v>
      </c>
      <c r="K2657" s="3">
        <v>221.26328816019301</v>
      </c>
      <c r="L2657" s="3">
        <v>12</v>
      </c>
      <c r="M2657" s="3">
        <v>14</v>
      </c>
      <c r="N2657" s="3">
        <v>0</v>
      </c>
      <c r="O2657" s="3">
        <v>826</v>
      </c>
      <c r="P2657" s="3">
        <v>5</v>
      </c>
      <c r="Q2657" s="3">
        <v>14560.928087029901</v>
      </c>
      <c r="R2657" s="3">
        <v>4</v>
      </c>
      <c r="S2657" s="3">
        <v>0</v>
      </c>
      <c r="T2657" s="3">
        <v>0</v>
      </c>
      <c r="U2657" s="3">
        <v>7071.08331407884</v>
      </c>
      <c r="V2657" s="3">
        <v>1</v>
      </c>
      <c r="W2657" s="3" t="str">
        <f>IF(Bank_data3[[#This Row],[credit_risk]]=1,"High Risk","Low Risk")</f>
        <v>High Risk</v>
      </c>
      <c r="X2657" s="3" t="str">
        <f t="shared" si="287"/>
        <v>55+</v>
      </c>
      <c r="Y2657" s="3" t="str">
        <f t="shared" si="288"/>
        <v>Low Income</v>
      </c>
      <c r="Z2657" s="3" t="str">
        <f t="shared" si="289"/>
        <v>Excellent</v>
      </c>
      <c r="AA2657" s="27">
        <f t="shared" si="290"/>
        <v>0.56400571314573744</v>
      </c>
      <c r="AB2657" s="3" t="str">
        <f t="shared" si="291"/>
        <v>Medium</v>
      </c>
      <c r="AC2657" s="3" t="str">
        <f t="shared" si="292"/>
        <v>Medium</v>
      </c>
      <c r="AD2657" s="3" t="str">
        <f t="shared" si="293"/>
        <v>No</v>
      </c>
    </row>
    <row r="2658" spans="1:30" ht="15" customHeight="1" x14ac:dyDescent="0.3">
      <c r="A2658" s="3" t="s">
        <v>2679</v>
      </c>
      <c r="B2658" s="3">
        <v>31</v>
      </c>
      <c r="C2658" s="3" t="s">
        <v>23</v>
      </c>
      <c r="D2658" s="3" t="s">
        <v>33</v>
      </c>
      <c r="E2658" s="3">
        <v>46882.014235668197</v>
      </c>
      <c r="F2658" s="3">
        <v>9</v>
      </c>
      <c r="G2658" s="3">
        <v>2111.9880334111799</v>
      </c>
      <c r="H2658" s="3">
        <v>11</v>
      </c>
      <c r="I2658" s="3">
        <v>623.020302637535</v>
      </c>
      <c r="J2658" s="3">
        <v>0</v>
      </c>
      <c r="K2658" s="3">
        <v>915.21934975767203</v>
      </c>
      <c r="L2658" s="3">
        <v>25</v>
      </c>
      <c r="M2658" s="3">
        <v>18</v>
      </c>
      <c r="N2658" s="3">
        <v>3</v>
      </c>
      <c r="O2658" s="3">
        <v>662</v>
      </c>
      <c r="P2658" s="3">
        <v>4</v>
      </c>
      <c r="Q2658" s="3">
        <v>5251.5848428730296</v>
      </c>
      <c r="R2658" s="3">
        <v>2</v>
      </c>
      <c r="S2658" s="3">
        <v>1</v>
      </c>
      <c r="T2658" s="3">
        <v>0</v>
      </c>
      <c r="U2658" s="3">
        <v>4316.5240804958003</v>
      </c>
      <c r="V2658" s="3">
        <v>1</v>
      </c>
      <c r="W2658" s="3" t="str">
        <f>IF(Bank_data3[[#This Row],[credit_risk]]=1,"High Risk","Low Risk")</f>
        <v>High Risk</v>
      </c>
      <c r="X2658" s="3" t="str">
        <f t="shared" si="287"/>
        <v>25-34</v>
      </c>
      <c r="Y2658" s="3" t="str">
        <f t="shared" si="288"/>
        <v>Low Income</v>
      </c>
      <c r="Z2658" s="3" t="str">
        <f t="shared" si="289"/>
        <v>Fair</v>
      </c>
      <c r="AA2658" s="27">
        <f t="shared" si="290"/>
        <v>0.11201704808317693</v>
      </c>
      <c r="AB2658" s="3" t="str">
        <f t="shared" si="291"/>
        <v>Medium</v>
      </c>
      <c r="AC2658" s="3" t="str">
        <f t="shared" si="292"/>
        <v>Medium</v>
      </c>
      <c r="AD2658" s="3" t="str">
        <f t="shared" si="293"/>
        <v>No</v>
      </c>
    </row>
    <row r="2659" spans="1:30" ht="15" customHeight="1" x14ac:dyDescent="0.3">
      <c r="A2659" s="3" t="s">
        <v>2680</v>
      </c>
      <c r="B2659" s="3">
        <v>51</v>
      </c>
      <c r="C2659" s="3" t="s">
        <v>28</v>
      </c>
      <c r="D2659" s="3" t="s">
        <v>26</v>
      </c>
      <c r="E2659" s="3">
        <v>50027.791431420599</v>
      </c>
      <c r="F2659" s="3">
        <v>72</v>
      </c>
      <c r="G2659" s="3">
        <v>1853.3370592768399</v>
      </c>
      <c r="H2659" s="3">
        <v>7</v>
      </c>
      <c r="I2659" s="3">
        <v>1015.26316971637</v>
      </c>
      <c r="J2659" s="3">
        <v>19</v>
      </c>
      <c r="K2659" s="3">
        <v>1362.6386967701601</v>
      </c>
      <c r="L2659" s="3">
        <v>39</v>
      </c>
      <c r="M2659" s="3">
        <v>3</v>
      </c>
      <c r="N2659" s="3">
        <v>7</v>
      </c>
      <c r="O2659" s="3">
        <v>669</v>
      </c>
      <c r="P2659" s="3">
        <v>5</v>
      </c>
      <c r="Q2659" s="3">
        <v>2853.6956523029698</v>
      </c>
      <c r="R2659" s="3">
        <v>4</v>
      </c>
      <c r="S2659" s="3">
        <v>0</v>
      </c>
      <c r="T2659" s="3">
        <v>0</v>
      </c>
      <c r="U2659" s="3">
        <v>1671.9663105904999</v>
      </c>
      <c r="V2659" s="3">
        <v>1</v>
      </c>
      <c r="W2659" s="3" t="str">
        <f>IF(Bank_data3[[#This Row],[credit_risk]]=1,"High Risk","Low Risk")</f>
        <v>High Risk</v>
      </c>
      <c r="X2659" s="3" t="str">
        <f t="shared" si="287"/>
        <v>45-54</v>
      </c>
      <c r="Y2659" s="3" t="str">
        <f t="shared" si="288"/>
        <v>Middle Income</v>
      </c>
      <c r="Z2659" s="3" t="str">
        <f t="shared" si="289"/>
        <v>Fair</v>
      </c>
      <c r="AA2659" s="27">
        <f t="shared" si="290"/>
        <v>5.7042207354184131E-2</v>
      </c>
      <c r="AB2659" s="3" t="str">
        <f t="shared" si="291"/>
        <v>Medium</v>
      </c>
      <c r="AC2659" s="3" t="str">
        <f t="shared" si="292"/>
        <v>High</v>
      </c>
      <c r="AD2659" s="3" t="str">
        <f t="shared" si="293"/>
        <v>No</v>
      </c>
    </row>
    <row r="2660" spans="1:30" ht="15" customHeight="1" x14ac:dyDescent="0.3">
      <c r="A2660" s="3" t="s">
        <v>2681</v>
      </c>
      <c r="B2660" s="3">
        <v>51</v>
      </c>
      <c r="C2660" s="3" t="s">
        <v>23</v>
      </c>
      <c r="D2660" s="3" t="s">
        <v>33</v>
      </c>
      <c r="E2660" s="3">
        <v>91037.218693541305</v>
      </c>
      <c r="F2660" s="3">
        <v>151</v>
      </c>
      <c r="G2660" s="3">
        <v>495.05868968889502</v>
      </c>
      <c r="H2660" s="3">
        <v>9</v>
      </c>
      <c r="I2660" s="3">
        <v>816.85729189801805</v>
      </c>
      <c r="J2660" s="3">
        <v>32</v>
      </c>
      <c r="K2660" s="3">
        <v>50.095619640925797</v>
      </c>
      <c r="L2660" s="3">
        <v>25</v>
      </c>
      <c r="M2660" s="3">
        <v>6</v>
      </c>
      <c r="N2660" s="3">
        <v>5</v>
      </c>
      <c r="O2660" s="3">
        <v>389</v>
      </c>
      <c r="P2660" s="3">
        <v>4</v>
      </c>
      <c r="Q2660" s="3">
        <v>16009.158593103801</v>
      </c>
      <c r="R2660" s="3">
        <v>5</v>
      </c>
      <c r="S2660" s="3">
        <v>0</v>
      </c>
      <c r="T2660" s="3">
        <v>0</v>
      </c>
      <c r="U2660" s="3">
        <v>2428.7174030707401</v>
      </c>
      <c r="V2660" s="3">
        <v>1</v>
      </c>
      <c r="W2660" s="3" t="str">
        <f>IF(Bank_data3[[#This Row],[credit_risk]]=1,"High Risk","Low Risk")</f>
        <v>High Risk</v>
      </c>
      <c r="X2660" s="3" t="str">
        <f t="shared" si="287"/>
        <v>45-54</v>
      </c>
      <c r="Y2660" s="3" t="str">
        <f t="shared" si="288"/>
        <v>Middle Income</v>
      </c>
      <c r="Z2660" s="3" t="str">
        <f t="shared" si="289"/>
        <v>Poor</v>
      </c>
      <c r="AA2660" s="27">
        <f t="shared" si="290"/>
        <v>0.17585289646200034</v>
      </c>
      <c r="AB2660" s="3" t="str">
        <f t="shared" si="291"/>
        <v>Low</v>
      </c>
      <c r="AC2660" s="3" t="str">
        <f t="shared" si="292"/>
        <v>Medium</v>
      </c>
      <c r="AD2660" s="3" t="str">
        <f t="shared" si="293"/>
        <v>No</v>
      </c>
    </row>
    <row r="2661" spans="1:30" ht="15" customHeight="1" x14ac:dyDescent="0.3">
      <c r="A2661" s="3" t="s">
        <v>2682</v>
      </c>
      <c r="B2661" s="3">
        <v>47</v>
      </c>
      <c r="C2661" s="3" t="s">
        <v>31</v>
      </c>
      <c r="D2661" s="3" t="s">
        <v>33</v>
      </c>
      <c r="E2661" s="3">
        <v>48924.012012938001</v>
      </c>
      <c r="F2661" s="3">
        <v>38</v>
      </c>
      <c r="G2661" s="3">
        <v>1025.33447644475</v>
      </c>
      <c r="H2661" s="3">
        <v>5</v>
      </c>
      <c r="I2661" s="3">
        <v>762.14216371289103</v>
      </c>
      <c r="J2661" s="3">
        <v>1</v>
      </c>
      <c r="K2661" s="3">
        <v>587.22535750154805</v>
      </c>
      <c r="L2661" s="3">
        <v>44</v>
      </c>
      <c r="M2661" s="3">
        <v>3</v>
      </c>
      <c r="N2661" s="3">
        <v>8</v>
      </c>
      <c r="O2661" s="3">
        <v>837</v>
      </c>
      <c r="P2661" s="3">
        <v>0</v>
      </c>
      <c r="Q2661" s="3">
        <v>16954.595140114201</v>
      </c>
      <c r="R2661" s="3">
        <v>3</v>
      </c>
      <c r="S2661" s="3">
        <v>0</v>
      </c>
      <c r="T2661" s="3">
        <v>0</v>
      </c>
      <c r="U2661" s="3">
        <v>5649.1910789181002</v>
      </c>
      <c r="V2661" s="3">
        <v>0</v>
      </c>
      <c r="W2661" s="3" t="str">
        <f>IF(Bank_data3[[#This Row],[credit_risk]]=1,"High Risk","Low Risk")</f>
        <v>Low Risk</v>
      </c>
      <c r="X2661" s="3" t="str">
        <f t="shared" si="287"/>
        <v>45-54</v>
      </c>
      <c r="Y2661" s="3" t="str">
        <f t="shared" si="288"/>
        <v>Low Income</v>
      </c>
      <c r="Z2661" s="3" t="str">
        <f t="shared" si="289"/>
        <v>Excellent</v>
      </c>
      <c r="AA2661" s="27">
        <f t="shared" si="290"/>
        <v>0.34654956620545641</v>
      </c>
      <c r="AB2661" s="3" t="str">
        <f t="shared" si="291"/>
        <v>Medium</v>
      </c>
      <c r="AC2661" s="3" t="str">
        <f t="shared" si="292"/>
        <v>High</v>
      </c>
      <c r="AD2661" s="3" t="str">
        <f t="shared" si="293"/>
        <v>No</v>
      </c>
    </row>
    <row r="2662" spans="1:30" ht="15" customHeight="1" x14ac:dyDescent="0.3">
      <c r="A2662" s="3" t="s">
        <v>2683</v>
      </c>
      <c r="B2662" s="3">
        <v>32</v>
      </c>
      <c r="C2662" s="3" t="s">
        <v>31</v>
      </c>
      <c r="D2662" s="3" t="s">
        <v>24</v>
      </c>
      <c r="E2662" s="3">
        <v>48588.2560348763</v>
      </c>
      <c r="F2662" s="3">
        <v>216</v>
      </c>
      <c r="G2662" s="3">
        <v>1810.2181937741</v>
      </c>
      <c r="H2662" s="3">
        <v>11</v>
      </c>
      <c r="I2662" s="3">
        <v>154.524153646466</v>
      </c>
      <c r="J2662" s="3">
        <v>16</v>
      </c>
      <c r="K2662" s="3">
        <v>113.39110558459301</v>
      </c>
      <c r="L2662" s="3">
        <v>29</v>
      </c>
      <c r="M2662" s="3">
        <v>14</v>
      </c>
      <c r="N2662" s="3">
        <v>0</v>
      </c>
      <c r="O2662" s="3">
        <v>650</v>
      </c>
      <c r="P2662" s="3">
        <v>3</v>
      </c>
      <c r="Q2662" s="3">
        <v>6952.6777001415303</v>
      </c>
      <c r="R2662" s="3">
        <v>3</v>
      </c>
      <c r="S2662" s="3">
        <v>0</v>
      </c>
      <c r="T2662" s="3">
        <v>0</v>
      </c>
      <c r="U2662" s="3">
        <v>7189.1358663077399</v>
      </c>
      <c r="V2662" s="3">
        <v>0</v>
      </c>
      <c r="W2662" s="3" t="str">
        <f>IF(Bank_data3[[#This Row],[credit_risk]]=1,"High Risk","Low Risk")</f>
        <v>Low Risk</v>
      </c>
      <c r="X2662" s="3" t="str">
        <f t="shared" si="287"/>
        <v>25-34</v>
      </c>
      <c r="Y2662" s="3" t="str">
        <f t="shared" si="288"/>
        <v>Low Income</v>
      </c>
      <c r="Z2662" s="3" t="str">
        <f t="shared" si="289"/>
        <v>Fair</v>
      </c>
      <c r="AA2662" s="27">
        <f t="shared" si="290"/>
        <v>0.14309378988928823</v>
      </c>
      <c r="AB2662" s="3" t="str">
        <f t="shared" si="291"/>
        <v>Medium</v>
      </c>
      <c r="AC2662" s="3" t="str">
        <f t="shared" si="292"/>
        <v>Medium</v>
      </c>
      <c r="AD2662" s="3" t="str">
        <f t="shared" si="293"/>
        <v>No</v>
      </c>
    </row>
    <row r="2663" spans="1:30" ht="15" customHeight="1" x14ac:dyDescent="0.3">
      <c r="A2663" s="3" t="s">
        <v>2684</v>
      </c>
      <c r="B2663" s="3">
        <v>50</v>
      </c>
      <c r="C2663" s="3" t="s">
        <v>28</v>
      </c>
      <c r="D2663" s="3" t="s">
        <v>24</v>
      </c>
      <c r="E2663" s="3">
        <v>68092.863920421602</v>
      </c>
      <c r="F2663" s="3">
        <v>106</v>
      </c>
      <c r="G2663" s="3">
        <v>1021.60523495624</v>
      </c>
      <c r="H2663" s="3">
        <v>5</v>
      </c>
      <c r="I2663" s="3">
        <v>1102.76206822123</v>
      </c>
      <c r="J2663" s="3">
        <v>22</v>
      </c>
      <c r="K2663" s="3">
        <v>425.86517775807602</v>
      </c>
      <c r="L2663" s="3">
        <v>63</v>
      </c>
      <c r="M2663" s="3">
        <v>1</v>
      </c>
      <c r="N2663" s="3">
        <v>1</v>
      </c>
      <c r="O2663" s="3">
        <v>744</v>
      </c>
      <c r="P2663" s="3">
        <v>3</v>
      </c>
      <c r="Q2663" s="3">
        <v>9858.6751770438204</v>
      </c>
      <c r="R2663" s="3">
        <v>5</v>
      </c>
      <c r="S2663" s="3">
        <v>1</v>
      </c>
      <c r="T2663" s="3">
        <v>0</v>
      </c>
      <c r="U2663" s="3">
        <v>5363.5790979742196</v>
      </c>
      <c r="V2663" s="3">
        <v>1</v>
      </c>
      <c r="W2663" s="3" t="str">
        <f>IF(Bank_data3[[#This Row],[credit_risk]]=1,"High Risk","Low Risk")</f>
        <v>High Risk</v>
      </c>
      <c r="X2663" s="3" t="str">
        <f t="shared" si="287"/>
        <v>45-54</v>
      </c>
      <c r="Y2663" s="3" t="str">
        <f t="shared" si="288"/>
        <v>Middle Income</v>
      </c>
      <c r="Z2663" s="3" t="str">
        <f t="shared" si="289"/>
        <v>Very Good</v>
      </c>
      <c r="AA2663" s="27">
        <f t="shared" si="290"/>
        <v>0.14478279528036012</v>
      </c>
      <c r="AB2663" s="3" t="str">
        <f t="shared" si="291"/>
        <v>Medium</v>
      </c>
      <c r="AC2663" s="3" t="str">
        <f t="shared" si="292"/>
        <v>High</v>
      </c>
      <c r="AD2663" s="3" t="str">
        <f t="shared" si="293"/>
        <v>No</v>
      </c>
    </row>
    <row r="2664" spans="1:30" ht="15" customHeight="1" x14ac:dyDescent="0.3">
      <c r="A2664" s="3" t="s">
        <v>2685</v>
      </c>
      <c r="B2664" s="3">
        <v>33</v>
      </c>
      <c r="C2664" s="3" t="s">
        <v>31</v>
      </c>
      <c r="D2664" s="3" t="s">
        <v>24</v>
      </c>
      <c r="E2664" s="3">
        <v>49049.208688503597</v>
      </c>
      <c r="F2664" s="3">
        <v>56</v>
      </c>
      <c r="G2664" s="3">
        <v>1988.5974974753899</v>
      </c>
      <c r="H2664" s="3">
        <v>6</v>
      </c>
      <c r="I2664" s="3">
        <v>723.76096480889203</v>
      </c>
      <c r="J2664" s="3">
        <v>21</v>
      </c>
      <c r="K2664" s="3">
        <v>133.252302557951</v>
      </c>
      <c r="L2664" s="3">
        <v>72</v>
      </c>
      <c r="M2664" s="3">
        <v>11</v>
      </c>
      <c r="N2664" s="3">
        <v>0</v>
      </c>
      <c r="O2664" s="3">
        <v>428</v>
      </c>
      <c r="P2664" s="3">
        <v>5</v>
      </c>
      <c r="Q2664" s="3">
        <v>13644.090773001701</v>
      </c>
      <c r="R2664" s="3">
        <v>0</v>
      </c>
      <c r="S2664" s="3">
        <v>0</v>
      </c>
      <c r="T2664" s="3">
        <v>0</v>
      </c>
      <c r="U2664" s="3">
        <v>3943.4739470311802</v>
      </c>
      <c r="V2664" s="3">
        <v>1</v>
      </c>
      <c r="W2664" s="3" t="str">
        <f>IF(Bank_data3[[#This Row],[credit_risk]]=1,"High Risk","Low Risk")</f>
        <v>High Risk</v>
      </c>
      <c r="X2664" s="3" t="str">
        <f t="shared" si="287"/>
        <v>25-34</v>
      </c>
      <c r="Y2664" s="3" t="str">
        <f t="shared" si="288"/>
        <v>Low Income</v>
      </c>
      <c r="Z2664" s="3" t="str">
        <f t="shared" si="289"/>
        <v>Poor</v>
      </c>
      <c r="AA2664" s="27">
        <f t="shared" si="290"/>
        <v>0.2781714759080236</v>
      </c>
      <c r="AB2664" s="3" t="str">
        <f t="shared" si="291"/>
        <v>Medium</v>
      </c>
      <c r="AC2664" s="3" t="str">
        <f t="shared" si="292"/>
        <v>High</v>
      </c>
      <c r="AD2664" s="3" t="str">
        <f t="shared" si="293"/>
        <v>No</v>
      </c>
    </row>
    <row r="2665" spans="1:30" ht="15" customHeight="1" x14ac:dyDescent="0.3">
      <c r="A2665" s="3" t="s">
        <v>2686</v>
      </c>
      <c r="B2665" s="3">
        <v>39</v>
      </c>
      <c r="C2665" s="3" t="s">
        <v>28</v>
      </c>
      <c r="D2665" s="3" t="s">
        <v>26</v>
      </c>
      <c r="E2665" s="3">
        <v>82960.647354583401</v>
      </c>
      <c r="F2665" s="3">
        <v>149</v>
      </c>
      <c r="G2665" s="3">
        <v>2430.0205127240001</v>
      </c>
      <c r="H2665" s="3">
        <v>7</v>
      </c>
      <c r="I2665" s="3">
        <v>840.48135616364698</v>
      </c>
      <c r="J2665" s="3">
        <v>0</v>
      </c>
      <c r="K2665" s="3">
        <v>867.57335576180503</v>
      </c>
      <c r="L2665" s="3">
        <v>37</v>
      </c>
      <c r="M2665" s="3">
        <v>5</v>
      </c>
      <c r="N2665" s="3">
        <v>3</v>
      </c>
      <c r="O2665" s="3">
        <v>381</v>
      </c>
      <c r="P2665" s="3">
        <v>2</v>
      </c>
      <c r="Q2665" s="3">
        <v>15479.480670462901</v>
      </c>
      <c r="R2665" s="3">
        <v>6</v>
      </c>
      <c r="S2665" s="3">
        <v>0</v>
      </c>
      <c r="T2665" s="3">
        <v>0</v>
      </c>
      <c r="U2665" s="3">
        <v>12460.8379690808</v>
      </c>
      <c r="V2665" s="3">
        <v>1</v>
      </c>
      <c r="W2665" s="3" t="str">
        <f>IF(Bank_data3[[#This Row],[credit_risk]]=1,"High Risk","Low Risk")</f>
        <v>High Risk</v>
      </c>
      <c r="X2665" s="3" t="str">
        <f t="shared" si="287"/>
        <v>35-44</v>
      </c>
      <c r="Y2665" s="3" t="str">
        <f t="shared" si="288"/>
        <v>Middle Income</v>
      </c>
      <c r="Z2665" s="3" t="str">
        <f t="shared" si="289"/>
        <v>Poor</v>
      </c>
      <c r="AA2665" s="27">
        <f t="shared" si="290"/>
        <v>0.18658823386830398</v>
      </c>
      <c r="AB2665" s="3" t="str">
        <f t="shared" si="291"/>
        <v>Medium</v>
      </c>
      <c r="AC2665" s="3" t="str">
        <f t="shared" si="292"/>
        <v>High</v>
      </c>
      <c r="AD2665" s="3" t="str">
        <f t="shared" si="293"/>
        <v>No</v>
      </c>
    </row>
    <row r="2666" spans="1:30" ht="15" customHeight="1" x14ac:dyDescent="0.3">
      <c r="A2666" s="3" t="s">
        <v>2687</v>
      </c>
      <c r="B2666" s="3">
        <v>37</v>
      </c>
      <c r="C2666" s="3" t="s">
        <v>28</v>
      </c>
      <c r="D2666" s="3" t="s">
        <v>26</v>
      </c>
      <c r="E2666" s="3">
        <v>62054.320807697099</v>
      </c>
      <c r="F2666" s="3">
        <v>27</v>
      </c>
      <c r="G2666" s="3">
        <v>1478.2870424079199</v>
      </c>
      <c r="H2666" s="3">
        <v>11</v>
      </c>
      <c r="I2666" s="3">
        <v>538.00287296714305</v>
      </c>
      <c r="J2666" s="3">
        <v>11</v>
      </c>
      <c r="K2666" s="3">
        <v>407.99208171866599</v>
      </c>
      <c r="L2666" s="3">
        <v>17</v>
      </c>
      <c r="M2666" s="3">
        <v>5</v>
      </c>
      <c r="N2666" s="3">
        <v>8</v>
      </c>
      <c r="O2666" s="3">
        <v>508</v>
      </c>
      <c r="P2666" s="3">
        <v>1</v>
      </c>
      <c r="Q2666" s="3">
        <v>1460.0466513562401</v>
      </c>
      <c r="R2666" s="3">
        <v>7</v>
      </c>
      <c r="S2666" s="3">
        <v>1</v>
      </c>
      <c r="T2666" s="3">
        <v>0</v>
      </c>
      <c r="U2666" s="3">
        <v>3065.1455018112601</v>
      </c>
      <c r="V2666" s="3">
        <v>1</v>
      </c>
      <c r="W2666" s="3" t="str">
        <f>IF(Bank_data3[[#This Row],[credit_risk]]=1,"High Risk","Low Risk")</f>
        <v>High Risk</v>
      </c>
      <c r="X2666" s="3" t="str">
        <f t="shared" si="287"/>
        <v>35-44</v>
      </c>
      <c r="Y2666" s="3" t="str">
        <f t="shared" si="288"/>
        <v>Middle Income</v>
      </c>
      <c r="Z2666" s="3" t="str">
        <f t="shared" si="289"/>
        <v>Poor</v>
      </c>
      <c r="AA2666" s="27">
        <f t="shared" si="290"/>
        <v>2.352852520746853E-2</v>
      </c>
      <c r="AB2666" s="3" t="str">
        <f t="shared" si="291"/>
        <v>Medium</v>
      </c>
      <c r="AC2666" s="3" t="str">
        <f t="shared" si="292"/>
        <v>Medium</v>
      </c>
      <c r="AD2666" s="3" t="str">
        <f t="shared" si="293"/>
        <v>No</v>
      </c>
    </row>
    <row r="2667" spans="1:30" ht="15" customHeight="1" x14ac:dyDescent="0.3">
      <c r="A2667" s="3" t="s">
        <v>2688</v>
      </c>
      <c r="B2667" s="3">
        <v>48</v>
      </c>
      <c r="C2667" s="3" t="s">
        <v>31</v>
      </c>
      <c r="D2667" s="3" t="s">
        <v>24</v>
      </c>
      <c r="E2667" s="3">
        <v>64913.055436760304</v>
      </c>
      <c r="F2667" s="3">
        <v>69</v>
      </c>
      <c r="G2667" s="3">
        <v>1015.30207779982</v>
      </c>
      <c r="H2667" s="3">
        <v>1</v>
      </c>
      <c r="I2667" s="3">
        <v>482.95993301402501</v>
      </c>
      <c r="J2667" s="3">
        <v>12</v>
      </c>
      <c r="K2667" s="3">
        <v>752.71311021591805</v>
      </c>
      <c r="L2667" s="3">
        <v>8</v>
      </c>
      <c r="M2667" s="3">
        <v>13</v>
      </c>
      <c r="N2667" s="3">
        <v>3</v>
      </c>
      <c r="O2667" s="3">
        <v>345</v>
      </c>
      <c r="P2667" s="3">
        <v>2</v>
      </c>
      <c r="Q2667" s="3">
        <v>17907.362647026901</v>
      </c>
      <c r="R2667" s="3">
        <v>3</v>
      </c>
      <c r="S2667" s="3">
        <v>0</v>
      </c>
      <c r="T2667" s="3">
        <v>0</v>
      </c>
      <c r="U2667" s="3">
        <v>8094.3936041980896</v>
      </c>
      <c r="V2667" s="3">
        <v>1</v>
      </c>
      <c r="W2667" s="3" t="str">
        <f>IF(Bank_data3[[#This Row],[credit_risk]]=1,"High Risk","Low Risk")</f>
        <v>High Risk</v>
      </c>
      <c r="X2667" s="3" t="str">
        <f t="shared" si="287"/>
        <v>45-54</v>
      </c>
      <c r="Y2667" s="3" t="str">
        <f t="shared" si="288"/>
        <v>Middle Income</v>
      </c>
      <c r="Z2667" s="3" t="str">
        <f t="shared" si="289"/>
        <v>Poor</v>
      </c>
      <c r="AA2667" s="27">
        <f t="shared" si="290"/>
        <v>0.27586688881826921</v>
      </c>
      <c r="AB2667" s="3" t="str">
        <f t="shared" si="291"/>
        <v>Medium</v>
      </c>
      <c r="AC2667" s="3" t="str">
        <f t="shared" si="292"/>
        <v>Low</v>
      </c>
      <c r="AD2667" s="3" t="str">
        <f t="shared" si="293"/>
        <v>No</v>
      </c>
    </row>
    <row r="2668" spans="1:30" ht="15" customHeight="1" x14ac:dyDescent="0.3">
      <c r="A2668" s="3" t="s">
        <v>2689</v>
      </c>
      <c r="B2668" s="3">
        <v>25</v>
      </c>
      <c r="C2668" s="3" t="s">
        <v>31</v>
      </c>
      <c r="D2668" s="3" t="s">
        <v>24</v>
      </c>
      <c r="E2668" s="3">
        <v>16383.8491441024</v>
      </c>
      <c r="F2668" s="3">
        <v>230</v>
      </c>
      <c r="G2668" s="3">
        <v>924.30195905122605</v>
      </c>
      <c r="H2668" s="3">
        <v>6</v>
      </c>
      <c r="I2668" s="3">
        <v>1324.75071546649</v>
      </c>
      <c r="J2668" s="3">
        <v>13</v>
      </c>
      <c r="K2668" s="3">
        <v>543.06481994168996</v>
      </c>
      <c r="L2668" s="3">
        <v>55</v>
      </c>
      <c r="M2668" s="3">
        <v>5</v>
      </c>
      <c r="N2668" s="3">
        <v>8</v>
      </c>
      <c r="O2668" s="3">
        <v>791</v>
      </c>
      <c r="P2668" s="3">
        <v>3</v>
      </c>
      <c r="Q2668" s="3">
        <v>4028.0987474137</v>
      </c>
      <c r="R2668" s="3">
        <v>5</v>
      </c>
      <c r="S2668" s="3">
        <v>0</v>
      </c>
      <c r="T2668" s="3">
        <v>0</v>
      </c>
      <c r="U2668" s="3">
        <v>13359.6030204175</v>
      </c>
      <c r="V2668" s="3">
        <v>1</v>
      </c>
      <c r="W2668" s="3" t="str">
        <f>IF(Bank_data3[[#This Row],[credit_risk]]=1,"High Risk","Low Risk")</f>
        <v>High Risk</v>
      </c>
      <c r="X2668" s="3" t="str">
        <f t="shared" si="287"/>
        <v>25-34</v>
      </c>
      <c r="Y2668" s="3" t="str">
        <f t="shared" si="288"/>
        <v>Low Income</v>
      </c>
      <c r="Z2668" s="3" t="str">
        <f t="shared" si="289"/>
        <v>Very Good</v>
      </c>
      <c r="AA2668" s="27">
        <f t="shared" si="290"/>
        <v>0.24585790017870565</v>
      </c>
      <c r="AB2668" s="3" t="str">
        <f t="shared" si="291"/>
        <v>Low</v>
      </c>
      <c r="AC2668" s="3" t="str">
        <f t="shared" si="292"/>
        <v>High</v>
      </c>
      <c r="AD2668" s="3" t="str">
        <f t="shared" si="293"/>
        <v>No</v>
      </c>
    </row>
    <row r="2669" spans="1:30" ht="15" customHeight="1" x14ac:dyDescent="0.3">
      <c r="A2669" s="3" t="s">
        <v>2690</v>
      </c>
      <c r="B2669" s="3">
        <v>51</v>
      </c>
      <c r="C2669" s="3" t="s">
        <v>28</v>
      </c>
      <c r="D2669" s="3" t="s">
        <v>33</v>
      </c>
      <c r="E2669" s="3">
        <v>85733.830739057899</v>
      </c>
      <c r="F2669" s="3">
        <v>111</v>
      </c>
      <c r="G2669" s="3">
        <v>1208.5404951835201</v>
      </c>
      <c r="H2669" s="3">
        <v>8</v>
      </c>
      <c r="I2669" s="3">
        <v>179.36649760815601</v>
      </c>
      <c r="J2669" s="3">
        <v>9</v>
      </c>
      <c r="K2669" s="3">
        <v>926.03898156900595</v>
      </c>
      <c r="L2669" s="3">
        <v>37</v>
      </c>
      <c r="M2669" s="3">
        <v>0</v>
      </c>
      <c r="N2669" s="3">
        <v>5</v>
      </c>
      <c r="O2669" s="3">
        <v>300</v>
      </c>
      <c r="P2669" s="3">
        <v>2</v>
      </c>
      <c r="Q2669" s="3">
        <v>3581.0313275225499</v>
      </c>
      <c r="R2669" s="3">
        <v>6</v>
      </c>
      <c r="S2669" s="3">
        <v>0</v>
      </c>
      <c r="T2669" s="3">
        <v>0</v>
      </c>
      <c r="U2669" s="3">
        <v>8613.4776580928592</v>
      </c>
      <c r="V2669" s="3">
        <v>1</v>
      </c>
      <c r="W2669" s="3" t="str">
        <f>IF(Bank_data3[[#This Row],[credit_risk]]=1,"High Risk","Low Risk")</f>
        <v>High Risk</v>
      </c>
      <c r="X2669" s="3" t="str">
        <f t="shared" si="287"/>
        <v>45-54</v>
      </c>
      <c r="Y2669" s="3" t="str">
        <f t="shared" si="288"/>
        <v>Middle Income</v>
      </c>
      <c r="Z2669" s="3" t="str">
        <f t="shared" si="289"/>
        <v>Poor</v>
      </c>
      <c r="AA2669" s="27">
        <f t="shared" si="290"/>
        <v>4.1769174393033785E-2</v>
      </c>
      <c r="AB2669" s="3" t="str">
        <f t="shared" si="291"/>
        <v>Medium</v>
      </c>
      <c r="AC2669" s="3" t="str">
        <f t="shared" si="292"/>
        <v>High</v>
      </c>
      <c r="AD2669" s="3" t="str">
        <f t="shared" si="293"/>
        <v>No</v>
      </c>
    </row>
    <row r="2670" spans="1:30" ht="15" customHeight="1" x14ac:dyDescent="0.3">
      <c r="A2670" s="3" t="s">
        <v>2691</v>
      </c>
      <c r="B2670" s="3">
        <v>48</v>
      </c>
      <c r="C2670" s="3" t="s">
        <v>31</v>
      </c>
      <c r="D2670" s="3" t="s">
        <v>33</v>
      </c>
      <c r="E2670" s="3">
        <v>38183.7394345629</v>
      </c>
      <c r="F2670" s="3">
        <v>183</v>
      </c>
      <c r="G2670" s="3">
        <v>1152.6198137715401</v>
      </c>
      <c r="H2670" s="3">
        <v>0</v>
      </c>
      <c r="I2670" s="3">
        <v>431.03034027603002</v>
      </c>
      <c r="J2670" s="3">
        <v>11</v>
      </c>
      <c r="K2670" s="3">
        <v>197.439470230621</v>
      </c>
      <c r="L2670" s="3">
        <v>20</v>
      </c>
      <c r="M2670" s="3">
        <v>5</v>
      </c>
      <c r="N2670" s="3">
        <v>4</v>
      </c>
      <c r="O2670" s="3">
        <v>862</v>
      </c>
      <c r="P2670" s="3">
        <v>3</v>
      </c>
      <c r="Q2670" s="3">
        <v>9518.1223876569893</v>
      </c>
      <c r="R2670" s="3">
        <v>7</v>
      </c>
      <c r="S2670" s="3">
        <v>0</v>
      </c>
      <c r="T2670" s="3">
        <v>0</v>
      </c>
      <c r="U2670" s="3">
        <v>18127.783508150798</v>
      </c>
      <c r="V2670" s="3">
        <v>1</v>
      </c>
      <c r="W2670" s="3" t="str">
        <f>IF(Bank_data3[[#This Row],[credit_risk]]=1,"High Risk","Low Risk")</f>
        <v>High Risk</v>
      </c>
      <c r="X2670" s="3" t="str">
        <f t="shared" si="287"/>
        <v>45-54</v>
      </c>
      <c r="Y2670" s="3" t="str">
        <f t="shared" si="288"/>
        <v>Low Income</v>
      </c>
      <c r="Z2670" s="3" t="str">
        <f t="shared" si="289"/>
        <v>Excellent</v>
      </c>
      <c r="AA2670" s="27">
        <f t="shared" si="290"/>
        <v>0.24927161479217091</v>
      </c>
      <c r="AB2670" s="3" t="str">
        <f t="shared" si="291"/>
        <v>Medium</v>
      </c>
      <c r="AC2670" s="3" t="str">
        <f t="shared" si="292"/>
        <v>Medium</v>
      </c>
      <c r="AD2670" s="3" t="str">
        <f t="shared" si="293"/>
        <v>No</v>
      </c>
    </row>
    <row r="2671" spans="1:30" ht="15" customHeight="1" x14ac:dyDescent="0.3">
      <c r="A2671" s="3" t="s">
        <v>2692</v>
      </c>
      <c r="B2671" s="3">
        <v>62</v>
      </c>
      <c r="C2671" s="3" t="s">
        <v>23</v>
      </c>
      <c r="D2671" s="3" t="s">
        <v>26</v>
      </c>
      <c r="E2671" s="3">
        <v>49824.856984849801</v>
      </c>
      <c r="F2671" s="3">
        <v>228</v>
      </c>
      <c r="G2671" s="3">
        <v>2191.22192638365</v>
      </c>
      <c r="H2671" s="3">
        <v>11</v>
      </c>
      <c r="I2671" s="3">
        <v>1318.17225343418</v>
      </c>
      <c r="J2671" s="3">
        <v>21</v>
      </c>
      <c r="K2671" s="3">
        <v>0</v>
      </c>
      <c r="L2671" s="3">
        <v>70</v>
      </c>
      <c r="M2671" s="3">
        <v>17</v>
      </c>
      <c r="N2671" s="3">
        <v>9</v>
      </c>
      <c r="O2671" s="3">
        <v>463</v>
      </c>
      <c r="P2671" s="3">
        <v>4</v>
      </c>
      <c r="Q2671" s="3">
        <v>9401.0717021558703</v>
      </c>
      <c r="R2671" s="3">
        <v>5</v>
      </c>
      <c r="S2671" s="3">
        <v>1</v>
      </c>
      <c r="T2671" s="3">
        <v>0</v>
      </c>
      <c r="U2671" s="3">
        <v>10223.8434340929</v>
      </c>
      <c r="V2671" s="3">
        <v>1</v>
      </c>
      <c r="W2671" s="3" t="str">
        <f>IF(Bank_data3[[#This Row],[credit_risk]]=1,"High Risk","Low Risk")</f>
        <v>High Risk</v>
      </c>
      <c r="X2671" s="3" t="str">
        <f t="shared" si="287"/>
        <v>55+</v>
      </c>
      <c r="Y2671" s="3" t="str">
        <f t="shared" si="288"/>
        <v>Low Income</v>
      </c>
      <c r="Z2671" s="3" t="str">
        <f t="shared" si="289"/>
        <v>Poor</v>
      </c>
      <c r="AA2671" s="27">
        <f t="shared" si="290"/>
        <v>0.18868236199884017</v>
      </c>
      <c r="AB2671" s="3" t="str">
        <f t="shared" si="291"/>
        <v>Medium</v>
      </c>
      <c r="AC2671" s="3" t="str">
        <f t="shared" si="292"/>
        <v>High</v>
      </c>
      <c r="AD2671" s="3" t="str">
        <f t="shared" si="293"/>
        <v>No</v>
      </c>
    </row>
    <row r="2672" spans="1:30" ht="15" customHeight="1" x14ac:dyDescent="0.3">
      <c r="A2672" s="3" t="s">
        <v>2693</v>
      </c>
      <c r="B2672" s="3">
        <v>21</v>
      </c>
      <c r="C2672" s="3" t="s">
        <v>31</v>
      </c>
      <c r="D2672" s="3" t="s">
        <v>26</v>
      </c>
      <c r="E2672" s="3">
        <v>38251.329707563797</v>
      </c>
      <c r="F2672" s="3">
        <v>205</v>
      </c>
      <c r="G2672" s="3">
        <v>1030.8229256949601</v>
      </c>
      <c r="H2672" s="3">
        <v>0</v>
      </c>
      <c r="I2672" s="3">
        <v>1024.2612333495299</v>
      </c>
      <c r="J2672" s="3">
        <v>17</v>
      </c>
      <c r="K2672" s="3">
        <v>355.34878715119697</v>
      </c>
      <c r="L2672" s="3">
        <v>11</v>
      </c>
      <c r="M2672" s="3">
        <v>15</v>
      </c>
      <c r="N2672" s="3">
        <v>3</v>
      </c>
      <c r="O2672" s="3">
        <v>758</v>
      </c>
      <c r="P2672" s="3">
        <v>0</v>
      </c>
      <c r="Q2672" s="3">
        <v>12168.8832772642</v>
      </c>
      <c r="R2672" s="3">
        <v>6</v>
      </c>
      <c r="S2672" s="3">
        <v>0</v>
      </c>
      <c r="T2672" s="3">
        <v>0</v>
      </c>
      <c r="U2672" s="3">
        <v>6914.2201755382202</v>
      </c>
      <c r="V2672" s="3">
        <v>1</v>
      </c>
      <c r="W2672" s="3" t="str">
        <f>IF(Bank_data3[[#This Row],[credit_risk]]=1,"High Risk","Low Risk")</f>
        <v>High Risk</v>
      </c>
      <c r="X2672" s="3" t="str">
        <f t="shared" si="287"/>
        <v>18-24</v>
      </c>
      <c r="Y2672" s="3" t="str">
        <f t="shared" si="288"/>
        <v>Low Income</v>
      </c>
      <c r="Z2672" s="3" t="str">
        <f t="shared" si="289"/>
        <v>Very Good</v>
      </c>
      <c r="AA2672" s="27">
        <f t="shared" si="290"/>
        <v>0.31812967994307217</v>
      </c>
      <c r="AB2672" s="3" t="str">
        <f t="shared" si="291"/>
        <v>Medium</v>
      </c>
      <c r="AC2672" s="3" t="str">
        <f t="shared" si="292"/>
        <v>Medium</v>
      </c>
      <c r="AD2672" s="3" t="str">
        <f t="shared" si="293"/>
        <v>No</v>
      </c>
    </row>
    <row r="2673" spans="1:30" ht="15" customHeight="1" x14ac:dyDescent="0.3">
      <c r="A2673" s="3" t="s">
        <v>2694</v>
      </c>
      <c r="B2673" s="3">
        <v>42</v>
      </c>
      <c r="C2673" s="3" t="s">
        <v>31</v>
      </c>
      <c r="D2673" s="3" t="s">
        <v>33</v>
      </c>
      <c r="E2673" s="3">
        <v>31563.476408698301</v>
      </c>
      <c r="F2673" s="3">
        <v>50</v>
      </c>
      <c r="G2673" s="3">
        <v>1359.3936240907201</v>
      </c>
      <c r="H2673" s="3">
        <v>6</v>
      </c>
      <c r="I2673" s="3">
        <v>686.08811389015295</v>
      </c>
      <c r="J2673" s="3">
        <v>38</v>
      </c>
      <c r="K2673" s="3">
        <v>406.566790287684</v>
      </c>
      <c r="L2673" s="3">
        <v>35</v>
      </c>
      <c r="M2673" s="3">
        <v>0</v>
      </c>
      <c r="N2673" s="3">
        <v>9</v>
      </c>
      <c r="O2673" s="3">
        <v>557</v>
      </c>
      <c r="P2673" s="3">
        <v>5</v>
      </c>
      <c r="Q2673" s="3">
        <v>12940.807399003799</v>
      </c>
      <c r="R2673" s="3">
        <v>0</v>
      </c>
      <c r="S2673" s="3">
        <v>0</v>
      </c>
      <c r="T2673" s="3">
        <v>0</v>
      </c>
      <c r="U2673" s="3">
        <v>5861.9029516527198</v>
      </c>
      <c r="V2673" s="3">
        <v>1</v>
      </c>
      <c r="W2673" s="3" t="str">
        <f>IF(Bank_data3[[#This Row],[credit_risk]]=1,"High Risk","Low Risk")</f>
        <v>High Risk</v>
      </c>
      <c r="X2673" s="3" t="str">
        <f t="shared" si="287"/>
        <v>35-44</v>
      </c>
      <c r="Y2673" s="3" t="str">
        <f t="shared" si="288"/>
        <v>Low Income</v>
      </c>
      <c r="Z2673" s="3" t="str">
        <f t="shared" si="289"/>
        <v>Poor</v>
      </c>
      <c r="AA2673" s="27">
        <f t="shared" si="290"/>
        <v>0.40999309554626739</v>
      </c>
      <c r="AB2673" s="3" t="str">
        <f t="shared" si="291"/>
        <v>Medium</v>
      </c>
      <c r="AC2673" s="3" t="str">
        <f t="shared" si="292"/>
        <v>High</v>
      </c>
      <c r="AD2673" s="3" t="str">
        <f t="shared" si="293"/>
        <v>No</v>
      </c>
    </row>
    <row r="2674" spans="1:30" ht="15" customHeight="1" x14ac:dyDescent="0.3">
      <c r="A2674" s="3" t="s">
        <v>2695</v>
      </c>
      <c r="B2674" s="3">
        <v>38</v>
      </c>
      <c r="C2674" s="3" t="s">
        <v>23</v>
      </c>
      <c r="D2674" s="3" t="s">
        <v>24</v>
      </c>
      <c r="E2674" s="3">
        <v>28360.969390861901</v>
      </c>
      <c r="F2674" s="3">
        <v>172</v>
      </c>
      <c r="G2674" s="3">
        <v>2123.7668607914602</v>
      </c>
      <c r="H2674" s="3">
        <v>4</v>
      </c>
      <c r="I2674" s="3">
        <v>1236.30871000103</v>
      </c>
      <c r="J2674" s="3">
        <v>18</v>
      </c>
      <c r="K2674" s="3">
        <v>101.792684519204</v>
      </c>
      <c r="L2674" s="3">
        <v>10</v>
      </c>
      <c r="M2674" s="3">
        <v>18</v>
      </c>
      <c r="N2674" s="3">
        <v>1</v>
      </c>
      <c r="O2674" s="3">
        <v>399</v>
      </c>
      <c r="P2674" s="3">
        <v>2</v>
      </c>
      <c r="Q2674" s="3">
        <v>22175.856154514298</v>
      </c>
      <c r="R2674" s="3">
        <v>1</v>
      </c>
      <c r="S2674" s="3">
        <v>0</v>
      </c>
      <c r="T2674" s="3">
        <v>0</v>
      </c>
      <c r="U2674" s="3">
        <v>11138.447973210499</v>
      </c>
      <c r="V2674" s="3">
        <v>1</v>
      </c>
      <c r="W2674" s="3" t="str">
        <f>IF(Bank_data3[[#This Row],[credit_risk]]=1,"High Risk","Low Risk")</f>
        <v>High Risk</v>
      </c>
      <c r="X2674" s="3" t="str">
        <f t="shared" si="287"/>
        <v>35-44</v>
      </c>
      <c r="Y2674" s="3" t="str">
        <f t="shared" si="288"/>
        <v>Low Income</v>
      </c>
      <c r="Z2674" s="3" t="str">
        <f t="shared" si="289"/>
        <v>Poor</v>
      </c>
      <c r="AA2674" s="27">
        <f t="shared" si="290"/>
        <v>0.78191460414817526</v>
      </c>
      <c r="AB2674" s="3" t="str">
        <f t="shared" si="291"/>
        <v>Medium</v>
      </c>
      <c r="AC2674" s="3" t="str">
        <f t="shared" si="292"/>
        <v>Medium</v>
      </c>
      <c r="AD2674" s="3" t="str">
        <f t="shared" si="293"/>
        <v>No</v>
      </c>
    </row>
    <row r="2675" spans="1:30" ht="15" customHeight="1" x14ac:dyDescent="0.3">
      <c r="A2675" s="3" t="s">
        <v>2696</v>
      </c>
      <c r="B2675" s="3">
        <v>50</v>
      </c>
      <c r="C2675" s="3" t="s">
        <v>31</v>
      </c>
      <c r="D2675" s="3" t="s">
        <v>33</v>
      </c>
      <c r="E2675" s="3">
        <v>51858.349856583503</v>
      </c>
      <c r="F2675" s="3">
        <v>177</v>
      </c>
      <c r="G2675" s="3">
        <v>1236.01038334751</v>
      </c>
      <c r="H2675" s="3">
        <v>0</v>
      </c>
      <c r="I2675" s="3">
        <v>956.401040738603</v>
      </c>
      <c r="J2675" s="3">
        <v>29</v>
      </c>
      <c r="K2675" s="3">
        <v>607.31613050518797</v>
      </c>
      <c r="L2675" s="3">
        <v>66</v>
      </c>
      <c r="M2675" s="3">
        <v>17</v>
      </c>
      <c r="N2675" s="3">
        <v>7</v>
      </c>
      <c r="O2675" s="3">
        <v>836</v>
      </c>
      <c r="P2675" s="3">
        <v>5</v>
      </c>
      <c r="Q2675" s="3">
        <v>6526.9149939179997</v>
      </c>
      <c r="R2675" s="3">
        <v>3</v>
      </c>
      <c r="S2675" s="3">
        <v>0</v>
      </c>
      <c r="T2675" s="3">
        <v>1</v>
      </c>
      <c r="U2675" s="3">
        <v>10727.80588023</v>
      </c>
      <c r="V2675" s="3">
        <v>1</v>
      </c>
      <c r="W2675" s="3" t="str">
        <f>IF(Bank_data3[[#This Row],[credit_risk]]=1,"High Risk","Low Risk")</f>
        <v>High Risk</v>
      </c>
      <c r="X2675" s="3" t="str">
        <f t="shared" si="287"/>
        <v>45-54</v>
      </c>
      <c r="Y2675" s="3" t="str">
        <f t="shared" si="288"/>
        <v>Middle Income</v>
      </c>
      <c r="Z2675" s="3" t="str">
        <f t="shared" si="289"/>
        <v>Excellent</v>
      </c>
      <c r="AA2675" s="27">
        <f t="shared" si="290"/>
        <v>0.12586044507718552</v>
      </c>
      <c r="AB2675" s="3" t="str">
        <f t="shared" si="291"/>
        <v>Medium</v>
      </c>
      <c r="AC2675" s="3" t="str">
        <f t="shared" si="292"/>
        <v>High</v>
      </c>
      <c r="AD2675" s="3" t="str">
        <f t="shared" si="293"/>
        <v>No</v>
      </c>
    </row>
    <row r="2676" spans="1:30" ht="15" customHeight="1" x14ac:dyDescent="0.3">
      <c r="A2676" s="3" t="s">
        <v>2697</v>
      </c>
      <c r="B2676" s="3">
        <v>24</v>
      </c>
      <c r="C2676" s="3" t="s">
        <v>31</v>
      </c>
      <c r="D2676" s="3" t="s">
        <v>26</v>
      </c>
      <c r="E2676" s="3">
        <v>14541.857718069199</v>
      </c>
      <c r="F2676" s="3">
        <v>93</v>
      </c>
      <c r="G2676" s="3">
        <v>1144.63250073927</v>
      </c>
      <c r="H2676" s="3">
        <v>0</v>
      </c>
      <c r="I2676" s="3">
        <v>881.43103219104705</v>
      </c>
      <c r="J2676" s="3">
        <v>14</v>
      </c>
      <c r="K2676" s="3">
        <v>595.44638633080797</v>
      </c>
      <c r="L2676" s="3">
        <v>26</v>
      </c>
      <c r="M2676" s="3">
        <v>1</v>
      </c>
      <c r="N2676" s="3">
        <v>2</v>
      </c>
      <c r="O2676" s="3">
        <v>446</v>
      </c>
      <c r="P2676" s="3">
        <v>4</v>
      </c>
      <c r="Q2676" s="3">
        <v>18387.127266068099</v>
      </c>
      <c r="R2676" s="3">
        <v>5</v>
      </c>
      <c r="S2676" s="3">
        <v>0</v>
      </c>
      <c r="T2676" s="3">
        <v>0</v>
      </c>
      <c r="U2676" s="3">
        <v>10277.515246802301</v>
      </c>
      <c r="V2676" s="3">
        <v>1</v>
      </c>
      <c r="W2676" s="3" t="str">
        <f>IF(Bank_data3[[#This Row],[credit_risk]]=1,"High Risk","Low Risk")</f>
        <v>High Risk</v>
      </c>
      <c r="X2676" s="3" t="str">
        <f t="shared" si="287"/>
        <v>18-24</v>
      </c>
      <c r="Y2676" s="3" t="str">
        <f t="shared" si="288"/>
        <v>Low Income</v>
      </c>
      <c r="Z2676" s="3" t="str">
        <f t="shared" si="289"/>
        <v>Poor</v>
      </c>
      <c r="AA2676" s="27">
        <f t="shared" si="290"/>
        <v>1.2644276695969114</v>
      </c>
      <c r="AB2676" s="3" t="str">
        <f t="shared" si="291"/>
        <v>Medium</v>
      </c>
      <c r="AC2676" s="3" t="str">
        <f t="shared" si="292"/>
        <v>Medium</v>
      </c>
      <c r="AD2676" s="3" t="str">
        <f t="shared" si="293"/>
        <v>No</v>
      </c>
    </row>
    <row r="2677" spans="1:30" ht="15" customHeight="1" x14ac:dyDescent="0.3">
      <c r="A2677" s="3" t="s">
        <v>2698</v>
      </c>
      <c r="B2677" s="3">
        <v>38</v>
      </c>
      <c r="C2677" s="3" t="s">
        <v>28</v>
      </c>
      <c r="D2677" s="3" t="s">
        <v>26</v>
      </c>
      <c r="E2677" s="3">
        <v>45629.558828384899</v>
      </c>
      <c r="F2677" s="3">
        <v>172</v>
      </c>
      <c r="G2677" s="3">
        <v>2197.0681473989698</v>
      </c>
      <c r="H2677" s="3">
        <v>1</v>
      </c>
      <c r="I2677" s="3">
        <v>878.94670598584605</v>
      </c>
      <c r="J2677" s="3">
        <v>38</v>
      </c>
      <c r="K2677" s="3">
        <v>833.32835297537304</v>
      </c>
      <c r="L2677" s="3">
        <v>62</v>
      </c>
      <c r="M2677" s="3">
        <v>18</v>
      </c>
      <c r="N2677" s="3">
        <v>0</v>
      </c>
      <c r="O2677" s="3">
        <v>882</v>
      </c>
      <c r="P2677" s="3">
        <v>4</v>
      </c>
      <c r="Q2677" s="3">
        <v>3134.7938221435502</v>
      </c>
      <c r="R2677" s="3">
        <v>5</v>
      </c>
      <c r="S2677" s="3">
        <v>0</v>
      </c>
      <c r="T2677" s="3">
        <v>0</v>
      </c>
      <c r="U2677" s="3">
        <v>4978.6881913362504</v>
      </c>
      <c r="V2677" s="3">
        <v>1</v>
      </c>
      <c r="W2677" s="3" t="str">
        <f>IF(Bank_data3[[#This Row],[credit_risk]]=1,"High Risk","Low Risk")</f>
        <v>High Risk</v>
      </c>
      <c r="X2677" s="3" t="str">
        <f t="shared" si="287"/>
        <v>35-44</v>
      </c>
      <c r="Y2677" s="3" t="str">
        <f t="shared" si="288"/>
        <v>Low Income</v>
      </c>
      <c r="Z2677" s="3" t="str">
        <f t="shared" si="289"/>
        <v>Excellent</v>
      </c>
      <c r="AA2677" s="27">
        <f t="shared" si="290"/>
        <v>6.8700945234506205E-2</v>
      </c>
      <c r="AB2677" s="3" t="str">
        <f t="shared" si="291"/>
        <v>Medium</v>
      </c>
      <c r="AC2677" s="3" t="str">
        <f t="shared" si="292"/>
        <v>High</v>
      </c>
      <c r="AD2677" s="3" t="str">
        <f t="shared" si="293"/>
        <v>No</v>
      </c>
    </row>
    <row r="2678" spans="1:30" ht="15" customHeight="1" x14ac:dyDescent="0.3">
      <c r="A2678" s="3" t="s">
        <v>2699</v>
      </c>
      <c r="B2678" s="3">
        <v>53</v>
      </c>
      <c r="C2678" s="3" t="s">
        <v>31</v>
      </c>
      <c r="D2678" s="3" t="s">
        <v>33</v>
      </c>
      <c r="E2678" s="3">
        <v>69039.835651440299</v>
      </c>
      <c r="F2678" s="3">
        <v>4</v>
      </c>
      <c r="G2678" s="3">
        <v>2428.00440106631</v>
      </c>
      <c r="H2678" s="3">
        <v>10</v>
      </c>
      <c r="I2678" s="3">
        <v>962.83337602507299</v>
      </c>
      <c r="J2678" s="3">
        <v>13</v>
      </c>
      <c r="K2678" s="3">
        <v>758.70587723688504</v>
      </c>
      <c r="L2678" s="3">
        <v>70</v>
      </c>
      <c r="M2678" s="3">
        <v>16</v>
      </c>
      <c r="N2678" s="3">
        <v>9</v>
      </c>
      <c r="O2678" s="3">
        <v>313</v>
      </c>
      <c r="P2678" s="3">
        <v>0</v>
      </c>
      <c r="Q2678" s="3">
        <v>4577.7919066913601</v>
      </c>
      <c r="R2678" s="3">
        <v>3</v>
      </c>
      <c r="S2678" s="3">
        <v>0</v>
      </c>
      <c r="T2678" s="3">
        <v>0</v>
      </c>
      <c r="U2678" s="3">
        <v>6683.46493945784</v>
      </c>
      <c r="V2678" s="3">
        <v>1</v>
      </c>
      <c r="W2678" s="3" t="str">
        <f>IF(Bank_data3[[#This Row],[credit_risk]]=1,"High Risk","Low Risk")</f>
        <v>High Risk</v>
      </c>
      <c r="X2678" s="3" t="str">
        <f t="shared" si="287"/>
        <v>45-54</v>
      </c>
      <c r="Y2678" s="3" t="str">
        <f t="shared" si="288"/>
        <v>Middle Income</v>
      </c>
      <c r="Z2678" s="3" t="str">
        <f t="shared" si="289"/>
        <v>Poor</v>
      </c>
      <c r="AA2678" s="27">
        <f t="shared" si="290"/>
        <v>6.6306529607097334E-2</v>
      </c>
      <c r="AB2678" s="3" t="str">
        <f t="shared" si="291"/>
        <v>Medium</v>
      </c>
      <c r="AC2678" s="3" t="str">
        <f t="shared" si="292"/>
        <v>High</v>
      </c>
      <c r="AD2678" s="3" t="str">
        <f t="shared" si="293"/>
        <v>No</v>
      </c>
    </row>
    <row r="2679" spans="1:30" ht="15" customHeight="1" x14ac:dyDescent="0.3">
      <c r="A2679" s="3" t="s">
        <v>2700</v>
      </c>
      <c r="B2679" s="3">
        <v>29</v>
      </c>
      <c r="C2679" s="3" t="s">
        <v>31</v>
      </c>
      <c r="D2679" s="3" t="s">
        <v>33</v>
      </c>
      <c r="E2679" s="3">
        <v>61374.9602793593</v>
      </c>
      <c r="F2679" s="3">
        <v>136</v>
      </c>
      <c r="G2679" s="3">
        <v>1530.69543765401</v>
      </c>
      <c r="H2679" s="3">
        <v>9</v>
      </c>
      <c r="I2679" s="3">
        <v>976.99237545410904</v>
      </c>
      <c r="J2679" s="3">
        <v>8</v>
      </c>
      <c r="K2679" s="3">
        <v>375.23298162664099</v>
      </c>
      <c r="L2679" s="3">
        <v>65</v>
      </c>
      <c r="M2679" s="3">
        <v>17</v>
      </c>
      <c r="N2679" s="3">
        <v>6</v>
      </c>
      <c r="O2679" s="3">
        <v>729</v>
      </c>
      <c r="P2679" s="3">
        <v>0</v>
      </c>
      <c r="Q2679" s="3">
        <v>6358.1788660518696</v>
      </c>
      <c r="R2679" s="3">
        <v>0</v>
      </c>
      <c r="S2679" s="3">
        <v>1</v>
      </c>
      <c r="T2679" s="3">
        <v>0</v>
      </c>
      <c r="U2679" s="3">
        <v>1716.83267646881</v>
      </c>
      <c r="V2679" s="3">
        <v>1</v>
      </c>
      <c r="W2679" s="3" t="str">
        <f>IF(Bank_data3[[#This Row],[credit_risk]]=1,"High Risk","Low Risk")</f>
        <v>High Risk</v>
      </c>
      <c r="X2679" s="3" t="str">
        <f t="shared" si="287"/>
        <v>25-34</v>
      </c>
      <c r="Y2679" s="3" t="str">
        <f t="shared" si="288"/>
        <v>Middle Income</v>
      </c>
      <c r="Z2679" s="3" t="str">
        <f t="shared" si="289"/>
        <v>Good</v>
      </c>
      <c r="AA2679" s="27">
        <f t="shared" si="290"/>
        <v>0.10359564938390936</v>
      </c>
      <c r="AB2679" s="3" t="str">
        <f t="shared" si="291"/>
        <v>Medium</v>
      </c>
      <c r="AC2679" s="3" t="str">
        <f t="shared" si="292"/>
        <v>High</v>
      </c>
      <c r="AD2679" s="3" t="str">
        <f t="shared" si="293"/>
        <v>No</v>
      </c>
    </row>
    <row r="2680" spans="1:30" ht="15" customHeight="1" x14ac:dyDescent="0.3">
      <c r="A2680" s="3" t="s">
        <v>2701</v>
      </c>
      <c r="B2680" s="3">
        <v>44</v>
      </c>
      <c r="C2680" s="3" t="s">
        <v>23</v>
      </c>
      <c r="D2680" s="3" t="s">
        <v>33</v>
      </c>
      <c r="E2680" s="3">
        <v>57783.8369778091</v>
      </c>
      <c r="F2680" s="3">
        <v>129</v>
      </c>
      <c r="G2680" s="3">
        <v>2828.56070329863</v>
      </c>
      <c r="H2680" s="3">
        <v>8</v>
      </c>
      <c r="I2680" s="3">
        <v>1568.5905685135899</v>
      </c>
      <c r="J2680" s="3">
        <v>4</v>
      </c>
      <c r="K2680" s="3">
        <v>210.69638095849899</v>
      </c>
      <c r="L2680" s="3">
        <v>73</v>
      </c>
      <c r="M2680" s="3">
        <v>3</v>
      </c>
      <c r="N2680" s="3">
        <v>7</v>
      </c>
      <c r="O2680" s="3">
        <v>592</v>
      </c>
      <c r="P2680" s="3">
        <v>4</v>
      </c>
      <c r="Q2680" s="3">
        <v>418.78983651271102</v>
      </c>
      <c r="R2680" s="3">
        <v>3</v>
      </c>
      <c r="S2680" s="3">
        <v>0</v>
      </c>
      <c r="T2680" s="3">
        <v>0</v>
      </c>
      <c r="U2680" s="3">
        <v>7560.22809909855</v>
      </c>
      <c r="V2680" s="3">
        <v>0</v>
      </c>
      <c r="W2680" s="3" t="str">
        <f>IF(Bank_data3[[#This Row],[credit_risk]]=1,"High Risk","Low Risk")</f>
        <v>Low Risk</v>
      </c>
      <c r="X2680" s="3" t="str">
        <f t="shared" si="287"/>
        <v>35-44</v>
      </c>
      <c r="Y2680" s="3" t="str">
        <f t="shared" si="288"/>
        <v>Middle Income</v>
      </c>
      <c r="Z2680" s="3" t="str">
        <f t="shared" si="289"/>
        <v>Fair</v>
      </c>
      <c r="AA2680" s="27">
        <f t="shared" si="290"/>
        <v>7.2475255783644157E-3</v>
      </c>
      <c r="AB2680" s="3" t="str">
        <f t="shared" si="291"/>
        <v>Medium</v>
      </c>
      <c r="AC2680" s="3" t="str">
        <f t="shared" si="292"/>
        <v>High</v>
      </c>
      <c r="AD2680" s="3" t="str">
        <f t="shared" si="293"/>
        <v>No</v>
      </c>
    </row>
    <row r="2681" spans="1:30" ht="15" customHeight="1" x14ac:dyDescent="0.3">
      <c r="A2681" s="3" t="s">
        <v>2702</v>
      </c>
      <c r="B2681" s="3">
        <v>21</v>
      </c>
      <c r="C2681" s="3" t="s">
        <v>28</v>
      </c>
      <c r="D2681" s="3" t="s">
        <v>26</v>
      </c>
      <c r="E2681" s="3">
        <v>33883.078240551898</v>
      </c>
      <c r="F2681" s="3">
        <v>48</v>
      </c>
      <c r="G2681" s="3">
        <v>1632.6020894819001</v>
      </c>
      <c r="H2681" s="3">
        <v>11</v>
      </c>
      <c r="I2681" s="3">
        <v>731.78751591456501</v>
      </c>
      <c r="J2681" s="3">
        <v>32</v>
      </c>
      <c r="K2681" s="3">
        <v>71.410559507994293</v>
      </c>
      <c r="L2681" s="3">
        <v>66</v>
      </c>
      <c r="M2681" s="3">
        <v>17</v>
      </c>
      <c r="N2681" s="3">
        <v>6</v>
      </c>
      <c r="O2681" s="3">
        <v>568</v>
      </c>
      <c r="P2681" s="3">
        <v>5</v>
      </c>
      <c r="Q2681" s="3">
        <v>14685.892737799701</v>
      </c>
      <c r="R2681" s="3">
        <v>7</v>
      </c>
      <c r="S2681" s="3">
        <v>0</v>
      </c>
      <c r="T2681" s="3">
        <v>0</v>
      </c>
      <c r="U2681" s="3">
        <v>9590.9650081949894</v>
      </c>
      <c r="V2681" s="3">
        <v>1</v>
      </c>
      <c r="W2681" s="3" t="str">
        <f>IF(Bank_data3[[#This Row],[credit_risk]]=1,"High Risk","Low Risk")</f>
        <v>High Risk</v>
      </c>
      <c r="X2681" s="3" t="str">
        <f t="shared" si="287"/>
        <v>18-24</v>
      </c>
      <c r="Y2681" s="3" t="str">
        <f t="shared" si="288"/>
        <v>Low Income</v>
      </c>
      <c r="Z2681" s="3" t="str">
        <f t="shared" si="289"/>
        <v>Poor</v>
      </c>
      <c r="AA2681" s="27">
        <f t="shared" si="290"/>
        <v>0.4334285283508672</v>
      </c>
      <c r="AB2681" s="3" t="str">
        <f t="shared" si="291"/>
        <v>Medium</v>
      </c>
      <c r="AC2681" s="3" t="str">
        <f t="shared" si="292"/>
        <v>High</v>
      </c>
      <c r="AD2681" s="3" t="str">
        <f t="shared" si="293"/>
        <v>No</v>
      </c>
    </row>
    <row r="2682" spans="1:30" ht="15" customHeight="1" x14ac:dyDescent="0.3">
      <c r="A2682" s="3" t="s">
        <v>2703</v>
      </c>
      <c r="B2682" s="3">
        <v>30</v>
      </c>
      <c r="C2682" s="3" t="s">
        <v>28</v>
      </c>
      <c r="D2682" s="3" t="s">
        <v>24</v>
      </c>
      <c r="E2682" s="3">
        <v>21450.286538259599</v>
      </c>
      <c r="F2682" s="3">
        <v>196</v>
      </c>
      <c r="G2682" s="3">
        <v>2201.06684983071</v>
      </c>
      <c r="H2682" s="3">
        <v>11</v>
      </c>
      <c r="I2682" s="3">
        <v>742.58348414812895</v>
      </c>
      <c r="J2682" s="3">
        <v>47</v>
      </c>
      <c r="K2682" s="3">
        <v>450.65353186623702</v>
      </c>
      <c r="L2682" s="3">
        <v>64</v>
      </c>
      <c r="M2682" s="3">
        <v>4</v>
      </c>
      <c r="N2682" s="3">
        <v>3</v>
      </c>
      <c r="O2682" s="3">
        <v>754</v>
      </c>
      <c r="P2682" s="3">
        <v>4</v>
      </c>
      <c r="Q2682" s="3">
        <v>19317.204868764798</v>
      </c>
      <c r="R2682" s="3">
        <v>0</v>
      </c>
      <c r="S2682" s="3">
        <v>0</v>
      </c>
      <c r="T2682" s="3">
        <v>0</v>
      </c>
      <c r="U2682" s="3">
        <v>4978.6409758893296</v>
      </c>
      <c r="V2682" s="3">
        <v>0</v>
      </c>
      <c r="W2682" s="3" t="str">
        <f>IF(Bank_data3[[#This Row],[credit_risk]]=1,"High Risk","Low Risk")</f>
        <v>Low Risk</v>
      </c>
      <c r="X2682" s="3" t="str">
        <f t="shared" si="287"/>
        <v>25-34</v>
      </c>
      <c r="Y2682" s="3" t="str">
        <f t="shared" si="288"/>
        <v>Low Income</v>
      </c>
      <c r="Z2682" s="3" t="str">
        <f t="shared" si="289"/>
        <v>Very Good</v>
      </c>
      <c r="AA2682" s="27">
        <f t="shared" si="290"/>
        <v>0.90055696152635767</v>
      </c>
      <c r="AB2682" s="3" t="str">
        <f t="shared" si="291"/>
        <v>Medium</v>
      </c>
      <c r="AC2682" s="3" t="str">
        <f t="shared" si="292"/>
        <v>High</v>
      </c>
      <c r="AD2682" s="3" t="str">
        <f t="shared" si="293"/>
        <v>No</v>
      </c>
    </row>
    <row r="2683" spans="1:30" ht="15" customHeight="1" x14ac:dyDescent="0.3">
      <c r="A2683" s="3" t="s">
        <v>2704</v>
      </c>
      <c r="B2683" s="3">
        <v>69</v>
      </c>
      <c r="C2683" s="3" t="s">
        <v>28</v>
      </c>
      <c r="D2683" s="3" t="s">
        <v>33</v>
      </c>
      <c r="E2683" s="3">
        <v>68752.294142388695</v>
      </c>
      <c r="F2683" s="3">
        <v>108</v>
      </c>
      <c r="G2683" s="3">
        <v>3064.0061807177399</v>
      </c>
      <c r="H2683" s="3">
        <v>2</v>
      </c>
      <c r="I2683" s="3">
        <v>367.08738435024998</v>
      </c>
      <c r="J2683" s="3">
        <v>4</v>
      </c>
      <c r="K2683" s="3">
        <v>446.29951679827298</v>
      </c>
      <c r="L2683" s="3">
        <v>33</v>
      </c>
      <c r="M2683" s="3">
        <v>11</v>
      </c>
      <c r="N2683" s="3">
        <v>7</v>
      </c>
      <c r="O2683" s="3">
        <v>637</v>
      </c>
      <c r="P2683" s="3">
        <v>2</v>
      </c>
      <c r="Q2683" s="3">
        <v>17441.123121217399</v>
      </c>
      <c r="R2683" s="3">
        <v>3</v>
      </c>
      <c r="S2683" s="3">
        <v>0</v>
      </c>
      <c r="T2683" s="3">
        <v>0</v>
      </c>
      <c r="U2683" s="3">
        <v>6283.3699645773104</v>
      </c>
      <c r="V2683" s="3">
        <v>0</v>
      </c>
      <c r="W2683" s="3" t="str">
        <f>IF(Bank_data3[[#This Row],[credit_risk]]=1,"High Risk","Low Risk")</f>
        <v>Low Risk</v>
      </c>
      <c r="X2683" s="3" t="str">
        <f t="shared" si="287"/>
        <v>55+</v>
      </c>
      <c r="Y2683" s="3" t="str">
        <f t="shared" si="288"/>
        <v>Middle Income</v>
      </c>
      <c r="Z2683" s="3" t="str">
        <f t="shared" si="289"/>
        <v>Fair</v>
      </c>
      <c r="AA2683" s="27">
        <f t="shared" si="290"/>
        <v>0.2536805984262307</v>
      </c>
      <c r="AB2683" s="3" t="str">
        <f t="shared" si="291"/>
        <v>Medium</v>
      </c>
      <c r="AC2683" s="3" t="str">
        <f t="shared" si="292"/>
        <v>High</v>
      </c>
      <c r="AD2683" s="3" t="str">
        <f t="shared" si="293"/>
        <v>No</v>
      </c>
    </row>
    <row r="2684" spans="1:30" ht="15" customHeight="1" x14ac:dyDescent="0.3">
      <c r="A2684" s="3" t="s">
        <v>2705</v>
      </c>
      <c r="B2684" s="3">
        <v>50</v>
      </c>
      <c r="C2684" s="3" t="s">
        <v>31</v>
      </c>
      <c r="D2684" s="3" t="s">
        <v>26</v>
      </c>
      <c r="E2684" s="3">
        <v>41918.723313076902</v>
      </c>
      <c r="F2684" s="3">
        <v>211</v>
      </c>
      <c r="G2684" s="3">
        <v>997.065408266644</v>
      </c>
      <c r="H2684" s="3">
        <v>8</v>
      </c>
      <c r="I2684" s="3">
        <v>781.83591461264405</v>
      </c>
      <c r="J2684" s="3">
        <v>23</v>
      </c>
      <c r="K2684" s="3">
        <v>596.30034358591399</v>
      </c>
      <c r="L2684" s="3">
        <v>76</v>
      </c>
      <c r="M2684" s="3">
        <v>14</v>
      </c>
      <c r="N2684" s="3">
        <v>9</v>
      </c>
      <c r="O2684" s="3">
        <v>735</v>
      </c>
      <c r="P2684" s="3">
        <v>2</v>
      </c>
      <c r="Q2684" s="3">
        <v>2747.8537078638201</v>
      </c>
      <c r="R2684" s="3">
        <v>6</v>
      </c>
      <c r="S2684" s="3">
        <v>0</v>
      </c>
      <c r="T2684" s="3">
        <v>0</v>
      </c>
      <c r="U2684" s="3">
        <v>6625.1406993774999</v>
      </c>
      <c r="V2684" s="3">
        <v>1</v>
      </c>
      <c r="W2684" s="3" t="str">
        <f>IF(Bank_data3[[#This Row],[credit_risk]]=1,"High Risk","Low Risk")</f>
        <v>High Risk</v>
      </c>
      <c r="X2684" s="3" t="str">
        <f t="shared" si="287"/>
        <v>45-54</v>
      </c>
      <c r="Y2684" s="3" t="str">
        <f t="shared" si="288"/>
        <v>Low Income</v>
      </c>
      <c r="Z2684" s="3" t="str">
        <f t="shared" si="289"/>
        <v>Good</v>
      </c>
      <c r="AA2684" s="27">
        <f t="shared" si="290"/>
        <v>6.5551941726398041E-2</v>
      </c>
      <c r="AB2684" s="3" t="str">
        <f t="shared" si="291"/>
        <v>Low</v>
      </c>
      <c r="AC2684" s="3" t="str">
        <f t="shared" si="292"/>
        <v>High</v>
      </c>
      <c r="AD2684" s="3" t="str">
        <f t="shared" si="293"/>
        <v>No</v>
      </c>
    </row>
    <row r="2685" spans="1:30" ht="15" customHeight="1" x14ac:dyDescent="0.3">
      <c r="A2685" s="3" t="s">
        <v>2706</v>
      </c>
      <c r="B2685" s="3">
        <v>34</v>
      </c>
      <c r="C2685" s="3" t="s">
        <v>28</v>
      </c>
      <c r="D2685" s="3" t="s">
        <v>26</v>
      </c>
      <c r="E2685" s="3">
        <v>48504.588062650102</v>
      </c>
      <c r="F2685" s="3">
        <v>42</v>
      </c>
      <c r="G2685" s="3">
        <v>1082.9394571344901</v>
      </c>
      <c r="H2685" s="3">
        <v>5</v>
      </c>
      <c r="I2685" s="3">
        <v>1452.0104148406899</v>
      </c>
      <c r="J2685" s="3">
        <v>7</v>
      </c>
      <c r="K2685" s="3">
        <v>92.258940000061202</v>
      </c>
      <c r="L2685" s="3">
        <v>77</v>
      </c>
      <c r="M2685" s="3">
        <v>14</v>
      </c>
      <c r="N2685" s="3">
        <v>3</v>
      </c>
      <c r="O2685" s="3">
        <v>884</v>
      </c>
      <c r="P2685" s="3">
        <v>1</v>
      </c>
      <c r="Q2685" s="3">
        <v>25679.190501112</v>
      </c>
      <c r="R2685" s="3">
        <v>6</v>
      </c>
      <c r="S2685" s="3">
        <v>0</v>
      </c>
      <c r="T2685" s="3">
        <v>0</v>
      </c>
      <c r="U2685" s="3">
        <v>9519.8673522447007</v>
      </c>
      <c r="V2685" s="3">
        <v>1</v>
      </c>
      <c r="W2685" s="3" t="str">
        <f>IF(Bank_data3[[#This Row],[credit_risk]]=1,"High Risk","Low Risk")</f>
        <v>High Risk</v>
      </c>
      <c r="X2685" s="3" t="str">
        <f t="shared" si="287"/>
        <v>25-34</v>
      </c>
      <c r="Y2685" s="3" t="str">
        <f t="shared" si="288"/>
        <v>Low Income</v>
      </c>
      <c r="Z2685" s="3" t="str">
        <f t="shared" si="289"/>
        <v>Excellent</v>
      </c>
      <c r="AA2685" s="27">
        <f t="shared" si="290"/>
        <v>0.5294177628710901</v>
      </c>
      <c r="AB2685" s="3" t="str">
        <f t="shared" si="291"/>
        <v>Medium</v>
      </c>
      <c r="AC2685" s="3" t="str">
        <f t="shared" si="292"/>
        <v>High</v>
      </c>
      <c r="AD2685" s="3" t="str">
        <f t="shared" si="293"/>
        <v>No</v>
      </c>
    </row>
    <row r="2686" spans="1:30" ht="15" customHeight="1" x14ac:dyDescent="0.3">
      <c r="A2686" s="3" t="s">
        <v>2707</v>
      </c>
      <c r="B2686" s="3">
        <v>28</v>
      </c>
      <c r="C2686" s="3" t="s">
        <v>23</v>
      </c>
      <c r="D2686" s="3" t="s">
        <v>26</v>
      </c>
      <c r="E2686" s="3">
        <v>46443.297762997499</v>
      </c>
      <c r="F2686" s="3">
        <v>60</v>
      </c>
      <c r="G2686" s="3">
        <v>2139.5335201899902</v>
      </c>
      <c r="H2686" s="3">
        <v>9</v>
      </c>
      <c r="I2686" s="3">
        <v>1144.56975085213</v>
      </c>
      <c r="J2686" s="3">
        <v>18</v>
      </c>
      <c r="K2686" s="3">
        <v>535.096528526876</v>
      </c>
      <c r="L2686" s="3">
        <v>33</v>
      </c>
      <c r="M2686" s="3">
        <v>2</v>
      </c>
      <c r="N2686" s="3">
        <v>4</v>
      </c>
      <c r="O2686" s="3">
        <v>386</v>
      </c>
      <c r="P2686" s="3">
        <v>1</v>
      </c>
      <c r="Q2686" s="3">
        <v>12669.687596730801</v>
      </c>
      <c r="R2686" s="3">
        <v>7</v>
      </c>
      <c r="S2686" s="3">
        <v>0</v>
      </c>
      <c r="T2686" s="3">
        <v>0</v>
      </c>
      <c r="U2686" s="3">
        <v>2741.1646710537898</v>
      </c>
      <c r="V2686" s="3">
        <v>1</v>
      </c>
      <c r="W2686" s="3" t="str">
        <f>IF(Bank_data3[[#This Row],[credit_risk]]=1,"High Risk","Low Risk")</f>
        <v>High Risk</v>
      </c>
      <c r="X2686" s="3" t="str">
        <f t="shared" si="287"/>
        <v>25-34</v>
      </c>
      <c r="Y2686" s="3" t="str">
        <f t="shared" si="288"/>
        <v>Low Income</v>
      </c>
      <c r="Z2686" s="3" t="str">
        <f t="shared" si="289"/>
        <v>Poor</v>
      </c>
      <c r="AA2686" s="27">
        <f t="shared" si="290"/>
        <v>0.27279905189732345</v>
      </c>
      <c r="AB2686" s="3" t="str">
        <f t="shared" si="291"/>
        <v>Medium</v>
      </c>
      <c r="AC2686" s="3" t="str">
        <f t="shared" si="292"/>
        <v>High</v>
      </c>
      <c r="AD2686" s="3" t="str">
        <f t="shared" si="293"/>
        <v>No</v>
      </c>
    </row>
    <row r="2687" spans="1:30" ht="15" customHeight="1" x14ac:dyDescent="0.3">
      <c r="A2687" s="3" t="s">
        <v>2708</v>
      </c>
      <c r="B2687" s="3">
        <v>42</v>
      </c>
      <c r="C2687" s="3" t="s">
        <v>28</v>
      </c>
      <c r="D2687" s="3" t="s">
        <v>33</v>
      </c>
      <c r="E2687" s="3">
        <v>62103.073457855797</v>
      </c>
      <c r="F2687" s="3">
        <v>80</v>
      </c>
      <c r="G2687" s="3">
        <v>1371.5317768329601</v>
      </c>
      <c r="H2687" s="3">
        <v>5</v>
      </c>
      <c r="I2687" s="3">
        <v>609.71628964363504</v>
      </c>
      <c r="J2687" s="3">
        <v>11</v>
      </c>
      <c r="K2687" s="3">
        <v>631.89931077053598</v>
      </c>
      <c r="L2687" s="3">
        <v>63</v>
      </c>
      <c r="M2687" s="3">
        <v>2</v>
      </c>
      <c r="N2687" s="3">
        <v>7</v>
      </c>
      <c r="O2687" s="3">
        <v>650</v>
      </c>
      <c r="P2687" s="3">
        <v>4</v>
      </c>
      <c r="Q2687" s="3">
        <v>21269.398628745999</v>
      </c>
      <c r="R2687" s="3">
        <v>6</v>
      </c>
      <c r="S2687" s="3">
        <v>0</v>
      </c>
      <c r="T2687" s="3">
        <v>0</v>
      </c>
      <c r="U2687" s="3">
        <v>5424.9086696600298</v>
      </c>
      <c r="V2687" s="3">
        <v>1</v>
      </c>
      <c r="W2687" s="3" t="str">
        <f>IF(Bank_data3[[#This Row],[credit_risk]]=1,"High Risk","Low Risk")</f>
        <v>High Risk</v>
      </c>
      <c r="X2687" s="3" t="str">
        <f t="shared" si="287"/>
        <v>35-44</v>
      </c>
      <c r="Y2687" s="3" t="str">
        <f t="shared" si="288"/>
        <v>Middle Income</v>
      </c>
      <c r="Z2687" s="3" t="str">
        <f t="shared" si="289"/>
        <v>Fair</v>
      </c>
      <c r="AA2687" s="27">
        <f t="shared" si="290"/>
        <v>0.34248544306232725</v>
      </c>
      <c r="AB2687" s="3" t="str">
        <f t="shared" si="291"/>
        <v>Medium</v>
      </c>
      <c r="AC2687" s="3" t="str">
        <f t="shared" si="292"/>
        <v>High</v>
      </c>
      <c r="AD2687" s="3" t="str">
        <f t="shared" si="293"/>
        <v>No</v>
      </c>
    </row>
    <row r="2688" spans="1:30" ht="15" customHeight="1" x14ac:dyDescent="0.3">
      <c r="A2688" s="3" t="s">
        <v>2709</v>
      </c>
      <c r="B2688" s="3">
        <v>38</v>
      </c>
      <c r="C2688" s="3" t="s">
        <v>23</v>
      </c>
      <c r="D2688" s="3" t="s">
        <v>33</v>
      </c>
      <c r="E2688" s="3">
        <v>83179.688830267303</v>
      </c>
      <c r="F2688" s="3">
        <v>204</v>
      </c>
      <c r="G2688" s="3">
        <v>747.25459988542298</v>
      </c>
      <c r="H2688" s="3">
        <v>6</v>
      </c>
      <c r="I2688" s="3">
        <v>810.51447758245001</v>
      </c>
      <c r="J2688" s="3">
        <v>7</v>
      </c>
      <c r="K2688" s="3">
        <v>337.94318878478902</v>
      </c>
      <c r="L2688" s="3">
        <v>16</v>
      </c>
      <c r="M2688" s="3">
        <v>10</v>
      </c>
      <c r="N2688" s="3">
        <v>1</v>
      </c>
      <c r="O2688" s="3">
        <v>723</v>
      </c>
      <c r="P2688" s="3">
        <v>1</v>
      </c>
      <c r="Q2688" s="3">
        <v>11163.392949627199</v>
      </c>
      <c r="R2688" s="3">
        <v>5</v>
      </c>
      <c r="S2688" s="3">
        <v>0</v>
      </c>
      <c r="T2688" s="3">
        <v>0</v>
      </c>
      <c r="U2688" s="3">
        <v>2181.6973970475801</v>
      </c>
      <c r="V2688" s="3">
        <v>1</v>
      </c>
      <c r="W2688" s="3" t="str">
        <f>IF(Bank_data3[[#This Row],[credit_risk]]=1,"High Risk","Low Risk")</f>
        <v>High Risk</v>
      </c>
      <c r="X2688" s="3" t="str">
        <f t="shared" si="287"/>
        <v>35-44</v>
      </c>
      <c r="Y2688" s="3" t="str">
        <f t="shared" si="288"/>
        <v>Middle Income</v>
      </c>
      <c r="Z2688" s="3" t="str">
        <f t="shared" si="289"/>
        <v>Good</v>
      </c>
      <c r="AA2688" s="27">
        <f t="shared" si="290"/>
        <v>0.13420815954729901</v>
      </c>
      <c r="AB2688" s="3" t="str">
        <f t="shared" si="291"/>
        <v>Low</v>
      </c>
      <c r="AC2688" s="3" t="str">
        <f t="shared" si="292"/>
        <v>Medium</v>
      </c>
      <c r="AD2688" s="3" t="str">
        <f t="shared" si="293"/>
        <v>No</v>
      </c>
    </row>
    <row r="2689" spans="1:30" ht="15" customHeight="1" x14ac:dyDescent="0.3">
      <c r="A2689" s="3" t="s">
        <v>2710</v>
      </c>
      <c r="B2689" s="3">
        <v>28</v>
      </c>
      <c r="C2689" s="3" t="s">
        <v>28</v>
      </c>
      <c r="D2689" s="3" t="s">
        <v>24</v>
      </c>
      <c r="E2689" s="3">
        <v>76322.734725621704</v>
      </c>
      <c r="F2689" s="3">
        <v>239</v>
      </c>
      <c r="G2689" s="3">
        <v>1220.65975848844</v>
      </c>
      <c r="H2689" s="3">
        <v>9</v>
      </c>
      <c r="I2689" s="3">
        <v>346.24656854525199</v>
      </c>
      <c r="J2689" s="3">
        <v>7</v>
      </c>
      <c r="K2689" s="3">
        <v>640.94930843299096</v>
      </c>
      <c r="L2689" s="3">
        <v>50</v>
      </c>
      <c r="M2689" s="3">
        <v>19</v>
      </c>
      <c r="N2689" s="3">
        <v>9</v>
      </c>
      <c r="O2689" s="3">
        <v>530</v>
      </c>
      <c r="P2689" s="3">
        <v>4</v>
      </c>
      <c r="Q2689" s="3">
        <v>11227.722106880599</v>
      </c>
      <c r="R2689" s="3">
        <v>2</v>
      </c>
      <c r="S2689" s="3">
        <v>0</v>
      </c>
      <c r="T2689" s="3">
        <v>0</v>
      </c>
      <c r="U2689" s="3">
        <v>6671.1603607454699</v>
      </c>
      <c r="V2689" s="3">
        <v>1</v>
      </c>
      <c r="W2689" s="3" t="str">
        <f>IF(Bank_data3[[#This Row],[credit_risk]]=1,"High Risk","Low Risk")</f>
        <v>High Risk</v>
      </c>
      <c r="X2689" s="3" t="str">
        <f t="shared" si="287"/>
        <v>25-34</v>
      </c>
      <c r="Y2689" s="3" t="str">
        <f t="shared" si="288"/>
        <v>Middle Income</v>
      </c>
      <c r="Z2689" s="3" t="str">
        <f t="shared" si="289"/>
        <v>Poor</v>
      </c>
      <c r="AA2689" s="27">
        <f t="shared" si="290"/>
        <v>0.14710848801794085</v>
      </c>
      <c r="AB2689" s="3" t="str">
        <f t="shared" si="291"/>
        <v>Medium</v>
      </c>
      <c r="AC2689" s="3" t="str">
        <f t="shared" si="292"/>
        <v>High</v>
      </c>
      <c r="AD2689" s="3" t="str">
        <f t="shared" si="293"/>
        <v>No</v>
      </c>
    </row>
    <row r="2690" spans="1:30" ht="15" customHeight="1" x14ac:dyDescent="0.3">
      <c r="A2690" s="3" t="s">
        <v>2711</v>
      </c>
      <c r="B2690" s="3">
        <v>54</v>
      </c>
      <c r="C2690" s="3" t="s">
        <v>28</v>
      </c>
      <c r="D2690" s="3" t="s">
        <v>26</v>
      </c>
      <c r="E2690" s="3">
        <v>10000</v>
      </c>
      <c r="F2690" s="3">
        <v>35</v>
      </c>
      <c r="G2690" s="3">
        <v>368.18878795061403</v>
      </c>
      <c r="H2690" s="3">
        <v>10</v>
      </c>
      <c r="I2690" s="3">
        <v>460.80822949559303</v>
      </c>
      <c r="J2690" s="3">
        <v>37</v>
      </c>
      <c r="K2690" s="3">
        <v>439.85310249241599</v>
      </c>
      <c r="L2690" s="3">
        <v>55</v>
      </c>
      <c r="M2690" s="3">
        <v>13</v>
      </c>
      <c r="N2690" s="3">
        <v>7</v>
      </c>
      <c r="O2690" s="3">
        <v>867</v>
      </c>
      <c r="P2690" s="3">
        <v>0</v>
      </c>
      <c r="Q2690" s="3">
        <v>9744.7759425664899</v>
      </c>
      <c r="R2690" s="3">
        <v>6</v>
      </c>
      <c r="S2690" s="3">
        <v>0</v>
      </c>
      <c r="T2690" s="3">
        <v>0</v>
      </c>
      <c r="U2690" s="3">
        <v>9432.9371913499108</v>
      </c>
      <c r="V2690" s="3">
        <v>1</v>
      </c>
      <c r="W2690" s="3" t="str">
        <f>IF(Bank_data3[[#This Row],[credit_risk]]=1,"High Risk","Low Risk")</f>
        <v>High Risk</v>
      </c>
      <c r="X2690" s="3" t="str">
        <f t="shared" si="287"/>
        <v>45-54</v>
      </c>
      <c r="Y2690" s="3" t="str">
        <f t="shared" si="288"/>
        <v>Low Income</v>
      </c>
      <c r="Z2690" s="3" t="str">
        <f t="shared" si="289"/>
        <v>Excellent</v>
      </c>
      <c r="AA2690" s="27">
        <f t="shared" si="290"/>
        <v>0.97447759425664904</v>
      </c>
      <c r="AB2690" s="3" t="str">
        <f t="shared" si="291"/>
        <v>Low</v>
      </c>
      <c r="AC2690" s="3" t="str">
        <f t="shared" si="292"/>
        <v>High</v>
      </c>
      <c r="AD2690" s="3" t="str">
        <f t="shared" si="293"/>
        <v>No</v>
      </c>
    </row>
    <row r="2691" spans="1:30" ht="15" customHeight="1" x14ac:dyDescent="0.3">
      <c r="A2691" s="3" t="s">
        <v>2712</v>
      </c>
      <c r="B2691" s="3">
        <v>40</v>
      </c>
      <c r="C2691" s="3" t="s">
        <v>23</v>
      </c>
      <c r="D2691" s="3" t="s">
        <v>33</v>
      </c>
      <c r="E2691" s="3">
        <v>44446.298516797302</v>
      </c>
      <c r="F2691" s="3">
        <v>236</v>
      </c>
      <c r="G2691" s="3">
        <v>1519.6945552603299</v>
      </c>
      <c r="H2691" s="3">
        <v>7</v>
      </c>
      <c r="I2691" s="3">
        <v>852.30440341480096</v>
      </c>
      <c r="J2691" s="3">
        <v>19</v>
      </c>
      <c r="K2691" s="3">
        <v>796.24648403646904</v>
      </c>
      <c r="L2691" s="3">
        <v>47</v>
      </c>
      <c r="M2691" s="3">
        <v>6</v>
      </c>
      <c r="N2691" s="3">
        <v>4</v>
      </c>
      <c r="O2691" s="3">
        <v>514</v>
      </c>
      <c r="P2691" s="3">
        <v>0</v>
      </c>
      <c r="Q2691" s="3">
        <v>24393.945079776298</v>
      </c>
      <c r="R2691" s="3">
        <v>1</v>
      </c>
      <c r="S2691" s="3">
        <v>0</v>
      </c>
      <c r="T2691" s="3">
        <v>1</v>
      </c>
      <c r="U2691" s="3">
        <v>10306.7325370934</v>
      </c>
      <c r="V2691" s="3">
        <v>1</v>
      </c>
      <c r="W2691" s="3" t="str">
        <f>IF(Bank_data3[[#This Row],[credit_risk]]=1,"High Risk","Low Risk")</f>
        <v>High Risk</v>
      </c>
      <c r="X2691" s="3" t="str">
        <f t="shared" si="287"/>
        <v>35-44</v>
      </c>
      <c r="Y2691" s="3" t="str">
        <f t="shared" si="288"/>
        <v>Low Income</v>
      </c>
      <c r="Z2691" s="3" t="str">
        <f t="shared" si="289"/>
        <v>Poor</v>
      </c>
      <c r="AA2691" s="27">
        <f t="shared" si="290"/>
        <v>0.54884086850465741</v>
      </c>
      <c r="AB2691" s="3" t="str">
        <f t="shared" si="291"/>
        <v>Medium</v>
      </c>
      <c r="AC2691" s="3" t="str">
        <f t="shared" si="292"/>
        <v>High</v>
      </c>
      <c r="AD2691" s="3" t="str">
        <f t="shared" si="293"/>
        <v>No</v>
      </c>
    </row>
    <row r="2692" spans="1:30" ht="15" customHeight="1" x14ac:dyDescent="0.3">
      <c r="A2692" s="3" t="s">
        <v>2713</v>
      </c>
      <c r="B2692" s="3">
        <v>28</v>
      </c>
      <c r="C2692" s="3" t="s">
        <v>28</v>
      </c>
      <c r="D2692" s="3" t="s">
        <v>26</v>
      </c>
      <c r="E2692" s="3">
        <v>25758.616666666301</v>
      </c>
      <c r="F2692" s="3">
        <v>64</v>
      </c>
      <c r="G2692" s="3">
        <v>1630.4735859750399</v>
      </c>
      <c r="H2692" s="3">
        <v>10</v>
      </c>
      <c r="I2692" s="3">
        <v>626.94088901284204</v>
      </c>
      <c r="J2692" s="3">
        <v>28</v>
      </c>
      <c r="K2692" s="3">
        <v>858.44971785134305</v>
      </c>
      <c r="L2692" s="3">
        <v>61</v>
      </c>
      <c r="M2692" s="3">
        <v>17</v>
      </c>
      <c r="N2692" s="3">
        <v>4</v>
      </c>
      <c r="O2692" s="3">
        <v>747</v>
      </c>
      <c r="P2692" s="3">
        <v>2</v>
      </c>
      <c r="Q2692" s="3">
        <v>20326.9657767963</v>
      </c>
      <c r="R2692" s="3">
        <v>6</v>
      </c>
      <c r="S2692" s="3">
        <v>0</v>
      </c>
      <c r="T2692" s="3">
        <v>0</v>
      </c>
      <c r="U2692" s="3">
        <v>10732.8650044611</v>
      </c>
      <c r="V2692" s="3">
        <v>1</v>
      </c>
      <c r="W2692" s="3" t="str">
        <f>IF(Bank_data3[[#This Row],[credit_risk]]=1,"High Risk","Low Risk")</f>
        <v>High Risk</v>
      </c>
      <c r="X2692" s="3" t="str">
        <f t="shared" si="287"/>
        <v>25-34</v>
      </c>
      <c r="Y2692" s="3" t="str">
        <f t="shared" si="288"/>
        <v>Low Income</v>
      </c>
      <c r="Z2692" s="3" t="str">
        <f t="shared" si="289"/>
        <v>Very Good</v>
      </c>
      <c r="AA2692" s="27">
        <f t="shared" si="290"/>
        <v>0.78913266344388011</v>
      </c>
      <c r="AB2692" s="3" t="str">
        <f t="shared" si="291"/>
        <v>Medium</v>
      </c>
      <c r="AC2692" s="3" t="str">
        <f t="shared" si="292"/>
        <v>High</v>
      </c>
      <c r="AD2692" s="3" t="str">
        <f t="shared" si="293"/>
        <v>No</v>
      </c>
    </row>
    <row r="2693" spans="1:30" ht="15" customHeight="1" x14ac:dyDescent="0.3">
      <c r="A2693" s="3" t="s">
        <v>2714</v>
      </c>
      <c r="B2693" s="3">
        <v>47</v>
      </c>
      <c r="C2693" s="3" t="s">
        <v>28</v>
      </c>
      <c r="D2693" s="3" t="s">
        <v>26</v>
      </c>
      <c r="E2693" s="3">
        <v>66891.719436443294</v>
      </c>
      <c r="F2693" s="3">
        <v>14</v>
      </c>
      <c r="G2693" s="3">
        <v>2367.9504341113302</v>
      </c>
      <c r="H2693" s="3">
        <v>2</v>
      </c>
      <c r="I2693" s="3">
        <v>434.390073717554</v>
      </c>
      <c r="J2693" s="3">
        <v>40</v>
      </c>
      <c r="K2693" s="3">
        <v>506.87037939052999</v>
      </c>
      <c r="L2693" s="3">
        <v>55</v>
      </c>
      <c r="M2693" s="3">
        <v>5</v>
      </c>
      <c r="N2693" s="3">
        <v>6</v>
      </c>
      <c r="O2693" s="3">
        <v>435</v>
      </c>
      <c r="P2693" s="3">
        <v>5</v>
      </c>
      <c r="Q2693" s="3">
        <v>11650.047980023501</v>
      </c>
      <c r="R2693" s="3">
        <v>3</v>
      </c>
      <c r="S2693" s="3">
        <v>0</v>
      </c>
      <c r="T2693" s="3">
        <v>0</v>
      </c>
      <c r="U2693" s="3">
        <v>5880.8877241884602</v>
      </c>
      <c r="V2693" s="3">
        <v>1</v>
      </c>
      <c r="W2693" s="3" t="str">
        <f>IF(Bank_data3[[#This Row],[credit_risk]]=1,"High Risk","Low Risk")</f>
        <v>High Risk</v>
      </c>
      <c r="X2693" s="3" t="str">
        <f t="shared" si="287"/>
        <v>45-54</v>
      </c>
      <c r="Y2693" s="3" t="str">
        <f t="shared" si="288"/>
        <v>Middle Income</v>
      </c>
      <c r="Z2693" s="3" t="str">
        <f t="shared" si="289"/>
        <v>Poor</v>
      </c>
      <c r="AA2693" s="27">
        <f t="shared" si="290"/>
        <v>0.17416278245161143</v>
      </c>
      <c r="AB2693" s="3" t="str">
        <f t="shared" si="291"/>
        <v>Medium</v>
      </c>
      <c r="AC2693" s="3" t="str">
        <f t="shared" si="292"/>
        <v>High</v>
      </c>
      <c r="AD2693" s="3" t="str">
        <f t="shared" si="293"/>
        <v>No</v>
      </c>
    </row>
    <row r="2694" spans="1:30" ht="15" customHeight="1" x14ac:dyDescent="0.3">
      <c r="A2694" s="3" t="s">
        <v>2715</v>
      </c>
      <c r="B2694" s="3">
        <v>65</v>
      </c>
      <c r="C2694" s="3" t="s">
        <v>28</v>
      </c>
      <c r="D2694" s="3" t="s">
        <v>24</v>
      </c>
      <c r="E2694" s="3">
        <v>50071.702669233498</v>
      </c>
      <c r="F2694" s="3">
        <v>128</v>
      </c>
      <c r="G2694" s="3">
        <v>2444.3988494885798</v>
      </c>
      <c r="H2694" s="3">
        <v>7</v>
      </c>
      <c r="I2694" s="3">
        <v>971.44426765826199</v>
      </c>
      <c r="J2694" s="3">
        <v>33</v>
      </c>
      <c r="K2694" s="3">
        <v>714.90284736138801</v>
      </c>
      <c r="L2694" s="3">
        <v>10</v>
      </c>
      <c r="M2694" s="3">
        <v>5</v>
      </c>
      <c r="N2694" s="3">
        <v>3</v>
      </c>
      <c r="O2694" s="3">
        <v>553</v>
      </c>
      <c r="P2694" s="3">
        <v>3</v>
      </c>
      <c r="Q2694" s="3">
        <v>10072.864872518299</v>
      </c>
      <c r="R2694" s="3">
        <v>5</v>
      </c>
      <c r="S2694" s="3">
        <v>0</v>
      </c>
      <c r="T2694" s="3">
        <v>0</v>
      </c>
      <c r="U2694" s="3">
        <v>12587.443082637201</v>
      </c>
      <c r="V2694" s="3">
        <v>1</v>
      </c>
      <c r="W2694" s="3" t="str">
        <f>IF(Bank_data3[[#This Row],[credit_risk]]=1,"High Risk","Low Risk")</f>
        <v>High Risk</v>
      </c>
      <c r="X2694" s="3" t="str">
        <f t="shared" si="287"/>
        <v>55+</v>
      </c>
      <c r="Y2694" s="3" t="str">
        <f t="shared" si="288"/>
        <v>Middle Income</v>
      </c>
      <c r="Z2694" s="3" t="str">
        <f t="shared" si="289"/>
        <v>Poor</v>
      </c>
      <c r="AA2694" s="27">
        <f t="shared" si="290"/>
        <v>0.20116881063658257</v>
      </c>
      <c r="AB2694" s="3" t="str">
        <f t="shared" si="291"/>
        <v>Medium</v>
      </c>
      <c r="AC2694" s="3" t="str">
        <f t="shared" si="292"/>
        <v>Medium</v>
      </c>
      <c r="AD2694" s="3" t="str">
        <f t="shared" si="293"/>
        <v>No</v>
      </c>
    </row>
    <row r="2695" spans="1:30" ht="15" customHeight="1" x14ac:dyDescent="0.3">
      <c r="A2695" s="3" t="s">
        <v>2716</v>
      </c>
      <c r="B2695" s="3">
        <v>26</v>
      </c>
      <c r="C2695" s="3" t="s">
        <v>31</v>
      </c>
      <c r="D2695" s="3" t="s">
        <v>33</v>
      </c>
      <c r="E2695" s="3">
        <v>60910.733687636501</v>
      </c>
      <c r="F2695" s="3">
        <v>226</v>
      </c>
      <c r="G2695" s="3">
        <v>1246.2114798299101</v>
      </c>
      <c r="H2695" s="3">
        <v>5</v>
      </c>
      <c r="I2695" s="3">
        <v>771.21246967133698</v>
      </c>
      <c r="J2695" s="3">
        <v>17</v>
      </c>
      <c r="K2695" s="3">
        <v>162.080455875768</v>
      </c>
      <c r="L2695" s="3">
        <v>19</v>
      </c>
      <c r="M2695" s="3">
        <v>10</v>
      </c>
      <c r="N2695" s="3">
        <v>2</v>
      </c>
      <c r="O2695" s="3">
        <v>628</v>
      </c>
      <c r="P2695" s="3">
        <v>5</v>
      </c>
      <c r="Q2695" s="3">
        <v>16470.049453465101</v>
      </c>
      <c r="R2695" s="3">
        <v>1</v>
      </c>
      <c r="S2695" s="3">
        <v>0</v>
      </c>
      <c r="T2695" s="3">
        <v>0</v>
      </c>
      <c r="U2695" s="3">
        <v>16335.2663498354</v>
      </c>
      <c r="V2695" s="3">
        <v>0</v>
      </c>
      <c r="W2695" s="3" t="str">
        <f>IF(Bank_data3[[#This Row],[credit_risk]]=1,"High Risk","Low Risk")</f>
        <v>Low Risk</v>
      </c>
      <c r="X2695" s="3" t="str">
        <f t="shared" ref="X2695:X2758" si="294">_xlfn.IFS(B2695&lt;25,"18-24",B2695&lt;35,"25-34",B2695&lt;45,"35-44",B2695&lt;55,"45-54",TRUE(),"55+")</f>
        <v>25-34</v>
      </c>
      <c r="Y2695" s="3" t="str">
        <f t="shared" ref="Y2695:Y2758" si="295">_xlfn.IFS(E2695&lt;50000,"Low Income",E2695&lt;100000,"Middle Income",TRUE(),"High Income")</f>
        <v>Middle Income</v>
      </c>
      <c r="Z2695" s="3" t="str">
        <f t="shared" ref="Z2695:Z2758" si="296">_xlfn.IFS(O2695&lt;580,"Poor",O2695&lt;670,"Fair",O2695&lt;740,"Good",O2695&lt;800,"Very Good",TRUE(),"Excellent")</f>
        <v>Fair</v>
      </c>
      <c r="AA2695" s="27">
        <f t="shared" ref="AA2695:AA2758" si="297">IF(E2695=0,0,Q2695/E2695)</f>
        <v>0.27039650413549604</v>
      </c>
      <c r="AB2695" s="3" t="str">
        <f t="shared" ref="AB2695:AB2758" si="298">_xlfn.IFS(G2695&lt;1000,"Low",G2695&lt;5000,"Medium",TRUE(),"High")</f>
        <v>Medium</v>
      </c>
      <c r="AC2695" s="3" t="str">
        <f t="shared" ref="AC2695:AC2758" si="299">_xlfn.IFS(L2695&lt;10,"Low",L2695&lt;30,"Medium",TRUE(),"High")</f>
        <v>Medium</v>
      </c>
      <c r="AD2695" s="3" t="str">
        <f t="shared" ref="AD2695:AD2758" si="300">IF(AND(E2695&gt;=100000,O2695&gt;=750),"Yes","No")</f>
        <v>No</v>
      </c>
    </row>
    <row r="2696" spans="1:30" ht="15" customHeight="1" x14ac:dyDescent="0.3">
      <c r="A2696" s="3" t="s">
        <v>2717</v>
      </c>
      <c r="B2696" s="3">
        <v>35</v>
      </c>
      <c r="C2696" s="3" t="s">
        <v>23</v>
      </c>
      <c r="D2696" s="3" t="s">
        <v>33</v>
      </c>
      <c r="E2696" s="3">
        <v>42905.759529959803</v>
      </c>
      <c r="F2696" s="3">
        <v>51</v>
      </c>
      <c r="G2696" s="3">
        <v>3186.0745094285398</v>
      </c>
      <c r="H2696" s="3">
        <v>5</v>
      </c>
      <c r="I2696" s="3">
        <v>251.35736990813601</v>
      </c>
      <c r="J2696" s="3">
        <v>0</v>
      </c>
      <c r="K2696" s="3">
        <v>381.26152793355197</v>
      </c>
      <c r="L2696" s="3">
        <v>67</v>
      </c>
      <c r="M2696" s="3">
        <v>2</v>
      </c>
      <c r="N2696" s="3">
        <v>5</v>
      </c>
      <c r="O2696" s="3">
        <v>827</v>
      </c>
      <c r="P2696" s="3">
        <v>4</v>
      </c>
      <c r="Q2696" s="3">
        <v>818.75615849976896</v>
      </c>
      <c r="R2696" s="3">
        <v>3</v>
      </c>
      <c r="S2696" s="3">
        <v>1</v>
      </c>
      <c r="T2696" s="3">
        <v>0</v>
      </c>
      <c r="U2696" s="3">
        <v>6887.1408112626204</v>
      </c>
      <c r="V2696" s="3">
        <v>1</v>
      </c>
      <c r="W2696" s="3" t="str">
        <f>IF(Bank_data3[[#This Row],[credit_risk]]=1,"High Risk","Low Risk")</f>
        <v>High Risk</v>
      </c>
      <c r="X2696" s="3" t="str">
        <f t="shared" si="294"/>
        <v>35-44</v>
      </c>
      <c r="Y2696" s="3" t="str">
        <f t="shared" si="295"/>
        <v>Low Income</v>
      </c>
      <c r="Z2696" s="3" t="str">
        <f t="shared" si="296"/>
        <v>Excellent</v>
      </c>
      <c r="AA2696" s="27">
        <f t="shared" si="297"/>
        <v>1.9082663201150329E-2</v>
      </c>
      <c r="AB2696" s="3" t="str">
        <f t="shared" si="298"/>
        <v>Medium</v>
      </c>
      <c r="AC2696" s="3" t="str">
        <f t="shared" si="299"/>
        <v>High</v>
      </c>
      <c r="AD2696" s="3" t="str">
        <f t="shared" si="300"/>
        <v>No</v>
      </c>
    </row>
    <row r="2697" spans="1:30" ht="15" customHeight="1" x14ac:dyDescent="0.3">
      <c r="A2697" s="3" t="s">
        <v>2718</v>
      </c>
      <c r="B2697" s="3">
        <v>35</v>
      </c>
      <c r="C2697" s="3" t="s">
        <v>28</v>
      </c>
      <c r="D2697" s="3" t="s">
        <v>26</v>
      </c>
      <c r="E2697" s="3">
        <v>31291.311093242399</v>
      </c>
      <c r="F2697" s="3">
        <v>90</v>
      </c>
      <c r="G2697" s="3">
        <v>640.90945773140299</v>
      </c>
      <c r="H2697" s="3">
        <v>10</v>
      </c>
      <c r="I2697" s="3">
        <v>73.698561841274099</v>
      </c>
      <c r="J2697" s="3">
        <v>10</v>
      </c>
      <c r="K2697" s="3">
        <v>591.75321169958704</v>
      </c>
      <c r="L2697" s="3">
        <v>33</v>
      </c>
      <c r="M2697" s="3">
        <v>13</v>
      </c>
      <c r="N2697" s="3">
        <v>5</v>
      </c>
      <c r="O2697" s="3">
        <v>800</v>
      </c>
      <c r="P2697" s="3">
        <v>5</v>
      </c>
      <c r="Q2697" s="3">
        <v>0</v>
      </c>
      <c r="R2697" s="3">
        <v>7</v>
      </c>
      <c r="S2697" s="3">
        <v>0</v>
      </c>
      <c r="T2697" s="3">
        <v>0</v>
      </c>
      <c r="U2697" s="3">
        <v>8411.4372705612896</v>
      </c>
      <c r="V2697" s="3">
        <v>1</v>
      </c>
      <c r="W2697" s="3" t="str">
        <f>IF(Bank_data3[[#This Row],[credit_risk]]=1,"High Risk","Low Risk")</f>
        <v>High Risk</v>
      </c>
      <c r="X2697" s="3" t="str">
        <f t="shared" si="294"/>
        <v>35-44</v>
      </c>
      <c r="Y2697" s="3" t="str">
        <f t="shared" si="295"/>
        <v>Low Income</v>
      </c>
      <c r="Z2697" s="3" t="str">
        <f t="shared" si="296"/>
        <v>Excellent</v>
      </c>
      <c r="AA2697" s="27">
        <f t="shared" si="297"/>
        <v>0</v>
      </c>
      <c r="AB2697" s="3" t="str">
        <f t="shared" si="298"/>
        <v>Low</v>
      </c>
      <c r="AC2697" s="3" t="str">
        <f t="shared" si="299"/>
        <v>High</v>
      </c>
      <c r="AD2697" s="3" t="str">
        <f t="shared" si="300"/>
        <v>No</v>
      </c>
    </row>
    <row r="2698" spans="1:30" ht="15" customHeight="1" x14ac:dyDescent="0.3">
      <c r="A2698" s="3" t="s">
        <v>2719</v>
      </c>
      <c r="B2698" s="3">
        <v>52</v>
      </c>
      <c r="C2698" s="3" t="s">
        <v>23</v>
      </c>
      <c r="D2698" s="3" t="s">
        <v>26</v>
      </c>
      <c r="E2698" s="3">
        <v>34370.946827600703</v>
      </c>
      <c r="F2698" s="3">
        <v>80</v>
      </c>
      <c r="G2698" s="3">
        <v>379.95042311378103</v>
      </c>
      <c r="H2698" s="3">
        <v>2</v>
      </c>
      <c r="I2698" s="3">
        <v>600.49597549901102</v>
      </c>
      <c r="J2698" s="3">
        <v>46</v>
      </c>
      <c r="K2698" s="3">
        <v>388.21647763860898</v>
      </c>
      <c r="L2698" s="3">
        <v>41</v>
      </c>
      <c r="M2698" s="3">
        <v>11</v>
      </c>
      <c r="N2698" s="3">
        <v>9</v>
      </c>
      <c r="O2698" s="3">
        <v>563</v>
      </c>
      <c r="P2698" s="3">
        <v>2</v>
      </c>
      <c r="Q2698" s="3">
        <v>5784.4747167534097</v>
      </c>
      <c r="R2698" s="3">
        <v>3</v>
      </c>
      <c r="S2698" s="3">
        <v>0</v>
      </c>
      <c r="T2698" s="3">
        <v>0</v>
      </c>
      <c r="U2698" s="3">
        <v>6837.8297077133302</v>
      </c>
      <c r="V2698" s="3">
        <v>1</v>
      </c>
      <c r="W2698" s="3" t="str">
        <f>IF(Bank_data3[[#This Row],[credit_risk]]=1,"High Risk","Low Risk")</f>
        <v>High Risk</v>
      </c>
      <c r="X2698" s="3" t="str">
        <f t="shared" si="294"/>
        <v>45-54</v>
      </c>
      <c r="Y2698" s="3" t="str">
        <f t="shared" si="295"/>
        <v>Low Income</v>
      </c>
      <c r="Z2698" s="3" t="str">
        <f t="shared" si="296"/>
        <v>Poor</v>
      </c>
      <c r="AA2698" s="27">
        <f t="shared" si="297"/>
        <v>0.1682954719218947</v>
      </c>
      <c r="AB2698" s="3" t="str">
        <f t="shared" si="298"/>
        <v>Low</v>
      </c>
      <c r="AC2698" s="3" t="str">
        <f t="shared" si="299"/>
        <v>High</v>
      </c>
      <c r="AD2698" s="3" t="str">
        <f t="shared" si="300"/>
        <v>No</v>
      </c>
    </row>
    <row r="2699" spans="1:30" ht="15" customHeight="1" x14ac:dyDescent="0.3">
      <c r="A2699" s="3" t="s">
        <v>2720</v>
      </c>
      <c r="B2699" s="3">
        <v>23</v>
      </c>
      <c r="C2699" s="3" t="s">
        <v>23</v>
      </c>
      <c r="D2699" s="3" t="s">
        <v>24</v>
      </c>
      <c r="E2699" s="3">
        <v>22405.771989360899</v>
      </c>
      <c r="F2699" s="3">
        <v>7</v>
      </c>
      <c r="G2699" s="3">
        <v>506.27842476678501</v>
      </c>
      <c r="H2699" s="3">
        <v>5</v>
      </c>
      <c r="I2699" s="3">
        <v>244.10719979546499</v>
      </c>
      <c r="J2699" s="3">
        <v>43</v>
      </c>
      <c r="K2699" s="3">
        <v>430.621383605365</v>
      </c>
      <c r="L2699" s="3">
        <v>40</v>
      </c>
      <c r="M2699" s="3">
        <v>13</v>
      </c>
      <c r="N2699" s="3">
        <v>5</v>
      </c>
      <c r="O2699" s="3">
        <v>672</v>
      </c>
      <c r="P2699" s="3">
        <v>1</v>
      </c>
      <c r="Q2699" s="3">
        <v>14254.0677245022</v>
      </c>
      <c r="R2699" s="3">
        <v>6</v>
      </c>
      <c r="S2699" s="3">
        <v>1</v>
      </c>
      <c r="T2699" s="3">
        <v>0</v>
      </c>
      <c r="U2699" s="3">
        <v>6364.0394489577902</v>
      </c>
      <c r="V2699" s="3">
        <v>1</v>
      </c>
      <c r="W2699" s="3" t="str">
        <f>IF(Bank_data3[[#This Row],[credit_risk]]=1,"High Risk","Low Risk")</f>
        <v>High Risk</v>
      </c>
      <c r="X2699" s="3" t="str">
        <f t="shared" si="294"/>
        <v>18-24</v>
      </c>
      <c r="Y2699" s="3" t="str">
        <f t="shared" si="295"/>
        <v>Low Income</v>
      </c>
      <c r="Z2699" s="3" t="str">
        <f t="shared" si="296"/>
        <v>Good</v>
      </c>
      <c r="AA2699" s="27">
        <f t="shared" si="297"/>
        <v>0.63617837989561643</v>
      </c>
      <c r="AB2699" s="3" t="str">
        <f t="shared" si="298"/>
        <v>Low</v>
      </c>
      <c r="AC2699" s="3" t="str">
        <f t="shared" si="299"/>
        <v>High</v>
      </c>
      <c r="AD2699" s="3" t="str">
        <f t="shared" si="300"/>
        <v>No</v>
      </c>
    </row>
    <row r="2700" spans="1:30" ht="15" customHeight="1" x14ac:dyDescent="0.3">
      <c r="A2700" s="3" t="s">
        <v>2721</v>
      </c>
      <c r="B2700" s="3">
        <v>23</v>
      </c>
      <c r="C2700" s="3" t="s">
        <v>23</v>
      </c>
      <c r="D2700" s="3" t="s">
        <v>24</v>
      </c>
      <c r="E2700" s="3">
        <v>27254.586748971698</v>
      </c>
      <c r="F2700" s="3">
        <v>181</v>
      </c>
      <c r="G2700" s="3">
        <v>562.97518351079395</v>
      </c>
      <c r="H2700" s="3">
        <v>10</v>
      </c>
      <c r="I2700" s="3">
        <v>145.881007735271</v>
      </c>
      <c r="J2700" s="3">
        <v>34</v>
      </c>
      <c r="K2700" s="3">
        <v>256.43962987242298</v>
      </c>
      <c r="L2700" s="3">
        <v>61</v>
      </c>
      <c r="M2700" s="3">
        <v>14</v>
      </c>
      <c r="N2700" s="3">
        <v>6</v>
      </c>
      <c r="O2700" s="3">
        <v>359</v>
      </c>
      <c r="P2700" s="3">
        <v>4</v>
      </c>
      <c r="Q2700" s="3">
        <v>18368.436416774599</v>
      </c>
      <c r="R2700" s="3">
        <v>6</v>
      </c>
      <c r="S2700" s="3">
        <v>1</v>
      </c>
      <c r="T2700" s="3">
        <v>0</v>
      </c>
      <c r="U2700" s="3">
        <v>5067.32543596505</v>
      </c>
      <c r="V2700" s="3">
        <v>1</v>
      </c>
      <c r="W2700" s="3" t="str">
        <f>IF(Bank_data3[[#This Row],[credit_risk]]=1,"High Risk","Low Risk")</f>
        <v>High Risk</v>
      </c>
      <c r="X2700" s="3" t="str">
        <f t="shared" si="294"/>
        <v>18-24</v>
      </c>
      <c r="Y2700" s="3" t="str">
        <f t="shared" si="295"/>
        <v>Low Income</v>
      </c>
      <c r="Z2700" s="3" t="str">
        <f t="shared" si="296"/>
        <v>Poor</v>
      </c>
      <c r="AA2700" s="27">
        <f t="shared" si="297"/>
        <v>0.67395761990291891</v>
      </c>
      <c r="AB2700" s="3" t="str">
        <f t="shared" si="298"/>
        <v>Low</v>
      </c>
      <c r="AC2700" s="3" t="str">
        <f t="shared" si="299"/>
        <v>High</v>
      </c>
      <c r="AD2700" s="3" t="str">
        <f t="shared" si="300"/>
        <v>No</v>
      </c>
    </row>
    <row r="2701" spans="1:30" ht="15" customHeight="1" x14ac:dyDescent="0.3">
      <c r="A2701" s="3" t="s">
        <v>2722</v>
      </c>
      <c r="B2701" s="3">
        <v>58</v>
      </c>
      <c r="C2701" s="3" t="s">
        <v>28</v>
      </c>
      <c r="D2701" s="3" t="s">
        <v>24</v>
      </c>
      <c r="E2701" s="3">
        <v>23462.7250008464</v>
      </c>
      <c r="F2701" s="3">
        <v>71</v>
      </c>
      <c r="G2701" s="3">
        <v>2106.4613855678599</v>
      </c>
      <c r="H2701" s="3">
        <v>7</v>
      </c>
      <c r="I2701" s="3">
        <v>1195.1392204907299</v>
      </c>
      <c r="J2701" s="3">
        <v>31</v>
      </c>
      <c r="K2701" s="3">
        <v>933.08815258596906</v>
      </c>
      <c r="L2701" s="3">
        <v>16</v>
      </c>
      <c r="M2701" s="3">
        <v>8</v>
      </c>
      <c r="N2701" s="3">
        <v>3</v>
      </c>
      <c r="O2701" s="3">
        <v>757</v>
      </c>
      <c r="P2701" s="3">
        <v>2</v>
      </c>
      <c r="Q2701" s="3">
        <v>4534.4456532433896</v>
      </c>
      <c r="R2701" s="3">
        <v>2</v>
      </c>
      <c r="S2701" s="3">
        <v>0</v>
      </c>
      <c r="T2701" s="3">
        <v>0</v>
      </c>
      <c r="U2701" s="3">
        <v>10254.6146304963</v>
      </c>
      <c r="V2701" s="3">
        <v>0</v>
      </c>
      <c r="W2701" s="3" t="str">
        <f>IF(Bank_data3[[#This Row],[credit_risk]]=1,"High Risk","Low Risk")</f>
        <v>Low Risk</v>
      </c>
      <c r="X2701" s="3" t="str">
        <f t="shared" si="294"/>
        <v>55+</v>
      </c>
      <c r="Y2701" s="3" t="str">
        <f t="shared" si="295"/>
        <v>Low Income</v>
      </c>
      <c r="Z2701" s="3" t="str">
        <f t="shared" si="296"/>
        <v>Very Good</v>
      </c>
      <c r="AA2701" s="27">
        <f t="shared" si="297"/>
        <v>0.19326168009384301</v>
      </c>
      <c r="AB2701" s="3" t="str">
        <f t="shared" si="298"/>
        <v>Medium</v>
      </c>
      <c r="AC2701" s="3" t="str">
        <f t="shared" si="299"/>
        <v>Medium</v>
      </c>
      <c r="AD2701" s="3" t="str">
        <f t="shared" si="300"/>
        <v>No</v>
      </c>
    </row>
    <row r="2702" spans="1:30" ht="15" customHeight="1" x14ac:dyDescent="0.3">
      <c r="A2702" s="3" t="s">
        <v>2723</v>
      </c>
      <c r="B2702" s="3">
        <v>59</v>
      </c>
      <c r="C2702" s="3" t="s">
        <v>28</v>
      </c>
      <c r="D2702" s="3" t="s">
        <v>24</v>
      </c>
      <c r="E2702" s="3">
        <v>31357.351799364002</v>
      </c>
      <c r="F2702" s="3">
        <v>113</v>
      </c>
      <c r="G2702" s="3">
        <v>2845.7285970269299</v>
      </c>
      <c r="H2702" s="3">
        <v>6</v>
      </c>
      <c r="I2702" s="3">
        <v>765.80118854714794</v>
      </c>
      <c r="J2702" s="3">
        <v>41</v>
      </c>
      <c r="K2702" s="3">
        <v>260.98927582777998</v>
      </c>
      <c r="L2702" s="3">
        <v>11</v>
      </c>
      <c r="M2702" s="3">
        <v>18</v>
      </c>
      <c r="N2702" s="3">
        <v>2</v>
      </c>
      <c r="O2702" s="3">
        <v>759</v>
      </c>
      <c r="P2702" s="3">
        <v>1</v>
      </c>
      <c r="Q2702" s="3">
        <v>21229.834539190801</v>
      </c>
      <c r="R2702" s="3">
        <v>7</v>
      </c>
      <c r="S2702" s="3">
        <v>0</v>
      </c>
      <c r="T2702" s="3">
        <v>0</v>
      </c>
      <c r="U2702" s="3">
        <v>13158.9867236797</v>
      </c>
      <c r="V2702" s="3">
        <v>1</v>
      </c>
      <c r="W2702" s="3" t="str">
        <f>IF(Bank_data3[[#This Row],[credit_risk]]=1,"High Risk","Low Risk")</f>
        <v>High Risk</v>
      </c>
      <c r="X2702" s="3" t="str">
        <f t="shared" si="294"/>
        <v>55+</v>
      </c>
      <c r="Y2702" s="3" t="str">
        <f t="shared" si="295"/>
        <v>Low Income</v>
      </c>
      <c r="Z2702" s="3" t="str">
        <f t="shared" si="296"/>
        <v>Very Good</v>
      </c>
      <c r="AA2702" s="27">
        <f t="shared" si="297"/>
        <v>0.6770289364684613</v>
      </c>
      <c r="AB2702" s="3" t="str">
        <f t="shared" si="298"/>
        <v>Medium</v>
      </c>
      <c r="AC2702" s="3" t="str">
        <f t="shared" si="299"/>
        <v>Medium</v>
      </c>
      <c r="AD2702" s="3" t="str">
        <f t="shared" si="300"/>
        <v>No</v>
      </c>
    </row>
    <row r="2703" spans="1:30" ht="15" customHeight="1" x14ac:dyDescent="0.3">
      <c r="A2703" s="3" t="s">
        <v>2724</v>
      </c>
      <c r="B2703" s="3">
        <v>36</v>
      </c>
      <c r="C2703" s="3" t="s">
        <v>23</v>
      </c>
      <c r="D2703" s="3" t="s">
        <v>24</v>
      </c>
      <c r="E2703" s="3">
        <v>30338.9930474387</v>
      </c>
      <c r="F2703" s="3">
        <v>162</v>
      </c>
      <c r="G2703" s="3">
        <v>2878.5924132047098</v>
      </c>
      <c r="H2703" s="3">
        <v>9</v>
      </c>
      <c r="I2703" s="3">
        <v>707.09376762107399</v>
      </c>
      <c r="J2703" s="3">
        <v>15</v>
      </c>
      <c r="K2703" s="3">
        <v>692.80730965060002</v>
      </c>
      <c r="L2703" s="3">
        <v>67</v>
      </c>
      <c r="M2703" s="3">
        <v>11</v>
      </c>
      <c r="N2703" s="3">
        <v>2</v>
      </c>
      <c r="O2703" s="3">
        <v>486</v>
      </c>
      <c r="P2703" s="3">
        <v>4</v>
      </c>
      <c r="Q2703" s="3">
        <v>8782.7806275650491</v>
      </c>
      <c r="R2703" s="3">
        <v>4</v>
      </c>
      <c r="S2703" s="3">
        <v>0</v>
      </c>
      <c r="T2703" s="3">
        <v>0</v>
      </c>
      <c r="U2703" s="3">
        <v>2107.4164363405698</v>
      </c>
      <c r="V2703" s="3">
        <v>1</v>
      </c>
      <c r="W2703" s="3" t="str">
        <f>IF(Bank_data3[[#This Row],[credit_risk]]=1,"High Risk","Low Risk")</f>
        <v>High Risk</v>
      </c>
      <c r="X2703" s="3" t="str">
        <f t="shared" si="294"/>
        <v>35-44</v>
      </c>
      <c r="Y2703" s="3" t="str">
        <f t="shared" si="295"/>
        <v>Low Income</v>
      </c>
      <c r="Z2703" s="3" t="str">
        <f t="shared" si="296"/>
        <v>Poor</v>
      </c>
      <c r="AA2703" s="27">
        <f t="shared" si="297"/>
        <v>0.28948820462933972</v>
      </c>
      <c r="AB2703" s="3" t="str">
        <f t="shared" si="298"/>
        <v>Medium</v>
      </c>
      <c r="AC2703" s="3" t="str">
        <f t="shared" si="299"/>
        <v>High</v>
      </c>
      <c r="AD2703" s="3" t="str">
        <f t="shared" si="300"/>
        <v>No</v>
      </c>
    </row>
    <row r="2704" spans="1:30" ht="15" customHeight="1" x14ac:dyDescent="0.3">
      <c r="A2704" s="3" t="s">
        <v>2725</v>
      </c>
      <c r="B2704" s="3">
        <v>56</v>
      </c>
      <c r="C2704" s="3" t="s">
        <v>31</v>
      </c>
      <c r="D2704" s="3" t="s">
        <v>24</v>
      </c>
      <c r="E2704" s="3">
        <v>57093.675890507999</v>
      </c>
      <c r="F2704" s="3">
        <v>239</v>
      </c>
      <c r="G2704" s="3">
        <v>10</v>
      </c>
      <c r="H2704" s="3">
        <v>9</v>
      </c>
      <c r="I2704" s="3">
        <v>734.057964347238</v>
      </c>
      <c r="J2704" s="3">
        <v>5</v>
      </c>
      <c r="K2704" s="3">
        <v>373.74225806639998</v>
      </c>
      <c r="L2704" s="3">
        <v>40</v>
      </c>
      <c r="M2704" s="3">
        <v>6</v>
      </c>
      <c r="N2704" s="3">
        <v>2</v>
      </c>
      <c r="O2704" s="3">
        <v>676</v>
      </c>
      <c r="P2704" s="3">
        <v>2</v>
      </c>
      <c r="Q2704" s="3">
        <v>14560.037593176099</v>
      </c>
      <c r="R2704" s="3">
        <v>6</v>
      </c>
      <c r="S2704" s="3">
        <v>0</v>
      </c>
      <c r="T2704" s="3">
        <v>0</v>
      </c>
      <c r="U2704" s="3">
        <v>10629.386844086101</v>
      </c>
      <c r="V2704" s="3">
        <v>1</v>
      </c>
      <c r="W2704" s="3" t="str">
        <f>IF(Bank_data3[[#This Row],[credit_risk]]=1,"High Risk","Low Risk")</f>
        <v>High Risk</v>
      </c>
      <c r="X2704" s="3" t="str">
        <f t="shared" si="294"/>
        <v>55+</v>
      </c>
      <c r="Y2704" s="3" t="str">
        <f t="shared" si="295"/>
        <v>Middle Income</v>
      </c>
      <c r="Z2704" s="3" t="str">
        <f t="shared" si="296"/>
        <v>Good</v>
      </c>
      <c r="AA2704" s="27">
        <f t="shared" si="297"/>
        <v>0.25502014655876715</v>
      </c>
      <c r="AB2704" s="3" t="str">
        <f t="shared" si="298"/>
        <v>Low</v>
      </c>
      <c r="AC2704" s="3" t="str">
        <f t="shared" si="299"/>
        <v>High</v>
      </c>
      <c r="AD2704" s="3" t="str">
        <f t="shared" si="300"/>
        <v>No</v>
      </c>
    </row>
    <row r="2705" spans="1:30" ht="15" customHeight="1" x14ac:dyDescent="0.3">
      <c r="A2705" s="3" t="s">
        <v>2726</v>
      </c>
      <c r="B2705" s="3">
        <v>58</v>
      </c>
      <c r="C2705" s="3" t="s">
        <v>23</v>
      </c>
      <c r="D2705" s="3" t="s">
        <v>26</v>
      </c>
      <c r="E2705" s="3">
        <v>56387.50960379</v>
      </c>
      <c r="F2705" s="3">
        <v>179</v>
      </c>
      <c r="G2705" s="3">
        <v>2185.4574811549701</v>
      </c>
      <c r="H2705" s="3">
        <v>6</v>
      </c>
      <c r="I2705" s="3">
        <v>401.75874722246101</v>
      </c>
      <c r="J2705" s="3">
        <v>8</v>
      </c>
      <c r="K2705" s="3">
        <v>655.32642107012998</v>
      </c>
      <c r="L2705" s="3">
        <v>13</v>
      </c>
      <c r="M2705" s="3">
        <v>16</v>
      </c>
      <c r="N2705" s="3">
        <v>1</v>
      </c>
      <c r="O2705" s="3">
        <v>713</v>
      </c>
      <c r="P2705" s="3">
        <v>3</v>
      </c>
      <c r="Q2705" s="3">
        <v>8762.1387905101001</v>
      </c>
      <c r="R2705" s="3">
        <v>4</v>
      </c>
      <c r="S2705" s="3">
        <v>0</v>
      </c>
      <c r="T2705" s="3">
        <v>1</v>
      </c>
      <c r="U2705" s="3">
        <v>4235.3362289754696</v>
      </c>
      <c r="V2705" s="3">
        <v>1</v>
      </c>
      <c r="W2705" s="3" t="str">
        <f>IF(Bank_data3[[#This Row],[credit_risk]]=1,"High Risk","Low Risk")</f>
        <v>High Risk</v>
      </c>
      <c r="X2705" s="3" t="str">
        <f t="shared" si="294"/>
        <v>55+</v>
      </c>
      <c r="Y2705" s="3" t="str">
        <f t="shared" si="295"/>
        <v>Middle Income</v>
      </c>
      <c r="Z2705" s="3" t="str">
        <f t="shared" si="296"/>
        <v>Good</v>
      </c>
      <c r="AA2705" s="27">
        <f t="shared" si="297"/>
        <v>0.15539148389559604</v>
      </c>
      <c r="AB2705" s="3" t="str">
        <f t="shared" si="298"/>
        <v>Medium</v>
      </c>
      <c r="AC2705" s="3" t="str">
        <f t="shared" si="299"/>
        <v>Medium</v>
      </c>
      <c r="AD2705" s="3" t="str">
        <f t="shared" si="300"/>
        <v>No</v>
      </c>
    </row>
    <row r="2706" spans="1:30" ht="15" customHeight="1" x14ac:dyDescent="0.3">
      <c r="A2706" s="3" t="s">
        <v>2727</v>
      </c>
      <c r="B2706" s="3">
        <v>48</v>
      </c>
      <c r="C2706" s="3" t="s">
        <v>31</v>
      </c>
      <c r="D2706" s="3" t="s">
        <v>24</v>
      </c>
      <c r="E2706" s="3">
        <v>57074.075723447299</v>
      </c>
      <c r="F2706" s="3">
        <v>227</v>
      </c>
      <c r="G2706" s="3">
        <v>2721.6533529797498</v>
      </c>
      <c r="H2706" s="3">
        <v>2</v>
      </c>
      <c r="I2706" s="3">
        <v>943.84165775495899</v>
      </c>
      <c r="J2706" s="3">
        <v>39</v>
      </c>
      <c r="K2706" s="3">
        <v>342.86477223389397</v>
      </c>
      <c r="L2706" s="3">
        <v>3</v>
      </c>
      <c r="M2706" s="3">
        <v>13</v>
      </c>
      <c r="N2706" s="3">
        <v>5</v>
      </c>
      <c r="O2706" s="3">
        <v>343</v>
      </c>
      <c r="P2706" s="3">
        <v>2</v>
      </c>
      <c r="Q2706" s="3">
        <v>11299.2717506544</v>
      </c>
      <c r="R2706" s="3">
        <v>1</v>
      </c>
      <c r="S2706" s="3">
        <v>0</v>
      </c>
      <c r="T2706" s="3">
        <v>0</v>
      </c>
      <c r="U2706" s="3">
        <v>9716.0043552227598</v>
      </c>
      <c r="V2706" s="3">
        <v>1</v>
      </c>
      <c r="W2706" s="3" t="str">
        <f>IF(Bank_data3[[#This Row],[credit_risk]]=1,"High Risk","Low Risk")</f>
        <v>High Risk</v>
      </c>
      <c r="X2706" s="3" t="str">
        <f t="shared" si="294"/>
        <v>45-54</v>
      </c>
      <c r="Y2706" s="3" t="str">
        <f t="shared" si="295"/>
        <v>Middle Income</v>
      </c>
      <c r="Z2706" s="3" t="str">
        <f t="shared" si="296"/>
        <v>Poor</v>
      </c>
      <c r="AA2706" s="27">
        <f t="shared" si="297"/>
        <v>0.19797555382946672</v>
      </c>
      <c r="AB2706" s="3" t="str">
        <f t="shared" si="298"/>
        <v>Medium</v>
      </c>
      <c r="AC2706" s="3" t="str">
        <f t="shared" si="299"/>
        <v>Low</v>
      </c>
      <c r="AD2706" s="3" t="str">
        <f t="shared" si="300"/>
        <v>No</v>
      </c>
    </row>
    <row r="2707" spans="1:30" ht="15" customHeight="1" x14ac:dyDescent="0.3">
      <c r="A2707" s="3" t="s">
        <v>2728</v>
      </c>
      <c r="B2707" s="3">
        <v>55</v>
      </c>
      <c r="C2707" s="3" t="s">
        <v>23</v>
      </c>
      <c r="D2707" s="3" t="s">
        <v>26</v>
      </c>
      <c r="E2707" s="3">
        <v>71149.916520528495</v>
      </c>
      <c r="F2707" s="3">
        <v>62</v>
      </c>
      <c r="G2707" s="3">
        <v>2298.3487549623301</v>
      </c>
      <c r="H2707" s="3">
        <v>9</v>
      </c>
      <c r="I2707" s="3">
        <v>754.25488564361103</v>
      </c>
      <c r="J2707" s="3">
        <v>21</v>
      </c>
      <c r="K2707" s="3">
        <v>411.52168626584398</v>
      </c>
      <c r="L2707" s="3">
        <v>76</v>
      </c>
      <c r="M2707" s="3">
        <v>14</v>
      </c>
      <c r="N2707" s="3">
        <v>0</v>
      </c>
      <c r="O2707" s="3">
        <v>778</v>
      </c>
      <c r="P2707" s="3">
        <v>4</v>
      </c>
      <c r="Q2707" s="3">
        <v>22837.931328375598</v>
      </c>
      <c r="R2707" s="3">
        <v>7</v>
      </c>
      <c r="S2707" s="3">
        <v>0</v>
      </c>
      <c r="T2707" s="3">
        <v>0</v>
      </c>
      <c r="U2707" s="3">
        <v>9536.0520251526796</v>
      </c>
      <c r="V2707" s="3">
        <v>1</v>
      </c>
      <c r="W2707" s="3" t="str">
        <f>IF(Bank_data3[[#This Row],[credit_risk]]=1,"High Risk","Low Risk")</f>
        <v>High Risk</v>
      </c>
      <c r="X2707" s="3" t="str">
        <f t="shared" si="294"/>
        <v>55+</v>
      </c>
      <c r="Y2707" s="3" t="str">
        <f t="shared" si="295"/>
        <v>Middle Income</v>
      </c>
      <c r="Z2707" s="3" t="str">
        <f t="shared" si="296"/>
        <v>Very Good</v>
      </c>
      <c r="AA2707" s="27">
        <f t="shared" si="297"/>
        <v>0.32098324840319797</v>
      </c>
      <c r="AB2707" s="3" t="str">
        <f t="shared" si="298"/>
        <v>Medium</v>
      </c>
      <c r="AC2707" s="3" t="str">
        <f t="shared" si="299"/>
        <v>High</v>
      </c>
      <c r="AD2707" s="3" t="str">
        <f t="shared" si="300"/>
        <v>No</v>
      </c>
    </row>
    <row r="2708" spans="1:30" ht="15" customHeight="1" x14ac:dyDescent="0.3">
      <c r="A2708" s="3" t="s">
        <v>2729</v>
      </c>
      <c r="B2708" s="3">
        <v>57</v>
      </c>
      <c r="C2708" s="3" t="s">
        <v>23</v>
      </c>
      <c r="D2708" s="3" t="s">
        <v>26</v>
      </c>
      <c r="E2708" s="3">
        <v>48589.917955229903</v>
      </c>
      <c r="F2708" s="3">
        <v>48</v>
      </c>
      <c r="G2708" s="3">
        <v>993.304487274758</v>
      </c>
      <c r="H2708" s="3">
        <v>2</v>
      </c>
      <c r="I2708" s="3">
        <v>534.90697040720602</v>
      </c>
      <c r="J2708" s="3">
        <v>47</v>
      </c>
      <c r="K2708" s="3">
        <v>600.86098214312005</v>
      </c>
      <c r="L2708" s="3">
        <v>73</v>
      </c>
      <c r="M2708" s="3">
        <v>13</v>
      </c>
      <c r="N2708" s="3">
        <v>5</v>
      </c>
      <c r="O2708" s="3">
        <v>465</v>
      </c>
      <c r="P2708" s="3">
        <v>1</v>
      </c>
      <c r="Q2708" s="3">
        <v>8783.4118748000001</v>
      </c>
      <c r="R2708" s="3">
        <v>7</v>
      </c>
      <c r="S2708" s="3">
        <v>0</v>
      </c>
      <c r="T2708" s="3">
        <v>0</v>
      </c>
      <c r="U2708" s="3">
        <v>10177.902465016199</v>
      </c>
      <c r="V2708" s="3">
        <v>1</v>
      </c>
      <c r="W2708" s="3" t="str">
        <f>IF(Bank_data3[[#This Row],[credit_risk]]=1,"High Risk","Low Risk")</f>
        <v>High Risk</v>
      </c>
      <c r="X2708" s="3" t="str">
        <f t="shared" si="294"/>
        <v>55+</v>
      </c>
      <c r="Y2708" s="3" t="str">
        <f t="shared" si="295"/>
        <v>Low Income</v>
      </c>
      <c r="Z2708" s="3" t="str">
        <f t="shared" si="296"/>
        <v>Poor</v>
      </c>
      <c r="AA2708" s="27">
        <f t="shared" si="297"/>
        <v>0.18076613924092066</v>
      </c>
      <c r="AB2708" s="3" t="str">
        <f t="shared" si="298"/>
        <v>Low</v>
      </c>
      <c r="AC2708" s="3" t="str">
        <f t="shared" si="299"/>
        <v>High</v>
      </c>
      <c r="AD2708" s="3" t="str">
        <f t="shared" si="300"/>
        <v>No</v>
      </c>
    </row>
    <row r="2709" spans="1:30" ht="15" customHeight="1" x14ac:dyDescent="0.3">
      <c r="A2709" s="3" t="s">
        <v>2730</v>
      </c>
      <c r="B2709" s="3">
        <v>58</v>
      </c>
      <c r="C2709" s="3" t="s">
        <v>23</v>
      </c>
      <c r="D2709" s="3" t="s">
        <v>33</v>
      </c>
      <c r="E2709" s="3">
        <v>35945.337252507597</v>
      </c>
      <c r="F2709" s="3">
        <v>198</v>
      </c>
      <c r="G2709" s="3">
        <v>1634.7207355666901</v>
      </c>
      <c r="H2709" s="3">
        <v>4</v>
      </c>
      <c r="I2709" s="3">
        <v>587.32996041624995</v>
      </c>
      <c r="J2709" s="3">
        <v>7</v>
      </c>
      <c r="K2709" s="3">
        <v>651.67229688640202</v>
      </c>
      <c r="L2709" s="3">
        <v>13</v>
      </c>
      <c r="M2709" s="3">
        <v>18</v>
      </c>
      <c r="N2709" s="3">
        <v>7</v>
      </c>
      <c r="O2709" s="3">
        <v>452</v>
      </c>
      <c r="P2709" s="3">
        <v>4</v>
      </c>
      <c r="Q2709" s="3">
        <v>6352.0030750633096</v>
      </c>
      <c r="R2709" s="3">
        <v>1</v>
      </c>
      <c r="S2709" s="3">
        <v>1</v>
      </c>
      <c r="T2709" s="3">
        <v>0</v>
      </c>
      <c r="U2709" s="3">
        <v>9312.6994527975403</v>
      </c>
      <c r="V2709" s="3">
        <v>1</v>
      </c>
      <c r="W2709" s="3" t="str">
        <f>IF(Bank_data3[[#This Row],[credit_risk]]=1,"High Risk","Low Risk")</f>
        <v>High Risk</v>
      </c>
      <c r="X2709" s="3" t="str">
        <f t="shared" si="294"/>
        <v>55+</v>
      </c>
      <c r="Y2709" s="3" t="str">
        <f t="shared" si="295"/>
        <v>Low Income</v>
      </c>
      <c r="Z2709" s="3" t="str">
        <f t="shared" si="296"/>
        <v>Poor</v>
      </c>
      <c r="AA2709" s="27">
        <f t="shared" si="297"/>
        <v>0.17671285236363124</v>
      </c>
      <c r="AB2709" s="3" t="str">
        <f t="shared" si="298"/>
        <v>Medium</v>
      </c>
      <c r="AC2709" s="3" t="str">
        <f t="shared" si="299"/>
        <v>Medium</v>
      </c>
      <c r="AD2709" s="3" t="str">
        <f t="shared" si="300"/>
        <v>No</v>
      </c>
    </row>
    <row r="2710" spans="1:30" ht="15" customHeight="1" x14ac:dyDescent="0.3">
      <c r="A2710" s="3" t="s">
        <v>2731</v>
      </c>
      <c r="B2710" s="3">
        <v>69</v>
      </c>
      <c r="C2710" s="3" t="s">
        <v>28</v>
      </c>
      <c r="D2710" s="3" t="s">
        <v>26</v>
      </c>
      <c r="E2710" s="3">
        <v>89805.264366743693</v>
      </c>
      <c r="F2710" s="3">
        <v>224</v>
      </c>
      <c r="G2710" s="3">
        <v>738.78899850409096</v>
      </c>
      <c r="H2710" s="3">
        <v>11</v>
      </c>
      <c r="I2710" s="3">
        <v>370.38945037569698</v>
      </c>
      <c r="J2710" s="3">
        <v>31</v>
      </c>
      <c r="K2710" s="3">
        <v>719.564787590788</v>
      </c>
      <c r="L2710" s="3">
        <v>8</v>
      </c>
      <c r="M2710" s="3">
        <v>18</v>
      </c>
      <c r="N2710" s="3">
        <v>5</v>
      </c>
      <c r="O2710" s="3">
        <v>451</v>
      </c>
      <c r="P2710" s="3">
        <v>4</v>
      </c>
      <c r="Q2710" s="3">
        <v>16000.1525544822</v>
      </c>
      <c r="R2710" s="3">
        <v>2</v>
      </c>
      <c r="S2710" s="3">
        <v>0</v>
      </c>
      <c r="T2710" s="3">
        <v>0</v>
      </c>
      <c r="U2710" s="3">
        <v>6626.2979286729596</v>
      </c>
      <c r="V2710" s="3">
        <v>1</v>
      </c>
      <c r="W2710" s="3" t="str">
        <f>IF(Bank_data3[[#This Row],[credit_risk]]=1,"High Risk","Low Risk")</f>
        <v>High Risk</v>
      </c>
      <c r="X2710" s="3" t="str">
        <f t="shared" si="294"/>
        <v>55+</v>
      </c>
      <c r="Y2710" s="3" t="str">
        <f t="shared" si="295"/>
        <v>Middle Income</v>
      </c>
      <c r="Z2710" s="3" t="str">
        <f t="shared" si="296"/>
        <v>Poor</v>
      </c>
      <c r="AA2710" s="27">
        <f t="shared" si="297"/>
        <v>0.17816497359376751</v>
      </c>
      <c r="AB2710" s="3" t="str">
        <f t="shared" si="298"/>
        <v>Low</v>
      </c>
      <c r="AC2710" s="3" t="str">
        <f t="shared" si="299"/>
        <v>Low</v>
      </c>
      <c r="AD2710" s="3" t="str">
        <f t="shared" si="300"/>
        <v>No</v>
      </c>
    </row>
    <row r="2711" spans="1:30" ht="15" customHeight="1" x14ac:dyDescent="0.3">
      <c r="A2711" s="3" t="s">
        <v>2732</v>
      </c>
      <c r="B2711" s="3">
        <v>56</v>
      </c>
      <c r="C2711" s="3" t="s">
        <v>31</v>
      </c>
      <c r="D2711" s="3" t="s">
        <v>26</v>
      </c>
      <c r="E2711" s="3">
        <v>66301.626259468307</v>
      </c>
      <c r="F2711" s="3">
        <v>171</v>
      </c>
      <c r="G2711" s="3">
        <v>2097.9410560512401</v>
      </c>
      <c r="H2711" s="3">
        <v>4</v>
      </c>
      <c r="I2711" s="3">
        <v>657.81499448435795</v>
      </c>
      <c r="J2711" s="3">
        <v>25</v>
      </c>
      <c r="K2711" s="3">
        <v>507.15430850360002</v>
      </c>
      <c r="L2711" s="3">
        <v>42</v>
      </c>
      <c r="M2711" s="3">
        <v>13</v>
      </c>
      <c r="N2711" s="3">
        <v>1</v>
      </c>
      <c r="O2711" s="3">
        <v>396</v>
      </c>
      <c r="P2711" s="3">
        <v>2</v>
      </c>
      <c r="Q2711" s="3">
        <v>17844.515433978599</v>
      </c>
      <c r="R2711" s="3">
        <v>6</v>
      </c>
      <c r="S2711" s="3">
        <v>0</v>
      </c>
      <c r="T2711" s="3">
        <v>0</v>
      </c>
      <c r="U2711" s="3">
        <v>7237.2770980333898</v>
      </c>
      <c r="V2711" s="3">
        <v>1</v>
      </c>
      <c r="W2711" s="3" t="str">
        <f>IF(Bank_data3[[#This Row],[credit_risk]]=1,"High Risk","Low Risk")</f>
        <v>High Risk</v>
      </c>
      <c r="X2711" s="3" t="str">
        <f t="shared" si="294"/>
        <v>55+</v>
      </c>
      <c r="Y2711" s="3" t="str">
        <f t="shared" si="295"/>
        <v>Middle Income</v>
      </c>
      <c r="Z2711" s="3" t="str">
        <f t="shared" si="296"/>
        <v>Poor</v>
      </c>
      <c r="AA2711" s="27">
        <f t="shared" si="297"/>
        <v>0.26914144404459889</v>
      </c>
      <c r="AB2711" s="3" t="str">
        <f t="shared" si="298"/>
        <v>Medium</v>
      </c>
      <c r="AC2711" s="3" t="str">
        <f t="shared" si="299"/>
        <v>High</v>
      </c>
      <c r="AD2711" s="3" t="str">
        <f t="shared" si="300"/>
        <v>No</v>
      </c>
    </row>
    <row r="2712" spans="1:30" ht="15" customHeight="1" x14ac:dyDescent="0.3">
      <c r="A2712" s="3" t="s">
        <v>2733</v>
      </c>
      <c r="B2712" s="3">
        <v>54</v>
      </c>
      <c r="C2712" s="3" t="s">
        <v>31</v>
      </c>
      <c r="D2712" s="3" t="s">
        <v>24</v>
      </c>
      <c r="E2712" s="3">
        <v>52741.756277681998</v>
      </c>
      <c r="F2712" s="3">
        <v>211</v>
      </c>
      <c r="G2712" s="3">
        <v>329.127791836212</v>
      </c>
      <c r="H2712" s="3">
        <v>8</v>
      </c>
      <c r="I2712" s="3">
        <v>716.13024172611995</v>
      </c>
      <c r="J2712" s="3">
        <v>17</v>
      </c>
      <c r="K2712" s="3">
        <v>768.69279737570105</v>
      </c>
      <c r="L2712" s="3">
        <v>19</v>
      </c>
      <c r="M2712" s="3">
        <v>7</v>
      </c>
      <c r="N2712" s="3">
        <v>6</v>
      </c>
      <c r="O2712" s="3">
        <v>436</v>
      </c>
      <c r="P2712" s="3">
        <v>4</v>
      </c>
      <c r="Q2712" s="3">
        <v>2953.0418775810699</v>
      </c>
      <c r="R2712" s="3">
        <v>6</v>
      </c>
      <c r="S2712" s="3">
        <v>0</v>
      </c>
      <c r="T2712" s="3">
        <v>0</v>
      </c>
      <c r="U2712" s="3">
        <v>14114.838459189101</v>
      </c>
      <c r="V2712" s="3">
        <v>1</v>
      </c>
      <c r="W2712" s="3" t="str">
        <f>IF(Bank_data3[[#This Row],[credit_risk]]=1,"High Risk","Low Risk")</f>
        <v>High Risk</v>
      </c>
      <c r="X2712" s="3" t="str">
        <f t="shared" si="294"/>
        <v>45-54</v>
      </c>
      <c r="Y2712" s="3" t="str">
        <f t="shared" si="295"/>
        <v>Middle Income</v>
      </c>
      <c r="Z2712" s="3" t="str">
        <f t="shared" si="296"/>
        <v>Poor</v>
      </c>
      <c r="AA2712" s="27">
        <f t="shared" si="297"/>
        <v>5.599058670009948E-2</v>
      </c>
      <c r="AB2712" s="3" t="str">
        <f t="shared" si="298"/>
        <v>Low</v>
      </c>
      <c r="AC2712" s="3" t="str">
        <f t="shared" si="299"/>
        <v>Medium</v>
      </c>
      <c r="AD2712" s="3" t="str">
        <f t="shared" si="300"/>
        <v>No</v>
      </c>
    </row>
    <row r="2713" spans="1:30" ht="15" customHeight="1" x14ac:dyDescent="0.3">
      <c r="A2713" s="3" t="s">
        <v>2734</v>
      </c>
      <c r="B2713" s="3">
        <v>26</v>
      </c>
      <c r="C2713" s="3" t="s">
        <v>23</v>
      </c>
      <c r="D2713" s="3" t="s">
        <v>26</v>
      </c>
      <c r="E2713" s="3">
        <v>51491.740171862002</v>
      </c>
      <c r="F2713" s="3">
        <v>197</v>
      </c>
      <c r="G2713" s="3">
        <v>2048.3051513273299</v>
      </c>
      <c r="H2713" s="3">
        <v>8</v>
      </c>
      <c r="I2713" s="3">
        <v>648.70083480451297</v>
      </c>
      <c r="J2713" s="3">
        <v>36</v>
      </c>
      <c r="K2713" s="3">
        <v>558.11193532079801</v>
      </c>
      <c r="L2713" s="3">
        <v>0</v>
      </c>
      <c r="M2713" s="3">
        <v>12</v>
      </c>
      <c r="N2713" s="3">
        <v>2</v>
      </c>
      <c r="O2713" s="3">
        <v>516</v>
      </c>
      <c r="P2713" s="3">
        <v>5</v>
      </c>
      <c r="Q2713" s="3">
        <v>14204.862483684499</v>
      </c>
      <c r="R2713" s="3">
        <v>0</v>
      </c>
      <c r="S2713" s="3">
        <v>0</v>
      </c>
      <c r="T2713" s="3">
        <v>0</v>
      </c>
      <c r="U2713" s="3">
        <v>8503.56885765486</v>
      </c>
      <c r="V2713" s="3">
        <v>1</v>
      </c>
      <c r="W2713" s="3" t="str">
        <f>IF(Bank_data3[[#This Row],[credit_risk]]=1,"High Risk","Low Risk")</f>
        <v>High Risk</v>
      </c>
      <c r="X2713" s="3" t="str">
        <f t="shared" si="294"/>
        <v>25-34</v>
      </c>
      <c r="Y2713" s="3" t="str">
        <f t="shared" si="295"/>
        <v>Middle Income</v>
      </c>
      <c r="Z2713" s="3" t="str">
        <f t="shared" si="296"/>
        <v>Poor</v>
      </c>
      <c r="AA2713" s="27">
        <f t="shared" si="297"/>
        <v>0.27586681740165464</v>
      </c>
      <c r="AB2713" s="3" t="str">
        <f t="shared" si="298"/>
        <v>Medium</v>
      </c>
      <c r="AC2713" s="3" t="str">
        <f t="shared" si="299"/>
        <v>Low</v>
      </c>
      <c r="AD2713" s="3" t="str">
        <f t="shared" si="300"/>
        <v>No</v>
      </c>
    </row>
    <row r="2714" spans="1:30" ht="15" customHeight="1" x14ac:dyDescent="0.3">
      <c r="A2714" s="3" t="s">
        <v>2735</v>
      </c>
      <c r="B2714" s="3">
        <v>46</v>
      </c>
      <c r="C2714" s="3" t="s">
        <v>28</v>
      </c>
      <c r="D2714" s="3" t="s">
        <v>24</v>
      </c>
      <c r="E2714" s="3">
        <v>55213.763376205403</v>
      </c>
      <c r="F2714" s="3">
        <v>15</v>
      </c>
      <c r="G2714" s="3">
        <v>931.94040084139294</v>
      </c>
      <c r="H2714" s="3">
        <v>9</v>
      </c>
      <c r="I2714" s="3">
        <v>819.30409506955505</v>
      </c>
      <c r="J2714" s="3">
        <v>11</v>
      </c>
      <c r="K2714" s="3">
        <v>462.46451004115198</v>
      </c>
      <c r="L2714" s="3">
        <v>71</v>
      </c>
      <c r="M2714" s="3">
        <v>3</v>
      </c>
      <c r="N2714" s="3">
        <v>8</v>
      </c>
      <c r="O2714" s="3">
        <v>639</v>
      </c>
      <c r="P2714" s="3">
        <v>0</v>
      </c>
      <c r="Q2714" s="3">
        <v>15220.168515208001</v>
      </c>
      <c r="R2714" s="3">
        <v>1</v>
      </c>
      <c r="S2714" s="3">
        <v>0</v>
      </c>
      <c r="T2714" s="3">
        <v>0</v>
      </c>
      <c r="U2714" s="3">
        <v>10740.327190137999</v>
      </c>
      <c r="V2714" s="3">
        <v>0</v>
      </c>
      <c r="W2714" s="3" t="str">
        <f>IF(Bank_data3[[#This Row],[credit_risk]]=1,"High Risk","Low Risk")</f>
        <v>Low Risk</v>
      </c>
      <c r="X2714" s="3" t="str">
        <f t="shared" si="294"/>
        <v>45-54</v>
      </c>
      <c r="Y2714" s="3" t="str">
        <f t="shared" si="295"/>
        <v>Middle Income</v>
      </c>
      <c r="Z2714" s="3" t="str">
        <f t="shared" si="296"/>
        <v>Fair</v>
      </c>
      <c r="AA2714" s="27">
        <f t="shared" si="297"/>
        <v>0.27565895864593781</v>
      </c>
      <c r="AB2714" s="3" t="str">
        <f t="shared" si="298"/>
        <v>Low</v>
      </c>
      <c r="AC2714" s="3" t="str">
        <f t="shared" si="299"/>
        <v>High</v>
      </c>
      <c r="AD2714" s="3" t="str">
        <f t="shared" si="300"/>
        <v>No</v>
      </c>
    </row>
    <row r="2715" spans="1:30" ht="15" customHeight="1" x14ac:dyDescent="0.3">
      <c r="A2715" s="3" t="s">
        <v>2736</v>
      </c>
      <c r="B2715" s="3">
        <v>47</v>
      </c>
      <c r="C2715" s="3" t="s">
        <v>28</v>
      </c>
      <c r="D2715" s="3" t="s">
        <v>24</v>
      </c>
      <c r="E2715" s="3">
        <v>46362.176953624097</v>
      </c>
      <c r="F2715" s="3">
        <v>110</v>
      </c>
      <c r="G2715" s="3">
        <v>1790.5637876220601</v>
      </c>
      <c r="H2715" s="3">
        <v>4</v>
      </c>
      <c r="I2715" s="3">
        <v>772.52090333338504</v>
      </c>
      <c r="J2715" s="3">
        <v>37</v>
      </c>
      <c r="K2715" s="3">
        <v>711.33142285518295</v>
      </c>
      <c r="L2715" s="3">
        <v>16</v>
      </c>
      <c r="M2715" s="3">
        <v>11</v>
      </c>
      <c r="N2715" s="3">
        <v>7</v>
      </c>
      <c r="O2715" s="3">
        <v>508</v>
      </c>
      <c r="P2715" s="3">
        <v>3</v>
      </c>
      <c r="Q2715" s="3">
        <v>22470.8879125946</v>
      </c>
      <c r="R2715" s="3">
        <v>4</v>
      </c>
      <c r="S2715" s="3">
        <v>0</v>
      </c>
      <c r="T2715" s="3">
        <v>0</v>
      </c>
      <c r="U2715" s="3">
        <v>6736.2176574567802</v>
      </c>
      <c r="V2715" s="3">
        <v>1</v>
      </c>
      <c r="W2715" s="3" t="str">
        <f>IF(Bank_data3[[#This Row],[credit_risk]]=1,"High Risk","Low Risk")</f>
        <v>High Risk</v>
      </c>
      <c r="X2715" s="3" t="str">
        <f t="shared" si="294"/>
        <v>45-54</v>
      </c>
      <c r="Y2715" s="3" t="str">
        <f t="shared" si="295"/>
        <v>Low Income</v>
      </c>
      <c r="Z2715" s="3" t="str">
        <f t="shared" si="296"/>
        <v>Poor</v>
      </c>
      <c r="AA2715" s="27">
        <f t="shared" si="297"/>
        <v>0.48468146642622373</v>
      </c>
      <c r="AB2715" s="3" t="str">
        <f t="shared" si="298"/>
        <v>Medium</v>
      </c>
      <c r="AC2715" s="3" t="str">
        <f t="shared" si="299"/>
        <v>Medium</v>
      </c>
      <c r="AD2715" s="3" t="str">
        <f t="shared" si="300"/>
        <v>No</v>
      </c>
    </row>
    <row r="2716" spans="1:30" ht="15" customHeight="1" x14ac:dyDescent="0.3">
      <c r="A2716" s="3" t="s">
        <v>2737</v>
      </c>
      <c r="B2716" s="3">
        <v>41</v>
      </c>
      <c r="C2716" s="3" t="s">
        <v>31</v>
      </c>
      <c r="D2716" s="3" t="s">
        <v>24</v>
      </c>
      <c r="E2716" s="3">
        <v>52308.041747068797</v>
      </c>
      <c r="F2716" s="3">
        <v>114</v>
      </c>
      <c r="G2716" s="3">
        <v>1297.2088357171201</v>
      </c>
      <c r="H2716" s="3">
        <v>11</v>
      </c>
      <c r="I2716" s="3">
        <v>880.76898853261298</v>
      </c>
      <c r="J2716" s="3">
        <v>33</v>
      </c>
      <c r="K2716" s="3">
        <v>526.83934512594305</v>
      </c>
      <c r="L2716" s="3">
        <v>19</v>
      </c>
      <c r="M2716" s="3">
        <v>0</v>
      </c>
      <c r="N2716" s="3">
        <v>5</v>
      </c>
      <c r="O2716" s="3">
        <v>351</v>
      </c>
      <c r="P2716" s="3">
        <v>1</v>
      </c>
      <c r="Q2716" s="3">
        <v>9585.8557009000797</v>
      </c>
      <c r="R2716" s="3">
        <v>2</v>
      </c>
      <c r="S2716" s="3">
        <v>0</v>
      </c>
      <c r="T2716" s="3">
        <v>0</v>
      </c>
      <c r="U2716" s="3">
        <v>7851.7000865609098</v>
      </c>
      <c r="V2716" s="3">
        <v>1</v>
      </c>
      <c r="W2716" s="3" t="str">
        <f>IF(Bank_data3[[#This Row],[credit_risk]]=1,"High Risk","Low Risk")</f>
        <v>High Risk</v>
      </c>
      <c r="X2716" s="3" t="str">
        <f t="shared" si="294"/>
        <v>35-44</v>
      </c>
      <c r="Y2716" s="3" t="str">
        <f t="shared" si="295"/>
        <v>Middle Income</v>
      </c>
      <c r="Z2716" s="3" t="str">
        <f t="shared" si="296"/>
        <v>Poor</v>
      </c>
      <c r="AA2716" s="27">
        <f t="shared" si="297"/>
        <v>0.18325778180058222</v>
      </c>
      <c r="AB2716" s="3" t="str">
        <f t="shared" si="298"/>
        <v>Medium</v>
      </c>
      <c r="AC2716" s="3" t="str">
        <f t="shared" si="299"/>
        <v>Medium</v>
      </c>
      <c r="AD2716" s="3" t="str">
        <f t="shared" si="300"/>
        <v>No</v>
      </c>
    </row>
    <row r="2717" spans="1:30" ht="15" customHeight="1" x14ac:dyDescent="0.3">
      <c r="A2717" s="3" t="s">
        <v>2738</v>
      </c>
      <c r="B2717" s="3">
        <v>33</v>
      </c>
      <c r="C2717" s="3" t="s">
        <v>28</v>
      </c>
      <c r="D2717" s="3" t="s">
        <v>33</v>
      </c>
      <c r="E2717" s="3">
        <v>58988.833891084301</v>
      </c>
      <c r="F2717" s="3">
        <v>102</v>
      </c>
      <c r="G2717" s="3">
        <v>1211.72917089717</v>
      </c>
      <c r="H2717" s="3">
        <v>4</v>
      </c>
      <c r="I2717" s="3">
        <v>1130.08396292256</v>
      </c>
      <c r="J2717" s="3">
        <v>3</v>
      </c>
      <c r="K2717" s="3">
        <v>559.49832936216706</v>
      </c>
      <c r="L2717" s="3">
        <v>58</v>
      </c>
      <c r="M2717" s="3">
        <v>4</v>
      </c>
      <c r="N2717" s="3">
        <v>0</v>
      </c>
      <c r="O2717" s="3">
        <v>497</v>
      </c>
      <c r="P2717" s="3">
        <v>3</v>
      </c>
      <c r="Q2717" s="3">
        <v>20081.1832996253</v>
      </c>
      <c r="R2717" s="3">
        <v>0</v>
      </c>
      <c r="S2717" s="3">
        <v>1</v>
      </c>
      <c r="T2717" s="3">
        <v>0</v>
      </c>
      <c r="U2717" s="3">
        <v>12701.0040820291</v>
      </c>
      <c r="V2717" s="3">
        <v>1</v>
      </c>
      <c r="W2717" s="3" t="str">
        <f>IF(Bank_data3[[#This Row],[credit_risk]]=1,"High Risk","Low Risk")</f>
        <v>High Risk</v>
      </c>
      <c r="X2717" s="3" t="str">
        <f t="shared" si="294"/>
        <v>25-34</v>
      </c>
      <c r="Y2717" s="3" t="str">
        <f t="shared" si="295"/>
        <v>Middle Income</v>
      </c>
      <c r="Z2717" s="3" t="str">
        <f t="shared" si="296"/>
        <v>Poor</v>
      </c>
      <c r="AA2717" s="27">
        <f t="shared" si="297"/>
        <v>0.34042346618857999</v>
      </c>
      <c r="AB2717" s="3" t="str">
        <f t="shared" si="298"/>
        <v>Medium</v>
      </c>
      <c r="AC2717" s="3" t="str">
        <f t="shared" si="299"/>
        <v>High</v>
      </c>
      <c r="AD2717" s="3" t="str">
        <f t="shared" si="300"/>
        <v>No</v>
      </c>
    </row>
    <row r="2718" spans="1:30" ht="15" customHeight="1" x14ac:dyDescent="0.3">
      <c r="A2718" s="3" t="s">
        <v>2739</v>
      </c>
      <c r="B2718" s="3">
        <v>26</v>
      </c>
      <c r="C2718" s="3" t="s">
        <v>31</v>
      </c>
      <c r="D2718" s="3" t="s">
        <v>24</v>
      </c>
      <c r="E2718" s="3">
        <v>36922.3481486202</v>
      </c>
      <c r="F2718" s="3">
        <v>148</v>
      </c>
      <c r="G2718" s="3">
        <v>2257.4184053068602</v>
      </c>
      <c r="H2718" s="3">
        <v>5</v>
      </c>
      <c r="I2718" s="3">
        <v>1007.55821702458</v>
      </c>
      <c r="J2718" s="3">
        <v>15</v>
      </c>
      <c r="K2718" s="3">
        <v>253.118407778007</v>
      </c>
      <c r="L2718" s="3">
        <v>12</v>
      </c>
      <c r="M2718" s="3">
        <v>3</v>
      </c>
      <c r="N2718" s="3">
        <v>1</v>
      </c>
      <c r="O2718" s="3">
        <v>747</v>
      </c>
      <c r="P2718" s="3">
        <v>5</v>
      </c>
      <c r="Q2718" s="3">
        <v>12968.038594484</v>
      </c>
      <c r="R2718" s="3">
        <v>5</v>
      </c>
      <c r="S2718" s="3">
        <v>0</v>
      </c>
      <c r="T2718" s="3">
        <v>0</v>
      </c>
      <c r="U2718" s="3">
        <v>3824.04492216066</v>
      </c>
      <c r="V2718" s="3">
        <v>1</v>
      </c>
      <c r="W2718" s="3" t="str">
        <f>IF(Bank_data3[[#This Row],[credit_risk]]=1,"High Risk","Low Risk")</f>
        <v>High Risk</v>
      </c>
      <c r="X2718" s="3" t="str">
        <f t="shared" si="294"/>
        <v>25-34</v>
      </c>
      <c r="Y2718" s="3" t="str">
        <f t="shared" si="295"/>
        <v>Low Income</v>
      </c>
      <c r="Z2718" s="3" t="str">
        <f t="shared" si="296"/>
        <v>Very Good</v>
      </c>
      <c r="AA2718" s="27">
        <f t="shared" si="297"/>
        <v>0.35122464428006916</v>
      </c>
      <c r="AB2718" s="3" t="str">
        <f t="shared" si="298"/>
        <v>Medium</v>
      </c>
      <c r="AC2718" s="3" t="str">
        <f t="shared" si="299"/>
        <v>Medium</v>
      </c>
      <c r="AD2718" s="3" t="str">
        <f t="shared" si="300"/>
        <v>No</v>
      </c>
    </row>
    <row r="2719" spans="1:30" ht="15" customHeight="1" x14ac:dyDescent="0.3">
      <c r="A2719" s="3" t="s">
        <v>2740</v>
      </c>
      <c r="B2719" s="3">
        <v>56</v>
      </c>
      <c r="C2719" s="3" t="s">
        <v>31</v>
      </c>
      <c r="D2719" s="3" t="s">
        <v>26</v>
      </c>
      <c r="E2719" s="3">
        <v>20585.9146669334</v>
      </c>
      <c r="F2719" s="3">
        <v>217</v>
      </c>
      <c r="G2719" s="3">
        <v>2721.1850350744398</v>
      </c>
      <c r="H2719" s="3">
        <v>7</v>
      </c>
      <c r="I2719" s="3">
        <v>1134.10644417862</v>
      </c>
      <c r="J2719" s="3">
        <v>23</v>
      </c>
      <c r="K2719" s="3">
        <v>339.384160302179</v>
      </c>
      <c r="L2719" s="3">
        <v>76</v>
      </c>
      <c r="M2719" s="3">
        <v>15</v>
      </c>
      <c r="N2719" s="3">
        <v>7</v>
      </c>
      <c r="O2719" s="3">
        <v>847</v>
      </c>
      <c r="P2719" s="3">
        <v>2</v>
      </c>
      <c r="Q2719" s="3">
        <v>10203.625865326199</v>
      </c>
      <c r="R2719" s="3">
        <v>2</v>
      </c>
      <c r="S2719" s="3">
        <v>0</v>
      </c>
      <c r="T2719" s="3">
        <v>0</v>
      </c>
      <c r="U2719" s="3">
        <v>8064.8534799425497</v>
      </c>
      <c r="V2719" s="3">
        <v>0</v>
      </c>
      <c r="W2719" s="3" t="str">
        <f>IF(Bank_data3[[#This Row],[credit_risk]]=1,"High Risk","Low Risk")</f>
        <v>Low Risk</v>
      </c>
      <c r="X2719" s="3" t="str">
        <f t="shared" si="294"/>
        <v>55+</v>
      </c>
      <c r="Y2719" s="3" t="str">
        <f t="shared" si="295"/>
        <v>Low Income</v>
      </c>
      <c r="Z2719" s="3" t="str">
        <f t="shared" si="296"/>
        <v>Excellent</v>
      </c>
      <c r="AA2719" s="27">
        <f t="shared" si="297"/>
        <v>0.49566055385025026</v>
      </c>
      <c r="AB2719" s="3" t="str">
        <f t="shared" si="298"/>
        <v>Medium</v>
      </c>
      <c r="AC2719" s="3" t="str">
        <f t="shared" si="299"/>
        <v>High</v>
      </c>
      <c r="AD2719" s="3" t="str">
        <f t="shared" si="300"/>
        <v>No</v>
      </c>
    </row>
    <row r="2720" spans="1:30" ht="15" customHeight="1" x14ac:dyDescent="0.3">
      <c r="A2720" s="3" t="s">
        <v>2741</v>
      </c>
      <c r="B2720" s="3">
        <v>41</v>
      </c>
      <c r="C2720" s="3" t="s">
        <v>31</v>
      </c>
      <c r="D2720" s="3" t="s">
        <v>24</v>
      </c>
      <c r="E2720" s="3">
        <v>12638.4301779869</v>
      </c>
      <c r="F2720" s="3">
        <v>229</v>
      </c>
      <c r="G2720" s="3">
        <v>808.02897311861705</v>
      </c>
      <c r="H2720" s="3">
        <v>5</v>
      </c>
      <c r="I2720" s="3">
        <v>503.29301956082003</v>
      </c>
      <c r="J2720" s="3">
        <v>13</v>
      </c>
      <c r="K2720" s="3">
        <v>601.90195544645201</v>
      </c>
      <c r="L2720" s="3">
        <v>46</v>
      </c>
      <c r="M2720" s="3">
        <v>18</v>
      </c>
      <c r="N2720" s="3">
        <v>5</v>
      </c>
      <c r="O2720" s="3">
        <v>404</v>
      </c>
      <c r="P2720" s="3">
        <v>2</v>
      </c>
      <c r="Q2720" s="3">
        <v>7544.8782375275196</v>
      </c>
      <c r="R2720" s="3">
        <v>4</v>
      </c>
      <c r="S2720" s="3">
        <v>0</v>
      </c>
      <c r="T2720" s="3">
        <v>0</v>
      </c>
      <c r="U2720" s="3">
        <v>7246.7509250043904</v>
      </c>
      <c r="V2720" s="3">
        <v>1</v>
      </c>
      <c r="W2720" s="3" t="str">
        <f>IF(Bank_data3[[#This Row],[credit_risk]]=1,"High Risk","Low Risk")</f>
        <v>High Risk</v>
      </c>
      <c r="X2720" s="3" t="str">
        <f t="shared" si="294"/>
        <v>35-44</v>
      </c>
      <c r="Y2720" s="3" t="str">
        <f t="shared" si="295"/>
        <v>Low Income</v>
      </c>
      <c r="Z2720" s="3" t="str">
        <f t="shared" si="296"/>
        <v>Poor</v>
      </c>
      <c r="AA2720" s="27">
        <f t="shared" si="297"/>
        <v>0.59697906553844637</v>
      </c>
      <c r="AB2720" s="3" t="str">
        <f t="shared" si="298"/>
        <v>Low</v>
      </c>
      <c r="AC2720" s="3" t="str">
        <f t="shared" si="299"/>
        <v>High</v>
      </c>
      <c r="AD2720" s="3" t="str">
        <f t="shared" si="300"/>
        <v>No</v>
      </c>
    </row>
    <row r="2721" spans="1:30" ht="15" customHeight="1" x14ac:dyDescent="0.3">
      <c r="A2721" s="3" t="s">
        <v>2742</v>
      </c>
      <c r="B2721" s="3">
        <v>24</v>
      </c>
      <c r="C2721" s="3" t="s">
        <v>28</v>
      </c>
      <c r="D2721" s="3" t="s">
        <v>24</v>
      </c>
      <c r="E2721" s="3">
        <v>65982.178740806907</v>
      </c>
      <c r="F2721" s="3">
        <v>115</v>
      </c>
      <c r="G2721" s="3">
        <v>1649.3120163559799</v>
      </c>
      <c r="H2721" s="3">
        <v>10</v>
      </c>
      <c r="I2721" s="3">
        <v>621.98478706897004</v>
      </c>
      <c r="J2721" s="3">
        <v>16</v>
      </c>
      <c r="K2721" s="3">
        <v>279.31070952747302</v>
      </c>
      <c r="L2721" s="3">
        <v>49</v>
      </c>
      <c r="M2721" s="3">
        <v>19</v>
      </c>
      <c r="N2721" s="3">
        <v>0</v>
      </c>
      <c r="O2721" s="3">
        <v>659</v>
      </c>
      <c r="P2721" s="3">
        <v>5</v>
      </c>
      <c r="Q2721" s="3">
        <v>14979.0119632022</v>
      </c>
      <c r="R2721" s="3">
        <v>5</v>
      </c>
      <c r="S2721" s="3">
        <v>1</v>
      </c>
      <c r="T2721" s="3">
        <v>0</v>
      </c>
      <c r="U2721" s="3">
        <v>13419.9836635294</v>
      </c>
      <c r="V2721" s="3">
        <v>1</v>
      </c>
      <c r="W2721" s="3" t="str">
        <f>IF(Bank_data3[[#This Row],[credit_risk]]=1,"High Risk","Low Risk")</f>
        <v>High Risk</v>
      </c>
      <c r="X2721" s="3" t="str">
        <f t="shared" si="294"/>
        <v>18-24</v>
      </c>
      <c r="Y2721" s="3" t="str">
        <f t="shared" si="295"/>
        <v>Middle Income</v>
      </c>
      <c r="Z2721" s="3" t="str">
        <f t="shared" si="296"/>
        <v>Fair</v>
      </c>
      <c r="AA2721" s="27">
        <f t="shared" si="297"/>
        <v>0.22701602537320245</v>
      </c>
      <c r="AB2721" s="3" t="str">
        <f t="shared" si="298"/>
        <v>Medium</v>
      </c>
      <c r="AC2721" s="3" t="str">
        <f t="shared" si="299"/>
        <v>High</v>
      </c>
      <c r="AD2721" s="3" t="str">
        <f t="shared" si="300"/>
        <v>No</v>
      </c>
    </row>
    <row r="2722" spans="1:30" ht="15" customHeight="1" x14ac:dyDescent="0.3">
      <c r="A2722" s="3" t="s">
        <v>2743</v>
      </c>
      <c r="B2722" s="3">
        <v>21</v>
      </c>
      <c r="C2722" s="3" t="s">
        <v>31</v>
      </c>
      <c r="D2722" s="3" t="s">
        <v>24</v>
      </c>
      <c r="E2722" s="3">
        <v>21507.3650710859</v>
      </c>
      <c r="F2722" s="3">
        <v>99</v>
      </c>
      <c r="G2722" s="3">
        <v>630.83832076113697</v>
      </c>
      <c r="H2722" s="3">
        <v>11</v>
      </c>
      <c r="I2722" s="3">
        <v>1028.75883938109</v>
      </c>
      <c r="J2722" s="3">
        <v>30</v>
      </c>
      <c r="K2722" s="3">
        <v>507.12385652801299</v>
      </c>
      <c r="L2722" s="3">
        <v>76</v>
      </c>
      <c r="M2722" s="3">
        <v>18</v>
      </c>
      <c r="N2722" s="3">
        <v>8</v>
      </c>
      <c r="O2722" s="3">
        <v>823</v>
      </c>
      <c r="P2722" s="3">
        <v>0</v>
      </c>
      <c r="Q2722" s="3">
        <v>4992.0730539414399</v>
      </c>
      <c r="R2722" s="3">
        <v>2</v>
      </c>
      <c r="S2722" s="3">
        <v>0</v>
      </c>
      <c r="T2722" s="3">
        <v>0</v>
      </c>
      <c r="U2722" s="3">
        <v>15456.203783139599</v>
      </c>
      <c r="V2722" s="3">
        <v>0</v>
      </c>
      <c r="W2722" s="3" t="str">
        <f>IF(Bank_data3[[#This Row],[credit_risk]]=1,"High Risk","Low Risk")</f>
        <v>Low Risk</v>
      </c>
      <c r="X2722" s="3" t="str">
        <f t="shared" si="294"/>
        <v>18-24</v>
      </c>
      <c r="Y2722" s="3" t="str">
        <f t="shared" si="295"/>
        <v>Low Income</v>
      </c>
      <c r="Z2722" s="3" t="str">
        <f t="shared" si="296"/>
        <v>Excellent</v>
      </c>
      <c r="AA2722" s="27">
        <f t="shared" si="297"/>
        <v>0.23210993245530992</v>
      </c>
      <c r="AB2722" s="3" t="str">
        <f t="shared" si="298"/>
        <v>Low</v>
      </c>
      <c r="AC2722" s="3" t="str">
        <f t="shared" si="299"/>
        <v>High</v>
      </c>
      <c r="AD2722" s="3" t="str">
        <f t="shared" si="300"/>
        <v>No</v>
      </c>
    </row>
    <row r="2723" spans="1:30" ht="15" customHeight="1" x14ac:dyDescent="0.3">
      <c r="A2723" s="3" t="s">
        <v>2744</v>
      </c>
      <c r="B2723" s="3">
        <v>46</v>
      </c>
      <c r="C2723" s="3" t="s">
        <v>31</v>
      </c>
      <c r="D2723" s="3" t="s">
        <v>33</v>
      </c>
      <c r="E2723" s="3">
        <v>58376.191891241797</v>
      </c>
      <c r="F2723" s="3">
        <v>53</v>
      </c>
      <c r="G2723" s="3">
        <v>1131.5983049725801</v>
      </c>
      <c r="H2723" s="3">
        <v>5</v>
      </c>
      <c r="I2723" s="3">
        <v>1035.01718500123</v>
      </c>
      <c r="J2723" s="3">
        <v>3</v>
      </c>
      <c r="K2723" s="3">
        <v>25.663077668343998</v>
      </c>
      <c r="L2723" s="3">
        <v>39</v>
      </c>
      <c r="M2723" s="3">
        <v>2</v>
      </c>
      <c r="N2723" s="3">
        <v>7</v>
      </c>
      <c r="O2723" s="3">
        <v>777</v>
      </c>
      <c r="P2723" s="3">
        <v>2</v>
      </c>
      <c r="Q2723" s="3">
        <v>5445.3313509577201</v>
      </c>
      <c r="R2723" s="3">
        <v>6</v>
      </c>
      <c r="S2723" s="3">
        <v>0</v>
      </c>
      <c r="T2723" s="3">
        <v>0</v>
      </c>
      <c r="U2723" s="3">
        <v>11255.1733646752</v>
      </c>
      <c r="V2723" s="3">
        <v>1</v>
      </c>
      <c r="W2723" s="3" t="str">
        <f>IF(Bank_data3[[#This Row],[credit_risk]]=1,"High Risk","Low Risk")</f>
        <v>High Risk</v>
      </c>
      <c r="X2723" s="3" t="str">
        <f t="shared" si="294"/>
        <v>45-54</v>
      </c>
      <c r="Y2723" s="3" t="str">
        <f t="shared" si="295"/>
        <v>Middle Income</v>
      </c>
      <c r="Z2723" s="3" t="str">
        <f t="shared" si="296"/>
        <v>Very Good</v>
      </c>
      <c r="AA2723" s="27">
        <f t="shared" si="297"/>
        <v>9.3280002935146669E-2</v>
      </c>
      <c r="AB2723" s="3" t="str">
        <f t="shared" si="298"/>
        <v>Medium</v>
      </c>
      <c r="AC2723" s="3" t="str">
        <f t="shared" si="299"/>
        <v>High</v>
      </c>
      <c r="AD2723" s="3" t="str">
        <f t="shared" si="300"/>
        <v>No</v>
      </c>
    </row>
    <row r="2724" spans="1:30" ht="15" customHeight="1" x14ac:dyDescent="0.3">
      <c r="A2724" s="3" t="s">
        <v>2745</v>
      </c>
      <c r="B2724" s="3">
        <v>40</v>
      </c>
      <c r="C2724" s="3" t="s">
        <v>23</v>
      </c>
      <c r="D2724" s="3" t="s">
        <v>26</v>
      </c>
      <c r="E2724" s="3">
        <v>29221.593889133601</v>
      </c>
      <c r="F2724" s="3">
        <v>120</v>
      </c>
      <c r="G2724" s="3">
        <v>918.53329754275899</v>
      </c>
      <c r="H2724" s="3">
        <v>8</v>
      </c>
      <c r="I2724" s="3">
        <v>562.48278386209097</v>
      </c>
      <c r="J2724" s="3">
        <v>49</v>
      </c>
      <c r="K2724" s="3">
        <v>976.31821978456696</v>
      </c>
      <c r="L2724" s="3">
        <v>6</v>
      </c>
      <c r="M2724" s="3">
        <v>15</v>
      </c>
      <c r="N2724" s="3">
        <v>1</v>
      </c>
      <c r="O2724" s="3">
        <v>513</v>
      </c>
      <c r="P2724" s="3">
        <v>5</v>
      </c>
      <c r="Q2724" s="3">
        <v>15629.9324473408</v>
      </c>
      <c r="R2724" s="3">
        <v>7</v>
      </c>
      <c r="S2724" s="3">
        <v>0</v>
      </c>
      <c r="T2724" s="3">
        <v>0</v>
      </c>
      <c r="U2724" s="3">
        <v>14451.191472131801</v>
      </c>
      <c r="V2724" s="3">
        <v>1</v>
      </c>
      <c r="W2724" s="3" t="str">
        <f>IF(Bank_data3[[#This Row],[credit_risk]]=1,"High Risk","Low Risk")</f>
        <v>High Risk</v>
      </c>
      <c r="X2724" s="3" t="str">
        <f t="shared" si="294"/>
        <v>35-44</v>
      </c>
      <c r="Y2724" s="3" t="str">
        <f t="shared" si="295"/>
        <v>Low Income</v>
      </c>
      <c r="Z2724" s="3" t="str">
        <f t="shared" si="296"/>
        <v>Poor</v>
      </c>
      <c r="AA2724" s="27">
        <f t="shared" si="297"/>
        <v>0.53487610931287966</v>
      </c>
      <c r="AB2724" s="3" t="str">
        <f t="shared" si="298"/>
        <v>Low</v>
      </c>
      <c r="AC2724" s="3" t="str">
        <f t="shared" si="299"/>
        <v>Low</v>
      </c>
      <c r="AD2724" s="3" t="str">
        <f t="shared" si="300"/>
        <v>No</v>
      </c>
    </row>
    <row r="2725" spans="1:30" ht="15" customHeight="1" x14ac:dyDescent="0.3">
      <c r="A2725" s="3" t="s">
        <v>2746</v>
      </c>
      <c r="B2725" s="3">
        <v>57</v>
      </c>
      <c r="C2725" s="3" t="s">
        <v>31</v>
      </c>
      <c r="D2725" s="3" t="s">
        <v>33</v>
      </c>
      <c r="E2725" s="3">
        <v>29511.572970921301</v>
      </c>
      <c r="F2725" s="3">
        <v>38</v>
      </c>
      <c r="G2725" s="3">
        <v>492.67484628738401</v>
      </c>
      <c r="H2725" s="3">
        <v>0</v>
      </c>
      <c r="I2725" s="3">
        <v>1014.05437402361</v>
      </c>
      <c r="J2725" s="3">
        <v>43</v>
      </c>
      <c r="K2725" s="3">
        <v>668.57860038833303</v>
      </c>
      <c r="L2725" s="3">
        <v>54</v>
      </c>
      <c r="M2725" s="3">
        <v>6</v>
      </c>
      <c r="N2725" s="3">
        <v>9</v>
      </c>
      <c r="O2725" s="3">
        <v>853</v>
      </c>
      <c r="P2725" s="3">
        <v>2</v>
      </c>
      <c r="Q2725" s="3">
        <v>23084.193016205802</v>
      </c>
      <c r="R2725" s="3">
        <v>6</v>
      </c>
      <c r="S2725" s="3">
        <v>0</v>
      </c>
      <c r="T2725" s="3">
        <v>0</v>
      </c>
      <c r="U2725" s="3">
        <v>3500.5406278515002</v>
      </c>
      <c r="V2725" s="3">
        <v>1</v>
      </c>
      <c r="W2725" s="3" t="str">
        <f>IF(Bank_data3[[#This Row],[credit_risk]]=1,"High Risk","Low Risk")</f>
        <v>High Risk</v>
      </c>
      <c r="X2725" s="3" t="str">
        <f t="shared" si="294"/>
        <v>55+</v>
      </c>
      <c r="Y2725" s="3" t="str">
        <f t="shared" si="295"/>
        <v>Low Income</v>
      </c>
      <c r="Z2725" s="3" t="str">
        <f t="shared" si="296"/>
        <v>Excellent</v>
      </c>
      <c r="AA2725" s="27">
        <f t="shared" si="297"/>
        <v>0.78220815403338195</v>
      </c>
      <c r="AB2725" s="3" t="str">
        <f t="shared" si="298"/>
        <v>Low</v>
      </c>
      <c r="AC2725" s="3" t="str">
        <f t="shared" si="299"/>
        <v>High</v>
      </c>
      <c r="AD2725" s="3" t="str">
        <f t="shared" si="300"/>
        <v>No</v>
      </c>
    </row>
    <row r="2726" spans="1:30" ht="15" customHeight="1" x14ac:dyDescent="0.3">
      <c r="A2726" s="3" t="s">
        <v>2747</v>
      </c>
      <c r="B2726" s="3">
        <v>34</v>
      </c>
      <c r="C2726" s="3" t="s">
        <v>31</v>
      </c>
      <c r="D2726" s="3" t="s">
        <v>26</v>
      </c>
      <c r="E2726" s="3">
        <v>37072.422310896298</v>
      </c>
      <c r="F2726" s="3">
        <v>83</v>
      </c>
      <c r="G2726" s="3">
        <v>2347.3993254622101</v>
      </c>
      <c r="H2726" s="3">
        <v>3</v>
      </c>
      <c r="I2726" s="3">
        <v>469.76375917391999</v>
      </c>
      <c r="J2726" s="3">
        <v>33</v>
      </c>
      <c r="K2726" s="3">
        <v>387.65487332703498</v>
      </c>
      <c r="L2726" s="3">
        <v>50</v>
      </c>
      <c r="M2726" s="3">
        <v>4</v>
      </c>
      <c r="N2726" s="3">
        <v>4</v>
      </c>
      <c r="O2726" s="3">
        <v>648</v>
      </c>
      <c r="P2726" s="3">
        <v>2</v>
      </c>
      <c r="Q2726" s="3">
        <v>3487.77064634319</v>
      </c>
      <c r="R2726" s="3">
        <v>3</v>
      </c>
      <c r="S2726" s="3">
        <v>0</v>
      </c>
      <c r="T2726" s="3">
        <v>0</v>
      </c>
      <c r="U2726" s="3">
        <v>500</v>
      </c>
      <c r="V2726" s="3">
        <v>0</v>
      </c>
      <c r="W2726" s="3" t="str">
        <f>IF(Bank_data3[[#This Row],[credit_risk]]=1,"High Risk","Low Risk")</f>
        <v>Low Risk</v>
      </c>
      <c r="X2726" s="3" t="str">
        <f t="shared" si="294"/>
        <v>25-34</v>
      </c>
      <c r="Y2726" s="3" t="str">
        <f t="shared" si="295"/>
        <v>Low Income</v>
      </c>
      <c r="Z2726" s="3" t="str">
        <f t="shared" si="296"/>
        <v>Fair</v>
      </c>
      <c r="AA2726" s="27">
        <f t="shared" si="297"/>
        <v>9.4079923267330362E-2</v>
      </c>
      <c r="AB2726" s="3" t="str">
        <f t="shared" si="298"/>
        <v>Medium</v>
      </c>
      <c r="AC2726" s="3" t="str">
        <f t="shared" si="299"/>
        <v>High</v>
      </c>
      <c r="AD2726" s="3" t="str">
        <f t="shared" si="300"/>
        <v>No</v>
      </c>
    </row>
    <row r="2727" spans="1:30" ht="15" customHeight="1" x14ac:dyDescent="0.3">
      <c r="A2727" s="3" t="s">
        <v>2748</v>
      </c>
      <c r="B2727" s="3">
        <v>40</v>
      </c>
      <c r="C2727" s="3" t="s">
        <v>23</v>
      </c>
      <c r="D2727" s="3" t="s">
        <v>33</v>
      </c>
      <c r="E2727" s="3">
        <v>53494.3787361016</v>
      </c>
      <c r="F2727" s="3">
        <v>105</v>
      </c>
      <c r="G2727" s="3">
        <v>1582.7615501683899</v>
      </c>
      <c r="H2727" s="3">
        <v>9</v>
      </c>
      <c r="I2727" s="3">
        <v>968.36950344962804</v>
      </c>
      <c r="J2727" s="3">
        <v>37</v>
      </c>
      <c r="K2727" s="3">
        <v>876.91961270420495</v>
      </c>
      <c r="L2727" s="3">
        <v>75</v>
      </c>
      <c r="M2727" s="3">
        <v>19</v>
      </c>
      <c r="N2727" s="3">
        <v>2</v>
      </c>
      <c r="O2727" s="3">
        <v>771</v>
      </c>
      <c r="P2727" s="3">
        <v>3</v>
      </c>
      <c r="Q2727" s="3">
        <v>7605.5926123162399</v>
      </c>
      <c r="R2727" s="3">
        <v>6</v>
      </c>
      <c r="S2727" s="3">
        <v>0</v>
      </c>
      <c r="T2727" s="3">
        <v>0</v>
      </c>
      <c r="U2727" s="3">
        <v>9896.0867510194403</v>
      </c>
      <c r="V2727" s="3">
        <v>1</v>
      </c>
      <c r="W2727" s="3" t="str">
        <f>IF(Bank_data3[[#This Row],[credit_risk]]=1,"High Risk","Low Risk")</f>
        <v>High Risk</v>
      </c>
      <c r="X2727" s="3" t="str">
        <f t="shared" si="294"/>
        <v>35-44</v>
      </c>
      <c r="Y2727" s="3" t="str">
        <f t="shared" si="295"/>
        <v>Middle Income</v>
      </c>
      <c r="Z2727" s="3" t="str">
        <f t="shared" si="296"/>
        <v>Very Good</v>
      </c>
      <c r="AA2727" s="27">
        <f t="shared" si="297"/>
        <v>0.14217554801105625</v>
      </c>
      <c r="AB2727" s="3" t="str">
        <f t="shared" si="298"/>
        <v>Medium</v>
      </c>
      <c r="AC2727" s="3" t="str">
        <f t="shared" si="299"/>
        <v>High</v>
      </c>
      <c r="AD2727" s="3" t="str">
        <f t="shared" si="300"/>
        <v>No</v>
      </c>
    </row>
    <row r="2728" spans="1:30" ht="15" customHeight="1" x14ac:dyDescent="0.3">
      <c r="A2728" s="3" t="s">
        <v>2749</v>
      </c>
      <c r="B2728" s="3">
        <v>29</v>
      </c>
      <c r="C2728" s="3" t="s">
        <v>23</v>
      </c>
      <c r="D2728" s="3" t="s">
        <v>26</v>
      </c>
      <c r="E2728" s="3">
        <v>26805.3492492033</v>
      </c>
      <c r="F2728" s="3">
        <v>36</v>
      </c>
      <c r="G2728" s="3">
        <v>1062.67385713709</v>
      </c>
      <c r="H2728" s="3">
        <v>9</v>
      </c>
      <c r="I2728" s="3">
        <v>790.79632969702595</v>
      </c>
      <c r="J2728" s="3">
        <v>37</v>
      </c>
      <c r="K2728" s="3">
        <v>277.01673474169399</v>
      </c>
      <c r="L2728" s="3">
        <v>1</v>
      </c>
      <c r="M2728" s="3">
        <v>0</v>
      </c>
      <c r="N2728" s="3">
        <v>0</v>
      </c>
      <c r="O2728" s="3">
        <v>366</v>
      </c>
      <c r="P2728" s="3">
        <v>0</v>
      </c>
      <c r="Q2728" s="3">
        <v>13757.8956146035</v>
      </c>
      <c r="R2728" s="3">
        <v>4</v>
      </c>
      <c r="S2728" s="3">
        <v>0</v>
      </c>
      <c r="T2728" s="3">
        <v>0</v>
      </c>
      <c r="U2728" s="3">
        <v>11576.3573445735</v>
      </c>
      <c r="V2728" s="3">
        <v>1</v>
      </c>
      <c r="W2728" s="3" t="str">
        <f>IF(Bank_data3[[#This Row],[credit_risk]]=1,"High Risk","Low Risk")</f>
        <v>High Risk</v>
      </c>
      <c r="X2728" s="3" t="str">
        <f t="shared" si="294"/>
        <v>25-34</v>
      </c>
      <c r="Y2728" s="3" t="str">
        <f t="shared" si="295"/>
        <v>Low Income</v>
      </c>
      <c r="Z2728" s="3" t="str">
        <f t="shared" si="296"/>
        <v>Poor</v>
      </c>
      <c r="AA2728" s="27">
        <f t="shared" si="297"/>
        <v>0.51325186949438484</v>
      </c>
      <c r="AB2728" s="3" t="str">
        <f t="shared" si="298"/>
        <v>Medium</v>
      </c>
      <c r="AC2728" s="3" t="str">
        <f t="shared" si="299"/>
        <v>Low</v>
      </c>
      <c r="AD2728" s="3" t="str">
        <f t="shared" si="300"/>
        <v>No</v>
      </c>
    </row>
    <row r="2729" spans="1:30" ht="15" customHeight="1" x14ac:dyDescent="0.3">
      <c r="A2729" s="3" t="s">
        <v>2750</v>
      </c>
      <c r="B2729" s="3">
        <v>42</v>
      </c>
      <c r="C2729" s="3" t="s">
        <v>28</v>
      </c>
      <c r="D2729" s="3" t="s">
        <v>33</v>
      </c>
      <c r="E2729" s="3">
        <v>38895.215534705902</v>
      </c>
      <c r="F2729" s="3">
        <v>142</v>
      </c>
      <c r="G2729" s="3">
        <v>1453.44278977615</v>
      </c>
      <c r="H2729" s="3">
        <v>11</v>
      </c>
      <c r="I2729" s="3">
        <v>315.44753863278203</v>
      </c>
      <c r="J2729" s="3">
        <v>2</v>
      </c>
      <c r="K2729" s="3">
        <v>359.72375652102698</v>
      </c>
      <c r="L2729" s="3">
        <v>13</v>
      </c>
      <c r="M2729" s="3">
        <v>10</v>
      </c>
      <c r="N2729" s="3">
        <v>6</v>
      </c>
      <c r="O2729" s="3">
        <v>468</v>
      </c>
      <c r="P2729" s="3">
        <v>4</v>
      </c>
      <c r="Q2729" s="3">
        <v>8684.5636173408893</v>
      </c>
      <c r="R2729" s="3">
        <v>0</v>
      </c>
      <c r="S2729" s="3">
        <v>0</v>
      </c>
      <c r="T2729" s="3">
        <v>0</v>
      </c>
      <c r="U2729" s="3">
        <v>6366.8302713992498</v>
      </c>
      <c r="V2729" s="3">
        <v>1</v>
      </c>
      <c r="W2729" s="3" t="str">
        <f>IF(Bank_data3[[#This Row],[credit_risk]]=1,"High Risk","Low Risk")</f>
        <v>High Risk</v>
      </c>
      <c r="X2729" s="3" t="str">
        <f t="shared" si="294"/>
        <v>35-44</v>
      </c>
      <c r="Y2729" s="3" t="str">
        <f t="shared" si="295"/>
        <v>Low Income</v>
      </c>
      <c r="Z2729" s="3" t="str">
        <f t="shared" si="296"/>
        <v>Poor</v>
      </c>
      <c r="AA2729" s="27">
        <f t="shared" si="297"/>
        <v>0.22328102564675906</v>
      </c>
      <c r="AB2729" s="3" t="str">
        <f t="shared" si="298"/>
        <v>Medium</v>
      </c>
      <c r="AC2729" s="3" t="str">
        <f t="shared" si="299"/>
        <v>Medium</v>
      </c>
      <c r="AD2729" s="3" t="str">
        <f t="shared" si="300"/>
        <v>No</v>
      </c>
    </row>
    <row r="2730" spans="1:30" ht="15" customHeight="1" x14ac:dyDescent="0.3">
      <c r="A2730" s="3" t="s">
        <v>2751</v>
      </c>
      <c r="B2730" s="3">
        <v>58</v>
      </c>
      <c r="C2730" s="3" t="s">
        <v>31</v>
      </c>
      <c r="D2730" s="3" t="s">
        <v>24</v>
      </c>
      <c r="E2730" s="3">
        <v>49537.056700749999</v>
      </c>
      <c r="F2730" s="3">
        <v>135</v>
      </c>
      <c r="G2730" s="3">
        <v>2457.0586623085701</v>
      </c>
      <c r="H2730" s="3">
        <v>1</v>
      </c>
      <c r="I2730" s="3">
        <v>648.07416238420797</v>
      </c>
      <c r="J2730" s="3">
        <v>7</v>
      </c>
      <c r="K2730" s="3">
        <v>626.88056228842504</v>
      </c>
      <c r="L2730" s="3">
        <v>16</v>
      </c>
      <c r="M2730" s="3">
        <v>16</v>
      </c>
      <c r="N2730" s="3">
        <v>8</v>
      </c>
      <c r="O2730" s="3">
        <v>451</v>
      </c>
      <c r="P2730" s="3">
        <v>1</v>
      </c>
      <c r="Q2730" s="3">
        <v>718.74385908546503</v>
      </c>
      <c r="R2730" s="3">
        <v>6</v>
      </c>
      <c r="S2730" s="3">
        <v>0</v>
      </c>
      <c r="T2730" s="3">
        <v>0</v>
      </c>
      <c r="U2730" s="3">
        <v>5387.8910362095503</v>
      </c>
      <c r="V2730" s="3">
        <v>1</v>
      </c>
      <c r="W2730" s="3" t="str">
        <f>IF(Bank_data3[[#This Row],[credit_risk]]=1,"High Risk","Low Risk")</f>
        <v>High Risk</v>
      </c>
      <c r="X2730" s="3" t="str">
        <f t="shared" si="294"/>
        <v>55+</v>
      </c>
      <c r="Y2730" s="3" t="str">
        <f t="shared" si="295"/>
        <v>Low Income</v>
      </c>
      <c r="Z2730" s="3" t="str">
        <f t="shared" si="296"/>
        <v>Poor</v>
      </c>
      <c r="AA2730" s="27">
        <f t="shared" si="297"/>
        <v>1.4509216068838081E-2</v>
      </c>
      <c r="AB2730" s="3" t="str">
        <f t="shared" si="298"/>
        <v>Medium</v>
      </c>
      <c r="AC2730" s="3" t="str">
        <f t="shared" si="299"/>
        <v>Medium</v>
      </c>
      <c r="AD2730" s="3" t="str">
        <f t="shared" si="300"/>
        <v>No</v>
      </c>
    </row>
    <row r="2731" spans="1:30" ht="15" customHeight="1" x14ac:dyDescent="0.3">
      <c r="A2731" s="3" t="s">
        <v>2752</v>
      </c>
      <c r="B2731" s="3">
        <v>24</v>
      </c>
      <c r="C2731" s="3" t="s">
        <v>28</v>
      </c>
      <c r="D2731" s="3" t="s">
        <v>33</v>
      </c>
      <c r="E2731" s="3">
        <v>28215.287764755099</v>
      </c>
      <c r="F2731" s="3">
        <v>50</v>
      </c>
      <c r="G2731" s="3">
        <v>2322.12250188802</v>
      </c>
      <c r="H2731" s="3">
        <v>8</v>
      </c>
      <c r="I2731" s="3">
        <v>1563.7937333934201</v>
      </c>
      <c r="J2731" s="3">
        <v>11</v>
      </c>
      <c r="K2731" s="3">
        <v>732.840448397567</v>
      </c>
      <c r="L2731" s="3">
        <v>76</v>
      </c>
      <c r="M2731" s="3">
        <v>11</v>
      </c>
      <c r="N2731" s="3">
        <v>6</v>
      </c>
      <c r="O2731" s="3">
        <v>773</v>
      </c>
      <c r="P2731" s="3">
        <v>5</v>
      </c>
      <c r="Q2731" s="3">
        <v>6870.6373882368798</v>
      </c>
      <c r="R2731" s="3">
        <v>2</v>
      </c>
      <c r="S2731" s="3">
        <v>0</v>
      </c>
      <c r="T2731" s="3">
        <v>0</v>
      </c>
      <c r="U2731" s="3">
        <v>9505.6243287806101</v>
      </c>
      <c r="V2731" s="3">
        <v>0</v>
      </c>
      <c r="W2731" s="3" t="str">
        <f>IF(Bank_data3[[#This Row],[credit_risk]]=1,"High Risk","Low Risk")</f>
        <v>Low Risk</v>
      </c>
      <c r="X2731" s="3" t="str">
        <f t="shared" si="294"/>
        <v>18-24</v>
      </c>
      <c r="Y2731" s="3" t="str">
        <f t="shared" si="295"/>
        <v>Low Income</v>
      </c>
      <c r="Z2731" s="3" t="str">
        <f t="shared" si="296"/>
        <v>Very Good</v>
      </c>
      <c r="AA2731" s="27">
        <f t="shared" si="297"/>
        <v>0.2435076135150846</v>
      </c>
      <c r="AB2731" s="3" t="str">
        <f t="shared" si="298"/>
        <v>Medium</v>
      </c>
      <c r="AC2731" s="3" t="str">
        <f t="shared" si="299"/>
        <v>High</v>
      </c>
      <c r="AD2731" s="3" t="str">
        <f t="shared" si="300"/>
        <v>No</v>
      </c>
    </row>
    <row r="2732" spans="1:30" ht="15" customHeight="1" x14ac:dyDescent="0.3">
      <c r="A2732" s="3" t="s">
        <v>2753</v>
      </c>
      <c r="B2732" s="3">
        <v>20</v>
      </c>
      <c r="C2732" s="3" t="s">
        <v>28</v>
      </c>
      <c r="D2732" s="3" t="s">
        <v>33</v>
      </c>
      <c r="E2732" s="3">
        <v>75708.215860544398</v>
      </c>
      <c r="F2732" s="3">
        <v>106</v>
      </c>
      <c r="G2732" s="3">
        <v>1946.6467969011601</v>
      </c>
      <c r="H2732" s="3">
        <v>2</v>
      </c>
      <c r="I2732" s="3">
        <v>870.97312698174801</v>
      </c>
      <c r="J2732" s="3">
        <v>34</v>
      </c>
      <c r="K2732" s="3">
        <v>356.89202419776001</v>
      </c>
      <c r="L2732" s="3">
        <v>0</v>
      </c>
      <c r="M2732" s="3">
        <v>17</v>
      </c>
      <c r="N2732" s="3">
        <v>2</v>
      </c>
      <c r="O2732" s="3">
        <v>496</v>
      </c>
      <c r="P2732" s="3">
        <v>0</v>
      </c>
      <c r="Q2732" s="3">
        <v>14937.7713341938</v>
      </c>
      <c r="R2732" s="3">
        <v>7</v>
      </c>
      <c r="S2732" s="3">
        <v>0</v>
      </c>
      <c r="T2732" s="3">
        <v>0</v>
      </c>
      <c r="U2732" s="3">
        <v>14266.1113257494</v>
      </c>
      <c r="V2732" s="3">
        <v>1</v>
      </c>
      <c r="W2732" s="3" t="str">
        <f>IF(Bank_data3[[#This Row],[credit_risk]]=1,"High Risk","Low Risk")</f>
        <v>High Risk</v>
      </c>
      <c r="X2732" s="3" t="str">
        <f t="shared" si="294"/>
        <v>18-24</v>
      </c>
      <c r="Y2732" s="3" t="str">
        <f t="shared" si="295"/>
        <v>Middle Income</v>
      </c>
      <c r="Z2732" s="3" t="str">
        <f t="shared" si="296"/>
        <v>Poor</v>
      </c>
      <c r="AA2732" s="27">
        <f t="shared" si="297"/>
        <v>0.19730713720303997</v>
      </c>
      <c r="AB2732" s="3" t="str">
        <f t="shared" si="298"/>
        <v>Medium</v>
      </c>
      <c r="AC2732" s="3" t="str">
        <f t="shared" si="299"/>
        <v>Low</v>
      </c>
      <c r="AD2732" s="3" t="str">
        <f t="shared" si="300"/>
        <v>No</v>
      </c>
    </row>
    <row r="2733" spans="1:30" ht="15" customHeight="1" x14ac:dyDescent="0.3">
      <c r="A2733" s="3" t="s">
        <v>2754</v>
      </c>
      <c r="B2733" s="3">
        <v>32</v>
      </c>
      <c r="C2733" s="3" t="s">
        <v>23</v>
      </c>
      <c r="D2733" s="3" t="s">
        <v>24</v>
      </c>
      <c r="E2733" s="3">
        <v>18994.3206333116</v>
      </c>
      <c r="F2733" s="3">
        <v>93</v>
      </c>
      <c r="G2733" s="3">
        <v>964.50232668379795</v>
      </c>
      <c r="H2733" s="3">
        <v>9</v>
      </c>
      <c r="I2733" s="3">
        <v>1605.15749185139</v>
      </c>
      <c r="J2733" s="3">
        <v>1</v>
      </c>
      <c r="K2733" s="3">
        <v>614.686627655802</v>
      </c>
      <c r="L2733" s="3">
        <v>0</v>
      </c>
      <c r="M2733" s="3">
        <v>1</v>
      </c>
      <c r="N2733" s="3">
        <v>5</v>
      </c>
      <c r="O2733" s="3">
        <v>312</v>
      </c>
      <c r="P2733" s="3">
        <v>3</v>
      </c>
      <c r="Q2733" s="3">
        <v>10319.450175338299</v>
      </c>
      <c r="R2733" s="3">
        <v>4</v>
      </c>
      <c r="S2733" s="3">
        <v>0</v>
      </c>
      <c r="T2733" s="3">
        <v>0</v>
      </c>
      <c r="U2733" s="3">
        <v>9455.0673625314994</v>
      </c>
      <c r="V2733" s="3">
        <v>1</v>
      </c>
      <c r="W2733" s="3" t="str">
        <f>IF(Bank_data3[[#This Row],[credit_risk]]=1,"High Risk","Low Risk")</f>
        <v>High Risk</v>
      </c>
      <c r="X2733" s="3" t="str">
        <f t="shared" si="294"/>
        <v>25-34</v>
      </c>
      <c r="Y2733" s="3" t="str">
        <f t="shared" si="295"/>
        <v>Low Income</v>
      </c>
      <c r="Z2733" s="3" t="str">
        <f t="shared" si="296"/>
        <v>Poor</v>
      </c>
      <c r="AA2733" s="27">
        <f t="shared" si="297"/>
        <v>0.54329135400822892</v>
      </c>
      <c r="AB2733" s="3" t="str">
        <f t="shared" si="298"/>
        <v>Low</v>
      </c>
      <c r="AC2733" s="3" t="str">
        <f t="shared" si="299"/>
        <v>Low</v>
      </c>
      <c r="AD2733" s="3" t="str">
        <f t="shared" si="300"/>
        <v>No</v>
      </c>
    </row>
    <row r="2734" spans="1:30" ht="15" customHeight="1" x14ac:dyDescent="0.3">
      <c r="A2734" s="3" t="s">
        <v>2755</v>
      </c>
      <c r="B2734" s="3">
        <v>40</v>
      </c>
      <c r="C2734" s="3" t="s">
        <v>28</v>
      </c>
      <c r="D2734" s="3" t="s">
        <v>24</v>
      </c>
      <c r="E2734" s="3">
        <v>46072.954715885098</v>
      </c>
      <c r="F2734" s="3">
        <v>126</v>
      </c>
      <c r="G2734" s="3">
        <v>1595.46910322092</v>
      </c>
      <c r="H2734" s="3">
        <v>10</v>
      </c>
      <c r="I2734" s="3">
        <v>294.62571454373699</v>
      </c>
      <c r="J2734" s="3">
        <v>28</v>
      </c>
      <c r="K2734" s="3">
        <v>584.13688317999402</v>
      </c>
      <c r="L2734" s="3">
        <v>25</v>
      </c>
      <c r="M2734" s="3">
        <v>9</v>
      </c>
      <c r="N2734" s="3">
        <v>2</v>
      </c>
      <c r="O2734" s="3">
        <v>461</v>
      </c>
      <c r="P2734" s="3">
        <v>5</v>
      </c>
      <c r="Q2734" s="3">
        <v>14201.9599742023</v>
      </c>
      <c r="R2734" s="3">
        <v>4</v>
      </c>
      <c r="S2734" s="3">
        <v>0</v>
      </c>
      <c r="T2734" s="3">
        <v>0</v>
      </c>
      <c r="U2734" s="3">
        <v>12235.7411616218</v>
      </c>
      <c r="V2734" s="3">
        <v>1</v>
      </c>
      <c r="W2734" s="3" t="str">
        <f>IF(Bank_data3[[#This Row],[credit_risk]]=1,"High Risk","Low Risk")</f>
        <v>High Risk</v>
      </c>
      <c r="X2734" s="3" t="str">
        <f t="shared" si="294"/>
        <v>35-44</v>
      </c>
      <c r="Y2734" s="3" t="str">
        <f t="shared" si="295"/>
        <v>Low Income</v>
      </c>
      <c r="Z2734" s="3" t="str">
        <f t="shared" si="296"/>
        <v>Poor</v>
      </c>
      <c r="AA2734" s="27">
        <f t="shared" si="297"/>
        <v>0.30824938538846802</v>
      </c>
      <c r="AB2734" s="3" t="str">
        <f t="shared" si="298"/>
        <v>Medium</v>
      </c>
      <c r="AC2734" s="3" t="str">
        <f t="shared" si="299"/>
        <v>Medium</v>
      </c>
      <c r="AD2734" s="3" t="str">
        <f t="shared" si="300"/>
        <v>No</v>
      </c>
    </row>
    <row r="2735" spans="1:30" ht="15" customHeight="1" x14ac:dyDescent="0.3">
      <c r="A2735" s="3" t="s">
        <v>2756</v>
      </c>
      <c r="B2735" s="3">
        <v>45</v>
      </c>
      <c r="C2735" s="3" t="s">
        <v>31</v>
      </c>
      <c r="D2735" s="3" t="s">
        <v>26</v>
      </c>
      <c r="E2735" s="3">
        <v>72905.731386539002</v>
      </c>
      <c r="F2735" s="3">
        <v>42</v>
      </c>
      <c r="G2735" s="3">
        <v>627.21240381083396</v>
      </c>
      <c r="H2735" s="3">
        <v>1</v>
      </c>
      <c r="I2735" s="3">
        <v>1062.75962743235</v>
      </c>
      <c r="J2735" s="3">
        <v>22</v>
      </c>
      <c r="K2735" s="3">
        <v>493.73072583598099</v>
      </c>
      <c r="L2735" s="3">
        <v>45</v>
      </c>
      <c r="M2735" s="3">
        <v>18</v>
      </c>
      <c r="N2735" s="3">
        <v>3</v>
      </c>
      <c r="O2735" s="3">
        <v>785</v>
      </c>
      <c r="P2735" s="3">
        <v>4</v>
      </c>
      <c r="Q2735" s="3">
        <v>3815.1436304661302</v>
      </c>
      <c r="R2735" s="3">
        <v>6</v>
      </c>
      <c r="S2735" s="3">
        <v>0</v>
      </c>
      <c r="T2735" s="3">
        <v>0</v>
      </c>
      <c r="U2735" s="3">
        <v>11967.7985991758</v>
      </c>
      <c r="V2735" s="3">
        <v>1</v>
      </c>
      <c r="W2735" s="3" t="str">
        <f>IF(Bank_data3[[#This Row],[credit_risk]]=1,"High Risk","Low Risk")</f>
        <v>High Risk</v>
      </c>
      <c r="X2735" s="3" t="str">
        <f t="shared" si="294"/>
        <v>45-54</v>
      </c>
      <c r="Y2735" s="3" t="str">
        <f t="shared" si="295"/>
        <v>Middle Income</v>
      </c>
      <c r="Z2735" s="3" t="str">
        <f t="shared" si="296"/>
        <v>Very Good</v>
      </c>
      <c r="AA2735" s="27">
        <f t="shared" si="297"/>
        <v>5.2329817668773045E-2</v>
      </c>
      <c r="AB2735" s="3" t="str">
        <f t="shared" si="298"/>
        <v>Low</v>
      </c>
      <c r="AC2735" s="3" t="str">
        <f t="shared" si="299"/>
        <v>High</v>
      </c>
      <c r="AD2735" s="3" t="str">
        <f t="shared" si="300"/>
        <v>No</v>
      </c>
    </row>
    <row r="2736" spans="1:30" ht="15" customHeight="1" x14ac:dyDescent="0.3">
      <c r="A2736" s="3" t="s">
        <v>2757</v>
      </c>
      <c r="B2736" s="3">
        <v>69</v>
      </c>
      <c r="C2736" s="3" t="s">
        <v>23</v>
      </c>
      <c r="D2736" s="3" t="s">
        <v>26</v>
      </c>
      <c r="E2736" s="3">
        <v>26159.601849969</v>
      </c>
      <c r="F2736" s="3">
        <v>143</v>
      </c>
      <c r="G2736" s="3">
        <v>1430.1780493333399</v>
      </c>
      <c r="H2736" s="3">
        <v>7</v>
      </c>
      <c r="I2736" s="3">
        <v>20</v>
      </c>
      <c r="J2736" s="3">
        <v>32</v>
      </c>
      <c r="K2736" s="3">
        <v>364.34462821951797</v>
      </c>
      <c r="L2736" s="3">
        <v>12</v>
      </c>
      <c r="M2736" s="3">
        <v>15</v>
      </c>
      <c r="N2736" s="3">
        <v>0</v>
      </c>
      <c r="O2736" s="3">
        <v>631</v>
      </c>
      <c r="P2736" s="3">
        <v>4</v>
      </c>
      <c r="Q2736" s="3">
        <v>14016.166127037101</v>
      </c>
      <c r="R2736" s="3">
        <v>7</v>
      </c>
      <c r="S2736" s="3">
        <v>0</v>
      </c>
      <c r="T2736" s="3">
        <v>0</v>
      </c>
      <c r="U2736" s="3">
        <v>10420.039922579899</v>
      </c>
      <c r="V2736" s="3">
        <v>1</v>
      </c>
      <c r="W2736" s="3" t="str">
        <f>IF(Bank_data3[[#This Row],[credit_risk]]=1,"High Risk","Low Risk")</f>
        <v>High Risk</v>
      </c>
      <c r="X2736" s="3" t="str">
        <f t="shared" si="294"/>
        <v>55+</v>
      </c>
      <c r="Y2736" s="3" t="str">
        <f t="shared" si="295"/>
        <v>Low Income</v>
      </c>
      <c r="Z2736" s="3" t="str">
        <f t="shared" si="296"/>
        <v>Fair</v>
      </c>
      <c r="AA2736" s="27">
        <f t="shared" si="297"/>
        <v>0.53579432161937546</v>
      </c>
      <c r="AB2736" s="3" t="str">
        <f t="shared" si="298"/>
        <v>Medium</v>
      </c>
      <c r="AC2736" s="3" t="str">
        <f t="shared" si="299"/>
        <v>Medium</v>
      </c>
      <c r="AD2736" s="3" t="str">
        <f t="shared" si="300"/>
        <v>No</v>
      </c>
    </row>
    <row r="2737" spans="1:30" ht="15" customHeight="1" x14ac:dyDescent="0.3">
      <c r="A2737" s="3" t="s">
        <v>2758</v>
      </c>
      <c r="B2737" s="3">
        <v>64</v>
      </c>
      <c r="C2737" s="3" t="s">
        <v>31</v>
      </c>
      <c r="D2737" s="3" t="s">
        <v>26</v>
      </c>
      <c r="E2737" s="3">
        <v>48026.7346912211</v>
      </c>
      <c r="F2737" s="3">
        <v>28</v>
      </c>
      <c r="G2737" s="3">
        <v>2282.3614258130601</v>
      </c>
      <c r="H2737" s="3">
        <v>3</v>
      </c>
      <c r="I2737" s="3">
        <v>799.91758027982598</v>
      </c>
      <c r="J2737" s="3">
        <v>49</v>
      </c>
      <c r="K2737" s="3">
        <v>710.59090255540195</v>
      </c>
      <c r="L2737" s="3">
        <v>33</v>
      </c>
      <c r="M2737" s="3">
        <v>7</v>
      </c>
      <c r="N2737" s="3">
        <v>1</v>
      </c>
      <c r="O2737" s="3">
        <v>347</v>
      </c>
      <c r="P2737" s="3">
        <v>5</v>
      </c>
      <c r="Q2737" s="3">
        <v>0</v>
      </c>
      <c r="R2737" s="3">
        <v>6</v>
      </c>
      <c r="S2737" s="3">
        <v>0</v>
      </c>
      <c r="T2737" s="3">
        <v>0</v>
      </c>
      <c r="U2737" s="3">
        <v>13352.5893083131</v>
      </c>
      <c r="V2737" s="3">
        <v>1</v>
      </c>
      <c r="W2737" s="3" t="str">
        <f>IF(Bank_data3[[#This Row],[credit_risk]]=1,"High Risk","Low Risk")</f>
        <v>High Risk</v>
      </c>
      <c r="X2737" s="3" t="str">
        <f t="shared" si="294"/>
        <v>55+</v>
      </c>
      <c r="Y2737" s="3" t="str">
        <f t="shared" si="295"/>
        <v>Low Income</v>
      </c>
      <c r="Z2737" s="3" t="str">
        <f t="shared" si="296"/>
        <v>Poor</v>
      </c>
      <c r="AA2737" s="27">
        <f t="shared" si="297"/>
        <v>0</v>
      </c>
      <c r="AB2737" s="3" t="str">
        <f t="shared" si="298"/>
        <v>Medium</v>
      </c>
      <c r="AC2737" s="3" t="str">
        <f t="shared" si="299"/>
        <v>High</v>
      </c>
      <c r="AD2737" s="3" t="str">
        <f t="shared" si="300"/>
        <v>No</v>
      </c>
    </row>
    <row r="2738" spans="1:30" ht="15" customHeight="1" x14ac:dyDescent="0.3">
      <c r="A2738" s="3" t="s">
        <v>2759</v>
      </c>
      <c r="B2738" s="3">
        <v>40</v>
      </c>
      <c r="C2738" s="3" t="s">
        <v>31</v>
      </c>
      <c r="D2738" s="3" t="s">
        <v>33</v>
      </c>
      <c r="E2738" s="3">
        <v>52391.4562880105</v>
      </c>
      <c r="F2738" s="3">
        <v>144</v>
      </c>
      <c r="G2738" s="3">
        <v>2430.5698857319398</v>
      </c>
      <c r="H2738" s="3">
        <v>10</v>
      </c>
      <c r="I2738" s="3">
        <v>1020.92608217796</v>
      </c>
      <c r="J2738" s="3">
        <v>17</v>
      </c>
      <c r="K2738" s="3">
        <v>0</v>
      </c>
      <c r="L2738" s="3">
        <v>61</v>
      </c>
      <c r="M2738" s="3">
        <v>1</v>
      </c>
      <c r="N2738" s="3">
        <v>0</v>
      </c>
      <c r="O2738" s="3">
        <v>854</v>
      </c>
      <c r="P2738" s="3">
        <v>1</v>
      </c>
      <c r="Q2738" s="3">
        <v>16688.2536212864</v>
      </c>
      <c r="R2738" s="3">
        <v>0</v>
      </c>
      <c r="S2738" s="3">
        <v>0</v>
      </c>
      <c r="T2738" s="3">
        <v>0</v>
      </c>
      <c r="U2738" s="3">
        <v>5253.1704526681697</v>
      </c>
      <c r="V2738" s="3">
        <v>0</v>
      </c>
      <c r="W2738" s="3" t="str">
        <f>IF(Bank_data3[[#This Row],[credit_risk]]=1,"High Risk","Low Risk")</f>
        <v>Low Risk</v>
      </c>
      <c r="X2738" s="3" t="str">
        <f t="shared" si="294"/>
        <v>35-44</v>
      </c>
      <c r="Y2738" s="3" t="str">
        <f t="shared" si="295"/>
        <v>Middle Income</v>
      </c>
      <c r="Z2738" s="3" t="str">
        <f t="shared" si="296"/>
        <v>Excellent</v>
      </c>
      <c r="AA2738" s="27">
        <f t="shared" si="297"/>
        <v>0.31853005821304908</v>
      </c>
      <c r="AB2738" s="3" t="str">
        <f t="shared" si="298"/>
        <v>Medium</v>
      </c>
      <c r="AC2738" s="3" t="str">
        <f t="shared" si="299"/>
        <v>High</v>
      </c>
      <c r="AD2738" s="3" t="str">
        <f t="shared" si="300"/>
        <v>No</v>
      </c>
    </row>
    <row r="2739" spans="1:30" ht="15" customHeight="1" x14ac:dyDescent="0.3">
      <c r="A2739" s="3" t="s">
        <v>2760</v>
      </c>
      <c r="B2739" s="3">
        <v>37</v>
      </c>
      <c r="C2739" s="3" t="s">
        <v>23</v>
      </c>
      <c r="D2739" s="3" t="s">
        <v>26</v>
      </c>
      <c r="E2739" s="3">
        <v>35478.131863954703</v>
      </c>
      <c r="F2739" s="3">
        <v>98</v>
      </c>
      <c r="G2739" s="3">
        <v>985.76121536922096</v>
      </c>
      <c r="H2739" s="3">
        <v>1</v>
      </c>
      <c r="I2739" s="3">
        <v>1093.2615332487001</v>
      </c>
      <c r="J2739" s="3">
        <v>39</v>
      </c>
      <c r="K2739" s="3">
        <v>534.77968373379099</v>
      </c>
      <c r="L2739" s="3">
        <v>72</v>
      </c>
      <c r="M2739" s="3">
        <v>4</v>
      </c>
      <c r="N2739" s="3">
        <v>9</v>
      </c>
      <c r="O2739" s="3">
        <v>892</v>
      </c>
      <c r="P2739" s="3">
        <v>4</v>
      </c>
      <c r="Q2739" s="3">
        <v>20206.8762130951</v>
      </c>
      <c r="R2739" s="3">
        <v>4</v>
      </c>
      <c r="S2739" s="3">
        <v>0</v>
      </c>
      <c r="T2739" s="3">
        <v>0</v>
      </c>
      <c r="U2739" s="3">
        <v>5352.4728546484303</v>
      </c>
      <c r="V2739" s="3">
        <v>1</v>
      </c>
      <c r="W2739" s="3" t="str">
        <f>IF(Bank_data3[[#This Row],[credit_risk]]=1,"High Risk","Low Risk")</f>
        <v>High Risk</v>
      </c>
      <c r="X2739" s="3" t="str">
        <f t="shared" si="294"/>
        <v>35-44</v>
      </c>
      <c r="Y2739" s="3" t="str">
        <f t="shared" si="295"/>
        <v>Low Income</v>
      </c>
      <c r="Z2739" s="3" t="str">
        <f t="shared" si="296"/>
        <v>Excellent</v>
      </c>
      <c r="AA2739" s="27">
        <f t="shared" si="297"/>
        <v>0.5695586309499292</v>
      </c>
      <c r="AB2739" s="3" t="str">
        <f t="shared" si="298"/>
        <v>Low</v>
      </c>
      <c r="AC2739" s="3" t="str">
        <f t="shared" si="299"/>
        <v>High</v>
      </c>
      <c r="AD2739" s="3" t="str">
        <f t="shared" si="300"/>
        <v>No</v>
      </c>
    </row>
    <row r="2740" spans="1:30" ht="15" customHeight="1" x14ac:dyDescent="0.3">
      <c r="A2740" s="3" t="s">
        <v>2761</v>
      </c>
      <c r="B2740" s="3">
        <v>56</v>
      </c>
      <c r="C2740" s="3" t="s">
        <v>31</v>
      </c>
      <c r="D2740" s="3" t="s">
        <v>33</v>
      </c>
      <c r="E2740" s="3">
        <v>48605.310062026103</v>
      </c>
      <c r="F2740" s="3">
        <v>141</v>
      </c>
      <c r="G2740" s="3">
        <v>2166.09615121671</v>
      </c>
      <c r="H2740" s="3">
        <v>3</v>
      </c>
      <c r="I2740" s="3">
        <v>520.25559639685605</v>
      </c>
      <c r="J2740" s="3">
        <v>21</v>
      </c>
      <c r="K2740" s="3">
        <v>329.11930256070002</v>
      </c>
      <c r="L2740" s="3">
        <v>50</v>
      </c>
      <c r="M2740" s="3">
        <v>3</v>
      </c>
      <c r="N2740" s="3">
        <v>1</v>
      </c>
      <c r="O2740" s="3">
        <v>367</v>
      </c>
      <c r="P2740" s="3">
        <v>0</v>
      </c>
      <c r="Q2740" s="3">
        <v>3640.894581816</v>
      </c>
      <c r="R2740" s="3">
        <v>0</v>
      </c>
      <c r="S2740" s="3">
        <v>1</v>
      </c>
      <c r="T2740" s="3">
        <v>1</v>
      </c>
      <c r="U2740" s="3">
        <v>5462.4327993487996</v>
      </c>
      <c r="V2740" s="3">
        <v>1</v>
      </c>
      <c r="W2740" s="3" t="str">
        <f>IF(Bank_data3[[#This Row],[credit_risk]]=1,"High Risk","Low Risk")</f>
        <v>High Risk</v>
      </c>
      <c r="X2740" s="3" t="str">
        <f t="shared" si="294"/>
        <v>55+</v>
      </c>
      <c r="Y2740" s="3" t="str">
        <f t="shared" si="295"/>
        <v>Low Income</v>
      </c>
      <c r="Z2740" s="3" t="str">
        <f t="shared" si="296"/>
        <v>Poor</v>
      </c>
      <c r="AA2740" s="27">
        <f t="shared" si="297"/>
        <v>7.4907341958518309E-2</v>
      </c>
      <c r="AB2740" s="3" t="str">
        <f t="shared" si="298"/>
        <v>Medium</v>
      </c>
      <c r="AC2740" s="3" t="str">
        <f t="shared" si="299"/>
        <v>High</v>
      </c>
      <c r="AD2740" s="3" t="str">
        <f t="shared" si="300"/>
        <v>No</v>
      </c>
    </row>
    <row r="2741" spans="1:30" ht="15" customHeight="1" x14ac:dyDescent="0.3">
      <c r="A2741" s="3" t="s">
        <v>2762</v>
      </c>
      <c r="B2741" s="3">
        <v>64</v>
      </c>
      <c r="C2741" s="3" t="s">
        <v>23</v>
      </c>
      <c r="D2741" s="3" t="s">
        <v>33</v>
      </c>
      <c r="E2741" s="3">
        <v>60106.000295479098</v>
      </c>
      <c r="F2741" s="3">
        <v>168</v>
      </c>
      <c r="G2741" s="3">
        <v>2001.76507423572</v>
      </c>
      <c r="H2741" s="3">
        <v>6</v>
      </c>
      <c r="I2741" s="3">
        <v>1163.68164769186</v>
      </c>
      <c r="J2741" s="3">
        <v>13</v>
      </c>
      <c r="K2741" s="3">
        <v>469.561848017057</v>
      </c>
      <c r="L2741" s="3">
        <v>40</v>
      </c>
      <c r="M2741" s="3">
        <v>3</v>
      </c>
      <c r="N2741" s="3">
        <v>3</v>
      </c>
      <c r="O2741" s="3">
        <v>533</v>
      </c>
      <c r="P2741" s="3">
        <v>4</v>
      </c>
      <c r="Q2741" s="3">
        <v>8568.4886434546697</v>
      </c>
      <c r="R2741" s="3">
        <v>4</v>
      </c>
      <c r="S2741" s="3">
        <v>0</v>
      </c>
      <c r="T2741" s="3">
        <v>0</v>
      </c>
      <c r="U2741" s="3">
        <v>9216.2298905309599</v>
      </c>
      <c r="V2741" s="3">
        <v>1</v>
      </c>
      <c r="W2741" s="3" t="str">
        <f>IF(Bank_data3[[#This Row],[credit_risk]]=1,"High Risk","Low Risk")</f>
        <v>High Risk</v>
      </c>
      <c r="X2741" s="3" t="str">
        <f t="shared" si="294"/>
        <v>55+</v>
      </c>
      <c r="Y2741" s="3" t="str">
        <f t="shared" si="295"/>
        <v>Middle Income</v>
      </c>
      <c r="Z2741" s="3" t="str">
        <f t="shared" si="296"/>
        <v>Poor</v>
      </c>
      <c r="AA2741" s="27">
        <f t="shared" si="297"/>
        <v>0.14255629390297581</v>
      </c>
      <c r="AB2741" s="3" t="str">
        <f t="shared" si="298"/>
        <v>Medium</v>
      </c>
      <c r="AC2741" s="3" t="str">
        <f t="shared" si="299"/>
        <v>High</v>
      </c>
      <c r="AD2741" s="3" t="str">
        <f t="shared" si="300"/>
        <v>No</v>
      </c>
    </row>
    <row r="2742" spans="1:30" ht="15" customHeight="1" x14ac:dyDescent="0.3">
      <c r="A2742" s="3" t="s">
        <v>2763</v>
      </c>
      <c r="B2742" s="3">
        <v>51</v>
      </c>
      <c r="C2742" s="3" t="s">
        <v>31</v>
      </c>
      <c r="D2742" s="3" t="s">
        <v>26</v>
      </c>
      <c r="E2742" s="3">
        <v>41591.467430277997</v>
      </c>
      <c r="F2742" s="3">
        <v>82</v>
      </c>
      <c r="G2742" s="3">
        <v>1307.51646655694</v>
      </c>
      <c r="H2742" s="3">
        <v>6</v>
      </c>
      <c r="I2742" s="3">
        <v>613.19983398435704</v>
      </c>
      <c r="J2742" s="3">
        <v>28</v>
      </c>
      <c r="K2742" s="3">
        <v>326.50349049275701</v>
      </c>
      <c r="L2742" s="3">
        <v>54</v>
      </c>
      <c r="M2742" s="3">
        <v>0</v>
      </c>
      <c r="N2742" s="3">
        <v>5</v>
      </c>
      <c r="O2742" s="3">
        <v>540</v>
      </c>
      <c r="P2742" s="3">
        <v>5</v>
      </c>
      <c r="Q2742" s="3">
        <v>3105.5208255708999</v>
      </c>
      <c r="R2742" s="3">
        <v>2</v>
      </c>
      <c r="S2742" s="3">
        <v>0</v>
      </c>
      <c r="T2742" s="3">
        <v>0</v>
      </c>
      <c r="U2742" s="3">
        <v>13935.209688434799</v>
      </c>
      <c r="V2742" s="3">
        <v>1</v>
      </c>
      <c r="W2742" s="3" t="str">
        <f>IF(Bank_data3[[#This Row],[credit_risk]]=1,"High Risk","Low Risk")</f>
        <v>High Risk</v>
      </c>
      <c r="X2742" s="3" t="str">
        <f t="shared" si="294"/>
        <v>45-54</v>
      </c>
      <c r="Y2742" s="3" t="str">
        <f t="shared" si="295"/>
        <v>Low Income</v>
      </c>
      <c r="Z2742" s="3" t="str">
        <f t="shared" si="296"/>
        <v>Poor</v>
      </c>
      <c r="AA2742" s="27">
        <f t="shared" si="297"/>
        <v>7.466725791237952E-2</v>
      </c>
      <c r="AB2742" s="3" t="str">
        <f t="shared" si="298"/>
        <v>Medium</v>
      </c>
      <c r="AC2742" s="3" t="str">
        <f t="shared" si="299"/>
        <v>High</v>
      </c>
      <c r="AD2742" s="3" t="str">
        <f t="shared" si="300"/>
        <v>No</v>
      </c>
    </row>
    <row r="2743" spans="1:30" ht="15" customHeight="1" x14ac:dyDescent="0.3">
      <c r="A2743" s="3" t="s">
        <v>2764</v>
      </c>
      <c r="B2743" s="3">
        <v>55</v>
      </c>
      <c r="C2743" s="3" t="s">
        <v>23</v>
      </c>
      <c r="D2743" s="3" t="s">
        <v>26</v>
      </c>
      <c r="E2743" s="3">
        <v>63757.933054346999</v>
      </c>
      <c r="F2743" s="3">
        <v>59</v>
      </c>
      <c r="G2743" s="3">
        <v>2096.8937706086299</v>
      </c>
      <c r="H2743" s="3">
        <v>0</v>
      </c>
      <c r="I2743" s="3">
        <v>742.56596211066096</v>
      </c>
      <c r="J2743" s="3">
        <v>44</v>
      </c>
      <c r="K2743" s="3">
        <v>198.30261724558</v>
      </c>
      <c r="L2743" s="3">
        <v>27</v>
      </c>
      <c r="M2743" s="3">
        <v>14</v>
      </c>
      <c r="N2743" s="3">
        <v>7</v>
      </c>
      <c r="O2743" s="3">
        <v>755</v>
      </c>
      <c r="P2743" s="3">
        <v>3</v>
      </c>
      <c r="Q2743" s="3">
        <v>12550.8302285188</v>
      </c>
      <c r="R2743" s="3">
        <v>0</v>
      </c>
      <c r="S2743" s="3">
        <v>0</v>
      </c>
      <c r="T2743" s="3">
        <v>0</v>
      </c>
      <c r="U2743" s="3">
        <v>11104.802201992499</v>
      </c>
      <c r="V2743" s="3">
        <v>0</v>
      </c>
      <c r="W2743" s="3" t="str">
        <f>IF(Bank_data3[[#This Row],[credit_risk]]=1,"High Risk","Low Risk")</f>
        <v>Low Risk</v>
      </c>
      <c r="X2743" s="3" t="str">
        <f t="shared" si="294"/>
        <v>55+</v>
      </c>
      <c r="Y2743" s="3" t="str">
        <f t="shared" si="295"/>
        <v>Middle Income</v>
      </c>
      <c r="Z2743" s="3" t="str">
        <f t="shared" si="296"/>
        <v>Very Good</v>
      </c>
      <c r="AA2743" s="27">
        <f t="shared" si="297"/>
        <v>0.19685127210476733</v>
      </c>
      <c r="AB2743" s="3" t="str">
        <f t="shared" si="298"/>
        <v>Medium</v>
      </c>
      <c r="AC2743" s="3" t="str">
        <f t="shared" si="299"/>
        <v>Medium</v>
      </c>
      <c r="AD2743" s="3" t="str">
        <f t="shared" si="300"/>
        <v>No</v>
      </c>
    </row>
    <row r="2744" spans="1:30" ht="15" customHeight="1" x14ac:dyDescent="0.3">
      <c r="A2744" s="3" t="s">
        <v>2765</v>
      </c>
      <c r="B2744" s="3">
        <v>36</v>
      </c>
      <c r="C2744" s="3" t="s">
        <v>28</v>
      </c>
      <c r="D2744" s="3" t="s">
        <v>33</v>
      </c>
      <c r="E2744" s="3">
        <v>57069.156926875803</v>
      </c>
      <c r="F2744" s="3">
        <v>152</v>
      </c>
      <c r="G2744" s="3">
        <v>2481.0232473810001</v>
      </c>
      <c r="H2744" s="3">
        <v>11</v>
      </c>
      <c r="I2744" s="3">
        <v>648.33722322517804</v>
      </c>
      <c r="J2744" s="3">
        <v>14</v>
      </c>
      <c r="K2744" s="3">
        <v>338.64160579739098</v>
      </c>
      <c r="L2744" s="3">
        <v>60</v>
      </c>
      <c r="M2744" s="3">
        <v>12</v>
      </c>
      <c r="N2744" s="3">
        <v>9</v>
      </c>
      <c r="O2744" s="3">
        <v>509</v>
      </c>
      <c r="P2744" s="3">
        <v>4</v>
      </c>
      <c r="Q2744" s="3">
        <v>12917.297254028999</v>
      </c>
      <c r="R2744" s="3">
        <v>6</v>
      </c>
      <c r="S2744" s="3">
        <v>0</v>
      </c>
      <c r="T2744" s="3">
        <v>0</v>
      </c>
      <c r="U2744" s="3">
        <v>500</v>
      </c>
      <c r="V2744" s="3">
        <v>1</v>
      </c>
      <c r="W2744" s="3" t="str">
        <f>IF(Bank_data3[[#This Row],[credit_risk]]=1,"High Risk","Low Risk")</f>
        <v>High Risk</v>
      </c>
      <c r="X2744" s="3" t="str">
        <f t="shared" si="294"/>
        <v>35-44</v>
      </c>
      <c r="Y2744" s="3" t="str">
        <f t="shared" si="295"/>
        <v>Middle Income</v>
      </c>
      <c r="Z2744" s="3" t="str">
        <f t="shared" si="296"/>
        <v>Poor</v>
      </c>
      <c r="AA2744" s="27">
        <f t="shared" si="297"/>
        <v>0.22634463078857583</v>
      </c>
      <c r="AB2744" s="3" t="str">
        <f t="shared" si="298"/>
        <v>Medium</v>
      </c>
      <c r="AC2744" s="3" t="str">
        <f t="shared" si="299"/>
        <v>High</v>
      </c>
      <c r="AD2744" s="3" t="str">
        <f t="shared" si="300"/>
        <v>No</v>
      </c>
    </row>
    <row r="2745" spans="1:30" ht="15" customHeight="1" x14ac:dyDescent="0.3">
      <c r="A2745" s="3" t="s">
        <v>2766</v>
      </c>
      <c r="B2745" s="3">
        <v>54</v>
      </c>
      <c r="C2745" s="3" t="s">
        <v>31</v>
      </c>
      <c r="D2745" s="3" t="s">
        <v>24</v>
      </c>
      <c r="E2745" s="3">
        <v>39507.7963792382</v>
      </c>
      <c r="F2745" s="3">
        <v>113</v>
      </c>
      <c r="G2745" s="3">
        <v>2180.5268223132598</v>
      </c>
      <c r="H2745" s="3">
        <v>11</v>
      </c>
      <c r="I2745" s="3">
        <v>402.263727243684</v>
      </c>
      <c r="J2745" s="3">
        <v>14</v>
      </c>
      <c r="K2745" s="3">
        <v>361.31847835819701</v>
      </c>
      <c r="L2745" s="3">
        <v>6</v>
      </c>
      <c r="M2745" s="3">
        <v>16</v>
      </c>
      <c r="N2745" s="3">
        <v>8</v>
      </c>
      <c r="O2745" s="3">
        <v>453</v>
      </c>
      <c r="P2745" s="3">
        <v>3</v>
      </c>
      <c r="Q2745" s="3">
        <v>3972.1102272621201</v>
      </c>
      <c r="R2745" s="3">
        <v>0</v>
      </c>
      <c r="S2745" s="3">
        <v>0</v>
      </c>
      <c r="T2745" s="3">
        <v>0</v>
      </c>
      <c r="U2745" s="3">
        <v>21615.630765687099</v>
      </c>
      <c r="V2745" s="3">
        <v>1</v>
      </c>
      <c r="W2745" s="3" t="str">
        <f>IF(Bank_data3[[#This Row],[credit_risk]]=1,"High Risk","Low Risk")</f>
        <v>High Risk</v>
      </c>
      <c r="X2745" s="3" t="str">
        <f t="shared" si="294"/>
        <v>45-54</v>
      </c>
      <c r="Y2745" s="3" t="str">
        <f t="shared" si="295"/>
        <v>Low Income</v>
      </c>
      <c r="Z2745" s="3" t="str">
        <f t="shared" si="296"/>
        <v>Poor</v>
      </c>
      <c r="AA2745" s="27">
        <f t="shared" si="297"/>
        <v>0.10053990835463325</v>
      </c>
      <c r="AB2745" s="3" t="str">
        <f t="shared" si="298"/>
        <v>Medium</v>
      </c>
      <c r="AC2745" s="3" t="str">
        <f t="shared" si="299"/>
        <v>Low</v>
      </c>
      <c r="AD2745" s="3" t="str">
        <f t="shared" si="300"/>
        <v>No</v>
      </c>
    </row>
    <row r="2746" spans="1:30" ht="15" customHeight="1" x14ac:dyDescent="0.3">
      <c r="A2746" s="3" t="s">
        <v>2767</v>
      </c>
      <c r="B2746" s="3">
        <v>68</v>
      </c>
      <c r="C2746" s="3" t="s">
        <v>23</v>
      </c>
      <c r="D2746" s="3" t="s">
        <v>24</v>
      </c>
      <c r="E2746" s="3">
        <v>70294.178608205897</v>
      </c>
      <c r="F2746" s="3">
        <v>146</v>
      </c>
      <c r="G2746" s="3">
        <v>657.05257971949095</v>
      </c>
      <c r="H2746" s="3">
        <v>0</v>
      </c>
      <c r="I2746" s="3">
        <v>1349.4018555973</v>
      </c>
      <c r="J2746" s="3">
        <v>44</v>
      </c>
      <c r="K2746" s="3">
        <v>442.136010981764</v>
      </c>
      <c r="L2746" s="3">
        <v>77</v>
      </c>
      <c r="M2746" s="3">
        <v>5</v>
      </c>
      <c r="N2746" s="3">
        <v>9</v>
      </c>
      <c r="O2746" s="3">
        <v>458</v>
      </c>
      <c r="P2746" s="3">
        <v>4</v>
      </c>
      <c r="Q2746" s="3">
        <v>8526.3063224556809</v>
      </c>
      <c r="R2746" s="3">
        <v>4</v>
      </c>
      <c r="S2746" s="3">
        <v>0</v>
      </c>
      <c r="T2746" s="3">
        <v>0</v>
      </c>
      <c r="U2746" s="3">
        <v>10186.0665236113</v>
      </c>
      <c r="V2746" s="3">
        <v>1</v>
      </c>
      <c r="W2746" s="3" t="str">
        <f>IF(Bank_data3[[#This Row],[credit_risk]]=1,"High Risk","Low Risk")</f>
        <v>High Risk</v>
      </c>
      <c r="X2746" s="3" t="str">
        <f t="shared" si="294"/>
        <v>55+</v>
      </c>
      <c r="Y2746" s="3" t="str">
        <f t="shared" si="295"/>
        <v>Middle Income</v>
      </c>
      <c r="Z2746" s="3" t="str">
        <f t="shared" si="296"/>
        <v>Poor</v>
      </c>
      <c r="AA2746" s="27">
        <f t="shared" si="297"/>
        <v>0.1212946291040429</v>
      </c>
      <c r="AB2746" s="3" t="str">
        <f t="shared" si="298"/>
        <v>Low</v>
      </c>
      <c r="AC2746" s="3" t="str">
        <f t="shared" si="299"/>
        <v>High</v>
      </c>
      <c r="AD2746" s="3" t="str">
        <f t="shared" si="300"/>
        <v>No</v>
      </c>
    </row>
    <row r="2747" spans="1:30" ht="15" customHeight="1" x14ac:dyDescent="0.3">
      <c r="A2747" s="3" t="s">
        <v>2768</v>
      </c>
      <c r="B2747" s="3">
        <v>30</v>
      </c>
      <c r="C2747" s="3" t="s">
        <v>31</v>
      </c>
      <c r="D2747" s="3" t="s">
        <v>33</v>
      </c>
      <c r="E2747" s="3">
        <v>36663.1319537038</v>
      </c>
      <c r="F2747" s="3">
        <v>207</v>
      </c>
      <c r="G2747" s="3">
        <v>1277.48005823262</v>
      </c>
      <c r="H2747" s="3">
        <v>2</v>
      </c>
      <c r="I2747" s="3">
        <v>816.80623600532704</v>
      </c>
      <c r="J2747" s="3">
        <v>3</v>
      </c>
      <c r="K2747" s="3">
        <v>497.03419183367998</v>
      </c>
      <c r="L2747" s="3">
        <v>1</v>
      </c>
      <c r="M2747" s="3">
        <v>19</v>
      </c>
      <c r="N2747" s="3">
        <v>6</v>
      </c>
      <c r="O2747" s="3">
        <v>481</v>
      </c>
      <c r="P2747" s="3">
        <v>1</v>
      </c>
      <c r="Q2747" s="3">
        <v>18459.6437111251</v>
      </c>
      <c r="R2747" s="3">
        <v>5</v>
      </c>
      <c r="S2747" s="3">
        <v>0</v>
      </c>
      <c r="T2747" s="3">
        <v>0</v>
      </c>
      <c r="U2747" s="3">
        <v>13743.8531549985</v>
      </c>
      <c r="V2747" s="3">
        <v>1</v>
      </c>
      <c r="W2747" s="3" t="str">
        <f>IF(Bank_data3[[#This Row],[credit_risk]]=1,"High Risk","Low Risk")</f>
        <v>High Risk</v>
      </c>
      <c r="X2747" s="3" t="str">
        <f t="shared" si="294"/>
        <v>25-34</v>
      </c>
      <c r="Y2747" s="3" t="str">
        <f t="shared" si="295"/>
        <v>Low Income</v>
      </c>
      <c r="Z2747" s="3" t="str">
        <f t="shared" si="296"/>
        <v>Poor</v>
      </c>
      <c r="AA2747" s="27">
        <f t="shared" si="297"/>
        <v>0.50349336588142357</v>
      </c>
      <c r="AB2747" s="3" t="str">
        <f t="shared" si="298"/>
        <v>Medium</v>
      </c>
      <c r="AC2747" s="3" t="str">
        <f t="shared" si="299"/>
        <v>Low</v>
      </c>
      <c r="AD2747" s="3" t="str">
        <f t="shared" si="300"/>
        <v>No</v>
      </c>
    </row>
    <row r="2748" spans="1:30" ht="15" customHeight="1" x14ac:dyDescent="0.3">
      <c r="A2748" s="3" t="s">
        <v>2769</v>
      </c>
      <c r="B2748" s="3">
        <v>40</v>
      </c>
      <c r="C2748" s="3" t="s">
        <v>31</v>
      </c>
      <c r="D2748" s="3" t="s">
        <v>26</v>
      </c>
      <c r="E2748" s="3">
        <v>65406.079497293897</v>
      </c>
      <c r="F2748" s="3">
        <v>78</v>
      </c>
      <c r="G2748" s="3">
        <v>1819.69492590711</v>
      </c>
      <c r="H2748" s="3">
        <v>1</v>
      </c>
      <c r="I2748" s="3">
        <v>1180.5614325305201</v>
      </c>
      <c r="J2748" s="3">
        <v>35</v>
      </c>
      <c r="K2748" s="3">
        <v>656.73869946935099</v>
      </c>
      <c r="L2748" s="3">
        <v>75</v>
      </c>
      <c r="M2748" s="3">
        <v>12</v>
      </c>
      <c r="N2748" s="3">
        <v>3</v>
      </c>
      <c r="O2748" s="3">
        <v>483</v>
      </c>
      <c r="P2748" s="3">
        <v>0</v>
      </c>
      <c r="Q2748" s="3">
        <v>15338.2935005581</v>
      </c>
      <c r="R2748" s="3">
        <v>3</v>
      </c>
      <c r="S2748" s="3">
        <v>0</v>
      </c>
      <c r="T2748" s="3">
        <v>0</v>
      </c>
      <c r="U2748" s="3">
        <v>10256.093848422301</v>
      </c>
      <c r="V2748" s="3">
        <v>1</v>
      </c>
      <c r="W2748" s="3" t="str">
        <f>IF(Bank_data3[[#This Row],[credit_risk]]=1,"High Risk","Low Risk")</f>
        <v>High Risk</v>
      </c>
      <c r="X2748" s="3" t="str">
        <f t="shared" si="294"/>
        <v>35-44</v>
      </c>
      <c r="Y2748" s="3" t="str">
        <f t="shared" si="295"/>
        <v>Middle Income</v>
      </c>
      <c r="Z2748" s="3" t="str">
        <f t="shared" si="296"/>
        <v>Poor</v>
      </c>
      <c r="AA2748" s="27">
        <f t="shared" si="297"/>
        <v>0.23450868204373426</v>
      </c>
      <c r="AB2748" s="3" t="str">
        <f t="shared" si="298"/>
        <v>Medium</v>
      </c>
      <c r="AC2748" s="3" t="str">
        <f t="shared" si="299"/>
        <v>High</v>
      </c>
      <c r="AD2748" s="3" t="str">
        <f t="shared" si="300"/>
        <v>No</v>
      </c>
    </row>
    <row r="2749" spans="1:30" ht="15" customHeight="1" x14ac:dyDescent="0.3">
      <c r="A2749" s="3" t="s">
        <v>2770</v>
      </c>
      <c r="B2749" s="3">
        <v>45</v>
      </c>
      <c r="C2749" s="3" t="s">
        <v>31</v>
      </c>
      <c r="D2749" s="3" t="s">
        <v>33</v>
      </c>
      <c r="E2749" s="3">
        <v>36985.717430850797</v>
      </c>
      <c r="F2749" s="3">
        <v>212</v>
      </c>
      <c r="G2749" s="3">
        <v>857.20349312353505</v>
      </c>
      <c r="H2749" s="3">
        <v>2</v>
      </c>
      <c r="I2749" s="3">
        <v>1165.6489346176099</v>
      </c>
      <c r="J2749" s="3">
        <v>4</v>
      </c>
      <c r="K2749" s="3">
        <v>870.47922064188106</v>
      </c>
      <c r="L2749" s="3">
        <v>1</v>
      </c>
      <c r="M2749" s="3">
        <v>11</v>
      </c>
      <c r="N2749" s="3">
        <v>6</v>
      </c>
      <c r="O2749" s="3">
        <v>867</v>
      </c>
      <c r="P2749" s="3">
        <v>3</v>
      </c>
      <c r="Q2749" s="3">
        <v>13173.4478455729</v>
      </c>
      <c r="R2749" s="3">
        <v>5</v>
      </c>
      <c r="S2749" s="3">
        <v>0</v>
      </c>
      <c r="T2749" s="3">
        <v>0</v>
      </c>
      <c r="U2749" s="3">
        <v>2205.2775986552301</v>
      </c>
      <c r="V2749" s="3">
        <v>1</v>
      </c>
      <c r="W2749" s="3" t="str">
        <f>IF(Bank_data3[[#This Row],[credit_risk]]=1,"High Risk","Low Risk")</f>
        <v>High Risk</v>
      </c>
      <c r="X2749" s="3" t="str">
        <f t="shared" si="294"/>
        <v>45-54</v>
      </c>
      <c r="Y2749" s="3" t="str">
        <f t="shared" si="295"/>
        <v>Low Income</v>
      </c>
      <c r="Z2749" s="3" t="str">
        <f t="shared" si="296"/>
        <v>Excellent</v>
      </c>
      <c r="AA2749" s="27">
        <f t="shared" si="297"/>
        <v>0.3561766206158426</v>
      </c>
      <c r="AB2749" s="3" t="str">
        <f t="shared" si="298"/>
        <v>Low</v>
      </c>
      <c r="AC2749" s="3" t="str">
        <f t="shared" si="299"/>
        <v>Low</v>
      </c>
      <c r="AD2749" s="3" t="str">
        <f t="shared" si="300"/>
        <v>No</v>
      </c>
    </row>
    <row r="2750" spans="1:30" ht="15" customHeight="1" x14ac:dyDescent="0.3">
      <c r="A2750" s="3" t="s">
        <v>2771</v>
      </c>
      <c r="B2750" s="3">
        <v>23</v>
      </c>
      <c r="C2750" s="3" t="s">
        <v>23</v>
      </c>
      <c r="D2750" s="3" t="s">
        <v>33</v>
      </c>
      <c r="E2750" s="3">
        <v>44310.679540848803</v>
      </c>
      <c r="F2750" s="3">
        <v>31</v>
      </c>
      <c r="G2750" s="3">
        <v>2746.3614059444499</v>
      </c>
      <c r="H2750" s="3">
        <v>3</v>
      </c>
      <c r="I2750" s="3">
        <v>461.22092500445598</v>
      </c>
      <c r="J2750" s="3">
        <v>2</v>
      </c>
      <c r="K2750" s="3">
        <v>516.93836978533398</v>
      </c>
      <c r="L2750" s="3">
        <v>27</v>
      </c>
      <c r="M2750" s="3">
        <v>11</v>
      </c>
      <c r="N2750" s="3">
        <v>0</v>
      </c>
      <c r="O2750" s="3">
        <v>864</v>
      </c>
      <c r="P2750" s="3">
        <v>4</v>
      </c>
      <c r="Q2750" s="3">
        <v>18585.7204286618</v>
      </c>
      <c r="R2750" s="3">
        <v>5</v>
      </c>
      <c r="S2750" s="3">
        <v>0</v>
      </c>
      <c r="T2750" s="3">
        <v>0</v>
      </c>
      <c r="U2750" s="3">
        <v>10722.825707525</v>
      </c>
      <c r="V2750" s="3">
        <v>1</v>
      </c>
      <c r="W2750" s="3" t="str">
        <f>IF(Bank_data3[[#This Row],[credit_risk]]=1,"High Risk","Low Risk")</f>
        <v>High Risk</v>
      </c>
      <c r="X2750" s="3" t="str">
        <f t="shared" si="294"/>
        <v>18-24</v>
      </c>
      <c r="Y2750" s="3" t="str">
        <f t="shared" si="295"/>
        <v>Low Income</v>
      </c>
      <c r="Z2750" s="3" t="str">
        <f t="shared" si="296"/>
        <v>Excellent</v>
      </c>
      <c r="AA2750" s="27">
        <f t="shared" si="297"/>
        <v>0.41944110587444572</v>
      </c>
      <c r="AB2750" s="3" t="str">
        <f t="shared" si="298"/>
        <v>Medium</v>
      </c>
      <c r="AC2750" s="3" t="str">
        <f t="shared" si="299"/>
        <v>Medium</v>
      </c>
      <c r="AD2750" s="3" t="str">
        <f t="shared" si="300"/>
        <v>No</v>
      </c>
    </row>
    <row r="2751" spans="1:30" ht="15" customHeight="1" x14ac:dyDescent="0.3">
      <c r="A2751" s="3" t="s">
        <v>2772</v>
      </c>
      <c r="B2751" s="3">
        <v>53</v>
      </c>
      <c r="C2751" s="3" t="s">
        <v>28</v>
      </c>
      <c r="D2751" s="3" t="s">
        <v>26</v>
      </c>
      <c r="E2751" s="3">
        <v>47072.402784011399</v>
      </c>
      <c r="F2751" s="3">
        <v>212</v>
      </c>
      <c r="G2751" s="3">
        <v>1750.7598106432899</v>
      </c>
      <c r="H2751" s="3">
        <v>6</v>
      </c>
      <c r="I2751" s="3">
        <v>1225.6445366850601</v>
      </c>
      <c r="J2751" s="3">
        <v>11</v>
      </c>
      <c r="K2751" s="3">
        <v>239.01981462362599</v>
      </c>
      <c r="L2751" s="3">
        <v>53</v>
      </c>
      <c r="M2751" s="3">
        <v>19</v>
      </c>
      <c r="N2751" s="3">
        <v>9</v>
      </c>
      <c r="O2751" s="3">
        <v>499</v>
      </c>
      <c r="P2751" s="3">
        <v>2</v>
      </c>
      <c r="Q2751" s="3">
        <v>22832.771211110899</v>
      </c>
      <c r="R2751" s="3">
        <v>0</v>
      </c>
      <c r="S2751" s="3">
        <v>0</v>
      </c>
      <c r="T2751" s="3">
        <v>0</v>
      </c>
      <c r="U2751" s="3">
        <v>2970.43855204072</v>
      </c>
      <c r="V2751" s="3">
        <v>1</v>
      </c>
      <c r="W2751" s="3" t="str">
        <f>IF(Bank_data3[[#This Row],[credit_risk]]=1,"High Risk","Low Risk")</f>
        <v>High Risk</v>
      </c>
      <c r="X2751" s="3" t="str">
        <f t="shared" si="294"/>
        <v>45-54</v>
      </c>
      <c r="Y2751" s="3" t="str">
        <f t="shared" si="295"/>
        <v>Low Income</v>
      </c>
      <c r="Z2751" s="3" t="str">
        <f t="shared" si="296"/>
        <v>Poor</v>
      </c>
      <c r="AA2751" s="27">
        <f t="shared" si="297"/>
        <v>0.48505642076266126</v>
      </c>
      <c r="AB2751" s="3" t="str">
        <f t="shared" si="298"/>
        <v>Medium</v>
      </c>
      <c r="AC2751" s="3" t="str">
        <f t="shared" si="299"/>
        <v>High</v>
      </c>
      <c r="AD2751" s="3" t="str">
        <f t="shared" si="300"/>
        <v>No</v>
      </c>
    </row>
    <row r="2752" spans="1:30" ht="15" customHeight="1" x14ac:dyDescent="0.3">
      <c r="A2752" s="3" t="s">
        <v>2773</v>
      </c>
      <c r="B2752" s="3">
        <v>67</v>
      </c>
      <c r="C2752" s="3" t="s">
        <v>28</v>
      </c>
      <c r="D2752" s="3" t="s">
        <v>24</v>
      </c>
      <c r="E2752" s="3">
        <v>56094.495635954503</v>
      </c>
      <c r="F2752" s="3">
        <v>132</v>
      </c>
      <c r="G2752" s="3">
        <v>1137.14580635019</v>
      </c>
      <c r="H2752" s="3">
        <v>1</v>
      </c>
      <c r="I2752" s="3">
        <v>976.19498524226299</v>
      </c>
      <c r="J2752" s="3">
        <v>19</v>
      </c>
      <c r="K2752" s="3">
        <v>693.92428447699501</v>
      </c>
      <c r="L2752" s="3">
        <v>75</v>
      </c>
      <c r="M2752" s="3">
        <v>9</v>
      </c>
      <c r="N2752" s="3">
        <v>5</v>
      </c>
      <c r="O2752" s="3">
        <v>845</v>
      </c>
      <c r="P2752" s="3">
        <v>2</v>
      </c>
      <c r="Q2752" s="3">
        <v>12828.569557994701</v>
      </c>
      <c r="R2752" s="3">
        <v>3</v>
      </c>
      <c r="S2752" s="3">
        <v>0</v>
      </c>
      <c r="T2752" s="3">
        <v>0</v>
      </c>
      <c r="U2752" s="3">
        <v>9863.4438310270998</v>
      </c>
      <c r="V2752" s="3">
        <v>0</v>
      </c>
      <c r="W2752" s="3" t="str">
        <f>IF(Bank_data3[[#This Row],[credit_risk]]=1,"High Risk","Low Risk")</f>
        <v>Low Risk</v>
      </c>
      <c r="X2752" s="3" t="str">
        <f t="shared" si="294"/>
        <v>55+</v>
      </c>
      <c r="Y2752" s="3" t="str">
        <f t="shared" si="295"/>
        <v>Middle Income</v>
      </c>
      <c r="Z2752" s="3" t="str">
        <f t="shared" si="296"/>
        <v>Excellent</v>
      </c>
      <c r="AA2752" s="27">
        <f t="shared" si="297"/>
        <v>0.22869569308993057</v>
      </c>
      <c r="AB2752" s="3" t="str">
        <f t="shared" si="298"/>
        <v>Medium</v>
      </c>
      <c r="AC2752" s="3" t="str">
        <f t="shared" si="299"/>
        <v>High</v>
      </c>
      <c r="AD2752" s="3" t="str">
        <f t="shared" si="300"/>
        <v>No</v>
      </c>
    </row>
    <row r="2753" spans="1:30" ht="15" customHeight="1" x14ac:dyDescent="0.3">
      <c r="A2753" s="3" t="s">
        <v>2774</v>
      </c>
      <c r="B2753" s="3">
        <v>37</v>
      </c>
      <c r="C2753" s="3" t="s">
        <v>28</v>
      </c>
      <c r="D2753" s="3" t="s">
        <v>33</v>
      </c>
      <c r="E2753" s="3">
        <v>10000</v>
      </c>
      <c r="F2753" s="3">
        <v>184</v>
      </c>
      <c r="G2753" s="3">
        <v>1087.1483852686699</v>
      </c>
      <c r="H2753" s="3">
        <v>6</v>
      </c>
      <c r="I2753" s="3">
        <v>435.68434743448898</v>
      </c>
      <c r="J2753" s="3">
        <v>43</v>
      </c>
      <c r="K2753" s="3">
        <v>566.25322641507</v>
      </c>
      <c r="L2753" s="3">
        <v>57</v>
      </c>
      <c r="M2753" s="3">
        <v>1</v>
      </c>
      <c r="N2753" s="3">
        <v>0</v>
      </c>
      <c r="O2753" s="3">
        <v>345</v>
      </c>
      <c r="P2753" s="3">
        <v>0</v>
      </c>
      <c r="Q2753" s="3">
        <v>13843.055470466201</v>
      </c>
      <c r="R2753" s="3">
        <v>5</v>
      </c>
      <c r="S2753" s="3">
        <v>1</v>
      </c>
      <c r="T2753" s="3">
        <v>0</v>
      </c>
      <c r="U2753" s="3">
        <v>10514.495405941099</v>
      </c>
      <c r="V2753" s="3">
        <v>1</v>
      </c>
      <c r="W2753" s="3" t="str">
        <f>IF(Bank_data3[[#This Row],[credit_risk]]=1,"High Risk","Low Risk")</f>
        <v>High Risk</v>
      </c>
      <c r="X2753" s="3" t="str">
        <f t="shared" si="294"/>
        <v>35-44</v>
      </c>
      <c r="Y2753" s="3" t="str">
        <f t="shared" si="295"/>
        <v>Low Income</v>
      </c>
      <c r="Z2753" s="3" t="str">
        <f t="shared" si="296"/>
        <v>Poor</v>
      </c>
      <c r="AA2753" s="27">
        <f t="shared" si="297"/>
        <v>1.3843055470466201</v>
      </c>
      <c r="AB2753" s="3" t="str">
        <f t="shared" si="298"/>
        <v>Medium</v>
      </c>
      <c r="AC2753" s="3" t="str">
        <f t="shared" si="299"/>
        <v>High</v>
      </c>
      <c r="AD2753" s="3" t="str">
        <f t="shared" si="300"/>
        <v>No</v>
      </c>
    </row>
    <row r="2754" spans="1:30" ht="15" customHeight="1" x14ac:dyDescent="0.3">
      <c r="A2754" s="3" t="s">
        <v>2775</v>
      </c>
      <c r="B2754" s="3">
        <v>59</v>
      </c>
      <c r="C2754" s="3" t="s">
        <v>23</v>
      </c>
      <c r="D2754" s="3" t="s">
        <v>24</v>
      </c>
      <c r="E2754" s="3">
        <v>58244.279926817399</v>
      </c>
      <c r="F2754" s="3">
        <v>4</v>
      </c>
      <c r="G2754" s="3">
        <v>943.86466359280701</v>
      </c>
      <c r="H2754" s="3">
        <v>4</v>
      </c>
      <c r="I2754" s="3">
        <v>957.09779096952695</v>
      </c>
      <c r="J2754" s="3">
        <v>19</v>
      </c>
      <c r="K2754" s="3">
        <v>250.625937368736</v>
      </c>
      <c r="L2754" s="3">
        <v>46</v>
      </c>
      <c r="M2754" s="3">
        <v>14</v>
      </c>
      <c r="N2754" s="3">
        <v>7</v>
      </c>
      <c r="O2754" s="3">
        <v>639</v>
      </c>
      <c r="P2754" s="3">
        <v>5</v>
      </c>
      <c r="Q2754" s="3">
        <v>10303.000177345801</v>
      </c>
      <c r="R2754" s="3">
        <v>1</v>
      </c>
      <c r="S2754" s="3">
        <v>0</v>
      </c>
      <c r="T2754" s="3">
        <v>0</v>
      </c>
      <c r="U2754" s="3">
        <v>12811.785666067901</v>
      </c>
      <c r="V2754" s="3">
        <v>0</v>
      </c>
      <c r="W2754" s="3" t="str">
        <f>IF(Bank_data3[[#This Row],[credit_risk]]=1,"High Risk","Low Risk")</f>
        <v>Low Risk</v>
      </c>
      <c r="X2754" s="3" t="str">
        <f t="shared" si="294"/>
        <v>55+</v>
      </c>
      <c r="Y2754" s="3" t="str">
        <f t="shared" si="295"/>
        <v>Middle Income</v>
      </c>
      <c r="Z2754" s="3" t="str">
        <f t="shared" si="296"/>
        <v>Fair</v>
      </c>
      <c r="AA2754" s="27">
        <f t="shared" si="297"/>
        <v>0.1768929101757509</v>
      </c>
      <c r="AB2754" s="3" t="str">
        <f t="shared" si="298"/>
        <v>Low</v>
      </c>
      <c r="AC2754" s="3" t="str">
        <f t="shared" si="299"/>
        <v>High</v>
      </c>
      <c r="AD2754" s="3" t="str">
        <f t="shared" si="300"/>
        <v>No</v>
      </c>
    </row>
    <row r="2755" spans="1:30" ht="15" customHeight="1" x14ac:dyDescent="0.3">
      <c r="A2755" s="3" t="s">
        <v>2776</v>
      </c>
      <c r="B2755" s="3">
        <v>54</v>
      </c>
      <c r="C2755" s="3" t="s">
        <v>28</v>
      </c>
      <c r="D2755" s="3" t="s">
        <v>24</v>
      </c>
      <c r="E2755" s="3">
        <v>48155.373983436599</v>
      </c>
      <c r="F2755" s="3">
        <v>5</v>
      </c>
      <c r="G2755" s="3">
        <v>2064.67417682017</v>
      </c>
      <c r="H2755" s="3">
        <v>7</v>
      </c>
      <c r="I2755" s="3">
        <v>441.96124029617602</v>
      </c>
      <c r="J2755" s="3">
        <v>38</v>
      </c>
      <c r="K2755" s="3">
        <v>518.87789368899598</v>
      </c>
      <c r="L2755" s="3">
        <v>60</v>
      </c>
      <c r="M2755" s="3">
        <v>18</v>
      </c>
      <c r="N2755" s="3">
        <v>3</v>
      </c>
      <c r="O2755" s="3">
        <v>861</v>
      </c>
      <c r="P2755" s="3">
        <v>3</v>
      </c>
      <c r="Q2755" s="3">
        <v>13022.974737197799</v>
      </c>
      <c r="R2755" s="3">
        <v>2</v>
      </c>
      <c r="S2755" s="3">
        <v>0</v>
      </c>
      <c r="T2755" s="3">
        <v>0</v>
      </c>
      <c r="U2755" s="3">
        <v>6556.4795509219903</v>
      </c>
      <c r="V2755" s="3">
        <v>0</v>
      </c>
      <c r="W2755" s="3" t="str">
        <f>IF(Bank_data3[[#This Row],[credit_risk]]=1,"High Risk","Low Risk")</f>
        <v>Low Risk</v>
      </c>
      <c r="X2755" s="3" t="str">
        <f t="shared" si="294"/>
        <v>45-54</v>
      </c>
      <c r="Y2755" s="3" t="str">
        <f t="shared" si="295"/>
        <v>Low Income</v>
      </c>
      <c r="Z2755" s="3" t="str">
        <f t="shared" si="296"/>
        <v>Excellent</v>
      </c>
      <c r="AA2755" s="27">
        <f t="shared" si="297"/>
        <v>0.27043658183772279</v>
      </c>
      <c r="AB2755" s="3" t="str">
        <f t="shared" si="298"/>
        <v>Medium</v>
      </c>
      <c r="AC2755" s="3" t="str">
        <f t="shared" si="299"/>
        <v>High</v>
      </c>
      <c r="AD2755" s="3" t="str">
        <f t="shared" si="300"/>
        <v>No</v>
      </c>
    </row>
    <row r="2756" spans="1:30" ht="15" customHeight="1" x14ac:dyDescent="0.3">
      <c r="A2756" s="3" t="s">
        <v>2777</v>
      </c>
      <c r="B2756" s="3">
        <v>60</v>
      </c>
      <c r="C2756" s="3" t="s">
        <v>23</v>
      </c>
      <c r="D2756" s="3" t="s">
        <v>26</v>
      </c>
      <c r="E2756" s="3">
        <v>55143.322902978703</v>
      </c>
      <c r="F2756" s="3">
        <v>223</v>
      </c>
      <c r="G2756" s="3">
        <v>2159.8448186553201</v>
      </c>
      <c r="H2756" s="3">
        <v>7</v>
      </c>
      <c r="I2756" s="3">
        <v>1362.2604287925201</v>
      </c>
      <c r="J2756" s="3">
        <v>38</v>
      </c>
      <c r="K2756" s="3">
        <v>669.00011690087899</v>
      </c>
      <c r="L2756" s="3">
        <v>39</v>
      </c>
      <c r="M2756" s="3">
        <v>3</v>
      </c>
      <c r="N2756" s="3">
        <v>7</v>
      </c>
      <c r="O2756" s="3">
        <v>795</v>
      </c>
      <c r="P2756" s="3">
        <v>1</v>
      </c>
      <c r="Q2756" s="3">
        <v>7768.9904471544396</v>
      </c>
      <c r="R2756" s="3">
        <v>3</v>
      </c>
      <c r="S2756" s="3">
        <v>0</v>
      </c>
      <c r="T2756" s="3">
        <v>0</v>
      </c>
      <c r="U2756" s="3">
        <v>500</v>
      </c>
      <c r="V2756" s="3">
        <v>0</v>
      </c>
      <c r="W2756" s="3" t="str">
        <f>IF(Bank_data3[[#This Row],[credit_risk]]=1,"High Risk","Low Risk")</f>
        <v>Low Risk</v>
      </c>
      <c r="X2756" s="3" t="str">
        <f t="shared" si="294"/>
        <v>55+</v>
      </c>
      <c r="Y2756" s="3" t="str">
        <f t="shared" si="295"/>
        <v>Middle Income</v>
      </c>
      <c r="Z2756" s="3" t="str">
        <f t="shared" si="296"/>
        <v>Very Good</v>
      </c>
      <c r="AA2756" s="27">
        <f t="shared" si="297"/>
        <v>0.14088723780435761</v>
      </c>
      <c r="AB2756" s="3" t="str">
        <f t="shared" si="298"/>
        <v>Medium</v>
      </c>
      <c r="AC2756" s="3" t="str">
        <f t="shared" si="299"/>
        <v>High</v>
      </c>
      <c r="AD2756" s="3" t="str">
        <f t="shared" si="300"/>
        <v>No</v>
      </c>
    </row>
    <row r="2757" spans="1:30" ht="15" customHeight="1" x14ac:dyDescent="0.3">
      <c r="A2757" s="3" t="s">
        <v>2778</v>
      </c>
      <c r="B2757" s="3">
        <v>48</v>
      </c>
      <c r="C2757" s="3" t="s">
        <v>31</v>
      </c>
      <c r="D2757" s="3" t="s">
        <v>33</v>
      </c>
      <c r="E2757" s="3">
        <v>59044.789825197797</v>
      </c>
      <c r="F2757" s="3">
        <v>186</v>
      </c>
      <c r="G2757" s="3">
        <v>968.90282673900697</v>
      </c>
      <c r="H2757" s="3">
        <v>4</v>
      </c>
      <c r="I2757" s="3">
        <v>1084.82536072273</v>
      </c>
      <c r="J2757" s="3">
        <v>0</v>
      </c>
      <c r="K2757" s="3">
        <v>288.66667991606602</v>
      </c>
      <c r="L2757" s="3">
        <v>17</v>
      </c>
      <c r="M2757" s="3">
        <v>13</v>
      </c>
      <c r="N2757" s="3">
        <v>7</v>
      </c>
      <c r="O2757" s="3">
        <v>822</v>
      </c>
      <c r="P2757" s="3">
        <v>5</v>
      </c>
      <c r="Q2757" s="3">
        <v>1885.03165197618</v>
      </c>
      <c r="R2757" s="3">
        <v>5</v>
      </c>
      <c r="S2757" s="3">
        <v>0</v>
      </c>
      <c r="T2757" s="3">
        <v>0</v>
      </c>
      <c r="U2757" s="3">
        <v>7287.0782582027095</v>
      </c>
      <c r="V2757" s="3">
        <v>1</v>
      </c>
      <c r="W2757" s="3" t="str">
        <f>IF(Bank_data3[[#This Row],[credit_risk]]=1,"High Risk","Low Risk")</f>
        <v>High Risk</v>
      </c>
      <c r="X2757" s="3" t="str">
        <f t="shared" si="294"/>
        <v>45-54</v>
      </c>
      <c r="Y2757" s="3" t="str">
        <f t="shared" si="295"/>
        <v>Middle Income</v>
      </c>
      <c r="Z2757" s="3" t="str">
        <f t="shared" si="296"/>
        <v>Excellent</v>
      </c>
      <c r="AA2757" s="27">
        <f t="shared" si="297"/>
        <v>3.1925452822455958E-2</v>
      </c>
      <c r="AB2757" s="3" t="str">
        <f t="shared" si="298"/>
        <v>Low</v>
      </c>
      <c r="AC2757" s="3" t="str">
        <f t="shared" si="299"/>
        <v>Medium</v>
      </c>
      <c r="AD2757" s="3" t="str">
        <f t="shared" si="300"/>
        <v>No</v>
      </c>
    </row>
    <row r="2758" spans="1:30" ht="15" customHeight="1" x14ac:dyDescent="0.3">
      <c r="A2758" s="3" t="s">
        <v>2779</v>
      </c>
      <c r="B2758" s="3">
        <v>48</v>
      </c>
      <c r="C2758" s="3" t="s">
        <v>31</v>
      </c>
      <c r="D2758" s="3" t="s">
        <v>33</v>
      </c>
      <c r="E2758" s="3">
        <v>57088.559083842803</v>
      </c>
      <c r="F2758" s="3">
        <v>74</v>
      </c>
      <c r="G2758" s="3">
        <v>2675.4138520298602</v>
      </c>
      <c r="H2758" s="3">
        <v>9</v>
      </c>
      <c r="I2758" s="3">
        <v>775.098003233138</v>
      </c>
      <c r="J2758" s="3">
        <v>43</v>
      </c>
      <c r="K2758" s="3">
        <v>358.917140094437</v>
      </c>
      <c r="L2758" s="3">
        <v>13</v>
      </c>
      <c r="M2758" s="3">
        <v>0</v>
      </c>
      <c r="N2758" s="3">
        <v>1</v>
      </c>
      <c r="O2758" s="3">
        <v>530</v>
      </c>
      <c r="P2758" s="3">
        <v>1</v>
      </c>
      <c r="Q2758" s="3">
        <v>16792.700221540999</v>
      </c>
      <c r="R2758" s="3">
        <v>5</v>
      </c>
      <c r="S2758" s="3">
        <v>0</v>
      </c>
      <c r="T2758" s="3">
        <v>0</v>
      </c>
      <c r="U2758" s="3">
        <v>11269.502149176</v>
      </c>
      <c r="V2758" s="3">
        <v>1</v>
      </c>
      <c r="W2758" s="3" t="str">
        <f>IF(Bank_data3[[#This Row],[credit_risk]]=1,"High Risk","Low Risk")</f>
        <v>High Risk</v>
      </c>
      <c r="X2758" s="3" t="str">
        <f t="shared" si="294"/>
        <v>45-54</v>
      </c>
      <c r="Y2758" s="3" t="str">
        <f t="shared" si="295"/>
        <v>Middle Income</v>
      </c>
      <c r="Z2758" s="3" t="str">
        <f t="shared" si="296"/>
        <v>Poor</v>
      </c>
      <c r="AA2758" s="27">
        <f t="shared" si="297"/>
        <v>0.29415176159689882</v>
      </c>
      <c r="AB2758" s="3" t="str">
        <f t="shared" si="298"/>
        <v>Medium</v>
      </c>
      <c r="AC2758" s="3" t="str">
        <f t="shared" si="299"/>
        <v>Medium</v>
      </c>
      <c r="AD2758" s="3" t="str">
        <f t="shared" si="300"/>
        <v>No</v>
      </c>
    </row>
    <row r="2759" spans="1:30" ht="15" customHeight="1" x14ac:dyDescent="0.3">
      <c r="A2759" s="3" t="s">
        <v>2780</v>
      </c>
      <c r="B2759" s="3">
        <v>57</v>
      </c>
      <c r="C2759" s="3" t="s">
        <v>28</v>
      </c>
      <c r="D2759" s="3" t="s">
        <v>24</v>
      </c>
      <c r="E2759" s="3">
        <v>13867.504659337101</v>
      </c>
      <c r="F2759" s="3">
        <v>13</v>
      </c>
      <c r="G2759" s="3">
        <v>1190.43716350045</v>
      </c>
      <c r="H2759" s="3">
        <v>7</v>
      </c>
      <c r="I2759" s="3">
        <v>1242.6812663760099</v>
      </c>
      <c r="J2759" s="3">
        <v>2</v>
      </c>
      <c r="K2759" s="3">
        <v>518.93831499443604</v>
      </c>
      <c r="L2759" s="3">
        <v>24</v>
      </c>
      <c r="M2759" s="3">
        <v>0</v>
      </c>
      <c r="N2759" s="3">
        <v>5</v>
      </c>
      <c r="O2759" s="3">
        <v>385</v>
      </c>
      <c r="P2759" s="3">
        <v>0</v>
      </c>
      <c r="Q2759" s="3">
        <v>16184.776898652901</v>
      </c>
      <c r="R2759" s="3">
        <v>2</v>
      </c>
      <c r="S2759" s="3">
        <v>0</v>
      </c>
      <c r="T2759" s="3">
        <v>0</v>
      </c>
      <c r="U2759" s="3">
        <v>8525.0116077983803</v>
      </c>
      <c r="V2759" s="3">
        <v>1</v>
      </c>
      <c r="W2759" s="3" t="str">
        <f>IF(Bank_data3[[#This Row],[credit_risk]]=1,"High Risk","Low Risk")</f>
        <v>High Risk</v>
      </c>
      <c r="X2759" s="3" t="str">
        <f t="shared" ref="X2759:X2822" si="301">_xlfn.IFS(B2759&lt;25,"18-24",B2759&lt;35,"25-34",B2759&lt;45,"35-44",B2759&lt;55,"45-54",TRUE(),"55+")</f>
        <v>55+</v>
      </c>
      <c r="Y2759" s="3" t="str">
        <f t="shared" ref="Y2759:Y2822" si="302">_xlfn.IFS(E2759&lt;50000,"Low Income",E2759&lt;100000,"Middle Income",TRUE(),"High Income")</f>
        <v>Low Income</v>
      </c>
      <c r="Z2759" s="3" t="str">
        <f t="shared" ref="Z2759:Z2822" si="303">_xlfn.IFS(O2759&lt;580,"Poor",O2759&lt;670,"Fair",O2759&lt;740,"Good",O2759&lt;800,"Very Good",TRUE(),"Excellent")</f>
        <v>Poor</v>
      </c>
      <c r="AA2759" s="27">
        <f t="shared" ref="AA2759:AA2822" si="304">IF(E2759=0,0,Q2759/E2759)</f>
        <v>1.1671008805290404</v>
      </c>
      <c r="AB2759" s="3" t="str">
        <f t="shared" ref="AB2759:AB2822" si="305">_xlfn.IFS(G2759&lt;1000,"Low",G2759&lt;5000,"Medium",TRUE(),"High")</f>
        <v>Medium</v>
      </c>
      <c r="AC2759" s="3" t="str">
        <f t="shared" ref="AC2759:AC2822" si="306">_xlfn.IFS(L2759&lt;10,"Low",L2759&lt;30,"Medium",TRUE(),"High")</f>
        <v>Medium</v>
      </c>
      <c r="AD2759" s="3" t="str">
        <f t="shared" ref="AD2759:AD2822" si="307">IF(AND(E2759&gt;=100000,O2759&gt;=750),"Yes","No")</f>
        <v>No</v>
      </c>
    </row>
    <row r="2760" spans="1:30" ht="15" customHeight="1" x14ac:dyDescent="0.3">
      <c r="A2760" s="3" t="s">
        <v>2781</v>
      </c>
      <c r="B2760" s="3">
        <v>61</v>
      </c>
      <c r="C2760" s="3" t="s">
        <v>23</v>
      </c>
      <c r="D2760" s="3" t="s">
        <v>24</v>
      </c>
      <c r="E2760" s="3">
        <v>30901.809221815602</v>
      </c>
      <c r="F2760" s="3">
        <v>206</v>
      </c>
      <c r="G2760" s="3">
        <v>862.47078103061006</v>
      </c>
      <c r="H2760" s="3">
        <v>11</v>
      </c>
      <c r="I2760" s="3">
        <v>246.30432435376201</v>
      </c>
      <c r="J2760" s="3">
        <v>46</v>
      </c>
      <c r="K2760" s="3">
        <v>427.30921496016498</v>
      </c>
      <c r="L2760" s="3">
        <v>9</v>
      </c>
      <c r="M2760" s="3">
        <v>17</v>
      </c>
      <c r="N2760" s="3">
        <v>9</v>
      </c>
      <c r="O2760" s="3">
        <v>445</v>
      </c>
      <c r="P2760" s="3">
        <v>1</v>
      </c>
      <c r="Q2760" s="3">
        <v>12420.7463523073</v>
      </c>
      <c r="R2760" s="3">
        <v>0</v>
      </c>
      <c r="S2760" s="3">
        <v>0</v>
      </c>
      <c r="T2760" s="3">
        <v>0</v>
      </c>
      <c r="U2760" s="3">
        <v>8143.2174377241499</v>
      </c>
      <c r="V2760" s="3">
        <v>1</v>
      </c>
      <c r="W2760" s="3" t="str">
        <f>IF(Bank_data3[[#This Row],[credit_risk]]=1,"High Risk","Low Risk")</f>
        <v>High Risk</v>
      </c>
      <c r="X2760" s="3" t="str">
        <f t="shared" si="301"/>
        <v>55+</v>
      </c>
      <c r="Y2760" s="3" t="str">
        <f t="shared" si="302"/>
        <v>Low Income</v>
      </c>
      <c r="Z2760" s="3" t="str">
        <f t="shared" si="303"/>
        <v>Poor</v>
      </c>
      <c r="AA2760" s="27">
        <f t="shared" si="304"/>
        <v>0.40194236729475002</v>
      </c>
      <c r="AB2760" s="3" t="str">
        <f t="shared" si="305"/>
        <v>Low</v>
      </c>
      <c r="AC2760" s="3" t="str">
        <f t="shared" si="306"/>
        <v>Low</v>
      </c>
      <c r="AD2760" s="3" t="str">
        <f t="shared" si="307"/>
        <v>No</v>
      </c>
    </row>
    <row r="2761" spans="1:30" ht="15" customHeight="1" x14ac:dyDescent="0.3">
      <c r="A2761" s="3" t="s">
        <v>2782</v>
      </c>
      <c r="B2761" s="3">
        <v>40</v>
      </c>
      <c r="C2761" s="3" t="s">
        <v>31</v>
      </c>
      <c r="D2761" s="3" t="s">
        <v>26</v>
      </c>
      <c r="E2761" s="3">
        <v>55990.6868178691</v>
      </c>
      <c r="F2761" s="3">
        <v>162</v>
      </c>
      <c r="G2761" s="3">
        <v>1881.7916984849101</v>
      </c>
      <c r="H2761" s="3">
        <v>8</v>
      </c>
      <c r="I2761" s="3">
        <v>537.73054495798601</v>
      </c>
      <c r="J2761" s="3">
        <v>8</v>
      </c>
      <c r="K2761" s="3">
        <v>113.12882772276799</v>
      </c>
      <c r="L2761" s="3">
        <v>47</v>
      </c>
      <c r="M2761" s="3">
        <v>14</v>
      </c>
      <c r="N2761" s="3">
        <v>3</v>
      </c>
      <c r="O2761" s="3">
        <v>617</v>
      </c>
      <c r="P2761" s="3">
        <v>4</v>
      </c>
      <c r="Q2761" s="3">
        <v>12758.312381515099</v>
      </c>
      <c r="R2761" s="3">
        <v>5</v>
      </c>
      <c r="S2761" s="3">
        <v>0</v>
      </c>
      <c r="T2761" s="3">
        <v>0</v>
      </c>
      <c r="U2761" s="3">
        <v>6614.2015523961099</v>
      </c>
      <c r="V2761" s="3">
        <v>1</v>
      </c>
      <c r="W2761" s="3" t="str">
        <f>IF(Bank_data3[[#This Row],[credit_risk]]=1,"High Risk","Low Risk")</f>
        <v>High Risk</v>
      </c>
      <c r="X2761" s="3" t="str">
        <f t="shared" si="301"/>
        <v>35-44</v>
      </c>
      <c r="Y2761" s="3" t="str">
        <f t="shared" si="302"/>
        <v>Middle Income</v>
      </c>
      <c r="Z2761" s="3" t="str">
        <f t="shared" si="303"/>
        <v>Fair</v>
      </c>
      <c r="AA2761" s="27">
        <f t="shared" si="304"/>
        <v>0.22786490230091908</v>
      </c>
      <c r="AB2761" s="3" t="str">
        <f t="shared" si="305"/>
        <v>Medium</v>
      </c>
      <c r="AC2761" s="3" t="str">
        <f t="shared" si="306"/>
        <v>High</v>
      </c>
      <c r="AD2761" s="3" t="str">
        <f t="shared" si="307"/>
        <v>No</v>
      </c>
    </row>
    <row r="2762" spans="1:30" ht="15" customHeight="1" x14ac:dyDescent="0.3">
      <c r="A2762" s="3" t="s">
        <v>2783</v>
      </c>
      <c r="B2762" s="3">
        <v>61</v>
      </c>
      <c r="C2762" s="3" t="s">
        <v>23</v>
      </c>
      <c r="D2762" s="3" t="s">
        <v>24</v>
      </c>
      <c r="E2762" s="3">
        <v>53594.531539257201</v>
      </c>
      <c r="F2762" s="3">
        <v>6</v>
      </c>
      <c r="G2762" s="3">
        <v>540.31113981156898</v>
      </c>
      <c r="H2762" s="3">
        <v>6</v>
      </c>
      <c r="I2762" s="3">
        <v>711.65309739087002</v>
      </c>
      <c r="J2762" s="3">
        <v>19</v>
      </c>
      <c r="K2762" s="3">
        <v>1086.24962714505</v>
      </c>
      <c r="L2762" s="3">
        <v>47</v>
      </c>
      <c r="M2762" s="3">
        <v>10</v>
      </c>
      <c r="N2762" s="3">
        <v>2</v>
      </c>
      <c r="O2762" s="3">
        <v>834</v>
      </c>
      <c r="P2762" s="3">
        <v>5</v>
      </c>
      <c r="Q2762" s="3">
        <v>7822.1754741914401</v>
      </c>
      <c r="R2762" s="3">
        <v>7</v>
      </c>
      <c r="S2762" s="3">
        <v>0</v>
      </c>
      <c r="T2762" s="3">
        <v>0</v>
      </c>
      <c r="U2762" s="3">
        <v>11847.690896866899</v>
      </c>
      <c r="V2762" s="3">
        <v>1</v>
      </c>
      <c r="W2762" s="3" t="str">
        <f>IF(Bank_data3[[#This Row],[credit_risk]]=1,"High Risk","Low Risk")</f>
        <v>High Risk</v>
      </c>
      <c r="X2762" s="3" t="str">
        <f t="shared" si="301"/>
        <v>55+</v>
      </c>
      <c r="Y2762" s="3" t="str">
        <f t="shared" si="302"/>
        <v>Middle Income</v>
      </c>
      <c r="Z2762" s="3" t="str">
        <f t="shared" si="303"/>
        <v>Excellent</v>
      </c>
      <c r="AA2762" s="27">
        <f t="shared" si="304"/>
        <v>0.14595100002808706</v>
      </c>
      <c r="AB2762" s="3" t="str">
        <f t="shared" si="305"/>
        <v>Low</v>
      </c>
      <c r="AC2762" s="3" t="str">
        <f t="shared" si="306"/>
        <v>High</v>
      </c>
      <c r="AD2762" s="3" t="str">
        <f t="shared" si="307"/>
        <v>No</v>
      </c>
    </row>
    <row r="2763" spans="1:30" ht="15" customHeight="1" x14ac:dyDescent="0.3">
      <c r="A2763" s="3" t="s">
        <v>2784</v>
      </c>
      <c r="B2763" s="3">
        <v>32</v>
      </c>
      <c r="C2763" s="3" t="s">
        <v>23</v>
      </c>
      <c r="D2763" s="3" t="s">
        <v>26</v>
      </c>
      <c r="E2763" s="3">
        <v>35788.033660706198</v>
      </c>
      <c r="F2763" s="3">
        <v>139</v>
      </c>
      <c r="G2763" s="3">
        <v>407.91458023598199</v>
      </c>
      <c r="H2763" s="3">
        <v>5</v>
      </c>
      <c r="I2763" s="3">
        <v>1582.4896384989299</v>
      </c>
      <c r="J2763" s="3">
        <v>8</v>
      </c>
      <c r="K2763" s="3">
        <v>349.38005180828202</v>
      </c>
      <c r="L2763" s="3">
        <v>60</v>
      </c>
      <c r="M2763" s="3">
        <v>17</v>
      </c>
      <c r="N2763" s="3">
        <v>8</v>
      </c>
      <c r="O2763" s="3">
        <v>659</v>
      </c>
      <c r="P2763" s="3">
        <v>0</v>
      </c>
      <c r="Q2763" s="3">
        <v>19217.144065688</v>
      </c>
      <c r="R2763" s="3">
        <v>6</v>
      </c>
      <c r="S2763" s="3">
        <v>0</v>
      </c>
      <c r="T2763" s="3">
        <v>0</v>
      </c>
      <c r="U2763" s="3">
        <v>15044.9495633553</v>
      </c>
      <c r="V2763" s="3">
        <v>1</v>
      </c>
      <c r="W2763" s="3" t="str">
        <f>IF(Bank_data3[[#This Row],[credit_risk]]=1,"High Risk","Low Risk")</f>
        <v>High Risk</v>
      </c>
      <c r="X2763" s="3" t="str">
        <f t="shared" si="301"/>
        <v>25-34</v>
      </c>
      <c r="Y2763" s="3" t="str">
        <f t="shared" si="302"/>
        <v>Low Income</v>
      </c>
      <c r="Z2763" s="3" t="str">
        <f t="shared" si="303"/>
        <v>Fair</v>
      </c>
      <c r="AA2763" s="27">
        <f t="shared" si="304"/>
        <v>0.53697121914769075</v>
      </c>
      <c r="AB2763" s="3" t="str">
        <f t="shared" si="305"/>
        <v>Low</v>
      </c>
      <c r="AC2763" s="3" t="str">
        <f t="shared" si="306"/>
        <v>High</v>
      </c>
      <c r="AD2763" s="3" t="str">
        <f t="shared" si="307"/>
        <v>No</v>
      </c>
    </row>
    <row r="2764" spans="1:30" ht="15" customHeight="1" x14ac:dyDescent="0.3">
      <c r="A2764" s="3" t="s">
        <v>2785</v>
      </c>
      <c r="B2764" s="3">
        <v>68</v>
      </c>
      <c r="C2764" s="3" t="s">
        <v>31</v>
      </c>
      <c r="D2764" s="3" t="s">
        <v>33</v>
      </c>
      <c r="E2764" s="3">
        <v>63277.505601077901</v>
      </c>
      <c r="F2764" s="3">
        <v>90</v>
      </c>
      <c r="G2764" s="3">
        <v>737.40518263744605</v>
      </c>
      <c r="H2764" s="3">
        <v>6</v>
      </c>
      <c r="I2764" s="3">
        <v>425.33098469430797</v>
      </c>
      <c r="J2764" s="3">
        <v>30</v>
      </c>
      <c r="K2764" s="3">
        <v>324.86821431486499</v>
      </c>
      <c r="L2764" s="3">
        <v>52</v>
      </c>
      <c r="M2764" s="3">
        <v>9</v>
      </c>
      <c r="N2764" s="3">
        <v>9</v>
      </c>
      <c r="O2764" s="3">
        <v>480</v>
      </c>
      <c r="P2764" s="3">
        <v>5</v>
      </c>
      <c r="Q2764" s="3">
        <v>4710.9054157456803</v>
      </c>
      <c r="R2764" s="3">
        <v>7</v>
      </c>
      <c r="S2764" s="3">
        <v>0</v>
      </c>
      <c r="T2764" s="3">
        <v>0</v>
      </c>
      <c r="U2764" s="3">
        <v>7595.7899783966996</v>
      </c>
      <c r="V2764" s="3">
        <v>1</v>
      </c>
      <c r="W2764" s="3" t="str">
        <f>IF(Bank_data3[[#This Row],[credit_risk]]=1,"High Risk","Low Risk")</f>
        <v>High Risk</v>
      </c>
      <c r="X2764" s="3" t="str">
        <f t="shared" si="301"/>
        <v>55+</v>
      </c>
      <c r="Y2764" s="3" t="str">
        <f t="shared" si="302"/>
        <v>Middle Income</v>
      </c>
      <c r="Z2764" s="3" t="str">
        <f t="shared" si="303"/>
        <v>Poor</v>
      </c>
      <c r="AA2764" s="27">
        <f t="shared" si="304"/>
        <v>7.4448342598154388E-2</v>
      </c>
      <c r="AB2764" s="3" t="str">
        <f t="shared" si="305"/>
        <v>Low</v>
      </c>
      <c r="AC2764" s="3" t="str">
        <f t="shared" si="306"/>
        <v>High</v>
      </c>
      <c r="AD2764" s="3" t="str">
        <f t="shared" si="307"/>
        <v>No</v>
      </c>
    </row>
    <row r="2765" spans="1:30" ht="15" customHeight="1" x14ac:dyDescent="0.3">
      <c r="A2765" s="3" t="s">
        <v>2786</v>
      </c>
      <c r="B2765" s="3">
        <v>60</v>
      </c>
      <c r="C2765" s="3" t="s">
        <v>23</v>
      </c>
      <c r="D2765" s="3" t="s">
        <v>26</v>
      </c>
      <c r="E2765" s="3">
        <v>45384.3469556856</v>
      </c>
      <c r="F2765" s="3">
        <v>115</v>
      </c>
      <c r="G2765" s="3">
        <v>871.79405143015094</v>
      </c>
      <c r="H2765" s="3">
        <v>6</v>
      </c>
      <c r="I2765" s="3">
        <v>202.44292039076399</v>
      </c>
      <c r="J2765" s="3">
        <v>45</v>
      </c>
      <c r="K2765" s="3">
        <v>405.59201159451902</v>
      </c>
      <c r="L2765" s="3">
        <v>8</v>
      </c>
      <c r="M2765" s="3">
        <v>3</v>
      </c>
      <c r="N2765" s="3">
        <v>8</v>
      </c>
      <c r="O2765" s="3">
        <v>873</v>
      </c>
      <c r="P2765" s="3">
        <v>3</v>
      </c>
      <c r="Q2765" s="3">
        <v>20452.6461360617</v>
      </c>
      <c r="R2765" s="3">
        <v>7</v>
      </c>
      <c r="S2765" s="3">
        <v>0</v>
      </c>
      <c r="T2765" s="3">
        <v>0</v>
      </c>
      <c r="U2765" s="3">
        <v>11893.6439971704</v>
      </c>
      <c r="V2765" s="3">
        <v>1</v>
      </c>
      <c r="W2765" s="3" t="str">
        <f>IF(Bank_data3[[#This Row],[credit_risk]]=1,"High Risk","Low Risk")</f>
        <v>High Risk</v>
      </c>
      <c r="X2765" s="3" t="str">
        <f t="shared" si="301"/>
        <v>55+</v>
      </c>
      <c r="Y2765" s="3" t="str">
        <f t="shared" si="302"/>
        <v>Low Income</v>
      </c>
      <c r="Z2765" s="3" t="str">
        <f t="shared" si="303"/>
        <v>Excellent</v>
      </c>
      <c r="AA2765" s="27">
        <f t="shared" si="304"/>
        <v>0.45065419044218419</v>
      </c>
      <c r="AB2765" s="3" t="str">
        <f t="shared" si="305"/>
        <v>Low</v>
      </c>
      <c r="AC2765" s="3" t="str">
        <f t="shared" si="306"/>
        <v>Low</v>
      </c>
      <c r="AD2765" s="3" t="str">
        <f t="shared" si="307"/>
        <v>No</v>
      </c>
    </row>
    <row r="2766" spans="1:30" ht="15" customHeight="1" x14ac:dyDescent="0.3">
      <c r="A2766" s="3" t="s">
        <v>2787</v>
      </c>
      <c r="B2766" s="3">
        <v>36</v>
      </c>
      <c r="C2766" s="3" t="s">
        <v>31</v>
      </c>
      <c r="D2766" s="3" t="s">
        <v>24</v>
      </c>
      <c r="E2766" s="3">
        <v>65943.0743698734</v>
      </c>
      <c r="F2766" s="3">
        <v>186</v>
      </c>
      <c r="G2766" s="3">
        <v>2099.6000807288701</v>
      </c>
      <c r="H2766" s="3">
        <v>2</v>
      </c>
      <c r="I2766" s="3">
        <v>294.46506992560501</v>
      </c>
      <c r="J2766" s="3">
        <v>27</v>
      </c>
      <c r="K2766" s="3">
        <v>472.04421475800501</v>
      </c>
      <c r="L2766" s="3">
        <v>10</v>
      </c>
      <c r="M2766" s="3">
        <v>13</v>
      </c>
      <c r="N2766" s="3">
        <v>1</v>
      </c>
      <c r="O2766" s="3">
        <v>373</v>
      </c>
      <c r="P2766" s="3">
        <v>1</v>
      </c>
      <c r="Q2766" s="3">
        <v>15504.172223031899</v>
      </c>
      <c r="R2766" s="3">
        <v>7</v>
      </c>
      <c r="S2766" s="3">
        <v>0</v>
      </c>
      <c r="T2766" s="3">
        <v>0</v>
      </c>
      <c r="U2766" s="3">
        <v>12630.469437060199</v>
      </c>
      <c r="V2766" s="3">
        <v>1</v>
      </c>
      <c r="W2766" s="3" t="str">
        <f>IF(Bank_data3[[#This Row],[credit_risk]]=1,"High Risk","Low Risk")</f>
        <v>High Risk</v>
      </c>
      <c r="X2766" s="3" t="str">
        <f t="shared" si="301"/>
        <v>35-44</v>
      </c>
      <c r="Y2766" s="3" t="str">
        <f t="shared" si="302"/>
        <v>Middle Income</v>
      </c>
      <c r="Z2766" s="3" t="str">
        <f t="shared" si="303"/>
        <v>Poor</v>
      </c>
      <c r="AA2766" s="27">
        <f t="shared" si="304"/>
        <v>0.2351144888403186</v>
      </c>
      <c r="AB2766" s="3" t="str">
        <f t="shared" si="305"/>
        <v>Medium</v>
      </c>
      <c r="AC2766" s="3" t="str">
        <f t="shared" si="306"/>
        <v>Medium</v>
      </c>
      <c r="AD2766" s="3" t="str">
        <f t="shared" si="307"/>
        <v>No</v>
      </c>
    </row>
    <row r="2767" spans="1:30" ht="15" customHeight="1" x14ac:dyDescent="0.3">
      <c r="A2767" s="3" t="s">
        <v>2788</v>
      </c>
      <c r="B2767" s="3">
        <v>28</v>
      </c>
      <c r="C2767" s="3" t="s">
        <v>31</v>
      </c>
      <c r="D2767" s="3" t="s">
        <v>33</v>
      </c>
      <c r="E2767" s="3">
        <v>71780.383606023403</v>
      </c>
      <c r="F2767" s="3">
        <v>18</v>
      </c>
      <c r="G2767" s="3">
        <v>463.01383765500998</v>
      </c>
      <c r="H2767" s="3">
        <v>5</v>
      </c>
      <c r="I2767" s="3">
        <v>1117.1755542219601</v>
      </c>
      <c r="J2767" s="3">
        <v>34</v>
      </c>
      <c r="K2767" s="3">
        <v>577.64826978427698</v>
      </c>
      <c r="L2767" s="3">
        <v>26</v>
      </c>
      <c r="M2767" s="3">
        <v>17</v>
      </c>
      <c r="N2767" s="3">
        <v>4</v>
      </c>
      <c r="O2767" s="3">
        <v>828</v>
      </c>
      <c r="P2767" s="3">
        <v>4</v>
      </c>
      <c r="Q2767" s="3">
        <v>13752.3622803202</v>
      </c>
      <c r="R2767" s="3">
        <v>2</v>
      </c>
      <c r="S2767" s="3">
        <v>0</v>
      </c>
      <c r="T2767" s="3">
        <v>0</v>
      </c>
      <c r="U2767" s="3">
        <v>4759.3382765315</v>
      </c>
      <c r="V2767" s="3">
        <v>0</v>
      </c>
      <c r="W2767" s="3" t="str">
        <f>IF(Bank_data3[[#This Row],[credit_risk]]=1,"High Risk","Low Risk")</f>
        <v>Low Risk</v>
      </c>
      <c r="X2767" s="3" t="str">
        <f t="shared" si="301"/>
        <v>25-34</v>
      </c>
      <c r="Y2767" s="3" t="str">
        <f t="shared" si="302"/>
        <v>Middle Income</v>
      </c>
      <c r="Z2767" s="3" t="str">
        <f t="shared" si="303"/>
        <v>Excellent</v>
      </c>
      <c r="AA2767" s="27">
        <f t="shared" si="304"/>
        <v>0.19158942303515608</v>
      </c>
      <c r="AB2767" s="3" t="str">
        <f t="shared" si="305"/>
        <v>Low</v>
      </c>
      <c r="AC2767" s="3" t="str">
        <f t="shared" si="306"/>
        <v>Medium</v>
      </c>
      <c r="AD2767" s="3" t="str">
        <f t="shared" si="307"/>
        <v>No</v>
      </c>
    </row>
    <row r="2768" spans="1:30" ht="15" customHeight="1" x14ac:dyDescent="0.3">
      <c r="A2768" s="3" t="s">
        <v>2789</v>
      </c>
      <c r="B2768" s="3">
        <v>60</v>
      </c>
      <c r="C2768" s="3" t="s">
        <v>31</v>
      </c>
      <c r="D2768" s="3" t="s">
        <v>26</v>
      </c>
      <c r="E2768" s="3">
        <v>55009.436928137198</v>
      </c>
      <c r="F2768" s="3">
        <v>211</v>
      </c>
      <c r="G2768" s="3">
        <v>1795.0290343659201</v>
      </c>
      <c r="H2768" s="3">
        <v>5</v>
      </c>
      <c r="I2768" s="3">
        <v>592.03270531140004</v>
      </c>
      <c r="J2768" s="3">
        <v>39</v>
      </c>
      <c r="K2768" s="3">
        <v>230.01179930427301</v>
      </c>
      <c r="L2768" s="3">
        <v>58</v>
      </c>
      <c r="M2768" s="3">
        <v>0</v>
      </c>
      <c r="N2768" s="3">
        <v>9</v>
      </c>
      <c r="O2768" s="3">
        <v>554</v>
      </c>
      <c r="P2768" s="3">
        <v>5</v>
      </c>
      <c r="Q2768" s="3">
        <v>14107.024937673399</v>
      </c>
      <c r="R2768" s="3">
        <v>3</v>
      </c>
      <c r="S2768" s="3">
        <v>0</v>
      </c>
      <c r="T2768" s="3">
        <v>0</v>
      </c>
      <c r="U2768" s="3">
        <v>4383.2969035182996</v>
      </c>
      <c r="V2768" s="3">
        <v>1</v>
      </c>
      <c r="W2768" s="3" t="str">
        <f>IF(Bank_data3[[#This Row],[credit_risk]]=1,"High Risk","Low Risk")</f>
        <v>High Risk</v>
      </c>
      <c r="X2768" s="3" t="str">
        <f t="shared" si="301"/>
        <v>55+</v>
      </c>
      <c r="Y2768" s="3" t="str">
        <f t="shared" si="302"/>
        <v>Middle Income</v>
      </c>
      <c r="Z2768" s="3" t="str">
        <f t="shared" si="303"/>
        <v>Poor</v>
      </c>
      <c r="AA2768" s="27">
        <f t="shared" si="304"/>
        <v>0.25644736113373467</v>
      </c>
      <c r="AB2768" s="3" t="str">
        <f t="shared" si="305"/>
        <v>Medium</v>
      </c>
      <c r="AC2768" s="3" t="str">
        <f t="shared" si="306"/>
        <v>High</v>
      </c>
      <c r="AD2768" s="3" t="str">
        <f t="shared" si="307"/>
        <v>No</v>
      </c>
    </row>
    <row r="2769" spans="1:30" ht="15" customHeight="1" x14ac:dyDescent="0.3">
      <c r="A2769" s="3" t="s">
        <v>2790</v>
      </c>
      <c r="B2769" s="3">
        <v>20</v>
      </c>
      <c r="C2769" s="3" t="s">
        <v>23</v>
      </c>
      <c r="D2769" s="3" t="s">
        <v>33</v>
      </c>
      <c r="E2769" s="3">
        <v>59999.944672985999</v>
      </c>
      <c r="F2769" s="3">
        <v>88</v>
      </c>
      <c r="G2769" s="3">
        <v>2173.23190903253</v>
      </c>
      <c r="H2769" s="3">
        <v>10</v>
      </c>
      <c r="I2769" s="3">
        <v>744.319667470985</v>
      </c>
      <c r="J2769" s="3">
        <v>37</v>
      </c>
      <c r="K2769" s="3">
        <v>811.60848715275597</v>
      </c>
      <c r="L2769" s="3">
        <v>57</v>
      </c>
      <c r="M2769" s="3">
        <v>6</v>
      </c>
      <c r="N2769" s="3">
        <v>9</v>
      </c>
      <c r="O2769" s="3">
        <v>664</v>
      </c>
      <c r="P2769" s="3">
        <v>5</v>
      </c>
      <c r="Q2769" s="3">
        <v>18080.789582507401</v>
      </c>
      <c r="R2769" s="3">
        <v>5</v>
      </c>
      <c r="S2769" s="3">
        <v>0</v>
      </c>
      <c r="T2769" s="3">
        <v>0</v>
      </c>
      <c r="U2769" s="3">
        <v>13246.3855156594</v>
      </c>
      <c r="V2769" s="3">
        <v>1</v>
      </c>
      <c r="W2769" s="3" t="str">
        <f>IF(Bank_data3[[#This Row],[credit_risk]]=1,"High Risk","Low Risk")</f>
        <v>High Risk</v>
      </c>
      <c r="X2769" s="3" t="str">
        <f t="shared" si="301"/>
        <v>18-24</v>
      </c>
      <c r="Y2769" s="3" t="str">
        <f t="shared" si="302"/>
        <v>Middle Income</v>
      </c>
      <c r="Z2769" s="3" t="str">
        <f t="shared" si="303"/>
        <v>Fair</v>
      </c>
      <c r="AA2769" s="27">
        <f t="shared" si="304"/>
        <v>0.30134677091874024</v>
      </c>
      <c r="AB2769" s="3" t="str">
        <f t="shared" si="305"/>
        <v>Medium</v>
      </c>
      <c r="AC2769" s="3" t="str">
        <f t="shared" si="306"/>
        <v>High</v>
      </c>
      <c r="AD2769" s="3" t="str">
        <f t="shared" si="307"/>
        <v>No</v>
      </c>
    </row>
    <row r="2770" spans="1:30" ht="15" customHeight="1" x14ac:dyDescent="0.3">
      <c r="A2770" s="3" t="s">
        <v>2791</v>
      </c>
      <c r="B2770" s="3">
        <v>21</v>
      </c>
      <c r="C2770" s="3" t="s">
        <v>31</v>
      </c>
      <c r="D2770" s="3" t="s">
        <v>26</v>
      </c>
      <c r="E2770" s="3">
        <v>39047.718534219297</v>
      </c>
      <c r="F2770" s="3">
        <v>201</v>
      </c>
      <c r="G2770" s="3">
        <v>2655.7509742101302</v>
      </c>
      <c r="H2770" s="3">
        <v>8</v>
      </c>
      <c r="I2770" s="3">
        <v>1066.99142458607</v>
      </c>
      <c r="J2770" s="3">
        <v>43</v>
      </c>
      <c r="K2770" s="3">
        <v>141.53410695623299</v>
      </c>
      <c r="L2770" s="3">
        <v>12</v>
      </c>
      <c r="M2770" s="3">
        <v>3</v>
      </c>
      <c r="N2770" s="3">
        <v>6</v>
      </c>
      <c r="O2770" s="3">
        <v>563</v>
      </c>
      <c r="P2770" s="3">
        <v>1</v>
      </c>
      <c r="Q2770" s="3">
        <v>8629.1095416503504</v>
      </c>
      <c r="R2770" s="3">
        <v>6</v>
      </c>
      <c r="S2770" s="3">
        <v>0</v>
      </c>
      <c r="T2770" s="3">
        <v>0</v>
      </c>
      <c r="U2770" s="3">
        <v>4978.7531927105101</v>
      </c>
      <c r="V2770" s="3">
        <v>1</v>
      </c>
      <c r="W2770" s="3" t="str">
        <f>IF(Bank_data3[[#This Row],[credit_risk]]=1,"High Risk","Low Risk")</f>
        <v>High Risk</v>
      </c>
      <c r="X2770" s="3" t="str">
        <f t="shared" si="301"/>
        <v>18-24</v>
      </c>
      <c r="Y2770" s="3" t="str">
        <f t="shared" si="302"/>
        <v>Low Income</v>
      </c>
      <c r="Z2770" s="3" t="str">
        <f t="shared" si="303"/>
        <v>Poor</v>
      </c>
      <c r="AA2770" s="27">
        <f t="shared" si="304"/>
        <v>0.22098882765937447</v>
      </c>
      <c r="AB2770" s="3" t="str">
        <f t="shared" si="305"/>
        <v>Medium</v>
      </c>
      <c r="AC2770" s="3" t="str">
        <f t="shared" si="306"/>
        <v>Medium</v>
      </c>
      <c r="AD2770" s="3" t="str">
        <f t="shared" si="307"/>
        <v>No</v>
      </c>
    </row>
    <row r="2771" spans="1:30" ht="15" customHeight="1" x14ac:dyDescent="0.3">
      <c r="A2771" s="3" t="s">
        <v>2792</v>
      </c>
      <c r="B2771" s="3">
        <v>67</v>
      </c>
      <c r="C2771" s="3" t="s">
        <v>23</v>
      </c>
      <c r="D2771" s="3" t="s">
        <v>24</v>
      </c>
      <c r="E2771" s="3">
        <v>66059.777710579699</v>
      </c>
      <c r="F2771" s="3">
        <v>12</v>
      </c>
      <c r="G2771" s="3">
        <v>1106.5089673262701</v>
      </c>
      <c r="H2771" s="3">
        <v>0</v>
      </c>
      <c r="I2771" s="3">
        <v>744.67038021473104</v>
      </c>
      <c r="J2771" s="3">
        <v>1</v>
      </c>
      <c r="K2771" s="3">
        <v>385.81139897668999</v>
      </c>
      <c r="L2771" s="3">
        <v>64</v>
      </c>
      <c r="M2771" s="3">
        <v>3</v>
      </c>
      <c r="N2771" s="3">
        <v>8</v>
      </c>
      <c r="O2771" s="3">
        <v>484</v>
      </c>
      <c r="P2771" s="3">
        <v>0</v>
      </c>
      <c r="Q2771" s="3">
        <v>16715.1386071827</v>
      </c>
      <c r="R2771" s="3">
        <v>5</v>
      </c>
      <c r="S2771" s="3">
        <v>0</v>
      </c>
      <c r="T2771" s="3">
        <v>0</v>
      </c>
      <c r="U2771" s="3">
        <v>7114.3974842123798</v>
      </c>
      <c r="V2771" s="3">
        <v>1</v>
      </c>
      <c r="W2771" s="3" t="str">
        <f>IF(Bank_data3[[#This Row],[credit_risk]]=1,"High Risk","Low Risk")</f>
        <v>High Risk</v>
      </c>
      <c r="X2771" s="3" t="str">
        <f t="shared" si="301"/>
        <v>55+</v>
      </c>
      <c r="Y2771" s="3" t="str">
        <f t="shared" si="302"/>
        <v>Middle Income</v>
      </c>
      <c r="Z2771" s="3" t="str">
        <f t="shared" si="303"/>
        <v>Poor</v>
      </c>
      <c r="AA2771" s="27">
        <f t="shared" si="304"/>
        <v>0.25303050035098307</v>
      </c>
      <c r="AB2771" s="3" t="str">
        <f t="shared" si="305"/>
        <v>Medium</v>
      </c>
      <c r="AC2771" s="3" t="str">
        <f t="shared" si="306"/>
        <v>High</v>
      </c>
      <c r="AD2771" s="3" t="str">
        <f t="shared" si="307"/>
        <v>No</v>
      </c>
    </row>
    <row r="2772" spans="1:30" ht="15" customHeight="1" x14ac:dyDescent="0.3">
      <c r="A2772" s="3" t="s">
        <v>2793</v>
      </c>
      <c r="B2772" s="3">
        <v>48</v>
      </c>
      <c r="C2772" s="3" t="s">
        <v>31</v>
      </c>
      <c r="D2772" s="3" t="s">
        <v>24</v>
      </c>
      <c r="E2772" s="3">
        <v>53926.238654258101</v>
      </c>
      <c r="F2772" s="3">
        <v>223</v>
      </c>
      <c r="G2772" s="3">
        <v>1169.8760633556601</v>
      </c>
      <c r="H2772" s="3">
        <v>6</v>
      </c>
      <c r="I2772" s="3">
        <v>871.45131157781896</v>
      </c>
      <c r="J2772" s="3">
        <v>2</v>
      </c>
      <c r="K2772" s="3">
        <v>688.37970206058105</v>
      </c>
      <c r="L2772" s="3">
        <v>10</v>
      </c>
      <c r="M2772" s="3">
        <v>17</v>
      </c>
      <c r="N2772" s="3">
        <v>7</v>
      </c>
      <c r="O2772" s="3">
        <v>731</v>
      </c>
      <c r="P2772" s="3">
        <v>0</v>
      </c>
      <c r="Q2772" s="3">
        <v>9604.6469260907506</v>
      </c>
      <c r="R2772" s="3">
        <v>0</v>
      </c>
      <c r="S2772" s="3">
        <v>0</v>
      </c>
      <c r="T2772" s="3">
        <v>0</v>
      </c>
      <c r="U2772" s="3">
        <v>10043.897268097</v>
      </c>
      <c r="V2772" s="3">
        <v>0</v>
      </c>
      <c r="W2772" s="3" t="str">
        <f>IF(Bank_data3[[#This Row],[credit_risk]]=1,"High Risk","Low Risk")</f>
        <v>Low Risk</v>
      </c>
      <c r="X2772" s="3" t="str">
        <f t="shared" si="301"/>
        <v>45-54</v>
      </c>
      <c r="Y2772" s="3" t="str">
        <f t="shared" si="302"/>
        <v>Middle Income</v>
      </c>
      <c r="Z2772" s="3" t="str">
        <f t="shared" si="303"/>
        <v>Good</v>
      </c>
      <c r="AA2772" s="27">
        <f t="shared" si="304"/>
        <v>0.17810711753270692</v>
      </c>
      <c r="AB2772" s="3" t="str">
        <f t="shared" si="305"/>
        <v>Medium</v>
      </c>
      <c r="AC2772" s="3" t="str">
        <f t="shared" si="306"/>
        <v>Medium</v>
      </c>
      <c r="AD2772" s="3" t="str">
        <f t="shared" si="307"/>
        <v>No</v>
      </c>
    </row>
    <row r="2773" spans="1:30" ht="15" customHeight="1" x14ac:dyDescent="0.3">
      <c r="A2773" s="3" t="s">
        <v>2794</v>
      </c>
      <c r="B2773" s="3">
        <v>52</v>
      </c>
      <c r="C2773" s="3" t="s">
        <v>31</v>
      </c>
      <c r="D2773" s="3" t="s">
        <v>33</v>
      </c>
      <c r="E2773" s="3">
        <v>44695.2013008047</v>
      </c>
      <c r="F2773" s="3">
        <v>166</v>
      </c>
      <c r="G2773" s="3">
        <v>3129.15886637016</v>
      </c>
      <c r="H2773" s="3">
        <v>0</v>
      </c>
      <c r="I2773" s="3">
        <v>987.32530166339302</v>
      </c>
      <c r="J2773" s="3">
        <v>13</v>
      </c>
      <c r="K2773" s="3">
        <v>672.938833025078</v>
      </c>
      <c r="L2773" s="3">
        <v>56</v>
      </c>
      <c r="M2773" s="3">
        <v>8</v>
      </c>
      <c r="N2773" s="3">
        <v>9</v>
      </c>
      <c r="O2773" s="3">
        <v>787</v>
      </c>
      <c r="P2773" s="3">
        <v>1</v>
      </c>
      <c r="Q2773" s="3">
        <v>14790.6205112689</v>
      </c>
      <c r="R2773" s="3">
        <v>5</v>
      </c>
      <c r="S2773" s="3">
        <v>0</v>
      </c>
      <c r="T2773" s="3">
        <v>0</v>
      </c>
      <c r="U2773" s="3">
        <v>4140.9804632107298</v>
      </c>
      <c r="V2773" s="3">
        <v>1</v>
      </c>
      <c r="W2773" s="3" t="str">
        <f>IF(Bank_data3[[#This Row],[credit_risk]]=1,"High Risk","Low Risk")</f>
        <v>High Risk</v>
      </c>
      <c r="X2773" s="3" t="str">
        <f t="shared" si="301"/>
        <v>45-54</v>
      </c>
      <c r="Y2773" s="3" t="str">
        <f t="shared" si="302"/>
        <v>Low Income</v>
      </c>
      <c r="Z2773" s="3" t="str">
        <f t="shared" si="303"/>
        <v>Very Good</v>
      </c>
      <c r="AA2773" s="27">
        <f t="shared" si="304"/>
        <v>0.33092189051182563</v>
      </c>
      <c r="AB2773" s="3" t="str">
        <f t="shared" si="305"/>
        <v>Medium</v>
      </c>
      <c r="AC2773" s="3" t="str">
        <f t="shared" si="306"/>
        <v>High</v>
      </c>
      <c r="AD2773" s="3" t="str">
        <f t="shared" si="307"/>
        <v>No</v>
      </c>
    </row>
    <row r="2774" spans="1:30" ht="15" customHeight="1" x14ac:dyDescent="0.3">
      <c r="A2774" s="3" t="s">
        <v>2795</v>
      </c>
      <c r="B2774" s="3">
        <v>29</v>
      </c>
      <c r="C2774" s="3" t="s">
        <v>28</v>
      </c>
      <c r="D2774" s="3" t="s">
        <v>33</v>
      </c>
      <c r="E2774" s="3">
        <v>28061.270002082201</v>
      </c>
      <c r="F2774" s="3">
        <v>26</v>
      </c>
      <c r="G2774" s="3">
        <v>2582.5190731738699</v>
      </c>
      <c r="H2774" s="3">
        <v>9</v>
      </c>
      <c r="I2774" s="3">
        <v>649.26326281392505</v>
      </c>
      <c r="J2774" s="3">
        <v>16</v>
      </c>
      <c r="K2774" s="3">
        <v>0</v>
      </c>
      <c r="L2774" s="3">
        <v>66</v>
      </c>
      <c r="M2774" s="3">
        <v>1</v>
      </c>
      <c r="N2774" s="3">
        <v>3</v>
      </c>
      <c r="O2774" s="3">
        <v>405</v>
      </c>
      <c r="P2774" s="3">
        <v>5</v>
      </c>
      <c r="Q2774" s="3">
        <v>2556.4165742011301</v>
      </c>
      <c r="R2774" s="3">
        <v>3</v>
      </c>
      <c r="S2774" s="3">
        <v>0</v>
      </c>
      <c r="T2774" s="3">
        <v>0</v>
      </c>
      <c r="U2774" s="3">
        <v>7567.5120241111399</v>
      </c>
      <c r="V2774" s="3">
        <v>1</v>
      </c>
      <c r="W2774" s="3" t="str">
        <f>IF(Bank_data3[[#This Row],[credit_risk]]=1,"High Risk","Low Risk")</f>
        <v>High Risk</v>
      </c>
      <c r="X2774" s="3" t="str">
        <f t="shared" si="301"/>
        <v>25-34</v>
      </c>
      <c r="Y2774" s="3" t="str">
        <f t="shared" si="302"/>
        <v>Low Income</v>
      </c>
      <c r="Z2774" s="3" t="str">
        <f t="shared" si="303"/>
        <v>Poor</v>
      </c>
      <c r="AA2774" s="27">
        <f t="shared" si="304"/>
        <v>9.1101242887846448E-2</v>
      </c>
      <c r="AB2774" s="3" t="str">
        <f t="shared" si="305"/>
        <v>Medium</v>
      </c>
      <c r="AC2774" s="3" t="str">
        <f t="shared" si="306"/>
        <v>High</v>
      </c>
      <c r="AD2774" s="3" t="str">
        <f t="shared" si="307"/>
        <v>No</v>
      </c>
    </row>
    <row r="2775" spans="1:30" ht="15" customHeight="1" x14ac:dyDescent="0.3">
      <c r="A2775" s="3" t="s">
        <v>2796</v>
      </c>
      <c r="B2775" s="3">
        <v>69</v>
      </c>
      <c r="C2775" s="3" t="s">
        <v>28</v>
      </c>
      <c r="D2775" s="3" t="s">
        <v>33</v>
      </c>
      <c r="E2775" s="3">
        <v>41262.055356126199</v>
      </c>
      <c r="F2775" s="3">
        <v>66</v>
      </c>
      <c r="G2775" s="3">
        <v>1280.3088175760399</v>
      </c>
      <c r="H2775" s="3">
        <v>3</v>
      </c>
      <c r="I2775" s="3">
        <v>741.78902902461095</v>
      </c>
      <c r="J2775" s="3">
        <v>34</v>
      </c>
      <c r="K2775" s="3">
        <v>482.01453797895903</v>
      </c>
      <c r="L2775" s="3">
        <v>65</v>
      </c>
      <c r="M2775" s="3">
        <v>4</v>
      </c>
      <c r="N2775" s="3">
        <v>2</v>
      </c>
      <c r="O2775" s="3">
        <v>733</v>
      </c>
      <c r="P2775" s="3">
        <v>0</v>
      </c>
      <c r="Q2775" s="3">
        <v>7951.0049183481997</v>
      </c>
      <c r="R2775" s="3">
        <v>0</v>
      </c>
      <c r="S2775" s="3">
        <v>0</v>
      </c>
      <c r="T2775" s="3">
        <v>0</v>
      </c>
      <c r="U2775" s="3">
        <v>9841.6316766628806</v>
      </c>
      <c r="V2775" s="3">
        <v>0</v>
      </c>
      <c r="W2775" s="3" t="str">
        <f>IF(Bank_data3[[#This Row],[credit_risk]]=1,"High Risk","Low Risk")</f>
        <v>Low Risk</v>
      </c>
      <c r="X2775" s="3" t="str">
        <f t="shared" si="301"/>
        <v>55+</v>
      </c>
      <c r="Y2775" s="3" t="str">
        <f t="shared" si="302"/>
        <v>Low Income</v>
      </c>
      <c r="Z2775" s="3" t="str">
        <f t="shared" si="303"/>
        <v>Good</v>
      </c>
      <c r="AA2775" s="27">
        <f t="shared" si="304"/>
        <v>0.19269531897343331</v>
      </c>
      <c r="AB2775" s="3" t="str">
        <f t="shared" si="305"/>
        <v>Medium</v>
      </c>
      <c r="AC2775" s="3" t="str">
        <f t="shared" si="306"/>
        <v>High</v>
      </c>
      <c r="AD2775" s="3" t="str">
        <f t="shared" si="307"/>
        <v>No</v>
      </c>
    </row>
    <row r="2776" spans="1:30" ht="15" customHeight="1" x14ac:dyDescent="0.3">
      <c r="A2776" s="3" t="s">
        <v>2797</v>
      </c>
      <c r="B2776" s="3">
        <v>59</v>
      </c>
      <c r="C2776" s="3" t="s">
        <v>28</v>
      </c>
      <c r="D2776" s="3" t="s">
        <v>26</v>
      </c>
      <c r="E2776" s="3">
        <v>30029.440192884598</v>
      </c>
      <c r="F2776" s="3">
        <v>58</v>
      </c>
      <c r="G2776" s="3">
        <v>2417.3352509670299</v>
      </c>
      <c r="H2776" s="3">
        <v>6</v>
      </c>
      <c r="I2776" s="3">
        <v>884.68439081235397</v>
      </c>
      <c r="J2776" s="3">
        <v>3</v>
      </c>
      <c r="K2776" s="3">
        <v>510.83894143931099</v>
      </c>
      <c r="L2776" s="3">
        <v>23</v>
      </c>
      <c r="M2776" s="3">
        <v>5</v>
      </c>
      <c r="N2776" s="3">
        <v>0</v>
      </c>
      <c r="O2776" s="3">
        <v>866</v>
      </c>
      <c r="P2776" s="3">
        <v>2</v>
      </c>
      <c r="Q2776" s="3">
        <v>22526.3420214668</v>
      </c>
      <c r="R2776" s="3">
        <v>3</v>
      </c>
      <c r="S2776" s="3">
        <v>1</v>
      </c>
      <c r="T2776" s="3">
        <v>0</v>
      </c>
      <c r="U2776" s="3">
        <v>500</v>
      </c>
      <c r="V2776" s="3">
        <v>1</v>
      </c>
      <c r="W2776" s="3" t="str">
        <f>IF(Bank_data3[[#This Row],[credit_risk]]=1,"High Risk","Low Risk")</f>
        <v>High Risk</v>
      </c>
      <c r="X2776" s="3" t="str">
        <f t="shared" si="301"/>
        <v>55+</v>
      </c>
      <c r="Y2776" s="3" t="str">
        <f t="shared" si="302"/>
        <v>Low Income</v>
      </c>
      <c r="Z2776" s="3" t="str">
        <f t="shared" si="303"/>
        <v>Excellent</v>
      </c>
      <c r="AA2776" s="27">
        <f t="shared" si="304"/>
        <v>0.75014192328514873</v>
      </c>
      <c r="AB2776" s="3" t="str">
        <f t="shared" si="305"/>
        <v>Medium</v>
      </c>
      <c r="AC2776" s="3" t="str">
        <f t="shared" si="306"/>
        <v>Medium</v>
      </c>
      <c r="AD2776" s="3" t="str">
        <f t="shared" si="307"/>
        <v>No</v>
      </c>
    </row>
    <row r="2777" spans="1:30" ht="15" customHeight="1" x14ac:dyDescent="0.3">
      <c r="A2777" s="3" t="s">
        <v>2798</v>
      </c>
      <c r="B2777" s="3">
        <v>40</v>
      </c>
      <c r="C2777" s="3" t="s">
        <v>23</v>
      </c>
      <c r="D2777" s="3" t="s">
        <v>24</v>
      </c>
      <c r="E2777" s="3">
        <v>63706.8153009085</v>
      </c>
      <c r="F2777" s="3">
        <v>208</v>
      </c>
      <c r="G2777" s="3">
        <v>1697.9778179623399</v>
      </c>
      <c r="H2777" s="3">
        <v>5</v>
      </c>
      <c r="I2777" s="3">
        <v>1103.8627455686301</v>
      </c>
      <c r="J2777" s="3">
        <v>46</v>
      </c>
      <c r="K2777" s="3">
        <v>556.05716941728394</v>
      </c>
      <c r="L2777" s="3">
        <v>48</v>
      </c>
      <c r="M2777" s="3">
        <v>2</v>
      </c>
      <c r="N2777" s="3">
        <v>0</v>
      </c>
      <c r="O2777" s="3">
        <v>436</v>
      </c>
      <c r="P2777" s="3">
        <v>5</v>
      </c>
      <c r="Q2777" s="3">
        <v>19990.7997734606</v>
      </c>
      <c r="R2777" s="3">
        <v>6</v>
      </c>
      <c r="S2777" s="3">
        <v>0</v>
      </c>
      <c r="T2777" s="3">
        <v>0</v>
      </c>
      <c r="U2777" s="3">
        <v>8686.3253095282198</v>
      </c>
      <c r="V2777" s="3">
        <v>1</v>
      </c>
      <c r="W2777" s="3" t="str">
        <f>IF(Bank_data3[[#This Row],[credit_risk]]=1,"High Risk","Low Risk")</f>
        <v>High Risk</v>
      </c>
      <c r="X2777" s="3" t="str">
        <f t="shared" si="301"/>
        <v>35-44</v>
      </c>
      <c r="Y2777" s="3" t="str">
        <f t="shared" si="302"/>
        <v>Middle Income</v>
      </c>
      <c r="Z2777" s="3" t="str">
        <f t="shared" si="303"/>
        <v>Poor</v>
      </c>
      <c r="AA2777" s="27">
        <f t="shared" si="304"/>
        <v>0.31379373900637469</v>
      </c>
      <c r="AB2777" s="3" t="str">
        <f t="shared" si="305"/>
        <v>Medium</v>
      </c>
      <c r="AC2777" s="3" t="str">
        <f t="shared" si="306"/>
        <v>High</v>
      </c>
      <c r="AD2777" s="3" t="str">
        <f t="shared" si="307"/>
        <v>No</v>
      </c>
    </row>
    <row r="2778" spans="1:30" ht="15" customHeight="1" x14ac:dyDescent="0.3">
      <c r="A2778" s="3" t="s">
        <v>2799</v>
      </c>
      <c r="B2778" s="3">
        <v>47</v>
      </c>
      <c r="C2778" s="3" t="s">
        <v>23</v>
      </c>
      <c r="D2778" s="3" t="s">
        <v>33</v>
      </c>
      <c r="E2778" s="3">
        <v>71967.738372599604</v>
      </c>
      <c r="F2778" s="3">
        <v>208</v>
      </c>
      <c r="G2778" s="3">
        <v>1513.04987147369</v>
      </c>
      <c r="H2778" s="3">
        <v>5</v>
      </c>
      <c r="I2778" s="3">
        <v>522.67075753677295</v>
      </c>
      <c r="J2778" s="3">
        <v>29</v>
      </c>
      <c r="K2778" s="3">
        <v>346.49231010738299</v>
      </c>
      <c r="L2778" s="3">
        <v>39</v>
      </c>
      <c r="M2778" s="3">
        <v>18</v>
      </c>
      <c r="N2778" s="3">
        <v>8</v>
      </c>
      <c r="O2778" s="3">
        <v>587</v>
      </c>
      <c r="P2778" s="3">
        <v>0</v>
      </c>
      <c r="Q2778" s="3">
        <v>21893.3202382741</v>
      </c>
      <c r="R2778" s="3">
        <v>6</v>
      </c>
      <c r="S2778" s="3">
        <v>0</v>
      </c>
      <c r="T2778" s="3">
        <v>0</v>
      </c>
      <c r="U2778" s="3">
        <v>2068.1144332772101</v>
      </c>
      <c r="V2778" s="3">
        <v>1</v>
      </c>
      <c r="W2778" s="3" t="str">
        <f>IF(Bank_data3[[#This Row],[credit_risk]]=1,"High Risk","Low Risk")</f>
        <v>High Risk</v>
      </c>
      <c r="X2778" s="3" t="str">
        <f t="shared" si="301"/>
        <v>45-54</v>
      </c>
      <c r="Y2778" s="3" t="str">
        <f t="shared" si="302"/>
        <v>Middle Income</v>
      </c>
      <c r="Z2778" s="3" t="str">
        <f t="shared" si="303"/>
        <v>Fair</v>
      </c>
      <c r="AA2778" s="27">
        <f t="shared" si="304"/>
        <v>0.30421020214537658</v>
      </c>
      <c r="AB2778" s="3" t="str">
        <f t="shared" si="305"/>
        <v>Medium</v>
      </c>
      <c r="AC2778" s="3" t="str">
        <f t="shared" si="306"/>
        <v>High</v>
      </c>
      <c r="AD2778" s="3" t="str">
        <f t="shared" si="307"/>
        <v>No</v>
      </c>
    </row>
    <row r="2779" spans="1:30" ht="15" customHeight="1" x14ac:dyDescent="0.3">
      <c r="A2779" s="3" t="s">
        <v>2800</v>
      </c>
      <c r="B2779" s="3">
        <v>30</v>
      </c>
      <c r="C2779" s="3" t="s">
        <v>31</v>
      </c>
      <c r="D2779" s="3" t="s">
        <v>33</v>
      </c>
      <c r="E2779" s="3">
        <v>66492.845580737703</v>
      </c>
      <c r="F2779" s="3">
        <v>91</v>
      </c>
      <c r="G2779" s="3">
        <v>3486.6023615563399</v>
      </c>
      <c r="H2779" s="3">
        <v>4</v>
      </c>
      <c r="I2779" s="3">
        <v>20</v>
      </c>
      <c r="J2779" s="3">
        <v>38</v>
      </c>
      <c r="K2779" s="3">
        <v>434.135170585276</v>
      </c>
      <c r="L2779" s="3">
        <v>78</v>
      </c>
      <c r="M2779" s="3">
        <v>4</v>
      </c>
      <c r="N2779" s="3">
        <v>3</v>
      </c>
      <c r="O2779" s="3">
        <v>642</v>
      </c>
      <c r="P2779" s="3">
        <v>3</v>
      </c>
      <c r="Q2779" s="3">
        <v>18844.292579402201</v>
      </c>
      <c r="R2779" s="3">
        <v>0</v>
      </c>
      <c r="S2779" s="3">
        <v>0</v>
      </c>
      <c r="T2779" s="3">
        <v>0</v>
      </c>
      <c r="U2779" s="3">
        <v>6131.4115892401496</v>
      </c>
      <c r="V2779" s="3">
        <v>0</v>
      </c>
      <c r="W2779" s="3" t="str">
        <f>IF(Bank_data3[[#This Row],[credit_risk]]=1,"High Risk","Low Risk")</f>
        <v>Low Risk</v>
      </c>
      <c r="X2779" s="3" t="str">
        <f t="shared" si="301"/>
        <v>25-34</v>
      </c>
      <c r="Y2779" s="3" t="str">
        <f t="shared" si="302"/>
        <v>Middle Income</v>
      </c>
      <c r="Z2779" s="3" t="str">
        <f t="shared" si="303"/>
        <v>Fair</v>
      </c>
      <c r="AA2779" s="27">
        <f t="shared" si="304"/>
        <v>0.28340331075951425</v>
      </c>
      <c r="AB2779" s="3" t="str">
        <f t="shared" si="305"/>
        <v>Medium</v>
      </c>
      <c r="AC2779" s="3" t="str">
        <f t="shared" si="306"/>
        <v>High</v>
      </c>
      <c r="AD2779" s="3" t="str">
        <f t="shared" si="307"/>
        <v>No</v>
      </c>
    </row>
    <row r="2780" spans="1:30" ht="15" customHeight="1" x14ac:dyDescent="0.3">
      <c r="A2780" s="3" t="s">
        <v>2801</v>
      </c>
      <c r="B2780" s="3">
        <v>53</v>
      </c>
      <c r="C2780" s="3" t="s">
        <v>31</v>
      </c>
      <c r="D2780" s="3" t="s">
        <v>33</v>
      </c>
      <c r="E2780" s="3">
        <v>94748.364432998103</v>
      </c>
      <c r="F2780" s="3">
        <v>24</v>
      </c>
      <c r="G2780" s="3">
        <v>2359.83802262672</v>
      </c>
      <c r="H2780" s="3">
        <v>10</v>
      </c>
      <c r="I2780" s="3">
        <v>1037.8541022849799</v>
      </c>
      <c r="J2780" s="3">
        <v>13</v>
      </c>
      <c r="K2780" s="3">
        <v>626.86673581042896</v>
      </c>
      <c r="L2780" s="3">
        <v>69</v>
      </c>
      <c r="M2780" s="3">
        <v>8</v>
      </c>
      <c r="N2780" s="3">
        <v>7</v>
      </c>
      <c r="O2780" s="3">
        <v>651</v>
      </c>
      <c r="P2780" s="3">
        <v>1</v>
      </c>
      <c r="Q2780" s="3">
        <v>8195.0976519752403</v>
      </c>
      <c r="R2780" s="3">
        <v>5</v>
      </c>
      <c r="S2780" s="3">
        <v>0</v>
      </c>
      <c r="T2780" s="3">
        <v>0</v>
      </c>
      <c r="U2780" s="3">
        <v>7496.1578752048399</v>
      </c>
      <c r="V2780" s="3">
        <v>1</v>
      </c>
      <c r="W2780" s="3" t="str">
        <f>IF(Bank_data3[[#This Row],[credit_risk]]=1,"High Risk","Low Risk")</f>
        <v>High Risk</v>
      </c>
      <c r="X2780" s="3" t="str">
        <f t="shared" si="301"/>
        <v>45-54</v>
      </c>
      <c r="Y2780" s="3" t="str">
        <f t="shared" si="302"/>
        <v>Middle Income</v>
      </c>
      <c r="Z2780" s="3" t="str">
        <f t="shared" si="303"/>
        <v>Fair</v>
      </c>
      <c r="AA2780" s="27">
        <f t="shared" si="304"/>
        <v>8.649328883951822E-2</v>
      </c>
      <c r="AB2780" s="3" t="str">
        <f t="shared" si="305"/>
        <v>Medium</v>
      </c>
      <c r="AC2780" s="3" t="str">
        <f t="shared" si="306"/>
        <v>High</v>
      </c>
      <c r="AD2780" s="3" t="str">
        <f t="shared" si="307"/>
        <v>No</v>
      </c>
    </row>
    <row r="2781" spans="1:30" ht="15" customHeight="1" x14ac:dyDescent="0.3">
      <c r="A2781" s="3" t="s">
        <v>2802</v>
      </c>
      <c r="B2781" s="3">
        <v>27</v>
      </c>
      <c r="C2781" s="3" t="s">
        <v>31</v>
      </c>
      <c r="D2781" s="3" t="s">
        <v>26</v>
      </c>
      <c r="E2781" s="3">
        <v>41712.675413054501</v>
      </c>
      <c r="F2781" s="3">
        <v>182</v>
      </c>
      <c r="G2781" s="3">
        <v>3009.4477853994999</v>
      </c>
      <c r="H2781" s="3">
        <v>6</v>
      </c>
      <c r="I2781" s="3">
        <v>1124.7005715625301</v>
      </c>
      <c r="J2781" s="3">
        <v>47</v>
      </c>
      <c r="K2781" s="3">
        <v>684.31505082662204</v>
      </c>
      <c r="L2781" s="3">
        <v>1</v>
      </c>
      <c r="M2781" s="3">
        <v>19</v>
      </c>
      <c r="N2781" s="3">
        <v>3</v>
      </c>
      <c r="O2781" s="3">
        <v>868</v>
      </c>
      <c r="P2781" s="3">
        <v>5</v>
      </c>
      <c r="Q2781" s="3">
        <v>8942.2739374735702</v>
      </c>
      <c r="R2781" s="3">
        <v>3</v>
      </c>
      <c r="S2781" s="3">
        <v>0</v>
      </c>
      <c r="T2781" s="3">
        <v>0</v>
      </c>
      <c r="U2781" s="3">
        <v>500</v>
      </c>
      <c r="V2781" s="3">
        <v>0</v>
      </c>
      <c r="W2781" s="3" t="str">
        <f>IF(Bank_data3[[#This Row],[credit_risk]]=1,"High Risk","Low Risk")</f>
        <v>Low Risk</v>
      </c>
      <c r="X2781" s="3" t="str">
        <f t="shared" si="301"/>
        <v>25-34</v>
      </c>
      <c r="Y2781" s="3" t="str">
        <f t="shared" si="302"/>
        <v>Low Income</v>
      </c>
      <c r="Z2781" s="3" t="str">
        <f t="shared" si="303"/>
        <v>Excellent</v>
      </c>
      <c r="AA2781" s="27">
        <f t="shared" si="304"/>
        <v>0.2143778563451956</v>
      </c>
      <c r="AB2781" s="3" t="str">
        <f t="shared" si="305"/>
        <v>Medium</v>
      </c>
      <c r="AC2781" s="3" t="str">
        <f t="shared" si="306"/>
        <v>Low</v>
      </c>
      <c r="AD2781" s="3" t="str">
        <f t="shared" si="307"/>
        <v>No</v>
      </c>
    </row>
    <row r="2782" spans="1:30" ht="15" customHeight="1" x14ac:dyDescent="0.3">
      <c r="A2782" s="3" t="s">
        <v>2803</v>
      </c>
      <c r="B2782" s="3">
        <v>41</v>
      </c>
      <c r="C2782" s="3" t="s">
        <v>31</v>
      </c>
      <c r="D2782" s="3" t="s">
        <v>33</v>
      </c>
      <c r="E2782" s="3">
        <v>60738.3022079039</v>
      </c>
      <c r="F2782" s="3">
        <v>52</v>
      </c>
      <c r="G2782" s="3">
        <v>650.24253635045704</v>
      </c>
      <c r="H2782" s="3">
        <v>8</v>
      </c>
      <c r="I2782" s="3">
        <v>870.01195674556004</v>
      </c>
      <c r="J2782" s="3">
        <v>26</v>
      </c>
      <c r="K2782" s="3">
        <v>138.77593608681499</v>
      </c>
      <c r="L2782" s="3">
        <v>53</v>
      </c>
      <c r="M2782" s="3">
        <v>5</v>
      </c>
      <c r="N2782" s="3">
        <v>5</v>
      </c>
      <c r="O2782" s="3">
        <v>304</v>
      </c>
      <c r="P2782" s="3">
        <v>2</v>
      </c>
      <c r="Q2782" s="3">
        <v>17935.533192258001</v>
      </c>
      <c r="R2782" s="3">
        <v>1</v>
      </c>
      <c r="S2782" s="3">
        <v>0</v>
      </c>
      <c r="T2782" s="3">
        <v>0</v>
      </c>
      <c r="U2782" s="3">
        <v>6489.0766787162802</v>
      </c>
      <c r="V2782" s="3">
        <v>1</v>
      </c>
      <c r="W2782" s="3" t="str">
        <f>IF(Bank_data3[[#This Row],[credit_risk]]=1,"High Risk","Low Risk")</f>
        <v>High Risk</v>
      </c>
      <c r="X2782" s="3" t="str">
        <f t="shared" si="301"/>
        <v>35-44</v>
      </c>
      <c r="Y2782" s="3" t="str">
        <f t="shared" si="302"/>
        <v>Middle Income</v>
      </c>
      <c r="Z2782" s="3" t="str">
        <f t="shared" si="303"/>
        <v>Poor</v>
      </c>
      <c r="AA2782" s="27">
        <f t="shared" si="304"/>
        <v>0.29529197459068984</v>
      </c>
      <c r="AB2782" s="3" t="str">
        <f t="shared" si="305"/>
        <v>Low</v>
      </c>
      <c r="AC2782" s="3" t="str">
        <f t="shared" si="306"/>
        <v>High</v>
      </c>
      <c r="AD2782" s="3" t="str">
        <f t="shared" si="307"/>
        <v>No</v>
      </c>
    </row>
    <row r="2783" spans="1:30" ht="15" customHeight="1" x14ac:dyDescent="0.3">
      <c r="A2783" s="3" t="s">
        <v>2804</v>
      </c>
      <c r="B2783" s="3">
        <v>27</v>
      </c>
      <c r="C2783" s="3" t="s">
        <v>23</v>
      </c>
      <c r="D2783" s="3" t="s">
        <v>33</v>
      </c>
      <c r="E2783" s="3">
        <v>28735.610637508798</v>
      </c>
      <c r="F2783" s="3">
        <v>49</v>
      </c>
      <c r="G2783" s="3">
        <v>2938.0909709950402</v>
      </c>
      <c r="H2783" s="3">
        <v>5</v>
      </c>
      <c r="I2783" s="3">
        <v>893.90262663478802</v>
      </c>
      <c r="J2783" s="3">
        <v>12</v>
      </c>
      <c r="K2783" s="3">
        <v>614.15210826763496</v>
      </c>
      <c r="L2783" s="3">
        <v>14</v>
      </c>
      <c r="M2783" s="3">
        <v>4</v>
      </c>
      <c r="N2783" s="3">
        <v>3</v>
      </c>
      <c r="O2783" s="3">
        <v>748</v>
      </c>
      <c r="P2783" s="3">
        <v>1</v>
      </c>
      <c r="Q2783" s="3">
        <v>18479.965669303299</v>
      </c>
      <c r="R2783" s="3">
        <v>3</v>
      </c>
      <c r="S2783" s="3">
        <v>0</v>
      </c>
      <c r="T2783" s="3">
        <v>0</v>
      </c>
      <c r="U2783" s="3">
        <v>1639.9919454593301</v>
      </c>
      <c r="V2783" s="3">
        <v>0</v>
      </c>
      <c r="W2783" s="3" t="str">
        <f>IF(Bank_data3[[#This Row],[credit_risk]]=1,"High Risk","Low Risk")</f>
        <v>Low Risk</v>
      </c>
      <c r="X2783" s="3" t="str">
        <f t="shared" si="301"/>
        <v>25-34</v>
      </c>
      <c r="Y2783" s="3" t="str">
        <f t="shared" si="302"/>
        <v>Low Income</v>
      </c>
      <c r="Z2783" s="3" t="str">
        <f t="shared" si="303"/>
        <v>Very Good</v>
      </c>
      <c r="AA2783" s="27">
        <f t="shared" si="304"/>
        <v>0.64310328750004941</v>
      </c>
      <c r="AB2783" s="3" t="str">
        <f t="shared" si="305"/>
        <v>Medium</v>
      </c>
      <c r="AC2783" s="3" t="str">
        <f t="shared" si="306"/>
        <v>Medium</v>
      </c>
      <c r="AD2783" s="3" t="str">
        <f t="shared" si="307"/>
        <v>No</v>
      </c>
    </row>
    <row r="2784" spans="1:30" ht="15" customHeight="1" x14ac:dyDescent="0.3">
      <c r="A2784" s="3" t="s">
        <v>2805</v>
      </c>
      <c r="B2784" s="3">
        <v>68</v>
      </c>
      <c r="C2784" s="3" t="s">
        <v>31</v>
      </c>
      <c r="D2784" s="3" t="s">
        <v>26</v>
      </c>
      <c r="E2784" s="3">
        <v>46449.488473658603</v>
      </c>
      <c r="F2784" s="3">
        <v>25</v>
      </c>
      <c r="G2784" s="3">
        <v>1374.91704845444</v>
      </c>
      <c r="H2784" s="3">
        <v>9</v>
      </c>
      <c r="I2784" s="3">
        <v>602.49153705094</v>
      </c>
      <c r="J2784" s="3">
        <v>19</v>
      </c>
      <c r="K2784" s="3">
        <v>585.47841110559102</v>
      </c>
      <c r="L2784" s="3">
        <v>47</v>
      </c>
      <c r="M2784" s="3">
        <v>5</v>
      </c>
      <c r="N2784" s="3">
        <v>1</v>
      </c>
      <c r="O2784" s="3">
        <v>797</v>
      </c>
      <c r="P2784" s="3">
        <v>5</v>
      </c>
      <c r="Q2784" s="3">
        <v>20316.274909355601</v>
      </c>
      <c r="R2784" s="3">
        <v>3</v>
      </c>
      <c r="S2784" s="3">
        <v>0</v>
      </c>
      <c r="T2784" s="3">
        <v>0</v>
      </c>
      <c r="U2784" s="3">
        <v>1615.1790199034201</v>
      </c>
      <c r="V2784" s="3">
        <v>0</v>
      </c>
      <c r="W2784" s="3" t="str">
        <f>IF(Bank_data3[[#This Row],[credit_risk]]=1,"High Risk","Low Risk")</f>
        <v>Low Risk</v>
      </c>
      <c r="X2784" s="3" t="str">
        <f t="shared" si="301"/>
        <v>55+</v>
      </c>
      <c r="Y2784" s="3" t="str">
        <f t="shared" si="302"/>
        <v>Low Income</v>
      </c>
      <c r="Z2784" s="3" t="str">
        <f t="shared" si="303"/>
        <v>Very Good</v>
      </c>
      <c r="AA2784" s="27">
        <f t="shared" si="304"/>
        <v>0.4373842549606744</v>
      </c>
      <c r="AB2784" s="3" t="str">
        <f t="shared" si="305"/>
        <v>Medium</v>
      </c>
      <c r="AC2784" s="3" t="str">
        <f t="shared" si="306"/>
        <v>High</v>
      </c>
      <c r="AD2784" s="3" t="str">
        <f t="shared" si="307"/>
        <v>No</v>
      </c>
    </row>
    <row r="2785" spans="1:30" ht="15" customHeight="1" x14ac:dyDescent="0.3">
      <c r="A2785" s="3" t="s">
        <v>2806</v>
      </c>
      <c r="B2785" s="3">
        <v>34</v>
      </c>
      <c r="C2785" s="3" t="s">
        <v>31</v>
      </c>
      <c r="D2785" s="3" t="s">
        <v>26</v>
      </c>
      <c r="E2785" s="3">
        <v>23407.7142406122</v>
      </c>
      <c r="F2785" s="3">
        <v>226</v>
      </c>
      <c r="G2785" s="3">
        <v>1364.5929822348901</v>
      </c>
      <c r="H2785" s="3">
        <v>6</v>
      </c>
      <c r="I2785" s="3">
        <v>975.06419753722298</v>
      </c>
      <c r="J2785" s="3">
        <v>48</v>
      </c>
      <c r="K2785" s="3">
        <v>709.31983995912606</v>
      </c>
      <c r="L2785" s="3">
        <v>53</v>
      </c>
      <c r="M2785" s="3">
        <v>14</v>
      </c>
      <c r="N2785" s="3">
        <v>0</v>
      </c>
      <c r="O2785" s="3">
        <v>522</v>
      </c>
      <c r="P2785" s="3">
        <v>0</v>
      </c>
      <c r="Q2785" s="3">
        <v>13159.416711824801</v>
      </c>
      <c r="R2785" s="3">
        <v>1</v>
      </c>
      <c r="S2785" s="3">
        <v>0</v>
      </c>
      <c r="T2785" s="3">
        <v>0</v>
      </c>
      <c r="U2785" s="3">
        <v>7978.6551532040103</v>
      </c>
      <c r="V2785" s="3">
        <v>1</v>
      </c>
      <c r="W2785" s="3" t="str">
        <f>IF(Bank_data3[[#This Row],[credit_risk]]=1,"High Risk","Low Risk")</f>
        <v>High Risk</v>
      </c>
      <c r="X2785" s="3" t="str">
        <f t="shared" si="301"/>
        <v>25-34</v>
      </c>
      <c r="Y2785" s="3" t="str">
        <f t="shared" si="302"/>
        <v>Low Income</v>
      </c>
      <c r="Z2785" s="3" t="str">
        <f t="shared" si="303"/>
        <v>Poor</v>
      </c>
      <c r="AA2785" s="27">
        <f t="shared" si="304"/>
        <v>0.56218290160913342</v>
      </c>
      <c r="AB2785" s="3" t="str">
        <f t="shared" si="305"/>
        <v>Medium</v>
      </c>
      <c r="AC2785" s="3" t="str">
        <f t="shared" si="306"/>
        <v>High</v>
      </c>
      <c r="AD2785" s="3" t="str">
        <f t="shared" si="307"/>
        <v>No</v>
      </c>
    </row>
    <row r="2786" spans="1:30" ht="15" customHeight="1" x14ac:dyDescent="0.3">
      <c r="A2786" s="3" t="s">
        <v>2807</v>
      </c>
      <c r="B2786" s="3">
        <v>36</v>
      </c>
      <c r="C2786" s="3" t="s">
        <v>28</v>
      </c>
      <c r="D2786" s="3" t="s">
        <v>33</v>
      </c>
      <c r="E2786" s="3">
        <v>60227.497711486198</v>
      </c>
      <c r="F2786" s="3">
        <v>220</v>
      </c>
      <c r="G2786" s="3">
        <v>1811.8650612634301</v>
      </c>
      <c r="H2786" s="3">
        <v>8</v>
      </c>
      <c r="I2786" s="3">
        <v>1098.60838688947</v>
      </c>
      <c r="J2786" s="3">
        <v>48</v>
      </c>
      <c r="K2786" s="3">
        <v>281.88323075451399</v>
      </c>
      <c r="L2786" s="3">
        <v>45</v>
      </c>
      <c r="M2786" s="3">
        <v>10</v>
      </c>
      <c r="N2786" s="3">
        <v>7</v>
      </c>
      <c r="O2786" s="3">
        <v>436</v>
      </c>
      <c r="P2786" s="3">
        <v>2</v>
      </c>
      <c r="Q2786" s="3">
        <v>11611.1229852425</v>
      </c>
      <c r="R2786" s="3">
        <v>6</v>
      </c>
      <c r="S2786" s="3">
        <v>0</v>
      </c>
      <c r="T2786" s="3">
        <v>0</v>
      </c>
      <c r="U2786" s="3">
        <v>12688.181560572901</v>
      </c>
      <c r="V2786" s="3">
        <v>1</v>
      </c>
      <c r="W2786" s="3" t="str">
        <f>IF(Bank_data3[[#This Row],[credit_risk]]=1,"High Risk","Low Risk")</f>
        <v>High Risk</v>
      </c>
      <c r="X2786" s="3" t="str">
        <f t="shared" si="301"/>
        <v>35-44</v>
      </c>
      <c r="Y2786" s="3" t="str">
        <f t="shared" si="302"/>
        <v>Middle Income</v>
      </c>
      <c r="Z2786" s="3" t="str">
        <f t="shared" si="303"/>
        <v>Poor</v>
      </c>
      <c r="AA2786" s="27">
        <f t="shared" si="304"/>
        <v>0.19278773693810797</v>
      </c>
      <c r="AB2786" s="3" t="str">
        <f t="shared" si="305"/>
        <v>Medium</v>
      </c>
      <c r="AC2786" s="3" t="str">
        <f t="shared" si="306"/>
        <v>High</v>
      </c>
      <c r="AD2786" s="3" t="str">
        <f t="shared" si="307"/>
        <v>No</v>
      </c>
    </row>
    <row r="2787" spans="1:30" ht="15" customHeight="1" x14ac:dyDescent="0.3">
      <c r="A2787" s="3" t="s">
        <v>2808</v>
      </c>
      <c r="B2787" s="3">
        <v>42</v>
      </c>
      <c r="C2787" s="3" t="s">
        <v>31</v>
      </c>
      <c r="D2787" s="3" t="s">
        <v>33</v>
      </c>
      <c r="E2787" s="3">
        <v>43601.150067544397</v>
      </c>
      <c r="F2787" s="3">
        <v>221</v>
      </c>
      <c r="G2787" s="3">
        <v>1909.8955391566799</v>
      </c>
      <c r="H2787" s="3">
        <v>6</v>
      </c>
      <c r="I2787" s="3">
        <v>819.77371949646999</v>
      </c>
      <c r="J2787" s="3">
        <v>23</v>
      </c>
      <c r="K2787" s="3">
        <v>608.97547934883403</v>
      </c>
      <c r="L2787" s="3">
        <v>56</v>
      </c>
      <c r="M2787" s="3">
        <v>17</v>
      </c>
      <c r="N2787" s="3">
        <v>5</v>
      </c>
      <c r="O2787" s="3">
        <v>837</v>
      </c>
      <c r="P2787" s="3">
        <v>1</v>
      </c>
      <c r="Q2787" s="3">
        <v>19177.602239354499</v>
      </c>
      <c r="R2787" s="3">
        <v>2</v>
      </c>
      <c r="S2787" s="3">
        <v>0</v>
      </c>
      <c r="T2787" s="3">
        <v>0</v>
      </c>
      <c r="U2787" s="3">
        <v>11550.312176462299</v>
      </c>
      <c r="V2787" s="3">
        <v>0</v>
      </c>
      <c r="W2787" s="3" t="str">
        <f>IF(Bank_data3[[#This Row],[credit_risk]]=1,"High Risk","Low Risk")</f>
        <v>Low Risk</v>
      </c>
      <c r="X2787" s="3" t="str">
        <f t="shared" si="301"/>
        <v>35-44</v>
      </c>
      <c r="Y2787" s="3" t="str">
        <f t="shared" si="302"/>
        <v>Low Income</v>
      </c>
      <c r="Z2787" s="3" t="str">
        <f t="shared" si="303"/>
        <v>Excellent</v>
      </c>
      <c r="AA2787" s="27">
        <f t="shared" si="304"/>
        <v>0.43984166036092304</v>
      </c>
      <c r="AB2787" s="3" t="str">
        <f t="shared" si="305"/>
        <v>Medium</v>
      </c>
      <c r="AC2787" s="3" t="str">
        <f t="shared" si="306"/>
        <v>High</v>
      </c>
      <c r="AD2787" s="3" t="str">
        <f t="shared" si="307"/>
        <v>No</v>
      </c>
    </row>
    <row r="2788" spans="1:30" ht="15" customHeight="1" x14ac:dyDescent="0.3">
      <c r="A2788" s="3" t="s">
        <v>2809</v>
      </c>
      <c r="B2788" s="3">
        <v>43</v>
      </c>
      <c r="C2788" s="3" t="s">
        <v>31</v>
      </c>
      <c r="D2788" s="3" t="s">
        <v>26</v>
      </c>
      <c r="E2788" s="3">
        <v>13017.5235524855</v>
      </c>
      <c r="F2788" s="3">
        <v>239</v>
      </c>
      <c r="G2788" s="3">
        <v>2344.0840215530602</v>
      </c>
      <c r="H2788" s="3">
        <v>5</v>
      </c>
      <c r="I2788" s="3">
        <v>1671.9369155025399</v>
      </c>
      <c r="J2788" s="3">
        <v>9</v>
      </c>
      <c r="K2788" s="3">
        <v>31.1703958456748</v>
      </c>
      <c r="L2788" s="3">
        <v>54</v>
      </c>
      <c r="M2788" s="3">
        <v>18</v>
      </c>
      <c r="N2788" s="3">
        <v>0</v>
      </c>
      <c r="O2788" s="3">
        <v>493</v>
      </c>
      <c r="P2788" s="3">
        <v>0</v>
      </c>
      <c r="Q2788" s="3">
        <v>2834.49725927595</v>
      </c>
      <c r="R2788" s="3">
        <v>0</v>
      </c>
      <c r="S2788" s="3">
        <v>0</v>
      </c>
      <c r="T2788" s="3">
        <v>0</v>
      </c>
      <c r="U2788" s="3">
        <v>5000.0654450100901</v>
      </c>
      <c r="V2788" s="3">
        <v>1</v>
      </c>
      <c r="W2788" s="3" t="str">
        <f>IF(Bank_data3[[#This Row],[credit_risk]]=1,"High Risk","Low Risk")</f>
        <v>High Risk</v>
      </c>
      <c r="X2788" s="3" t="str">
        <f t="shared" si="301"/>
        <v>35-44</v>
      </c>
      <c r="Y2788" s="3" t="str">
        <f t="shared" si="302"/>
        <v>Low Income</v>
      </c>
      <c r="Z2788" s="3" t="str">
        <f t="shared" si="303"/>
        <v>Poor</v>
      </c>
      <c r="AA2788" s="27">
        <f t="shared" si="304"/>
        <v>0.21774473830199029</v>
      </c>
      <c r="AB2788" s="3" t="str">
        <f t="shared" si="305"/>
        <v>Medium</v>
      </c>
      <c r="AC2788" s="3" t="str">
        <f t="shared" si="306"/>
        <v>High</v>
      </c>
      <c r="AD2788" s="3" t="str">
        <f t="shared" si="307"/>
        <v>No</v>
      </c>
    </row>
    <row r="2789" spans="1:30" ht="15" customHeight="1" x14ac:dyDescent="0.3">
      <c r="A2789" s="3" t="s">
        <v>2810</v>
      </c>
      <c r="B2789" s="3">
        <v>64</v>
      </c>
      <c r="C2789" s="3" t="s">
        <v>31</v>
      </c>
      <c r="D2789" s="3" t="s">
        <v>24</v>
      </c>
      <c r="E2789" s="3">
        <v>37669.668027168897</v>
      </c>
      <c r="F2789" s="3">
        <v>206</v>
      </c>
      <c r="G2789" s="3">
        <v>2206.79131741119</v>
      </c>
      <c r="H2789" s="3">
        <v>2</v>
      </c>
      <c r="I2789" s="3">
        <v>252.69061931501699</v>
      </c>
      <c r="J2789" s="3">
        <v>6</v>
      </c>
      <c r="K2789" s="3">
        <v>406.29773265531003</v>
      </c>
      <c r="L2789" s="3">
        <v>59</v>
      </c>
      <c r="M2789" s="3">
        <v>11</v>
      </c>
      <c r="N2789" s="3">
        <v>4</v>
      </c>
      <c r="O2789" s="3">
        <v>636</v>
      </c>
      <c r="P2789" s="3">
        <v>5</v>
      </c>
      <c r="Q2789" s="3">
        <v>10986.654771678899</v>
      </c>
      <c r="R2789" s="3">
        <v>5</v>
      </c>
      <c r="S2789" s="3">
        <v>0</v>
      </c>
      <c r="T2789" s="3">
        <v>0</v>
      </c>
      <c r="U2789" s="3">
        <v>2887.1606182874498</v>
      </c>
      <c r="V2789" s="3">
        <v>1</v>
      </c>
      <c r="W2789" s="3" t="str">
        <f>IF(Bank_data3[[#This Row],[credit_risk]]=1,"High Risk","Low Risk")</f>
        <v>High Risk</v>
      </c>
      <c r="X2789" s="3" t="str">
        <f t="shared" si="301"/>
        <v>55+</v>
      </c>
      <c r="Y2789" s="3" t="str">
        <f t="shared" si="302"/>
        <v>Low Income</v>
      </c>
      <c r="Z2789" s="3" t="str">
        <f t="shared" si="303"/>
        <v>Fair</v>
      </c>
      <c r="AA2789" s="27">
        <f t="shared" si="304"/>
        <v>0.29165786021142731</v>
      </c>
      <c r="AB2789" s="3" t="str">
        <f t="shared" si="305"/>
        <v>Medium</v>
      </c>
      <c r="AC2789" s="3" t="str">
        <f t="shared" si="306"/>
        <v>High</v>
      </c>
      <c r="AD2789" s="3" t="str">
        <f t="shared" si="307"/>
        <v>No</v>
      </c>
    </row>
    <row r="2790" spans="1:30" ht="15" customHeight="1" x14ac:dyDescent="0.3">
      <c r="A2790" s="3" t="s">
        <v>2811</v>
      </c>
      <c r="B2790" s="3">
        <v>38</v>
      </c>
      <c r="C2790" s="3" t="s">
        <v>23</v>
      </c>
      <c r="D2790" s="3" t="s">
        <v>26</v>
      </c>
      <c r="E2790" s="3">
        <v>82276.057896934901</v>
      </c>
      <c r="F2790" s="3">
        <v>85</v>
      </c>
      <c r="G2790" s="3">
        <v>977.41791953459904</v>
      </c>
      <c r="H2790" s="3">
        <v>0</v>
      </c>
      <c r="I2790" s="3">
        <v>857.03658479972205</v>
      </c>
      <c r="J2790" s="3">
        <v>16</v>
      </c>
      <c r="K2790" s="3">
        <v>418.16951973038999</v>
      </c>
      <c r="L2790" s="3">
        <v>29</v>
      </c>
      <c r="M2790" s="3">
        <v>11</v>
      </c>
      <c r="N2790" s="3">
        <v>2</v>
      </c>
      <c r="O2790" s="3">
        <v>305</v>
      </c>
      <c r="P2790" s="3">
        <v>0</v>
      </c>
      <c r="Q2790" s="3">
        <v>10454.1037350685</v>
      </c>
      <c r="R2790" s="3">
        <v>6</v>
      </c>
      <c r="S2790" s="3">
        <v>0</v>
      </c>
      <c r="T2790" s="3">
        <v>0</v>
      </c>
      <c r="U2790" s="3">
        <v>7184.6788665449203</v>
      </c>
      <c r="V2790" s="3">
        <v>1</v>
      </c>
      <c r="W2790" s="3" t="str">
        <f>IF(Bank_data3[[#This Row],[credit_risk]]=1,"High Risk","Low Risk")</f>
        <v>High Risk</v>
      </c>
      <c r="X2790" s="3" t="str">
        <f t="shared" si="301"/>
        <v>35-44</v>
      </c>
      <c r="Y2790" s="3" t="str">
        <f t="shared" si="302"/>
        <v>Middle Income</v>
      </c>
      <c r="Z2790" s="3" t="str">
        <f t="shared" si="303"/>
        <v>Poor</v>
      </c>
      <c r="AA2790" s="27">
        <f t="shared" si="304"/>
        <v>0.12706131045029026</v>
      </c>
      <c r="AB2790" s="3" t="str">
        <f t="shared" si="305"/>
        <v>Low</v>
      </c>
      <c r="AC2790" s="3" t="str">
        <f t="shared" si="306"/>
        <v>Medium</v>
      </c>
      <c r="AD2790" s="3" t="str">
        <f t="shared" si="307"/>
        <v>No</v>
      </c>
    </row>
    <row r="2791" spans="1:30" ht="15" customHeight="1" x14ac:dyDescent="0.3">
      <c r="A2791" s="3" t="s">
        <v>2812</v>
      </c>
      <c r="B2791" s="3">
        <v>24</v>
      </c>
      <c r="C2791" s="3" t="s">
        <v>28</v>
      </c>
      <c r="D2791" s="3" t="s">
        <v>24</v>
      </c>
      <c r="E2791" s="3">
        <v>57387.737970516297</v>
      </c>
      <c r="F2791" s="3">
        <v>21</v>
      </c>
      <c r="G2791" s="3">
        <v>702.815601360649</v>
      </c>
      <c r="H2791" s="3">
        <v>9</v>
      </c>
      <c r="I2791" s="3">
        <v>388.97646318893999</v>
      </c>
      <c r="J2791" s="3">
        <v>21</v>
      </c>
      <c r="K2791" s="3">
        <v>519.63557999271598</v>
      </c>
      <c r="L2791" s="3">
        <v>27</v>
      </c>
      <c r="M2791" s="3">
        <v>6</v>
      </c>
      <c r="N2791" s="3">
        <v>1</v>
      </c>
      <c r="O2791" s="3">
        <v>512</v>
      </c>
      <c r="P2791" s="3">
        <v>5</v>
      </c>
      <c r="Q2791" s="3">
        <v>10524.383664629</v>
      </c>
      <c r="R2791" s="3">
        <v>6</v>
      </c>
      <c r="S2791" s="3">
        <v>0</v>
      </c>
      <c r="T2791" s="3">
        <v>0</v>
      </c>
      <c r="U2791" s="3">
        <v>11525.4228635618</v>
      </c>
      <c r="V2791" s="3">
        <v>1</v>
      </c>
      <c r="W2791" s="3" t="str">
        <f>IF(Bank_data3[[#This Row],[credit_risk]]=1,"High Risk","Low Risk")</f>
        <v>High Risk</v>
      </c>
      <c r="X2791" s="3" t="str">
        <f t="shared" si="301"/>
        <v>18-24</v>
      </c>
      <c r="Y2791" s="3" t="str">
        <f t="shared" si="302"/>
        <v>Middle Income</v>
      </c>
      <c r="Z2791" s="3" t="str">
        <f t="shared" si="303"/>
        <v>Poor</v>
      </c>
      <c r="AA2791" s="27">
        <f t="shared" si="304"/>
        <v>0.18339080850400552</v>
      </c>
      <c r="AB2791" s="3" t="str">
        <f t="shared" si="305"/>
        <v>Low</v>
      </c>
      <c r="AC2791" s="3" t="str">
        <f t="shared" si="306"/>
        <v>Medium</v>
      </c>
      <c r="AD2791" s="3" t="str">
        <f t="shared" si="307"/>
        <v>No</v>
      </c>
    </row>
    <row r="2792" spans="1:30" ht="15" customHeight="1" x14ac:dyDescent="0.3">
      <c r="A2792" s="3" t="s">
        <v>2813</v>
      </c>
      <c r="B2792" s="3">
        <v>51</v>
      </c>
      <c r="C2792" s="3" t="s">
        <v>31</v>
      </c>
      <c r="D2792" s="3" t="s">
        <v>33</v>
      </c>
      <c r="E2792" s="3">
        <v>63843.667933203498</v>
      </c>
      <c r="F2792" s="3">
        <v>182</v>
      </c>
      <c r="G2792" s="3">
        <v>1346.97579543751</v>
      </c>
      <c r="H2792" s="3">
        <v>8</v>
      </c>
      <c r="I2792" s="3">
        <v>1107.9460733849101</v>
      </c>
      <c r="J2792" s="3">
        <v>43</v>
      </c>
      <c r="K2792" s="3">
        <v>681.09265733043003</v>
      </c>
      <c r="L2792" s="3">
        <v>51</v>
      </c>
      <c r="M2792" s="3">
        <v>15</v>
      </c>
      <c r="N2792" s="3">
        <v>2</v>
      </c>
      <c r="O2792" s="3">
        <v>886</v>
      </c>
      <c r="P2792" s="3">
        <v>1</v>
      </c>
      <c r="Q2792" s="3">
        <v>19950.967380427999</v>
      </c>
      <c r="R2792" s="3">
        <v>7</v>
      </c>
      <c r="S2792" s="3">
        <v>1</v>
      </c>
      <c r="T2792" s="3">
        <v>0</v>
      </c>
      <c r="U2792" s="3">
        <v>10122.354118715601</v>
      </c>
      <c r="V2792" s="3">
        <v>1</v>
      </c>
      <c r="W2792" s="3" t="str">
        <f>IF(Bank_data3[[#This Row],[credit_risk]]=1,"High Risk","Low Risk")</f>
        <v>High Risk</v>
      </c>
      <c r="X2792" s="3" t="str">
        <f t="shared" si="301"/>
        <v>45-54</v>
      </c>
      <c r="Y2792" s="3" t="str">
        <f t="shared" si="302"/>
        <v>Middle Income</v>
      </c>
      <c r="Z2792" s="3" t="str">
        <f t="shared" si="303"/>
        <v>Excellent</v>
      </c>
      <c r="AA2792" s="27">
        <f t="shared" si="304"/>
        <v>0.31249719864625758</v>
      </c>
      <c r="AB2792" s="3" t="str">
        <f t="shared" si="305"/>
        <v>Medium</v>
      </c>
      <c r="AC2792" s="3" t="str">
        <f t="shared" si="306"/>
        <v>High</v>
      </c>
      <c r="AD2792" s="3" t="str">
        <f t="shared" si="307"/>
        <v>No</v>
      </c>
    </row>
    <row r="2793" spans="1:30" ht="15" customHeight="1" x14ac:dyDescent="0.3">
      <c r="A2793" s="3" t="s">
        <v>2814</v>
      </c>
      <c r="B2793" s="3">
        <v>63</v>
      </c>
      <c r="C2793" s="3" t="s">
        <v>31</v>
      </c>
      <c r="D2793" s="3" t="s">
        <v>33</v>
      </c>
      <c r="E2793" s="3">
        <v>52259.8150273957</v>
      </c>
      <c r="F2793" s="3">
        <v>164</v>
      </c>
      <c r="G2793" s="3">
        <v>1489.26401019121</v>
      </c>
      <c r="H2793" s="3">
        <v>6</v>
      </c>
      <c r="I2793" s="3">
        <v>246.48360018523701</v>
      </c>
      <c r="J2793" s="3">
        <v>10</v>
      </c>
      <c r="K2793" s="3">
        <v>226.18856112715</v>
      </c>
      <c r="L2793" s="3">
        <v>40</v>
      </c>
      <c r="M2793" s="3">
        <v>11</v>
      </c>
      <c r="N2793" s="3">
        <v>1</v>
      </c>
      <c r="O2793" s="3">
        <v>804</v>
      </c>
      <c r="P2793" s="3">
        <v>5</v>
      </c>
      <c r="Q2793" s="3">
        <v>15713.087585516099</v>
      </c>
      <c r="R2793" s="3">
        <v>3</v>
      </c>
      <c r="S2793" s="3">
        <v>0</v>
      </c>
      <c r="T2793" s="3">
        <v>0</v>
      </c>
      <c r="U2793" s="3">
        <v>3509.3905549942901</v>
      </c>
      <c r="V2793" s="3">
        <v>0</v>
      </c>
      <c r="W2793" s="3" t="str">
        <f>IF(Bank_data3[[#This Row],[credit_risk]]=1,"High Risk","Low Risk")</f>
        <v>Low Risk</v>
      </c>
      <c r="X2793" s="3" t="str">
        <f t="shared" si="301"/>
        <v>55+</v>
      </c>
      <c r="Y2793" s="3" t="str">
        <f t="shared" si="302"/>
        <v>Middle Income</v>
      </c>
      <c r="Z2793" s="3" t="str">
        <f t="shared" si="303"/>
        <v>Excellent</v>
      </c>
      <c r="AA2793" s="27">
        <f t="shared" si="304"/>
        <v>0.30067246845935003</v>
      </c>
      <c r="AB2793" s="3" t="str">
        <f t="shared" si="305"/>
        <v>Medium</v>
      </c>
      <c r="AC2793" s="3" t="str">
        <f t="shared" si="306"/>
        <v>High</v>
      </c>
      <c r="AD2793" s="3" t="str">
        <f t="shared" si="307"/>
        <v>No</v>
      </c>
    </row>
    <row r="2794" spans="1:30" ht="15" customHeight="1" x14ac:dyDescent="0.3">
      <c r="A2794" s="3" t="s">
        <v>2815</v>
      </c>
      <c r="B2794" s="3">
        <v>20</v>
      </c>
      <c r="C2794" s="3" t="s">
        <v>28</v>
      </c>
      <c r="D2794" s="3" t="s">
        <v>24</v>
      </c>
      <c r="E2794" s="3">
        <v>46731.939411285799</v>
      </c>
      <c r="F2794" s="3">
        <v>226</v>
      </c>
      <c r="G2794" s="3">
        <v>1571.24481138543</v>
      </c>
      <c r="H2794" s="3">
        <v>2</v>
      </c>
      <c r="I2794" s="3">
        <v>333.12746004880597</v>
      </c>
      <c r="J2794" s="3">
        <v>41</v>
      </c>
      <c r="K2794" s="3">
        <v>800.15660063062705</v>
      </c>
      <c r="L2794" s="3">
        <v>20</v>
      </c>
      <c r="M2794" s="3">
        <v>3</v>
      </c>
      <c r="N2794" s="3">
        <v>9</v>
      </c>
      <c r="O2794" s="3">
        <v>530</v>
      </c>
      <c r="P2794" s="3">
        <v>1</v>
      </c>
      <c r="Q2794" s="3">
        <v>12741.382347172301</v>
      </c>
      <c r="R2794" s="3">
        <v>2</v>
      </c>
      <c r="S2794" s="3">
        <v>0</v>
      </c>
      <c r="T2794" s="3">
        <v>0</v>
      </c>
      <c r="U2794" s="3">
        <v>6084.1830727431097</v>
      </c>
      <c r="V2794" s="3">
        <v>1</v>
      </c>
      <c r="W2794" s="3" t="str">
        <f>IF(Bank_data3[[#This Row],[credit_risk]]=1,"High Risk","Low Risk")</f>
        <v>High Risk</v>
      </c>
      <c r="X2794" s="3" t="str">
        <f t="shared" si="301"/>
        <v>18-24</v>
      </c>
      <c r="Y2794" s="3" t="str">
        <f t="shared" si="302"/>
        <v>Low Income</v>
      </c>
      <c r="Z2794" s="3" t="str">
        <f t="shared" si="303"/>
        <v>Poor</v>
      </c>
      <c r="AA2794" s="27">
        <f t="shared" si="304"/>
        <v>0.27264826813704307</v>
      </c>
      <c r="AB2794" s="3" t="str">
        <f t="shared" si="305"/>
        <v>Medium</v>
      </c>
      <c r="AC2794" s="3" t="str">
        <f t="shared" si="306"/>
        <v>Medium</v>
      </c>
      <c r="AD2794" s="3" t="str">
        <f t="shared" si="307"/>
        <v>No</v>
      </c>
    </row>
    <row r="2795" spans="1:30" ht="15" customHeight="1" x14ac:dyDescent="0.3">
      <c r="A2795" s="3" t="s">
        <v>2816</v>
      </c>
      <c r="B2795" s="3">
        <v>42</v>
      </c>
      <c r="C2795" s="3" t="s">
        <v>31</v>
      </c>
      <c r="D2795" s="3" t="s">
        <v>26</v>
      </c>
      <c r="E2795" s="3">
        <v>50280.4222485719</v>
      </c>
      <c r="F2795" s="3">
        <v>31</v>
      </c>
      <c r="G2795" s="3">
        <v>2593.5245543759702</v>
      </c>
      <c r="H2795" s="3">
        <v>9</v>
      </c>
      <c r="I2795" s="3">
        <v>578.384570807778</v>
      </c>
      <c r="J2795" s="3">
        <v>22</v>
      </c>
      <c r="K2795" s="3">
        <v>0</v>
      </c>
      <c r="L2795" s="3">
        <v>41</v>
      </c>
      <c r="M2795" s="3">
        <v>9</v>
      </c>
      <c r="N2795" s="3">
        <v>1</v>
      </c>
      <c r="O2795" s="3">
        <v>390</v>
      </c>
      <c r="P2795" s="3">
        <v>1</v>
      </c>
      <c r="Q2795" s="3">
        <v>2842.1356300432299</v>
      </c>
      <c r="R2795" s="3">
        <v>4</v>
      </c>
      <c r="S2795" s="3">
        <v>0</v>
      </c>
      <c r="T2795" s="3">
        <v>0</v>
      </c>
      <c r="U2795" s="3">
        <v>4587.9922640840396</v>
      </c>
      <c r="V2795" s="3">
        <v>1</v>
      </c>
      <c r="W2795" s="3" t="str">
        <f>IF(Bank_data3[[#This Row],[credit_risk]]=1,"High Risk","Low Risk")</f>
        <v>High Risk</v>
      </c>
      <c r="X2795" s="3" t="str">
        <f t="shared" si="301"/>
        <v>35-44</v>
      </c>
      <c r="Y2795" s="3" t="str">
        <f t="shared" si="302"/>
        <v>Middle Income</v>
      </c>
      <c r="Z2795" s="3" t="str">
        <f t="shared" si="303"/>
        <v>Poor</v>
      </c>
      <c r="AA2795" s="27">
        <f t="shared" si="304"/>
        <v>5.6525691371335972E-2</v>
      </c>
      <c r="AB2795" s="3" t="str">
        <f t="shared" si="305"/>
        <v>Medium</v>
      </c>
      <c r="AC2795" s="3" t="str">
        <f t="shared" si="306"/>
        <v>High</v>
      </c>
      <c r="AD2795" s="3" t="str">
        <f t="shared" si="307"/>
        <v>No</v>
      </c>
    </row>
    <row r="2796" spans="1:30" ht="15" customHeight="1" x14ac:dyDescent="0.3">
      <c r="A2796" s="3" t="s">
        <v>2817</v>
      </c>
      <c r="B2796" s="3">
        <v>56</v>
      </c>
      <c r="C2796" s="3" t="s">
        <v>23</v>
      </c>
      <c r="D2796" s="3" t="s">
        <v>33</v>
      </c>
      <c r="E2796" s="3">
        <v>54417.789036028102</v>
      </c>
      <c r="F2796" s="3">
        <v>63</v>
      </c>
      <c r="G2796" s="3">
        <v>1647.54667971249</v>
      </c>
      <c r="H2796" s="3">
        <v>8</v>
      </c>
      <c r="I2796" s="3">
        <v>893.04125944939005</v>
      </c>
      <c r="J2796" s="3">
        <v>21</v>
      </c>
      <c r="K2796" s="3">
        <v>77.849054217165403</v>
      </c>
      <c r="L2796" s="3">
        <v>12</v>
      </c>
      <c r="M2796" s="3">
        <v>16</v>
      </c>
      <c r="N2796" s="3">
        <v>0</v>
      </c>
      <c r="O2796" s="3">
        <v>639</v>
      </c>
      <c r="P2796" s="3">
        <v>2</v>
      </c>
      <c r="Q2796" s="3">
        <v>5195.0512187470704</v>
      </c>
      <c r="R2796" s="3">
        <v>2</v>
      </c>
      <c r="S2796" s="3">
        <v>1</v>
      </c>
      <c r="T2796" s="3">
        <v>0</v>
      </c>
      <c r="U2796" s="3">
        <v>500</v>
      </c>
      <c r="V2796" s="3">
        <v>1</v>
      </c>
      <c r="W2796" s="3" t="str">
        <f>IF(Bank_data3[[#This Row],[credit_risk]]=1,"High Risk","Low Risk")</f>
        <v>High Risk</v>
      </c>
      <c r="X2796" s="3" t="str">
        <f t="shared" si="301"/>
        <v>55+</v>
      </c>
      <c r="Y2796" s="3" t="str">
        <f t="shared" si="302"/>
        <v>Middle Income</v>
      </c>
      <c r="Z2796" s="3" t="str">
        <f t="shared" si="303"/>
        <v>Fair</v>
      </c>
      <c r="AA2796" s="27">
        <f t="shared" si="304"/>
        <v>9.5466047238847024E-2</v>
      </c>
      <c r="AB2796" s="3" t="str">
        <f t="shared" si="305"/>
        <v>Medium</v>
      </c>
      <c r="AC2796" s="3" t="str">
        <f t="shared" si="306"/>
        <v>Medium</v>
      </c>
      <c r="AD2796" s="3" t="str">
        <f t="shared" si="307"/>
        <v>No</v>
      </c>
    </row>
    <row r="2797" spans="1:30" ht="15" customHeight="1" x14ac:dyDescent="0.3">
      <c r="A2797" s="3" t="s">
        <v>2818</v>
      </c>
      <c r="B2797" s="3">
        <v>27</v>
      </c>
      <c r="C2797" s="3" t="s">
        <v>31</v>
      </c>
      <c r="D2797" s="3" t="s">
        <v>24</v>
      </c>
      <c r="E2797" s="3">
        <v>30260.2559791817</v>
      </c>
      <c r="F2797" s="3">
        <v>87</v>
      </c>
      <c r="G2797" s="3">
        <v>3609.69067894407</v>
      </c>
      <c r="H2797" s="3">
        <v>2</v>
      </c>
      <c r="I2797" s="3">
        <v>591.58501396843405</v>
      </c>
      <c r="J2797" s="3">
        <v>39</v>
      </c>
      <c r="K2797" s="3">
        <v>735.16204616393202</v>
      </c>
      <c r="L2797" s="3">
        <v>44</v>
      </c>
      <c r="M2797" s="3">
        <v>14</v>
      </c>
      <c r="N2797" s="3">
        <v>2</v>
      </c>
      <c r="O2797" s="3">
        <v>838</v>
      </c>
      <c r="P2797" s="3">
        <v>2</v>
      </c>
      <c r="Q2797" s="3">
        <v>16846.392274521299</v>
      </c>
      <c r="R2797" s="3">
        <v>4</v>
      </c>
      <c r="S2797" s="3">
        <v>0</v>
      </c>
      <c r="T2797" s="3">
        <v>0</v>
      </c>
      <c r="U2797" s="3">
        <v>12936.280258438601</v>
      </c>
      <c r="V2797" s="3">
        <v>1</v>
      </c>
      <c r="W2797" s="3" t="str">
        <f>IF(Bank_data3[[#This Row],[credit_risk]]=1,"High Risk","Low Risk")</f>
        <v>High Risk</v>
      </c>
      <c r="X2797" s="3" t="str">
        <f t="shared" si="301"/>
        <v>25-34</v>
      </c>
      <c r="Y2797" s="3" t="str">
        <f t="shared" si="302"/>
        <v>Low Income</v>
      </c>
      <c r="Z2797" s="3" t="str">
        <f t="shared" si="303"/>
        <v>Excellent</v>
      </c>
      <c r="AA2797" s="27">
        <f t="shared" si="304"/>
        <v>0.55671678012608994</v>
      </c>
      <c r="AB2797" s="3" t="str">
        <f t="shared" si="305"/>
        <v>Medium</v>
      </c>
      <c r="AC2797" s="3" t="str">
        <f t="shared" si="306"/>
        <v>High</v>
      </c>
      <c r="AD2797" s="3" t="str">
        <f t="shared" si="307"/>
        <v>No</v>
      </c>
    </row>
    <row r="2798" spans="1:30" ht="15" customHeight="1" x14ac:dyDescent="0.3">
      <c r="A2798" s="3" t="s">
        <v>2819</v>
      </c>
      <c r="B2798" s="3">
        <v>32</v>
      </c>
      <c r="C2798" s="3" t="s">
        <v>23</v>
      </c>
      <c r="D2798" s="3" t="s">
        <v>26</v>
      </c>
      <c r="E2798" s="3">
        <v>63735.116283294003</v>
      </c>
      <c r="F2798" s="3">
        <v>37</v>
      </c>
      <c r="G2798" s="3">
        <v>2656.6533528313798</v>
      </c>
      <c r="H2798" s="3">
        <v>2</v>
      </c>
      <c r="I2798" s="3">
        <v>595.09555809031701</v>
      </c>
      <c r="J2798" s="3">
        <v>46</v>
      </c>
      <c r="K2798" s="3">
        <v>525.97694415318006</v>
      </c>
      <c r="L2798" s="3">
        <v>53</v>
      </c>
      <c r="M2798" s="3">
        <v>7</v>
      </c>
      <c r="N2798" s="3">
        <v>2</v>
      </c>
      <c r="O2798" s="3">
        <v>829</v>
      </c>
      <c r="P2798" s="3">
        <v>3</v>
      </c>
      <c r="Q2798" s="3">
        <v>13526.092593351301</v>
      </c>
      <c r="R2798" s="3">
        <v>0</v>
      </c>
      <c r="S2798" s="3">
        <v>0</v>
      </c>
      <c r="T2798" s="3">
        <v>0</v>
      </c>
      <c r="U2798" s="3">
        <v>10527.4763593028</v>
      </c>
      <c r="V2798" s="3">
        <v>0</v>
      </c>
      <c r="W2798" s="3" t="str">
        <f>IF(Bank_data3[[#This Row],[credit_risk]]=1,"High Risk","Low Risk")</f>
        <v>Low Risk</v>
      </c>
      <c r="X2798" s="3" t="str">
        <f t="shared" si="301"/>
        <v>25-34</v>
      </c>
      <c r="Y2798" s="3" t="str">
        <f t="shared" si="302"/>
        <v>Middle Income</v>
      </c>
      <c r="Z2798" s="3" t="str">
        <f t="shared" si="303"/>
        <v>Excellent</v>
      </c>
      <c r="AA2798" s="27">
        <f t="shared" si="304"/>
        <v>0.21222354931039339</v>
      </c>
      <c r="AB2798" s="3" t="str">
        <f t="shared" si="305"/>
        <v>Medium</v>
      </c>
      <c r="AC2798" s="3" t="str">
        <f t="shared" si="306"/>
        <v>High</v>
      </c>
      <c r="AD2798" s="3" t="str">
        <f t="shared" si="307"/>
        <v>No</v>
      </c>
    </row>
    <row r="2799" spans="1:30" ht="15" customHeight="1" x14ac:dyDescent="0.3">
      <c r="A2799" s="3" t="s">
        <v>2820</v>
      </c>
      <c r="B2799" s="3">
        <v>27</v>
      </c>
      <c r="C2799" s="3" t="s">
        <v>23</v>
      </c>
      <c r="D2799" s="3" t="s">
        <v>24</v>
      </c>
      <c r="E2799" s="3">
        <v>70192.894855774706</v>
      </c>
      <c r="F2799" s="3">
        <v>236</v>
      </c>
      <c r="G2799" s="3">
        <v>1258.86945341299</v>
      </c>
      <c r="H2799" s="3">
        <v>6</v>
      </c>
      <c r="I2799" s="3">
        <v>736.68834077586996</v>
      </c>
      <c r="J2799" s="3">
        <v>17</v>
      </c>
      <c r="K2799" s="3">
        <v>926.66986430020904</v>
      </c>
      <c r="L2799" s="3">
        <v>18</v>
      </c>
      <c r="M2799" s="3">
        <v>13</v>
      </c>
      <c r="N2799" s="3">
        <v>3</v>
      </c>
      <c r="O2799" s="3">
        <v>509</v>
      </c>
      <c r="P2799" s="3">
        <v>2</v>
      </c>
      <c r="Q2799" s="3">
        <v>19369.655816610801</v>
      </c>
      <c r="R2799" s="3">
        <v>7</v>
      </c>
      <c r="S2799" s="3">
        <v>0</v>
      </c>
      <c r="T2799" s="3">
        <v>0</v>
      </c>
      <c r="U2799" s="3">
        <v>14820.5670145977</v>
      </c>
      <c r="V2799" s="3">
        <v>1</v>
      </c>
      <c r="W2799" s="3" t="str">
        <f>IF(Bank_data3[[#This Row],[credit_risk]]=1,"High Risk","Low Risk")</f>
        <v>High Risk</v>
      </c>
      <c r="X2799" s="3" t="str">
        <f t="shared" si="301"/>
        <v>25-34</v>
      </c>
      <c r="Y2799" s="3" t="str">
        <f t="shared" si="302"/>
        <v>Middle Income</v>
      </c>
      <c r="Z2799" s="3" t="str">
        <f t="shared" si="303"/>
        <v>Poor</v>
      </c>
      <c r="AA2799" s="27">
        <f t="shared" si="304"/>
        <v>0.27594895261706504</v>
      </c>
      <c r="AB2799" s="3" t="str">
        <f t="shared" si="305"/>
        <v>Medium</v>
      </c>
      <c r="AC2799" s="3" t="str">
        <f t="shared" si="306"/>
        <v>Medium</v>
      </c>
      <c r="AD2799" s="3" t="str">
        <f t="shared" si="307"/>
        <v>No</v>
      </c>
    </row>
    <row r="2800" spans="1:30" ht="15" customHeight="1" x14ac:dyDescent="0.3">
      <c r="A2800" s="3" t="s">
        <v>2821</v>
      </c>
      <c r="B2800" s="3">
        <v>42</v>
      </c>
      <c r="C2800" s="3" t="s">
        <v>31</v>
      </c>
      <c r="D2800" s="3" t="s">
        <v>26</v>
      </c>
      <c r="E2800" s="3">
        <v>46461.390855001999</v>
      </c>
      <c r="F2800" s="3">
        <v>7</v>
      </c>
      <c r="G2800" s="3">
        <v>79.598363399492698</v>
      </c>
      <c r="H2800" s="3">
        <v>1</v>
      </c>
      <c r="I2800" s="3">
        <v>715.21594432847303</v>
      </c>
      <c r="J2800" s="3">
        <v>44</v>
      </c>
      <c r="K2800" s="3">
        <v>691.49212682096697</v>
      </c>
      <c r="L2800" s="3">
        <v>26</v>
      </c>
      <c r="M2800" s="3">
        <v>17</v>
      </c>
      <c r="N2800" s="3">
        <v>2</v>
      </c>
      <c r="O2800" s="3">
        <v>679</v>
      </c>
      <c r="P2800" s="3">
        <v>0</v>
      </c>
      <c r="Q2800" s="3">
        <v>7729.9043483048499</v>
      </c>
      <c r="R2800" s="3">
        <v>4</v>
      </c>
      <c r="S2800" s="3">
        <v>0</v>
      </c>
      <c r="T2800" s="3">
        <v>0</v>
      </c>
      <c r="U2800" s="3">
        <v>14189.209721302699</v>
      </c>
      <c r="V2800" s="3">
        <v>1</v>
      </c>
      <c r="W2800" s="3" t="str">
        <f>IF(Bank_data3[[#This Row],[credit_risk]]=1,"High Risk","Low Risk")</f>
        <v>High Risk</v>
      </c>
      <c r="X2800" s="3" t="str">
        <f t="shared" si="301"/>
        <v>35-44</v>
      </c>
      <c r="Y2800" s="3" t="str">
        <f t="shared" si="302"/>
        <v>Low Income</v>
      </c>
      <c r="Z2800" s="3" t="str">
        <f t="shared" si="303"/>
        <v>Good</v>
      </c>
      <c r="AA2800" s="27">
        <f t="shared" si="304"/>
        <v>0.16637264201643362</v>
      </c>
      <c r="AB2800" s="3" t="str">
        <f t="shared" si="305"/>
        <v>Low</v>
      </c>
      <c r="AC2800" s="3" t="str">
        <f t="shared" si="306"/>
        <v>Medium</v>
      </c>
      <c r="AD2800" s="3" t="str">
        <f t="shared" si="307"/>
        <v>No</v>
      </c>
    </row>
    <row r="2801" spans="1:30" ht="15" customHeight="1" x14ac:dyDescent="0.3">
      <c r="A2801" s="3" t="s">
        <v>2822</v>
      </c>
      <c r="B2801" s="3">
        <v>62</v>
      </c>
      <c r="C2801" s="3" t="s">
        <v>28</v>
      </c>
      <c r="D2801" s="3" t="s">
        <v>26</v>
      </c>
      <c r="E2801" s="3">
        <v>40585.272266901498</v>
      </c>
      <c r="F2801" s="3">
        <v>78</v>
      </c>
      <c r="G2801" s="3">
        <v>3410.4626996079401</v>
      </c>
      <c r="H2801" s="3">
        <v>9</v>
      </c>
      <c r="I2801" s="3">
        <v>1320.6072859114799</v>
      </c>
      <c r="J2801" s="3">
        <v>25</v>
      </c>
      <c r="K2801" s="3">
        <v>503.090766080506</v>
      </c>
      <c r="L2801" s="3">
        <v>39</v>
      </c>
      <c r="M2801" s="3">
        <v>7</v>
      </c>
      <c r="N2801" s="3">
        <v>7</v>
      </c>
      <c r="O2801" s="3">
        <v>310</v>
      </c>
      <c r="P2801" s="3">
        <v>2</v>
      </c>
      <c r="Q2801" s="3">
        <v>12257.639459021</v>
      </c>
      <c r="R2801" s="3">
        <v>1</v>
      </c>
      <c r="S2801" s="3">
        <v>0</v>
      </c>
      <c r="T2801" s="3">
        <v>0</v>
      </c>
      <c r="U2801" s="3">
        <v>8803.0377171798991</v>
      </c>
      <c r="V2801" s="3">
        <v>1</v>
      </c>
      <c r="W2801" s="3" t="str">
        <f>IF(Bank_data3[[#This Row],[credit_risk]]=1,"High Risk","Low Risk")</f>
        <v>High Risk</v>
      </c>
      <c r="X2801" s="3" t="str">
        <f t="shared" si="301"/>
        <v>55+</v>
      </c>
      <c r="Y2801" s="3" t="str">
        <f t="shared" si="302"/>
        <v>Low Income</v>
      </c>
      <c r="Z2801" s="3" t="str">
        <f t="shared" si="303"/>
        <v>Poor</v>
      </c>
      <c r="AA2801" s="27">
        <f t="shared" si="304"/>
        <v>0.30202186099457246</v>
      </c>
      <c r="AB2801" s="3" t="str">
        <f t="shared" si="305"/>
        <v>Medium</v>
      </c>
      <c r="AC2801" s="3" t="str">
        <f t="shared" si="306"/>
        <v>High</v>
      </c>
      <c r="AD2801" s="3" t="str">
        <f t="shared" si="307"/>
        <v>No</v>
      </c>
    </row>
    <row r="2802" spans="1:30" ht="15" customHeight="1" x14ac:dyDescent="0.3">
      <c r="A2802" s="3" t="s">
        <v>2823</v>
      </c>
      <c r="B2802" s="3">
        <v>20</v>
      </c>
      <c r="C2802" s="3" t="s">
        <v>23</v>
      </c>
      <c r="D2802" s="3" t="s">
        <v>26</v>
      </c>
      <c r="E2802" s="3">
        <v>36645.638006393499</v>
      </c>
      <c r="F2802" s="3">
        <v>9</v>
      </c>
      <c r="G2802" s="3">
        <v>1274.0411987518401</v>
      </c>
      <c r="H2802" s="3">
        <v>6</v>
      </c>
      <c r="I2802" s="3">
        <v>1040.0688918841399</v>
      </c>
      <c r="J2802" s="3">
        <v>47</v>
      </c>
      <c r="K2802" s="3">
        <v>376.96677405187302</v>
      </c>
      <c r="L2802" s="3">
        <v>6</v>
      </c>
      <c r="M2802" s="3">
        <v>13</v>
      </c>
      <c r="N2802" s="3">
        <v>3</v>
      </c>
      <c r="O2802" s="3">
        <v>815</v>
      </c>
      <c r="P2802" s="3">
        <v>1</v>
      </c>
      <c r="Q2802" s="3">
        <v>10993.8213896612</v>
      </c>
      <c r="R2802" s="3">
        <v>1</v>
      </c>
      <c r="S2802" s="3">
        <v>0</v>
      </c>
      <c r="T2802" s="3">
        <v>0</v>
      </c>
      <c r="U2802" s="3">
        <v>12624.6236647068</v>
      </c>
      <c r="V2802" s="3">
        <v>0</v>
      </c>
      <c r="W2802" s="3" t="str">
        <f>IF(Bank_data3[[#This Row],[credit_risk]]=1,"High Risk","Low Risk")</f>
        <v>Low Risk</v>
      </c>
      <c r="X2802" s="3" t="str">
        <f t="shared" si="301"/>
        <v>18-24</v>
      </c>
      <c r="Y2802" s="3" t="str">
        <f t="shared" si="302"/>
        <v>Low Income</v>
      </c>
      <c r="Z2802" s="3" t="str">
        <f t="shared" si="303"/>
        <v>Excellent</v>
      </c>
      <c r="AA2802" s="27">
        <f t="shared" si="304"/>
        <v>0.30000354715459249</v>
      </c>
      <c r="AB2802" s="3" t="str">
        <f t="shared" si="305"/>
        <v>Medium</v>
      </c>
      <c r="AC2802" s="3" t="str">
        <f t="shared" si="306"/>
        <v>Low</v>
      </c>
      <c r="AD2802" s="3" t="str">
        <f t="shared" si="307"/>
        <v>No</v>
      </c>
    </row>
    <row r="2803" spans="1:30" ht="15" customHeight="1" x14ac:dyDescent="0.3">
      <c r="A2803" s="3" t="s">
        <v>2824</v>
      </c>
      <c r="B2803" s="3">
        <v>64</v>
      </c>
      <c r="C2803" s="3" t="s">
        <v>28</v>
      </c>
      <c r="D2803" s="3" t="s">
        <v>26</v>
      </c>
      <c r="E2803" s="3">
        <v>81665.898864123694</v>
      </c>
      <c r="F2803" s="3">
        <v>171</v>
      </c>
      <c r="G2803" s="3">
        <v>2243.0536150345001</v>
      </c>
      <c r="H2803" s="3">
        <v>6</v>
      </c>
      <c r="I2803" s="3">
        <v>686.39814107537495</v>
      </c>
      <c r="J2803" s="3">
        <v>29</v>
      </c>
      <c r="K2803" s="3">
        <v>343.14709540656202</v>
      </c>
      <c r="L2803" s="3">
        <v>24</v>
      </c>
      <c r="M2803" s="3">
        <v>15</v>
      </c>
      <c r="N2803" s="3">
        <v>9</v>
      </c>
      <c r="O2803" s="3">
        <v>894</v>
      </c>
      <c r="P2803" s="3">
        <v>1</v>
      </c>
      <c r="Q2803" s="3">
        <v>17310.787950301299</v>
      </c>
      <c r="R2803" s="3">
        <v>7</v>
      </c>
      <c r="S2803" s="3">
        <v>0</v>
      </c>
      <c r="T2803" s="3">
        <v>0</v>
      </c>
      <c r="U2803" s="3">
        <v>6876.9803055208104</v>
      </c>
      <c r="V2803" s="3">
        <v>1</v>
      </c>
      <c r="W2803" s="3" t="str">
        <f>IF(Bank_data3[[#This Row],[credit_risk]]=1,"High Risk","Low Risk")</f>
        <v>High Risk</v>
      </c>
      <c r="X2803" s="3" t="str">
        <f t="shared" si="301"/>
        <v>55+</v>
      </c>
      <c r="Y2803" s="3" t="str">
        <f t="shared" si="302"/>
        <v>Middle Income</v>
      </c>
      <c r="Z2803" s="3" t="str">
        <f t="shared" si="303"/>
        <v>Excellent</v>
      </c>
      <c r="AA2803" s="27">
        <f t="shared" si="304"/>
        <v>0.21197082492293523</v>
      </c>
      <c r="AB2803" s="3" t="str">
        <f t="shared" si="305"/>
        <v>Medium</v>
      </c>
      <c r="AC2803" s="3" t="str">
        <f t="shared" si="306"/>
        <v>Medium</v>
      </c>
      <c r="AD2803" s="3" t="str">
        <f t="shared" si="307"/>
        <v>No</v>
      </c>
    </row>
    <row r="2804" spans="1:30" ht="15" customHeight="1" x14ac:dyDescent="0.3">
      <c r="A2804" s="3" t="s">
        <v>2825</v>
      </c>
      <c r="B2804" s="3">
        <v>43</v>
      </c>
      <c r="C2804" s="3" t="s">
        <v>31</v>
      </c>
      <c r="D2804" s="3" t="s">
        <v>24</v>
      </c>
      <c r="E2804" s="3">
        <v>41859.124894515997</v>
      </c>
      <c r="F2804" s="3">
        <v>132</v>
      </c>
      <c r="G2804" s="3">
        <v>966.22992529852399</v>
      </c>
      <c r="H2804" s="3">
        <v>0</v>
      </c>
      <c r="I2804" s="3">
        <v>1533.9541689247701</v>
      </c>
      <c r="J2804" s="3">
        <v>12</v>
      </c>
      <c r="K2804" s="3">
        <v>591.78660016039396</v>
      </c>
      <c r="L2804" s="3">
        <v>48</v>
      </c>
      <c r="M2804" s="3">
        <v>18</v>
      </c>
      <c r="N2804" s="3">
        <v>0</v>
      </c>
      <c r="O2804" s="3">
        <v>854</v>
      </c>
      <c r="P2804" s="3">
        <v>2</v>
      </c>
      <c r="Q2804" s="3">
        <v>24368.230001734399</v>
      </c>
      <c r="R2804" s="3">
        <v>2</v>
      </c>
      <c r="S2804" s="3">
        <v>0</v>
      </c>
      <c r="T2804" s="3">
        <v>0</v>
      </c>
      <c r="U2804" s="3">
        <v>9478.62998515869</v>
      </c>
      <c r="V2804" s="3">
        <v>0</v>
      </c>
      <c r="W2804" s="3" t="str">
        <f>IF(Bank_data3[[#This Row],[credit_risk]]=1,"High Risk","Low Risk")</f>
        <v>Low Risk</v>
      </c>
      <c r="X2804" s="3" t="str">
        <f t="shared" si="301"/>
        <v>35-44</v>
      </c>
      <c r="Y2804" s="3" t="str">
        <f t="shared" si="302"/>
        <v>Low Income</v>
      </c>
      <c r="Z2804" s="3" t="str">
        <f t="shared" si="303"/>
        <v>Excellent</v>
      </c>
      <c r="AA2804" s="27">
        <f t="shared" si="304"/>
        <v>0.58214857723714386</v>
      </c>
      <c r="AB2804" s="3" t="str">
        <f t="shared" si="305"/>
        <v>Low</v>
      </c>
      <c r="AC2804" s="3" t="str">
        <f t="shared" si="306"/>
        <v>High</v>
      </c>
      <c r="AD2804" s="3" t="str">
        <f t="shared" si="307"/>
        <v>No</v>
      </c>
    </row>
    <row r="2805" spans="1:30" ht="15" customHeight="1" x14ac:dyDescent="0.3">
      <c r="A2805" s="3" t="s">
        <v>2826</v>
      </c>
      <c r="B2805" s="3">
        <v>54</v>
      </c>
      <c r="C2805" s="3" t="s">
        <v>23</v>
      </c>
      <c r="D2805" s="3" t="s">
        <v>24</v>
      </c>
      <c r="E2805" s="3">
        <v>61759.657655861702</v>
      </c>
      <c r="F2805" s="3">
        <v>219</v>
      </c>
      <c r="G2805" s="3">
        <v>2778.9145142736302</v>
      </c>
      <c r="H2805" s="3">
        <v>9</v>
      </c>
      <c r="I2805" s="3">
        <v>972.08141119960305</v>
      </c>
      <c r="J2805" s="3">
        <v>3</v>
      </c>
      <c r="K2805" s="3">
        <v>354.595544067221</v>
      </c>
      <c r="L2805" s="3">
        <v>35</v>
      </c>
      <c r="M2805" s="3">
        <v>6</v>
      </c>
      <c r="N2805" s="3">
        <v>1</v>
      </c>
      <c r="O2805" s="3">
        <v>850</v>
      </c>
      <c r="P2805" s="3">
        <v>0</v>
      </c>
      <c r="Q2805" s="3">
        <v>8624.6499053304906</v>
      </c>
      <c r="R2805" s="3">
        <v>1</v>
      </c>
      <c r="S2805" s="3">
        <v>0</v>
      </c>
      <c r="T2805" s="3">
        <v>0</v>
      </c>
      <c r="U2805" s="3">
        <v>5638.0092074160702</v>
      </c>
      <c r="V2805" s="3">
        <v>0</v>
      </c>
      <c r="W2805" s="3" t="str">
        <f>IF(Bank_data3[[#This Row],[credit_risk]]=1,"High Risk","Low Risk")</f>
        <v>Low Risk</v>
      </c>
      <c r="X2805" s="3" t="str">
        <f t="shared" si="301"/>
        <v>45-54</v>
      </c>
      <c r="Y2805" s="3" t="str">
        <f t="shared" si="302"/>
        <v>Middle Income</v>
      </c>
      <c r="Z2805" s="3" t="str">
        <f t="shared" si="303"/>
        <v>Excellent</v>
      </c>
      <c r="AA2805" s="27">
        <f t="shared" si="304"/>
        <v>0.1396486028693508</v>
      </c>
      <c r="AB2805" s="3" t="str">
        <f t="shared" si="305"/>
        <v>Medium</v>
      </c>
      <c r="AC2805" s="3" t="str">
        <f t="shared" si="306"/>
        <v>High</v>
      </c>
      <c r="AD2805" s="3" t="str">
        <f t="shared" si="307"/>
        <v>No</v>
      </c>
    </row>
    <row r="2806" spans="1:30" ht="15" customHeight="1" x14ac:dyDescent="0.3">
      <c r="A2806" s="3" t="s">
        <v>2827</v>
      </c>
      <c r="B2806" s="3">
        <v>43</v>
      </c>
      <c r="C2806" s="3" t="s">
        <v>31</v>
      </c>
      <c r="D2806" s="3" t="s">
        <v>24</v>
      </c>
      <c r="E2806" s="3">
        <v>46587.673481312202</v>
      </c>
      <c r="F2806" s="3">
        <v>140</v>
      </c>
      <c r="G2806" s="3">
        <v>2178.2173948524401</v>
      </c>
      <c r="H2806" s="3">
        <v>10</v>
      </c>
      <c r="I2806" s="3">
        <v>460.86328064025798</v>
      </c>
      <c r="J2806" s="3">
        <v>42</v>
      </c>
      <c r="K2806" s="3">
        <v>562.37072872313297</v>
      </c>
      <c r="L2806" s="3">
        <v>70</v>
      </c>
      <c r="M2806" s="3">
        <v>16</v>
      </c>
      <c r="N2806" s="3">
        <v>6</v>
      </c>
      <c r="O2806" s="3">
        <v>383</v>
      </c>
      <c r="P2806" s="3">
        <v>3</v>
      </c>
      <c r="Q2806" s="3">
        <v>0</v>
      </c>
      <c r="R2806" s="3">
        <v>1</v>
      </c>
      <c r="S2806" s="3">
        <v>0</v>
      </c>
      <c r="T2806" s="3">
        <v>0</v>
      </c>
      <c r="U2806" s="3">
        <v>8081.6492289148</v>
      </c>
      <c r="V2806" s="3">
        <v>1</v>
      </c>
      <c r="W2806" s="3" t="str">
        <f>IF(Bank_data3[[#This Row],[credit_risk]]=1,"High Risk","Low Risk")</f>
        <v>High Risk</v>
      </c>
      <c r="X2806" s="3" t="str">
        <f t="shared" si="301"/>
        <v>35-44</v>
      </c>
      <c r="Y2806" s="3" t="str">
        <f t="shared" si="302"/>
        <v>Low Income</v>
      </c>
      <c r="Z2806" s="3" t="str">
        <f t="shared" si="303"/>
        <v>Poor</v>
      </c>
      <c r="AA2806" s="27">
        <f t="shared" si="304"/>
        <v>0</v>
      </c>
      <c r="AB2806" s="3" t="str">
        <f t="shared" si="305"/>
        <v>Medium</v>
      </c>
      <c r="AC2806" s="3" t="str">
        <f t="shared" si="306"/>
        <v>High</v>
      </c>
      <c r="AD2806" s="3" t="str">
        <f t="shared" si="307"/>
        <v>No</v>
      </c>
    </row>
    <row r="2807" spans="1:30" ht="15" customHeight="1" x14ac:dyDescent="0.3">
      <c r="A2807" s="3" t="s">
        <v>2828</v>
      </c>
      <c r="B2807" s="3">
        <v>36</v>
      </c>
      <c r="C2807" s="3" t="s">
        <v>28</v>
      </c>
      <c r="D2807" s="3" t="s">
        <v>24</v>
      </c>
      <c r="E2807" s="3">
        <v>45614.658997077298</v>
      </c>
      <c r="F2807" s="3">
        <v>104</v>
      </c>
      <c r="G2807" s="3">
        <v>630.31601002463901</v>
      </c>
      <c r="H2807" s="3">
        <v>1</v>
      </c>
      <c r="I2807" s="3">
        <v>889.77980899714498</v>
      </c>
      <c r="J2807" s="3">
        <v>26</v>
      </c>
      <c r="K2807" s="3">
        <v>331.05385186223702</v>
      </c>
      <c r="L2807" s="3">
        <v>23</v>
      </c>
      <c r="M2807" s="3">
        <v>4</v>
      </c>
      <c r="N2807" s="3">
        <v>5</v>
      </c>
      <c r="O2807" s="3">
        <v>636</v>
      </c>
      <c r="P2807" s="3">
        <v>1</v>
      </c>
      <c r="Q2807" s="3">
        <v>14923.671287084901</v>
      </c>
      <c r="R2807" s="3">
        <v>2</v>
      </c>
      <c r="S2807" s="3">
        <v>0</v>
      </c>
      <c r="T2807" s="3">
        <v>0</v>
      </c>
      <c r="U2807" s="3">
        <v>10686.338035206099</v>
      </c>
      <c r="V2807" s="3">
        <v>0</v>
      </c>
      <c r="W2807" s="3" t="str">
        <f>IF(Bank_data3[[#This Row],[credit_risk]]=1,"High Risk","Low Risk")</f>
        <v>Low Risk</v>
      </c>
      <c r="X2807" s="3" t="str">
        <f t="shared" si="301"/>
        <v>35-44</v>
      </c>
      <c r="Y2807" s="3" t="str">
        <f t="shared" si="302"/>
        <v>Low Income</v>
      </c>
      <c r="Z2807" s="3" t="str">
        <f t="shared" si="303"/>
        <v>Fair</v>
      </c>
      <c r="AA2807" s="27">
        <f t="shared" si="304"/>
        <v>0.32716831858901141</v>
      </c>
      <c r="AB2807" s="3" t="str">
        <f t="shared" si="305"/>
        <v>Low</v>
      </c>
      <c r="AC2807" s="3" t="str">
        <f t="shared" si="306"/>
        <v>Medium</v>
      </c>
      <c r="AD2807" s="3" t="str">
        <f t="shared" si="307"/>
        <v>No</v>
      </c>
    </row>
    <row r="2808" spans="1:30" ht="15" customHeight="1" x14ac:dyDescent="0.3">
      <c r="A2808" s="3" t="s">
        <v>2829</v>
      </c>
      <c r="B2808" s="3">
        <v>24</v>
      </c>
      <c r="C2808" s="3" t="s">
        <v>31</v>
      </c>
      <c r="D2808" s="3" t="s">
        <v>24</v>
      </c>
      <c r="E2808" s="3">
        <v>36234.505396296998</v>
      </c>
      <c r="F2808" s="3">
        <v>46</v>
      </c>
      <c r="G2808" s="3">
        <v>10</v>
      </c>
      <c r="H2808" s="3">
        <v>4</v>
      </c>
      <c r="I2808" s="3">
        <v>987.42939070286002</v>
      </c>
      <c r="J2808" s="3">
        <v>39</v>
      </c>
      <c r="K2808" s="3">
        <v>550.62710683514604</v>
      </c>
      <c r="L2808" s="3">
        <v>60</v>
      </c>
      <c r="M2808" s="3">
        <v>12</v>
      </c>
      <c r="N2808" s="3">
        <v>8</v>
      </c>
      <c r="O2808" s="3">
        <v>354</v>
      </c>
      <c r="P2808" s="3">
        <v>4</v>
      </c>
      <c r="Q2808" s="3">
        <v>14485.552963727199</v>
      </c>
      <c r="R2808" s="3">
        <v>3</v>
      </c>
      <c r="S2808" s="3">
        <v>0</v>
      </c>
      <c r="T2808" s="3">
        <v>0</v>
      </c>
      <c r="U2808" s="3">
        <v>10940.153797687901</v>
      </c>
      <c r="V2808" s="3">
        <v>1</v>
      </c>
      <c r="W2808" s="3" t="str">
        <f>IF(Bank_data3[[#This Row],[credit_risk]]=1,"High Risk","Low Risk")</f>
        <v>High Risk</v>
      </c>
      <c r="X2808" s="3" t="str">
        <f t="shared" si="301"/>
        <v>18-24</v>
      </c>
      <c r="Y2808" s="3" t="str">
        <f t="shared" si="302"/>
        <v>Low Income</v>
      </c>
      <c r="Z2808" s="3" t="str">
        <f t="shared" si="303"/>
        <v>Poor</v>
      </c>
      <c r="AA2808" s="27">
        <f t="shared" si="304"/>
        <v>0.39977233869480544</v>
      </c>
      <c r="AB2808" s="3" t="str">
        <f t="shared" si="305"/>
        <v>Low</v>
      </c>
      <c r="AC2808" s="3" t="str">
        <f t="shared" si="306"/>
        <v>High</v>
      </c>
      <c r="AD2808" s="3" t="str">
        <f t="shared" si="307"/>
        <v>No</v>
      </c>
    </row>
    <row r="2809" spans="1:30" ht="15" customHeight="1" x14ac:dyDescent="0.3">
      <c r="A2809" s="3" t="s">
        <v>2830</v>
      </c>
      <c r="B2809" s="3">
        <v>39</v>
      </c>
      <c r="C2809" s="3" t="s">
        <v>31</v>
      </c>
      <c r="D2809" s="3" t="s">
        <v>26</v>
      </c>
      <c r="E2809" s="3">
        <v>32534.609070307699</v>
      </c>
      <c r="F2809" s="3">
        <v>72</v>
      </c>
      <c r="G2809" s="3">
        <v>1650.9598098640899</v>
      </c>
      <c r="H2809" s="3">
        <v>3</v>
      </c>
      <c r="I2809" s="3">
        <v>559.33134832852795</v>
      </c>
      <c r="J2809" s="3">
        <v>9</v>
      </c>
      <c r="K2809" s="3">
        <v>884.87798077217894</v>
      </c>
      <c r="L2809" s="3">
        <v>68</v>
      </c>
      <c r="M2809" s="3">
        <v>17</v>
      </c>
      <c r="N2809" s="3">
        <v>5</v>
      </c>
      <c r="O2809" s="3">
        <v>620</v>
      </c>
      <c r="P2809" s="3">
        <v>3</v>
      </c>
      <c r="Q2809" s="3">
        <v>1102.5079825204</v>
      </c>
      <c r="R2809" s="3">
        <v>0</v>
      </c>
      <c r="S2809" s="3">
        <v>0</v>
      </c>
      <c r="T2809" s="3">
        <v>0</v>
      </c>
      <c r="U2809" s="3">
        <v>500</v>
      </c>
      <c r="V2809" s="3">
        <v>0</v>
      </c>
      <c r="W2809" s="3" t="str">
        <f>IF(Bank_data3[[#This Row],[credit_risk]]=1,"High Risk","Low Risk")</f>
        <v>Low Risk</v>
      </c>
      <c r="X2809" s="3" t="str">
        <f t="shared" si="301"/>
        <v>35-44</v>
      </c>
      <c r="Y2809" s="3" t="str">
        <f t="shared" si="302"/>
        <v>Low Income</v>
      </c>
      <c r="Z2809" s="3" t="str">
        <f t="shared" si="303"/>
        <v>Fair</v>
      </c>
      <c r="AA2809" s="27">
        <f t="shared" si="304"/>
        <v>3.3887236208613003E-2</v>
      </c>
      <c r="AB2809" s="3" t="str">
        <f t="shared" si="305"/>
        <v>Medium</v>
      </c>
      <c r="AC2809" s="3" t="str">
        <f t="shared" si="306"/>
        <v>High</v>
      </c>
      <c r="AD2809" s="3" t="str">
        <f t="shared" si="307"/>
        <v>No</v>
      </c>
    </row>
    <row r="2810" spans="1:30" ht="15" customHeight="1" x14ac:dyDescent="0.3">
      <c r="A2810" s="3" t="s">
        <v>2831</v>
      </c>
      <c r="B2810" s="3">
        <v>40</v>
      </c>
      <c r="C2810" s="3" t="s">
        <v>23</v>
      </c>
      <c r="D2810" s="3" t="s">
        <v>33</v>
      </c>
      <c r="E2810" s="3">
        <v>63318.573684437899</v>
      </c>
      <c r="F2810" s="3">
        <v>93</v>
      </c>
      <c r="G2810" s="3">
        <v>1897.70212588497</v>
      </c>
      <c r="H2810" s="3">
        <v>2</v>
      </c>
      <c r="I2810" s="3">
        <v>431.62188121788603</v>
      </c>
      <c r="J2810" s="3">
        <v>43</v>
      </c>
      <c r="K2810" s="3">
        <v>638.62436906493599</v>
      </c>
      <c r="L2810" s="3">
        <v>51</v>
      </c>
      <c r="M2810" s="3">
        <v>17</v>
      </c>
      <c r="N2810" s="3">
        <v>1</v>
      </c>
      <c r="O2810" s="3">
        <v>392</v>
      </c>
      <c r="P2810" s="3">
        <v>5</v>
      </c>
      <c r="Q2810" s="3">
        <v>6078.8625500220796</v>
      </c>
      <c r="R2810" s="3">
        <v>4</v>
      </c>
      <c r="S2810" s="3">
        <v>1</v>
      </c>
      <c r="T2810" s="3">
        <v>0</v>
      </c>
      <c r="U2810" s="3">
        <v>11871.6596704195</v>
      </c>
      <c r="V2810" s="3">
        <v>1</v>
      </c>
      <c r="W2810" s="3" t="str">
        <f>IF(Bank_data3[[#This Row],[credit_risk]]=1,"High Risk","Low Risk")</f>
        <v>High Risk</v>
      </c>
      <c r="X2810" s="3" t="str">
        <f t="shared" si="301"/>
        <v>35-44</v>
      </c>
      <c r="Y2810" s="3" t="str">
        <f t="shared" si="302"/>
        <v>Middle Income</v>
      </c>
      <c r="Z2810" s="3" t="str">
        <f t="shared" si="303"/>
        <v>Poor</v>
      </c>
      <c r="AA2810" s="27">
        <f t="shared" si="304"/>
        <v>9.6004413812563652E-2</v>
      </c>
      <c r="AB2810" s="3" t="str">
        <f t="shared" si="305"/>
        <v>Medium</v>
      </c>
      <c r="AC2810" s="3" t="str">
        <f t="shared" si="306"/>
        <v>High</v>
      </c>
      <c r="AD2810" s="3" t="str">
        <f t="shared" si="307"/>
        <v>No</v>
      </c>
    </row>
    <row r="2811" spans="1:30" ht="15" customHeight="1" x14ac:dyDescent="0.3">
      <c r="A2811" s="3" t="s">
        <v>2832</v>
      </c>
      <c r="B2811" s="3">
        <v>59</v>
      </c>
      <c r="C2811" s="3" t="s">
        <v>31</v>
      </c>
      <c r="D2811" s="3" t="s">
        <v>33</v>
      </c>
      <c r="E2811" s="3">
        <v>32127.395359458798</v>
      </c>
      <c r="F2811" s="3">
        <v>165</v>
      </c>
      <c r="G2811" s="3">
        <v>2110.177594705</v>
      </c>
      <c r="H2811" s="3">
        <v>9</v>
      </c>
      <c r="I2811" s="3">
        <v>830.26068151485504</v>
      </c>
      <c r="J2811" s="3">
        <v>27</v>
      </c>
      <c r="K2811" s="3">
        <v>382.85987265640199</v>
      </c>
      <c r="L2811" s="3">
        <v>35</v>
      </c>
      <c r="M2811" s="3">
        <v>18</v>
      </c>
      <c r="N2811" s="3">
        <v>7</v>
      </c>
      <c r="O2811" s="3">
        <v>407</v>
      </c>
      <c r="P2811" s="3">
        <v>4</v>
      </c>
      <c r="Q2811" s="3">
        <v>9363.4580911842204</v>
      </c>
      <c r="R2811" s="3">
        <v>2</v>
      </c>
      <c r="S2811" s="3">
        <v>1</v>
      </c>
      <c r="T2811" s="3">
        <v>0</v>
      </c>
      <c r="U2811" s="3">
        <v>2599.6713998200999</v>
      </c>
      <c r="V2811" s="3">
        <v>1</v>
      </c>
      <c r="W2811" s="3" t="str">
        <f>IF(Bank_data3[[#This Row],[credit_risk]]=1,"High Risk","Low Risk")</f>
        <v>High Risk</v>
      </c>
      <c r="X2811" s="3" t="str">
        <f t="shared" si="301"/>
        <v>55+</v>
      </c>
      <c r="Y2811" s="3" t="str">
        <f t="shared" si="302"/>
        <v>Low Income</v>
      </c>
      <c r="Z2811" s="3" t="str">
        <f t="shared" si="303"/>
        <v>Poor</v>
      </c>
      <c r="AA2811" s="27">
        <f t="shared" si="304"/>
        <v>0.29144778113571768</v>
      </c>
      <c r="AB2811" s="3" t="str">
        <f t="shared" si="305"/>
        <v>Medium</v>
      </c>
      <c r="AC2811" s="3" t="str">
        <f t="shared" si="306"/>
        <v>High</v>
      </c>
      <c r="AD2811" s="3" t="str">
        <f t="shared" si="307"/>
        <v>No</v>
      </c>
    </row>
    <row r="2812" spans="1:30" ht="15" customHeight="1" x14ac:dyDescent="0.3">
      <c r="A2812" s="3" t="s">
        <v>2833</v>
      </c>
      <c r="B2812" s="3">
        <v>50</v>
      </c>
      <c r="C2812" s="3" t="s">
        <v>31</v>
      </c>
      <c r="D2812" s="3" t="s">
        <v>24</v>
      </c>
      <c r="E2812" s="3">
        <v>58325.346312657399</v>
      </c>
      <c r="F2812" s="3">
        <v>64</v>
      </c>
      <c r="G2812" s="3">
        <v>877.77503083313502</v>
      </c>
      <c r="H2812" s="3">
        <v>10</v>
      </c>
      <c r="I2812" s="3">
        <v>673.92238004288799</v>
      </c>
      <c r="J2812" s="3">
        <v>20</v>
      </c>
      <c r="K2812" s="3">
        <v>587.68885949493301</v>
      </c>
      <c r="L2812" s="3">
        <v>50</v>
      </c>
      <c r="M2812" s="3">
        <v>17</v>
      </c>
      <c r="N2812" s="3">
        <v>8</v>
      </c>
      <c r="O2812" s="3">
        <v>649</v>
      </c>
      <c r="P2812" s="3">
        <v>4</v>
      </c>
      <c r="Q2812" s="3">
        <v>18865.227037213001</v>
      </c>
      <c r="R2812" s="3">
        <v>6</v>
      </c>
      <c r="S2812" s="3">
        <v>0</v>
      </c>
      <c r="T2812" s="3">
        <v>0</v>
      </c>
      <c r="U2812" s="3">
        <v>5653.1988260817698</v>
      </c>
      <c r="V2812" s="3">
        <v>1</v>
      </c>
      <c r="W2812" s="3" t="str">
        <f>IF(Bank_data3[[#This Row],[credit_risk]]=1,"High Risk","Low Risk")</f>
        <v>High Risk</v>
      </c>
      <c r="X2812" s="3" t="str">
        <f t="shared" si="301"/>
        <v>45-54</v>
      </c>
      <c r="Y2812" s="3" t="str">
        <f t="shared" si="302"/>
        <v>Middle Income</v>
      </c>
      <c r="Z2812" s="3" t="str">
        <f t="shared" si="303"/>
        <v>Fair</v>
      </c>
      <c r="AA2812" s="27">
        <f t="shared" si="304"/>
        <v>0.32344817870578141</v>
      </c>
      <c r="AB2812" s="3" t="str">
        <f t="shared" si="305"/>
        <v>Low</v>
      </c>
      <c r="AC2812" s="3" t="str">
        <f t="shared" si="306"/>
        <v>High</v>
      </c>
      <c r="AD2812" s="3" t="str">
        <f t="shared" si="307"/>
        <v>No</v>
      </c>
    </row>
    <row r="2813" spans="1:30" ht="15" customHeight="1" x14ac:dyDescent="0.3">
      <c r="A2813" s="3" t="s">
        <v>2834</v>
      </c>
      <c r="B2813" s="3">
        <v>65</v>
      </c>
      <c r="C2813" s="3" t="s">
        <v>31</v>
      </c>
      <c r="D2813" s="3" t="s">
        <v>24</v>
      </c>
      <c r="E2813" s="3">
        <v>51630.510622666901</v>
      </c>
      <c r="F2813" s="3">
        <v>204</v>
      </c>
      <c r="G2813" s="3">
        <v>984.98490717049106</v>
      </c>
      <c r="H2813" s="3">
        <v>7</v>
      </c>
      <c r="I2813" s="3">
        <v>1317.6947609594099</v>
      </c>
      <c r="J2813" s="3">
        <v>10</v>
      </c>
      <c r="K2813" s="3">
        <v>569.129437485778</v>
      </c>
      <c r="L2813" s="3">
        <v>32</v>
      </c>
      <c r="M2813" s="3">
        <v>19</v>
      </c>
      <c r="N2813" s="3">
        <v>4</v>
      </c>
      <c r="O2813" s="3">
        <v>708</v>
      </c>
      <c r="P2813" s="3">
        <v>4</v>
      </c>
      <c r="Q2813" s="3">
        <v>5816.7459016006396</v>
      </c>
      <c r="R2813" s="3">
        <v>1</v>
      </c>
      <c r="S2813" s="3">
        <v>0</v>
      </c>
      <c r="T2813" s="3">
        <v>1</v>
      </c>
      <c r="U2813" s="3">
        <v>500</v>
      </c>
      <c r="V2813" s="3">
        <v>1</v>
      </c>
      <c r="W2813" s="3" t="str">
        <f>IF(Bank_data3[[#This Row],[credit_risk]]=1,"High Risk","Low Risk")</f>
        <v>High Risk</v>
      </c>
      <c r="X2813" s="3" t="str">
        <f t="shared" si="301"/>
        <v>55+</v>
      </c>
      <c r="Y2813" s="3" t="str">
        <f t="shared" si="302"/>
        <v>Middle Income</v>
      </c>
      <c r="Z2813" s="3" t="str">
        <f t="shared" si="303"/>
        <v>Good</v>
      </c>
      <c r="AA2813" s="27">
        <f t="shared" si="304"/>
        <v>0.11266101829035492</v>
      </c>
      <c r="AB2813" s="3" t="str">
        <f t="shared" si="305"/>
        <v>Low</v>
      </c>
      <c r="AC2813" s="3" t="str">
        <f t="shared" si="306"/>
        <v>High</v>
      </c>
      <c r="AD2813" s="3" t="str">
        <f t="shared" si="307"/>
        <v>No</v>
      </c>
    </row>
    <row r="2814" spans="1:30" ht="15" customHeight="1" x14ac:dyDescent="0.3">
      <c r="A2814" s="3" t="s">
        <v>2835</v>
      </c>
      <c r="B2814" s="3">
        <v>55</v>
      </c>
      <c r="C2814" s="3" t="s">
        <v>23</v>
      </c>
      <c r="D2814" s="3" t="s">
        <v>33</v>
      </c>
      <c r="E2814" s="3">
        <v>63547.493620626301</v>
      </c>
      <c r="F2814" s="3">
        <v>203</v>
      </c>
      <c r="G2814" s="3">
        <v>10</v>
      </c>
      <c r="H2814" s="3">
        <v>6</v>
      </c>
      <c r="I2814" s="3">
        <v>1059.4045384297201</v>
      </c>
      <c r="J2814" s="3">
        <v>19</v>
      </c>
      <c r="K2814" s="3">
        <v>551.67877858904103</v>
      </c>
      <c r="L2814" s="3">
        <v>52</v>
      </c>
      <c r="M2814" s="3">
        <v>19</v>
      </c>
      <c r="N2814" s="3">
        <v>5</v>
      </c>
      <c r="O2814" s="3">
        <v>848</v>
      </c>
      <c r="P2814" s="3">
        <v>1</v>
      </c>
      <c r="Q2814" s="3">
        <v>10392.256902919</v>
      </c>
      <c r="R2814" s="3">
        <v>4</v>
      </c>
      <c r="S2814" s="3">
        <v>0</v>
      </c>
      <c r="T2814" s="3">
        <v>0</v>
      </c>
      <c r="U2814" s="3">
        <v>5098.2972926504499</v>
      </c>
      <c r="V2814" s="3">
        <v>1</v>
      </c>
      <c r="W2814" s="3" t="str">
        <f>IF(Bank_data3[[#This Row],[credit_risk]]=1,"High Risk","Low Risk")</f>
        <v>High Risk</v>
      </c>
      <c r="X2814" s="3" t="str">
        <f t="shared" si="301"/>
        <v>55+</v>
      </c>
      <c r="Y2814" s="3" t="str">
        <f t="shared" si="302"/>
        <v>Middle Income</v>
      </c>
      <c r="Z2814" s="3" t="str">
        <f t="shared" si="303"/>
        <v>Excellent</v>
      </c>
      <c r="AA2814" s="27">
        <f t="shared" si="304"/>
        <v>0.16353527591442052</v>
      </c>
      <c r="AB2814" s="3" t="str">
        <f t="shared" si="305"/>
        <v>Low</v>
      </c>
      <c r="AC2814" s="3" t="str">
        <f t="shared" si="306"/>
        <v>High</v>
      </c>
      <c r="AD2814" s="3" t="str">
        <f t="shared" si="307"/>
        <v>No</v>
      </c>
    </row>
    <row r="2815" spans="1:30" ht="15" customHeight="1" x14ac:dyDescent="0.3">
      <c r="A2815" s="3" t="s">
        <v>2836</v>
      </c>
      <c r="B2815" s="3">
        <v>30</v>
      </c>
      <c r="C2815" s="3" t="s">
        <v>28</v>
      </c>
      <c r="D2815" s="3" t="s">
        <v>26</v>
      </c>
      <c r="E2815" s="3">
        <v>39020.829609369997</v>
      </c>
      <c r="F2815" s="3">
        <v>22</v>
      </c>
      <c r="G2815" s="3">
        <v>1058.3039587318301</v>
      </c>
      <c r="H2815" s="3">
        <v>8</v>
      </c>
      <c r="I2815" s="3">
        <v>575.72865406969697</v>
      </c>
      <c r="J2815" s="3">
        <v>35</v>
      </c>
      <c r="K2815" s="3">
        <v>595.99592417895303</v>
      </c>
      <c r="L2815" s="3">
        <v>73</v>
      </c>
      <c r="M2815" s="3">
        <v>16</v>
      </c>
      <c r="N2815" s="3">
        <v>3</v>
      </c>
      <c r="O2815" s="3">
        <v>886</v>
      </c>
      <c r="P2815" s="3">
        <v>1</v>
      </c>
      <c r="Q2815" s="3">
        <v>187.07587828174101</v>
      </c>
      <c r="R2815" s="3">
        <v>3</v>
      </c>
      <c r="S2815" s="3">
        <v>0</v>
      </c>
      <c r="T2815" s="3">
        <v>0</v>
      </c>
      <c r="U2815" s="3">
        <v>14272.659909038401</v>
      </c>
      <c r="V2815" s="3">
        <v>0</v>
      </c>
      <c r="W2815" s="3" t="str">
        <f>IF(Bank_data3[[#This Row],[credit_risk]]=1,"High Risk","Low Risk")</f>
        <v>Low Risk</v>
      </c>
      <c r="X2815" s="3" t="str">
        <f t="shared" si="301"/>
        <v>25-34</v>
      </c>
      <c r="Y2815" s="3" t="str">
        <f t="shared" si="302"/>
        <v>Low Income</v>
      </c>
      <c r="Z2815" s="3" t="str">
        <f t="shared" si="303"/>
        <v>Excellent</v>
      </c>
      <c r="AA2815" s="27">
        <f t="shared" si="304"/>
        <v>4.7942568150016688E-3</v>
      </c>
      <c r="AB2815" s="3" t="str">
        <f t="shared" si="305"/>
        <v>Medium</v>
      </c>
      <c r="AC2815" s="3" t="str">
        <f t="shared" si="306"/>
        <v>High</v>
      </c>
      <c r="AD2815" s="3" t="str">
        <f t="shared" si="307"/>
        <v>No</v>
      </c>
    </row>
    <row r="2816" spans="1:30" ht="15" customHeight="1" x14ac:dyDescent="0.3">
      <c r="A2816" s="3" t="s">
        <v>2837</v>
      </c>
      <c r="B2816" s="3">
        <v>34</v>
      </c>
      <c r="C2816" s="3" t="s">
        <v>28</v>
      </c>
      <c r="D2816" s="3" t="s">
        <v>24</v>
      </c>
      <c r="E2816" s="3">
        <v>69442.594997361695</v>
      </c>
      <c r="F2816" s="3">
        <v>231</v>
      </c>
      <c r="G2816" s="3">
        <v>195.06229582763601</v>
      </c>
      <c r="H2816" s="3">
        <v>2</v>
      </c>
      <c r="I2816" s="3">
        <v>949.07833883200601</v>
      </c>
      <c r="J2816" s="3">
        <v>18</v>
      </c>
      <c r="K2816" s="3">
        <v>726.84060454563905</v>
      </c>
      <c r="L2816" s="3">
        <v>37</v>
      </c>
      <c r="M2816" s="3">
        <v>3</v>
      </c>
      <c r="N2816" s="3">
        <v>1</v>
      </c>
      <c r="O2816" s="3">
        <v>507</v>
      </c>
      <c r="P2816" s="3">
        <v>4</v>
      </c>
      <c r="Q2816" s="3">
        <v>14923.360688524501</v>
      </c>
      <c r="R2816" s="3">
        <v>5</v>
      </c>
      <c r="S2816" s="3">
        <v>0</v>
      </c>
      <c r="T2816" s="3">
        <v>0</v>
      </c>
      <c r="U2816" s="3">
        <v>9700.6492522224507</v>
      </c>
      <c r="V2816" s="3">
        <v>1</v>
      </c>
      <c r="W2816" s="3" t="str">
        <f>IF(Bank_data3[[#This Row],[credit_risk]]=1,"High Risk","Low Risk")</f>
        <v>High Risk</v>
      </c>
      <c r="X2816" s="3" t="str">
        <f t="shared" si="301"/>
        <v>25-34</v>
      </c>
      <c r="Y2816" s="3" t="str">
        <f t="shared" si="302"/>
        <v>Middle Income</v>
      </c>
      <c r="Z2816" s="3" t="str">
        <f t="shared" si="303"/>
        <v>Poor</v>
      </c>
      <c r="AA2816" s="27">
        <f t="shared" si="304"/>
        <v>0.21490211719610244</v>
      </c>
      <c r="AB2816" s="3" t="str">
        <f t="shared" si="305"/>
        <v>Low</v>
      </c>
      <c r="AC2816" s="3" t="str">
        <f t="shared" si="306"/>
        <v>High</v>
      </c>
      <c r="AD2816" s="3" t="str">
        <f t="shared" si="307"/>
        <v>No</v>
      </c>
    </row>
    <row r="2817" spans="1:30" ht="15" customHeight="1" x14ac:dyDescent="0.3">
      <c r="A2817" s="3" t="s">
        <v>2838</v>
      </c>
      <c r="B2817" s="3">
        <v>38</v>
      </c>
      <c r="C2817" s="3" t="s">
        <v>31</v>
      </c>
      <c r="D2817" s="3" t="s">
        <v>26</v>
      </c>
      <c r="E2817" s="3">
        <v>47458.569522373902</v>
      </c>
      <c r="F2817" s="3">
        <v>165</v>
      </c>
      <c r="G2817" s="3">
        <v>929.93453656428198</v>
      </c>
      <c r="H2817" s="3">
        <v>9</v>
      </c>
      <c r="I2817" s="3">
        <v>1243.4948499536599</v>
      </c>
      <c r="J2817" s="3">
        <v>9</v>
      </c>
      <c r="K2817" s="3">
        <v>768.69196360749299</v>
      </c>
      <c r="L2817" s="3">
        <v>43</v>
      </c>
      <c r="M2817" s="3">
        <v>16</v>
      </c>
      <c r="N2817" s="3">
        <v>4</v>
      </c>
      <c r="O2817" s="3">
        <v>788</v>
      </c>
      <c r="P2817" s="3">
        <v>4</v>
      </c>
      <c r="Q2817" s="3">
        <v>4546.1701173527399</v>
      </c>
      <c r="R2817" s="3">
        <v>0</v>
      </c>
      <c r="S2817" s="3">
        <v>0</v>
      </c>
      <c r="T2817" s="3">
        <v>0</v>
      </c>
      <c r="U2817" s="3">
        <v>8626.7833429266902</v>
      </c>
      <c r="V2817" s="3">
        <v>0</v>
      </c>
      <c r="W2817" s="3" t="str">
        <f>IF(Bank_data3[[#This Row],[credit_risk]]=1,"High Risk","Low Risk")</f>
        <v>Low Risk</v>
      </c>
      <c r="X2817" s="3" t="str">
        <f t="shared" si="301"/>
        <v>35-44</v>
      </c>
      <c r="Y2817" s="3" t="str">
        <f t="shared" si="302"/>
        <v>Low Income</v>
      </c>
      <c r="Z2817" s="3" t="str">
        <f t="shared" si="303"/>
        <v>Very Good</v>
      </c>
      <c r="AA2817" s="27">
        <f t="shared" si="304"/>
        <v>9.5792396675788774E-2</v>
      </c>
      <c r="AB2817" s="3" t="str">
        <f t="shared" si="305"/>
        <v>Low</v>
      </c>
      <c r="AC2817" s="3" t="str">
        <f t="shared" si="306"/>
        <v>High</v>
      </c>
      <c r="AD2817" s="3" t="str">
        <f t="shared" si="307"/>
        <v>No</v>
      </c>
    </row>
    <row r="2818" spans="1:30" ht="15" customHeight="1" x14ac:dyDescent="0.3">
      <c r="A2818" s="3" t="s">
        <v>2839</v>
      </c>
      <c r="B2818" s="3">
        <v>26</v>
      </c>
      <c r="C2818" s="3" t="s">
        <v>23</v>
      </c>
      <c r="D2818" s="3" t="s">
        <v>33</v>
      </c>
      <c r="E2818" s="3">
        <v>96650.5049835721</v>
      </c>
      <c r="F2818" s="3">
        <v>167</v>
      </c>
      <c r="G2818" s="3">
        <v>1762.5203125635701</v>
      </c>
      <c r="H2818" s="3">
        <v>0</v>
      </c>
      <c r="I2818" s="3">
        <v>312.16844393512298</v>
      </c>
      <c r="J2818" s="3">
        <v>14</v>
      </c>
      <c r="K2818" s="3">
        <v>500.549187408254</v>
      </c>
      <c r="L2818" s="3">
        <v>4</v>
      </c>
      <c r="M2818" s="3">
        <v>18</v>
      </c>
      <c r="N2818" s="3">
        <v>4</v>
      </c>
      <c r="O2818" s="3">
        <v>372</v>
      </c>
      <c r="P2818" s="3">
        <v>3</v>
      </c>
      <c r="Q2818" s="3">
        <v>25040.2584829648</v>
      </c>
      <c r="R2818" s="3">
        <v>7</v>
      </c>
      <c r="S2818" s="3">
        <v>0</v>
      </c>
      <c r="T2818" s="3">
        <v>0</v>
      </c>
      <c r="U2818" s="3">
        <v>16719.4100660699</v>
      </c>
      <c r="V2818" s="3">
        <v>1</v>
      </c>
      <c r="W2818" s="3" t="str">
        <f>IF(Bank_data3[[#This Row],[credit_risk]]=1,"High Risk","Low Risk")</f>
        <v>High Risk</v>
      </c>
      <c r="X2818" s="3" t="str">
        <f t="shared" si="301"/>
        <v>25-34</v>
      </c>
      <c r="Y2818" s="3" t="str">
        <f t="shared" si="302"/>
        <v>Middle Income</v>
      </c>
      <c r="Z2818" s="3" t="str">
        <f t="shared" si="303"/>
        <v>Poor</v>
      </c>
      <c r="AA2818" s="27">
        <f t="shared" si="304"/>
        <v>0.25908047233918691</v>
      </c>
      <c r="AB2818" s="3" t="str">
        <f t="shared" si="305"/>
        <v>Medium</v>
      </c>
      <c r="AC2818" s="3" t="str">
        <f t="shared" si="306"/>
        <v>Low</v>
      </c>
      <c r="AD2818" s="3" t="str">
        <f t="shared" si="307"/>
        <v>No</v>
      </c>
    </row>
    <row r="2819" spans="1:30" ht="15" customHeight="1" x14ac:dyDescent="0.3">
      <c r="A2819" s="3" t="s">
        <v>2840</v>
      </c>
      <c r="B2819" s="3">
        <v>47</v>
      </c>
      <c r="C2819" s="3" t="s">
        <v>31</v>
      </c>
      <c r="D2819" s="3" t="s">
        <v>33</v>
      </c>
      <c r="E2819" s="3">
        <v>20944.825970632901</v>
      </c>
      <c r="F2819" s="3">
        <v>234</v>
      </c>
      <c r="G2819" s="3">
        <v>1750.99693759453</v>
      </c>
      <c r="H2819" s="3">
        <v>8</v>
      </c>
      <c r="I2819" s="3">
        <v>442.02761565428699</v>
      </c>
      <c r="J2819" s="3">
        <v>44</v>
      </c>
      <c r="K2819" s="3">
        <v>155.50534503928799</v>
      </c>
      <c r="L2819" s="3">
        <v>30</v>
      </c>
      <c r="M2819" s="3">
        <v>7</v>
      </c>
      <c r="N2819" s="3">
        <v>0</v>
      </c>
      <c r="O2819" s="3">
        <v>390</v>
      </c>
      <c r="P2819" s="3">
        <v>1</v>
      </c>
      <c r="Q2819" s="3">
        <v>6897.8784701067198</v>
      </c>
      <c r="R2819" s="3">
        <v>0</v>
      </c>
      <c r="S2819" s="3">
        <v>0</v>
      </c>
      <c r="T2819" s="3">
        <v>0</v>
      </c>
      <c r="U2819" s="3">
        <v>4822.2625393088802</v>
      </c>
      <c r="V2819" s="3">
        <v>1</v>
      </c>
      <c r="W2819" s="3" t="str">
        <f>IF(Bank_data3[[#This Row],[credit_risk]]=1,"High Risk","Low Risk")</f>
        <v>High Risk</v>
      </c>
      <c r="X2819" s="3" t="str">
        <f t="shared" si="301"/>
        <v>45-54</v>
      </c>
      <c r="Y2819" s="3" t="str">
        <f t="shared" si="302"/>
        <v>Low Income</v>
      </c>
      <c r="Z2819" s="3" t="str">
        <f t="shared" si="303"/>
        <v>Poor</v>
      </c>
      <c r="AA2819" s="27">
        <f t="shared" si="304"/>
        <v>0.3293356784046978</v>
      </c>
      <c r="AB2819" s="3" t="str">
        <f t="shared" si="305"/>
        <v>Medium</v>
      </c>
      <c r="AC2819" s="3" t="str">
        <f t="shared" si="306"/>
        <v>High</v>
      </c>
      <c r="AD2819" s="3" t="str">
        <f t="shared" si="307"/>
        <v>No</v>
      </c>
    </row>
    <row r="2820" spans="1:30" ht="15" customHeight="1" x14ac:dyDescent="0.3">
      <c r="A2820" s="3" t="s">
        <v>2841</v>
      </c>
      <c r="B2820" s="3">
        <v>62</v>
      </c>
      <c r="C2820" s="3" t="s">
        <v>28</v>
      </c>
      <c r="D2820" s="3" t="s">
        <v>24</v>
      </c>
      <c r="E2820" s="3">
        <v>93720.825285384301</v>
      </c>
      <c r="F2820" s="3">
        <v>74</v>
      </c>
      <c r="G2820" s="3">
        <v>960.783341741507</v>
      </c>
      <c r="H2820" s="3">
        <v>8</v>
      </c>
      <c r="I2820" s="3">
        <v>796.09098395216404</v>
      </c>
      <c r="J2820" s="3">
        <v>44</v>
      </c>
      <c r="K2820" s="3">
        <v>521.20097820182002</v>
      </c>
      <c r="L2820" s="3">
        <v>8</v>
      </c>
      <c r="M2820" s="3">
        <v>19</v>
      </c>
      <c r="N2820" s="3">
        <v>4</v>
      </c>
      <c r="O2820" s="3">
        <v>747</v>
      </c>
      <c r="P2820" s="3">
        <v>4</v>
      </c>
      <c r="Q2820" s="3">
        <v>17696.9749894706</v>
      </c>
      <c r="R2820" s="3">
        <v>1</v>
      </c>
      <c r="S2820" s="3">
        <v>0</v>
      </c>
      <c r="T2820" s="3">
        <v>0</v>
      </c>
      <c r="U2820" s="3">
        <v>9079.7164014761202</v>
      </c>
      <c r="V2820" s="3">
        <v>0</v>
      </c>
      <c r="W2820" s="3" t="str">
        <f>IF(Bank_data3[[#This Row],[credit_risk]]=1,"High Risk","Low Risk")</f>
        <v>Low Risk</v>
      </c>
      <c r="X2820" s="3" t="str">
        <f t="shared" si="301"/>
        <v>55+</v>
      </c>
      <c r="Y2820" s="3" t="str">
        <f t="shared" si="302"/>
        <v>Middle Income</v>
      </c>
      <c r="Z2820" s="3" t="str">
        <f t="shared" si="303"/>
        <v>Very Good</v>
      </c>
      <c r="AA2820" s="27">
        <f t="shared" si="304"/>
        <v>0.18882649545159769</v>
      </c>
      <c r="AB2820" s="3" t="str">
        <f t="shared" si="305"/>
        <v>Low</v>
      </c>
      <c r="AC2820" s="3" t="str">
        <f t="shared" si="306"/>
        <v>Low</v>
      </c>
      <c r="AD2820" s="3" t="str">
        <f t="shared" si="307"/>
        <v>No</v>
      </c>
    </row>
    <row r="2821" spans="1:30" ht="15" customHeight="1" x14ac:dyDescent="0.3">
      <c r="A2821" s="3" t="s">
        <v>2842</v>
      </c>
      <c r="B2821" s="3">
        <v>24</v>
      </c>
      <c r="C2821" s="3" t="s">
        <v>23</v>
      </c>
      <c r="D2821" s="3" t="s">
        <v>26</v>
      </c>
      <c r="E2821" s="3">
        <v>47725.412034989502</v>
      </c>
      <c r="F2821" s="3">
        <v>122</v>
      </c>
      <c r="G2821" s="3">
        <v>1717.66686699143</v>
      </c>
      <c r="H2821" s="3">
        <v>11</v>
      </c>
      <c r="I2821" s="3">
        <v>812.46068876676202</v>
      </c>
      <c r="J2821" s="3">
        <v>17</v>
      </c>
      <c r="K2821" s="3">
        <v>460.59608221838897</v>
      </c>
      <c r="L2821" s="3">
        <v>31</v>
      </c>
      <c r="M2821" s="3">
        <v>0</v>
      </c>
      <c r="N2821" s="3">
        <v>0</v>
      </c>
      <c r="O2821" s="3">
        <v>534</v>
      </c>
      <c r="P2821" s="3">
        <v>0</v>
      </c>
      <c r="Q2821" s="3">
        <v>15216.6021380026</v>
      </c>
      <c r="R2821" s="3">
        <v>3</v>
      </c>
      <c r="S2821" s="3">
        <v>0</v>
      </c>
      <c r="T2821" s="3">
        <v>0</v>
      </c>
      <c r="U2821" s="3">
        <v>13367.220644204101</v>
      </c>
      <c r="V2821" s="3">
        <v>1</v>
      </c>
      <c r="W2821" s="3" t="str">
        <f>IF(Bank_data3[[#This Row],[credit_risk]]=1,"High Risk","Low Risk")</f>
        <v>High Risk</v>
      </c>
      <c r="X2821" s="3" t="str">
        <f t="shared" si="301"/>
        <v>18-24</v>
      </c>
      <c r="Y2821" s="3" t="str">
        <f t="shared" si="302"/>
        <v>Low Income</v>
      </c>
      <c r="Z2821" s="3" t="str">
        <f t="shared" si="303"/>
        <v>Poor</v>
      </c>
      <c r="AA2821" s="27">
        <f t="shared" si="304"/>
        <v>0.31883647493387107</v>
      </c>
      <c r="AB2821" s="3" t="str">
        <f t="shared" si="305"/>
        <v>Medium</v>
      </c>
      <c r="AC2821" s="3" t="str">
        <f t="shared" si="306"/>
        <v>High</v>
      </c>
      <c r="AD2821" s="3" t="str">
        <f t="shared" si="307"/>
        <v>No</v>
      </c>
    </row>
    <row r="2822" spans="1:30" ht="15" customHeight="1" x14ac:dyDescent="0.3">
      <c r="A2822" s="3" t="s">
        <v>2843</v>
      </c>
      <c r="B2822" s="3">
        <v>24</v>
      </c>
      <c r="C2822" s="3" t="s">
        <v>28</v>
      </c>
      <c r="D2822" s="3" t="s">
        <v>24</v>
      </c>
      <c r="E2822" s="3">
        <v>54010.437830939503</v>
      </c>
      <c r="F2822" s="3">
        <v>184</v>
      </c>
      <c r="G2822" s="3">
        <v>2682.4262040919398</v>
      </c>
      <c r="H2822" s="3">
        <v>11</v>
      </c>
      <c r="I2822" s="3">
        <v>781.73087308799904</v>
      </c>
      <c r="J2822" s="3">
        <v>6</v>
      </c>
      <c r="K2822" s="3">
        <v>637.71168227272096</v>
      </c>
      <c r="L2822" s="3">
        <v>40</v>
      </c>
      <c r="M2822" s="3">
        <v>6</v>
      </c>
      <c r="N2822" s="3">
        <v>2</v>
      </c>
      <c r="O2822" s="3">
        <v>879</v>
      </c>
      <c r="P2822" s="3">
        <v>5</v>
      </c>
      <c r="Q2822" s="3">
        <v>6801.6941073408498</v>
      </c>
      <c r="R2822" s="3">
        <v>0</v>
      </c>
      <c r="S2822" s="3">
        <v>0</v>
      </c>
      <c r="T2822" s="3">
        <v>0</v>
      </c>
      <c r="U2822" s="3">
        <v>12120.9580012072</v>
      </c>
      <c r="V2822" s="3">
        <v>0</v>
      </c>
      <c r="W2822" s="3" t="str">
        <f>IF(Bank_data3[[#This Row],[credit_risk]]=1,"High Risk","Low Risk")</f>
        <v>Low Risk</v>
      </c>
      <c r="X2822" s="3" t="str">
        <f t="shared" si="301"/>
        <v>18-24</v>
      </c>
      <c r="Y2822" s="3" t="str">
        <f t="shared" si="302"/>
        <v>Middle Income</v>
      </c>
      <c r="Z2822" s="3" t="str">
        <f t="shared" si="303"/>
        <v>Excellent</v>
      </c>
      <c r="AA2822" s="27">
        <f t="shared" si="304"/>
        <v>0.12593295630431914</v>
      </c>
      <c r="AB2822" s="3" t="str">
        <f t="shared" si="305"/>
        <v>Medium</v>
      </c>
      <c r="AC2822" s="3" t="str">
        <f t="shared" si="306"/>
        <v>High</v>
      </c>
      <c r="AD2822" s="3" t="str">
        <f t="shared" si="307"/>
        <v>No</v>
      </c>
    </row>
    <row r="2823" spans="1:30" ht="15" customHeight="1" x14ac:dyDescent="0.3">
      <c r="A2823" s="3" t="s">
        <v>2844</v>
      </c>
      <c r="B2823" s="3">
        <v>49</v>
      </c>
      <c r="C2823" s="3" t="s">
        <v>28</v>
      </c>
      <c r="D2823" s="3" t="s">
        <v>33</v>
      </c>
      <c r="E2823" s="3">
        <v>39122.790231035302</v>
      </c>
      <c r="F2823" s="3">
        <v>97</v>
      </c>
      <c r="G2823" s="3">
        <v>1277.4508954533201</v>
      </c>
      <c r="H2823" s="3">
        <v>0</v>
      </c>
      <c r="I2823" s="3">
        <v>691.22798742431303</v>
      </c>
      <c r="J2823" s="3">
        <v>29</v>
      </c>
      <c r="K2823" s="3">
        <v>197.29882356372099</v>
      </c>
      <c r="L2823" s="3">
        <v>4</v>
      </c>
      <c r="M2823" s="3">
        <v>7</v>
      </c>
      <c r="N2823" s="3">
        <v>8</v>
      </c>
      <c r="O2823" s="3">
        <v>523</v>
      </c>
      <c r="P2823" s="3">
        <v>1</v>
      </c>
      <c r="Q2823" s="3">
        <v>18660.225829344199</v>
      </c>
      <c r="R2823" s="3">
        <v>4</v>
      </c>
      <c r="S2823" s="3">
        <v>0</v>
      </c>
      <c r="T2823" s="3">
        <v>0</v>
      </c>
      <c r="U2823" s="3">
        <v>10944.256081404301</v>
      </c>
      <c r="V2823" s="3">
        <v>1</v>
      </c>
      <c r="W2823" s="3" t="str">
        <f>IF(Bank_data3[[#This Row],[credit_risk]]=1,"High Risk","Low Risk")</f>
        <v>High Risk</v>
      </c>
      <c r="X2823" s="3" t="str">
        <f t="shared" ref="X2823:X2886" si="308">_xlfn.IFS(B2823&lt;25,"18-24",B2823&lt;35,"25-34",B2823&lt;45,"35-44",B2823&lt;55,"45-54",TRUE(),"55+")</f>
        <v>45-54</v>
      </c>
      <c r="Y2823" s="3" t="str">
        <f t="shared" ref="Y2823:Y2886" si="309">_xlfn.IFS(E2823&lt;50000,"Low Income",E2823&lt;100000,"Middle Income",TRUE(),"High Income")</f>
        <v>Low Income</v>
      </c>
      <c r="Z2823" s="3" t="str">
        <f t="shared" ref="Z2823:Z2886" si="310">_xlfn.IFS(O2823&lt;580,"Poor",O2823&lt;670,"Fair",O2823&lt;740,"Good",O2823&lt;800,"Very Good",TRUE(),"Excellent")</f>
        <v>Poor</v>
      </c>
      <c r="AA2823" s="27">
        <f t="shared" ref="AA2823:AA2886" si="311">IF(E2823=0,0,Q2823/E2823)</f>
        <v>0.47696561822784889</v>
      </c>
      <c r="AB2823" s="3" t="str">
        <f t="shared" ref="AB2823:AB2886" si="312">_xlfn.IFS(G2823&lt;1000,"Low",G2823&lt;5000,"Medium",TRUE(),"High")</f>
        <v>Medium</v>
      </c>
      <c r="AC2823" s="3" t="str">
        <f t="shared" ref="AC2823:AC2886" si="313">_xlfn.IFS(L2823&lt;10,"Low",L2823&lt;30,"Medium",TRUE(),"High")</f>
        <v>Low</v>
      </c>
      <c r="AD2823" s="3" t="str">
        <f t="shared" ref="AD2823:AD2886" si="314">IF(AND(E2823&gt;=100000,O2823&gt;=750),"Yes","No")</f>
        <v>No</v>
      </c>
    </row>
    <row r="2824" spans="1:30" ht="15" customHeight="1" x14ac:dyDescent="0.3">
      <c r="A2824" s="3" t="s">
        <v>2845</v>
      </c>
      <c r="B2824" s="3">
        <v>51</v>
      </c>
      <c r="C2824" s="3" t="s">
        <v>23</v>
      </c>
      <c r="D2824" s="3" t="s">
        <v>26</v>
      </c>
      <c r="E2824" s="3">
        <v>21760.136725578999</v>
      </c>
      <c r="F2824" s="3">
        <v>129</v>
      </c>
      <c r="G2824" s="3">
        <v>476.78679311071897</v>
      </c>
      <c r="H2824" s="3">
        <v>7</v>
      </c>
      <c r="I2824" s="3">
        <v>685.87888714179303</v>
      </c>
      <c r="J2824" s="3">
        <v>13</v>
      </c>
      <c r="K2824" s="3">
        <v>625.11242360066296</v>
      </c>
      <c r="L2824" s="3">
        <v>50</v>
      </c>
      <c r="M2824" s="3">
        <v>4</v>
      </c>
      <c r="N2824" s="3">
        <v>3</v>
      </c>
      <c r="O2824" s="3">
        <v>515</v>
      </c>
      <c r="P2824" s="3">
        <v>1</v>
      </c>
      <c r="Q2824" s="3">
        <v>0</v>
      </c>
      <c r="R2824" s="3">
        <v>4</v>
      </c>
      <c r="S2824" s="3">
        <v>0</v>
      </c>
      <c r="T2824" s="3">
        <v>0</v>
      </c>
      <c r="U2824" s="3">
        <v>13081.201111901601</v>
      </c>
      <c r="V2824" s="3">
        <v>1</v>
      </c>
      <c r="W2824" s="3" t="str">
        <f>IF(Bank_data3[[#This Row],[credit_risk]]=1,"High Risk","Low Risk")</f>
        <v>High Risk</v>
      </c>
      <c r="X2824" s="3" t="str">
        <f t="shared" si="308"/>
        <v>45-54</v>
      </c>
      <c r="Y2824" s="3" t="str">
        <f t="shared" si="309"/>
        <v>Low Income</v>
      </c>
      <c r="Z2824" s="3" t="str">
        <f t="shared" si="310"/>
        <v>Poor</v>
      </c>
      <c r="AA2824" s="27">
        <f t="shared" si="311"/>
        <v>0</v>
      </c>
      <c r="AB2824" s="3" t="str">
        <f t="shared" si="312"/>
        <v>Low</v>
      </c>
      <c r="AC2824" s="3" t="str">
        <f t="shared" si="313"/>
        <v>High</v>
      </c>
      <c r="AD2824" s="3" t="str">
        <f t="shared" si="314"/>
        <v>No</v>
      </c>
    </row>
    <row r="2825" spans="1:30" ht="15" customHeight="1" x14ac:dyDescent="0.3">
      <c r="A2825" s="3" t="s">
        <v>2846</v>
      </c>
      <c r="B2825" s="3">
        <v>27</v>
      </c>
      <c r="C2825" s="3" t="s">
        <v>23</v>
      </c>
      <c r="D2825" s="3" t="s">
        <v>24</v>
      </c>
      <c r="E2825" s="3">
        <v>40488.858103633203</v>
      </c>
      <c r="F2825" s="3">
        <v>115</v>
      </c>
      <c r="G2825" s="3">
        <v>2128.48499252902</v>
      </c>
      <c r="H2825" s="3">
        <v>9</v>
      </c>
      <c r="I2825" s="3">
        <v>934.49034788757001</v>
      </c>
      <c r="J2825" s="3">
        <v>36</v>
      </c>
      <c r="K2825" s="3">
        <v>531.91641027493301</v>
      </c>
      <c r="L2825" s="3">
        <v>53</v>
      </c>
      <c r="M2825" s="3">
        <v>8</v>
      </c>
      <c r="N2825" s="3">
        <v>8</v>
      </c>
      <c r="O2825" s="3">
        <v>465</v>
      </c>
      <c r="P2825" s="3">
        <v>5</v>
      </c>
      <c r="Q2825" s="3">
        <v>11847.2450058742</v>
      </c>
      <c r="R2825" s="3">
        <v>5</v>
      </c>
      <c r="S2825" s="3">
        <v>0</v>
      </c>
      <c r="T2825" s="3">
        <v>0</v>
      </c>
      <c r="U2825" s="3">
        <v>12060.7052822555</v>
      </c>
      <c r="V2825" s="3">
        <v>1</v>
      </c>
      <c r="W2825" s="3" t="str">
        <f>IF(Bank_data3[[#This Row],[credit_risk]]=1,"High Risk","Low Risk")</f>
        <v>High Risk</v>
      </c>
      <c r="X2825" s="3" t="str">
        <f t="shared" si="308"/>
        <v>25-34</v>
      </c>
      <c r="Y2825" s="3" t="str">
        <f t="shared" si="309"/>
        <v>Low Income</v>
      </c>
      <c r="Z2825" s="3" t="str">
        <f t="shared" si="310"/>
        <v>Poor</v>
      </c>
      <c r="AA2825" s="27">
        <f t="shared" si="311"/>
        <v>0.29260506620242538</v>
      </c>
      <c r="AB2825" s="3" t="str">
        <f t="shared" si="312"/>
        <v>Medium</v>
      </c>
      <c r="AC2825" s="3" t="str">
        <f t="shared" si="313"/>
        <v>High</v>
      </c>
      <c r="AD2825" s="3" t="str">
        <f t="shared" si="314"/>
        <v>No</v>
      </c>
    </row>
    <row r="2826" spans="1:30" ht="15" customHeight="1" x14ac:dyDescent="0.3">
      <c r="A2826" s="3" t="s">
        <v>2847</v>
      </c>
      <c r="B2826" s="3">
        <v>29</v>
      </c>
      <c r="C2826" s="3" t="s">
        <v>31</v>
      </c>
      <c r="D2826" s="3" t="s">
        <v>24</v>
      </c>
      <c r="E2826" s="3">
        <v>43417.6342722958</v>
      </c>
      <c r="F2826" s="3">
        <v>109</v>
      </c>
      <c r="G2826" s="3">
        <v>2373.6161723484101</v>
      </c>
      <c r="H2826" s="3">
        <v>0</v>
      </c>
      <c r="I2826" s="3">
        <v>1196.8798937737099</v>
      </c>
      <c r="J2826" s="3">
        <v>40</v>
      </c>
      <c r="K2826" s="3">
        <v>256.45465898288802</v>
      </c>
      <c r="L2826" s="3">
        <v>27</v>
      </c>
      <c r="M2826" s="3">
        <v>6</v>
      </c>
      <c r="N2826" s="3">
        <v>5</v>
      </c>
      <c r="O2826" s="3">
        <v>733</v>
      </c>
      <c r="P2826" s="3">
        <v>5</v>
      </c>
      <c r="Q2826" s="3">
        <v>16235.770159648901</v>
      </c>
      <c r="R2826" s="3">
        <v>1</v>
      </c>
      <c r="S2826" s="3">
        <v>0</v>
      </c>
      <c r="T2826" s="3">
        <v>0</v>
      </c>
      <c r="U2826" s="3">
        <v>10917.364417417901</v>
      </c>
      <c r="V2826" s="3">
        <v>0</v>
      </c>
      <c r="W2826" s="3" t="str">
        <f>IF(Bank_data3[[#This Row],[credit_risk]]=1,"High Risk","Low Risk")</f>
        <v>Low Risk</v>
      </c>
      <c r="X2826" s="3" t="str">
        <f t="shared" si="308"/>
        <v>25-34</v>
      </c>
      <c r="Y2826" s="3" t="str">
        <f t="shared" si="309"/>
        <v>Low Income</v>
      </c>
      <c r="Z2826" s="3" t="str">
        <f t="shared" si="310"/>
        <v>Good</v>
      </c>
      <c r="AA2826" s="27">
        <f t="shared" si="311"/>
        <v>0.37394414577785329</v>
      </c>
      <c r="AB2826" s="3" t="str">
        <f t="shared" si="312"/>
        <v>Medium</v>
      </c>
      <c r="AC2826" s="3" t="str">
        <f t="shared" si="313"/>
        <v>Medium</v>
      </c>
      <c r="AD2826" s="3" t="str">
        <f t="shared" si="314"/>
        <v>No</v>
      </c>
    </row>
    <row r="2827" spans="1:30" ht="15" customHeight="1" x14ac:dyDescent="0.3">
      <c r="A2827" s="3" t="s">
        <v>2848</v>
      </c>
      <c r="B2827" s="3">
        <v>57</v>
      </c>
      <c r="C2827" s="3" t="s">
        <v>31</v>
      </c>
      <c r="D2827" s="3" t="s">
        <v>24</v>
      </c>
      <c r="E2827" s="3">
        <v>53290.430829153302</v>
      </c>
      <c r="F2827" s="3">
        <v>82</v>
      </c>
      <c r="G2827" s="3">
        <v>942.83946617757294</v>
      </c>
      <c r="H2827" s="3">
        <v>5</v>
      </c>
      <c r="I2827" s="3">
        <v>631.66654460905102</v>
      </c>
      <c r="J2827" s="3">
        <v>29</v>
      </c>
      <c r="K2827" s="3">
        <v>0</v>
      </c>
      <c r="L2827" s="3">
        <v>42</v>
      </c>
      <c r="M2827" s="3">
        <v>3</v>
      </c>
      <c r="N2827" s="3">
        <v>0</v>
      </c>
      <c r="O2827" s="3">
        <v>360</v>
      </c>
      <c r="P2827" s="3">
        <v>5</v>
      </c>
      <c r="Q2827" s="3">
        <v>10552.5511077637</v>
      </c>
      <c r="R2827" s="3">
        <v>3</v>
      </c>
      <c r="S2827" s="3">
        <v>0</v>
      </c>
      <c r="T2827" s="3">
        <v>0</v>
      </c>
      <c r="U2827" s="3">
        <v>2576.3775005471398</v>
      </c>
      <c r="V2827" s="3">
        <v>1</v>
      </c>
      <c r="W2827" s="3" t="str">
        <f>IF(Bank_data3[[#This Row],[credit_risk]]=1,"High Risk","Low Risk")</f>
        <v>High Risk</v>
      </c>
      <c r="X2827" s="3" t="str">
        <f t="shared" si="308"/>
        <v>55+</v>
      </c>
      <c r="Y2827" s="3" t="str">
        <f t="shared" si="309"/>
        <v>Middle Income</v>
      </c>
      <c r="Z2827" s="3" t="str">
        <f t="shared" si="310"/>
        <v>Poor</v>
      </c>
      <c r="AA2827" s="27">
        <f t="shared" si="311"/>
        <v>0.19801962460379988</v>
      </c>
      <c r="AB2827" s="3" t="str">
        <f t="shared" si="312"/>
        <v>Low</v>
      </c>
      <c r="AC2827" s="3" t="str">
        <f t="shared" si="313"/>
        <v>High</v>
      </c>
      <c r="AD2827" s="3" t="str">
        <f t="shared" si="314"/>
        <v>No</v>
      </c>
    </row>
    <row r="2828" spans="1:30" ht="15" customHeight="1" x14ac:dyDescent="0.3">
      <c r="A2828" s="3" t="s">
        <v>2849</v>
      </c>
      <c r="B2828" s="3">
        <v>66</v>
      </c>
      <c r="C2828" s="3" t="s">
        <v>28</v>
      </c>
      <c r="D2828" s="3" t="s">
        <v>33</v>
      </c>
      <c r="E2828" s="3">
        <v>70180.490210186297</v>
      </c>
      <c r="F2828" s="3">
        <v>30</v>
      </c>
      <c r="G2828" s="3">
        <v>948.76630053294002</v>
      </c>
      <c r="H2828" s="3">
        <v>8</v>
      </c>
      <c r="I2828" s="3">
        <v>1653.4397708097299</v>
      </c>
      <c r="J2828" s="3">
        <v>26</v>
      </c>
      <c r="K2828" s="3">
        <v>717.30884152324802</v>
      </c>
      <c r="L2828" s="3">
        <v>11</v>
      </c>
      <c r="M2828" s="3">
        <v>7</v>
      </c>
      <c r="N2828" s="3">
        <v>2</v>
      </c>
      <c r="O2828" s="3">
        <v>369</v>
      </c>
      <c r="P2828" s="3">
        <v>0</v>
      </c>
      <c r="Q2828" s="3">
        <v>5135.4878063665001</v>
      </c>
      <c r="R2828" s="3">
        <v>6</v>
      </c>
      <c r="S2828" s="3">
        <v>1</v>
      </c>
      <c r="T2828" s="3">
        <v>0</v>
      </c>
      <c r="U2828" s="3">
        <v>8321.2762429780105</v>
      </c>
      <c r="V2828" s="3">
        <v>1</v>
      </c>
      <c r="W2828" s="3" t="str">
        <f>IF(Bank_data3[[#This Row],[credit_risk]]=1,"High Risk","Low Risk")</f>
        <v>High Risk</v>
      </c>
      <c r="X2828" s="3" t="str">
        <f t="shared" si="308"/>
        <v>55+</v>
      </c>
      <c r="Y2828" s="3" t="str">
        <f t="shared" si="309"/>
        <v>Middle Income</v>
      </c>
      <c r="Z2828" s="3" t="str">
        <f t="shared" si="310"/>
        <v>Poor</v>
      </c>
      <c r="AA2828" s="27">
        <f t="shared" si="311"/>
        <v>7.317543367089667E-2</v>
      </c>
      <c r="AB2828" s="3" t="str">
        <f t="shared" si="312"/>
        <v>Low</v>
      </c>
      <c r="AC2828" s="3" t="str">
        <f t="shared" si="313"/>
        <v>Medium</v>
      </c>
      <c r="AD2828" s="3" t="str">
        <f t="shared" si="314"/>
        <v>No</v>
      </c>
    </row>
    <row r="2829" spans="1:30" ht="15" customHeight="1" x14ac:dyDescent="0.3">
      <c r="A2829" s="3" t="s">
        <v>2850</v>
      </c>
      <c r="B2829" s="3">
        <v>51</v>
      </c>
      <c r="C2829" s="3" t="s">
        <v>23</v>
      </c>
      <c r="D2829" s="3" t="s">
        <v>24</v>
      </c>
      <c r="E2829" s="3">
        <v>53433.153078928102</v>
      </c>
      <c r="F2829" s="3">
        <v>200</v>
      </c>
      <c r="G2829" s="3">
        <v>10</v>
      </c>
      <c r="H2829" s="3">
        <v>2</v>
      </c>
      <c r="I2829" s="3">
        <v>1486.2420025091101</v>
      </c>
      <c r="J2829" s="3">
        <v>48</v>
      </c>
      <c r="K2829" s="3">
        <v>252.71978751721801</v>
      </c>
      <c r="L2829" s="3">
        <v>68</v>
      </c>
      <c r="M2829" s="3">
        <v>1</v>
      </c>
      <c r="N2829" s="3">
        <v>2</v>
      </c>
      <c r="O2829" s="3">
        <v>842</v>
      </c>
      <c r="P2829" s="3">
        <v>5</v>
      </c>
      <c r="Q2829" s="3">
        <v>21478.337642063601</v>
      </c>
      <c r="R2829" s="3">
        <v>4</v>
      </c>
      <c r="S2829" s="3">
        <v>0</v>
      </c>
      <c r="T2829" s="3">
        <v>0</v>
      </c>
      <c r="U2829" s="3">
        <v>12836.6985058055</v>
      </c>
      <c r="V2829" s="3">
        <v>1</v>
      </c>
      <c r="W2829" s="3" t="str">
        <f>IF(Bank_data3[[#This Row],[credit_risk]]=1,"High Risk","Low Risk")</f>
        <v>High Risk</v>
      </c>
      <c r="X2829" s="3" t="str">
        <f t="shared" si="308"/>
        <v>45-54</v>
      </c>
      <c r="Y2829" s="3" t="str">
        <f t="shared" si="309"/>
        <v>Middle Income</v>
      </c>
      <c r="Z2829" s="3" t="str">
        <f t="shared" si="310"/>
        <v>Excellent</v>
      </c>
      <c r="AA2829" s="27">
        <f t="shared" si="311"/>
        <v>0.4019665021515228</v>
      </c>
      <c r="AB2829" s="3" t="str">
        <f t="shared" si="312"/>
        <v>Low</v>
      </c>
      <c r="AC2829" s="3" t="str">
        <f t="shared" si="313"/>
        <v>High</v>
      </c>
      <c r="AD2829" s="3" t="str">
        <f t="shared" si="314"/>
        <v>No</v>
      </c>
    </row>
    <row r="2830" spans="1:30" ht="15" customHeight="1" x14ac:dyDescent="0.3">
      <c r="A2830" s="3" t="s">
        <v>2851</v>
      </c>
      <c r="B2830" s="3">
        <v>67</v>
      </c>
      <c r="C2830" s="3" t="s">
        <v>23</v>
      </c>
      <c r="D2830" s="3" t="s">
        <v>26</v>
      </c>
      <c r="E2830" s="3">
        <v>53746.551739087503</v>
      </c>
      <c r="F2830" s="3">
        <v>162</v>
      </c>
      <c r="G2830" s="3">
        <v>1131.32585684009</v>
      </c>
      <c r="H2830" s="3">
        <v>5</v>
      </c>
      <c r="I2830" s="3">
        <v>1265.2394703530299</v>
      </c>
      <c r="J2830" s="3">
        <v>36</v>
      </c>
      <c r="K2830" s="3">
        <v>130.019661686153</v>
      </c>
      <c r="L2830" s="3">
        <v>71</v>
      </c>
      <c r="M2830" s="3">
        <v>4</v>
      </c>
      <c r="N2830" s="3">
        <v>3</v>
      </c>
      <c r="O2830" s="3">
        <v>484</v>
      </c>
      <c r="P2830" s="3">
        <v>4</v>
      </c>
      <c r="Q2830" s="3">
        <v>11234.935424888599</v>
      </c>
      <c r="R2830" s="3">
        <v>0</v>
      </c>
      <c r="S2830" s="3">
        <v>0</v>
      </c>
      <c r="T2830" s="3">
        <v>0</v>
      </c>
      <c r="U2830" s="3">
        <v>4928.1304108335798</v>
      </c>
      <c r="V2830" s="3">
        <v>1</v>
      </c>
      <c r="W2830" s="3" t="str">
        <f>IF(Bank_data3[[#This Row],[credit_risk]]=1,"High Risk","Low Risk")</f>
        <v>High Risk</v>
      </c>
      <c r="X2830" s="3" t="str">
        <f t="shared" si="308"/>
        <v>55+</v>
      </c>
      <c r="Y2830" s="3" t="str">
        <f t="shared" si="309"/>
        <v>Middle Income</v>
      </c>
      <c r="Z2830" s="3" t="str">
        <f t="shared" si="310"/>
        <v>Poor</v>
      </c>
      <c r="AA2830" s="27">
        <f t="shared" si="311"/>
        <v>0.20903546481323237</v>
      </c>
      <c r="AB2830" s="3" t="str">
        <f t="shared" si="312"/>
        <v>Medium</v>
      </c>
      <c r="AC2830" s="3" t="str">
        <f t="shared" si="313"/>
        <v>High</v>
      </c>
      <c r="AD2830" s="3" t="str">
        <f t="shared" si="314"/>
        <v>No</v>
      </c>
    </row>
    <row r="2831" spans="1:30" ht="15" customHeight="1" x14ac:dyDescent="0.3">
      <c r="A2831" s="3" t="s">
        <v>2852</v>
      </c>
      <c r="B2831" s="3">
        <v>47</v>
      </c>
      <c r="C2831" s="3" t="s">
        <v>31</v>
      </c>
      <c r="D2831" s="3" t="s">
        <v>24</v>
      </c>
      <c r="E2831" s="3">
        <v>56918.618897302498</v>
      </c>
      <c r="F2831" s="3">
        <v>222</v>
      </c>
      <c r="G2831" s="3">
        <v>761.82055350029805</v>
      </c>
      <c r="H2831" s="3">
        <v>2</v>
      </c>
      <c r="I2831" s="3">
        <v>1017.86916709655</v>
      </c>
      <c r="J2831" s="3">
        <v>47</v>
      </c>
      <c r="K2831" s="3">
        <v>358.85230637287799</v>
      </c>
      <c r="L2831" s="3">
        <v>16</v>
      </c>
      <c r="M2831" s="3">
        <v>2</v>
      </c>
      <c r="N2831" s="3">
        <v>9</v>
      </c>
      <c r="O2831" s="3">
        <v>426</v>
      </c>
      <c r="P2831" s="3">
        <v>2</v>
      </c>
      <c r="Q2831" s="3">
        <v>8669.2134911779194</v>
      </c>
      <c r="R2831" s="3">
        <v>4</v>
      </c>
      <c r="S2831" s="3">
        <v>0</v>
      </c>
      <c r="T2831" s="3">
        <v>0</v>
      </c>
      <c r="U2831" s="3">
        <v>4922.0198386423199</v>
      </c>
      <c r="V2831" s="3">
        <v>1</v>
      </c>
      <c r="W2831" s="3" t="str">
        <f>IF(Bank_data3[[#This Row],[credit_risk]]=1,"High Risk","Low Risk")</f>
        <v>High Risk</v>
      </c>
      <c r="X2831" s="3" t="str">
        <f t="shared" si="308"/>
        <v>45-54</v>
      </c>
      <c r="Y2831" s="3" t="str">
        <f t="shared" si="309"/>
        <v>Middle Income</v>
      </c>
      <c r="Z2831" s="3" t="str">
        <f t="shared" si="310"/>
        <v>Poor</v>
      </c>
      <c r="AA2831" s="27">
        <f t="shared" si="311"/>
        <v>0.15230892209137514</v>
      </c>
      <c r="AB2831" s="3" t="str">
        <f t="shared" si="312"/>
        <v>Low</v>
      </c>
      <c r="AC2831" s="3" t="str">
        <f t="shared" si="313"/>
        <v>Medium</v>
      </c>
      <c r="AD2831" s="3" t="str">
        <f t="shared" si="314"/>
        <v>No</v>
      </c>
    </row>
    <row r="2832" spans="1:30" ht="15" customHeight="1" x14ac:dyDescent="0.3">
      <c r="A2832" s="3" t="s">
        <v>2853</v>
      </c>
      <c r="B2832" s="3">
        <v>36</v>
      </c>
      <c r="C2832" s="3" t="s">
        <v>28</v>
      </c>
      <c r="D2832" s="3" t="s">
        <v>33</v>
      </c>
      <c r="E2832" s="3">
        <v>18411.256523907501</v>
      </c>
      <c r="F2832" s="3">
        <v>141</v>
      </c>
      <c r="G2832" s="3">
        <v>281.674258079146</v>
      </c>
      <c r="H2832" s="3">
        <v>10</v>
      </c>
      <c r="I2832" s="3">
        <v>1502.7958372645601</v>
      </c>
      <c r="J2832" s="3">
        <v>40</v>
      </c>
      <c r="K2832" s="3">
        <v>792.82718711444795</v>
      </c>
      <c r="L2832" s="3">
        <v>7</v>
      </c>
      <c r="M2832" s="3">
        <v>4</v>
      </c>
      <c r="N2832" s="3">
        <v>3</v>
      </c>
      <c r="O2832" s="3">
        <v>439</v>
      </c>
      <c r="P2832" s="3">
        <v>1</v>
      </c>
      <c r="Q2832" s="3">
        <v>5368.5527996971796</v>
      </c>
      <c r="R2832" s="3">
        <v>5</v>
      </c>
      <c r="S2832" s="3">
        <v>0</v>
      </c>
      <c r="T2832" s="3">
        <v>0</v>
      </c>
      <c r="U2832" s="3">
        <v>8300.8729944051593</v>
      </c>
      <c r="V2832" s="3">
        <v>1</v>
      </c>
      <c r="W2832" s="3" t="str">
        <f>IF(Bank_data3[[#This Row],[credit_risk]]=1,"High Risk","Low Risk")</f>
        <v>High Risk</v>
      </c>
      <c r="X2832" s="3" t="str">
        <f t="shared" si="308"/>
        <v>35-44</v>
      </c>
      <c r="Y2832" s="3" t="str">
        <f t="shared" si="309"/>
        <v>Low Income</v>
      </c>
      <c r="Z2832" s="3" t="str">
        <f t="shared" si="310"/>
        <v>Poor</v>
      </c>
      <c r="AA2832" s="27">
        <f t="shared" si="311"/>
        <v>0.29159078809889877</v>
      </c>
      <c r="AB2832" s="3" t="str">
        <f t="shared" si="312"/>
        <v>Low</v>
      </c>
      <c r="AC2832" s="3" t="str">
        <f t="shared" si="313"/>
        <v>Low</v>
      </c>
      <c r="AD2832" s="3" t="str">
        <f t="shared" si="314"/>
        <v>No</v>
      </c>
    </row>
    <row r="2833" spans="1:30" ht="15" customHeight="1" x14ac:dyDescent="0.3">
      <c r="A2833" s="3" t="s">
        <v>2854</v>
      </c>
      <c r="B2833" s="3">
        <v>50</v>
      </c>
      <c r="C2833" s="3" t="s">
        <v>28</v>
      </c>
      <c r="D2833" s="3" t="s">
        <v>24</v>
      </c>
      <c r="E2833" s="3">
        <v>20074.558961550301</v>
      </c>
      <c r="F2833" s="3">
        <v>172</v>
      </c>
      <c r="G2833" s="3">
        <v>1208.1777127171799</v>
      </c>
      <c r="H2833" s="3">
        <v>4</v>
      </c>
      <c r="I2833" s="3">
        <v>698.45962225020696</v>
      </c>
      <c r="J2833" s="3">
        <v>16</v>
      </c>
      <c r="K2833" s="3">
        <v>548.82615590810894</v>
      </c>
      <c r="L2833" s="3">
        <v>17</v>
      </c>
      <c r="M2833" s="3">
        <v>0</v>
      </c>
      <c r="N2833" s="3">
        <v>7</v>
      </c>
      <c r="O2833" s="3">
        <v>562</v>
      </c>
      <c r="P2833" s="3">
        <v>5</v>
      </c>
      <c r="Q2833" s="3">
        <v>12574.027968108099</v>
      </c>
      <c r="R2833" s="3">
        <v>0</v>
      </c>
      <c r="S2833" s="3">
        <v>0</v>
      </c>
      <c r="T2833" s="3">
        <v>0</v>
      </c>
      <c r="U2833" s="3">
        <v>12838.9948640285</v>
      </c>
      <c r="V2833" s="3">
        <v>1</v>
      </c>
      <c r="W2833" s="3" t="str">
        <f>IF(Bank_data3[[#This Row],[credit_risk]]=1,"High Risk","Low Risk")</f>
        <v>High Risk</v>
      </c>
      <c r="X2833" s="3" t="str">
        <f t="shared" si="308"/>
        <v>45-54</v>
      </c>
      <c r="Y2833" s="3" t="str">
        <f t="shared" si="309"/>
        <v>Low Income</v>
      </c>
      <c r="Z2833" s="3" t="str">
        <f t="shared" si="310"/>
        <v>Poor</v>
      </c>
      <c r="AA2833" s="27">
        <f t="shared" si="311"/>
        <v>0.62636633722273527</v>
      </c>
      <c r="AB2833" s="3" t="str">
        <f t="shared" si="312"/>
        <v>Medium</v>
      </c>
      <c r="AC2833" s="3" t="str">
        <f t="shared" si="313"/>
        <v>Medium</v>
      </c>
      <c r="AD2833" s="3" t="str">
        <f t="shared" si="314"/>
        <v>No</v>
      </c>
    </row>
    <row r="2834" spans="1:30" ht="15" customHeight="1" x14ac:dyDescent="0.3">
      <c r="A2834" s="3" t="s">
        <v>2855</v>
      </c>
      <c r="B2834" s="3">
        <v>27</v>
      </c>
      <c r="C2834" s="3" t="s">
        <v>31</v>
      </c>
      <c r="D2834" s="3" t="s">
        <v>33</v>
      </c>
      <c r="E2834" s="3">
        <v>23054.198200442599</v>
      </c>
      <c r="F2834" s="3">
        <v>153</v>
      </c>
      <c r="G2834" s="3">
        <v>1496.0528602392901</v>
      </c>
      <c r="H2834" s="3">
        <v>10</v>
      </c>
      <c r="I2834" s="3">
        <v>508.58845580341801</v>
      </c>
      <c r="J2834" s="3">
        <v>29</v>
      </c>
      <c r="K2834" s="3">
        <v>611.17084242918804</v>
      </c>
      <c r="L2834" s="3">
        <v>9</v>
      </c>
      <c r="M2834" s="3">
        <v>6</v>
      </c>
      <c r="N2834" s="3">
        <v>2</v>
      </c>
      <c r="O2834" s="3">
        <v>899</v>
      </c>
      <c r="P2834" s="3">
        <v>4</v>
      </c>
      <c r="Q2834" s="3">
        <v>10721.165586627299</v>
      </c>
      <c r="R2834" s="3">
        <v>3</v>
      </c>
      <c r="S2834" s="3">
        <v>0</v>
      </c>
      <c r="T2834" s="3">
        <v>0</v>
      </c>
      <c r="U2834" s="3">
        <v>4332.7106385775396</v>
      </c>
      <c r="V2834" s="3">
        <v>0</v>
      </c>
      <c r="W2834" s="3" t="str">
        <f>IF(Bank_data3[[#This Row],[credit_risk]]=1,"High Risk","Low Risk")</f>
        <v>Low Risk</v>
      </c>
      <c r="X2834" s="3" t="str">
        <f t="shared" si="308"/>
        <v>25-34</v>
      </c>
      <c r="Y2834" s="3" t="str">
        <f t="shared" si="309"/>
        <v>Low Income</v>
      </c>
      <c r="Z2834" s="3" t="str">
        <f t="shared" si="310"/>
        <v>Excellent</v>
      </c>
      <c r="AA2834" s="27">
        <f t="shared" si="311"/>
        <v>0.46504178950025132</v>
      </c>
      <c r="AB2834" s="3" t="str">
        <f t="shared" si="312"/>
        <v>Medium</v>
      </c>
      <c r="AC2834" s="3" t="str">
        <f t="shared" si="313"/>
        <v>Low</v>
      </c>
      <c r="AD2834" s="3" t="str">
        <f t="shared" si="314"/>
        <v>No</v>
      </c>
    </row>
    <row r="2835" spans="1:30" ht="15" customHeight="1" x14ac:dyDescent="0.3">
      <c r="A2835" s="3" t="s">
        <v>2856</v>
      </c>
      <c r="B2835" s="3">
        <v>59</v>
      </c>
      <c r="C2835" s="3" t="s">
        <v>23</v>
      </c>
      <c r="D2835" s="3" t="s">
        <v>33</v>
      </c>
      <c r="E2835" s="3">
        <v>43281.0705560836</v>
      </c>
      <c r="F2835" s="3">
        <v>32</v>
      </c>
      <c r="G2835" s="3">
        <v>1349.74167068778</v>
      </c>
      <c r="H2835" s="3">
        <v>6</v>
      </c>
      <c r="I2835" s="3">
        <v>615.90977920860598</v>
      </c>
      <c r="J2835" s="3">
        <v>17</v>
      </c>
      <c r="K2835" s="3">
        <v>488.03113327819</v>
      </c>
      <c r="L2835" s="3">
        <v>38</v>
      </c>
      <c r="M2835" s="3">
        <v>9</v>
      </c>
      <c r="N2835" s="3">
        <v>3</v>
      </c>
      <c r="O2835" s="3">
        <v>455</v>
      </c>
      <c r="P2835" s="3">
        <v>5</v>
      </c>
      <c r="Q2835" s="3">
        <v>10261.418027990199</v>
      </c>
      <c r="R2835" s="3">
        <v>1</v>
      </c>
      <c r="S2835" s="3">
        <v>0</v>
      </c>
      <c r="T2835" s="3">
        <v>0</v>
      </c>
      <c r="U2835" s="3">
        <v>4767.4321654375999</v>
      </c>
      <c r="V2835" s="3">
        <v>1</v>
      </c>
      <c r="W2835" s="3" t="str">
        <f>IF(Bank_data3[[#This Row],[credit_risk]]=1,"High Risk","Low Risk")</f>
        <v>High Risk</v>
      </c>
      <c r="X2835" s="3" t="str">
        <f t="shared" si="308"/>
        <v>55+</v>
      </c>
      <c r="Y2835" s="3" t="str">
        <f t="shared" si="309"/>
        <v>Low Income</v>
      </c>
      <c r="Z2835" s="3" t="str">
        <f t="shared" si="310"/>
        <v>Poor</v>
      </c>
      <c r="AA2835" s="27">
        <f t="shared" si="311"/>
        <v>0.23708789769175087</v>
      </c>
      <c r="AB2835" s="3" t="str">
        <f t="shared" si="312"/>
        <v>Medium</v>
      </c>
      <c r="AC2835" s="3" t="str">
        <f t="shared" si="313"/>
        <v>High</v>
      </c>
      <c r="AD2835" s="3" t="str">
        <f t="shared" si="314"/>
        <v>No</v>
      </c>
    </row>
    <row r="2836" spans="1:30" ht="15" customHeight="1" x14ac:dyDescent="0.3">
      <c r="A2836" s="3" t="s">
        <v>2857</v>
      </c>
      <c r="B2836" s="3">
        <v>44</v>
      </c>
      <c r="C2836" s="3" t="s">
        <v>31</v>
      </c>
      <c r="D2836" s="3" t="s">
        <v>26</v>
      </c>
      <c r="E2836" s="3">
        <v>16309.127844967299</v>
      </c>
      <c r="F2836" s="3">
        <v>11</v>
      </c>
      <c r="G2836" s="3">
        <v>1240.89154894801</v>
      </c>
      <c r="H2836" s="3">
        <v>10</v>
      </c>
      <c r="I2836" s="3">
        <v>448.97001891847202</v>
      </c>
      <c r="J2836" s="3">
        <v>2</v>
      </c>
      <c r="K2836" s="3">
        <v>575.38701300672903</v>
      </c>
      <c r="L2836" s="3">
        <v>40</v>
      </c>
      <c r="M2836" s="3">
        <v>15</v>
      </c>
      <c r="N2836" s="3">
        <v>2</v>
      </c>
      <c r="O2836" s="3">
        <v>630</v>
      </c>
      <c r="P2836" s="3">
        <v>0</v>
      </c>
      <c r="Q2836" s="3">
        <v>21906.795980931402</v>
      </c>
      <c r="R2836" s="3">
        <v>5</v>
      </c>
      <c r="S2836" s="3">
        <v>1</v>
      </c>
      <c r="T2836" s="3">
        <v>0</v>
      </c>
      <c r="U2836" s="3">
        <v>500</v>
      </c>
      <c r="V2836" s="3">
        <v>1</v>
      </c>
      <c r="W2836" s="3" t="str">
        <f>IF(Bank_data3[[#This Row],[credit_risk]]=1,"High Risk","Low Risk")</f>
        <v>High Risk</v>
      </c>
      <c r="X2836" s="3" t="str">
        <f t="shared" si="308"/>
        <v>35-44</v>
      </c>
      <c r="Y2836" s="3" t="str">
        <f t="shared" si="309"/>
        <v>Low Income</v>
      </c>
      <c r="Z2836" s="3" t="str">
        <f t="shared" si="310"/>
        <v>Fair</v>
      </c>
      <c r="AA2836" s="27">
        <f t="shared" si="311"/>
        <v>1.343223021437743</v>
      </c>
      <c r="AB2836" s="3" t="str">
        <f t="shared" si="312"/>
        <v>Medium</v>
      </c>
      <c r="AC2836" s="3" t="str">
        <f t="shared" si="313"/>
        <v>High</v>
      </c>
      <c r="AD2836" s="3" t="str">
        <f t="shared" si="314"/>
        <v>No</v>
      </c>
    </row>
    <row r="2837" spans="1:30" ht="15" customHeight="1" x14ac:dyDescent="0.3">
      <c r="A2837" s="3" t="s">
        <v>2858</v>
      </c>
      <c r="B2837" s="3">
        <v>28</v>
      </c>
      <c r="C2837" s="3" t="s">
        <v>31</v>
      </c>
      <c r="D2837" s="3" t="s">
        <v>26</v>
      </c>
      <c r="E2837" s="3">
        <v>37583.824194876099</v>
      </c>
      <c r="F2837" s="3">
        <v>222</v>
      </c>
      <c r="G2837" s="3">
        <v>2719.48334245265</v>
      </c>
      <c r="H2837" s="3">
        <v>9</v>
      </c>
      <c r="I2837" s="3">
        <v>842.63046280967899</v>
      </c>
      <c r="J2837" s="3">
        <v>27</v>
      </c>
      <c r="K2837" s="3">
        <v>448.95691928715098</v>
      </c>
      <c r="L2837" s="3">
        <v>43</v>
      </c>
      <c r="M2837" s="3">
        <v>0</v>
      </c>
      <c r="N2837" s="3">
        <v>6</v>
      </c>
      <c r="O2837" s="3">
        <v>779</v>
      </c>
      <c r="P2837" s="3">
        <v>0</v>
      </c>
      <c r="Q2837" s="3">
        <v>21797.8375176759</v>
      </c>
      <c r="R2837" s="3">
        <v>5</v>
      </c>
      <c r="S2837" s="3">
        <v>0</v>
      </c>
      <c r="T2837" s="3">
        <v>0</v>
      </c>
      <c r="U2837" s="3">
        <v>4421.37492960091</v>
      </c>
      <c r="V2837" s="3">
        <v>1</v>
      </c>
      <c r="W2837" s="3" t="str">
        <f>IF(Bank_data3[[#This Row],[credit_risk]]=1,"High Risk","Low Risk")</f>
        <v>High Risk</v>
      </c>
      <c r="X2837" s="3" t="str">
        <f t="shared" si="308"/>
        <v>25-34</v>
      </c>
      <c r="Y2837" s="3" t="str">
        <f t="shared" si="309"/>
        <v>Low Income</v>
      </c>
      <c r="Z2837" s="3" t="str">
        <f t="shared" si="310"/>
        <v>Very Good</v>
      </c>
      <c r="AA2837" s="27">
        <f t="shared" si="311"/>
        <v>0.57997923267871332</v>
      </c>
      <c r="AB2837" s="3" t="str">
        <f t="shared" si="312"/>
        <v>Medium</v>
      </c>
      <c r="AC2837" s="3" t="str">
        <f t="shared" si="313"/>
        <v>High</v>
      </c>
      <c r="AD2837" s="3" t="str">
        <f t="shared" si="314"/>
        <v>No</v>
      </c>
    </row>
    <row r="2838" spans="1:30" ht="15" customHeight="1" x14ac:dyDescent="0.3">
      <c r="A2838" s="3" t="s">
        <v>2859</v>
      </c>
      <c r="B2838" s="3">
        <v>21</v>
      </c>
      <c r="C2838" s="3" t="s">
        <v>31</v>
      </c>
      <c r="D2838" s="3" t="s">
        <v>24</v>
      </c>
      <c r="E2838" s="3">
        <v>25371.513590341699</v>
      </c>
      <c r="F2838" s="3">
        <v>218</v>
      </c>
      <c r="G2838" s="3">
        <v>1745.9358886597599</v>
      </c>
      <c r="H2838" s="3">
        <v>11</v>
      </c>
      <c r="I2838" s="3">
        <v>904.94066244471003</v>
      </c>
      <c r="J2838" s="3">
        <v>36</v>
      </c>
      <c r="K2838" s="3">
        <v>382.29141251654602</v>
      </c>
      <c r="L2838" s="3">
        <v>68</v>
      </c>
      <c r="M2838" s="3">
        <v>16</v>
      </c>
      <c r="N2838" s="3">
        <v>5</v>
      </c>
      <c r="O2838" s="3">
        <v>620</v>
      </c>
      <c r="P2838" s="3">
        <v>1</v>
      </c>
      <c r="Q2838" s="3">
        <v>13500.918052684699</v>
      </c>
      <c r="R2838" s="3">
        <v>1</v>
      </c>
      <c r="S2838" s="3">
        <v>0</v>
      </c>
      <c r="T2838" s="3">
        <v>0</v>
      </c>
      <c r="U2838" s="3">
        <v>11541.833918029501</v>
      </c>
      <c r="V2838" s="3">
        <v>0</v>
      </c>
      <c r="W2838" s="3" t="str">
        <f>IF(Bank_data3[[#This Row],[credit_risk]]=1,"High Risk","Low Risk")</f>
        <v>Low Risk</v>
      </c>
      <c r="X2838" s="3" t="str">
        <f t="shared" si="308"/>
        <v>18-24</v>
      </c>
      <c r="Y2838" s="3" t="str">
        <f t="shared" si="309"/>
        <v>Low Income</v>
      </c>
      <c r="Z2838" s="3" t="str">
        <f t="shared" si="310"/>
        <v>Fair</v>
      </c>
      <c r="AA2838" s="27">
        <f t="shared" si="311"/>
        <v>0.53212899595490282</v>
      </c>
      <c r="AB2838" s="3" t="str">
        <f t="shared" si="312"/>
        <v>Medium</v>
      </c>
      <c r="AC2838" s="3" t="str">
        <f t="shared" si="313"/>
        <v>High</v>
      </c>
      <c r="AD2838" s="3" t="str">
        <f t="shared" si="314"/>
        <v>No</v>
      </c>
    </row>
    <row r="2839" spans="1:30" ht="15" customHeight="1" x14ac:dyDescent="0.3">
      <c r="A2839" s="3" t="s">
        <v>2860</v>
      </c>
      <c r="B2839" s="3">
        <v>34</v>
      </c>
      <c r="C2839" s="3" t="s">
        <v>31</v>
      </c>
      <c r="D2839" s="3" t="s">
        <v>33</v>
      </c>
      <c r="E2839" s="3">
        <v>58778.877671576302</v>
      </c>
      <c r="F2839" s="3">
        <v>61</v>
      </c>
      <c r="G2839" s="3">
        <v>2020.5826614038101</v>
      </c>
      <c r="H2839" s="3">
        <v>3</v>
      </c>
      <c r="I2839" s="3">
        <v>870.29394353838802</v>
      </c>
      <c r="J2839" s="3">
        <v>29</v>
      </c>
      <c r="K2839" s="3">
        <v>339.88266568474398</v>
      </c>
      <c r="L2839" s="3">
        <v>42</v>
      </c>
      <c r="M2839" s="3">
        <v>3</v>
      </c>
      <c r="N2839" s="3">
        <v>0</v>
      </c>
      <c r="O2839" s="3">
        <v>463</v>
      </c>
      <c r="P2839" s="3">
        <v>0</v>
      </c>
      <c r="Q2839" s="3">
        <v>16124.927664062199</v>
      </c>
      <c r="R2839" s="3">
        <v>6</v>
      </c>
      <c r="S2839" s="3">
        <v>0</v>
      </c>
      <c r="T2839" s="3">
        <v>0</v>
      </c>
      <c r="U2839" s="3">
        <v>4393.2319848983198</v>
      </c>
      <c r="V2839" s="3">
        <v>1</v>
      </c>
      <c r="W2839" s="3" t="str">
        <f>IF(Bank_data3[[#This Row],[credit_risk]]=1,"High Risk","Low Risk")</f>
        <v>High Risk</v>
      </c>
      <c r="X2839" s="3" t="str">
        <f t="shared" si="308"/>
        <v>25-34</v>
      </c>
      <c r="Y2839" s="3" t="str">
        <f t="shared" si="309"/>
        <v>Middle Income</v>
      </c>
      <c r="Z2839" s="3" t="str">
        <f t="shared" si="310"/>
        <v>Poor</v>
      </c>
      <c r="AA2839" s="27">
        <f t="shared" si="311"/>
        <v>0.27433201011695618</v>
      </c>
      <c r="AB2839" s="3" t="str">
        <f t="shared" si="312"/>
        <v>Medium</v>
      </c>
      <c r="AC2839" s="3" t="str">
        <f t="shared" si="313"/>
        <v>High</v>
      </c>
      <c r="AD2839" s="3" t="str">
        <f t="shared" si="314"/>
        <v>No</v>
      </c>
    </row>
    <row r="2840" spans="1:30" ht="15" customHeight="1" x14ac:dyDescent="0.3">
      <c r="A2840" s="3" t="s">
        <v>2861</v>
      </c>
      <c r="B2840" s="3">
        <v>69</v>
      </c>
      <c r="C2840" s="3" t="s">
        <v>23</v>
      </c>
      <c r="D2840" s="3" t="s">
        <v>33</v>
      </c>
      <c r="E2840" s="3">
        <v>57877.801320348502</v>
      </c>
      <c r="F2840" s="3">
        <v>158</v>
      </c>
      <c r="G2840" s="3">
        <v>2948.5098313714898</v>
      </c>
      <c r="H2840" s="3">
        <v>3</v>
      </c>
      <c r="I2840" s="3">
        <v>795.64902673637005</v>
      </c>
      <c r="J2840" s="3">
        <v>20</v>
      </c>
      <c r="K2840" s="3">
        <v>423.38417999548602</v>
      </c>
      <c r="L2840" s="3">
        <v>46</v>
      </c>
      <c r="M2840" s="3">
        <v>15</v>
      </c>
      <c r="N2840" s="3">
        <v>9</v>
      </c>
      <c r="O2840" s="3">
        <v>625</v>
      </c>
      <c r="P2840" s="3">
        <v>0</v>
      </c>
      <c r="Q2840" s="3">
        <v>3064.95316489069</v>
      </c>
      <c r="R2840" s="3">
        <v>1</v>
      </c>
      <c r="S2840" s="3">
        <v>0</v>
      </c>
      <c r="T2840" s="3">
        <v>0</v>
      </c>
      <c r="U2840" s="3">
        <v>3266.9841541292499</v>
      </c>
      <c r="V2840" s="3">
        <v>0</v>
      </c>
      <c r="W2840" s="3" t="str">
        <f>IF(Bank_data3[[#This Row],[credit_risk]]=1,"High Risk","Low Risk")</f>
        <v>Low Risk</v>
      </c>
      <c r="X2840" s="3" t="str">
        <f t="shared" si="308"/>
        <v>55+</v>
      </c>
      <c r="Y2840" s="3" t="str">
        <f t="shared" si="309"/>
        <v>Middle Income</v>
      </c>
      <c r="Z2840" s="3" t="str">
        <f t="shared" si="310"/>
        <v>Fair</v>
      </c>
      <c r="AA2840" s="27">
        <f t="shared" si="311"/>
        <v>5.2955590830523189E-2</v>
      </c>
      <c r="AB2840" s="3" t="str">
        <f t="shared" si="312"/>
        <v>Medium</v>
      </c>
      <c r="AC2840" s="3" t="str">
        <f t="shared" si="313"/>
        <v>High</v>
      </c>
      <c r="AD2840" s="3" t="str">
        <f t="shared" si="314"/>
        <v>No</v>
      </c>
    </row>
    <row r="2841" spans="1:30" ht="15" customHeight="1" x14ac:dyDescent="0.3">
      <c r="A2841" s="3" t="s">
        <v>2862</v>
      </c>
      <c r="B2841" s="3">
        <v>22</v>
      </c>
      <c r="C2841" s="3" t="s">
        <v>31</v>
      </c>
      <c r="D2841" s="3" t="s">
        <v>26</v>
      </c>
      <c r="E2841" s="3">
        <v>44588.407284752597</v>
      </c>
      <c r="F2841" s="3">
        <v>218</v>
      </c>
      <c r="G2841" s="3">
        <v>2289.5205324400899</v>
      </c>
      <c r="H2841" s="3">
        <v>6</v>
      </c>
      <c r="I2841" s="3">
        <v>846.60408486006497</v>
      </c>
      <c r="J2841" s="3">
        <v>48</v>
      </c>
      <c r="K2841" s="3">
        <v>1103.35598969799</v>
      </c>
      <c r="L2841" s="3">
        <v>74</v>
      </c>
      <c r="M2841" s="3">
        <v>8</v>
      </c>
      <c r="N2841" s="3">
        <v>0</v>
      </c>
      <c r="O2841" s="3">
        <v>437</v>
      </c>
      <c r="P2841" s="3">
        <v>4</v>
      </c>
      <c r="Q2841" s="3">
        <v>12547.653567859001</v>
      </c>
      <c r="R2841" s="3">
        <v>2</v>
      </c>
      <c r="S2841" s="3">
        <v>1</v>
      </c>
      <c r="T2841" s="3">
        <v>0</v>
      </c>
      <c r="U2841" s="3">
        <v>6391.3833729153703</v>
      </c>
      <c r="V2841" s="3">
        <v>1</v>
      </c>
      <c r="W2841" s="3" t="str">
        <f>IF(Bank_data3[[#This Row],[credit_risk]]=1,"High Risk","Low Risk")</f>
        <v>High Risk</v>
      </c>
      <c r="X2841" s="3" t="str">
        <f t="shared" si="308"/>
        <v>18-24</v>
      </c>
      <c r="Y2841" s="3" t="str">
        <f t="shared" si="309"/>
        <v>Low Income</v>
      </c>
      <c r="Z2841" s="3" t="str">
        <f t="shared" si="310"/>
        <v>Poor</v>
      </c>
      <c r="AA2841" s="27">
        <f t="shared" si="311"/>
        <v>0.28141066999156489</v>
      </c>
      <c r="AB2841" s="3" t="str">
        <f t="shared" si="312"/>
        <v>Medium</v>
      </c>
      <c r="AC2841" s="3" t="str">
        <f t="shared" si="313"/>
        <v>High</v>
      </c>
      <c r="AD2841" s="3" t="str">
        <f t="shared" si="314"/>
        <v>No</v>
      </c>
    </row>
    <row r="2842" spans="1:30" ht="15" customHeight="1" x14ac:dyDescent="0.3">
      <c r="A2842" s="3" t="s">
        <v>2863</v>
      </c>
      <c r="B2842" s="3">
        <v>68</v>
      </c>
      <c r="C2842" s="3" t="s">
        <v>23</v>
      </c>
      <c r="D2842" s="3" t="s">
        <v>26</v>
      </c>
      <c r="E2842" s="3">
        <v>15800.703472994999</v>
      </c>
      <c r="F2842" s="3">
        <v>81</v>
      </c>
      <c r="G2842" s="3">
        <v>1281.1222378488101</v>
      </c>
      <c r="H2842" s="3">
        <v>4</v>
      </c>
      <c r="I2842" s="3">
        <v>1407.71333309746</v>
      </c>
      <c r="J2842" s="3">
        <v>19</v>
      </c>
      <c r="K2842" s="3">
        <v>642.60015447609601</v>
      </c>
      <c r="L2842" s="3">
        <v>47</v>
      </c>
      <c r="M2842" s="3">
        <v>7</v>
      </c>
      <c r="N2842" s="3">
        <v>5</v>
      </c>
      <c r="O2842" s="3">
        <v>501</v>
      </c>
      <c r="P2842" s="3">
        <v>5</v>
      </c>
      <c r="Q2842" s="3">
        <v>13608.347121028801</v>
      </c>
      <c r="R2842" s="3">
        <v>1</v>
      </c>
      <c r="S2842" s="3">
        <v>0</v>
      </c>
      <c r="T2842" s="3">
        <v>0</v>
      </c>
      <c r="U2842" s="3">
        <v>6299.8386858358099</v>
      </c>
      <c r="V2842" s="3">
        <v>1</v>
      </c>
      <c r="W2842" s="3" t="str">
        <f>IF(Bank_data3[[#This Row],[credit_risk]]=1,"High Risk","Low Risk")</f>
        <v>High Risk</v>
      </c>
      <c r="X2842" s="3" t="str">
        <f t="shared" si="308"/>
        <v>55+</v>
      </c>
      <c r="Y2842" s="3" t="str">
        <f t="shared" si="309"/>
        <v>Low Income</v>
      </c>
      <c r="Z2842" s="3" t="str">
        <f t="shared" si="310"/>
        <v>Poor</v>
      </c>
      <c r="AA2842" s="27">
        <f t="shared" si="311"/>
        <v>0.8612494465380508</v>
      </c>
      <c r="AB2842" s="3" t="str">
        <f t="shared" si="312"/>
        <v>Medium</v>
      </c>
      <c r="AC2842" s="3" t="str">
        <f t="shared" si="313"/>
        <v>High</v>
      </c>
      <c r="AD2842" s="3" t="str">
        <f t="shared" si="314"/>
        <v>No</v>
      </c>
    </row>
    <row r="2843" spans="1:30" ht="15" customHeight="1" x14ac:dyDescent="0.3">
      <c r="A2843" s="3" t="s">
        <v>2864</v>
      </c>
      <c r="B2843" s="3">
        <v>55</v>
      </c>
      <c r="C2843" s="3" t="s">
        <v>31</v>
      </c>
      <c r="D2843" s="3" t="s">
        <v>24</v>
      </c>
      <c r="E2843" s="3">
        <v>45731.409630148803</v>
      </c>
      <c r="F2843" s="3">
        <v>105</v>
      </c>
      <c r="G2843" s="3">
        <v>17.596142187607299</v>
      </c>
      <c r="H2843" s="3">
        <v>0</v>
      </c>
      <c r="I2843" s="3">
        <v>1017.01815367368</v>
      </c>
      <c r="J2843" s="3">
        <v>21</v>
      </c>
      <c r="K2843" s="3">
        <v>285.56284939129802</v>
      </c>
      <c r="L2843" s="3">
        <v>18</v>
      </c>
      <c r="M2843" s="3">
        <v>18</v>
      </c>
      <c r="N2843" s="3">
        <v>2</v>
      </c>
      <c r="O2843" s="3">
        <v>389</v>
      </c>
      <c r="P2843" s="3">
        <v>0</v>
      </c>
      <c r="Q2843" s="3">
        <v>10697.6858576677</v>
      </c>
      <c r="R2843" s="3">
        <v>1</v>
      </c>
      <c r="S2843" s="3">
        <v>0</v>
      </c>
      <c r="T2843" s="3">
        <v>0</v>
      </c>
      <c r="U2843" s="3">
        <v>11620.6494764497</v>
      </c>
      <c r="V2843" s="3">
        <v>1</v>
      </c>
      <c r="W2843" s="3" t="str">
        <f>IF(Bank_data3[[#This Row],[credit_risk]]=1,"High Risk","Low Risk")</f>
        <v>High Risk</v>
      </c>
      <c r="X2843" s="3" t="str">
        <f t="shared" si="308"/>
        <v>55+</v>
      </c>
      <c r="Y2843" s="3" t="str">
        <f t="shared" si="309"/>
        <v>Low Income</v>
      </c>
      <c r="Z2843" s="3" t="str">
        <f t="shared" si="310"/>
        <v>Poor</v>
      </c>
      <c r="AA2843" s="27">
        <f t="shared" si="311"/>
        <v>0.23392425346572226</v>
      </c>
      <c r="AB2843" s="3" t="str">
        <f t="shared" si="312"/>
        <v>Low</v>
      </c>
      <c r="AC2843" s="3" t="str">
        <f t="shared" si="313"/>
        <v>Medium</v>
      </c>
      <c r="AD2843" s="3" t="str">
        <f t="shared" si="314"/>
        <v>No</v>
      </c>
    </row>
    <row r="2844" spans="1:30" ht="15" customHeight="1" x14ac:dyDescent="0.3">
      <c r="A2844" s="3" t="s">
        <v>2865</v>
      </c>
      <c r="B2844" s="3">
        <v>23</v>
      </c>
      <c r="C2844" s="3" t="s">
        <v>28</v>
      </c>
      <c r="D2844" s="3" t="s">
        <v>33</v>
      </c>
      <c r="E2844" s="3">
        <v>55915.270076769899</v>
      </c>
      <c r="F2844" s="3">
        <v>116</v>
      </c>
      <c r="G2844" s="3">
        <v>1202.94311088719</v>
      </c>
      <c r="H2844" s="3">
        <v>10</v>
      </c>
      <c r="I2844" s="3">
        <v>1122.8780788116901</v>
      </c>
      <c r="J2844" s="3">
        <v>35</v>
      </c>
      <c r="K2844" s="3">
        <v>167.37346982965599</v>
      </c>
      <c r="L2844" s="3">
        <v>20</v>
      </c>
      <c r="M2844" s="3">
        <v>16</v>
      </c>
      <c r="N2844" s="3">
        <v>8</v>
      </c>
      <c r="O2844" s="3">
        <v>748</v>
      </c>
      <c r="P2844" s="3">
        <v>2</v>
      </c>
      <c r="Q2844" s="3">
        <v>9380.4075653462696</v>
      </c>
      <c r="R2844" s="3">
        <v>0</v>
      </c>
      <c r="S2844" s="3">
        <v>0</v>
      </c>
      <c r="T2844" s="3">
        <v>0</v>
      </c>
      <c r="U2844" s="3">
        <v>2474.3472494093398</v>
      </c>
      <c r="V2844" s="3">
        <v>0</v>
      </c>
      <c r="W2844" s="3" t="str">
        <f>IF(Bank_data3[[#This Row],[credit_risk]]=1,"High Risk","Low Risk")</f>
        <v>Low Risk</v>
      </c>
      <c r="X2844" s="3" t="str">
        <f t="shared" si="308"/>
        <v>18-24</v>
      </c>
      <c r="Y2844" s="3" t="str">
        <f t="shared" si="309"/>
        <v>Middle Income</v>
      </c>
      <c r="Z2844" s="3" t="str">
        <f t="shared" si="310"/>
        <v>Very Good</v>
      </c>
      <c r="AA2844" s="27">
        <f t="shared" si="311"/>
        <v>0.16776110626788115</v>
      </c>
      <c r="AB2844" s="3" t="str">
        <f t="shared" si="312"/>
        <v>Medium</v>
      </c>
      <c r="AC2844" s="3" t="str">
        <f t="shared" si="313"/>
        <v>Medium</v>
      </c>
      <c r="AD2844" s="3" t="str">
        <f t="shared" si="314"/>
        <v>No</v>
      </c>
    </row>
    <row r="2845" spans="1:30" ht="15" customHeight="1" x14ac:dyDescent="0.3">
      <c r="A2845" s="3" t="s">
        <v>2866</v>
      </c>
      <c r="B2845" s="3">
        <v>33</v>
      </c>
      <c r="C2845" s="3" t="s">
        <v>23</v>
      </c>
      <c r="D2845" s="3" t="s">
        <v>26</v>
      </c>
      <c r="E2845" s="3">
        <v>64593.080010302299</v>
      </c>
      <c r="F2845" s="3">
        <v>163</v>
      </c>
      <c r="G2845" s="3">
        <v>2664.37535194869</v>
      </c>
      <c r="H2845" s="3">
        <v>9</v>
      </c>
      <c r="I2845" s="3">
        <v>866.77647784037595</v>
      </c>
      <c r="J2845" s="3">
        <v>35</v>
      </c>
      <c r="K2845" s="3">
        <v>477.44533576764701</v>
      </c>
      <c r="L2845" s="3">
        <v>2</v>
      </c>
      <c r="M2845" s="3">
        <v>9</v>
      </c>
      <c r="N2845" s="3">
        <v>1</v>
      </c>
      <c r="O2845" s="3">
        <v>885</v>
      </c>
      <c r="P2845" s="3">
        <v>4</v>
      </c>
      <c r="Q2845" s="3">
        <v>7264.3206508353496</v>
      </c>
      <c r="R2845" s="3">
        <v>5</v>
      </c>
      <c r="S2845" s="3">
        <v>0</v>
      </c>
      <c r="T2845" s="3">
        <v>0</v>
      </c>
      <c r="U2845" s="3">
        <v>865.50424038348103</v>
      </c>
      <c r="V2845" s="3">
        <v>1</v>
      </c>
      <c r="W2845" s="3" t="str">
        <f>IF(Bank_data3[[#This Row],[credit_risk]]=1,"High Risk","Low Risk")</f>
        <v>High Risk</v>
      </c>
      <c r="X2845" s="3" t="str">
        <f t="shared" si="308"/>
        <v>25-34</v>
      </c>
      <c r="Y2845" s="3" t="str">
        <f t="shared" si="309"/>
        <v>Middle Income</v>
      </c>
      <c r="Z2845" s="3" t="str">
        <f t="shared" si="310"/>
        <v>Excellent</v>
      </c>
      <c r="AA2845" s="27">
        <f t="shared" si="311"/>
        <v>0.11246283115276008</v>
      </c>
      <c r="AB2845" s="3" t="str">
        <f t="shared" si="312"/>
        <v>Medium</v>
      </c>
      <c r="AC2845" s="3" t="str">
        <f t="shared" si="313"/>
        <v>Low</v>
      </c>
      <c r="AD2845" s="3" t="str">
        <f t="shared" si="314"/>
        <v>No</v>
      </c>
    </row>
    <row r="2846" spans="1:30" ht="15" customHeight="1" x14ac:dyDescent="0.3">
      <c r="A2846" s="3" t="s">
        <v>2867</v>
      </c>
      <c r="B2846" s="3">
        <v>60</v>
      </c>
      <c r="C2846" s="3" t="s">
        <v>28</v>
      </c>
      <c r="D2846" s="3" t="s">
        <v>24</v>
      </c>
      <c r="E2846" s="3">
        <v>81561.283291633503</v>
      </c>
      <c r="F2846" s="3">
        <v>49</v>
      </c>
      <c r="G2846" s="3">
        <v>2283.8774825032101</v>
      </c>
      <c r="H2846" s="3">
        <v>11</v>
      </c>
      <c r="I2846" s="3">
        <v>234.543955536173</v>
      </c>
      <c r="J2846" s="3">
        <v>20</v>
      </c>
      <c r="K2846" s="3">
        <v>72.6751489230559</v>
      </c>
      <c r="L2846" s="3">
        <v>55</v>
      </c>
      <c r="M2846" s="3">
        <v>16</v>
      </c>
      <c r="N2846" s="3">
        <v>2</v>
      </c>
      <c r="O2846" s="3">
        <v>745</v>
      </c>
      <c r="P2846" s="3">
        <v>4</v>
      </c>
      <c r="Q2846" s="3">
        <v>12211.9617963654</v>
      </c>
      <c r="R2846" s="3">
        <v>7</v>
      </c>
      <c r="S2846" s="3">
        <v>0</v>
      </c>
      <c r="T2846" s="3">
        <v>0</v>
      </c>
      <c r="U2846" s="3">
        <v>13043.4962140481</v>
      </c>
      <c r="V2846" s="3">
        <v>1</v>
      </c>
      <c r="W2846" s="3" t="str">
        <f>IF(Bank_data3[[#This Row],[credit_risk]]=1,"High Risk","Low Risk")</f>
        <v>High Risk</v>
      </c>
      <c r="X2846" s="3" t="str">
        <f t="shared" si="308"/>
        <v>55+</v>
      </c>
      <c r="Y2846" s="3" t="str">
        <f t="shared" si="309"/>
        <v>Middle Income</v>
      </c>
      <c r="Z2846" s="3" t="str">
        <f t="shared" si="310"/>
        <v>Very Good</v>
      </c>
      <c r="AA2846" s="27">
        <f t="shared" si="311"/>
        <v>0.149727435659636</v>
      </c>
      <c r="AB2846" s="3" t="str">
        <f t="shared" si="312"/>
        <v>Medium</v>
      </c>
      <c r="AC2846" s="3" t="str">
        <f t="shared" si="313"/>
        <v>High</v>
      </c>
      <c r="AD2846" s="3" t="str">
        <f t="shared" si="314"/>
        <v>No</v>
      </c>
    </row>
    <row r="2847" spans="1:30" ht="15" customHeight="1" x14ac:dyDescent="0.3">
      <c r="A2847" s="3" t="s">
        <v>2868</v>
      </c>
      <c r="B2847" s="3">
        <v>60</v>
      </c>
      <c r="C2847" s="3" t="s">
        <v>31</v>
      </c>
      <c r="D2847" s="3" t="s">
        <v>33</v>
      </c>
      <c r="E2847" s="3">
        <v>70132.967247590306</v>
      </c>
      <c r="F2847" s="3">
        <v>100</v>
      </c>
      <c r="G2847" s="3">
        <v>1206.09941466502</v>
      </c>
      <c r="H2847" s="3">
        <v>1</v>
      </c>
      <c r="I2847" s="3">
        <v>165.14113533567101</v>
      </c>
      <c r="J2847" s="3">
        <v>23</v>
      </c>
      <c r="K2847" s="3">
        <v>726.533356166766</v>
      </c>
      <c r="L2847" s="3">
        <v>42</v>
      </c>
      <c r="M2847" s="3">
        <v>15</v>
      </c>
      <c r="N2847" s="3">
        <v>8</v>
      </c>
      <c r="O2847" s="3">
        <v>781</v>
      </c>
      <c r="P2847" s="3">
        <v>1</v>
      </c>
      <c r="Q2847" s="3">
        <v>18870.025247119102</v>
      </c>
      <c r="R2847" s="3">
        <v>3</v>
      </c>
      <c r="S2847" s="3">
        <v>0</v>
      </c>
      <c r="T2847" s="3">
        <v>0</v>
      </c>
      <c r="U2847" s="3">
        <v>10213.9194773117</v>
      </c>
      <c r="V2847" s="3">
        <v>0</v>
      </c>
      <c r="W2847" s="3" t="str">
        <f>IF(Bank_data3[[#This Row],[credit_risk]]=1,"High Risk","Low Risk")</f>
        <v>Low Risk</v>
      </c>
      <c r="X2847" s="3" t="str">
        <f t="shared" si="308"/>
        <v>55+</v>
      </c>
      <c r="Y2847" s="3" t="str">
        <f t="shared" si="309"/>
        <v>Middle Income</v>
      </c>
      <c r="Z2847" s="3" t="str">
        <f t="shared" si="310"/>
        <v>Very Good</v>
      </c>
      <c r="AA2847" s="27">
        <f t="shared" si="311"/>
        <v>0.26906069980615938</v>
      </c>
      <c r="AB2847" s="3" t="str">
        <f t="shared" si="312"/>
        <v>Medium</v>
      </c>
      <c r="AC2847" s="3" t="str">
        <f t="shared" si="313"/>
        <v>High</v>
      </c>
      <c r="AD2847" s="3" t="str">
        <f t="shared" si="314"/>
        <v>No</v>
      </c>
    </row>
    <row r="2848" spans="1:30" ht="15" customHeight="1" x14ac:dyDescent="0.3">
      <c r="A2848" s="3" t="s">
        <v>2869</v>
      </c>
      <c r="B2848" s="3">
        <v>44</v>
      </c>
      <c r="C2848" s="3" t="s">
        <v>31</v>
      </c>
      <c r="D2848" s="3" t="s">
        <v>33</v>
      </c>
      <c r="E2848" s="3">
        <v>52965.977523222697</v>
      </c>
      <c r="F2848" s="3">
        <v>152</v>
      </c>
      <c r="G2848" s="3">
        <v>1436.7611962143001</v>
      </c>
      <c r="H2848" s="3">
        <v>5</v>
      </c>
      <c r="I2848" s="3">
        <v>1528.9834965729799</v>
      </c>
      <c r="J2848" s="3">
        <v>20</v>
      </c>
      <c r="K2848" s="3">
        <v>0</v>
      </c>
      <c r="L2848" s="3">
        <v>0</v>
      </c>
      <c r="M2848" s="3">
        <v>8</v>
      </c>
      <c r="N2848" s="3">
        <v>5</v>
      </c>
      <c r="O2848" s="3">
        <v>657</v>
      </c>
      <c r="P2848" s="3">
        <v>4</v>
      </c>
      <c r="Q2848" s="3">
        <v>19866.038298025302</v>
      </c>
      <c r="R2848" s="3">
        <v>3</v>
      </c>
      <c r="S2848" s="3">
        <v>0</v>
      </c>
      <c r="T2848" s="3">
        <v>0</v>
      </c>
      <c r="U2848" s="3">
        <v>2585.20091893261</v>
      </c>
      <c r="V2848" s="3">
        <v>0</v>
      </c>
      <c r="W2848" s="3" t="str">
        <f>IF(Bank_data3[[#This Row],[credit_risk]]=1,"High Risk","Low Risk")</f>
        <v>Low Risk</v>
      </c>
      <c r="X2848" s="3" t="str">
        <f t="shared" si="308"/>
        <v>35-44</v>
      </c>
      <c r="Y2848" s="3" t="str">
        <f t="shared" si="309"/>
        <v>Middle Income</v>
      </c>
      <c r="Z2848" s="3" t="str">
        <f t="shared" si="310"/>
        <v>Fair</v>
      </c>
      <c r="AA2848" s="27">
        <f t="shared" si="311"/>
        <v>0.37507168237035038</v>
      </c>
      <c r="AB2848" s="3" t="str">
        <f t="shared" si="312"/>
        <v>Medium</v>
      </c>
      <c r="AC2848" s="3" t="str">
        <f t="shared" si="313"/>
        <v>Low</v>
      </c>
      <c r="AD2848" s="3" t="str">
        <f t="shared" si="314"/>
        <v>No</v>
      </c>
    </row>
    <row r="2849" spans="1:30" ht="15" customHeight="1" x14ac:dyDescent="0.3">
      <c r="A2849" s="3" t="s">
        <v>2870</v>
      </c>
      <c r="B2849" s="3">
        <v>69</v>
      </c>
      <c r="C2849" s="3" t="s">
        <v>31</v>
      </c>
      <c r="D2849" s="3" t="s">
        <v>26</v>
      </c>
      <c r="E2849" s="3">
        <v>44865.6558744672</v>
      </c>
      <c r="F2849" s="3">
        <v>159</v>
      </c>
      <c r="G2849" s="3">
        <v>1602.25482970288</v>
      </c>
      <c r="H2849" s="3">
        <v>11</v>
      </c>
      <c r="I2849" s="3">
        <v>613.86220366907298</v>
      </c>
      <c r="J2849" s="3">
        <v>6</v>
      </c>
      <c r="K2849" s="3">
        <v>421.98866238678698</v>
      </c>
      <c r="L2849" s="3">
        <v>35</v>
      </c>
      <c r="M2849" s="3">
        <v>4</v>
      </c>
      <c r="N2849" s="3">
        <v>0</v>
      </c>
      <c r="O2849" s="3">
        <v>899</v>
      </c>
      <c r="P2849" s="3">
        <v>1</v>
      </c>
      <c r="Q2849" s="3">
        <v>11999.8774124394</v>
      </c>
      <c r="R2849" s="3">
        <v>4</v>
      </c>
      <c r="S2849" s="3">
        <v>0</v>
      </c>
      <c r="T2849" s="3">
        <v>0</v>
      </c>
      <c r="U2849" s="3">
        <v>13155.489738668601</v>
      </c>
      <c r="V2849" s="3">
        <v>1</v>
      </c>
      <c r="W2849" s="3" t="str">
        <f>IF(Bank_data3[[#This Row],[credit_risk]]=1,"High Risk","Low Risk")</f>
        <v>High Risk</v>
      </c>
      <c r="X2849" s="3" t="str">
        <f t="shared" si="308"/>
        <v>55+</v>
      </c>
      <c r="Y2849" s="3" t="str">
        <f t="shared" si="309"/>
        <v>Low Income</v>
      </c>
      <c r="Z2849" s="3" t="str">
        <f t="shared" si="310"/>
        <v>Excellent</v>
      </c>
      <c r="AA2849" s="27">
        <f t="shared" si="311"/>
        <v>0.26746243153147498</v>
      </c>
      <c r="AB2849" s="3" t="str">
        <f t="shared" si="312"/>
        <v>Medium</v>
      </c>
      <c r="AC2849" s="3" t="str">
        <f t="shared" si="313"/>
        <v>High</v>
      </c>
      <c r="AD2849" s="3" t="str">
        <f t="shared" si="314"/>
        <v>No</v>
      </c>
    </row>
    <row r="2850" spans="1:30" ht="15" customHeight="1" x14ac:dyDescent="0.3">
      <c r="A2850" s="3" t="s">
        <v>2871</v>
      </c>
      <c r="B2850" s="3">
        <v>29</v>
      </c>
      <c r="C2850" s="3" t="s">
        <v>23</v>
      </c>
      <c r="D2850" s="3" t="s">
        <v>24</v>
      </c>
      <c r="E2850" s="3">
        <v>36627.186266757002</v>
      </c>
      <c r="F2850" s="3">
        <v>164</v>
      </c>
      <c r="G2850" s="3">
        <v>1007.22363753152</v>
      </c>
      <c r="H2850" s="3">
        <v>8</v>
      </c>
      <c r="I2850" s="3">
        <v>584.13702954682401</v>
      </c>
      <c r="J2850" s="3">
        <v>7</v>
      </c>
      <c r="K2850" s="3">
        <v>49.994253556488303</v>
      </c>
      <c r="L2850" s="3">
        <v>5</v>
      </c>
      <c r="M2850" s="3">
        <v>1</v>
      </c>
      <c r="N2850" s="3">
        <v>1</v>
      </c>
      <c r="O2850" s="3">
        <v>318</v>
      </c>
      <c r="P2850" s="3">
        <v>0</v>
      </c>
      <c r="Q2850" s="3">
        <v>18396.781705641901</v>
      </c>
      <c r="R2850" s="3">
        <v>1</v>
      </c>
      <c r="S2850" s="3">
        <v>0</v>
      </c>
      <c r="T2850" s="3">
        <v>0</v>
      </c>
      <c r="U2850" s="3">
        <v>500</v>
      </c>
      <c r="V2850" s="3">
        <v>1</v>
      </c>
      <c r="W2850" s="3" t="str">
        <f>IF(Bank_data3[[#This Row],[credit_risk]]=1,"High Risk","Low Risk")</f>
        <v>High Risk</v>
      </c>
      <c r="X2850" s="3" t="str">
        <f t="shared" si="308"/>
        <v>25-34</v>
      </c>
      <c r="Y2850" s="3" t="str">
        <f t="shared" si="309"/>
        <v>Low Income</v>
      </c>
      <c r="Z2850" s="3" t="str">
        <f t="shared" si="310"/>
        <v>Poor</v>
      </c>
      <c r="AA2850" s="27">
        <f t="shared" si="311"/>
        <v>0.50227122475795805</v>
      </c>
      <c r="AB2850" s="3" t="str">
        <f t="shared" si="312"/>
        <v>Medium</v>
      </c>
      <c r="AC2850" s="3" t="str">
        <f t="shared" si="313"/>
        <v>Low</v>
      </c>
      <c r="AD2850" s="3" t="str">
        <f t="shared" si="314"/>
        <v>No</v>
      </c>
    </row>
    <row r="2851" spans="1:30" ht="15" customHeight="1" x14ac:dyDescent="0.3">
      <c r="A2851" s="3" t="s">
        <v>2872</v>
      </c>
      <c r="B2851" s="3">
        <v>40</v>
      </c>
      <c r="C2851" s="3" t="s">
        <v>28</v>
      </c>
      <c r="D2851" s="3" t="s">
        <v>26</v>
      </c>
      <c r="E2851" s="3">
        <v>74401.914126018703</v>
      </c>
      <c r="F2851" s="3">
        <v>44</v>
      </c>
      <c r="G2851" s="3">
        <v>1055.1017620642699</v>
      </c>
      <c r="H2851" s="3">
        <v>6</v>
      </c>
      <c r="I2851" s="3">
        <v>885.98213448203705</v>
      </c>
      <c r="J2851" s="3">
        <v>21</v>
      </c>
      <c r="K2851" s="3">
        <v>611.97468653988506</v>
      </c>
      <c r="L2851" s="3">
        <v>73</v>
      </c>
      <c r="M2851" s="3">
        <v>13</v>
      </c>
      <c r="N2851" s="3">
        <v>6</v>
      </c>
      <c r="O2851" s="3">
        <v>329</v>
      </c>
      <c r="P2851" s="3">
        <v>3</v>
      </c>
      <c r="Q2851" s="3">
        <v>6402.7747464353097</v>
      </c>
      <c r="R2851" s="3">
        <v>7</v>
      </c>
      <c r="S2851" s="3">
        <v>0</v>
      </c>
      <c r="T2851" s="3">
        <v>0</v>
      </c>
      <c r="U2851" s="3">
        <v>12141.2132833997</v>
      </c>
      <c r="V2851" s="3">
        <v>1</v>
      </c>
      <c r="W2851" s="3" t="str">
        <f>IF(Bank_data3[[#This Row],[credit_risk]]=1,"High Risk","Low Risk")</f>
        <v>High Risk</v>
      </c>
      <c r="X2851" s="3" t="str">
        <f t="shared" si="308"/>
        <v>35-44</v>
      </c>
      <c r="Y2851" s="3" t="str">
        <f t="shared" si="309"/>
        <v>Middle Income</v>
      </c>
      <c r="Z2851" s="3" t="str">
        <f t="shared" si="310"/>
        <v>Poor</v>
      </c>
      <c r="AA2851" s="27">
        <f t="shared" si="311"/>
        <v>8.605658633446675E-2</v>
      </c>
      <c r="AB2851" s="3" t="str">
        <f t="shared" si="312"/>
        <v>Medium</v>
      </c>
      <c r="AC2851" s="3" t="str">
        <f t="shared" si="313"/>
        <v>High</v>
      </c>
      <c r="AD2851" s="3" t="str">
        <f t="shared" si="314"/>
        <v>No</v>
      </c>
    </row>
    <row r="2852" spans="1:30" ht="15" customHeight="1" x14ac:dyDescent="0.3">
      <c r="A2852" s="3" t="s">
        <v>2873</v>
      </c>
      <c r="B2852" s="3">
        <v>55</v>
      </c>
      <c r="C2852" s="3" t="s">
        <v>23</v>
      </c>
      <c r="D2852" s="3" t="s">
        <v>24</v>
      </c>
      <c r="E2852" s="3">
        <v>52998.630434583902</v>
      </c>
      <c r="F2852" s="3">
        <v>182</v>
      </c>
      <c r="G2852" s="3">
        <v>980.88976339668102</v>
      </c>
      <c r="H2852" s="3">
        <v>3</v>
      </c>
      <c r="I2852" s="3">
        <v>992.641042415475</v>
      </c>
      <c r="J2852" s="3">
        <v>21</v>
      </c>
      <c r="K2852" s="3">
        <v>310.501302258284</v>
      </c>
      <c r="L2852" s="3">
        <v>45</v>
      </c>
      <c r="M2852" s="3">
        <v>16</v>
      </c>
      <c r="N2852" s="3">
        <v>5</v>
      </c>
      <c r="O2852" s="3">
        <v>513</v>
      </c>
      <c r="P2852" s="3">
        <v>2</v>
      </c>
      <c r="Q2852" s="3">
        <v>15382.0890761726</v>
      </c>
      <c r="R2852" s="3">
        <v>3</v>
      </c>
      <c r="S2852" s="3">
        <v>0</v>
      </c>
      <c r="T2852" s="3">
        <v>0</v>
      </c>
      <c r="U2852" s="3">
        <v>13056.107735072501</v>
      </c>
      <c r="V2852" s="3">
        <v>1</v>
      </c>
      <c r="W2852" s="3" t="str">
        <f>IF(Bank_data3[[#This Row],[credit_risk]]=1,"High Risk","Low Risk")</f>
        <v>High Risk</v>
      </c>
      <c r="X2852" s="3" t="str">
        <f t="shared" si="308"/>
        <v>55+</v>
      </c>
      <c r="Y2852" s="3" t="str">
        <f t="shared" si="309"/>
        <v>Middle Income</v>
      </c>
      <c r="Z2852" s="3" t="str">
        <f t="shared" si="310"/>
        <v>Poor</v>
      </c>
      <c r="AA2852" s="27">
        <f t="shared" si="311"/>
        <v>0.29023559571333979</v>
      </c>
      <c r="AB2852" s="3" t="str">
        <f t="shared" si="312"/>
        <v>Low</v>
      </c>
      <c r="AC2852" s="3" t="str">
        <f t="shared" si="313"/>
        <v>High</v>
      </c>
      <c r="AD2852" s="3" t="str">
        <f t="shared" si="314"/>
        <v>No</v>
      </c>
    </row>
    <row r="2853" spans="1:30" ht="15" customHeight="1" x14ac:dyDescent="0.3">
      <c r="A2853" s="3" t="s">
        <v>2874</v>
      </c>
      <c r="B2853" s="3">
        <v>31</v>
      </c>
      <c r="C2853" s="3" t="s">
        <v>23</v>
      </c>
      <c r="D2853" s="3" t="s">
        <v>33</v>
      </c>
      <c r="E2853" s="3">
        <v>61349.795756302097</v>
      </c>
      <c r="F2853" s="3">
        <v>49</v>
      </c>
      <c r="G2853" s="3">
        <v>1893.8700951164301</v>
      </c>
      <c r="H2853" s="3">
        <v>11</v>
      </c>
      <c r="I2853" s="3">
        <v>1036.90174806705</v>
      </c>
      <c r="J2853" s="3">
        <v>29</v>
      </c>
      <c r="K2853" s="3">
        <v>676.15507326228305</v>
      </c>
      <c r="L2853" s="3">
        <v>22</v>
      </c>
      <c r="M2853" s="3">
        <v>12</v>
      </c>
      <c r="N2853" s="3">
        <v>0</v>
      </c>
      <c r="O2853" s="3">
        <v>715</v>
      </c>
      <c r="P2853" s="3">
        <v>5</v>
      </c>
      <c r="Q2853" s="3">
        <v>11324.4323432847</v>
      </c>
      <c r="R2853" s="3">
        <v>7</v>
      </c>
      <c r="S2853" s="3">
        <v>0</v>
      </c>
      <c r="T2853" s="3">
        <v>0</v>
      </c>
      <c r="U2853" s="3">
        <v>14834.6344883686</v>
      </c>
      <c r="V2853" s="3">
        <v>1</v>
      </c>
      <c r="W2853" s="3" t="str">
        <f>IF(Bank_data3[[#This Row],[credit_risk]]=1,"High Risk","Low Risk")</f>
        <v>High Risk</v>
      </c>
      <c r="X2853" s="3" t="str">
        <f t="shared" si="308"/>
        <v>25-34</v>
      </c>
      <c r="Y2853" s="3" t="str">
        <f t="shared" si="309"/>
        <v>Middle Income</v>
      </c>
      <c r="Z2853" s="3" t="str">
        <f t="shared" si="310"/>
        <v>Good</v>
      </c>
      <c r="AA2853" s="27">
        <f t="shared" si="311"/>
        <v>0.18458793878089494</v>
      </c>
      <c r="AB2853" s="3" t="str">
        <f t="shared" si="312"/>
        <v>Medium</v>
      </c>
      <c r="AC2853" s="3" t="str">
        <f t="shared" si="313"/>
        <v>Medium</v>
      </c>
      <c r="AD2853" s="3" t="str">
        <f t="shared" si="314"/>
        <v>No</v>
      </c>
    </row>
    <row r="2854" spans="1:30" ht="15" customHeight="1" x14ac:dyDescent="0.3">
      <c r="A2854" s="3" t="s">
        <v>2875</v>
      </c>
      <c r="B2854" s="3">
        <v>46</v>
      </c>
      <c r="C2854" s="3" t="s">
        <v>31</v>
      </c>
      <c r="D2854" s="3" t="s">
        <v>24</v>
      </c>
      <c r="E2854" s="3">
        <v>39376.044717271601</v>
      </c>
      <c r="F2854" s="3">
        <v>76</v>
      </c>
      <c r="G2854" s="3">
        <v>655.29975843409204</v>
      </c>
      <c r="H2854" s="3">
        <v>11</v>
      </c>
      <c r="I2854" s="3">
        <v>1421.046486508</v>
      </c>
      <c r="J2854" s="3">
        <v>33</v>
      </c>
      <c r="K2854" s="3">
        <v>0</v>
      </c>
      <c r="L2854" s="3">
        <v>19</v>
      </c>
      <c r="M2854" s="3">
        <v>12</v>
      </c>
      <c r="N2854" s="3">
        <v>9</v>
      </c>
      <c r="O2854" s="3">
        <v>467</v>
      </c>
      <c r="P2854" s="3">
        <v>2</v>
      </c>
      <c r="Q2854" s="3">
        <v>7908.33458285918</v>
      </c>
      <c r="R2854" s="3">
        <v>6</v>
      </c>
      <c r="S2854" s="3">
        <v>0</v>
      </c>
      <c r="T2854" s="3">
        <v>0</v>
      </c>
      <c r="U2854" s="3">
        <v>2628.3574477520901</v>
      </c>
      <c r="V2854" s="3">
        <v>1</v>
      </c>
      <c r="W2854" s="3" t="str">
        <f>IF(Bank_data3[[#This Row],[credit_risk]]=1,"High Risk","Low Risk")</f>
        <v>High Risk</v>
      </c>
      <c r="X2854" s="3" t="str">
        <f t="shared" si="308"/>
        <v>45-54</v>
      </c>
      <c r="Y2854" s="3" t="str">
        <f t="shared" si="309"/>
        <v>Low Income</v>
      </c>
      <c r="Z2854" s="3" t="str">
        <f t="shared" si="310"/>
        <v>Poor</v>
      </c>
      <c r="AA2854" s="27">
        <f t="shared" si="311"/>
        <v>0.20084126375929093</v>
      </c>
      <c r="AB2854" s="3" t="str">
        <f t="shared" si="312"/>
        <v>Low</v>
      </c>
      <c r="AC2854" s="3" t="str">
        <f t="shared" si="313"/>
        <v>Medium</v>
      </c>
      <c r="AD2854" s="3" t="str">
        <f t="shared" si="314"/>
        <v>No</v>
      </c>
    </row>
    <row r="2855" spans="1:30" ht="15" customHeight="1" x14ac:dyDescent="0.3">
      <c r="A2855" s="3" t="s">
        <v>2876</v>
      </c>
      <c r="B2855" s="3">
        <v>59</v>
      </c>
      <c r="C2855" s="3" t="s">
        <v>28</v>
      </c>
      <c r="D2855" s="3" t="s">
        <v>24</v>
      </c>
      <c r="E2855" s="3">
        <v>27663.6368208235</v>
      </c>
      <c r="F2855" s="3">
        <v>53</v>
      </c>
      <c r="G2855" s="3">
        <v>2653.4985327642398</v>
      </c>
      <c r="H2855" s="3">
        <v>1</v>
      </c>
      <c r="I2855" s="3">
        <v>1325.25773393028</v>
      </c>
      <c r="J2855" s="3">
        <v>28</v>
      </c>
      <c r="K2855" s="3">
        <v>782.40067638397602</v>
      </c>
      <c r="L2855" s="3">
        <v>52</v>
      </c>
      <c r="M2855" s="3">
        <v>12</v>
      </c>
      <c r="N2855" s="3">
        <v>1</v>
      </c>
      <c r="O2855" s="3">
        <v>655</v>
      </c>
      <c r="P2855" s="3">
        <v>0</v>
      </c>
      <c r="Q2855" s="3">
        <v>24935.9545177867</v>
      </c>
      <c r="R2855" s="3">
        <v>6</v>
      </c>
      <c r="S2855" s="3">
        <v>0</v>
      </c>
      <c r="T2855" s="3">
        <v>0</v>
      </c>
      <c r="U2855" s="3">
        <v>7855.5101153988999</v>
      </c>
      <c r="V2855" s="3">
        <v>1</v>
      </c>
      <c r="W2855" s="3" t="str">
        <f>IF(Bank_data3[[#This Row],[credit_risk]]=1,"High Risk","Low Risk")</f>
        <v>High Risk</v>
      </c>
      <c r="X2855" s="3" t="str">
        <f t="shared" si="308"/>
        <v>55+</v>
      </c>
      <c r="Y2855" s="3" t="str">
        <f t="shared" si="309"/>
        <v>Low Income</v>
      </c>
      <c r="Z2855" s="3" t="str">
        <f t="shared" si="310"/>
        <v>Fair</v>
      </c>
      <c r="AA2855" s="27">
        <f t="shared" si="311"/>
        <v>0.9013982752627967</v>
      </c>
      <c r="AB2855" s="3" t="str">
        <f t="shared" si="312"/>
        <v>Medium</v>
      </c>
      <c r="AC2855" s="3" t="str">
        <f t="shared" si="313"/>
        <v>High</v>
      </c>
      <c r="AD2855" s="3" t="str">
        <f t="shared" si="314"/>
        <v>No</v>
      </c>
    </row>
    <row r="2856" spans="1:30" ht="15" customHeight="1" x14ac:dyDescent="0.3">
      <c r="A2856" s="3" t="s">
        <v>2877</v>
      </c>
      <c r="B2856" s="3">
        <v>21</v>
      </c>
      <c r="C2856" s="3" t="s">
        <v>31</v>
      </c>
      <c r="D2856" s="3" t="s">
        <v>24</v>
      </c>
      <c r="E2856" s="3">
        <v>42793.921071090903</v>
      </c>
      <c r="F2856" s="3">
        <v>175</v>
      </c>
      <c r="G2856" s="3">
        <v>1495.0230852857001</v>
      </c>
      <c r="H2856" s="3">
        <v>3</v>
      </c>
      <c r="I2856" s="3">
        <v>516.17337137641198</v>
      </c>
      <c r="J2856" s="3">
        <v>9</v>
      </c>
      <c r="K2856" s="3">
        <v>587.77770881828599</v>
      </c>
      <c r="L2856" s="3">
        <v>37</v>
      </c>
      <c r="M2856" s="3">
        <v>17</v>
      </c>
      <c r="N2856" s="3">
        <v>5</v>
      </c>
      <c r="O2856" s="3">
        <v>663</v>
      </c>
      <c r="P2856" s="3">
        <v>3</v>
      </c>
      <c r="Q2856" s="3">
        <v>9161.9095192985806</v>
      </c>
      <c r="R2856" s="3">
        <v>6</v>
      </c>
      <c r="S2856" s="3">
        <v>0</v>
      </c>
      <c r="T2856" s="3">
        <v>0</v>
      </c>
      <c r="U2856" s="3">
        <v>1332.1612646624001</v>
      </c>
      <c r="V2856" s="3">
        <v>1</v>
      </c>
      <c r="W2856" s="3" t="str">
        <f>IF(Bank_data3[[#This Row],[credit_risk]]=1,"High Risk","Low Risk")</f>
        <v>High Risk</v>
      </c>
      <c r="X2856" s="3" t="str">
        <f t="shared" si="308"/>
        <v>18-24</v>
      </c>
      <c r="Y2856" s="3" t="str">
        <f t="shared" si="309"/>
        <v>Low Income</v>
      </c>
      <c r="Z2856" s="3" t="str">
        <f t="shared" si="310"/>
        <v>Fair</v>
      </c>
      <c r="AA2856" s="27">
        <f t="shared" si="311"/>
        <v>0.21409371448057926</v>
      </c>
      <c r="AB2856" s="3" t="str">
        <f t="shared" si="312"/>
        <v>Medium</v>
      </c>
      <c r="AC2856" s="3" t="str">
        <f t="shared" si="313"/>
        <v>High</v>
      </c>
      <c r="AD2856" s="3" t="str">
        <f t="shared" si="314"/>
        <v>No</v>
      </c>
    </row>
    <row r="2857" spans="1:30" ht="15" customHeight="1" x14ac:dyDescent="0.3">
      <c r="A2857" s="3" t="s">
        <v>2878</v>
      </c>
      <c r="B2857" s="3">
        <v>32</v>
      </c>
      <c r="C2857" s="3" t="s">
        <v>23</v>
      </c>
      <c r="D2857" s="3" t="s">
        <v>24</v>
      </c>
      <c r="E2857" s="3">
        <v>44547.291215498699</v>
      </c>
      <c r="F2857" s="3">
        <v>96</v>
      </c>
      <c r="G2857" s="3">
        <v>615.36381489486905</v>
      </c>
      <c r="H2857" s="3">
        <v>4</v>
      </c>
      <c r="I2857" s="3">
        <v>1139.0571006976299</v>
      </c>
      <c r="J2857" s="3">
        <v>4</v>
      </c>
      <c r="K2857" s="3">
        <v>491.30928547691298</v>
      </c>
      <c r="L2857" s="3">
        <v>34</v>
      </c>
      <c r="M2857" s="3">
        <v>0</v>
      </c>
      <c r="N2857" s="3">
        <v>5</v>
      </c>
      <c r="O2857" s="3">
        <v>635</v>
      </c>
      <c r="P2857" s="3">
        <v>4</v>
      </c>
      <c r="Q2857" s="3">
        <v>9809.56738074641</v>
      </c>
      <c r="R2857" s="3">
        <v>7</v>
      </c>
      <c r="S2857" s="3">
        <v>0</v>
      </c>
      <c r="T2857" s="3">
        <v>0</v>
      </c>
      <c r="U2857" s="3">
        <v>14385.3067050881</v>
      </c>
      <c r="V2857" s="3">
        <v>1</v>
      </c>
      <c r="W2857" s="3" t="str">
        <f>IF(Bank_data3[[#This Row],[credit_risk]]=1,"High Risk","Low Risk")</f>
        <v>High Risk</v>
      </c>
      <c r="X2857" s="3" t="str">
        <f t="shared" si="308"/>
        <v>25-34</v>
      </c>
      <c r="Y2857" s="3" t="str">
        <f t="shared" si="309"/>
        <v>Low Income</v>
      </c>
      <c r="Z2857" s="3" t="str">
        <f t="shared" si="310"/>
        <v>Fair</v>
      </c>
      <c r="AA2857" s="27">
        <f t="shared" si="311"/>
        <v>0.22020569855285629</v>
      </c>
      <c r="AB2857" s="3" t="str">
        <f t="shared" si="312"/>
        <v>Low</v>
      </c>
      <c r="AC2857" s="3" t="str">
        <f t="shared" si="313"/>
        <v>High</v>
      </c>
      <c r="AD2857" s="3" t="str">
        <f t="shared" si="314"/>
        <v>No</v>
      </c>
    </row>
    <row r="2858" spans="1:30" ht="15" customHeight="1" x14ac:dyDescent="0.3">
      <c r="A2858" s="3" t="s">
        <v>2879</v>
      </c>
      <c r="B2858" s="3">
        <v>51</v>
      </c>
      <c r="C2858" s="3" t="s">
        <v>31</v>
      </c>
      <c r="D2858" s="3" t="s">
        <v>24</v>
      </c>
      <c r="E2858" s="3">
        <v>53451.903805594498</v>
      </c>
      <c r="F2858" s="3">
        <v>122</v>
      </c>
      <c r="G2858" s="3">
        <v>2320.80499888442</v>
      </c>
      <c r="H2858" s="3">
        <v>1</v>
      </c>
      <c r="I2858" s="3">
        <v>665.56817862622097</v>
      </c>
      <c r="J2858" s="3">
        <v>48</v>
      </c>
      <c r="K2858" s="3">
        <v>289.406639324835</v>
      </c>
      <c r="L2858" s="3">
        <v>33</v>
      </c>
      <c r="M2858" s="3">
        <v>3</v>
      </c>
      <c r="N2858" s="3">
        <v>5</v>
      </c>
      <c r="O2858" s="3">
        <v>384</v>
      </c>
      <c r="P2858" s="3">
        <v>3</v>
      </c>
      <c r="Q2858" s="3">
        <v>9241.8176608036101</v>
      </c>
      <c r="R2858" s="3">
        <v>3</v>
      </c>
      <c r="S2858" s="3">
        <v>0</v>
      </c>
      <c r="T2858" s="3">
        <v>0</v>
      </c>
      <c r="U2858" s="3">
        <v>11011.732425119901</v>
      </c>
      <c r="V2858" s="3">
        <v>1</v>
      </c>
      <c r="W2858" s="3" t="str">
        <f>IF(Bank_data3[[#This Row],[credit_risk]]=1,"High Risk","Low Risk")</f>
        <v>High Risk</v>
      </c>
      <c r="X2858" s="3" t="str">
        <f t="shared" si="308"/>
        <v>45-54</v>
      </c>
      <c r="Y2858" s="3" t="str">
        <f t="shared" si="309"/>
        <v>Middle Income</v>
      </c>
      <c r="Z2858" s="3" t="str">
        <f t="shared" si="310"/>
        <v>Poor</v>
      </c>
      <c r="AA2858" s="27">
        <f t="shared" si="311"/>
        <v>0.17289969117688045</v>
      </c>
      <c r="AB2858" s="3" t="str">
        <f t="shared" si="312"/>
        <v>Medium</v>
      </c>
      <c r="AC2858" s="3" t="str">
        <f t="shared" si="313"/>
        <v>High</v>
      </c>
      <c r="AD2858" s="3" t="str">
        <f t="shared" si="314"/>
        <v>No</v>
      </c>
    </row>
    <row r="2859" spans="1:30" ht="15" customHeight="1" x14ac:dyDescent="0.3">
      <c r="A2859" s="3" t="s">
        <v>2880</v>
      </c>
      <c r="B2859" s="3">
        <v>50</v>
      </c>
      <c r="C2859" s="3" t="s">
        <v>28</v>
      </c>
      <c r="D2859" s="3" t="s">
        <v>26</v>
      </c>
      <c r="E2859" s="3">
        <v>36726.189998288399</v>
      </c>
      <c r="F2859" s="3">
        <v>77</v>
      </c>
      <c r="G2859" s="3">
        <v>2700.2332523584901</v>
      </c>
      <c r="H2859" s="3">
        <v>0</v>
      </c>
      <c r="I2859" s="3">
        <v>751.87193944922797</v>
      </c>
      <c r="J2859" s="3">
        <v>38</v>
      </c>
      <c r="K2859" s="3">
        <v>422.56678516164101</v>
      </c>
      <c r="L2859" s="3">
        <v>49</v>
      </c>
      <c r="M2859" s="3">
        <v>4</v>
      </c>
      <c r="N2859" s="3">
        <v>8</v>
      </c>
      <c r="O2859" s="3">
        <v>403</v>
      </c>
      <c r="P2859" s="3">
        <v>4</v>
      </c>
      <c r="Q2859" s="3">
        <v>14075.4672781876</v>
      </c>
      <c r="R2859" s="3">
        <v>5</v>
      </c>
      <c r="S2859" s="3">
        <v>0</v>
      </c>
      <c r="T2859" s="3">
        <v>0</v>
      </c>
      <c r="U2859" s="3">
        <v>8382.7507044798404</v>
      </c>
      <c r="V2859" s="3">
        <v>1</v>
      </c>
      <c r="W2859" s="3" t="str">
        <f>IF(Bank_data3[[#This Row],[credit_risk]]=1,"High Risk","Low Risk")</f>
        <v>High Risk</v>
      </c>
      <c r="X2859" s="3" t="str">
        <f t="shared" si="308"/>
        <v>45-54</v>
      </c>
      <c r="Y2859" s="3" t="str">
        <f t="shared" si="309"/>
        <v>Low Income</v>
      </c>
      <c r="Z2859" s="3" t="str">
        <f t="shared" si="310"/>
        <v>Poor</v>
      </c>
      <c r="AA2859" s="27">
        <f t="shared" si="311"/>
        <v>0.3832542193688912</v>
      </c>
      <c r="AB2859" s="3" t="str">
        <f t="shared" si="312"/>
        <v>Medium</v>
      </c>
      <c r="AC2859" s="3" t="str">
        <f t="shared" si="313"/>
        <v>High</v>
      </c>
      <c r="AD2859" s="3" t="str">
        <f t="shared" si="314"/>
        <v>No</v>
      </c>
    </row>
    <row r="2860" spans="1:30" ht="15" customHeight="1" x14ac:dyDescent="0.3">
      <c r="A2860" s="3" t="s">
        <v>2881</v>
      </c>
      <c r="B2860" s="3">
        <v>35</v>
      </c>
      <c r="C2860" s="3" t="s">
        <v>31</v>
      </c>
      <c r="D2860" s="3" t="s">
        <v>24</v>
      </c>
      <c r="E2860" s="3">
        <v>50449.457540875403</v>
      </c>
      <c r="F2860" s="3">
        <v>164</v>
      </c>
      <c r="G2860" s="3">
        <v>4012.8874295974101</v>
      </c>
      <c r="H2860" s="3">
        <v>3</v>
      </c>
      <c r="I2860" s="3">
        <v>417.10377791702302</v>
      </c>
      <c r="J2860" s="3">
        <v>33</v>
      </c>
      <c r="K2860" s="3">
        <v>679.28214778651704</v>
      </c>
      <c r="L2860" s="3">
        <v>46</v>
      </c>
      <c r="M2860" s="3">
        <v>10</v>
      </c>
      <c r="N2860" s="3">
        <v>1</v>
      </c>
      <c r="O2860" s="3">
        <v>417</v>
      </c>
      <c r="P2860" s="3">
        <v>4</v>
      </c>
      <c r="Q2860" s="3">
        <v>20091.296427309</v>
      </c>
      <c r="R2860" s="3">
        <v>3</v>
      </c>
      <c r="S2860" s="3">
        <v>0</v>
      </c>
      <c r="T2860" s="3">
        <v>0</v>
      </c>
      <c r="U2860" s="3">
        <v>4489.9576027578296</v>
      </c>
      <c r="V2860" s="3">
        <v>1</v>
      </c>
      <c r="W2860" s="3" t="str">
        <f>IF(Bank_data3[[#This Row],[credit_risk]]=1,"High Risk","Low Risk")</f>
        <v>High Risk</v>
      </c>
      <c r="X2860" s="3" t="str">
        <f t="shared" si="308"/>
        <v>35-44</v>
      </c>
      <c r="Y2860" s="3" t="str">
        <f t="shared" si="309"/>
        <v>Middle Income</v>
      </c>
      <c r="Z2860" s="3" t="str">
        <f t="shared" si="310"/>
        <v>Poor</v>
      </c>
      <c r="AA2860" s="27">
        <f t="shared" si="311"/>
        <v>0.39824603487620325</v>
      </c>
      <c r="AB2860" s="3" t="str">
        <f t="shared" si="312"/>
        <v>Medium</v>
      </c>
      <c r="AC2860" s="3" t="str">
        <f t="shared" si="313"/>
        <v>High</v>
      </c>
      <c r="AD2860" s="3" t="str">
        <f t="shared" si="314"/>
        <v>No</v>
      </c>
    </row>
    <row r="2861" spans="1:30" ht="15" customHeight="1" x14ac:dyDescent="0.3">
      <c r="A2861" s="3" t="s">
        <v>2882</v>
      </c>
      <c r="B2861" s="3">
        <v>51</v>
      </c>
      <c r="C2861" s="3" t="s">
        <v>28</v>
      </c>
      <c r="D2861" s="3" t="s">
        <v>24</v>
      </c>
      <c r="E2861" s="3">
        <v>71198.714378390301</v>
      </c>
      <c r="F2861" s="3">
        <v>151</v>
      </c>
      <c r="G2861" s="3">
        <v>2596.61897913951</v>
      </c>
      <c r="H2861" s="3">
        <v>10</v>
      </c>
      <c r="I2861" s="3">
        <v>207.42450115900701</v>
      </c>
      <c r="J2861" s="3">
        <v>37</v>
      </c>
      <c r="K2861" s="3">
        <v>291.11556220054803</v>
      </c>
      <c r="L2861" s="3">
        <v>35</v>
      </c>
      <c r="M2861" s="3">
        <v>1</v>
      </c>
      <c r="N2861" s="3">
        <v>9</v>
      </c>
      <c r="O2861" s="3">
        <v>337</v>
      </c>
      <c r="P2861" s="3">
        <v>4</v>
      </c>
      <c r="Q2861" s="3">
        <v>5093.6513935215999</v>
      </c>
      <c r="R2861" s="3">
        <v>7</v>
      </c>
      <c r="S2861" s="3">
        <v>0</v>
      </c>
      <c r="T2861" s="3">
        <v>0</v>
      </c>
      <c r="U2861" s="3">
        <v>7019.2588897001397</v>
      </c>
      <c r="V2861" s="3">
        <v>1</v>
      </c>
      <c r="W2861" s="3" t="str">
        <f>IF(Bank_data3[[#This Row],[credit_risk]]=1,"High Risk","Low Risk")</f>
        <v>High Risk</v>
      </c>
      <c r="X2861" s="3" t="str">
        <f t="shared" si="308"/>
        <v>45-54</v>
      </c>
      <c r="Y2861" s="3" t="str">
        <f t="shared" si="309"/>
        <v>Middle Income</v>
      </c>
      <c r="Z2861" s="3" t="str">
        <f t="shared" si="310"/>
        <v>Poor</v>
      </c>
      <c r="AA2861" s="27">
        <f t="shared" si="311"/>
        <v>7.1541339446819938E-2</v>
      </c>
      <c r="AB2861" s="3" t="str">
        <f t="shared" si="312"/>
        <v>Medium</v>
      </c>
      <c r="AC2861" s="3" t="str">
        <f t="shared" si="313"/>
        <v>High</v>
      </c>
      <c r="AD2861" s="3" t="str">
        <f t="shared" si="314"/>
        <v>No</v>
      </c>
    </row>
    <row r="2862" spans="1:30" ht="15" customHeight="1" x14ac:dyDescent="0.3">
      <c r="A2862" s="3" t="s">
        <v>2883</v>
      </c>
      <c r="B2862" s="3">
        <v>51</v>
      </c>
      <c r="C2862" s="3" t="s">
        <v>28</v>
      </c>
      <c r="D2862" s="3" t="s">
        <v>33</v>
      </c>
      <c r="E2862" s="3">
        <v>19886.691028331599</v>
      </c>
      <c r="F2862" s="3">
        <v>125</v>
      </c>
      <c r="G2862" s="3">
        <v>799.85460812383201</v>
      </c>
      <c r="H2862" s="3">
        <v>5</v>
      </c>
      <c r="I2862" s="3">
        <v>788.95340057869896</v>
      </c>
      <c r="J2862" s="3">
        <v>9</v>
      </c>
      <c r="K2862" s="3">
        <v>472.073019550548</v>
      </c>
      <c r="L2862" s="3">
        <v>15</v>
      </c>
      <c r="M2862" s="3">
        <v>1</v>
      </c>
      <c r="N2862" s="3">
        <v>9</v>
      </c>
      <c r="O2862" s="3">
        <v>782</v>
      </c>
      <c r="P2862" s="3">
        <v>3</v>
      </c>
      <c r="Q2862" s="3">
        <v>14860.863403264801</v>
      </c>
      <c r="R2862" s="3">
        <v>7</v>
      </c>
      <c r="S2862" s="3">
        <v>0</v>
      </c>
      <c r="T2862" s="3">
        <v>0</v>
      </c>
      <c r="U2862" s="3">
        <v>8140.5064910384299</v>
      </c>
      <c r="V2862" s="3">
        <v>1</v>
      </c>
      <c r="W2862" s="3" t="str">
        <f>IF(Bank_data3[[#This Row],[credit_risk]]=1,"High Risk","Low Risk")</f>
        <v>High Risk</v>
      </c>
      <c r="X2862" s="3" t="str">
        <f t="shared" si="308"/>
        <v>45-54</v>
      </c>
      <c r="Y2862" s="3" t="str">
        <f t="shared" si="309"/>
        <v>Low Income</v>
      </c>
      <c r="Z2862" s="3" t="str">
        <f t="shared" si="310"/>
        <v>Very Good</v>
      </c>
      <c r="AA2862" s="27">
        <f t="shared" si="311"/>
        <v>0.74727682861333</v>
      </c>
      <c r="AB2862" s="3" t="str">
        <f t="shared" si="312"/>
        <v>Low</v>
      </c>
      <c r="AC2862" s="3" t="str">
        <f t="shared" si="313"/>
        <v>Medium</v>
      </c>
      <c r="AD2862" s="3" t="str">
        <f t="shared" si="314"/>
        <v>No</v>
      </c>
    </row>
    <row r="2863" spans="1:30" ht="15" customHeight="1" x14ac:dyDescent="0.3">
      <c r="A2863" s="3" t="s">
        <v>2884</v>
      </c>
      <c r="B2863" s="3">
        <v>53</v>
      </c>
      <c r="C2863" s="3" t="s">
        <v>31</v>
      </c>
      <c r="D2863" s="3" t="s">
        <v>24</v>
      </c>
      <c r="E2863" s="3">
        <v>11895.7533447857</v>
      </c>
      <c r="F2863" s="3">
        <v>143</v>
      </c>
      <c r="G2863" s="3">
        <v>1668.0528598615299</v>
      </c>
      <c r="H2863" s="3">
        <v>0</v>
      </c>
      <c r="I2863" s="3">
        <v>465.40632936106402</v>
      </c>
      <c r="J2863" s="3">
        <v>8</v>
      </c>
      <c r="K2863" s="3">
        <v>424.83711119877597</v>
      </c>
      <c r="L2863" s="3">
        <v>48</v>
      </c>
      <c r="M2863" s="3">
        <v>15</v>
      </c>
      <c r="N2863" s="3">
        <v>8</v>
      </c>
      <c r="O2863" s="3">
        <v>780</v>
      </c>
      <c r="P2863" s="3">
        <v>0</v>
      </c>
      <c r="Q2863" s="3">
        <v>14086.922583617899</v>
      </c>
      <c r="R2863" s="3">
        <v>3</v>
      </c>
      <c r="S2863" s="3">
        <v>0</v>
      </c>
      <c r="T2863" s="3">
        <v>0</v>
      </c>
      <c r="U2863" s="3">
        <v>13411.9278985646</v>
      </c>
      <c r="V2863" s="3">
        <v>0</v>
      </c>
      <c r="W2863" s="3" t="str">
        <f>IF(Bank_data3[[#This Row],[credit_risk]]=1,"High Risk","Low Risk")</f>
        <v>Low Risk</v>
      </c>
      <c r="X2863" s="3" t="str">
        <f t="shared" si="308"/>
        <v>45-54</v>
      </c>
      <c r="Y2863" s="3" t="str">
        <f t="shared" si="309"/>
        <v>Low Income</v>
      </c>
      <c r="Z2863" s="3" t="str">
        <f t="shared" si="310"/>
        <v>Very Good</v>
      </c>
      <c r="AA2863" s="27">
        <f t="shared" si="311"/>
        <v>1.1841976018940121</v>
      </c>
      <c r="AB2863" s="3" t="str">
        <f t="shared" si="312"/>
        <v>Medium</v>
      </c>
      <c r="AC2863" s="3" t="str">
        <f t="shared" si="313"/>
        <v>High</v>
      </c>
      <c r="AD2863" s="3" t="str">
        <f t="shared" si="314"/>
        <v>No</v>
      </c>
    </row>
    <row r="2864" spans="1:30" ht="15" customHeight="1" x14ac:dyDescent="0.3">
      <c r="A2864" s="3" t="s">
        <v>2885</v>
      </c>
      <c r="B2864" s="3">
        <v>30</v>
      </c>
      <c r="C2864" s="3" t="s">
        <v>23</v>
      </c>
      <c r="D2864" s="3" t="s">
        <v>33</v>
      </c>
      <c r="E2864" s="3">
        <v>72426.449275132196</v>
      </c>
      <c r="F2864" s="3">
        <v>184</v>
      </c>
      <c r="G2864" s="3">
        <v>3522.9778599389501</v>
      </c>
      <c r="H2864" s="3">
        <v>0</v>
      </c>
      <c r="I2864" s="3">
        <v>1124.7347875002099</v>
      </c>
      <c r="J2864" s="3">
        <v>31</v>
      </c>
      <c r="K2864" s="3">
        <v>545.403162662711</v>
      </c>
      <c r="L2864" s="3">
        <v>64</v>
      </c>
      <c r="M2864" s="3">
        <v>2</v>
      </c>
      <c r="N2864" s="3">
        <v>8</v>
      </c>
      <c r="O2864" s="3">
        <v>435</v>
      </c>
      <c r="P2864" s="3">
        <v>4</v>
      </c>
      <c r="Q2864" s="3">
        <v>2337.1691205826501</v>
      </c>
      <c r="R2864" s="3">
        <v>0</v>
      </c>
      <c r="S2864" s="3">
        <v>0</v>
      </c>
      <c r="T2864" s="3">
        <v>0</v>
      </c>
      <c r="U2864" s="3">
        <v>11220.565753881599</v>
      </c>
      <c r="V2864" s="3">
        <v>1</v>
      </c>
      <c r="W2864" s="3" t="str">
        <f>IF(Bank_data3[[#This Row],[credit_risk]]=1,"High Risk","Low Risk")</f>
        <v>High Risk</v>
      </c>
      <c r="X2864" s="3" t="str">
        <f t="shared" si="308"/>
        <v>25-34</v>
      </c>
      <c r="Y2864" s="3" t="str">
        <f t="shared" si="309"/>
        <v>Middle Income</v>
      </c>
      <c r="Z2864" s="3" t="str">
        <f t="shared" si="310"/>
        <v>Poor</v>
      </c>
      <c r="AA2864" s="27">
        <f t="shared" si="311"/>
        <v>3.2269552683775196E-2</v>
      </c>
      <c r="AB2864" s="3" t="str">
        <f t="shared" si="312"/>
        <v>Medium</v>
      </c>
      <c r="AC2864" s="3" t="str">
        <f t="shared" si="313"/>
        <v>High</v>
      </c>
      <c r="AD2864" s="3" t="str">
        <f t="shared" si="314"/>
        <v>No</v>
      </c>
    </row>
    <row r="2865" spans="1:30" ht="15" customHeight="1" x14ac:dyDescent="0.3">
      <c r="A2865" s="3" t="s">
        <v>2886</v>
      </c>
      <c r="B2865" s="3">
        <v>29</v>
      </c>
      <c r="C2865" s="3" t="s">
        <v>31</v>
      </c>
      <c r="D2865" s="3" t="s">
        <v>26</v>
      </c>
      <c r="E2865" s="3">
        <v>23654.7237554188</v>
      </c>
      <c r="F2865" s="3">
        <v>155</v>
      </c>
      <c r="G2865" s="3">
        <v>877.47302707008305</v>
      </c>
      <c r="H2865" s="3">
        <v>8</v>
      </c>
      <c r="I2865" s="3">
        <v>701.622614767958</v>
      </c>
      <c r="J2865" s="3">
        <v>4</v>
      </c>
      <c r="K2865" s="3">
        <v>151.47821423078801</v>
      </c>
      <c r="L2865" s="3">
        <v>62</v>
      </c>
      <c r="M2865" s="3">
        <v>5</v>
      </c>
      <c r="N2865" s="3">
        <v>9</v>
      </c>
      <c r="O2865" s="3">
        <v>375</v>
      </c>
      <c r="P2865" s="3">
        <v>5</v>
      </c>
      <c r="Q2865" s="3">
        <v>20104.336581387299</v>
      </c>
      <c r="R2865" s="3">
        <v>1</v>
      </c>
      <c r="S2865" s="3">
        <v>0</v>
      </c>
      <c r="T2865" s="3">
        <v>0</v>
      </c>
      <c r="U2865" s="3">
        <v>6497.0658813883001</v>
      </c>
      <c r="V2865" s="3">
        <v>1</v>
      </c>
      <c r="W2865" s="3" t="str">
        <f>IF(Bank_data3[[#This Row],[credit_risk]]=1,"High Risk","Low Risk")</f>
        <v>High Risk</v>
      </c>
      <c r="X2865" s="3" t="str">
        <f t="shared" si="308"/>
        <v>25-34</v>
      </c>
      <c r="Y2865" s="3" t="str">
        <f t="shared" si="309"/>
        <v>Low Income</v>
      </c>
      <c r="Z2865" s="3" t="str">
        <f t="shared" si="310"/>
        <v>Poor</v>
      </c>
      <c r="AA2865" s="27">
        <f t="shared" si="311"/>
        <v>0.84990789954931589</v>
      </c>
      <c r="AB2865" s="3" t="str">
        <f t="shared" si="312"/>
        <v>Low</v>
      </c>
      <c r="AC2865" s="3" t="str">
        <f t="shared" si="313"/>
        <v>High</v>
      </c>
      <c r="AD2865" s="3" t="str">
        <f t="shared" si="314"/>
        <v>No</v>
      </c>
    </row>
    <row r="2866" spans="1:30" ht="15" customHeight="1" x14ac:dyDescent="0.3">
      <c r="A2866" s="3" t="s">
        <v>2887</v>
      </c>
      <c r="B2866" s="3">
        <v>34</v>
      </c>
      <c r="C2866" s="3" t="s">
        <v>23</v>
      </c>
      <c r="D2866" s="3" t="s">
        <v>26</v>
      </c>
      <c r="E2866" s="3">
        <v>43158.7045959358</v>
      </c>
      <c r="F2866" s="3">
        <v>124</v>
      </c>
      <c r="G2866" s="3">
        <v>484.01297607904797</v>
      </c>
      <c r="H2866" s="3">
        <v>4</v>
      </c>
      <c r="I2866" s="3">
        <v>908.00657663245602</v>
      </c>
      <c r="J2866" s="3">
        <v>34</v>
      </c>
      <c r="K2866" s="3">
        <v>862.99745216555095</v>
      </c>
      <c r="L2866" s="3">
        <v>51</v>
      </c>
      <c r="M2866" s="3">
        <v>19</v>
      </c>
      <c r="N2866" s="3">
        <v>8</v>
      </c>
      <c r="O2866" s="3">
        <v>594</v>
      </c>
      <c r="P2866" s="3">
        <v>0</v>
      </c>
      <c r="Q2866" s="3">
        <v>13614.585657509901</v>
      </c>
      <c r="R2866" s="3">
        <v>3</v>
      </c>
      <c r="S2866" s="3">
        <v>0</v>
      </c>
      <c r="T2866" s="3">
        <v>0</v>
      </c>
      <c r="U2866" s="3">
        <v>4457.8610631915499</v>
      </c>
      <c r="V2866" s="3">
        <v>0</v>
      </c>
      <c r="W2866" s="3" t="str">
        <f>IF(Bank_data3[[#This Row],[credit_risk]]=1,"High Risk","Low Risk")</f>
        <v>Low Risk</v>
      </c>
      <c r="X2866" s="3" t="str">
        <f t="shared" si="308"/>
        <v>25-34</v>
      </c>
      <c r="Y2866" s="3" t="str">
        <f t="shared" si="309"/>
        <v>Low Income</v>
      </c>
      <c r="Z2866" s="3" t="str">
        <f t="shared" si="310"/>
        <v>Fair</v>
      </c>
      <c r="AA2866" s="27">
        <f t="shared" si="311"/>
        <v>0.31545399207352409</v>
      </c>
      <c r="AB2866" s="3" t="str">
        <f t="shared" si="312"/>
        <v>Low</v>
      </c>
      <c r="AC2866" s="3" t="str">
        <f t="shared" si="313"/>
        <v>High</v>
      </c>
      <c r="AD2866" s="3" t="str">
        <f t="shared" si="314"/>
        <v>No</v>
      </c>
    </row>
    <row r="2867" spans="1:30" ht="15" customHeight="1" x14ac:dyDescent="0.3">
      <c r="A2867" s="3" t="s">
        <v>2888</v>
      </c>
      <c r="B2867" s="3">
        <v>36</v>
      </c>
      <c r="C2867" s="3" t="s">
        <v>23</v>
      </c>
      <c r="D2867" s="3" t="s">
        <v>24</v>
      </c>
      <c r="E2867" s="3">
        <v>60952.634263516797</v>
      </c>
      <c r="F2867" s="3">
        <v>23</v>
      </c>
      <c r="G2867" s="3">
        <v>1188.0226333425301</v>
      </c>
      <c r="H2867" s="3">
        <v>1</v>
      </c>
      <c r="I2867" s="3">
        <v>1278.6340138703999</v>
      </c>
      <c r="J2867" s="3">
        <v>10</v>
      </c>
      <c r="K2867" s="3">
        <v>734.13971724306805</v>
      </c>
      <c r="L2867" s="3">
        <v>72</v>
      </c>
      <c r="M2867" s="3">
        <v>3</v>
      </c>
      <c r="N2867" s="3">
        <v>8</v>
      </c>
      <c r="O2867" s="3">
        <v>615</v>
      </c>
      <c r="P2867" s="3">
        <v>4</v>
      </c>
      <c r="Q2867" s="3">
        <v>16337.454300045199</v>
      </c>
      <c r="R2867" s="3">
        <v>0</v>
      </c>
      <c r="S2867" s="3">
        <v>0</v>
      </c>
      <c r="T2867" s="3">
        <v>0</v>
      </c>
      <c r="U2867" s="3">
        <v>10039.9739838715</v>
      </c>
      <c r="V2867" s="3">
        <v>0</v>
      </c>
      <c r="W2867" s="3" t="str">
        <f>IF(Bank_data3[[#This Row],[credit_risk]]=1,"High Risk","Low Risk")</f>
        <v>Low Risk</v>
      </c>
      <c r="X2867" s="3" t="str">
        <f t="shared" si="308"/>
        <v>35-44</v>
      </c>
      <c r="Y2867" s="3" t="str">
        <f t="shared" si="309"/>
        <v>Middle Income</v>
      </c>
      <c r="Z2867" s="3" t="str">
        <f t="shared" si="310"/>
        <v>Fair</v>
      </c>
      <c r="AA2867" s="27">
        <f t="shared" si="311"/>
        <v>0.2680352456862391</v>
      </c>
      <c r="AB2867" s="3" t="str">
        <f t="shared" si="312"/>
        <v>Medium</v>
      </c>
      <c r="AC2867" s="3" t="str">
        <f t="shared" si="313"/>
        <v>High</v>
      </c>
      <c r="AD2867" s="3" t="str">
        <f t="shared" si="314"/>
        <v>No</v>
      </c>
    </row>
    <row r="2868" spans="1:30" ht="15" customHeight="1" x14ac:dyDescent="0.3">
      <c r="A2868" s="3" t="s">
        <v>2889</v>
      </c>
      <c r="B2868" s="3">
        <v>59</v>
      </c>
      <c r="C2868" s="3" t="s">
        <v>31</v>
      </c>
      <c r="D2868" s="3" t="s">
        <v>26</v>
      </c>
      <c r="E2868" s="3">
        <v>48933.928963926097</v>
      </c>
      <c r="F2868" s="3">
        <v>3</v>
      </c>
      <c r="G2868" s="3">
        <v>688.23087632459499</v>
      </c>
      <c r="H2868" s="3">
        <v>10</v>
      </c>
      <c r="I2868" s="3">
        <v>280.14668637626198</v>
      </c>
      <c r="J2868" s="3">
        <v>41</v>
      </c>
      <c r="K2868" s="3">
        <v>56.822833025599202</v>
      </c>
      <c r="L2868" s="3">
        <v>75</v>
      </c>
      <c r="M2868" s="3">
        <v>4</v>
      </c>
      <c r="N2868" s="3">
        <v>2</v>
      </c>
      <c r="O2868" s="3">
        <v>796</v>
      </c>
      <c r="P2868" s="3">
        <v>0</v>
      </c>
      <c r="Q2868" s="3">
        <v>0</v>
      </c>
      <c r="R2868" s="3">
        <v>2</v>
      </c>
      <c r="S2868" s="3">
        <v>0</v>
      </c>
      <c r="T2868" s="3">
        <v>0</v>
      </c>
      <c r="U2868" s="3">
        <v>11813.7487043235</v>
      </c>
      <c r="V2868" s="3">
        <v>0</v>
      </c>
      <c r="W2868" s="3" t="str">
        <f>IF(Bank_data3[[#This Row],[credit_risk]]=1,"High Risk","Low Risk")</f>
        <v>Low Risk</v>
      </c>
      <c r="X2868" s="3" t="str">
        <f t="shared" si="308"/>
        <v>55+</v>
      </c>
      <c r="Y2868" s="3" t="str">
        <f t="shared" si="309"/>
        <v>Low Income</v>
      </c>
      <c r="Z2868" s="3" t="str">
        <f t="shared" si="310"/>
        <v>Very Good</v>
      </c>
      <c r="AA2868" s="27">
        <f t="shared" si="311"/>
        <v>0</v>
      </c>
      <c r="AB2868" s="3" t="str">
        <f t="shared" si="312"/>
        <v>Low</v>
      </c>
      <c r="AC2868" s="3" t="str">
        <f t="shared" si="313"/>
        <v>High</v>
      </c>
      <c r="AD2868" s="3" t="str">
        <f t="shared" si="314"/>
        <v>No</v>
      </c>
    </row>
    <row r="2869" spans="1:30" ht="15" customHeight="1" x14ac:dyDescent="0.3">
      <c r="A2869" s="3" t="s">
        <v>2890</v>
      </c>
      <c r="B2869" s="3">
        <v>37</v>
      </c>
      <c r="C2869" s="3" t="s">
        <v>23</v>
      </c>
      <c r="D2869" s="3" t="s">
        <v>24</v>
      </c>
      <c r="E2869" s="3">
        <v>48680.818177935696</v>
      </c>
      <c r="F2869" s="3">
        <v>188</v>
      </c>
      <c r="G2869" s="3">
        <v>1013.94767138234</v>
      </c>
      <c r="H2869" s="3">
        <v>1</v>
      </c>
      <c r="I2869" s="3">
        <v>546.38391400760997</v>
      </c>
      <c r="J2869" s="3">
        <v>15</v>
      </c>
      <c r="K2869" s="3">
        <v>8.9318090579257099</v>
      </c>
      <c r="L2869" s="3">
        <v>59</v>
      </c>
      <c r="M2869" s="3">
        <v>6</v>
      </c>
      <c r="N2869" s="3">
        <v>9</v>
      </c>
      <c r="O2869" s="3">
        <v>867</v>
      </c>
      <c r="P2869" s="3">
        <v>5</v>
      </c>
      <c r="Q2869" s="3">
        <v>20786.107884050401</v>
      </c>
      <c r="R2869" s="3">
        <v>4</v>
      </c>
      <c r="S2869" s="3">
        <v>0</v>
      </c>
      <c r="T2869" s="3">
        <v>0</v>
      </c>
      <c r="U2869" s="3">
        <v>12824.1513104896</v>
      </c>
      <c r="V2869" s="3">
        <v>1</v>
      </c>
      <c r="W2869" s="3" t="str">
        <f>IF(Bank_data3[[#This Row],[credit_risk]]=1,"High Risk","Low Risk")</f>
        <v>High Risk</v>
      </c>
      <c r="X2869" s="3" t="str">
        <f t="shared" si="308"/>
        <v>35-44</v>
      </c>
      <c r="Y2869" s="3" t="str">
        <f t="shared" si="309"/>
        <v>Low Income</v>
      </c>
      <c r="Z2869" s="3" t="str">
        <f t="shared" si="310"/>
        <v>Excellent</v>
      </c>
      <c r="AA2869" s="27">
        <f t="shared" si="311"/>
        <v>0.42698764445729032</v>
      </c>
      <c r="AB2869" s="3" t="str">
        <f t="shared" si="312"/>
        <v>Medium</v>
      </c>
      <c r="AC2869" s="3" t="str">
        <f t="shared" si="313"/>
        <v>High</v>
      </c>
      <c r="AD2869" s="3" t="str">
        <f t="shared" si="314"/>
        <v>No</v>
      </c>
    </row>
    <row r="2870" spans="1:30" ht="15" customHeight="1" x14ac:dyDescent="0.3">
      <c r="A2870" s="3" t="s">
        <v>2891</v>
      </c>
      <c r="B2870" s="3">
        <v>28</v>
      </c>
      <c r="C2870" s="3" t="s">
        <v>23</v>
      </c>
      <c r="D2870" s="3" t="s">
        <v>26</v>
      </c>
      <c r="E2870" s="3">
        <v>51303.139660729401</v>
      </c>
      <c r="F2870" s="3">
        <v>71</v>
      </c>
      <c r="G2870" s="3">
        <v>971.04619546198398</v>
      </c>
      <c r="H2870" s="3">
        <v>3</v>
      </c>
      <c r="I2870" s="3">
        <v>863.30926859804697</v>
      </c>
      <c r="J2870" s="3">
        <v>26</v>
      </c>
      <c r="K2870" s="3">
        <v>851.467540418677</v>
      </c>
      <c r="L2870" s="3">
        <v>16</v>
      </c>
      <c r="M2870" s="3">
        <v>6</v>
      </c>
      <c r="N2870" s="3">
        <v>8</v>
      </c>
      <c r="O2870" s="3">
        <v>317</v>
      </c>
      <c r="P2870" s="3">
        <v>5</v>
      </c>
      <c r="Q2870" s="3">
        <v>24359.097772379901</v>
      </c>
      <c r="R2870" s="3">
        <v>6</v>
      </c>
      <c r="S2870" s="3">
        <v>0</v>
      </c>
      <c r="T2870" s="3">
        <v>0</v>
      </c>
      <c r="U2870" s="3">
        <v>4109.5730590830399</v>
      </c>
      <c r="V2870" s="3">
        <v>1</v>
      </c>
      <c r="W2870" s="3" t="str">
        <f>IF(Bank_data3[[#This Row],[credit_risk]]=1,"High Risk","Low Risk")</f>
        <v>High Risk</v>
      </c>
      <c r="X2870" s="3" t="str">
        <f t="shared" si="308"/>
        <v>25-34</v>
      </c>
      <c r="Y2870" s="3" t="str">
        <f t="shared" si="309"/>
        <v>Middle Income</v>
      </c>
      <c r="Z2870" s="3" t="str">
        <f t="shared" si="310"/>
        <v>Poor</v>
      </c>
      <c r="AA2870" s="27">
        <f t="shared" si="311"/>
        <v>0.47480715475637569</v>
      </c>
      <c r="AB2870" s="3" t="str">
        <f t="shared" si="312"/>
        <v>Low</v>
      </c>
      <c r="AC2870" s="3" t="str">
        <f t="shared" si="313"/>
        <v>Medium</v>
      </c>
      <c r="AD2870" s="3" t="str">
        <f t="shared" si="314"/>
        <v>No</v>
      </c>
    </row>
    <row r="2871" spans="1:30" ht="15" customHeight="1" x14ac:dyDescent="0.3">
      <c r="A2871" s="3" t="s">
        <v>2892</v>
      </c>
      <c r="B2871" s="3">
        <v>44</v>
      </c>
      <c r="C2871" s="3" t="s">
        <v>31</v>
      </c>
      <c r="D2871" s="3" t="s">
        <v>24</v>
      </c>
      <c r="E2871" s="3">
        <v>95336.853787300293</v>
      </c>
      <c r="F2871" s="3">
        <v>88</v>
      </c>
      <c r="G2871" s="3">
        <v>2072.8369104901499</v>
      </c>
      <c r="H2871" s="3">
        <v>10</v>
      </c>
      <c r="I2871" s="3">
        <v>909.38368553814098</v>
      </c>
      <c r="J2871" s="3">
        <v>19</v>
      </c>
      <c r="K2871" s="3">
        <v>516.60146178654804</v>
      </c>
      <c r="L2871" s="3">
        <v>66</v>
      </c>
      <c r="M2871" s="3">
        <v>16</v>
      </c>
      <c r="N2871" s="3">
        <v>9</v>
      </c>
      <c r="O2871" s="3">
        <v>731</v>
      </c>
      <c r="P2871" s="3">
        <v>0</v>
      </c>
      <c r="Q2871" s="3">
        <v>11098.1220946704</v>
      </c>
      <c r="R2871" s="3">
        <v>0</v>
      </c>
      <c r="S2871" s="3">
        <v>0</v>
      </c>
      <c r="T2871" s="3">
        <v>0</v>
      </c>
      <c r="U2871" s="3">
        <v>6475.9609196874799</v>
      </c>
      <c r="V2871" s="3">
        <v>0</v>
      </c>
      <c r="W2871" s="3" t="str">
        <f>IF(Bank_data3[[#This Row],[credit_risk]]=1,"High Risk","Low Risk")</f>
        <v>Low Risk</v>
      </c>
      <c r="X2871" s="3" t="str">
        <f t="shared" si="308"/>
        <v>35-44</v>
      </c>
      <c r="Y2871" s="3" t="str">
        <f t="shared" si="309"/>
        <v>Middle Income</v>
      </c>
      <c r="Z2871" s="3" t="str">
        <f t="shared" si="310"/>
        <v>Good</v>
      </c>
      <c r="AA2871" s="27">
        <f t="shared" si="311"/>
        <v>0.11640956937209908</v>
      </c>
      <c r="AB2871" s="3" t="str">
        <f t="shared" si="312"/>
        <v>Medium</v>
      </c>
      <c r="AC2871" s="3" t="str">
        <f t="shared" si="313"/>
        <v>High</v>
      </c>
      <c r="AD2871" s="3" t="str">
        <f t="shared" si="314"/>
        <v>No</v>
      </c>
    </row>
    <row r="2872" spans="1:30" ht="15" customHeight="1" x14ac:dyDescent="0.3">
      <c r="A2872" s="3" t="s">
        <v>2893</v>
      </c>
      <c r="B2872" s="3">
        <v>59</v>
      </c>
      <c r="C2872" s="3" t="s">
        <v>31</v>
      </c>
      <c r="D2872" s="3" t="s">
        <v>24</v>
      </c>
      <c r="E2872" s="3">
        <v>82051.249206509907</v>
      </c>
      <c r="F2872" s="3">
        <v>73</v>
      </c>
      <c r="G2872" s="3">
        <v>462.72145807251201</v>
      </c>
      <c r="H2872" s="3">
        <v>1</v>
      </c>
      <c r="I2872" s="3">
        <v>1186.2241254453099</v>
      </c>
      <c r="J2872" s="3">
        <v>0</v>
      </c>
      <c r="K2872" s="3">
        <v>49.527201384753397</v>
      </c>
      <c r="L2872" s="3">
        <v>37</v>
      </c>
      <c r="M2872" s="3">
        <v>5</v>
      </c>
      <c r="N2872" s="3">
        <v>8</v>
      </c>
      <c r="O2872" s="3">
        <v>448</v>
      </c>
      <c r="P2872" s="3">
        <v>0</v>
      </c>
      <c r="Q2872" s="3">
        <v>7659.7266774315203</v>
      </c>
      <c r="R2872" s="3">
        <v>4</v>
      </c>
      <c r="S2872" s="3">
        <v>1</v>
      </c>
      <c r="T2872" s="3">
        <v>0</v>
      </c>
      <c r="U2872" s="3">
        <v>11095.2959595386</v>
      </c>
      <c r="V2872" s="3">
        <v>1</v>
      </c>
      <c r="W2872" s="3" t="str">
        <f>IF(Bank_data3[[#This Row],[credit_risk]]=1,"High Risk","Low Risk")</f>
        <v>High Risk</v>
      </c>
      <c r="X2872" s="3" t="str">
        <f t="shared" si="308"/>
        <v>55+</v>
      </c>
      <c r="Y2872" s="3" t="str">
        <f t="shared" si="309"/>
        <v>Middle Income</v>
      </c>
      <c r="Z2872" s="3" t="str">
        <f t="shared" si="310"/>
        <v>Poor</v>
      </c>
      <c r="AA2872" s="27">
        <f t="shared" si="311"/>
        <v>9.335295624997994E-2</v>
      </c>
      <c r="AB2872" s="3" t="str">
        <f t="shared" si="312"/>
        <v>Low</v>
      </c>
      <c r="AC2872" s="3" t="str">
        <f t="shared" si="313"/>
        <v>High</v>
      </c>
      <c r="AD2872" s="3" t="str">
        <f t="shared" si="314"/>
        <v>No</v>
      </c>
    </row>
    <row r="2873" spans="1:30" ht="15" customHeight="1" x14ac:dyDescent="0.3">
      <c r="A2873" s="3" t="s">
        <v>2894</v>
      </c>
      <c r="B2873" s="3">
        <v>33</v>
      </c>
      <c r="C2873" s="3" t="s">
        <v>31</v>
      </c>
      <c r="D2873" s="3" t="s">
        <v>33</v>
      </c>
      <c r="E2873" s="3">
        <v>37512.944440369101</v>
      </c>
      <c r="F2873" s="3">
        <v>15</v>
      </c>
      <c r="G2873" s="3">
        <v>1604.6940199962301</v>
      </c>
      <c r="H2873" s="3">
        <v>3</v>
      </c>
      <c r="I2873" s="3">
        <v>1103.5035951642101</v>
      </c>
      <c r="J2873" s="3">
        <v>25</v>
      </c>
      <c r="K2873" s="3">
        <v>376.38601401569798</v>
      </c>
      <c r="L2873" s="3">
        <v>28</v>
      </c>
      <c r="M2873" s="3">
        <v>3</v>
      </c>
      <c r="N2873" s="3">
        <v>2</v>
      </c>
      <c r="O2873" s="3">
        <v>739</v>
      </c>
      <c r="P2873" s="3">
        <v>1</v>
      </c>
      <c r="Q2873" s="3">
        <v>0</v>
      </c>
      <c r="R2873" s="3">
        <v>4</v>
      </c>
      <c r="S2873" s="3">
        <v>0</v>
      </c>
      <c r="T2873" s="3">
        <v>0</v>
      </c>
      <c r="U2873" s="3">
        <v>5239.5155101332602</v>
      </c>
      <c r="V2873" s="3">
        <v>1</v>
      </c>
      <c r="W2873" s="3" t="str">
        <f>IF(Bank_data3[[#This Row],[credit_risk]]=1,"High Risk","Low Risk")</f>
        <v>High Risk</v>
      </c>
      <c r="X2873" s="3" t="str">
        <f t="shared" si="308"/>
        <v>25-34</v>
      </c>
      <c r="Y2873" s="3" t="str">
        <f t="shared" si="309"/>
        <v>Low Income</v>
      </c>
      <c r="Z2873" s="3" t="str">
        <f t="shared" si="310"/>
        <v>Good</v>
      </c>
      <c r="AA2873" s="27">
        <f t="shared" si="311"/>
        <v>0</v>
      </c>
      <c r="AB2873" s="3" t="str">
        <f t="shared" si="312"/>
        <v>Medium</v>
      </c>
      <c r="AC2873" s="3" t="str">
        <f t="shared" si="313"/>
        <v>Medium</v>
      </c>
      <c r="AD2873" s="3" t="str">
        <f t="shared" si="314"/>
        <v>No</v>
      </c>
    </row>
    <row r="2874" spans="1:30" ht="15" customHeight="1" x14ac:dyDescent="0.3">
      <c r="A2874" s="3" t="s">
        <v>2895</v>
      </c>
      <c r="B2874" s="3">
        <v>44</v>
      </c>
      <c r="C2874" s="3" t="s">
        <v>23</v>
      </c>
      <c r="D2874" s="3" t="s">
        <v>33</v>
      </c>
      <c r="E2874" s="3">
        <v>68915.9883370436</v>
      </c>
      <c r="F2874" s="3">
        <v>239</v>
      </c>
      <c r="G2874" s="3">
        <v>888.04393973152401</v>
      </c>
      <c r="H2874" s="3">
        <v>10</v>
      </c>
      <c r="I2874" s="3">
        <v>833.92676900575896</v>
      </c>
      <c r="J2874" s="3">
        <v>10</v>
      </c>
      <c r="K2874" s="3">
        <v>427.54813708507999</v>
      </c>
      <c r="L2874" s="3">
        <v>30</v>
      </c>
      <c r="M2874" s="3">
        <v>1</v>
      </c>
      <c r="N2874" s="3">
        <v>3</v>
      </c>
      <c r="O2874" s="3">
        <v>518</v>
      </c>
      <c r="P2874" s="3">
        <v>5</v>
      </c>
      <c r="Q2874" s="3">
        <v>4216.3787400471601</v>
      </c>
      <c r="R2874" s="3">
        <v>2</v>
      </c>
      <c r="S2874" s="3">
        <v>0</v>
      </c>
      <c r="T2874" s="3">
        <v>0</v>
      </c>
      <c r="U2874" s="3">
        <v>9251.19677163708</v>
      </c>
      <c r="V2874" s="3">
        <v>1</v>
      </c>
      <c r="W2874" s="3" t="str">
        <f>IF(Bank_data3[[#This Row],[credit_risk]]=1,"High Risk","Low Risk")</f>
        <v>High Risk</v>
      </c>
      <c r="X2874" s="3" t="str">
        <f t="shared" si="308"/>
        <v>35-44</v>
      </c>
      <c r="Y2874" s="3" t="str">
        <f t="shared" si="309"/>
        <v>Middle Income</v>
      </c>
      <c r="Z2874" s="3" t="str">
        <f t="shared" si="310"/>
        <v>Poor</v>
      </c>
      <c r="AA2874" s="27">
        <f t="shared" si="311"/>
        <v>6.1181430344238126E-2</v>
      </c>
      <c r="AB2874" s="3" t="str">
        <f t="shared" si="312"/>
        <v>Low</v>
      </c>
      <c r="AC2874" s="3" t="str">
        <f t="shared" si="313"/>
        <v>High</v>
      </c>
      <c r="AD2874" s="3" t="str">
        <f t="shared" si="314"/>
        <v>No</v>
      </c>
    </row>
    <row r="2875" spans="1:30" ht="15" customHeight="1" x14ac:dyDescent="0.3">
      <c r="A2875" s="3" t="s">
        <v>2896</v>
      </c>
      <c r="B2875" s="3">
        <v>69</v>
      </c>
      <c r="C2875" s="3" t="s">
        <v>28</v>
      </c>
      <c r="D2875" s="3" t="s">
        <v>33</v>
      </c>
      <c r="E2875" s="3">
        <v>59099.139636652297</v>
      </c>
      <c r="F2875" s="3">
        <v>182</v>
      </c>
      <c r="G2875" s="3">
        <v>1939.9885672790299</v>
      </c>
      <c r="H2875" s="3">
        <v>5</v>
      </c>
      <c r="I2875" s="3">
        <v>906.19163470903902</v>
      </c>
      <c r="J2875" s="3">
        <v>14</v>
      </c>
      <c r="K2875" s="3">
        <v>659.76604832970099</v>
      </c>
      <c r="L2875" s="3">
        <v>58</v>
      </c>
      <c r="M2875" s="3">
        <v>5</v>
      </c>
      <c r="N2875" s="3">
        <v>3</v>
      </c>
      <c r="O2875" s="3">
        <v>305</v>
      </c>
      <c r="P2875" s="3">
        <v>5</v>
      </c>
      <c r="Q2875" s="3">
        <v>17020.5594321198</v>
      </c>
      <c r="R2875" s="3">
        <v>2</v>
      </c>
      <c r="S2875" s="3">
        <v>0</v>
      </c>
      <c r="T2875" s="3">
        <v>0</v>
      </c>
      <c r="U2875" s="3">
        <v>8562.3445348588393</v>
      </c>
      <c r="V2875" s="3">
        <v>1</v>
      </c>
      <c r="W2875" s="3" t="str">
        <f>IF(Bank_data3[[#This Row],[credit_risk]]=1,"High Risk","Low Risk")</f>
        <v>High Risk</v>
      </c>
      <c r="X2875" s="3" t="str">
        <f t="shared" si="308"/>
        <v>55+</v>
      </c>
      <c r="Y2875" s="3" t="str">
        <f t="shared" si="309"/>
        <v>Middle Income</v>
      </c>
      <c r="Z2875" s="3" t="str">
        <f t="shared" si="310"/>
        <v>Poor</v>
      </c>
      <c r="AA2875" s="27">
        <f t="shared" si="311"/>
        <v>0.28800012211284265</v>
      </c>
      <c r="AB2875" s="3" t="str">
        <f t="shared" si="312"/>
        <v>Medium</v>
      </c>
      <c r="AC2875" s="3" t="str">
        <f t="shared" si="313"/>
        <v>High</v>
      </c>
      <c r="AD2875" s="3" t="str">
        <f t="shared" si="314"/>
        <v>No</v>
      </c>
    </row>
    <row r="2876" spans="1:30" ht="15" customHeight="1" x14ac:dyDescent="0.3">
      <c r="A2876" s="3" t="s">
        <v>2897</v>
      </c>
      <c r="B2876" s="3">
        <v>41</v>
      </c>
      <c r="C2876" s="3" t="s">
        <v>23</v>
      </c>
      <c r="D2876" s="3" t="s">
        <v>33</v>
      </c>
      <c r="E2876" s="3">
        <v>49648.733550469398</v>
      </c>
      <c r="F2876" s="3">
        <v>25</v>
      </c>
      <c r="G2876" s="3">
        <v>2027.09103647086</v>
      </c>
      <c r="H2876" s="3">
        <v>6</v>
      </c>
      <c r="I2876" s="3">
        <v>915.87656184667196</v>
      </c>
      <c r="J2876" s="3">
        <v>38</v>
      </c>
      <c r="K2876" s="3">
        <v>736.243514074308</v>
      </c>
      <c r="L2876" s="3">
        <v>53</v>
      </c>
      <c r="M2876" s="3">
        <v>6</v>
      </c>
      <c r="N2876" s="3">
        <v>3</v>
      </c>
      <c r="O2876" s="3">
        <v>550</v>
      </c>
      <c r="P2876" s="3">
        <v>3</v>
      </c>
      <c r="Q2876" s="3">
        <v>11804.6722049045</v>
      </c>
      <c r="R2876" s="3">
        <v>2</v>
      </c>
      <c r="S2876" s="3">
        <v>0</v>
      </c>
      <c r="T2876" s="3">
        <v>0</v>
      </c>
      <c r="U2876" s="3">
        <v>5122.8846656600999</v>
      </c>
      <c r="V2876" s="3">
        <v>1</v>
      </c>
      <c r="W2876" s="3" t="str">
        <f>IF(Bank_data3[[#This Row],[credit_risk]]=1,"High Risk","Low Risk")</f>
        <v>High Risk</v>
      </c>
      <c r="X2876" s="3" t="str">
        <f t="shared" si="308"/>
        <v>35-44</v>
      </c>
      <c r="Y2876" s="3" t="str">
        <f t="shared" si="309"/>
        <v>Low Income</v>
      </c>
      <c r="Z2876" s="3" t="str">
        <f t="shared" si="310"/>
        <v>Poor</v>
      </c>
      <c r="AA2876" s="27">
        <f t="shared" si="311"/>
        <v>0.23776381310723069</v>
      </c>
      <c r="AB2876" s="3" t="str">
        <f t="shared" si="312"/>
        <v>Medium</v>
      </c>
      <c r="AC2876" s="3" t="str">
        <f t="shared" si="313"/>
        <v>High</v>
      </c>
      <c r="AD2876" s="3" t="str">
        <f t="shared" si="314"/>
        <v>No</v>
      </c>
    </row>
    <row r="2877" spans="1:30" ht="15" customHeight="1" x14ac:dyDescent="0.3">
      <c r="A2877" s="3" t="s">
        <v>2898</v>
      </c>
      <c r="B2877" s="3">
        <v>49</v>
      </c>
      <c r="C2877" s="3" t="s">
        <v>28</v>
      </c>
      <c r="D2877" s="3" t="s">
        <v>24</v>
      </c>
      <c r="E2877" s="3">
        <v>33658.361447406598</v>
      </c>
      <c r="F2877" s="3">
        <v>151</v>
      </c>
      <c r="G2877" s="3">
        <v>2214.0899686754401</v>
      </c>
      <c r="H2877" s="3">
        <v>5</v>
      </c>
      <c r="I2877" s="3">
        <v>285.60067236418598</v>
      </c>
      <c r="J2877" s="3">
        <v>39</v>
      </c>
      <c r="K2877" s="3">
        <v>531.35304666581999</v>
      </c>
      <c r="L2877" s="3">
        <v>52</v>
      </c>
      <c r="M2877" s="3">
        <v>1</v>
      </c>
      <c r="N2877" s="3">
        <v>6</v>
      </c>
      <c r="O2877" s="3">
        <v>360</v>
      </c>
      <c r="P2877" s="3">
        <v>4</v>
      </c>
      <c r="Q2877" s="3">
        <v>2897.0446721820599</v>
      </c>
      <c r="R2877" s="3">
        <v>7</v>
      </c>
      <c r="S2877" s="3">
        <v>0</v>
      </c>
      <c r="T2877" s="3">
        <v>0</v>
      </c>
      <c r="U2877" s="3">
        <v>14216.9604796969</v>
      </c>
      <c r="V2877" s="3">
        <v>1</v>
      </c>
      <c r="W2877" s="3" t="str">
        <f>IF(Bank_data3[[#This Row],[credit_risk]]=1,"High Risk","Low Risk")</f>
        <v>High Risk</v>
      </c>
      <c r="X2877" s="3" t="str">
        <f t="shared" si="308"/>
        <v>45-54</v>
      </c>
      <c r="Y2877" s="3" t="str">
        <f t="shared" si="309"/>
        <v>Low Income</v>
      </c>
      <c r="Z2877" s="3" t="str">
        <f t="shared" si="310"/>
        <v>Poor</v>
      </c>
      <c r="AA2877" s="27">
        <f t="shared" si="311"/>
        <v>8.6072064937233586E-2</v>
      </c>
      <c r="AB2877" s="3" t="str">
        <f t="shared" si="312"/>
        <v>Medium</v>
      </c>
      <c r="AC2877" s="3" t="str">
        <f t="shared" si="313"/>
        <v>High</v>
      </c>
      <c r="AD2877" s="3" t="str">
        <f t="shared" si="314"/>
        <v>No</v>
      </c>
    </row>
    <row r="2878" spans="1:30" ht="15" customHeight="1" x14ac:dyDescent="0.3">
      <c r="A2878" s="3" t="s">
        <v>2899</v>
      </c>
      <c r="B2878" s="3">
        <v>39</v>
      </c>
      <c r="C2878" s="3" t="s">
        <v>31</v>
      </c>
      <c r="D2878" s="3" t="s">
        <v>26</v>
      </c>
      <c r="E2878" s="3">
        <v>58124.624566018399</v>
      </c>
      <c r="F2878" s="3">
        <v>8</v>
      </c>
      <c r="G2878" s="3">
        <v>2213.9454641314801</v>
      </c>
      <c r="H2878" s="3">
        <v>3</v>
      </c>
      <c r="I2878" s="3">
        <v>745.26858292576298</v>
      </c>
      <c r="J2878" s="3">
        <v>47</v>
      </c>
      <c r="K2878" s="3">
        <v>456.87804669568197</v>
      </c>
      <c r="L2878" s="3">
        <v>25</v>
      </c>
      <c r="M2878" s="3">
        <v>17</v>
      </c>
      <c r="N2878" s="3">
        <v>4</v>
      </c>
      <c r="O2878" s="3">
        <v>778</v>
      </c>
      <c r="P2878" s="3">
        <v>4</v>
      </c>
      <c r="Q2878" s="3">
        <v>21151.997673940601</v>
      </c>
      <c r="R2878" s="3">
        <v>6</v>
      </c>
      <c r="S2878" s="3">
        <v>0</v>
      </c>
      <c r="T2878" s="3">
        <v>0</v>
      </c>
      <c r="U2878" s="3">
        <v>7848.1094841520598</v>
      </c>
      <c r="V2878" s="3">
        <v>1</v>
      </c>
      <c r="W2878" s="3" t="str">
        <f>IF(Bank_data3[[#This Row],[credit_risk]]=1,"High Risk","Low Risk")</f>
        <v>High Risk</v>
      </c>
      <c r="X2878" s="3" t="str">
        <f t="shared" si="308"/>
        <v>35-44</v>
      </c>
      <c r="Y2878" s="3" t="str">
        <f t="shared" si="309"/>
        <v>Middle Income</v>
      </c>
      <c r="Z2878" s="3" t="str">
        <f t="shared" si="310"/>
        <v>Very Good</v>
      </c>
      <c r="AA2878" s="27">
        <f t="shared" si="311"/>
        <v>0.36390768683444996</v>
      </c>
      <c r="AB2878" s="3" t="str">
        <f t="shared" si="312"/>
        <v>Medium</v>
      </c>
      <c r="AC2878" s="3" t="str">
        <f t="shared" si="313"/>
        <v>Medium</v>
      </c>
      <c r="AD2878" s="3" t="str">
        <f t="shared" si="314"/>
        <v>No</v>
      </c>
    </row>
    <row r="2879" spans="1:30" ht="15" customHeight="1" x14ac:dyDescent="0.3">
      <c r="A2879" s="3" t="s">
        <v>2900</v>
      </c>
      <c r="B2879" s="3">
        <v>40</v>
      </c>
      <c r="C2879" s="3" t="s">
        <v>28</v>
      </c>
      <c r="D2879" s="3" t="s">
        <v>24</v>
      </c>
      <c r="E2879" s="3">
        <v>44491.181628840503</v>
      </c>
      <c r="F2879" s="3">
        <v>150</v>
      </c>
      <c r="G2879" s="3">
        <v>1003.11604427266</v>
      </c>
      <c r="H2879" s="3">
        <v>9</v>
      </c>
      <c r="I2879" s="3">
        <v>886.96562629898199</v>
      </c>
      <c r="J2879" s="3">
        <v>17</v>
      </c>
      <c r="K2879" s="3">
        <v>381.37620229342099</v>
      </c>
      <c r="L2879" s="3">
        <v>12</v>
      </c>
      <c r="M2879" s="3">
        <v>9</v>
      </c>
      <c r="N2879" s="3">
        <v>6</v>
      </c>
      <c r="O2879" s="3">
        <v>367</v>
      </c>
      <c r="P2879" s="3">
        <v>1</v>
      </c>
      <c r="Q2879" s="3">
        <v>7985.2948546705002</v>
      </c>
      <c r="R2879" s="3">
        <v>0</v>
      </c>
      <c r="S2879" s="3">
        <v>0</v>
      </c>
      <c r="T2879" s="3">
        <v>0</v>
      </c>
      <c r="U2879" s="3">
        <v>4773.8328588820996</v>
      </c>
      <c r="V2879" s="3">
        <v>1</v>
      </c>
      <c r="W2879" s="3" t="str">
        <f>IF(Bank_data3[[#This Row],[credit_risk]]=1,"High Risk","Low Risk")</f>
        <v>High Risk</v>
      </c>
      <c r="X2879" s="3" t="str">
        <f t="shared" si="308"/>
        <v>35-44</v>
      </c>
      <c r="Y2879" s="3" t="str">
        <f t="shared" si="309"/>
        <v>Low Income</v>
      </c>
      <c r="Z2879" s="3" t="str">
        <f t="shared" si="310"/>
        <v>Poor</v>
      </c>
      <c r="AA2879" s="27">
        <f t="shared" si="311"/>
        <v>0.1794803950429178</v>
      </c>
      <c r="AB2879" s="3" t="str">
        <f t="shared" si="312"/>
        <v>Medium</v>
      </c>
      <c r="AC2879" s="3" t="str">
        <f t="shared" si="313"/>
        <v>Medium</v>
      </c>
      <c r="AD2879" s="3" t="str">
        <f t="shared" si="314"/>
        <v>No</v>
      </c>
    </row>
    <row r="2880" spans="1:30" ht="15" customHeight="1" x14ac:dyDescent="0.3">
      <c r="A2880" s="3" t="s">
        <v>2901</v>
      </c>
      <c r="B2880" s="3">
        <v>63</v>
      </c>
      <c r="C2880" s="3" t="s">
        <v>31</v>
      </c>
      <c r="D2880" s="3" t="s">
        <v>33</v>
      </c>
      <c r="E2880" s="3">
        <v>43167.918651275097</v>
      </c>
      <c r="F2880" s="3">
        <v>78</v>
      </c>
      <c r="G2880" s="3">
        <v>1496.51546866953</v>
      </c>
      <c r="H2880" s="3">
        <v>2</v>
      </c>
      <c r="I2880" s="3">
        <v>960.492800574787</v>
      </c>
      <c r="J2880" s="3">
        <v>23</v>
      </c>
      <c r="K2880" s="3">
        <v>851.96916605821298</v>
      </c>
      <c r="L2880" s="3">
        <v>56</v>
      </c>
      <c r="M2880" s="3">
        <v>6</v>
      </c>
      <c r="N2880" s="3">
        <v>5</v>
      </c>
      <c r="O2880" s="3">
        <v>740</v>
      </c>
      <c r="P2880" s="3">
        <v>0</v>
      </c>
      <c r="Q2880" s="3">
        <v>3124.0131890236798</v>
      </c>
      <c r="R2880" s="3">
        <v>2</v>
      </c>
      <c r="S2880" s="3">
        <v>0</v>
      </c>
      <c r="T2880" s="3">
        <v>0</v>
      </c>
      <c r="U2880" s="3">
        <v>12239.2032517923</v>
      </c>
      <c r="V2880" s="3">
        <v>0</v>
      </c>
      <c r="W2880" s="3" t="str">
        <f>IF(Bank_data3[[#This Row],[credit_risk]]=1,"High Risk","Low Risk")</f>
        <v>Low Risk</v>
      </c>
      <c r="X2880" s="3" t="str">
        <f t="shared" si="308"/>
        <v>55+</v>
      </c>
      <c r="Y2880" s="3" t="str">
        <f t="shared" si="309"/>
        <v>Low Income</v>
      </c>
      <c r="Z2880" s="3" t="str">
        <f t="shared" si="310"/>
        <v>Very Good</v>
      </c>
      <c r="AA2880" s="27">
        <f t="shared" si="311"/>
        <v>7.2368862957246205E-2</v>
      </c>
      <c r="AB2880" s="3" t="str">
        <f t="shared" si="312"/>
        <v>Medium</v>
      </c>
      <c r="AC2880" s="3" t="str">
        <f t="shared" si="313"/>
        <v>High</v>
      </c>
      <c r="AD2880" s="3" t="str">
        <f t="shared" si="314"/>
        <v>No</v>
      </c>
    </row>
    <row r="2881" spans="1:30" ht="15" customHeight="1" x14ac:dyDescent="0.3">
      <c r="A2881" s="3" t="s">
        <v>2902</v>
      </c>
      <c r="B2881" s="3">
        <v>51</v>
      </c>
      <c r="C2881" s="3" t="s">
        <v>31</v>
      </c>
      <c r="D2881" s="3" t="s">
        <v>33</v>
      </c>
      <c r="E2881" s="3">
        <v>36192.715676260297</v>
      </c>
      <c r="F2881" s="3">
        <v>170</v>
      </c>
      <c r="G2881" s="3">
        <v>2675.7199375833502</v>
      </c>
      <c r="H2881" s="3">
        <v>3</v>
      </c>
      <c r="I2881" s="3">
        <v>476.47279597754402</v>
      </c>
      <c r="J2881" s="3">
        <v>27</v>
      </c>
      <c r="K2881" s="3">
        <v>394.42242326822901</v>
      </c>
      <c r="L2881" s="3">
        <v>18</v>
      </c>
      <c r="M2881" s="3">
        <v>8</v>
      </c>
      <c r="N2881" s="3">
        <v>6</v>
      </c>
      <c r="O2881" s="3">
        <v>552</v>
      </c>
      <c r="P2881" s="3">
        <v>0</v>
      </c>
      <c r="Q2881" s="3">
        <v>12269.3909544609</v>
      </c>
      <c r="R2881" s="3">
        <v>5</v>
      </c>
      <c r="S2881" s="3">
        <v>0</v>
      </c>
      <c r="T2881" s="3">
        <v>0</v>
      </c>
      <c r="U2881" s="3">
        <v>15353.7297454526</v>
      </c>
      <c r="V2881" s="3">
        <v>1</v>
      </c>
      <c r="W2881" s="3" t="str">
        <f>IF(Bank_data3[[#This Row],[credit_risk]]=1,"High Risk","Low Risk")</f>
        <v>High Risk</v>
      </c>
      <c r="X2881" s="3" t="str">
        <f t="shared" si="308"/>
        <v>45-54</v>
      </c>
      <c r="Y2881" s="3" t="str">
        <f t="shared" si="309"/>
        <v>Low Income</v>
      </c>
      <c r="Z2881" s="3" t="str">
        <f t="shared" si="310"/>
        <v>Poor</v>
      </c>
      <c r="AA2881" s="27">
        <f t="shared" si="311"/>
        <v>0.33900166719207253</v>
      </c>
      <c r="AB2881" s="3" t="str">
        <f t="shared" si="312"/>
        <v>Medium</v>
      </c>
      <c r="AC2881" s="3" t="str">
        <f t="shared" si="313"/>
        <v>Medium</v>
      </c>
      <c r="AD2881" s="3" t="str">
        <f t="shared" si="314"/>
        <v>No</v>
      </c>
    </row>
    <row r="2882" spans="1:30" ht="15" customHeight="1" x14ac:dyDescent="0.3">
      <c r="A2882" s="3" t="s">
        <v>2903</v>
      </c>
      <c r="B2882" s="3">
        <v>65</v>
      </c>
      <c r="C2882" s="3" t="s">
        <v>28</v>
      </c>
      <c r="D2882" s="3" t="s">
        <v>26</v>
      </c>
      <c r="E2882" s="3">
        <v>67996.8233791237</v>
      </c>
      <c r="F2882" s="3">
        <v>11</v>
      </c>
      <c r="G2882" s="3">
        <v>1853.5207908376101</v>
      </c>
      <c r="H2882" s="3">
        <v>11</v>
      </c>
      <c r="I2882" s="3">
        <v>355.92073061488799</v>
      </c>
      <c r="J2882" s="3">
        <v>24</v>
      </c>
      <c r="K2882" s="3">
        <v>629.21872758920495</v>
      </c>
      <c r="L2882" s="3">
        <v>26</v>
      </c>
      <c r="M2882" s="3">
        <v>18</v>
      </c>
      <c r="N2882" s="3">
        <v>7</v>
      </c>
      <c r="O2882" s="3">
        <v>828</v>
      </c>
      <c r="P2882" s="3">
        <v>4</v>
      </c>
      <c r="Q2882" s="3">
        <v>15061.236541870599</v>
      </c>
      <c r="R2882" s="3">
        <v>3</v>
      </c>
      <c r="S2882" s="3">
        <v>0</v>
      </c>
      <c r="T2882" s="3">
        <v>0</v>
      </c>
      <c r="U2882" s="3">
        <v>8352.5515666050906</v>
      </c>
      <c r="V2882" s="3">
        <v>0</v>
      </c>
      <c r="W2882" s="3" t="str">
        <f>IF(Bank_data3[[#This Row],[credit_risk]]=1,"High Risk","Low Risk")</f>
        <v>Low Risk</v>
      </c>
      <c r="X2882" s="3" t="str">
        <f t="shared" si="308"/>
        <v>55+</v>
      </c>
      <c r="Y2882" s="3" t="str">
        <f t="shared" si="309"/>
        <v>Middle Income</v>
      </c>
      <c r="Z2882" s="3" t="str">
        <f t="shared" si="310"/>
        <v>Excellent</v>
      </c>
      <c r="AA2882" s="27">
        <f t="shared" si="311"/>
        <v>0.22149912000881325</v>
      </c>
      <c r="AB2882" s="3" t="str">
        <f t="shared" si="312"/>
        <v>Medium</v>
      </c>
      <c r="AC2882" s="3" t="str">
        <f t="shared" si="313"/>
        <v>Medium</v>
      </c>
      <c r="AD2882" s="3" t="str">
        <f t="shared" si="314"/>
        <v>No</v>
      </c>
    </row>
    <row r="2883" spans="1:30" ht="15" customHeight="1" x14ac:dyDescent="0.3">
      <c r="A2883" s="3" t="s">
        <v>2904</v>
      </c>
      <c r="B2883" s="3">
        <v>68</v>
      </c>
      <c r="C2883" s="3" t="s">
        <v>31</v>
      </c>
      <c r="D2883" s="3" t="s">
        <v>33</v>
      </c>
      <c r="E2883" s="3">
        <v>36180.715664671101</v>
      </c>
      <c r="F2883" s="3">
        <v>180</v>
      </c>
      <c r="G2883" s="3">
        <v>2209.9202485567098</v>
      </c>
      <c r="H2883" s="3">
        <v>4</v>
      </c>
      <c r="I2883" s="3">
        <v>717.91359261867206</v>
      </c>
      <c r="J2883" s="3">
        <v>22</v>
      </c>
      <c r="K2883" s="3">
        <v>231.61498280582501</v>
      </c>
      <c r="L2883" s="3">
        <v>12</v>
      </c>
      <c r="M2883" s="3">
        <v>18</v>
      </c>
      <c r="N2883" s="3">
        <v>5</v>
      </c>
      <c r="O2883" s="3">
        <v>366</v>
      </c>
      <c r="P2883" s="3">
        <v>2</v>
      </c>
      <c r="Q2883" s="3">
        <v>3962.6787481514798</v>
      </c>
      <c r="R2883" s="3">
        <v>0</v>
      </c>
      <c r="S2883" s="3">
        <v>0</v>
      </c>
      <c r="T2883" s="3">
        <v>0</v>
      </c>
      <c r="U2883" s="3">
        <v>4325.1320205985103</v>
      </c>
      <c r="V2883" s="3">
        <v>1</v>
      </c>
      <c r="W2883" s="3" t="str">
        <f>IF(Bank_data3[[#This Row],[credit_risk]]=1,"High Risk","Low Risk")</f>
        <v>High Risk</v>
      </c>
      <c r="X2883" s="3" t="str">
        <f t="shared" si="308"/>
        <v>55+</v>
      </c>
      <c r="Y2883" s="3" t="str">
        <f t="shared" si="309"/>
        <v>Low Income</v>
      </c>
      <c r="Z2883" s="3" t="str">
        <f t="shared" si="310"/>
        <v>Poor</v>
      </c>
      <c r="AA2883" s="27">
        <f t="shared" si="311"/>
        <v>0.10952460932166866</v>
      </c>
      <c r="AB2883" s="3" t="str">
        <f t="shared" si="312"/>
        <v>Medium</v>
      </c>
      <c r="AC2883" s="3" t="str">
        <f t="shared" si="313"/>
        <v>Medium</v>
      </c>
      <c r="AD2883" s="3" t="str">
        <f t="shared" si="314"/>
        <v>No</v>
      </c>
    </row>
    <row r="2884" spans="1:30" ht="15" customHeight="1" x14ac:dyDescent="0.3">
      <c r="A2884" s="3" t="s">
        <v>2905</v>
      </c>
      <c r="B2884" s="3">
        <v>40</v>
      </c>
      <c r="C2884" s="3" t="s">
        <v>28</v>
      </c>
      <c r="D2884" s="3" t="s">
        <v>24</v>
      </c>
      <c r="E2884" s="3">
        <v>36290.385699156301</v>
      </c>
      <c r="F2884" s="3">
        <v>30</v>
      </c>
      <c r="G2884" s="3">
        <v>526.37886906676795</v>
      </c>
      <c r="H2884" s="3">
        <v>3</v>
      </c>
      <c r="I2884" s="3">
        <v>1488.5781388820201</v>
      </c>
      <c r="J2884" s="3">
        <v>10</v>
      </c>
      <c r="K2884" s="3">
        <v>183.29625440157</v>
      </c>
      <c r="L2884" s="3">
        <v>51</v>
      </c>
      <c r="M2884" s="3">
        <v>1</v>
      </c>
      <c r="N2884" s="3">
        <v>8</v>
      </c>
      <c r="O2884" s="3">
        <v>814</v>
      </c>
      <c r="P2884" s="3">
        <v>4</v>
      </c>
      <c r="Q2884" s="3">
        <v>10198.966166103401</v>
      </c>
      <c r="R2884" s="3">
        <v>1</v>
      </c>
      <c r="S2884" s="3">
        <v>0</v>
      </c>
      <c r="T2884" s="3">
        <v>0</v>
      </c>
      <c r="U2884" s="3">
        <v>1902.29912303984</v>
      </c>
      <c r="V2884" s="3">
        <v>0</v>
      </c>
      <c r="W2884" s="3" t="str">
        <f>IF(Bank_data3[[#This Row],[credit_risk]]=1,"High Risk","Low Risk")</f>
        <v>Low Risk</v>
      </c>
      <c r="X2884" s="3" t="str">
        <f t="shared" si="308"/>
        <v>35-44</v>
      </c>
      <c r="Y2884" s="3" t="str">
        <f t="shared" si="309"/>
        <v>Low Income</v>
      </c>
      <c r="Z2884" s="3" t="str">
        <f t="shared" si="310"/>
        <v>Excellent</v>
      </c>
      <c r="AA2884" s="27">
        <f t="shared" si="311"/>
        <v>0.28103769000009587</v>
      </c>
      <c r="AB2884" s="3" t="str">
        <f t="shared" si="312"/>
        <v>Low</v>
      </c>
      <c r="AC2884" s="3" t="str">
        <f t="shared" si="313"/>
        <v>High</v>
      </c>
      <c r="AD2884" s="3" t="str">
        <f t="shared" si="314"/>
        <v>No</v>
      </c>
    </row>
    <row r="2885" spans="1:30" ht="15" customHeight="1" x14ac:dyDescent="0.3">
      <c r="A2885" s="3" t="s">
        <v>2906</v>
      </c>
      <c r="B2885" s="3">
        <v>54</v>
      </c>
      <c r="C2885" s="3" t="s">
        <v>31</v>
      </c>
      <c r="D2885" s="3" t="s">
        <v>24</v>
      </c>
      <c r="E2885" s="3">
        <v>64002.8798164455</v>
      </c>
      <c r="F2885" s="3">
        <v>141</v>
      </c>
      <c r="G2885" s="3">
        <v>2262.8855340300202</v>
      </c>
      <c r="H2885" s="3">
        <v>2</v>
      </c>
      <c r="I2885" s="3">
        <v>513.26337054496605</v>
      </c>
      <c r="J2885" s="3">
        <v>32</v>
      </c>
      <c r="K2885" s="3">
        <v>547.70554438391798</v>
      </c>
      <c r="L2885" s="3">
        <v>63</v>
      </c>
      <c r="M2885" s="3">
        <v>11</v>
      </c>
      <c r="N2885" s="3">
        <v>3</v>
      </c>
      <c r="O2885" s="3">
        <v>454</v>
      </c>
      <c r="P2885" s="3">
        <v>4</v>
      </c>
      <c r="Q2885" s="3">
        <v>21231.0963042318</v>
      </c>
      <c r="R2885" s="3">
        <v>2</v>
      </c>
      <c r="S2885" s="3">
        <v>0</v>
      </c>
      <c r="T2885" s="3">
        <v>0</v>
      </c>
      <c r="U2885" s="3">
        <v>7673.9793031746804</v>
      </c>
      <c r="V2885" s="3">
        <v>1</v>
      </c>
      <c r="W2885" s="3" t="str">
        <f>IF(Bank_data3[[#This Row],[credit_risk]]=1,"High Risk","Low Risk")</f>
        <v>High Risk</v>
      </c>
      <c r="X2885" s="3" t="str">
        <f t="shared" si="308"/>
        <v>45-54</v>
      </c>
      <c r="Y2885" s="3" t="str">
        <f t="shared" si="309"/>
        <v>Middle Income</v>
      </c>
      <c r="Z2885" s="3" t="str">
        <f t="shared" si="310"/>
        <v>Poor</v>
      </c>
      <c r="AA2885" s="27">
        <f t="shared" si="311"/>
        <v>0.3317209532621137</v>
      </c>
      <c r="AB2885" s="3" t="str">
        <f t="shared" si="312"/>
        <v>Medium</v>
      </c>
      <c r="AC2885" s="3" t="str">
        <f t="shared" si="313"/>
        <v>High</v>
      </c>
      <c r="AD2885" s="3" t="str">
        <f t="shared" si="314"/>
        <v>No</v>
      </c>
    </row>
    <row r="2886" spans="1:30" ht="15" customHeight="1" x14ac:dyDescent="0.3">
      <c r="A2886" s="3" t="s">
        <v>2907</v>
      </c>
      <c r="B2886" s="3">
        <v>51</v>
      </c>
      <c r="C2886" s="3" t="s">
        <v>23</v>
      </c>
      <c r="D2886" s="3" t="s">
        <v>24</v>
      </c>
      <c r="E2886" s="3">
        <v>47402.051579544299</v>
      </c>
      <c r="F2886" s="3">
        <v>118</v>
      </c>
      <c r="G2886" s="3">
        <v>10</v>
      </c>
      <c r="H2886" s="3">
        <v>0</v>
      </c>
      <c r="I2886" s="3">
        <v>1210.87488657418</v>
      </c>
      <c r="J2886" s="3">
        <v>15</v>
      </c>
      <c r="K2886" s="3">
        <v>405.12621309293598</v>
      </c>
      <c r="L2886" s="3">
        <v>57</v>
      </c>
      <c r="M2886" s="3">
        <v>18</v>
      </c>
      <c r="N2886" s="3">
        <v>4</v>
      </c>
      <c r="O2886" s="3">
        <v>812</v>
      </c>
      <c r="P2886" s="3">
        <v>1</v>
      </c>
      <c r="Q2886" s="3">
        <v>3871.3876863420201</v>
      </c>
      <c r="R2886" s="3">
        <v>0</v>
      </c>
      <c r="S2886" s="3">
        <v>0</v>
      </c>
      <c r="T2886" s="3">
        <v>0</v>
      </c>
      <c r="U2886" s="3">
        <v>19060.777018267101</v>
      </c>
      <c r="V2886" s="3">
        <v>0</v>
      </c>
      <c r="W2886" s="3" t="str">
        <f>IF(Bank_data3[[#This Row],[credit_risk]]=1,"High Risk","Low Risk")</f>
        <v>Low Risk</v>
      </c>
      <c r="X2886" s="3" t="str">
        <f t="shared" si="308"/>
        <v>45-54</v>
      </c>
      <c r="Y2886" s="3" t="str">
        <f t="shared" si="309"/>
        <v>Low Income</v>
      </c>
      <c r="Z2886" s="3" t="str">
        <f t="shared" si="310"/>
        <v>Excellent</v>
      </c>
      <c r="AA2886" s="27">
        <f t="shared" si="311"/>
        <v>8.1671310783786075E-2</v>
      </c>
      <c r="AB2886" s="3" t="str">
        <f t="shared" si="312"/>
        <v>Low</v>
      </c>
      <c r="AC2886" s="3" t="str">
        <f t="shared" si="313"/>
        <v>High</v>
      </c>
      <c r="AD2886" s="3" t="str">
        <f t="shared" si="314"/>
        <v>No</v>
      </c>
    </row>
    <row r="2887" spans="1:30" ht="15" customHeight="1" x14ac:dyDescent="0.3">
      <c r="A2887" s="3" t="s">
        <v>2908</v>
      </c>
      <c r="B2887" s="3">
        <v>49</v>
      </c>
      <c r="C2887" s="3" t="s">
        <v>23</v>
      </c>
      <c r="D2887" s="3" t="s">
        <v>24</v>
      </c>
      <c r="E2887" s="3">
        <v>47886.466571852703</v>
      </c>
      <c r="F2887" s="3">
        <v>98</v>
      </c>
      <c r="G2887" s="3">
        <v>276.79514184278798</v>
      </c>
      <c r="H2887" s="3">
        <v>2</v>
      </c>
      <c r="I2887" s="3">
        <v>1354.65887506579</v>
      </c>
      <c r="J2887" s="3">
        <v>35</v>
      </c>
      <c r="K2887" s="3">
        <v>156.28680951977199</v>
      </c>
      <c r="L2887" s="3">
        <v>18</v>
      </c>
      <c r="M2887" s="3">
        <v>5</v>
      </c>
      <c r="N2887" s="3">
        <v>8</v>
      </c>
      <c r="O2887" s="3">
        <v>634</v>
      </c>
      <c r="P2887" s="3">
        <v>0</v>
      </c>
      <c r="Q2887" s="3">
        <v>14104.8752685705</v>
      </c>
      <c r="R2887" s="3">
        <v>2</v>
      </c>
      <c r="S2887" s="3">
        <v>0</v>
      </c>
      <c r="T2887" s="3">
        <v>0</v>
      </c>
      <c r="U2887" s="3">
        <v>10346.1008465344</v>
      </c>
      <c r="V2887" s="3">
        <v>0</v>
      </c>
      <c r="W2887" s="3" t="str">
        <f>IF(Bank_data3[[#This Row],[credit_risk]]=1,"High Risk","Low Risk")</f>
        <v>Low Risk</v>
      </c>
      <c r="X2887" s="3" t="str">
        <f t="shared" ref="X2887:X2950" si="315">_xlfn.IFS(B2887&lt;25,"18-24",B2887&lt;35,"25-34",B2887&lt;45,"35-44",B2887&lt;55,"45-54",TRUE(),"55+")</f>
        <v>45-54</v>
      </c>
      <c r="Y2887" s="3" t="str">
        <f t="shared" ref="Y2887:Y2950" si="316">_xlfn.IFS(E2887&lt;50000,"Low Income",E2887&lt;100000,"Middle Income",TRUE(),"High Income")</f>
        <v>Low Income</v>
      </c>
      <c r="Z2887" s="3" t="str">
        <f t="shared" ref="Z2887:Z2950" si="317">_xlfn.IFS(O2887&lt;580,"Poor",O2887&lt;670,"Fair",O2887&lt;740,"Good",O2887&lt;800,"Very Good",TRUE(),"Excellent")</f>
        <v>Fair</v>
      </c>
      <c r="AA2887" s="27">
        <f t="shared" ref="AA2887:AA2950" si="318">IF(E2887=0,0,Q2887/E2887)</f>
        <v>0.29454825712409605</v>
      </c>
      <c r="AB2887" s="3" t="str">
        <f t="shared" ref="AB2887:AB2950" si="319">_xlfn.IFS(G2887&lt;1000,"Low",G2887&lt;5000,"Medium",TRUE(),"High")</f>
        <v>Low</v>
      </c>
      <c r="AC2887" s="3" t="str">
        <f t="shared" ref="AC2887:AC2950" si="320">_xlfn.IFS(L2887&lt;10,"Low",L2887&lt;30,"Medium",TRUE(),"High")</f>
        <v>Medium</v>
      </c>
      <c r="AD2887" s="3" t="str">
        <f t="shared" ref="AD2887:AD2950" si="321">IF(AND(E2887&gt;=100000,O2887&gt;=750),"Yes","No")</f>
        <v>No</v>
      </c>
    </row>
    <row r="2888" spans="1:30" ht="15" customHeight="1" x14ac:dyDescent="0.3">
      <c r="A2888" s="3" t="s">
        <v>2909</v>
      </c>
      <c r="B2888" s="3">
        <v>58</v>
      </c>
      <c r="C2888" s="3" t="s">
        <v>31</v>
      </c>
      <c r="D2888" s="3" t="s">
        <v>24</v>
      </c>
      <c r="E2888" s="3">
        <v>68592.082713650103</v>
      </c>
      <c r="F2888" s="3">
        <v>77</v>
      </c>
      <c r="G2888" s="3">
        <v>780.46885987353505</v>
      </c>
      <c r="H2888" s="3">
        <v>10</v>
      </c>
      <c r="I2888" s="3">
        <v>815.913284181618</v>
      </c>
      <c r="J2888" s="3">
        <v>22</v>
      </c>
      <c r="K2888" s="3">
        <v>419.52376986265398</v>
      </c>
      <c r="L2888" s="3">
        <v>2</v>
      </c>
      <c r="M2888" s="3">
        <v>0</v>
      </c>
      <c r="N2888" s="3">
        <v>8</v>
      </c>
      <c r="O2888" s="3">
        <v>687</v>
      </c>
      <c r="P2888" s="3">
        <v>3</v>
      </c>
      <c r="Q2888" s="3">
        <v>10097.9304221764</v>
      </c>
      <c r="R2888" s="3">
        <v>4</v>
      </c>
      <c r="S2888" s="3">
        <v>0</v>
      </c>
      <c r="T2888" s="3">
        <v>0</v>
      </c>
      <c r="U2888" s="3">
        <v>4889.5939277451398</v>
      </c>
      <c r="V2888" s="3">
        <v>1</v>
      </c>
      <c r="W2888" s="3" t="str">
        <f>IF(Bank_data3[[#This Row],[credit_risk]]=1,"High Risk","Low Risk")</f>
        <v>High Risk</v>
      </c>
      <c r="X2888" s="3" t="str">
        <f t="shared" si="315"/>
        <v>55+</v>
      </c>
      <c r="Y2888" s="3" t="str">
        <f t="shared" si="316"/>
        <v>Middle Income</v>
      </c>
      <c r="Z2888" s="3" t="str">
        <f t="shared" si="317"/>
        <v>Good</v>
      </c>
      <c r="AA2888" s="27">
        <f t="shared" si="318"/>
        <v>0.14721714260131177</v>
      </c>
      <c r="AB2888" s="3" t="str">
        <f t="shared" si="319"/>
        <v>Low</v>
      </c>
      <c r="AC2888" s="3" t="str">
        <f t="shared" si="320"/>
        <v>Low</v>
      </c>
      <c r="AD2888" s="3" t="str">
        <f t="shared" si="321"/>
        <v>No</v>
      </c>
    </row>
    <row r="2889" spans="1:30" ht="15" customHeight="1" x14ac:dyDescent="0.3">
      <c r="A2889" s="3" t="s">
        <v>2910</v>
      </c>
      <c r="B2889" s="3">
        <v>68</v>
      </c>
      <c r="C2889" s="3" t="s">
        <v>31</v>
      </c>
      <c r="D2889" s="3" t="s">
        <v>26</v>
      </c>
      <c r="E2889" s="3">
        <v>73646.611012254798</v>
      </c>
      <c r="F2889" s="3">
        <v>90</v>
      </c>
      <c r="G2889" s="3">
        <v>1840.4774477561</v>
      </c>
      <c r="H2889" s="3">
        <v>4</v>
      </c>
      <c r="I2889" s="3">
        <v>562.05322287129195</v>
      </c>
      <c r="J2889" s="3">
        <v>5</v>
      </c>
      <c r="K2889" s="3">
        <v>1121.9364221087801</v>
      </c>
      <c r="L2889" s="3">
        <v>66</v>
      </c>
      <c r="M2889" s="3">
        <v>14</v>
      </c>
      <c r="N2889" s="3">
        <v>1</v>
      </c>
      <c r="O2889" s="3">
        <v>303</v>
      </c>
      <c r="P2889" s="3">
        <v>4</v>
      </c>
      <c r="Q2889" s="3">
        <v>15218.896007904001</v>
      </c>
      <c r="R2889" s="3">
        <v>3</v>
      </c>
      <c r="S2889" s="3">
        <v>0</v>
      </c>
      <c r="T2889" s="3">
        <v>0</v>
      </c>
      <c r="U2889" s="3">
        <v>7109.9539132809896</v>
      </c>
      <c r="V2889" s="3">
        <v>1</v>
      </c>
      <c r="W2889" s="3" t="str">
        <f>IF(Bank_data3[[#This Row],[credit_risk]]=1,"High Risk","Low Risk")</f>
        <v>High Risk</v>
      </c>
      <c r="X2889" s="3" t="str">
        <f t="shared" si="315"/>
        <v>55+</v>
      </c>
      <c r="Y2889" s="3" t="str">
        <f t="shared" si="316"/>
        <v>Middle Income</v>
      </c>
      <c r="Z2889" s="3" t="str">
        <f t="shared" si="317"/>
        <v>Poor</v>
      </c>
      <c r="AA2889" s="27">
        <f t="shared" si="318"/>
        <v>0.20664760806673882</v>
      </c>
      <c r="AB2889" s="3" t="str">
        <f t="shared" si="319"/>
        <v>Medium</v>
      </c>
      <c r="AC2889" s="3" t="str">
        <f t="shared" si="320"/>
        <v>High</v>
      </c>
      <c r="AD2889" s="3" t="str">
        <f t="shared" si="321"/>
        <v>No</v>
      </c>
    </row>
    <row r="2890" spans="1:30" ht="15" customHeight="1" x14ac:dyDescent="0.3">
      <c r="A2890" s="3" t="s">
        <v>2911</v>
      </c>
      <c r="B2890" s="3">
        <v>31</v>
      </c>
      <c r="C2890" s="3" t="s">
        <v>28</v>
      </c>
      <c r="D2890" s="3" t="s">
        <v>24</v>
      </c>
      <c r="E2890" s="3">
        <v>11698.7770051966</v>
      </c>
      <c r="F2890" s="3">
        <v>58</v>
      </c>
      <c r="G2890" s="3">
        <v>1977.39396182219</v>
      </c>
      <c r="H2890" s="3">
        <v>5</v>
      </c>
      <c r="I2890" s="3">
        <v>979.48684728037904</v>
      </c>
      <c r="J2890" s="3">
        <v>42</v>
      </c>
      <c r="K2890" s="3">
        <v>490.64677275325198</v>
      </c>
      <c r="L2890" s="3">
        <v>25</v>
      </c>
      <c r="M2890" s="3">
        <v>18</v>
      </c>
      <c r="N2890" s="3">
        <v>1</v>
      </c>
      <c r="O2890" s="3">
        <v>679</v>
      </c>
      <c r="P2890" s="3">
        <v>4</v>
      </c>
      <c r="Q2890" s="3">
        <v>5713.98669895478</v>
      </c>
      <c r="R2890" s="3">
        <v>4</v>
      </c>
      <c r="S2890" s="3">
        <v>0</v>
      </c>
      <c r="T2890" s="3">
        <v>0</v>
      </c>
      <c r="U2890" s="3">
        <v>4292.7818524682898</v>
      </c>
      <c r="V2890" s="3">
        <v>1</v>
      </c>
      <c r="W2890" s="3" t="str">
        <f>IF(Bank_data3[[#This Row],[credit_risk]]=1,"High Risk","Low Risk")</f>
        <v>High Risk</v>
      </c>
      <c r="X2890" s="3" t="str">
        <f t="shared" si="315"/>
        <v>25-34</v>
      </c>
      <c r="Y2890" s="3" t="str">
        <f t="shared" si="316"/>
        <v>Low Income</v>
      </c>
      <c r="Z2890" s="3" t="str">
        <f t="shared" si="317"/>
        <v>Good</v>
      </c>
      <c r="AA2890" s="27">
        <f t="shared" si="318"/>
        <v>0.48842598644427754</v>
      </c>
      <c r="AB2890" s="3" t="str">
        <f t="shared" si="319"/>
        <v>Medium</v>
      </c>
      <c r="AC2890" s="3" t="str">
        <f t="shared" si="320"/>
        <v>Medium</v>
      </c>
      <c r="AD2890" s="3" t="str">
        <f t="shared" si="321"/>
        <v>No</v>
      </c>
    </row>
    <row r="2891" spans="1:30" ht="15" customHeight="1" x14ac:dyDescent="0.3">
      <c r="A2891" s="3" t="s">
        <v>2912</v>
      </c>
      <c r="B2891" s="3">
        <v>60</v>
      </c>
      <c r="C2891" s="3" t="s">
        <v>23</v>
      </c>
      <c r="D2891" s="3" t="s">
        <v>33</v>
      </c>
      <c r="E2891" s="3">
        <v>47682.063413883603</v>
      </c>
      <c r="F2891" s="3">
        <v>209</v>
      </c>
      <c r="G2891" s="3">
        <v>848.74665013245897</v>
      </c>
      <c r="H2891" s="3">
        <v>11</v>
      </c>
      <c r="I2891" s="3">
        <v>868.24660223482397</v>
      </c>
      <c r="J2891" s="3">
        <v>23</v>
      </c>
      <c r="K2891" s="3">
        <v>425.03186787664299</v>
      </c>
      <c r="L2891" s="3">
        <v>5</v>
      </c>
      <c r="M2891" s="3">
        <v>13</v>
      </c>
      <c r="N2891" s="3">
        <v>8</v>
      </c>
      <c r="O2891" s="3">
        <v>332</v>
      </c>
      <c r="P2891" s="3">
        <v>3</v>
      </c>
      <c r="Q2891" s="3">
        <v>13402.500054591001</v>
      </c>
      <c r="R2891" s="3">
        <v>6</v>
      </c>
      <c r="S2891" s="3">
        <v>0</v>
      </c>
      <c r="T2891" s="3">
        <v>0</v>
      </c>
      <c r="U2891" s="3">
        <v>9329.1628354076493</v>
      </c>
      <c r="V2891" s="3">
        <v>1</v>
      </c>
      <c r="W2891" s="3" t="str">
        <f>IF(Bank_data3[[#This Row],[credit_risk]]=1,"High Risk","Low Risk")</f>
        <v>High Risk</v>
      </c>
      <c r="X2891" s="3" t="str">
        <f t="shared" si="315"/>
        <v>55+</v>
      </c>
      <c r="Y2891" s="3" t="str">
        <f t="shared" si="316"/>
        <v>Low Income</v>
      </c>
      <c r="Z2891" s="3" t="str">
        <f t="shared" si="317"/>
        <v>Poor</v>
      </c>
      <c r="AA2891" s="27">
        <f t="shared" si="318"/>
        <v>0.28108053836211688</v>
      </c>
      <c r="AB2891" s="3" t="str">
        <f t="shared" si="319"/>
        <v>Low</v>
      </c>
      <c r="AC2891" s="3" t="str">
        <f t="shared" si="320"/>
        <v>Low</v>
      </c>
      <c r="AD2891" s="3" t="str">
        <f t="shared" si="321"/>
        <v>No</v>
      </c>
    </row>
    <row r="2892" spans="1:30" ht="15" customHeight="1" x14ac:dyDescent="0.3">
      <c r="A2892" s="3" t="s">
        <v>2913</v>
      </c>
      <c r="B2892" s="3">
        <v>66</v>
      </c>
      <c r="C2892" s="3" t="s">
        <v>28</v>
      </c>
      <c r="D2892" s="3" t="s">
        <v>33</v>
      </c>
      <c r="E2892" s="3">
        <v>24615.238492868099</v>
      </c>
      <c r="F2892" s="3">
        <v>107</v>
      </c>
      <c r="G2892" s="3">
        <v>10</v>
      </c>
      <c r="H2892" s="3">
        <v>3</v>
      </c>
      <c r="I2892" s="3">
        <v>499.31360693339201</v>
      </c>
      <c r="J2892" s="3">
        <v>37</v>
      </c>
      <c r="K2892" s="3">
        <v>425.45200551399699</v>
      </c>
      <c r="L2892" s="3">
        <v>12</v>
      </c>
      <c r="M2892" s="3">
        <v>12</v>
      </c>
      <c r="N2892" s="3">
        <v>5</v>
      </c>
      <c r="O2892" s="3">
        <v>310</v>
      </c>
      <c r="P2892" s="3">
        <v>1</v>
      </c>
      <c r="Q2892" s="3">
        <v>6279.0439325278603</v>
      </c>
      <c r="R2892" s="3">
        <v>2</v>
      </c>
      <c r="S2892" s="3">
        <v>0</v>
      </c>
      <c r="T2892" s="3">
        <v>0</v>
      </c>
      <c r="U2892" s="3">
        <v>971.34805204591896</v>
      </c>
      <c r="V2892" s="3">
        <v>1</v>
      </c>
      <c r="W2892" s="3" t="str">
        <f>IF(Bank_data3[[#This Row],[credit_risk]]=1,"High Risk","Low Risk")</f>
        <v>High Risk</v>
      </c>
      <c r="X2892" s="3" t="str">
        <f t="shared" si="315"/>
        <v>55+</v>
      </c>
      <c r="Y2892" s="3" t="str">
        <f t="shared" si="316"/>
        <v>Low Income</v>
      </c>
      <c r="Z2892" s="3" t="str">
        <f t="shared" si="317"/>
        <v>Poor</v>
      </c>
      <c r="AA2892" s="27">
        <f t="shared" si="318"/>
        <v>0.25508767401734178</v>
      </c>
      <c r="AB2892" s="3" t="str">
        <f t="shared" si="319"/>
        <v>Low</v>
      </c>
      <c r="AC2892" s="3" t="str">
        <f t="shared" si="320"/>
        <v>Medium</v>
      </c>
      <c r="AD2892" s="3" t="str">
        <f t="shared" si="321"/>
        <v>No</v>
      </c>
    </row>
    <row r="2893" spans="1:30" ht="15" customHeight="1" x14ac:dyDescent="0.3">
      <c r="A2893" s="3" t="s">
        <v>2914</v>
      </c>
      <c r="B2893" s="3">
        <v>37</v>
      </c>
      <c r="C2893" s="3" t="s">
        <v>31</v>
      </c>
      <c r="D2893" s="3" t="s">
        <v>33</v>
      </c>
      <c r="E2893" s="3">
        <v>43037.719918568102</v>
      </c>
      <c r="F2893" s="3">
        <v>37</v>
      </c>
      <c r="G2893" s="3">
        <v>2262.79474841601</v>
      </c>
      <c r="H2893" s="3">
        <v>0</v>
      </c>
      <c r="I2893" s="3">
        <v>569.41901076987904</v>
      </c>
      <c r="J2893" s="3">
        <v>41</v>
      </c>
      <c r="K2893" s="3">
        <v>799.66918218292903</v>
      </c>
      <c r="L2893" s="3">
        <v>26</v>
      </c>
      <c r="M2893" s="3">
        <v>4</v>
      </c>
      <c r="N2893" s="3">
        <v>7</v>
      </c>
      <c r="O2893" s="3">
        <v>808</v>
      </c>
      <c r="P2893" s="3">
        <v>2</v>
      </c>
      <c r="Q2893" s="3">
        <v>0</v>
      </c>
      <c r="R2893" s="3">
        <v>0</v>
      </c>
      <c r="S2893" s="3">
        <v>0</v>
      </c>
      <c r="T2893" s="3">
        <v>0</v>
      </c>
      <c r="U2893" s="3">
        <v>9668.8136899180899</v>
      </c>
      <c r="V2893" s="3">
        <v>0</v>
      </c>
      <c r="W2893" s="3" t="str">
        <f>IF(Bank_data3[[#This Row],[credit_risk]]=1,"High Risk","Low Risk")</f>
        <v>Low Risk</v>
      </c>
      <c r="X2893" s="3" t="str">
        <f t="shared" si="315"/>
        <v>35-44</v>
      </c>
      <c r="Y2893" s="3" t="str">
        <f t="shared" si="316"/>
        <v>Low Income</v>
      </c>
      <c r="Z2893" s="3" t="str">
        <f t="shared" si="317"/>
        <v>Excellent</v>
      </c>
      <c r="AA2893" s="27">
        <f t="shared" si="318"/>
        <v>0</v>
      </c>
      <c r="AB2893" s="3" t="str">
        <f t="shared" si="319"/>
        <v>Medium</v>
      </c>
      <c r="AC2893" s="3" t="str">
        <f t="shared" si="320"/>
        <v>Medium</v>
      </c>
      <c r="AD2893" s="3" t="str">
        <f t="shared" si="321"/>
        <v>No</v>
      </c>
    </row>
    <row r="2894" spans="1:30" ht="15" customHeight="1" x14ac:dyDescent="0.3">
      <c r="A2894" s="3" t="s">
        <v>2915</v>
      </c>
      <c r="B2894" s="3">
        <v>40</v>
      </c>
      <c r="C2894" s="3" t="s">
        <v>31</v>
      </c>
      <c r="D2894" s="3" t="s">
        <v>33</v>
      </c>
      <c r="E2894" s="3">
        <v>49878.749189946197</v>
      </c>
      <c r="F2894" s="3">
        <v>211</v>
      </c>
      <c r="G2894" s="3">
        <v>1970.0750084307599</v>
      </c>
      <c r="H2894" s="3">
        <v>9</v>
      </c>
      <c r="I2894" s="3">
        <v>958.75294825086598</v>
      </c>
      <c r="J2894" s="3">
        <v>5</v>
      </c>
      <c r="K2894" s="3">
        <v>463.70302054044299</v>
      </c>
      <c r="L2894" s="3">
        <v>9</v>
      </c>
      <c r="M2894" s="3">
        <v>1</v>
      </c>
      <c r="N2894" s="3">
        <v>7</v>
      </c>
      <c r="O2894" s="3">
        <v>484</v>
      </c>
      <c r="P2894" s="3">
        <v>1</v>
      </c>
      <c r="Q2894" s="3">
        <v>3536.8741660119499</v>
      </c>
      <c r="R2894" s="3">
        <v>5</v>
      </c>
      <c r="S2894" s="3">
        <v>1</v>
      </c>
      <c r="T2894" s="3">
        <v>0</v>
      </c>
      <c r="U2894" s="3">
        <v>8039.9183212233602</v>
      </c>
      <c r="V2894" s="3">
        <v>1</v>
      </c>
      <c r="W2894" s="3" t="str">
        <f>IF(Bank_data3[[#This Row],[credit_risk]]=1,"High Risk","Low Risk")</f>
        <v>High Risk</v>
      </c>
      <c r="X2894" s="3" t="str">
        <f t="shared" si="315"/>
        <v>35-44</v>
      </c>
      <c r="Y2894" s="3" t="str">
        <f t="shared" si="316"/>
        <v>Low Income</v>
      </c>
      <c r="Z2894" s="3" t="str">
        <f t="shared" si="317"/>
        <v>Poor</v>
      </c>
      <c r="AA2894" s="27">
        <f t="shared" si="318"/>
        <v>7.0909439860710452E-2</v>
      </c>
      <c r="AB2894" s="3" t="str">
        <f t="shared" si="319"/>
        <v>Medium</v>
      </c>
      <c r="AC2894" s="3" t="str">
        <f t="shared" si="320"/>
        <v>Low</v>
      </c>
      <c r="AD2894" s="3" t="str">
        <f t="shared" si="321"/>
        <v>No</v>
      </c>
    </row>
    <row r="2895" spans="1:30" ht="15" customHeight="1" x14ac:dyDescent="0.3">
      <c r="A2895" s="3" t="s">
        <v>2916</v>
      </c>
      <c r="B2895" s="3">
        <v>32</v>
      </c>
      <c r="C2895" s="3" t="s">
        <v>28</v>
      </c>
      <c r="D2895" s="3" t="s">
        <v>26</v>
      </c>
      <c r="E2895" s="3">
        <v>43612.617684664103</v>
      </c>
      <c r="F2895" s="3">
        <v>27</v>
      </c>
      <c r="G2895" s="3">
        <v>1842.23992740258</v>
      </c>
      <c r="H2895" s="3">
        <v>6</v>
      </c>
      <c r="I2895" s="3">
        <v>1126.7041428589901</v>
      </c>
      <c r="J2895" s="3">
        <v>9</v>
      </c>
      <c r="K2895" s="3">
        <v>562.08019818626894</v>
      </c>
      <c r="L2895" s="3">
        <v>15</v>
      </c>
      <c r="M2895" s="3">
        <v>14</v>
      </c>
      <c r="N2895" s="3">
        <v>7</v>
      </c>
      <c r="O2895" s="3">
        <v>453</v>
      </c>
      <c r="P2895" s="3">
        <v>4</v>
      </c>
      <c r="Q2895" s="3">
        <v>10692.3475899692</v>
      </c>
      <c r="R2895" s="3">
        <v>3</v>
      </c>
      <c r="S2895" s="3">
        <v>0</v>
      </c>
      <c r="T2895" s="3">
        <v>0</v>
      </c>
      <c r="U2895" s="3">
        <v>15115.2632510073</v>
      </c>
      <c r="V2895" s="3">
        <v>1</v>
      </c>
      <c r="W2895" s="3" t="str">
        <f>IF(Bank_data3[[#This Row],[credit_risk]]=1,"High Risk","Low Risk")</f>
        <v>High Risk</v>
      </c>
      <c r="X2895" s="3" t="str">
        <f t="shared" si="315"/>
        <v>25-34</v>
      </c>
      <c r="Y2895" s="3" t="str">
        <f t="shared" si="316"/>
        <v>Low Income</v>
      </c>
      <c r="Z2895" s="3" t="str">
        <f t="shared" si="317"/>
        <v>Poor</v>
      </c>
      <c r="AA2895" s="27">
        <f t="shared" si="318"/>
        <v>0.2451663797683267</v>
      </c>
      <c r="AB2895" s="3" t="str">
        <f t="shared" si="319"/>
        <v>Medium</v>
      </c>
      <c r="AC2895" s="3" t="str">
        <f t="shared" si="320"/>
        <v>Medium</v>
      </c>
      <c r="AD2895" s="3" t="str">
        <f t="shared" si="321"/>
        <v>No</v>
      </c>
    </row>
    <row r="2896" spans="1:30" ht="15" customHeight="1" x14ac:dyDescent="0.3">
      <c r="A2896" s="3" t="s">
        <v>2917</v>
      </c>
      <c r="B2896" s="3">
        <v>40</v>
      </c>
      <c r="C2896" s="3" t="s">
        <v>31</v>
      </c>
      <c r="D2896" s="3" t="s">
        <v>33</v>
      </c>
      <c r="E2896" s="3">
        <v>31545.042247945399</v>
      </c>
      <c r="F2896" s="3">
        <v>115</v>
      </c>
      <c r="G2896" s="3">
        <v>3041.3267544097098</v>
      </c>
      <c r="H2896" s="3">
        <v>8</v>
      </c>
      <c r="I2896" s="3">
        <v>687.02342953961397</v>
      </c>
      <c r="J2896" s="3">
        <v>21</v>
      </c>
      <c r="K2896" s="3">
        <v>679.18739316155404</v>
      </c>
      <c r="L2896" s="3">
        <v>22</v>
      </c>
      <c r="M2896" s="3">
        <v>15</v>
      </c>
      <c r="N2896" s="3">
        <v>4</v>
      </c>
      <c r="O2896" s="3">
        <v>811</v>
      </c>
      <c r="P2896" s="3">
        <v>1</v>
      </c>
      <c r="Q2896" s="3">
        <v>13403.2089505893</v>
      </c>
      <c r="R2896" s="3">
        <v>4</v>
      </c>
      <c r="S2896" s="3">
        <v>0</v>
      </c>
      <c r="T2896" s="3">
        <v>0</v>
      </c>
      <c r="U2896" s="3">
        <v>10332.788421224601</v>
      </c>
      <c r="V2896" s="3">
        <v>1</v>
      </c>
      <c r="W2896" s="3" t="str">
        <f>IF(Bank_data3[[#This Row],[credit_risk]]=1,"High Risk","Low Risk")</f>
        <v>High Risk</v>
      </c>
      <c r="X2896" s="3" t="str">
        <f t="shared" si="315"/>
        <v>35-44</v>
      </c>
      <c r="Y2896" s="3" t="str">
        <f t="shared" si="316"/>
        <v>Low Income</v>
      </c>
      <c r="Z2896" s="3" t="str">
        <f t="shared" si="317"/>
        <v>Excellent</v>
      </c>
      <c r="AA2896" s="27">
        <f t="shared" si="318"/>
        <v>0.42489113963581016</v>
      </c>
      <c r="AB2896" s="3" t="str">
        <f t="shared" si="319"/>
        <v>Medium</v>
      </c>
      <c r="AC2896" s="3" t="str">
        <f t="shared" si="320"/>
        <v>Medium</v>
      </c>
      <c r="AD2896" s="3" t="str">
        <f t="shared" si="321"/>
        <v>No</v>
      </c>
    </row>
    <row r="2897" spans="1:30" ht="15" customHeight="1" x14ac:dyDescent="0.3">
      <c r="A2897" s="3" t="s">
        <v>2918</v>
      </c>
      <c r="B2897" s="3">
        <v>27</v>
      </c>
      <c r="C2897" s="3" t="s">
        <v>23</v>
      </c>
      <c r="D2897" s="3" t="s">
        <v>26</v>
      </c>
      <c r="E2897" s="3">
        <v>30631.880521133698</v>
      </c>
      <c r="F2897" s="3">
        <v>101</v>
      </c>
      <c r="G2897" s="3">
        <v>1620.01496508792</v>
      </c>
      <c r="H2897" s="3">
        <v>5</v>
      </c>
      <c r="I2897" s="3">
        <v>775.80325228918105</v>
      </c>
      <c r="J2897" s="3">
        <v>22</v>
      </c>
      <c r="K2897" s="3">
        <v>826.04090861467603</v>
      </c>
      <c r="L2897" s="3">
        <v>46</v>
      </c>
      <c r="M2897" s="3">
        <v>6</v>
      </c>
      <c r="N2897" s="3">
        <v>9</v>
      </c>
      <c r="O2897" s="3">
        <v>527</v>
      </c>
      <c r="P2897" s="3">
        <v>5</v>
      </c>
      <c r="Q2897" s="3">
        <v>19264.298451715498</v>
      </c>
      <c r="R2897" s="3">
        <v>7</v>
      </c>
      <c r="S2897" s="3">
        <v>0</v>
      </c>
      <c r="T2897" s="3">
        <v>0</v>
      </c>
      <c r="U2897" s="3">
        <v>12442.537443159999</v>
      </c>
      <c r="V2897" s="3">
        <v>1</v>
      </c>
      <c r="W2897" s="3" t="str">
        <f>IF(Bank_data3[[#This Row],[credit_risk]]=1,"High Risk","Low Risk")</f>
        <v>High Risk</v>
      </c>
      <c r="X2897" s="3" t="str">
        <f t="shared" si="315"/>
        <v>25-34</v>
      </c>
      <c r="Y2897" s="3" t="str">
        <f t="shared" si="316"/>
        <v>Low Income</v>
      </c>
      <c r="Z2897" s="3" t="str">
        <f t="shared" si="317"/>
        <v>Poor</v>
      </c>
      <c r="AA2897" s="27">
        <f t="shared" si="318"/>
        <v>0.62889702244772661</v>
      </c>
      <c r="AB2897" s="3" t="str">
        <f t="shared" si="319"/>
        <v>Medium</v>
      </c>
      <c r="AC2897" s="3" t="str">
        <f t="shared" si="320"/>
        <v>High</v>
      </c>
      <c r="AD2897" s="3" t="str">
        <f t="shared" si="321"/>
        <v>No</v>
      </c>
    </row>
    <row r="2898" spans="1:30" ht="15" customHeight="1" x14ac:dyDescent="0.3">
      <c r="A2898" s="3" t="s">
        <v>2919</v>
      </c>
      <c r="B2898" s="3">
        <v>65</v>
      </c>
      <c r="C2898" s="3" t="s">
        <v>28</v>
      </c>
      <c r="D2898" s="3" t="s">
        <v>33</v>
      </c>
      <c r="E2898" s="3">
        <v>63102.945002580498</v>
      </c>
      <c r="F2898" s="3">
        <v>149</v>
      </c>
      <c r="G2898" s="3">
        <v>706.47670133844804</v>
      </c>
      <c r="H2898" s="3">
        <v>5</v>
      </c>
      <c r="I2898" s="3">
        <v>1034.0234996788799</v>
      </c>
      <c r="J2898" s="3">
        <v>4</v>
      </c>
      <c r="K2898" s="3">
        <v>318.12348048132799</v>
      </c>
      <c r="L2898" s="3">
        <v>11</v>
      </c>
      <c r="M2898" s="3">
        <v>5</v>
      </c>
      <c r="N2898" s="3">
        <v>3</v>
      </c>
      <c r="O2898" s="3">
        <v>774</v>
      </c>
      <c r="P2898" s="3">
        <v>3</v>
      </c>
      <c r="Q2898" s="3">
        <v>14149.022567317699</v>
      </c>
      <c r="R2898" s="3">
        <v>6</v>
      </c>
      <c r="S2898" s="3">
        <v>1</v>
      </c>
      <c r="T2898" s="3">
        <v>0</v>
      </c>
      <c r="U2898" s="3">
        <v>11332.072656931599</v>
      </c>
      <c r="V2898" s="3">
        <v>1</v>
      </c>
      <c r="W2898" s="3" t="str">
        <f>IF(Bank_data3[[#This Row],[credit_risk]]=1,"High Risk","Low Risk")</f>
        <v>High Risk</v>
      </c>
      <c r="X2898" s="3" t="str">
        <f t="shared" si="315"/>
        <v>55+</v>
      </c>
      <c r="Y2898" s="3" t="str">
        <f t="shared" si="316"/>
        <v>Middle Income</v>
      </c>
      <c r="Z2898" s="3" t="str">
        <f t="shared" si="317"/>
        <v>Very Good</v>
      </c>
      <c r="AA2898" s="27">
        <f t="shared" si="318"/>
        <v>0.22422127155458588</v>
      </c>
      <c r="AB2898" s="3" t="str">
        <f t="shared" si="319"/>
        <v>Low</v>
      </c>
      <c r="AC2898" s="3" t="str">
        <f t="shared" si="320"/>
        <v>Medium</v>
      </c>
      <c r="AD2898" s="3" t="str">
        <f t="shared" si="321"/>
        <v>No</v>
      </c>
    </row>
    <row r="2899" spans="1:30" ht="15" customHeight="1" x14ac:dyDescent="0.3">
      <c r="A2899" s="3" t="s">
        <v>2920</v>
      </c>
      <c r="B2899" s="3">
        <v>59</v>
      </c>
      <c r="C2899" s="3" t="s">
        <v>23</v>
      </c>
      <c r="D2899" s="3" t="s">
        <v>26</v>
      </c>
      <c r="E2899" s="3">
        <v>77626.576509869396</v>
      </c>
      <c r="F2899" s="3">
        <v>235</v>
      </c>
      <c r="G2899" s="3">
        <v>2563.0133663023998</v>
      </c>
      <c r="H2899" s="3">
        <v>8</v>
      </c>
      <c r="I2899" s="3">
        <v>739.629590539123</v>
      </c>
      <c r="J2899" s="3">
        <v>27</v>
      </c>
      <c r="K2899" s="3">
        <v>259.41015877224697</v>
      </c>
      <c r="L2899" s="3">
        <v>27</v>
      </c>
      <c r="M2899" s="3">
        <v>16</v>
      </c>
      <c r="N2899" s="3">
        <v>2</v>
      </c>
      <c r="O2899" s="3">
        <v>401</v>
      </c>
      <c r="P2899" s="3">
        <v>1</v>
      </c>
      <c r="Q2899" s="3">
        <v>21351.969257873599</v>
      </c>
      <c r="R2899" s="3">
        <v>3</v>
      </c>
      <c r="S2899" s="3">
        <v>0</v>
      </c>
      <c r="T2899" s="3">
        <v>0</v>
      </c>
      <c r="U2899" s="3">
        <v>8955.7614004015904</v>
      </c>
      <c r="V2899" s="3">
        <v>1</v>
      </c>
      <c r="W2899" s="3" t="str">
        <f>IF(Bank_data3[[#This Row],[credit_risk]]=1,"High Risk","Low Risk")</f>
        <v>High Risk</v>
      </c>
      <c r="X2899" s="3" t="str">
        <f t="shared" si="315"/>
        <v>55+</v>
      </c>
      <c r="Y2899" s="3" t="str">
        <f t="shared" si="316"/>
        <v>Middle Income</v>
      </c>
      <c r="Z2899" s="3" t="str">
        <f t="shared" si="317"/>
        <v>Poor</v>
      </c>
      <c r="AA2899" s="27">
        <f t="shared" si="318"/>
        <v>0.27506004023195491</v>
      </c>
      <c r="AB2899" s="3" t="str">
        <f t="shared" si="319"/>
        <v>Medium</v>
      </c>
      <c r="AC2899" s="3" t="str">
        <f t="shared" si="320"/>
        <v>Medium</v>
      </c>
      <c r="AD2899" s="3" t="str">
        <f t="shared" si="321"/>
        <v>No</v>
      </c>
    </row>
    <row r="2900" spans="1:30" ht="15" customHeight="1" x14ac:dyDescent="0.3">
      <c r="A2900" s="3" t="s">
        <v>2921</v>
      </c>
      <c r="B2900" s="3">
        <v>65</v>
      </c>
      <c r="C2900" s="3" t="s">
        <v>23</v>
      </c>
      <c r="D2900" s="3" t="s">
        <v>26</v>
      </c>
      <c r="E2900" s="3">
        <v>12911.415279196999</v>
      </c>
      <c r="F2900" s="3">
        <v>33</v>
      </c>
      <c r="G2900" s="3">
        <v>1174.0221014461499</v>
      </c>
      <c r="H2900" s="3">
        <v>3</v>
      </c>
      <c r="I2900" s="3">
        <v>695.23555934644105</v>
      </c>
      <c r="J2900" s="3">
        <v>8</v>
      </c>
      <c r="K2900" s="3">
        <v>321.509799771134</v>
      </c>
      <c r="L2900" s="3">
        <v>76</v>
      </c>
      <c r="M2900" s="3">
        <v>0</v>
      </c>
      <c r="N2900" s="3">
        <v>3</v>
      </c>
      <c r="O2900" s="3">
        <v>557</v>
      </c>
      <c r="P2900" s="3">
        <v>4</v>
      </c>
      <c r="Q2900" s="3">
        <v>10793.3596822784</v>
      </c>
      <c r="R2900" s="3">
        <v>3</v>
      </c>
      <c r="S2900" s="3">
        <v>0</v>
      </c>
      <c r="T2900" s="3">
        <v>0</v>
      </c>
      <c r="U2900" s="3">
        <v>10637.8612223051</v>
      </c>
      <c r="V2900" s="3">
        <v>1</v>
      </c>
      <c r="W2900" s="3" t="str">
        <f>IF(Bank_data3[[#This Row],[credit_risk]]=1,"High Risk","Low Risk")</f>
        <v>High Risk</v>
      </c>
      <c r="X2900" s="3" t="str">
        <f t="shared" si="315"/>
        <v>55+</v>
      </c>
      <c r="Y2900" s="3" t="str">
        <f t="shared" si="316"/>
        <v>Low Income</v>
      </c>
      <c r="Z2900" s="3" t="str">
        <f t="shared" si="317"/>
        <v>Poor</v>
      </c>
      <c r="AA2900" s="27">
        <f t="shared" si="318"/>
        <v>0.8359548081199718</v>
      </c>
      <c r="AB2900" s="3" t="str">
        <f t="shared" si="319"/>
        <v>Medium</v>
      </c>
      <c r="AC2900" s="3" t="str">
        <f t="shared" si="320"/>
        <v>High</v>
      </c>
      <c r="AD2900" s="3" t="str">
        <f t="shared" si="321"/>
        <v>No</v>
      </c>
    </row>
    <row r="2901" spans="1:30" ht="15" customHeight="1" x14ac:dyDescent="0.3">
      <c r="A2901" s="3" t="s">
        <v>2922</v>
      </c>
      <c r="B2901" s="3">
        <v>26</v>
      </c>
      <c r="C2901" s="3" t="s">
        <v>23</v>
      </c>
      <c r="D2901" s="3" t="s">
        <v>26</v>
      </c>
      <c r="E2901" s="3">
        <v>44102.864010820696</v>
      </c>
      <c r="F2901" s="3">
        <v>83</v>
      </c>
      <c r="G2901" s="3">
        <v>1415.8564665660599</v>
      </c>
      <c r="H2901" s="3">
        <v>4</v>
      </c>
      <c r="I2901" s="3">
        <v>535.63071309547104</v>
      </c>
      <c r="J2901" s="3">
        <v>38</v>
      </c>
      <c r="K2901" s="3">
        <v>663.26474366724904</v>
      </c>
      <c r="L2901" s="3">
        <v>17</v>
      </c>
      <c r="M2901" s="3">
        <v>5</v>
      </c>
      <c r="N2901" s="3">
        <v>7</v>
      </c>
      <c r="O2901" s="3">
        <v>371</v>
      </c>
      <c r="P2901" s="3">
        <v>3</v>
      </c>
      <c r="Q2901" s="3">
        <v>15310.812970189399</v>
      </c>
      <c r="R2901" s="3">
        <v>2</v>
      </c>
      <c r="S2901" s="3">
        <v>0</v>
      </c>
      <c r="T2901" s="3">
        <v>0</v>
      </c>
      <c r="U2901" s="3">
        <v>9007.8032473293297</v>
      </c>
      <c r="V2901" s="3">
        <v>1</v>
      </c>
      <c r="W2901" s="3" t="str">
        <f>IF(Bank_data3[[#This Row],[credit_risk]]=1,"High Risk","Low Risk")</f>
        <v>High Risk</v>
      </c>
      <c r="X2901" s="3" t="str">
        <f t="shared" si="315"/>
        <v>25-34</v>
      </c>
      <c r="Y2901" s="3" t="str">
        <f t="shared" si="316"/>
        <v>Low Income</v>
      </c>
      <c r="Z2901" s="3" t="str">
        <f t="shared" si="317"/>
        <v>Poor</v>
      </c>
      <c r="AA2901" s="27">
        <f t="shared" si="318"/>
        <v>0.34716142168075231</v>
      </c>
      <c r="AB2901" s="3" t="str">
        <f t="shared" si="319"/>
        <v>Medium</v>
      </c>
      <c r="AC2901" s="3" t="str">
        <f t="shared" si="320"/>
        <v>Medium</v>
      </c>
      <c r="AD2901" s="3" t="str">
        <f t="shared" si="321"/>
        <v>No</v>
      </c>
    </row>
    <row r="2902" spans="1:30" ht="15" customHeight="1" x14ac:dyDescent="0.3">
      <c r="A2902" s="3" t="s">
        <v>2923</v>
      </c>
      <c r="B2902" s="3">
        <v>42</v>
      </c>
      <c r="C2902" s="3" t="s">
        <v>28</v>
      </c>
      <c r="D2902" s="3" t="s">
        <v>33</v>
      </c>
      <c r="E2902" s="3">
        <v>63175.354473097701</v>
      </c>
      <c r="F2902" s="3">
        <v>52</v>
      </c>
      <c r="G2902" s="3">
        <v>1070.84236882903</v>
      </c>
      <c r="H2902" s="3">
        <v>4</v>
      </c>
      <c r="I2902" s="3">
        <v>529.560381819089</v>
      </c>
      <c r="J2902" s="3">
        <v>48</v>
      </c>
      <c r="K2902" s="3">
        <v>691.91980254713803</v>
      </c>
      <c r="L2902" s="3">
        <v>57</v>
      </c>
      <c r="M2902" s="3">
        <v>5</v>
      </c>
      <c r="N2902" s="3">
        <v>3</v>
      </c>
      <c r="O2902" s="3">
        <v>798</v>
      </c>
      <c r="P2902" s="3">
        <v>3</v>
      </c>
      <c r="Q2902" s="3">
        <v>6111.1322447473403</v>
      </c>
      <c r="R2902" s="3">
        <v>3</v>
      </c>
      <c r="S2902" s="3">
        <v>0</v>
      </c>
      <c r="T2902" s="3">
        <v>0</v>
      </c>
      <c r="U2902" s="3">
        <v>2740.9922650363201</v>
      </c>
      <c r="V2902" s="3">
        <v>0</v>
      </c>
      <c r="W2902" s="3" t="str">
        <f>IF(Bank_data3[[#This Row],[credit_risk]]=1,"High Risk","Low Risk")</f>
        <v>Low Risk</v>
      </c>
      <c r="X2902" s="3" t="str">
        <f t="shared" si="315"/>
        <v>35-44</v>
      </c>
      <c r="Y2902" s="3" t="str">
        <f t="shared" si="316"/>
        <v>Middle Income</v>
      </c>
      <c r="Z2902" s="3" t="str">
        <f t="shared" si="317"/>
        <v>Very Good</v>
      </c>
      <c r="AA2902" s="27">
        <f t="shared" si="318"/>
        <v>9.6732852482049408E-2</v>
      </c>
      <c r="AB2902" s="3" t="str">
        <f t="shared" si="319"/>
        <v>Medium</v>
      </c>
      <c r="AC2902" s="3" t="str">
        <f t="shared" si="320"/>
        <v>High</v>
      </c>
      <c r="AD2902" s="3" t="str">
        <f t="shared" si="321"/>
        <v>No</v>
      </c>
    </row>
    <row r="2903" spans="1:30" ht="15" customHeight="1" x14ac:dyDescent="0.3">
      <c r="A2903" s="3" t="s">
        <v>2924</v>
      </c>
      <c r="B2903" s="3">
        <v>63</v>
      </c>
      <c r="C2903" s="3" t="s">
        <v>31</v>
      </c>
      <c r="D2903" s="3" t="s">
        <v>26</v>
      </c>
      <c r="E2903" s="3">
        <v>49413.132312784699</v>
      </c>
      <c r="F2903" s="3">
        <v>89</v>
      </c>
      <c r="G2903" s="3">
        <v>834.10154360511899</v>
      </c>
      <c r="H2903" s="3">
        <v>11</v>
      </c>
      <c r="I2903" s="3">
        <v>1734.1089653781401</v>
      </c>
      <c r="J2903" s="3">
        <v>43</v>
      </c>
      <c r="K2903" s="3">
        <v>548.99606803664005</v>
      </c>
      <c r="L2903" s="3">
        <v>1</v>
      </c>
      <c r="M2903" s="3">
        <v>3</v>
      </c>
      <c r="N2903" s="3">
        <v>7</v>
      </c>
      <c r="O2903" s="3">
        <v>659</v>
      </c>
      <c r="P2903" s="3">
        <v>4</v>
      </c>
      <c r="Q2903" s="3">
        <v>13886.5754558481</v>
      </c>
      <c r="R2903" s="3">
        <v>1</v>
      </c>
      <c r="S2903" s="3">
        <v>0</v>
      </c>
      <c r="T2903" s="3">
        <v>0</v>
      </c>
      <c r="U2903" s="3">
        <v>10503.9450301746</v>
      </c>
      <c r="V2903" s="3">
        <v>0</v>
      </c>
      <c r="W2903" s="3" t="str">
        <f>IF(Bank_data3[[#This Row],[credit_risk]]=1,"High Risk","Low Risk")</f>
        <v>Low Risk</v>
      </c>
      <c r="X2903" s="3" t="str">
        <f t="shared" si="315"/>
        <v>55+</v>
      </c>
      <c r="Y2903" s="3" t="str">
        <f t="shared" si="316"/>
        <v>Low Income</v>
      </c>
      <c r="Z2903" s="3" t="str">
        <f t="shared" si="317"/>
        <v>Fair</v>
      </c>
      <c r="AA2903" s="27">
        <f t="shared" si="318"/>
        <v>0.28103005832429723</v>
      </c>
      <c r="AB2903" s="3" t="str">
        <f t="shared" si="319"/>
        <v>Low</v>
      </c>
      <c r="AC2903" s="3" t="str">
        <f t="shared" si="320"/>
        <v>Low</v>
      </c>
      <c r="AD2903" s="3" t="str">
        <f t="shared" si="321"/>
        <v>No</v>
      </c>
    </row>
    <row r="2904" spans="1:30" ht="15" customHeight="1" x14ac:dyDescent="0.3">
      <c r="A2904" s="3" t="s">
        <v>2925</v>
      </c>
      <c r="B2904" s="3">
        <v>51</v>
      </c>
      <c r="C2904" s="3" t="s">
        <v>23</v>
      </c>
      <c r="D2904" s="3" t="s">
        <v>24</v>
      </c>
      <c r="E2904" s="3">
        <v>29953.640805700299</v>
      </c>
      <c r="F2904" s="3">
        <v>193</v>
      </c>
      <c r="G2904" s="3">
        <v>1162.7514090790901</v>
      </c>
      <c r="H2904" s="3">
        <v>4</v>
      </c>
      <c r="I2904" s="3">
        <v>731.32941897232104</v>
      </c>
      <c r="J2904" s="3">
        <v>27</v>
      </c>
      <c r="K2904" s="3">
        <v>744.77908189735103</v>
      </c>
      <c r="L2904" s="3">
        <v>45</v>
      </c>
      <c r="M2904" s="3">
        <v>7</v>
      </c>
      <c r="N2904" s="3">
        <v>7</v>
      </c>
      <c r="O2904" s="3">
        <v>540</v>
      </c>
      <c r="P2904" s="3">
        <v>4</v>
      </c>
      <c r="Q2904" s="3">
        <v>9759.8047427800502</v>
      </c>
      <c r="R2904" s="3">
        <v>1</v>
      </c>
      <c r="S2904" s="3">
        <v>0</v>
      </c>
      <c r="T2904" s="3">
        <v>0</v>
      </c>
      <c r="U2904" s="3">
        <v>7094.04582965999</v>
      </c>
      <c r="V2904" s="3">
        <v>1</v>
      </c>
      <c r="W2904" s="3" t="str">
        <f>IF(Bank_data3[[#This Row],[credit_risk]]=1,"High Risk","Low Risk")</f>
        <v>High Risk</v>
      </c>
      <c r="X2904" s="3" t="str">
        <f t="shared" si="315"/>
        <v>45-54</v>
      </c>
      <c r="Y2904" s="3" t="str">
        <f t="shared" si="316"/>
        <v>Low Income</v>
      </c>
      <c r="Z2904" s="3" t="str">
        <f t="shared" si="317"/>
        <v>Poor</v>
      </c>
      <c r="AA2904" s="27">
        <f t="shared" si="318"/>
        <v>0.32583033248241128</v>
      </c>
      <c r="AB2904" s="3" t="str">
        <f t="shared" si="319"/>
        <v>Medium</v>
      </c>
      <c r="AC2904" s="3" t="str">
        <f t="shared" si="320"/>
        <v>High</v>
      </c>
      <c r="AD2904" s="3" t="str">
        <f t="shared" si="321"/>
        <v>No</v>
      </c>
    </row>
    <row r="2905" spans="1:30" ht="15" customHeight="1" x14ac:dyDescent="0.3">
      <c r="A2905" s="3" t="s">
        <v>2926</v>
      </c>
      <c r="B2905" s="3">
        <v>30</v>
      </c>
      <c r="C2905" s="3" t="s">
        <v>23</v>
      </c>
      <c r="D2905" s="3" t="s">
        <v>24</v>
      </c>
      <c r="E2905" s="3">
        <v>41399.790726855601</v>
      </c>
      <c r="F2905" s="3">
        <v>49</v>
      </c>
      <c r="G2905" s="3">
        <v>2716.5040635764799</v>
      </c>
      <c r="H2905" s="3">
        <v>7</v>
      </c>
      <c r="I2905" s="3">
        <v>1277.7704125292801</v>
      </c>
      <c r="J2905" s="3">
        <v>24</v>
      </c>
      <c r="K2905" s="3">
        <v>692.167674933125</v>
      </c>
      <c r="L2905" s="3">
        <v>16</v>
      </c>
      <c r="M2905" s="3">
        <v>8</v>
      </c>
      <c r="N2905" s="3">
        <v>0</v>
      </c>
      <c r="O2905" s="3">
        <v>414</v>
      </c>
      <c r="P2905" s="3">
        <v>4</v>
      </c>
      <c r="Q2905" s="3">
        <v>9103.7904579135502</v>
      </c>
      <c r="R2905" s="3">
        <v>4</v>
      </c>
      <c r="S2905" s="3">
        <v>0</v>
      </c>
      <c r="T2905" s="3">
        <v>0</v>
      </c>
      <c r="U2905" s="3">
        <v>15447.4258062975</v>
      </c>
      <c r="V2905" s="3">
        <v>1</v>
      </c>
      <c r="W2905" s="3" t="str">
        <f>IF(Bank_data3[[#This Row],[credit_risk]]=1,"High Risk","Low Risk")</f>
        <v>High Risk</v>
      </c>
      <c r="X2905" s="3" t="str">
        <f t="shared" si="315"/>
        <v>25-34</v>
      </c>
      <c r="Y2905" s="3" t="str">
        <f t="shared" si="316"/>
        <v>Low Income</v>
      </c>
      <c r="Z2905" s="3" t="str">
        <f t="shared" si="317"/>
        <v>Poor</v>
      </c>
      <c r="AA2905" s="27">
        <f t="shared" si="318"/>
        <v>0.2198994318106062</v>
      </c>
      <c r="AB2905" s="3" t="str">
        <f t="shared" si="319"/>
        <v>Medium</v>
      </c>
      <c r="AC2905" s="3" t="str">
        <f t="shared" si="320"/>
        <v>Medium</v>
      </c>
      <c r="AD2905" s="3" t="str">
        <f t="shared" si="321"/>
        <v>No</v>
      </c>
    </row>
    <row r="2906" spans="1:30" ht="15" customHeight="1" x14ac:dyDescent="0.3">
      <c r="A2906" s="3" t="s">
        <v>2927</v>
      </c>
      <c r="B2906" s="3">
        <v>41</v>
      </c>
      <c r="C2906" s="3" t="s">
        <v>23</v>
      </c>
      <c r="D2906" s="3" t="s">
        <v>33</v>
      </c>
      <c r="E2906" s="3">
        <v>55438.704273773401</v>
      </c>
      <c r="F2906" s="3">
        <v>3</v>
      </c>
      <c r="G2906" s="3">
        <v>646.78791173537502</v>
      </c>
      <c r="H2906" s="3">
        <v>10</v>
      </c>
      <c r="I2906" s="3">
        <v>1389.3976681316799</v>
      </c>
      <c r="J2906" s="3">
        <v>42</v>
      </c>
      <c r="K2906" s="3">
        <v>344.54870200159002</v>
      </c>
      <c r="L2906" s="3">
        <v>63</v>
      </c>
      <c r="M2906" s="3">
        <v>9</v>
      </c>
      <c r="N2906" s="3">
        <v>8</v>
      </c>
      <c r="O2906" s="3">
        <v>876</v>
      </c>
      <c r="P2906" s="3">
        <v>2</v>
      </c>
      <c r="Q2906" s="3">
        <v>12425.3992333608</v>
      </c>
      <c r="R2906" s="3">
        <v>4</v>
      </c>
      <c r="S2906" s="3">
        <v>0</v>
      </c>
      <c r="T2906" s="3">
        <v>0</v>
      </c>
      <c r="U2906" s="3">
        <v>4411.9909907200699</v>
      </c>
      <c r="V2906" s="3">
        <v>1</v>
      </c>
      <c r="W2906" s="3" t="str">
        <f>IF(Bank_data3[[#This Row],[credit_risk]]=1,"High Risk","Low Risk")</f>
        <v>High Risk</v>
      </c>
      <c r="X2906" s="3" t="str">
        <f t="shared" si="315"/>
        <v>35-44</v>
      </c>
      <c r="Y2906" s="3" t="str">
        <f t="shared" si="316"/>
        <v>Middle Income</v>
      </c>
      <c r="Z2906" s="3" t="str">
        <f t="shared" si="317"/>
        <v>Excellent</v>
      </c>
      <c r="AA2906" s="27">
        <f t="shared" si="318"/>
        <v>0.22412860105821289</v>
      </c>
      <c r="AB2906" s="3" t="str">
        <f t="shared" si="319"/>
        <v>Low</v>
      </c>
      <c r="AC2906" s="3" t="str">
        <f t="shared" si="320"/>
        <v>High</v>
      </c>
      <c r="AD2906" s="3" t="str">
        <f t="shared" si="321"/>
        <v>No</v>
      </c>
    </row>
    <row r="2907" spans="1:30" ht="15" customHeight="1" x14ac:dyDescent="0.3">
      <c r="A2907" s="3" t="s">
        <v>2928</v>
      </c>
      <c r="B2907" s="3">
        <v>41</v>
      </c>
      <c r="C2907" s="3" t="s">
        <v>31</v>
      </c>
      <c r="D2907" s="3" t="s">
        <v>24</v>
      </c>
      <c r="E2907" s="3">
        <v>44470.5420311536</v>
      </c>
      <c r="F2907" s="3">
        <v>127</v>
      </c>
      <c r="G2907" s="3">
        <v>2355.6102713731798</v>
      </c>
      <c r="H2907" s="3">
        <v>0</v>
      </c>
      <c r="I2907" s="3">
        <v>735.74619867739398</v>
      </c>
      <c r="J2907" s="3">
        <v>37</v>
      </c>
      <c r="K2907" s="3">
        <v>125.10812292124599</v>
      </c>
      <c r="L2907" s="3">
        <v>64</v>
      </c>
      <c r="M2907" s="3">
        <v>7</v>
      </c>
      <c r="N2907" s="3">
        <v>2</v>
      </c>
      <c r="O2907" s="3">
        <v>709</v>
      </c>
      <c r="P2907" s="3">
        <v>4</v>
      </c>
      <c r="Q2907" s="3">
        <v>3491.7828224463201</v>
      </c>
      <c r="R2907" s="3">
        <v>5</v>
      </c>
      <c r="S2907" s="3">
        <v>0</v>
      </c>
      <c r="T2907" s="3">
        <v>0</v>
      </c>
      <c r="U2907" s="3">
        <v>1880.1017052641</v>
      </c>
      <c r="V2907" s="3">
        <v>1</v>
      </c>
      <c r="W2907" s="3" t="str">
        <f>IF(Bank_data3[[#This Row],[credit_risk]]=1,"High Risk","Low Risk")</f>
        <v>High Risk</v>
      </c>
      <c r="X2907" s="3" t="str">
        <f t="shared" si="315"/>
        <v>35-44</v>
      </c>
      <c r="Y2907" s="3" t="str">
        <f t="shared" si="316"/>
        <v>Low Income</v>
      </c>
      <c r="Z2907" s="3" t="str">
        <f t="shared" si="317"/>
        <v>Good</v>
      </c>
      <c r="AA2907" s="27">
        <f t="shared" si="318"/>
        <v>7.8519007481405792E-2</v>
      </c>
      <c r="AB2907" s="3" t="str">
        <f t="shared" si="319"/>
        <v>Medium</v>
      </c>
      <c r="AC2907" s="3" t="str">
        <f t="shared" si="320"/>
        <v>High</v>
      </c>
      <c r="AD2907" s="3" t="str">
        <f t="shared" si="321"/>
        <v>No</v>
      </c>
    </row>
    <row r="2908" spans="1:30" ht="15" customHeight="1" x14ac:dyDescent="0.3">
      <c r="A2908" s="3" t="s">
        <v>2929</v>
      </c>
      <c r="B2908" s="3">
        <v>62</v>
      </c>
      <c r="C2908" s="3" t="s">
        <v>31</v>
      </c>
      <c r="D2908" s="3" t="s">
        <v>24</v>
      </c>
      <c r="E2908" s="3">
        <v>49136.361189465897</v>
      </c>
      <c r="F2908" s="3">
        <v>188</v>
      </c>
      <c r="G2908" s="3">
        <v>20.748803420264998</v>
      </c>
      <c r="H2908" s="3">
        <v>9</v>
      </c>
      <c r="I2908" s="3">
        <v>928.95043295216897</v>
      </c>
      <c r="J2908" s="3">
        <v>26</v>
      </c>
      <c r="K2908" s="3">
        <v>390.18142268730099</v>
      </c>
      <c r="L2908" s="3">
        <v>53</v>
      </c>
      <c r="M2908" s="3">
        <v>1</v>
      </c>
      <c r="N2908" s="3">
        <v>5</v>
      </c>
      <c r="O2908" s="3">
        <v>726</v>
      </c>
      <c r="P2908" s="3">
        <v>1</v>
      </c>
      <c r="Q2908" s="3">
        <v>13986.6709761573</v>
      </c>
      <c r="R2908" s="3">
        <v>0</v>
      </c>
      <c r="S2908" s="3">
        <v>0</v>
      </c>
      <c r="T2908" s="3">
        <v>0</v>
      </c>
      <c r="U2908" s="3">
        <v>11661.8970692041</v>
      </c>
      <c r="V2908" s="3">
        <v>0</v>
      </c>
      <c r="W2908" s="3" t="str">
        <f>IF(Bank_data3[[#This Row],[credit_risk]]=1,"High Risk","Low Risk")</f>
        <v>Low Risk</v>
      </c>
      <c r="X2908" s="3" t="str">
        <f t="shared" si="315"/>
        <v>55+</v>
      </c>
      <c r="Y2908" s="3" t="str">
        <f t="shared" si="316"/>
        <v>Low Income</v>
      </c>
      <c r="Z2908" s="3" t="str">
        <f t="shared" si="317"/>
        <v>Good</v>
      </c>
      <c r="AA2908" s="27">
        <f t="shared" si="318"/>
        <v>0.28465011729757134</v>
      </c>
      <c r="AB2908" s="3" t="str">
        <f t="shared" si="319"/>
        <v>Low</v>
      </c>
      <c r="AC2908" s="3" t="str">
        <f t="shared" si="320"/>
        <v>High</v>
      </c>
      <c r="AD2908" s="3" t="str">
        <f t="shared" si="321"/>
        <v>No</v>
      </c>
    </row>
    <row r="2909" spans="1:30" ht="15" customHeight="1" x14ac:dyDescent="0.3">
      <c r="A2909" s="3" t="s">
        <v>2930</v>
      </c>
      <c r="B2909" s="3">
        <v>44</v>
      </c>
      <c r="C2909" s="3" t="s">
        <v>28</v>
      </c>
      <c r="D2909" s="3" t="s">
        <v>24</v>
      </c>
      <c r="E2909" s="3">
        <v>49655.111043530502</v>
      </c>
      <c r="F2909" s="3">
        <v>140</v>
      </c>
      <c r="G2909" s="3">
        <v>2780.7705239803799</v>
      </c>
      <c r="H2909" s="3">
        <v>10</v>
      </c>
      <c r="I2909" s="3">
        <v>835.86746871156095</v>
      </c>
      <c r="J2909" s="3">
        <v>23</v>
      </c>
      <c r="K2909" s="3">
        <v>634.33836990487998</v>
      </c>
      <c r="L2909" s="3">
        <v>42</v>
      </c>
      <c r="M2909" s="3">
        <v>19</v>
      </c>
      <c r="N2909" s="3">
        <v>2</v>
      </c>
      <c r="O2909" s="3">
        <v>827</v>
      </c>
      <c r="P2909" s="3">
        <v>5</v>
      </c>
      <c r="Q2909" s="3">
        <v>16227.6105409553</v>
      </c>
      <c r="R2909" s="3">
        <v>7</v>
      </c>
      <c r="S2909" s="3">
        <v>0</v>
      </c>
      <c r="T2909" s="3">
        <v>0</v>
      </c>
      <c r="U2909" s="3">
        <v>500</v>
      </c>
      <c r="V2909" s="3">
        <v>1</v>
      </c>
      <c r="W2909" s="3" t="str">
        <f>IF(Bank_data3[[#This Row],[credit_risk]]=1,"High Risk","Low Risk")</f>
        <v>High Risk</v>
      </c>
      <c r="X2909" s="3" t="str">
        <f t="shared" si="315"/>
        <v>35-44</v>
      </c>
      <c r="Y2909" s="3" t="str">
        <f t="shared" si="316"/>
        <v>Low Income</v>
      </c>
      <c r="Z2909" s="3" t="str">
        <f t="shared" si="317"/>
        <v>Excellent</v>
      </c>
      <c r="AA2909" s="27">
        <f t="shared" si="318"/>
        <v>0.32680644952599647</v>
      </c>
      <c r="AB2909" s="3" t="str">
        <f t="shared" si="319"/>
        <v>Medium</v>
      </c>
      <c r="AC2909" s="3" t="str">
        <f t="shared" si="320"/>
        <v>High</v>
      </c>
      <c r="AD2909" s="3" t="str">
        <f t="shared" si="321"/>
        <v>No</v>
      </c>
    </row>
    <row r="2910" spans="1:30" ht="15" customHeight="1" x14ac:dyDescent="0.3">
      <c r="A2910" s="3" t="s">
        <v>2931</v>
      </c>
      <c r="B2910" s="3">
        <v>41</v>
      </c>
      <c r="C2910" s="3" t="s">
        <v>31</v>
      </c>
      <c r="D2910" s="3" t="s">
        <v>33</v>
      </c>
      <c r="E2910" s="3">
        <v>40562.931026150698</v>
      </c>
      <c r="F2910" s="3">
        <v>138</v>
      </c>
      <c r="G2910" s="3">
        <v>2864.5858632681702</v>
      </c>
      <c r="H2910" s="3">
        <v>9</v>
      </c>
      <c r="I2910" s="3">
        <v>235.73617726946301</v>
      </c>
      <c r="J2910" s="3">
        <v>42</v>
      </c>
      <c r="K2910" s="3">
        <v>623.44655643242197</v>
      </c>
      <c r="L2910" s="3">
        <v>77</v>
      </c>
      <c r="M2910" s="3">
        <v>16</v>
      </c>
      <c r="N2910" s="3">
        <v>8</v>
      </c>
      <c r="O2910" s="3">
        <v>846</v>
      </c>
      <c r="P2910" s="3">
        <v>0</v>
      </c>
      <c r="Q2910" s="3">
        <v>7776.46611001977</v>
      </c>
      <c r="R2910" s="3">
        <v>2</v>
      </c>
      <c r="S2910" s="3">
        <v>0</v>
      </c>
      <c r="T2910" s="3">
        <v>0</v>
      </c>
      <c r="U2910" s="3">
        <v>12230.9626707877</v>
      </c>
      <c r="V2910" s="3">
        <v>0</v>
      </c>
      <c r="W2910" s="3" t="str">
        <f>IF(Bank_data3[[#This Row],[credit_risk]]=1,"High Risk","Low Risk")</f>
        <v>Low Risk</v>
      </c>
      <c r="X2910" s="3" t="str">
        <f t="shared" si="315"/>
        <v>35-44</v>
      </c>
      <c r="Y2910" s="3" t="str">
        <f t="shared" si="316"/>
        <v>Low Income</v>
      </c>
      <c r="Z2910" s="3" t="str">
        <f t="shared" si="317"/>
        <v>Excellent</v>
      </c>
      <c r="AA2910" s="27">
        <f t="shared" si="318"/>
        <v>0.19171361421112112</v>
      </c>
      <c r="AB2910" s="3" t="str">
        <f t="shared" si="319"/>
        <v>Medium</v>
      </c>
      <c r="AC2910" s="3" t="str">
        <f t="shared" si="320"/>
        <v>High</v>
      </c>
      <c r="AD2910" s="3" t="str">
        <f t="shared" si="321"/>
        <v>No</v>
      </c>
    </row>
    <row r="2911" spans="1:30" ht="15" customHeight="1" x14ac:dyDescent="0.3">
      <c r="A2911" s="3" t="s">
        <v>2932</v>
      </c>
      <c r="B2911" s="3">
        <v>47</v>
      </c>
      <c r="C2911" s="3" t="s">
        <v>28</v>
      </c>
      <c r="D2911" s="3" t="s">
        <v>33</v>
      </c>
      <c r="E2911" s="3">
        <v>64698.242431478597</v>
      </c>
      <c r="F2911" s="3">
        <v>108</v>
      </c>
      <c r="G2911" s="3">
        <v>680.99234226661099</v>
      </c>
      <c r="H2911" s="3">
        <v>10</v>
      </c>
      <c r="I2911" s="3">
        <v>256.80944571314302</v>
      </c>
      <c r="J2911" s="3">
        <v>42</v>
      </c>
      <c r="K2911" s="3">
        <v>49.212423353537901</v>
      </c>
      <c r="L2911" s="3">
        <v>75</v>
      </c>
      <c r="M2911" s="3">
        <v>0</v>
      </c>
      <c r="N2911" s="3">
        <v>0</v>
      </c>
      <c r="O2911" s="3">
        <v>439</v>
      </c>
      <c r="P2911" s="3">
        <v>2</v>
      </c>
      <c r="Q2911" s="3">
        <v>13097.385658834401</v>
      </c>
      <c r="R2911" s="3">
        <v>4</v>
      </c>
      <c r="S2911" s="3">
        <v>0</v>
      </c>
      <c r="T2911" s="3">
        <v>0</v>
      </c>
      <c r="U2911" s="3">
        <v>12350.5318319625</v>
      </c>
      <c r="V2911" s="3">
        <v>1</v>
      </c>
      <c r="W2911" s="3" t="str">
        <f>IF(Bank_data3[[#This Row],[credit_risk]]=1,"High Risk","Low Risk")</f>
        <v>High Risk</v>
      </c>
      <c r="X2911" s="3" t="str">
        <f t="shared" si="315"/>
        <v>45-54</v>
      </c>
      <c r="Y2911" s="3" t="str">
        <f t="shared" si="316"/>
        <v>Middle Income</v>
      </c>
      <c r="Z2911" s="3" t="str">
        <f t="shared" si="317"/>
        <v>Poor</v>
      </c>
      <c r="AA2911" s="27">
        <f t="shared" si="318"/>
        <v>0.20243804416643527</v>
      </c>
      <c r="AB2911" s="3" t="str">
        <f t="shared" si="319"/>
        <v>Low</v>
      </c>
      <c r="AC2911" s="3" t="str">
        <f t="shared" si="320"/>
        <v>High</v>
      </c>
      <c r="AD2911" s="3" t="str">
        <f t="shared" si="321"/>
        <v>No</v>
      </c>
    </row>
    <row r="2912" spans="1:30" ht="15" customHeight="1" x14ac:dyDescent="0.3">
      <c r="A2912" s="3" t="s">
        <v>2933</v>
      </c>
      <c r="B2912" s="3">
        <v>48</v>
      </c>
      <c r="C2912" s="3" t="s">
        <v>28</v>
      </c>
      <c r="D2912" s="3" t="s">
        <v>24</v>
      </c>
      <c r="E2912" s="3">
        <v>41405.151256860197</v>
      </c>
      <c r="F2912" s="3">
        <v>127</v>
      </c>
      <c r="G2912" s="3">
        <v>1563.14907621882</v>
      </c>
      <c r="H2912" s="3">
        <v>2</v>
      </c>
      <c r="I2912" s="3">
        <v>817.09696341649601</v>
      </c>
      <c r="J2912" s="3">
        <v>45</v>
      </c>
      <c r="K2912" s="3">
        <v>0</v>
      </c>
      <c r="L2912" s="3">
        <v>54</v>
      </c>
      <c r="M2912" s="3">
        <v>13</v>
      </c>
      <c r="N2912" s="3">
        <v>6</v>
      </c>
      <c r="O2912" s="3">
        <v>607</v>
      </c>
      <c r="P2912" s="3">
        <v>2</v>
      </c>
      <c r="Q2912" s="3">
        <v>19500.913564533701</v>
      </c>
      <c r="R2912" s="3">
        <v>0</v>
      </c>
      <c r="S2912" s="3">
        <v>0</v>
      </c>
      <c r="T2912" s="3">
        <v>0</v>
      </c>
      <c r="U2912" s="3">
        <v>6501.5723034989696</v>
      </c>
      <c r="V2912" s="3">
        <v>0</v>
      </c>
      <c r="W2912" s="3" t="str">
        <f>IF(Bank_data3[[#This Row],[credit_risk]]=1,"High Risk","Low Risk")</f>
        <v>Low Risk</v>
      </c>
      <c r="X2912" s="3" t="str">
        <f t="shared" si="315"/>
        <v>45-54</v>
      </c>
      <c r="Y2912" s="3" t="str">
        <f t="shared" si="316"/>
        <v>Low Income</v>
      </c>
      <c r="Z2912" s="3" t="str">
        <f t="shared" si="317"/>
        <v>Fair</v>
      </c>
      <c r="AA2912" s="27">
        <f t="shared" si="318"/>
        <v>0.47097795739371195</v>
      </c>
      <c r="AB2912" s="3" t="str">
        <f t="shared" si="319"/>
        <v>Medium</v>
      </c>
      <c r="AC2912" s="3" t="str">
        <f t="shared" si="320"/>
        <v>High</v>
      </c>
      <c r="AD2912" s="3" t="str">
        <f t="shared" si="321"/>
        <v>No</v>
      </c>
    </row>
    <row r="2913" spans="1:30" ht="15" customHeight="1" x14ac:dyDescent="0.3">
      <c r="A2913" s="3" t="s">
        <v>2934</v>
      </c>
      <c r="B2913" s="3">
        <v>32</v>
      </c>
      <c r="C2913" s="3" t="s">
        <v>28</v>
      </c>
      <c r="D2913" s="3" t="s">
        <v>33</v>
      </c>
      <c r="E2913" s="3">
        <v>31901.576139819699</v>
      </c>
      <c r="F2913" s="3">
        <v>156</v>
      </c>
      <c r="G2913" s="3">
        <v>2015.08153537455</v>
      </c>
      <c r="H2913" s="3">
        <v>7</v>
      </c>
      <c r="I2913" s="3">
        <v>651.28026148699098</v>
      </c>
      <c r="J2913" s="3">
        <v>15</v>
      </c>
      <c r="K2913" s="3">
        <v>672.63012023028796</v>
      </c>
      <c r="L2913" s="3">
        <v>13</v>
      </c>
      <c r="M2913" s="3">
        <v>4</v>
      </c>
      <c r="N2913" s="3">
        <v>4</v>
      </c>
      <c r="O2913" s="3">
        <v>691</v>
      </c>
      <c r="P2913" s="3">
        <v>0</v>
      </c>
      <c r="Q2913" s="3">
        <v>16527.0307861576</v>
      </c>
      <c r="R2913" s="3">
        <v>5</v>
      </c>
      <c r="S2913" s="3">
        <v>0</v>
      </c>
      <c r="T2913" s="3">
        <v>0</v>
      </c>
      <c r="U2913" s="3">
        <v>6814.4368343620699</v>
      </c>
      <c r="V2913" s="3">
        <v>1</v>
      </c>
      <c r="W2913" s="3" t="str">
        <f>IF(Bank_data3[[#This Row],[credit_risk]]=1,"High Risk","Low Risk")</f>
        <v>High Risk</v>
      </c>
      <c r="X2913" s="3" t="str">
        <f t="shared" si="315"/>
        <v>25-34</v>
      </c>
      <c r="Y2913" s="3" t="str">
        <f t="shared" si="316"/>
        <v>Low Income</v>
      </c>
      <c r="Z2913" s="3" t="str">
        <f t="shared" si="317"/>
        <v>Good</v>
      </c>
      <c r="AA2913" s="27">
        <f t="shared" si="318"/>
        <v>0.51806314251440644</v>
      </c>
      <c r="AB2913" s="3" t="str">
        <f t="shared" si="319"/>
        <v>Medium</v>
      </c>
      <c r="AC2913" s="3" t="str">
        <f t="shared" si="320"/>
        <v>Medium</v>
      </c>
      <c r="AD2913" s="3" t="str">
        <f t="shared" si="321"/>
        <v>No</v>
      </c>
    </row>
    <row r="2914" spans="1:30" ht="15" customHeight="1" x14ac:dyDescent="0.3">
      <c r="A2914" s="3" t="s">
        <v>2935</v>
      </c>
      <c r="B2914" s="3">
        <v>37</v>
      </c>
      <c r="C2914" s="3" t="s">
        <v>28</v>
      </c>
      <c r="D2914" s="3" t="s">
        <v>26</v>
      </c>
      <c r="E2914" s="3">
        <v>90133.509801617605</v>
      </c>
      <c r="F2914" s="3">
        <v>164</v>
      </c>
      <c r="G2914" s="3">
        <v>1016.71421275517</v>
      </c>
      <c r="H2914" s="3">
        <v>10</v>
      </c>
      <c r="I2914" s="3">
        <v>1462.0531184377601</v>
      </c>
      <c r="J2914" s="3">
        <v>1</v>
      </c>
      <c r="K2914" s="3">
        <v>678.74132345611201</v>
      </c>
      <c r="L2914" s="3">
        <v>43</v>
      </c>
      <c r="M2914" s="3">
        <v>8</v>
      </c>
      <c r="N2914" s="3">
        <v>2</v>
      </c>
      <c r="O2914" s="3">
        <v>386</v>
      </c>
      <c r="P2914" s="3">
        <v>1</v>
      </c>
      <c r="Q2914" s="3">
        <v>11200.1848086134</v>
      </c>
      <c r="R2914" s="3">
        <v>6</v>
      </c>
      <c r="S2914" s="3">
        <v>0</v>
      </c>
      <c r="T2914" s="3">
        <v>0</v>
      </c>
      <c r="U2914" s="3">
        <v>3233.7011267533298</v>
      </c>
      <c r="V2914" s="3">
        <v>1</v>
      </c>
      <c r="W2914" s="3" t="str">
        <f>IF(Bank_data3[[#This Row],[credit_risk]]=1,"High Risk","Low Risk")</f>
        <v>High Risk</v>
      </c>
      <c r="X2914" s="3" t="str">
        <f t="shared" si="315"/>
        <v>35-44</v>
      </c>
      <c r="Y2914" s="3" t="str">
        <f t="shared" si="316"/>
        <v>Middle Income</v>
      </c>
      <c r="Z2914" s="3" t="str">
        <f t="shared" si="317"/>
        <v>Poor</v>
      </c>
      <c r="AA2914" s="27">
        <f t="shared" si="318"/>
        <v>0.12426216213331562</v>
      </c>
      <c r="AB2914" s="3" t="str">
        <f t="shared" si="319"/>
        <v>Medium</v>
      </c>
      <c r="AC2914" s="3" t="str">
        <f t="shared" si="320"/>
        <v>High</v>
      </c>
      <c r="AD2914" s="3" t="str">
        <f t="shared" si="321"/>
        <v>No</v>
      </c>
    </row>
    <row r="2915" spans="1:30" ht="15" customHeight="1" x14ac:dyDescent="0.3">
      <c r="A2915" s="3" t="s">
        <v>2936</v>
      </c>
      <c r="B2915" s="3">
        <v>21</v>
      </c>
      <c r="C2915" s="3" t="s">
        <v>28</v>
      </c>
      <c r="D2915" s="3" t="s">
        <v>24</v>
      </c>
      <c r="E2915" s="3">
        <v>48599.706390126499</v>
      </c>
      <c r="F2915" s="3">
        <v>21</v>
      </c>
      <c r="G2915" s="3">
        <v>3006.1932038991999</v>
      </c>
      <c r="H2915" s="3">
        <v>8</v>
      </c>
      <c r="I2915" s="3">
        <v>717.199471456884</v>
      </c>
      <c r="J2915" s="3">
        <v>1</v>
      </c>
      <c r="K2915" s="3">
        <v>589.86704870466394</v>
      </c>
      <c r="L2915" s="3">
        <v>37</v>
      </c>
      <c r="M2915" s="3">
        <v>19</v>
      </c>
      <c r="N2915" s="3">
        <v>6</v>
      </c>
      <c r="O2915" s="3">
        <v>438</v>
      </c>
      <c r="P2915" s="3">
        <v>2</v>
      </c>
      <c r="Q2915" s="3">
        <v>14376.918743950901</v>
      </c>
      <c r="R2915" s="3">
        <v>4</v>
      </c>
      <c r="S2915" s="3">
        <v>0</v>
      </c>
      <c r="T2915" s="3">
        <v>0</v>
      </c>
      <c r="U2915" s="3">
        <v>4649.5490726523003</v>
      </c>
      <c r="V2915" s="3">
        <v>1</v>
      </c>
      <c r="W2915" s="3" t="str">
        <f>IF(Bank_data3[[#This Row],[credit_risk]]=1,"High Risk","Low Risk")</f>
        <v>High Risk</v>
      </c>
      <c r="X2915" s="3" t="str">
        <f t="shared" si="315"/>
        <v>18-24</v>
      </c>
      <c r="Y2915" s="3" t="str">
        <f t="shared" si="316"/>
        <v>Low Income</v>
      </c>
      <c r="Z2915" s="3" t="str">
        <f t="shared" si="317"/>
        <v>Poor</v>
      </c>
      <c r="AA2915" s="27">
        <f t="shared" si="318"/>
        <v>0.29582316050517765</v>
      </c>
      <c r="AB2915" s="3" t="str">
        <f t="shared" si="319"/>
        <v>Medium</v>
      </c>
      <c r="AC2915" s="3" t="str">
        <f t="shared" si="320"/>
        <v>High</v>
      </c>
      <c r="AD2915" s="3" t="str">
        <f t="shared" si="321"/>
        <v>No</v>
      </c>
    </row>
    <row r="2916" spans="1:30" ht="15" customHeight="1" x14ac:dyDescent="0.3">
      <c r="A2916" s="3" t="s">
        <v>2937</v>
      </c>
      <c r="B2916" s="3">
        <v>48</v>
      </c>
      <c r="C2916" s="3" t="s">
        <v>23</v>
      </c>
      <c r="D2916" s="3" t="s">
        <v>33</v>
      </c>
      <c r="E2916" s="3">
        <v>10000</v>
      </c>
      <c r="F2916" s="3">
        <v>208</v>
      </c>
      <c r="G2916" s="3">
        <v>1517.2891451636499</v>
      </c>
      <c r="H2916" s="3">
        <v>1</v>
      </c>
      <c r="I2916" s="3">
        <v>1482.82514897384</v>
      </c>
      <c r="J2916" s="3">
        <v>4</v>
      </c>
      <c r="K2916" s="3">
        <v>726.35490131764095</v>
      </c>
      <c r="L2916" s="3">
        <v>57</v>
      </c>
      <c r="M2916" s="3">
        <v>16</v>
      </c>
      <c r="N2916" s="3">
        <v>0</v>
      </c>
      <c r="O2916" s="3">
        <v>678</v>
      </c>
      <c r="P2916" s="3">
        <v>2</v>
      </c>
      <c r="Q2916" s="3">
        <v>20955.858216292701</v>
      </c>
      <c r="R2916" s="3">
        <v>0</v>
      </c>
      <c r="S2916" s="3">
        <v>0</v>
      </c>
      <c r="T2916" s="3">
        <v>0</v>
      </c>
      <c r="U2916" s="3">
        <v>8988.9179429618598</v>
      </c>
      <c r="V2916" s="3">
        <v>0</v>
      </c>
      <c r="W2916" s="3" t="str">
        <f>IF(Bank_data3[[#This Row],[credit_risk]]=1,"High Risk","Low Risk")</f>
        <v>Low Risk</v>
      </c>
      <c r="X2916" s="3" t="str">
        <f t="shared" si="315"/>
        <v>45-54</v>
      </c>
      <c r="Y2916" s="3" t="str">
        <f t="shared" si="316"/>
        <v>Low Income</v>
      </c>
      <c r="Z2916" s="3" t="str">
        <f t="shared" si="317"/>
        <v>Good</v>
      </c>
      <c r="AA2916" s="27">
        <f t="shared" si="318"/>
        <v>2.0955858216292702</v>
      </c>
      <c r="AB2916" s="3" t="str">
        <f t="shared" si="319"/>
        <v>Medium</v>
      </c>
      <c r="AC2916" s="3" t="str">
        <f t="shared" si="320"/>
        <v>High</v>
      </c>
      <c r="AD2916" s="3" t="str">
        <f t="shared" si="321"/>
        <v>No</v>
      </c>
    </row>
    <row r="2917" spans="1:30" ht="15" customHeight="1" x14ac:dyDescent="0.3">
      <c r="A2917" s="3" t="s">
        <v>2938</v>
      </c>
      <c r="B2917" s="3">
        <v>40</v>
      </c>
      <c r="C2917" s="3" t="s">
        <v>31</v>
      </c>
      <c r="D2917" s="3" t="s">
        <v>33</v>
      </c>
      <c r="E2917" s="3">
        <v>72585.407072077796</v>
      </c>
      <c r="F2917" s="3">
        <v>74</v>
      </c>
      <c r="G2917" s="3">
        <v>1083.9011853643001</v>
      </c>
      <c r="H2917" s="3">
        <v>11</v>
      </c>
      <c r="I2917" s="3">
        <v>633.26301135256006</v>
      </c>
      <c r="J2917" s="3">
        <v>45</v>
      </c>
      <c r="K2917" s="3">
        <v>552.57696346399905</v>
      </c>
      <c r="L2917" s="3">
        <v>48</v>
      </c>
      <c r="M2917" s="3">
        <v>5</v>
      </c>
      <c r="N2917" s="3">
        <v>5</v>
      </c>
      <c r="O2917" s="3">
        <v>342</v>
      </c>
      <c r="P2917" s="3">
        <v>4</v>
      </c>
      <c r="Q2917" s="3">
        <v>13521.5669770686</v>
      </c>
      <c r="R2917" s="3">
        <v>6</v>
      </c>
      <c r="S2917" s="3">
        <v>0</v>
      </c>
      <c r="T2917" s="3">
        <v>0</v>
      </c>
      <c r="U2917" s="3">
        <v>10663.4945392548</v>
      </c>
      <c r="V2917" s="3">
        <v>1</v>
      </c>
      <c r="W2917" s="3" t="str">
        <f>IF(Bank_data3[[#This Row],[credit_risk]]=1,"High Risk","Low Risk")</f>
        <v>High Risk</v>
      </c>
      <c r="X2917" s="3" t="str">
        <f t="shared" si="315"/>
        <v>35-44</v>
      </c>
      <c r="Y2917" s="3" t="str">
        <f t="shared" si="316"/>
        <v>Middle Income</v>
      </c>
      <c r="Z2917" s="3" t="str">
        <f t="shared" si="317"/>
        <v>Poor</v>
      </c>
      <c r="AA2917" s="27">
        <f t="shared" si="318"/>
        <v>0.18628492313395162</v>
      </c>
      <c r="AB2917" s="3" t="str">
        <f t="shared" si="319"/>
        <v>Medium</v>
      </c>
      <c r="AC2917" s="3" t="str">
        <f t="shared" si="320"/>
        <v>High</v>
      </c>
      <c r="AD2917" s="3" t="str">
        <f t="shared" si="321"/>
        <v>No</v>
      </c>
    </row>
    <row r="2918" spans="1:30" ht="15" customHeight="1" x14ac:dyDescent="0.3">
      <c r="A2918" s="3" t="s">
        <v>2939</v>
      </c>
      <c r="B2918" s="3">
        <v>34</v>
      </c>
      <c r="C2918" s="3" t="s">
        <v>23</v>
      </c>
      <c r="D2918" s="3" t="s">
        <v>24</v>
      </c>
      <c r="E2918" s="3">
        <v>72527.519645850203</v>
      </c>
      <c r="F2918" s="3">
        <v>131</v>
      </c>
      <c r="G2918" s="3">
        <v>1563.0576000021199</v>
      </c>
      <c r="H2918" s="3">
        <v>3</v>
      </c>
      <c r="I2918" s="3">
        <v>1469.27014721313</v>
      </c>
      <c r="J2918" s="3">
        <v>20</v>
      </c>
      <c r="K2918" s="3">
        <v>167.79437011843399</v>
      </c>
      <c r="L2918" s="3">
        <v>15</v>
      </c>
      <c r="M2918" s="3">
        <v>0</v>
      </c>
      <c r="N2918" s="3">
        <v>6</v>
      </c>
      <c r="O2918" s="3">
        <v>368</v>
      </c>
      <c r="P2918" s="3">
        <v>5</v>
      </c>
      <c r="Q2918" s="3">
        <v>17681.955249606101</v>
      </c>
      <c r="R2918" s="3">
        <v>2</v>
      </c>
      <c r="S2918" s="3">
        <v>0</v>
      </c>
      <c r="T2918" s="3">
        <v>0</v>
      </c>
      <c r="U2918" s="3">
        <v>6397.1292820787303</v>
      </c>
      <c r="V2918" s="3">
        <v>1</v>
      </c>
      <c r="W2918" s="3" t="str">
        <f>IF(Bank_data3[[#This Row],[credit_risk]]=1,"High Risk","Low Risk")</f>
        <v>High Risk</v>
      </c>
      <c r="X2918" s="3" t="str">
        <f t="shared" si="315"/>
        <v>25-34</v>
      </c>
      <c r="Y2918" s="3" t="str">
        <f t="shared" si="316"/>
        <v>Middle Income</v>
      </c>
      <c r="Z2918" s="3" t="str">
        <f t="shared" si="317"/>
        <v>Poor</v>
      </c>
      <c r="AA2918" s="27">
        <f t="shared" si="318"/>
        <v>0.24379649732882885</v>
      </c>
      <c r="AB2918" s="3" t="str">
        <f t="shared" si="319"/>
        <v>Medium</v>
      </c>
      <c r="AC2918" s="3" t="str">
        <f t="shared" si="320"/>
        <v>Medium</v>
      </c>
      <c r="AD2918" s="3" t="str">
        <f t="shared" si="321"/>
        <v>No</v>
      </c>
    </row>
    <row r="2919" spans="1:30" ht="15" customHeight="1" x14ac:dyDescent="0.3">
      <c r="A2919" s="3" t="s">
        <v>2940</v>
      </c>
      <c r="B2919" s="3">
        <v>46</v>
      </c>
      <c r="C2919" s="3" t="s">
        <v>28</v>
      </c>
      <c r="D2919" s="3" t="s">
        <v>33</v>
      </c>
      <c r="E2919" s="3">
        <v>58229.1595608266</v>
      </c>
      <c r="F2919" s="3">
        <v>178</v>
      </c>
      <c r="G2919" s="3">
        <v>911.01734226197505</v>
      </c>
      <c r="H2919" s="3">
        <v>7</v>
      </c>
      <c r="I2919" s="3">
        <v>977.24857393157095</v>
      </c>
      <c r="J2919" s="3">
        <v>9</v>
      </c>
      <c r="K2919" s="3">
        <v>422.37476542005402</v>
      </c>
      <c r="L2919" s="3">
        <v>73</v>
      </c>
      <c r="M2919" s="3">
        <v>17</v>
      </c>
      <c r="N2919" s="3">
        <v>8</v>
      </c>
      <c r="O2919" s="3">
        <v>452</v>
      </c>
      <c r="P2919" s="3">
        <v>3</v>
      </c>
      <c r="Q2919" s="3">
        <v>16774.488448128101</v>
      </c>
      <c r="R2919" s="3">
        <v>2</v>
      </c>
      <c r="S2919" s="3">
        <v>1</v>
      </c>
      <c r="T2919" s="3">
        <v>0</v>
      </c>
      <c r="U2919" s="3">
        <v>5976.4715761479401</v>
      </c>
      <c r="V2919" s="3">
        <v>1</v>
      </c>
      <c r="W2919" s="3" t="str">
        <f>IF(Bank_data3[[#This Row],[credit_risk]]=1,"High Risk","Low Risk")</f>
        <v>High Risk</v>
      </c>
      <c r="X2919" s="3" t="str">
        <f t="shared" si="315"/>
        <v>45-54</v>
      </c>
      <c r="Y2919" s="3" t="str">
        <f t="shared" si="316"/>
        <v>Middle Income</v>
      </c>
      <c r="Z2919" s="3" t="str">
        <f t="shared" si="317"/>
        <v>Poor</v>
      </c>
      <c r="AA2919" s="27">
        <f t="shared" si="318"/>
        <v>0.28807711762704302</v>
      </c>
      <c r="AB2919" s="3" t="str">
        <f t="shared" si="319"/>
        <v>Low</v>
      </c>
      <c r="AC2919" s="3" t="str">
        <f t="shared" si="320"/>
        <v>High</v>
      </c>
      <c r="AD2919" s="3" t="str">
        <f t="shared" si="321"/>
        <v>No</v>
      </c>
    </row>
    <row r="2920" spans="1:30" ht="15" customHeight="1" x14ac:dyDescent="0.3">
      <c r="A2920" s="3" t="s">
        <v>2941</v>
      </c>
      <c r="B2920" s="3">
        <v>69</v>
      </c>
      <c r="C2920" s="3" t="s">
        <v>31</v>
      </c>
      <c r="D2920" s="3" t="s">
        <v>24</v>
      </c>
      <c r="E2920" s="3">
        <v>61369.433776771999</v>
      </c>
      <c r="F2920" s="3">
        <v>155</v>
      </c>
      <c r="G2920" s="3">
        <v>1516.7433619113599</v>
      </c>
      <c r="H2920" s="3">
        <v>4</v>
      </c>
      <c r="I2920" s="3">
        <v>997.15216351991899</v>
      </c>
      <c r="J2920" s="3">
        <v>41</v>
      </c>
      <c r="K2920" s="3">
        <v>480.696251079604</v>
      </c>
      <c r="L2920" s="3">
        <v>29</v>
      </c>
      <c r="M2920" s="3">
        <v>10</v>
      </c>
      <c r="N2920" s="3">
        <v>8</v>
      </c>
      <c r="O2920" s="3">
        <v>771</v>
      </c>
      <c r="P2920" s="3">
        <v>2</v>
      </c>
      <c r="Q2920" s="3">
        <v>12569.606305567</v>
      </c>
      <c r="R2920" s="3">
        <v>4</v>
      </c>
      <c r="S2920" s="3">
        <v>0</v>
      </c>
      <c r="T2920" s="3">
        <v>0</v>
      </c>
      <c r="U2920" s="3">
        <v>8903.3607609937699</v>
      </c>
      <c r="V2920" s="3">
        <v>1</v>
      </c>
      <c r="W2920" s="3" t="str">
        <f>IF(Bank_data3[[#This Row],[credit_risk]]=1,"High Risk","Low Risk")</f>
        <v>High Risk</v>
      </c>
      <c r="X2920" s="3" t="str">
        <f t="shared" si="315"/>
        <v>55+</v>
      </c>
      <c r="Y2920" s="3" t="str">
        <f t="shared" si="316"/>
        <v>Middle Income</v>
      </c>
      <c r="Z2920" s="3" t="str">
        <f t="shared" si="317"/>
        <v>Very Good</v>
      </c>
      <c r="AA2920" s="27">
        <f t="shared" si="318"/>
        <v>0.20481867815968882</v>
      </c>
      <c r="AB2920" s="3" t="str">
        <f t="shared" si="319"/>
        <v>Medium</v>
      </c>
      <c r="AC2920" s="3" t="str">
        <f t="shared" si="320"/>
        <v>Medium</v>
      </c>
      <c r="AD2920" s="3" t="str">
        <f t="shared" si="321"/>
        <v>No</v>
      </c>
    </row>
    <row r="2921" spans="1:30" ht="15" customHeight="1" x14ac:dyDescent="0.3">
      <c r="A2921" s="3" t="s">
        <v>2942</v>
      </c>
      <c r="B2921" s="3">
        <v>50</v>
      </c>
      <c r="C2921" s="3" t="s">
        <v>23</v>
      </c>
      <c r="D2921" s="3" t="s">
        <v>33</v>
      </c>
      <c r="E2921" s="3">
        <v>88875.361628026498</v>
      </c>
      <c r="F2921" s="3">
        <v>26</v>
      </c>
      <c r="G2921" s="3">
        <v>1140.1806158477</v>
      </c>
      <c r="H2921" s="3">
        <v>0</v>
      </c>
      <c r="I2921" s="3">
        <v>620.88261514322301</v>
      </c>
      <c r="J2921" s="3">
        <v>17</v>
      </c>
      <c r="K2921" s="3">
        <v>357.467384989045</v>
      </c>
      <c r="L2921" s="3">
        <v>67</v>
      </c>
      <c r="M2921" s="3">
        <v>3</v>
      </c>
      <c r="N2921" s="3">
        <v>6</v>
      </c>
      <c r="O2921" s="3">
        <v>589</v>
      </c>
      <c r="P2921" s="3">
        <v>5</v>
      </c>
      <c r="Q2921" s="3">
        <v>19741.0025812889</v>
      </c>
      <c r="R2921" s="3">
        <v>1</v>
      </c>
      <c r="S2921" s="3">
        <v>0</v>
      </c>
      <c r="T2921" s="3">
        <v>0</v>
      </c>
      <c r="U2921" s="3">
        <v>11410.527783936601</v>
      </c>
      <c r="V2921" s="3">
        <v>0</v>
      </c>
      <c r="W2921" s="3" t="str">
        <f>IF(Bank_data3[[#This Row],[credit_risk]]=1,"High Risk","Low Risk")</f>
        <v>Low Risk</v>
      </c>
      <c r="X2921" s="3" t="str">
        <f t="shared" si="315"/>
        <v>45-54</v>
      </c>
      <c r="Y2921" s="3" t="str">
        <f t="shared" si="316"/>
        <v>Middle Income</v>
      </c>
      <c r="Z2921" s="3" t="str">
        <f t="shared" si="317"/>
        <v>Fair</v>
      </c>
      <c r="AA2921" s="27">
        <f t="shared" si="318"/>
        <v>0.22212008164773139</v>
      </c>
      <c r="AB2921" s="3" t="str">
        <f t="shared" si="319"/>
        <v>Medium</v>
      </c>
      <c r="AC2921" s="3" t="str">
        <f t="shared" si="320"/>
        <v>High</v>
      </c>
      <c r="AD2921" s="3" t="str">
        <f t="shared" si="321"/>
        <v>No</v>
      </c>
    </row>
    <row r="2922" spans="1:30" ht="15" customHeight="1" x14ac:dyDescent="0.3">
      <c r="A2922" s="3" t="s">
        <v>2943</v>
      </c>
      <c r="B2922" s="3">
        <v>34</v>
      </c>
      <c r="C2922" s="3" t="s">
        <v>23</v>
      </c>
      <c r="D2922" s="3" t="s">
        <v>26</v>
      </c>
      <c r="E2922" s="3">
        <v>32669.568248567</v>
      </c>
      <c r="F2922" s="3">
        <v>177</v>
      </c>
      <c r="G2922" s="3">
        <v>876.77557887253397</v>
      </c>
      <c r="H2922" s="3">
        <v>5</v>
      </c>
      <c r="I2922" s="3">
        <v>1001.92101314129</v>
      </c>
      <c r="J2922" s="3">
        <v>25</v>
      </c>
      <c r="K2922" s="3">
        <v>353.07394293185803</v>
      </c>
      <c r="L2922" s="3">
        <v>70</v>
      </c>
      <c r="M2922" s="3">
        <v>19</v>
      </c>
      <c r="N2922" s="3">
        <v>4</v>
      </c>
      <c r="O2922" s="3">
        <v>794</v>
      </c>
      <c r="P2922" s="3">
        <v>1</v>
      </c>
      <c r="Q2922" s="3">
        <v>5929.7339999163796</v>
      </c>
      <c r="R2922" s="3">
        <v>3</v>
      </c>
      <c r="S2922" s="3">
        <v>0</v>
      </c>
      <c r="T2922" s="3">
        <v>0</v>
      </c>
      <c r="U2922" s="3">
        <v>8396.6979111520704</v>
      </c>
      <c r="V2922" s="3">
        <v>0</v>
      </c>
      <c r="W2922" s="3" t="str">
        <f>IF(Bank_data3[[#This Row],[credit_risk]]=1,"High Risk","Low Risk")</f>
        <v>Low Risk</v>
      </c>
      <c r="X2922" s="3" t="str">
        <f t="shared" si="315"/>
        <v>25-34</v>
      </c>
      <c r="Y2922" s="3" t="str">
        <f t="shared" si="316"/>
        <v>Low Income</v>
      </c>
      <c r="Z2922" s="3" t="str">
        <f t="shared" si="317"/>
        <v>Very Good</v>
      </c>
      <c r="AA2922" s="27">
        <f t="shared" si="318"/>
        <v>0.18150634727707116</v>
      </c>
      <c r="AB2922" s="3" t="str">
        <f t="shared" si="319"/>
        <v>Low</v>
      </c>
      <c r="AC2922" s="3" t="str">
        <f t="shared" si="320"/>
        <v>High</v>
      </c>
      <c r="AD2922" s="3" t="str">
        <f t="shared" si="321"/>
        <v>No</v>
      </c>
    </row>
    <row r="2923" spans="1:30" ht="15" customHeight="1" x14ac:dyDescent="0.3">
      <c r="A2923" s="3" t="s">
        <v>2944</v>
      </c>
      <c r="B2923" s="3">
        <v>42</v>
      </c>
      <c r="C2923" s="3" t="s">
        <v>28</v>
      </c>
      <c r="D2923" s="3" t="s">
        <v>24</v>
      </c>
      <c r="E2923" s="3">
        <v>52398.3209715466</v>
      </c>
      <c r="F2923" s="3">
        <v>86</v>
      </c>
      <c r="G2923" s="3">
        <v>2137.9733923794001</v>
      </c>
      <c r="H2923" s="3">
        <v>8</v>
      </c>
      <c r="I2923" s="3">
        <v>1392.44970157844</v>
      </c>
      <c r="J2923" s="3">
        <v>19</v>
      </c>
      <c r="K2923" s="3">
        <v>476.85200615321497</v>
      </c>
      <c r="L2923" s="3">
        <v>79</v>
      </c>
      <c r="M2923" s="3">
        <v>5</v>
      </c>
      <c r="N2923" s="3">
        <v>6</v>
      </c>
      <c r="O2923" s="3">
        <v>890</v>
      </c>
      <c r="P2923" s="3">
        <v>3</v>
      </c>
      <c r="Q2923" s="3">
        <v>14567.148655729399</v>
      </c>
      <c r="R2923" s="3">
        <v>4</v>
      </c>
      <c r="S2923" s="3">
        <v>0</v>
      </c>
      <c r="T2923" s="3">
        <v>0</v>
      </c>
      <c r="U2923" s="3">
        <v>9896.8924823995894</v>
      </c>
      <c r="V2923" s="3">
        <v>1</v>
      </c>
      <c r="W2923" s="3" t="str">
        <f>IF(Bank_data3[[#This Row],[credit_risk]]=1,"High Risk","Low Risk")</f>
        <v>High Risk</v>
      </c>
      <c r="X2923" s="3" t="str">
        <f t="shared" si="315"/>
        <v>35-44</v>
      </c>
      <c r="Y2923" s="3" t="str">
        <f t="shared" si="316"/>
        <v>Middle Income</v>
      </c>
      <c r="Z2923" s="3" t="str">
        <f t="shared" si="317"/>
        <v>Excellent</v>
      </c>
      <c r="AA2923" s="27">
        <f t="shared" si="318"/>
        <v>0.27800792822425874</v>
      </c>
      <c r="AB2923" s="3" t="str">
        <f t="shared" si="319"/>
        <v>Medium</v>
      </c>
      <c r="AC2923" s="3" t="str">
        <f t="shared" si="320"/>
        <v>High</v>
      </c>
      <c r="AD2923" s="3" t="str">
        <f t="shared" si="321"/>
        <v>No</v>
      </c>
    </row>
    <row r="2924" spans="1:30" ht="15" customHeight="1" x14ac:dyDescent="0.3">
      <c r="A2924" s="3" t="s">
        <v>2945</v>
      </c>
      <c r="B2924" s="3">
        <v>43</v>
      </c>
      <c r="C2924" s="3" t="s">
        <v>23</v>
      </c>
      <c r="D2924" s="3" t="s">
        <v>26</v>
      </c>
      <c r="E2924" s="3">
        <v>85454.648222920194</v>
      </c>
      <c r="F2924" s="3">
        <v>122</v>
      </c>
      <c r="G2924" s="3">
        <v>146.05846885469401</v>
      </c>
      <c r="H2924" s="3">
        <v>8</v>
      </c>
      <c r="I2924" s="3">
        <v>749.310377078952</v>
      </c>
      <c r="J2924" s="3">
        <v>40</v>
      </c>
      <c r="K2924" s="3">
        <v>292.88797348871401</v>
      </c>
      <c r="L2924" s="3">
        <v>36</v>
      </c>
      <c r="M2924" s="3">
        <v>7</v>
      </c>
      <c r="N2924" s="3">
        <v>0</v>
      </c>
      <c r="O2924" s="3">
        <v>410</v>
      </c>
      <c r="P2924" s="3">
        <v>0</v>
      </c>
      <c r="Q2924" s="3">
        <v>8682.7186962139403</v>
      </c>
      <c r="R2924" s="3">
        <v>0</v>
      </c>
      <c r="S2924" s="3">
        <v>0</v>
      </c>
      <c r="T2924" s="3">
        <v>0</v>
      </c>
      <c r="U2924" s="3">
        <v>7067.7527735774202</v>
      </c>
      <c r="V2924" s="3">
        <v>1</v>
      </c>
      <c r="W2924" s="3" t="str">
        <f>IF(Bank_data3[[#This Row],[credit_risk]]=1,"High Risk","Low Risk")</f>
        <v>High Risk</v>
      </c>
      <c r="X2924" s="3" t="str">
        <f t="shared" si="315"/>
        <v>35-44</v>
      </c>
      <c r="Y2924" s="3" t="str">
        <f t="shared" si="316"/>
        <v>Middle Income</v>
      </c>
      <c r="Z2924" s="3" t="str">
        <f t="shared" si="317"/>
        <v>Poor</v>
      </c>
      <c r="AA2924" s="27">
        <f t="shared" si="318"/>
        <v>0.10160616042282306</v>
      </c>
      <c r="AB2924" s="3" t="str">
        <f t="shared" si="319"/>
        <v>Low</v>
      </c>
      <c r="AC2924" s="3" t="str">
        <f t="shared" si="320"/>
        <v>High</v>
      </c>
      <c r="AD2924" s="3" t="str">
        <f t="shared" si="321"/>
        <v>No</v>
      </c>
    </row>
    <row r="2925" spans="1:30" ht="15" customHeight="1" x14ac:dyDescent="0.3">
      <c r="A2925" s="3" t="s">
        <v>2946</v>
      </c>
      <c r="B2925" s="3">
        <v>63</v>
      </c>
      <c r="C2925" s="3" t="s">
        <v>23</v>
      </c>
      <c r="D2925" s="3" t="s">
        <v>24</v>
      </c>
      <c r="E2925" s="3">
        <v>89268.243457427699</v>
      </c>
      <c r="F2925" s="3">
        <v>224</v>
      </c>
      <c r="G2925" s="3">
        <v>2910.2319909754801</v>
      </c>
      <c r="H2925" s="3">
        <v>10</v>
      </c>
      <c r="I2925" s="3">
        <v>681.21111462168403</v>
      </c>
      <c r="J2925" s="3">
        <v>35</v>
      </c>
      <c r="K2925" s="3">
        <v>0</v>
      </c>
      <c r="L2925" s="3">
        <v>68</v>
      </c>
      <c r="M2925" s="3">
        <v>18</v>
      </c>
      <c r="N2925" s="3">
        <v>6</v>
      </c>
      <c r="O2925" s="3">
        <v>567</v>
      </c>
      <c r="P2925" s="3">
        <v>2</v>
      </c>
      <c r="Q2925" s="3">
        <v>17353.553357495701</v>
      </c>
      <c r="R2925" s="3">
        <v>6</v>
      </c>
      <c r="S2925" s="3">
        <v>0</v>
      </c>
      <c r="T2925" s="3">
        <v>0</v>
      </c>
      <c r="U2925" s="3">
        <v>500</v>
      </c>
      <c r="V2925" s="3">
        <v>1</v>
      </c>
      <c r="W2925" s="3" t="str">
        <f>IF(Bank_data3[[#This Row],[credit_risk]]=1,"High Risk","Low Risk")</f>
        <v>High Risk</v>
      </c>
      <c r="X2925" s="3" t="str">
        <f t="shared" si="315"/>
        <v>55+</v>
      </c>
      <c r="Y2925" s="3" t="str">
        <f t="shared" si="316"/>
        <v>Middle Income</v>
      </c>
      <c r="Z2925" s="3" t="str">
        <f t="shared" si="317"/>
        <v>Poor</v>
      </c>
      <c r="AA2925" s="27">
        <f t="shared" si="318"/>
        <v>0.19439783606553951</v>
      </c>
      <c r="AB2925" s="3" t="str">
        <f t="shared" si="319"/>
        <v>Medium</v>
      </c>
      <c r="AC2925" s="3" t="str">
        <f t="shared" si="320"/>
        <v>High</v>
      </c>
      <c r="AD2925" s="3" t="str">
        <f t="shared" si="321"/>
        <v>No</v>
      </c>
    </row>
    <row r="2926" spans="1:30" ht="15" customHeight="1" x14ac:dyDescent="0.3">
      <c r="A2926" s="3" t="s">
        <v>2947</v>
      </c>
      <c r="B2926" s="3">
        <v>32</v>
      </c>
      <c r="C2926" s="3" t="s">
        <v>23</v>
      </c>
      <c r="D2926" s="3" t="s">
        <v>33</v>
      </c>
      <c r="E2926" s="3">
        <v>43410.338367660697</v>
      </c>
      <c r="F2926" s="3">
        <v>71</v>
      </c>
      <c r="G2926" s="3">
        <v>1684.31133632658</v>
      </c>
      <c r="H2926" s="3">
        <v>0</v>
      </c>
      <c r="I2926" s="3">
        <v>713.63311139896905</v>
      </c>
      <c r="J2926" s="3">
        <v>48</v>
      </c>
      <c r="K2926" s="3">
        <v>526.757432355746</v>
      </c>
      <c r="L2926" s="3">
        <v>54</v>
      </c>
      <c r="M2926" s="3">
        <v>14</v>
      </c>
      <c r="N2926" s="3">
        <v>9</v>
      </c>
      <c r="O2926" s="3">
        <v>712</v>
      </c>
      <c r="P2926" s="3">
        <v>1</v>
      </c>
      <c r="Q2926" s="3">
        <v>11894.2218788307</v>
      </c>
      <c r="R2926" s="3">
        <v>2</v>
      </c>
      <c r="S2926" s="3">
        <v>0</v>
      </c>
      <c r="T2926" s="3">
        <v>0</v>
      </c>
      <c r="U2926" s="3">
        <v>11882.8179609136</v>
      </c>
      <c r="V2926" s="3">
        <v>0</v>
      </c>
      <c r="W2926" s="3" t="str">
        <f>IF(Bank_data3[[#This Row],[credit_risk]]=1,"High Risk","Low Risk")</f>
        <v>Low Risk</v>
      </c>
      <c r="X2926" s="3" t="str">
        <f t="shared" si="315"/>
        <v>25-34</v>
      </c>
      <c r="Y2926" s="3" t="str">
        <f t="shared" si="316"/>
        <v>Low Income</v>
      </c>
      <c r="Z2926" s="3" t="str">
        <f t="shared" si="317"/>
        <v>Good</v>
      </c>
      <c r="AA2926" s="27">
        <f t="shared" si="318"/>
        <v>0.27399514323278146</v>
      </c>
      <c r="AB2926" s="3" t="str">
        <f t="shared" si="319"/>
        <v>Medium</v>
      </c>
      <c r="AC2926" s="3" t="str">
        <f t="shared" si="320"/>
        <v>High</v>
      </c>
      <c r="AD2926" s="3" t="str">
        <f t="shared" si="321"/>
        <v>No</v>
      </c>
    </row>
    <row r="2927" spans="1:30" ht="15" customHeight="1" x14ac:dyDescent="0.3">
      <c r="A2927" s="3" t="s">
        <v>2948</v>
      </c>
      <c r="B2927" s="3">
        <v>41</v>
      </c>
      <c r="C2927" s="3" t="s">
        <v>23</v>
      </c>
      <c r="D2927" s="3" t="s">
        <v>26</v>
      </c>
      <c r="E2927" s="3">
        <v>86182.715301604403</v>
      </c>
      <c r="F2927" s="3">
        <v>197</v>
      </c>
      <c r="G2927" s="3">
        <v>2977.71439615689</v>
      </c>
      <c r="H2927" s="3">
        <v>3</v>
      </c>
      <c r="I2927" s="3">
        <v>1367.0390617522501</v>
      </c>
      <c r="J2927" s="3">
        <v>20</v>
      </c>
      <c r="K2927" s="3">
        <v>811.28288610809</v>
      </c>
      <c r="L2927" s="3">
        <v>38</v>
      </c>
      <c r="M2927" s="3">
        <v>18</v>
      </c>
      <c r="N2927" s="3">
        <v>3</v>
      </c>
      <c r="O2927" s="3">
        <v>776</v>
      </c>
      <c r="P2927" s="3">
        <v>5</v>
      </c>
      <c r="Q2927" s="3">
        <v>17729.229531737699</v>
      </c>
      <c r="R2927" s="3">
        <v>7</v>
      </c>
      <c r="S2927" s="3">
        <v>0</v>
      </c>
      <c r="T2927" s="3">
        <v>0</v>
      </c>
      <c r="U2927" s="3">
        <v>500</v>
      </c>
      <c r="V2927" s="3">
        <v>1</v>
      </c>
      <c r="W2927" s="3" t="str">
        <f>IF(Bank_data3[[#This Row],[credit_risk]]=1,"High Risk","Low Risk")</f>
        <v>High Risk</v>
      </c>
      <c r="X2927" s="3" t="str">
        <f t="shared" si="315"/>
        <v>35-44</v>
      </c>
      <c r="Y2927" s="3" t="str">
        <f t="shared" si="316"/>
        <v>Middle Income</v>
      </c>
      <c r="Z2927" s="3" t="str">
        <f t="shared" si="317"/>
        <v>Very Good</v>
      </c>
      <c r="AA2927" s="27">
        <f t="shared" si="318"/>
        <v>0.20571676663577629</v>
      </c>
      <c r="AB2927" s="3" t="str">
        <f t="shared" si="319"/>
        <v>Medium</v>
      </c>
      <c r="AC2927" s="3" t="str">
        <f t="shared" si="320"/>
        <v>High</v>
      </c>
      <c r="AD2927" s="3" t="str">
        <f t="shared" si="321"/>
        <v>No</v>
      </c>
    </row>
    <row r="2928" spans="1:30" ht="15" customHeight="1" x14ac:dyDescent="0.3">
      <c r="A2928" s="3" t="s">
        <v>2949</v>
      </c>
      <c r="B2928" s="3">
        <v>62</v>
      </c>
      <c r="C2928" s="3" t="s">
        <v>23</v>
      </c>
      <c r="D2928" s="3" t="s">
        <v>33</v>
      </c>
      <c r="E2928" s="3">
        <v>64447.3526238251</v>
      </c>
      <c r="F2928" s="3">
        <v>162</v>
      </c>
      <c r="G2928" s="3">
        <v>2269.6061532776698</v>
      </c>
      <c r="H2928" s="3">
        <v>0</v>
      </c>
      <c r="I2928" s="3">
        <v>1099.37292245038</v>
      </c>
      <c r="J2928" s="3">
        <v>1</v>
      </c>
      <c r="K2928" s="3">
        <v>0</v>
      </c>
      <c r="L2928" s="3">
        <v>56</v>
      </c>
      <c r="M2928" s="3">
        <v>1</v>
      </c>
      <c r="N2928" s="3">
        <v>1</v>
      </c>
      <c r="O2928" s="3">
        <v>634</v>
      </c>
      <c r="P2928" s="3">
        <v>0</v>
      </c>
      <c r="Q2928" s="3">
        <v>16593.131145216299</v>
      </c>
      <c r="R2928" s="3">
        <v>4</v>
      </c>
      <c r="S2928" s="3">
        <v>0</v>
      </c>
      <c r="T2928" s="3">
        <v>0</v>
      </c>
      <c r="U2928" s="3">
        <v>3551.79115653709</v>
      </c>
      <c r="V2928" s="3">
        <v>1</v>
      </c>
      <c r="W2928" s="3" t="str">
        <f>IF(Bank_data3[[#This Row],[credit_risk]]=1,"High Risk","Low Risk")</f>
        <v>High Risk</v>
      </c>
      <c r="X2928" s="3" t="str">
        <f t="shared" si="315"/>
        <v>55+</v>
      </c>
      <c r="Y2928" s="3" t="str">
        <f t="shared" si="316"/>
        <v>Middle Income</v>
      </c>
      <c r="Z2928" s="3" t="str">
        <f t="shared" si="317"/>
        <v>Fair</v>
      </c>
      <c r="AA2928" s="27">
        <f t="shared" si="318"/>
        <v>0.25746800248055646</v>
      </c>
      <c r="AB2928" s="3" t="str">
        <f t="shared" si="319"/>
        <v>Medium</v>
      </c>
      <c r="AC2928" s="3" t="str">
        <f t="shared" si="320"/>
        <v>High</v>
      </c>
      <c r="AD2928" s="3" t="str">
        <f t="shared" si="321"/>
        <v>No</v>
      </c>
    </row>
    <row r="2929" spans="1:30" ht="15" customHeight="1" x14ac:dyDescent="0.3">
      <c r="A2929" s="3" t="s">
        <v>2950</v>
      </c>
      <c r="B2929" s="3">
        <v>56</v>
      </c>
      <c r="C2929" s="3" t="s">
        <v>28</v>
      </c>
      <c r="D2929" s="3" t="s">
        <v>24</v>
      </c>
      <c r="E2929" s="3">
        <v>76913.860961634302</v>
      </c>
      <c r="F2929" s="3">
        <v>147</v>
      </c>
      <c r="G2929" s="3">
        <v>425.24431370560001</v>
      </c>
      <c r="H2929" s="3">
        <v>6</v>
      </c>
      <c r="I2929" s="3">
        <v>1306.6879966648901</v>
      </c>
      <c r="J2929" s="3">
        <v>45</v>
      </c>
      <c r="K2929" s="3">
        <v>541.47887623762904</v>
      </c>
      <c r="L2929" s="3">
        <v>48</v>
      </c>
      <c r="M2929" s="3">
        <v>3</v>
      </c>
      <c r="N2929" s="3">
        <v>5</v>
      </c>
      <c r="O2929" s="3">
        <v>686</v>
      </c>
      <c r="P2929" s="3">
        <v>4</v>
      </c>
      <c r="Q2929" s="3">
        <v>9477.8271732659905</v>
      </c>
      <c r="R2929" s="3">
        <v>2</v>
      </c>
      <c r="S2929" s="3">
        <v>0</v>
      </c>
      <c r="T2929" s="3">
        <v>0</v>
      </c>
      <c r="U2929" s="3">
        <v>8766.21335633743</v>
      </c>
      <c r="V2929" s="3">
        <v>0</v>
      </c>
      <c r="W2929" s="3" t="str">
        <f>IF(Bank_data3[[#This Row],[credit_risk]]=1,"High Risk","Low Risk")</f>
        <v>Low Risk</v>
      </c>
      <c r="X2929" s="3" t="str">
        <f t="shared" si="315"/>
        <v>55+</v>
      </c>
      <c r="Y2929" s="3" t="str">
        <f t="shared" si="316"/>
        <v>Middle Income</v>
      </c>
      <c r="Z2929" s="3" t="str">
        <f t="shared" si="317"/>
        <v>Good</v>
      </c>
      <c r="AA2929" s="27">
        <f t="shared" si="318"/>
        <v>0.12322651671320546</v>
      </c>
      <c r="AB2929" s="3" t="str">
        <f t="shared" si="319"/>
        <v>Low</v>
      </c>
      <c r="AC2929" s="3" t="str">
        <f t="shared" si="320"/>
        <v>High</v>
      </c>
      <c r="AD2929" s="3" t="str">
        <f t="shared" si="321"/>
        <v>No</v>
      </c>
    </row>
    <row r="2930" spans="1:30" ht="15" customHeight="1" x14ac:dyDescent="0.3">
      <c r="A2930" s="3" t="s">
        <v>2951</v>
      </c>
      <c r="B2930" s="3">
        <v>52</v>
      </c>
      <c r="C2930" s="3" t="s">
        <v>28</v>
      </c>
      <c r="D2930" s="3" t="s">
        <v>24</v>
      </c>
      <c r="E2930" s="3">
        <v>63856.776256840203</v>
      </c>
      <c r="F2930" s="3">
        <v>191</v>
      </c>
      <c r="G2930" s="3">
        <v>1556.57779472058</v>
      </c>
      <c r="H2930" s="3">
        <v>2</v>
      </c>
      <c r="I2930" s="3">
        <v>909.76794866949399</v>
      </c>
      <c r="J2930" s="3">
        <v>32</v>
      </c>
      <c r="K2930" s="3">
        <v>247.244892786875</v>
      </c>
      <c r="L2930" s="3">
        <v>62</v>
      </c>
      <c r="M2930" s="3">
        <v>3</v>
      </c>
      <c r="N2930" s="3">
        <v>6</v>
      </c>
      <c r="O2930" s="3">
        <v>635</v>
      </c>
      <c r="P2930" s="3">
        <v>4</v>
      </c>
      <c r="Q2930" s="3">
        <v>15224.226054053301</v>
      </c>
      <c r="R2930" s="3">
        <v>4</v>
      </c>
      <c r="S2930" s="3">
        <v>0</v>
      </c>
      <c r="T2930" s="3">
        <v>0</v>
      </c>
      <c r="U2930" s="3">
        <v>5010.9592034033003</v>
      </c>
      <c r="V2930" s="3">
        <v>1</v>
      </c>
      <c r="W2930" s="3" t="str">
        <f>IF(Bank_data3[[#This Row],[credit_risk]]=1,"High Risk","Low Risk")</f>
        <v>High Risk</v>
      </c>
      <c r="X2930" s="3" t="str">
        <f t="shared" si="315"/>
        <v>45-54</v>
      </c>
      <c r="Y2930" s="3" t="str">
        <f t="shared" si="316"/>
        <v>Middle Income</v>
      </c>
      <c r="Z2930" s="3" t="str">
        <f t="shared" si="317"/>
        <v>Fair</v>
      </c>
      <c r="AA2930" s="27">
        <f t="shared" si="318"/>
        <v>0.23841206754345845</v>
      </c>
      <c r="AB2930" s="3" t="str">
        <f t="shared" si="319"/>
        <v>Medium</v>
      </c>
      <c r="AC2930" s="3" t="str">
        <f t="shared" si="320"/>
        <v>High</v>
      </c>
      <c r="AD2930" s="3" t="str">
        <f t="shared" si="321"/>
        <v>No</v>
      </c>
    </row>
    <row r="2931" spans="1:30" ht="15" customHeight="1" x14ac:dyDescent="0.3">
      <c r="A2931" s="3" t="s">
        <v>2952</v>
      </c>
      <c r="B2931" s="3">
        <v>22</v>
      </c>
      <c r="C2931" s="3" t="s">
        <v>23</v>
      </c>
      <c r="D2931" s="3" t="s">
        <v>24</v>
      </c>
      <c r="E2931" s="3">
        <v>55498.032389486703</v>
      </c>
      <c r="F2931" s="3">
        <v>108</v>
      </c>
      <c r="G2931" s="3">
        <v>63.845577622595997</v>
      </c>
      <c r="H2931" s="3">
        <v>1</v>
      </c>
      <c r="I2931" s="3">
        <v>813.76177487224095</v>
      </c>
      <c r="J2931" s="3">
        <v>22</v>
      </c>
      <c r="K2931" s="3">
        <v>669.99587877174099</v>
      </c>
      <c r="L2931" s="3">
        <v>33</v>
      </c>
      <c r="M2931" s="3">
        <v>11</v>
      </c>
      <c r="N2931" s="3">
        <v>6</v>
      </c>
      <c r="O2931" s="3">
        <v>766</v>
      </c>
      <c r="P2931" s="3">
        <v>3</v>
      </c>
      <c r="Q2931" s="3">
        <v>14744.8394297212</v>
      </c>
      <c r="R2931" s="3">
        <v>2</v>
      </c>
      <c r="S2931" s="3">
        <v>0</v>
      </c>
      <c r="T2931" s="3">
        <v>0</v>
      </c>
      <c r="U2931" s="3">
        <v>8290.6304931455998</v>
      </c>
      <c r="V2931" s="3">
        <v>0</v>
      </c>
      <c r="W2931" s="3" t="str">
        <f>IF(Bank_data3[[#This Row],[credit_risk]]=1,"High Risk","Low Risk")</f>
        <v>Low Risk</v>
      </c>
      <c r="X2931" s="3" t="str">
        <f t="shared" si="315"/>
        <v>18-24</v>
      </c>
      <c r="Y2931" s="3" t="str">
        <f t="shared" si="316"/>
        <v>Middle Income</v>
      </c>
      <c r="Z2931" s="3" t="str">
        <f t="shared" si="317"/>
        <v>Very Good</v>
      </c>
      <c r="AA2931" s="27">
        <f t="shared" si="318"/>
        <v>0.26568220160025702</v>
      </c>
      <c r="AB2931" s="3" t="str">
        <f t="shared" si="319"/>
        <v>Low</v>
      </c>
      <c r="AC2931" s="3" t="str">
        <f t="shared" si="320"/>
        <v>High</v>
      </c>
      <c r="AD2931" s="3" t="str">
        <f t="shared" si="321"/>
        <v>No</v>
      </c>
    </row>
    <row r="2932" spans="1:30" ht="15" customHeight="1" x14ac:dyDescent="0.3">
      <c r="A2932" s="3" t="s">
        <v>2953</v>
      </c>
      <c r="B2932" s="3">
        <v>38</v>
      </c>
      <c r="C2932" s="3" t="s">
        <v>28</v>
      </c>
      <c r="D2932" s="3" t="s">
        <v>24</v>
      </c>
      <c r="E2932" s="3">
        <v>89768.968266252501</v>
      </c>
      <c r="F2932" s="3">
        <v>71</v>
      </c>
      <c r="G2932" s="3">
        <v>777.13389090032695</v>
      </c>
      <c r="H2932" s="3">
        <v>7</v>
      </c>
      <c r="I2932" s="3">
        <v>948.38041367472101</v>
      </c>
      <c r="J2932" s="3">
        <v>38</v>
      </c>
      <c r="K2932" s="3">
        <v>595.22412524743402</v>
      </c>
      <c r="L2932" s="3">
        <v>56</v>
      </c>
      <c r="M2932" s="3">
        <v>17</v>
      </c>
      <c r="N2932" s="3">
        <v>7</v>
      </c>
      <c r="O2932" s="3">
        <v>882</v>
      </c>
      <c r="P2932" s="3">
        <v>0</v>
      </c>
      <c r="Q2932" s="3">
        <v>10773.680935050499</v>
      </c>
      <c r="R2932" s="3">
        <v>7</v>
      </c>
      <c r="S2932" s="3">
        <v>0</v>
      </c>
      <c r="T2932" s="3">
        <v>0</v>
      </c>
      <c r="U2932" s="3">
        <v>14114.154499120399</v>
      </c>
      <c r="V2932" s="3">
        <v>1</v>
      </c>
      <c r="W2932" s="3" t="str">
        <f>IF(Bank_data3[[#This Row],[credit_risk]]=1,"High Risk","Low Risk")</f>
        <v>High Risk</v>
      </c>
      <c r="X2932" s="3" t="str">
        <f t="shared" si="315"/>
        <v>35-44</v>
      </c>
      <c r="Y2932" s="3" t="str">
        <f t="shared" si="316"/>
        <v>Middle Income</v>
      </c>
      <c r="Z2932" s="3" t="str">
        <f t="shared" si="317"/>
        <v>Excellent</v>
      </c>
      <c r="AA2932" s="27">
        <f t="shared" si="318"/>
        <v>0.1200156484264811</v>
      </c>
      <c r="AB2932" s="3" t="str">
        <f t="shared" si="319"/>
        <v>Low</v>
      </c>
      <c r="AC2932" s="3" t="str">
        <f t="shared" si="320"/>
        <v>High</v>
      </c>
      <c r="AD2932" s="3" t="str">
        <f t="shared" si="321"/>
        <v>No</v>
      </c>
    </row>
    <row r="2933" spans="1:30" ht="15" customHeight="1" x14ac:dyDescent="0.3">
      <c r="A2933" s="3" t="s">
        <v>2954</v>
      </c>
      <c r="B2933" s="3">
        <v>42</v>
      </c>
      <c r="C2933" s="3" t="s">
        <v>28</v>
      </c>
      <c r="D2933" s="3" t="s">
        <v>24</v>
      </c>
      <c r="E2933" s="3">
        <v>40485.0206437206</v>
      </c>
      <c r="F2933" s="3">
        <v>13</v>
      </c>
      <c r="G2933" s="3">
        <v>1390.55395081611</v>
      </c>
      <c r="H2933" s="3">
        <v>8</v>
      </c>
      <c r="I2933" s="3">
        <v>1174.55548704439</v>
      </c>
      <c r="J2933" s="3">
        <v>30</v>
      </c>
      <c r="K2933" s="3">
        <v>763.17047490036498</v>
      </c>
      <c r="L2933" s="3">
        <v>61</v>
      </c>
      <c r="M2933" s="3">
        <v>11</v>
      </c>
      <c r="N2933" s="3">
        <v>4</v>
      </c>
      <c r="O2933" s="3">
        <v>540</v>
      </c>
      <c r="P2933" s="3">
        <v>3</v>
      </c>
      <c r="Q2933" s="3">
        <v>17200.4107008561</v>
      </c>
      <c r="R2933" s="3">
        <v>1</v>
      </c>
      <c r="S2933" s="3">
        <v>0</v>
      </c>
      <c r="T2933" s="3">
        <v>0</v>
      </c>
      <c r="U2933" s="3">
        <v>826.37971474681797</v>
      </c>
      <c r="V2933" s="3">
        <v>1</v>
      </c>
      <c r="W2933" s="3" t="str">
        <f>IF(Bank_data3[[#This Row],[credit_risk]]=1,"High Risk","Low Risk")</f>
        <v>High Risk</v>
      </c>
      <c r="X2933" s="3" t="str">
        <f t="shared" si="315"/>
        <v>35-44</v>
      </c>
      <c r="Y2933" s="3" t="str">
        <f t="shared" si="316"/>
        <v>Low Income</v>
      </c>
      <c r="Z2933" s="3" t="str">
        <f t="shared" si="317"/>
        <v>Poor</v>
      </c>
      <c r="AA2933" s="27">
        <f t="shared" si="318"/>
        <v>0.42485863727783374</v>
      </c>
      <c r="AB2933" s="3" t="str">
        <f t="shared" si="319"/>
        <v>Medium</v>
      </c>
      <c r="AC2933" s="3" t="str">
        <f t="shared" si="320"/>
        <v>High</v>
      </c>
      <c r="AD2933" s="3" t="str">
        <f t="shared" si="321"/>
        <v>No</v>
      </c>
    </row>
    <row r="2934" spans="1:30" ht="15" customHeight="1" x14ac:dyDescent="0.3">
      <c r="A2934" s="3" t="s">
        <v>2955</v>
      </c>
      <c r="B2934" s="3">
        <v>48</v>
      </c>
      <c r="C2934" s="3" t="s">
        <v>31</v>
      </c>
      <c r="D2934" s="3" t="s">
        <v>26</v>
      </c>
      <c r="E2934" s="3">
        <v>84241.096526371504</v>
      </c>
      <c r="F2934" s="3">
        <v>168</v>
      </c>
      <c r="G2934" s="3">
        <v>935.92315465154604</v>
      </c>
      <c r="H2934" s="3">
        <v>6</v>
      </c>
      <c r="I2934" s="3">
        <v>713.50861509424703</v>
      </c>
      <c r="J2934" s="3">
        <v>3</v>
      </c>
      <c r="K2934" s="3">
        <v>288.93312672196998</v>
      </c>
      <c r="L2934" s="3">
        <v>38</v>
      </c>
      <c r="M2934" s="3">
        <v>18</v>
      </c>
      <c r="N2934" s="3">
        <v>9</v>
      </c>
      <c r="O2934" s="3">
        <v>527</v>
      </c>
      <c r="P2934" s="3">
        <v>0</v>
      </c>
      <c r="Q2934" s="3">
        <v>11341.4602582568</v>
      </c>
      <c r="R2934" s="3">
        <v>7</v>
      </c>
      <c r="S2934" s="3">
        <v>0</v>
      </c>
      <c r="T2934" s="3">
        <v>0</v>
      </c>
      <c r="U2934" s="3">
        <v>8959.5469783241097</v>
      </c>
      <c r="V2934" s="3">
        <v>1</v>
      </c>
      <c r="W2934" s="3" t="str">
        <f>IF(Bank_data3[[#This Row],[credit_risk]]=1,"High Risk","Low Risk")</f>
        <v>High Risk</v>
      </c>
      <c r="X2934" s="3" t="str">
        <f t="shared" si="315"/>
        <v>45-54</v>
      </c>
      <c r="Y2934" s="3" t="str">
        <f t="shared" si="316"/>
        <v>Middle Income</v>
      </c>
      <c r="Z2934" s="3" t="str">
        <f t="shared" si="317"/>
        <v>Poor</v>
      </c>
      <c r="AA2934" s="27">
        <f t="shared" si="318"/>
        <v>0.13463096666490304</v>
      </c>
      <c r="AB2934" s="3" t="str">
        <f t="shared" si="319"/>
        <v>Low</v>
      </c>
      <c r="AC2934" s="3" t="str">
        <f t="shared" si="320"/>
        <v>High</v>
      </c>
      <c r="AD2934" s="3" t="str">
        <f t="shared" si="321"/>
        <v>No</v>
      </c>
    </row>
    <row r="2935" spans="1:30" ht="15" customHeight="1" x14ac:dyDescent="0.3">
      <c r="A2935" s="3" t="s">
        <v>2956</v>
      </c>
      <c r="B2935" s="3">
        <v>49</v>
      </c>
      <c r="C2935" s="3" t="s">
        <v>23</v>
      </c>
      <c r="D2935" s="3" t="s">
        <v>24</v>
      </c>
      <c r="E2935" s="3">
        <v>87092.400807102502</v>
      </c>
      <c r="F2935" s="3">
        <v>198</v>
      </c>
      <c r="G2935" s="3">
        <v>1118.83021239502</v>
      </c>
      <c r="H2935" s="3">
        <v>5</v>
      </c>
      <c r="I2935" s="3">
        <v>1279.0369476748799</v>
      </c>
      <c r="J2935" s="3">
        <v>40</v>
      </c>
      <c r="K2935" s="3">
        <v>516.43192877004503</v>
      </c>
      <c r="L2935" s="3">
        <v>73</v>
      </c>
      <c r="M2935" s="3">
        <v>14</v>
      </c>
      <c r="N2935" s="3">
        <v>9</v>
      </c>
      <c r="O2935" s="3">
        <v>372</v>
      </c>
      <c r="P2935" s="3">
        <v>5</v>
      </c>
      <c r="Q2935" s="3">
        <v>7324.5122554588797</v>
      </c>
      <c r="R2935" s="3">
        <v>0</v>
      </c>
      <c r="S2935" s="3">
        <v>0</v>
      </c>
      <c r="T2935" s="3">
        <v>0</v>
      </c>
      <c r="U2935" s="3">
        <v>535.88927397242901</v>
      </c>
      <c r="V2935" s="3">
        <v>1</v>
      </c>
      <c r="W2935" s="3" t="str">
        <f>IF(Bank_data3[[#This Row],[credit_risk]]=1,"High Risk","Low Risk")</f>
        <v>High Risk</v>
      </c>
      <c r="X2935" s="3" t="str">
        <f t="shared" si="315"/>
        <v>45-54</v>
      </c>
      <c r="Y2935" s="3" t="str">
        <f t="shared" si="316"/>
        <v>Middle Income</v>
      </c>
      <c r="Z2935" s="3" t="str">
        <f t="shared" si="317"/>
        <v>Poor</v>
      </c>
      <c r="AA2935" s="27">
        <f t="shared" si="318"/>
        <v>8.4100474755330848E-2</v>
      </c>
      <c r="AB2935" s="3" t="str">
        <f t="shared" si="319"/>
        <v>Medium</v>
      </c>
      <c r="AC2935" s="3" t="str">
        <f t="shared" si="320"/>
        <v>High</v>
      </c>
      <c r="AD2935" s="3" t="str">
        <f t="shared" si="321"/>
        <v>No</v>
      </c>
    </row>
    <row r="2936" spans="1:30" ht="15" customHeight="1" x14ac:dyDescent="0.3">
      <c r="A2936" s="3" t="s">
        <v>2957</v>
      </c>
      <c r="B2936" s="3">
        <v>58</v>
      </c>
      <c r="C2936" s="3" t="s">
        <v>28</v>
      </c>
      <c r="D2936" s="3" t="s">
        <v>33</v>
      </c>
      <c r="E2936" s="3">
        <v>74534.869782981506</v>
      </c>
      <c r="F2936" s="3">
        <v>233</v>
      </c>
      <c r="G2936" s="3">
        <v>966.331263891361</v>
      </c>
      <c r="H2936" s="3">
        <v>9</v>
      </c>
      <c r="I2936" s="3">
        <v>928.04069497305704</v>
      </c>
      <c r="J2936" s="3">
        <v>2</v>
      </c>
      <c r="K2936" s="3">
        <v>1122.4034008784399</v>
      </c>
      <c r="L2936" s="3">
        <v>66</v>
      </c>
      <c r="M2936" s="3">
        <v>9</v>
      </c>
      <c r="N2936" s="3">
        <v>7</v>
      </c>
      <c r="O2936" s="3">
        <v>828</v>
      </c>
      <c r="P2936" s="3">
        <v>0</v>
      </c>
      <c r="Q2936" s="3">
        <v>13718.5650515986</v>
      </c>
      <c r="R2936" s="3">
        <v>4</v>
      </c>
      <c r="S2936" s="3">
        <v>1</v>
      </c>
      <c r="T2936" s="3">
        <v>1</v>
      </c>
      <c r="U2936" s="3">
        <v>6750.39295599252</v>
      </c>
      <c r="V2936" s="3">
        <v>1</v>
      </c>
      <c r="W2936" s="3" t="str">
        <f>IF(Bank_data3[[#This Row],[credit_risk]]=1,"High Risk","Low Risk")</f>
        <v>High Risk</v>
      </c>
      <c r="X2936" s="3" t="str">
        <f t="shared" si="315"/>
        <v>55+</v>
      </c>
      <c r="Y2936" s="3" t="str">
        <f t="shared" si="316"/>
        <v>Middle Income</v>
      </c>
      <c r="Z2936" s="3" t="str">
        <f t="shared" si="317"/>
        <v>Excellent</v>
      </c>
      <c r="AA2936" s="27">
        <f t="shared" si="318"/>
        <v>0.1840556653757105</v>
      </c>
      <c r="AB2936" s="3" t="str">
        <f t="shared" si="319"/>
        <v>Low</v>
      </c>
      <c r="AC2936" s="3" t="str">
        <f t="shared" si="320"/>
        <v>High</v>
      </c>
      <c r="AD2936" s="3" t="str">
        <f t="shared" si="321"/>
        <v>No</v>
      </c>
    </row>
    <row r="2937" spans="1:30" ht="15" customHeight="1" x14ac:dyDescent="0.3">
      <c r="A2937" s="3" t="s">
        <v>2958</v>
      </c>
      <c r="B2937" s="3">
        <v>63</v>
      </c>
      <c r="C2937" s="3" t="s">
        <v>28</v>
      </c>
      <c r="D2937" s="3" t="s">
        <v>26</v>
      </c>
      <c r="E2937" s="3">
        <v>48708.878327402002</v>
      </c>
      <c r="F2937" s="3">
        <v>149</v>
      </c>
      <c r="G2937" s="3">
        <v>3283.2530179117298</v>
      </c>
      <c r="H2937" s="3">
        <v>10</v>
      </c>
      <c r="I2937" s="3">
        <v>20</v>
      </c>
      <c r="J2937" s="3">
        <v>36</v>
      </c>
      <c r="K2937" s="3">
        <v>550.72548144069697</v>
      </c>
      <c r="L2937" s="3">
        <v>61</v>
      </c>
      <c r="M2937" s="3">
        <v>6</v>
      </c>
      <c r="N2937" s="3">
        <v>3</v>
      </c>
      <c r="O2937" s="3">
        <v>396</v>
      </c>
      <c r="P2937" s="3">
        <v>4</v>
      </c>
      <c r="Q2937" s="3">
        <v>14731.530923267501</v>
      </c>
      <c r="R2937" s="3">
        <v>2</v>
      </c>
      <c r="S2937" s="3">
        <v>0</v>
      </c>
      <c r="T2937" s="3">
        <v>0</v>
      </c>
      <c r="U2937" s="3">
        <v>4756.45503647237</v>
      </c>
      <c r="V2937" s="3">
        <v>1</v>
      </c>
      <c r="W2937" s="3" t="str">
        <f>IF(Bank_data3[[#This Row],[credit_risk]]=1,"High Risk","Low Risk")</f>
        <v>High Risk</v>
      </c>
      <c r="X2937" s="3" t="str">
        <f t="shared" si="315"/>
        <v>55+</v>
      </c>
      <c r="Y2937" s="3" t="str">
        <f t="shared" si="316"/>
        <v>Low Income</v>
      </c>
      <c r="Z2937" s="3" t="str">
        <f t="shared" si="317"/>
        <v>Poor</v>
      </c>
      <c r="AA2937" s="27">
        <f t="shared" si="318"/>
        <v>0.30244036465483604</v>
      </c>
      <c r="AB2937" s="3" t="str">
        <f t="shared" si="319"/>
        <v>Medium</v>
      </c>
      <c r="AC2937" s="3" t="str">
        <f t="shared" si="320"/>
        <v>High</v>
      </c>
      <c r="AD2937" s="3" t="str">
        <f t="shared" si="321"/>
        <v>No</v>
      </c>
    </row>
    <row r="2938" spans="1:30" ht="15" customHeight="1" x14ac:dyDescent="0.3">
      <c r="A2938" s="3" t="s">
        <v>2959</v>
      </c>
      <c r="B2938" s="3">
        <v>66</v>
      </c>
      <c r="C2938" s="3" t="s">
        <v>23</v>
      </c>
      <c r="D2938" s="3" t="s">
        <v>33</v>
      </c>
      <c r="E2938" s="3">
        <v>54399.836263622303</v>
      </c>
      <c r="F2938" s="3">
        <v>105</v>
      </c>
      <c r="G2938" s="3">
        <v>1595.0840083529299</v>
      </c>
      <c r="H2938" s="3">
        <v>5</v>
      </c>
      <c r="I2938" s="3">
        <v>1109.2226994868199</v>
      </c>
      <c r="J2938" s="3">
        <v>9</v>
      </c>
      <c r="K2938" s="3">
        <v>677.34136499910096</v>
      </c>
      <c r="L2938" s="3">
        <v>28</v>
      </c>
      <c r="M2938" s="3">
        <v>1</v>
      </c>
      <c r="N2938" s="3">
        <v>9</v>
      </c>
      <c r="O2938" s="3">
        <v>557</v>
      </c>
      <c r="P2938" s="3">
        <v>3</v>
      </c>
      <c r="Q2938" s="3">
        <v>0</v>
      </c>
      <c r="R2938" s="3">
        <v>4</v>
      </c>
      <c r="S2938" s="3">
        <v>0</v>
      </c>
      <c r="T2938" s="3">
        <v>0</v>
      </c>
      <c r="U2938" s="3">
        <v>1265.35529650281</v>
      </c>
      <c r="V2938" s="3">
        <v>1</v>
      </c>
      <c r="W2938" s="3" t="str">
        <f>IF(Bank_data3[[#This Row],[credit_risk]]=1,"High Risk","Low Risk")</f>
        <v>High Risk</v>
      </c>
      <c r="X2938" s="3" t="str">
        <f t="shared" si="315"/>
        <v>55+</v>
      </c>
      <c r="Y2938" s="3" t="str">
        <f t="shared" si="316"/>
        <v>Middle Income</v>
      </c>
      <c r="Z2938" s="3" t="str">
        <f t="shared" si="317"/>
        <v>Poor</v>
      </c>
      <c r="AA2938" s="27">
        <f t="shared" si="318"/>
        <v>0</v>
      </c>
      <c r="AB2938" s="3" t="str">
        <f t="shared" si="319"/>
        <v>Medium</v>
      </c>
      <c r="AC2938" s="3" t="str">
        <f t="shared" si="320"/>
        <v>Medium</v>
      </c>
      <c r="AD2938" s="3" t="str">
        <f t="shared" si="321"/>
        <v>No</v>
      </c>
    </row>
    <row r="2939" spans="1:30" ht="15" customHeight="1" x14ac:dyDescent="0.3">
      <c r="A2939" s="3" t="s">
        <v>2960</v>
      </c>
      <c r="B2939" s="3">
        <v>44</v>
      </c>
      <c r="C2939" s="3" t="s">
        <v>31</v>
      </c>
      <c r="D2939" s="3" t="s">
        <v>24</v>
      </c>
      <c r="E2939" s="3">
        <v>27053.498925088199</v>
      </c>
      <c r="F2939" s="3">
        <v>217</v>
      </c>
      <c r="G2939" s="3">
        <v>1998.77114053528</v>
      </c>
      <c r="H2939" s="3">
        <v>8</v>
      </c>
      <c r="I2939" s="3">
        <v>354.693245358306</v>
      </c>
      <c r="J2939" s="3">
        <v>41</v>
      </c>
      <c r="K2939" s="3">
        <v>850.79523687562698</v>
      </c>
      <c r="L2939" s="3">
        <v>30</v>
      </c>
      <c r="M2939" s="3">
        <v>12</v>
      </c>
      <c r="N2939" s="3">
        <v>0</v>
      </c>
      <c r="O2939" s="3">
        <v>562</v>
      </c>
      <c r="P2939" s="3">
        <v>4</v>
      </c>
      <c r="Q2939" s="3">
        <v>26385.900148076598</v>
      </c>
      <c r="R2939" s="3">
        <v>0</v>
      </c>
      <c r="S2939" s="3">
        <v>0</v>
      </c>
      <c r="T2939" s="3">
        <v>0</v>
      </c>
      <c r="U2939" s="3">
        <v>13864.443853086999</v>
      </c>
      <c r="V2939" s="3">
        <v>1</v>
      </c>
      <c r="W2939" s="3" t="str">
        <f>IF(Bank_data3[[#This Row],[credit_risk]]=1,"High Risk","Low Risk")</f>
        <v>High Risk</v>
      </c>
      <c r="X2939" s="3" t="str">
        <f t="shared" si="315"/>
        <v>35-44</v>
      </c>
      <c r="Y2939" s="3" t="str">
        <f t="shared" si="316"/>
        <v>Low Income</v>
      </c>
      <c r="Z2939" s="3" t="str">
        <f t="shared" si="317"/>
        <v>Poor</v>
      </c>
      <c r="AA2939" s="27">
        <f t="shared" si="318"/>
        <v>0.97532301537556387</v>
      </c>
      <c r="AB2939" s="3" t="str">
        <f t="shared" si="319"/>
        <v>Medium</v>
      </c>
      <c r="AC2939" s="3" t="str">
        <f t="shared" si="320"/>
        <v>High</v>
      </c>
      <c r="AD2939" s="3" t="str">
        <f t="shared" si="321"/>
        <v>No</v>
      </c>
    </row>
    <row r="2940" spans="1:30" ht="15" customHeight="1" x14ac:dyDescent="0.3">
      <c r="A2940" s="3" t="s">
        <v>2961</v>
      </c>
      <c r="B2940" s="3">
        <v>56</v>
      </c>
      <c r="C2940" s="3" t="s">
        <v>23</v>
      </c>
      <c r="D2940" s="3" t="s">
        <v>33</v>
      </c>
      <c r="E2940" s="3">
        <v>41853.560541022598</v>
      </c>
      <c r="F2940" s="3">
        <v>147</v>
      </c>
      <c r="G2940" s="3">
        <v>1458.56819500958</v>
      </c>
      <c r="H2940" s="3">
        <v>4</v>
      </c>
      <c r="I2940" s="3">
        <v>1100.7104662359</v>
      </c>
      <c r="J2940" s="3">
        <v>31</v>
      </c>
      <c r="K2940" s="3">
        <v>279.35677084647102</v>
      </c>
      <c r="L2940" s="3">
        <v>59</v>
      </c>
      <c r="M2940" s="3">
        <v>15</v>
      </c>
      <c r="N2940" s="3">
        <v>7</v>
      </c>
      <c r="O2940" s="3">
        <v>522</v>
      </c>
      <c r="P2940" s="3">
        <v>0</v>
      </c>
      <c r="Q2940" s="3">
        <v>28983.3718391328</v>
      </c>
      <c r="R2940" s="3">
        <v>4</v>
      </c>
      <c r="S2940" s="3">
        <v>0</v>
      </c>
      <c r="T2940" s="3">
        <v>0</v>
      </c>
      <c r="U2940" s="3">
        <v>9283.53601366783</v>
      </c>
      <c r="V2940" s="3">
        <v>1</v>
      </c>
      <c r="W2940" s="3" t="str">
        <f>IF(Bank_data3[[#This Row],[credit_risk]]=1,"High Risk","Low Risk")</f>
        <v>High Risk</v>
      </c>
      <c r="X2940" s="3" t="str">
        <f t="shared" si="315"/>
        <v>55+</v>
      </c>
      <c r="Y2940" s="3" t="str">
        <f t="shared" si="316"/>
        <v>Low Income</v>
      </c>
      <c r="Z2940" s="3" t="str">
        <f t="shared" si="317"/>
        <v>Poor</v>
      </c>
      <c r="AA2940" s="27">
        <f t="shared" si="318"/>
        <v>0.69249477140003102</v>
      </c>
      <c r="AB2940" s="3" t="str">
        <f t="shared" si="319"/>
        <v>Medium</v>
      </c>
      <c r="AC2940" s="3" t="str">
        <f t="shared" si="320"/>
        <v>High</v>
      </c>
      <c r="AD2940" s="3" t="str">
        <f t="shared" si="321"/>
        <v>No</v>
      </c>
    </row>
    <row r="2941" spans="1:30" ht="15" customHeight="1" x14ac:dyDescent="0.3">
      <c r="A2941" s="3" t="s">
        <v>2962</v>
      </c>
      <c r="B2941" s="3">
        <v>66</v>
      </c>
      <c r="C2941" s="3" t="s">
        <v>31</v>
      </c>
      <c r="D2941" s="3" t="s">
        <v>26</v>
      </c>
      <c r="E2941" s="3">
        <v>61172.811555893197</v>
      </c>
      <c r="F2941" s="3">
        <v>15</v>
      </c>
      <c r="G2941" s="3">
        <v>1769.9067851124601</v>
      </c>
      <c r="H2941" s="3">
        <v>4</v>
      </c>
      <c r="I2941" s="3">
        <v>1115.53129938336</v>
      </c>
      <c r="J2941" s="3">
        <v>35</v>
      </c>
      <c r="K2941" s="3">
        <v>0</v>
      </c>
      <c r="L2941" s="3">
        <v>38</v>
      </c>
      <c r="M2941" s="3">
        <v>7</v>
      </c>
      <c r="N2941" s="3">
        <v>3</v>
      </c>
      <c r="O2941" s="3">
        <v>825</v>
      </c>
      <c r="P2941" s="3">
        <v>4</v>
      </c>
      <c r="Q2941" s="3">
        <v>6991.5003934799497</v>
      </c>
      <c r="R2941" s="3">
        <v>6</v>
      </c>
      <c r="S2941" s="3">
        <v>0</v>
      </c>
      <c r="T2941" s="3">
        <v>0</v>
      </c>
      <c r="U2941" s="3">
        <v>14146.628859517999</v>
      </c>
      <c r="V2941" s="3">
        <v>1</v>
      </c>
      <c r="W2941" s="3" t="str">
        <f>IF(Bank_data3[[#This Row],[credit_risk]]=1,"High Risk","Low Risk")</f>
        <v>High Risk</v>
      </c>
      <c r="X2941" s="3" t="str">
        <f t="shared" si="315"/>
        <v>55+</v>
      </c>
      <c r="Y2941" s="3" t="str">
        <f t="shared" si="316"/>
        <v>Middle Income</v>
      </c>
      <c r="Z2941" s="3" t="str">
        <f t="shared" si="317"/>
        <v>Excellent</v>
      </c>
      <c r="AA2941" s="27">
        <f t="shared" si="318"/>
        <v>0.114290976916957</v>
      </c>
      <c r="AB2941" s="3" t="str">
        <f t="shared" si="319"/>
        <v>Medium</v>
      </c>
      <c r="AC2941" s="3" t="str">
        <f t="shared" si="320"/>
        <v>High</v>
      </c>
      <c r="AD2941" s="3" t="str">
        <f t="shared" si="321"/>
        <v>No</v>
      </c>
    </row>
    <row r="2942" spans="1:30" ht="15" customHeight="1" x14ac:dyDescent="0.3">
      <c r="A2942" s="3" t="s">
        <v>2963</v>
      </c>
      <c r="B2942" s="3">
        <v>27</v>
      </c>
      <c r="C2942" s="3" t="s">
        <v>23</v>
      </c>
      <c r="D2942" s="3" t="s">
        <v>26</v>
      </c>
      <c r="E2942" s="3">
        <v>24319.1784962007</v>
      </c>
      <c r="F2942" s="3">
        <v>221</v>
      </c>
      <c r="G2942" s="3">
        <v>10</v>
      </c>
      <c r="H2942" s="3">
        <v>1</v>
      </c>
      <c r="I2942" s="3">
        <v>915.46240908342304</v>
      </c>
      <c r="J2942" s="3">
        <v>48</v>
      </c>
      <c r="K2942" s="3">
        <v>75.935649752229594</v>
      </c>
      <c r="L2942" s="3">
        <v>78</v>
      </c>
      <c r="M2942" s="3">
        <v>0</v>
      </c>
      <c r="N2942" s="3">
        <v>4</v>
      </c>
      <c r="O2942" s="3">
        <v>784</v>
      </c>
      <c r="P2942" s="3">
        <v>3</v>
      </c>
      <c r="Q2942" s="3">
        <v>15694.077417873001</v>
      </c>
      <c r="R2942" s="3">
        <v>3</v>
      </c>
      <c r="S2942" s="3">
        <v>0</v>
      </c>
      <c r="T2942" s="3">
        <v>0</v>
      </c>
      <c r="U2942" s="3">
        <v>4357.7149549490196</v>
      </c>
      <c r="V2942" s="3">
        <v>0</v>
      </c>
      <c r="W2942" s="3" t="str">
        <f>IF(Bank_data3[[#This Row],[credit_risk]]=1,"High Risk","Low Risk")</f>
        <v>Low Risk</v>
      </c>
      <c r="X2942" s="3" t="str">
        <f t="shared" si="315"/>
        <v>25-34</v>
      </c>
      <c r="Y2942" s="3" t="str">
        <f t="shared" si="316"/>
        <v>Low Income</v>
      </c>
      <c r="Z2942" s="3" t="str">
        <f t="shared" si="317"/>
        <v>Very Good</v>
      </c>
      <c r="AA2942" s="27">
        <f t="shared" si="318"/>
        <v>0.64533748211621667</v>
      </c>
      <c r="AB2942" s="3" t="str">
        <f t="shared" si="319"/>
        <v>Low</v>
      </c>
      <c r="AC2942" s="3" t="str">
        <f t="shared" si="320"/>
        <v>High</v>
      </c>
      <c r="AD2942" s="3" t="str">
        <f t="shared" si="321"/>
        <v>No</v>
      </c>
    </row>
    <row r="2943" spans="1:30" ht="15" customHeight="1" x14ac:dyDescent="0.3">
      <c r="A2943" s="3" t="s">
        <v>2964</v>
      </c>
      <c r="B2943" s="3">
        <v>61</v>
      </c>
      <c r="C2943" s="3" t="s">
        <v>23</v>
      </c>
      <c r="D2943" s="3" t="s">
        <v>26</v>
      </c>
      <c r="E2943" s="3">
        <v>44637.5960960347</v>
      </c>
      <c r="F2943" s="3">
        <v>3</v>
      </c>
      <c r="G2943" s="3">
        <v>2836.5660023915798</v>
      </c>
      <c r="H2943" s="3">
        <v>5</v>
      </c>
      <c r="I2943" s="3">
        <v>990.28831460684296</v>
      </c>
      <c r="J2943" s="3">
        <v>26</v>
      </c>
      <c r="K2943" s="3">
        <v>210.047613076864</v>
      </c>
      <c r="L2943" s="3">
        <v>0</v>
      </c>
      <c r="M2943" s="3">
        <v>16</v>
      </c>
      <c r="N2943" s="3">
        <v>3</v>
      </c>
      <c r="O2943" s="3">
        <v>559</v>
      </c>
      <c r="P2943" s="3">
        <v>3</v>
      </c>
      <c r="Q2943" s="3">
        <v>5590.5191300320703</v>
      </c>
      <c r="R2943" s="3">
        <v>2</v>
      </c>
      <c r="S2943" s="3">
        <v>0</v>
      </c>
      <c r="T2943" s="3">
        <v>0</v>
      </c>
      <c r="U2943" s="3">
        <v>12824.2952171422</v>
      </c>
      <c r="V2943" s="3">
        <v>1</v>
      </c>
      <c r="W2943" s="3" t="str">
        <f>IF(Bank_data3[[#This Row],[credit_risk]]=1,"High Risk","Low Risk")</f>
        <v>High Risk</v>
      </c>
      <c r="X2943" s="3" t="str">
        <f t="shared" si="315"/>
        <v>55+</v>
      </c>
      <c r="Y2943" s="3" t="str">
        <f t="shared" si="316"/>
        <v>Low Income</v>
      </c>
      <c r="Z2943" s="3" t="str">
        <f t="shared" si="317"/>
        <v>Poor</v>
      </c>
      <c r="AA2943" s="27">
        <f t="shared" si="318"/>
        <v>0.12524238800862966</v>
      </c>
      <c r="AB2943" s="3" t="str">
        <f t="shared" si="319"/>
        <v>Medium</v>
      </c>
      <c r="AC2943" s="3" t="str">
        <f t="shared" si="320"/>
        <v>Low</v>
      </c>
      <c r="AD2943" s="3" t="str">
        <f t="shared" si="321"/>
        <v>No</v>
      </c>
    </row>
    <row r="2944" spans="1:30" ht="15" customHeight="1" x14ac:dyDescent="0.3">
      <c r="A2944" s="3" t="s">
        <v>2965</v>
      </c>
      <c r="B2944" s="3">
        <v>35</v>
      </c>
      <c r="C2944" s="3" t="s">
        <v>23</v>
      </c>
      <c r="D2944" s="3" t="s">
        <v>33</v>
      </c>
      <c r="E2944" s="3">
        <v>85006.915548225894</v>
      </c>
      <c r="F2944" s="3">
        <v>4</v>
      </c>
      <c r="G2944" s="3">
        <v>922.55863006211996</v>
      </c>
      <c r="H2944" s="3">
        <v>11</v>
      </c>
      <c r="I2944" s="3">
        <v>1184.6047757454</v>
      </c>
      <c r="J2944" s="3">
        <v>48</v>
      </c>
      <c r="K2944" s="3">
        <v>395.21567428664702</v>
      </c>
      <c r="L2944" s="3">
        <v>55</v>
      </c>
      <c r="M2944" s="3">
        <v>14</v>
      </c>
      <c r="N2944" s="3">
        <v>6</v>
      </c>
      <c r="O2944" s="3">
        <v>490</v>
      </c>
      <c r="P2944" s="3">
        <v>1</v>
      </c>
      <c r="Q2944" s="3">
        <v>2027.9410247839301</v>
      </c>
      <c r="R2944" s="3">
        <v>0</v>
      </c>
      <c r="S2944" s="3">
        <v>0</v>
      </c>
      <c r="T2944" s="3">
        <v>0</v>
      </c>
      <c r="U2944" s="3">
        <v>10121.874940007199</v>
      </c>
      <c r="V2944" s="3">
        <v>1</v>
      </c>
      <c r="W2944" s="3" t="str">
        <f>IF(Bank_data3[[#This Row],[credit_risk]]=1,"High Risk","Low Risk")</f>
        <v>High Risk</v>
      </c>
      <c r="X2944" s="3" t="str">
        <f t="shared" si="315"/>
        <v>35-44</v>
      </c>
      <c r="Y2944" s="3" t="str">
        <f t="shared" si="316"/>
        <v>Middle Income</v>
      </c>
      <c r="Z2944" s="3" t="str">
        <f t="shared" si="317"/>
        <v>Poor</v>
      </c>
      <c r="AA2944" s="27">
        <f t="shared" si="318"/>
        <v>2.385618877835232E-2</v>
      </c>
      <c r="AB2944" s="3" t="str">
        <f t="shared" si="319"/>
        <v>Low</v>
      </c>
      <c r="AC2944" s="3" t="str">
        <f t="shared" si="320"/>
        <v>High</v>
      </c>
      <c r="AD2944" s="3" t="str">
        <f t="shared" si="321"/>
        <v>No</v>
      </c>
    </row>
    <row r="2945" spans="1:30" ht="15" customHeight="1" x14ac:dyDescent="0.3">
      <c r="A2945" s="3" t="s">
        <v>2966</v>
      </c>
      <c r="B2945" s="3">
        <v>27</v>
      </c>
      <c r="C2945" s="3" t="s">
        <v>23</v>
      </c>
      <c r="D2945" s="3" t="s">
        <v>26</v>
      </c>
      <c r="E2945" s="3">
        <v>47221.446690070101</v>
      </c>
      <c r="F2945" s="3">
        <v>212</v>
      </c>
      <c r="G2945" s="3">
        <v>2416.6416812494099</v>
      </c>
      <c r="H2945" s="3">
        <v>11</v>
      </c>
      <c r="I2945" s="3">
        <v>626.53031416624503</v>
      </c>
      <c r="J2945" s="3">
        <v>18</v>
      </c>
      <c r="K2945" s="3">
        <v>624.153854255591</v>
      </c>
      <c r="L2945" s="3">
        <v>57</v>
      </c>
      <c r="M2945" s="3">
        <v>13</v>
      </c>
      <c r="N2945" s="3">
        <v>9</v>
      </c>
      <c r="O2945" s="3">
        <v>565</v>
      </c>
      <c r="P2945" s="3">
        <v>4</v>
      </c>
      <c r="Q2945" s="3">
        <v>9247.2641659965793</v>
      </c>
      <c r="R2945" s="3">
        <v>5</v>
      </c>
      <c r="S2945" s="3">
        <v>0</v>
      </c>
      <c r="T2945" s="3">
        <v>0</v>
      </c>
      <c r="U2945" s="3">
        <v>2061.6741482704201</v>
      </c>
      <c r="V2945" s="3">
        <v>1</v>
      </c>
      <c r="W2945" s="3" t="str">
        <f>IF(Bank_data3[[#This Row],[credit_risk]]=1,"High Risk","Low Risk")</f>
        <v>High Risk</v>
      </c>
      <c r="X2945" s="3" t="str">
        <f t="shared" si="315"/>
        <v>25-34</v>
      </c>
      <c r="Y2945" s="3" t="str">
        <f t="shared" si="316"/>
        <v>Low Income</v>
      </c>
      <c r="Z2945" s="3" t="str">
        <f t="shared" si="317"/>
        <v>Poor</v>
      </c>
      <c r="AA2945" s="27">
        <f t="shared" si="318"/>
        <v>0.19582763371671813</v>
      </c>
      <c r="AB2945" s="3" t="str">
        <f t="shared" si="319"/>
        <v>Medium</v>
      </c>
      <c r="AC2945" s="3" t="str">
        <f t="shared" si="320"/>
        <v>High</v>
      </c>
      <c r="AD2945" s="3" t="str">
        <f t="shared" si="321"/>
        <v>No</v>
      </c>
    </row>
    <row r="2946" spans="1:30" ht="15" customHeight="1" x14ac:dyDescent="0.3">
      <c r="A2946" s="3" t="s">
        <v>2967</v>
      </c>
      <c r="B2946" s="3">
        <v>20</v>
      </c>
      <c r="C2946" s="3" t="s">
        <v>31</v>
      </c>
      <c r="D2946" s="3" t="s">
        <v>33</v>
      </c>
      <c r="E2946" s="3">
        <v>68605.310038775293</v>
      </c>
      <c r="F2946" s="3">
        <v>230</v>
      </c>
      <c r="G2946" s="3">
        <v>2447.7544533584401</v>
      </c>
      <c r="H2946" s="3">
        <v>11</v>
      </c>
      <c r="I2946" s="3">
        <v>1077.70038089587</v>
      </c>
      <c r="J2946" s="3">
        <v>37</v>
      </c>
      <c r="K2946" s="3">
        <v>738.29495295128197</v>
      </c>
      <c r="L2946" s="3">
        <v>20</v>
      </c>
      <c r="M2946" s="3">
        <v>6</v>
      </c>
      <c r="N2946" s="3">
        <v>2</v>
      </c>
      <c r="O2946" s="3">
        <v>856</v>
      </c>
      <c r="P2946" s="3">
        <v>1</v>
      </c>
      <c r="Q2946" s="3">
        <v>3682.9738893272201</v>
      </c>
      <c r="R2946" s="3">
        <v>1</v>
      </c>
      <c r="S2946" s="3">
        <v>0</v>
      </c>
      <c r="T2946" s="3">
        <v>0</v>
      </c>
      <c r="U2946" s="3">
        <v>3203.52540157148</v>
      </c>
      <c r="V2946" s="3">
        <v>0</v>
      </c>
      <c r="W2946" s="3" t="str">
        <f>IF(Bank_data3[[#This Row],[credit_risk]]=1,"High Risk","Low Risk")</f>
        <v>Low Risk</v>
      </c>
      <c r="X2946" s="3" t="str">
        <f t="shared" si="315"/>
        <v>18-24</v>
      </c>
      <c r="Y2946" s="3" t="str">
        <f t="shared" si="316"/>
        <v>Middle Income</v>
      </c>
      <c r="Z2946" s="3" t="str">
        <f t="shared" si="317"/>
        <v>Excellent</v>
      </c>
      <c r="AA2946" s="27">
        <f t="shared" si="318"/>
        <v>5.3683510609391992E-2</v>
      </c>
      <c r="AB2946" s="3" t="str">
        <f t="shared" si="319"/>
        <v>Medium</v>
      </c>
      <c r="AC2946" s="3" t="str">
        <f t="shared" si="320"/>
        <v>Medium</v>
      </c>
      <c r="AD2946" s="3" t="str">
        <f t="shared" si="321"/>
        <v>No</v>
      </c>
    </row>
    <row r="2947" spans="1:30" ht="15" customHeight="1" x14ac:dyDescent="0.3">
      <c r="A2947" s="3" t="s">
        <v>2968</v>
      </c>
      <c r="B2947" s="3">
        <v>63</v>
      </c>
      <c r="C2947" s="3" t="s">
        <v>31</v>
      </c>
      <c r="D2947" s="3" t="s">
        <v>24</v>
      </c>
      <c r="E2947" s="3">
        <v>60197.044190993904</v>
      </c>
      <c r="F2947" s="3">
        <v>111</v>
      </c>
      <c r="G2947" s="3">
        <v>61.340090807035999</v>
      </c>
      <c r="H2947" s="3">
        <v>5</v>
      </c>
      <c r="I2947" s="3">
        <v>1207.0581560349599</v>
      </c>
      <c r="J2947" s="3">
        <v>0</v>
      </c>
      <c r="K2947" s="3">
        <v>231.14062240756601</v>
      </c>
      <c r="L2947" s="3">
        <v>53</v>
      </c>
      <c r="M2947" s="3">
        <v>18</v>
      </c>
      <c r="N2947" s="3">
        <v>1</v>
      </c>
      <c r="O2947" s="3">
        <v>515</v>
      </c>
      <c r="P2947" s="3">
        <v>0</v>
      </c>
      <c r="Q2947" s="3">
        <v>15204.7886682972</v>
      </c>
      <c r="R2947" s="3">
        <v>7</v>
      </c>
      <c r="S2947" s="3">
        <v>0</v>
      </c>
      <c r="T2947" s="3">
        <v>0</v>
      </c>
      <c r="U2947" s="3">
        <v>3076.8330659235098</v>
      </c>
      <c r="V2947" s="3">
        <v>1</v>
      </c>
      <c r="W2947" s="3" t="str">
        <f>IF(Bank_data3[[#This Row],[credit_risk]]=1,"High Risk","Low Risk")</f>
        <v>High Risk</v>
      </c>
      <c r="X2947" s="3" t="str">
        <f t="shared" si="315"/>
        <v>55+</v>
      </c>
      <c r="Y2947" s="3" t="str">
        <f t="shared" si="316"/>
        <v>Middle Income</v>
      </c>
      <c r="Z2947" s="3" t="str">
        <f t="shared" si="317"/>
        <v>Poor</v>
      </c>
      <c r="AA2947" s="27">
        <f t="shared" si="318"/>
        <v>0.25258364214786466</v>
      </c>
      <c r="AB2947" s="3" t="str">
        <f t="shared" si="319"/>
        <v>Low</v>
      </c>
      <c r="AC2947" s="3" t="str">
        <f t="shared" si="320"/>
        <v>High</v>
      </c>
      <c r="AD2947" s="3" t="str">
        <f t="shared" si="321"/>
        <v>No</v>
      </c>
    </row>
    <row r="2948" spans="1:30" ht="15" customHeight="1" x14ac:dyDescent="0.3">
      <c r="A2948" s="3" t="s">
        <v>2969</v>
      </c>
      <c r="B2948" s="3">
        <v>24</v>
      </c>
      <c r="C2948" s="3" t="s">
        <v>28</v>
      </c>
      <c r="D2948" s="3" t="s">
        <v>24</v>
      </c>
      <c r="E2948" s="3">
        <v>44461.590142875801</v>
      </c>
      <c r="F2948" s="3">
        <v>227</v>
      </c>
      <c r="G2948" s="3">
        <v>1544.8659170440301</v>
      </c>
      <c r="H2948" s="3">
        <v>5</v>
      </c>
      <c r="I2948" s="3">
        <v>1416.02890913847</v>
      </c>
      <c r="J2948" s="3">
        <v>25</v>
      </c>
      <c r="K2948" s="3">
        <v>1036.18401824687</v>
      </c>
      <c r="L2948" s="3">
        <v>70</v>
      </c>
      <c r="M2948" s="3">
        <v>9</v>
      </c>
      <c r="N2948" s="3">
        <v>9</v>
      </c>
      <c r="O2948" s="3">
        <v>599</v>
      </c>
      <c r="P2948" s="3">
        <v>5</v>
      </c>
      <c r="Q2948" s="3">
        <v>17275.3805392209</v>
      </c>
      <c r="R2948" s="3">
        <v>3</v>
      </c>
      <c r="S2948" s="3">
        <v>0</v>
      </c>
      <c r="T2948" s="3">
        <v>0</v>
      </c>
      <c r="U2948" s="3">
        <v>9187.4403561837607</v>
      </c>
      <c r="V2948" s="3">
        <v>0</v>
      </c>
      <c r="W2948" s="3" t="str">
        <f>IF(Bank_data3[[#This Row],[credit_risk]]=1,"High Risk","Low Risk")</f>
        <v>Low Risk</v>
      </c>
      <c r="X2948" s="3" t="str">
        <f t="shared" si="315"/>
        <v>18-24</v>
      </c>
      <c r="Y2948" s="3" t="str">
        <f t="shared" si="316"/>
        <v>Low Income</v>
      </c>
      <c r="Z2948" s="3" t="str">
        <f t="shared" si="317"/>
        <v>Fair</v>
      </c>
      <c r="AA2948" s="27">
        <f t="shared" si="318"/>
        <v>0.38854616948487569</v>
      </c>
      <c r="AB2948" s="3" t="str">
        <f t="shared" si="319"/>
        <v>Medium</v>
      </c>
      <c r="AC2948" s="3" t="str">
        <f t="shared" si="320"/>
        <v>High</v>
      </c>
      <c r="AD2948" s="3" t="str">
        <f t="shared" si="321"/>
        <v>No</v>
      </c>
    </row>
    <row r="2949" spans="1:30" ht="15" customHeight="1" x14ac:dyDescent="0.3">
      <c r="A2949" s="3" t="s">
        <v>2970</v>
      </c>
      <c r="B2949" s="3">
        <v>22</v>
      </c>
      <c r="C2949" s="3" t="s">
        <v>23</v>
      </c>
      <c r="D2949" s="3" t="s">
        <v>33</v>
      </c>
      <c r="E2949" s="3">
        <v>47209.124140670603</v>
      </c>
      <c r="F2949" s="3">
        <v>230</v>
      </c>
      <c r="G2949" s="3">
        <v>1824.26641919898</v>
      </c>
      <c r="H2949" s="3">
        <v>3</v>
      </c>
      <c r="I2949" s="3">
        <v>412.976899879104</v>
      </c>
      <c r="J2949" s="3">
        <v>45</v>
      </c>
      <c r="K2949" s="3">
        <v>825.00347459746695</v>
      </c>
      <c r="L2949" s="3">
        <v>42</v>
      </c>
      <c r="M2949" s="3">
        <v>19</v>
      </c>
      <c r="N2949" s="3">
        <v>1</v>
      </c>
      <c r="O2949" s="3">
        <v>445</v>
      </c>
      <c r="P2949" s="3">
        <v>4</v>
      </c>
      <c r="Q2949" s="3">
        <v>22563.451836722099</v>
      </c>
      <c r="R2949" s="3">
        <v>7</v>
      </c>
      <c r="S2949" s="3">
        <v>0</v>
      </c>
      <c r="T2949" s="3">
        <v>0</v>
      </c>
      <c r="U2949" s="3">
        <v>9048.19246100079</v>
      </c>
      <c r="V2949" s="3">
        <v>1</v>
      </c>
      <c r="W2949" s="3" t="str">
        <f>IF(Bank_data3[[#This Row],[credit_risk]]=1,"High Risk","Low Risk")</f>
        <v>High Risk</v>
      </c>
      <c r="X2949" s="3" t="str">
        <f t="shared" si="315"/>
        <v>18-24</v>
      </c>
      <c r="Y2949" s="3" t="str">
        <f t="shared" si="316"/>
        <v>Low Income</v>
      </c>
      <c r="Z2949" s="3" t="str">
        <f t="shared" si="317"/>
        <v>Poor</v>
      </c>
      <c r="AA2949" s="27">
        <f t="shared" si="318"/>
        <v>0.47794684284946759</v>
      </c>
      <c r="AB2949" s="3" t="str">
        <f t="shared" si="319"/>
        <v>Medium</v>
      </c>
      <c r="AC2949" s="3" t="str">
        <f t="shared" si="320"/>
        <v>High</v>
      </c>
      <c r="AD2949" s="3" t="str">
        <f t="shared" si="321"/>
        <v>No</v>
      </c>
    </row>
    <row r="2950" spans="1:30" ht="15" customHeight="1" x14ac:dyDescent="0.3">
      <c r="A2950" s="3" t="s">
        <v>2971</v>
      </c>
      <c r="B2950" s="3">
        <v>20</v>
      </c>
      <c r="C2950" s="3" t="s">
        <v>31</v>
      </c>
      <c r="D2950" s="3" t="s">
        <v>26</v>
      </c>
      <c r="E2950" s="3">
        <v>53003.574453949797</v>
      </c>
      <c r="F2950" s="3">
        <v>196</v>
      </c>
      <c r="G2950" s="3">
        <v>1587.8404306514899</v>
      </c>
      <c r="H2950" s="3">
        <v>10</v>
      </c>
      <c r="I2950" s="3">
        <v>942.98062274571896</v>
      </c>
      <c r="J2950" s="3">
        <v>12</v>
      </c>
      <c r="K2950" s="3">
        <v>373.52351724693602</v>
      </c>
      <c r="L2950" s="3">
        <v>53</v>
      </c>
      <c r="M2950" s="3">
        <v>10</v>
      </c>
      <c r="N2950" s="3">
        <v>6</v>
      </c>
      <c r="O2950" s="3">
        <v>822</v>
      </c>
      <c r="P2950" s="3">
        <v>2</v>
      </c>
      <c r="Q2950" s="3">
        <v>12284.224209546899</v>
      </c>
      <c r="R2950" s="3">
        <v>7</v>
      </c>
      <c r="S2950" s="3">
        <v>0</v>
      </c>
      <c r="T2950" s="3">
        <v>0</v>
      </c>
      <c r="U2950" s="3">
        <v>14743.7278754402</v>
      </c>
      <c r="V2950" s="3">
        <v>1</v>
      </c>
      <c r="W2950" s="3" t="str">
        <f>IF(Bank_data3[[#This Row],[credit_risk]]=1,"High Risk","Low Risk")</f>
        <v>High Risk</v>
      </c>
      <c r="X2950" s="3" t="str">
        <f t="shared" si="315"/>
        <v>18-24</v>
      </c>
      <c r="Y2950" s="3" t="str">
        <f t="shared" si="316"/>
        <v>Middle Income</v>
      </c>
      <c r="Z2950" s="3" t="str">
        <f t="shared" si="317"/>
        <v>Excellent</v>
      </c>
      <c r="AA2950" s="27">
        <f t="shared" si="318"/>
        <v>0.23176218464699197</v>
      </c>
      <c r="AB2950" s="3" t="str">
        <f t="shared" si="319"/>
        <v>Medium</v>
      </c>
      <c r="AC2950" s="3" t="str">
        <f t="shared" si="320"/>
        <v>High</v>
      </c>
      <c r="AD2950" s="3" t="str">
        <f t="shared" si="321"/>
        <v>No</v>
      </c>
    </row>
    <row r="2951" spans="1:30" ht="15" customHeight="1" x14ac:dyDescent="0.3">
      <c r="A2951" s="3" t="s">
        <v>2972</v>
      </c>
      <c r="B2951" s="3">
        <v>23</v>
      </c>
      <c r="C2951" s="3" t="s">
        <v>31</v>
      </c>
      <c r="D2951" s="3" t="s">
        <v>33</v>
      </c>
      <c r="E2951" s="3">
        <v>13081.595206530301</v>
      </c>
      <c r="F2951" s="3">
        <v>198</v>
      </c>
      <c r="G2951" s="3">
        <v>1499.2478550431099</v>
      </c>
      <c r="H2951" s="3">
        <v>6</v>
      </c>
      <c r="I2951" s="3">
        <v>463.47878032848701</v>
      </c>
      <c r="J2951" s="3">
        <v>34</v>
      </c>
      <c r="K2951" s="3">
        <v>1095.2902675191399</v>
      </c>
      <c r="L2951" s="3">
        <v>1</v>
      </c>
      <c r="M2951" s="3">
        <v>19</v>
      </c>
      <c r="N2951" s="3">
        <v>9</v>
      </c>
      <c r="O2951" s="3">
        <v>481</v>
      </c>
      <c r="P2951" s="3">
        <v>1</v>
      </c>
      <c r="Q2951" s="3">
        <v>17179.0589967954</v>
      </c>
      <c r="R2951" s="3">
        <v>7</v>
      </c>
      <c r="S2951" s="3">
        <v>0</v>
      </c>
      <c r="T2951" s="3">
        <v>0</v>
      </c>
      <c r="U2951" s="3">
        <v>3723.61403194272</v>
      </c>
      <c r="V2951" s="3">
        <v>1</v>
      </c>
      <c r="W2951" s="3" t="str">
        <f>IF(Bank_data3[[#This Row],[credit_risk]]=1,"High Risk","Low Risk")</f>
        <v>High Risk</v>
      </c>
      <c r="X2951" s="3" t="str">
        <f t="shared" ref="X2951:X3014" si="322">_xlfn.IFS(B2951&lt;25,"18-24",B2951&lt;35,"25-34",B2951&lt;45,"35-44",B2951&lt;55,"45-54",TRUE(),"55+")</f>
        <v>18-24</v>
      </c>
      <c r="Y2951" s="3" t="str">
        <f t="shared" ref="Y2951:Y3014" si="323">_xlfn.IFS(E2951&lt;50000,"Low Income",E2951&lt;100000,"Middle Income",TRUE(),"High Income")</f>
        <v>Low Income</v>
      </c>
      <c r="Z2951" s="3" t="str">
        <f t="shared" ref="Z2951:Z3014" si="324">_xlfn.IFS(O2951&lt;580,"Poor",O2951&lt;670,"Fair",O2951&lt;740,"Good",O2951&lt;800,"Very Good",TRUE(),"Excellent")</f>
        <v>Poor</v>
      </c>
      <c r="AA2951" s="27">
        <f t="shared" ref="AA2951:AA3014" si="325">IF(E2951=0,0,Q2951/E2951)</f>
        <v>1.3132235576452982</v>
      </c>
      <c r="AB2951" s="3" t="str">
        <f t="shared" ref="AB2951:AB3014" si="326">_xlfn.IFS(G2951&lt;1000,"Low",G2951&lt;5000,"Medium",TRUE(),"High")</f>
        <v>Medium</v>
      </c>
      <c r="AC2951" s="3" t="str">
        <f t="shared" ref="AC2951:AC3014" si="327">_xlfn.IFS(L2951&lt;10,"Low",L2951&lt;30,"Medium",TRUE(),"High")</f>
        <v>Low</v>
      </c>
      <c r="AD2951" s="3" t="str">
        <f t="shared" ref="AD2951:AD3014" si="328">IF(AND(E2951&gt;=100000,O2951&gt;=750),"Yes","No")</f>
        <v>No</v>
      </c>
    </row>
    <row r="2952" spans="1:30" ht="15" customHeight="1" x14ac:dyDescent="0.3">
      <c r="A2952" s="3" t="s">
        <v>2973</v>
      </c>
      <c r="B2952" s="3">
        <v>59</v>
      </c>
      <c r="C2952" s="3" t="s">
        <v>31</v>
      </c>
      <c r="D2952" s="3" t="s">
        <v>33</v>
      </c>
      <c r="E2952" s="3">
        <v>67045.546415759105</v>
      </c>
      <c r="F2952" s="3">
        <v>146</v>
      </c>
      <c r="G2952" s="3">
        <v>1151.3541178928399</v>
      </c>
      <c r="H2952" s="3">
        <v>8</v>
      </c>
      <c r="I2952" s="3">
        <v>448.62729380447598</v>
      </c>
      <c r="J2952" s="3">
        <v>1</v>
      </c>
      <c r="K2952" s="3">
        <v>648.39183922207496</v>
      </c>
      <c r="L2952" s="3">
        <v>13</v>
      </c>
      <c r="M2952" s="3">
        <v>4</v>
      </c>
      <c r="N2952" s="3">
        <v>5</v>
      </c>
      <c r="O2952" s="3">
        <v>791</v>
      </c>
      <c r="P2952" s="3">
        <v>3</v>
      </c>
      <c r="Q2952" s="3">
        <v>14339.6435461206</v>
      </c>
      <c r="R2952" s="3">
        <v>4</v>
      </c>
      <c r="S2952" s="3">
        <v>0</v>
      </c>
      <c r="T2952" s="3">
        <v>0</v>
      </c>
      <c r="U2952" s="3">
        <v>10144.263917466</v>
      </c>
      <c r="V2952" s="3">
        <v>1</v>
      </c>
      <c r="W2952" s="3" t="str">
        <f>IF(Bank_data3[[#This Row],[credit_risk]]=1,"High Risk","Low Risk")</f>
        <v>High Risk</v>
      </c>
      <c r="X2952" s="3" t="str">
        <f t="shared" si="322"/>
        <v>55+</v>
      </c>
      <c r="Y2952" s="3" t="str">
        <f t="shared" si="323"/>
        <v>Middle Income</v>
      </c>
      <c r="Z2952" s="3" t="str">
        <f t="shared" si="324"/>
        <v>Very Good</v>
      </c>
      <c r="AA2952" s="27">
        <f t="shared" si="325"/>
        <v>0.21387913609053766</v>
      </c>
      <c r="AB2952" s="3" t="str">
        <f t="shared" si="326"/>
        <v>Medium</v>
      </c>
      <c r="AC2952" s="3" t="str">
        <f t="shared" si="327"/>
        <v>Medium</v>
      </c>
      <c r="AD2952" s="3" t="str">
        <f t="shared" si="328"/>
        <v>No</v>
      </c>
    </row>
    <row r="2953" spans="1:30" ht="15" customHeight="1" x14ac:dyDescent="0.3">
      <c r="A2953" s="3" t="s">
        <v>2974</v>
      </c>
      <c r="B2953" s="3">
        <v>54</v>
      </c>
      <c r="C2953" s="3" t="s">
        <v>23</v>
      </c>
      <c r="D2953" s="3" t="s">
        <v>33</v>
      </c>
      <c r="E2953" s="3">
        <v>47869.158649025703</v>
      </c>
      <c r="F2953" s="3">
        <v>6</v>
      </c>
      <c r="G2953" s="3">
        <v>928.92637019880601</v>
      </c>
      <c r="H2953" s="3">
        <v>0</v>
      </c>
      <c r="I2953" s="3">
        <v>925.65972034209301</v>
      </c>
      <c r="J2953" s="3">
        <v>21</v>
      </c>
      <c r="K2953" s="3">
        <v>483.29956604381698</v>
      </c>
      <c r="L2953" s="3">
        <v>2</v>
      </c>
      <c r="M2953" s="3">
        <v>6</v>
      </c>
      <c r="N2953" s="3">
        <v>1</v>
      </c>
      <c r="O2953" s="3">
        <v>428</v>
      </c>
      <c r="P2953" s="3">
        <v>1</v>
      </c>
      <c r="Q2953" s="3">
        <v>13727.748023537401</v>
      </c>
      <c r="R2953" s="3">
        <v>5</v>
      </c>
      <c r="S2953" s="3">
        <v>0</v>
      </c>
      <c r="T2953" s="3">
        <v>0</v>
      </c>
      <c r="U2953" s="3">
        <v>8972.3451549537294</v>
      </c>
      <c r="V2953" s="3">
        <v>1</v>
      </c>
      <c r="W2953" s="3" t="str">
        <f>IF(Bank_data3[[#This Row],[credit_risk]]=1,"High Risk","Low Risk")</f>
        <v>High Risk</v>
      </c>
      <c r="X2953" s="3" t="str">
        <f t="shared" si="322"/>
        <v>45-54</v>
      </c>
      <c r="Y2953" s="3" t="str">
        <f t="shared" si="323"/>
        <v>Low Income</v>
      </c>
      <c r="Z2953" s="3" t="str">
        <f t="shared" si="324"/>
        <v>Poor</v>
      </c>
      <c r="AA2953" s="27">
        <f t="shared" si="325"/>
        <v>0.28677646340493612</v>
      </c>
      <c r="AB2953" s="3" t="str">
        <f t="shared" si="326"/>
        <v>Low</v>
      </c>
      <c r="AC2953" s="3" t="str">
        <f t="shared" si="327"/>
        <v>Low</v>
      </c>
      <c r="AD2953" s="3" t="str">
        <f t="shared" si="328"/>
        <v>No</v>
      </c>
    </row>
    <row r="2954" spans="1:30" ht="15" customHeight="1" x14ac:dyDescent="0.3">
      <c r="A2954" s="3" t="s">
        <v>2975</v>
      </c>
      <c r="B2954" s="3">
        <v>51</v>
      </c>
      <c r="C2954" s="3" t="s">
        <v>28</v>
      </c>
      <c r="D2954" s="3" t="s">
        <v>24</v>
      </c>
      <c r="E2954" s="3">
        <v>67674.508938840096</v>
      </c>
      <c r="F2954" s="3">
        <v>59</v>
      </c>
      <c r="G2954" s="3">
        <v>2346.4321879223498</v>
      </c>
      <c r="H2954" s="3">
        <v>2</v>
      </c>
      <c r="I2954" s="3">
        <v>827.10953517864903</v>
      </c>
      <c r="J2954" s="3">
        <v>38</v>
      </c>
      <c r="K2954" s="3">
        <v>265.745250627036</v>
      </c>
      <c r="L2954" s="3">
        <v>13</v>
      </c>
      <c r="M2954" s="3">
        <v>11</v>
      </c>
      <c r="N2954" s="3">
        <v>7</v>
      </c>
      <c r="O2954" s="3">
        <v>864</v>
      </c>
      <c r="P2954" s="3">
        <v>4</v>
      </c>
      <c r="Q2954" s="3">
        <v>6008.4110395458601</v>
      </c>
      <c r="R2954" s="3">
        <v>4</v>
      </c>
      <c r="S2954" s="3">
        <v>0</v>
      </c>
      <c r="T2954" s="3">
        <v>0</v>
      </c>
      <c r="U2954" s="3">
        <v>4511.2380985499804</v>
      </c>
      <c r="V2954" s="3">
        <v>1</v>
      </c>
      <c r="W2954" s="3" t="str">
        <f>IF(Bank_data3[[#This Row],[credit_risk]]=1,"High Risk","Low Risk")</f>
        <v>High Risk</v>
      </c>
      <c r="X2954" s="3" t="str">
        <f t="shared" si="322"/>
        <v>45-54</v>
      </c>
      <c r="Y2954" s="3" t="str">
        <f t="shared" si="323"/>
        <v>Middle Income</v>
      </c>
      <c r="Z2954" s="3" t="str">
        <f t="shared" si="324"/>
        <v>Excellent</v>
      </c>
      <c r="AA2954" s="27">
        <f t="shared" si="325"/>
        <v>8.8783962141134695E-2</v>
      </c>
      <c r="AB2954" s="3" t="str">
        <f t="shared" si="326"/>
        <v>Medium</v>
      </c>
      <c r="AC2954" s="3" t="str">
        <f t="shared" si="327"/>
        <v>Medium</v>
      </c>
      <c r="AD2954" s="3" t="str">
        <f t="shared" si="328"/>
        <v>No</v>
      </c>
    </row>
    <row r="2955" spans="1:30" ht="15" customHeight="1" x14ac:dyDescent="0.3">
      <c r="A2955" s="3" t="s">
        <v>2976</v>
      </c>
      <c r="B2955" s="3">
        <v>61</v>
      </c>
      <c r="C2955" s="3" t="s">
        <v>31</v>
      </c>
      <c r="D2955" s="3" t="s">
        <v>33</v>
      </c>
      <c r="E2955" s="3">
        <v>56987.611043935198</v>
      </c>
      <c r="F2955" s="3">
        <v>203</v>
      </c>
      <c r="G2955" s="3">
        <v>1818.2073153699801</v>
      </c>
      <c r="H2955" s="3">
        <v>9</v>
      </c>
      <c r="I2955" s="3">
        <v>1200.7505174826999</v>
      </c>
      <c r="J2955" s="3">
        <v>27</v>
      </c>
      <c r="K2955" s="3">
        <v>221.25364372916499</v>
      </c>
      <c r="L2955" s="3">
        <v>4</v>
      </c>
      <c r="M2955" s="3">
        <v>1</v>
      </c>
      <c r="N2955" s="3">
        <v>5</v>
      </c>
      <c r="O2955" s="3">
        <v>332</v>
      </c>
      <c r="P2955" s="3">
        <v>1</v>
      </c>
      <c r="Q2955" s="3">
        <v>10562.4130946446</v>
      </c>
      <c r="R2955" s="3">
        <v>3</v>
      </c>
      <c r="S2955" s="3">
        <v>0</v>
      </c>
      <c r="T2955" s="3">
        <v>0</v>
      </c>
      <c r="U2955" s="3">
        <v>11389.1666674439</v>
      </c>
      <c r="V2955" s="3">
        <v>1</v>
      </c>
      <c r="W2955" s="3" t="str">
        <f>IF(Bank_data3[[#This Row],[credit_risk]]=1,"High Risk","Low Risk")</f>
        <v>High Risk</v>
      </c>
      <c r="X2955" s="3" t="str">
        <f t="shared" si="322"/>
        <v>55+</v>
      </c>
      <c r="Y2955" s="3" t="str">
        <f t="shared" si="323"/>
        <v>Middle Income</v>
      </c>
      <c r="Z2955" s="3" t="str">
        <f t="shared" si="324"/>
        <v>Poor</v>
      </c>
      <c r="AA2955" s="27">
        <f t="shared" si="325"/>
        <v>0.18534577781303022</v>
      </c>
      <c r="AB2955" s="3" t="str">
        <f t="shared" si="326"/>
        <v>Medium</v>
      </c>
      <c r="AC2955" s="3" t="str">
        <f t="shared" si="327"/>
        <v>Low</v>
      </c>
      <c r="AD2955" s="3" t="str">
        <f t="shared" si="328"/>
        <v>No</v>
      </c>
    </row>
    <row r="2956" spans="1:30" ht="15" customHeight="1" x14ac:dyDescent="0.3">
      <c r="A2956" s="3" t="s">
        <v>2977</v>
      </c>
      <c r="B2956" s="3">
        <v>53</v>
      </c>
      <c r="C2956" s="3" t="s">
        <v>23</v>
      </c>
      <c r="D2956" s="3" t="s">
        <v>24</v>
      </c>
      <c r="E2956" s="3">
        <v>47073.926885448796</v>
      </c>
      <c r="F2956" s="3">
        <v>115</v>
      </c>
      <c r="G2956" s="3">
        <v>1648.25732711825</v>
      </c>
      <c r="H2956" s="3">
        <v>8</v>
      </c>
      <c r="I2956" s="3">
        <v>678.83824264202701</v>
      </c>
      <c r="J2956" s="3">
        <v>43</v>
      </c>
      <c r="K2956" s="3">
        <v>734.31844725058102</v>
      </c>
      <c r="L2956" s="3">
        <v>38</v>
      </c>
      <c r="M2956" s="3">
        <v>6</v>
      </c>
      <c r="N2956" s="3">
        <v>7</v>
      </c>
      <c r="O2956" s="3">
        <v>690</v>
      </c>
      <c r="P2956" s="3">
        <v>3</v>
      </c>
      <c r="Q2956" s="3">
        <v>9796.2459759695594</v>
      </c>
      <c r="R2956" s="3">
        <v>6</v>
      </c>
      <c r="S2956" s="3">
        <v>1</v>
      </c>
      <c r="T2956" s="3">
        <v>0</v>
      </c>
      <c r="U2956" s="3">
        <v>6529.9079907078903</v>
      </c>
      <c r="V2956" s="3">
        <v>1</v>
      </c>
      <c r="W2956" s="3" t="str">
        <f>IF(Bank_data3[[#This Row],[credit_risk]]=1,"High Risk","Low Risk")</f>
        <v>High Risk</v>
      </c>
      <c r="X2956" s="3" t="str">
        <f t="shared" si="322"/>
        <v>45-54</v>
      </c>
      <c r="Y2956" s="3" t="str">
        <f t="shared" si="323"/>
        <v>Low Income</v>
      </c>
      <c r="Z2956" s="3" t="str">
        <f t="shared" si="324"/>
        <v>Good</v>
      </c>
      <c r="AA2956" s="27">
        <f t="shared" si="325"/>
        <v>0.20810343695795888</v>
      </c>
      <c r="AB2956" s="3" t="str">
        <f t="shared" si="326"/>
        <v>Medium</v>
      </c>
      <c r="AC2956" s="3" t="str">
        <f t="shared" si="327"/>
        <v>High</v>
      </c>
      <c r="AD2956" s="3" t="str">
        <f t="shared" si="328"/>
        <v>No</v>
      </c>
    </row>
    <row r="2957" spans="1:30" ht="15" customHeight="1" x14ac:dyDescent="0.3">
      <c r="A2957" s="3" t="s">
        <v>2978</v>
      </c>
      <c r="B2957" s="3">
        <v>62</v>
      </c>
      <c r="C2957" s="3" t="s">
        <v>31</v>
      </c>
      <c r="D2957" s="3" t="s">
        <v>33</v>
      </c>
      <c r="E2957" s="3">
        <v>53555.8753049027</v>
      </c>
      <c r="F2957" s="3">
        <v>215</v>
      </c>
      <c r="G2957" s="3">
        <v>219.10608985145601</v>
      </c>
      <c r="H2957" s="3">
        <v>4</v>
      </c>
      <c r="I2957" s="3">
        <v>753.08199733104595</v>
      </c>
      <c r="J2957" s="3">
        <v>1</v>
      </c>
      <c r="K2957" s="3">
        <v>524.07377781876698</v>
      </c>
      <c r="L2957" s="3">
        <v>0</v>
      </c>
      <c r="M2957" s="3">
        <v>4</v>
      </c>
      <c r="N2957" s="3">
        <v>5</v>
      </c>
      <c r="O2957" s="3">
        <v>382</v>
      </c>
      <c r="P2957" s="3">
        <v>1</v>
      </c>
      <c r="Q2957" s="3">
        <v>15543.2288334808</v>
      </c>
      <c r="R2957" s="3">
        <v>1</v>
      </c>
      <c r="S2957" s="3">
        <v>0</v>
      </c>
      <c r="T2957" s="3">
        <v>0</v>
      </c>
      <c r="U2957" s="3">
        <v>8641.5747988170497</v>
      </c>
      <c r="V2957" s="3">
        <v>1</v>
      </c>
      <c r="W2957" s="3" t="str">
        <f>IF(Bank_data3[[#This Row],[credit_risk]]=1,"High Risk","Low Risk")</f>
        <v>High Risk</v>
      </c>
      <c r="X2957" s="3" t="str">
        <f t="shared" si="322"/>
        <v>55+</v>
      </c>
      <c r="Y2957" s="3" t="str">
        <f t="shared" si="323"/>
        <v>Middle Income</v>
      </c>
      <c r="Z2957" s="3" t="str">
        <f t="shared" si="324"/>
        <v>Poor</v>
      </c>
      <c r="AA2957" s="27">
        <f t="shared" si="325"/>
        <v>0.29022453176221202</v>
      </c>
      <c r="AB2957" s="3" t="str">
        <f t="shared" si="326"/>
        <v>Low</v>
      </c>
      <c r="AC2957" s="3" t="str">
        <f t="shared" si="327"/>
        <v>Low</v>
      </c>
      <c r="AD2957" s="3" t="str">
        <f t="shared" si="328"/>
        <v>No</v>
      </c>
    </row>
    <row r="2958" spans="1:30" ht="15" customHeight="1" x14ac:dyDescent="0.3">
      <c r="A2958" s="3" t="s">
        <v>2979</v>
      </c>
      <c r="B2958" s="3">
        <v>44</v>
      </c>
      <c r="C2958" s="3" t="s">
        <v>31</v>
      </c>
      <c r="D2958" s="3" t="s">
        <v>24</v>
      </c>
      <c r="E2958" s="3">
        <v>53616.3968719115</v>
      </c>
      <c r="F2958" s="3">
        <v>25</v>
      </c>
      <c r="G2958" s="3">
        <v>1294.6512480593001</v>
      </c>
      <c r="H2958" s="3">
        <v>5</v>
      </c>
      <c r="I2958" s="3">
        <v>874.026491818365</v>
      </c>
      <c r="J2958" s="3">
        <v>10</v>
      </c>
      <c r="K2958" s="3">
        <v>606.12057309328702</v>
      </c>
      <c r="L2958" s="3">
        <v>42</v>
      </c>
      <c r="M2958" s="3">
        <v>11</v>
      </c>
      <c r="N2958" s="3">
        <v>3</v>
      </c>
      <c r="O2958" s="3">
        <v>324</v>
      </c>
      <c r="P2958" s="3">
        <v>1</v>
      </c>
      <c r="Q2958" s="3">
        <v>0</v>
      </c>
      <c r="R2958" s="3">
        <v>1</v>
      </c>
      <c r="S2958" s="3">
        <v>0</v>
      </c>
      <c r="T2958" s="3">
        <v>0</v>
      </c>
      <c r="U2958" s="3">
        <v>8577.7329886953303</v>
      </c>
      <c r="V2958" s="3">
        <v>1</v>
      </c>
      <c r="W2958" s="3" t="str">
        <f>IF(Bank_data3[[#This Row],[credit_risk]]=1,"High Risk","Low Risk")</f>
        <v>High Risk</v>
      </c>
      <c r="X2958" s="3" t="str">
        <f t="shared" si="322"/>
        <v>35-44</v>
      </c>
      <c r="Y2958" s="3" t="str">
        <f t="shared" si="323"/>
        <v>Middle Income</v>
      </c>
      <c r="Z2958" s="3" t="str">
        <f t="shared" si="324"/>
        <v>Poor</v>
      </c>
      <c r="AA2958" s="27">
        <f t="shared" si="325"/>
        <v>0</v>
      </c>
      <c r="AB2958" s="3" t="str">
        <f t="shared" si="326"/>
        <v>Medium</v>
      </c>
      <c r="AC2958" s="3" t="str">
        <f t="shared" si="327"/>
        <v>High</v>
      </c>
      <c r="AD2958" s="3" t="str">
        <f t="shared" si="328"/>
        <v>No</v>
      </c>
    </row>
    <row r="2959" spans="1:30" ht="15" customHeight="1" x14ac:dyDescent="0.3">
      <c r="A2959" s="3" t="s">
        <v>2980</v>
      </c>
      <c r="B2959" s="3">
        <v>29</v>
      </c>
      <c r="C2959" s="3" t="s">
        <v>28</v>
      </c>
      <c r="D2959" s="3" t="s">
        <v>33</v>
      </c>
      <c r="E2959" s="3">
        <v>76571.421795136499</v>
      </c>
      <c r="F2959" s="3">
        <v>126</v>
      </c>
      <c r="G2959" s="3">
        <v>1455.3427099554399</v>
      </c>
      <c r="H2959" s="3">
        <v>7</v>
      </c>
      <c r="I2959" s="3">
        <v>498.35990199724</v>
      </c>
      <c r="J2959" s="3">
        <v>47</v>
      </c>
      <c r="K2959" s="3">
        <v>215.82039127808301</v>
      </c>
      <c r="L2959" s="3">
        <v>58</v>
      </c>
      <c r="M2959" s="3">
        <v>3</v>
      </c>
      <c r="N2959" s="3">
        <v>7</v>
      </c>
      <c r="O2959" s="3">
        <v>752</v>
      </c>
      <c r="P2959" s="3">
        <v>2</v>
      </c>
      <c r="Q2959" s="3">
        <v>18311.692662853398</v>
      </c>
      <c r="R2959" s="3">
        <v>4</v>
      </c>
      <c r="S2959" s="3">
        <v>0</v>
      </c>
      <c r="T2959" s="3">
        <v>0</v>
      </c>
      <c r="U2959" s="3">
        <v>5213.5133413385802</v>
      </c>
      <c r="V2959" s="3">
        <v>1</v>
      </c>
      <c r="W2959" s="3" t="str">
        <f>IF(Bank_data3[[#This Row],[credit_risk]]=1,"High Risk","Low Risk")</f>
        <v>High Risk</v>
      </c>
      <c r="X2959" s="3" t="str">
        <f t="shared" si="322"/>
        <v>25-34</v>
      </c>
      <c r="Y2959" s="3" t="str">
        <f t="shared" si="323"/>
        <v>Middle Income</v>
      </c>
      <c r="Z2959" s="3" t="str">
        <f t="shared" si="324"/>
        <v>Very Good</v>
      </c>
      <c r="AA2959" s="27">
        <f t="shared" si="325"/>
        <v>0.23914526116343424</v>
      </c>
      <c r="AB2959" s="3" t="str">
        <f t="shared" si="326"/>
        <v>Medium</v>
      </c>
      <c r="AC2959" s="3" t="str">
        <f t="shared" si="327"/>
        <v>High</v>
      </c>
      <c r="AD2959" s="3" t="str">
        <f t="shared" si="328"/>
        <v>No</v>
      </c>
    </row>
    <row r="2960" spans="1:30" ht="15" customHeight="1" x14ac:dyDescent="0.3">
      <c r="A2960" s="3" t="s">
        <v>2981</v>
      </c>
      <c r="B2960" s="3">
        <v>40</v>
      </c>
      <c r="C2960" s="3" t="s">
        <v>31</v>
      </c>
      <c r="D2960" s="3" t="s">
        <v>33</v>
      </c>
      <c r="E2960" s="3">
        <v>51127.780870015798</v>
      </c>
      <c r="F2960" s="3">
        <v>119</v>
      </c>
      <c r="G2960" s="3">
        <v>2172.6243799876002</v>
      </c>
      <c r="H2960" s="3">
        <v>8</v>
      </c>
      <c r="I2960" s="3">
        <v>546.92555424442401</v>
      </c>
      <c r="J2960" s="3">
        <v>36</v>
      </c>
      <c r="K2960" s="3">
        <v>636.06597805068895</v>
      </c>
      <c r="L2960" s="3">
        <v>77</v>
      </c>
      <c r="M2960" s="3">
        <v>18</v>
      </c>
      <c r="N2960" s="3">
        <v>3</v>
      </c>
      <c r="O2960" s="3">
        <v>732</v>
      </c>
      <c r="P2960" s="3">
        <v>0</v>
      </c>
      <c r="Q2960" s="3">
        <v>10402.702480407301</v>
      </c>
      <c r="R2960" s="3">
        <v>4</v>
      </c>
      <c r="S2960" s="3">
        <v>0</v>
      </c>
      <c r="T2960" s="3">
        <v>0</v>
      </c>
      <c r="U2960" s="3">
        <v>9779.3839410807996</v>
      </c>
      <c r="V2960" s="3">
        <v>1</v>
      </c>
      <c r="W2960" s="3" t="str">
        <f>IF(Bank_data3[[#This Row],[credit_risk]]=1,"High Risk","Low Risk")</f>
        <v>High Risk</v>
      </c>
      <c r="X2960" s="3" t="str">
        <f t="shared" si="322"/>
        <v>35-44</v>
      </c>
      <c r="Y2960" s="3" t="str">
        <f t="shared" si="323"/>
        <v>Middle Income</v>
      </c>
      <c r="Z2960" s="3" t="str">
        <f t="shared" si="324"/>
        <v>Good</v>
      </c>
      <c r="AA2960" s="27">
        <f t="shared" si="325"/>
        <v>0.2034647759669935</v>
      </c>
      <c r="AB2960" s="3" t="str">
        <f t="shared" si="326"/>
        <v>Medium</v>
      </c>
      <c r="AC2960" s="3" t="str">
        <f t="shared" si="327"/>
        <v>High</v>
      </c>
      <c r="AD2960" s="3" t="str">
        <f t="shared" si="328"/>
        <v>No</v>
      </c>
    </row>
    <row r="2961" spans="1:30" ht="15" customHeight="1" x14ac:dyDescent="0.3">
      <c r="A2961" s="3" t="s">
        <v>2982</v>
      </c>
      <c r="B2961" s="3">
        <v>65</v>
      </c>
      <c r="C2961" s="3" t="s">
        <v>31</v>
      </c>
      <c r="D2961" s="3" t="s">
        <v>26</v>
      </c>
      <c r="E2961" s="3">
        <v>55186.979137557602</v>
      </c>
      <c r="F2961" s="3">
        <v>132</v>
      </c>
      <c r="G2961" s="3">
        <v>105.15743644322301</v>
      </c>
      <c r="H2961" s="3">
        <v>7</v>
      </c>
      <c r="I2961" s="3">
        <v>1190.6345330203901</v>
      </c>
      <c r="J2961" s="3">
        <v>25</v>
      </c>
      <c r="K2961" s="3">
        <v>518.57318996556705</v>
      </c>
      <c r="L2961" s="3">
        <v>14</v>
      </c>
      <c r="M2961" s="3">
        <v>2</v>
      </c>
      <c r="N2961" s="3">
        <v>5</v>
      </c>
      <c r="O2961" s="3">
        <v>373</v>
      </c>
      <c r="P2961" s="3">
        <v>3</v>
      </c>
      <c r="Q2961" s="3">
        <v>8001.75088774082</v>
      </c>
      <c r="R2961" s="3">
        <v>6</v>
      </c>
      <c r="S2961" s="3">
        <v>0</v>
      </c>
      <c r="T2961" s="3">
        <v>0</v>
      </c>
      <c r="U2961" s="3">
        <v>10578.787305808701</v>
      </c>
      <c r="V2961" s="3">
        <v>1</v>
      </c>
      <c r="W2961" s="3" t="str">
        <f>IF(Bank_data3[[#This Row],[credit_risk]]=1,"High Risk","Low Risk")</f>
        <v>High Risk</v>
      </c>
      <c r="X2961" s="3" t="str">
        <f t="shared" si="322"/>
        <v>55+</v>
      </c>
      <c r="Y2961" s="3" t="str">
        <f t="shared" si="323"/>
        <v>Middle Income</v>
      </c>
      <c r="Z2961" s="3" t="str">
        <f t="shared" si="324"/>
        <v>Poor</v>
      </c>
      <c r="AA2961" s="27">
        <f t="shared" si="325"/>
        <v>0.14499345702173455</v>
      </c>
      <c r="AB2961" s="3" t="str">
        <f t="shared" si="326"/>
        <v>Low</v>
      </c>
      <c r="AC2961" s="3" t="str">
        <f t="shared" si="327"/>
        <v>Medium</v>
      </c>
      <c r="AD2961" s="3" t="str">
        <f t="shared" si="328"/>
        <v>No</v>
      </c>
    </row>
    <row r="2962" spans="1:30" ht="15" customHeight="1" x14ac:dyDescent="0.3">
      <c r="A2962" s="3" t="s">
        <v>2983</v>
      </c>
      <c r="B2962" s="3">
        <v>58</v>
      </c>
      <c r="C2962" s="3" t="s">
        <v>23</v>
      </c>
      <c r="D2962" s="3" t="s">
        <v>26</v>
      </c>
      <c r="E2962" s="3">
        <v>27285.983910918101</v>
      </c>
      <c r="F2962" s="3">
        <v>197</v>
      </c>
      <c r="G2962" s="3">
        <v>623.35627783725795</v>
      </c>
      <c r="H2962" s="3">
        <v>2</v>
      </c>
      <c r="I2962" s="3">
        <v>607.86573555161203</v>
      </c>
      <c r="J2962" s="3">
        <v>27</v>
      </c>
      <c r="K2962" s="3">
        <v>228.71955615425301</v>
      </c>
      <c r="L2962" s="3">
        <v>45</v>
      </c>
      <c r="M2962" s="3">
        <v>16</v>
      </c>
      <c r="N2962" s="3">
        <v>4</v>
      </c>
      <c r="O2962" s="3">
        <v>729</v>
      </c>
      <c r="P2962" s="3">
        <v>0</v>
      </c>
      <c r="Q2962" s="3">
        <v>14069.789178881099</v>
      </c>
      <c r="R2962" s="3">
        <v>1</v>
      </c>
      <c r="S2962" s="3">
        <v>0</v>
      </c>
      <c r="T2962" s="3">
        <v>0</v>
      </c>
      <c r="U2962" s="3">
        <v>12953.140320438801</v>
      </c>
      <c r="V2962" s="3">
        <v>0</v>
      </c>
      <c r="W2962" s="3" t="str">
        <f>IF(Bank_data3[[#This Row],[credit_risk]]=1,"High Risk","Low Risk")</f>
        <v>Low Risk</v>
      </c>
      <c r="X2962" s="3" t="str">
        <f t="shared" si="322"/>
        <v>55+</v>
      </c>
      <c r="Y2962" s="3" t="str">
        <f t="shared" si="323"/>
        <v>Low Income</v>
      </c>
      <c r="Z2962" s="3" t="str">
        <f t="shared" si="324"/>
        <v>Good</v>
      </c>
      <c r="AA2962" s="27">
        <f t="shared" si="325"/>
        <v>0.5156416284937877</v>
      </c>
      <c r="AB2962" s="3" t="str">
        <f t="shared" si="326"/>
        <v>Low</v>
      </c>
      <c r="AC2962" s="3" t="str">
        <f t="shared" si="327"/>
        <v>High</v>
      </c>
      <c r="AD2962" s="3" t="str">
        <f t="shared" si="328"/>
        <v>No</v>
      </c>
    </row>
    <row r="2963" spans="1:30" ht="15" customHeight="1" x14ac:dyDescent="0.3">
      <c r="A2963" s="3" t="s">
        <v>2984</v>
      </c>
      <c r="B2963" s="3">
        <v>46</v>
      </c>
      <c r="C2963" s="3" t="s">
        <v>23</v>
      </c>
      <c r="D2963" s="3" t="s">
        <v>33</v>
      </c>
      <c r="E2963" s="3">
        <v>49153.217930627303</v>
      </c>
      <c r="F2963" s="3">
        <v>89</v>
      </c>
      <c r="G2963" s="3">
        <v>2938.9850149018598</v>
      </c>
      <c r="H2963" s="3">
        <v>9</v>
      </c>
      <c r="I2963" s="3">
        <v>1213.86679825739</v>
      </c>
      <c r="J2963" s="3">
        <v>25</v>
      </c>
      <c r="K2963" s="3">
        <v>144.402823862952</v>
      </c>
      <c r="L2963" s="3">
        <v>6</v>
      </c>
      <c r="M2963" s="3">
        <v>3</v>
      </c>
      <c r="N2963" s="3">
        <v>3</v>
      </c>
      <c r="O2963" s="3">
        <v>802</v>
      </c>
      <c r="P2963" s="3">
        <v>2</v>
      </c>
      <c r="Q2963" s="3">
        <v>11860.007733951799</v>
      </c>
      <c r="R2963" s="3">
        <v>1</v>
      </c>
      <c r="S2963" s="3">
        <v>0</v>
      </c>
      <c r="T2963" s="3">
        <v>0</v>
      </c>
      <c r="U2963" s="3">
        <v>6488.5386924659597</v>
      </c>
      <c r="V2963" s="3">
        <v>0</v>
      </c>
      <c r="W2963" s="3" t="str">
        <f>IF(Bank_data3[[#This Row],[credit_risk]]=1,"High Risk","Low Risk")</f>
        <v>Low Risk</v>
      </c>
      <c r="X2963" s="3" t="str">
        <f t="shared" si="322"/>
        <v>45-54</v>
      </c>
      <c r="Y2963" s="3" t="str">
        <f t="shared" si="323"/>
        <v>Low Income</v>
      </c>
      <c r="Z2963" s="3" t="str">
        <f t="shared" si="324"/>
        <v>Excellent</v>
      </c>
      <c r="AA2963" s="27">
        <f t="shared" si="325"/>
        <v>0.24128649625118123</v>
      </c>
      <c r="AB2963" s="3" t="str">
        <f t="shared" si="326"/>
        <v>Medium</v>
      </c>
      <c r="AC2963" s="3" t="str">
        <f t="shared" si="327"/>
        <v>Low</v>
      </c>
      <c r="AD2963" s="3" t="str">
        <f t="shared" si="328"/>
        <v>No</v>
      </c>
    </row>
    <row r="2964" spans="1:30" ht="15" customHeight="1" x14ac:dyDescent="0.3">
      <c r="A2964" s="3" t="s">
        <v>2985</v>
      </c>
      <c r="B2964" s="3">
        <v>46</v>
      </c>
      <c r="C2964" s="3" t="s">
        <v>28</v>
      </c>
      <c r="D2964" s="3" t="s">
        <v>33</v>
      </c>
      <c r="E2964" s="3">
        <v>76177.5818323368</v>
      </c>
      <c r="F2964" s="3">
        <v>156</v>
      </c>
      <c r="G2964" s="3">
        <v>862.09362735936304</v>
      </c>
      <c r="H2964" s="3">
        <v>0</v>
      </c>
      <c r="I2964" s="3">
        <v>1012.5594032339</v>
      </c>
      <c r="J2964" s="3">
        <v>16</v>
      </c>
      <c r="K2964" s="3">
        <v>509.64467674330501</v>
      </c>
      <c r="L2964" s="3">
        <v>41</v>
      </c>
      <c r="M2964" s="3">
        <v>8</v>
      </c>
      <c r="N2964" s="3">
        <v>6</v>
      </c>
      <c r="O2964" s="3">
        <v>807</v>
      </c>
      <c r="P2964" s="3">
        <v>5</v>
      </c>
      <c r="Q2964" s="3">
        <v>12952.359442360001</v>
      </c>
      <c r="R2964" s="3">
        <v>1</v>
      </c>
      <c r="S2964" s="3">
        <v>0</v>
      </c>
      <c r="T2964" s="3">
        <v>0</v>
      </c>
      <c r="U2964" s="3">
        <v>7076.7555877560499</v>
      </c>
      <c r="V2964" s="3">
        <v>0</v>
      </c>
      <c r="W2964" s="3" t="str">
        <f>IF(Bank_data3[[#This Row],[credit_risk]]=1,"High Risk","Low Risk")</f>
        <v>Low Risk</v>
      </c>
      <c r="X2964" s="3" t="str">
        <f t="shared" si="322"/>
        <v>45-54</v>
      </c>
      <c r="Y2964" s="3" t="str">
        <f t="shared" si="323"/>
        <v>Middle Income</v>
      </c>
      <c r="Z2964" s="3" t="str">
        <f t="shared" si="324"/>
        <v>Excellent</v>
      </c>
      <c r="AA2964" s="27">
        <f t="shared" si="325"/>
        <v>0.17002849303969142</v>
      </c>
      <c r="AB2964" s="3" t="str">
        <f t="shared" si="326"/>
        <v>Low</v>
      </c>
      <c r="AC2964" s="3" t="str">
        <f t="shared" si="327"/>
        <v>High</v>
      </c>
      <c r="AD2964" s="3" t="str">
        <f t="shared" si="328"/>
        <v>No</v>
      </c>
    </row>
    <row r="2965" spans="1:30" ht="15" customHeight="1" x14ac:dyDescent="0.3">
      <c r="A2965" s="3" t="s">
        <v>2986</v>
      </c>
      <c r="B2965" s="3">
        <v>21</v>
      </c>
      <c r="C2965" s="3" t="s">
        <v>23</v>
      </c>
      <c r="D2965" s="3" t="s">
        <v>33</v>
      </c>
      <c r="E2965" s="3">
        <v>57718.778108218699</v>
      </c>
      <c r="F2965" s="3">
        <v>127</v>
      </c>
      <c r="G2965" s="3">
        <v>18.754966616525099</v>
      </c>
      <c r="H2965" s="3">
        <v>10</v>
      </c>
      <c r="I2965" s="3">
        <v>258.36414107887299</v>
      </c>
      <c r="J2965" s="3">
        <v>2</v>
      </c>
      <c r="K2965" s="3">
        <v>671.17650194083103</v>
      </c>
      <c r="L2965" s="3">
        <v>6</v>
      </c>
      <c r="M2965" s="3">
        <v>1</v>
      </c>
      <c r="N2965" s="3">
        <v>7</v>
      </c>
      <c r="O2965" s="3">
        <v>695</v>
      </c>
      <c r="P2965" s="3">
        <v>5</v>
      </c>
      <c r="Q2965" s="3">
        <v>19850.704931632401</v>
      </c>
      <c r="R2965" s="3">
        <v>7</v>
      </c>
      <c r="S2965" s="3">
        <v>0</v>
      </c>
      <c r="T2965" s="3">
        <v>0</v>
      </c>
      <c r="U2965" s="3">
        <v>2685.5283688240402</v>
      </c>
      <c r="V2965" s="3">
        <v>1</v>
      </c>
      <c r="W2965" s="3" t="str">
        <f>IF(Bank_data3[[#This Row],[credit_risk]]=1,"High Risk","Low Risk")</f>
        <v>High Risk</v>
      </c>
      <c r="X2965" s="3" t="str">
        <f t="shared" si="322"/>
        <v>18-24</v>
      </c>
      <c r="Y2965" s="3" t="str">
        <f t="shared" si="323"/>
        <v>Middle Income</v>
      </c>
      <c r="Z2965" s="3" t="str">
        <f t="shared" si="324"/>
        <v>Good</v>
      </c>
      <c r="AA2965" s="27">
        <f t="shared" si="325"/>
        <v>0.34392108742173488</v>
      </c>
      <c r="AB2965" s="3" t="str">
        <f t="shared" si="326"/>
        <v>Low</v>
      </c>
      <c r="AC2965" s="3" t="str">
        <f t="shared" si="327"/>
        <v>Low</v>
      </c>
      <c r="AD2965" s="3" t="str">
        <f t="shared" si="328"/>
        <v>No</v>
      </c>
    </row>
    <row r="2966" spans="1:30" ht="15" customHeight="1" x14ac:dyDescent="0.3">
      <c r="A2966" s="3" t="s">
        <v>2987</v>
      </c>
      <c r="B2966" s="3">
        <v>60</v>
      </c>
      <c r="C2966" s="3" t="s">
        <v>23</v>
      </c>
      <c r="D2966" s="3" t="s">
        <v>33</v>
      </c>
      <c r="E2966" s="3">
        <v>30541.7827442739</v>
      </c>
      <c r="F2966" s="3">
        <v>113</v>
      </c>
      <c r="G2966" s="3">
        <v>941.462937220404</v>
      </c>
      <c r="H2966" s="3">
        <v>11</v>
      </c>
      <c r="I2966" s="3">
        <v>985.63254214322603</v>
      </c>
      <c r="J2966" s="3">
        <v>13</v>
      </c>
      <c r="K2966" s="3">
        <v>765.28926040651095</v>
      </c>
      <c r="L2966" s="3">
        <v>46</v>
      </c>
      <c r="M2966" s="3">
        <v>9</v>
      </c>
      <c r="N2966" s="3">
        <v>5</v>
      </c>
      <c r="O2966" s="3">
        <v>517</v>
      </c>
      <c r="P2966" s="3">
        <v>4</v>
      </c>
      <c r="Q2966" s="3">
        <v>1257.37720997255</v>
      </c>
      <c r="R2966" s="3">
        <v>5</v>
      </c>
      <c r="S2966" s="3">
        <v>0</v>
      </c>
      <c r="T2966" s="3">
        <v>0</v>
      </c>
      <c r="U2966" s="3">
        <v>5621.5175923133102</v>
      </c>
      <c r="V2966" s="3">
        <v>1</v>
      </c>
      <c r="W2966" s="3" t="str">
        <f>IF(Bank_data3[[#This Row],[credit_risk]]=1,"High Risk","Low Risk")</f>
        <v>High Risk</v>
      </c>
      <c r="X2966" s="3" t="str">
        <f t="shared" si="322"/>
        <v>55+</v>
      </c>
      <c r="Y2966" s="3" t="str">
        <f t="shared" si="323"/>
        <v>Low Income</v>
      </c>
      <c r="Z2966" s="3" t="str">
        <f t="shared" si="324"/>
        <v>Poor</v>
      </c>
      <c r="AA2966" s="27">
        <f t="shared" si="325"/>
        <v>4.1169083694313435E-2</v>
      </c>
      <c r="AB2966" s="3" t="str">
        <f t="shared" si="326"/>
        <v>Low</v>
      </c>
      <c r="AC2966" s="3" t="str">
        <f t="shared" si="327"/>
        <v>High</v>
      </c>
      <c r="AD2966" s="3" t="str">
        <f t="shared" si="328"/>
        <v>No</v>
      </c>
    </row>
    <row r="2967" spans="1:30" ht="15" customHeight="1" x14ac:dyDescent="0.3">
      <c r="A2967" s="3" t="s">
        <v>2988</v>
      </c>
      <c r="B2967" s="3">
        <v>67</v>
      </c>
      <c r="C2967" s="3" t="s">
        <v>28</v>
      </c>
      <c r="D2967" s="3" t="s">
        <v>26</v>
      </c>
      <c r="E2967" s="3">
        <v>32471.089953652299</v>
      </c>
      <c r="F2967" s="3">
        <v>9</v>
      </c>
      <c r="G2967" s="3">
        <v>864.94764480378205</v>
      </c>
      <c r="H2967" s="3">
        <v>4</v>
      </c>
      <c r="I2967" s="3">
        <v>982.86793808294499</v>
      </c>
      <c r="J2967" s="3">
        <v>15</v>
      </c>
      <c r="K2967" s="3">
        <v>558.22575613936999</v>
      </c>
      <c r="L2967" s="3">
        <v>77</v>
      </c>
      <c r="M2967" s="3">
        <v>19</v>
      </c>
      <c r="N2967" s="3">
        <v>0</v>
      </c>
      <c r="O2967" s="3">
        <v>759</v>
      </c>
      <c r="P2967" s="3">
        <v>4</v>
      </c>
      <c r="Q2967" s="3">
        <v>3656.11591739192</v>
      </c>
      <c r="R2967" s="3">
        <v>4</v>
      </c>
      <c r="S2967" s="3">
        <v>0</v>
      </c>
      <c r="T2967" s="3">
        <v>0</v>
      </c>
      <c r="U2967" s="3">
        <v>4515.8883443588202</v>
      </c>
      <c r="V2967" s="3">
        <v>1</v>
      </c>
      <c r="W2967" s="3" t="str">
        <f>IF(Bank_data3[[#This Row],[credit_risk]]=1,"High Risk","Low Risk")</f>
        <v>High Risk</v>
      </c>
      <c r="X2967" s="3" t="str">
        <f t="shared" si="322"/>
        <v>55+</v>
      </c>
      <c r="Y2967" s="3" t="str">
        <f t="shared" si="323"/>
        <v>Low Income</v>
      </c>
      <c r="Z2967" s="3" t="str">
        <f t="shared" si="324"/>
        <v>Very Good</v>
      </c>
      <c r="AA2967" s="27">
        <f t="shared" si="325"/>
        <v>0.11259603304387032</v>
      </c>
      <c r="AB2967" s="3" t="str">
        <f t="shared" si="326"/>
        <v>Low</v>
      </c>
      <c r="AC2967" s="3" t="str">
        <f t="shared" si="327"/>
        <v>High</v>
      </c>
      <c r="AD2967" s="3" t="str">
        <f t="shared" si="328"/>
        <v>No</v>
      </c>
    </row>
    <row r="2968" spans="1:30" ht="15" customHeight="1" x14ac:dyDescent="0.3">
      <c r="A2968" s="3" t="s">
        <v>2989</v>
      </c>
      <c r="B2968" s="3">
        <v>32</v>
      </c>
      <c r="C2968" s="3" t="s">
        <v>31</v>
      </c>
      <c r="D2968" s="3" t="s">
        <v>24</v>
      </c>
      <c r="E2968" s="3">
        <v>36653.082306607997</v>
      </c>
      <c r="F2968" s="3">
        <v>230</v>
      </c>
      <c r="G2968" s="3">
        <v>2020.9016485458301</v>
      </c>
      <c r="H2968" s="3">
        <v>6</v>
      </c>
      <c r="I2968" s="3">
        <v>948.02501297895003</v>
      </c>
      <c r="J2968" s="3">
        <v>48</v>
      </c>
      <c r="K2968" s="3">
        <v>298.40537030601303</v>
      </c>
      <c r="L2968" s="3">
        <v>18</v>
      </c>
      <c r="M2968" s="3">
        <v>8</v>
      </c>
      <c r="N2968" s="3">
        <v>6</v>
      </c>
      <c r="O2968" s="3">
        <v>617</v>
      </c>
      <c r="P2968" s="3">
        <v>2</v>
      </c>
      <c r="Q2968" s="3">
        <v>8677.5107190307499</v>
      </c>
      <c r="R2968" s="3">
        <v>2</v>
      </c>
      <c r="S2968" s="3">
        <v>0</v>
      </c>
      <c r="T2968" s="3">
        <v>0</v>
      </c>
      <c r="U2968" s="3">
        <v>9107.1846731929109</v>
      </c>
      <c r="V2968" s="3">
        <v>0</v>
      </c>
      <c r="W2968" s="3" t="str">
        <f>IF(Bank_data3[[#This Row],[credit_risk]]=1,"High Risk","Low Risk")</f>
        <v>Low Risk</v>
      </c>
      <c r="X2968" s="3" t="str">
        <f t="shared" si="322"/>
        <v>25-34</v>
      </c>
      <c r="Y2968" s="3" t="str">
        <f t="shared" si="323"/>
        <v>Low Income</v>
      </c>
      <c r="Z2968" s="3" t="str">
        <f t="shared" si="324"/>
        <v>Fair</v>
      </c>
      <c r="AA2968" s="27">
        <f t="shared" si="325"/>
        <v>0.23674709391265372</v>
      </c>
      <c r="AB2968" s="3" t="str">
        <f t="shared" si="326"/>
        <v>Medium</v>
      </c>
      <c r="AC2968" s="3" t="str">
        <f t="shared" si="327"/>
        <v>Medium</v>
      </c>
      <c r="AD2968" s="3" t="str">
        <f t="shared" si="328"/>
        <v>No</v>
      </c>
    </row>
    <row r="2969" spans="1:30" ht="15" customHeight="1" x14ac:dyDescent="0.3">
      <c r="A2969" s="3" t="s">
        <v>2990</v>
      </c>
      <c r="B2969" s="3">
        <v>28</v>
      </c>
      <c r="C2969" s="3" t="s">
        <v>28</v>
      </c>
      <c r="D2969" s="3" t="s">
        <v>33</v>
      </c>
      <c r="E2969" s="3">
        <v>67993.358784682699</v>
      </c>
      <c r="F2969" s="3">
        <v>46</v>
      </c>
      <c r="G2969" s="3">
        <v>2011.07320219248</v>
      </c>
      <c r="H2969" s="3">
        <v>1</v>
      </c>
      <c r="I2969" s="3">
        <v>750.34314576594602</v>
      </c>
      <c r="J2969" s="3">
        <v>35</v>
      </c>
      <c r="K2969" s="3">
        <v>505.16789370948698</v>
      </c>
      <c r="L2969" s="3">
        <v>52</v>
      </c>
      <c r="M2969" s="3">
        <v>7</v>
      </c>
      <c r="N2969" s="3">
        <v>3</v>
      </c>
      <c r="O2969" s="3">
        <v>617</v>
      </c>
      <c r="P2969" s="3">
        <v>4</v>
      </c>
      <c r="Q2969" s="3">
        <v>20388.413577667299</v>
      </c>
      <c r="R2969" s="3">
        <v>3</v>
      </c>
      <c r="S2969" s="3">
        <v>0</v>
      </c>
      <c r="T2969" s="3">
        <v>0</v>
      </c>
      <c r="U2969" s="3">
        <v>11319.346362793</v>
      </c>
      <c r="V2969" s="3">
        <v>0</v>
      </c>
      <c r="W2969" s="3" t="str">
        <f>IF(Bank_data3[[#This Row],[credit_risk]]=1,"High Risk","Low Risk")</f>
        <v>Low Risk</v>
      </c>
      <c r="X2969" s="3" t="str">
        <f t="shared" si="322"/>
        <v>25-34</v>
      </c>
      <c r="Y2969" s="3" t="str">
        <f t="shared" si="323"/>
        <v>Middle Income</v>
      </c>
      <c r="Z2969" s="3" t="str">
        <f t="shared" si="324"/>
        <v>Fair</v>
      </c>
      <c r="AA2969" s="27">
        <f t="shared" si="325"/>
        <v>0.29985889713482322</v>
      </c>
      <c r="AB2969" s="3" t="str">
        <f t="shared" si="326"/>
        <v>Medium</v>
      </c>
      <c r="AC2969" s="3" t="str">
        <f t="shared" si="327"/>
        <v>High</v>
      </c>
      <c r="AD2969" s="3" t="str">
        <f t="shared" si="328"/>
        <v>No</v>
      </c>
    </row>
    <row r="2970" spans="1:30" ht="15" customHeight="1" x14ac:dyDescent="0.3">
      <c r="A2970" s="3" t="s">
        <v>2991</v>
      </c>
      <c r="B2970" s="3">
        <v>55</v>
      </c>
      <c r="C2970" s="3" t="s">
        <v>23</v>
      </c>
      <c r="D2970" s="3" t="s">
        <v>26</v>
      </c>
      <c r="E2970" s="3">
        <v>65777.729221261499</v>
      </c>
      <c r="F2970" s="3">
        <v>163</v>
      </c>
      <c r="G2970" s="3">
        <v>724.51055196216896</v>
      </c>
      <c r="H2970" s="3">
        <v>0</v>
      </c>
      <c r="I2970" s="3">
        <v>470.97639061285201</v>
      </c>
      <c r="J2970" s="3">
        <v>27</v>
      </c>
      <c r="K2970" s="3">
        <v>588.81562768522895</v>
      </c>
      <c r="L2970" s="3">
        <v>15</v>
      </c>
      <c r="M2970" s="3">
        <v>17</v>
      </c>
      <c r="N2970" s="3">
        <v>1</v>
      </c>
      <c r="O2970" s="3">
        <v>887</v>
      </c>
      <c r="P2970" s="3">
        <v>4</v>
      </c>
      <c r="Q2970" s="3">
        <v>16743.803228455599</v>
      </c>
      <c r="R2970" s="3">
        <v>7</v>
      </c>
      <c r="S2970" s="3">
        <v>0</v>
      </c>
      <c r="T2970" s="3">
        <v>0</v>
      </c>
      <c r="U2970" s="3">
        <v>12602.156522442099</v>
      </c>
      <c r="V2970" s="3">
        <v>1</v>
      </c>
      <c r="W2970" s="3" t="str">
        <f>IF(Bank_data3[[#This Row],[credit_risk]]=1,"High Risk","Low Risk")</f>
        <v>High Risk</v>
      </c>
      <c r="X2970" s="3" t="str">
        <f t="shared" si="322"/>
        <v>55+</v>
      </c>
      <c r="Y2970" s="3" t="str">
        <f t="shared" si="323"/>
        <v>Middle Income</v>
      </c>
      <c r="Z2970" s="3" t="str">
        <f t="shared" si="324"/>
        <v>Excellent</v>
      </c>
      <c r="AA2970" s="27">
        <f t="shared" si="325"/>
        <v>0.25455125050202337</v>
      </c>
      <c r="AB2970" s="3" t="str">
        <f t="shared" si="326"/>
        <v>Low</v>
      </c>
      <c r="AC2970" s="3" t="str">
        <f t="shared" si="327"/>
        <v>Medium</v>
      </c>
      <c r="AD2970" s="3" t="str">
        <f t="shared" si="328"/>
        <v>No</v>
      </c>
    </row>
    <row r="2971" spans="1:30" ht="15" customHeight="1" x14ac:dyDescent="0.3">
      <c r="A2971" s="3" t="s">
        <v>2992</v>
      </c>
      <c r="B2971" s="3">
        <v>41</v>
      </c>
      <c r="C2971" s="3" t="s">
        <v>28</v>
      </c>
      <c r="D2971" s="3" t="s">
        <v>33</v>
      </c>
      <c r="E2971" s="3">
        <v>10000</v>
      </c>
      <c r="F2971" s="3">
        <v>115</v>
      </c>
      <c r="G2971" s="3">
        <v>1196.86168517081</v>
      </c>
      <c r="H2971" s="3">
        <v>3</v>
      </c>
      <c r="I2971" s="3">
        <v>1271.17446813942</v>
      </c>
      <c r="J2971" s="3">
        <v>27</v>
      </c>
      <c r="K2971" s="3">
        <v>308.91747565859498</v>
      </c>
      <c r="L2971" s="3">
        <v>61</v>
      </c>
      <c r="M2971" s="3">
        <v>10</v>
      </c>
      <c r="N2971" s="3">
        <v>2</v>
      </c>
      <c r="O2971" s="3">
        <v>741</v>
      </c>
      <c r="P2971" s="3">
        <v>1</v>
      </c>
      <c r="Q2971" s="3">
        <v>11258.832518192199</v>
      </c>
      <c r="R2971" s="3">
        <v>1</v>
      </c>
      <c r="S2971" s="3">
        <v>0</v>
      </c>
      <c r="T2971" s="3">
        <v>0</v>
      </c>
      <c r="U2971" s="3">
        <v>13228.238251817</v>
      </c>
      <c r="V2971" s="3">
        <v>0</v>
      </c>
      <c r="W2971" s="3" t="str">
        <f>IF(Bank_data3[[#This Row],[credit_risk]]=1,"High Risk","Low Risk")</f>
        <v>Low Risk</v>
      </c>
      <c r="X2971" s="3" t="str">
        <f t="shared" si="322"/>
        <v>35-44</v>
      </c>
      <c r="Y2971" s="3" t="str">
        <f t="shared" si="323"/>
        <v>Low Income</v>
      </c>
      <c r="Z2971" s="3" t="str">
        <f t="shared" si="324"/>
        <v>Very Good</v>
      </c>
      <c r="AA2971" s="27">
        <f t="shared" si="325"/>
        <v>1.1258832518192199</v>
      </c>
      <c r="AB2971" s="3" t="str">
        <f t="shared" si="326"/>
        <v>Medium</v>
      </c>
      <c r="AC2971" s="3" t="str">
        <f t="shared" si="327"/>
        <v>High</v>
      </c>
      <c r="AD2971" s="3" t="str">
        <f t="shared" si="328"/>
        <v>No</v>
      </c>
    </row>
    <row r="2972" spans="1:30" ht="15" customHeight="1" x14ac:dyDescent="0.3">
      <c r="A2972" s="3" t="s">
        <v>2993</v>
      </c>
      <c r="B2972" s="3">
        <v>61</v>
      </c>
      <c r="C2972" s="3" t="s">
        <v>31</v>
      </c>
      <c r="D2972" s="3" t="s">
        <v>33</v>
      </c>
      <c r="E2972" s="3">
        <v>48535.0575028858</v>
      </c>
      <c r="F2972" s="3">
        <v>194</v>
      </c>
      <c r="G2972" s="3">
        <v>1929.54967426954</v>
      </c>
      <c r="H2972" s="3">
        <v>2</v>
      </c>
      <c r="I2972" s="3">
        <v>764.44714394700804</v>
      </c>
      <c r="J2972" s="3">
        <v>24</v>
      </c>
      <c r="K2972" s="3">
        <v>382.14681098564301</v>
      </c>
      <c r="L2972" s="3">
        <v>65</v>
      </c>
      <c r="M2972" s="3">
        <v>18</v>
      </c>
      <c r="N2972" s="3">
        <v>9</v>
      </c>
      <c r="O2972" s="3">
        <v>465</v>
      </c>
      <c r="P2972" s="3">
        <v>1</v>
      </c>
      <c r="Q2972" s="3">
        <v>15631.743351751</v>
      </c>
      <c r="R2972" s="3">
        <v>6</v>
      </c>
      <c r="S2972" s="3">
        <v>0</v>
      </c>
      <c r="T2972" s="3">
        <v>0</v>
      </c>
      <c r="U2972" s="3">
        <v>10727.9750884776</v>
      </c>
      <c r="V2972" s="3">
        <v>1</v>
      </c>
      <c r="W2972" s="3" t="str">
        <f>IF(Bank_data3[[#This Row],[credit_risk]]=1,"High Risk","Low Risk")</f>
        <v>High Risk</v>
      </c>
      <c r="X2972" s="3" t="str">
        <f t="shared" si="322"/>
        <v>55+</v>
      </c>
      <c r="Y2972" s="3" t="str">
        <f t="shared" si="323"/>
        <v>Low Income</v>
      </c>
      <c r="Z2972" s="3" t="str">
        <f t="shared" si="324"/>
        <v>Poor</v>
      </c>
      <c r="AA2972" s="27">
        <f t="shared" si="325"/>
        <v>0.32207118227523612</v>
      </c>
      <c r="AB2972" s="3" t="str">
        <f t="shared" si="326"/>
        <v>Medium</v>
      </c>
      <c r="AC2972" s="3" t="str">
        <f t="shared" si="327"/>
        <v>High</v>
      </c>
      <c r="AD2972" s="3" t="str">
        <f t="shared" si="328"/>
        <v>No</v>
      </c>
    </row>
    <row r="2973" spans="1:30" ht="15" customHeight="1" x14ac:dyDescent="0.3">
      <c r="A2973" s="3" t="s">
        <v>2994</v>
      </c>
      <c r="B2973" s="3">
        <v>45</v>
      </c>
      <c r="C2973" s="3" t="s">
        <v>28</v>
      </c>
      <c r="D2973" s="3" t="s">
        <v>24</v>
      </c>
      <c r="E2973" s="3">
        <v>52657.485806964498</v>
      </c>
      <c r="F2973" s="3">
        <v>166</v>
      </c>
      <c r="G2973" s="3">
        <v>1956.3582193223699</v>
      </c>
      <c r="H2973" s="3">
        <v>3</v>
      </c>
      <c r="I2973" s="3">
        <v>490.807843882621</v>
      </c>
      <c r="J2973" s="3">
        <v>8</v>
      </c>
      <c r="K2973" s="3">
        <v>507.22790377146202</v>
      </c>
      <c r="L2973" s="3">
        <v>64</v>
      </c>
      <c r="M2973" s="3">
        <v>17</v>
      </c>
      <c r="N2973" s="3">
        <v>3</v>
      </c>
      <c r="O2973" s="3">
        <v>751</v>
      </c>
      <c r="P2973" s="3">
        <v>1</v>
      </c>
      <c r="Q2973" s="3">
        <v>17039.279686325601</v>
      </c>
      <c r="R2973" s="3">
        <v>4</v>
      </c>
      <c r="S2973" s="3">
        <v>0</v>
      </c>
      <c r="T2973" s="3">
        <v>0</v>
      </c>
      <c r="U2973" s="3">
        <v>7831.61761294396</v>
      </c>
      <c r="V2973" s="3">
        <v>1</v>
      </c>
      <c r="W2973" s="3" t="str">
        <f>IF(Bank_data3[[#This Row],[credit_risk]]=1,"High Risk","Low Risk")</f>
        <v>High Risk</v>
      </c>
      <c r="X2973" s="3" t="str">
        <f t="shared" si="322"/>
        <v>45-54</v>
      </c>
      <c r="Y2973" s="3" t="str">
        <f t="shared" si="323"/>
        <v>Middle Income</v>
      </c>
      <c r="Z2973" s="3" t="str">
        <f t="shared" si="324"/>
        <v>Very Good</v>
      </c>
      <c r="AA2973" s="27">
        <f t="shared" si="325"/>
        <v>0.32358703468656641</v>
      </c>
      <c r="AB2973" s="3" t="str">
        <f t="shared" si="326"/>
        <v>Medium</v>
      </c>
      <c r="AC2973" s="3" t="str">
        <f t="shared" si="327"/>
        <v>High</v>
      </c>
      <c r="AD2973" s="3" t="str">
        <f t="shared" si="328"/>
        <v>No</v>
      </c>
    </row>
    <row r="2974" spans="1:30" ht="15" customHeight="1" x14ac:dyDescent="0.3">
      <c r="A2974" s="3" t="s">
        <v>2995</v>
      </c>
      <c r="B2974" s="3">
        <v>31</v>
      </c>
      <c r="C2974" s="3" t="s">
        <v>23</v>
      </c>
      <c r="D2974" s="3" t="s">
        <v>33</v>
      </c>
      <c r="E2974" s="3">
        <v>32681.416480532302</v>
      </c>
      <c r="F2974" s="3">
        <v>6</v>
      </c>
      <c r="G2974" s="3">
        <v>672.32654947329502</v>
      </c>
      <c r="H2974" s="3">
        <v>0</v>
      </c>
      <c r="I2974" s="3">
        <v>960.11404013080301</v>
      </c>
      <c r="J2974" s="3">
        <v>10</v>
      </c>
      <c r="K2974" s="3">
        <v>555.45780736445295</v>
      </c>
      <c r="L2974" s="3">
        <v>50</v>
      </c>
      <c r="M2974" s="3">
        <v>18</v>
      </c>
      <c r="N2974" s="3">
        <v>6</v>
      </c>
      <c r="O2974" s="3">
        <v>444</v>
      </c>
      <c r="P2974" s="3">
        <v>5</v>
      </c>
      <c r="Q2974" s="3">
        <v>15108.3226722612</v>
      </c>
      <c r="R2974" s="3">
        <v>0</v>
      </c>
      <c r="S2974" s="3">
        <v>1</v>
      </c>
      <c r="T2974" s="3">
        <v>0</v>
      </c>
      <c r="U2974" s="3">
        <v>1180.87496582579</v>
      </c>
      <c r="V2974" s="3">
        <v>1</v>
      </c>
      <c r="W2974" s="3" t="str">
        <f>IF(Bank_data3[[#This Row],[credit_risk]]=1,"High Risk","Low Risk")</f>
        <v>High Risk</v>
      </c>
      <c r="X2974" s="3" t="str">
        <f t="shared" si="322"/>
        <v>25-34</v>
      </c>
      <c r="Y2974" s="3" t="str">
        <f t="shared" si="323"/>
        <v>Low Income</v>
      </c>
      <c r="Z2974" s="3" t="str">
        <f t="shared" si="324"/>
        <v>Poor</v>
      </c>
      <c r="AA2974" s="27">
        <f t="shared" si="325"/>
        <v>0.46229093776461433</v>
      </c>
      <c r="AB2974" s="3" t="str">
        <f t="shared" si="326"/>
        <v>Low</v>
      </c>
      <c r="AC2974" s="3" t="str">
        <f t="shared" si="327"/>
        <v>High</v>
      </c>
      <c r="AD2974" s="3" t="str">
        <f t="shared" si="328"/>
        <v>No</v>
      </c>
    </row>
    <row r="2975" spans="1:30" ht="15" customHeight="1" x14ac:dyDescent="0.3">
      <c r="A2975" s="3" t="s">
        <v>2996</v>
      </c>
      <c r="B2975" s="3">
        <v>36</v>
      </c>
      <c r="C2975" s="3" t="s">
        <v>23</v>
      </c>
      <c r="D2975" s="3" t="s">
        <v>33</v>
      </c>
      <c r="E2975" s="3">
        <v>42971.450055009998</v>
      </c>
      <c r="F2975" s="3">
        <v>120</v>
      </c>
      <c r="G2975" s="3">
        <v>760.73354444791596</v>
      </c>
      <c r="H2975" s="3">
        <v>1</v>
      </c>
      <c r="I2975" s="3">
        <v>540.02701024336</v>
      </c>
      <c r="J2975" s="3">
        <v>36</v>
      </c>
      <c r="K2975" s="3">
        <v>185.50117036180299</v>
      </c>
      <c r="L2975" s="3">
        <v>35</v>
      </c>
      <c r="M2975" s="3">
        <v>16</v>
      </c>
      <c r="N2975" s="3">
        <v>8</v>
      </c>
      <c r="O2975" s="3">
        <v>821</v>
      </c>
      <c r="P2975" s="3">
        <v>2</v>
      </c>
      <c r="Q2975" s="3">
        <v>18504.879787905302</v>
      </c>
      <c r="R2975" s="3">
        <v>4</v>
      </c>
      <c r="S2975" s="3">
        <v>0</v>
      </c>
      <c r="T2975" s="3">
        <v>0</v>
      </c>
      <c r="U2975" s="3">
        <v>10046.1820605915</v>
      </c>
      <c r="V2975" s="3">
        <v>1</v>
      </c>
      <c r="W2975" s="3" t="str">
        <f>IF(Bank_data3[[#This Row],[credit_risk]]=1,"High Risk","Low Risk")</f>
        <v>High Risk</v>
      </c>
      <c r="X2975" s="3" t="str">
        <f t="shared" si="322"/>
        <v>35-44</v>
      </c>
      <c r="Y2975" s="3" t="str">
        <f t="shared" si="323"/>
        <v>Low Income</v>
      </c>
      <c r="Z2975" s="3" t="str">
        <f t="shared" si="324"/>
        <v>Excellent</v>
      </c>
      <c r="AA2975" s="27">
        <f t="shared" si="325"/>
        <v>0.43063196062074327</v>
      </c>
      <c r="AB2975" s="3" t="str">
        <f t="shared" si="326"/>
        <v>Low</v>
      </c>
      <c r="AC2975" s="3" t="str">
        <f t="shared" si="327"/>
        <v>High</v>
      </c>
      <c r="AD2975" s="3" t="str">
        <f t="shared" si="328"/>
        <v>No</v>
      </c>
    </row>
    <row r="2976" spans="1:30" ht="15" customHeight="1" x14ac:dyDescent="0.3">
      <c r="A2976" s="3" t="s">
        <v>2997</v>
      </c>
      <c r="B2976" s="3">
        <v>33</v>
      </c>
      <c r="C2976" s="3" t="s">
        <v>28</v>
      </c>
      <c r="D2976" s="3" t="s">
        <v>24</v>
      </c>
      <c r="E2976" s="3">
        <v>73957.973884334599</v>
      </c>
      <c r="F2976" s="3">
        <v>25</v>
      </c>
      <c r="G2976" s="3">
        <v>3193.0658749814702</v>
      </c>
      <c r="H2976" s="3">
        <v>0</v>
      </c>
      <c r="I2976" s="3">
        <v>467.819890100208</v>
      </c>
      <c r="J2976" s="3">
        <v>42</v>
      </c>
      <c r="K2976" s="3">
        <v>362.06054205193101</v>
      </c>
      <c r="L2976" s="3">
        <v>34</v>
      </c>
      <c r="M2976" s="3">
        <v>19</v>
      </c>
      <c r="N2976" s="3">
        <v>9</v>
      </c>
      <c r="O2976" s="3">
        <v>766</v>
      </c>
      <c r="P2976" s="3">
        <v>5</v>
      </c>
      <c r="Q2976" s="3">
        <v>13052.637250185</v>
      </c>
      <c r="R2976" s="3">
        <v>2</v>
      </c>
      <c r="S2976" s="3">
        <v>0</v>
      </c>
      <c r="T2976" s="3">
        <v>0</v>
      </c>
      <c r="U2976" s="3">
        <v>3815.5300160676102</v>
      </c>
      <c r="V2976" s="3">
        <v>0</v>
      </c>
      <c r="W2976" s="3" t="str">
        <f>IF(Bank_data3[[#This Row],[credit_risk]]=1,"High Risk","Low Risk")</f>
        <v>Low Risk</v>
      </c>
      <c r="X2976" s="3" t="str">
        <f t="shared" si="322"/>
        <v>25-34</v>
      </c>
      <c r="Y2976" s="3" t="str">
        <f t="shared" si="323"/>
        <v>Middle Income</v>
      </c>
      <c r="Z2976" s="3" t="str">
        <f t="shared" si="324"/>
        <v>Very Good</v>
      </c>
      <c r="AA2976" s="27">
        <f t="shared" si="325"/>
        <v>0.17648722057473432</v>
      </c>
      <c r="AB2976" s="3" t="str">
        <f t="shared" si="326"/>
        <v>Medium</v>
      </c>
      <c r="AC2976" s="3" t="str">
        <f t="shared" si="327"/>
        <v>High</v>
      </c>
      <c r="AD2976" s="3" t="str">
        <f t="shared" si="328"/>
        <v>No</v>
      </c>
    </row>
    <row r="2977" spans="1:30" ht="15" customHeight="1" x14ac:dyDescent="0.3">
      <c r="A2977" s="3" t="s">
        <v>2998</v>
      </c>
      <c r="B2977" s="3">
        <v>33</v>
      </c>
      <c r="C2977" s="3" t="s">
        <v>31</v>
      </c>
      <c r="D2977" s="3" t="s">
        <v>24</v>
      </c>
      <c r="E2977" s="3">
        <v>57359.177812661103</v>
      </c>
      <c r="F2977" s="3">
        <v>155</v>
      </c>
      <c r="G2977" s="3">
        <v>1292.2265167478399</v>
      </c>
      <c r="H2977" s="3">
        <v>2</v>
      </c>
      <c r="I2977" s="3">
        <v>668.58458572914697</v>
      </c>
      <c r="J2977" s="3">
        <v>44</v>
      </c>
      <c r="K2977" s="3">
        <v>535.04459644539304</v>
      </c>
      <c r="L2977" s="3">
        <v>23</v>
      </c>
      <c r="M2977" s="3">
        <v>16</v>
      </c>
      <c r="N2977" s="3">
        <v>5</v>
      </c>
      <c r="O2977" s="3">
        <v>588</v>
      </c>
      <c r="P2977" s="3">
        <v>4</v>
      </c>
      <c r="Q2977" s="3">
        <v>14940.885383565401</v>
      </c>
      <c r="R2977" s="3">
        <v>2</v>
      </c>
      <c r="S2977" s="3">
        <v>0</v>
      </c>
      <c r="T2977" s="3">
        <v>0</v>
      </c>
      <c r="U2977" s="3">
        <v>6866.5291375964598</v>
      </c>
      <c r="V2977" s="3">
        <v>0</v>
      </c>
      <c r="W2977" s="3" t="str">
        <f>IF(Bank_data3[[#This Row],[credit_risk]]=1,"High Risk","Low Risk")</f>
        <v>Low Risk</v>
      </c>
      <c r="X2977" s="3" t="str">
        <f t="shared" si="322"/>
        <v>25-34</v>
      </c>
      <c r="Y2977" s="3" t="str">
        <f t="shared" si="323"/>
        <v>Middle Income</v>
      </c>
      <c r="Z2977" s="3" t="str">
        <f t="shared" si="324"/>
        <v>Fair</v>
      </c>
      <c r="AA2977" s="27">
        <f t="shared" si="325"/>
        <v>0.26047942026580867</v>
      </c>
      <c r="AB2977" s="3" t="str">
        <f t="shared" si="326"/>
        <v>Medium</v>
      </c>
      <c r="AC2977" s="3" t="str">
        <f t="shared" si="327"/>
        <v>Medium</v>
      </c>
      <c r="AD2977" s="3" t="str">
        <f t="shared" si="328"/>
        <v>No</v>
      </c>
    </row>
    <row r="2978" spans="1:30" ht="15" customHeight="1" x14ac:dyDescent="0.3">
      <c r="A2978" s="3" t="s">
        <v>2999</v>
      </c>
      <c r="B2978" s="3">
        <v>53</v>
      </c>
      <c r="C2978" s="3" t="s">
        <v>28</v>
      </c>
      <c r="D2978" s="3" t="s">
        <v>24</v>
      </c>
      <c r="E2978" s="3">
        <v>41007.512474386902</v>
      </c>
      <c r="F2978" s="3">
        <v>235</v>
      </c>
      <c r="G2978" s="3">
        <v>2694.7587613911201</v>
      </c>
      <c r="H2978" s="3">
        <v>3</v>
      </c>
      <c r="I2978" s="3">
        <v>567.11078248867398</v>
      </c>
      <c r="J2978" s="3">
        <v>20</v>
      </c>
      <c r="K2978" s="3">
        <v>624.20066326957794</v>
      </c>
      <c r="L2978" s="3">
        <v>68</v>
      </c>
      <c r="M2978" s="3">
        <v>14</v>
      </c>
      <c r="N2978" s="3">
        <v>9</v>
      </c>
      <c r="O2978" s="3">
        <v>336</v>
      </c>
      <c r="P2978" s="3">
        <v>0</v>
      </c>
      <c r="Q2978" s="3">
        <v>14975.547351924801</v>
      </c>
      <c r="R2978" s="3">
        <v>5</v>
      </c>
      <c r="S2978" s="3">
        <v>0</v>
      </c>
      <c r="T2978" s="3">
        <v>0</v>
      </c>
      <c r="U2978" s="3">
        <v>7425.3693846367796</v>
      </c>
      <c r="V2978" s="3">
        <v>1</v>
      </c>
      <c r="W2978" s="3" t="str">
        <f>IF(Bank_data3[[#This Row],[credit_risk]]=1,"High Risk","Low Risk")</f>
        <v>High Risk</v>
      </c>
      <c r="X2978" s="3" t="str">
        <f t="shared" si="322"/>
        <v>45-54</v>
      </c>
      <c r="Y2978" s="3" t="str">
        <f t="shared" si="323"/>
        <v>Low Income</v>
      </c>
      <c r="Z2978" s="3" t="str">
        <f t="shared" si="324"/>
        <v>Poor</v>
      </c>
      <c r="AA2978" s="27">
        <f t="shared" si="325"/>
        <v>0.36519033826493269</v>
      </c>
      <c r="AB2978" s="3" t="str">
        <f t="shared" si="326"/>
        <v>Medium</v>
      </c>
      <c r="AC2978" s="3" t="str">
        <f t="shared" si="327"/>
        <v>High</v>
      </c>
      <c r="AD2978" s="3" t="str">
        <f t="shared" si="328"/>
        <v>No</v>
      </c>
    </row>
    <row r="2979" spans="1:30" ht="15" customHeight="1" x14ac:dyDescent="0.3">
      <c r="A2979" s="3" t="s">
        <v>3000</v>
      </c>
      <c r="B2979" s="3">
        <v>39</v>
      </c>
      <c r="C2979" s="3" t="s">
        <v>31</v>
      </c>
      <c r="D2979" s="3" t="s">
        <v>24</v>
      </c>
      <c r="E2979" s="3">
        <v>46628.449491055297</v>
      </c>
      <c r="F2979" s="3">
        <v>92</v>
      </c>
      <c r="G2979" s="3">
        <v>1682.8887941641301</v>
      </c>
      <c r="H2979" s="3">
        <v>0</v>
      </c>
      <c r="I2979" s="3">
        <v>480.71521180539901</v>
      </c>
      <c r="J2979" s="3">
        <v>1</v>
      </c>
      <c r="K2979" s="3">
        <v>534.89906848381997</v>
      </c>
      <c r="L2979" s="3">
        <v>28</v>
      </c>
      <c r="M2979" s="3">
        <v>15</v>
      </c>
      <c r="N2979" s="3">
        <v>4</v>
      </c>
      <c r="O2979" s="3">
        <v>711</v>
      </c>
      <c r="P2979" s="3">
        <v>5</v>
      </c>
      <c r="Q2979" s="3">
        <v>9538.5118308506208</v>
      </c>
      <c r="R2979" s="3">
        <v>6</v>
      </c>
      <c r="S2979" s="3">
        <v>0</v>
      </c>
      <c r="T2979" s="3">
        <v>0</v>
      </c>
      <c r="U2979" s="3">
        <v>3902.9915802184601</v>
      </c>
      <c r="V2979" s="3">
        <v>1</v>
      </c>
      <c r="W2979" s="3" t="str">
        <f>IF(Bank_data3[[#This Row],[credit_risk]]=1,"High Risk","Low Risk")</f>
        <v>High Risk</v>
      </c>
      <c r="X2979" s="3" t="str">
        <f t="shared" si="322"/>
        <v>35-44</v>
      </c>
      <c r="Y2979" s="3" t="str">
        <f t="shared" si="323"/>
        <v>Low Income</v>
      </c>
      <c r="Z2979" s="3" t="str">
        <f t="shared" si="324"/>
        <v>Good</v>
      </c>
      <c r="AA2979" s="27">
        <f t="shared" si="325"/>
        <v>0.20456420779507983</v>
      </c>
      <c r="AB2979" s="3" t="str">
        <f t="shared" si="326"/>
        <v>Medium</v>
      </c>
      <c r="AC2979" s="3" t="str">
        <f t="shared" si="327"/>
        <v>Medium</v>
      </c>
      <c r="AD2979" s="3" t="str">
        <f t="shared" si="328"/>
        <v>No</v>
      </c>
    </row>
    <row r="2980" spans="1:30" ht="15" customHeight="1" x14ac:dyDescent="0.3">
      <c r="A2980" s="3" t="s">
        <v>3001</v>
      </c>
      <c r="B2980" s="3">
        <v>30</v>
      </c>
      <c r="C2980" s="3" t="s">
        <v>31</v>
      </c>
      <c r="D2980" s="3" t="s">
        <v>26</v>
      </c>
      <c r="E2980" s="3">
        <v>45898.283678079897</v>
      </c>
      <c r="F2980" s="3">
        <v>222</v>
      </c>
      <c r="G2980" s="3">
        <v>2376.0199497754302</v>
      </c>
      <c r="H2980" s="3">
        <v>5</v>
      </c>
      <c r="I2980" s="3">
        <v>1082.2441167916199</v>
      </c>
      <c r="J2980" s="3">
        <v>33</v>
      </c>
      <c r="K2980" s="3">
        <v>572.99442244062698</v>
      </c>
      <c r="L2980" s="3">
        <v>0</v>
      </c>
      <c r="M2980" s="3">
        <v>16</v>
      </c>
      <c r="N2980" s="3">
        <v>8</v>
      </c>
      <c r="O2980" s="3">
        <v>685</v>
      </c>
      <c r="P2980" s="3">
        <v>3</v>
      </c>
      <c r="Q2980" s="3">
        <v>11196.103641571</v>
      </c>
      <c r="R2980" s="3">
        <v>6</v>
      </c>
      <c r="S2980" s="3">
        <v>0</v>
      </c>
      <c r="T2980" s="3">
        <v>0</v>
      </c>
      <c r="U2980" s="3">
        <v>4391.6687615742903</v>
      </c>
      <c r="V2980" s="3">
        <v>1</v>
      </c>
      <c r="W2980" s="3" t="str">
        <f>IF(Bank_data3[[#This Row],[credit_risk]]=1,"High Risk","Low Risk")</f>
        <v>High Risk</v>
      </c>
      <c r="X2980" s="3" t="str">
        <f t="shared" si="322"/>
        <v>25-34</v>
      </c>
      <c r="Y2980" s="3" t="str">
        <f t="shared" si="323"/>
        <v>Low Income</v>
      </c>
      <c r="Z2980" s="3" t="str">
        <f t="shared" si="324"/>
        <v>Good</v>
      </c>
      <c r="AA2980" s="27">
        <f t="shared" si="325"/>
        <v>0.24393294790929265</v>
      </c>
      <c r="AB2980" s="3" t="str">
        <f t="shared" si="326"/>
        <v>Medium</v>
      </c>
      <c r="AC2980" s="3" t="str">
        <f t="shared" si="327"/>
        <v>Low</v>
      </c>
      <c r="AD2980" s="3" t="str">
        <f t="shared" si="328"/>
        <v>No</v>
      </c>
    </row>
    <row r="2981" spans="1:30" ht="15" customHeight="1" x14ac:dyDescent="0.3">
      <c r="A2981" s="3" t="s">
        <v>3002</v>
      </c>
      <c r="B2981" s="3">
        <v>35</v>
      </c>
      <c r="C2981" s="3" t="s">
        <v>28</v>
      </c>
      <c r="D2981" s="3" t="s">
        <v>26</v>
      </c>
      <c r="E2981" s="3">
        <v>55075.193567339003</v>
      </c>
      <c r="F2981" s="3">
        <v>94</v>
      </c>
      <c r="G2981" s="3">
        <v>2000.2288293291299</v>
      </c>
      <c r="H2981" s="3">
        <v>1</v>
      </c>
      <c r="I2981" s="3">
        <v>760.16026493816003</v>
      </c>
      <c r="J2981" s="3">
        <v>41</v>
      </c>
      <c r="K2981" s="3">
        <v>564.11664546278598</v>
      </c>
      <c r="L2981" s="3">
        <v>56</v>
      </c>
      <c r="M2981" s="3">
        <v>7</v>
      </c>
      <c r="N2981" s="3">
        <v>7</v>
      </c>
      <c r="O2981" s="3">
        <v>721</v>
      </c>
      <c r="P2981" s="3">
        <v>4</v>
      </c>
      <c r="Q2981" s="3">
        <v>15051.175835662199</v>
      </c>
      <c r="R2981" s="3">
        <v>1</v>
      </c>
      <c r="S2981" s="3">
        <v>0</v>
      </c>
      <c r="T2981" s="3">
        <v>0</v>
      </c>
      <c r="U2981" s="3">
        <v>8237.9167541213301</v>
      </c>
      <c r="V2981" s="3">
        <v>0</v>
      </c>
      <c r="W2981" s="3" t="str">
        <f>IF(Bank_data3[[#This Row],[credit_risk]]=1,"High Risk","Low Risk")</f>
        <v>Low Risk</v>
      </c>
      <c r="X2981" s="3" t="str">
        <f t="shared" si="322"/>
        <v>35-44</v>
      </c>
      <c r="Y2981" s="3" t="str">
        <f t="shared" si="323"/>
        <v>Middle Income</v>
      </c>
      <c r="Z2981" s="3" t="str">
        <f t="shared" si="324"/>
        <v>Good</v>
      </c>
      <c r="AA2981" s="27">
        <f t="shared" si="325"/>
        <v>0.27328412050444306</v>
      </c>
      <c r="AB2981" s="3" t="str">
        <f t="shared" si="326"/>
        <v>Medium</v>
      </c>
      <c r="AC2981" s="3" t="str">
        <f t="shared" si="327"/>
        <v>High</v>
      </c>
      <c r="AD2981" s="3" t="str">
        <f t="shared" si="328"/>
        <v>No</v>
      </c>
    </row>
    <row r="2982" spans="1:30" ht="15" customHeight="1" x14ac:dyDescent="0.3">
      <c r="A2982" s="3" t="s">
        <v>3003</v>
      </c>
      <c r="B2982" s="3">
        <v>50</v>
      </c>
      <c r="C2982" s="3" t="s">
        <v>31</v>
      </c>
      <c r="D2982" s="3" t="s">
        <v>26</v>
      </c>
      <c r="E2982" s="3">
        <v>24264.848187751901</v>
      </c>
      <c r="F2982" s="3">
        <v>215</v>
      </c>
      <c r="G2982" s="3">
        <v>1636.7964111123299</v>
      </c>
      <c r="H2982" s="3">
        <v>9</v>
      </c>
      <c r="I2982" s="3">
        <v>1238.29798093056</v>
      </c>
      <c r="J2982" s="3">
        <v>12</v>
      </c>
      <c r="K2982" s="3">
        <v>294.546062744469</v>
      </c>
      <c r="L2982" s="3">
        <v>8</v>
      </c>
      <c r="M2982" s="3">
        <v>6</v>
      </c>
      <c r="N2982" s="3">
        <v>7</v>
      </c>
      <c r="O2982" s="3">
        <v>337</v>
      </c>
      <c r="P2982" s="3">
        <v>5</v>
      </c>
      <c r="Q2982" s="3">
        <v>6144.3366688912702</v>
      </c>
      <c r="R2982" s="3">
        <v>3</v>
      </c>
      <c r="S2982" s="3">
        <v>0</v>
      </c>
      <c r="T2982" s="3">
        <v>0</v>
      </c>
      <c r="U2982" s="3">
        <v>7153.6249074285297</v>
      </c>
      <c r="V2982" s="3">
        <v>1</v>
      </c>
      <c r="W2982" s="3" t="str">
        <f>IF(Bank_data3[[#This Row],[credit_risk]]=1,"High Risk","Low Risk")</f>
        <v>High Risk</v>
      </c>
      <c r="X2982" s="3" t="str">
        <f t="shared" si="322"/>
        <v>45-54</v>
      </c>
      <c r="Y2982" s="3" t="str">
        <f t="shared" si="323"/>
        <v>Low Income</v>
      </c>
      <c r="Z2982" s="3" t="str">
        <f t="shared" si="324"/>
        <v>Poor</v>
      </c>
      <c r="AA2982" s="27">
        <f t="shared" si="325"/>
        <v>0.25321966250721195</v>
      </c>
      <c r="AB2982" s="3" t="str">
        <f t="shared" si="326"/>
        <v>Medium</v>
      </c>
      <c r="AC2982" s="3" t="str">
        <f t="shared" si="327"/>
        <v>Low</v>
      </c>
      <c r="AD2982" s="3" t="str">
        <f t="shared" si="328"/>
        <v>No</v>
      </c>
    </row>
    <row r="2983" spans="1:30" ht="15" customHeight="1" x14ac:dyDescent="0.3">
      <c r="A2983" s="3" t="s">
        <v>3004</v>
      </c>
      <c r="B2983" s="3">
        <v>25</v>
      </c>
      <c r="C2983" s="3" t="s">
        <v>23</v>
      </c>
      <c r="D2983" s="3" t="s">
        <v>33</v>
      </c>
      <c r="E2983" s="3">
        <v>37944.404603780997</v>
      </c>
      <c r="F2983" s="3">
        <v>204</v>
      </c>
      <c r="G2983" s="3">
        <v>1627.32952113852</v>
      </c>
      <c r="H2983" s="3">
        <v>11</v>
      </c>
      <c r="I2983" s="3">
        <v>500.92168279452301</v>
      </c>
      <c r="J2983" s="3">
        <v>4</v>
      </c>
      <c r="K2983" s="3">
        <v>844.506584318911</v>
      </c>
      <c r="L2983" s="3">
        <v>79</v>
      </c>
      <c r="M2983" s="3">
        <v>3</v>
      </c>
      <c r="N2983" s="3">
        <v>7</v>
      </c>
      <c r="O2983" s="3">
        <v>832</v>
      </c>
      <c r="P2983" s="3">
        <v>2</v>
      </c>
      <c r="Q2983" s="3">
        <v>7652.3401536243</v>
      </c>
      <c r="R2983" s="3">
        <v>4</v>
      </c>
      <c r="S2983" s="3">
        <v>0</v>
      </c>
      <c r="T2983" s="3">
        <v>0</v>
      </c>
      <c r="U2983" s="3">
        <v>6963.1610520943796</v>
      </c>
      <c r="V2983" s="3">
        <v>1</v>
      </c>
      <c r="W2983" s="3" t="str">
        <f>IF(Bank_data3[[#This Row],[credit_risk]]=1,"High Risk","Low Risk")</f>
        <v>High Risk</v>
      </c>
      <c r="X2983" s="3" t="str">
        <f t="shared" si="322"/>
        <v>25-34</v>
      </c>
      <c r="Y2983" s="3" t="str">
        <f t="shared" si="323"/>
        <v>Low Income</v>
      </c>
      <c r="Z2983" s="3" t="str">
        <f t="shared" si="324"/>
        <v>Excellent</v>
      </c>
      <c r="AA2983" s="27">
        <f t="shared" si="325"/>
        <v>0.2016724266339332</v>
      </c>
      <c r="AB2983" s="3" t="str">
        <f t="shared" si="326"/>
        <v>Medium</v>
      </c>
      <c r="AC2983" s="3" t="str">
        <f t="shared" si="327"/>
        <v>High</v>
      </c>
      <c r="AD2983" s="3" t="str">
        <f t="shared" si="328"/>
        <v>No</v>
      </c>
    </row>
    <row r="2984" spans="1:30" ht="15" customHeight="1" x14ac:dyDescent="0.3">
      <c r="A2984" s="3" t="s">
        <v>3005</v>
      </c>
      <c r="B2984" s="3">
        <v>38</v>
      </c>
      <c r="C2984" s="3" t="s">
        <v>28</v>
      </c>
      <c r="D2984" s="3" t="s">
        <v>24</v>
      </c>
      <c r="E2984" s="3">
        <v>68637.136096485396</v>
      </c>
      <c r="F2984" s="3">
        <v>157</v>
      </c>
      <c r="G2984" s="3">
        <v>507.43608177981901</v>
      </c>
      <c r="H2984" s="3">
        <v>10</v>
      </c>
      <c r="I2984" s="3">
        <v>195.353636827283</v>
      </c>
      <c r="J2984" s="3">
        <v>10</v>
      </c>
      <c r="K2984" s="3">
        <v>403.85827211079999</v>
      </c>
      <c r="L2984" s="3">
        <v>14</v>
      </c>
      <c r="M2984" s="3">
        <v>6</v>
      </c>
      <c r="N2984" s="3">
        <v>7</v>
      </c>
      <c r="O2984" s="3">
        <v>460</v>
      </c>
      <c r="P2984" s="3">
        <v>1</v>
      </c>
      <c r="Q2984" s="3">
        <v>10431.011264934001</v>
      </c>
      <c r="R2984" s="3">
        <v>3</v>
      </c>
      <c r="S2984" s="3">
        <v>0</v>
      </c>
      <c r="T2984" s="3">
        <v>0</v>
      </c>
      <c r="U2984" s="3">
        <v>4681.0581171213298</v>
      </c>
      <c r="V2984" s="3">
        <v>1</v>
      </c>
      <c r="W2984" s="3" t="str">
        <f>IF(Bank_data3[[#This Row],[credit_risk]]=1,"High Risk","Low Risk")</f>
        <v>High Risk</v>
      </c>
      <c r="X2984" s="3" t="str">
        <f t="shared" si="322"/>
        <v>35-44</v>
      </c>
      <c r="Y2984" s="3" t="str">
        <f t="shared" si="323"/>
        <v>Middle Income</v>
      </c>
      <c r="Z2984" s="3" t="str">
        <f t="shared" si="324"/>
        <v>Poor</v>
      </c>
      <c r="AA2984" s="27">
        <f t="shared" si="325"/>
        <v>0.15197328819592354</v>
      </c>
      <c r="AB2984" s="3" t="str">
        <f t="shared" si="326"/>
        <v>Low</v>
      </c>
      <c r="AC2984" s="3" t="str">
        <f t="shared" si="327"/>
        <v>Medium</v>
      </c>
      <c r="AD2984" s="3" t="str">
        <f t="shared" si="328"/>
        <v>No</v>
      </c>
    </row>
    <row r="2985" spans="1:30" ht="15" customHeight="1" x14ac:dyDescent="0.3">
      <c r="A2985" s="3" t="s">
        <v>3006</v>
      </c>
      <c r="B2985" s="3">
        <v>56</v>
      </c>
      <c r="C2985" s="3" t="s">
        <v>31</v>
      </c>
      <c r="D2985" s="3" t="s">
        <v>24</v>
      </c>
      <c r="E2985" s="3">
        <v>48693.803234734602</v>
      </c>
      <c r="F2985" s="3">
        <v>53</v>
      </c>
      <c r="G2985" s="3">
        <v>1366.6599615146499</v>
      </c>
      <c r="H2985" s="3">
        <v>4</v>
      </c>
      <c r="I2985" s="3">
        <v>852.06962223729602</v>
      </c>
      <c r="J2985" s="3">
        <v>28</v>
      </c>
      <c r="K2985" s="3">
        <v>311.26560867107901</v>
      </c>
      <c r="L2985" s="3">
        <v>73</v>
      </c>
      <c r="M2985" s="3">
        <v>10</v>
      </c>
      <c r="N2985" s="3">
        <v>7</v>
      </c>
      <c r="O2985" s="3">
        <v>517</v>
      </c>
      <c r="P2985" s="3">
        <v>3</v>
      </c>
      <c r="Q2985" s="3">
        <v>12325.312406801901</v>
      </c>
      <c r="R2985" s="3">
        <v>0</v>
      </c>
      <c r="S2985" s="3">
        <v>0</v>
      </c>
      <c r="T2985" s="3">
        <v>0</v>
      </c>
      <c r="U2985" s="3">
        <v>12365.2313925489</v>
      </c>
      <c r="V2985" s="3">
        <v>1</v>
      </c>
      <c r="W2985" s="3" t="str">
        <f>IF(Bank_data3[[#This Row],[credit_risk]]=1,"High Risk","Low Risk")</f>
        <v>High Risk</v>
      </c>
      <c r="X2985" s="3" t="str">
        <f t="shared" si="322"/>
        <v>55+</v>
      </c>
      <c r="Y2985" s="3" t="str">
        <f t="shared" si="323"/>
        <v>Low Income</v>
      </c>
      <c r="Z2985" s="3" t="str">
        <f t="shared" si="324"/>
        <v>Poor</v>
      </c>
      <c r="AA2985" s="27">
        <f t="shared" si="325"/>
        <v>0.25311870480492521</v>
      </c>
      <c r="AB2985" s="3" t="str">
        <f t="shared" si="326"/>
        <v>Medium</v>
      </c>
      <c r="AC2985" s="3" t="str">
        <f t="shared" si="327"/>
        <v>High</v>
      </c>
      <c r="AD2985" s="3" t="str">
        <f t="shared" si="328"/>
        <v>No</v>
      </c>
    </row>
    <row r="2986" spans="1:30" ht="15" customHeight="1" x14ac:dyDescent="0.3">
      <c r="A2986" s="3" t="s">
        <v>3007</v>
      </c>
      <c r="B2986" s="3">
        <v>23</v>
      </c>
      <c r="C2986" s="3" t="s">
        <v>23</v>
      </c>
      <c r="D2986" s="3" t="s">
        <v>26</v>
      </c>
      <c r="E2986" s="3">
        <v>34701.651450317702</v>
      </c>
      <c r="F2986" s="3">
        <v>117</v>
      </c>
      <c r="G2986" s="3">
        <v>1082.36515269919</v>
      </c>
      <c r="H2986" s="3">
        <v>7</v>
      </c>
      <c r="I2986" s="3">
        <v>1449.5926226322499</v>
      </c>
      <c r="J2986" s="3">
        <v>46</v>
      </c>
      <c r="K2986" s="3">
        <v>135.449963087231</v>
      </c>
      <c r="L2986" s="3">
        <v>15</v>
      </c>
      <c r="M2986" s="3">
        <v>2</v>
      </c>
      <c r="N2986" s="3">
        <v>9</v>
      </c>
      <c r="O2986" s="3">
        <v>543</v>
      </c>
      <c r="P2986" s="3">
        <v>5</v>
      </c>
      <c r="Q2986" s="3">
        <v>11882.107310055901</v>
      </c>
      <c r="R2986" s="3">
        <v>3</v>
      </c>
      <c r="S2986" s="3">
        <v>0</v>
      </c>
      <c r="T2986" s="3">
        <v>1</v>
      </c>
      <c r="U2986" s="3">
        <v>952.20533575413003</v>
      </c>
      <c r="V2986" s="3">
        <v>1</v>
      </c>
      <c r="W2986" s="3" t="str">
        <f>IF(Bank_data3[[#This Row],[credit_risk]]=1,"High Risk","Low Risk")</f>
        <v>High Risk</v>
      </c>
      <c r="X2986" s="3" t="str">
        <f t="shared" si="322"/>
        <v>18-24</v>
      </c>
      <c r="Y2986" s="3" t="str">
        <f t="shared" si="323"/>
        <v>Low Income</v>
      </c>
      <c r="Z2986" s="3" t="str">
        <f t="shared" si="324"/>
        <v>Poor</v>
      </c>
      <c r="AA2986" s="27">
        <f t="shared" si="325"/>
        <v>0.34240754585030325</v>
      </c>
      <c r="AB2986" s="3" t="str">
        <f t="shared" si="326"/>
        <v>Medium</v>
      </c>
      <c r="AC2986" s="3" t="str">
        <f t="shared" si="327"/>
        <v>Medium</v>
      </c>
      <c r="AD2986" s="3" t="str">
        <f t="shared" si="328"/>
        <v>No</v>
      </c>
    </row>
    <row r="2987" spans="1:30" ht="15" customHeight="1" x14ac:dyDescent="0.3">
      <c r="A2987" s="3" t="s">
        <v>3008</v>
      </c>
      <c r="B2987" s="3">
        <v>66</v>
      </c>
      <c r="C2987" s="3" t="s">
        <v>28</v>
      </c>
      <c r="D2987" s="3" t="s">
        <v>33</v>
      </c>
      <c r="E2987" s="3">
        <v>35444.119250161202</v>
      </c>
      <c r="F2987" s="3">
        <v>209</v>
      </c>
      <c r="G2987" s="3">
        <v>1237.7326478709001</v>
      </c>
      <c r="H2987" s="3">
        <v>11</v>
      </c>
      <c r="I2987" s="3">
        <v>985.84539027670098</v>
      </c>
      <c r="J2987" s="3">
        <v>27</v>
      </c>
      <c r="K2987" s="3">
        <v>370.81524884315002</v>
      </c>
      <c r="L2987" s="3">
        <v>47</v>
      </c>
      <c r="M2987" s="3">
        <v>1</v>
      </c>
      <c r="N2987" s="3">
        <v>9</v>
      </c>
      <c r="O2987" s="3">
        <v>342</v>
      </c>
      <c r="P2987" s="3">
        <v>3</v>
      </c>
      <c r="Q2987" s="3">
        <v>11895.9157772579</v>
      </c>
      <c r="R2987" s="3">
        <v>6</v>
      </c>
      <c r="S2987" s="3">
        <v>0</v>
      </c>
      <c r="T2987" s="3">
        <v>1</v>
      </c>
      <c r="U2987" s="3">
        <v>17133.290646076799</v>
      </c>
      <c r="V2987" s="3">
        <v>1</v>
      </c>
      <c r="W2987" s="3" t="str">
        <f>IF(Bank_data3[[#This Row],[credit_risk]]=1,"High Risk","Low Risk")</f>
        <v>High Risk</v>
      </c>
      <c r="X2987" s="3" t="str">
        <f t="shared" si="322"/>
        <v>55+</v>
      </c>
      <c r="Y2987" s="3" t="str">
        <f t="shared" si="323"/>
        <v>Low Income</v>
      </c>
      <c r="Z2987" s="3" t="str">
        <f t="shared" si="324"/>
        <v>Poor</v>
      </c>
      <c r="AA2987" s="27">
        <f t="shared" si="325"/>
        <v>0.3356245275357998</v>
      </c>
      <c r="AB2987" s="3" t="str">
        <f t="shared" si="326"/>
        <v>Medium</v>
      </c>
      <c r="AC2987" s="3" t="str">
        <f t="shared" si="327"/>
        <v>High</v>
      </c>
      <c r="AD2987" s="3" t="str">
        <f t="shared" si="328"/>
        <v>No</v>
      </c>
    </row>
    <row r="2988" spans="1:30" ht="15" customHeight="1" x14ac:dyDescent="0.3">
      <c r="A2988" s="3" t="s">
        <v>3009</v>
      </c>
      <c r="B2988" s="3">
        <v>23</v>
      </c>
      <c r="C2988" s="3" t="s">
        <v>23</v>
      </c>
      <c r="D2988" s="3" t="s">
        <v>33</v>
      </c>
      <c r="E2988" s="3">
        <v>62975.184838352303</v>
      </c>
      <c r="F2988" s="3">
        <v>83</v>
      </c>
      <c r="G2988" s="3">
        <v>1204.3468705016901</v>
      </c>
      <c r="H2988" s="3">
        <v>3</v>
      </c>
      <c r="I2988" s="3">
        <v>1925.3809686744901</v>
      </c>
      <c r="J2988" s="3">
        <v>27</v>
      </c>
      <c r="K2988" s="3">
        <v>326.398973261327</v>
      </c>
      <c r="L2988" s="3">
        <v>35</v>
      </c>
      <c r="M2988" s="3">
        <v>0</v>
      </c>
      <c r="N2988" s="3">
        <v>6</v>
      </c>
      <c r="O2988" s="3">
        <v>417</v>
      </c>
      <c r="P2988" s="3">
        <v>3</v>
      </c>
      <c r="Q2988" s="3">
        <v>12807.9007560874</v>
      </c>
      <c r="R2988" s="3">
        <v>7</v>
      </c>
      <c r="S2988" s="3">
        <v>0</v>
      </c>
      <c r="T2988" s="3">
        <v>0</v>
      </c>
      <c r="U2988" s="3">
        <v>7953.7379990795798</v>
      </c>
      <c r="V2988" s="3">
        <v>1</v>
      </c>
      <c r="W2988" s="3" t="str">
        <f>IF(Bank_data3[[#This Row],[credit_risk]]=1,"High Risk","Low Risk")</f>
        <v>High Risk</v>
      </c>
      <c r="X2988" s="3" t="str">
        <f t="shared" si="322"/>
        <v>18-24</v>
      </c>
      <c r="Y2988" s="3" t="str">
        <f t="shared" si="323"/>
        <v>Middle Income</v>
      </c>
      <c r="Z2988" s="3" t="str">
        <f t="shared" si="324"/>
        <v>Poor</v>
      </c>
      <c r="AA2988" s="27">
        <f t="shared" si="325"/>
        <v>0.20338012169338332</v>
      </c>
      <c r="AB2988" s="3" t="str">
        <f t="shared" si="326"/>
        <v>Medium</v>
      </c>
      <c r="AC2988" s="3" t="str">
        <f t="shared" si="327"/>
        <v>High</v>
      </c>
      <c r="AD2988" s="3" t="str">
        <f t="shared" si="328"/>
        <v>No</v>
      </c>
    </row>
    <row r="2989" spans="1:30" ht="15" customHeight="1" x14ac:dyDescent="0.3">
      <c r="A2989" s="3" t="s">
        <v>3010</v>
      </c>
      <c r="B2989" s="3">
        <v>39</v>
      </c>
      <c r="C2989" s="3" t="s">
        <v>23</v>
      </c>
      <c r="D2989" s="3" t="s">
        <v>33</v>
      </c>
      <c r="E2989" s="3">
        <v>40679.505224057903</v>
      </c>
      <c r="F2989" s="3">
        <v>105</v>
      </c>
      <c r="G2989" s="3">
        <v>1629.9193614045801</v>
      </c>
      <c r="H2989" s="3">
        <v>4</v>
      </c>
      <c r="I2989" s="3">
        <v>916.22069233218099</v>
      </c>
      <c r="J2989" s="3">
        <v>4</v>
      </c>
      <c r="K2989" s="3">
        <v>405.86044207485401</v>
      </c>
      <c r="L2989" s="3">
        <v>52</v>
      </c>
      <c r="M2989" s="3">
        <v>5</v>
      </c>
      <c r="N2989" s="3">
        <v>1</v>
      </c>
      <c r="O2989" s="3">
        <v>623</v>
      </c>
      <c r="P2989" s="3">
        <v>0</v>
      </c>
      <c r="Q2989" s="3">
        <v>10595.409218556601</v>
      </c>
      <c r="R2989" s="3">
        <v>3</v>
      </c>
      <c r="S2989" s="3">
        <v>0</v>
      </c>
      <c r="T2989" s="3">
        <v>0</v>
      </c>
      <c r="U2989" s="3">
        <v>4969.6717164612601</v>
      </c>
      <c r="V2989" s="3">
        <v>0</v>
      </c>
      <c r="W2989" s="3" t="str">
        <f>IF(Bank_data3[[#This Row],[credit_risk]]=1,"High Risk","Low Risk")</f>
        <v>Low Risk</v>
      </c>
      <c r="X2989" s="3" t="str">
        <f t="shared" si="322"/>
        <v>35-44</v>
      </c>
      <c r="Y2989" s="3" t="str">
        <f t="shared" si="323"/>
        <v>Low Income</v>
      </c>
      <c r="Z2989" s="3" t="str">
        <f t="shared" si="324"/>
        <v>Fair</v>
      </c>
      <c r="AA2989" s="27">
        <f t="shared" si="325"/>
        <v>0.26046062163731687</v>
      </c>
      <c r="AB2989" s="3" t="str">
        <f t="shared" si="326"/>
        <v>Medium</v>
      </c>
      <c r="AC2989" s="3" t="str">
        <f t="shared" si="327"/>
        <v>High</v>
      </c>
      <c r="AD2989" s="3" t="str">
        <f t="shared" si="328"/>
        <v>No</v>
      </c>
    </row>
    <row r="2990" spans="1:30" ht="15" customHeight="1" x14ac:dyDescent="0.3">
      <c r="A2990" s="3" t="s">
        <v>3011</v>
      </c>
      <c r="B2990" s="3">
        <v>29</v>
      </c>
      <c r="C2990" s="3" t="s">
        <v>23</v>
      </c>
      <c r="D2990" s="3" t="s">
        <v>26</v>
      </c>
      <c r="E2990" s="3">
        <v>59196.260823558499</v>
      </c>
      <c r="F2990" s="3">
        <v>229</v>
      </c>
      <c r="G2990" s="3">
        <v>2010.3628665563599</v>
      </c>
      <c r="H2990" s="3">
        <v>8</v>
      </c>
      <c r="I2990" s="3">
        <v>882.44327395083201</v>
      </c>
      <c r="J2990" s="3">
        <v>19</v>
      </c>
      <c r="K2990" s="3">
        <v>579.60409546383903</v>
      </c>
      <c r="L2990" s="3">
        <v>78</v>
      </c>
      <c r="M2990" s="3">
        <v>13</v>
      </c>
      <c r="N2990" s="3">
        <v>1</v>
      </c>
      <c r="O2990" s="3">
        <v>497</v>
      </c>
      <c r="P2990" s="3">
        <v>5</v>
      </c>
      <c r="Q2990" s="3">
        <v>7904.1891634559197</v>
      </c>
      <c r="R2990" s="3">
        <v>1</v>
      </c>
      <c r="S2990" s="3">
        <v>0</v>
      </c>
      <c r="T2990" s="3">
        <v>0</v>
      </c>
      <c r="U2990" s="3">
        <v>986.84722743870805</v>
      </c>
      <c r="V2990" s="3">
        <v>1</v>
      </c>
      <c r="W2990" s="3" t="str">
        <f>IF(Bank_data3[[#This Row],[credit_risk]]=1,"High Risk","Low Risk")</f>
        <v>High Risk</v>
      </c>
      <c r="X2990" s="3" t="str">
        <f t="shared" si="322"/>
        <v>25-34</v>
      </c>
      <c r="Y2990" s="3" t="str">
        <f t="shared" si="323"/>
        <v>Middle Income</v>
      </c>
      <c r="Z2990" s="3" t="str">
        <f t="shared" si="324"/>
        <v>Poor</v>
      </c>
      <c r="AA2990" s="27">
        <f t="shared" si="325"/>
        <v>0.13352514252572972</v>
      </c>
      <c r="AB2990" s="3" t="str">
        <f t="shared" si="326"/>
        <v>Medium</v>
      </c>
      <c r="AC2990" s="3" t="str">
        <f t="shared" si="327"/>
        <v>High</v>
      </c>
      <c r="AD2990" s="3" t="str">
        <f t="shared" si="328"/>
        <v>No</v>
      </c>
    </row>
    <row r="2991" spans="1:30" ht="15" customHeight="1" x14ac:dyDescent="0.3">
      <c r="A2991" s="3" t="s">
        <v>3012</v>
      </c>
      <c r="B2991" s="3">
        <v>43</v>
      </c>
      <c r="C2991" s="3" t="s">
        <v>31</v>
      </c>
      <c r="D2991" s="3" t="s">
        <v>33</v>
      </c>
      <c r="E2991" s="3">
        <v>38716.982223953397</v>
      </c>
      <c r="F2991" s="3">
        <v>199</v>
      </c>
      <c r="G2991" s="3">
        <v>1389.98008771897</v>
      </c>
      <c r="H2991" s="3">
        <v>1</v>
      </c>
      <c r="I2991" s="3">
        <v>45.623065129728801</v>
      </c>
      <c r="J2991" s="3">
        <v>36</v>
      </c>
      <c r="K2991" s="3">
        <v>797.39963345617798</v>
      </c>
      <c r="L2991" s="3">
        <v>2</v>
      </c>
      <c r="M2991" s="3">
        <v>3</v>
      </c>
      <c r="N2991" s="3">
        <v>4</v>
      </c>
      <c r="O2991" s="3">
        <v>781</v>
      </c>
      <c r="P2991" s="3">
        <v>5</v>
      </c>
      <c r="Q2991" s="3">
        <v>12216.441652309901</v>
      </c>
      <c r="R2991" s="3">
        <v>6</v>
      </c>
      <c r="S2991" s="3">
        <v>0</v>
      </c>
      <c r="T2991" s="3">
        <v>0</v>
      </c>
      <c r="U2991" s="3">
        <v>2686.6251918616299</v>
      </c>
      <c r="V2991" s="3">
        <v>1</v>
      </c>
      <c r="W2991" s="3" t="str">
        <f>IF(Bank_data3[[#This Row],[credit_risk]]=1,"High Risk","Low Risk")</f>
        <v>High Risk</v>
      </c>
      <c r="X2991" s="3" t="str">
        <f t="shared" si="322"/>
        <v>35-44</v>
      </c>
      <c r="Y2991" s="3" t="str">
        <f t="shared" si="323"/>
        <v>Low Income</v>
      </c>
      <c r="Z2991" s="3" t="str">
        <f t="shared" si="324"/>
        <v>Very Good</v>
      </c>
      <c r="AA2991" s="27">
        <f t="shared" si="325"/>
        <v>0.31553186613681478</v>
      </c>
      <c r="AB2991" s="3" t="str">
        <f t="shared" si="326"/>
        <v>Medium</v>
      </c>
      <c r="AC2991" s="3" t="str">
        <f t="shared" si="327"/>
        <v>Low</v>
      </c>
      <c r="AD2991" s="3" t="str">
        <f t="shared" si="328"/>
        <v>No</v>
      </c>
    </row>
    <row r="2992" spans="1:30" ht="15" customHeight="1" x14ac:dyDescent="0.3">
      <c r="A2992" s="3" t="s">
        <v>3013</v>
      </c>
      <c r="B2992" s="3">
        <v>54</v>
      </c>
      <c r="C2992" s="3" t="s">
        <v>28</v>
      </c>
      <c r="D2992" s="3" t="s">
        <v>33</v>
      </c>
      <c r="E2992" s="3">
        <v>29660.6319320002</v>
      </c>
      <c r="F2992" s="3">
        <v>82</v>
      </c>
      <c r="G2992" s="3">
        <v>2263.90482065897</v>
      </c>
      <c r="H2992" s="3">
        <v>11</v>
      </c>
      <c r="I2992" s="3">
        <v>949.78160420598499</v>
      </c>
      <c r="J2992" s="3">
        <v>38</v>
      </c>
      <c r="K2992" s="3">
        <v>703.26947434094404</v>
      </c>
      <c r="L2992" s="3">
        <v>18</v>
      </c>
      <c r="M2992" s="3">
        <v>15</v>
      </c>
      <c r="N2992" s="3">
        <v>5</v>
      </c>
      <c r="O2992" s="3">
        <v>550</v>
      </c>
      <c r="P2992" s="3">
        <v>1</v>
      </c>
      <c r="Q2992" s="3">
        <v>15832.6649373123</v>
      </c>
      <c r="R2992" s="3">
        <v>6</v>
      </c>
      <c r="S2992" s="3">
        <v>0</v>
      </c>
      <c r="T2992" s="3">
        <v>0</v>
      </c>
      <c r="U2992" s="3">
        <v>8833.8077041216802</v>
      </c>
      <c r="V2992" s="3">
        <v>1</v>
      </c>
      <c r="W2992" s="3" t="str">
        <f>IF(Bank_data3[[#This Row],[credit_risk]]=1,"High Risk","Low Risk")</f>
        <v>High Risk</v>
      </c>
      <c r="X2992" s="3" t="str">
        <f t="shared" si="322"/>
        <v>45-54</v>
      </c>
      <c r="Y2992" s="3" t="str">
        <f t="shared" si="323"/>
        <v>Low Income</v>
      </c>
      <c r="Z2992" s="3" t="str">
        <f t="shared" si="324"/>
        <v>Poor</v>
      </c>
      <c r="AA2992" s="27">
        <f t="shared" si="325"/>
        <v>0.53379391826884137</v>
      </c>
      <c r="AB2992" s="3" t="str">
        <f t="shared" si="326"/>
        <v>Medium</v>
      </c>
      <c r="AC2992" s="3" t="str">
        <f t="shared" si="327"/>
        <v>Medium</v>
      </c>
      <c r="AD2992" s="3" t="str">
        <f t="shared" si="328"/>
        <v>No</v>
      </c>
    </row>
    <row r="2993" spans="1:30" ht="15" customHeight="1" x14ac:dyDescent="0.3">
      <c r="A2993" s="3" t="s">
        <v>3014</v>
      </c>
      <c r="B2993" s="3">
        <v>45</v>
      </c>
      <c r="C2993" s="3" t="s">
        <v>28</v>
      </c>
      <c r="D2993" s="3" t="s">
        <v>33</v>
      </c>
      <c r="E2993" s="3">
        <v>54400.063252954198</v>
      </c>
      <c r="F2993" s="3">
        <v>153</v>
      </c>
      <c r="G2993" s="3">
        <v>1167.64092778758</v>
      </c>
      <c r="H2993" s="3">
        <v>11</v>
      </c>
      <c r="I2993" s="3">
        <v>859.033716006752</v>
      </c>
      <c r="J2993" s="3">
        <v>9</v>
      </c>
      <c r="K2993" s="3">
        <v>0</v>
      </c>
      <c r="L2993" s="3">
        <v>40</v>
      </c>
      <c r="M2993" s="3">
        <v>9</v>
      </c>
      <c r="N2993" s="3">
        <v>8</v>
      </c>
      <c r="O2993" s="3">
        <v>767</v>
      </c>
      <c r="P2993" s="3">
        <v>1</v>
      </c>
      <c r="Q2993" s="3">
        <v>17163.412596477501</v>
      </c>
      <c r="R2993" s="3">
        <v>0</v>
      </c>
      <c r="S2993" s="3">
        <v>0</v>
      </c>
      <c r="T2993" s="3">
        <v>0</v>
      </c>
      <c r="U2993" s="3">
        <v>5986.9651420344198</v>
      </c>
      <c r="V2993" s="3">
        <v>0</v>
      </c>
      <c r="W2993" s="3" t="str">
        <f>IF(Bank_data3[[#This Row],[credit_risk]]=1,"High Risk","Low Risk")</f>
        <v>Low Risk</v>
      </c>
      <c r="X2993" s="3" t="str">
        <f t="shared" si="322"/>
        <v>45-54</v>
      </c>
      <c r="Y2993" s="3" t="str">
        <f t="shared" si="323"/>
        <v>Middle Income</v>
      </c>
      <c r="Z2993" s="3" t="str">
        <f t="shared" si="324"/>
        <v>Very Good</v>
      </c>
      <c r="AA2993" s="27">
        <f t="shared" si="325"/>
        <v>0.31550354117548646</v>
      </c>
      <c r="AB2993" s="3" t="str">
        <f t="shared" si="326"/>
        <v>Medium</v>
      </c>
      <c r="AC2993" s="3" t="str">
        <f t="shared" si="327"/>
        <v>High</v>
      </c>
      <c r="AD2993" s="3" t="str">
        <f t="shared" si="328"/>
        <v>No</v>
      </c>
    </row>
    <row r="2994" spans="1:30" ht="15" customHeight="1" x14ac:dyDescent="0.3">
      <c r="A2994" s="3" t="s">
        <v>3015</v>
      </c>
      <c r="B2994" s="3">
        <v>56</v>
      </c>
      <c r="C2994" s="3" t="s">
        <v>31</v>
      </c>
      <c r="D2994" s="3" t="s">
        <v>24</v>
      </c>
      <c r="E2994" s="3">
        <v>48247.1418935576</v>
      </c>
      <c r="F2994" s="3">
        <v>105</v>
      </c>
      <c r="G2994" s="3">
        <v>1569.3572803705599</v>
      </c>
      <c r="H2994" s="3">
        <v>1</v>
      </c>
      <c r="I2994" s="3">
        <v>657.40258062841201</v>
      </c>
      <c r="J2994" s="3">
        <v>31</v>
      </c>
      <c r="K2994" s="3">
        <v>752.05656409413302</v>
      </c>
      <c r="L2994" s="3">
        <v>36</v>
      </c>
      <c r="M2994" s="3">
        <v>4</v>
      </c>
      <c r="N2994" s="3">
        <v>0</v>
      </c>
      <c r="O2994" s="3">
        <v>424</v>
      </c>
      <c r="P2994" s="3">
        <v>1</v>
      </c>
      <c r="Q2994" s="3">
        <v>56.601297398252399</v>
      </c>
      <c r="R2994" s="3">
        <v>5</v>
      </c>
      <c r="S2994" s="3">
        <v>0</v>
      </c>
      <c r="T2994" s="3">
        <v>0</v>
      </c>
      <c r="U2994" s="3">
        <v>1917.06618341226</v>
      </c>
      <c r="V2994" s="3">
        <v>1</v>
      </c>
      <c r="W2994" s="3" t="str">
        <f>IF(Bank_data3[[#This Row],[credit_risk]]=1,"High Risk","Low Risk")</f>
        <v>High Risk</v>
      </c>
      <c r="X2994" s="3" t="str">
        <f t="shared" si="322"/>
        <v>55+</v>
      </c>
      <c r="Y2994" s="3" t="str">
        <f t="shared" si="323"/>
        <v>Low Income</v>
      </c>
      <c r="Z2994" s="3" t="str">
        <f t="shared" si="324"/>
        <v>Poor</v>
      </c>
      <c r="AA2994" s="27">
        <f t="shared" si="325"/>
        <v>1.1731533760720098E-3</v>
      </c>
      <c r="AB2994" s="3" t="str">
        <f t="shared" si="326"/>
        <v>Medium</v>
      </c>
      <c r="AC2994" s="3" t="str">
        <f t="shared" si="327"/>
        <v>High</v>
      </c>
      <c r="AD2994" s="3" t="str">
        <f t="shared" si="328"/>
        <v>No</v>
      </c>
    </row>
    <row r="2995" spans="1:30" ht="15" customHeight="1" x14ac:dyDescent="0.3">
      <c r="A2995" s="3" t="s">
        <v>3016</v>
      </c>
      <c r="B2995" s="3">
        <v>57</v>
      </c>
      <c r="C2995" s="3" t="s">
        <v>28</v>
      </c>
      <c r="D2995" s="3" t="s">
        <v>26</v>
      </c>
      <c r="E2995" s="3">
        <v>62332.238091475498</v>
      </c>
      <c r="F2995" s="3">
        <v>11</v>
      </c>
      <c r="G2995" s="3">
        <v>3518.6964941308402</v>
      </c>
      <c r="H2995" s="3">
        <v>5</v>
      </c>
      <c r="I2995" s="3">
        <v>752.12739652932498</v>
      </c>
      <c r="J2995" s="3">
        <v>28</v>
      </c>
      <c r="K2995" s="3">
        <v>630.29453888634896</v>
      </c>
      <c r="L2995" s="3">
        <v>58</v>
      </c>
      <c r="M2995" s="3">
        <v>10</v>
      </c>
      <c r="N2995" s="3">
        <v>6</v>
      </c>
      <c r="O2995" s="3">
        <v>848</v>
      </c>
      <c r="P2995" s="3">
        <v>1</v>
      </c>
      <c r="Q2995" s="3">
        <v>6050.88034394444</v>
      </c>
      <c r="R2995" s="3">
        <v>2</v>
      </c>
      <c r="S2995" s="3">
        <v>0</v>
      </c>
      <c r="T2995" s="3">
        <v>0</v>
      </c>
      <c r="U2995" s="3">
        <v>2167.1639611465598</v>
      </c>
      <c r="V2995" s="3">
        <v>0</v>
      </c>
      <c r="W2995" s="3" t="str">
        <f>IF(Bank_data3[[#This Row],[credit_risk]]=1,"High Risk","Low Risk")</f>
        <v>Low Risk</v>
      </c>
      <c r="X2995" s="3" t="str">
        <f t="shared" si="322"/>
        <v>55+</v>
      </c>
      <c r="Y2995" s="3" t="str">
        <f t="shared" si="323"/>
        <v>Middle Income</v>
      </c>
      <c r="Z2995" s="3" t="str">
        <f t="shared" si="324"/>
        <v>Excellent</v>
      </c>
      <c r="AA2995" s="27">
        <f t="shared" si="325"/>
        <v>9.7074652366316252E-2</v>
      </c>
      <c r="AB2995" s="3" t="str">
        <f t="shared" si="326"/>
        <v>Medium</v>
      </c>
      <c r="AC2995" s="3" t="str">
        <f t="shared" si="327"/>
        <v>High</v>
      </c>
      <c r="AD2995" s="3" t="str">
        <f t="shared" si="328"/>
        <v>No</v>
      </c>
    </row>
    <row r="2996" spans="1:30" ht="15" customHeight="1" x14ac:dyDescent="0.3">
      <c r="A2996" s="3" t="s">
        <v>3017</v>
      </c>
      <c r="B2996" s="3">
        <v>40</v>
      </c>
      <c r="C2996" s="3" t="s">
        <v>23</v>
      </c>
      <c r="D2996" s="3" t="s">
        <v>24</v>
      </c>
      <c r="E2996" s="3">
        <v>65914.237778565206</v>
      </c>
      <c r="F2996" s="3">
        <v>35</v>
      </c>
      <c r="G2996" s="3">
        <v>538.88644893875505</v>
      </c>
      <c r="H2996" s="3">
        <v>5</v>
      </c>
      <c r="I2996" s="3">
        <v>776.16479898023704</v>
      </c>
      <c r="J2996" s="3">
        <v>1</v>
      </c>
      <c r="K2996" s="3">
        <v>950.34391530228095</v>
      </c>
      <c r="L2996" s="3">
        <v>66</v>
      </c>
      <c r="M2996" s="3">
        <v>0</v>
      </c>
      <c r="N2996" s="3">
        <v>6</v>
      </c>
      <c r="O2996" s="3">
        <v>890</v>
      </c>
      <c r="P2996" s="3">
        <v>4</v>
      </c>
      <c r="Q2996" s="3">
        <v>17662.194507329601</v>
      </c>
      <c r="R2996" s="3">
        <v>7</v>
      </c>
      <c r="S2996" s="3">
        <v>0</v>
      </c>
      <c r="T2996" s="3">
        <v>0</v>
      </c>
      <c r="U2996" s="3">
        <v>5008.3053511334701</v>
      </c>
      <c r="V2996" s="3">
        <v>1</v>
      </c>
      <c r="W2996" s="3" t="str">
        <f>IF(Bank_data3[[#This Row],[credit_risk]]=1,"High Risk","Low Risk")</f>
        <v>High Risk</v>
      </c>
      <c r="X2996" s="3" t="str">
        <f t="shared" si="322"/>
        <v>35-44</v>
      </c>
      <c r="Y2996" s="3" t="str">
        <f t="shared" si="323"/>
        <v>Middle Income</v>
      </c>
      <c r="Z2996" s="3" t="str">
        <f t="shared" si="324"/>
        <v>Excellent</v>
      </c>
      <c r="AA2996" s="27">
        <f t="shared" si="325"/>
        <v>0.26795719866570633</v>
      </c>
      <c r="AB2996" s="3" t="str">
        <f t="shared" si="326"/>
        <v>Low</v>
      </c>
      <c r="AC2996" s="3" t="str">
        <f t="shared" si="327"/>
        <v>High</v>
      </c>
      <c r="AD2996" s="3" t="str">
        <f t="shared" si="328"/>
        <v>No</v>
      </c>
    </row>
    <row r="2997" spans="1:30" ht="15" customHeight="1" x14ac:dyDescent="0.3">
      <c r="A2997" s="3" t="s">
        <v>3018</v>
      </c>
      <c r="B2997" s="3">
        <v>59</v>
      </c>
      <c r="C2997" s="3" t="s">
        <v>28</v>
      </c>
      <c r="D2997" s="3" t="s">
        <v>24</v>
      </c>
      <c r="E2997" s="3">
        <v>43556.596002438797</v>
      </c>
      <c r="F2997" s="3">
        <v>37</v>
      </c>
      <c r="G2997" s="3">
        <v>1162.88686393646</v>
      </c>
      <c r="H2997" s="3">
        <v>2</v>
      </c>
      <c r="I2997" s="3">
        <v>737.024796473778</v>
      </c>
      <c r="J2997" s="3">
        <v>0</v>
      </c>
      <c r="K2997" s="3">
        <v>340.55827403201198</v>
      </c>
      <c r="L2997" s="3">
        <v>7</v>
      </c>
      <c r="M2997" s="3">
        <v>16</v>
      </c>
      <c r="N2997" s="3">
        <v>7</v>
      </c>
      <c r="O2997" s="3">
        <v>802</v>
      </c>
      <c r="P2997" s="3">
        <v>3</v>
      </c>
      <c r="Q2997" s="3">
        <v>10322.5371926476</v>
      </c>
      <c r="R2997" s="3">
        <v>7</v>
      </c>
      <c r="S2997" s="3">
        <v>0</v>
      </c>
      <c r="T2997" s="3">
        <v>0</v>
      </c>
      <c r="U2997" s="3">
        <v>5914.7488697591698</v>
      </c>
      <c r="V2997" s="3">
        <v>1</v>
      </c>
      <c r="W2997" s="3" t="str">
        <f>IF(Bank_data3[[#This Row],[credit_risk]]=1,"High Risk","Low Risk")</f>
        <v>High Risk</v>
      </c>
      <c r="X2997" s="3" t="str">
        <f t="shared" si="322"/>
        <v>55+</v>
      </c>
      <c r="Y2997" s="3" t="str">
        <f t="shared" si="323"/>
        <v>Low Income</v>
      </c>
      <c r="Z2997" s="3" t="str">
        <f t="shared" si="324"/>
        <v>Excellent</v>
      </c>
      <c r="AA2997" s="27">
        <f t="shared" si="325"/>
        <v>0.23699136617722896</v>
      </c>
      <c r="AB2997" s="3" t="str">
        <f t="shared" si="326"/>
        <v>Medium</v>
      </c>
      <c r="AC2997" s="3" t="str">
        <f t="shared" si="327"/>
        <v>Low</v>
      </c>
      <c r="AD2997" s="3" t="str">
        <f t="shared" si="328"/>
        <v>No</v>
      </c>
    </row>
    <row r="2998" spans="1:30" ht="15" customHeight="1" x14ac:dyDescent="0.3">
      <c r="A2998" s="3" t="s">
        <v>3019</v>
      </c>
      <c r="B2998" s="3">
        <v>58</v>
      </c>
      <c r="C2998" s="3" t="s">
        <v>31</v>
      </c>
      <c r="D2998" s="3" t="s">
        <v>26</v>
      </c>
      <c r="E2998" s="3">
        <v>56280.808892320099</v>
      </c>
      <c r="F2998" s="3">
        <v>234</v>
      </c>
      <c r="G2998" s="3">
        <v>48.487610895533898</v>
      </c>
      <c r="H2998" s="3">
        <v>11</v>
      </c>
      <c r="I2998" s="3">
        <v>1531.40023709409</v>
      </c>
      <c r="J2998" s="3">
        <v>19</v>
      </c>
      <c r="K2998" s="3">
        <v>248.09078598474301</v>
      </c>
      <c r="L2998" s="3">
        <v>13</v>
      </c>
      <c r="M2998" s="3">
        <v>13</v>
      </c>
      <c r="N2998" s="3">
        <v>0</v>
      </c>
      <c r="O2998" s="3">
        <v>403</v>
      </c>
      <c r="P2998" s="3">
        <v>3</v>
      </c>
      <c r="Q2998" s="3">
        <v>989.70365455189301</v>
      </c>
      <c r="R2998" s="3">
        <v>3</v>
      </c>
      <c r="S2998" s="3">
        <v>1</v>
      </c>
      <c r="T2998" s="3">
        <v>0</v>
      </c>
      <c r="U2998" s="3">
        <v>11321.305763493599</v>
      </c>
      <c r="V2998" s="3">
        <v>1</v>
      </c>
      <c r="W2998" s="3" t="str">
        <f>IF(Bank_data3[[#This Row],[credit_risk]]=1,"High Risk","Low Risk")</f>
        <v>High Risk</v>
      </c>
      <c r="X2998" s="3" t="str">
        <f t="shared" si="322"/>
        <v>55+</v>
      </c>
      <c r="Y2998" s="3" t="str">
        <f t="shared" si="323"/>
        <v>Middle Income</v>
      </c>
      <c r="Z2998" s="3" t="str">
        <f t="shared" si="324"/>
        <v>Poor</v>
      </c>
      <c r="AA2998" s="27">
        <f t="shared" si="325"/>
        <v>1.7585100037304988E-2</v>
      </c>
      <c r="AB2998" s="3" t="str">
        <f t="shared" si="326"/>
        <v>Low</v>
      </c>
      <c r="AC2998" s="3" t="str">
        <f t="shared" si="327"/>
        <v>Medium</v>
      </c>
      <c r="AD2998" s="3" t="str">
        <f t="shared" si="328"/>
        <v>No</v>
      </c>
    </row>
    <row r="2999" spans="1:30" ht="15" customHeight="1" x14ac:dyDescent="0.3">
      <c r="A2999" s="3" t="s">
        <v>3020</v>
      </c>
      <c r="B2999" s="3">
        <v>40</v>
      </c>
      <c r="C2999" s="3" t="s">
        <v>23</v>
      </c>
      <c r="D2999" s="3" t="s">
        <v>24</v>
      </c>
      <c r="E2999" s="3">
        <v>43001.423861731302</v>
      </c>
      <c r="F2999" s="3">
        <v>52</v>
      </c>
      <c r="G2999" s="3">
        <v>1682.7578184863</v>
      </c>
      <c r="H2999" s="3">
        <v>8</v>
      </c>
      <c r="I2999" s="3">
        <v>670.19829026824698</v>
      </c>
      <c r="J2999" s="3">
        <v>0</v>
      </c>
      <c r="K2999" s="3">
        <v>716.22793281774204</v>
      </c>
      <c r="L2999" s="3">
        <v>60</v>
      </c>
      <c r="M2999" s="3">
        <v>6</v>
      </c>
      <c r="N2999" s="3">
        <v>9</v>
      </c>
      <c r="O2999" s="3">
        <v>533</v>
      </c>
      <c r="P2999" s="3">
        <v>3</v>
      </c>
      <c r="Q2999" s="3">
        <v>19330.134831881998</v>
      </c>
      <c r="R2999" s="3">
        <v>6</v>
      </c>
      <c r="S2999" s="3">
        <v>0</v>
      </c>
      <c r="T2999" s="3">
        <v>0</v>
      </c>
      <c r="U2999" s="3">
        <v>5474.3279116777103</v>
      </c>
      <c r="V2999" s="3">
        <v>1</v>
      </c>
      <c r="W2999" s="3" t="str">
        <f>IF(Bank_data3[[#This Row],[credit_risk]]=1,"High Risk","Low Risk")</f>
        <v>High Risk</v>
      </c>
      <c r="X2999" s="3" t="str">
        <f t="shared" si="322"/>
        <v>35-44</v>
      </c>
      <c r="Y2999" s="3" t="str">
        <f t="shared" si="323"/>
        <v>Low Income</v>
      </c>
      <c r="Z2999" s="3" t="str">
        <f t="shared" si="324"/>
        <v>Poor</v>
      </c>
      <c r="AA2999" s="27">
        <f t="shared" si="325"/>
        <v>0.44952313425799517</v>
      </c>
      <c r="AB2999" s="3" t="str">
        <f t="shared" si="326"/>
        <v>Medium</v>
      </c>
      <c r="AC2999" s="3" t="str">
        <f t="shared" si="327"/>
        <v>High</v>
      </c>
      <c r="AD2999" s="3" t="str">
        <f t="shared" si="328"/>
        <v>No</v>
      </c>
    </row>
    <row r="3000" spans="1:30" ht="15" customHeight="1" x14ac:dyDescent="0.3">
      <c r="A3000" s="3" t="s">
        <v>3021</v>
      </c>
      <c r="B3000" s="3">
        <v>29</v>
      </c>
      <c r="C3000" s="3" t="s">
        <v>31</v>
      </c>
      <c r="D3000" s="3" t="s">
        <v>33</v>
      </c>
      <c r="E3000" s="3">
        <v>61405.645353284999</v>
      </c>
      <c r="F3000" s="3">
        <v>26</v>
      </c>
      <c r="G3000" s="3">
        <v>1513.2298880092401</v>
      </c>
      <c r="H3000" s="3">
        <v>0</v>
      </c>
      <c r="I3000" s="3">
        <v>859.25980334885003</v>
      </c>
      <c r="J3000" s="3">
        <v>3</v>
      </c>
      <c r="K3000" s="3">
        <v>688.43625656806603</v>
      </c>
      <c r="L3000" s="3">
        <v>34</v>
      </c>
      <c r="M3000" s="3">
        <v>13</v>
      </c>
      <c r="N3000" s="3">
        <v>3</v>
      </c>
      <c r="O3000" s="3">
        <v>372</v>
      </c>
      <c r="P3000" s="3">
        <v>2</v>
      </c>
      <c r="Q3000" s="3">
        <v>18035.824568671102</v>
      </c>
      <c r="R3000" s="3">
        <v>6</v>
      </c>
      <c r="S3000" s="3">
        <v>1</v>
      </c>
      <c r="T3000" s="3">
        <v>0</v>
      </c>
      <c r="U3000" s="3">
        <v>19318.6106520063</v>
      </c>
      <c r="V3000" s="3">
        <v>1</v>
      </c>
      <c r="W3000" s="3" t="str">
        <f>IF(Bank_data3[[#This Row],[credit_risk]]=1,"High Risk","Low Risk")</f>
        <v>High Risk</v>
      </c>
      <c r="X3000" s="3" t="str">
        <f t="shared" si="322"/>
        <v>25-34</v>
      </c>
      <c r="Y3000" s="3" t="str">
        <f t="shared" si="323"/>
        <v>Middle Income</v>
      </c>
      <c r="Z3000" s="3" t="str">
        <f t="shared" si="324"/>
        <v>Poor</v>
      </c>
      <c r="AA3000" s="27">
        <f t="shared" si="325"/>
        <v>0.29371606576082088</v>
      </c>
      <c r="AB3000" s="3" t="str">
        <f t="shared" si="326"/>
        <v>Medium</v>
      </c>
      <c r="AC3000" s="3" t="str">
        <f t="shared" si="327"/>
        <v>High</v>
      </c>
      <c r="AD3000" s="3" t="str">
        <f t="shared" si="328"/>
        <v>No</v>
      </c>
    </row>
    <row r="3001" spans="1:30" ht="15" customHeight="1" x14ac:dyDescent="0.3">
      <c r="A3001" s="3" t="s">
        <v>3022</v>
      </c>
      <c r="B3001" s="3">
        <v>57</v>
      </c>
      <c r="C3001" s="3" t="s">
        <v>23</v>
      </c>
      <c r="D3001" s="3" t="s">
        <v>33</v>
      </c>
      <c r="E3001" s="3">
        <v>54201.478299931601</v>
      </c>
      <c r="F3001" s="3">
        <v>218</v>
      </c>
      <c r="G3001" s="3">
        <v>1600.575634753</v>
      </c>
      <c r="H3001" s="3">
        <v>11</v>
      </c>
      <c r="I3001" s="3">
        <v>658.63462081482805</v>
      </c>
      <c r="J3001" s="3">
        <v>14</v>
      </c>
      <c r="K3001" s="3">
        <v>330.79065849012301</v>
      </c>
      <c r="L3001" s="3">
        <v>15</v>
      </c>
      <c r="M3001" s="3">
        <v>0</v>
      </c>
      <c r="N3001" s="3">
        <v>9</v>
      </c>
      <c r="O3001" s="3">
        <v>333</v>
      </c>
      <c r="P3001" s="3">
        <v>1</v>
      </c>
      <c r="Q3001" s="3">
        <v>4902.9074730379898</v>
      </c>
      <c r="R3001" s="3">
        <v>0</v>
      </c>
      <c r="S3001" s="3">
        <v>0</v>
      </c>
      <c r="T3001" s="3">
        <v>0</v>
      </c>
      <c r="U3001" s="3">
        <v>8914.9103482378905</v>
      </c>
      <c r="V3001" s="3">
        <v>1</v>
      </c>
      <c r="W3001" s="3" t="str">
        <f>IF(Bank_data3[[#This Row],[credit_risk]]=1,"High Risk","Low Risk")</f>
        <v>High Risk</v>
      </c>
      <c r="X3001" s="3" t="str">
        <f t="shared" si="322"/>
        <v>55+</v>
      </c>
      <c r="Y3001" s="3" t="str">
        <f t="shared" si="323"/>
        <v>Middle Income</v>
      </c>
      <c r="Z3001" s="3" t="str">
        <f t="shared" si="324"/>
        <v>Poor</v>
      </c>
      <c r="AA3001" s="27">
        <f t="shared" si="325"/>
        <v>9.0457080264620321E-2</v>
      </c>
      <c r="AB3001" s="3" t="str">
        <f t="shared" si="326"/>
        <v>Medium</v>
      </c>
      <c r="AC3001" s="3" t="str">
        <f t="shared" si="327"/>
        <v>Medium</v>
      </c>
      <c r="AD3001" s="3" t="str">
        <f t="shared" si="328"/>
        <v>No</v>
      </c>
    </row>
    <row r="3002" spans="1:30" ht="15" customHeight="1" x14ac:dyDescent="0.3">
      <c r="A3002" s="3" t="s">
        <v>3023</v>
      </c>
      <c r="B3002" s="3">
        <v>65</v>
      </c>
      <c r="C3002" s="3" t="s">
        <v>23</v>
      </c>
      <c r="D3002" s="3" t="s">
        <v>33</v>
      </c>
      <c r="E3002" s="3">
        <v>38770.942687470102</v>
      </c>
      <c r="F3002" s="3">
        <v>154</v>
      </c>
      <c r="G3002" s="3">
        <v>770.75564232072895</v>
      </c>
      <c r="H3002" s="3">
        <v>2</v>
      </c>
      <c r="I3002" s="3">
        <v>1074.20091532536</v>
      </c>
      <c r="J3002" s="3">
        <v>46</v>
      </c>
      <c r="K3002" s="3">
        <v>436.48651715577103</v>
      </c>
      <c r="L3002" s="3">
        <v>70</v>
      </c>
      <c r="M3002" s="3">
        <v>5</v>
      </c>
      <c r="N3002" s="3">
        <v>4</v>
      </c>
      <c r="O3002" s="3">
        <v>662</v>
      </c>
      <c r="P3002" s="3">
        <v>4</v>
      </c>
      <c r="Q3002" s="3">
        <v>4965.4820602703603</v>
      </c>
      <c r="R3002" s="3">
        <v>0</v>
      </c>
      <c r="S3002" s="3">
        <v>0</v>
      </c>
      <c r="T3002" s="3">
        <v>0</v>
      </c>
      <c r="U3002" s="3">
        <v>11005.173164439901</v>
      </c>
      <c r="V3002" s="3">
        <v>0</v>
      </c>
      <c r="W3002" s="3" t="str">
        <f>IF(Bank_data3[[#This Row],[credit_risk]]=1,"High Risk","Low Risk")</f>
        <v>Low Risk</v>
      </c>
      <c r="X3002" s="3" t="str">
        <f t="shared" si="322"/>
        <v>55+</v>
      </c>
      <c r="Y3002" s="3" t="str">
        <f t="shared" si="323"/>
        <v>Low Income</v>
      </c>
      <c r="Z3002" s="3" t="str">
        <f t="shared" si="324"/>
        <v>Fair</v>
      </c>
      <c r="AA3002" s="27">
        <f t="shared" si="325"/>
        <v>0.12807225504669228</v>
      </c>
      <c r="AB3002" s="3" t="str">
        <f t="shared" si="326"/>
        <v>Low</v>
      </c>
      <c r="AC3002" s="3" t="str">
        <f t="shared" si="327"/>
        <v>High</v>
      </c>
      <c r="AD3002" s="3" t="str">
        <f t="shared" si="328"/>
        <v>No</v>
      </c>
    </row>
    <row r="3003" spans="1:30" ht="15" customHeight="1" x14ac:dyDescent="0.3">
      <c r="A3003" s="3" t="s">
        <v>3024</v>
      </c>
      <c r="B3003" s="3">
        <v>23</v>
      </c>
      <c r="C3003" s="3" t="s">
        <v>28</v>
      </c>
      <c r="D3003" s="3" t="s">
        <v>33</v>
      </c>
      <c r="E3003" s="3">
        <v>37263.597961666797</v>
      </c>
      <c r="F3003" s="3">
        <v>149</v>
      </c>
      <c r="G3003" s="3">
        <v>890.637402007981</v>
      </c>
      <c r="H3003" s="3">
        <v>7</v>
      </c>
      <c r="I3003" s="3">
        <v>861.86729499027194</v>
      </c>
      <c r="J3003" s="3">
        <v>29</v>
      </c>
      <c r="K3003" s="3">
        <v>619.68640807254906</v>
      </c>
      <c r="L3003" s="3">
        <v>34</v>
      </c>
      <c r="M3003" s="3">
        <v>6</v>
      </c>
      <c r="N3003" s="3">
        <v>1</v>
      </c>
      <c r="O3003" s="3">
        <v>461</v>
      </c>
      <c r="P3003" s="3">
        <v>4</v>
      </c>
      <c r="Q3003" s="3">
        <v>29893.212335972199</v>
      </c>
      <c r="R3003" s="3">
        <v>2</v>
      </c>
      <c r="S3003" s="3">
        <v>0</v>
      </c>
      <c r="T3003" s="3">
        <v>0</v>
      </c>
      <c r="U3003" s="3">
        <v>13225.2690821212</v>
      </c>
      <c r="V3003" s="3">
        <v>1</v>
      </c>
      <c r="W3003" s="3" t="str">
        <f>IF(Bank_data3[[#This Row],[credit_risk]]=1,"High Risk","Low Risk")</f>
        <v>High Risk</v>
      </c>
      <c r="X3003" s="3" t="str">
        <f t="shared" si="322"/>
        <v>18-24</v>
      </c>
      <c r="Y3003" s="3" t="str">
        <f t="shared" si="323"/>
        <v>Low Income</v>
      </c>
      <c r="Z3003" s="3" t="str">
        <f t="shared" si="324"/>
        <v>Poor</v>
      </c>
      <c r="AA3003" s="27">
        <f t="shared" si="325"/>
        <v>0.80220950125974033</v>
      </c>
      <c r="AB3003" s="3" t="str">
        <f t="shared" si="326"/>
        <v>Low</v>
      </c>
      <c r="AC3003" s="3" t="str">
        <f t="shared" si="327"/>
        <v>High</v>
      </c>
      <c r="AD3003" s="3" t="str">
        <f t="shared" si="328"/>
        <v>No</v>
      </c>
    </row>
    <row r="3004" spans="1:30" ht="15" customHeight="1" x14ac:dyDescent="0.3">
      <c r="A3004" s="3" t="s">
        <v>3025</v>
      </c>
      <c r="B3004" s="3">
        <v>64</v>
      </c>
      <c r="C3004" s="3" t="s">
        <v>23</v>
      </c>
      <c r="D3004" s="3" t="s">
        <v>26</v>
      </c>
      <c r="E3004" s="3">
        <v>54836.022651869003</v>
      </c>
      <c r="F3004" s="3">
        <v>41</v>
      </c>
      <c r="G3004" s="3">
        <v>1543.2459927260099</v>
      </c>
      <c r="H3004" s="3">
        <v>7</v>
      </c>
      <c r="I3004" s="3">
        <v>702.03129939033204</v>
      </c>
      <c r="J3004" s="3">
        <v>5</v>
      </c>
      <c r="K3004" s="3">
        <v>587.18337463207297</v>
      </c>
      <c r="L3004" s="3">
        <v>7</v>
      </c>
      <c r="M3004" s="3">
        <v>10</v>
      </c>
      <c r="N3004" s="3">
        <v>1</v>
      </c>
      <c r="O3004" s="3">
        <v>559</v>
      </c>
      <c r="P3004" s="3">
        <v>5</v>
      </c>
      <c r="Q3004" s="3">
        <v>6497.6959735933497</v>
      </c>
      <c r="R3004" s="3">
        <v>7</v>
      </c>
      <c r="S3004" s="3">
        <v>1</v>
      </c>
      <c r="T3004" s="3">
        <v>0</v>
      </c>
      <c r="U3004" s="3">
        <v>1674.0537791991301</v>
      </c>
      <c r="V3004" s="3">
        <v>1</v>
      </c>
      <c r="W3004" s="3" t="str">
        <f>IF(Bank_data3[[#This Row],[credit_risk]]=1,"High Risk","Low Risk")</f>
        <v>High Risk</v>
      </c>
      <c r="X3004" s="3" t="str">
        <f t="shared" si="322"/>
        <v>55+</v>
      </c>
      <c r="Y3004" s="3" t="str">
        <f t="shared" si="323"/>
        <v>Middle Income</v>
      </c>
      <c r="Z3004" s="3" t="str">
        <f t="shared" si="324"/>
        <v>Poor</v>
      </c>
      <c r="AA3004" s="27">
        <f t="shared" si="325"/>
        <v>0.11849320317858403</v>
      </c>
      <c r="AB3004" s="3" t="str">
        <f t="shared" si="326"/>
        <v>Medium</v>
      </c>
      <c r="AC3004" s="3" t="str">
        <f t="shared" si="327"/>
        <v>Low</v>
      </c>
      <c r="AD3004" s="3" t="str">
        <f t="shared" si="328"/>
        <v>No</v>
      </c>
    </row>
    <row r="3005" spans="1:30" ht="15" customHeight="1" x14ac:dyDescent="0.3">
      <c r="A3005" s="3" t="s">
        <v>3026</v>
      </c>
      <c r="B3005" s="3">
        <v>39</v>
      </c>
      <c r="C3005" s="3" t="s">
        <v>31</v>
      </c>
      <c r="D3005" s="3" t="s">
        <v>24</v>
      </c>
      <c r="E3005" s="3">
        <v>70919.438947746501</v>
      </c>
      <c r="F3005" s="3">
        <v>191</v>
      </c>
      <c r="G3005" s="3">
        <v>377.75453320085001</v>
      </c>
      <c r="H3005" s="3">
        <v>3</v>
      </c>
      <c r="I3005" s="3">
        <v>125.91121893248599</v>
      </c>
      <c r="J3005" s="3">
        <v>37</v>
      </c>
      <c r="K3005" s="3">
        <v>490.94143958430698</v>
      </c>
      <c r="L3005" s="3">
        <v>59</v>
      </c>
      <c r="M3005" s="3">
        <v>9</v>
      </c>
      <c r="N3005" s="3">
        <v>3</v>
      </c>
      <c r="O3005" s="3">
        <v>775</v>
      </c>
      <c r="P3005" s="3">
        <v>5</v>
      </c>
      <c r="Q3005" s="3">
        <v>19300.516193429001</v>
      </c>
      <c r="R3005" s="3">
        <v>1</v>
      </c>
      <c r="S3005" s="3">
        <v>0</v>
      </c>
      <c r="T3005" s="3">
        <v>0</v>
      </c>
      <c r="U3005" s="3">
        <v>5256.66520530854</v>
      </c>
      <c r="V3005" s="3">
        <v>0</v>
      </c>
      <c r="W3005" s="3" t="str">
        <f>IF(Bank_data3[[#This Row],[credit_risk]]=1,"High Risk","Low Risk")</f>
        <v>Low Risk</v>
      </c>
      <c r="X3005" s="3" t="str">
        <f t="shared" si="322"/>
        <v>35-44</v>
      </c>
      <c r="Y3005" s="3" t="str">
        <f t="shared" si="323"/>
        <v>Middle Income</v>
      </c>
      <c r="Z3005" s="3" t="str">
        <f t="shared" si="324"/>
        <v>Very Good</v>
      </c>
      <c r="AA3005" s="27">
        <f t="shared" si="325"/>
        <v>0.27214705135568878</v>
      </c>
      <c r="AB3005" s="3" t="str">
        <f t="shared" si="326"/>
        <v>Low</v>
      </c>
      <c r="AC3005" s="3" t="str">
        <f t="shared" si="327"/>
        <v>High</v>
      </c>
      <c r="AD3005" s="3" t="str">
        <f t="shared" si="328"/>
        <v>No</v>
      </c>
    </row>
    <row r="3006" spans="1:30" ht="15" customHeight="1" x14ac:dyDescent="0.3">
      <c r="A3006" s="3" t="s">
        <v>3027</v>
      </c>
      <c r="B3006" s="3">
        <v>36</v>
      </c>
      <c r="C3006" s="3" t="s">
        <v>28</v>
      </c>
      <c r="D3006" s="3" t="s">
        <v>24</v>
      </c>
      <c r="E3006" s="3">
        <v>66223.331801708497</v>
      </c>
      <c r="F3006" s="3">
        <v>27</v>
      </c>
      <c r="G3006" s="3">
        <v>2205.2068701471599</v>
      </c>
      <c r="H3006" s="3">
        <v>7</v>
      </c>
      <c r="I3006" s="3">
        <v>885.15787885106295</v>
      </c>
      <c r="J3006" s="3">
        <v>0</v>
      </c>
      <c r="K3006" s="3">
        <v>523.08793049006601</v>
      </c>
      <c r="L3006" s="3">
        <v>11</v>
      </c>
      <c r="M3006" s="3">
        <v>2</v>
      </c>
      <c r="N3006" s="3">
        <v>2</v>
      </c>
      <c r="O3006" s="3">
        <v>636</v>
      </c>
      <c r="P3006" s="3">
        <v>2</v>
      </c>
      <c r="Q3006" s="3">
        <v>21266.869945604001</v>
      </c>
      <c r="R3006" s="3">
        <v>0</v>
      </c>
      <c r="S3006" s="3">
        <v>0</v>
      </c>
      <c r="T3006" s="3">
        <v>0</v>
      </c>
      <c r="U3006" s="3">
        <v>6785.7171678250998</v>
      </c>
      <c r="V3006" s="3">
        <v>0</v>
      </c>
      <c r="W3006" s="3" t="str">
        <f>IF(Bank_data3[[#This Row],[credit_risk]]=1,"High Risk","Low Risk")</f>
        <v>Low Risk</v>
      </c>
      <c r="X3006" s="3" t="str">
        <f t="shared" si="322"/>
        <v>35-44</v>
      </c>
      <c r="Y3006" s="3" t="str">
        <f t="shared" si="323"/>
        <v>Middle Income</v>
      </c>
      <c r="Z3006" s="3" t="str">
        <f t="shared" si="324"/>
        <v>Fair</v>
      </c>
      <c r="AA3006" s="27">
        <f t="shared" si="325"/>
        <v>0.32113862844115215</v>
      </c>
      <c r="AB3006" s="3" t="str">
        <f t="shared" si="326"/>
        <v>Medium</v>
      </c>
      <c r="AC3006" s="3" t="str">
        <f t="shared" si="327"/>
        <v>Medium</v>
      </c>
      <c r="AD3006" s="3" t="str">
        <f t="shared" si="328"/>
        <v>No</v>
      </c>
    </row>
    <row r="3007" spans="1:30" ht="15" customHeight="1" x14ac:dyDescent="0.3">
      <c r="A3007" s="3" t="s">
        <v>3028</v>
      </c>
      <c r="B3007" s="3">
        <v>26</v>
      </c>
      <c r="C3007" s="3" t="s">
        <v>31</v>
      </c>
      <c r="D3007" s="3" t="s">
        <v>33</v>
      </c>
      <c r="E3007" s="3">
        <v>33025.830728361703</v>
      </c>
      <c r="F3007" s="3">
        <v>225</v>
      </c>
      <c r="G3007" s="3">
        <v>387.29215654848798</v>
      </c>
      <c r="H3007" s="3">
        <v>10</v>
      </c>
      <c r="I3007" s="3">
        <v>691.64830424708703</v>
      </c>
      <c r="J3007" s="3">
        <v>6</v>
      </c>
      <c r="K3007" s="3">
        <v>295.42098732340799</v>
      </c>
      <c r="L3007" s="3">
        <v>48</v>
      </c>
      <c r="M3007" s="3">
        <v>18</v>
      </c>
      <c r="N3007" s="3">
        <v>6</v>
      </c>
      <c r="O3007" s="3">
        <v>788</v>
      </c>
      <c r="P3007" s="3">
        <v>2</v>
      </c>
      <c r="Q3007" s="3">
        <v>3287.5762250635098</v>
      </c>
      <c r="R3007" s="3">
        <v>2</v>
      </c>
      <c r="S3007" s="3">
        <v>0</v>
      </c>
      <c r="T3007" s="3">
        <v>0</v>
      </c>
      <c r="U3007" s="3">
        <v>13143.0891527041</v>
      </c>
      <c r="V3007" s="3">
        <v>0</v>
      </c>
      <c r="W3007" s="3" t="str">
        <f>IF(Bank_data3[[#This Row],[credit_risk]]=1,"High Risk","Low Risk")</f>
        <v>Low Risk</v>
      </c>
      <c r="X3007" s="3" t="str">
        <f t="shared" si="322"/>
        <v>25-34</v>
      </c>
      <c r="Y3007" s="3" t="str">
        <f t="shared" si="323"/>
        <v>Low Income</v>
      </c>
      <c r="Z3007" s="3" t="str">
        <f t="shared" si="324"/>
        <v>Very Good</v>
      </c>
      <c r="AA3007" s="27">
        <f t="shared" si="325"/>
        <v>9.954560271636792E-2</v>
      </c>
      <c r="AB3007" s="3" t="str">
        <f t="shared" si="326"/>
        <v>Low</v>
      </c>
      <c r="AC3007" s="3" t="str">
        <f t="shared" si="327"/>
        <v>High</v>
      </c>
      <c r="AD3007" s="3" t="str">
        <f t="shared" si="328"/>
        <v>No</v>
      </c>
    </row>
    <row r="3008" spans="1:30" ht="15" customHeight="1" x14ac:dyDescent="0.3">
      <c r="A3008" s="3" t="s">
        <v>3029</v>
      </c>
      <c r="B3008" s="3">
        <v>23</v>
      </c>
      <c r="C3008" s="3" t="s">
        <v>23</v>
      </c>
      <c r="D3008" s="3" t="s">
        <v>33</v>
      </c>
      <c r="E3008" s="3">
        <v>34918.820671594003</v>
      </c>
      <c r="F3008" s="3">
        <v>232</v>
      </c>
      <c r="G3008" s="3">
        <v>1379.2356137048801</v>
      </c>
      <c r="H3008" s="3">
        <v>9</v>
      </c>
      <c r="I3008" s="3">
        <v>778.74077008951497</v>
      </c>
      <c r="J3008" s="3">
        <v>4</v>
      </c>
      <c r="K3008" s="3">
        <v>449.55092390283698</v>
      </c>
      <c r="L3008" s="3">
        <v>79</v>
      </c>
      <c r="M3008" s="3">
        <v>1</v>
      </c>
      <c r="N3008" s="3">
        <v>6</v>
      </c>
      <c r="O3008" s="3">
        <v>496</v>
      </c>
      <c r="P3008" s="3">
        <v>5</v>
      </c>
      <c r="Q3008" s="3">
        <v>6531.7282922336099</v>
      </c>
      <c r="R3008" s="3">
        <v>7</v>
      </c>
      <c r="S3008" s="3">
        <v>0</v>
      </c>
      <c r="T3008" s="3">
        <v>0</v>
      </c>
      <c r="U3008" s="3">
        <v>7788.7615888835198</v>
      </c>
      <c r="V3008" s="3">
        <v>1</v>
      </c>
      <c r="W3008" s="3" t="str">
        <f>IF(Bank_data3[[#This Row],[credit_risk]]=1,"High Risk","Low Risk")</f>
        <v>High Risk</v>
      </c>
      <c r="X3008" s="3" t="str">
        <f t="shared" si="322"/>
        <v>18-24</v>
      </c>
      <c r="Y3008" s="3" t="str">
        <f t="shared" si="323"/>
        <v>Low Income</v>
      </c>
      <c r="Z3008" s="3" t="str">
        <f t="shared" si="324"/>
        <v>Poor</v>
      </c>
      <c r="AA3008" s="27">
        <f t="shared" si="325"/>
        <v>0.18705466469396212</v>
      </c>
      <c r="AB3008" s="3" t="str">
        <f t="shared" si="326"/>
        <v>Medium</v>
      </c>
      <c r="AC3008" s="3" t="str">
        <f t="shared" si="327"/>
        <v>High</v>
      </c>
      <c r="AD3008" s="3" t="str">
        <f t="shared" si="328"/>
        <v>No</v>
      </c>
    </row>
    <row r="3009" spans="1:30" ht="15" customHeight="1" x14ac:dyDescent="0.3">
      <c r="A3009" s="3" t="s">
        <v>3030</v>
      </c>
      <c r="B3009" s="3">
        <v>48</v>
      </c>
      <c r="C3009" s="3" t="s">
        <v>31</v>
      </c>
      <c r="D3009" s="3" t="s">
        <v>24</v>
      </c>
      <c r="E3009" s="3">
        <v>37571.401191804398</v>
      </c>
      <c r="F3009" s="3">
        <v>155</v>
      </c>
      <c r="G3009" s="3">
        <v>1151.3664751957699</v>
      </c>
      <c r="H3009" s="3">
        <v>7</v>
      </c>
      <c r="I3009" s="3">
        <v>386.13971846413301</v>
      </c>
      <c r="J3009" s="3">
        <v>48</v>
      </c>
      <c r="K3009" s="3">
        <v>153.69303292379399</v>
      </c>
      <c r="L3009" s="3">
        <v>67</v>
      </c>
      <c r="M3009" s="3">
        <v>11</v>
      </c>
      <c r="N3009" s="3">
        <v>1</v>
      </c>
      <c r="O3009" s="3">
        <v>529</v>
      </c>
      <c r="P3009" s="3">
        <v>5</v>
      </c>
      <c r="Q3009" s="3">
        <v>18189.025423071598</v>
      </c>
      <c r="R3009" s="3">
        <v>4</v>
      </c>
      <c r="S3009" s="3">
        <v>0</v>
      </c>
      <c r="T3009" s="3">
        <v>0</v>
      </c>
      <c r="U3009" s="3">
        <v>8422.2004362459993</v>
      </c>
      <c r="V3009" s="3">
        <v>1</v>
      </c>
      <c r="W3009" s="3" t="str">
        <f>IF(Bank_data3[[#This Row],[credit_risk]]=1,"High Risk","Low Risk")</f>
        <v>High Risk</v>
      </c>
      <c r="X3009" s="3" t="str">
        <f t="shared" si="322"/>
        <v>45-54</v>
      </c>
      <c r="Y3009" s="3" t="str">
        <f t="shared" si="323"/>
        <v>Low Income</v>
      </c>
      <c r="Z3009" s="3" t="str">
        <f t="shared" si="324"/>
        <v>Poor</v>
      </c>
      <c r="AA3009" s="27">
        <f t="shared" si="325"/>
        <v>0.48411890017663872</v>
      </c>
      <c r="AB3009" s="3" t="str">
        <f t="shared" si="326"/>
        <v>Medium</v>
      </c>
      <c r="AC3009" s="3" t="str">
        <f t="shared" si="327"/>
        <v>High</v>
      </c>
      <c r="AD3009" s="3" t="str">
        <f t="shared" si="328"/>
        <v>No</v>
      </c>
    </row>
    <row r="3010" spans="1:30" ht="15" customHeight="1" x14ac:dyDescent="0.3">
      <c r="A3010" s="3" t="s">
        <v>3031</v>
      </c>
      <c r="B3010" s="3">
        <v>33</v>
      </c>
      <c r="C3010" s="3" t="s">
        <v>31</v>
      </c>
      <c r="D3010" s="3" t="s">
        <v>26</v>
      </c>
      <c r="E3010" s="3">
        <v>39261.8672674763</v>
      </c>
      <c r="F3010" s="3">
        <v>157</v>
      </c>
      <c r="G3010" s="3">
        <v>1099.9615325964601</v>
      </c>
      <c r="H3010" s="3">
        <v>0</v>
      </c>
      <c r="I3010" s="3">
        <v>1301.6487604520701</v>
      </c>
      <c r="J3010" s="3">
        <v>6</v>
      </c>
      <c r="K3010" s="3">
        <v>498.63587590340899</v>
      </c>
      <c r="L3010" s="3">
        <v>34</v>
      </c>
      <c r="M3010" s="3">
        <v>11</v>
      </c>
      <c r="N3010" s="3">
        <v>4</v>
      </c>
      <c r="O3010" s="3">
        <v>399</v>
      </c>
      <c r="P3010" s="3">
        <v>3</v>
      </c>
      <c r="Q3010" s="3">
        <v>3824.1266597512099</v>
      </c>
      <c r="R3010" s="3">
        <v>0</v>
      </c>
      <c r="S3010" s="3">
        <v>0</v>
      </c>
      <c r="T3010" s="3">
        <v>0</v>
      </c>
      <c r="U3010" s="3">
        <v>11949.435489788801</v>
      </c>
      <c r="V3010" s="3">
        <v>1</v>
      </c>
      <c r="W3010" s="3" t="str">
        <f>IF(Bank_data3[[#This Row],[credit_risk]]=1,"High Risk","Low Risk")</f>
        <v>High Risk</v>
      </c>
      <c r="X3010" s="3" t="str">
        <f t="shared" si="322"/>
        <v>25-34</v>
      </c>
      <c r="Y3010" s="3" t="str">
        <f t="shared" si="323"/>
        <v>Low Income</v>
      </c>
      <c r="Z3010" s="3" t="str">
        <f t="shared" si="324"/>
        <v>Poor</v>
      </c>
      <c r="AA3010" s="27">
        <f t="shared" si="325"/>
        <v>9.7400529467915442E-2</v>
      </c>
      <c r="AB3010" s="3" t="str">
        <f t="shared" si="326"/>
        <v>Medium</v>
      </c>
      <c r="AC3010" s="3" t="str">
        <f t="shared" si="327"/>
        <v>High</v>
      </c>
      <c r="AD3010" s="3" t="str">
        <f t="shared" si="328"/>
        <v>No</v>
      </c>
    </row>
    <row r="3011" spans="1:30" ht="15" customHeight="1" x14ac:dyDescent="0.3">
      <c r="A3011" s="3" t="s">
        <v>3032</v>
      </c>
      <c r="B3011" s="3">
        <v>22</v>
      </c>
      <c r="C3011" s="3" t="s">
        <v>23</v>
      </c>
      <c r="D3011" s="3" t="s">
        <v>24</v>
      </c>
      <c r="E3011" s="3">
        <v>17300.1181366561</v>
      </c>
      <c r="F3011" s="3">
        <v>34</v>
      </c>
      <c r="G3011" s="3">
        <v>215.418783514773</v>
      </c>
      <c r="H3011" s="3">
        <v>2</v>
      </c>
      <c r="I3011" s="3">
        <v>1099.86011154536</v>
      </c>
      <c r="J3011" s="3">
        <v>35</v>
      </c>
      <c r="K3011" s="3">
        <v>157.54417311752499</v>
      </c>
      <c r="L3011" s="3">
        <v>44</v>
      </c>
      <c r="M3011" s="3">
        <v>0</v>
      </c>
      <c r="N3011" s="3">
        <v>4</v>
      </c>
      <c r="O3011" s="3">
        <v>362</v>
      </c>
      <c r="P3011" s="3">
        <v>3</v>
      </c>
      <c r="Q3011" s="3">
        <v>5572.4445980353703</v>
      </c>
      <c r="R3011" s="3">
        <v>6</v>
      </c>
      <c r="S3011" s="3">
        <v>1</v>
      </c>
      <c r="T3011" s="3">
        <v>0</v>
      </c>
      <c r="U3011" s="3">
        <v>11867.170830802899</v>
      </c>
      <c r="V3011" s="3">
        <v>1</v>
      </c>
      <c r="W3011" s="3" t="str">
        <f>IF(Bank_data3[[#This Row],[credit_risk]]=1,"High Risk","Low Risk")</f>
        <v>High Risk</v>
      </c>
      <c r="X3011" s="3" t="str">
        <f t="shared" si="322"/>
        <v>18-24</v>
      </c>
      <c r="Y3011" s="3" t="str">
        <f t="shared" si="323"/>
        <v>Low Income</v>
      </c>
      <c r="Z3011" s="3" t="str">
        <f t="shared" si="324"/>
        <v>Poor</v>
      </c>
      <c r="AA3011" s="27">
        <f t="shared" si="325"/>
        <v>0.32210442460668975</v>
      </c>
      <c r="AB3011" s="3" t="str">
        <f t="shared" si="326"/>
        <v>Low</v>
      </c>
      <c r="AC3011" s="3" t="str">
        <f t="shared" si="327"/>
        <v>High</v>
      </c>
      <c r="AD3011" s="3" t="str">
        <f t="shared" si="328"/>
        <v>No</v>
      </c>
    </row>
    <row r="3012" spans="1:30" ht="15" customHeight="1" x14ac:dyDescent="0.3">
      <c r="A3012" s="3" t="s">
        <v>3033</v>
      </c>
      <c r="B3012" s="3">
        <v>43</v>
      </c>
      <c r="C3012" s="3" t="s">
        <v>28</v>
      </c>
      <c r="D3012" s="3" t="s">
        <v>33</v>
      </c>
      <c r="E3012" s="3">
        <v>64220.777674334997</v>
      </c>
      <c r="F3012" s="3">
        <v>141</v>
      </c>
      <c r="G3012" s="3">
        <v>1464.64341203565</v>
      </c>
      <c r="H3012" s="3">
        <v>0</v>
      </c>
      <c r="I3012" s="3">
        <v>1300.74709917422</v>
      </c>
      <c r="J3012" s="3">
        <v>2</v>
      </c>
      <c r="K3012" s="3">
        <v>224.126163889954</v>
      </c>
      <c r="L3012" s="3">
        <v>40</v>
      </c>
      <c r="M3012" s="3">
        <v>13</v>
      </c>
      <c r="N3012" s="3">
        <v>7</v>
      </c>
      <c r="O3012" s="3">
        <v>633</v>
      </c>
      <c r="P3012" s="3">
        <v>3</v>
      </c>
      <c r="Q3012" s="3">
        <v>10824.840561827699</v>
      </c>
      <c r="R3012" s="3">
        <v>7</v>
      </c>
      <c r="S3012" s="3">
        <v>0</v>
      </c>
      <c r="T3012" s="3">
        <v>0</v>
      </c>
      <c r="U3012" s="3">
        <v>14970.6710006349</v>
      </c>
      <c r="V3012" s="3">
        <v>1</v>
      </c>
      <c r="W3012" s="3" t="str">
        <f>IF(Bank_data3[[#This Row],[credit_risk]]=1,"High Risk","Low Risk")</f>
        <v>High Risk</v>
      </c>
      <c r="X3012" s="3" t="str">
        <f t="shared" si="322"/>
        <v>35-44</v>
      </c>
      <c r="Y3012" s="3" t="str">
        <f t="shared" si="323"/>
        <v>Middle Income</v>
      </c>
      <c r="Z3012" s="3" t="str">
        <f t="shared" si="324"/>
        <v>Fair</v>
      </c>
      <c r="AA3012" s="27">
        <f t="shared" si="325"/>
        <v>0.16855667205901348</v>
      </c>
      <c r="AB3012" s="3" t="str">
        <f t="shared" si="326"/>
        <v>Medium</v>
      </c>
      <c r="AC3012" s="3" t="str">
        <f t="shared" si="327"/>
        <v>High</v>
      </c>
      <c r="AD3012" s="3" t="str">
        <f t="shared" si="328"/>
        <v>No</v>
      </c>
    </row>
    <row r="3013" spans="1:30" ht="15" customHeight="1" x14ac:dyDescent="0.3">
      <c r="A3013" s="3" t="s">
        <v>3034</v>
      </c>
      <c r="B3013" s="3">
        <v>56</v>
      </c>
      <c r="C3013" s="3" t="s">
        <v>31</v>
      </c>
      <c r="D3013" s="3" t="s">
        <v>33</v>
      </c>
      <c r="E3013" s="3">
        <v>41794.110763303703</v>
      </c>
      <c r="F3013" s="3">
        <v>199</v>
      </c>
      <c r="G3013" s="3">
        <v>533.55629856114501</v>
      </c>
      <c r="H3013" s="3">
        <v>1</v>
      </c>
      <c r="I3013" s="3">
        <v>1201.44275527333</v>
      </c>
      <c r="J3013" s="3">
        <v>11</v>
      </c>
      <c r="K3013" s="3">
        <v>1296.74636428901</v>
      </c>
      <c r="L3013" s="3">
        <v>60</v>
      </c>
      <c r="M3013" s="3">
        <v>10</v>
      </c>
      <c r="N3013" s="3">
        <v>7</v>
      </c>
      <c r="O3013" s="3">
        <v>583</v>
      </c>
      <c r="P3013" s="3">
        <v>3</v>
      </c>
      <c r="Q3013" s="3">
        <v>11249.0770820084</v>
      </c>
      <c r="R3013" s="3">
        <v>4</v>
      </c>
      <c r="S3013" s="3">
        <v>0</v>
      </c>
      <c r="T3013" s="3">
        <v>0</v>
      </c>
      <c r="U3013" s="3">
        <v>1358.0467127025499</v>
      </c>
      <c r="V3013" s="3">
        <v>1</v>
      </c>
      <c r="W3013" s="3" t="str">
        <f>IF(Bank_data3[[#This Row],[credit_risk]]=1,"High Risk","Low Risk")</f>
        <v>High Risk</v>
      </c>
      <c r="X3013" s="3" t="str">
        <f t="shared" si="322"/>
        <v>55+</v>
      </c>
      <c r="Y3013" s="3" t="str">
        <f t="shared" si="323"/>
        <v>Low Income</v>
      </c>
      <c r="Z3013" s="3" t="str">
        <f t="shared" si="324"/>
        <v>Fair</v>
      </c>
      <c r="AA3013" s="27">
        <f t="shared" si="325"/>
        <v>0.26915459801779962</v>
      </c>
      <c r="AB3013" s="3" t="str">
        <f t="shared" si="326"/>
        <v>Low</v>
      </c>
      <c r="AC3013" s="3" t="str">
        <f t="shared" si="327"/>
        <v>High</v>
      </c>
      <c r="AD3013" s="3" t="str">
        <f t="shared" si="328"/>
        <v>No</v>
      </c>
    </row>
    <row r="3014" spans="1:30" ht="15" customHeight="1" x14ac:dyDescent="0.3">
      <c r="A3014" s="3" t="s">
        <v>3035</v>
      </c>
      <c r="B3014" s="3">
        <v>35</v>
      </c>
      <c r="C3014" s="3" t="s">
        <v>23</v>
      </c>
      <c r="D3014" s="3" t="s">
        <v>26</v>
      </c>
      <c r="E3014" s="3">
        <v>58317.336606155302</v>
      </c>
      <c r="F3014" s="3">
        <v>110</v>
      </c>
      <c r="G3014" s="3">
        <v>1612.15373424015</v>
      </c>
      <c r="H3014" s="3">
        <v>3</v>
      </c>
      <c r="I3014" s="3">
        <v>1007.31105574461</v>
      </c>
      <c r="J3014" s="3">
        <v>14</v>
      </c>
      <c r="K3014" s="3">
        <v>25.0877141087743</v>
      </c>
      <c r="L3014" s="3">
        <v>75</v>
      </c>
      <c r="M3014" s="3">
        <v>7</v>
      </c>
      <c r="N3014" s="3">
        <v>3</v>
      </c>
      <c r="O3014" s="3">
        <v>898</v>
      </c>
      <c r="P3014" s="3">
        <v>5</v>
      </c>
      <c r="Q3014" s="3">
        <v>18543.9459141062</v>
      </c>
      <c r="R3014" s="3">
        <v>4</v>
      </c>
      <c r="S3014" s="3">
        <v>0</v>
      </c>
      <c r="T3014" s="3">
        <v>0</v>
      </c>
      <c r="U3014" s="3">
        <v>5346.9779265002198</v>
      </c>
      <c r="V3014" s="3">
        <v>1</v>
      </c>
      <c r="W3014" s="3" t="str">
        <f>IF(Bank_data3[[#This Row],[credit_risk]]=1,"High Risk","Low Risk")</f>
        <v>High Risk</v>
      </c>
      <c r="X3014" s="3" t="str">
        <f t="shared" si="322"/>
        <v>35-44</v>
      </c>
      <c r="Y3014" s="3" t="str">
        <f t="shared" si="323"/>
        <v>Middle Income</v>
      </c>
      <c r="Z3014" s="3" t="str">
        <f t="shared" si="324"/>
        <v>Excellent</v>
      </c>
      <c r="AA3014" s="27">
        <f t="shared" si="325"/>
        <v>0.31798341613819375</v>
      </c>
      <c r="AB3014" s="3" t="str">
        <f t="shared" si="326"/>
        <v>Medium</v>
      </c>
      <c r="AC3014" s="3" t="str">
        <f t="shared" si="327"/>
        <v>High</v>
      </c>
      <c r="AD3014" s="3" t="str">
        <f t="shared" si="328"/>
        <v>No</v>
      </c>
    </row>
    <row r="3015" spans="1:30" ht="15" customHeight="1" x14ac:dyDescent="0.3">
      <c r="A3015" s="3" t="s">
        <v>3036</v>
      </c>
      <c r="B3015" s="3">
        <v>23</v>
      </c>
      <c r="C3015" s="3" t="s">
        <v>28</v>
      </c>
      <c r="D3015" s="3" t="s">
        <v>24</v>
      </c>
      <c r="E3015" s="3">
        <v>44316.355852092303</v>
      </c>
      <c r="F3015" s="3">
        <v>35</v>
      </c>
      <c r="G3015" s="3">
        <v>892.41188712162898</v>
      </c>
      <c r="H3015" s="3">
        <v>2</v>
      </c>
      <c r="I3015" s="3">
        <v>400.201121945745</v>
      </c>
      <c r="J3015" s="3">
        <v>19</v>
      </c>
      <c r="K3015" s="3">
        <v>743.729852511795</v>
      </c>
      <c r="L3015" s="3">
        <v>14</v>
      </c>
      <c r="M3015" s="3">
        <v>8</v>
      </c>
      <c r="N3015" s="3">
        <v>9</v>
      </c>
      <c r="O3015" s="3">
        <v>437</v>
      </c>
      <c r="P3015" s="3">
        <v>3</v>
      </c>
      <c r="Q3015" s="3">
        <v>15377.9146231452</v>
      </c>
      <c r="R3015" s="3">
        <v>6</v>
      </c>
      <c r="S3015" s="3">
        <v>0</v>
      </c>
      <c r="T3015" s="3">
        <v>0</v>
      </c>
      <c r="U3015" s="3">
        <v>6216.5667246589601</v>
      </c>
      <c r="V3015" s="3">
        <v>1</v>
      </c>
      <c r="W3015" s="3" t="str">
        <f>IF(Bank_data3[[#This Row],[credit_risk]]=1,"High Risk","Low Risk")</f>
        <v>High Risk</v>
      </c>
      <c r="X3015" s="3" t="str">
        <f t="shared" ref="X3015:X3078" si="329">_xlfn.IFS(B3015&lt;25,"18-24",B3015&lt;35,"25-34",B3015&lt;45,"35-44",B3015&lt;55,"45-54",TRUE(),"55+")</f>
        <v>18-24</v>
      </c>
      <c r="Y3015" s="3" t="str">
        <f t="shared" ref="Y3015:Y3078" si="330">_xlfn.IFS(E3015&lt;50000,"Low Income",E3015&lt;100000,"Middle Income",TRUE(),"High Income")</f>
        <v>Low Income</v>
      </c>
      <c r="Z3015" s="3" t="str">
        <f t="shared" ref="Z3015:Z3078" si="331">_xlfn.IFS(O3015&lt;580,"Poor",O3015&lt;670,"Fair",O3015&lt;740,"Good",O3015&lt;800,"Very Good",TRUE(),"Excellent")</f>
        <v>Poor</v>
      </c>
      <c r="AA3015" s="27">
        <f t="shared" ref="AA3015:AA3078" si="332">IF(E3015=0,0,Q3015/E3015)</f>
        <v>0.3470031397543073</v>
      </c>
      <c r="AB3015" s="3" t="str">
        <f t="shared" ref="AB3015:AB3078" si="333">_xlfn.IFS(G3015&lt;1000,"Low",G3015&lt;5000,"Medium",TRUE(),"High")</f>
        <v>Low</v>
      </c>
      <c r="AC3015" s="3" t="str">
        <f t="shared" ref="AC3015:AC3078" si="334">_xlfn.IFS(L3015&lt;10,"Low",L3015&lt;30,"Medium",TRUE(),"High")</f>
        <v>Medium</v>
      </c>
      <c r="AD3015" s="3" t="str">
        <f t="shared" ref="AD3015:AD3078" si="335">IF(AND(E3015&gt;=100000,O3015&gt;=750),"Yes","No")</f>
        <v>No</v>
      </c>
    </row>
    <row r="3016" spans="1:30" ht="15" customHeight="1" x14ac:dyDescent="0.3">
      <c r="A3016" s="3" t="s">
        <v>3037</v>
      </c>
      <c r="B3016" s="3">
        <v>43</v>
      </c>
      <c r="C3016" s="3" t="s">
        <v>28</v>
      </c>
      <c r="D3016" s="3" t="s">
        <v>26</v>
      </c>
      <c r="E3016" s="3">
        <v>49586.613794339901</v>
      </c>
      <c r="F3016" s="3">
        <v>149</v>
      </c>
      <c r="G3016" s="3">
        <v>1459.7836509823201</v>
      </c>
      <c r="H3016" s="3">
        <v>10</v>
      </c>
      <c r="I3016" s="3">
        <v>1445.18550742515</v>
      </c>
      <c r="J3016" s="3">
        <v>40</v>
      </c>
      <c r="K3016" s="3">
        <v>568.05959227148605</v>
      </c>
      <c r="L3016" s="3">
        <v>66</v>
      </c>
      <c r="M3016" s="3">
        <v>17</v>
      </c>
      <c r="N3016" s="3">
        <v>0</v>
      </c>
      <c r="O3016" s="3">
        <v>837</v>
      </c>
      <c r="P3016" s="3">
        <v>5</v>
      </c>
      <c r="Q3016" s="3">
        <v>13239.461956699</v>
      </c>
      <c r="R3016" s="3">
        <v>0</v>
      </c>
      <c r="S3016" s="3">
        <v>0</v>
      </c>
      <c r="T3016" s="3">
        <v>0</v>
      </c>
      <c r="U3016" s="3">
        <v>4306.2589297123804</v>
      </c>
      <c r="V3016" s="3">
        <v>0</v>
      </c>
      <c r="W3016" s="3" t="str">
        <f>IF(Bank_data3[[#This Row],[credit_risk]]=1,"High Risk","Low Risk")</f>
        <v>Low Risk</v>
      </c>
      <c r="X3016" s="3" t="str">
        <f t="shared" si="329"/>
        <v>35-44</v>
      </c>
      <c r="Y3016" s="3" t="str">
        <f t="shared" si="330"/>
        <v>Low Income</v>
      </c>
      <c r="Z3016" s="3" t="str">
        <f t="shared" si="331"/>
        <v>Excellent</v>
      </c>
      <c r="AA3016" s="27">
        <f t="shared" si="332"/>
        <v>0.26699669414026872</v>
      </c>
      <c r="AB3016" s="3" t="str">
        <f t="shared" si="333"/>
        <v>Medium</v>
      </c>
      <c r="AC3016" s="3" t="str">
        <f t="shared" si="334"/>
        <v>High</v>
      </c>
      <c r="AD3016" s="3" t="str">
        <f t="shared" si="335"/>
        <v>No</v>
      </c>
    </row>
    <row r="3017" spans="1:30" ht="15" customHeight="1" x14ac:dyDescent="0.3">
      <c r="A3017" s="3" t="s">
        <v>3038</v>
      </c>
      <c r="B3017" s="3">
        <v>53</v>
      </c>
      <c r="C3017" s="3" t="s">
        <v>28</v>
      </c>
      <c r="D3017" s="3" t="s">
        <v>26</v>
      </c>
      <c r="E3017" s="3">
        <v>37666.654188610897</v>
      </c>
      <c r="F3017" s="3">
        <v>109</v>
      </c>
      <c r="G3017" s="3">
        <v>50.922011420971103</v>
      </c>
      <c r="H3017" s="3">
        <v>5</v>
      </c>
      <c r="I3017" s="3">
        <v>475.32769718937101</v>
      </c>
      <c r="J3017" s="3">
        <v>20</v>
      </c>
      <c r="K3017" s="3">
        <v>575.07069764514597</v>
      </c>
      <c r="L3017" s="3">
        <v>58</v>
      </c>
      <c r="M3017" s="3">
        <v>12</v>
      </c>
      <c r="N3017" s="3">
        <v>5</v>
      </c>
      <c r="O3017" s="3">
        <v>718</v>
      </c>
      <c r="P3017" s="3">
        <v>1</v>
      </c>
      <c r="Q3017" s="3">
        <v>11116.4116403392</v>
      </c>
      <c r="R3017" s="3">
        <v>2</v>
      </c>
      <c r="S3017" s="3">
        <v>0</v>
      </c>
      <c r="T3017" s="3">
        <v>0</v>
      </c>
      <c r="U3017" s="3">
        <v>9826.7399427296896</v>
      </c>
      <c r="V3017" s="3">
        <v>0</v>
      </c>
      <c r="W3017" s="3" t="str">
        <f>IF(Bank_data3[[#This Row],[credit_risk]]=1,"High Risk","Low Risk")</f>
        <v>Low Risk</v>
      </c>
      <c r="X3017" s="3" t="str">
        <f t="shared" si="329"/>
        <v>45-54</v>
      </c>
      <c r="Y3017" s="3" t="str">
        <f t="shared" si="330"/>
        <v>Low Income</v>
      </c>
      <c r="Z3017" s="3" t="str">
        <f t="shared" si="331"/>
        <v>Good</v>
      </c>
      <c r="AA3017" s="27">
        <f t="shared" si="332"/>
        <v>0.29512607052049822</v>
      </c>
      <c r="AB3017" s="3" t="str">
        <f t="shared" si="333"/>
        <v>Low</v>
      </c>
      <c r="AC3017" s="3" t="str">
        <f t="shared" si="334"/>
        <v>High</v>
      </c>
      <c r="AD3017" s="3" t="str">
        <f t="shared" si="335"/>
        <v>No</v>
      </c>
    </row>
    <row r="3018" spans="1:30" ht="15" customHeight="1" x14ac:dyDescent="0.3">
      <c r="A3018" s="3" t="s">
        <v>3039</v>
      </c>
      <c r="B3018" s="3">
        <v>49</v>
      </c>
      <c r="C3018" s="3" t="s">
        <v>31</v>
      </c>
      <c r="D3018" s="3" t="s">
        <v>33</v>
      </c>
      <c r="E3018" s="3">
        <v>49491.360440631703</v>
      </c>
      <c r="F3018" s="3">
        <v>113</v>
      </c>
      <c r="G3018" s="3">
        <v>2229.8225575809702</v>
      </c>
      <c r="H3018" s="3">
        <v>11</v>
      </c>
      <c r="I3018" s="3">
        <v>706.05733157376403</v>
      </c>
      <c r="J3018" s="3">
        <v>31</v>
      </c>
      <c r="K3018" s="3">
        <v>233.25760178329901</v>
      </c>
      <c r="L3018" s="3">
        <v>1</v>
      </c>
      <c r="M3018" s="3">
        <v>3</v>
      </c>
      <c r="N3018" s="3">
        <v>6</v>
      </c>
      <c r="O3018" s="3">
        <v>589</v>
      </c>
      <c r="P3018" s="3">
        <v>4</v>
      </c>
      <c r="Q3018" s="3">
        <v>5696.2791839539004</v>
      </c>
      <c r="R3018" s="3">
        <v>6</v>
      </c>
      <c r="S3018" s="3">
        <v>0</v>
      </c>
      <c r="T3018" s="3">
        <v>0</v>
      </c>
      <c r="U3018" s="3">
        <v>11028.175534338699</v>
      </c>
      <c r="V3018" s="3">
        <v>1</v>
      </c>
      <c r="W3018" s="3" t="str">
        <f>IF(Bank_data3[[#This Row],[credit_risk]]=1,"High Risk","Low Risk")</f>
        <v>High Risk</v>
      </c>
      <c r="X3018" s="3" t="str">
        <f t="shared" si="329"/>
        <v>45-54</v>
      </c>
      <c r="Y3018" s="3" t="str">
        <f t="shared" si="330"/>
        <v>Low Income</v>
      </c>
      <c r="Z3018" s="3" t="str">
        <f t="shared" si="331"/>
        <v>Fair</v>
      </c>
      <c r="AA3018" s="27">
        <f t="shared" si="332"/>
        <v>0.11509643568571892</v>
      </c>
      <c r="AB3018" s="3" t="str">
        <f t="shared" si="333"/>
        <v>Medium</v>
      </c>
      <c r="AC3018" s="3" t="str">
        <f t="shared" si="334"/>
        <v>Low</v>
      </c>
      <c r="AD3018" s="3" t="str">
        <f t="shared" si="335"/>
        <v>No</v>
      </c>
    </row>
    <row r="3019" spans="1:30" ht="15" customHeight="1" x14ac:dyDescent="0.3">
      <c r="A3019" s="3" t="s">
        <v>3040</v>
      </c>
      <c r="B3019" s="3">
        <v>37</v>
      </c>
      <c r="C3019" s="3" t="s">
        <v>31</v>
      </c>
      <c r="D3019" s="3" t="s">
        <v>24</v>
      </c>
      <c r="E3019" s="3">
        <v>34317.575387338802</v>
      </c>
      <c r="F3019" s="3">
        <v>123</v>
      </c>
      <c r="G3019" s="3">
        <v>2377.0728112863499</v>
      </c>
      <c r="H3019" s="3">
        <v>11</v>
      </c>
      <c r="I3019" s="3">
        <v>1047.4157982194199</v>
      </c>
      <c r="J3019" s="3">
        <v>11</v>
      </c>
      <c r="K3019" s="3">
        <v>682.46544527183505</v>
      </c>
      <c r="L3019" s="3">
        <v>5</v>
      </c>
      <c r="M3019" s="3">
        <v>15</v>
      </c>
      <c r="N3019" s="3">
        <v>0</v>
      </c>
      <c r="O3019" s="3">
        <v>726</v>
      </c>
      <c r="P3019" s="3">
        <v>1</v>
      </c>
      <c r="Q3019" s="3">
        <v>19297.533824510199</v>
      </c>
      <c r="R3019" s="3">
        <v>6</v>
      </c>
      <c r="S3019" s="3">
        <v>0</v>
      </c>
      <c r="T3019" s="3">
        <v>0</v>
      </c>
      <c r="U3019" s="3">
        <v>500</v>
      </c>
      <c r="V3019" s="3">
        <v>1</v>
      </c>
      <c r="W3019" s="3" t="str">
        <f>IF(Bank_data3[[#This Row],[credit_risk]]=1,"High Risk","Low Risk")</f>
        <v>High Risk</v>
      </c>
      <c r="X3019" s="3" t="str">
        <f t="shared" si="329"/>
        <v>35-44</v>
      </c>
      <c r="Y3019" s="3" t="str">
        <f t="shared" si="330"/>
        <v>Low Income</v>
      </c>
      <c r="Z3019" s="3" t="str">
        <f t="shared" si="331"/>
        <v>Good</v>
      </c>
      <c r="AA3019" s="27">
        <f t="shared" si="332"/>
        <v>0.56232218059408334</v>
      </c>
      <c r="AB3019" s="3" t="str">
        <f t="shared" si="333"/>
        <v>Medium</v>
      </c>
      <c r="AC3019" s="3" t="str">
        <f t="shared" si="334"/>
        <v>Low</v>
      </c>
      <c r="AD3019" s="3" t="str">
        <f t="shared" si="335"/>
        <v>No</v>
      </c>
    </row>
    <row r="3020" spans="1:30" ht="15" customHeight="1" x14ac:dyDescent="0.3">
      <c r="A3020" s="3" t="s">
        <v>3041</v>
      </c>
      <c r="B3020" s="3">
        <v>38</v>
      </c>
      <c r="C3020" s="3" t="s">
        <v>31</v>
      </c>
      <c r="D3020" s="3" t="s">
        <v>33</v>
      </c>
      <c r="E3020" s="3">
        <v>49624.888050117697</v>
      </c>
      <c r="F3020" s="3">
        <v>18</v>
      </c>
      <c r="G3020" s="3">
        <v>1058.33332206932</v>
      </c>
      <c r="H3020" s="3">
        <v>4</v>
      </c>
      <c r="I3020" s="3">
        <v>1064.7892755155899</v>
      </c>
      <c r="J3020" s="3">
        <v>36</v>
      </c>
      <c r="K3020" s="3">
        <v>45.595632301612397</v>
      </c>
      <c r="L3020" s="3">
        <v>56</v>
      </c>
      <c r="M3020" s="3">
        <v>2</v>
      </c>
      <c r="N3020" s="3">
        <v>7</v>
      </c>
      <c r="O3020" s="3">
        <v>727</v>
      </c>
      <c r="P3020" s="3">
        <v>4</v>
      </c>
      <c r="Q3020" s="3">
        <v>12834.748203241101</v>
      </c>
      <c r="R3020" s="3">
        <v>4</v>
      </c>
      <c r="S3020" s="3">
        <v>1</v>
      </c>
      <c r="T3020" s="3">
        <v>0</v>
      </c>
      <c r="U3020" s="3">
        <v>10884.266516548099</v>
      </c>
      <c r="V3020" s="3">
        <v>1</v>
      </c>
      <c r="W3020" s="3" t="str">
        <f>IF(Bank_data3[[#This Row],[credit_risk]]=1,"High Risk","Low Risk")</f>
        <v>High Risk</v>
      </c>
      <c r="X3020" s="3" t="str">
        <f t="shared" si="329"/>
        <v>35-44</v>
      </c>
      <c r="Y3020" s="3" t="str">
        <f t="shared" si="330"/>
        <v>Low Income</v>
      </c>
      <c r="Z3020" s="3" t="str">
        <f t="shared" si="331"/>
        <v>Good</v>
      </c>
      <c r="AA3020" s="27">
        <f t="shared" si="332"/>
        <v>0.25863530795835538</v>
      </c>
      <c r="AB3020" s="3" t="str">
        <f t="shared" si="333"/>
        <v>Medium</v>
      </c>
      <c r="AC3020" s="3" t="str">
        <f t="shared" si="334"/>
        <v>High</v>
      </c>
      <c r="AD3020" s="3" t="str">
        <f t="shared" si="335"/>
        <v>No</v>
      </c>
    </row>
    <row r="3021" spans="1:30" ht="15" customHeight="1" x14ac:dyDescent="0.3">
      <c r="A3021" s="3" t="s">
        <v>3042</v>
      </c>
      <c r="B3021" s="3">
        <v>50</v>
      </c>
      <c r="C3021" s="3" t="s">
        <v>28</v>
      </c>
      <c r="D3021" s="3" t="s">
        <v>24</v>
      </c>
      <c r="E3021" s="3">
        <v>76230.015351187205</v>
      </c>
      <c r="F3021" s="3">
        <v>229</v>
      </c>
      <c r="G3021" s="3">
        <v>3741.1283025753401</v>
      </c>
      <c r="H3021" s="3">
        <v>4</v>
      </c>
      <c r="I3021" s="3">
        <v>1000.2828544306</v>
      </c>
      <c r="J3021" s="3">
        <v>39</v>
      </c>
      <c r="K3021" s="3">
        <v>376.57211614334699</v>
      </c>
      <c r="L3021" s="3">
        <v>15</v>
      </c>
      <c r="M3021" s="3">
        <v>3</v>
      </c>
      <c r="N3021" s="3">
        <v>8</v>
      </c>
      <c r="O3021" s="3">
        <v>342</v>
      </c>
      <c r="P3021" s="3">
        <v>0</v>
      </c>
      <c r="Q3021" s="3">
        <v>15933.5960850763</v>
      </c>
      <c r="R3021" s="3">
        <v>1</v>
      </c>
      <c r="S3021" s="3">
        <v>0</v>
      </c>
      <c r="T3021" s="3">
        <v>0</v>
      </c>
      <c r="U3021" s="3">
        <v>4900.7802595761004</v>
      </c>
      <c r="V3021" s="3">
        <v>1</v>
      </c>
      <c r="W3021" s="3" t="str">
        <f>IF(Bank_data3[[#This Row],[credit_risk]]=1,"High Risk","Low Risk")</f>
        <v>High Risk</v>
      </c>
      <c r="X3021" s="3" t="str">
        <f t="shared" si="329"/>
        <v>45-54</v>
      </c>
      <c r="Y3021" s="3" t="str">
        <f t="shared" si="330"/>
        <v>Middle Income</v>
      </c>
      <c r="Z3021" s="3" t="str">
        <f t="shared" si="331"/>
        <v>Poor</v>
      </c>
      <c r="AA3021" s="27">
        <f t="shared" si="332"/>
        <v>0.2090199773891053</v>
      </c>
      <c r="AB3021" s="3" t="str">
        <f t="shared" si="333"/>
        <v>Medium</v>
      </c>
      <c r="AC3021" s="3" t="str">
        <f t="shared" si="334"/>
        <v>Medium</v>
      </c>
      <c r="AD3021" s="3" t="str">
        <f t="shared" si="335"/>
        <v>No</v>
      </c>
    </row>
    <row r="3022" spans="1:30" ht="15" customHeight="1" x14ac:dyDescent="0.3">
      <c r="A3022" s="3" t="s">
        <v>3043</v>
      </c>
      <c r="B3022" s="3">
        <v>38</v>
      </c>
      <c r="C3022" s="3" t="s">
        <v>31</v>
      </c>
      <c r="D3022" s="3" t="s">
        <v>33</v>
      </c>
      <c r="E3022" s="3">
        <v>59370.884926898099</v>
      </c>
      <c r="F3022" s="3">
        <v>13</v>
      </c>
      <c r="G3022" s="3">
        <v>2108.5725067004601</v>
      </c>
      <c r="H3022" s="3">
        <v>9</v>
      </c>
      <c r="I3022" s="3">
        <v>659.89903153481896</v>
      </c>
      <c r="J3022" s="3">
        <v>46</v>
      </c>
      <c r="K3022" s="3">
        <v>504.65571621527101</v>
      </c>
      <c r="L3022" s="3">
        <v>22</v>
      </c>
      <c r="M3022" s="3">
        <v>3</v>
      </c>
      <c r="N3022" s="3">
        <v>7</v>
      </c>
      <c r="O3022" s="3">
        <v>607</v>
      </c>
      <c r="P3022" s="3">
        <v>0</v>
      </c>
      <c r="Q3022" s="3">
        <v>13327.3886293536</v>
      </c>
      <c r="R3022" s="3">
        <v>3</v>
      </c>
      <c r="S3022" s="3">
        <v>0</v>
      </c>
      <c r="T3022" s="3">
        <v>0</v>
      </c>
      <c r="U3022" s="3">
        <v>8107.0095478531102</v>
      </c>
      <c r="V3022" s="3">
        <v>0</v>
      </c>
      <c r="W3022" s="3" t="str">
        <f>IF(Bank_data3[[#This Row],[credit_risk]]=1,"High Risk","Low Risk")</f>
        <v>Low Risk</v>
      </c>
      <c r="X3022" s="3" t="str">
        <f t="shared" si="329"/>
        <v>35-44</v>
      </c>
      <c r="Y3022" s="3" t="str">
        <f t="shared" si="330"/>
        <v>Middle Income</v>
      </c>
      <c r="Z3022" s="3" t="str">
        <f t="shared" si="331"/>
        <v>Fair</v>
      </c>
      <c r="AA3022" s="27">
        <f t="shared" si="332"/>
        <v>0.22447683988142139</v>
      </c>
      <c r="AB3022" s="3" t="str">
        <f t="shared" si="333"/>
        <v>Medium</v>
      </c>
      <c r="AC3022" s="3" t="str">
        <f t="shared" si="334"/>
        <v>Medium</v>
      </c>
      <c r="AD3022" s="3" t="str">
        <f t="shared" si="335"/>
        <v>No</v>
      </c>
    </row>
    <row r="3023" spans="1:30" ht="15" customHeight="1" x14ac:dyDescent="0.3">
      <c r="A3023" s="3" t="s">
        <v>3044</v>
      </c>
      <c r="B3023" s="3">
        <v>68</v>
      </c>
      <c r="C3023" s="3" t="s">
        <v>23</v>
      </c>
      <c r="D3023" s="3" t="s">
        <v>33</v>
      </c>
      <c r="E3023" s="3">
        <v>55238.934218474496</v>
      </c>
      <c r="F3023" s="3">
        <v>205</v>
      </c>
      <c r="G3023" s="3">
        <v>1293.4247572777599</v>
      </c>
      <c r="H3023" s="3">
        <v>6</v>
      </c>
      <c r="I3023" s="3">
        <v>587.57393042558397</v>
      </c>
      <c r="J3023" s="3">
        <v>6</v>
      </c>
      <c r="K3023" s="3">
        <v>915.81037423206101</v>
      </c>
      <c r="L3023" s="3">
        <v>40</v>
      </c>
      <c r="M3023" s="3">
        <v>7</v>
      </c>
      <c r="N3023" s="3">
        <v>2</v>
      </c>
      <c r="O3023" s="3">
        <v>446</v>
      </c>
      <c r="P3023" s="3">
        <v>0</v>
      </c>
      <c r="Q3023" s="3">
        <v>12675.075264577599</v>
      </c>
      <c r="R3023" s="3">
        <v>7</v>
      </c>
      <c r="S3023" s="3">
        <v>0</v>
      </c>
      <c r="T3023" s="3">
        <v>0</v>
      </c>
      <c r="U3023" s="3">
        <v>3892.6718188130399</v>
      </c>
      <c r="V3023" s="3">
        <v>1</v>
      </c>
      <c r="W3023" s="3" t="str">
        <f>IF(Bank_data3[[#This Row],[credit_risk]]=1,"High Risk","Low Risk")</f>
        <v>High Risk</v>
      </c>
      <c r="X3023" s="3" t="str">
        <f t="shared" si="329"/>
        <v>55+</v>
      </c>
      <c r="Y3023" s="3" t="str">
        <f t="shared" si="330"/>
        <v>Middle Income</v>
      </c>
      <c r="Z3023" s="3" t="str">
        <f t="shared" si="331"/>
        <v>Poor</v>
      </c>
      <c r="AA3023" s="27">
        <f t="shared" si="332"/>
        <v>0.22945908431988643</v>
      </c>
      <c r="AB3023" s="3" t="str">
        <f t="shared" si="333"/>
        <v>Medium</v>
      </c>
      <c r="AC3023" s="3" t="str">
        <f t="shared" si="334"/>
        <v>High</v>
      </c>
      <c r="AD3023" s="3" t="str">
        <f t="shared" si="335"/>
        <v>No</v>
      </c>
    </row>
    <row r="3024" spans="1:30" ht="15" customHeight="1" x14ac:dyDescent="0.3">
      <c r="A3024" s="3" t="s">
        <v>3045</v>
      </c>
      <c r="B3024" s="3">
        <v>65</v>
      </c>
      <c r="C3024" s="3" t="s">
        <v>31</v>
      </c>
      <c r="D3024" s="3" t="s">
        <v>24</v>
      </c>
      <c r="E3024" s="3">
        <v>26244.665275388099</v>
      </c>
      <c r="F3024" s="3">
        <v>204</v>
      </c>
      <c r="G3024" s="3">
        <v>1107.23942781914</v>
      </c>
      <c r="H3024" s="3">
        <v>6</v>
      </c>
      <c r="I3024" s="3">
        <v>1687.08639901215</v>
      </c>
      <c r="J3024" s="3">
        <v>44</v>
      </c>
      <c r="K3024" s="3">
        <v>663.89758683033597</v>
      </c>
      <c r="L3024" s="3">
        <v>29</v>
      </c>
      <c r="M3024" s="3">
        <v>10</v>
      </c>
      <c r="N3024" s="3">
        <v>8</v>
      </c>
      <c r="O3024" s="3">
        <v>680</v>
      </c>
      <c r="P3024" s="3">
        <v>4</v>
      </c>
      <c r="Q3024" s="3">
        <v>12623.917682282001</v>
      </c>
      <c r="R3024" s="3">
        <v>7</v>
      </c>
      <c r="S3024" s="3">
        <v>0</v>
      </c>
      <c r="T3024" s="3">
        <v>0</v>
      </c>
      <c r="U3024" s="3">
        <v>11554.019293411</v>
      </c>
      <c r="V3024" s="3">
        <v>1</v>
      </c>
      <c r="W3024" s="3" t="str">
        <f>IF(Bank_data3[[#This Row],[credit_risk]]=1,"High Risk","Low Risk")</f>
        <v>High Risk</v>
      </c>
      <c r="X3024" s="3" t="str">
        <f t="shared" si="329"/>
        <v>55+</v>
      </c>
      <c r="Y3024" s="3" t="str">
        <f t="shared" si="330"/>
        <v>Low Income</v>
      </c>
      <c r="Z3024" s="3" t="str">
        <f t="shared" si="331"/>
        <v>Good</v>
      </c>
      <c r="AA3024" s="27">
        <f t="shared" si="332"/>
        <v>0.48100890408842611</v>
      </c>
      <c r="AB3024" s="3" t="str">
        <f t="shared" si="333"/>
        <v>Medium</v>
      </c>
      <c r="AC3024" s="3" t="str">
        <f t="shared" si="334"/>
        <v>Medium</v>
      </c>
      <c r="AD3024" s="3" t="str">
        <f t="shared" si="335"/>
        <v>No</v>
      </c>
    </row>
    <row r="3025" spans="1:30" ht="15" customHeight="1" x14ac:dyDescent="0.3">
      <c r="A3025" s="3" t="s">
        <v>3046</v>
      </c>
      <c r="B3025" s="3">
        <v>38</v>
      </c>
      <c r="C3025" s="3" t="s">
        <v>31</v>
      </c>
      <c r="D3025" s="3" t="s">
        <v>24</v>
      </c>
      <c r="E3025" s="3">
        <v>60210.615237044003</v>
      </c>
      <c r="F3025" s="3">
        <v>100</v>
      </c>
      <c r="G3025" s="3">
        <v>874.93121719549595</v>
      </c>
      <c r="H3025" s="3">
        <v>8</v>
      </c>
      <c r="I3025" s="3">
        <v>786.24012152505804</v>
      </c>
      <c r="J3025" s="3">
        <v>30</v>
      </c>
      <c r="K3025" s="3">
        <v>392.07648329848701</v>
      </c>
      <c r="L3025" s="3">
        <v>66</v>
      </c>
      <c r="M3025" s="3">
        <v>2</v>
      </c>
      <c r="N3025" s="3">
        <v>9</v>
      </c>
      <c r="O3025" s="3">
        <v>415</v>
      </c>
      <c r="P3025" s="3">
        <v>2</v>
      </c>
      <c r="Q3025" s="3">
        <v>12024.6277769259</v>
      </c>
      <c r="R3025" s="3">
        <v>5</v>
      </c>
      <c r="S3025" s="3">
        <v>0</v>
      </c>
      <c r="T3025" s="3">
        <v>0</v>
      </c>
      <c r="U3025" s="3">
        <v>3899.7817724793399</v>
      </c>
      <c r="V3025" s="3">
        <v>1</v>
      </c>
      <c r="W3025" s="3" t="str">
        <f>IF(Bank_data3[[#This Row],[credit_risk]]=1,"High Risk","Low Risk")</f>
        <v>High Risk</v>
      </c>
      <c r="X3025" s="3" t="str">
        <f t="shared" si="329"/>
        <v>35-44</v>
      </c>
      <c r="Y3025" s="3" t="str">
        <f t="shared" si="330"/>
        <v>Middle Income</v>
      </c>
      <c r="Z3025" s="3" t="str">
        <f t="shared" si="331"/>
        <v>Poor</v>
      </c>
      <c r="AA3025" s="27">
        <f t="shared" si="332"/>
        <v>0.19970943212564721</v>
      </c>
      <c r="AB3025" s="3" t="str">
        <f t="shared" si="333"/>
        <v>Low</v>
      </c>
      <c r="AC3025" s="3" t="str">
        <f t="shared" si="334"/>
        <v>High</v>
      </c>
      <c r="AD3025" s="3" t="str">
        <f t="shared" si="335"/>
        <v>No</v>
      </c>
    </row>
    <row r="3026" spans="1:30" ht="15" customHeight="1" x14ac:dyDescent="0.3">
      <c r="A3026" s="3" t="s">
        <v>3047</v>
      </c>
      <c r="B3026" s="3">
        <v>41</v>
      </c>
      <c r="C3026" s="3" t="s">
        <v>28</v>
      </c>
      <c r="D3026" s="3" t="s">
        <v>33</v>
      </c>
      <c r="E3026" s="3">
        <v>61960.160918475602</v>
      </c>
      <c r="F3026" s="3">
        <v>118</v>
      </c>
      <c r="G3026" s="3">
        <v>1027.40915713246</v>
      </c>
      <c r="H3026" s="3">
        <v>7</v>
      </c>
      <c r="I3026" s="3">
        <v>743.38001537640696</v>
      </c>
      <c r="J3026" s="3">
        <v>0</v>
      </c>
      <c r="K3026" s="3">
        <v>430.27111744064598</v>
      </c>
      <c r="L3026" s="3">
        <v>54</v>
      </c>
      <c r="M3026" s="3">
        <v>18</v>
      </c>
      <c r="N3026" s="3">
        <v>2</v>
      </c>
      <c r="O3026" s="3">
        <v>764</v>
      </c>
      <c r="P3026" s="3">
        <v>1</v>
      </c>
      <c r="Q3026" s="3">
        <v>11151.387555409099</v>
      </c>
      <c r="R3026" s="3">
        <v>4</v>
      </c>
      <c r="S3026" s="3">
        <v>0</v>
      </c>
      <c r="T3026" s="3">
        <v>0</v>
      </c>
      <c r="U3026" s="3">
        <v>7789.6987190070404</v>
      </c>
      <c r="V3026" s="3">
        <v>1</v>
      </c>
      <c r="W3026" s="3" t="str">
        <f>IF(Bank_data3[[#This Row],[credit_risk]]=1,"High Risk","Low Risk")</f>
        <v>High Risk</v>
      </c>
      <c r="X3026" s="3" t="str">
        <f t="shared" si="329"/>
        <v>35-44</v>
      </c>
      <c r="Y3026" s="3" t="str">
        <f t="shared" si="330"/>
        <v>Middle Income</v>
      </c>
      <c r="Z3026" s="3" t="str">
        <f t="shared" si="331"/>
        <v>Very Good</v>
      </c>
      <c r="AA3026" s="27">
        <f t="shared" si="332"/>
        <v>0.17997673650463231</v>
      </c>
      <c r="AB3026" s="3" t="str">
        <f t="shared" si="333"/>
        <v>Medium</v>
      </c>
      <c r="AC3026" s="3" t="str">
        <f t="shared" si="334"/>
        <v>High</v>
      </c>
      <c r="AD3026" s="3" t="str">
        <f t="shared" si="335"/>
        <v>No</v>
      </c>
    </row>
    <row r="3027" spans="1:30" ht="15" customHeight="1" x14ac:dyDescent="0.3">
      <c r="A3027" s="3" t="s">
        <v>3048</v>
      </c>
      <c r="B3027" s="3">
        <v>43</v>
      </c>
      <c r="C3027" s="3" t="s">
        <v>31</v>
      </c>
      <c r="D3027" s="3" t="s">
        <v>24</v>
      </c>
      <c r="E3027" s="3">
        <v>54828.782771579601</v>
      </c>
      <c r="F3027" s="3">
        <v>199</v>
      </c>
      <c r="G3027" s="3">
        <v>1412.10447685698</v>
      </c>
      <c r="H3027" s="3">
        <v>2</v>
      </c>
      <c r="I3027" s="3">
        <v>550.25522817143599</v>
      </c>
      <c r="J3027" s="3">
        <v>10</v>
      </c>
      <c r="K3027" s="3">
        <v>643.342728743414</v>
      </c>
      <c r="L3027" s="3">
        <v>79</v>
      </c>
      <c r="M3027" s="3">
        <v>5</v>
      </c>
      <c r="N3027" s="3">
        <v>3</v>
      </c>
      <c r="O3027" s="3">
        <v>506</v>
      </c>
      <c r="P3027" s="3">
        <v>2</v>
      </c>
      <c r="Q3027" s="3">
        <v>8405.9966781876792</v>
      </c>
      <c r="R3027" s="3">
        <v>4</v>
      </c>
      <c r="S3027" s="3">
        <v>0</v>
      </c>
      <c r="T3027" s="3">
        <v>0</v>
      </c>
      <c r="U3027" s="3">
        <v>10620.202995474399</v>
      </c>
      <c r="V3027" s="3">
        <v>1</v>
      </c>
      <c r="W3027" s="3" t="str">
        <f>IF(Bank_data3[[#This Row],[credit_risk]]=1,"High Risk","Low Risk")</f>
        <v>High Risk</v>
      </c>
      <c r="X3027" s="3" t="str">
        <f t="shared" si="329"/>
        <v>35-44</v>
      </c>
      <c r="Y3027" s="3" t="str">
        <f t="shared" si="330"/>
        <v>Middle Income</v>
      </c>
      <c r="Z3027" s="3" t="str">
        <f t="shared" si="331"/>
        <v>Poor</v>
      </c>
      <c r="AA3027" s="27">
        <f t="shared" si="332"/>
        <v>0.15331357460930015</v>
      </c>
      <c r="AB3027" s="3" t="str">
        <f t="shared" si="333"/>
        <v>Medium</v>
      </c>
      <c r="AC3027" s="3" t="str">
        <f t="shared" si="334"/>
        <v>High</v>
      </c>
      <c r="AD3027" s="3" t="str">
        <f t="shared" si="335"/>
        <v>No</v>
      </c>
    </row>
    <row r="3028" spans="1:30" ht="15" customHeight="1" x14ac:dyDescent="0.3">
      <c r="A3028" s="3" t="s">
        <v>3049</v>
      </c>
      <c r="B3028" s="3">
        <v>64</v>
      </c>
      <c r="C3028" s="3" t="s">
        <v>23</v>
      </c>
      <c r="D3028" s="3" t="s">
        <v>33</v>
      </c>
      <c r="E3028" s="3">
        <v>53857.084851286403</v>
      </c>
      <c r="F3028" s="3">
        <v>217</v>
      </c>
      <c r="G3028" s="3">
        <v>1464.9926955641899</v>
      </c>
      <c r="H3028" s="3">
        <v>1</v>
      </c>
      <c r="I3028" s="3">
        <v>885.63462217483504</v>
      </c>
      <c r="J3028" s="3">
        <v>44</v>
      </c>
      <c r="K3028" s="3">
        <v>196.99579632696299</v>
      </c>
      <c r="L3028" s="3">
        <v>3</v>
      </c>
      <c r="M3028" s="3">
        <v>2</v>
      </c>
      <c r="N3028" s="3">
        <v>5</v>
      </c>
      <c r="O3028" s="3">
        <v>352</v>
      </c>
      <c r="P3028" s="3">
        <v>4</v>
      </c>
      <c r="Q3028" s="3">
        <v>15189.9234986868</v>
      </c>
      <c r="R3028" s="3">
        <v>3</v>
      </c>
      <c r="S3028" s="3">
        <v>0</v>
      </c>
      <c r="T3028" s="3">
        <v>0</v>
      </c>
      <c r="U3028" s="3">
        <v>9395.3096246005407</v>
      </c>
      <c r="V3028" s="3">
        <v>1</v>
      </c>
      <c r="W3028" s="3" t="str">
        <f>IF(Bank_data3[[#This Row],[credit_risk]]=1,"High Risk","Low Risk")</f>
        <v>High Risk</v>
      </c>
      <c r="X3028" s="3" t="str">
        <f t="shared" si="329"/>
        <v>55+</v>
      </c>
      <c r="Y3028" s="3" t="str">
        <f t="shared" si="330"/>
        <v>Middle Income</v>
      </c>
      <c r="Z3028" s="3" t="str">
        <f t="shared" si="331"/>
        <v>Poor</v>
      </c>
      <c r="AA3028" s="27">
        <f t="shared" si="332"/>
        <v>0.28204132363699558</v>
      </c>
      <c r="AB3028" s="3" t="str">
        <f t="shared" si="333"/>
        <v>Medium</v>
      </c>
      <c r="AC3028" s="3" t="str">
        <f t="shared" si="334"/>
        <v>Low</v>
      </c>
      <c r="AD3028" s="3" t="str">
        <f t="shared" si="335"/>
        <v>No</v>
      </c>
    </row>
    <row r="3029" spans="1:30" ht="15" customHeight="1" x14ac:dyDescent="0.3">
      <c r="A3029" s="3" t="s">
        <v>3050</v>
      </c>
      <c r="B3029" s="3">
        <v>31</v>
      </c>
      <c r="C3029" s="3" t="s">
        <v>28</v>
      </c>
      <c r="D3029" s="3" t="s">
        <v>24</v>
      </c>
      <c r="E3029" s="3">
        <v>47476.738515004603</v>
      </c>
      <c r="F3029" s="3">
        <v>185</v>
      </c>
      <c r="G3029" s="3">
        <v>376.77483855738399</v>
      </c>
      <c r="H3029" s="3">
        <v>0</v>
      </c>
      <c r="I3029" s="3">
        <v>869.30798020232498</v>
      </c>
      <c r="J3029" s="3">
        <v>33</v>
      </c>
      <c r="K3029" s="3">
        <v>777.48549273984202</v>
      </c>
      <c r="L3029" s="3">
        <v>27</v>
      </c>
      <c r="M3029" s="3">
        <v>3</v>
      </c>
      <c r="N3029" s="3">
        <v>6</v>
      </c>
      <c r="O3029" s="3">
        <v>397</v>
      </c>
      <c r="P3029" s="3">
        <v>3</v>
      </c>
      <c r="Q3029" s="3">
        <v>18746.111840788701</v>
      </c>
      <c r="R3029" s="3">
        <v>2</v>
      </c>
      <c r="S3029" s="3">
        <v>0</v>
      </c>
      <c r="T3029" s="3">
        <v>0</v>
      </c>
      <c r="U3029" s="3">
        <v>4239.8341067148203</v>
      </c>
      <c r="V3029" s="3">
        <v>1</v>
      </c>
      <c r="W3029" s="3" t="str">
        <f>IF(Bank_data3[[#This Row],[credit_risk]]=1,"High Risk","Low Risk")</f>
        <v>High Risk</v>
      </c>
      <c r="X3029" s="3" t="str">
        <f t="shared" si="329"/>
        <v>25-34</v>
      </c>
      <c r="Y3029" s="3" t="str">
        <f t="shared" si="330"/>
        <v>Low Income</v>
      </c>
      <c r="Z3029" s="3" t="str">
        <f t="shared" si="331"/>
        <v>Poor</v>
      </c>
      <c r="AA3029" s="27">
        <f t="shared" si="332"/>
        <v>0.39484834946832242</v>
      </c>
      <c r="AB3029" s="3" t="str">
        <f t="shared" si="333"/>
        <v>Low</v>
      </c>
      <c r="AC3029" s="3" t="str">
        <f t="shared" si="334"/>
        <v>Medium</v>
      </c>
      <c r="AD3029" s="3" t="str">
        <f t="shared" si="335"/>
        <v>No</v>
      </c>
    </row>
    <row r="3030" spans="1:30" ht="15" customHeight="1" x14ac:dyDescent="0.3">
      <c r="A3030" s="3" t="s">
        <v>3051</v>
      </c>
      <c r="B3030" s="3">
        <v>49</v>
      </c>
      <c r="C3030" s="3" t="s">
        <v>23</v>
      </c>
      <c r="D3030" s="3" t="s">
        <v>33</v>
      </c>
      <c r="E3030" s="3">
        <v>61689.245284804303</v>
      </c>
      <c r="F3030" s="3">
        <v>27</v>
      </c>
      <c r="G3030" s="3">
        <v>2583.7953868934501</v>
      </c>
      <c r="H3030" s="3">
        <v>9</v>
      </c>
      <c r="I3030" s="3">
        <v>794.32082695349698</v>
      </c>
      <c r="J3030" s="3">
        <v>18</v>
      </c>
      <c r="K3030" s="3">
        <v>476.29498764362501</v>
      </c>
      <c r="L3030" s="3">
        <v>49</v>
      </c>
      <c r="M3030" s="3">
        <v>3</v>
      </c>
      <c r="N3030" s="3">
        <v>7</v>
      </c>
      <c r="O3030" s="3">
        <v>327</v>
      </c>
      <c r="P3030" s="3">
        <v>2</v>
      </c>
      <c r="Q3030" s="3">
        <v>13443.3313935678</v>
      </c>
      <c r="R3030" s="3">
        <v>7</v>
      </c>
      <c r="S3030" s="3">
        <v>1</v>
      </c>
      <c r="T3030" s="3">
        <v>0</v>
      </c>
      <c r="U3030" s="3">
        <v>7602.4549349921299</v>
      </c>
      <c r="V3030" s="3">
        <v>1</v>
      </c>
      <c r="W3030" s="3" t="str">
        <f>IF(Bank_data3[[#This Row],[credit_risk]]=1,"High Risk","Low Risk")</f>
        <v>High Risk</v>
      </c>
      <c r="X3030" s="3" t="str">
        <f t="shared" si="329"/>
        <v>45-54</v>
      </c>
      <c r="Y3030" s="3" t="str">
        <f t="shared" si="330"/>
        <v>Middle Income</v>
      </c>
      <c r="Z3030" s="3" t="str">
        <f t="shared" si="331"/>
        <v>Poor</v>
      </c>
      <c r="AA3030" s="27">
        <f t="shared" si="332"/>
        <v>0.21792017930359164</v>
      </c>
      <c r="AB3030" s="3" t="str">
        <f t="shared" si="333"/>
        <v>Medium</v>
      </c>
      <c r="AC3030" s="3" t="str">
        <f t="shared" si="334"/>
        <v>High</v>
      </c>
      <c r="AD3030" s="3" t="str">
        <f t="shared" si="335"/>
        <v>No</v>
      </c>
    </row>
    <row r="3031" spans="1:30" ht="15" customHeight="1" x14ac:dyDescent="0.3">
      <c r="A3031" s="3" t="s">
        <v>3052</v>
      </c>
      <c r="B3031" s="3">
        <v>57</v>
      </c>
      <c r="C3031" s="3" t="s">
        <v>28</v>
      </c>
      <c r="D3031" s="3" t="s">
        <v>33</v>
      </c>
      <c r="E3031" s="3">
        <v>75146.189989757404</v>
      </c>
      <c r="F3031" s="3">
        <v>95</v>
      </c>
      <c r="G3031" s="3">
        <v>2129.4171525367201</v>
      </c>
      <c r="H3031" s="3">
        <v>5</v>
      </c>
      <c r="I3031" s="3">
        <v>933.60432637576002</v>
      </c>
      <c r="J3031" s="3">
        <v>10</v>
      </c>
      <c r="K3031" s="3">
        <v>281.19917882779998</v>
      </c>
      <c r="L3031" s="3">
        <v>27</v>
      </c>
      <c r="M3031" s="3">
        <v>1</v>
      </c>
      <c r="N3031" s="3">
        <v>6</v>
      </c>
      <c r="O3031" s="3">
        <v>512</v>
      </c>
      <c r="P3031" s="3">
        <v>4</v>
      </c>
      <c r="Q3031" s="3">
        <v>21628.7093152015</v>
      </c>
      <c r="R3031" s="3">
        <v>1</v>
      </c>
      <c r="S3031" s="3">
        <v>0</v>
      </c>
      <c r="T3031" s="3">
        <v>0</v>
      </c>
      <c r="U3031" s="3">
        <v>7648.4273690619402</v>
      </c>
      <c r="V3031" s="3">
        <v>1</v>
      </c>
      <c r="W3031" s="3" t="str">
        <f>IF(Bank_data3[[#This Row],[credit_risk]]=1,"High Risk","Low Risk")</f>
        <v>High Risk</v>
      </c>
      <c r="X3031" s="3" t="str">
        <f t="shared" si="329"/>
        <v>55+</v>
      </c>
      <c r="Y3031" s="3" t="str">
        <f t="shared" si="330"/>
        <v>Middle Income</v>
      </c>
      <c r="Z3031" s="3" t="str">
        <f t="shared" si="331"/>
        <v>Poor</v>
      </c>
      <c r="AA3031" s="27">
        <f t="shared" si="332"/>
        <v>0.28782176871707726</v>
      </c>
      <c r="AB3031" s="3" t="str">
        <f t="shared" si="333"/>
        <v>Medium</v>
      </c>
      <c r="AC3031" s="3" t="str">
        <f t="shared" si="334"/>
        <v>Medium</v>
      </c>
      <c r="AD3031" s="3" t="str">
        <f t="shared" si="335"/>
        <v>No</v>
      </c>
    </row>
    <row r="3032" spans="1:30" ht="15" customHeight="1" x14ac:dyDescent="0.3">
      <c r="A3032" s="3" t="s">
        <v>3053</v>
      </c>
      <c r="B3032" s="3">
        <v>50</v>
      </c>
      <c r="C3032" s="3" t="s">
        <v>28</v>
      </c>
      <c r="D3032" s="3" t="s">
        <v>33</v>
      </c>
      <c r="E3032" s="3">
        <v>55949.507112297499</v>
      </c>
      <c r="F3032" s="3">
        <v>234</v>
      </c>
      <c r="G3032" s="3">
        <v>2977.7915478967898</v>
      </c>
      <c r="H3032" s="3">
        <v>3</v>
      </c>
      <c r="I3032" s="3">
        <v>1417.2381258548201</v>
      </c>
      <c r="J3032" s="3">
        <v>32</v>
      </c>
      <c r="K3032" s="3">
        <v>151.26771689233999</v>
      </c>
      <c r="L3032" s="3">
        <v>52</v>
      </c>
      <c r="M3032" s="3">
        <v>15</v>
      </c>
      <c r="N3032" s="3">
        <v>2</v>
      </c>
      <c r="O3032" s="3">
        <v>547</v>
      </c>
      <c r="P3032" s="3">
        <v>0</v>
      </c>
      <c r="Q3032" s="3">
        <v>9239.4248289432708</v>
      </c>
      <c r="R3032" s="3">
        <v>1</v>
      </c>
      <c r="S3032" s="3">
        <v>0</v>
      </c>
      <c r="T3032" s="3">
        <v>0</v>
      </c>
      <c r="U3032" s="3">
        <v>10955.130336190899</v>
      </c>
      <c r="V3032" s="3">
        <v>1</v>
      </c>
      <c r="W3032" s="3" t="str">
        <f>IF(Bank_data3[[#This Row],[credit_risk]]=1,"High Risk","Low Risk")</f>
        <v>High Risk</v>
      </c>
      <c r="X3032" s="3" t="str">
        <f t="shared" si="329"/>
        <v>45-54</v>
      </c>
      <c r="Y3032" s="3" t="str">
        <f t="shared" si="330"/>
        <v>Middle Income</v>
      </c>
      <c r="Z3032" s="3" t="str">
        <f t="shared" si="331"/>
        <v>Poor</v>
      </c>
      <c r="AA3032" s="27">
        <f t="shared" si="332"/>
        <v>0.16513862777018956</v>
      </c>
      <c r="AB3032" s="3" t="str">
        <f t="shared" si="333"/>
        <v>Medium</v>
      </c>
      <c r="AC3032" s="3" t="str">
        <f t="shared" si="334"/>
        <v>High</v>
      </c>
      <c r="AD3032" s="3" t="str">
        <f t="shared" si="335"/>
        <v>No</v>
      </c>
    </row>
    <row r="3033" spans="1:30" ht="15" customHeight="1" x14ac:dyDescent="0.3">
      <c r="A3033" s="3" t="s">
        <v>3054</v>
      </c>
      <c r="B3033" s="3">
        <v>55</v>
      </c>
      <c r="C3033" s="3" t="s">
        <v>31</v>
      </c>
      <c r="D3033" s="3" t="s">
        <v>26</v>
      </c>
      <c r="E3033" s="3">
        <v>32509.090773015301</v>
      </c>
      <c r="F3033" s="3">
        <v>207</v>
      </c>
      <c r="G3033" s="3">
        <v>1794.3124013009899</v>
      </c>
      <c r="H3033" s="3">
        <v>2</v>
      </c>
      <c r="I3033" s="3">
        <v>591.73155279818604</v>
      </c>
      <c r="J3033" s="3">
        <v>32</v>
      </c>
      <c r="K3033" s="3">
        <v>0</v>
      </c>
      <c r="L3033" s="3">
        <v>66</v>
      </c>
      <c r="M3033" s="3">
        <v>4</v>
      </c>
      <c r="N3033" s="3">
        <v>1</v>
      </c>
      <c r="O3033" s="3">
        <v>789</v>
      </c>
      <c r="P3033" s="3">
        <v>3</v>
      </c>
      <c r="Q3033" s="3">
        <v>24881.2123661517</v>
      </c>
      <c r="R3033" s="3">
        <v>4</v>
      </c>
      <c r="S3033" s="3">
        <v>0</v>
      </c>
      <c r="T3033" s="3">
        <v>0</v>
      </c>
      <c r="U3033" s="3">
        <v>7049.1113837182802</v>
      </c>
      <c r="V3033" s="3">
        <v>1</v>
      </c>
      <c r="W3033" s="3" t="str">
        <f>IF(Bank_data3[[#This Row],[credit_risk]]=1,"High Risk","Low Risk")</f>
        <v>High Risk</v>
      </c>
      <c r="X3033" s="3" t="str">
        <f t="shared" si="329"/>
        <v>55+</v>
      </c>
      <c r="Y3033" s="3" t="str">
        <f t="shared" si="330"/>
        <v>Low Income</v>
      </c>
      <c r="Z3033" s="3" t="str">
        <f t="shared" si="331"/>
        <v>Very Good</v>
      </c>
      <c r="AA3033" s="27">
        <f t="shared" si="332"/>
        <v>0.76536168113335101</v>
      </c>
      <c r="AB3033" s="3" t="str">
        <f t="shared" si="333"/>
        <v>Medium</v>
      </c>
      <c r="AC3033" s="3" t="str">
        <f t="shared" si="334"/>
        <v>High</v>
      </c>
      <c r="AD3033" s="3" t="str">
        <f t="shared" si="335"/>
        <v>No</v>
      </c>
    </row>
    <row r="3034" spans="1:30" ht="15" customHeight="1" x14ac:dyDescent="0.3">
      <c r="A3034" s="3" t="s">
        <v>3055</v>
      </c>
      <c r="B3034" s="3">
        <v>38</v>
      </c>
      <c r="C3034" s="3" t="s">
        <v>23</v>
      </c>
      <c r="D3034" s="3" t="s">
        <v>24</v>
      </c>
      <c r="E3034" s="3">
        <v>33886.091405254003</v>
      </c>
      <c r="F3034" s="3">
        <v>113</v>
      </c>
      <c r="G3034" s="3">
        <v>2337.3786818103699</v>
      </c>
      <c r="H3034" s="3">
        <v>10</v>
      </c>
      <c r="I3034" s="3">
        <v>815.07930977074204</v>
      </c>
      <c r="J3034" s="3">
        <v>7</v>
      </c>
      <c r="K3034" s="3">
        <v>937.95205989677299</v>
      </c>
      <c r="L3034" s="3">
        <v>25</v>
      </c>
      <c r="M3034" s="3">
        <v>14</v>
      </c>
      <c r="N3034" s="3">
        <v>1</v>
      </c>
      <c r="O3034" s="3">
        <v>835</v>
      </c>
      <c r="P3034" s="3">
        <v>0</v>
      </c>
      <c r="Q3034" s="3">
        <v>14658.4908795509</v>
      </c>
      <c r="R3034" s="3">
        <v>6</v>
      </c>
      <c r="S3034" s="3">
        <v>0</v>
      </c>
      <c r="T3034" s="3">
        <v>0</v>
      </c>
      <c r="U3034" s="3">
        <v>6804.9069601401998</v>
      </c>
      <c r="V3034" s="3">
        <v>1</v>
      </c>
      <c r="W3034" s="3" t="str">
        <f>IF(Bank_data3[[#This Row],[credit_risk]]=1,"High Risk","Low Risk")</f>
        <v>High Risk</v>
      </c>
      <c r="X3034" s="3" t="str">
        <f t="shared" si="329"/>
        <v>35-44</v>
      </c>
      <c r="Y3034" s="3" t="str">
        <f t="shared" si="330"/>
        <v>Low Income</v>
      </c>
      <c r="Z3034" s="3" t="str">
        <f t="shared" si="331"/>
        <v>Excellent</v>
      </c>
      <c r="AA3034" s="27">
        <f t="shared" si="332"/>
        <v>0.43258134153761141</v>
      </c>
      <c r="AB3034" s="3" t="str">
        <f t="shared" si="333"/>
        <v>Medium</v>
      </c>
      <c r="AC3034" s="3" t="str">
        <f t="shared" si="334"/>
        <v>Medium</v>
      </c>
      <c r="AD3034" s="3" t="str">
        <f t="shared" si="335"/>
        <v>No</v>
      </c>
    </row>
    <row r="3035" spans="1:30" ht="15" customHeight="1" x14ac:dyDescent="0.3">
      <c r="A3035" s="3" t="s">
        <v>3056</v>
      </c>
      <c r="B3035" s="3">
        <v>67</v>
      </c>
      <c r="C3035" s="3" t="s">
        <v>28</v>
      </c>
      <c r="D3035" s="3" t="s">
        <v>33</v>
      </c>
      <c r="E3035" s="3">
        <v>63072.317718877399</v>
      </c>
      <c r="F3035" s="3">
        <v>98</v>
      </c>
      <c r="G3035" s="3">
        <v>499.816086145643</v>
      </c>
      <c r="H3035" s="3">
        <v>10</v>
      </c>
      <c r="I3035" s="3">
        <v>573.25304160730605</v>
      </c>
      <c r="J3035" s="3">
        <v>44</v>
      </c>
      <c r="K3035" s="3">
        <v>28.3407419438701</v>
      </c>
      <c r="L3035" s="3">
        <v>38</v>
      </c>
      <c r="M3035" s="3">
        <v>4</v>
      </c>
      <c r="N3035" s="3">
        <v>8</v>
      </c>
      <c r="O3035" s="3">
        <v>631</v>
      </c>
      <c r="P3035" s="3">
        <v>2</v>
      </c>
      <c r="Q3035" s="3">
        <v>0</v>
      </c>
      <c r="R3035" s="3">
        <v>0</v>
      </c>
      <c r="S3035" s="3">
        <v>0</v>
      </c>
      <c r="T3035" s="3">
        <v>0</v>
      </c>
      <c r="U3035" s="3">
        <v>6727.9253263186001</v>
      </c>
      <c r="V3035" s="3">
        <v>0</v>
      </c>
      <c r="W3035" s="3" t="str">
        <f>IF(Bank_data3[[#This Row],[credit_risk]]=1,"High Risk","Low Risk")</f>
        <v>Low Risk</v>
      </c>
      <c r="X3035" s="3" t="str">
        <f t="shared" si="329"/>
        <v>55+</v>
      </c>
      <c r="Y3035" s="3" t="str">
        <f t="shared" si="330"/>
        <v>Middle Income</v>
      </c>
      <c r="Z3035" s="3" t="str">
        <f t="shared" si="331"/>
        <v>Fair</v>
      </c>
      <c r="AA3035" s="27">
        <f t="shared" si="332"/>
        <v>0</v>
      </c>
      <c r="AB3035" s="3" t="str">
        <f t="shared" si="333"/>
        <v>Low</v>
      </c>
      <c r="AC3035" s="3" t="str">
        <f t="shared" si="334"/>
        <v>High</v>
      </c>
      <c r="AD3035" s="3" t="str">
        <f t="shared" si="335"/>
        <v>No</v>
      </c>
    </row>
    <row r="3036" spans="1:30" ht="15" customHeight="1" x14ac:dyDescent="0.3">
      <c r="A3036" s="3" t="s">
        <v>3057</v>
      </c>
      <c r="B3036" s="3">
        <v>64</v>
      </c>
      <c r="C3036" s="3" t="s">
        <v>31</v>
      </c>
      <c r="D3036" s="3" t="s">
        <v>26</v>
      </c>
      <c r="E3036" s="3">
        <v>32655.354709627001</v>
      </c>
      <c r="F3036" s="3">
        <v>164</v>
      </c>
      <c r="G3036" s="3">
        <v>1981.79575703299</v>
      </c>
      <c r="H3036" s="3">
        <v>1</v>
      </c>
      <c r="I3036" s="3">
        <v>903.14442628896995</v>
      </c>
      <c r="J3036" s="3">
        <v>7</v>
      </c>
      <c r="K3036" s="3">
        <v>619.881090075462</v>
      </c>
      <c r="L3036" s="3">
        <v>12</v>
      </c>
      <c r="M3036" s="3">
        <v>11</v>
      </c>
      <c r="N3036" s="3">
        <v>6</v>
      </c>
      <c r="O3036" s="3">
        <v>335</v>
      </c>
      <c r="P3036" s="3">
        <v>2</v>
      </c>
      <c r="Q3036" s="3">
        <v>23473.028804613201</v>
      </c>
      <c r="R3036" s="3">
        <v>0</v>
      </c>
      <c r="S3036" s="3">
        <v>0</v>
      </c>
      <c r="T3036" s="3">
        <v>1</v>
      </c>
      <c r="U3036" s="3">
        <v>1622.9894162051501</v>
      </c>
      <c r="V3036" s="3">
        <v>1</v>
      </c>
      <c r="W3036" s="3" t="str">
        <f>IF(Bank_data3[[#This Row],[credit_risk]]=1,"High Risk","Low Risk")</f>
        <v>High Risk</v>
      </c>
      <c r="X3036" s="3" t="str">
        <f t="shared" si="329"/>
        <v>55+</v>
      </c>
      <c r="Y3036" s="3" t="str">
        <f t="shared" si="330"/>
        <v>Low Income</v>
      </c>
      <c r="Z3036" s="3" t="str">
        <f t="shared" si="331"/>
        <v>Poor</v>
      </c>
      <c r="AA3036" s="27">
        <f t="shared" si="332"/>
        <v>0.71881101930560887</v>
      </c>
      <c r="AB3036" s="3" t="str">
        <f t="shared" si="333"/>
        <v>Medium</v>
      </c>
      <c r="AC3036" s="3" t="str">
        <f t="shared" si="334"/>
        <v>Medium</v>
      </c>
      <c r="AD3036" s="3" t="str">
        <f t="shared" si="335"/>
        <v>No</v>
      </c>
    </row>
    <row r="3037" spans="1:30" ht="15" customHeight="1" x14ac:dyDescent="0.3">
      <c r="A3037" s="3" t="s">
        <v>3058</v>
      </c>
      <c r="B3037" s="3">
        <v>55</v>
      </c>
      <c r="C3037" s="3" t="s">
        <v>28</v>
      </c>
      <c r="D3037" s="3" t="s">
        <v>33</v>
      </c>
      <c r="E3037" s="3">
        <v>53618.989771590299</v>
      </c>
      <c r="F3037" s="3">
        <v>14</v>
      </c>
      <c r="G3037" s="3">
        <v>66.671237190575098</v>
      </c>
      <c r="H3037" s="3">
        <v>1</v>
      </c>
      <c r="I3037" s="3">
        <v>601.03567451895299</v>
      </c>
      <c r="J3037" s="3">
        <v>33</v>
      </c>
      <c r="K3037" s="3">
        <v>608.44891718058898</v>
      </c>
      <c r="L3037" s="3">
        <v>70</v>
      </c>
      <c r="M3037" s="3">
        <v>18</v>
      </c>
      <c r="N3037" s="3">
        <v>6</v>
      </c>
      <c r="O3037" s="3">
        <v>496</v>
      </c>
      <c r="P3037" s="3">
        <v>1</v>
      </c>
      <c r="Q3037" s="3">
        <v>6290.7616188306602</v>
      </c>
      <c r="R3037" s="3">
        <v>5</v>
      </c>
      <c r="S3037" s="3">
        <v>0</v>
      </c>
      <c r="T3037" s="3">
        <v>0</v>
      </c>
      <c r="U3037" s="3">
        <v>12050.6572504613</v>
      </c>
      <c r="V3037" s="3">
        <v>1</v>
      </c>
      <c r="W3037" s="3" t="str">
        <f>IF(Bank_data3[[#This Row],[credit_risk]]=1,"High Risk","Low Risk")</f>
        <v>High Risk</v>
      </c>
      <c r="X3037" s="3" t="str">
        <f t="shared" si="329"/>
        <v>55+</v>
      </c>
      <c r="Y3037" s="3" t="str">
        <f t="shared" si="330"/>
        <v>Middle Income</v>
      </c>
      <c r="Z3037" s="3" t="str">
        <f t="shared" si="331"/>
        <v>Poor</v>
      </c>
      <c r="AA3037" s="27">
        <f t="shared" si="332"/>
        <v>0.11732338944893331</v>
      </c>
      <c r="AB3037" s="3" t="str">
        <f t="shared" si="333"/>
        <v>Low</v>
      </c>
      <c r="AC3037" s="3" t="str">
        <f t="shared" si="334"/>
        <v>High</v>
      </c>
      <c r="AD3037" s="3" t="str">
        <f t="shared" si="335"/>
        <v>No</v>
      </c>
    </row>
    <row r="3038" spans="1:30" ht="15" customHeight="1" x14ac:dyDescent="0.3">
      <c r="A3038" s="3" t="s">
        <v>3059</v>
      </c>
      <c r="B3038" s="3">
        <v>49</v>
      </c>
      <c r="C3038" s="3" t="s">
        <v>28</v>
      </c>
      <c r="D3038" s="3" t="s">
        <v>26</v>
      </c>
      <c r="E3038" s="3">
        <v>43780.230654485204</v>
      </c>
      <c r="F3038" s="3">
        <v>218</v>
      </c>
      <c r="G3038" s="3">
        <v>722.70958043316296</v>
      </c>
      <c r="H3038" s="3">
        <v>10</v>
      </c>
      <c r="I3038" s="3">
        <v>616.09495299803405</v>
      </c>
      <c r="J3038" s="3">
        <v>39</v>
      </c>
      <c r="K3038" s="3">
        <v>380.81999412334801</v>
      </c>
      <c r="L3038" s="3">
        <v>53</v>
      </c>
      <c r="M3038" s="3">
        <v>14</v>
      </c>
      <c r="N3038" s="3">
        <v>4</v>
      </c>
      <c r="O3038" s="3">
        <v>709</v>
      </c>
      <c r="P3038" s="3">
        <v>1</v>
      </c>
      <c r="Q3038" s="3">
        <v>13254.6924358827</v>
      </c>
      <c r="R3038" s="3">
        <v>4</v>
      </c>
      <c r="S3038" s="3">
        <v>0</v>
      </c>
      <c r="T3038" s="3">
        <v>0</v>
      </c>
      <c r="U3038" s="3">
        <v>13261.593394546901</v>
      </c>
      <c r="V3038" s="3">
        <v>1</v>
      </c>
      <c r="W3038" s="3" t="str">
        <f>IF(Bank_data3[[#This Row],[credit_risk]]=1,"High Risk","Low Risk")</f>
        <v>High Risk</v>
      </c>
      <c r="X3038" s="3" t="str">
        <f t="shared" si="329"/>
        <v>45-54</v>
      </c>
      <c r="Y3038" s="3" t="str">
        <f t="shared" si="330"/>
        <v>Low Income</v>
      </c>
      <c r="Z3038" s="3" t="str">
        <f t="shared" si="331"/>
        <v>Good</v>
      </c>
      <c r="AA3038" s="27">
        <f t="shared" si="332"/>
        <v>0.30275519881311502</v>
      </c>
      <c r="AB3038" s="3" t="str">
        <f t="shared" si="333"/>
        <v>Low</v>
      </c>
      <c r="AC3038" s="3" t="str">
        <f t="shared" si="334"/>
        <v>High</v>
      </c>
      <c r="AD3038" s="3" t="str">
        <f t="shared" si="335"/>
        <v>No</v>
      </c>
    </row>
    <row r="3039" spans="1:30" ht="15" customHeight="1" x14ac:dyDescent="0.3">
      <c r="A3039" s="3" t="s">
        <v>3060</v>
      </c>
      <c r="B3039" s="3">
        <v>68</v>
      </c>
      <c r="C3039" s="3" t="s">
        <v>28</v>
      </c>
      <c r="D3039" s="3" t="s">
        <v>33</v>
      </c>
      <c r="E3039" s="3">
        <v>30699.752839604502</v>
      </c>
      <c r="F3039" s="3">
        <v>234</v>
      </c>
      <c r="G3039" s="3">
        <v>3505.2399125219799</v>
      </c>
      <c r="H3039" s="3">
        <v>3</v>
      </c>
      <c r="I3039" s="3">
        <v>289.16681908053101</v>
      </c>
      <c r="J3039" s="3">
        <v>26</v>
      </c>
      <c r="K3039" s="3">
        <v>471.66025740083802</v>
      </c>
      <c r="L3039" s="3">
        <v>12</v>
      </c>
      <c r="M3039" s="3">
        <v>5</v>
      </c>
      <c r="N3039" s="3">
        <v>5</v>
      </c>
      <c r="O3039" s="3">
        <v>483</v>
      </c>
      <c r="P3039" s="3">
        <v>4</v>
      </c>
      <c r="Q3039" s="3">
        <v>15066.5046133138</v>
      </c>
      <c r="R3039" s="3">
        <v>5</v>
      </c>
      <c r="S3039" s="3">
        <v>0</v>
      </c>
      <c r="T3039" s="3">
        <v>0</v>
      </c>
      <c r="U3039" s="3">
        <v>14966.4005407934</v>
      </c>
      <c r="V3039" s="3">
        <v>1</v>
      </c>
      <c r="W3039" s="3" t="str">
        <f>IF(Bank_data3[[#This Row],[credit_risk]]=1,"High Risk","Low Risk")</f>
        <v>High Risk</v>
      </c>
      <c r="X3039" s="3" t="str">
        <f t="shared" si="329"/>
        <v>55+</v>
      </c>
      <c r="Y3039" s="3" t="str">
        <f t="shared" si="330"/>
        <v>Low Income</v>
      </c>
      <c r="Z3039" s="3" t="str">
        <f t="shared" si="331"/>
        <v>Poor</v>
      </c>
      <c r="AA3039" s="27">
        <f t="shared" si="332"/>
        <v>0.49076957368455149</v>
      </c>
      <c r="AB3039" s="3" t="str">
        <f t="shared" si="333"/>
        <v>Medium</v>
      </c>
      <c r="AC3039" s="3" t="str">
        <f t="shared" si="334"/>
        <v>Medium</v>
      </c>
      <c r="AD3039" s="3" t="str">
        <f t="shared" si="335"/>
        <v>No</v>
      </c>
    </row>
    <row r="3040" spans="1:30" ht="15" customHeight="1" x14ac:dyDescent="0.3">
      <c r="A3040" s="3" t="s">
        <v>3061</v>
      </c>
      <c r="B3040" s="3">
        <v>52</v>
      </c>
      <c r="C3040" s="3" t="s">
        <v>28</v>
      </c>
      <c r="D3040" s="3" t="s">
        <v>33</v>
      </c>
      <c r="E3040" s="3">
        <v>64980.852594335702</v>
      </c>
      <c r="F3040" s="3">
        <v>23</v>
      </c>
      <c r="G3040" s="3">
        <v>1220.0884608546901</v>
      </c>
      <c r="H3040" s="3">
        <v>0</v>
      </c>
      <c r="I3040" s="3">
        <v>834.22817398688596</v>
      </c>
      <c r="J3040" s="3">
        <v>28</v>
      </c>
      <c r="K3040" s="3">
        <v>399.79437662356401</v>
      </c>
      <c r="L3040" s="3">
        <v>58</v>
      </c>
      <c r="M3040" s="3">
        <v>0</v>
      </c>
      <c r="N3040" s="3">
        <v>6</v>
      </c>
      <c r="O3040" s="3">
        <v>366</v>
      </c>
      <c r="P3040" s="3">
        <v>5</v>
      </c>
      <c r="Q3040" s="3">
        <v>12415.4495144052</v>
      </c>
      <c r="R3040" s="3">
        <v>0</v>
      </c>
      <c r="S3040" s="3">
        <v>0</v>
      </c>
      <c r="T3040" s="3">
        <v>0</v>
      </c>
      <c r="U3040" s="3">
        <v>9951.95588623201</v>
      </c>
      <c r="V3040" s="3">
        <v>1</v>
      </c>
      <c r="W3040" s="3" t="str">
        <f>IF(Bank_data3[[#This Row],[credit_risk]]=1,"High Risk","Low Risk")</f>
        <v>High Risk</v>
      </c>
      <c r="X3040" s="3" t="str">
        <f t="shared" si="329"/>
        <v>45-54</v>
      </c>
      <c r="Y3040" s="3" t="str">
        <f t="shared" si="330"/>
        <v>Middle Income</v>
      </c>
      <c r="Z3040" s="3" t="str">
        <f t="shared" si="331"/>
        <v>Poor</v>
      </c>
      <c r="AA3040" s="27">
        <f t="shared" si="332"/>
        <v>0.19106319813796102</v>
      </c>
      <c r="AB3040" s="3" t="str">
        <f t="shared" si="333"/>
        <v>Medium</v>
      </c>
      <c r="AC3040" s="3" t="str">
        <f t="shared" si="334"/>
        <v>High</v>
      </c>
      <c r="AD3040" s="3" t="str">
        <f t="shared" si="335"/>
        <v>No</v>
      </c>
    </row>
    <row r="3041" spans="1:30" ht="15" customHeight="1" x14ac:dyDescent="0.3">
      <c r="A3041" s="3" t="s">
        <v>3062</v>
      </c>
      <c r="B3041" s="3">
        <v>37</v>
      </c>
      <c r="C3041" s="3" t="s">
        <v>28</v>
      </c>
      <c r="D3041" s="3" t="s">
        <v>26</v>
      </c>
      <c r="E3041" s="3">
        <v>62721.866967114103</v>
      </c>
      <c r="F3041" s="3">
        <v>129</v>
      </c>
      <c r="G3041" s="3">
        <v>1484.6908145720699</v>
      </c>
      <c r="H3041" s="3">
        <v>5</v>
      </c>
      <c r="I3041" s="3">
        <v>950.419367666742</v>
      </c>
      <c r="J3041" s="3">
        <v>13</v>
      </c>
      <c r="K3041" s="3">
        <v>555.71739972243199</v>
      </c>
      <c r="L3041" s="3">
        <v>3</v>
      </c>
      <c r="M3041" s="3">
        <v>4</v>
      </c>
      <c r="N3041" s="3">
        <v>8</v>
      </c>
      <c r="O3041" s="3">
        <v>332</v>
      </c>
      <c r="P3041" s="3">
        <v>2</v>
      </c>
      <c r="Q3041" s="3">
        <v>11322.465684489</v>
      </c>
      <c r="R3041" s="3">
        <v>1</v>
      </c>
      <c r="S3041" s="3">
        <v>0</v>
      </c>
      <c r="T3041" s="3">
        <v>0</v>
      </c>
      <c r="U3041" s="3">
        <v>2554.58504752204</v>
      </c>
      <c r="V3041" s="3">
        <v>1</v>
      </c>
      <c r="W3041" s="3" t="str">
        <f>IF(Bank_data3[[#This Row],[credit_risk]]=1,"High Risk","Low Risk")</f>
        <v>High Risk</v>
      </c>
      <c r="X3041" s="3" t="str">
        <f t="shared" si="329"/>
        <v>35-44</v>
      </c>
      <c r="Y3041" s="3" t="str">
        <f t="shared" si="330"/>
        <v>Middle Income</v>
      </c>
      <c r="Z3041" s="3" t="str">
        <f t="shared" si="331"/>
        <v>Poor</v>
      </c>
      <c r="AA3041" s="27">
        <f t="shared" si="332"/>
        <v>0.18051863300602192</v>
      </c>
      <c r="AB3041" s="3" t="str">
        <f t="shared" si="333"/>
        <v>Medium</v>
      </c>
      <c r="AC3041" s="3" t="str">
        <f t="shared" si="334"/>
        <v>Low</v>
      </c>
      <c r="AD3041" s="3" t="str">
        <f t="shared" si="335"/>
        <v>No</v>
      </c>
    </row>
    <row r="3042" spans="1:30" ht="15" customHeight="1" x14ac:dyDescent="0.3">
      <c r="A3042" s="3" t="s">
        <v>3063</v>
      </c>
      <c r="B3042" s="3">
        <v>68</v>
      </c>
      <c r="C3042" s="3" t="s">
        <v>28</v>
      </c>
      <c r="D3042" s="3" t="s">
        <v>26</v>
      </c>
      <c r="E3042" s="3">
        <v>25598.312541175699</v>
      </c>
      <c r="F3042" s="3">
        <v>31</v>
      </c>
      <c r="G3042" s="3">
        <v>2061.55278177522</v>
      </c>
      <c r="H3042" s="3">
        <v>9</v>
      </c>
      <c r="I3042" s="3">
        <v>1451.1667236173</v>
      </c>
      <c r="J3042" s="3">
        <v>33</v>
      </c>
      <c r="K3042" s="3">
        <v>402.72480258421001</v>
      </c>
      <c r="L3042" s="3">
        <v>79</v>
      </c>
      <c r="M3042" s="3">
        <v>18</v>
      </c>
      <c r="N3042" s="3">
        <v>9</v>
      </c>
      <c r="O3042" s="3">
        <v>466</v>
      </c>
      <c r="P3042" s="3">
        <v>0</v>
      </c>
      <c r="Q3042" s="3">
        <v>8152.4672721434299</v>
      </c>
      <c r="R3042" s="3">
        <v>1</v>
      </c>
      <c r="S3042" s="3">
        <v>0</v>
      </c>
      <c r="T3042" s="3">
        <v>0</v>
      </c>
      <c r="U3042" s="3">
        <v>500</v>
      </c>
      <c r="V3042" s="3">
        <v>1</v>
      </c>
      <c r="W3042" s="3" t="str">
        <f>IF(Bank_data3[[#This Row],[credit_risk]]=1,"High Risk","Low Risk")</f>
        <v>High Risk</v>
      </c>
      <c r="X3042" s="3" t="str">
        <f t="shared" si="329"/>
        <v>55+</v>
      </c>
      <c r="Y3042" s="3" t="str">
        <f t="shared" si="330"/>
        <v>Low Income</v>
      </c>
      <c r="Z3042" s="3" t="str">
        <f t="shared" si="331"/>
        <v>Poor</v>
      </c>
      <c r="AA3042" s="27">
        <f t="shared" si="332"/>
        <v>0.31847674564602363</v>
      </c>
      <c r="AB3042" s="3" t="str">
        <f t="shared" si="333"/>
        <v>Medium</v>
      </c>
      <c r="AC3042" s="3" t="str">
        <f t="shared" si="334"/>
        <v>High</v>
      </c>
      <c r="AD3042" s="3" t="str">
        <f t="shared" si="335"/>
        <v>No</v>
      </c>
    </row>
    <row r="3043" spans="1:30" ht="15" customHeight="1" x14ac:dyDescent="0.3">
      <c r="A3043" s="3" t="s">
        <v>3064</v>
      </c>
      <c r="B3043" s="3">
        <v>47</v>
      </c>
      <c r="C3043" s="3" t="s">
        <v>31</v>
      </c>
      <c r="D3043" s="3" t="s">
        <v>24</v>
      </c>
      <c r="E3043" s="3">
        <v>58665.982321612901</v>
      </c>
      <c r="F3043" s="3">
        <v>181</v>
      </c>
      <c r="G3043" s="3">
        <v>1468.96985351065</v>
      </c>
      <c r="H3043" s="3">
        <v>10</v>
      </c>
      <c r="I3043" s="3">
        <v>964.32586841644604</v>
      </c>
      <c r="J3043" s="3">
        <v>44</v>
      </c>
      <c r="K3043" s="3">
        <v>427.69565246341898</v>
      </c>
      <c r="L3043" s="3">
        <v>56</v>
      </c>
      <c r="M3043" s="3">
        <v>10</v>
      </c>
      <c r="N3043" s="3">
        <v>3</v>
      </c>
      <c r="O3043" s="3">
        <v>639</v>
      </c>
      <c r="P3043" s="3">
        <v>1</v>
      </c>
      <c r="Q3043" s="3">
        <v>8922.7836756626493</v>
      </c>
      <c r="R3043" s="3">
        <v>3</v>
      </c>
      <c r="S3043" s="3">
        <v>0</v>
      </c>
      <c r="T3043" s="3">
        <v>0</v>
      </c>
      <c r="U3043" s="3">
        <v>9381.8055934922704</v>
      </c>
      <c r="V3043" s="3">
        <v>0</v>
      </c>
      <c r="W3043" s="3" t="str">
        <f>IF(Bank_data3[[#This Row],[credit_risk]]=1,"High Risk","Low Risk")</f>
        <v>Low Risk</v>
      </c>
      <c r="X3043" s="3" t="str">
        <f t="shared" si="329"/>
        <v>45-54</v>
      </c>
      <c r="Y3043" s="3" t="str">
        <f t="shared" si="330"/>
        <v>Middle Income</v>
      </c>
      <c r="Z3043" s="3" t="str">
        <f t="shared" si="331"/>
        <v>Fair</v>
      </c>
      <c r="AA3043" s="27">
        <f t="shared" si="332"/>
        <v>0.15209467774266591</v>
      </c>
      <c r="AB3043" s="3" t="str">
        <f t="shared" si="333"/>
        <v>Medium</v>
      </c>
      <c r="AC3043" s="3" t="str">
        <f t="shared" si="334"/>
        <v>High</v>
      </c>
      <c r="AD3043" s="3" t="str">
        <f t="shared" si="335"/>
        <v>No</v>
      </c>
    </row>
    <row r="3044" spans="1:30" ht="15" customHeight="1" x14ac:dyDescent="0.3">
      <c r="A3044" s="3" t="s">
        <v>3065</v>
      </c>
      <c r="B3044" s="3">
        <v>66</v>
      </c>
      <c r="C3044" s="3" t="s">
        <v>28</v>
      </c>
      <c r="D3044" s="3" t="s">
        <v>24</v>
      </c>
      <c r="E3044" s="3">
        <v>56034.6799090887</v>
      </c>
      <c r="F3044" s="3">
        <v>123</v>
      </c>
      <c r="G3044" s="3">
        <v>682.85443307290097</v>
      </c>
      <c r="H3044" s="3">
        <v>4</v>
      </c>
      <c r="I3044" s="3">
        <v>642.61055684593805</v>
      </c>
      <c r="J3044" s="3">
        <v>36</v>
      </c>
      <c r="K3044" s="3">
        <v>479.30848348788498</v>
      </c>
      <c r="L3044" s="3">
        <v>59</v>
      </c>
      <c r="M3044" s="3">
        <v>13</v>
      </c>
      <c r="N3044" s="3">
        <v>5</v>
      </c>
      <c r="O3044" s="3">
        <v>823</v>
      </c>
      <c r="P3044" s="3">
        <v>0</v>
      </c>
      <c r="Q3044" s="3">
        <v>19131.0098306607</v>
      </c>
      <c r="R3044" s="3">
        <v>1</v>
      </c>
      <c r="S3044" s="3">
        <v>0</v>
      </c>
      <c r="T3044" s="3">
        <v>0</v>
      </c>
      <c r="U3044" s="3">
        <v>4847.6344433688901</v>
      </c>
      <c r="V3044" s="3">
        <v>0</v>
      </c>
      <c r="W3044" s="3" t="str">
        <f>IF(Bank_data3[[#This Row],[credit_risk]]=1,"High Risk","Low Risk")</f>
        <v>Low Risk</v>
      </c>
      <c r="X3044" s="3" t="str">
        <f t="shared" si="329"/>
        <v>55+</v>
      </c>
      <c r="Y3044" s="3" t="str">
        <f t="shared" si="330"/>
        <v>Middle Income</v>
      </c>
      <c r="Z3044" s="3" t="str">
        <f t="shared" si="331"/>
        <v>Excellent</v>
      </c>
      <c r="AA3044" s="27">
        <f t="shared" si="332"/>
        <v>0.34141374344779102</v>
      </c>
      <c r="AB3044" s="3" t="str">
        <f t="shared" si="333"/>
        <v>Low</v>
      </c>
      <c r="AC3044" s="3" t="str">
        <f t="shared" si="334"/>
        <v>High</v>
      </c>
      <c r="AD3044" s="3" t="str">
        <f t="shared" si="335"/>
        <v>No</v>
      </c>
    </row>
    <row r="3045" spans="1:30" ht="15" customHeight="1" x14ac:dyDescent="0.3">
      <c r="A3045" s="3" t="s">
        <v>3066</v>
      </c>
      <c r="B3045" s="3">
        <v>30</v>
      </c>
      <c r="C3045" s="3" t="s">
        <v>23</v>
      </c>
      <c r="D3045" s="3" t="s">
        <v>26</v>
      </c>
      <c r="E3045" s="3">
        <v>65074.229642453203</v>
      </c>
      <c r="F3045" s="3">
        <v>126</v>
      </c>
      <c r="G3045" s="3">
        <v>702.60715833428605</v>
      </c>
      <c r="H3045" s="3">
        <v>9</v>
      </c>
      <c r="I3045" s="3">
        <v>324.11231930986901</v>
      </c>
      <c r="J3045" s="3">
        <v>0</v>
      </c>
      <c r="K3045" s="3">
        <v>656.25015018920794</v>
      </c>
      <c r="L3045" s="3">
        <v>46</v>
      </c>
      <c r="M3045" s="3">
        <v>13</v>
      </c>
      <c r="N3045" s="3">
        <v>0</v>
      </c>
      <c r="O3045" s="3">
        <v>544</v>
      </c>
      <c r="P3045" s="3">
        <v>4</v>
      </c>
      <c r="Q3045" s="3">
        <v>5898.8594557163096</v>
      </c>
      <c r="R3045" s="3">
        <v>5</v>
      </c>
      <c r="S3045" s="3">
        <v>0</v>
      </c>
      <c r="T3045" s="3">
        <v>0</v>
      </c>
      <c r="U3045" s="3">
        <v>6351.13621187218</v>
      </c>
      <c r="V3045" s="3">
        <v>1</v>
      </c>
      <c r="W3045" s="3" t="str">
        <f>IF(Bank_data3[[#This Row],[credit_risk]]=1,"High Risk","Low Risk")</f>
        <v>High Risk</v>
      </c>
      <c r="X3045" s="3" t="str">
        <f t="shared" si="329"/>
        <v>25-34</v>
      </c>
      <c r="Y3045" s="3" t="str">
        <f t="shared" si="330"/>
        <v>Middle Income</v>
      </c>
      <c r="Z3045" s="3" t="str">
        <f t="shared" si="331"/>
        <v>Poor</v>
      </c>
      <c r="AA3045" s="27">
        <f t="shared" si="332"/>
        <v>9.0648164229177514E-2</v>
      </c>
      <c r="AB3045" s="3" t="str">
        <f t="shared" si="333"/>
        <v>Low</v>
      </c>
      <c r="AC3045" s="3" t="str">
        <f t="shared" si="334"/>
        <v>High</v>
      </c>
      <c r="AD3045" s="3" t="str">
        <f t="shared" si="335"/>
        <v>No</v>
      </c>
    </row>
    <row r="3046" spans="1:30" ht="15" customHeight="1" x14ac:dyDescent="0.3">
      <c r="A3046" s="3" t="s">
        <v>3067</v>
      </c>
      <c r="B3046" s="3">
        <v>64</v>
      </c>
      <c r="C3046" s="3" t="s">
        <v>31</v>
      </c>
      <c r="D3046" s="3" t="s">
        <v>24</v>
      </c>
      <c r="E3046" s="3">
        <v>53002.074895801597</v>
      </c>
      <c r="F3046" s="3">
        <v>153</v>
      </c>
      <c r="G3046" s="3">
        <v>2141.17859550512</v>
      </c>
      <c r="H3046" s="3">
        <v>8</v>
      </c>
      <c r="I3046" s="3">
        <v>372.549548017083</v>
      </c>
      <c r="J3046" s="3">
        <v>8</v>
      </c>
      <c r="K3046" s="3">
        <v>649.84068308250801</v>
      </c>
      <c r="L3046" s="3">
        <v>76</v>
      </c>
      <c r="M3046" s="3">
        <v>1</v>
      </c>
      <c r="N3046" s="3">
        <v>6</v>
      </c>
      <c r="O3046" s="3">
        <v>785</v>
      </c>
      <c r="P3046" s="3">
        <v>5</v>
      </c>
      <c r="Q3046" s="3">
        <v>12321.686381494301</v>
      </c>
      <c r="R3046" s="3">
        <v>2</v>
      </c>
      <c r="S3046" s="3">
        <v>0</v>
      </c>
      <c r="T3046" s="3">
        <v>0</v>
      </c>
      <c r="U3046" s="3">
        <v>7099.7377153048801</v>
      </c>
      <c r="V3046" s="3">
        <v>0</v>
      </c>
      <c r="W3046" s="3" t="str">
        <f>IF(Bank_data3[[#This Row],[credit_risk]]=1,"High Risk","Low Risk")</f>
        <v>Low Risk</v>
      </c>
      <c r="X3046" s="3" t="str">
        <f t="shared" si="329"/>
        <v>55+</v>
      </c>
      <c r="Y3046" s="3" t="str">
        <f t="shared" si="330"/>
        <v>Middle Income</v>
      </c>
      <c r="Z3046" s="3" t="str">
        <f t="shared" si="331"/>
        <v>Very Good</v>
      </c>
      <c r="AA3046" s="27">
        <f t="shared" si="332"/>
        <v>0.23247554752748609</v>
      </c>
      <c r="AB3046" s="3" t="str">
        <f t="shared" si="333"/>
        <v>Medium</v>
      </c>
      <c r="AC3046" s="3" t="str">
        <f t="shared" si="334"/>
        <v>High</v>
      </c>
      <c r="AD3046" s="3" t="str">
        <f t="shared" si="335"/>
        <v>No</v>
      </c>
    </row>
    <row r="3047" spans="1:30" ht="15" customHeight="1" x14ac:dyDescent="0.3">
      <c r="A3047" s="3" t="s">
        <v>3068</v>
      </c>
      <c r="B3047" s="3">
        <v>52</v>
      </c>
      <c r="C3047" s="3" t="s">
        <v>23</v>
      </c>
      <c r="D3047" s="3" t="s">
        <v>26</v>
      </c>
      <c r="E3047" s="3">
        <v>75683.0505516017</v>
      </c>
      <c r="F3047" s="3">
        <v>35</v>
      </c>
      <c r="G3047" s="3">
        <v>1738.6161859974</v>
      </c>
      <c r="H3047" s="3">
        <v>1</v>
      </c>
      <c r="I3047" s="3">
        <v>346.53008118481</v>
      </c>
      <c r="J3047" s="3">
        <v>9</v>
      </c>
      <c r="K3047" s="3">
        <v>468.79604010152502</v>
      </c>
      <c r="L3047" s="3">
        <v>73</v>
      </c>
      <c r="M3047" s="3">
        <v>4</v>
      </c>
      <c r="N3047" s="3">
        <v>3</v>
      </c>
      <c r="O3047" s="3">
        <v>895</v>
      </c>
      <c r="P3047" s="3">
        <v>0</v>
      </c>
      <c r="Q3047" s="3">
        <v>16259.2889967462</v>
      </c>
      <c r="R3047" s="3">
        <v>1</v>
      </c>
      <c r="S3047" s="3">
        <v>0</v>
      </c>
      <c r="T3047" s="3">
        <v>0</v>
      </c>
      <c r="U3047" s="3">
        <v>9271.4947503864405</v>
      </c>
      <c r="V3047" s="3">
        <v>0</v>
      </c>
      <c r="W3047" s="3" t="str">
        <f>IF(Bank_data3[[#This Row],[credit_risk]]=1,"High Risk","Low Risk")</f>
        <v>Low Risk</v>
      </c>
      <c r="X3047" s="3" t="str">
        <f t="shared" si="329"/>
        <v>45-54</v>
      </c>
      <c r="Y3047" s="3" t="str">
        <f t="shared" si="330"/>
        <v>Middle Income</v>
      </c>
      <c r="Z3047" s="3" t="str">
        <f t="shared" si="331"/>
        <v>Excellent</v>
      </c>
      <c r="AA3047" s="27">
        <f t="shared" si="332"/>
        <v>0.21483395394666871</v>
      </c>
      <c r="AB3047" s="3" t="str">
        <f t="shared" si="333"/>
        <v>Medium</v>
      </c>
      <c r="AC3047" s="3" t="str">
        <f t="shared" si="334"/>
        <v>High</v>
      </c>
      <c r="AD3047" s="3" t="str">
        <f t="shared" si="335"/>
        <v>No</v>
      </c>
    </row>
    <row r="3048" spans="1:30" ht="15" customHeight="1" x14ac:dyDescent="0.3">
      <c r="A3048" s="3" t="s">
        <v>3069</v>
      </c>
      <c r="B3048" s="3">
        <v>36</v>
      </c>
      <c r="C3048" s="3" t="s">
        <v>28</v>
      </c>
      <c r="D3048" s="3" t="s">
        <v>24</v>
      </c>
      <c r="E3048" s="3">
        <v>47720.104132446097</v>
      </c>
      <c r="F3048" s="3">
        <v>138</v>
      </c>
      <c r="G3048" s="3">
        <v>2169.1044342666801</v>
      </c>
      <c r="H3048" s="3">
        <v>8</v>
      </c>
      <c r="I3048" s="3">
        <v>1457.31471240728</v>
      </c>
      <c r="J3048" s="3">
        <v>29</v>
      </c>
      <c r="K3048" s="3">
        <v>436.75401430065898</v>
      </c>
      <c r="L3048" s="3">
        <v>4</v>
      </c>
      <c r="M3048" s="3">
        <v>8</v>
      </c>
      <c r="N3048" s="3">
        <v>1</v>
      </c>
      <c r="O3048" s="3">
        <v>342</v>
      </c>
      <c r="P3048" s="3">
        <v>0</v>
      </c>
      <c r="Q3048" s="3">
        <v>5673.0070978022804</v>
      </c>
      <c r="R3048" s="3">
        <v>6</v>
      </c>
      <c r="S3048" s="3">
        <v>0</v>
      </c>
      <c r="T3048" s="3">
        <v>0</v>
      </c>
      <c r="U3048" s="3">
        <v>5702.7865731318198</v>
      </c>
      <c r="V3048" s="3">
        <v>1</v>
      </c>
      <c r="W3048" s="3" t="str">
        <f>IF(Bank_data3[[#This Row],[credit_risk]]=1,"High Risk","Low Risk")</f>
        <v>High Risk</v>
      </c>
      <c r="X3048" s="3" t="str">
        <f t="shared" si="329"/>
        <v>35-44</v>
      </c>
      <c r="Y3048" s="3" t="str">
        <f t="shared" si="330"/>
        <v>Low Income</v>
      </c>
      <c r="Z3048" s="3" t="str">
        <f t="shared" si="331"/>
        <v>Poor</v>
      </c>
      <c r="AA3048" s="27">
        <f t="shared" si="332"/>
        <v>0.11888086166067396</v>
      </c>
      <c r="AB3048" s="3" t="str">
        <f t="shared" si="333"/>
        <v>Medium</v>
      </c>
      <c r="AC3048" s="3" t="str">
        <f t="shared" si="334"/>
        <v>Low</v>
      </c>
      <c r="AD3048" s="3" t="str">
        <f t="shared" si="335"/>
        <v>No</v>
      </c>
    </row>
    <row r="3049" spans="1:30" ht="15" customHeight="1" x14ac:dyDescent="0.3">
      <c r="A3049" s="3" t="s">
        <v>3070</v>
      </c>
      <c r="B3049" s="3">
        <v>25</v>
      </c>
      <c r="C3049" s="3" t="s">
        <v>23</v>
      </c>
      <c r="D3049" s="3" t="s">
        <v>33</v>
      </c>
      <c r="E3049" s="3">
        <v>45102.300845284997</v>
      </c>
      <c r="F3049" s="3">
        <v>172</v>
      </c>
      <c r="G3049" s="3">
        <v>1969.90548663034</v>
      </c>
      <c r="H3049" s="3">
        <v>8</v>
      </c>
      <c r="I3049" s="3">
        <v>900.73367392422995</v>
      </c>
      <c r="J3049" s="3">
        <v>42</v>
      </c>
      <c r="K3049" s="3">
        <v>640.79526684924099</v>
      </c>
      <c r="L3049" s="3">
        <v>35</v>
      </c>
      <c r="M3049" s="3">
        <v>16</v>
      </c>
      <c r="N3049" s="3">
        <v>3</v>
      </c>
      <c r="O3049" s="3">
        <v>824</v>
      </c>
      <c r="P3049" s="3">
        <v>3</v>
      </c>
      <c r="Q3049" s="3">
        <v>14802.987769014801</v>
      </c>
      <c r="R3049" s="3">
        <v>6</v>
      </c>
      <c r="S3049" s="3">
        <v>0</v>
      </c>
      <c r="T3049" s="3">
        <v>0</v>
      </c>
      <c r="U3049" s="3">
        <v>11285.7826102217</v>
      </c>
      <c r="V3049" s="3">
        <v>1</v>
      </c>
      <c r="W3049" s="3" t="str">
        <f>IF(Bank_data3[[#This Row],[credit_risk]]=1,"High Risk","Low Risk")</f>
        <v>High Risk</v>
      </c>
      <c r="X3049" s="3" t="str">
        <f t="shared" si="329"/>
        <v>25-34</v>
      </c>
      <c r="Y3049" s="3" t="str">
        <f t="shared" si="330"/>
        <v>Low Income</v>
      </c>
      <c r="Z3049" s="3" t="str">
        <f t="shared" si="331"/>
        <v>Excellent</v>
      </c>
      <c r="AA3049" s="27">
        <f t="shared" si="332"/>
        <v>0.3282091487925124</v>
      </c>
      <c r="AB3049" s="3" t="str">
        <f t="shared" si="333"/>
        <v>Medium</v>
      </c>
      <c r="AC3049" s="3" t="str">
        <f t="shared" si="334"/>
        <v>High</v>
      </c>
      <c r="AD3049" s="3" t="str">
        <f t="shared" si="335"/>
        <v>No</v>
      </c>
    </row>
    <row r="3050" spans="1:30" ht="15" customHeight="1" x14ac:dyDescent="0.3">
      <c r="A3050" s="3" t="s">
        <v>3071</v>
      </c>
      <c r="B3050" s="3">
        <v>23</v>
      </c>
      <c r="C3050" s="3" t="s">
        <v>28</v>
      </c>
      <c r="D3050" s="3" t="s">
        <v>24</v>
      </c>
      <c r="E3050" s="3">
        <v>32453.764203238901</v>
      </c>
      <c r="F3050" s="3">
        <v>79</v>
      </c>
      <c r="G3050" s="3">
        <v>1548.36880916323</v>
      </c>
      <c r="H3050" s="3">
        <v>9</v>
      </c>
      <c r="I3050" s="3">
        <v>595.96182325833797</v>
      </c>
      <c r="J3050" s="3">
        <v>17</v>
      </c>
      <c r="K3050" s="3">
        <v>285.06081908694898</v>
      </c>
      <c r="L3050" s="3">
        <v>18</v>
      </c>
      <c r="M3050" s="3">
        <v>18</v>
      </c>
      <c r="N3050" s="3">
        <v>7</v>
      </c>
      <c r="O3050" s="3">
        <v>756</v>
      </c>
      <c r="P3050" s="3">
        <v>4</v>
      </c>
      <c r="Q3050" s="3">
        <v>18288.746763486601</v>
      </c>
      <c r="R3050" s="3">
        <v>4</v>
      </c>
      <c r="S3050" s="3">
        <v>0</v>
      </c>
      <c r="T3050" s="3">
        <v>1</v>
      </c>
      <c r="U3050" s="3">
        <v>4700.9819009985904</v>
      </c>
      <c r="V3050" s="3">
        <v>1</v>
      </c>
      <c r="W3050" s="3" t="str">
        <f>IF(Bank_data3[[#This Row],[credit_risk]]=1,"High Risk","Low Risk")</f>
        <v>High Risk</v>
      </c>
      <c r="X3050" s="3" t="str">
        <f t="shared" si="329"/>
        <v>18-24</v>
      </c>
      <c r="Y3050" s="3" t="str">
        <f t="shared" si="330"/>
        <v>Low Income</v>
      </c>
      <c r="Z3050" s="3" t="str">
        <f t="shared" si="331"/>
        <v>Very Good</v>
      </c>
      <c r="AA3050" s="27">
        <f t="shared" si="332"/>
        <v>0.56353237328511108</v>
      </c>
      <c r="AB3050" s="3" t="str">
        <f t="shared" si="333"/>
        <v>Medium</v>
      </c>
      <c r="AC3050" s="3" t="str">
        <f t="shared" si="334"/>
        <v>Medium</v>
      </c>
      <c r="AD3050" s="3" t="str">
        <f t="shared" si="335"/>
        <v>No</v>
      </c>
    </row>
    <row r="3051" spans="1:30" ht="15" customHeight="1" x14ac:dyDescent="0.3">
      <c r="A3051" s="3" t="s">
        <v>3072</v>
      </c>
      <c r="B3051" s="3">
        <v>39</v>
      </c>
      <c r="C3051" s="3" t="s">
        <v>28</v>
      </c>
      <c r="D3051" s="3" t="s">
        <v>33</v>
      </c>
      <c r="E3051" s="3">
        <v>33189.045666475802</v>
      </c>
      <c r="F3051" s="3">
        <v>199</v>
      </c>
      <c r="G3051" s="3">
        <v>1510.55775890723</v>
      </c>
      <c r="H3051" s="3">
        <v>8</v>
      </c>
      <c r="I3051" s="3">
        <v>464.049138196358</v>
      </c>
      <c r="J3051" s="3">
        <v>16</v>
      </c>
      <c r="K3051" s="3">
        <v>208.603999265422</v>
      </c>
      <c r="L3051" s="3">
        <v>29</v>
      </c>
      <c r="M3051" s="3">
        <v>14</v>
      </c>
      <c r="N3051" s="3">
        <v>1</v>
      </c>
      <c r="O3051" s="3">
        <v>415</v>
      </c>
      <c r="P3051" s="3">
        <v>5</v>
      </c>
      <c r="Q3051" s="3">
        <v>14117.8041640089</v>
      </c>
      <c r="R3051" s="3">
        <v>5</v>
      </c>
      <c r="S3051" s="3">
        <v>0</v>
      </c>
      <c r="T3051" s="3">
        <v>0</v>
      </c>
      <c r="U3051" s="3">
        <v>6784.2338342599096</v>
      </c>
      <c r="V3051" s="3">
        <v>1</v>
      </c>
      <c r="W3051" s="3" t="str">
        <f>IF(Bank_data3[[#This Row],[credit_risk]]=1,"High Risk","Low Risk")</f>
        <v>High Risk</v>
      </c>
      <c r="X3051" s="3" t="str">
        <f t="shared" si="329"/>
        <v>35-44</v>
      </c>
      <c r="Y3051" s="3" t="str">
        <f t="shared" si="330"/>
        <v>Low Income</v>
      </c>
      <c r="Z3051" s="3" t="str">
        <f t="shared" si="331"/>
        <v>Poor</v>
      </c>
      <c r="AA3051" s="27">
        <f t="shared" si="332"/>
        <v>0.42537541771709542</v>
      </c>
      <c r="AB3051" s="3" t="str">
        <f t="shared" si="333"/>
        <v>Medium</v>
      </c>
      <c r="AC3051" s="3" t="str">
        <f t="shared" si="334"/>
        <v>Medium</v>
      </c>
      <c r="AD3051" s="3" t="str">
        <f t="shared" si="335"/>
        <v>No</v>
      </c>
    </row>
    <row r="3052" spans="1:30" ht="15" customHeight="1" x14ac:dyDescent="0.3">
      <c r="A3052" s="3" t="s">
        <v>3073</v>
      </c>
      <c r="B3052" s="3">
        <v>67</v>
      </c>
      <c r="C3052" s="3" t="s">
        <v>31</v>
      </c>
      <c r="D3052" s="3" t="s">
        <v>33</v>
      </c>
      <c r="E3052" s="3">
        <v>31559.270017722101</v>
      </c>
      <c r="F3052" s="3">
        <v>43</v>
      </c>
      <c r="G3052" s="3">
        <v>1577.40927746946</v>
      </c>
      <c r="H3052" s="3">
        <v>9</v>
      </c>
      <c r="I3052" s="3">
        <v>500.36225586212697</v>
      </c>
      <c r="J3052" s="3">
        <v>5</v>
      </c>
      <c r="K3052" s="3">
        <v>164.60001091863401</v>
      </c>
      <c r="L3052" s="3">
        <v>40</v>
      </c>
      <c r="M3052" s="3">
        <v>1</v>
      </c>
      <c r="N3052" s="3">
        <v>0</v>
      </c>
      <c r="O3052" s="3">
        <v>405</v>
      </c>
      <c r="P3052" s="3">
        <v>1</v>
      </c>
      <c r="Q3052" s="3">
        <v>18753.2608965992</v>
      </c>
      <c r="R3052" s="3">
        <v>0</v>
      </c>
      <c r="S3052" s="3">
        <v>0</v>
      </c>
      <c r="T3052" s="3">
        <v>0</v>
      </c>
      <c r="U3052" s="3">
        <v>11100.8484872191</v>
      </c>
      <c r="V3052" s="3">
        <v>1</v>
      </c>
      <c r="W3052" s="3" t="str">
        <f>IF(Bank_data3[[#This Row],[credit_risk]]=1,"High Risk","Low Risk")</f>
        <v>High Risk</v>
      </c>
      <c r="X3052" s="3" t="str">
        <f t="shared" si="329"/>
        <v>55+</v>
      </c>
      <c r="Y3052" s="3" t="str">
        <f t="shared" si="330"/>
        <v>Low Income</v>
      </c>
      <c r="Z3052" s="3" t="str">
        <f t="shared" si="331"/>
        <v>Poor</v>
      </c>
      <c r="AA3052" s="27">
        <f t="shared" si="332"/>
        <v>0.59422353197866462</v>
      </c>
      <c r="AB3052" s="3" t="str">
        <f t="shared" si="333"/>
        <v>Medium</v>
      </c>
      <c r="AC3052" s="3" t="str">
        <f t="shared" si="334"/>
        <v>High</v>
      </c>
      <c r="AD3052" s="3" t="str">
        <f t="shared" si="335"/>
        <v>No</v>
      </c>
    </row>
    <row r="3053" spans="1:30" ht="15" customHeight="1" x14ac:dyDescent="0.3">
      <c r="A3053" s="3" t="s">
        <v>3074</v>
      </c>
      <c r="B3053" s="3">
        <v>66</v>
      </c>
      <c r="C3053" s="3" t="s">
        <v>31</v>
      </c>
      <c r="D3053" s="3" t="s">
        <v>24</v>
      </c>
      <c r="E3053" s="3">
        <v>53931.193617393903</v>
      </c>
      <c r="F3053" s="3">
        <v>76</v>
      </c>
      <c r="G3053" s="3">
        <v>1209.0645193550299</v>
      </c>
      <c r="H3053" s="3">
        <v>9</v>
      </c>
      <c r="I3053" s="3">
        <v>586.74521192276802</v>
      </c>
      <c r="J3053" s="3">
        <v>10</v>
      </c>
      <c r="K3053" s="3">
        <v>559.79429422311102</v>
      </c>
      <c r="L3053" s="3">
        <v>47</v>
      </c>
      <c r="M3053" s="3">
        <v>8</v>
      </c>
      <c r="N3053" s="3">
        <v>0</v>
      </c>
      <c r="O3053" s="3">
        <v>644</v>
      </c>
      <c r="P3053" s="3">
        <v>3</v>
      </c>
      <c r="Q3053" s="3">
        <v>11752.000684381999</v>
      </c>
      <c r="R3053" s="3">
        <v>0</v>
      </c>
      <c r="S3053" s="3">
        <v>0</v>
      </c>
      <c r="T3053" s="3">
        <v>0</v>
      </c>
      <c r="U3053" s="3">
        <v>6496.1643751142501</v>
      </c>
      <c r="V3053" s="3">
        <v>0</v>
      </c>
      <c r="W3053" s="3" t="str">
        <f>IF(Bank_data3[[#This Row],[credit_risk]]=1,"High Risk","Low Risk")</f>
        <v>Low Risk</v>
      </c>
      <c r="X3053" s="3" t="str">
        <f t="shared" si="329"/>
        <v>55+</v>
      </c>
      <c r="Y3053" s="3" t="str">
        <f t="shared" si="330"/>
        <v>Middle Income</v>
      </c>
      <c r="Z3053" s="3" t="str">
        <f t="shared" si="331"/>
        <v>Fair</v>
      </c>
      <c r="AA3053" s="27">
        <f t="shared" si="332"/>
        <v>0.2179072980982891</v>
      </c>
      <c r="AB3053" s="3" t="str">
        <f t="shared" si="333"/>
        <v>Medium</v>
      </c>
      <c r="AC3053" s="3" t="str">
        <f t="shared" si="334"/>
        <v>High</v>
      </c>
      <c r="AD3053" s="3" t="str">
        <f t="shared" si="335"/>
        <v>No</v>
      </c>
    </row>
    <row r="3054" spans="1:30" ht="15" customHeight="1" x14ac:dyDescent="0.3">
      <c r="A3054" s="3" t="s">
        <v>3075</v>
      </c>
      <c r="B3054" s="3">
        <v>46</v>
      </c>
      <c r="C3054" s="3" t="s">
        <v>28</v>
      </c>
      <c r="D3054" s="3" t="s">
        <v>26</v>
      </c>
      <c r="E3054" s="3">
        <v>45156.212263823603</v>
      </c>
      <c r="F3054" s="3">
        <v>65</v>
      </c>
      <c r="G3054" s="3">
        <v>1218.34774822706</v>
      </c>
      <c r="H3054" s="3">
        <v>3</v>
      </c>
      <c r="I3054" s="3">
        <v>1260.6893256892999</v>
      </c>
      <c r="J3054" s="3">
        <v>23</v>
      </c>
      <c r="K3054" s="3">
        <v>773.57235553094699</v>
      </c>
      <c r="L3054" s="3">
        <v>27</v>
      </c>
      <c r="M3054" s="3">
        <v>10</v>
      </c>
      <c r="N3054" s="3">
        <v>6</v>
      </c>
      <c r="O3054" s="3">
        <v>688</v>
      </c>
      <c r="P3054" s="3">
        <v>2</v>
      </c>
      <c r="Q3054" s="3">
        <v>6916.10319193327</v>
      </c>
      <c r="R3054" s="3">
        <v>1</v>
      </c>
      <c r="S3054" s="3">
        <v>0</v>
      </c>
      <c r="T3054" s="3">
        <v>0</v>
      </c>
      <c r="U3054" s="3">
        <v>14202.6259976449</v>
      </c>
      <c r="V3054" s="3">
        <v>0</v>
      </c>
      <c r="W3054" s="3" t="str">
        <f>IF(Bank_data3[[#This Row],[credit_risk]]=1,"High Risk","Low Risk")</f>
        <v>Low Risk</v>
      </c>
      <c r="X3054" s="3" t="str">
        <f t="shared" si="329"/>
        <v>45-54</v>
      </c>
      <c r="Y3054" s="3" t="str">
        <f t="shared" si="330"/>
        <v>Low Income</v>
      </c>
      <c r="Z3054" s="3" t="str">
        <f t="shared" si="331"/>
        <v>Good</v>
      </c>
      <c r="AA3054" s="27">
        <f t="shared" si="332"/>
        <v>0.15315950663723027</v>
      </c>
      <c r="AB3054" s="3" t="str">
        <f t="shared" si="333"/>
        <v>Medium</v>
      </c>
      <c r="AC3054" s="3" t="str">
        <f t="shared" si="334"/>
        <v>Medium</v>
      </c>
      <c r="AD3054" s="3" t="str">
        <f t="shared" si="335"/>
        <v>No</v>
      </c>
    </row>
    <row r="3055" spans="1:30" ht="15" customHeight="1" x14ac:dyDescent="0.3">
      <c r="A3055" s="3" t="s">
        <v>3076</v>
      </c>
      <c r="B3055" s="3">
        <v>34</v>
      </c>
      <c r="C3055" s="3" t="s">
        <v>31</v>
      </c>
      <c r="D3055" s="3" t="s">
        <v>33</v>
      </c>
      <c r="E3055" s="3">
        <v>55952.478079823399</v>
      </c>
      <c r="F3055" s="3">
        <v>16</v>
      </c>
      <c r="G3055" s="3">
        <v>1901.59474453947</v>
      </c>
      <c r="H3055" s="3">
        <v>4</v>
      </c>
      <c r="I3055" s="3">
        <v>789.51979352978799</v>
      </c>
      <c r="J3055" s="3">
        <v>35</v>
      </c>
      <c r="K3055" s="3">
        <v>517.71622191595395</v>
      </c>
      <c r="L3055" s="3">
        <v>30</v>
      </c>
      <c r="M3055" s="3">
        <v>5</v>
      </c>
      <c r="N3055" s="3">
        <v>6</v>
      </c>
      <c r="O3055" s="3">
        <v>834</v>
      </c>
      <c r="P3055" s="3">
        <v>2</v>
      </c>
      <c r="Q3055" s="3">
        <v>11081.8928466866</v>
      </c>
      <c r="R3055" s="3">
        <v>1</v>
      </c>
      <c r="S3055" s="3">
        <v>0</v>
      </c>
      <c r="T3055" s="3">
        <v>0</v>
      </c>
      <c r="U3055" s="3">
        <v>4688.6297350143705</v>
      </c>
      <c r="V3055" s="3">
        <v>0</v>
      </c>
      <c r="W3055" s="3" t="str">
        <f>IF(Bank_data3[[#This Row],[credit_risk]]=1,"High Risk","Low Risk")</f>
        <v>Low Risk</v>
      </c>
      <c r="X3055" s="3" t="str">
        <f t="shared" si="329"/>
        <v>25-34</v>
      </c>
      <c r="Y3055" s="3" t="str">
        <f t="shared" si="330"/>
        <v>Middle Income</v>
      </c>
      <c r="Z3055" s="3" t="str">
        <f t="shared" si="331"/>
        <v>Excellent</v>
      </c>
      <c r="AA3055" s="27">
        <f t="shared" si="332"/>
        <v>0.19805901770564757</v>
      </c>
      <c r="AB3055" s="3" t="str">
        <f t="shared" si="333"/>
        <v>Medium</v>
      </c>
      <c r="AC3055" s="3" t="str">
        <f t="shared" si="334"/>
        <v>High</v>
      </c>
      <c r="AD3055" s="3" t="str">
        <f t="shared" si="335"/>
        <v>No</v>
      </c>
    </row>
    <row r="3056" spans="1:30" ht="15" customHeight="1" x14ac:dyDescent="0.3">
      <c r="A3056" s="3" t="s">
        <v>3077</v>
      </c>
      <c r="B3056" s="3">
        <v>25</v>
      </c>
      <c r="C3056" s="3" t="s">
        <v>23</v>
      </c>
      <c r="D3056" s="3" t="s">
        <v>33</v>
      </c>
      <c r="E3056" s="3">
        <v>28233.5224196911</v>
      </c>
      <c r="F3056" s="3">
        <v>218</v>
      </c>
      <c r="G3056" s="3">
        <v>2652.5621535770401</v>
      </c>
      <c r="H3056" s="3">
        <v>7</v>
      </c>
      <c r="I3056" s="3">
        <v>293.38675395411798</v>
      </c>
      <c r="J3056" s="3">
        <v>32</v>
      </c>
      <c r="K3056" s="3">
        <v>566.03434591087705</v>
      </c>
      <c r="L3056" s="3">
        <v>56</v>
      </c>
      <c r="M3056" s="3">
        <v>14</v>
      </c>
      <c r="N3056" s="3">
        <v>3</v>
      </c>
      <c r="O3056" s="3">
        <v>540</v>
      </c>
      <c r="P3056" s="3">
        <v>1</v>
      </c>
      <c r="Q3056" s="3">
        <v>3811.9105822502102</v>
      </c>
      <c r="R3056" s="3">
        <v>7</v>
      </c>
      <c r="S3056" s="3">
        <v>0</v>
      </c>
      <c r="T3056" s="3">
        <v>0</v>
      </c>
      <c r="U3056" s="3">
        <v>12663.827835857701</v>
      </c>
      <c r="V3056" s="3">
        <v>1</v>
      </c>
      <c r="W3056" s="3" t="str">
        <f>IF(Bank_data3[[#This Row],[credit_risk]]=1,"High Risk","Low Risk")</f>
        <v>High Risk</v>
      </c>
      <c r="X3056" s="3" t="str">
        <f t="shared" si="329"/>
        <v>25-34</v>
      </c>
      <c r="Y3056" s="3" t="str">
        <f t="shared" si="330"/>
        <v>Low Income</v>
      </c>
      <c r="Z3056" s="3" t="str">
        <f t="shared" si="331"/>
        <v>Poor</v>
      </c>
      <c r="AA3056" s="27">
        <f t="shared" si="332"/>
        <v>0.13501363824131427</v>
      </c>
      <c r="AB3056" s="3" t="str">
        <f t="shared" si="333"/>
        <v>Medium</v>
      </c>
      <c r="AC3056" s="3" t="str">
        <f t="shared" si="334"/>
        <v>High</v>
      </c>
      <c r="AD3056" s="3" t="str">
        <f t="shared" si="335"/>
        <v>No</v>
      </c>
    </row>
    <row r="3057" spans="1:30" ht="15" customHeight="1" x14ac:dyDescent="0.3">
      <c r="A3057" s="3" t="s">
        <v>3078</v>
      </c>
      <c r="B3057" s="3">
        <v>66</v>
      </c>
      <c r="C3057" s="3" t="s">
        <v>31</v>
      </c>
      <c r="D3057" s="3" t="s">
        <v>24</v>
      </c>
      <c r="E3057" s="3">
        <v>34597.540396872901</v>
      </c>
      <c r="F3057" s="3">
        <v>192</v>
      </c>
      <c r="G3057" s="3">
        <v>159.34655179381301</v>
      </c>
      <c r="H3057" s="3">
        <v>7</v>
      </c>
      <c r="I3057" s="3">
        <v>1608.66074615563</v>
      </c>
      <c r="J3057" s="3">
        <v>32</v>
      </c>
      <c r="K3057" s="3">
        <v>370.13883299339801</v>
      </c>
      <c r="L3057" s="3">
        <v>42</v>
      </c>
      <c r="M3057" s="3">
        <v>19</v>
      </c>
      <c r="N3057" s="3">
        <v>4</v>
      </c>
      <c r="O3057" s="3">
        <v>395</v>
      </c>
      <c r="P3057" s="3">
        <v>5</v>
      </c>
      <c r="Q3057" s="3">
        <v>26255.326152464</v>
      </c>
      <c r="R3057" s="3">
        <v>0</v>
      </c>
      <c r="S3057" s="3">
        <v>0</v>
      </c>
      <c r="T3057" s="3">
        <v>0</v>
      </c>
      <c r="U3057" s="3">
        <v>2413.2210642610999</v>
      </c>
      <c r="V3057" s="3">
        <v>1</v>
      </c>
      <c r="W3057" s="3" t="str">
        <f>IF(Bank_data3[[#This Row],[credit_risk]]=1,"High Risk","Low Risk")</f>
        <v>High Risk</v>
      </c>
      <c r="X3057" s="3" t="str">
        <f t="shared" si="329"/>
        <v>55+</v>
      </c>
      <c r="Y3057" s="3" t="str">
        <f t="shared" si="330"/>
        <v>Low Income</v>
      </c>
      <c r="Z3057" s="3" t="str">
        <f t="shared" si="331"/>
        <v>Poor</v>
      </c>
      <c r="AA3057" s="27">
        <f t="shared" si="332"/>
        <v>0.75887840150732477</v>
      </c>
      <c r="AB3057" s="3" t="str">
        <f t="shared" si="333"/>
        <v>Low</v>
      </c>
      <c r="AC3057" s="3" t="str">
        <f t="shared" si="334"/>
        <v>High</v>
      </c>
      <c r="AD3057" s="3" t="str">
        <f t="shared" si="335"/>
        <v>No</v>
      </c>
    </row>
    <row r="3058" spans="1:30" ht="15" customHeight="1" x14ac:dyDescent="0.3">
      <c r="A3058" s="3" t="s">
        <v>3079</v>
      </c>
      <c r="B3058" s="3">
        <v>33</v>
      </c>
      <c r="C3058" s="3" t="s">
        <v>31</v>
      </c>
      <c r="D3058" s="3" t="s">
        <v>26</v>
      </c>
      <c r="E3058" s="3">
        <v>34294.219218040802</v>
      </c>
      <c r="F3058" s="3">
        <v>77</v>
      </c>
      <c r="G3058" s="3">
        <v>3409.9970582994201</v>
      </c>
      <c r="H3058" s="3">
        <v>0</v>
      </c>
      <c r="I3058" s="3">
        <v>400.94360122193598</v>
      </c>
      <c r="J3058" s="3">
        <v>17</v>
      </c>
      <c r="K3058" s="3">
        <v>565.07782129358304</v>
      </c>
      <c r="L3058" s="3">
        <v>64</v>
      </c>
      <c r="M3058" s="3">
        <v>3</v>
      </c>
      <c r="N3058" s="3">
        <v>4</v>
      </c>
      <c r="O3058" s="3">
        <v>609</v>
      </c>
      <c r="P3058" s="3">
        <v>5</v>
      </c>
      <c r="Q3058" s="3">
        <v>11951.6812209531</v>
      </c>
      <c r="R3058" s="3">
        <v>0</v>
      </c>
      <c r="S3058" s="3">
        <v>0</v>
      </c>
      <c r="T3058" s="3">
        <v>0</v>
      </c>
      <c r="U3058" s="3">
        <v>5887.4264296695301</v>
      </c>
      <c r="V3058" s="3">
        <v>0</v>
      </c>
      <c r="W3058" s="3" t="str">
        <f>IF(Bank_data3[[#This Row],[credit_risk]]=1,"High Risk","Low Risk")</f>
        <v>Low Risk</v>
      </c>
      <c r="X3058" s="3" t="str">
        <f t="shared" si="329"/>
        <v>25-34</v>
      </c>
      <c r="Y3058" s="3" t="str">
        <f t="shared" si="330"/>
        <v>Low Income</v>
      </c>
      <c r="Z3058" s="3" t="str">
        <f t="shared" si="331"/>
        <v>Fair</v>
      </c>
      <c r="AA3058" s="27">
        <f t="shared" si="332"/>
        <v>0.34850425212963598</v>
      </c>
      <c r="AB3058" s="3" t="str">
        <f t="shared" si="333"/>
        <v>Medium</v>
      </c>
      <c r="AC3058" s="3" t="str">
        <f t="shared" si="334"/>
        <v>High</v>
      </c>
      <c r="AD3058" s="3" t="str">
        <f t="shared" si="335"/>
        <v>No</v>
      </c>
    </row>
    <row r="3059" spans="1:30" ht="15" customHeight="1" x14ac:dyDescent="0.3">
      <c r="A3059" s="3" t="s">
        <v>3080</v>
      </c>
      <c r="B3059" s="3">
        <v>30</v>
      </c>
      <c r="C3059" s="3" t="s">
        <v>23</v>
      </c>
      <c r="D3059" s="3" t="s">
        <v>26</v>
      </c>
      <c r="E3059" s="3">
        <v>89046.873232262296</v>
      </c>
      <c r="F3059" s="3">
        <v>176</v>
      </c>
      <c r="G3059" s="3">
        <v>2054.10200731636</v>
      </c>
      <c r="H3059" s="3">
        <v>9</v>
      </c>
      <c r="I3059" s="3">
        <v>593.20764152664594</v>
      </c>
      <c r="J3059" s="3">
        <v>4</v>
      </c>
      <c r="K3059" s="3">
        <v>534.22514294166501</v>
      </c>
      <c r="L3059" s="3">
        <v>8</v>
      </c>
      <c r="M3059" s="3">
        <v>14</v>
      </c>
      <c r="N3059" s="3">
        <v>6</v>
      </c>
      <c r="O3059" s="3">
        <v>424</v>
      </c>
      <c r="P3059" s="3">
        <v>4</v>
      </c>
      <c r="Q3059" s="3">
        <v>708.68798390324105</v>
      </c>
      <c r="R3059" s="3">
        <v>7</v>
      </c>
      <c r="S3059" s="3">
        <v>0</v>
      </c>
      <c r="T3059" s="3">
        <v>0</v>
      </c>
      <c r="U3059" s="3">
        <v>11510.322397227999</v>
      </c>
      <c r="V3059" s="3">
        <v>1</v>
      </c>
      <c r="W3059" s="3" t="str">
        <f>IF(Bank_data3[[#This Row],[credit_risk]]=1,"High Risk","Low Risk")</f>
        <v>High Risk</v>
      </c>
      <c r="X3059" s="3" t="str">
        <f t="shared" si="329"/>
        <v>25-34</v>
      </c>
      <c r="Y3059" s="3" t="str">
        <f t="shared" si="330"/>
        <v>Middle Income</v>
      </c>
      <c r="Z3059" s="3" t="str">
        <f t="shared" si="331"/>
        <v>Poor</v>
      </c>
      <c r="AA3059" s="27">
        <f t="shared" si="332"/>
        <v>7.9585948184251187E-3</v>
      </c>
      <c r="AB3059" s="3" t="str">
        <f t="shared" si="333"/>
        <v>Medium</v>
      </c>
      <c r="AC3059" s="3" t="str">
        <f t="shared" si="334"/>
        <v>Low</v>
      </c>
      <c r="AD3059" s="3" t="str">
        <f t="shared" si="335"/>
        <v>No</v>
      </c>
    </row>
    <row r="3060" spans="1:30" ht="15" customHeight="1" x14ac:dyDescent="0.3">
      <c r="A3060" s="3" t="s">
        <v>3081</v>
      </c>
      <c r="B3060" s="3">
        <v>58</v>
      </c>
      <c r="C3060" s="3" t="s">
        <v>31</v>
      </c>
      <c r="D3060" s="3" t="s">
        <v>24</v>
      </c>
      <c r="E3060" s="3">
        <v>47017.736079595401</v>
      </c>
      <c r="F3060" s="3">
        <v>69</v>
      </c>
      <c r="G3060" s="3">
        <v>1848.40411261648</v>
      </c>
      <c r="H3060" s="3">
        <v>0</v>
      </c>
      <c r="I3060" s="3">
        <v>1258.55053567186</v>
      </c>
      <c r="J3060" s="3">
        <v>30</v>
      </c>
      <c r="K3060" s="3">
        <v>620.71879110890495</v>
      </c>
      <c r="L3060" s="3">
        <v>11</v>
      </c>
      <c r="M3060" s="3">
        <v>17</v>
      </c>
      <c r="N3060" s="3">
        <v>2</v>
      </c>
      <c r="O3060" s="3">
        <v>533</v>
      </c>
      <c r="P3060" s="3">
        <v>2</v>
      </c>
      <c r="Q3060" s="3">
        <v>8089.8233672372598</v>
      </c>
      <c r="R3060" s="3">
        <v>1</v>
      </c>
      <c r="S3060" s="3">
        <v>0</v>
      </c>
      <c r="T3060" s="3">
        <v>0</v>
      </c>
      <c r="U3060" s="3">
        <v>15782.4830334751</v>
      </c>
      <c r="V3060" s="3">
        <v>1</v>
      </c>
      <c r="W3060" s="3" t="str">
        <f>IF(Bank_data3[[#This Row],[credit_risk]]=1,"High Risk","Low Risk")</f>
        <v>High Risk</v>
      </c>
      <c r="X3060" s="3" t="str">
        <f t="shared" si="329"/>
        <v>55+</v>
      </c>
      <c r="Y3060" s="3" t="str">
        <f t="shared" si="330"/>
        <v>Low Income</v>
      </c>
      <c r="Z3060" s="3" t="str">
        <f t="shared" si="331"/>
        <v>Poor</v>
      </c>
      <c r="AA3060" s="27">
        <f t="shared" si="332"/>
        <v>0.17205897267240083</v>
      </c>
      <c r="AB3060" s="3" t="str">
        <f t="shared" si="333"/>
        <v>Medium</v>
      </c>
      <c r="AC3060" s="3" t="str">
        <f t="shared" si="334"/>
        <v>Medium</v>
      </c>
      <c r="AD3060" s="3" t="str">
        <f t="shared" si="335"/>
        <v>No</v>
      </c>
    </row>
    <row r="3061" spans="1:30" ht="15" customHeight="1" x14ac:dyDescent="0.3">
      <c r="A3061" s="3" t="s">
        <v>3082</v>
      </c>
      <c r="B3061" s="3">
        <v>28</v>
      </c>
      <c r="C3061" s="3" t="s">
        <v>28</v>
      </c>
      <c r="D3061" s="3" t="s">
        <v>26</v>
      </c>
      <c r="E3061" s="3">
        <v>48805.406208121101</v>
      </c>
      <c r="F3061" s="3">
        <v>95</v>
      </c>
      <c r="G3061" s="3">
        <v>693.351506566534</v>
      </c>
      <c r="H3061" s="3">
        <v>9</v>
      </c>
      <c r="I3061" s="3">
        <v>945.30237141317298</v>
      </c>
      <c r="J3061" s="3">
        <v>15</v>
      </c>
      <c r="K3061" s="3">
        <v>0</v>
      </c>
      <c r="L3061" s="3">
        <v>11</v>
      </c>
      <c r="M3061" s="3">
        <v>6</v>
      </c>
      <c r="N3061" s="3">
        <v>4</v>
      </c>
      <c r="O3061" s="3">
        <v>881</v>
      </c>
      <c r="P3061" s="3">
        <v>2</v>
      </c>
      <c r="Q3061" s="3">
        <v>10795.9932248026</v>
      </c>
      <c r="R3061" s="3">
        <v>7</v>
      </c>
      <c r="S3061" s="3">
        <v>0</v>
      </c>
      <c r="T3061" s="3">
        <v>0</v>
      </c>
      <c r="U3061" s="3">
        <v>10320.702182417501</v>
      </c>
      <c r="V3061" s="3">
        <v>1</v>
      </c>
      <c r="W3061" s="3" t="str">
        <f>IF(Bank_data3[[#This Row],[credit_risk]]=1,"High Risk","Low Risk")</f>
        <v>High Risk</v>
      </c>
      <c r="X3061" s="3" t="str">
        <f t="shared" si="329"/>
        <v>25-34</v>
      </c>
      <c r="Y3061" s="3" t="str">
        <f t="shared" si="330"/>
        <v>Low Income</v>
      </c>
      <c r="Z3061" s="3" t="str">
        <f t="shared" si="331"/>
        <v>Excellent</v>
      </c>
      <c r="AA3061" s="27">
        <f t="shared" si="332"/>
        <v>0.2212048636326312</v>
      </c>
      <c r="AB3061" s="3" t="str">
        <f t="shared" si="333"/>
        <v>Low</v>
      </c>
      <c r="AC3061" s="3" t="str">
        <f t="shared" si="334"/>
        <v>Medium</v>
      </c>
      <c r="AD3061" s="3" t="str">
        <f t="shared" si="335"/>
        <v>No</v>
      </c>
    </row>
    <row r="3062" spans="1:30" ht="15" customHeight="1" x14ac:dyDescent="0.3">
      <c r="A3062" s="3" t="s">
        <v>3083</v>
      </c>
      <c r="B3062" s="3">
        <v>45</v>
      </c>
      <c r="C3062" s="3" t="s">
        <v>23</v>
      </c>
      <c r="D3062" s="3" t="s">
        <v>24</v>
      </c>
      <c r="E3062" s="3">
        <v>48605.8458692071</v>
      </c>
      <c r="F3062" s="3">
        <v>55</v>
      </c>
      <c r="G3062" s="3">
        <v>930.47765764812095</v>
      </c>
      <c r="H3062" s="3">
        <v>5</v>
      </c>
      <c r="I3062" s="3">
        <v>635.52695013152697</v>
      </c>
      <c r="J3062" s="3">
        <v>1</v>
      </c>
      <c r="K3062" s="3">
        <v>607.129825201421</v>
      </c>
      <c r="L3062" s="3">
        <v>41</v>
      </c>
      <c r="M3062" s="3">
        <v>15</v>
      </c>
      <c r="N3062" s="3">
        <v>6</v>
      </c>
      <c r="O3062" s="3">
        <v>505</v>
      </c>
      <c r="P3062" s="3">
        <v>2</v>
      </c>
      <c r="Q3062" s="3">
        <v>4329.6489389300696</v>
      </c>
      <c r="R3062" s="3">
        <v>2</v>
      </c>
      <c r="S3062" s="3">
        <v>0</v>
      </c>
      <c r="T3062" s="3">
        <v>0</v>
      </c>
      <c r="U3062" s="3">
        <v>11433.7542088029</v>
      </c>
      <c r="V3062" s="3">
        <v>1</v>
      </c>
      <c r="W3062" s="3" t="str">
        <f>IF(Bank_data3[[#This Row],[credit_risk]]=1,"High Risk","Low Risk")</f>
        <v>High Risk</v>
      </c>
      <c r="X3062" s="3" t="str">
        <f t="shared" si="329"/>
        <v>45-54</v>
      </c>
      <c r="Y3062" s="3" t="str">
        <f t="shared" si="330"/>
        <v>Low Income</v>
      </c>
      <c r="Z3062" s="3" t="str">
        <f t="shared" si="331"/>
        <v>Poor</v>
      </c>
      <c r="AA3062" s="27">
        <f t="shared" si="332"/>
        <v>8.9076712101270106E-2</v>
      </c>
      <c r="AB3062" s="3" t="str">
        <f t="shared" si="333"/>
        <v>Low</v>
      </c>
      <c r="AC3062" s="3" t="str">
        <f t="shared" si="334"/>
        <v>High</v>
      </c>
      <c r="AD3062" s="3" t="str">
        <f t="shared" si="335"/>
        <v>No</v>
      </c>
    </row>
    <row r="3063" spans="1:30" ht="15" customHeight="1" x14ac:dyDescent="0.3">
      <c r="A3063" s="3" t="s">
        <v>3084</v>
      </c>
      <c r="B3063" s="3">
        <v>35</v>
      </c>
      <c r="C3063" s="3" t="s">
        <v>28</v>
      </c>
      <c r="D3063" s="3" t="s">
        <v>24</v>
      </c>
      <c r="E3063" s="3">
        <v>77950.927763579195</v>
      </c>
      <c r="F3063" s="3">
        <v>182</v>
      </c>
      <c r="G3063" s="3">
        <v>1989.0294485916099</v>
      </c>
      <c r="H3063" s="3">
        <v>6</v>
      </c>
      <c r="I3063" s="3">
        <v>369.02157586715799</v>
      </c>
      <c r="J3063" s="3">
        <v>8</v>
      </c>
      <c r="K3063" s="3">
        <v>657.66386047109199</v>
      </c>
      <c r="L3063" s="3">
        <v>72</v>
      </c>
      <c r="M3063" s="3">
        <v>2</v>
      </c>
      <c r="N3063" s="3">
        <v>6</v>
      </c>
      <c r="O3063" s="3">
        <v>532</v>
      </c>
      <c r="P3063" s="3">
        <v>4</v>
      </c>
      <c r="Q3063" s="3">
        <v>4257.2180943937801</v>
      </c>
      <c r="R3063" s="3">
        <v>2</v>
      </c>
      <c r="S3063" s="3">
        <v>0</v>
      </c>
      <c r="T3063" s="3">
        <v>0</v>
      </c>
      <c r="U3063" s="3">
        <v>10436.9795261897</v>
      </c>
      <c r="V3063" s="3">
        <v>1</v>
      </c>
      <c r="W3063" s="3" t="str">
        <f>IF(Bank_data3[[#This Row],[credit_risk]]=1,"High Risk","Low Risk")</f>
        <v>High Risk</v>
      </c>
      <c r="X3063" s="3" t="str">
        <f t="shared" si="329"/>
        <v>35-44</v>
      </c>
      <c r="Y3063" s="3" t="str">
        <f t="shared" si="330"/>
        <v>Middle Income</v>
      </c>
      <c r="Z3063" s="3" t="str">
        <f t="shared" si="331"/>
        <v>Poor</v>
      </c>
      <c r="AA3063" s="27">
        <f t="shared" si="332"/>
        <v>5.4614078581664664E-2</v>
      </c>
      <c r="AB3063" s="3" t="str">
        <f t="shared" si="333"/>
        <v>Medium</v>
      </c>
      <c r="AC3063" s="3" t="str">
        <f t="shared" si="334"/>
        <v>High</v>
      </c>
      <c r="AD3063" s="3" t="str">
        <f t="shared" si="335"/>
        <v>No</v>
      </c>
    </row>
    <row r="3064" spans="1:30" ht="15" customHeight="1" x14ac:dyDescent="0.3">
      <c r="A3064" s="3" t="s">
        <v>3085</v>
      </c>
      <c r="B3064" s="3">
        <v>24</v>
      </c>
      <c r="C3064" s="3" t="s">
        <v>23</v>
      </c>
      <c r="D3064" s="3" t="s">
        <v>24</v>
      </c>
      <c r="E3064" s="3">
        <v>20959.8907685097</v>
      </c>
      <c r="F3064" s="3">
        <v>96</v>
      </c>
      <c r="G3064" s="3">
        <v>1700.68940749788</v>
      </c>
      <c r="H3064" s="3">
        <v>1</v>
      </c>
      <c r="I3064" s="3">
        <v>461.65846187624101</v>
      </c>
      <c r="J3064" s="3">
        <v>1</v>
      </c>
      <c r="K3064" s="3">
        <v>651.74729223604095</v>
      </c>
      <c r="L3064" s="3">
        <v>52</v>
      </c>
      <c r="M3064" s="3">
        <v>11</v>
      </c>
      <c r="N3064" s="3">
        <v>8</v>
      </c>
      <c r="O3064" s="3">
        <v>419</v>
      </c>
      <c r="P3064" s="3">
        <v>2</v>
      </c>
      <c r="Q3064" s="3">
        <v>9935.1890143258297</v>
      </c>
      <c r="R3064" s="3">
        <v>0</v>
      </c>
      <c r="S3064" s="3">
        <v>0</v>
      </c>
      <c r="T3064" s="3">
        <v>0</v>
      </c>
      <c r="U3064" s="3">
        <v>7165.69830156833</v>
      </c>
      <c r="V3064" s="3">
        <v>1</v>
      </c>
      <c r="W3064" s="3" t="str">
        <f>IF(Bank_data3[[#This Row],[credit_risk]]=1,"High Risk","Low Risk")</f>
        <v>High Risk</v>
      </c>
      <c r="X3064" s="3" t="str">
        <f t="shared" si="329"/>
        <v>18-24</v>
      </c>
      <c r="Y3064" s="3" t="str">
        <f t="shared" si="330"/>
        <v>Low Income</v>
      </c>
      <c r="Z3064" s="3" t="str">
        <f t="shared" si="331"/>
        <v>Poor</v>
      </c>
      <c r="AA3064" s="27">
        <f t="shared" si="332"/>
        <v>0.47400957972798852</v>
      </c>
      <c r="AB3064" s="3" t="str">
        <f t="shared" si="333"/>
        <v>Medium</v>
      </c>
      <c r="AC3064" s="3" t="str">
        <f t="shared" si="334"/>
        <v>High</v>
      </c>
      <c r="AD3064" s="3" t="str">
        <f t="shared" si="335"/>
        <v>No</v>
      </c>
    </row>
    <row r="3065" spans="1:30" ht="15" customHeight="1" x14ac:dyDescent="0.3">
      <c r="A3065" s="3" t="s">
        <v>3086</v>
      </c>
      <c r="B3065" s="3">
        <v>29</v>
      </c>
      <c r="C3065" s="3" t="s">
        <v>28</v>
      </c>
      <c r="D3065" s="3" t="s">
        <v>33</v>
      </c>
      <c r="E3065" s="3">
        <v>48921.8085623433</v>
      </c>
      <c r="F3065" s="3">
        <v>115</v>
      </c>
      <c r="G3065" s="3">
        <v>466.44673149786701</v>
      </c>
      <c r="H3065" s="3">
        <v>1</v>
      </c>
      <c r="I3065" s="3">
        <v>482.72635832323698</v>
      </c>
      <c r="J3065" s="3">
        <v>36</v>
      </c>
      <c r="K3065" s="3">
        <v>469.69095122308102</v>
      </c>
      <c r="L3065" s="3">
        <v>56</v>
      </c>
      <c r="M3065" s="3">
        <v>6</v>
      </c>
      <c r="N3065" s="3">
        <v>3</v>
      </c>
      <c r="O3065" s="3">
        <v>776</v>
      </c>
      <c r="P3065" s="3">
        <v>1</v>
      </c>
      <c r="Q3065" s="3">
        <v>15244.292736159699</v>
      </c>
      <c r="R3065" s="3">
        <v>3</v>
      </c>
      <c r="S3065" s="3">
        <v>0</v>
      </c>
      <c r="T3065" s="3">
        <v>0</v>
      </c>
      <c r="U3065" s="3">
        <v>500</v>
      </c>
      <c r="V3065" s="3">
        <v>0</v>
      </c>
      <c r="W3065" s="3" t="str">
        <f>IF(Bank_data3[[#This Row],[credit_risk]]=1,"High Risk","Low Risk")</f>
        <v>Low Risk</v>
      </c>
      <c r="X3065" s="3" t="str">
        <f t="shared" si="329"/>
        <v>25-34</v>
      </c>
      <c r="Y3065" s="3" t="str">
        <f t="shared" si="330"/>
        <v>Low Income</v>
      </c>
      <c r="Z3065" s="3" t="str">
        <f t="shared" si="331"/>
        <v>Very Good</v>
      </c>
      <c r="AA3065" s="27">
        <f t="shared" si="332"/>
        <v>0.31160525712644493</v>
      </c>
      <c r="AB3065" s="3" t="str">
        <f t="shared" si="333"/>
        <v>Low</v>
      </c>
      <c r="AC3065" s="3" t="str">
        <f t="shared" si="334"/>
        <v>High</v>
      </c>
      <c r="AD3065" s="3" t="str">
        <f t="shared" si="335"/>
        <v>No</v>
      </c>
    </row>
    <row r="3066" spans="1:30" ht="15" customHeight="1" x14ac:dyDescent="0.3">
      <c r="A3066" s="3" t="s">
        <v>3087</v>
      </c>
      <c r="B3066" s="3">
        <v>69</v>
      </c>
      <c r="C3066" s="3" t="s">
        <v>28</v>
      </c>
      <c r="D3066" s="3" t="s">
        <v>33</v>
      </c>
      <c r="E3066" s="3">
        <v>20791.147093774802</v>
      </c>
      <c r="F3066" s="3">
        <v>231</v>
      </c>
      <c r="G3066" s="3">
        <v>810.32236500416604</v>
      </c>
      <c r="H3066" s="3">
        <v>4</v>
      </c>
      <c r="I3066" s="3">
        <v>802.461129247342</v>
      </c>
      <c r="J3066" s="3">
        <v>19</v>
      </c>
      <c r="K3066" s="3">
        <v>938.77153130354304</v>
      </c>
      <c r="L3066" s="3">
        <v>15</v>
      </c>
      <c r="M3066" s="3">
        <v>8</v>
      </c>
      <c r="N3066" s="3">
        <v>0</v>
      </c>
      <c r="O3066" s="3">
        <v>321</v>
      </c>
      <c r="P3066" s="3">
        <v>1</v>
      </c>
      <c r="Q3066" s="3">
        <v>17699.1968358429</v>
      </c>
      <c r="R3066" s="3">
        <v>2</v>
      </c>
      <c r="S3066" s="3">
        <v>0</v>
      </c>
      <c r="T3066" s="3">
        <v>0</v>
      </c>
      <c r="U3066" s="3">
        <v>4381.2673700792302</v>
      </c>
      <c r="V3066" s="3">
        <v>1</v>
      </c>
      <c r="W3066" s="3" t="str">
        <f>IF(Bank_data3[[#This Row],[credit_risk]]=1,"High Risk","Low Risk")</f>
        <v>High Risk</v>
      </c>
      <c r="X3066" s="3" t="str">
        <f t="shared" si="329"/>
        <v>55+</v>
      </c>
      <c r="Y3066" s="3" t="str">
        <f t="shared" si="330"/>
        <v>Low Income</v>
      </c>
      <c r="Z3066" s="3" t="str">
        <f t="shared" si="331"/>
        <v>Poor</v>
      </c>
      <c r="AA3066" s="27">
        <f t="shared" si="332"/>
        <v>0.85128524924641213</v>
      </c>
      <c r="AB3066" s="3" t="str">
        <f t="shared" si="333"/>
        <v>Low</v>
      </c>
      <c r="AC3066" s="3" t="str">
        <f t="shared" si="334"/>
        <v>Medium</v>
      </c>
      <c r="AD3066" s="3" t="str">
        <f t="shared" si="335"/>
        <v>No</v>
      </c>
    </row>
    <row r="3067" spans="1:30" ht="15" customHeight="1" x14ac:dyDescent="0.3">
      <c r="A3067" s="3" t="s">
        <v>3088</v>
      </c>
      <c r="B3067" s="3">
        <v>22</v>
      </c>
      <c r="C3067" s="3" t="s">
        <v>31</v>
      </c>
      <c r="D3067" s="3" t="s">
        <v>33</v>
      </c>
      <c r="E3067" s="3">
        <v>10000</v>
      </c>
      <c r="F3067" s="3">
        <v>137</v>
      </c>
      <c r="G3067" s="3">
        <v>908.23814117654399</v>
      </c>
      <c r="H3067" s="3">
        <v>8</v>
      </c>
      <c r="I3067" s="3">
        <v>866.87163604845603</v>
      </c>
      <c r="J3067" s="3">
        <v>16</v>
      </c>
      <c r="K3067" s="3">
        <v>734.36027669953205</v>
      </c>
      <c r="L3067" s="3">
        <v>76</v>
      </c>
      <c r="M3067" s="3">
        <v>9</v>
      </c>
      <c r="N3067" s="3">
        <v>4</v>
      </c>
      <c r="O3067" s="3">
        <v>511</v>
      </c>
      <c r="P3067" s="3">
        <v>1</v>
      </c>
      <c r="Q3067" s="3">
        <v>18694.089558333199</v>
      </c>
      <c r="R3067" s="3">
        <v>4</v>
      </c>
      <c r="S3067" s="3">
        <v>0</v>
      </c>
      <c r="T3067" s="3">
        <v>0</v>
      </c>
      <c r="U3067" s="3">
        <v>5253.7368046768897</v>
      </c>
      <c r="V3067" s="3">
        <v>1</v>
      </c>
      <c r="W3067" s="3" t="str">
        <f>IF(Bank_data3[[#This Row],[credit_risk]]=1,"High Risk","Low Risk")</f>
        <v>High Risk</v>
      </c>
      <c r="X3067" s="3" t="str">
        <f t="shared" si="329"/>
        <v>18-24</v>
      </c>
      <c r="Y3067" s="3" t="str">
        <f t="shared" si="330"/>
        <v>Low Income</v>
      </c>
      <c r="Z3067" s="3" t="str">
        <f t="shared" si="331"/>
        <v>Poor</v>
      </c>
      <c r="AA3067" s="27">
        <f t="shared" si="332"/>
        <v>1.8694089558333198</v>
      </c>
      <c r="AB3067" s="3" t="str">
        <f t="shared" si="333"/>
        <v>Low</v>
      </c>
      <c r="AC3067" s="3" t="str">
        <f t="shared" si="334"/>
        <v>High</v>
      </c>
      <c r="AD3067" s="3" t="str">
        <f t="shared" si="335"/>
        <v>No</v>
      </c>
    </row>
    <row r="3068" spans="1:30" ht="15" customHeight="1" x14ac:dyDescent="0.3">
      <c r="A3068" s="3" t="s">
        <v>3089</v>
      </c>
      <c r="B3068" s="3">
        <v>32</v>
      </c>
      <c r="C3068" s="3" t="s">
        <v>28</v>
      </c>
      <c r="D3068" s="3" t="s">
        <v>24</v>
      </c>
      <c r="E3068" s="3">
        <v>36783.680941550403</v>
      </c>
      <c r="F3068" s="3">
        <v>211</v>
      </c>
      <c r="G3068" s="3">
        <v>839.84149427733803</v>
      </c>
      <c r="H3068" s="3">
        <v>4</v>
      </c>
      <c r="I3068" s="3">
        <v>747.97087997902997</v>
      </c>
      <c r="J3068" s="3">
        <v>24</v>
      </c>
      <c r="K3068" s="3">
        <v>862.90539836075004</v>
      </c>
      <c r="L3068" s="3">
        <v>49</v>
      </c>
      <c r="M3068" s="3">
        <v>0</v>
      </c>
      <c r="N3068" s="3">
        <v>3</v>
      </c>
      <c r="O3068" s="3">
        <v>774</v>
      </c>
      <c r="P3068" s="3">
        <v>3</v>
      </c>
      <c r="Q3068" s="3">
        <v>8464.7058170179007</v>
      </c>
      <c r="R3068" s="3">
        <v>5</v>
      </c>
      <c r="S3068" s="3">
        <v>0</v>
      </c>
      <c r="T3068" s="3">
        <v>0</v>
      </c>
      <c r="U3068" s="3">
        <v>3716.6961672258999</v>
      </c>
      <c r="V3068" s="3">
        <v>1</v>
      </c>
      <c r="W3068" s="3" t="str">
        <f>IF(Bank_data3[[#This Row],[credit_risk]]=1,"High Risk","Low Risk")</f>
        <v>High Risk</v>
      </c>
      <c r="X3068" s="3" t="str">
        <f t="shared" si="329"/>
        <v>25-34</v>
      </c>
      <c r="Y3068" s="3" t="str">
        <f t="shared" si="330"/>
        <v>Low Income</v>
      </c>
      <c r="Z3068" s="3" t="str">
        <f t="shared" si="331"/>
        <v>Very Good</v>
      </c>
      <c r="AA3068" s="27">
        <f t="shared" si="332"/>
        <v>0.23012122768431995</v>
      </c>
      <c r="AB3068" s="3" t="str">
        <f t="shared" si="333"/>
        <v>Low</v>
      </c>
      <c r="AC3068" s="3" t="str">
        <f t="shared" si="334"/>
        <v>High</v>
      </c>
      <c r="AD3068" s="3" t="str">
        <f t="shared" si="335"/>
        <v>No</v>
      </c>
    </row>
    <row r="3069" spans="1:30" ht="15" customHeight="1" x14ac:dyDescent="0.3">
      <c r="A3069" s="3" t="s">
        <v>3090</v>
      </c>
      <c r="B3069" s="3">
        <v>62</v>
      </c>
      <c r="C3069" s="3" t="s">
        <v>31</v>
      </c>
      <c r="D3069" s="3" t="s">
        <v>33</v>
      </c>
      <c r="E3069" s="3">
        <v>57418.949237063098</v>
      </c>
      <c r="F3069" s="3">
        <v>214</v>
      </c>
      <c r="G3069" s="3">
        <v>1717.1689496008701</v>
      </c>
      <c r="H3069" s="3">
        <v>7</v>
      </c>
      <c r="I3069" s="3">
        <v>786.27516512648504</v>
      </c>
      <c r="J3069" s="3">
        <v>18</v>
      </c>
      <c r="K3069" s="3">
        <v>613.35084579214902</v>
      </c>
      <c r="L3069" s="3">
        <v>3</v>
      </c>
      <c r="M3069" s="3">
        <v>11</v>
      </c>
      <c r="N3069" s="3">
        <v>2</v>
      </c>
      <c r="O3069" s="3">
        <v>795</v>
      </c>
      <c r="P3069" s="3">
        <v>1</v>
      </c>
      <c r="Q3069" s="3">
        <v>0</v>
      </c>
      <c r="R3069" s="3">
        <v>0</v>
      </c>
      <c r="S3069" s="3">
        <v>0</v>
      </c>
      <c r="T3069" s="3">
        <v>0</v>
      </c>
      <c r="U3069" s="3">
        <v>1189.92513109828</v>
      </c>
      <c r="V3069" s="3">
        <v>0</v>
      </c>
      <c r="W3069" s="3" t="str">
        <f>IF(Bank_data3[[#This Row],[credit_risk]]=1,"High Risk","Low Risk")</f>
        <v>Low Risk</v>
      </c>
      <c r="X3069" s="3" t="str">
        <f t="shared" si="329"/>
        <v>55+</v>
      </c>
      <c r="Y3069" s="3" t="str">
        <f t="shared" si="330"/>
        <v>Middle Income</v>
      </c>
      <c r="Z3069" s="3" t="str">
        <f t="shared" si="331"/>
        <v>Very Good</v>
      </c>
      <c r="AA3069" s="27">
        <f t="shared" si="332"/>
        <v>0</v>
      </c>
      <c r="AB3069" s="3" t="str">
        <f t="shared" si="333"/>
        <v>Medium</v>
      </c>
      <c r="AC3069" s="3" t="str">
        <f t="shared" si="334"/>
        <v>Low</v>
      </c>
      <c r="AD3069" s="3" t="str">
        <f t="shared" si="335"/>
        <v>No</v>
      </c>
    </row>
    <row r="3070" spans="1:30" ht="15" customHeight="1" x14ac:dyDescent="0.3">
      <c r="A3070" s="3" t="s">
        <v>3091</v>
      </c>
      <c r="B3070" s="3">
        <v>68</v>
      </c>
      <c r="C3070" s="3" t="s">
        <v>23</v>
      </c>
      <c r="D3070" s="3" t="s">
        <v>33</v>
      </c>
      <c r="E3070" s="3">
        <v>35639.946930664599</v>
      </c>
      <c r="F3070" s="3">
        <v>184</v>
      </c>
      <c r="G3070" s="3">
        <v>680.79567684946801</v>
      </c>
      <c r="H3070" s="3">
        <v>7</v>
      </c>
      <c r="I3070" s="3">
        <v>432.24688168198799</v>
      </c>
      <c r="J3070" s="3">
        <v>41</v>
      </c>
      <c r="K3070" s="3">
        <v>500.29243864977201</v>
      </c>
      <c r="L3070" s="3">
        <v>12</v>
      </c>
      <c r="M3070" s="3">
        <v>17</v>
      </c>
      <c r="N3070" s="3">
        <v>6</v>
      </c>
      <c r="O3070" s="3">
        <v>487</v>
      </c>
      <c r="P3070" s="3">
        <v>0</v>
      </c>
      <c r="Q3070" s="3">
        <v>22670.6237089325</v>
      </c>
      <c r="R3070" s="3">
        <v>6</v>
      </c>
      <c r="S3070" s="3">
        <v>0</v>
      </c>
      <c r="T3070" s="3">
        <v>0</v>
      </c>
      <c r="U3070" s="3">
        <v>15407.0217615769</v>
      </c>
      <c r="V3070" s="3">
        <v>1</v>
      </c>
      <c r="W3070" s="3" t="str">
        <f>IF(Bank_data3[[#This Row],[credit_risk]]=1,"High Risk","Low Risk")</f>
        <v>High Risk</v>
      </c>
      <c r="X3070" s="3" t="str">
        <f t="shared" si="329"/>
        <v>55+</v>
      </c>
      <c r="Y3070" s="3" t="str">
        <f t="shared" si="330"/>
        <v>Low Income</v>
      </c>
      <c r="Z3070" s="3" t="str">
        <f t="shared" si="331"/>
        <v>Poor</v>
      </c>
      <c r="AA3070" s="27">
        <f t="shared" si="332"/>
        <v>0.63610150018003264</v>
      </c>
      <c r="AB3070" s="3" t="str">
        <f t="shared" si="333"/>
        <v>Low</v>
      </c>
      <c r="AC3070" s="3" t="str">
        <f t="shared" si="334"/>
        <v>Medium</v>
      </c>
      <c r="AD3070" s="3" t="str">
        <f t="shared" si="335"/>
        <v>No</v>
      </c>
    </row>
    <row r="3071" spans="1:30" ht="15" customHeight="1" x14ac:dyDescent="0.3">
      <c r="A3071" s="3" t="s">
        <v>3092</v>
      </c>
      <c r="B3071" s="3">
        <v>49</v>
      </c>
      <c r="C3071" s="3" t="s">
        <v>28</v>
      </c>
      <c r="D3071" s="3" t="s">
        <v>33</v>
      </c>
      <c r="E3071" s="3">
        <v>57123.772727452197</v>
      </c>
      <c r="F3071" s="3">
        <v>13</v>
      </c>
      <c r="G3071" s="3">
        <v>2123.1786331611502</v>
      </c>
      <c r="H3071" s="3">
        <v>4</v>
      </c>
      <c r="I3071" s="3">
        <v>902.59763717836097</v>
      </c>
      <c r="J3071" s="3">
        <v>7</v>
      </c>
      <c r="K3071" s="3">
        <v>647.90973426886501</v>
      </c>
      <c r="L3071" s="3">
        <v>59</v>
      </c>
      <c r="M3071" s="3">
        <v>0</v>
      </c>
      <c r="N3071" s="3">
        <v>8</v>
      </c>
      <c r="O3071" s="3">
        <v>482</v>
      </c>
      <c r="P3071" s="3">
        <v>2</v>
      </c>
      <c r="Q3071" s="3">
        <v>10694.729408019401</v>
      </c>
      <c r="R3071" s="3">
        <v>2</v>
      </c>
      <c r="S3071" s="3">
        <v>0</v>
      </c>
      <c r="T3071" s="3">
        <v>0</v>
      </c>
      <c r="U3071" s="3">
        <v>5117.50661838012</v>
      </c>
      <c r="V3071" s="3">
        <v>1</v>
      </c>
      <c r="W3071" s="3" t="str">
        <f>IF(Bank_data3[[#This Row],[credit_risk]]=1,"High Risk","Low Risk")</f>
        <v>High Risk</v>
      </c>
      <c r="X3071" s="3" t="str">
        <f t="shared" si="329"/>
        <v>45-54</v>
      </c>
      <c r="Y3071" s="3" t="str">
        <f t="shared" si="330"/>
        <v>Middle Income</v>
      </c>
      <c r="Z3071" s="3" t="str">
        <f t="shared" si="331"/>
        <v>Poor</v>
      </c>
      <c r="AA3071" s="27">
        <f t="shared" si="332"/>
        <v>0.18722029196226025</v>
      </c>
      <c r="AB3071" s="3" t="str">
        <f t="shared" si="333"/>
        <v>Medium</v>
      </c>
      <c r="AC3071" s="3" t="str">
        <f t="shared" si="334"/>
        <v>High</v>
      </c>
      <c r="AD3071" s="3" t="str">
        <f t="shared" si="335"/>
        <v>No</v>
      </c>
    </row>
    <row r="3072" spans="1:30" ht="15" customHeight="1" x14ac:dyDescent="0.3">
      <c r="A3072" s="3" t="s">
        <v>3093</v>
      </c>
      <c r="B3072" s="3">
        <v>64</v>
      </c>
      <c r="C3072" s="3" t="s">
        <v>28</v>
      </c>
      <c r="D3072" s="3" t="s">
        <v>24</v>
      </c>
      <c r="E3072" s="3">
        <v>51916.573481086903</v>
      </c>
      <c r="F3072" s="3">
        <v>238</v>
      </c>
      <c r="G3072" s="3">
        <v>311.73370327868003</v>
      </c>
      <c r="H3072" s="3">
        <v>7</v>
      </c>
      <c r="I3072" s="3">
        <v>1248.1815228929499</v>
      </c>
      <c r="J3072" s="3">
        <v>10</v>
      </c>
      <c r="K3072" s="3">
        <v>343.49149893366803</v>
      </c>
      <c r="L3072" s="3">
        <v>27</v>
      </c>
      <c r="M3072" s="3">
        <v>17</v>
      </c>
      <c r="N3072" s="3">
        <v>3</v>
      </c>
      <c r="O3072" s="3">
        <v>717</v>
      </c>
      <c r="P3072" s="3">
        <v>1</v>
      </c>
      <c r="Q3072" s="3">
        <v>9378.3726866098896</v>
      </c>
      <c r="R3072" s="3">
        <v>6</v>
      </c>
      <c r="S3072" s="3">
        <v>0</v>
      </c>
      <c r="T3072" s="3">
        <v>0</v>
      </c>
      <c r="U3072" s="3">
        <v>1885.98936621798</v>
      </c>
      <c r="V3072" s="3">
        <v>1</v>
      </c>
      <c r="W3072" s="3" t="str">
        <f>IF(Bank_data3[[#This Row],[credit_risk]]=1,"High Risk","Low Risk")</f>
        <v>High Risk</v>
      </c>
      <c r="X3072" s="3" t="str">
        <f t="shared" si="329"/>
        <v>55+</v>
      </c>
      <c r="Y3072" s="3" t="str">
        <f t="shared" si="330"/>
        <v>Middle Income</v>
      </c>
      <c r="Z3072" s="3" t="str">
        <f t="shared" si="331"/>
        <v>Good</v>
      </c>
      <c r="AA3072" s="27">
        <f t="shared" si="332"/>
        <v>0.18064313682077671</v>
      </c>
      <c r="AB3072" s="3" t="str">
        <f t="shared" si="333"/>
        <v>Low</v>
      </c>
      <c r="AC3072" s="3" t="str">
        <f t="shared" si="334"/>
        <v>Medium</v>
      </c>
      <c r="AD3072" s="3" t="str">
        <f t="shared" si="335"/>
        <v>No</v>
      </c>
    </row>
    <row r="3073" spans="1:30" ht="15" customHeight="1" x14ac:dyDescent="0.3">
      <c r="A3073" s="3" t="s">
        <v>3094</v>
      </c>
      <c r="B3073" s="3">
        <v>25</v>
      </c>
      <c r="C3073" s="3" t="s">
        <v>23</v>
      </c>
      <c r="D3073" s="3" t="s">
        <v>24</v>
      </c>
      <c r="E3073" s="3">
        <v>47496.819227554297</v>
      </c>
      <c r="F3073" s="3">
        <v>27</v>
      </c>
      <c r="G3073" s="3">
        <v>2280.95011030976</v>
      </c>
      <c r="H3073" s="3">
        <v>7</v>
      </c>
      <c r="I3073" s="3">
        <v>743.02291138765099</v>
      </c>
      <c r="J3073" s="3">
        <v>12</v>
      </c>
      <c r="K3073" s="3">
        <v>707.06836988418502</v>
      </c>
      <c r="L3073" s="3">
        <v>11</v>
      </c>
      <c r="M3073" s="3">
        <v>6</v>
      </c>
      <c r="N3073" s="3">
        <v>5</v>
      </c>
      <c r="O3073" s="3">
        <v>852</v>
      </c>
      <c r="P3073" s="3">
        <v>5</v>
      </c>
      <c r="Q3073" s="3">
        <v>19439.8959086664</v>
      </c>
      <c r="R3073" s="3">
        <v>1</v>
      </c>
      <c r="S3073" s="3">
        <v>0</v>
      </c>
      <c r="T3073" s="3">
        <v>0</v>
      </c>
      <c r="U3073" s="3">
        <v>21008.951257872399</v>
      </c>
      <c r="V3073" s="3">
        <v>0</v>
      </c>
      <c r="W3073" s="3" t="str">
        <f>IF(Bank_data3[[#This Row],[credit_risk]]=1,"High Risk","Low Risk")</f>
        <v>Low Risk</v>
      </c>
      <c r="X3073" s="3" t="str">
        <f t="shared" si="329"/>
        <v>25-34</v>
      </c>
      <c r="Y3073" s="3" t="str">
        <f t="shared" si="330"/>
        <v>Low Income</v>
      </c>
      <c r="Z3073" s="3" t="str">
        <f t="shared" si="331"/>
        <v>Excellent</v>
      </c>
      <c r="AA3073" s="27">
        <f t="shared" si="332"/>
        <v>0.4092883739336538</v>
      </c>
      <c r="AB3073" s="3" t="str">
        <f t="shared" si="333"/>
        <v>Medium</v>
      </c>
      <c r="AC3073" s="3" t="str">
        <f t="shared" si="334"/>
        <v>Medium</v>
      </c>
      <c r="AD3073" s="3" t="str">
        <f t="shared" si="335"/>
        <v>No</v>
      </c>
    </row>
    <row r="3074" spans="1:30" ht="15" customHeight="1" x14ac:dyDescent="0.3">
      <c r="A3074" s="3" t="s">
        <v>3095</v>
      </c>
      <c r="B3074" s="3">
        <v>36</v>
      </c>
      <c r="C3074" s="3" t="s">
        <v>23</v>
      </c>
      <c r="D3074" s="3" t="s">
        <v>24</v>
      </c>
      <c r="E3074" s="3">
        <v>72769.344075889894</v>
      </c>
      <c r="F3074" s="3">
        <v>189</v>
      </c>
      <c r="G3074" s="3">
        <v>3947.7650168677201</v>
      </c>
      <c r="H3074" s="3">
        <v>4</v>
      </c>
      <c r="I3074" s="3">
        <v>736.19965274968399</v>
      </c>
      <c r="J3074" s="3">
        <v>12</v>
      </c>
      <c r="K3074" s="3">
        <v>386.49992986548102</v>
      </c>
      <c r="L3074" s="3">
        <v>23</v>
      </c>
      <c r="M3074" s="3">
        <v>16</v>
      </c>
      <c r="N3074" s="3">
        <v>0</v>
      </c>
      <c r="O3074" s="3">
        <v>839</v>
      </c>
      <c r="P3074" s="3">
        <v>5</v>
      </c>
      <c r="Q3074" s="3">
        <v>10128.228497742801</v>
      </c>
      <c r="R3074" s="3">
        <v>3</v>
      </c>
      <c r="S3074" s="3">
        <v>0</v>
      </c>
      <c r="T3074" s="3">
        <v>0</v>
      </c>
      <c r="U3074" s="3">
        <v>12531.9594305516</v>
      </c>
      <c r="V3074" s="3">
        <v>0</v>
      </c>
      <c r="W3074" s="3" t="str">
        <f>IF(Bank_data3[[#This Row],[credit_risk]]=1,"High Risk","Low Risk")</f>
        <v>Low Risk</v>
      </c>
      <c r="X3074" s="3" t="str">
        <f t="shared" si="329"/>
        <v>35-44</v>
      </c>
      <c r="Y3074" s="3" t="str">
        <f t="shared" si="330"/>
        <v>Middle Income</v>
      </c>
      <c r="Z3074" s="3" t="str">
        <f t="shared" si="331"/>
        <v>Excellent</v>
      </c>
      <c r="AA3074" s="27">
        <f t="shared" si="332"/>
        <v>0.13918262733246908</v>
      </c>
      <c r="AB3074" s="3" t="str">
        <f t="shared" si="333"/>
        <v>Medium</v>
      </c>
      <c r="AC3074" s="3" t="str">
        <f t="shared" si="334"/>
        <v>Medium</v>
      </c>
      <c r="AD3074" s="3" t="str">
        <f t="shared" si="335"/>
        <v>No</v>
      </c>
    </row>
    <row r="3075" spans="1:30" ht="15" customHeight="1" x14ac:dyDescent="0.3">
      <c r="A3075" s="3" t="s">
        <v>3096</v>
      </c>
      <c r="B3075" s="3">
        <v>64</v>
      </c>
      <c r="C3075" s="3" t="s">
        <v>28</v>
      </c>
      <c r="D3075" s="3" t="s">
        <v>33</v>
      </c>
      <c r="E3075" s="3">
        <v>39271.342102744398</v>
      </c>
      <c r="F3075" s="3">
        <v>218</v>
      </c>
      <c r="G3075" s="3">
        <v>2123.00222860228</v>
      </c>
      <c r="H3075" s="3">
        <v>4</v>
      </c>
      <c r="I3075" s="3">
        <v>829.05036821849706</v>
      </c>
      <c r="J3075" s="3">
        <v>8</v>
      </c>
      <c r="K3075" s="3">
        <v>352.700331729499</v>
      </c>
      <c r="L3075" s="3">
        <v>0</v>
      </c>
      <c r="M3075" s="3">
        <v>12</v>
      </c>
      <c r="N3075" s="3">
        <v>0</v>
      </c>
      <c r="O3075" s="3">
        <v>832</v>
      </c>
      <c r="P3075" s="3">
        <v>5</v>
      </c>
      <c r="Q3075" s="3">
        <v>14944.393286086301</v>
      </c>
      <c r="R3075" s="3">
        <v>5</v>
      </c>
      <c r="S3075" s="3">
        <v>0</v>
      </c>
      <c r="T3075" s="3">
        <v>0</v>
      </c>
      <c r="U3075" s="3">
        <v>3778.0768476144799</v>
      </c>
      <c r="V3075" s="3">
        <v>1</v>
      </c>
      <c r="W3075" s="3" t="str">
        <f>IF(Bank_data3[[#This Row],[credit_risk]]=1,"High Risk","Low Risk")</f>
        <v>High Risk</v>
      </c>
      <c r="X3075" s="3" t="str">
        <f t="shared" si="329"/>
        <v>55+</v>
      </c>
      <c r="Y3075" s="3" t="str">
        <f t="shared" si="330"/>
        <v>Low Income</v>
      </c>
      <c r="Z3075" s="3" t="str">
        <f t="shared" si="331"/>
        <v>Excellent</v>
      </c>
      <c r="AA3075" s="27">
        <f t="shared" si="332"/>
        <v>0.38054195466474627</v>
      </c>
      <c r="AB3075" s="3" t="str">
        <f t="shared" si="333"/>
        <v>Medium</v>
      </c>
      <c r="AC3075" s="3" t="str">
        <f t="shared" si="334"/>
        <v>Low</v>
      </c>
      <c r="AD3075" s="3" t="str">
        <f t="shared" si="335"/>
        <v>No</v>
      </c>
    </row>
    <row r="3076" spans="1:30" ht="15" customHeight="1" x14ac:dyDescent="0.3">
      <c r="A3076" s="3" t="s">
        <v>3097</v>
      </c>
      <c r="B3076" s="3">
        <v>38</v>
      </c>
      <c r="C3076" s="3" t="s">
        <v>23</v>
      </c>
      <c r="D3076" s="3" t="s">
        <v>26</v>
      </c>
      <c r="E3076" s="3">
        <v>56851.797584485001</v>
      </c>
      <c r="F3076" s="3">
        <v>196</v>
      </c>
      <c r="G3076" s="3">
        <v>1064.85356195963</v>
      </c>
      <c r="H3076" s="3">
        <v>3</v>
      </c>
      <c r="I3076" s="3">
        <v>1191.3717009157899</v>
      </c>
      <c r="J3076" s="3">
        <v>4</v>
      </c>
      <c r="K3076" s="3">
        <v>170.93636790444199</v>
      </c>
      <c r="L3076" s="3">
        <v>33</v>
      </c>
      <c r="M3076" s="3">
        <v>9</v>
      </c>
      <c r="N3076" s="3">
        <v>2</v>
      </c>
      <c r="O3076" s="3">
        <v>373</v>
      </c>
      <c r="P3076" s="3">
        <v>5</v>
      </c>
      <c r="Q3076" s="3">
        <v>13476.3095428786</v>
      </c>
      <c r="R3076" s="3">
        <v>5</v>
      </c>
      <c r="S3076" s="3">
        <v>0</v>
      </c>
      <c r="T3076" s="3">
        <v>0</v>
      </c>
      <c r="U3076" s="3">
        <v>4219.4631099564303</v>
      </c>
      <c r="V3076" s="3">
        <v>1</v>
      </c>
      <c r="W3076" s="3" t="str">
        <f>IF(Bank_data3[[#This Row],[credit_risk]]=1,"High Risk","Low Risk")</f>
        <v>High Risk</v>
      </c>
      <c r="X3076" s="3" t="str">
        <f t="shared" si="329"/>
        <v>35-44</v>
      </c>
      <c r="Y3076" s="3" t="str">
        <f t="shared" si="330"/>
        <v>Middle Income</v>
      </c>
      <c r="Z3076" s="3" t="str">
        <f t="shared" si="331"/>
        <v>Poor</v>
      </c>
      <c r="AA3076" s="27">
        <f t="shared" si="332"/>
        <v>0.23704280454548582</v>
      </c>
      <c r="AB3076" s="3" t="str">
        <f t="shared" si="333"/>
        <v>Medium</v>
      </c>
      <c r="AC3076" s="3" t="str">
        <f t="shared" si="334"/>
        <v>High</v>
      </c>
      <c r="AD3076" s="3" t="str">
        <f t="shared" si="335"/>
        <v>No</v>
      </c>
    </row>
    <row r="3077" spans="1:30" ht="15" customHeight="1" x14ac:dyDescent="0.3">
      <c r="A3077" s="3" t="s">
        <v>3098</v>
      </c>
      <c r="B3077" s="3">
        <v>61</v>
      </c>
      <c r="C3077" s="3" t="s">
        <v>31</v>
      </c>
      <c r="D3077" s="3" t="s">
        <v>33</v>
      </c>
      <c r="E3077" s="3">
        <v>17544.4382885878</v>
      </c>
      <c r="F3077" s="3">
        <v>157</v>
      </c>
      <c r="G3077" s="3">
        <v>1099.8137469005201</v>
      </c>
      <c r="H3077" s="3">
        <v>0</v>
      </c>
      <c r="I3077" s="3">
        <v>486.84695019647597</v>
      </c>
      <c r="J3077" s="3">
        <v>17</v>
      </c>
      <c r="K3077" s="3">
        <v>751.502287268656</v>
      </c>
      <c r="L3077" s="3">
        <v>2</v>
      </c>
      <c r="M3077" s="3">
        <v>13</v>
      </c>
      <c r="N3077" s="3">
        <v>4</v>
      </c>
      <c r="O3077" s="3">
        <v>335</v>
      </c>
      <c r="P3077" s="3">
        <v>4</v>
      </c>
      <c r="Q3077" s="3">
        <v>4576.2614324918104</v>
      </c>
      <c r="R3077" s="3">
        <v>6</v>
      </c>
      <c r="S3077" s="3">
        <v>0</v>
      </c>
      <c r="T3077" s="3">
        <v>0</v>
      </c>
      <c r="U3077" s="3">
        <v>2070.1070446193398</v>
      </c>
      <c r="V3077" s="3">
        <v>1</v>
      </c>
      <c r="W3077" s="3" t="str">
        <f>IF(Bank_data3[[#This Row],[credit_risk]]=1,"High Risk","Low Risk")</f>
        <v>High Risk</v>
      </c>
      <c r="X3077" s="3" t="str">
        <f t="shared" si="329"/>
        <v>55+</v>
      </c>
      <c r="Y3077" s="3" t="str">
        <f t="shared" si="330"/>
        <v>Low Income</v>
      </c>
      <c r="Z3077" s="3" t="str">
        <f t="shared" si="331"/>
        <v>Poor</v>
      </c>
      <c r="AA3077" s="27">
        <f t="shared" si="332"/>
        <v>0.26083829856602186</v>
      </c>
      <c r="AB3077" s="3" t="str">
        <f t="shared" si="333"/>
        <v>Medium</v>
      </c>
      <c r="AC3077" s="3" t="str">
        <f t="shared" si="334"/>
        <v>Low</v>
      </c>
      <c r="AD3077" s="3" t="str">
        <f t="shared" si="335"/>
        <v>No</v>
      </c>
    </row>
    <row r="3078" spans="1:30" ht="15" customHeight="1" x14ac:dyDescent="0.3">
      <c r="A3078" s="3" t="s">
        <v>3099</v>
      </c>
      <c r="B3078" s="3">
        <v>54</v>
      </c>
      <c r="C3078" s="3" t="s">
        <v>23</v>
      </c>
      <c r="D3078" s="3" t="s">
        <v>33</v>
      </c>
      <c r="E3078" s="3">
        <v>51778.029875919099</v>
      </c>
      <c r="F3078" s="3">
        <v>85</v>
      </c>
      <c r="G3078" s="3">
        <v>601.18822364288405</v>
      </c>
      <c r="H3078" s="3">
        <v>8</v>
      </c>
      <c r="I3078" s="3">
        <v>1307.7965675062501</v>
      </c>
      <c r="J3078" s="3">
        <v>39</v>
      </c>
      <c r="K3078" s="3">
        <v>1003.54828716452</v>
      </c>
      <c r="L3078" s="3">
        <v>21</v>
      </c>
      <c r="M3078" s="3">
        <v>0</v>
      </c>
      <c r="N3078" s="3">
        <v>5</v>
      </c>
      <c r="O3078" s="3">
        <v>709</v>
      </c>
      <c r="P3078" s="3">
        <v>5</v>
      </c>
      <c r="Q3078" s="3">
        <v>5476.7265369337101</v>
      </c>
      <c r="R3078" s="3">
        <v>1</v>
      </c>
      <c r="S3078" s="3">
        <v>0</v>
      </c>
      <c r="T3078" s="3">
        <v>0</v>
      </c>
      <c r="U3078" s="3">
        <v>1381.39857933341</v>
      </c>
      <c r="V3078" s="3">
        <v>0</v>
      </c>
      <c r="W3078" s="3" t="str">
        <f>IF(Bank_data3[[#This Row],[credit_risk]]=1,"High Risk","Low Risk")</f>
        <v>Low Risk</v>
      </c>
      <c r="X3078" s="3" t="str">
        <f t="shared" si="329"/>
        <v>45-54</v>
      </c>
      <c r="Y3078" s="3" t="str">
        <f t="shared" si="330"/>
        <v>Middle Income</v>
      </c>
      <c r="Z3078" s="3" t="str">
        <f t="shared" si="331"/>
        <v>Good</v>
      </c>
      <c r="AA3078" s="27">
        <f t="shared" si="332"/>
        <v>0.10577317348802456</v>
      </c>
      <c r="AB3078" s="3" t="str">
        <f t="shared" si="333"/>
        <v>Low</v>
      </c>
      <c r="AC3078" s="3" t="str">
        <f t="shared" si="334"/>
        <v>Medium</v>
      </c>
      <c r="AD3078" s="3" t="str">
        <f t="shared" si="335"/>
        <v>No</v>
      </c>
    </row>
    <row r="3079" spans="1:30" ht="15" customHeight="1" x14ac:dyDescent="0.3">
      <c r="A3079" s="3" t="s">
        <v>3100</v>
      </c>
      <c r="B3079" s="3">
        <v>65</v>
      </c>
      <c r="C3079" s="3" t="s">
        <v>23</v>
      </c>
      <c r="D3079" s="3" t="s">
        <v>24</v>
      </c>
      <c r="E3079" s="3">
        <v>45370.111336795497</v>
      </c>
      <c r="F3079" s="3">
        <v>188</v>
      </c>
      <c r="G3079" s="3">
        <v>2362.7094141648799</v>
      </c>
      <c r="H3079" s="3">
        <v>1</v>
      </c>
      <c r="I3079" s="3">
        <v>947.42778380233301</v>
      </c>
      <c r="J3079" s="3">
        <v>13</v>
      </c>
      <c r="K3079" s="3">
        <v>842.01831203307302</v>
      </c>
      <c r="L3079" s="3">
        <v>26</v>
      </c>
      <c r="M3079" s="3">
        <v>5</v>
      </c>
      <c r="N3079" s="3">
        <v>8</v>
      </c>
      <c r="O3079" s="3">
        <v>830</v>
      </c>
      <c r="P3079" s="3">
        <v>4</v>
      </c>
      <c r="Q3079" s="3">
        <v>10668.323181424001</v>
      </c>
      <c r="R3079" s="3">
        <v>5</v>
      </c>
      <c r="S3079" s="3">
        <v>0</v>
      </c>
      <c r="T3079" s="3">
        <v>0</v>
      </c>
      <c r="U3079" s="3">
        <v>4496.2890673153697</v>
      </c>
      <c r="V3079" s="3">
        <v>1</v>
      </c>
      <c r="W3079" s="3" t="str">
        <f>IF(Bank_data3[[#This Row],[credit_risk]]=1,"High Risk","Low Risk")</f>
        <v>High Risk</v>
      </c>
      <c r="X3079" s="3" t="str">
        <f t="shared" ref="X3079:X3142" si="336">_xlfn.IFS(B3079&lt;25,"18-24",B3079&lt;35,"25-34",B3079&lt;45,"35-44",B3079&lt;55,"45-54",TRUE(),"55+")</f>
        <v>55+</v>
      </c>
      <c r="Y3079" s="3" t="str">
        <f t="shared" ref="Y3079:Y3142" si="337">_xlfn.IFS(E3079&lt;50000,"Low Income",E3079&lt;100000,"Middle Income",TRUE(),"High Income")</f>
        <v>Low Income</v>
      </c>
      <c r="Z3079" s="3" t="str">
        <f t="shared" ref="Z3079:Z3142" si="338">_xlfn.IFS(O3079&lt;580,"Poor",O3079&lt;670,"Fair",O3079&lt;740,"Good",O3079&lt;800,"Very Good",TRUE(),"Excellent")</f>
        <v>Excellent</v>
      </c>
      <c r="AA3079" s="27">
        <f t="shared" ref="AA3079:AA3142" si="339">IF(E3079=0,0,Q3079/E3079)</f>
        <v>0.23513989424072476</v>
      </c>
      <c r="AB3079" s="3" t="str">
        <f t="shared" ref="AB3079:AB3142" si="340">_xlfn.IFS(G3079&lt;1000,"Low",G3079&lt;5000,"Medium",TRUE(),"High")</f>
        <v>Medium</v>
      </c>
      <c r="AC3079" s="3" t="str">
        <f t="shared" ref="AC3079:AC3142" si="341">_xlfn.IFS(L3079&lt;10,"Low",L3079&lt;30,"Medium",TRUE(),"High")</f>
        <v>Medium</v>
      </c>
      <c r="AD3079" s="3" t="str">
        <f t="shared" ref="AD3079:AD3142" si="342">IF(AND(E3079&gt;=100000,O3079&gt;=750),"Yes","No")</f>
        <v>No</v>
      </c>
    </row>
    <row r="3080" spans="1:30" ht="15" customHeight="1" x14ac:dyDescent="0.3">
      <c r="A3080" s="3" t="s">
        <v>3101</v>
      </c>
      <c r="B3080" s="3">
        <v>45</v>
      </c>
      <c r="C3080" s="3" t="s">
        <v>28</v>
      </c>
      <c r="D3080" s="3" t="s">
        <v>24</v>
      </c>
      <c r="E3080" s="3">
        <v>28719.564764208801</v>
      </c>
      <c r="F3080" s="3">
        <v>95</v>
      </c>
      <c r="G3080" s="3">
        <v>1630.41673058622</v>
      </c>
      <c r="H3080" s="3">
        <v>0</v>
      </c>
      <c r="I3080" s="3">
        <v>810.03824349460399</v>
      </c>
      <c r="J3080" s="3">
        <v>33</v>
      </c>
      <c r="K3080" s="3">
        <v>725.25847450370497</v>
      </c>
      <c r="L3080" s="3">
        <v>20</v>
      </c>
      <c r="M3080" s="3">
        <v>3</v>
      </c>
      <c r="N3080" s="3">
        <v>8</v>
      </c>
      <c r="O3080" s="3">
        <v>314</v>
      </c>
      <c r="P3080" s="3">
        <v>4</v>
      </c>
      <c r="Q3080" s="3">
        <v>11900.4408591677</v>
      </c>
      <c r="R3080" s="3">
        <v>1</v>
      </c>
      <c r="S3080" s="3">
        <v>0</v>
      </c>
      <c r="T3080" s="3">
        <v>0</v>
      </c>
      <c r="U3080" s="3">
        <v>10288.191886234699</v>
      </c>
      <c r="V3080" s="3">
        <v>1</v>
      </c>
      <c r="W3080" s="3" t="str">
        <f>IF(Bank_data3[[#This Row],[credit_risk]]=1,"High Risk","Low Risk")</f>
        <v>High Risk</v>
      </c>
      <c r="X3080" s="3" t="str">
        <f t="shared" si="336"/>
        <v>45-54</v>
      </c>
      <c r="Y3080" s="3" t="str">
        <f t="shared" si="337"/>
        <v>Low Income</v>
      </c>
      <c r="Z3080" s="3" t="str">
        <f t="shared" si="338"/>
        <v>Poor</v>
      </c>
      <c r="AA3080" s="27">
        <f t="shared" si="339"/>
        <v>0.41436703365360167</v>
      </c>
      <c r="AB3080" s="3" t="str">
        <f t="shared" si="340"/>
        <v>Medium</v>
      </c>
      <c r="AC3080" s="3" t="str">
        <f t="shared" si="341"/>
        <v>Medium</v>
      </c>
      <c r="AD3080" s="3" t="str">
        <f t="shared" si="342"/>
        <v>No</v>
      </c>
    </row>
    <row r="3081" spans="1:30" ht="15" customHeight="1" x14ac:dyDescent="0.3">
      <c r="A3081" s="3" t="s">
        <v>3102</v>
      </c>
      <c r="B3081" s="3">
        <v>24</v>
      </c>
      <c r="C3081" s="3" t="s">
        <v>31</v>
      </c>
      <c r="D3081" s="3" t="s">
        <v>33</v>
      </c>
      <c r="E3081" s="3">
        <v>57172.978017111302</v>
      </c>
      <c r="F3081" s="3">
        <v>231</v>
      </c>
      <c r="G3081" s="3">
        <v>52.4635785506321</v>
      </c>
      <c r="H3081" s="3">
        <v>5</v>
      </c>
      <c r="I3081" s="3">
        <v>1224.63359283251</v>
      </c>
      <c r="J3081" s="3">
        <v>21</v>
      </c>
      <c r="K3081" s="3">
        <v>732.32333043275696</v>
      </c>
      <c r="L3081" s="3">
        <v>12</v>
      </c>
      <c r="M3081" s="3">
        <v>18</v>
      </c>
      <c r="N3081" s="3">
        <v>9</v>
      </c>
      <c r="O3081" s="3">
        <v>408</v>
      </c>
      <c r="P3081" s="3">
        <v>3</v>
      </c>
      <c r="Q3081" s="3">
        <v>8269.8920225245602</v>
      </c>
      <c r="R3081" s="3">
        <v>3</v>
      </c>
      <c r="S3081" s="3">
        <v>0</v>
      </c>
      <c r="T3081" s="3">
        <v>0</v>
      </c>
      <c r="U3081" s="3">
        <v>14189.3121149821</v>
      </c>
      <c r="V3081" s="3">
        <v>1</v>
      </c>
      <c r="W3081" s="3" t="str">
        <f>IF(Bank_data3[[#This Row],[credit_risk]]=1,"High Risk","Low Risk")</f>
        <v>High Risk</v>
      </c>
      <c r="X3081" s="3" t="str">
        <f t="shared" si="336"/>
        <v>18-24</v>
      </c>
      <c r="Y3081" s="3" t="str">
        <f t="shared" si="337"/>
        <v>Middle Income</v>
      </c>
      <c r="Z3081" s="3" t="str">
        <f t="shared" si="338"/>
        <v>Poor</v>
      </c>
      <c r="AA3081" s="27">
        <f t="shared" si="339"/>
        <v>0.14464686481871669</v>
      </c>
      <c r="AB3081" s="3" t="str">
        <f t="shared" si="340"/>
        <v>Low</v>
      </c>
      <c r="AC3081" s="3" t="str">
        <f t="shared" si="341"/>
        <v>Medium</v>
      </c>
      <c r="AD3081" s="3" t="str">
        <f t="shared" si="342"/>
        <v>No</v>
      </c>
    </row>
    <row r="3082" spans="1:30" ht="15" customHeight="1" x14ac:dyDescent="0.3">
      <c r="A3082" s="3" t="s">
        <v>3103</v>
      </c>
      <c r="B3082" s="3">
        <v>48</v>
      </c>
      <c r="C3082" s="3" t="s">
        <v>23</v>
      </c>
      <c r="D3082" s="3" t="s">
        <v>33</v>
      </c>
      <c r="E3082" s="3">
        <v>36698.881569766301</v>
      </c>
      <c r="F3082" s="3">
        <v>141</v>
      </c>
      <c r="G3082" s="3">
        <v>337.26291060945698</v>
      </c>
      <c r="H3082" s="3">
        <v>4</v>
      </c>
      <c r="I3082" s="3">
        <v>386.27827414324099</v>
      </c>
      <c r="J3082" s="3">
        <v>47</v>
      </c>
      <c r="K3082" s="3">
        <v>723.72934726955998</v>
      </c>
      <c r="L3082" s="3">
        <v>43</v>
      </c>
      <c r="M3082" s="3">
        <v>14</v>
      </c>
      <c r="N3082" s="3">
        <v>0</v>
      </c>
      <c r="O3082" s="3">
        <v>423</v>
      </c>
      <c r="P3082" s="3">
        <v>5</v>
      </c>
      <c r="Q3082" s="3">
        <v>8216.2275149983598</v>
      </c>
      <c r="R3082" s="3">
        <v>0</v>
      </c>
      <c r="S3082" s="3">
        <v>0</v>
      </c>
      <c r="T3082" s="3">
        <v>0</v>
      </c>
      <c r="U3082" s="3">
        <v>13333.665740492101</v>
      </c>
      <c r="V3082" s="3">
        <v>1</v>
      </c>
      <c r="W3082" s="3" t="str">
        <f>IF(Bank_data3[[#This Row],[credit_risk]]=1,"High Risk","Low Risk")</f>
        <v>High Risk</v>
      </c>
      <c r="X3082" s="3" t="str">
        <f t="shared" si="336"/>
        <v>45-54</v>
      </c>
      <c r="Y3082" s="3" t="str">
        <f t="shared" si="337"/>
        <v>Low Income</v>
      </c>
      <c r="Z3082" s="3" t="str">
        <f t="shared" si="338"/>
        <v>Poor</v>
      </c>
      <c r="AA3082" s="27">
        <f t="shared" si="339"/>
        <v>0.22388223192521342</v>
      </c>
      <c r="AB3082" s="3" t="str">
        <f t="shared" si="340"/>
        <v>Low</v>
      </c>
      <c r="AC3082" s="3" t="str">
        <f t="shared" si="341"/>
        <v>High</v>
      </c>
      <c r="AD3082" s="3" t="str">
        <f t="shared" si="342"/>
        <v>No</v>
      </c>
    </row>
    <row r="3083" spans="1:30" ht="15" customHeight="1" x14ac:dyDescent="0.3">
      <c r="A3083" s="3" t="s">
        <v>3104</v>
      </c>
      <c r="B3083" s="3">
        <v>56</v>
      </c>
      <c r="C3083" s="3" t="s">
        <v>31</v>
      </c>
      <c r="D3083" s="3" t="s">
        <v>26</v>
      </c>
      <c r="E3083" s="3">
        <v>81179.322389196197</v>
      </c>
      <c r="F3083" s="3">
        <v>57</v>
      </c>
      <c r="G3083" s="3">
        <v>94.292825305549698</v>
      </c>
      <c r="H3083" s="3">
        <v>10</v>
      </c>
      <c r="I3083" s="3">
        <v>982.71593768564799</v>
      </c>
      <c r="J3083" s="3">
        <v>32</v>
      </c>
      <c r="K3083" s="3">
        <v>468.38227970702701</v>
      </c>
      <c r="L3083" s="3">
        <v>79</v>
      </c>
      <c r="M3083" s="3">
        <v>18</v>
      </c>
      <c r="N3083" s="3">
        <v>1</v>
      </c>
      <c r="O3083" s="3">
        <v>604</v>
      </c>
      <c r="P3083" s="3">
        <v>4</v>
      </c>
      <c r="Q3083" s="3">
        <v>11568.3286486736</v>
      </c>
      <c r="R3083" s="3">
        <v>6</v>
      </c>
      <c r="S3083" s="3">
        <v>0</v>
      </c>
      <c r="T3083" s="3">
        <v>0</v>
      </c>
      <c r="U3083" s="3">
        <v>13623.1686106042</v>
      </c>
      <c r="V3083" s="3">
        <v>1</v>
      </c>
      <c r="W3083" s="3" t="str">
        <f>IF(Bank_data3[[#This Row],[credit_risk]]=1,"High Risk","Low Risk")</f>
        <v>High Risk</v>
      </c>
      <c r="X3083" s="3" t="str">
        <f t="shared" si="336"/>
        <v>55+</v>
      </c>
      <c r="Y3083" s="3" t="str">
        <f t="shared" si="337"/>
        <v>Middle Income</v>
      </c>
      <c r="Z3083" s="3" t="str">
        <f t="shared" si="338"/>
        <v>Fair</v>
      </c>
      <c r="AA3083" s="27">
        <f t="shared" si="339"/>
        <v>0.14250339012700577</v>
      </c>
      <c r="AB3083" s="3" t="str">
        <f t="shared" si="340"/>
        <v>Low</v>
      </c>
      <c r="AC3083" s="3" t="str">
        <f t="shared" si="341"/>
        <v>High</v>
      </c>
      <c r="AD3083" s="3" t="str">
        <f t="shared" si="342"/>
        <v>No</v>
      </c>
    </row>
    <row r="3084" spans="1:30" ht="15" customHeight="1" x14ac:dyDescent="0.3">
      <c r="A3084" s="3" t="s">
        <v>3105</v>
      </c>
      <c r="B3084" s="3">
        <v>39</v>
      </c>
      <c r="C3084" s="3" t="s">
        <v>31</v>
      </c>
      <c r="D3084" s="3" t="s">
        <v>26</v>
      </c>
      <c r="E3084" s="3">
        <v>10000</v>
      </c>
      <c r="F3084" s="3">
        <v>21</v>
      </c>
      <c r="G3084" s="3">
        <v>2109.94837375934</v>
      </c>
      <c r="H3084" s="3">
        <v>0</v>
      </c>
      <c r="I3084" s="3">
        <v>950.60834757731595</v>
      </c>
      <c r="J3084" s="3">
        <v>23</v>
      </c>
      <c r="K3084" s="3">
        <v>404.644831266099</v>
      </c>
      <c r="L3084" s="3">
        <v>23</v>
      </c>
      <c r="M3084" s="3">
        <v>11</v>
      </c>
      <c r="N3084" s="3">
        <v>7</v>
      </c>
      <c r="O3084" s="3">
        <v>317</v>
      </c>
      <c r="P3084" s="3">
        <v>3</v>
      </c>
      <c r="Q3084" s="3">
        <v>7777.4064867166699</v>
      </c>
      <c r="R3084" s="3">
        <v>6</v>
      </c>
      <c r="S3084" s="3">
        <v>0</v>
      </c>
      <c r="T3084" s="3">
        <v>0</v>
      </c>
      <c r="U3084" s="3">
        <v>7438.2320984874104</v>
      </c>
      <c r="V3084" s="3">
        <v>1</v>
      </c>
      <c r="W3084" s="3" t="str">
        <f>IF(Bank_data3[[#This Row],[credit_risk]]=1,"High Risk","Low Risk")</f>
        <v>High Risk</v>
      </c>
      <c r="X3084" s="3" t="str">
        <f t="shared" si="336"/>
        <v>35-44</v>
      </c>
      <c r="Y3084" s="3" t="str">
        <f t="shared" si="337"/>
        <v>Low Income</v>
      </c>
      <c r="Z3084" s="3" t="str">
        <f t="shared" si="338"/>
        <v>Poor</v>
      </c>
      <c r="AA3084" s="27">
        <f t="shared" si="339"/>
        <v>0.77774064867166703</v>
      </c>
      <c r="AB3084" s="3" t="str">
        <f t="shared" si="340"/>
        <v>Medium</v>
      </c>
      <c r="AC3084" s="3" t="str">
        <f t="shared" si="341"/>
        <v>Medium</v>
      </c>
      <c r="AD3084" s="3" t="str">
        <f t="shared" si="342"/>
        <v>No</v>
      </c>
    </row>
    <row r="3085" spans="1:30" ht="15" customHeight="1" x14ac:dyDescent="0.3">
      <c r="A3085" s="3" t="s">
        <v>3106</v>
      </c>
      <c r="B3085" s="3">
        <v>68</v>
      </c>
      <c r="C3085" s="3" t="s">
        <v>31</v>
      </c>
      <c r="D3085" s="3" t="s">
        <v>24</v>
      </c>
      <c r="E3085" s="3">
        <v>54468.653751710299</v>
      </c>
      <c r="F3085" s="3">
        <v>94</v>
      </c>
      <c r="G3085" s="3">
        <v>698.53838578306602</v>
      </c>
      <c r="H3085" s="3">
        <v>6</v>
      </c>
      <c r="I3085" s="3">
        <v>472.59072746217299</v>
      </c>
      <c r="J3085" s="3">
        <v>28</v>
      </c>
      <c r="K3085" s="3">
        <v>256.58913647312301</v>
      </c>
      <c r="L3085" s="3">
        <v>45</v>
      </c>
      <c r="M3085" s="3">
        <v>13</v>
      </c>
      <c r="N3085" s="3">
        <v>4</v>
      </c>
      <c r="O3085" s="3">
        <v>383</v>
      </c>
      <c r="P3085" s="3">
        <v>2</v>
      </c>
      <c r="Q3085" s="3">
        <v>17354.825182837001</v>
      </c>
      <c r="R3085" s="3">
        <v>6</v>
      </c>
      <c r="S3085" s="3">
        <v>1</v>
      </c>
      <c r="T3085" s="3">
        <v>0</v>
      </c>
      <c r="U3085" s="3">
        <v>10736.378650761901</v>
      </c>
      <c r="V3085" s="3">
        <v>1</v>
      </c>
      <c r="W3085" s="3" t="str">
        <f>IF(Bank_data3[[#This Row],[credit_risk]]=1,"High Risk","Low Risk")</f>
        <v>High Risk</v>
      </c>
      <c r="X3085" s="3" t="str">
        <f t="shared" si="336"/>
        <v>55+</v>
      </c>
      <c r="Y3085" s="3" t="str">
        <f t="shared" si="337"/>
        <v>Middle Income</v>
      </c>
      <c r="Z3085" s="3" t="str">
        <f t="shared" si="338"/>
        <v>Poor</v>
      </c>
      <c r="AA3085" s="27">
        <f t="shared" si="339"/>
        <v>0.31862041720265694</v>
      </c>
      <c r="AB3085" s="3" t="str">
        <f t="shared" si="340"/>
        <v>Low</v>
      </c>
      <c r="AC3085" s="3" t="str">
        <f t="shared" si="341"/>
        <v>High</v>
      </c>
      <c r="AD3085" s="3" t="str">
        <f t="shared" si="342"/>
        <v>No</v>
      </c>
    </row>
    <row r="3086" spans="1:30" ht="15" customHeight="1" x14ac:dyDescent="0.3">
      <c r="A3086" s="3" t="s">
        <v>3107</v>
      </c>
      <c r="B3086" s="3">
        <v>40</v>
      </c>
      <c r="C3086" s="3" t="s">
        <v>28</v>
      </c>
      <c r="D3086" s="3" t="s">
        <v>26</v>
      </c>
      <c r="E3086" s="3">
        <v>50768.550940251997</v>
      </c>
      <c r="F3086" s="3">
        <v>169</v>
      </c>
      <c r="G3086" s="3">
        <v>2167.0975931437401</v>
      </c>
      <c r="H3086" s="3">
        <v>6</v>
      </c>
      <c r="I3086" s="3">
        <v>961.22334303383695</v>
      </c>
      <c r="J3086" s="3">
        <v>12</v>
      </c>
      <c r="K3086" s="3">
        <v>965.48671048031099</v>
      </c>
      <c r="L3086" s="3">
        <v>16</v>
      </c>
      <c r="M3086" s="3">
        <v>2</v>
      </c>
      <c r="N3086" s="3">
        <v>2</v>
      </c>
      <c r="O3086" s="3">
        <v>487</v>
      </c>
      <c r="P3086" s="3">
        <v>0</v>
      </c>
      <c r="Q3086" s="3">
        <v>13812.757135898</v>
      </c>
      <c r="R3086" s="3">
        <v>5</v>
      </c>
      <c r="S3086" s="3">
        <v>1</v>
      </c>
      <c r="T3086" s="3">
        <v>0</v>
      </c>
      <c r="U3086" s="3">
        <v>9702.4428563985402</v>
      </c>
      <c r="V3086" s="3">
        <v>1</v>
      </c>
      <c r="W3086" s="3" t="str">
        <f>IF(Bank_data3[[#This Row],[credit_risk]]=1,"High Risk","Low Risk")</f>
        <v>High Risk</v>
      </c>
      <c r="X3086" s="3" t="str">
        <f t="shared" si="336"/>
        <v>35-44</v>
      </c>
      <c r="Y3086" s="3" t="str">
        <f t="shared" si="337"/>
        <v>Middle Income</v>
      </c>
      <c r="Z3086" s="3" t="str">
        <f t="shared" si="338"/>
        <v>Poor</v>
      </c>
      <c r="AA3086" s="27">
        <f t="shared" si="339"/>
        <v>0.27207310195151768</v>
      </c>
      <c r="AB3086" s="3" t="str">
        <f t="shared" si="340"/>
        <v>Medium</v>
      </c>
      <c r="AC3086" s="3" t="str">
        <f t="shared" si="341"/>
        <v>Medium</v>
      </c>
      <c r="AD3086" s="3" t="str">
        <f t="shared" si="342"/>
        <v>No</v>
      </c>
    </row>
    <row r="3087" spans="1:30" ht="15" customHeight="1" x14ac:dyDescent="0.3">
      <c r="A3087" s="3" t="s">
        <v>3108</v>
      </c>
      <c r="B3087" s="3">
        <v>29</v>
      </c>
      <c r="C3087" s="3" t="s">
        <v>23</v>
      </c>
      <c r="D3087" s="3" t="s">
        <v>26</v>
      </c>
      <c r="E3087" s="3">
        <v>44944.452399650698</v>
      </c>
      <c r="F3087" s="3">
        <v>215</v>
      </c>
      <c r="G3087" s="3">
        <v>1053.43743738432</v>
      </c>
      <c r="H3087" s="3">
        <v>2</v>
      </c>
      <c r="I3087" s="3">
        <v>899.15681278317004</v>
      </c>
      <c r="J3087" s="3">
        <v>49</v>
      </c>
      <c r="K3087" s="3">
        <v>449.87095260905301</v>
      </c>
      <c r="L3087" s="3">
        <v>4</v>
      </c>
      <c r="M3087" s="3">
        <v>3</v>
      </c>
      <c r="N3087" s="3">
        <v>8</v>
      </c>
      <c r="O3087" s="3">
        <v>463</v>
      </c>
      <c r="P3087" s="3">
        <v>4</v>
      </c>
      <c r="Q3087" s="3">
        <v>8835.0315202276597</v>
      </c>
      <c r="R3087" s="3">
        <v>7</v>
      </c>
      <c r="S3087" s="3">
        <v>0</v>
      </c>
      <c r="T3087" s="3">
        <v>0</v>
      </c>
      <c r="U3087" s="3">
        <v>8175.1942899389196</v>
      </c>
      <c r="V3087" s="3">
        <v>1</v>
      </c>
      <c r="W3087" s="3" t="str">
        <f>IF(Bank_data3[[#This Row],[credit_risk]]=1,"High Risk","Low Risk")</f>
        <v>High Risk</v>
      </c>
      <c r="X3087" s="3" t="str">
        <f t="shared" si="336"/>
        <v>25-34</v>
      </c>
      <c r="Y3087" s="3" t="str">
        <f t="shared" si="337"/>
        <v>Low Income</v>
      </c>
      <c r="Z3087" s="3" t="str">
        <f t="shared" si="338"/>
        <v>Poor</v>
      </c>
      <c r="AA3087" s="27">
        <f t="shared" si="339"/>
        <v>0.19657668629858141</v>
      </c>
      <c r="AB3087" s="3" t="str">
        <f t="shared" si="340"/>
        <v>Medium</v>
      </c>
      <c r="AC3087" s="3" t="str">
        <f t="shared" si="341"/>
        <v>Low</v>
      </c>
      <c r="AD3087" s="3" t="str">
        <f t="shared" si="342"/>
        <v>No</v>
      </c>
    </row>
    <row r="3088" spans="1:30" ht="15" customHeight="1" x14ac:dyDescent="0.3">
      <c r="A3088" s="3" t="s">
        <v>3109</v>
      </c>
      <c r="B3088" s="3">
        <v>24</v>
      </c>
      <c r="C3088" s="3" t="s">
        <v>28</v>
      </c>
      <c r="D3088" s="3" t="s">
        <v>24</v>
      </c>
      <c r="E3088" s="3">
        <v>40473.757390585801</v>
      </c>
      <c r="F3088" s="3">
        <v>92</v>
      </c>
      <c r="G3088" s="3">
        <v>2133.9969098915799</v>
      </c>
      <c r="H3088" s="3">
        <v>7</v>
      </c>
      <c r="I3088" s="3">
        <v>737.44165810852303</v>
      </c>
      <c r="J3088" s="3">
        <v>26</v>
      </c>
      <c r="K3088" s="3">
        <v>535.61584527025502</v>
      </c>
      <c r="L3088" s="3">
        <v>37</v>
      </c>
      <c r="M3088" s="3">
        <v>2</v>
      </c>
      <c r="N3088" s="3">
        <v>1</v>
      </c>
      <c r="O3088" s="3">
        <v>667</v>
      </c>
      <c r="P3088" s="3">
        <v>4</v>
      </c>
      <c r="Q3088" s="3">
        <v>15531.919251019301</v>
      </c>
      <c r="R3088" s="3">
        <v>1</v>
      </c>
      <c r="S3088" s="3">
        <v>0</v>
      </c>
      <c r="T3088" s="3">
        <v>0</v>
      </c>
      <c r="U3088" s="3">
        <v>13346.395056094199</v>
      </c>
      <c r="V3088" s="3">
        <v>0</v>
      </c>
      <c r="W3088" s="3" t="str">
        <f>IF(Bank_data3[[#This Row],[credit_risk]]=1,"High Risk","Low Risk")</f>
        <v>Low Risk</v>
      </c>
      <c r="X3088" s="3" t="str">
        <f t="shared" si="336"/>
        <v>18-24</v>
      </c>
      <c r="Y3088" s="3" t="str">
        <f t="shared" si="337"/>
        <v>Low Income</v>
      </c>
      <c r="Z3088" s="3" t="str">
        <f t="shared" si="338"/>
        <v>Fair</v>
      </c>
      <c r="AA3088" s="27">
        <f t="shared" si="339"/>
        <v>0.38375283770001611</v>
      </c>
      <c r="AB3088" s="3" t="str">
        <f t="shared" si="340"/>
        <v>Medium</v>
      </c>
      <c r="AC3088" s="3" t="str">
        <f t="shared" si="341"/>
        <v>High</v>
      </c>
      <c r="AD3088" s="3" t="str">
        <f t="shared" si="342"/>
        <v>No</v>
      </c>
    </row>
    <row r="3089" spans="1:30" ht="15" customHeight="1" x14ac:dyDescent="0.3">
      <c r="A3089" s="3" t="s">
        <v>3110</v>
      </c>
      <c r="B3089" s="3">
        <v>55</v>
      </c>
      <c r="C3089" s="3" t="s">
        <v>23</v>
      </c>
      <c r="D3089" s="3" t="s">
        <v>26</v>
      </c>
      <c r="E3089" s="3">
        <v>51235.307598789601</v>
      </c>
      <c r="F3089" s="3">
        <v>216</v>
      </c>
      <c r="G3089" s="3">
        <v>1294.1104088724101</v>
      </c>
      <c r="H3089" s="3">
        <v>5</v>
      </c>
      <c r="I3089" s="3">
        <v>1101.9861443306199</v>
      </c>
      <c r="J3089" s="3">
        <v>0</v>
      </c>
      <c r="K3089" s="3">
        <v>219.19493481728901</v>
      </c>
      <c r="L3089" s="3">
        <v>58</v>
      </c>
      <c r="M3089" s="3">
        <v>11</v>
      </c>
      <c r="N3089" s="3">
        <v>6</v>
      </c>
      <c r="O3089" s="3">
        <v>693</v>
      </c>
      <c r="P3089" s="3">
        <v>3</v>
      </c>
      <c r="Q3089" s="3">
        <v>19980.459747948102</v>
      </c>
      <c r="R3089" s="3">
        <v>5</v>
      </c>
      <c r="S3089" s="3">
        <v>0</v>
      </c>
      <c r="T3089" s="3">
        <v>0</v>
      </c>
      <c r="U3089" s="3">
        <v>11138.982026235501</v>
      </c>
      <c r="V3089" s="3">
        <v>1</v>
      </c>
      <c r="W3089" s="3" t="str">
        <f>IF(Bank_data3[[#This Row],[credit_risk]]=1,"High Risk","Low Risk")</f>
        <v>High Risk</v>
      </c>
      <c r="X3089" s="3" t="str">
        <f t="shared" si="336"/>
        <v>55+</v>
      </c>
      <c r="Y3089" s="3" t="str">
        <f t="shared" si="337"/>
        <v>Middle Income</v>
      </c>
      <c r="Z3089" s="3" t="str">
        <f t="shared" si="338"/>
        <v>Good</v>
      </c>
      <c r="AA3089" s="27">
        <f t="shared" si="339"/>
        <v>0.38997442748680067</v>
      </c>
      <c r="AB3089" s="3" t="str">
        <f t="shared" si="340"/>
        <v>Medium</v>
      </c>
      <c r="AC3089" s="3" t="str">
        <f t="shared" si="341"/>
        <v>High</v>
      </c>
      <c r="AD3089" s="3" t="str">
        <f t="shared" si="342"/>
        <v>No</v>
      </c>
    </row>
    <row r="3090" spans="1:30" ht="15" customHeight="1" x14ac:dyDescent="0.3">
      <c r="A3090" s="3" t="s">
        <v>3111</v>
      </c>
      <c r="B3090" s="3">
        <v>25</v>
      </c>
      <c r="C3090" s="3" t="s">
        <v>23</v>
      </c>
      <c r="D3090" s="3" t="s">
        <v>33</v>
      </c>
      <c r="E3090" s="3">
        <v>69119.443537289393</v>
      </c>
      <c r="F3090" s="3">
        <v>200</v>
      </c>
      <c r="G3090" s="3">
        <v>2259.8722177879899</v>
      </c>
      <c r="H3090" s="3">
        <v>3</v>
      </c>
      <c r="I3090" s="3">
        <v>599.88601167481704</v>
      </c>
      <c r="J3090" s="3">
        <v>6</v>
      </c>
      <c r="K3090" s="3">
        <v>306.50081634549201</v>
      </c>
      <c r="L3090" s="3">
        <v>26</v>
      </c>
      <c r="M3090" s="3">
        <v>8</v>
      </c>
      <c r="N3090" s="3">
        <v>9</v>
      </c>
      <c r="O3090" s="3">
        <v>319</v>
      </c>
      <c r="P3090" s="3">
        <v>3</v>
      </c>
      <c r="Q3090" s="3">
        <v>13065.4492398652</v>
      </c>
      <c r="R3090" s="3">
        <v>0</v>
      </c>
      <c r="S3090" s="3">
        <v>1</v>
      </c>
      <c r="T3090" s="3">
        <v>0</v>
      </c>
      <c r="U3090" s="3">
        <v>8912.1848802743498</v>
      </c>
      <c r="V3090" s="3">
        <v>1</v>
      </c>
      <c r="W3090" s="3" t="str">
        <f>IF(Bank_data3[[#This Row],[credit_risk]]=1,"High Risk","Low Risk")</f>
        <v>High Risk</v>
      </c>
      <c r="X3090" s="3" t="str">
        <f t="shared" si="336"/>
        <v>25-34</v>
      </c>
      <c r="Y3090" s="3" t="str">
        <f t="shared" si="337"/>
        <v>Middle Income</v>
      </c>
      <c r="Z3090" s="3" t="str">
        <f t="shared" si="338"/>
        <v>Poor</v>
      </c>
      <c r="AA3090" s="27">
        <f t="shared" si="339"/>
        <v>0.18902711843761436</v>
      </c>
      <c r="AB3090" s="3" t="str">
        <f t="shared" si="340"/>
        <v>Medium</v>
      </c>
      <c r="AC3090" s="3" t="str">
        <f t="shared" si="341"/>
        <v>Medium</v>
      </c>
      <c r="AD3090" s="3" t="str">
        <f t="shared" si="342"/>
        <v>No</v>
      </c>
    </row>
    <row r="3091" spans="1:30" ht="15" customHeight="1" x14ac:dyDescent="0.3">
      <c r="A3091" s="3" t="s">
        <v>3112</v>
      </c>
      <c r="B3091" s="3">
        <v>45</v>
      </c>
      <c r="C3091" s="3" t="s">
        <v>28</v>
      </c>
      <c r="D3091" s="3" t="s">
        <v>26</v>
      </c>
      <c r="E3091" s="3">
        <v>19900.660836629599</v>
      </c>
      <c r="F3091" s="3">
        <v>13</v>
      </c>
      <c r="G3091" s="3">
        <v>866.27870133814099</v>
      </c>
      <c r="H3091" s="3">
        <v>9</v>
      </c>
      <c r="I3091" s="3">
        <v>894.61243604517904</v>
      </c>
      <c r="J3091" s="3">
        <v>3</v>
      </c>
      <c r="K3091" s="3">
        <v>253.86921694006901</v>
      </c>
      <c r="L3091" s="3">
        <v>53</v>
      </c>
      <c r="M3091" s="3">
        <v>18</v>
      </c>
      <c r="N3091" s="3">
        <v>7</v>
      </c>
      <c r="O3091" s="3">
        <v>412</v>
      </c>
      <c r="P3091" s="3">
        <v>0</v>
      </c>
      <c r="Q3091" s="3">
        <v>3327.6297896025098</v>
      </c>
      <c r="R3091" s="3">
        <v>0</v>
      </c>
      <c r="S3091" s="3">
        <v>0</v>
      </c>
      <c r="T3091" s="3">
        <v>0</v>
      </c>
      <c r="U3091" s="3">
        <v>4517.9585913160499</v>
      </c>
      <c r="V3091" s="3">
        <v>1</v>
      </c>
      <c r="W3091" s="3" t="str">
        <f>IF(Bank_data3[[#This Row],[credit_risk]]=1,"High Risk","Low Risk")</f>
        <v>High Risk</v>
      </c>
      <c r="X3091" s="3" t="str">
        <f t="shared" si="336"/>
        <v>45-54</v>
      </c>
      <c r="Y3091" s="3" t="str">
        <f t="shared" si="337"/>
        <v>Low Income</v>
      </c>
      <c r="Z3091" s="3" t="str">
        <f t="shared" si="338"/>
        <v>Poor</v>
      </c>
      <c r="AA3091" s="27">
        <f t="shared" si="339"/>
        <v>0.16721202461164508</v>
      </c>
      <c r="AB3091" s="3" t="str">
        <f t="shared" si="340"/>
        <v>Low</v>
      </c>
      <c r="AC3091" s="3" t="str">
        <f t="shared" si="341"/>
        <v>High</v>
      </c>
      <c r="AD3091" s="3" t="str">
        <f t="shared" si="342"/>
        <v>No</v>
      </c>
    </row>
    <row r="3092" spans="1:30" ht="15" customHeight="1" x14ac:dyDescent="0.3">
      <c r="A3092" s="3" t="s">
        <v>3113</v>
      </c>
      <c r="B3092" s="3">
        <v>23</v>
      </c>
      <c r="C3092" s="3" t="s">
        <v>31</v>
      </c>
      <c r="D3092" s="3" t="s">
        <v>24</v>
      </c>
      <c r="E3092" s="3">
        <v>35492.235857416701</v>
      </c>
      <c r="F3092" s="3">
        <v>144</v>
      </c>
      <c r="G3092" s="3">
        <v>912.31242494809499</v>
      </c>
      <c r="H3092" s="3">
        <v>9</v>
      </c>
      <c r="I3092" s="3">
        <v>753.91417614063801</v>
      </c>
      <c r="J3092" s="3">
        <v>9</v>
      </c>
      <c r="K3092" s="3">
        <v>410.18712782810098</v>
      </c>
      <c r="L3092" s="3">
        <v>70</v>
      </c>
      <c r="M3092" s="3">
        <v>15</v>
      </c>
      <c r="N3092" s="3">
        <v>1</v>
      </c>
      <c r="O3092" s="3">
        <v>616</v>
      </c>
      <c r="P3092" s="3">
        <v>1</v>
      </c>
      <c r="Q3092" s="3">
        <v>21435.973605887601</v>
      </c>
      <c r="R3092" s="3">
        <v>7</v>
      </c>
      <c r="S3092" s="3">
        <v>0</v>
      </c>
      <c r="T3092" s="3">
        <v>0</v>
      </c>
      <c r="U3092" s="3">
        <v>13906.315742836299</v>
      </c>
      <c r="V3092" s="3">
        <v>1</v>
      </c>
      <c r="W3092" s="3" t="str">
        <f>IF(Bank_data3[[#This Row],[credit_risk]]=1,"High Risk","Low Risk")</f>
        <v>High Risk</v>
      </c>
      <c r="X3092" s="3" t="str">
        <f t="shared" si="336"/>
        <v>18-24</v>
      </c>
      <c r="Y3092" s="3" t="str">
        <f t="shared" si="337"/>
        <v>Low Income</v>
      </c>
      <c r="Z3092" s="3" t="str">
        <f t="shared" si="338"/>
        <v>Fair</v>
      </c>
      <c r="AA3092" s="27">
        <f t="shared" si="339"/>
        <v>0.60396233395953247</v>
      </c>
      <c r="AB3092" s="3" t="str">
        <f t="shared" si="340"/>
        <v>Low</v>
      </c>
      <c r="AC3092" s="3" t="str">
        <f t="shared" si="341"/>
        <v>High</v>
      </c>
      <c r="AD3092" s="3" t="str">
        <f t="shared" si="342"/>
        <v>No</v>
      </c>
    </row>
    <row r="3093" spans="1:30" ht="15" customHeight="1" x14ac:dyDescent="0.3">
      <c r="A3093" s="3" t="s">
        <v>3114</v>
      </c>
      <c r="B3093" s="3">
        <v>58</v>
      </c>
      <c r="C3093" s="3" t="s">
        <v>31</v>
      </c>
      <c r="D3093" s="3" t="s">
        <v>33</v>
      </c>
      <c r="E3093" s="3">
        <v>31094.291582201498</v>
      </c>
      <c r="F3093" s="3">
        <v>62</v>
      </c>
      <c r="G3093" s="3">
        <v>1135.7332088109899</v>
      </c>
      <c r="H3093" s="3">
        <v>9</v>
      </c>
      <c r="I3093" s="3">
        <v>584.85611194731598</v>
      </c>
      <c r="J3093" s="3">
        <v>39</v>
      </c>
      <c r="K3093" s="3">
        <v>659.42030057039801</v>
      </c>
      <c r="L3093" s="3">
        <v>54</v>
      </c>
      <c r="M3093" s="3">
        <v>0</v>
      </c>
      <c r="N3093" s="3">
        <v>0</v>
      </c>
      <c r="O3093" s="3">
        <v>656</v>
      </c>
      <c r="P3093" s="3">
        <v>3</v>
      </c>
      <c r="Q3093" s="3">
        <v>22016.178010396601</v>
      </c>
      <c r="R3093" s="3">
        <v>0</v>
      </c>
      <c r="S3093" s="3">
        <v>0</v>
      </c>
      <c r="T3093" s="3">
        <v>0</v>
      </c>
      <c r="U3093" s="3">
        <v>2274.7686147486802</v>
      </c>
      <c r="V3093" s="3">
        <v>0</v>
      </c>
      <c r="W3093" s="3" t="str">
        <f>IF(Bank_data3[[#This Row],[credit_risk]]=1,"High Risk","Low Risk")</f>
        <v>Low Risk</v>
      </c>
      <c r="X3093" s="3" t="str">
        <f t="shared" si="336"/>
        <v>55+</v>
      </c>
      <c r="Y3093" s="3" t="str">
        <f t="shared" si="337"/>
        <v>Low Income</v>
      </c>
      <c r="Z3093" s="3" t="str">
        <f t="shared" si="338"/>
        <v>Fair</v>
      </c>
      <c r="AA3093" s="27">
        <f t="shared" si="339"/>
        <v>0.70804565372374495</v>
      </c>
      <c r="AB3093" s="3" t="str">
        <f t="shared" si="340"/>
        <v>Medium</v>
      </c>
      <c r="AC3093" s="3" t="str">
        <f t="shared" si="341"/>
        <v>High</v>
      </c>
      <c r="AD3093" s="3" t="str">
        <f t="shared" si="342"/>
        <v>No</v>
      </c>
    </row>
    <row r="3094" spans="1:30" ht="15" customHeight="1" x14ac:dyDescent="0.3">
      <c r="A3094" s="3" t="s">
        <v>3115</v>
      </c>
      <c r="B3094" s="3">
        <v>58</v>
      </c>
      <c r="C3094" s="3" t="s">
        <v>23</v>
      </c>
      <c r="D3094" s="3" t="s">
        <v>26</v>
      </c>
      <c r="E3094" s="3">
        <v>30248.739144991501</v>
      </c>
      <c r="F3094" s="3">
        <v>166</v>
      </c>
      <c r="G3094" s="3">
        <v>2167.0067787333601</v>
      </c>
      <c r="H3094" s="3">
        <v>11</v>
      </c>
      <c r="I3094" s="3">
        <v>976.00963979156995</v>
      </c>
      <c r="J3094" s="3">
        <v>34</v>
      </c>
      <c r="K3094" s="3">
        <v>616.57843336500503</v>
      </c>
      <c r="L3094" s="3">
        <v>70</v>
      </c>
      <c r="M3094" s="3">
        <v>13</v>
      </c>
      <c r="N3094" s="3">
        <v>2</v>
      </c>
      <c r="O3094" s="3">
        <v>449</v>
      </c>
      <c r="P3094" s="3">
        <v>0</v>
      </c>
      <c r="Q3094" s="3">
        <v>19438.944317357</v>
      </c>
      <c r="R3094" s="3">
        <v>7</v>
      </c>
      <c r="S3094" s="3">
        <v>0</v>
      </c>
      <c r="T3094" s="3">
        <v>0</v>
      </c>
      <c r="U3094" s="3">
        <v>1576.76449010547</v>
      </c>
      <c r="V3094" s="3">
        <v>1</v>
      </c>
      <c r="W3094" s="3" t="str">
        <f>IF(Bank_data3[[#This Row],[credit_risk]]=1,"High Risk","Low Risk")</f>
        <v>High Risk</v>
      </c>
      <c r="X3094" s="3" t="str">
        <f t="shared" si="336"/>
        <v>55+</v>
      </c>
      <c r="Y3094" s="3" t="str">
        <f t="shared" si="337"/>
        <v>Low Income</v>
      </c>
      <c r="Z3094" s="3" t="str">
        <f t="shared" si="338"/>
        <v>Poor</v>
      </c>
      <c r="AA3094" s="27">
        <f t="shared" si="339"/>
        <v>0.64263651533309096</v>
      </c>
      <c r="AB3094" s="3" t="str">
        <f t="shared" si="340"/>
        <v>Medium</v>
      </c>
      <c r="AC3094" s="3" t="str">
        <f t="shared" si="341"/>
        <v>High</v>
      </c>
      <c r="AD3094" s="3" t="str">
        <f t="shared" si="342"/>
        <v>No</v>
      </c>
    </row>
    <row r="3095" spans="1:30" ht="15" customHeight="1" x14ac:dyDescent="0.3">
      <c r="A3095" s="3" t="s">
        <v>3116</v>
      </c>
      <c r="B3095" s="3">
        <v>69</v>
      </c>
      <c r="C3095" s="3" t="s">
        <v>28</v>
      </c>
      <c r="D3095" s="3" t="s">
        <v>33</v>
      </c>
      <c r="E3095" s="3">
        <v>56169.482097837703</v>
      </c>
      <c r="F3095" s="3">
        <v>234</v>
      </c>
      <c r="G3095" s="3">
        <v>634.21940071456004</v>
      </c>
      <c r="H3095" s="3">
        <v>2</v>
      </c>
      <c r="I3095" s="3">
        <v>727.29248842779702</v>
      </c>
      <c r="J3095" s="3">
        <v>38</v>
      </c>
      <c r="K3095" s="3">
        <v>650.45736066133395</v>
      </c>
      <c r="L3095" s="3">
        <v>42</v>
      </c>
      <c r="M3095" s="3">
        <v>12</v>
      </c>
      <c r="N3095" s="3">
        <v>7</v>
      </c>
      <c r="O3095" s="3">
        <v>894</v>
      </c>
      <c r="P3095" s="3">
        <v>2</v>
      </c>
      <c r="Q3095" s="3">
        <v>15781.4234700262</v>
      </c>
      <c r="R3095" s="3">
        <v>5</v>
      </c>
      <c r="S3095" s="3">
        <v>0</v>
      </c>
      <c r="T3095" s="3">
        <v>0</v>
      </c>
      <c r="U3095" s="3">
        <v>500</v>
      </c>
      <c r="V3095" s="3">
        <v>1</v>
      </c>
      <c r="W3095" s="3" t="str">
        <f>IF(Bank_data3[[#This Row],[credit_risk]]=1,"High Risk","Low Risk")</f>
        <v>High Risk</v>
      </c>
      <c r="X3095" s="3" t="str">
        <f t="shared" si="336"/>
        <v>55+</v>
      </c>
      <c r="Y3095" s="3" t="str">
        <f t="shared" si="337"/>
        <v>Middle Income</v>
      </c>
      <c r="Z3095" s="3" t="str">
        <f t="shared" si="338"/>
        <v>Excellent</v>
      </c>
      <c r="AA3095" s="27">
        <f t="shared" si="339"/>
        <v>0.28096081503008413</v>
      </c>
      <c r="AB3095" s="3" t="str">
        <f t="shared" si="340"/>
        <v>Low</v>
      </c>
      <c r="AC3095" s="3" t="str">
        <f t="shared" si="341"/>
        <v>High</v>
      </c>
      <c r="AD3095" s="3" t="str">
        <f t="shared" si="342"/>
        <v>No</v>
      </c>
    </row>
    <row r="3096" spans="1:30" ht="15" customHeight="1" x14ac:dyDescent="0.3">
      <c r="A3096" s="3" t="s">
        <v>3117</v>
      </c>
      <c r="B3096" s="3">
        <v>54</v>
      </c>
      <c r="C3096" s="3" t="s">
        <v>31</v>
      </c>
      <c r="D3096" s="3" t="s">
        <v>33</v>
      </c>
      <c r="E3096" s="3">
        <v>60608.071125209302</v>
      </c>
      <c r="F3096" s="3">
        <v>43</v>
      </c>
      <c r="G3096" s="3">
        <v>1038.7266940807301</v>
      </c>
      <c r="H3096" s="3">
        <v>0</v>
      </c>
      <c r="I3096" s="3">
        <v>284.447739451659</v>
      </c>
      <c r="J3096" s="3">
        <v>15</v>
      </c>
      <c r="K3096" s="3">
        <v>496.02952721650399</v>
      </c>
      <c r="L3096" s="3">
        <v>37</v>
      </c>
      <c r="M3096" s="3">
        <v>11</v>
      </c>
      <c r="N3096" s="3">
        <v>3</v>
      </c>
      <c r="O3096" s="3">
        <v>712</v>
      </c>
      <c r="P3096" s="3">
        <v>5</v>
      </c>
      <c r="Q3096" s="3">
        <v>15044.129736099399</v>
      </c>
      <c r="R3096" s="3">
        <v>1</v>
      </c>
      <c r="S3096" s="3">
        <v>0</v>
      </c>
      <c r="T3096" s="3">
        <v>0</v>
      </c>
      <c r="U3096" s="3">
        <v>7643.60274344954</v>
      </c>
      <c r="V3096" s="3">
        <v>0</v>
      </c>
      <c r="W3096" s="3" t="str">
        <f>IF(Bank_data3[[#This Row],[credit_risk]]=1,"High Risk","Low Risk")</f>
        <v>Low Risk</v>
      </c>
      <c r="X3096" s="3" t="str">
        <f t="shared" si="336"/>
        <v>45-54</v>
      </c>
      <c r="Y3096" s="3" t="str">
        <f t="shared" si="337"/>
        <v>Middle Income</v>
      </c>
      <c r="Z3096" s="3" t="str">
        <f t="shared" si="338"/>
        <v>Good</v>
      </c>
      <c r="AA3096" s="27">
        <f t="shared" si="339"/>
        <v>0.24821990630620727</v>
      </c>
      <c r="AB3096" s="3" t="str">
        <f t="shared" si="340"/>
        <v>Medium</v>
      </c>
      <c r="AC3096" s="3" t="str">
        <f t="shared" si="341"/>
        <v>High</v>
      </c>
      <c r="AD3096" s="3" t="str">
        <f t="shared" si="342"/>
        <v>No</v>
      </c>
    </row>
    <row r="3097" spans="1:30" ht="15" customHeight="1" x14ac:dyDescent="0.3">
      <c r="A3097" s="3" t="s">
        <v>3118</v>
      </c>
      <c r="B3097" s="3">
        <v>20</v>
      </c>
      <c r="C3097" s="3" t="s">
        <v>31</v>
      </c>
      <c r="D3097" s="3" t="s">
        <v>26</v>
      </c>
      <c r="E3097" s="3">
        <v>69171.851637176704</v>
      </c>
      <c r="F3097" s="3">
        <v>132</v>
      </c>
      <c r="G3097" s="3">
        <v>1300.04746996327</v>
      </c>
      <c r="H3097" s="3">
        <v>1</v>
      </c>
      <c r="I3097" s="3">
        <v>169.626863348706</v>
      </c>
      <c r="J3097" s="3">
        <v>26</v>
      </c>
      <c r="K3097" s="3">
        <v>687.19948953055098</v>
      </c>
      <c r="L3097" s="3">
        <v>60</v>
      </c>
      <c r="M3097" s="3">
        <v>4</v>
      </c>
      <c r="N3097" s="3">
        <v>4</v>
      </c>
      <c r="O3097" s="3">
        <v>357</v>
      </c>
      <c r="P3097" s="3">
        <v>4</v>
      </c>
      <c r="Q3097" s="3">
        <v>12855.3851825657</v>
      </c>
      <c r="R3097" s="3">
        <v>6</v>
      </c>
      <c r="S3097" s="3">
        <v>0</v>
      </c>
      <c r="T3097" s="3">
        <v>0</v>
      </c>
      <c r="U3097" s="3">
        <v>9707.0715673205596</v>
      </c>
      <c r="V3097" s="3">
        <v>1</v>
      </c>
      <c r="W3097" s="3" t="str">
        <f>IF(Bank_data3[[#This Row],[credit_risk]]=1,"High Risk","Low Risk")</f>
        <v>High Risk</v>
      </c>
      <c r="X3097" s="3" t="str">
        <f t="shared" si="336"/>
        <v>18-24</v>
      </c>
      <c r="Y3097" s="3" t="str">
        <f t="shared" si="337"/>
        <v>Middle Income</v>
      </c>
      <c r="Z3097" s="3" t="str">
        <f t="shared" si="338"/>
        <v>Poor</v>
      </c>
      <c r="AA3097" s="27">
        <f t="shared" si="339"/>
        <v>0.18584705885849845</v>
      </c>
      <c r="AB3097" s="3" t="str">
        <f t="shared" si="340"/>
        <v>Medium</v>
      </c>
      <c r="AC3097" s="3" t="str">
        <f t="shared" si="341"/>
        <v>High</v>
      </c>
      <c r="AD3097" s="3" t="str">
        <f t="shared" si="342"/>
        <v>No</v>
      </c>
    </row>
    <row r="3098" spans="1:30" ht="15" customHeight="1" x14ac:dyDescent="0.3">
      <c r="A3098" s="3" t="s">
        <v>3119</v>
      </c>
      <c r="B3098" s="3">
        <v>43</v>
      </c>
      <c r="C3098" s="3" t="s">
        <v>23</v>
      </c>
      <c r="D3098" s="3" t="s">
        <v>26</v>
      </c>
      <c r="E3098" s="3">
        <v>60891.760987332498</v>
      </c>
      <c r="F3098" s="3">
        <v>187</v>
      </c>
      <c r="G3098" s="3">
        <v>1819.25214983552</v>
      </c>
      <c r="H3098" s="3">
        <v>1</v>
      </c>
      <c r="I3098" s="3">
        <v>1076.1701138291201</v>
      </c>
      <c r="J3098" s="3">
        <v>19</v>
      </c>
      <c r="K3098" s="3">
        <v>463.14229422119899</v>
      </c>
      <c r="L3098" s="3">
        <v>44</v>
      </c>
      <c r="M3098" s="3">
        <v>19</v>
      </c>
      <c r="N3098" s="3">
        <v>8</v>
      </c>
      <c r="O3098" s="3">
        <v>353</v>
      </c>
      <c r="P3098" s="3">
        <v>4</v>
      </c>
      <c r="Q3098" s="3">
        <v>12580.0600011035</v>
      </c>
      <c r="R3098" s="3">
        <v>0</v>
      </c>
      <c r="S3098" s="3">
        <v>0</v>
      </c>
      <c r="T3098" s="3">
        <v>0</v>
      </c>
      <c r="U3098" s="3">
        <v>2380.0079894732999</v>
      </c>
      <c r="V3098" s="3">
        <v>1</v>
      </c>
      <c r="W3098" s="3" t="str">
        <f>IF(Bank_data3[[#This Row],[credit_risk]]=1,"High Risk","Low Risk")</f>
        <v>High Risk</v>
      </c>
      <c r="X3098" s="3" t="str">
        <f t="shared" si="336"/>
        <v>35-44</v>
      </c>
      <c r="Y3098" s="3" t="str">
        <f t="shared" si="337"/>
        <v>Middle Income</v>
      </c>
      <c r="Z3098" s="3" t="str">
        <f t="shared" si="338"/>
        <v>Poor</v>
      </c>
      <c r="AA3098" s="27">
        <f t="shared" si="339"/>
        <v>0.20659707975469077</v>
      </c>
      <c r="AB3098" s="3" t="str">
        <f t="shared" si="340"/>
        <v>Medium</v>
      </c>
      <c r="AC3098" s="3" t="str">
        <f t="shared" si="341"/>
        <v>High</v>
      </c>
      <c r="AD3098" s="3" t="str">
        <f t="shared" si="342"/>
        <v>No</v>
      </c>
    </row>
    <row r="3099" spans="1:30" ht="15" customHeight="1" x14ac:dyDescent="0.3">
      <c r="A3099" s="3" t="s">
        <v>3120</v>
      </c>
      <c r="B3099" s="3">
        <v>55</v>
      </c>
      <c r="C3099" s="3" t="s">
        <v>23</v>
      </c>
      <c r="D3099" s="3" t="s">
        <v>24</v>
      </c>
      <c r="E3099" s="3">
        <v>62350.554636351801</v>
      </c>
      <c r="F3099" s="3">
        <v>109</v>
      </c>
      <c r="G3099" s="3">
        <v>1183.02787417779</v>
      </c>
      <c r="H3099" s="3">
        <v>10</v>
      </c>
      <c r="I3099" s="3">
        <v>372.789962470609</v>
      </c>
      <c r="J3099" s="3">
        <v>9</v>
      </c>
      <c r="K3099" s="3">
        <v>614.02274501499596</v>
      </c>
      <c r="L3099" s="3">
        <v>57</v>
      </c>
      <c r="M3099" s="3">
        <v>2</v>
      </c>
      <c r="N3099" s="3">
        <v>3</v>
      </c>
      <c r="O3099" s="3">
        <v>839</v>
      </c>
      <c r="P3099" s="3">
        <v>0</v>
      </c>
      <c r="Q3099" s="3">
        <v>5028.0189116248002</v>
      </c>
      <c r="R3099" s="3">
        <v>1</v>
      </c>
      <c r="S3099" s="3">
        <v>0</v>
      </c>
      <c r="T3099" s="3">
        <v>0</v>
      </c>
      <c r="U3099" s="3">
        <v>7900.0288179611698</v>
      </c>
      <c r="V3099" s="3">
        <v>0</v>
      </c>
      <c r="W3099" s="3" t="str">
        <f>IF(Bank_data3[[#This Row],[credit_risk]]=1,"High Risk","Low Risk")</f>
        <v>Low Risk</v>
      </c>
      <c r="X3099" s="3" t="str">
        <f t="shared" si="336"/>
        <v>55+</v>
      </c>
      <c r="Y3099" s="3" t="str">
        <f t="shared" si="337"/>
        <v>Middle Income</v>
      </c>
      <c r="Z3099" s="3" t="str">
        <f t="shared" si="338"/>
        <v>Excellent</v>
      </c>
      <c r="AA3099" s="27">
        <f t="shared" si="339"/>
        <v>8.0641125663593535E-2</v>
      </c>
      <c r="AB3099" s="3" t="str">
        <f t="shared" si="340"/>
        <v>Medium</v>
      </c>
      <c r="AC3099" s="3" t="str">
        <f t="shared" si="341"/>
        <v>High</v>
      </c>
      <c r="AD3099" s="3" t="str">
        <f t="shared" si="342"/>
        <v>No</v>
      </c>
    </row>
    <row r="3100" spans="1:30" ht="15" customHeight="1" x14ac:dyDescent="0.3">
      <c r="A3100" s="3" t="s">
        <v>3121</v>
      </c>
      <c r="B3100" s="3">
        <v>25</v>
      </c>
      <c r="C3100" s="3" t="s">
        <v>28</v>
      </c>
      <c r="D3100" s="3" t="s">
        <v>24</v>
      </c>
      <c r="E3100" s="3">
        <v>24587.452026656199</v>
      </c>
      <c r="F3100" s="3">
        <v>62</v>
      </c>
      <c r="G3100" s="3">
        <v>1962.1045802767801</v>
      </c>
      <c r="H3100" s="3">
        <v>4</v>
      </c>
      <c r="I3100" s="3">
        <v>897.78457269021203</v>
      </c>
      <c r="J3100" s="3">
        <v>44</v>
      </c>
      <c r="K3100" s="3">
        <v>401.82791810154498</v>
      </c>
      <c r="L3100" s="3">
        <v>28</v>
      </c>
      <c r="M3100" s="3">
        <v>1</v>
      </c>
      <c r="N3100" s="3">
        <v>8</v>
      </c>
      <c r="O3100" s="3">
        <v>660</v>
      </c>
      <c r="P3100" s="3">
        <v>0</v>
      </c>
      <c r="Q3100" s="3">
        <v>5151.9589207827803</v>
      </c>
      <c r="R3100" s="3">
        <v>0</v>
      </c>
      <c r="S3100" s="3">
        <v>1</v>
      </c>
      <c r="T3100" s="3">
        <v>0</v>
      </c>
      <c r="U3100" s="3">
        <v>12953.3923126401</v>
      </c>
      <c r="V3100" s="3">
        <v>1</v>
      </c>
      <c r="W3100" s="3" t="str">
        <f>IF(Bank_data3[[#This Row],[credit_risk]]=1,"High Risk","Low Risk")</f>
        <v>High Risk</v>
      </c>
      <c r="X3100" s="3" t="str">
        <f t="shared" si="336"/>
        <v>25-34</v>
      </c>
      <c r="Y3100" s="3" t="str">
        <f t="shared" si="337"/>
        <v>Low Income</v>
      </c>
      <c r="Z3100" s="3" t="str">
        <f t="shared" si="338"/>
        <v>Fair</v>
      </c>
      <c r="AA3100" s="27">
        <f t="shared" si="339"/>
        <v>0.20953610464383801</v>
      </c>
      <c r="AB3100" s="3" t="str">
        <f t="shared" si="340"/>
        <v>Medium</v>
      </c>
      <c r="AC3100" s="3" t="str">
        <f t="shared" si="341"/>
        <v>Medium</v>
      </c>
      <c r="AD3100" s="3" t="str">
        <f t="shared" si="342"/>
        <v>No</v>
      </c>
    </row>
    <row r="3101" spans="1:30" ht="15" customHeight="1" x14ac:dyDescent="0.3">
      <c r="A3101" s="3" t="s">
        <v>3122</v>
      </c>
      <c r="B3101" s="3">
        <v>60</v>
      </c>
      <c r="C3101" s="3" t="s">
        <v>23</v>
      </c>
      <c r="D3101" s="3" t="s">
        <v>33</v>
      </c>
      <c r="E3101" s="3">
        <v>76704.138349267305</v>
      </c>
      <c r="F3101" s="3">
        <v>150</v>
      </c>
      <c r="G3101" s="3">
        <v>901.74520246502198</v>
      </c>
      <c r="H3101" s="3">
        <v>3</v>
      </c>
      <c r="I3101" s="3">
        <v>819.23316276985304</v>
      </c>
      <c r="J3101" s="3">
        <v>32</v>
      </c>
      <c r="K3101" s="3">
        <v>776.06375846019102</v>
      </c>
      <c r="L3101" s="3">
        <v>53</v>
      </c>
      <c r="M3101" s="3">
        <v>10</v>
      </c>
      <c r="N3101" s="3">
        <v>5</v>
      </c>
      <c r="O3101" s="3">
        <v>722</v>
      </c>
      <c r="P3101" s="3">
        <v>4</v>
      </c>
      <c r="Q3101" s="3">
        <v>6722.4919359023297</v>
      </c>
      <c r="R3101" s="3">
        <v>7</v>
      </c>
      <c r="S3101" s="3">
        <v>0</v>
      </c>
      <c r="T3101" s="3">
        <v>0</v>
      </c>
      <c r="U3101" s="3">
        <v>10786.4008237006</v>
      </c>
      <c r="V3101" s="3">
        <v>1</v>
      </c>
      <c r="W3101" s="3" t="str">
        <f>IF(Bank_data3[[#This Row],[credit_risk]]=1,"High Risk","Low Risk")</f>
        <v>High Risk</v>
      </c>
      <c r="X3101" s="3" t="str">
        <f t="shared" si="336"/>
        <v>55+</v>
      </c>
      <c r="Y3101" s="3" t="str">
        <f t="shared" si="337"/>
        <v>Middle Income</v>
      </c>
      <c r="Z3101" s="3" t="str">
        <f t="shared" si="338"/>
        <v>Good</v>
      </c>
      <c r="AA3101" s="27">
        <f t="shared" si="339"/>
        <v>8.764184150393424E-2</v>
      </c>
      <c r="AB3101" s="3" t="str">
        <f t="shared" si="340"/>
        <v>Low</v>
      </c>
      <c r="AC3101" s="3" t="str">
        <f t="shared" si="341"/>
        <v>High</v>
      </c>
      <c r="AD3101" s="3" t="str">
        <f t="shared" si="342"/>
        <v>No</v>
      </c>
    </row>
    <row r="3102" spans="1:30" ht="15" customHeight="1" x14ac:dyDescent="0.3">
      <c r="A3102" s="3" t="s">
        <v>3123</v>
      </c>
      <c r="B3102" s="3">
        <v>65</v>
      </c>
      <c r="C3102" s="3" t="s">
        <v>31</v>
      </c>
      <c r="D3102" s="3" t="s">
        <v>24</v>
      </c>
      <c r="E3102" s="3">
        <v>46224.364446418796</v>
      </c>
      <c r="F3102" s="3">
        <v>24</v>
      </c>
      <c r="G3102" s="3">
        <v>2291.2077795872801</v>
      </c>
      <c r="H3102" s="3">
        <v>1</v>
      </c>
      <c r="I3102" s="3">
        <v>671.01387806018499</v>
      </c>
      <c r="J3102" s="3">
        <v>6</v>
      </c>
      <c r="K3102" s="3">
        <v>276.24924830279002</v>
      </c>
      <c r="L3102" s="3">
        <v>33</v>
      </c>
      <c r="M3102" s="3">
        <v>19</v>
      </c>
      <c r="N3102" s="3">
        <v>6</v>
      </c>
      <c r="O3102" s="3">
        <v>356</v>
      </c>
      <c r="P3102" s="3">
        <v>3</v>
      </c>
      <c r="Q3102" s="3">
        <v>0</v>
      </c>
      <c r="R3102" s="3">
        <v>4</v>
      </c>
      <c r="S3102" s="3">
        <v>0</v>
      </c>
      <c r="T3102" s="3">
        <v>0</v>
      </c>
      <c r="U3102" s="3">
        <v>5500.1975050236697</v>
      </c>
      <c r="V3102" s="3">
        <v>1</v>
      </c>
      <c r="W3102" s="3" t="str">
        <f>IF(Bank_data3[[#This Row],[credit_risk]]=1,"High Risk","Low Risk")</f>
        <v>High Risk</v>
      </c>
      <c r="X3102" s="3" t="str">
        <f t="shared" si="336"/>
        <v>55+</v>
      </c>
      <c r="Y3102" s="3" t="str">
        <f t="shared" si="337"/>
        <v>Low Income</v>
      </c>
      <c r="Z3102" s="3" t="str">
        <f t="shared" si="338"/>
        <v>Poor</v>
      </c>
      <c r="AA3102" s="27">
        <f t="shared" si="339"/>
        <v>0</v>
      </c>
      <c r="AB3102" s="3" t="str">
        <f t="shared" si="340"/>
        <v>Medium</v>
      </c>
      <c r="AC3102" s="3" t="str">
        <f t="shared" si="341"/>
        <v>High</v>
      </c>
      <c r="AD3102" s="3" t="str">
        <f t="shared" si="342"/>
        <v>No</v>
      </c>
    </row>
    <row r="3103" spans="1:30" ht="15" customHeight="1" x14ac:dyDescent="0.3">
      <c r="A3103" s="3" t="s">
        <v>3124</v>
      </c>
      <c r="B3103" s="3">
        <v>63</v>
      </c>
      <c r="C3103" s="3" t="s">
        <v>31</v>
      </c>
      <c r="D3103" s="3" t="s">
        <v>33</v>
      </c>
      <c r="E3103" s="3">
        <v>68593.929423734997</v>
      </c>
      <c r="F3103" s="3">
        <v>130</v>
      </c>
      <c r="G3103" s="3">
        <v>2105.21033622911</v>
      </c>
      <c r="H3103" s="3">
        <v>10</v>
      </c>
      <c r="I3103" s="3">
        <v>1484.8339600253701</v>
      </c>
      <c r="J3103" s="3">
        <v>41</v>
      </c>
      <c r="K3103" s="3">
        <v>781.63726314626297</v>
      </c>
      <c r="L3103" s="3">
        <v>20</v>
      </c>
      <c r="M3103" s="3">
        <v>1</v>
      </c>
      <c r="N3103" s="3">
        <v>7</v>
      </c>
      <c r="O3103" s="3">
        <v>363</v>
      </c>
      <c r="P3103" s="3">
        <v>1</v>
      </c>
      <c r="Q3103" s="3">
        <v>4515.0115679650999</v>
      </c>
      <c r="R3103" s="3">
        <v>1</v>
      </c>
      <c r="S3103" s="3">
        <v>0</v>
      </c>
      <c r="T3103" s="3">
        <v>0</v>
      </c>
      <c r="U3103" s="3">
        <v>11644.0184368107</v>
      </c>
      <c r="V3103" s="3">
        <v>1</v>
      </c>
      <c r="W3103" s="3" t="str">
        <f>IF(Bank_data3[[#This Row],[credit_risk]]=1,"High Risk","Low Risk")</f>
        <v>High Risk</v>
      </c>
      <c r="X3103" s="3" t="str">
        <f t="shared" si="336"/>
        <v>55+</v>
      </c>
      <c r="Y3103" s="3" t="str">
        <f t="shared" si="337"/>
        <v>Middle Income</v>
      </c>
      <c r="Z3103" s="3" t="str">
        <f t="shared" si="338"/>
        <v>Poor</v>
      </c>
      <c r="AA3103" s="27">
        <f t="shared" si="339"/>
        <v>6.5822319932626674E-2</v>
      </c>
      <c r="AB3103" s="3" t="str">
        <f t="shared" si="340"/>
        <v>Medium</v>
      </c>
      <c r="AC3103" s="3" t="str">
        <f t="shared" si="341"/>
        <v>Medium</v>
      </c>
      <c r="AD3103" s="3" t="str">
        <f t="shared" si="342"/>
        <v>No</v>
      </c>
    </row>
    <row r="3104" spans="1:30" ht="15" customHeight="1" x14ac:dyDescent="0.3">
      <c r="A3104" s="3" t="s">
        <v>3125</v>
      </c>
      <c r="B3104" s="3">
        <v>50</v>
      </c>
      <c r="C3104" s="3" t="s">
        <v>31</v>
      </c>
      <c r="D3104" s="3" t="s">
        <v>33</v>
      </c>
      <c r="E3104" s="3">
        <v>25228.993704477201</v>
      </c>
      <c r="F3104" s="3">
        <v>128</v>
      </c>
      <c r="G3104" s="3">
        <v>1041.7112215428499</v>
      </c>
      <c r="H3104" s="3">
        <v>8</v>
      </c>
      <c r="I3104" s="3">
        <v>862.88590646115597</v>
      </c>
      <c r="J3104" s="3">
        <v>43</v>
      </c>
      <c r="K3104" s="3">
        <v>590.48197472941399</v>
      </c>
      <c r="L3104" s="3">
        <v>44</v>
      </c>
      <c r="M3104" s="3">
        <v>15</v>
      </c>
      <c r="N3104" s="3">
        <v>9</v>
      </c>
      <c r="O3104" s="3">
        <v>585</v>
      </c>
      <c r="P3104" s="3">
        <v>2</v>
      </c>
      <c r="Q3104" s="3">
        <v>11965.618563561</v>
      </c>
      <c r="R3104" s="3">
        <v>7</v>
      </c>
      <c r="S3104" s="3">
        <v>0</v>
      </c>
      <c r="T3104" s="3">
        <v>0</v>
      </c>
      <c r="U3104" s="3">
        <v>12654.6277060231</v>
      </c>
      <c r="V3104" s="3">
        <v>1</v>
      </c>
      <c r="W3104" s="3" t="str">
        <f>IF(Bank_data3[[#This Row],[credit_risk]]=1,"High Risk","Low Risk")</f>
        <v>High Risk</v>
      </c>
      <c r="X3104" s="3" t="str">
        <f t="shared" si="336"/>
        <v>45-54</v>
      </c>
      <c r="Y3104" s="3" t="str">
        <f t="shared" si="337"/>
        <v>Low Income</v>
      </c>
      <c r="Z3104" s="3" t="str">
        <f t="shared" si="338"/>
        <v>Fair</v>
      </c>
      <c r="AA3104" s="27">
        <f t="shared" si="339"/>
        <v>0.47428045302645389</v>
      </c>
      <c r="AB3104" s="3" t="str">
        <f t="shared" si="340"/>
        <v>Medium</v>
      </c>
      <c r="AC3104" s="3" t="str">
        <f t="shared" si="341"/>
        <v>High</v>
      </c>
      <c r="AD3104" s="3" t="str">
        <f t="shared" si="342"/>
        <v>No</v>
      </c>
    </row>
    <row r="3105" spans="1:30" ht="15" customHeight="1" x14ac:dyDescent="0.3">
      <c r="A3105" s="3" t="s">
        <v>3126</v>
      </c>
      <c r="B3105" s="3">
        <v>39</v>
      </c>
      <c r="C3105" s="3" t="s">
        <v>31</v>
      </c>
      <c r="D3105" s="3" t="s">
        <v>24</v>
      </c>
      <c r="E3105" s="3">
        <v>45654.442960672</v>
      </c>
      <c r="F3105" s="3">
        <v>105</v>
      </c>
      <c r="G3105" s="3">
        <v>2076.4751143010799</v>
      </c>
      <c r="H3105" s="3">
        <v>6</v>
      </c>
      <c r="I3105" s="3">
        <v>1064.47171893872</v>
      </c>
      <c r="J3105" s="3">
        <v>45</v>
      </c>
      <c r="K3105" s="3">
        <v>879.28843546343001</v>
      </c>
      <c r="L3105" s="3">
        <v>0</v>
      </c>
      <c r="M3105" s="3">
        <v>7</v>
      </c>
      <c r="N3105" s="3">
        <v>9</v>
      </c>
      <c r="O3105" s="3">
        <v>641</v>
      </c>
      <c r="P3105" s="3">
        <v>1</v>
      </c>
      <c r="Q3105" s="3">
        <v>0</v>
      </c>
      <c r="R3105" s="3">
        <v>4</v>
      </c>
      <c r="S3105" s="3">
        <v>0</v>
      </c>
      <c r="T3105" s="3">
        <v>0</v>
      </c>
      <c r="U3105" s="3">
        <v>12897.3504942404</v>
      </c>
      <c r="V3105" s="3">
        <v>1</v>
      </c>
      <c r="W3105" s="3" t="str">
        <f>IF(Bank_data3[[#This Row],[credit_risk]]=1,"High Risk","Low Risk")</f>
        <v>High Risk</v>
      </c>
      <c r="X3105" s="3" t="str">
        <f t="shared" si="336"/>
        <v>35-44</v>
      </c>
      <c r="Y3105" s="3" t="str">
        <f t="shared" si="337"/>
        <v>Low Income</v>
      </c>
      <c r="Z3105" s="3" t="str">
        <f t="shared" si="338"/>
        <v>Fair</v>
      </c>
      <c r="AA3105" s="27">
        <f t="shared" si="339"/>
        <v>0</v>
      </c>
      <c r="AB3105" s="3" t="str">
        <f t="shared" si="340"/>
        <v>Medium</v>
      </c>
      <c r="AC3105" s="3" t="str">
        <f t="shared" si="341"/>
        <v>Low</v>
      </c>
      <c r="AD3105" s="3" t="str">
        <f t="shared" si="342"/>
        <v>No</v>
      </c>
    </row>
    <row r="3106" spans="1:30" ht="15" customHeight="1" x14ac:dyDescent="0.3">
      <c r="A3106" s="3" t="s">
        <v>3127</v>
      </c>
      <c r="B3106" s="3">
        <v>43</v>
      </c>
      <c r="C3106" s="3" t="s">
        <v>28</v>
      </c>
      <c r="D3106" s="3" t="s">
        <v>24</v>
      </c>
      <c r="E3106" s="3">
        <v>66974.286354219294</v>
      </c>
      <c r="F3106" s="3">
        <v>134</v>
      </c>
      <c r="G3106" s="3">
        <v>626.72767099580904</v>
      </c>
      <c r="H3106" s="3">
        <v>7</v>
      </c>
      <c r="I3106" s="3">
        <v>899.68567536893295</v>
      </c>
      <c r="J3106" s="3">
        <v>21</v>
      </c>
      <c r="K3106" s="3">
        <v>334.834555713361</v>
      </c>
      <c r="L3106" s="3">
        <v>9</v>
      </c>
      <c r="M3106" s="3">
        <v>2</v>
      </c>
      <c r="N3106" s="3">
        <v>0</v>
      </c>
      <c r="O3106" s="3">
        <v>808</v>
      </c>
      <c r="P3106" s="3">
        <v>1</v>
      </c>
      <c r="Q3106" s="3">
        <v>6287.00485324894</v>
      </c>
      <c r="R3106" s="3">
        <v>0</v>
      </c>
      <c r="S3106" s="3">
        <v>0</v>
      </c>
      <c r="T3106" s="3">
        <v>0</v>
      </c>
      <c r="U3106" s="3">
        <v>11031.40225659</v>
      </c>
      <c r="V3106" s="3">
        <v>0</v>
      </c>
      <c r="W3106" s="3" t="str">
        <f>IF(Bank_data3[[#This Row],[credit_risk]]=1,"High Risk","Low Risk")</f>
        <v>Low Risk</v>
      </c>
      <c r="X3106" s="3" t="str">
        <f t="shared" si="336"/>
        <v>35-44</v>
      </c>
      <c r="Y3106" s="3" t="str">
        <f t="shared" si="337"/>
        <v>Middle Income</v>
      </c>
      <c r="Z3106" s="3" t="str">
        <f t="shared" si="338"/>
        <v>Excellent</v>
      </c>
      <c r="AA3106" s="27">
        <f t="shared" si="339"/>
        <v>9.3871920038053031E-2</v>
      </c>
      <c r="AB3106" s="3" t="str">
        <f t="shared" si="340"/>
        <v>Low</v>
      </c>
      <c r="AC3106" s="3" t="str">
        <f t="shared" si="341"/>
        <v>Low</v>
      </c>
      <c r="AD3106" s="3" t="str">
        <f t="shared" si="342"/>
        <v>No</v>
      </c>
    </row>
    <row r="3107" spans="1:30" ht="15" customHeight="1" x14ac:dyDescent="0.3">
      <c r="A3107" s="3" t="s">
        <v>3128</v>
      </c>
      <c r="B3107" s="3">
        <v>44</v>
      </c>
      <c r="C3107" s="3" t="s">
        <v>28</v>
      </c>
      <c r="D3107" s="3" t="s">
        <v>24</v>
      </c>
      <c r="E3107" s="3">
        <v>50502.6399682306</v>
      </c>
      <c r="F3107" s="3">
        <v>186</v>
      </c>
      <c r="G3107" s="3">
        <v>1629.41129619249</v>
      </c>
      <c r="H3107" s="3">
        <v>7</v>
      </c>
      <c r="I3107" s="3">
        <v>718.961201908882</v>
      </c>
      <c r="J3107" s="3">
        <v>42</v>
      </c>
      <c r="K3107" s="3">
        <v>442.31280348503202</v>
      </c>
      <c r="L3107" s="3">
        <v>57</v>
      </c>
      <c r="M3107" s="3">
        <v>3</v>
      </c>
      <c r="N3107" s="3">
        <v>8</v>
      </c>
      <c r="O3107" s="3">
        <v>733</v>
      </c>
      <c r="P3107" s="3">
        <v>1</v>
      </c>
      <c r="Q3107" s="3">
        <v>10610.7939839466</v>
      </c>
      <c r="R3107" s="3">
        <v>1</v>
      </c>
      <c r="S3107" s="3">
        <v>0</v>
      </c>
      <c r="T3107" s="3">
        <v>0</v>
      </c>
      <c r="U3107" s="3">
        <v>1188.3741892266901</v>
      </c>
      <c r="V3107" s="3">
        <v>0</v>
      </c>
      <c r="W3107" s="3" t="str">
        <f>IF(Bank_data3[[#This Row],[credit_risk]]=1,"High Risk","Low Risk")</f>
        <v>Low Risk</v>
      </c>
      <c r="X3107" s="3" t="str">
        <f t="shared" si="336"/>
        <v>35-44</v>
      </c>
      <c r="Y3107" s="3" t="str">
        <f t="shared" si="337"/>
        <v>Middle Income</v>
      </c>
      <c r="Z3107" s="3" t="str">
        <f t="shared" si="338"/>
        <v>Good</v>
      </c>
      <c r="AA3107" s="27">
        <f t="shared" si="339"/>
        <v>0.21010374884603003</v>
      </c>
      <c r="AB3107" s="3" t="str">
        <f t="shared" si="340"/>
        <v>Medium</v>
      </c>
      <c r="AC3107" s="3" t="str">
        <f t="shared" si="341"/>
        <v>High</v>
      </c>
      <c r="AD3107" s="3" t="str">
        <f t="shared" si="342"/>
        <v>No</v>
      </c>
    </row>
    <row r="3108" spans="1:30" ht="15" customHeight="1" x14ac:dyDescent="0.3">
      <c r="A3108" s="3" t="s">
        <v>3129</v>
      </c>
      <c r="B3108" s="3">
        <v>55</v>
      </c>
      <c r="C3108" s="3" t="s">
        <v>23</v>
      </c>
      <c r="D3108" s="3" t="s">
        <v>26</v>
      </c>
      <c r="E3108" s="3">
        <v>36428.542064772599</v>
      </c>
      <c r="F3108" s="3">
        <v>223</v>
      </c>
      <c r="G3108" s="3">
        <v>868.25469099905695</v>
      </c>
      <c r="H3108" s="3">
        <v>1</v>
      </c>
      <c r="I3108" s="3">
        <v>793.31893741741999</v>
      </c>
      <c r="J3108" s="3">
        <v>16</v>
      </c>
      <c r="K3108" s="3">
        <v>435.41465815887602</v>
      </c>
      <c r="L3108" s="3">
        <v>27</v>
      </c>
      <c r="M3108" s="3">
        <v>3</v>
      </c>
      <c r="N3108" s="3">
        <v>1</v>
      </c>
      <c r="O3108" s="3">
        <v>737</v>
      </c>
      <c r="P3108" s="3">
        <v>4</v>
      </c>
      <c r="Q3108" s="3">
        <v>7404.4468038333098</v>
      </c>
      <c r="R3108" s="3">
        <v>5</v>
      </c>
      <c r="S3108" s="3">
        <v>0</v>
      </c>
      <c r="T3108" s="3">
        <v>0</v>
      </c>
      <c r="U3108" s="3">
        <v>15037.213671228899</v>
      </c>
      <c r="V3108" s="3">
        <v>1</v>
      </c>
      <c r="W3108" s="3" t="str">
        <f>IF(Bank_data3[[#This Row],[credit_risk]]=1,"High Risk","Low Risk")</f>
        <v>High Risk</v>
      </c>
      <c r="X3108" s="3" t="str">
        <f t="shared" si="336"/>
        <v>55+</v>
      </c>
      <c r="Y3108" s="3" t="str">
        <f t="shared" si="337"/>
        <v>Low Income</v>
      </c>
      <c r="Z3108" s="3" t="str">
        <f t="shared" si="338"/>
        <v>Good</v>
      </c>
      <c r="AA3108" s="27">
        <f t="shared" si="339"/>
        <v>0.20325948786716921</v>
      </c>
      <c r="AB3108" s="3" t="str">
        <f t="shared" si="340"/>
        <v>Low</v>
      </c>
      <c r="AC3108" s="3" t="str">
        <f t="shared" si="341"/>
        <v>Medium</v>
      </c>
      <c r="AD3108" s="3" t="str">
        <f t="shared" si="342"/>
        <v>No</v>
      </c>
    </row>
    <row r="3109" spans="1:30" ht="15" customHeight="1" x14ac:dyDescent="0.3">
      <c r="A3109" s="3" t="s">
        <v>3130</v>
      </c>
      <c r="B3109" s="3">
        <v>40</v>
      </c>
      <c r="C3109" s="3" t="s">
        <v>23</v>
      </c>
      <c r="D3109" s="3" t="s">
        <v>33</v>
      </c>
      <c r="E3109" s="3">
        <v>73576.640033458199</v>
      </c>
      <c r="F3109" s="3">
        <v>112</v>
      </c>
      <c r="G3109" s="3">
        <v>1750.6514438121101</v>
      </c>
      <c r="H3109" s="3">
        <v>4</v>
      </c>
      <c r="I3109" s="3">
        <v>1310.4899679811699</v>
      </c>
      <c r="J3109" s="3">
        <v>8</v>
      </c>
      <c r="K3109" s="3">
        <v>284.18003845858101</v>
      </c>
      <c r="L3109" s="3">
        <v>60</v>
      </c>
      <c r="M3109" s="3">
        <v>7</v>
      </c>
      <c r="N3109" s="3">
        <v>2</v>
      </c>
      <c r="O3109" s="3">
        <v>834</v>
      </c>
      <c r="P3109" s="3">
        <v>1</v>
      </c>
      <c r="Q3109" s="3">
        <v>9990.4465767548008</v>
      </c>
      <c r="R3109" s="3">
        <v>3</v>
      </c>
      <c r="S3109" s="3">
        <v>1</v>
      </c>
      <c r="T3109" s="3">
        <v>0</v>
      </c>
      <c r="U3109" s="3">
        <v>9129.3273083212007</v>
      </c>
      <c r="V3109" s="3">
        <v>1</v>
      </c>
      <c r="W3109" s="3" t="str">
        <f>IF(Bank_data3[[#This Row],[credit_risk]]=1,"High Risk","Low Risk")</f>
        <v>High Risk</v>
      </c>
      <c r="X3109" s="3" t="str">
        <f t="shared" si="336"/>
        <v>35-44</v>
      </c>
      <c r="Y3109" s="3" t="str">
        <f t="shared" si="337"/>
        <v>Middle Income</v>
      </c>
      <c r="Z3109" s="3" t="str">
        <f t="shared" si="338"/>
        <v>Excellent</v>
      </c>
      <c r="AA3109" s="27">
        <f t="shared" si="339"/>
        <v>0.1357828595082862</v>
      </c>
      <c r="AB3109" s="3" t="str">
        <f t="shared" si="340"/>
        <v>Medium</v>
      </c>
      <c r="AC3109" s="3" t="str">
        <f t="shared" si="341"/>
        <v>High</v>
      </c>
      <c r="AD3109" s="3" t="str">
        <f t="shared" si="342"/>
        <v>No</v>
      </c>
    </row>
    <row r="3110" spans="1:30" ht="15" customHeight="1" x14ac:dyDescent="0.3">
      <c r="A3110" s="3" t="s">
        <v>3131</v>
      </c>
      <c r="B3110" s="3">
        <v>49</v>
      </c>
      <c r="C3110" s="3" t="s">
        <v>23</v>
      </c>
      <c r="D3110" s="3" t="s">
        <v>33</v>
      </c>
      <c r="E3110" s="3">
        <v>28914.540942308198</v>
      </c>
      <c r="F3110" s="3">
        <v>60</v>
      </c>
      <c r="G3110" s="3">
        <v>1364.1459729967801</v>
      </c>
      <c r="H3110" s="3">
        <v>2</v>
      </c>
      <c r="I3110" s="3">
        <v>1180.83685241015</v>
      </c>
      <c r="J3110" s="3">
        <v>39</v>
      </c>
      <c r="K3110" s="3">
        <v>993.17667931529195</v>
      </c>
      <c r="L3110" s="3">
        <v>29</v>
      </c>
      <c r="M3110" s="3">
        <v>5</v>
      </c>
      <c r="N3110" s="3">
        <v>0</v>
      </c>
      <c r="O3110" s="3">
        <v>829</v>
      </c>
      <c r="P3110" s="3">
        <v>3</v>
      </c>
      <c r="Q3110" s="3">
        <v>13713.020347335299</v>
      </c>
      <c r="R3110" s="3">
        <v>4</v>
      </c>
      <c r="S3110" s="3">
        <v>0</v>
      </c>
      <c r="T3110" s="3">
        <v>0</v>
      </c>
      <c r="U3110" s="3">
        <v>5917.68352050665</v>
      </c>
      <c r="V3110" s="3">
        <v>1</v>
      </c>
      <c r="W3110" s="3" t="str">
        <f>IF(Bank_data3[[#This Row],[credit_risk]]=1,"High Risk","Low Risk")</f>
        <v>High Risk</v>
      </c>
      <c r="X3110" s="3" t="str">
        <f t="shared" si="336"/>
        <v>45-54</v>
      </c>
      <c r="Y3110" s="3" t="str">
        <f t="shared" si="337"/>
        <v>Low Income</v>
      </c>
      <c r="Z3110" s="3" t="str">
        <f t="shared" si="338"/>
        <v>Excellent</v>
      </c>
      <c r="AA3110" s="27">
        <f t="shared" si="339"/>
        <v>0.47426035138154998</v>
      </c>
      <c r="AB3110" s="3" t="str">
        <f t="shared" si="340"/>
        <v>Medium</v>
      </c>
      <c r="AC3110" s="3" t="str">
        <f t="shared" si="341"/>
        <v>Medium</v>
      </c>
      <c r="AD3110" s="3" t="str">
        <f t="shared" si="342"/>
        <v>No</v>
      </c>
    </row>
    <row r="3111" spans="1:30" ht="15" customHeight="1" x14ac:dyDescent="0.3">
      <c r="A3111" s="3" t="s">
        <v>3132</v>
      </c>
      <c r="B3111" s="3">
        <v>43</v>
      </c>
      <c r="C3111" s="3" t="s">
        <v>28</v>
      </c>
      <c r="D3111" s="3" t="s">
        <v>33</v>
      </c>
      <c r="E3111" s="3">
        <v>49632.3186395538</v>
      </c>
      <c r="F3111" s="3">
        <v>218</v>
      </c>
      <c r="G3111" s="3">
        <v>892.72102730189999</v>
      </c>
      <c r="H3111" s="3">
        <v>9</v>
      </c>
      <c r="I3111" s="3">
        <v>1483.1952510910101</v>
      </c>
      <c r="J3111" s="3">
        <v>9</v>
      </c>
      <c r="K3111" s="3">
        <v>321.90388322440202</v>
      </c>
      <c r="L3111" s="3">
        <v>27</v>
      </c>
      <c r="M3111" s="3">
        <v>13</v>
      </c>
      <c r="N3111" s="3">
        <v>9</v>
      </c>
      <c r="O3111" s="3">
        <v>380</v>
      </c>
      <c r="P3111" s="3">
        <v>3</v>
      </c>
      <c r="Q3111" s="3">
        <v>17766.1543211881</v>
      </c>
      <c r="R3111" s="3">
        <v>6</v>
      </c>
      <c r="S3111" s="3">
        <v>0</v>
      </c>
      <c r="T3111" s="3">
        <v>0</v>
      </c>
      <c r="U3111" s="3">
        <v>12402.6564507082</v>
      </c>
      <c r="V3111" s="3">
        <v>1</v>
      </c>
      <c r="W3111" s="3" t="str">
        <f>IF(Bank_data3[[#This Row],[credit_risk]]=1,"High Risk","Low Risk")</f>
        <v>High Risk</v>
      </c>
      <c r="X3111" s="3" t="str">
        <f t="shared" si="336"/>
        <v>35-44</v>
      </c>
      <c r="Y3111" s="3" t="str">
        <f t="shared" si="337"/>
        <v>Low Income</v>
      </c>
      <c r="Z3111" s="3" t="str">
        <f t="shared" si="338"/>
        <v>Poor</v>
      </c>
      <c r="AA3111" s="27">
        <f t="shared" si="339"/>
        <v>0.35795535667418138</v>
      </c>
      <c r="AB3111" s="3" t="str">
        <f t="shared" si="340"/>
        <v>Low</v>
      </c>
      <c r="AC3111" s="3" t="str">
        <f t="shared" si="341"/>
        <v>Medium</v>
      </c>
      <c r="AD3111" s="3" t="str">
        <f t="shared" si="342"/>
        <v>No</v>
      </c>
    </row>
    <row r="3112" spans="1:30" ht="15" customHeight="1" x14ac:dyDescent="0.3">
      <c r="A3112" s="3" t="s">
        <v>3133</v>
      </c>
      <c r="B3112" s="3">
        <v>63</v>
      </c>
      <c r="C3112" s="3" t="s">
        <v>31</v>
      </c>
      <c r="D3112" s="3" t="s">
        <v>24</v>
      </c>
      <c r="E3112" s="3">
        <v>61523.072795887601</v>
      </c>
      <c r="F3112" s="3">
        <v>67</v>
      </c>
      <c r="G3112" s="3">
        <v>242.80486559160499</v>
      </c>
      <c r="H3112" s="3">
        <v>8</v>
      </c>
      <c r="I3112" s="3">
        <v>877.57473254050899</v>
      </c>
      <c r="J3112" s="3">
        <v>35</v>
      </c>
      <c r="K3112" s="3">
        <v>268.89753032122098</v>
      </c>
      <c r="L3112" s="3">
        <v>28</v>
      </c>
      <c r="M3112" s="3">
        <v>14</v>
      </c>
      <c r="N3112" s="3">
        <v>2</v>
      </c>
      <c r="O3112" s="3">
        <v>680</v>
      </c>
      <c r="P3112" s="3">
        <v>3</v>
      </c>
      <c r="Q3112" s="3">
        <v>7576.3191182540204</v>
      </c>
      <c r="R3112" s="3">
        <v>7</v>
      </c>
      <c r="S3112" s="3">
        <v>0</v>
      </c>
      <c r="T3112" s="3">
        <v>0</v>
      </c>
      <c r="U3112" s="3">
        <v>6898.2681748646</v>
      </c>
      <c r="V3112" s="3">
        <v>1</v>
      </c>
      <c r="W3112" s="3" t="str">
        <f>IF(Bank_data3[[#This Row],[credit_risk]]=1,"High Risk","Low Risk")</f>
        <v>High Risk</v>
      </c>
      <c r="X3112" s="3" t="str">
        <f t="shared" si="336"/>
        <v>55+</v>
      </c>
      <c r="Y3112" s="3" t="str">
        <f t="shared" si="337"/>
        <v>Middle Income</v>
      </c>
      <c r="Z3112" s="3" t="str">
        <f t="shared" si="338"/>
        <v>Good</v>
      </c>
      <c r="AA3112" s="27">
        <f t="shared" si="339"/>
        <v>0.12314598042574437</v>
      </c>
      <c r="AB3112" s="3" t="str">
        <f t="shared" si="340"/>
        <v>Low</v>
      </c>
      <c r="AC3112" s="3" t="str">
        <f t="shared" si="341"/>
        <v>Medium</v>
      </c>
      <c r="AD3112" s="3" t="str">
        <f t="shared" si="342"/>
        <v>No</v>
      </c>
    </row>
    <row r="3113" spans="1:30" ht="15" customHeight="1" x14ac:dyDescent="0.3">
      <c r="A3113" s="3" t="s">
        <v>3134</v>
      </c>
      <c r="B3113" s="3">
        <v>61</v>
      </c>
      <c r="C3113" s="3" t="s">
        <v>23</v>
      </c>
      <c r="D3113" s="3" t="s">
        <v>24</v>
      </c>
      <c r="E3113" s="3">
        <v>87722.425939286593</v>
      </c>
      <c r="F3113" s="3">
        <v>218</v>
      </c>
      <c r="G3113" s="3">
        <v>1327.07278097622</v>
      </c>
      <c r="H3113" s="3">
        <v>8</v>
      </c>
      <c r="I3113" s="3">
        <v>493.072027004738</v>
      </c>
      <c r="J3113" s="3">
        <v>30</v>
      </c>
      <c r="K3113" s="3">
        <v>863.05970144731396</v>
      </c>
      <c r="L3113" s="3">
        <v>30</v>
      </c>
      <c r="M3113" s="3">
        <v>16</v>
      </c>
      <c r="N3113" s="3">
        <v>1</v>
      </c>
      <c r="O3113" s="3">
        <v>715</v>
      </c>
      <c r="P3113" s="3">
        <v>0</v>
      </c>
      <c r="Q3113" s="3">
        <v>10170.2773724976</v>
      </c>
      <c r="R3113" s="3">
        <v>2</v>
      </c>
      <c r="S3113" s="3">
        <v>0</v>
      </c>
      <c r="T3113" s="3">
        <v>0</v>
      </c>
      <c r="U3113" s="3">
        <v>500</v>
      </c>
      <c r="V3113" s="3">
        <v>0</v>
      </c>
      <c r="W3113" s="3" t="str">
        <f>IF(Bank_data3[[#This Row],[credit_risk]]=1,"High Risk","Low Risk")</f>
        <v>Low Risk</v>
      </c>
      <c r="X3113" s="3" t="str">
        <f t="shared" si="336"/>
        <v>55+</v>
      </c>
      <c r="Y3113" s="3" t="str">
        <f t="shared" si="337"/>
        <v>Middle Income</v>
      </c>
      <c r="Z3113" s="3" t="str">
        <f t="shared" si="338"/>
        <v>Good</v>
      </c>
      <c r="AA3113" s="27">
        <f t="shared" si="339"/>
        <v>0.11593702822966309</v>
      </c>
      <c r="AB3113" s="3" t="str">
        <f t="shared" si="340"/>
        <v>Medium</v>
      </c>
      <c r="AC3113" s="3" t="str">
        <f t="shared" si="341"/>
        <v>High</v>
      </c>
      <c r="AD3113" s="3" t="str">
        <f t="shared" si="342"/>
        <v>No</v>
      </c>
    </row>
    <row r="3114" spans="1:30" ht="15" customHeight="1" x14ac:dyDescent="0.3">
      <c r="A3114" s="3" t="s">
        <v>3135</v>
      </c>
      <c r="B3114" s="3">
        <v>49</v>
      </c>
      <c r="C3114" s="3" t="s">
        <v>31</v>
      </c>
      <c r="D3114" s="3" t="s">
        <v>24</v>
      </c>
      <c r="E3114" s="3">
        <v>41749.599330577301</v>
      </c>
      <c r="F3114" s="3">
        <v>60</v>
      </c>
      <c r="G3114" s="3">
        <v>2454.4316377627902</v>
      </c>
      <c r="H3114" s="3">
        <v>5</v>
      </c>
      <c r="I3114" s="3">
        <v>645.81906947406605</v>
      </c>
      <c r="J3114" s="3">
        <v>30</v>
      </c>
      <c r="K3114" s="3">
        <v>691.57126585477295</v>
      </c>
      <c r="L3114" s="3">
        <v>67</v>
      </c>
      <c r="M3114" s="3">
        <v>4</v>
      </c>
      <c r="N3114" s="3">
        <v>6</v>
      </c>
      <c r="O3114" s="3">
        <v>433</v>
      </c>
      <c r="P3114" s="3">
        <v>2</v>
      </c>
      <c r="Q3114" s="3">
        <v>0</v>
      </c>
      <c r="R3114" s="3">
        <v>2</v>
      </c>
      <c r="S3114" s="3">
        <v>0</v>
      </c>
      <c r="T3114" s="3">
        <v>0</v>
      </c>
      <c r="U3114" s="3">
        <v>13039.8077879141</v>
      </c>
      <c r="V3114" s="3">
        <v>1</v>
      </c>
      <c r="W3114" s="3" t="str">
        <f>IF(Bank_data3[[#This Row],[credit_risk]]=1,"High Risk","Low Risk")</f>
        <v>High Risk</v>
      </c>
      <c r="X3114" s="3" t="str">
        <f t="shared" si="336"/>
        <v>45-54</v>
      </c>
      <c r="Y3114" s="3" t="str">
        <f t="shared" si="337"/>
        <v>Low Income</v>
      </c>
      <c r="Z3114" s="3" t="str">
        <f t="shared" si="338"/>
        <v>Poor</v>
      </c>
      <c r="AA3114" s="27">
        <f t="shared" si="339"/>
        <v>0</v>
      </c>
      <c r="AB3114" s="3" t="str">
        <f t="shared" si="340"/>
        <v>Medium</v>
      </c>
      <c r="AC3114" s="3" t="str">
        <f t="shared" si="341"/>
        <v>High</v>
      </c>
      <c r="AD3114" s="3" t="str">
        <f t="shared" si="342"/>
        <v>No</v>
      </c>
    </row>
    <row r="3115" spans="1:30" ht="15" customHeight="1" x14ac:dyDescent="0.3">
      <c r="A3115" s="3" t="s">
        <v>3136</v>
      </c>
      <c r="B3115" s="3">
        <v>41</v>
      </c>
      <c r="C3115" s="3" t="s">
        <v>23</v>
      </c>
      <c r="D3115" s="3" t="s">
        <v>24</v>
      </c>
      <c r="E3115" s="3">
        <v>45023.8774341229</v>
      </c>
      <c r="F3115" s="3">
        <v>160</v>
      </c>
      <c r="G3115" s="3">
        <v>1727.3845281946799</v>
      </c>
      <c r="H3115" s="3">
        <v>3</v>
      </c>
      <c r="I3115" s="3">
        <v>384.27763287049299</v>
      </c>
      <c r="J3115" s="3">
        <v>4</v>
      </c>
      <c r="K3115" s="3">
        <v>452.38973139040303</v>
      </c>
      <c r="L3115" s="3">
        <v>73</v>
      </c>
      <c r="M3115" s="3">
        <v>0</v>
      </c>
      <c r="N3115" s="3">
        <v>6</v>
      </c>
      <c r="O3115" s="3">
        <v>858</v>
      </c>
      <c r="P3115" s="3">
        <v>3</v>
      </c>
      <c r="Q3115" s="3">
        <v>15557.2823366298</v>
      </c>
      <c r="R3115" s="3">
        <v>7</v>
      </c>
      <c r="S3115" s="3">
        <v>0</v>
      </c>
      <c r="T3115" s="3">
        <v>0</v>
      </c>
      <c r="U3115" s="3">
        <v>5498.4218997288199</v>
      </c>
      <c r="V3115" s="3">
        <v>1</v>
      </c>
      <c r="W3115" s="3" t="str">
        <f>IF(Bank_data3[[#This Row],[credit_risk]]=1,"High Risk","Low Risk")</f>
        <v>High Risk</v>
      </c>
      <c r="X3115" s="3" t="str">
        <f t="shared" si="336"/>
        <v>35-44</v>
      </c>
      <c r="Y3115" s="3" t="str">
        <f t="shared" si="337"/>
        <v>Low Income</v>
      </c>
      <c r="Z3115" s="3" t="str">
        <f t="shared" si="338"/>
        <v>Excellent</v>
      </c>
      <c r="AA3115" s="27">
        <f t="shared" si="339"/>
        <v>0.34553404156255935</v>
      </c>
      <c r="AB3115" s="3" t="str">
        <f t="shared" si="340"/>
        <v>Medium</v>
      </c>
      <c r="AC3115" s="3" t="str">
        <f t="shared" si="341"/>
        <v>High</v>
      </c>
      <c r="AD3115" s="3" t="str">
        <f t="shared" si="342"/>
        <v>No</v>
      </c>
    </row>
    <row r="3116" spans="1:30" ht="15" customHeight="1" x14ac:dyDescent="0.3">
      <c r="A3116" s="3" t="s">
        <v>3137</v>
      </c>
      <c r="B3116" s="3">
        <v>47</v>
      </c>
      <c r="C3116" s="3" t="s">
        <v>23</v>
      </c>
      <c r="D3116" s="3" t="s">
        <v>24</v>
      </c>
      <c r="E3116" s="3">
        <v>41995.5595996915</v>
      </c>
      <c r="F3116" s="3">
        <v>78</v>
      </c>
      <c r="G3116" s="3">
        <v>248.93561232344101</v>
      </c>
      <c r="H3116" s="3">
        <v>7</v>
      </c>
      <c r="I3116" s="3">
        <v>1068.46544510635</v>
      </c>
      <c r="J3116" s="3">
        <v>17</v>
      </c>
      <c r="K3116" s="3">
        <v>36.871060100131601</v>
      </c>
      <c r="L3116" s="3">
        <v>30</v>
      </c>
      <c r="M3116" s="3">
        <v>11</v>
      </c>
      <c r="N3116" s="3">
        <v>5</v>
      </c>
      <c r="O3116" s="3">
        <v>522</v>
      </c>
      <c r="P3116" s="3">
        <v>1</v>
      </c>
      <c r="Q3116" s="3">
        <v>6827.5385521561002</v>
      </c>
      <c r="R3116" s="3">
        <v>7</v>
      </c>
      <c r="S3116" s="3">
        <v>0</v>
      </c>
      <c r="T3116" s="3">
        <v>0</v>
      </c>
      <c r="U3116" s="3">
        <v>7221.9582670618702</v>
      </c>
      <c r="V3116" s="3">
        <v>1</v>
      </c>
      <c r="W3116" s="3" t="str">
        <f>IF(Bank_data3[[#This Row],[credit_risk]]=1,"High Risk","Low Risk")</f>
        <v>High Risk</v>
      </c>
      <c r="X3116" s="3" t="str">
        <f t="shared" si="336"/>
        <v>45-54</v>
      </c>
      <c r="Y3116" s="3" t="str">
        <f t="shared" si="337"/>
        <v>Low Income</v>
      </c>
      <c r="Z3116" s="3" t="str">
        <f t="shared" si="338"/>
        <v>Poor</v>
      </c>
      <c r="AA3116" s="27">
        <f t="shared" si="339"/>
        <v>0.16257763004558834</v>
      </c>
      <c r="AB3116" s="3" t="str">
        <f t="shared" si="340"/>
        <v>Low</v>
      </c>
      <c r="AC3116" s="3" t="str">
        <f t="shared" si="341"/>
        <v>High</v>
      </c>
      <c r="AD3116" s="3" t="str">
        <f t="shared" si="342"/>
        <v>No</v>
      </c>
    </row>
    <row r="3117" spans="1:30" ht="15" customHeight="1" x14ac:dyDescent="0.3">
      <c r="A3117" s="3" t="s">
        <v>3138</v>
      </c>
      <c r="B3117" s="3">
        <v>26</v>
      </c>
      <c r="C3117" s="3" t="s">
        <v>23</v>
      </c>
      <c r="D3117" s="3" t="s">
        <v>26</v>
      </c>
      <c r="E3117" s="3">
        <v>54292.462860461899</v>
      </c>
      <c r="F3117" s="3">
        <v>21</v>
      </c>
      <c r="G3117" s="3">
        <v>1313.13756398232</v>
      </c>
      <c r="H3117" s="3">
        <v>4</v>
      </c>
      <c r="I3117" s="3">
        <v>594.92928937296301</v>
      </c>
      <c r="J3117" s="3">
        <v>5</v>
      </c>
      <c r="K3117" s="3">
        <v>928.50613657705901</v>
      </c>
      <c r="L3117" s="3">
        <v>40</v>
      </c>
      <c r="M3117" s="3">
        <v>18</v>
      </c>
      <c r="N3117" s="3">
        <v>9</v>
      </c>
      <c r="O3117" s="3">
        <v>414</v>
      </c>
      <c r="P3117" s="3">
        <v>0</v>
      </c>
      <c r="Q3117" s="3">
        <v>14057.5066677578</v>
      </c>
      <c r="R3117" s="3">
        <v>3</v>
      </c>
      <c r="S3117" s="3">
        <v>0</v>
      </c>
      <c r="T3117" s="3">
        <v>0</v>
      </c>
      <c r="U3117" s="3">
        <v>8024.3645738148998</v>
      </c>
      <c r="V3117" s="3">
        <v>1</v>
      </c>
      <c r="W3117" s="3" t="str">
        <f>IF(Bank_data3[[#This Row],[credit_risk]]=1,"High Risk","Low Risk")</f>
        <v>High Risk</v>
      </c>
      <c r="X3117" s="3" t="str">
        <f t="shared" si="336"/>
        <v>25-34</v>
      </c>
      <c r="Y3117" s="3" t="str">
        <f t="shared" si="337"/>
        <v>Middle Income</v>
      </c>
      <c r="Z3117" s="3" t="str">
        <f t="shared" si="338"/>
        <v>Poor</v>
      </c>
      <c r="AA3117" s="27">
        <f t="shared" si="339"/>
        <v>0.25892188210152239</v>
      </c>
      <c r="AB3117" s="3" t="str">
        <f t="shared" si="340"/>
        <v>Medium</v>
      </c>
      <c r="AC3117" s="3" t="str">
        <f t="shared" si="341"/>
        <v>High</v>
      </c>
      <c r="AD3117" s="3" t="str">
        <f t="shared" si="342"/>
        <v>No</v>
      </c>
    </row>
    <row r="3118" spans="1:30" ht="15" customHeight="1" x14ac:dyDescent="0.3">
      <c r="A3118" s="3" t="s">
        <v>3139</v>
      </c>
      <c r="B3118" s="3">
        <v>54</v>
      </c>
      <c r="C3118" s="3" t="s">
        <v>23</v>
      </c>
      <c r="D3118" s="3" t="s">
        <v>24</v>
      </c>
      <c r="E3118" s="3">
        <v>60582.708823961599</v>
      </c>
      <c r="F3118" s="3">
        <v>130</v>
      </c>
      <c r="G3118" s="3">
        <v>2450.7529579479301</v>
      </c>
      <c r="H3118" s="3">
        <v>2</v>
      </c>
      <c r="I3118" s="3">
        <v>20</v>
      </c>
      <c r="J3118" s="3">
        <v>41</v>
      </c>
      <c r="K3118" s="3">
        <v>986.49212817891805</v>
      </c>
      <c r="L3118" s="3">
        <v>63</v>
      </c>
      <c r="M3118" s="3">
        <v>11</v>
      </c>
      <c r="N3118" s="3">
        <v>3</v>
      </c>
      <c r="O3118" s="3">
        <v>625</v>
      </c>
      <c r="P3118" s="3">
        <v>4</v>
      </c>
      <c r="Q3118" s="3">
        <v>10109.301769506999</v>
      </c>
      <c r="R3118" s="3">
        <v>3</v>
      </c>
      <c r="S3118" s="3">
        <v>0</v>
      </c>
      <c r="T3118" s="3">
        <v>0</v>
      </c>
      <c r="U3118" s="3">
        <v>6630.3333006014</v>
      </c>
      <c r="V3118" s="3">
        <v>0</v>
      </c>
      <c r="W3118" s="3" t="str">
        <f>IF(Bank_data3[[#This Row],[credit_risk]]=1,"High Risk","Low Risk")</f>
        <v>Low Risk</v>
      </c>
      <c r="X3118" s="3" t="str">
        <f t="shared" si="336"/>
        <v>45-54</v>
      </c>
      <c r="Y3118" s="3" t="str">
        <f t="shared" si="337"/>
        <v>Middle Income</v>
      </c>
      <c r="Z3118" s="3" t="str">
        <f t="shared" si="338"/>
        <v>Fair</v>
      </c>
      <c r="AA3118" s="27">
        <f t="shared" si="339"/>
        <v>0.16686777408521192</v>
      </c>
      <c r="AB3118" s="3" t="str">
        <f t="shared" si="340"/>
        <v>Medium</v>
      </c>
      <c r="AC3118" s="3" t="str">
        <f t="shared" si="341"/>
        <v>High</v>
      </c>
      <c r="AD3118" s="3" t="str">
        <f t="shared" si="342"/>
        <v>No</v>
      </c>
    </row>
    <row r="3119" spans="1:30" ht="15" customHeight="1" x14ac:dyDescent="0.3">
      <c r="A3119" s="3" t="s">
        <v>3140</v>
      </c>
      <c r="B3119" s="3">
        <v>47</v>
      </c>
      <c r="C3119" s="3" t="s">
        <v>23</v>
      </c>
      <c r="D3119" s="3" t="s">
        <v>33</v>
      </c>
      <c r="E3119" s="3">
        <v>69679.6408160297</v>
      </c>
      <c r="F3119" s="3">
        <v>231</v>
      </c>
      <c r="G3119" s="3">
        <v>1252.12643900846</v>
      </c>
      <c r="H3119" s="3">
        <v>10</v>
      </c>
      <c r="I3119" s="3">
        <v>1662.3214944154799</v>
      </c>
      <c r="J3119" s="3">
        <v>49</v>
      </c>
      <c r="K3119" s="3">
        <v>652.59775005087204</v>
      </c>
      <c r="L3119" s="3">
        <v>41</v>
      </c>
      <c r="M3119" s="3">
        <v>10</v>
      </c>
      <c r="N3119" s="3">
        <v>2</v>
      </c>
      <c r="O3119" s="3">
        <v>495</v>
      </c>
      <c r="P3119" s="3">
        <v>3</v>
      </c>
      <c r="Q3119" s="3">
        <v>25390.5179559772</v>
      </c>
      <c r="R3119" s="3">
        <v>5</v>
      </c>
      <c r="S3119" s="3">
        <v>0</v>
      </c>
      <c r="T3119" s="3">
        <v>0</v>
      </c>
      <c r="U3119" s="3">
        <v>8840.2705528262795</v>
      </c>
      <c r="V3119" s="3">
        <v>1</v>
      </c>
      <c r="W3119" s="3" t="str">
        <f>IF(Bank_data3[[#This Row],[credit_risk]]=1,"High Risk","Low Risk")</f>
        <v>High Risk</v>
      </c>
      <c r="X3119" s="3" t="str">
        <f t="shared" si="336"/>
        <v>45-54</v>
      </c>
      <c r="Y3119" s="3" t="str">
        <f t="shared" si="337"/>
        <v>Middle Income</v>
      </c>
      <c r="Z3119" s="3" t="str">
        <f t="shared" si="338"/>
        <v>Poor</v>
      </c>
      <c r="AA3119" s="27">
        <f t="shared" si="339"/>
        <v>0.36438933465535528</v>
      </c>
      <c r="AB3119" s="3" t="str">
        <f t="shared" si="340"/>
        <v>Medium</v>
      </c>
      <c r="AC3119" s="3" t="str">
        <f t="shared" si="341"/>
        <v>High</v>
      </c>
      <c r="AD3119" s="3" t="str">
        <f t="shared" si="342"/>
        <v>No</v>
      </c>
    </row>
    <row r="3120" spans="1:30" ht="15" customHeight="1" x14ac:dyDescent="0.3">
      <c r="A3120" s="3" t="s">
        <v>3141</v>
      </c>
      <c r="B3120" s="3">
        <v>33</v>
      </c>
      <c r="C3120" s="3" t="s">
        <v>31</v>
      </c>
      <c r="D3120" s="3" t="s">
        <v>24</v>
      </c>
      <c r="E3120" s="3">
        <v>63608.8599676546</v>
      </c>
      <c r="F3120" s="3">
        <v>192</v>
      </c>
      <c r="G3120" s="3">
        <v>721.66765170689598</v>
      </c>
      <c r="H3120" s="3">
        <v>7</v>
      </c>
      <c r="I3120" s="3">
        <v>600.28960152908996</v>
      </c>
      <c r="J3120" s="3">
        <v>27</v>
      </c>
      <c r="K3120" s="3">
        <v>630.18944330848603</v>
      </c>
      <c r="L3120" s="3">
        <v>43</v>
      </c>
      <c r="M3120" s="3">
        <v>8</v>
      </c>
      <c r="N3120" s="3">
        <v>6</v>
      </c>
      <c r="O3120" s="3">
        <v>548</v>
      </c>
      <c r="P3120" s="3">
        <v>1</v>
      </c>
      <c r="Q3120" s="3">
        <v>22983.2682464922</v>
      </c>
      <c r="R3120" s="3">
        <v>2</v>
      </c>
      <c r="S3120" s="3">
        <v>0</v>
      </c>
      <c r="T3120" s="3">
        <v>0</v>
      </c>
      <c r="U3120" s="3">
        <v>11914.0462555496</v>
      </c>
      <c r="V3120" s="3">
        <v>1</v>
      </c>
      <c r="W3120" s="3" t="str">
        <f>IF(Bank_data3[[#This Row],[credit_risk]]=1,"High Risk","Low Risk")</f>
        <v>High Risk</v>
      </c>
      <c r="X3120" s="3" t="str">
        <f t="shared" si="336"/>
        <v>25-34</v>
      </c>
      <c r="Y3120" s="3" t="str">
        <f t="shared" si="337"/>
        <v>Middle Income</v>
      </c>
      <c r="Z3120" s="3" t="str">
        <f t="shared" si="338"/>
        <v>Poor</v>
      </c>
      <c r="AA3120" s="27">
        <f t="shared" si="339"/>
        <v>0.36132180734223657</v>
      </c>
      <c r="AB3120" s="3" t="str">
        <f t="shared" si="340"/>
        <v>Low</v>
      </c>
      <c r="AC3120" s="3" t="str">
        <f t="shared" si="341"/>
        <v>High</v>
      </c>
      <c r="AD3120" s="3" t="str">
        <f t="shared" si="342"/>
        <v>No</v>
      </c>
    </row>
    <row r="3121" spans="1:30" ht="15" customHeight="1" x14ac:dyDescent="0.3">
      <c r="A3121" s="3" t="s">
        <v>3142</v>
      </c>
      <c r="B3121" s="3">
        <v>29</v>
      </c>
      <c r="C3121" s="3" t="s">
        <v>23</v>
      </c>
      <c r="D3121" s="3" t="s">
        <v>33</v>
      </c>
      <c r="E3121" s="3">
        <v>41047.265306294801</v>
      </c>
      <c r="F3121" s="3">
        <v>106</v>
      </c>
      <c r="G3121" s="3">
        <v>2897.8422090762101</v>
      </c>
      <c r="H3121" s="3">
        <v>11</v>
      </c>
      <c r="I3121" s="3">
        <v>598.19317607996697</v>
      </c>
      <c r="J3121" s="3">
        <v>42</v>
      </c>
      <c r="K3121" s="3">
        <v>551.109401347117</v>
      </c>
      <c r="L3121" s="3">
        <v>30</v>
      </c>
      <c r="M3121" s="3">
        <v>18</v>
      </c>
      <c r="N3121" s="3">
        <v>2</v>
      </c>
      <c r="O3121" s="3">
        <v>525</v>
      </c>
      <c r="P3121" s="3">
        <v>1</v>
      </c>
      <c r="Q3121" s="3">
        <v>15771.725359189801</v>
      </c>
      <c r="R3121" s="3">
        <v>1</v>
      </c>
      <c r="S3121" s="3">
        <v>0</v>
      </c>
      <c r="T3121" s="3">
        <v>0</v>
      </c>
      <c r="U3121" s="3">
        <v>10305.4962165125</v>
      </c>
      <c r="V3121" s="3">
        <v>1</v>
      </c>
      <c r="W3121" s="3" t="str">
        <f>IF(Bank_data3[[#This Row],[credit_risk]]=1,"High Risk","Low Risk")</f>
        <v>High Risk</v>
      </c>
      <c r="X3121" s="3" t="str">
        <f t="shared" si="336"/>
        <v>25-34</v>
      </c>
      <c r="Y3121" s="3" t="str">
        <f t="shared" si="337"/>
        <v>Low Income</v>
      </c>
      <c r="Z3121" s="3" t="str">
        <f t="shared" si="338"/>
        <v>Poor</v>
      </c>
      <c r="AA3121" s="27">
        <f t="shared" si="339"/>
        <v>0.3842332794036617</v>
      </c>
      <c r="AB3121" s="3" t="str">
        <f t="shared" si="340"/>
        <v>Medium</v>
      </c>
      <c r="AC3121" s="3" t="str">
        <f t="shared" si="341"/>
        <v>High</v>
      </c>
      <c r="AD3121" s="3" t="str">
        <f t="shared" si="342"/>
        <v>No</v>
      </c>
    </row>
    <row r="3122" spans="1:30" ht="15" customHeight="1" x14ac:dyDescent="0.3">
      <c r="A3122" s="3" t="s">
        <v>3143</v>
      </c>
      <c r="B3122" s="3">
        <v>35</v>
      </c>
      <c r="C3122" s="3" t="s">
        <v>31</v>
      </c>
      <c r="D3122" s="3" t="s">
        <v>24</v>
      </c>
      <c r="E3122" s="3">
        <v>64640.6784073296</v>
      </c>
      <c r="F3122" s="3">
        <v>109</v>
      </c>
      <c r="G3122" s="3">
        <v>635.44386203280499</v>
      </c>
      <c r="H3122" s="3">
        <v>5</v>
      </c>
      <c r="I3122" s="3">
        <v>1385.0640924311299</v>
      </c>
      <c r="J3122" s="3">
        <v>23</v>
      </c>
      <c r="K3122" s="3">
        <v>392.58669299578003</v>
      </c>
      <c r="L3122" s="3">
        <v>10</v>
      </c>
      <c r="M3122" s="3">
        <v>3</v>
      </c>
      <c r="N3122" s="3">
        <v>8</v>
      </c>
      <c r="O3122" s="3">
        <v>582</v>
      </c>
      <c r="P3122" s="3">
        <v>5</v>
      </c>
      <c r="Q3122" s="3">
        <v>14561.319800056201</v>
      </c>
      <c r="R3122" s="3">
        <v>0</v>
      </c>
      <c r="S3122" s="3">
        <v>0</v>
      </c>
      <c r="T3122" s="3">
        <v>0</v>
      </c>
      <c r="U3122" s="3">
        <v>3356.7869143082398</v>
      </c>
      <c r="V3122" s="3">
        <v>0</v>
      </c>
      <c r="W3122" s="3" t="str">
        <f>IF(Bank_data3[[#This Row],[credit_risk]]=1,"High Risk","Low Risk")</f>
        <v>Low Risk</v>
      </c>
      <c r="X3122" s="3" t="str">
        <f t="shared" si="336"/>
        <v>35-44</v>
      </c>
      <c r="Y3122" s="3" t="str">
        <f t="shared" si="337"/>
        <v>Middle Income</v>
      </c>
      <c r="Z3122" s="3" t="str">
        <f t="shared" si="338"/>
        <v>Fair</v>
      </c>
      <c r="AA3122" s="27">
        <f t="shared" si="339"/>
        <v>0.22526557825242585</v>
      </c>
      <c r="AB3122" s="3" t="str">
        <f t="shared" si="340"/>
        <v>Low</v>
      </c>
      <c r="AC3122" s="3" t="str">
        <f t="shared" si="341"/>
        <v>Medium</v>
      </c>
      <c r="AD3122" s="3" t="str">
        <f t="shared" si="342"/>
        <v>No</v>
      </c>
    </row>
    <row r="3123" spans="1:30" ht="15" customHeight="1" x14ac:dyDescent="0.3">
      <c r="A3123" s="3" t="s">
        <v>3144</v>
      </c>
      <c r="B3123" s="3">
        <v>35</v>
      </c>
      <c r="C3123" s="3" t="s">
        <v>28</v>
      </c>
      <c r="D3123" s="3" t="s">
        <v>24</v>
      </c>
      <c r="E3123" s="3">
        <v>51647.821592805099</v>
      </c>
      <c r="F3123" s="3">
        <v>120</v>
      </c>
      <c r="G3123" s="3">
        <v>1318.9948244161801</v>
      </c>
      <c r="H3123" s="3">
        <v>4</v>
      </c>
      <c r="I3123" s="3">
        <v>377.11199222086998</v>
      </c>
      <c r="J3123" s="3">
        <v>4</v>
      </c>
      <c r="K3123" s="3">
        <v>802.53892600740198</v>
      </c>
      <c r="L3123" s="3">
        <v>35</v>
      </c>
      <c r="M3123" s="3">
        <v>12</v>
      </c>
      <c r="N3123" s="3">
        <v>9</v>
      </c>
      <c r="O3123" s="3">
        <v>749</v>
      </c>
      <c r="P3123" s="3">
        <v>4</v>
      </c>
      <c r="Q3123" s="3">
        <v>13528.7407613508</v>
      </c>
      <c r="R3123" s="3">
        <v>1</v>
      </c>
      <c r="S3123" s="3">
        <v>0</v>
      </c>
      <c r="T3123" s="3">
        <v>0</v>
      </c>
      <c r="U3123" s="3">
        <v>1871.2832270809199</v>
      </c>
      <c r="V3123" s="3">
        <v>0</v>
      </c>
      <c r="W3123" s="3" t="str">
        <f>IF(Bank_data3[[#This Row],[credit_risk]]=1,"High Risk","Low Risk")</f>
        <v>Low Risk</v>
      </c>
      <c r="X3123" s="3" t="str">
        <f t="shared" si="336"/>
        <v>35-44</v>
      </c>
      <c r="Y3123" s="3" t="str">
        <f t="shared" si="337"/>
        <v>Middle Income</v>
      </c>
      <c r="Z3123" s="3" t="str">
        <f t="shared" si="338"/>
        <v>Very Good</v>
      </c>
      <c r="AA3123" s="27">
        <f t="shared" si="339"/>
        <v>0.26194213703749797</v>
      </c>
      <c r="AB3123" s="3" t="str">
        <f t="shared" si="340"/>
        <v>Medium</v>
      </c>
      <c r="AC3123" s="3" t="str">
        <f t="shared" si="341"/>
        <v>High</v>
      </c>
      <c r="AD3123" s="3" t="str">
        <f t="shared" si="342"/>
        <v>No</v>
      </c>
    </row>
    <row r="3124" spans="1:30" ht="15" customHeight="1" x14ac:dyDescent="0.3">
      <c r="A3124" s="3" t="s">
        <v>3145</v>
      </c>
      <c r="B3124" s="3">
        <v>50</v>
      </c>
      <c r="C3124" s="3" t="s">
        <v>23</v>
      </c>
      <c r="D3124" s="3" t="s">
        <v>33</v>
      </c>
      <c r="E3124" s="3">
        <v>63414.540118727702</v>
      </c>
      <c r="F3124" s="3">
        <v>198</v>
      </c>
      <c r="G3124" s="3">
        <v>1007.95403924497</v>
      </c>
      <c r="H3124" s="3">
        <v>0</v>
      </c>
      <c r="I3124" s="3">
        <v>1197.8120602866099</v>
      </c>
      <c r="J3124" s="3">
        <v>27</v>
      </c>
      <c r="K3124" s="3">
        <v>404.14291965050302</v>
      </c>
      <c r="L3124" s="3">
        <v>31</v>
      </c>
      <c r="M3124" s="3">
        <v>9</v>
      </c>
      <c r="N3124" s="3">
        <v>7</v>
      </c>
      <c r="O3124" s="3">
        <v>353</v>
      </c>
      <c r="P3124" s="3">
        <v>0</v>
      </c>
      <c r="Q3124" s="3">
        <v>9239.4553520808695</v>
      </c>
      <c r="R3124" s="3">
        <v>7</v>
      </c>
      <c r="S3124" s="3">
        <v>0</v>
      </c>
      <c r="T3124" s="3">
        <v>0</v>
      </c>
      <c r="U3124" s="3">
        <v>6251.1754781921099</v>
      </c>
      <c r="V3124" s="3">
        <v>1</v>
      </c>
      <c r="W3124" s="3" t="str">
        <f>IF(Bank_data3[[#This Row],[credit_risk]]=1,"High Risk","Low Risk")</f>
        <v>High Risk</v>
      </c>
      <c r="X3124" s="3" t="str">
        <f t="shared" si="336"/>
        <v>45-54</v>
      </c>
      <c r="Y3124" s="3" t="str">
        <f t="shared" si="337"/>
        <v>Middle Income</v>
      </c>
      <c r="Z3124" s="3" t="str">
        <f t="shared" si="338"/>
        <v>Poor</v>
      </c>
      <c r="AA3124" s="27">
        <f t="shared" si="339"/>
        <v>0.14569931966363431</v>
      </c>
      <c r="AB3124" s="3" t="str">
        <f t="shared" si="340"/>
        <v>Medium</v>
      </c>
      <c r="AC3124" s="3" t="str">
        <f t="shared" si="341"/>
        <v>High</v>
      </c>
      <c r="AD3124" s="3" t="str">
        <f t="shared" si="342"/>
        <v>No</v>
      </c>
    </row>
    <row r="3125" spans="1:30" ht="15" customHeight="1" x14ac:dyDescent="0.3">
      <c r="A3125" s="3" t="s">
        <v>3146</v>
      </c>
      <c r="B3125" s="3">
        <v>61</v>
      </c>
      <c r="C3125" s="3" t="s">
        <v>31</v>
      </c>
      <c r="D3125" s="3" t="s">
        <v>33</v>
      </c>
      <c r="E3125" s="3">
        <v>64442.6137921259</v>
      </c>
      <c r="F3125" s="3">
        <v>81</v>
      </c>
      <c r="G3125" s="3">
        <v>2022.28267113533</v>
      </c>
      <c r="H3125" s="3">
        <v>2</v>
      </c>
      <c r="I3125" s="3">
        <v>594.39514480159198</v>
      </c>
      <c r="J3125" s="3">
        <v>2</v>
      </c>
      <c r="K3125" s="3">
        <v>639.47210333973806</v>
      </c>
      <c r="L3125" s="3">
        <v>38</v>
      </c>
      <c r="M3125" s="3">
        <v>0</v>
      </c>
      <c r="N3125" s="3">
        <v>6</v>
      </c>
      <c r="O3125" s="3">
        <v>786</v>
      </c>
      <c r="P3125" s="3">
        <v>1</v>
      </c>
      <c r="Q3125" s="3">
        <v>7365.0186187915097</v>
      </c>
      <c r="R3125" s="3">
        <v>6</v>
      </c>
      <c r="S3125" s="3">
        <v>0</v>
      </c>
      <c r="T3125" s="3">
        <v>0</v>
      </c>
      <c r="U3125" s="3">
        <v>4437.1238102324996</v>
      </c>
      <c r="V3125" s="3">
        <v>1</v>
      </c>
      <c r="W3125" s="3" t="str">
        <f>IF(Bank_data3[[#This Row],[credit_risk]]=1,"High Risk","Low Risk")</f>
        <v>High Risk</v>
      </c>
      <c r="X3125" s="3" t="str">
        <f t="shared" si="336"/>
        <v>55+</v>
      </c>
      <c r="Y3125" s="3" t="str">
        <f t="shared" si="337"/>
        <v>Middle Income</v>
      </c>
      <c r="Z3125" s="3" t="str">
        <f t="shared" si="338"/>
        <v>Very Good</v>
      </c>
      <c r="AA3125" s="27">
        <f t="shared" si="339"/>
        <v>0.11428801821336777</v>
      </c>
      <c r="AB3125" s="3" t="str">
        <f t="shared" si="340"/>
        <v>Medium</v>
      </c>
      <c r="AC3125" s="3" t="str">
        <f t="shared" si="341"/>
        <v>High</v>
      </c>
      <c r="AD3125" s="3" t="str">
        <f t="shared" si="342"/>
        <v>No</v>
      </c>
    </row>
    <row r="3126" spans="1:30" ht="15" customHeight="1" x14ac:dyDescent="0.3">
      <c r="A3126" s="3" t="s">
        <v>3147</v>
      </c>
      <c r="B3126" s="3">
        <v>44</v>
      </c>
      <c r="C3126" s="3" t="s">
        <v>28</v>
      </c>
      <c r="D3126" s="3" t="s">
        <v>33</v>
      </c>
      <c r="E3126" s="3">
        <v>79342.263428176899</v>
      </c>
      <c r="F3126" s="3">
        <v>86</v>
      </c>
      <c r="G3126" s="3">
        <v>1885.14956955752</v>
      </c>
      <c r="H3126" s="3">
        <v>6</v>
      </c>
      <c r="I3126" s="3">
        <v>336.67159439109901</v>
      </c>
      <c r="J3126" s="3">
        <v>17</v>
      </c>
      <c r="K3126" s="3">
        <v>554.53764908683297</v>
      </c>
      <c r="L3126" s="3">
        <v>66</v>
      </c>
      <c r="M3126" s="3">
        <v>9</v>
      </c>
      <c r="N3126" s="3">
        <v>1</v>
      </c>
      <c r="O3126" s="3">
        <v>449</v>
      </c>
      <c r="P3126" s="3">
        <v>2</v>
      </c>
      <c r="Q3126" s="3">
        <v>6354.9157793676804</v>
      </c>
      <c r="R3126" s="3">
        <v>6</v>
      </c>
      <c r="S3126" s="3">
        <v>0</v>
      </c>
      <c r="T3126" s="3">
        <v>0</v>
      </c>
      <c r="U3126" s="3">
        <v>4384.80093702656</v>
      </c>
      <c r="V3126" s="3">
        <v>1</v>
      </c>
      <c r="W3126" s="3" t="str">
        <f>IF(Bank_data3[[#This Row],[credit_risk]]=1,"High Risk","Low Risk")</f>
        <v>High Risk</v>
      </c>
      <c r="X3126" s="3" t="str">
        <f t="shared" si="336"/>
        <v>35-44</v>
      </c>
      <c r="Y3126" s="3" t="str">
        <f t="shared" si="337"/>
        <v>Middle Income</v>
      </c>
      <c r="Z3126" s="3" t="str">
        <f t="shared" si="338"/>
        <v>Poor</v>
      </c>
      <c r="AA3126" s="27">
        <f t="shared" si="339"/>
        <v>8.0094964584925779E-2</v>
      </c>
      <c r="AB3126" s="3" t="str">
        <f t="shared" si="340"/>
        <v>Medium</v>
      </c>
      <c r="AC3126" s="3" t="str">
        <f t="shared" si="341"/>
        <v>High</v>
      </c>
      <c r="AD3126" s="3" t="str">
        <f t="shared" si="342"/>
        <v>No</v>
      </c>
    </row>
    <row r="3127" spans="1:30" ht="15" customHeight="1" x14ac:dyDescent="0.3">
      <c r="A3127" s="3" t="s">
        <v>3148</v>
      </c>
      <c r="B3127" s="3">
        <v>32</v>
      </c>
      <c r="C3127" s="3" t="s">
        <v>28</v>
      </c>
      <c r="D3127" s="3" t="s">
        <v>33</v>
      </c>
      <c r="E3127" s="3">
        <v>43617.368614946303</v>
      </c>
      <c r="F3127" s="3">
        <v>174</v>
      </c>
      <c r="G3127" s="3">
        <v>783.73313985863797</v>
      </c>
      <c r="H3127" s="3">
        <v>2</v>
      </c>
      <c r="I3127" s="3">
        <v>1397.0012164823499</v>
      </c>
      <c r="J3127" s="3">
        <v>3</v>
      </c>
      <c r="K3127" s="3">
        <v>497.051220650804</v>
      </c>
      <c r="L3127" s="3">
        <v>59</v>
      </c>
      <c r="M3127" s="3">
        <v>17</v>
      </c>
      <c r="N3127" s="3">
        <v>9</v>
      </c>
      <c r="O3127" s="3">
        <v>355</v>
      </c>
      <c r="P3127" s="3">
        <v>3</v>
      </c>
      <c r="Q3127" s="3">
        <v>8199.1774979400598</v>
      </c>
      <c r="R3127" s="3">
        <v>2</v>
      </c>
      <c r="S3127" s="3">
        <v>0</v>
      </c>
      <c r="T3127" s="3">
        <v>0</v>
      </c>
      <c r="U3127" s="3">
        <v>4246.3776988273303</v>
      </c>
      <c r="V3127" s="3">
        <v>1</v>
      </c>
      <c r="W3127" s="3" t="str">
        <f>IF(Bank_data3[[#This Row],[credit_risk]]=1,"High Risk","Low Risk")</f>
        <v>High Risk</v>
      </c>
      <c r="X3127" s="3" t="str">
        <f t="shared" si="336"/>
        <v>25-34</v>
      </c>
      <c r="Y3127" s="3" t="str">
        <f t="shared" si="337"/>
        <v>Low Income</v>
      </c>
      <c r="Z3127" s="3" t="str">
        <f t="shared" si="338"/>
        <v>Poor</v>
      </c>
      <c r="AA3127" s="27">
        <f t="shared" si="339"/>
        <v>0.18797964568478023</v>
      </c>
      <c r="AB3127" s="3" t="str">
        <f t="shared" si="340"/>
        <v>Low</v>
      </c>
      <c r="AC3127" s="3" t="str">
        <f t="shared" si="341"/>
        <v>High</v>
      </c>
      <c r="AD3127" s="3" t="str">
        <f t="shared" si="342"/>
        <v>No</v>
      </c>
    </row>
    <row r="3128" spans="1:30" ht="15" customHeight="1" x14ac:dyDescent="0.3">
      <c r="A3128" s="3" t="s">
        <v>3149</v>
      </c>
      <c r="B3128" s="3">
        <v>25</v>
      </c>
      <c r="C3128" s="3" t="s">
        <v>28</v>
      </c>
      <c r="D3128" s="3" t="s">
        <v>26</v>
      </c>
      <c r="E3128" s="3">
        <v>40180.053150735999</v>
      </c>
      <c r="F3128" s="3">
        <v>214</v>
      </c>
      <c r="G3128" s="3">
        <v>940.26618537203001</v>
      </c>
      <c r="H3128" s="3">
        <v>0</v>
      </c>
      <c r="I3128" s="3">
        <v>1123.0839314718901</v>
      </c>
      <c r="J3128" s="3">
        <v>39</v>
      </c>
      <c r="K3128" s="3">
        <v>286.91330247878</v>
      </c>
      <c r="L3128" s="3">
        <v>24</v>
      </c>
      <c r="M3128" s="3">
        <v>12</v>
      </c>
      <c r="N3128" s="3">
        <v>2</v>
      </c>
      <c r="O3128" s="3">
        <v>509</v>
      </c>
      <c r="P3128" s="3">
        <v>0</v>
      </c>
      <c r="Q3128" s="3">
        <v>14519.527001491901</v>
      </c>
      <c r="R3128" s="3">
        <v>6</v>
      </c>
      <c r="S3128" s="3">
        <v>0</v>
      </c>
      <c r="T3128" s="3">
        <v>0</v>
      </c>
      <c r="U3128" s="3">
        <v>13945.0859489126</v>
      </c>
      <c r="V3128" s="3">
        <v>1</v>
      </c>
      <c r="W3128" s="3" t="str">
        <f>IF(Bank_data3[[#This Row],[credit_risk]]=1,"High Risk","Low Risk")</f>
        <v>High Risk</v>
      </c>
      <c r="X3128" s="3" t="str">
        <f t="shared" si="336"/>
        <v>25-34</v>
      </c>
      <c r="Y3128" s="3" t="str">
        <f t="shared" si="337"/>
        <v>Low Income</v>
      </c>
      <c r="Z3128" s="3" t="str">
        <f t="shared" si="338"/>
        <v>Poor</v>
      </c>
      <c r="AA3128" s="27">
        <f t="shared" si="339"/>
        <v>0.36136156781629192</v>
      </c>
      <c r="AB3128" s="3" t="str">
        <f t="shared" si="340"/>
        <v>Low</v>
      </c>
      <c r="AC3128" s="3" t="str">
        <f t="shared" si="341"/>
        <v>Medium</v>
      </c>
      <c r="AD3128" s="3" t="str">
        <f t="shared" si="342"/>
        <v>No</v>
      </c>
    </row>
    <row r="3129" spans="1:30" ht="15" customHeight="1" x14ac:dyDescent="0.3">
      <c r="A3129" s="3" t="s">
        <v>3150</v>
      </c>
      <c r="B3129" s="3">
        <v>63</v>
      </c>
      <c r="C3129" s="3" t="s">
        <v>31</v>
      </c>
      <c r="D3129" s="3" t="s">
        <v>33</v>
      </c>
      <c r="E3129" s="3">
        <v>58048.941435542998</v>
      </c>
      <c r="F3129" s="3">
        <v>120</v>
      </c>
      <c r="G3129" s="3">
        <v>1611.1153365549201</v>
      </c>
      <c r="H3129" s="3">
        <v>7</v>
      </c>
      <c r="I3129" s="3">
        <v>1122.0003445802699</v>
      </c>
      <c r="J3129" s="3">
        <v>48</v>
      </c>
      <c r="K3129" s="3">
        <v>201.262965230509</v>
      </c>
      <c r="L3129" s="3">
        <v>27</v>
      </c>
      <c r="M3129" s="3">
        <v>6</v>
      </c>
      <c r="N3129" s="3">
        <v>7</v>
      </c>
      <c r="O3129" s="3">
        <v>615</v>
      </c>
      <c r="P3129" s="3">
        <v>3</v>
      </c>
      <c r="Q3129" s="3">
        <v>10568.9783388701</v>
      </c>
      <c r="R3129" s="3">
        <v>7</v>
      </c>
      <c r="S3129" s="3">
        <v>0</v>
      </c>
      <c r="T3129" s="3">
        <v>0</v>
      </c>
      <c r="U3129" s="3">
        <v>10287.1281519857</v>
      </c>
      <c r="V3129" s="3">
        <v>1</v>
      </c>
      <c r="W3129" s="3" t="str">
        <f>IF(Bank_data3[[#This Row],[credit_risk]]=1,"High Risk","Low Risk")</f>
        <v>High Risk</v>
      </c>
      <c r="X3129" s="3" t="str">
        <f t="shared" si="336"/>
        <v>55+</v>
      </c>
      <c r="Y3129" s="3" t="str">
        <f t="shared" si="337"/>
        <v>Middle Income</v>
      </c>
      <c r="Z3129" s="3" t="str">
        <f t="shared" si="338"/>
        <v>Fair</v>
      </c>
      <c r="AA3129" s="27">
        <f t="shared" si="339"/>
        <v>0.18207013043650064</v>
      </c>
      <c r="AB3129" s="3" t="str">
        <f t="shared" si="340"/>
        <v>Medium</v>
      </c>
      <c r="AC3129" s="3" t="str">
        <f t="shared" si="341"/>
        <v>Medium</v>
      </c>
      <c r="AD3129" s="3" t="str">
        <f t="shared" si="342"/>
        <v>No</v>
      </c>
    </row>
    <row r="3130" spans="1:30" ht="15" customHeight="1" x14ac:dyDescent="0.3">
      <c r="A3130" s="3" t="s">
        <v>3151</v>
      </c>
      <c r="B3130" s="3">
        <v>28</v>
      </c>
      <c r="C3130" s="3" t="s">
        <v>23</v>
      </c>
      <c r="D3130" s="3" t="s">
        <v>24</v>
      </c>
      <c r="E3130" s="3">
        <v>71285.304518065604</v>
      </c>
      <c r="F3130" s="3">
        <v>191</v>
      </c>
      <c r="G3130" s="3">
        <v>1674.5934362917999</v>
      </c>
      <c r="H3130" s="3">
        <v>6</v>
      </c>
      <c r="I3130" s="3">
        <v>928.67944137607105</v>
      </c>
      <c r="J3130" s="3">
        <v>41</v>
      </c>
      <c r="K3130" s="3">
        <v>623.61919663741696</v>
      </c>
      <c r="L3130" s="3">
        <v>18</v>
      </c>
      <c r="M3130" s="3">
        <v>7</v>
      </c>
      <c r="N3130" s="3">
        <v>2</v>
      </c>
      <c r="O3130" s="3">
        <v>862</v>
      </c>
      <c r="P3130" s="3">
        <v>3</v>
      </c>
      <c r="Q3130" s="3">
        <v>0</v>
      </c>
      <c r="R3130" s="3">
        <v>6</v>
      </c>
      <c r="S3130" s="3">
        <v>0</v>
      </c>
      <c r="T3130" s="3">
        <v>0</v>
      </c>
      <c r="U3130" s="3">
        <v>6552.5286854941796</v>
      </c>
      <c r="V3130" s="3">
        <v>1</v>
      </c>
      <c r="W3130" s="3" t="str">
        <f>IF(Bank_data3[[#This Row],[credit_risk]]=1,"High Risk","Low Risk")</f>
        <v>High Risk</v>
      </c>
      <c r="X3130" s="3" t="str">
        <f t="shared" si="336"/>
        <v>25-34</v>
      </c>
      <c r="Y3130" s="3" t="str">
        <f t="shared" si="337"/>
        <v>Middle Income</v>
      </c>
      <c r="Z3130" s="3" t="str">
        <f t="shared" si="338"/>
        <v>Excellent</v>
      </c>
      <c r="AA3130" s="27">
        <f t="shared" si="339"/>
        <v>0</v>
      </c>
      <c r="AB3130" s="3" t="str">
        <f t="shared" si="340"/>
        <v>Medium</v>
      </c>
      <c r="AC3130" s="3" t="str">
        <f t="shared" si="341"/>
        <v>Medium</v>
      </c>
      <c r="AD3130" s="3" t="str">
        <f t="shared" si="342"/>
        <v>No</v>
      </c>
    </row>
    <row r="3131" spans="1:30" ht="15" customHeight="1" x14ac:dyDescent="0.3">
      <c r="A3131" s="3" t="s">
        <v>3152</v>
      </c>
      <c r="B3131" s="3">
        <v>64</v>
      </c>
      <c r="C3131" s="3" t="s">
        <v>23</v>
      </c>
      <c r="D3131" s="3" t="s">
        <v>24</v>
      </c>
      <c r="E3131" s="3">
        <v>51045.148940439802</v>
      </c>
      <c r="F3131" s="3">
        <v>151</v>
      </c>
      <c r="G3131" s="3">
        <v>1316.9587588391601</v>
      </c>
      <c r="H3131" s="3">
        <v>4</v>
      </c>
      <c r="I3131" s="3">
        <v>1009.68557157719</v>
      </c>
      <c r="J3131" s="3">
        <v>31</v>
      </c>
      <c r="K3131" s="3">
        <v>392.07026663228697</v>
      </c>
      <c r="L3131" s="3">
        <v>28</v>
      </c>
      <c r="M3131" s="3">
        <v>16</v>
      </c>
      <c r="N3131" s="3">
        <v>7</v>
      </c>
      <c r="O3131" s="3">
        <v>699</v>
      </c>
      <c r="P3131" s="3">
        <v>4</v>
      </c>
      <c r="Q3131" s="3">
        <v>27391.7580890918</v>
      </c>
      <c r="R3131" s="3">
        <v>4</v>
      </c>
      <c r="S3131" s="3">
        <v>1</v>
      </c>
      <c r="T3131" s="3">
        <v>0</v>
      </c>
      <c r="U3131" s="3">
        <v>8509.5729384510105</v>
      </c>
      <c r="V3131" s="3">
        <v>1</v>
      </c>
      <c r="W3131" s="3" t="str">
        <f>IF(Bank_data3[[#This Row],[credit_risk]]=1,"High Risk","Low Risk")</f>
        <v>High Risk</v>
      </c>
      <c r="X3131" s="3" t="str">
        <f t="shared" si="336"/>
        <v>55+</v>
      </c>
      <c r="Y3131" s="3" t="str">
        <f t="shared" si="337"/>
        <v>Middle Income</v>
      </c>
      <c r="Z3131" s="3" t="str">
        <f t="shared" si="338"/>
        <v>Good</v>
      </c>
      <c r="AA3131" s="27">
        <f t="shared" si="339"/>
        <v>0.53661824204005926</v>
      </c>
      <c r="AB3131" s="3" t="str">
        <f t="shared" si="340"/>
        <v>Medium</v>
      </c>
      <c r="AC3131" s="3" t="str">
        <f t="shared" si="341"/>
        <v>Medium</v>
      </c>
      <c r="AD3131" s="3" t="str">
        <f t="shared" si="342"/>
        <v>No</v>
      </c>
    </row>
    <row r="3132" spans="1:30" ht="15" customHeight="1" x14ac:dyDescent="0.3">
      <c r="A3132" s="3" t="s">
        <v>3153</v>
      </c>
      <c r="B3132" s="3">
        <v>55</v>
      </c>
      <c r="C3132" s="3" t="s">
        <v>31</v>
      </c>
      <c r="D3132" s="3" t="s">
        <v>26</v>
      </c>
      <c r="E3132" s="3">
        <v>72458.821253476795</v>
      </c>
      <c r="F3132" s="3">
        <v>12</v>
      </c>
      <c r="G3132" s="3">
        <v>1254.1118834803499</v>
      </c>
      <c r="H3132" s="3">
        <v>11</v>
      </c>
      <c r="I3132" s="3">
        <v>368.74469133818502</v>
      </c>
      <c r="J3132" s="3">
        <v>31</v>
      </c>
      <c r="K3132" s="3">
        <v>536.12626238820701</v>
      </c>
      <c r="L3132" s="3">
        <v>49</v>
      </c>
      <c r="M3132" s="3">
        <v>0</v>
      </c>
      <c r="N3132" s="3">
        <v>3</v>
      </c>
      <c r="O3132" s="3">
        <v>791</v>
      </c>
      <c r="P3132" s="3">
        <v>2</v>
      </c>
      <c r="Q3132" s="3">
        <v>11020.178719834401</v>
      </c>
      <c r="R3132" s="3">
        <v>4</v>
      </c>
      <c r="S3132" s="3">
        <v>1</v>
      </c>
      <c r="T3132" s="3">
        <v>0</v>
      </c>
      <c r="U3132" s="3">
        <v>9867.8854334006501</v>
      </c>
      <c r="V3132" s="3">
        <v>1</v>
      </c>
      <c r="W3132" s="3" t="str">
        <f>IF(Bank_data3[[#This Row],[credit_risk]]=1,"High Risk","Low Risk")</f>
        <v>High Risk</v>
      </c>
      <c r="X3132" s="3" t="str">
        <f t="shared" si="336"/>
        <v>55+</v>
      </c>
      <c r="Y3132" s="3" t="str">
        <f t="shared" si="337"/>
        <v>Middle Income</v>
      </c>
      <c r="Z3132" s="3" t="str">
        <f t="shared" si="338"/>
        <v>Very Good</v>
      </c>
      <c r="AA3132" s="27">
        <f t="shared" si="339"/>
        <v>0.15208884893784577</v>
      </c>
      <c r="AB3132" s="3" t="str">
        <f t="shared" si="340"/>
        <v>Medium</v>
      </c>
      <c r="AC3132" s="3" t="str">
        <f t="shared" si="341"/>
        <v>High</v>
      </c>
      <c r="AD3132" s="3" t="str">
        <f t="shared" si="342"/>
        <v>No</v>
      </c>
    </row>
    <row r="3133" spans="1:30" ht="15" customHeight="1" x14ac:dyDescent="0.3">
      <c r="A3133" s="3" t="s">
        <v>3154</v>
      </c>
      <c r="B3133" s="3">
        <v>62</v>
      </c>
      <c r="C3133" s="3" t="s">
        <v>23</v>
      </c>
      <c r="D3133" s="3" t="s">
        <v>33</v>
      </c>
      <c r="E3133" s="3">
        <v>62421.050116555998</v>
      </c>
      <c r="F3133" s="3">
        <v>32</v>
      </c>
      <c r="G3133" s="3">
        <v>517.10300253948799</v>
      </c>
      <c r="H3133" s="3">
        <v>9</v>
      </c>
      <c r="I3133" s="3">
        <v>839.06380003563095</v>
      </c>
      <c r="J3133" s="3">
        <v>18</v>
      </c>
      <c r="K3133" s="3">
        <v>550.11000782277495</v>
      </c>
      <c r="L3133" s="3">
        <v>18</v>
      </c>
      <c r="M3133" s="3">
        <v>15</v>
      </c>
      <c r="N3133" s="3">
        <v>4</v>
      </c>
      <c r="O3133" s="3">
        <v>427</v>
      </c>
      <c r="P3133" s="3">
        <v>2</v>
      </c>
      <c r="Q3133" s="3">
        <v>24898.610616846599</v>
      </c>
      <c r="R3133" s="3">
        <v>0</v>
      </c>
      <c r="S3133" s="3">
        <v>0</v>
      </c>
      <c r="T3133" s="3">
        <v>0</v>
      </c>
      <c r="U3133" s="3">
        <v>4835.3657881652698</v>
      </c>
      <c r="V3133" s="3">
        <v>1</v>
      </c>
      <c r="W3133" s="3" t="str">
        <f>IF(Bank_data3[[#This Row],[credit_risk]]=1,"High Risk","Low Risk")</f>
        <v>High Risk</v>
      </c>
      <c r="X3133" s="3" t="str">
        <f t="shared" si="336"/>
        <v>55+</v>
      </c>
      <c r="Y3133" s="3" t="str">
        <f t="shared" si="337"/>
        <v>Middle Income</v>
      </c>
      <c r="Z3133" s="3" t="str">
        <f t="shared" si="338"/>
        <v>Poor</v>
      </c>
      <c r="AA3133" s="27">
        <f t="shared" si="339"/>
        <v>0.39888163640878443</v>
      </c>
      <c r="AB3133" s="3" t="str">
        <f t="shared" si="340"/>
        <v>Low</v>
      </c>
      <c r="AC3133" s="3" t="str">
        <f t="shared" si="341"/>
        <v>Medium</v>
      </c>
      <c r="AD3133" s="3" t="str">
        <f t="shared" si="342"/>
        <v>No</v>
      </c>
    </row>
    <row r="3134" spans="1:30" ht="15" customHeight="1" x14ac:dyDescent="0.3">
      <c r="A3134" s="3" t="s">
        <v>3155</v>
      </c>
      <c r="B3134" s="3">
        <v>39</v>
      </c>
      <c r="C3134" s="3" t="s">
        <v>31</v>
      </c>
      <c r="D3134" s="3" t="s">
        <v>24</v>
      </c>
      <c r="E3134" s="3">
        <v>46378.121397942399</v>
      </c>
      <c r="F3134" s="3">
        <v>26</v>
      </c>
      <c r="G3134" s="3">
        <v>2980.20689501789</v>
      </c>
      <c r="H3134" s="3">
        <v>4</v>
      </c>
      <c r="I3134" s="3">
        <v>474.93294984220398</v>
      </c>
      <c r="J3134" s="3">
        <v>28</v>
      </c>
      <c r="K3134" s="3">
        <v>577.39688943062299</v>
      </c>
      <c r="L3134" s="3">
        <v>55</v>
      </c>
      <c r="M3134" s="3">
        <v>19</v>
      </c>
      <c r="N3134" s="3">
        <v>8</v>
      </c>
      <c r="O3134" s="3">
        <v>311</v>
      </c>
      <c r="P3134" s="3">
        <v>4</v>
      </c>
      <c r="Q3134" s="3">
        <v>9586.2576267366003</v>
      </c>
      <c r="R3134" s="3">
        <v>0</v>
      </c>
      <c r="S3134" s="3">
        <v>0</v>
      </c>
      <c r="T3134" s="3">
        <v>0</v>
      </c>
      <c r="U3134" s="3">
        <v>8347.5474898175398</v>
      </c>
      <c r="V3134" s="3">
        <v>1</v>
      </c>
      <c r="W3134" s="3" t="str">
        <f>IF(Bank_data3[[#This Row],[credit_risk]]=1,"High Risk","Low Risk")</f>
        <v>High Risk</v>
      </c>
      <c r="X3134" s="3" t="str">
        <f t="shared" si="336"/>
        <v>35-44</v>
      </c>
      <c r="Y3134" s="3" t="str">
        <f t="shared" si="337"/>
        <v>Low Income</v>
      </c>
      <c r="Z3134" s="3" t="str">
        <f t="shared" si="338"/>
        <v>Poor</v>
      </c>
      <c r="AA3134" s="27">
        <f t="shared" si="339"/>
        <v>0.20669784238310915</v>
      </c>
      <c r="AB3134" s="3" t="str">
        <f t="shared" si="340"/>
        <v>Medium</v>
      </c>
      <c r="AC3134" s="3" t="str">
        <f t="shared" si="341"/>
        <v>High</v>
      </c>
      <c r="AD3134" s="3" t="str">
        <f t="shared" si="342"/>
        <v>No</v>
      </c>
    </row>
    <row r="3135" spans="1:30" ht="15" customHeight="1" x14ac:dyDescent="0.3">
      <c r="A3135" s="3" t="s">
        <v>3156</v>
      </c>
      <c r="B3135" s="3">
        <v>37</v>
      </c>
      <c r="C3135" s="3" t="s">
        <v>23</v>
      </c>
      <c r="D3135" s="3" t="s">
        <v>26</v>
      </c>
      <c r="E3135" s="3">
        <v>60140.039055060297</v>
      </c>
      <c r="F3135" s="3">
        <v>178</v>
      </c>
      <c r="G3135" s="3">
        <v>2010.7166540795999</v>
      </c>
      <c r="H3135" s="3">
        <v>5</v>
      </c>
      <c r="I3135" s="3">
        <v>313.87081832793098</v>
      </c>
      <c r="J3135" s="3">
        <v>32</v>
      </c>
      <c r="K3135" s="3">
        <v>470.01884734871402</v>
      </c>
      <c r="L3135" s="3">
        <v>17</v>
      </c>
      <c r="M3135" s="3">
        <v>3</v>
      </c>
      <c r="N3135" s="3">
        <v>9</v>
      </c>
      <c r="O3135" s="3">
        <v>323</v>
      </c>
      <c r="P3135" s="3">
        <v>3</v>
      </c>
      <c r="Q3135" s="3">
        <v>10522.317385369401</v>
      </c>
      <c r="R3135" s="3">
        <v>5</v>
      </c>
      <c r="S3135" s="3">
        <v>0</v>
      </c>
      <c r="T3135" s="3">
        <v>0</v>
      </c>
      <c r="U3135" s="3">
        <v>500</v>
      </c>
      <c r="V3135" s="3">
        <v>1</v>
      </c>
      <c r="W3135" s="3" t="str">
        <f>IF(Bank_data3[[#This Row],[credit_risk]]=1,"High Risk","Low Risk")</f>
        <v>High Risk</v>
      </c>
      <c r="X3135" s="3" t="str">
        <f t="shared" si="336"/>
        <v>35-44</v>
      </c>
      <c r="Y3135" s="3" t="str">
        <f t="shared" si="337"/>
        <v>Middle Income</v>
      </c>
      <c r="Z3135" s="3" t="str">
        <f t="shared" si="338"/>
        <v>Poor</v>
      </c>
      <c r="AA3135" s="27">
        <f t="shared" si="339"/>
        <v>0.17496359414957902</v>
      </c>
      <c r="AB3135" s="3" t="str">
        <f t="shared" si="340"/>
        <v>Medium</v>
      </c>
      <c r="AC3135" s="3" t="str">
        <f t="shared" si="341"/>
        <v>Medium</v>
      </c>
      <c r="AD3135" s="3" t="str">
        <f t="shared" si="342"/>
        <v>No</v>
      </c>
    </row>
    <row r="3136" spans="1:30" ht="15" customHeight="1" x14ac:dyDescent="0.3">
      <c r="A3136" s="3" t="s">
        <v>3157</v>
      </c>
      <c r="B3136" s="3">
        <v>62</v>
      </c>
      <c r="C3136" s="3" t="s">
        <v>28</v>
      </c>
      <c r="D3136" s="3" t="s">
        <v>24</v>
      </c>
      <c r="E3136" s="3">
        <v>42173.117757180698</v>
      </c>
      <c r="F3136" s="3">
        <v>57</v>
      </c>
      <c r="G3136" s="3">
        <v>1504.7214178274301</v>
      </c>
      <c r="H3136" s="3">
        <v>6</v>
      </c>
      <c r="I3136" s="3">
        <v>943.83366574781098</v>
      </c>
      <c r="J3136" s="3">
        <v>1</v>
      </c>
      <c r="K3136" s="3">
        <v>662.091604609971</v>
      </c>
      <c r="L3136" s="3">
        <v>44</v>
      </c>
      <c r="M3136" s="3">
        <v>16</v>
      </c>
      <c r="N3136" s="3">
        <v>1</v>
      </c>
      <c r="O3136" s="3">
        <v>425</v>
      </c>
      <c r="P3136" s="3">
        <v>2</v>
      </c>
      <c r="Q3136" s="3">
        <v>17565.127259995301</v>
      </c>
      <c r="R3136" s="3">
        <v>2</v>
      </c>
      <c r="S3136" s="3">
        <v>0</v>
      </c>
      <c r="T3136" s="3">
        <v>0</v>
      </c>
      <c r="U3136" s="3">
        <v>8217.5670364853104</v>
      </c>
      <c r="V3136" s="3">
        <v>1</v>
      </c>
      <c r="W3136" s="3" t="str">
        <f>IF(Bank_data3[[#This Row],[credit_risk]]=1,"High Risk","Low Risk")</f>
        <v>High Risk</v>
      </c>
      <c r="X3136" s="3" t="str">
        <f t="shared" si="336"/>
        <v>55+</v>
      </c>
      <c r="Y3136" s="3" t="str">
        <f t="shared" si="337"/>
        <v>Low Income</v>
      </c>
      <c r="Z3136" s="3" t="str">
        <f t="shared" si="338"/>
        <v>Poor</v>
      </c>
      <c r="AA3136" s="27">
        <f t="shared" si="339"/>
        <v>0.41650056230439675</v>
      </c>
      <c r="AB3136" s="3" t="str">
        <f t="shared" si="340"/>
        <v>Medium</v>
      </c>
      <c r="AC3136" s="3" t="str">
        <f t="shared" si="341"/>
        <v>High</v>
      </c>
      <c r="AD3136" s="3" t="str">
        <f t="shared" si="342"/>
        <v>No</v>
      </c>
    </row>
    <row r="3137" spans="1:30" ht="15" customHeight="1" x14ac:dyDescent="0.3">
      <c r="A3137" s="3" t="s">
        <v>3158</v>
      </c>
      <c r="B3137" s="3">
        <v>40</v>
      </c>
      <c r="C3137" s="3" t="s">
        <v>23</v>
      </c>
      <c r="D3137" s="3" t="s">
        <v>26</v>
      </c>
      <c r="E3137" s="3">
        <v>54294.801318789803</v>
      </c>
      <c r="F3137" s="3">
        <v>106</v>
      </c>
      <c r="G3137" s="3">
        <v>2280.96097654814</v>
      </c>
      <c r="H3137" s="3">
        <v>2</v>
      </c>
      <c r="I3137" s="3">
        <v>1205.35234448084</v>
      </c>
      <c r="J3137" s="3">
        <v>10</v>
      </c>
      <c r="K3137" s="3">
        <v>479.56561258499102</v>
      </c>
      <c r="L3137" s="3">
        <v>79</v>
      </c>
      <c r="M3137" s="3">
        <v>12</v>
      </c>
      <c r="N3137" s="3">
        <v>2</v>
      </c>
      <c r="O3137" s="3">
        <v>630</v>
      </c>
      <c r="P3137" s="3">
        <v>3</v>
      </c>
      <c r="Q3137" s="3">
        <v>10205.702647356</v>
      </c>
      <c r="R3137" s="3">
        <v>2</v>
      </c>
      <c r="S3137" s="3">
        <v>0</v>
      </c>
      <c r="T3137" s="3">
        <v>0</v>
      </c>
      <c r="U3137" s="3">
        <v>10846.658149934499</v>
      </c>
      <c r="V3137" s="3">
        <v>0</v>
      </c>
      <c r="W3137" s="3" t="str">
        <f>IF(Bank_data3[[#This Row],[credit_risk]]=1,"High Risk","Low Risk")</f>
        <v>Low Risk</v>
      </c>
      <c r="X3137" s="3" t="str">
        <f t="shared" si="336"/>
        <v>35-44</v>
      </c>
      <c r="Y3137" s="3" t="str">
        <f t="shared" si="337"/>
        <v>Middle Income</v>
      </c>
      <c r="Z3137" s="3" t="str">
        <f t="shared" si="338"/>
        <v>Fair</v>
      </c>
      <c r="AA3137" s="27">
        <f t="shared" si="339"/>
        <v>0.18796832108167438</v>
      </c>
      <c r="AB3137" s="3" t="str">
        <f t="shared" si="340"/>
        <v>Medium</v>
      </c>
      <c r="AC3137" s="3" t="str">
        <f t="shared" si="341"/>
        <v>High</v>
      </c>
      <c r="AD3137" s="3" t="str">
        <f t="shared" si="342"/>
        <v>No</v>
      </c>
    </row>
    <row r="3138" spans="1:30" ht="15" customHeight="1" x14ac:dyDescent="0.3">
      <c r="A3138" s="3" t="s">
        <v>3159</v>
      </c>
      <c r="B3138" s="3">
        <v>23</v>
      </c>
      <c r="C3138" s="3" t="s">
        <v>31</v>
      </c>
      <c r="D3138" s="3" t="s">
        <v>26</v>
      </c>
      <c r="E3138" s="3">
        <v>30683.135393037799</v>
      </c>
      <c r="F3138" s="3">
        <v>129</v>
      </c>
      <c r="G3138" s="3">
        <v>1336.7934792768699</v>
      </c>
      <c r="H3138" s="3">
        <v>10</v>
      </c>
      <c r="I3138" s="3">
        <v>665.82091152017802</v>
      </c>
      <c r="J3138" s="3">
        <v>46</v>
      </c>
      <c r="K3138" s="3">
        <v>439.93497403193402</v>
      </c>
      <c r="L3138" s="3">
        <v>40</v>
      </c>
      <c r="M3138" s="3">
        <v>9</v>
      </c>
      <c r="N3138" s="3">
        <v>0</v>
      </c>
      <c r="O3138" s="3">
        <v>470</v>
      </c>
      <c r="P3138" s="3">
        <v>0</v>
      </c>
      <c r="Q3138" s="3">
        <v>14410.684853553301</v>
      </c>
      <c r="R3138" s="3">
        <v>0</v>
      </c>
      <c r="S3138" s="3">
        <v>0</v>
      </c>
      <c r="T3138" s="3">
        <v>0</v>
      </c>
      <c r="U3138" s="3">
        <v>10539.1842597016</v>
      </c>
      <c r="V3138" s="3">
        <v>1</v>
      </c>
      <c r="W3138" s="3" t="str">
        <f>IF(Bank_data3[[#This Row],[credit_risk]]=1,"High Risk","Low Risk")</f>
        <v>High Risk</v>
      </c>
      <c r="X3138" s="3" t="str">
        <f t="shared" si="336"/>
        <v>18-24</v>
      </c>
      <c r="Y3138" s="3" t="str">
        <f t="shared" si="337"/>
        <v>Low Income</v>
      </c>
      <c r="Z3138" s="3" t="str">
        <f t="shared" si="338"/>
        <v>Poor</v>
      </c>
      <c r="AA3138" s="27">
        <f t="shared" si="339"/>
        <v>0.4696614172234555</v>
      </c>
      <c r="AB3138" s="3" t="str">
        <f t="shared" si="340"/>
        <v>Medium</v>
      </c>
      <c r="AC3138" s="3" t="str">
        <f t="shared" si="341"/>
        <v>High</v>
      </c>
      <c r="AD3138" s="3" t="str">
        <f t="shared" si="342"/>
        <v>No</v>
      </c>
    </row>
    <row r="3139" spans="1:30" ht="15" customHeight="1" x14ac:dyDescent="0.3">
      <c r="A3139" s="3" t="s">
        <v>3160</v>
      </c>
      <c r="B3139" s="3">
        <v>69</v>
      </c>
      <c r="C3139" s="3" t="s">
        <v>31</v>
      </c>
      <c r="D3139" s="3" t="s">
        <v>33</v>
      </c>
      <c r="E3139" s="3">
        <v>48773.180652180097</v>
      </c>
      <c r="F3139" s="3">
        <v>182</v>
      </c>
      <c r="G3139" s="3">
        <v>848.45869500549804</v>
      </c>
      <c r="H3139" s="3">
        <v>11</v>
      </c>
      <c r="I3139" s="3">
        <v>725.79548768290999</v>
      </c>
      <c r="J3139" s="3">
        <v>32</v>
      </c>
      <c r="K3139" s="3">
        <v>684.68150954516602</v>
      </c>
      <c r="L3139" s="3">
        <v>12</v>
      </c>
      <c r="M3139" s="3">
        <v>8</v>
      </c>
      <c r="N3139" s="3">
        <v>7</v>
      </c>
      <c r="O3139" s="3">
        <v>404</v>
      </c>
      <c r="P3139" s="3">
        <v>4</v>
      </c>
      <c r="Q3139" s="3">
        <v>10026.046517725001</v>
      </c>
      <c r="R3139" s="3">
        <v>4</v>
      </c>
      <c r="S3139" s="3">
        <v>0</v>
      </c>
      <c r="T3139" s="3">
        <v>0</v>
      </c>
      <c r="U3139" s="3">
        <v>8382.9254191184591</v>
      </c>
      <c r="V3139" s="3">
        <v>1</v>
      </c>
      <c r="W3139" s="3" t="str">
        <f>IF(Bank_data3[[#This Row],[credit_risk]]=1,"High Risk","Low Risk")</f>
        <v>High Risk</v>
      </c>
      <c r="X3139" s="3" t="str">
        <f t="shared" si="336"/>
        <v>55+</v>
      </c>
      <c r="Y3139" s="3" t="str">
        <f t="shared" si="337"/>
        <v>Low Income</v>
      </c>
      <c r="Z3139" s="3" t="str">
        <f t="shared" si="338"/>
        <v>Poor</v>
      </c>
      <c r="AA3139" s="27">
        <f t="shared" si="339"/>
        <v>0.20556474651970127</v>
      </c>
      <c r="AB3139" s="3" t="str">
        <f t="shared" si="340"/>
        <v>Low</v>
      </c>
      <c r="AC3139" s="3" t="str">
        <f t="shared" si="341"/>
        <v>Medium</v>
      </c>
      <c r="AD3139" s="3" t="str">
        <f t="shared" si="342"/>
        <v>No</v>
      </c>
    </row>
    <row r="3140" spans="1:30" ht="15" customHeight="1" x14ac:dyDescent="0.3">
      <c r="A3140" s="3" t="s">
        <v>3161</v>
      </c>
      <c r="B3140" s="3">
        <v>52</v>
      </c>
      <c r="C3140" s="3" t="s">
        <v>28</v>
      </c>
      <c r="D3140" s="3" t="s">
        <v>26</v>
      </c>
      <c r="E3140" s="3">
        <v>67994.404771016401</v>
      </c>
      <c r="F3140" s="3">
        <v>234</v>
      </c>
      <c r="G3140" s="3">
        <v>1776.78966632642</v>
      </c>
      <c r="H3140" s="3">
        <v>11</v>
      </c>
      <c r="I3140" s="3">
        <v>401.64727422093603</v>
      </c>
      <c r="J3140" s="3">
        <v>40</v>
      </c>
      <c r="K3140" s="3">
        <v>506.67402544910499</v>
      </c>
      <c r="L3140" s="3">
        <v>67</v>
      </c>
      <c r="M3140" s="3">
        <v>13</v>
      </c>
      <c r="N3140" s="3">
        <v>8</v>
      </c>
      <c r="O3140" s="3">
        <v>520</v>
      </c>
      <c r="P3140" s="3">
        <v>4</v>
      </c>
      <c r="Q3140" s="3">
        <v>9132.0822316845097</v>
      </c>
      <c r="R3140" s="3">
        <v>3</v>
      </c>
      <c r="S3140" s="3">
        <v>0</v>
      </c>
      <c r="T3140" s="3">
        <v>0</v>
      </c>
      <c r="U3140" s="3">
        <v>2277.8683631117301</v>
      </c>
      <c r="V3140" s="3">
        <v>1</v>
      </c>
      <c r="W3140" s="3" t="str">
        <f>IF(Bank_data3[[#This Row],[credit_risk]]=1,"High Risk","Low Risk")</f>
        <v>High Risk</v>
      </c>
      <c r="X3140" s="3" t="str">
        <f t="shared" si="336"/>
        <v>45-54</v>
      </c>
      <c r="Y3140" s="3" t="str">
        <f t="shared" si="337"/>
        <v>Middle Income</v>
      </c>
      <c r="Z3140" s="3" t="str">
        <f t="shared" si="338"/>
        <v>Poor</v>
      </c>
      <c r="AA3140" s="27">
        <f t="shared" si="339"/>
        <v>0.13430637803858225</v>
      </c>
      <c r="AB3140" s="3" t="str">
        <f t="shared" si="340"/>
        <v>Medium</v>
      </c>
      <c r="AC3140" s="3" t="str">
        <f t="shared" si="341"/>
        <v>High</v>
      </c>
      <c r="AD3140" s="3" t="str">
        <f t="shared" si="342"/>
        <v>No</v>
      </c>
    </row>
    <row r="3141" spans="1:30" ht="15" customHeight="1" x14ac:dyDescent="0.3">
      <c r="A3141" s="3" t="s">
        <v>3162</v>
      </c>
      <c r="B3141" s="3">
        <v>46</v>
      </c>
      <c r="C3141" s="3" t="s">
        <v>31</v>
      </c>
      <c r="D3141" s="3" t="s">
        <v>24</v>
      </c>
      <c r="E3141" s="3">
        <v>63808.644225843404</v>
      </c>
      <c r="F3141" s="3">
        <v>127</v>
      </c>
      <c r="G3141" s="3">
        <v>1611.20502956255</v>
      </c>
      <c r="H3141" s="3">
        <v>3</v>
      </c>
      <c r="I3141" s="3">
        <v>802.52600113076403</v>
      </c>
      <c r="J3141" s="3">
        <v>39</v>
      </c>
      <c r="K3141" s="3">
        <v>558.06621991565896</v>
      </c>
      <c r="L3141" s="3">
        <v>76</v>
      </c>
      <c r="M3141" s="3">
        <v>16</v>
      </c>
      <c r="N3141" s="3">
        <v>9</v>
      </c>
      <c r="O3141" s="3">
        <v>356</v>
      </c>
      <c r="P3141" s="3">
        <v>2</v>
      </c>
      <c r="Q3141" s="3">
        <v>21218.384380850199</v>
      </c>
      <c r="R3141" s="3">
        <v>3</v>
      </c>
      <c r="S3141" s="3">
        <v>0</v>
      </c>
      <c r="T3141" s="3">
        <v>0</v>
      </c>
      <c r="U3141" s="3">
        <v>9535.0823625988505</v>
      </c>
      <c r="V3141" s="3">
        <v>1</v>
      </c>
      <c r="W3141" s="3" t="str">
        <f>IF(Bank_data3[[#This Row],[credit_risk]]=1,"High Risk","Low Risk")</f>
        <v>High Risk</v>
      </c>
      <c r="X3141" s="3" t="str">
        <f t="shared" si="336"/>
        <v>45-54</v>
      </c>
      <c r="Y3141" s="3" t="str">
        <f t="shared" si="337"/>
        <v>Middle Income</v>
      </c>
      <c r="Z3141" s="3" t="str">
        <f t="shared" si="338"/>
        <v>Poor</v>
      </c>
      <c r="AA3141" s="27">
        <f t="shared" si="339"/>
        <v>0.33253150318866126</v>
      </c>
      <c r="AB3141" s="3" t="str">
        <f t="shared" si="340"/>
        <v>Medium</v>
      </c>
      <c r="AC3141" s="3" t="str">
        <f t="shared" si="341"/>
        <v>High</v>
      </c>
      <c r="AD3141" s="3" t="str">
        <f t="shared" si="342"/>
        <v>No</v>
      </c>
    </row>
    <row r="3142" spans="1:30" ht="15" customHeight="1" x14ac:dyDescent="0.3">
      <c r="A3142" s="3" t="s">
        <v>3163</v>
      </c>
      <c r="B3142" s="3">
        <v>26</v>
      </c>
      <c r="C3142" s="3" t="s">
        <v>23</v>
      </c>
      <c r="D3142" s="3" t="s">
        <v>24</v>
      </c>
      <c r="E3142" s="3">
        <v>61175.151464600101</v>
      </c>
      <c r="F3142" s="3">
        <v>168</v>
      </c>
      <c r="G3142" s="3">
        <v>2845.4556254006302</v>
      </c>
      <c r="H3142" s="3">
        <v>0</v>
      </c>
      <c r="I3142" s="3">
        <v>1066.02663933595</v>
      </c>
      <c r="J3142" s="3">
        <v>0</v>
      </c>
      <c r="K3142" s="3">
        <v>736.44944442661904</v>
      </c>
      <c r="L3142" s="3">
        <v>67</v>
      </c>
      <c r="M3142" s="3">
        <v>2</v>
      </c>
      <c r="N3142" s="3">
        <v>8</v>
      </c>
      <c r="O3142" s="3">
        <v>851</v>
      </c>
      <c r="P3142" s="3">
        <v>5</v>
      </c>
      <c r="Q3142" s="3">
        <v>4761.1486963191901</v>
      </c>
      <c r="R3142" s="3">
        <v>3</v>
      </c>
      <c r="S3142" s="3">
        <v>1</v>
      </c>
      <c r="T3142" s="3">
        <v>0</v>
      </c>
      <c r="U3142" s="3">
        <v>12437.0756499904</v>
      </c>
      <c r="V3142" s="3">
        <v>1</v>
      </c>
      <c r="W3142" s="3" t="str">
        <f>IF(Bank_data3[[#This Row],[credit_risk]]=1,"High Risk","Low Risk")</f>
        <v>High Risk</v>
      </c>
      <c r="X3142" s="3" t="str">
        <f t="shared" si="336"/>
        <v>25-34</v>
      </c>
      <c r="Y3142" s="3" t="str">
        <f t="shared" si="337"/>
        <v>Middle Income</v>
      </c>
      <c r="Z3142" s="3" t="str">
        <f t="shared" si="338"/>
        <v>Excellent</v>
      </c>
      <c r="AA3142" s="27">
        <f t="shared" si="339"/>
        <v>7.7828147251491453E-2</v>
      </c>
      <c r="AB3142" s="3" t="str">
        <f t="shared" si="340"/>
        <v>Medium</v>
      </c>
      <c r="AC3142" s="3" t="str">
        <f t="shared" si="341"/>
        <v>High</v>
      </c>
      <c r="AD3142" s="3" t="str">
        <f t="shared" si="342"/>
        <v>No</v>
      </c>
    </row>
    <row r="3143" spans="1:30" ht="15" customHeight="1" x14ac:dyDescent="0.3">
      <c r="A3143" s="3" t="s">
        <v>3164</v>
      </c>
      <c r="B3143" s="3">
        <v>25</v>
      </c>
      <c r="C3143" s="3" t="s">
        <v>23</v>
      </c>
      <c r="D3143" s="3" t="s">
        <v>33</v>
      </c>
      <c r="E3143" s="3">
        <v>55174.6341502668</v>
      </c>
      <c r="F3143" s="3">
        <v>197</v>
      </c>
      <c r="G3143" s="3">
        <v>910.34517067568197</v>
      </c>
      <c r="H3143" s="3">
        <v>6</v>
      </c>
      <c r="I3143" s="3">
        <v>1077.03470785472</v>
      </c>
      <c r="J3143" s="3">
        <v>41</v>
      </c>
      <c r="K3143" s="3">
        <v>605.53762167829802</v>
      </c>
      <c r="L3143" s="3">
        <v>23</v>
      </c>
      <c r="M3143" s="3">
        <v>0</v>
      </c>
      <c r="N3143" s="3">
        <v>2</v>
      </c>
      <c r="O3143" s="3">
        <v>332</v>
      </c>
      <c r="P3143" s="3">
        <v>5</v>
      </c>
      <c r="Q3143" s="3">
        <v>8938.18587834559</v>
      </c>
      <c r="R3143" s="3">
        <v>4</v>
      </c>
      <c r="S3143" s="3">
        <v>0</v>
      </c>
      <c r="T3143" s="3">
        <v>0</v>
      </c>
      <c r="U3143" s="3">
        <v>12281.795310875899</v>
      </c>
      <c r="V3143" s="3">
        <v>1</v>
      </c>
      <c r="W3143" s="3" t="str">
        <f>IF(Bank_data3[[#This Row],[credit_risk]]=1,"High Risk","Low Risk")</f>
        <v>High Risk</v>
      </c>
      <c r="X3143" s="3" t="str">
        <f t="shared" ref="X3143:X3206" si="343">_xlfn.IFS(B3143&lt;25,"18-24",B3143&lt;35,"25-34",B3143&lt;45,"35-44",B3143&lt;55,"45-54",TRUE(),"55+")</f>
        <v>25-34</v>
      </c>
      <c r="Y3143" s="3" t="str">
        <f t="shared" ref="Y3143:Y3206" si="344">_xlfn.IFS(E3143&lt;50000,"Low Income",E3143&lt;100000,"Middle Income",TRUE(),"High Income")</f>
        <v>Middle Income</v>
      </c>
      <c r="Z3143" s="3" t="str">
        <f t="shared" ref="Z3143:Z3206" si="345">_xlfn.IFS(O3143&lt;580,"Poor",O3143&lt;670,"Fair",O3143&lt;740,"Good",O3143&lt;800,"Very Good",TRUE(),"Excellent")</f>
        <v>Poor</v>
      </c>
      <c r="AA3143" s="27">
        <f t="shared" ref="AA3143:AA3206" si="346">IF(E3143=0,0,Q3143/E3143)</f>
        <v>0.16199809959777267</v>
      </c>
      <c r="AB3143" s="3" t="str">
        <f t="shared" ref="AB3143:AB3206" si="347">_xlfn.IFS(G3143&lt;1000,"Low",G3143&lt;5000,"Medium",TRUE(),"High")</f>
        <v>Low</v>
      </c>
      <c r="AC3143" s="3" t="str">
        <f t="shared" ref="AC3143:AC3206" si="348">_xlfn.IFS(L3143&lt;10,"Low",L3143&lt;30,"Medium",TRUE(),"High")</f>
        <v>Medium</v>
      </c>
      <c r="AD3143" s="3" t="str">
        <f t="shared" ref="AD3143:AD3206" si="349">IF(AND(E3143&gt;=100000,O3143&gt;=750),"Yes","No")</f>
        <v>No</v>
      </c>
    </row>
    <row r="3144" spans="1:30" ht="15" customHeight="1" x14ac:dyDescent="0.3">
      <c r="A3144" s="3" t="s">
        <v>3165</v>
      </c>
      <c r="B3144" s="3">
        <v>34</v>
      </c>
      <c r="C3144" s="3" t="s">
        <v>28</v>
      </c>
      <c r="D3144" s="3" t="s">
        <v>33</v>
      </c>
      <c r="E3144" s="3">
        <v>52877.228894830303</v>
      </c>
      <c r="F3144" s="3">
        <v>95</v>
      </c>
      <c r="G3144" s="3">
        <v>729.75902821977104</v>
      </c>
      <c r="H3144" s="3">
        <v>9</v>
      </c>
      <c r="I3144" s="3">
        <v>990.81166147082604</v>
      </c>
      <c r="J3144" s="3">
        <v>16</v>
      </c>
      <c r="K3144" s="3">
        <v>732.97282325026799</v>
      </c>
      <c r="L3144" s="3">
        <v>32</v>
      </c>
      <c r="M3144" s="3">
        <v>0</v>
      </c>
      <c r="N3144" s="3">
        <v>4</v>
      </c>
      <c r="O3144" s="3">
        <v>460</v>
      </c>
      <c r="P3144" s="3">
        <v>0</v>
      </c>
      <c r="Q3144" s="3">
        <v>22955.6797333943</v>
      </c>
      <c r="R3144" s="3">
        <v>7</v>
      </c>
      <c r="S3144" s="3">
        <v>1</v>
      </c>
      <c r="T3144" s="3">
        <v>0</v>
      </c>
      <c r="U3144" s="3">
        <v>7795.3131062281</v>
      </c>
      <c r="V3144" s="3">
        <v>1</v>
      </c>
      <c r="W3144" s="3" t="str">
        <f>IF(Bank_data3[[#This Row],[credit_risk]]=1,"High Risk","Low Risk")</f>
        <v>High Risk</v>
      </c>
      <c r="X3144" s="3" t="str">
        <f t="shared" si="343"/>
        <v>25-34</v>
      </c>
      <c r="Y3144" s="3" t="str">
        <f t="shared" si="344"/>
        <v>Middle Income</v>
      </c>
      <c r="Z3144" s="3" t="str">
        <f t="shared" si="345"/>
        <v>Poor</v>
      </c>
      <c r="AA3144" s="27">
        <f t="shared" si="346"/>
        <v>0.43413167091361382</v>
      </c>
      <c r="AB3144" s="3" t="str">
        <f t="shared" si="347"/>
        <v>Low</v>
      </c>
      <c r="AC3144" s="3" t="str">
        <f t="shared" si="348"/>
        <v>High</v>
      </c>
      <c r="AD3144" s="3" t="str">
        <f t="shared" si="349"/>
        <v>No</v>
      </c>
    </row>
    <row r="3145" spans="1:30" ht="15" customHeight="1" x14ac:dyDescent="0.3">
      <c r="A3145" s="3" t="s">
        <v>3166</v>
      </c>
      <c r="B3145" s="3">
        <v>37</v>
      </c>
      <c r="C3145" s="3" t="s">
        <v>31</v>
      </c>
      <c r="D3145" s="3" t="s">
        <v>26</v>
      </c>
      <c r="E3145" s="3">
        <v>27192.972162828799</v>
      </c>
      <c r="F3145" s="3">
        <v>10</v>
      </c>
      <c r="G3145" s="3">
        <v>3180.99288917582</v>
      </c>
      <c r="H3145" s="3">
        <v>1</v>
      </c>
      <c r="I3145" s="3">
        <v>583.54909148191302</v>
      </c>
      <c r="J3145" s="3">
        <v>49</v>
      </c>
      <c r="K3145" s="3">
        <v>104.74944055184299</v>
      </c>
      <c r="L3145" s="3">
        <v>72</v>
      </c>
      <c r="M3145" s="3">
        <v>19</v>
      </c>
      <c r="N3145" s="3">
        <v>8</v>
      </c>
      <c r="O3145" s="3">
        <v>407</v>
      </c>
      <c r="P3145" s="3">
        <v>3</v>
      </c>
      <c r="Q3145" s="3">
        <v>10023.3681051719</v>
      </c>
      <c r="R3145" s="3">
        <v>1</v>
      </c>
      <c r="S3145" s="3">
        <v>0</v>
      </c>
      <c r="T3145" s="3">
        <v>0</v>
      </c>
      <c r="U3145" s="3">
        <v>9246.2667693548592</v>
      </c>
      <c r="V3145" s="3">
        <v>1</v>
      </c>
      <c r="W3145" s="3" t="str">
        <f>IF(Bank_data3[[#This Row],[credit_risk]]=1,"High Risk","Low Risk")</f>
        <v>High Risk</v>
      </c>
      <c r="X3145" s="3" t="str">
        <f t="shared" si="343"/>
        <v>35-44</v>
      </c>
      <c r="Y3145" s="3" t="str">
        <f t="shared" si="344"/>
        <v>Low Income</v>
      </c>
      <c r="Z3145" s="3" t="str">
        <f t="shared" si="345"/>
        <v>Poor</v>
      </c>
      <c r="AA3145" s="27">
        <f t="shared" si="346"/>
        <v>0.36860141823236436</v>
      </c>
      <c r="AB3145" s="3" t="str">
        <f t="shared" si="347"/>
        <v>Medium</v>
      </c>
      <c r="AC3145" s="3" t="str">
        <f t="shared" si="348"/>
        <v>High</v>
      </c>
      <c r="AD3145" s="3" t="str">
        <f t="shared" si="349"/>
        <v>No</v>
      </c>
    </row>
    <row r="3146" spans="1:30" ht="15" customHeight="1" x14ac:dyDescent="0.3">
      <c r="A3146" s="3" t="s">
        <v>3167</v>
      </c>
      <c r="B3146" s="3">
        <v>51</v>
      </c>
      <c r="C3146" s="3" t="s">
        <v>28</v>
      </c>
      <c r="D3146" s="3" t="s">
        <v>33</v>
      </c>
      <c r="E3146" s="3">
        <v>46290.463285305101</v>
      </c>
      <c r="F3146" s="3">
        <v>159</v>
      </c>
      <c r="G3146" s="3">
        <v>2447.6208319684602</v>
      </c>
      <c r="H3146" s="3">
        <v>6</v>
      </c>
      <c r="I3146" s="3">
        <v>572.454834800497</v>
      </c>
      <c r="J3146" s="3">
        <v>15</v>
      </c>
      <c r="K3146" s="3">
        <v>1160.7815788497401</v>
      </c>
      <c r="L3146" s="3">
        <v>54</v>
      </c>
      <c r="M3146" s="3">
        <v>1</v>
      </c>
      <c r="N3146" s="3">
        <v>4</v>
      </c>
      <c r="O3146" s="3">
        <v>364</v>
      </c>
      <c r="P3146" s="3">
        <v>2</v>
      </c>
      <c r="Q3146" s="3">
        <v>3173.1923893920298</v>
      </c>
      <c r="R3146" s="3">
        <v>1</v>
      </c>
      <c r="S3146" s="3">
        <v>0</v>
      </c>
      <c r="T3146" s="3">
        <v>0</v>
      </c>
      <c r="U3146" s="3">
        <v>6916.42440585654</v>
      </c>
      <c r="V3146" s="3">
        <v>1</v>
      </c>
      <c r="W3146" s="3" t="str">
        <f>IF(Bank_data3[[#This Row],[credit_risk]]=1,"High Risk","Low Risk")</f>
        <v>High Risk</v>
      </c>
      <c r="X3146" s="3" t="str">
        <f t="shared" si="343"/>
        <v>45-54</v>
      </c>
      <c r="Y3146" s="3" t="str">
        <f t="shared" si="344"/>
        <v>Low Income</v>
      </c>
      <c r="Z3146" s="3" t="str">
        <f t="shared" si="345"/>
        <v>Poor</v>
      </c>
      <c r="AA3146" s="27">
        <f t="shared" si="346"/>
        <v>6.8549592382225286E-2</v>
      </c>
      <c r="AB3146" s="3" t="str">
        <f t="shared" si="347"/>
        <v>Medium</v>
      </c>
      <c r="AC3146" s="3" t="str">
        <f t="shared" si="348"/>
        <v>High</v>
      </c>
      <c r="AD3146" s="3" t="str">
        <f t="shared" si="349"/>
        <v>No</v>
      </c>
    </row>
    <row r="3147" spans="1:30" ht="15" customHeight="1" x14ac:dyDescent="0.3">
      <c r="A3147" s="3" t="s">
        <v>3168</v>
      </c>
      <c r="B3147" s="3">
        <v>30</v>
      </c>
      <c r="C3147" s="3" t="s">
        <v>23</v>
      </c>
      <c r="D3147" s="3" t="s">
        <v>24</v>
      </c>
      <c r="E3147" s="3">
        <v>53287.084105977097</v>
      </c>
      <c r="F3147" s="3">
        <v>140</v>
      </c>
      <c r="G3147" s="3">
        <v>2009.35850954139</v>
      </c>
      <c r="H3147" s="3">
        <v>5</v>
      </c>
      <c r="I3147" s="3">
        <v>1078.3915656343299</v>
      </c>
      <c r="J3147" s="3">
        <v>1</v>
      </c>
      <c r="K3147" s="3">
        <v>680.13566040104502</v>
      </c>
      <c r="L3147" s="3">
        <v>2</v>
      </c>
      <c r="M3147" s="3">
        <v>15</v>
      </c>
      <c r="N3147" s="3">
        <v>0</v>
      </c>
      <c r="O3147" s="3">
        <v>375</v>
      </c>
      <c r="P3147" s="3">
        <v>3</v>
      </c>
      <c r="Q3147" s="3">
        <v>15689.1162352381</v>
      </c>
      <c r="R3147" s="3">
        <v>4</v>
      </c>
      <c r="S3147" s="3">
        <v>0</v>
      </c>
      <c r="T3147" s="3">
        <v>0</v>
      </c>
      <c r="U3147" s="3">
        <v>10756.151436349901</v>
      </c>
      <c r="V3147" s="3">
        <v>1</v>
      </c>
      <c r="W3147" s="3" t="str">
        <f>IF(Bank_data3[[#This Row],[credit_risk]]=1,"High Risk","Low Risk")</f>
        <v>High Risk</v>
      </c>
      <c r="X3147" s="3" t="str">
        <f t="shared" si="343"/>
        <v>25-34</v>
      </c>
      <c r="Y3147" s="3" t="str">
        <f t="shared" si="344"/>
        <v>Middle Income</v>
      </c>
      <c r="Z3147" s="3" t="str">
        <f t="shared" si="345"/>
        <v>Poor</v>
      </c>
      <c r="AA3147" s="27">
        <f t="shared" si="346"/>
        <v>0.29442624790719757</v>
      </c>
      <c r="AB3147" s="3" t="str">
        <f t="shared" si="347"/>
        <v>Medium</v>
      </c>
      <c r="AC3147" s="3" t="str">
        <f t="shared" si="348"/>
        <v>Low</v>
      </c>
      <c r="AD3147" s="3" t="str">
        <f t="shared" si="349"/>
        <v>No</v>
      </c>
    </row>
    <row r="3148" spans="1:30" ht="15" customHeight="1" x14ac:dyDescent="0.3">
      <c r="A3148" s="3" t="s">
        <v>3169</v>
      </c>
      <c r="B3148" s="3">
        <v>39</v>
      </c>
      <c r="C3148" s="3" t="s">
        <v>28</v>
      </c>
      <c r="D3148" s="3" t="s">
        <v>24</v>
      </c>
      <c r="E3148" s="3">
        <v>29760.737076675101</v>
      </c>
      <c r="F3148" s="3">
        <v>199</v>
      </c>
      <c r="G3148" s="3">
        <v>953.14745046608903</v>
      </c>
      <c r="H3148" s="3">
        <v>3</v>
      </c>
      <c r="I3148" s="3">
        <v>1084.1996262758601</v>
      </c>
      <c r="J3148" s="3">
        <v>48</v>
      </c>
      <c r="K3148" s="3">
        <v>649.70403526904897</v>
      </c>
      <c r="L3148" s="3">
        <v>2</v>
      </c>
      <c r="M3148" s="3">
        <v>8</v>
      </c>
      <c r="N3148" s="3">
        <v>0</v>
      </c>
      <c r="O3148" s="3">
        <v>345</v>
      </c>
      <c r="P3148" s="3">
        <v>0</v>
      </c>
      <c r="Q3148" s="3">
        <v>11786.7896459152</v>
      </c>
      <c r="R3148" s="3">
        <v>6</v>
      </c>
      <c r="S3148" s="3">
        <v>0</v>
      </c>
      <c r="T3148" s="3">
        <v>0</v>
      </c>
      <c r="U3148" s="3">
        <v>5963.2216300929003</v>
      </c>
      <c r="V3148" s="3">
        <v>1</v>
      </c>
      <c r="W3148" s="3" t="str">
        <f>IF(Bank_data3[[#This Row],[credit_risk]]=1,"High Risk","Low Risk")</f>
        <v>High Risk</v>
      </c>
      <c r="X3148" s="3" t="str">
        <f t="shared" si="343"/>
        <v>35-44</v>
      </c>
      <c r="Y3148" s="3" t="str">
        <f t="shared" si="344"/>
        <v>Low Income</v>
      </c>
      <c r="Z3148" s="3" t="str">
        <f t="shared" si="345"/>
        <v>Poor</v>
      </c>
      <c r="AA3148" s="27">
        <f t="shared" si="346"/>
        <v>0.39605167088260945</v>
      </c>
      <c r="AB3148" s="3" t="str">
        <f t="shared" si="347"/>
        <v>Low</v>
      </c>
      <c r="AC3148" s="3" t="str">
        <f t="shared" si="348"/>
        <v>Low</v>
      </c>
      <c r="AD3148" s="3" t="str">
        <f t="shared" si="349"/>
        <v>No</v>
      </c>
    </row>
    <row r="3149" spans="1:30" ht="15" customHeight="1" x14ac:dyDescent="0.3">
      <c r="A3149" s="3" t="s">
        <v>3170</v>
      </c>
      <c r="B3149" s="3">
        <v>43</v>
      </c>
      <c r="C3149" s="3" t="s">
        <v>31</v>
      </c>
      <c r="D3149" s="3" t="s">
        <v>33</v>
      </c>
      <c r="E3149" s="3">
        <v>18468.393497782101</v>
      </c>
      <c r="F3149" s="3">
        <v>77</v>
      </c>
      <c r="G3149" s="3">
        <v>1834.17792857986</v>
      </c>
      <c r="H3149" s="3">
        <v>10</v>
      </c>
      <c r="I3149" s="3">
        <v>739.80175509883804</v>
      </c>
      <c r="J3149" s="3">
        <v>3</v>
      </c>
      <c r="K3149" s="3">
        <v>465.503525358915</v>
      </c>
      <c r="L3149" s="3">
        <v>29</v>
      </c>
      <c r="M3149" s="3">
        <v>13</v>
      </c>
      <c r="N3149" s="3">
        <v>3</v>
      </c>
      <c r="O3149" s="3">
        <v>752</v>
      </c>
      <c r="P3149" s="3">
        <v>1</v>
      </c>
      <c r="Q3149" s="3">
        <v>14697.0972739591</v>
      </c>
      <c r="R3149" s="3">
        <v>1</v>
      </c>
      <c r="S3149" s="3">
        <v>0</v>
      </c>
      <c r="T3149" s="3">
        <v>0</v>
      </c>
      <c r="U3149" s="3">
        <v>5653.0684068001601</v>
      </c>
      <c r="V3149" s="3">
        <v>0</v>
      </c>
      <c r="W3149" s="3" t="str">
        <f>IF(Bank_data3[[#This Row],[credit_risk]]=1,"High Risk","Low Risk")</f>
        <v>Low Risk</v>
      </c>
      <c r="X3149" s="3" t="str">
        <f t="shared" si="343"/>
        <v>35-44</v>
      </c>
      <c r="Y3149" s="3" t="str">
        <f t="shared" si="344"/>
        <v>Low Income</v>
      </c>
      <c r="Z3149" s="3" t="str">
        <f t="shared" si="345"/>
        <v>Very Good</v>
      </c>
      <c r="AA3149" s="27">
        <f t="shared" si="346"/>
        <v>0.79579727796703581</v>
      </c>
      <c r="AB3149" s="3" t="str">
        <f t="shared" si="347"/>
        <v>Medium</v>
      </c>
      <c r="AC3149" s="3" t="str">
        <f t="shared" si="348"/>
        <v>Medium</v>
      </c>
      <c r="AD3149" s="3" t="str">
        <f t="shared" si="349"/>
        <v>No</v>
      </c>
    </row>
    <row r="3150" spans="1:30" ht="15" customHeight="1" x14ac:dyDescent="0.3">
      <c r="A3150" s="3" t="s">
        <v>3171</v>
      </c>
      <c r="B3150" s="3">
        <v>34</v>
      </c>
      <c r="C3150" s="3" t="s">
        <v>28</v>
      </c>
      <c r="D3150" s="3" t="s">
        <v>33</v>
      </c>
      <c r="E3150" s="3">
        <v>70318.989444981999</v>
      </c>
      <c r="F3150" s="3">
        <v>198</v>
      </c>
      <c r="G3150" s="3">
        <v>467.549781280052</v>
      </c>
      <c r="H3150" s="3">
        <v>1</v>
      </c>
      <c r="I3150" s="3">
        <v>650.83983235201003</v>
      </c>
      <c r="J3150" s="3">
        <v>31</v>
      </c>
      <c r="K3150" s="3">
        <v>125.01139870822701</v>
      </c>
      <c r="L3150" s="3">
        <v>17</v>
      </c>
      <c r="M3150" s="3">
        <v>0</v>
      </c>
      <c r="N3150" s="3">
        <v>6</v>
      </c>
      <c r="O3150" s="3">
        <v>749</v>
      </c>
      <c r="P3150" s="3">
        <v>2</v>
      </c>
      <c r="Q3150" s="3">
        <v>12393.9042320791</v>
      </c>
      <c r="R3150" s="3">
        <v>3</v>
      </c>
      <c r="S3150" s="3">
        <v>0</v>
      </c>
      <c r="T3150" s="3">
        <v>0</v>
      </c>
      <c r="U3150" s="3">
        <v>7601.4135127272802</v>
      </c>
      <c r="V3150" s="3">
        <v>0</v>
      </c>
      <c r="W3150" s="3" t="str">
        <f>IF(Bank_data3[[#This Row],[credit_risk]]=1,"High Risk","Low Risk")</f>
        <v>Low Risk</v>
      </c>
      <c r="X3150" s="3" t="str">
        <f t="shared" si="343"/>
        <v>25-34</v>
      </c>
      <c r="Y3150" s="3" t="str">
        <f t="shared" si="344"/>
        <v>Middle Income</v>
      </c>
      <c r="Z3150" s="3" t="str">
        <f t="shared" si="345"/>
        <v>Very Good</v>
      </c>
      <c r="AA3150" s="27">
        <f t="shared" si="346"/>
        <v>0.17625259307482177</v>
      </c>
      <c r="AB3150" s="3" t="str">
        <f t="shared" si="347"/>
        <v>Low</v>
      </c>
      <c r="AC3150" s="3" t="str">
        <f t="shared" si="348"/>
        <v>Medium</v>
      </c>
      <c r="AD3150" s="3" t="str">
        <f t="shared" si="349"/>
        <v>No</v>
      </c>
    </row>
    <row r="3151" spans="1:30" ht="15" customHeight="1" x14ac:dyDescent="0.3">
      <c r="A3151" s="3" t="s">
        <v>3172</v>
      </c>
      <c r="B3151" s="3">
        <v>67</v>
      </c>
      <c r="C3151" s="3" t="s">
        <v>31</v>
      </c>
      <c r="D3151" s="3" t="s">
        <v>33</v>
      </c>
      <c r="E3151" s="3">
        <v>50915.093478977098</v>
      </c>
      <c r="F3151" s="3">
        <v>179</v>
      </c>
      <c r="G3151" s="3">
        <v>1089.2766914363201</v>
      </c>
      <c r="H3151" s="3">
        <v>6</v>
      </c>
      <c r="I3151" s="3">
        <v>1208.536482706</v>
      </c>
      <c r="J3151" s="3">
        <v>6</v>
      </c>
      <c r="K3151" s="3">
        <v>679.66914062766</v>
      </c>
      <c r="L3151" s="3">
        <v>65</v>
      </c>
      <c r="M3151" s="3">
        <v>2</v>
      </c>
      <c r="N3151" s="3">
        <v>6</v>
      </c>
      <c r="O3151" s="3">
        <v>733</v>
      </c>
      <c r="P3151" s="3">
        <v>5</v>
      </c>
      <c r="Q3151" s="3">
        <v>5368.3861378392603</v>
      </c>
      <c r="R3151" s="3">
        <v>4</v>
      </c>
      <c r="S3151" s="3">
        <v>0</v>
      </c>
      <c r="T3151" s="3">
        <v>0</v>
      </c>
      <c r="U3151" s="3">
        <v>7535.7531084153597</v>
      </c>
      <c r="V3151" s="3">
        <v>1</v>
      </c>
      <c r="W3151" s="3" t="str">
        <f>IF(Bank_data3[[#This Row],[credit_risk]]=1,"High Risk","Low Risk")</f>
        <v>High Risk</v>
      </c>
      <c r="X3151" s="3" t="str">
        <f t="shared" si="343"/>
        <v>55+</v>
      </c>
      <c r="Y3151" s="3" t="str">
        <f t="shared" si="344"/>
        <v>Middle Income</v>
      </c>
      <c r="Z3151" s="3" t="str">
        <f t="shared" si="345"/>
        <v>Good</v>
      </c>
      <c r="AA3151" s="27">
        <f t="shared" si="346"/>
        <v>0.10543801004815739</v>
      </c>
      <c r="AB3151" s="3" t="str">
        <f t="shared" si="347"/>
        <v>Medium</v>
      </c>
      <c r="AC3151" s="3" t="str">
        <f t="shared" si="348"/>
        <v>High</v>
      </c>
      <c r="AD3151" s="3" t="str">
        <f t="shared" si="349"/>
        <v>No</v>
      </c>
    </row>
    <row r="3152" spans="1:30" ht="15" customHeight="1" x14ac:dyDescent="0.3">
      <c r="A3152" s="3" t="s">
        <v>3173</v>
      </c>
      <c r="B3152" s="3">
        <v>26</v>
      </c>
      <c r="C3152" s="3" t="s">
        <v>31</v>
      </c>
      <c r="D3152" s="3" t="s">
        <v>26</v>
      </c>
      <c r="E3152" s="3">
        <v>53779.627053640099</v>
      </c>
      <c r="F3152" s="3">
        <v>188</v>
      </c>
      <c r="G3152" s="3">
        <v>569.22940157017695</v>
      </c>
      <c r="H3152" s="3">
        <v>6</v>
      </c>
      <c r="I3152" s="3">
        <v>674.01796731536399</v>
      </c>
      <c r="J3152" s="3">
        <v>28</v>
      </c>
      <c r="K3152" s="3">
        <v>777.26631581452705</v>
      </c>
      <c r="L3152" s="3">
        <v>42</v>
      </c>
      <c r="M3152" s="3">
        <v>17</v>
      </c>
      <c r="N3152" s="3">
        <v>6</v>
      </c>
      <c r="O3152" s="3">
        <v>607</v>
      </c>
      <c r="P3152" s="3">
        <v>5</v>
      </c>
      <c r="Q3152" s="3">
        <v>13433.0304872673</v>
      </c>
      <c r="R3152" s="3">
        <v>0</v>
      </c>
      <c r="S3152" s="3">
        <v>0</v>
      </c>
      <c r="T3152" s="3">
        <v>0</v>
      </c>
      <c r="U3152" s="3">
        <v>1431.4063341123201</v>
      </c>
      <c r="V3152" s="3">
        <v>0</v>
      </c>
      <c r="W3152" s="3" t="str">
        <f>IF(Bank_data3[[#This Row],[credit_risk]]=1,"High Risk","Low Risk")</f>
        <v>Low Risk</v>
      </c>
      <c r="X3152" s="3" t="str">
        <f t="shared" si="343"/>
        <v>25-34</v>
      </c>
      <c r="Y3152" s="3" t="str">
        <f t="shared" si="344"/>
        <v>Middle Income</v>
      </c>
      <c r="Z3152" s="3" t="str">
        <f t="shared" si="345"/>
        <v>Fair</v>
      </c>
      <c r="AA3152" s="27">
        <f t="shared" si="346"/>
        <v>0.24977916774820921</v>
      </c>
      <c r="AB3152" s="3" t="str">
        <f t="shared" si="347"/>
        <v>Low</v>
      </c>
      <c r="AC3152" s="3" t="str">
        <f t="shared" si="348"/>
        <v>High</v>
      </c>
      <c r="AD3152" s="3" t="str">
        <f t="shared" si="349"/>
        <v>No</v>
      </c>
    </row>
    <row r="3153" spans="1:30" ht="15" customHeight="1" x14ac:dyDescent="0.3">
      <c r="A3153" s="3" t="s">
        <v>3174</v>
      </c>
      <c r="B3153" s="3">
        <v>40</v>
      </c>
      <c r="C3153" s="3" t="s">
        <v>23</v>
      </c>
      <c r="D3153" s="3" t="s">
        <v>26</v>
      </c>
      <c r="E3153" s="3">
        <v>60001.282810307697</v>
      </c>
      <c r="F3153" s="3">
        <v>165</v>
      </c>
      <c r="G3153" s="3">
        <v>897.56728857883104</v>
      </c>
      <c r="H3153" s="3">
        <v>4</v>
      </c>
      <c r="I3153" s="3">
        <v>1061.0762785833199</v>
      </c>
      <c r="J3153" s="3">
        <v>8</v>
      </c>
      <c r="K3153" s="3">
        <v>73.704139638318907</v>
      </c>
      <c r="L3153" s="3">
        <v>72</v>
      </c>
      <c r="M3153" s="3">
        <v>0</v>
      </c>
      <c r="N3153" s="3">
        <v>5</v>
      </c>
      <c r="O3153" s="3">
        <v>704</v>
      </c>
      <c r="P3153" s="3">
        <v>2</v>
      </c>
      <c r="Q3153" s="3">
        <v>19601.915765405902</v>
      </c>
      <c r="R3153" s="3">
        <v>4</v>
      </c>
      <c r="S3153" s="3">
        <v>0</v>
      </c>
      <c r="T3153" s="3">
        <v>0</v>
      </c>
      <c r="U3153" s="3">
        <v>7415.5683934661902</v>
      </c>
      <c r="V3153" s="3">
        <v>1</v>
      </c>
      <c r="W3153" s="3" t="str">
        <f>IF(Bank_data3[[#This Row],[credit_risk]]=1,"High Risk","Low Risk")</f>
        <v>High Risk</v>
      </c>
      <c r="X3153" s="3" t="str">
        <f t="shared" si="343"/>
        <v>35-44</v>
      </c>
      <c r="Y3153" s="3" t="str">
        <f t="shared" si="344"/>
        <v>Middle Income</v>
      </c>
      <c r="Z3153" s="3" t="str">
        <f t="shared" si="345"/>
        <v>Good</v>
      </c>
      <c r="AA3153" s="27">
        <f t="shared" si="346"/>
        <v>0.32669161136732339</v>
      </c>
      <c r="AB3153" s="3" t="str">
        <f t="shared" si="347"/>
        <v>Low</v>
      </c>
      <c r="AC3153" s="3" t="str">
        <f t="shared" si="348"/>
        <v>High</v>
      </c>
      <c r="AD3153" s="3" t="str">
        <f t="shared" si="349"/>
        <v>No</v>
      </c>
    </row>
    <row r="3154" spans="1:30" ht="15" customHeight="1" x14ac:dyDescent="0.3">
      <c r="A3154" s="3" t="s">
        <v>3175</v>
      </c>
      <c r="B3154" s="3">
        <v>61</v>
      </c>
      <c r="C3154" s="3" t="s">
        <v>23</v>
      </c>
      <c r="D3154" s="3" t="s">
        <v>24</v>
      </c>
      <c r="E3154" s="3">
        <v>32320.994891271199</v>
      </c>
      <c r="F3154" s="3">
        <v>180</v>
      </c>
      <c r="G3154" s="3">
        <v>546.90210370196098</v>
      </c>
      <c r="H3154" s="3">
        <v>8</v>
      </c>
      <c r="I3154" s="3">
        <v>752.10488879966499</v>
      </c>
      <c r="J3154" s="3">
        <v>34</v>
      </c>
      <c r="K3154" s="3">
        <v>721.467353755055</v>
      </c>
      <c r="L3154" s="3">
        <v>65</v>
      </c>
      <c r="M3154" s="3">
        <v>10</v>
      </c>
      <c r="N3154" s="3">
        <v>0</v>
      </c>
      <c r="O3154" s="3">
        <v>442</v>
      </c>
      <c r="P3154" s="3">
        <v>4</v>
      </c>
      <c r="Q3154" s="3">
        <v>8993.09275788987</v>
      </c>
      <c r="R3154" s="3">
        <v>2</v>
      </c>
      <c r="S3154" s="3">
        <v>1</v>
      </c>
      <c r="T3154" s="3">
        <v>0</v>
      </c>
      <c r="U3154" s="3">
        <v>2588.9453126183998</v>
      </c>
      <c r="V3154" s="3">
        <v>1</v>
      </c>
      <c r="W3154" s="3" t="str">
        <f>IF(Bank_data3[[#This Row],[credit_risk]]=1,"High Risk","Low Risk")</f>
        <v>High Risk</v>
      </c>
      <c r="X3154" s="3" t="str">
        <f t="shared" si="343"/>
        <v>55+</v>
      </c>
      <c r="Y3154" s="3" t="str">
        <f t="shared" si="344"/>
        <v>Low Income</v>
      </c>
      <c r="Z3154" s="3" t="str">
        <f t="shared" si="345"/>
        <v>Poor</v>
      </c>
      <c r="AA3154" s="27">
        <f t="shared" si="346"/>
        <v>0.27824306733573345</v>
      </c>
      <c r="AB3154" s="3" t="str">
        <f t="shared" si="347"/>
        <v>Low</v>
      </c>
      <c r="AC3154" s="3" t="str">
        <f t="shared" si="348"/>
        <v>High</v>
      </c>
      <c r="AD3154" s="3" t="str">
        <f t="shared" si="349"/>
        <v>No</v>
      </c>
    </row>
    <row r="3155" spans="1:30" ht="15" customHeight="1" x14ac:dyDescent="0.3">
      <c r="A3155" s="3" t="s">
        <v>3176</v>
      </c>
      <c r="B3155" s="3">
        <v>45</v>
      </c>
      <c r="C3155" s="3" t="s">
        <v>23</v>
      </c>
      <c r="D3155" s="3" t="s">
        <v>26</v>
      </c>
      <c r="E3155" s="3">
        <v>42737.075706872703</v>
      </c>
      <c r="F3155" s="3">
        <v>42</v>
      </c>
      <c r="G3155" s="3">
        <v>2056.7225755925101</v>
      </c>
      <c r="H3155" s="3">
        <v>2</v>
      </c>
      <c r="I3155" s="3">
        <v>433.36352663704997</v>
      </c>
      <c r="J3155" s="3">
        <v>4</v>
      </c>
      <c r="K3155" s="3">
        <v>886.002293623583</v>
      </c>
      <c r="L3155" s="3">
        <v>26</v>
      </c>
      <c r="M3155" s="3">
        <v>4</v>
      </c>
      <c r="N3155" s="3">
        <v>2</v>
      </c>
      <c r="O3155" s="3">
        <v>587</v>
      </c>
      <c r="P3155" s="3">
        <v>1</v>
      </c>
      <c r="Q3155" s="3">
        <v>6685.4163695244297</v>
      </c>
      <c r="R3155" s="3">
        <v>3</v>
      </c>
      <c r="S3155" s="3">
        <v>0</v>
      </c>
      <c r="T3155" s="3">
        <v>0</v>
      </c>
      <c r="U3155" s="3">
        <v>7743.5552979274898</v>
      </c>
      <c r="V3155" s="3">
        <v>0</v>
      </c>
      <c r="W3155" s="3" t="str">
        <f>IF(Bank_data3[[#This Row],[credit_risk]]=1,"High Risk","Low Risk")</f>
        <v>Low Risk</v>
      </c>
      <c r="X3155" s="3" t="str">
        <f t="shared" si="343"/>
        <v>45-54</v>
      </c>
      <c r="Y3155" s="3" t="str">
        <f t="shared" si="344"/>
        <v>Low Income</v>
      </c>
      <c r="Z3155" s="3" t="str">
        <f t="shared" si="345"/>
        <v>Fair</v>
      </c>
      <c r="AA3155" s="27">
        <f t="shared" si="346"/>
        <v>0.15643130136883288</v>
      </c>
      <c r="AB3155" s="3" t="str">
        <f t="shared" si="347"/>
        <v>Medium</v>
      </c>
      <c r="AC3155" s="3" t="str">
        <f t="shared" si="348"/>
        <v>Medium</v>
      </c>
      <c r="AD3155" s="3" t="str">
        <f t="shared" si="349"/>
        <v>No</v>
      </c>
    </row>
    <row r="3156" spans="1:30" ht="15" customHeight="1" x14ac:dyDescent="0.3">
      <c r="A3156" s="3" t="s">
        <v>3177</v>
      </c>
      <c r="B3156" s="3">
        <v>63</v>
      </c>
      <c r="C3156" s="3" t="s">
        <v>31</v>
      </c>
      <c r="D3156" s="3" t="s">
        <v>26</v>
      </c>
      <c r="E3156" s="3">
        <v>77073.216881363594</v>
      </c>
      <c r="F3156" s="3">
        <v>142</v>
      </c>
      <c r="G3156" s="3">
        <v>2929.93684176132</v>
      </c>
      <c r="H3156" s="3">
        <v>8</v>
      </c>
      <c r="I3156" s="3">
        <v>1364.3092490083</v>
      </c>
      <c r="J3156" s="3">
        <v>49</v>
      </c>
      <c r="K3156" s="3">
        <v>875.93172712014496</v>
      </c>
      <c r="L3156" s="3">
        <v>18</v>
      </c>
      <c r="M3156" s="3">
        <v>10</v>
      </c>
      <c r="N3156" s="3">
        <v>4</v>
      </c>
      <c r="O3156" s="3">
        <v>371</v>
      </c>
      <c r="P3156" s="3">
        <v>5</v>
      </c>
      <c r="Q3156" s="3">
        <v>10959.329918913099</v>
      </c>
      <c r="R3156" s="3">
        <v>7</v>
      </c>
      <c r="S3156" s="3">
        <v>0</v>
      </c>
      <c r="T3156" s="3">
        <v>0</v>
      </c>
      <c r="U3156" s="3">
        <v>18686.1984642883</v>
      </c>
      <c r="V3156" s="3">
        <v>1</v>
      </c>
      <c r="W3156" s="3" t="str">
        <f>IF(Bank_data3[[#This Row],[credit_risk]]=1,"High Risk","Low Risk")</f>
        <v>High Risk</v>
      </c>
      <c r="X3156" s="3" t="str">
        <f t="shared" si="343"/>
        <v>55+</v>
      </c>
      <c r="Y3156" s="3" t="str">
        <f t="shared" si="344"/>
        <v>Middle Income</v>
      </c>
      <c r="Z3156" s="3" t="str">
        <f t="shared" si="345"/>
        <v>Poor</v>
      </c>
      <c r="AA3156" s="27">
        <f t="shared" si="346"/>
        <v>0.14219375241314314</v>
      </c>
      <c r="AB3156" s="3" t="str">
        <f t="shared" si="347"/>
        <v>Medium</v>
      </c>
      <c r="AC3156" s="3" t="str">
        <f t="shared" si="348"/>
        <v>Medium</v>
      </c>
      <c r="AD3156" s="3" t="str">
        <f t="shared" si="349"/>
        <v>No</v>
      </c>
    </row>
    <row r="3157" spans="1:30" ht="15" customHeight="1" x14ac:dyDescent="0.3">
      <c r="A3157" s="3" t="s">
        <v>3178</v>
      </c>
      <c r="B3157" s="3">
        <v>33</v>
      </c>
      <c r="C3157" s="3" t="s">
        <v>28</v>
      </c>
      <c r="D3157" s="3" t="s">
        <v>26</v>
      </c>
      <c r="E3157" s="3">
        <v>41204.2028609888</v>
      </c>
      <c r="F3157" s="3">
        <v>87</v>
      </c>
      <c r="G3157" s="3">
        <v>2281.0397626121398</v>
      </c>
      <c r="H3157" s="3">
        <v>4</v>
      </c>
      <c r="I3157" s="3">
        <v>842.02236350601697</v>
      </c>
      <c r="J3157" s="3">
        <v>20</v>
      </c>
      <c r="K3157" s="3">
        <v>632.807236649993</v>
      </c>
      <c r="L3157" s="3">
        <v>15</v>
      </c>
      <c r="M3157" s="3">
        <v>5</v>
      </c>
      <c r="N3157" s="3">
        <v>3</v>
      </c>
      <c r="O3157" s="3">
        <v>706</v>
      </c>
      <c r="P3157" s="3">
        <v>5</v>
      </c>
      <c r="Q3157" s="3">
        <v>10745.196699234901</v>
      </c>
      <c r="R3157" s="3">
        <v>7</v>
      </c>
      <c r="S3157" s="3">
        <v>1</v>
      </c>
      <c r="T3157" s="3">
        <v>0</v>
      </c>
      <c r="U3157" s="3">
        <v>11163.7022199154</v>
      </c>
      <c r="V3157" s="3">
        <v>1</v>
      </c>
      <c r="W3157" s="3" t="str">
        <f>IF(Bank_data3[[#This Row],[credit_risk]]=1,"High Risk","Low Risk")</f>
        <v>High Risk</v>
      </c>
      <c r="X3157" s="3" t="str">
        <f t="shared" si="343"/>
        <v>25-34</v>
      </c>
      <c r="Y3157" s="3" t="str">
        <f t="shared" si="344"/>
        <v>Low Income</v>
      </c>
      <c r="Z3157" s="3" t="str">
        <f t="shared" si="345"/>
        <v>Good</v>
      </c>
      <c r="AA3157" s="27">
        <f t="shared" si="346"/>
        <v>0.26077914273663105</v>
      </c>
      <c r="AB3157" s="3" t="str">
        <f t="shared" si="347"/>
        <v>Medium</v>
      </c>
      <c r="AC3157" s="3" t="str">
        <f t="shared" si="348"/>
        <v>Medium</v>
      </c>
      <c r="AD3157" s="3" t="str">
        <f t="shared" si="349"/>
        <v>No</v>
      </c>
    </row>
    <row r="3158" spans="1:30" ht="15" customHeight="1" x14ac:dyDescent="0.3">
      <c r="A3158" s="3" t="s">
        <v>3179</v>
      </c>
      <c r="B3158" s="3">
        <v>56</v>
      </c>
      <c r="C3158" s="3" t="s">
        <v>31</v>
      </c>
      <c r="D3158" s="3" t="s">
        <v>26</v>
      </c>
      <c r="E3158" s="3">
        <v>45214.604681956604</v>
      </c>
      <c r="F3158" s="3">
        <v>18</v>
      </c>
      <c r="G3158" s="3">
        <v>2099.3180094337699</v>
      </c>
      <c r="H3158" s="3">
        <v>1</v>
      </c>
      <c r="I3158" s="3">
        <v>551.23960703917101</v>
      </c>
      <c r="J3158" s="3">
        <v>16</v>
      </c>
      <c r="K3158" s="3">
        <v>480.50538738409102</v>
      </c>
      <c r="L3158" s="3">
        <v>25</v>
      </c>
      <c r="M3158" s="3">
        <v>6</v>
      </c>
      <c r="N3158" s="3">
        <v>3</v>
      </c>
      <c r="O3158" s="3">
        <v>853</v>
      </c>
      <c r="P3158" s="3">
        <v>5</v>
      </c>
      <c r="Q3158" s="3">
        <v>10072.358199862399</v>
      </c>
      <c r="R3158" s="3">
        <v>5</v>
      </c>
      <c r="S3158" s="3">
        <v>0</v>
      </c>
      <c r="T3158" s="3">
        <v>0</v>
      </c>
      <c r="U3158" s="3">
        <v>3236.6763493222802</v>
      </c>
      <c r="V3158" s="3">
        <v>1</v>
      </c>
      <c r="W3158" s="3" t="str">
        <f>IF(Bank_data3[[#This Row],[credit_risk]]=1,"High Risk","Low Risk")</f>
        <v>High Risk</v>
      </c>
      <c r="X3158" s="3" t="str">
        <f t="shared" si="343"/>
        <v>55+</v>
      </c>
      <c r="Y3158" s="3" t="str">
        <f t="shared" si="344"/>
        <v>Low Income</v>
      </c>
      <c r="Z3158" s="3" t="str">
        <f t="shared" si="345"/>
        <v>Excellent</v>
      </c>
      <c r="AA3158" s="27">
        <f t="shared" si="346"/>
        <v>0.22276780413568201</v>
      </c>
      <c r="AB3158" s="3" t="str">
        <f t="shared" si="347"/>
        <v>Medium</v>
      </c>
      <c r="AC3158" s="3" t="str">
        <f t="shared" si="348"/>
        <v>Medium</v>
      </c>
      <c r="AD3158" s="3" t="str">
        <f t="shared" si="349"/>
        <v>No</v>
      </c>
    </row>
    <row r="3159" spans="1:30" ht="15" customHeight="1" x14ac:dyDescent="0.3">
      <c r="A3159" s="3" t="s">
        <v>3180</v>
      </c>
      <c r="B3159" s="3">
        <v>40</v>
      </c>
      <c r="C3159" s="3" t="s">
        <v>23</v>
      </c>
      <c r="D3159" s="3" t="s">
        <v>24</v>
      </c>
      <c r="E3159" s="3">
        <v>37949.213029960803</v>
      </c>
      <c r="F3159" s="3">
        <v>80</v>
      </c>
      <c r="G3159" s="3">
        <v>1231.0500724430899</v>
      </c>
      <c r="H3159" s="3">
        <v>8</v>
      </c>
      <c r="I3159" s="3">
        <v>313.21801627867899</v>
      </c>
      <c r="J3159" s="3">
        <v>38</v>
      </c>
      <c r="K3159" s="3">
        <v>736.97053413834897</v>
      </c>
      <c r="L3159" s="3">
        <v>13</v>
      </c>
      <c r="M3159" s="3">
        <v>12</v>
      </c>
      <c r="N3159" s="3">
        <v>8</v>
      </c>
      <c r="O3159" s="3">
        <v>563</v>
      </c>
      <c r="P3159" s="3">
        <v>5</v>
      </c>
      <c r="Q3159" s="3">
        <v>19411.686230130399</v>
      </c>
      <c r="R3159" s="3">
        <v>3</v>
      </c>
      <c r="S3159" s="3">
        <v>0</v>
      </c>
      <c r="T3159" s="3">
        <v>0</v>
      </c>
      <c r="U3159" s="3">
        <v>8288.5266615536493</v>
      </c>
      <c r="V3159" s="3">
        <v>1</v>
      </c>
      <c r="W3159" s="3" t="str">
        <f>IF(Bank_data3[[#This Row],[credit_risk]]=1,"High Risk","Low Risk")</f>
        <v>High Risk</v>
      </c>
      <c r="X3159" s="3" t="str">
        <f t="shared" si="343"/>
        <v>35-44</v>
      </c>
      <c r="Y3159" s="3" t="str">
        <f t="shared" si="344"/>
        <v>Low Income</v>
      </c>
      <c r="Z3159" s="3" t="str">
        <f t="shared" si="345"/>
        <v>Poor</v>
      </c>
      <c r="AA3159" s="27">
        <f t="shared" si="346"/>
        <v>0.51151749088459153</v>
      </c>
      <c r="AB3159" s="3" t="str">
        <f t="shared" si="347"/>
        <v>Medium</v>
      </c>
      <c r="AC3159" s="3" t="str">
        <f t="shared" si="348"/>
        <v>Medium</v>
      </c>
      <c r="AD3159" s="3" t="str">
        <f t="shared" si="349"/>
        <v>No</v>
      </c>
    </row>
    <row r="3160" spans="1:30" ht="15" customHeight="1" x14ac:dyDescent="0.3">
      <c r="A3160" s="3" t="s">
        <v>3181</v>
      </c>
      <c r="B3160" s="3">
        <v>37</v>
      </c>
      <c r="C3160" s="3" t="s">
        <v>23</v>
      </c>
      <c r="D3160" s="3" t="s">
        <v>33</v>
      </c>
      <c r="E3160" s="3">
        <v>36664.623923348103</v>
      </c>
      <c r="F3160" s="3">
        <v>215</v>
      </c>
      <c r="G3160" s="3">
        <v>1653.74626002787</v>
      </c>
      <c r="H3160" s="3">
        <v>0</v>
      </c>
      <c r="I3160" s="3">
        <v>348.49972061710798</v>
      </c>
      <c r="J3160" s="3">
        <v>13</v>
      </c>
      <c r="K3160" s="3">
        <v>603.46609963923095</v>
      </c>
      <c r="L3160" s="3">
        <v>46</v>
      </c>
      <c r="M3160" s="3">
        <v>15</v>
      </c>
      <c r="N3160" s="3">
        <v>6</v>
      </c>
      <c r="O3160" s="3">
        <v>520</v>
      </c>
      <c r="P3160" s="3">
        <v>2</v>
      </c>
      <c r="Q3160" s="3">
        <v>13454.069059437301</v>
      </c>
      <c r="R3160" s="3">
        <v>7</v>
      </c>
      <c r="S3160" s="3">
        <v>0</v>
      </c>
      <c r="T3160" s="3">
        <v>0</v>
      </c>
      <c r="U3160" s="3">
        <v>10379.043124444701</v>
      </c>
      <c r="V3160" s="3">
        <v>1</v>
      </c>
      <c r="W3160" s="3" t="str">
        <f>IF(Bank_data3[[#This Row],[credit_risk]]=1,"High Risk","Low Risk")</f>
        <v>High Risk</v>
      </c>
      <c r="X3160" s="3" t="str">
        <f t="shared" si="343"/>
        <v>35-44</v>
      </c>
      <c r="Y3160" s="3" t="str">
        <f t="shared" si="344"/>
        <v>Low Income</v>
      </c>
      <c r="Z3160" s="3" t="str">
        <f t="shared" si="345"/>
        <v>Poor</v>
      </c>
      <c r="AA3160" s="27">
        <f t="shared" si="346"/>
        <v>0.3669495993621722</v>
      </c>
      <c r="AB3160" s="3" t="str">
        <f t="shared" si="347"/>
        <v>Medium</v>
      </c>
      <c r="AC3160" s="3" t="str">
        <f t="shared" si="348"/>
        <v>High</v>
      </c>
      <c r="AD3160" s="3" t="str">
        <f t="shared" si="349"/>
        <v>No</v>
      </c>
    </row>
    <row r="3161" spans="1:30" ht="15" customHeight="1" x14ac:dyDescent="0.3">
      <c r="A3161" s="3" t="s">
        <v>3182</v>
      </c>
      <c r="B3161" s="3">
        <v>24</v>
      </c>
      <c r="C3161" s="3" t="s">
        <v>28</v>
      </c>
      <c r="D3161" s="3" t="s">
        <v>24</v>
      </c>
      <c r="E3161" s="3">
        <v>69898.664342158096</v>
      </c>
      <c r="F3161" s="3">
        <v>50</v>
      </c>
      <c r="G3161" s="3">
        <v>642.20975478788</v>
      </c>
      <c r="H3161" s="3">
        <v>0</v>
      </c>
      <c r="I3161" s="3">
        <v>669.48100856688995</v>
      </c>
      <c r="J3161" s="3">
        <v>31</v>
      </c>
      <c r="K3161" s="3">
        <v>591.15408715441299</v>
      </c>
      <c r="L3161" s="3">
        <v>17</v>
      </c>
      <c r="M3161" s="3">
        <v>2</v>
      </c>
      <c r="N3161" s="3">
        <v>8</v>
      </c>
      <c r="O3161" s="3">
        <v>343</v>
      </c>
      <c r="P3161" s="3">
        <v>3</v>
      </c>
      <c r="Q3161" s="3">
        <v>21944.538490049101</v>
      </c>
      <c r="R3161" s="3">
        <v>2</v>
      </c>
      <c r="S3161" s="3">
        <v>0</v>
      </c>
      <c r="T3161" s="3">
        <v>0</v>
      </c>
      <c r="U3161" s="3">
        <v>2612.9340815720702</v>
      </c>
      <c r="V3161" s="3">
        <v>1</v>
      </c>
      <c r="W3161" s="3" t="str">
        <f>IF(Bank_data3[[#This Row],[credit_risk]]=1,"High Risk","Low Risk")</f>
        <v>High Risk</v>
      </c>
      <c r="X3161" s="3" t="str">
        <f t="shared" si="343"/>
        <v>18-24</v>
      </c>
      <c r="Y3161" s="3" t="str">
        <f t="shared" si="344"/>
        <v>Middle Income</v>
      </c>
      <c r="Z3161" s="3" t="str">
        <f t="shared" si="345"/>
        <v>Poor</v>
      </c>
      <c r="AA3161" s="27">
        <f t="shared" si="346"/>
        <v>0.31394789437791382</v>
      </c>
      <c r="AB3161" s="3" t="str">
        <f t="shared" si="347"/>
        <v>Low</v>
      </c>
      <c r="AC3161" s="3" t="str">
        <f t="shared" si="348"/>
        <v>Medium</v>
      </c>
      <c r="AD3161" s="3" t="str">
        <f t="shared" si="349"/>
        <v>No</v>
      </c>
    </row>
    <row r="3162" spans="1:30" ht="15" customHeight="1" x14ac:dyDescent="0.3">
      <c r="A3162" s="3" t="s">
        <v>3183</v>
      </c>
      <c r="B3162" s="3">
        <v>22</v>
      </c>
      <c r="C3162" s="3" t="s">
        <v>23</v>
      </c>
      <c r="D3162" s="3" t="s">
        <v>26</v>
      </c>
      <c r="E3162" s="3">
        <v>10000</v>
      </c>
      <c r="F3162" s="3">
        <v>93</v>
      </c>
      <c r="G3162" s="3">
        <v>460.65727443651002</v>
      </c>
      <c r="H3162" s="3">
        <v>6</v>
      </c>
      <c r="I3162" s="3">
        <v>1473.79510923676</v>
      </c>
      <c r="J3162" s="3">
        <v>14</v>
      </c>
      <c r="K3162" s="3">
        <v>368.284007183911</v>
      </c>
      <c r="L3162" s="3">
        <v>27</v>
      </c>
      <c r="M3162" s="3">
        <v>14</v>
      </c>
      <c r="N3162" s="3">
        <v>6</v>
      </c>
      <c r="O3162" s="3">
        <v>722</v>
      </c>
      <c r="P3162" s="3">
        <v>0</v>
      </c>
      <c r="Q3162" s="3">
        <v>13362.3910988893</v>
      </c>
      <c r="R3162" s="3">
        <v>3</v>
      </c>
      <c r="S3162" s="3">
        <v>0</v>
      </c>
      <c r="T3162" s="3">
        <v>0</v>
      </c>
      <c r="U3162" s="3">
        <v>9715.5624242571394</v>
      </c>
      <c r="V3162" s="3">
        <v>0</v>
      </c>
      <c r="W3162" s="3" t="str">
        <f>IF(Bank_data3[[#This Row],[credit_risk]]=1,"High Risk","Low Risk")</f>
        <v>Low Risk</v>
      </c>
      <c r="X3162" s="3" t="str">
        <f t="shared" si="343"/>
        <v>18-24</v>
      </c>
      <c r="Y3162" s="3" t="str">
        <f t="shared" si="344"/>
        <v>Low Income</v>
      </c>
      <c r="Z3162" s="3" t="str">
        <f t="shared" si="345"/>
        <v>Good</v>
      </c>
      <c r="AA3162" s="27">
        <f t="shared" si="346"/>
        <v>1.3362391098889301</v>
      </c>
      <c r="AB3162" s="3" t="str">
        <f t="shared" si="347"/>
        <v>Low</v>
      </c>
      <c r="AC3162" s="3" t="str">
        <f t="shared" si="348"/>
        <v>Medium</v>
      </c>
      <c r="AD3162" s="3" t="str">
        <f t="shared" si="349"/>
        <v>No</v>
      </c>
    </row>
    <row r="3163" spans="1:30" ht="15" customHeight="1" x14ac:dyDescent="0.3">
      <c r="A3163" s="3" t="s">
        <v>3184</v>
      </c>
      <c r="B3163" s="3">
        <v>42</v>
      </c>
      <c r="C3163" s="3" t="s">
        <v>23</v>
      </c>
      <c r="D3163" s="3" t="s">
        <v>33</v>
      </c>
      <c r="E3163" s="3">
        <v>41773.751242660401</v>
      </c>
      <c r="F3163" s="3">
        <v>230</v>
      </c>
      <c r="G3163" s="3">
        <v>337.689607161109</v>
      </c>
      <c r="H3163" s="3">
        <v>2</v>
      </c>
      <c r="I3163" s="3">
        <v>595.36834246401497</v>
      </c>
      <c r="J3163" s="3">
        <v>20</v>
      </c>
      <c r="K3163" s="3">
        <v>96.713939722303806</v>
      </c>
      <c r="L3163" s="3">
        <v>18</v>
      </c>
      <c r="M3163" s="3">
        <v>7</v>
      </c>
      <c r="N3163" s="3">
        <v>9</v>
      </c>
      <c r="O3163" s="3">
        <v>588</v>
      </c>
      <c r="P3163" s="3">
        <v>1</v>
      </c>
      <c r="Q3163" s="3">
        <v>14164.724777466199</v>
      </c>
      <c r="R3163" s="3">
        <v>5</v>
      </c>
      <c r="S3163" s="3">
        <v>0</v>
      </c>
      <c r="T3163" s="3">
        <v>0</v>
      </c>
      <c r="U3163" s="3">
        <v>7754.7156364963403</v>
      </c>
      <c r="V3163" s="3">
        <v>1</v>
      </c>
      <c r="W3163" s="3" t="str">
        <f>IF(Bank_data3[[#This Row],[credit_risk]]=1,"High Risk","Low Risk")</f>
        <v>High Risk</v>
      </c>
      <c r="X3163" s="3" t="str">
        <f t="shared" si="343"/>
        <v>35-44</v>
      </c>
      <c r="Y3163" s="3" t="str">
        <f t="shared" si="344"/>
        <v>Low Income</v>
      </c>
      <c r="Z3163" s="3" t="str">
        <f t="shared" si="345"/>
        <v>Fair</v>
      </c>
      <c r="AA3163" s="27">
        <f t="shared" si="346"/>
        <v>0.33908194395050706</v>
      </c>
      <c r="AB3163" s="3" t="str">
        <f t="shared" si="347"/>
        <v>Low</v>
      </c>
      <c r="AC3163" s="3" t="str">
        <f t="shared" si="348"/>
        <v>Medium</v>
      </c>
      <c r="AD3163" s="3" t="str">
        <f t="shared" si="349"/>
        <v>No</v>
      </c>
    </row>
    <row r="3164" spans="1:30" ht="15" customHeight="1" x14ac:dyDescent="0.3">
      <c r="A3164" s="3" t="s">
        <v>3185</v>
      </c>
      <c r="B3164" s="3">
        <v>45</v>
      </c>
      <c r="C3164" s="3" t="s">
        <v>23</v>
      </c>
      <c r="D3164" s="3" t="s">
        <v>33</v>
      </c>
      <c r="E3164" s="3">
        <v>54057.382567339897</v>
      </c>
      <c r="F3164" s="3">
        <v>131</v>
      </c>
      <c r="G3164" s="3">
        <v>523.88996151211495</v>
      </c>
      <c r="H3164" s="3">
        <v>7</v>
      </c>
      <c r="I3164" s="3">
        <v>1306.6091913211701</v>
      </c>
      <c r="J3164" s="3">
        <v>13</v>
      </c>
      <c r="K3164" s="3">
        <v>714.28078245599499</v>
      </c>
      <c r="L3164" s="3">
        <v>29</v>
      </c>
      <c r="M3164" s="3">
        <v>19</v>
      </c>
      <c r="N3164" s="3">
        <v>2</v>
      </c>
      <c r="O3164" s="3">
        <v>878</v>
      </c>
      <c r="P3164" s="3">
        <v>4</v>
      </c>
      <c r="Q3164" s="3">
        <v>25077.993999531402</v>
      </c>
      <c r="R3164" s="3">
        <v>2</v>
      </c>
      <c r="S3164" s="3">
        <v>0</v>
      </c>
      <c r="T3164" s="3">
        <v>0</v>
      </c>
      <c r="U3164" s="3">
        <v>7566.7046626597503</v>
      </c>
      <c r="V3164" s="3">
        <v>0</v>
      </c>
      <c r="W3164" s="3" t="str">
        <f>IF(Bank_data3[[#This Row],[credit_risk]]=1,"High Risk","Low Risk")</f>
        <v>Low Risk</v>
      </c>
      <c r="X3164" s="3" t="str">
        <f t="shared" si="343"/>
        <v>45-54</v>
      </c>
      <c r="Y3164" s="3" t="str">
        <f t="shared" si="344"/>
        <v>Middle Income</v>
      </c>
      <c r="Z3164" s="3" t="str">
        <f t="shared" si="345"/>
        <v>Excellent</v>
      </c>
      <c r="AA3164" s="27">
        <f t="shared" si="346"/>
        <v>0.4639143223091029</v>
      </c>
      <c r="AB3164" s="3" t="str">
        <f t="shared" si="347"/>
        <v>Low</v>
      </c>
      <c r="AC3164" s="3" t="str">
        <f t="shared" si="348"/>
        <v>Medium</v>
      </c>
      <c r="AD3164" s="3" t="str">
        <f t="shared" si="349"/>
        <v>No</v>
      </c>
    </row>
    <row r="3165" spans="1:30" ht="15" customHeight="1" x14ac:dyDescent="0.3">
      <c r="A3165" s="3" t="s">
        <v>3186</v>
      </c>
      <c r="B3165" s="3">
        <v>56</v>
      </c>
      <c r="C3165" s="3" t="s">
        <v>28</v>
      </c>
      <c r="D3165" s="3" t="s">
        <v>33</v>
      </c>
      <c r="E3165" s="3">
        <v>80542.239777325201</v>
      </c>
      <c r="F3165" s="3">
        <v>195</v>
      </c>
      <c r="G3165" s="3">
        <v>2049.7411250289701</v>
      </c>
      <c r="H3165" s="3">
        <v>6</v>
      </c>
      <c r="I3165" s="3">
        <v>754.23271598892097</v>
      </c>
      <c r="J3165" s="3">
        <v>40</v>
      </c>
      <c r="K3165" s="3">
        <v>418.90107110978801</v>
      </c>
      <c r="L3165" s="3">
        <v>20</v>
      </c>
      <c r="M3165" s="3">
        <v>15</v>
      </c>
      <c r="N3165" s="3">
        <v>9</v>
      </c>
      <c r="O3165" s="3">
        <v>335</v>
      </c>
      <c r="P3165" s="3">
        <v>4</v>
      </c>
      <c r="Q3165" s="3">
        <v>14058.3806954784</v>
      </c>
      <c r="R3165" s="3">
        <v>5</v>
      </c>
      <c r="S3165" s="3">
        <v>0</v>
      </c>
      <c r="T3165" s="3">
        <v>0</v>
      </c>
      <c r="U3165" s="3">
        <v>4999.5008219273795</v>
      </c>
      <c r="V3165" s="3">
        <v>1</v>
      </c>
      <c r="W3165" s="3" t="str">
        <f>IF(Bank_data3[[#This Row],[credit_risk]]=1,"High Risk","Low Risk")</f>
        <v>High Risk</v>
      </c>
      <c r="X3165" s="3" t="str">
        <f t="shared" si="343"/>
        <v>55+</v>
      </c>
      <c r="Y3165" s="3" t="str">
        <f t="shared" si="344"/>
        <v>Middle Income</v>
      </c>
      <c r="Z3165" s="3" t="str">
        <f t="shared" si="345"/>
        <v>Poor</v>
      </c>
      <c r="AA3165" s="27">
        <f t="shared" si="346"/>
        <v>0.17454668177028038</v>
      </c>
      <c r="AB3165" s="3" t="str">
        <f t="shared" si="347"/>
        <v>Medium</v>
      </c>
      <c r="AC3165" s="3" t="str">
        <f t="shared" si="348"/>
        <v>Medium</v>
      </c>
      <c r="AD3165" s="3" t="str">
        <f t="shared" si="349"/>
        <v>No</v>
      </c>
    </row>
    <row r="3166" spans="1:30" ht="15" customHeight="1" x14ac:dyDescent="0.3">
      <c r="A3166" s="3" t="s">
        <v>3187</v>
      </c>
      <c r="B3166" s="3">
        <v>43</v>
      </c>
      <c r="C3166" s="3" t="s">
        <v>31</v>
      </c>
      <c r="D3166" s="3" t="s">
        <v>24</v>
      </c>
      <c r="E3166" s="3">
        <v>29565.943594008</v>
      </c>
      <c r="F3166" s="3">
        <v>24</v>
      </c>
      <c r="G3166" s="3">
        <v>2137.4130339949502</v>
      </c>
      <c r="H3166" s="3">
        <v>10</v>
      </c>
      <c r="I3166" s="3">
        <v>386.597363114411</v>
      </c>
      <c r="J3166" s="3">
        <v>15</v>
      </c>
      <c r="K3166" s="3">
        <v>254.965084120066</v>
      </c>
      <c r="L3166" s="3">
        <v>20</v>
      </c>
      <c r="M3166" s="3">
        <v>16</v>
      </c>
      <c r="N3166" s="3">
        <v>3</v>
      </c>
      <c r="O3166" s="3">
        <v>898</v>
      </c>
      <c r="P3166" s="3">
        <v>3</v>
      </c>
      <c r="Q3166" s="3">
        <v>10467.948706220401</v>
      </c>
      <c r="R3166" s="3">
        <v>2</v>
      </c>
      <c r="S3166" s="3">
        <v>0</v>
      </c>
      <c r="T3166" s="3">
        <v>0</v>
      </c>
      <c r="U3166" s="3">
        <v>7954.0278279403401</v>
      </c>
      <c r="V3166" s="3">
        <v>0</v>
      </c>
      <c r="W3166" s="3" t="str">
        <f>IF(Bank_data3[[#This Row],[credit_risk]]=1,"High Risk","Low Risk")</f>
        <v>Low Risk</v>
      </c>
      <c r="X3166" s="3" t="str">
        <f t="shared" si="343"/>
        <v>35-44</v>
      </c>
      <c r="Y3166" s="3" t="str">
        <f t="shared" si="344"/>
        <v>Low Income</v>
      </c>
      <c r="Z3166" s="3" t="str">
        <f t="shared" si="345"/>
        <v>Excellent</v>
      </c>
      <c r="AA3166" s="27">
        <f t="shared" si="346"/>
        <v>0.35405427440313098</v>
      </c>
      <c r="AB3166" s="3" t="str">
        <f t="shared" si="347"/>
        <v>Medium</v>
      </c>
      <c r="AC3166" s="3" t="str">
        <f t="shared" si="348"/>
        <v>Medium</v>
      </c>
      <c r="AD3166" s="3" t="str">
        <f t="shared" si="349"/>
        <v>No</v>
      </c>
    </row>
    <row r="3167" spans="1:30" ht="15" customHeight="1" x14ac:dyDescent="0.3">
      <c r="A3167" s="3" t="s">
        <v>3188</v>
      </c>
      <c r="B3167" s="3">
        <v>68</v>
      </c>
      <c r="C3167" s="3" t="s">
        <v>23</v>
      </c>
      <c r="D3167" s="3" t="s">
        <v>33</v>
      </c>
      <c r="E3167" s="3">
        <v>26497.915753347701</v>
      </c>
      <c r="F3167" s="3">
        <v>145</v>
      </c>
      <c r="G3167" s="3">
        <v>778.77748191177</v>
      </c>
      <c r="H3167" s="3">
        <v>6</v>
      </c>
      <c r="I3167" s="3">
        <v>634.37608404236096</v>
      </c>
      <c r="J3167" s="3">
        <v>0</v>
      </c>
      <c r="K3167" s="3">
        <v>221.94932410129601</v>
      </c>
      <c r="L3167" s="3">
        <v>47</v>
      </c>
      <c r="M3167" s="3">
        <v>12</v>
      </c>
      <c r="N3167" s="3">
        <v>8</v>
      </c>
      <c r="O3167" s="3">
        <v>837</v>
      </c>
      <c r="P3167" s="3">
        <v>0</v>
      </c>
      <c r="Q3167" s="3">
        <v>6350.2976213204802</v>
      </c>
      <c r="R3167" s="3">
        <v>7</v>
      </c>
      <c r="S3167" s="3">
        <v>0</v>
      </c>
      <c r="T3167" s="3">
        <v>0</v>
      </c>
      <c r="U3167" s="3">
        <v>13823.1846442557</v>
      </c>
      <c r="V3167" s="3">
        <v>1</v>
      </c>
      <c r="W3167" s="3" t="str">
        <f>IF(Bank_data3[[#This Row],[credit_risk]]=1,"High Risk","Low Risk")</f>
        <v>High Risk</v>
      </c>
      <c r="X3167" s="3" t="str">
        <f t="shared" si="343"/>
        <v>55+</v>
      </c>
      <c r="Y3167" s="3" t="str">
        <f t="shared" si="344"/>
        <v>Low Income</v>
      </c>
      <c r="Z3167" s="3" t="str">
        <f t="shared" si="345"/>
        <v>Excellent</v>
      </c>
      <c r="AA3167" s="27">
        <f t="shared" si="346"/>
        <v>0.23965272138500909</v>
      </c>
      <c r="AB3167" s="3" t="str">
        <f t="shared" si="347"/>
        <v>Low</v>
      </c>
      <c r="AC3167" s="3" t="str">
        <f t="shared" si="348"/>
        <v>High</v>
      </c>
      <c r="AD3167" s="3" t="str">
        <f t="shared" si="349"/>
        <v>No</v>
      </c>
    </row>
    <row r="3168" spans="1:30" ht="15" customHeight="1" x14ac:dyDescent="0.3">
      <c r="A3168" s="3" t="s">
        <v>3189</v>
      </c>
      <c r="B3168" s="3">
        <v>38</v>
      </c>
      <c r="C3168" s="3" t="s">
        <v>28</v>
      </c>
      <c r="D3168" s="3" t="s">
        <v>24</v>
      </c>
      <c r="E3168" s="3">
        <v>34518.194216094802</v>
      </c>
      <c r="F3168" s="3">
        <v>214</v>
      </c>
      <c r="G3168" s="3">
        <v>1734.87209116757</v>
      </c>
      <c r="H3168" s="3">
        <v>0</v>
      </c>
      <c r="I3168" s="3">
        <v>351.65422669189502</v>
      </c>
      <c r="J3168" s="3">
        <v>39</v>
      </c>
      <c r="K3168" s="3">
        <v>454.62577004510001</v>
      </c>
      <c r="L3168" s="3">
        <v>54</v>
      </c>
      <c r="M3168" s="3">
        <v>2</v>
      </c>
      <c r="N3168" s="3">
        <v>0</v>
      </c>
      <c r="O3168" s="3">
        <v>757</v>
      </c>
      <c r="P3168" s="3">
        <v>4</v>
      </c>
      <c r="Q3168" s="3">
        <v>6873.6107485866996</v>
      </c>
      <c r="R3168" s="3">
        <v>3</v>
      </c>
      <c r="S3168" s="3">
        <v>0</v>
      </c>
      <c r="T3168" s="3">
        <v>0</v>
      </c>
      <c r="U3168" s="3">
        <v>6139.2975330633799</v>
      </c>
      <c r="V3168" s="3">
        <v>0</v>
      </c>
      <c r="W3168" s="3" t="str">
        <f>IF(Bank_data3[[#This Row],[credit_risk]]=1,"High Risk","Low Risk")</f>
        <v>Low Risk</v>
      </c>
      <c r="X3168" s="3" t="str">
        <f t="shared" si="343"/>
        <v>35-44</v>
      </c>
      <c r="Y3168" s="3" t="str">
        <f t="shared" si="344"/>
        <v>Low Income</v>
      </c>
      <c r="Z3168" s="3" t="str">
        <f t="shared" si="345"/>
        <v>Very Good</v>
      </c>
      <c r="AA3168" s="27">
        <f t="shared" si="346"/>
        <v>0.19913007921433332</v>
      </c>
      <c r="AB3168" s="3" t="str">
        <f t="shared" si="347"/>
        <v>Medium</v>
      </c>
      <c r="AC3168" s="3" t="str">
        <f t="shared" si="348"/>
        <v>High</v>
      </c>
      <c r="AD3168" s="3" t="str">
        <f t="shared" si="349"/>
        <v>No</v>
      </c>
    </row>
    <row r="3169" spans="1:30" ht="15" customHeight="1" x14ac:dyDescent="0.3">
      <c r="A3169" s="3" t="s">
        <v>3190</v>
      </c>
      <c r="B3169" s="3">
        <v>44</v>
      </c>
      <c r="C3169" s="3" t="s">
        <v>23</v>
      </c>
      <c r="D3169" s="3" t="s">
        <v>24</v>
      </c>
      <c r="E3169" s="3">
        <v>62630.697142211902</v>
      </c>
      <c r="F3169" s="3">
        <v>197</v>
      </c>
      <c r="G3169" s="3">
        <v>2413.5651950953002</v>
      </c>
      <c r="H3169" s="3">
        <v>0</v>
      </c>
      <c r="I3169" s="3">
        <v>500.41104181265098</v>
      </c>
      <c r="J3169" s="3">
        <v>17</v>
      </c>
      <c r="K3169" s="3">
        <v>194.26051436341899</v>
      </c>
      <c r="L3169" s="3">
        <v>29</v>
      </c>
      <c r="M3169" s="3">
        <v>2</v>
      </c>
      <c r="N3169" s="3">
        <v>2</v>
      </c>
      <c r="O3169" s="3">
        <v>593</v>
      </c>
      <c r="P3169" s="3">
        <v>4</v>
      </c>
      <c r="Q3169" s="3">
        <v>9497.5436248085898</v>
      </c>
      <c r="R3169" s="3">
        <v>4</v>
      </c>
      <c r="S3169" s="3">
        <v>0</v>
      </c>
      <c r="T3169" s="3">
        <v>0</v>
      </c>
      <c r="U3169" s="3">
        <v>12326.2869055343</v>
      </c>
      <c r="V3169" s="3">
        <v>1</v>
      </c>
      <c r="W3169" s="3" t="str">
        <f>IF(Bank_data3[[#This Row],[credit_risk]]=1,"High Risk","Low Risk")</f>
        <v>High Risk</v>
      </c>
      <c r="X3169" s="3" t="str">
        <f t="shared" si="343"/>
        <v>35-44</v>
      </c>
      <c r="Y3169" s="3" t="str">
        <f t="shared" si="344"/>
        <v>Middle Income</v>
      </c>
      <c r="Z3169" s="3" t="str">
        <f t="shared" si="345"/>
        <v>Fair</v>
      </c>
      <c r="AA3169" s="27">
        <f t="shared" si="346"/>
        <v>0.15164358785984877</v>
      </c>
      <c r="AB3169" s="3" t="str">
        <f t="shared" si="347"/>
        <v>Medium</v>
      </c>
      <c r="AC3169" s="3" t="str">
        <f t="shared" si="348"/>
        <v>Medium</v>
      </c>
      <c r="AD3169" s="3" t="str">
        <f t="shared" si="349"/>
        <v>No</v>
      </c>
    </row>
    <row r="3170" spans="1:30" ht="15" customHeight="1" x14ac:dyDescent="0.3">
      <c r="A3170" s="3" t="s">
        <v>3191</v>
      </c>
      <c r="B3170" s="3">
        <v>40</v>
      </c>
      <c r="C3170" s="3" t="s">
        <v>28</v>
      </c>
      <c r="D3170" s="3" t="s">
        <v>26</v>
      </c>
      <c r="E3170" s="3">
        <v>52255.138339016397</v>
      </c>
      <c r="F3170" s="3">
        <v>16</v>
      </c>
      <c r="G3170" s="3">
        <v>1378.47192219146</v>
      </c>
      <c r="H3170" s="3">
        <v>11</v>
      </c>
      <c r="I3170" s="3">
        <v>489.98817834342901</v>
      </c>
      <c r="J3170" s="3">
        <v>33</v>
      </c>
      <c r="K3170" s="3">
        <v>769.65842288288002</v>
      </c>
      <c r="L3170" s="3">
        <v>41</v>
      </c>
      <c r="M3170" s="3">
        <v>12</v>
      </c>
      <c r="N3170" s="3">
        <v>3</v>
      </c>
      <c r="O3170" s="3">
        <v>399</v>
      </c>
      <c r="P3170" s="3">
        <v>0</v>
      </c>
      <c r="Q3170" s="3">
        <v>10500.9174758012</v>
      </c>
      <c r="R3170" s="3">
        <v>2</v>
      </c>
      <c r="S3170" s="3">
        <v>0</v>
      </c>
      <c r="T3170" s="3">
        <v>0</v>
      </c>
      <c r="U3170" s="3">
        <v>8007.2333026175702</v>
      </c>
      <c r="V3170" s="3">
        <v>1</v>
      </c>
      <c r="W3170" s="3" t="str">
        <f>IF(Bank_data3[[#This Row],[credit_risk]]=1,"High Risk","Low Risk")</f>
        <v>High Risk</v>
      </c>
      <c r="X3170" s="3" t="str">
        <f t="shared" si="343"/>
        <v>35-44</v>
      </c>
      <c r="Y3170" s="3" t="str">
        <f t="shared" si="344"/>
        <v>Middle Income</v>
      </c>
      <c r="Z3170" s="3" t="str">
        <f t="shared" si="345"/>
        <v>Poor</v>
      </c>
      <c r="AA3170" s="27">
        <f t="shared" si="346"/>
        <v>0.20095473497121469</v>
      </c>
      <c r="AB3170" s="3" t="str">
        <f t="shared" si="347"/>
        <v>Medium</v>
      </c>
      <c r="AC3170" s="3" t="str">
        <f t="shared" si="348"/>
        <v>High</v>
      </c>
      <c r="AD3170" s="3" t="str">
        <f t="shared" si="349"/>
        <v>No</v>
      </c>
    </row>
    <row r="3171" spans="1:30" ht="15" customHeight="1" x14ac:dyDescent="0.3">
      <c r="A3171" s="3" t="s">
        <v>3192</v>
      </c>
      <c r="B3171" s="3">
        <v>31</v>
      </c>
      <c r="C3171" s="3" t="s">
        <v>23</v>
      </c>
      <c r="D3171" s="3" t="s">
        <v>26</v>
      </c>
      <c r="E3171" s="3">
        <v>24032.5579217628</v>
      </c>
      <c r="F3171" s="3">
        <v>75</v>
      </c>
      <c r="G3171" s="3">
        <v>905.31199736151098</v>
      </c>
      <c r="H3171" s="3">
        <v>1</v>
      </c>
      <c r="I3171" s="3">
        <v>133.66864638155701</v>
      </c>
      <c r="J3171" s="3">
        <v>25</v>
      </c>
      <c r="K3171" s="3">
        <v>635.39030808586494</v>
      </c>
      <c r="L3171" s="3">
        <v>36</v>
      </c>
      <c r="M3171" s="3">
        <v>16</v>
      </c>
      <c r="N3171" s="3">
        <v>3</v>
      </c>
      <c r="O3171" s="3">
        <v>450</v>
      </c>
      <c r="P3171" s="3">
        <v>1</v>
      </c>
      <c r="Q3171" s="3">
        <v>0</v>
      </c>
      <c r="R3171" s="3">
        <v>0</v>
      </c>
      <c r="S3171" s="3">
        <v>0</v>
      </c>
      <c r="T3171" s="3">
        <v>0</v>
      </c>
      <c r="U3171" s="3">
        <v>9213.0932542384398</v>
      </c>
      <c r="V3171" s="3">
        <v>1</v>
      </c>
      <c r="W3171" s="3" t="str">
        <f>IF(Bank_data3[[#This Row],[credit_risk]]=1,"High Risk","Low Risk")</f>
        <v>High Risk</v>
      </c>
      <c r="X3171" s="3" t="str">
        <f t="shared" si="343"/>
        <v>25-34</v>
      </c>
      <c r="Y3171" s="3" t="str">
        <f t="shared" si="344"/>
        <v>Low Income</v>
      </c>
      <c r="Z3171" s="3" t="str">
        <f t="shared" si="345"/>
        <v>Poor</v>
      </c>
      <c r="AA3171" s="27">
        <f t="shared" si="346"/>
        <v>0</v>
      </c>
      <c r="AB3171" s="3" t="str">
        <f t="shared" si="347"/>
        <v>Low</v>
      </c>
      <c r="AC3171" s="3" t="str">
        <f t="shared" si="348"/>
        <v>High</v>
      </c>
      <c r="AD3171" s="3" t="str">
        <f t="shared" si="349"/>
        <v>No</v>
      </c>
    </row>
    <row r="3172" spans="1:30" ht="15" customHeight="1" x14ac:dyDescent="0.3">
      <c r="A3172" s="3" t="s">
        <v>3193</v>
      </c>
      <c r="B3172" s="3">
        <v>60</v>
      </c>
      <c r="C3172" s="3" t="s">
        <v>28</v>
      </c>
      <c r="D3172" s="3" t="s">
        <v>33</v>
      </c>
      <c r="E3172" s="3">
        <v>51792.036756799404</v>
      </c>
      <c r="F3172" s="3">
        <v>21</v>
      </c>
      <c r="G3172" s="3">
        <v>1166.73627941114</v>
      </c>
      <c r="H3172" s="3">
        <v>1</v>
      </c>
      <c r="I3172" s="3">
        <v>1329.4786240851499</v>
      </c>
      <c r="J3172" s="3">
        <v>35</v>
      </c>
      <c r="K3172" s="3">
        <v>779.30648425042705</v>
      </c>
      <c r="L3172" s="3">
        <v>40</v>
      </c>
      <c r="M3172" s="3">
        <v>13</v>
      </c>
      <c r="N3172" s="3">
        <v>6</v>
      </c>
      <c r="O3172" s="3">
        <v>435</v>
      </c>
      <c r="P3172" s="3">
        <v>2</v>
      </c>
      <c r="Q3172" s="3">
        <v>11903.3881269136</v>
      </c>
      <c r="R3172" s="3">
        <v>7</v>
      </c>
      <c r="S3172" s="3">
        <v>0</v>
      </c>
      <c r="T3172" s="3">
        <v>0</v>
      </c>
      <c r="U3172" s="3">
        <v>14392.822629238601</v>
      </c>
      <c r="V3172" s="3">
        <v>1</v>
      </c>
      <c r="W3172" s="3" t="str">
        <f>IF(Bank_data3[[#This Row],[credit_risk]]=1,"High Risk","Low Risk")</f>
        <v>High Risk</v>
      </c>
      <c r="X3172" s="3" t="str">
        <f t="shared" si="343"/>
        <v>55+</v>
      </c>
      <c r="Y3172" s="3" t="str">
        <f t="shared" si="344"/>
        <v>Middle Income</v>
      </c>
      <c r="Z3172" s="3" t="str">
        <f t="shared" si="345"/>
        <v>Poor</v>
      </c>
      <c r="AA3172" s="27">
        <f t="shared" si="346"/>
        <v>0.22983046955284858</v>
      </c>
      <c r="AB3172" s="3" t="str">
        <f t="shared" si="347"/>
        <v>Medium</v>
      </c>
      <c r="AC3172" s="3" t="str">
        <f t="shared" si="348"/>
        <v>High</v>
      </c>
      <c r="AD3172" s="3" t="str">
        <f t="shared" si="349"/>
        <v>No</v>
      </c>
    </row>
    <row r="3173" spans="1:30" ht="15" customHeight="1" x14ac:dyDescent="0.3">
      <c r="A3173" s="3" t="s">
        <v>3194</v>
      </c>
      <c r="B3173" s="3">
        <v>52</v>
      </c>
      <c r="C3173" s="3" t="s">
        <v>23</v>
      </c>
      <c r="D3173" s="3" t="s">
        <v>33</v>
      </c>
      <c r="E3173" s="3">
        <v>77925.879786007194</v>
      </c>
      <c r="F3173" s="3">
        <v>42</v>
      </c>
      <c r="G3173" s="3">
        <v>2644.7027620184799</v>
      </c>
      <c r="H3173" s="3">
        <v>10</v>
      </c>
      <c r="I3173" s="3">
        <v>873.85596057779901</v>
      </c>
      <c r="J3173" s="3">
        <v>20</v>
      </c>
      <c r="K3173" s="3">
        <v>242.29065598235999</v>
      </c>
      <c r="L3173" s="3">
        <v>45</v>
      </c>
      <c r="M3173" s="3">
        <v>4</v>
      </c>
      <c r="N3173" s="3">
        <v>3</v>
      </c>
      <c r="O3173" s="3">
        <v>579</v>
      </c>
      <c r="P3173" s="3">
        <v>2</v>
      </c>
      <c r="Q3173" s="3">
        <v>0</v>
      </c>
      <c r="R3173" s="3">
        <v>7</v>
      </c>
      <c r="S3173" s="3">
        <v>0</v>
      </c>
      <c r="T3173" s="3">
        <v>0</v>
      </c>
      <c r="U3173" s="3">
        <v>7594.4260225277703</v>
      </c>
      <c r="V3173" s="3">
        <v>1</v>
      </c>
      <c r="W3173" s="3" t="str">
        <f>IF(Bank_data3[[#This Row],[credit_risk]]=1,"High Risk","Low Risk")</f>
        <v>High Risk</v>
      </c>
      <c r="X3173" s="3" t="str">
        <f t="shared" si="343"/>
        <v>45-54</v>
      </c>
      <c r="Y3173" s="3" t="str">
        <f t="shared" si="344"/>
        <v>Middle Income</v>
      </c>
      <c r="Z3173" s="3" t="str">
        <f t="shared" si="345"/>
        <v>Poor</v>
      </c>
      <c r="AA3173" s="27">
        <f t="shared" si="346"/>
        <v>0</v>
      </c>
      <c r="AB3173" s="3" t="str">
        <f t="shared" si="347"/>
        <v>Medium</v>
      </c>
      <c r="AC3173" s="3" t="str">
        <f t="shared" si="348"/>
        <v>High</v>
      </c>
      <c r="AD3173" s="3" t="str">
        <f t="shared" si="349"/>
        <v>No</v>
      </c>
    </row>
    <row r="3174" spans="1:30" ht="15" customHeight="1" x14ac:dyDescent="0.3">
      <c r="A3174" s="3" t="s">
        <v>3195</v>
      </c>
      <c r="B3174" s="3">
        <v>69</v>
      </c>
      <c r="C3174" s="3" t="s">
        <v>31</v>
      </c>
      <c r="D3174" s="3" t="s">
        <v>26</v>
      </c>
      <c r="E3174" s="3">
        <v>54760.647219316401</v>
      </c>
      <c r="F3174" s="3">
        <v>100</v>
      </c>
      <c r="G3174" s="3">
        <v>1444.36781960959</v>
      </c>
      <c r="H3174" s="3">
        <v>4</v>
      </c>
      <c r="I3174" s="3">
        <v>559.80255803366401</v>
      </c>
      <c r="J3174" s="3">
        <v>0</v>
      </c>
      <c r="K3174" s="3">
        <v>151.12756451349799</v>
      </c>
      <c r="L3174" s="3">
        <v>59</v>
      </c>
      <c r="M3174" s="3">
        <v>11</v>
      </c>
      <c r="N3174" s="3">
        <v>9</v>
      </c>
      <c r="O3174" s="3">
        <v>674</v>
      </c>
      <c r="P3174" s="3">
        <v>0</v>
      </c>
      <c r="Q3174" s="3">
        <v>19660.056081498598</v>
      </c>
      <c r="R3174" s="3">
        <v>2</v>
      </c>
      <c r="S3174" s="3">
        <v>0</v>
      </c>
      <c r="T3174" s="3">
        <v>0</v>
      </c>
      <c r="U3174" s="3">
        <v>8290.7199593302594</v>
      </c>
      <c r="V3174" s="3">
        <v>0</v>
      </c>
      <c r="W3174" s="3" t="str">
        <f>IF(Bank_data3[[#This Row],[credit_risk]]=1,"High Risk","Low Risk")</f>
        <v>Low Risk</v>
      </c>
      <c r="X3174" s="3" t="str">
        <f t="shared" si="343"/>
        <v>55+</v>
      </c>
      <c r="Y3174" s="3" t="str">
        <f t="shared" si="344"/>
        <v>Middle Income</v>
      </c>
      <c r="Z3174" s="3" t="str">
        <f t="shared" si="345"/>
        <v>Good</v>
      </c>
      <c r="AA3174" s="27">
        <f t="shared" si="346"/>
        <v>0.35901796417343407</v>
      </c>
      <c r="AB3174" s="3" t="str">
        <f t="shared" si="347"/>
        <v>Medium</v>
      </c>
      <c r="AC3174" s="3" t="str">
        <f t="shared" si="348"/>
        <v>High</v>
      </c>
      <c r="AD3174" s="3" t="str">
        <f t="shared" si="349"/>
        <v>No</v>
      </c>
    </row>
    <row r="3175" spans="1:30" ht="15" customHeight="1" x14ac:dyDescent="0.3">
      <c r="A3175" s="3" t="s">
        <v>3196</v>
      </c>
      <c r="B3175" s="3">
        <v>23</v>
      </c>
      <c r="C3175" s="3" t="s">
        <v>23</v>
      </c>
      <c r="D3175" s="3" t="s">
        <v>24</v>
      </c>
      <c r="E3175" s="3">
        <v>52962.042031315599</v>
      </c>
      <c r="F3175" s="3">
        <v>6</v>
      </c>
      <c r="G3175" s="3">
        <v>3208.57820575387</v>
      </c>
      <c r="H3175" s="3">
        <v>8</v>
      </c>
      <c r="I3175" s="3">
        <v>877.61521125168599</v>
      </c>
      <c r="J3175" s="3">
        <v>26</v>
      </c>
      <c r="K3175" s="3">
        <v>939.25315067167105</v>
      </c>
      <c r="L3175" s="3">
        <v>73</v>
      </c>
      <c r="M3175" s="3">
        <v>15</v>
      </c>
      <c r="N3175" s="3">
        <v>7</v>
      </c>
      <c r="O3175" s="3">
        <v>765</v>
      </c>
      <c r="P3175" s="3">
        <v>0</v>
      </c>
      <c r="Q3175" s="3">
        <v>670.71928714363798</v>
      </c>
      <c r="R3175" s="3">
        <v>0</v>
      </c>
      <c r="S3175" s="3">
        <v>0</v>
      </c>
      <c r="T3175" s="3">
        <v>0</v>
      </c>
      <c r="U3175" s="3">
        <v>10878.6937228075</v>
      </c>
      <c r="V3175" s="3">
        <v>0</v>
      </c>
      <c r="W3175" s="3" t="str">
        <f>IF(Bank_data3[[#This Row],[credit_risk]]=1,"High Risk","Low Risk")</f>
        <v>Low Risk</v>
      </c>
      <c r="X3175" s="3" t="str">
        <f t="shared" si="343"/>
        <v>18-24</v>
      </c>
      <c r="Y3175" s="3" t="str">
        <f t="shared" si="344"/>
        <v>Middle Income</v>
      </c>
      <c r="Z3175" s="3" t="str">
        <f t="shared" si="345"/>
        <v>Very Good</v>
      </c>
      <c r="AA3175" s="27">
        <f t="shared" si="346"/>
        <v>1.266415080345755E-2</v>
      </c>
      <c r="AB3175" s="3" t="str">
        <f t="shared" si="347"/>
        <v>Medium</v>
      </c>
      <c r="AC3175" s="3" t="str">
        <f t="shared" si="348"/>
        <v>High</v>
      </c>
      <c r="AD3175" s="3" t="str">
        <f t="shared" si="349"/>
        <v>No</v>
      </c>
    </row>
    <row r="3176" spans="1:30" ht="15" customHeight="1" x14ac:dyDescent="0.3">
      <c r="A3176" s="3" t="s">
        <v>3197</v>
      </c>
      <c r="B3176" s="3">
        <v>61</v>
      </c>
      <c r="C3176" s="3" t="s">
        <v>28</v>
      </c>
      <c r="D3176" s="3" t="s">
        <v>24</v>
      </c>
      <c r="E3176" s="3">
        <v>54045.358152479101</v>
      </c>
      <c r="F3176" s="3">
        <v>35</v>
      </c>
      <c r="G3176" s="3">
        <v>965.94599957117396</v>
      </c>
      <c r="H3176" s="3">
        <v>6</v>
      </c>
      <c r="I3176" s="3">
        <v>507.58186222527797</v>
      </c>
      <c r="J3176" s="3">
        <v>10</v>
      </c>
      <c r="K3176" s="3">
        <v>299.87804522710502</v>
      </c>
      <c r="L3176" s="3">
        <v>0</v>
      </c>
      <c r="M3176" s="3">
        <v>5</v>
      </c>
      <c r="N3176" s="3">
        <v>0</v>
      </c>
      <c r="O3176" s="3">
        <v>723</v>
      </c>
      <c r="P3176" s="3">
        <v>5</v>
      </c>
      <c r="Q3176" s="3">
        <v>13108.132632803199</v>
      </c>
      <c r="R3176" s="3">
        <v>7</v>
      </c>
      <c r="S3176" s="3">
        <v>0</v>
      </c>
      <c r="T3176" s="3">
        <v>0</v>
      </c>
      <c r="U3176" s="3">
        <v>3710.5769552155598</v>
      </c>
      <c r="V3176" s="3">
        <v>1</v>
      </c>
      <c r="W3176" s="3" t="str">
        <f>IF(Bank_data3[[#This Row],[credit_risk]]=1,"High Risk","Low Risk")</f>
        <v>High Risk</v>
      </c>
      <c r="X3176" s="3" t="str">
        <f t="shared" si="343"/>
        <v>55+</v>
      </c>
      <c r="Y3176" s="3" t="str">
        <f t="shared" si="344"/>
        <v>Middle Income</v>
      </c>
      <c r="Z3176" s="3" t="str">
        <f t="shared" si="345"/>
        <v>Good</v>
      </c>
      <c r="AA3176" s="27">
        <f t="shared" si="346"/>
        <v>0.24253947204533272</v>
      </c>
      <c r="AB3176" s="3" t="str">
        <f t="shared" si="347"/>
        <v>Low</v>
      </c>
      <c r="AC3176" s="3" t="str">
        <f t="shared" si="348"/>
        <v>Low</v>
      </c>
      <c r="AD3176" s="3" t="str">
        <f t="shared" si="349"/>
        <v>No</v>
      </c>
    </row>
    <row r="3177" spans="1:30" ht="15" customHeight="1" x14ac:dyDescent="0.3">
      <c r="A3177" s="3" t="s">
        <v>3198</v>
      </c>
      <c r="B3177" s="3">
        <v>26</v>
      </c>
      <c r="C3177" s="3" t="s">
        <v>23</v>
      </c>
      <c r="D3177" s="3" t="s">
        <v>26</v>
      </c>
      <c r="E3177" s="3">
        <v>57461.048970131596</v>
      </c>
      <c r="F3177" s="3">
        <v>45</v>
      </c>
      <c r="G3177" s="3">
        <v>1095.0893951583901</v>
      </c>
      <c r="H3177" s="3">
        <v>1</v>
      </c>
      <c r="I3177" s="3">
        <v>20</v>
      </c>
      <c r="J3177" s="3">
        <v>37</v>
      </c>
      <c r="K3177" s="3">
        <v>523.86892586783097</v>
      </c>
      <c r="L3177" s="3">
        <v>53</v>
      </c>
      <c r="M3177" s="3">
        <v>8</v>
      </c>
      <c r="N3177" s="3">
        <v>2</v>
      </c>
      <c r="O3177" s="3">
        <v>793</v>
      </c>
      <c r="P3177" s="3">
        <v>0</v>
      </c>
      <c r="Q3177" s="3">
        <v>12873.8504552616</v>
      </c>
      <c r="R3177" s="3">
        <v>4</v>
      </c>
      <c r="S3177" s="3">
        <v>0</v>
      </c>
      <c r="T3177" s="3">
        <v>0</v>
      </c>
      <c r="U3177" s="3">
        <v>12350.923880923599</v>
      </c>
      <c r="V3177" s="3">
        <v>1</v>
      </c>
      <c r="W3177" s="3" t="str">
        <f>IF(Bank_data3[[#This Row],[credit_risk]]=1,"High Risk","Low Risk")</f>
        <v>High Risk</v>
      </c>
      <c r="X3177" s="3" t="str">
        <f t="shared" si="343"/>
        <v>25-34</v>
      </c>
      <c r="Y3177" s="3" t="str">
        <f t="shared" si="344"/>
        <v>Middle Income</v>
      </c>
      <c r="Z3177" s="3" t="str">
        <f t="shared" si="345"/>
        <v>Very Good</v>
      </c>
      <c r="AA3177" s="27">
        <f t="shared" si="346"/>
        <v>0.22404482142248153</v>
      </c>
      <c r="AB3177" s="3" t="str">
        <f t="shared" si="347"/>
        <v>Medium</v>
      </c>
      <c r="AC3177" s="3" t="str">
        <f t="shared" si="348"/>
        <v>High</v>
      </c>
      <c r="AD3177" s="3" t="str">
        <f t="shared" si="349"/>
        <v>No</v>
      </c>
    </row>
    <row r="3178" spans="1:30" ht="15" customHeight="1" x14ac:dyDescent="0.3">
      <c r="A3178" s="3" t="s">
        <v>3199</v>
      </c>
      <c r="B3178" s="3">
        <v>41</v>
      </c>
      <c r="C3178" s="3" t="s">
        <v>31</v>
      </c>
      <c r="D3178" s="3" t="s">
        <v>24</v>
      </c>
      <c r="E3178" s="3">
        <v>27192.1718947669</v>
      </c>
      <c r="F3178" s="3">
        <v>167</v>
      </c>
      <c r="G3178" s="3">
        <v>375.730784670162</v>
      </c>
      <c r="H3178" s="3">
        <v>4</v>
      </c>
      <c r="I3178" s="3">
        <v>1834.8420716292901</v>
      </c>
      <c r="J3178" s="3">
        <v>13</v>
      </c>
      <c r="K3178" s="3">
        <v>309.10540301978602</v>
      </c>
      <c r="L3178" s="3">
        <v>34</v>
      </c>
      <c r="M3178" s="3">
        <v>15</v>
      </c>
      <c r="N3178" s="3">
        <v>9</v>
      </c>
      <c r="O3178" s="3">
        <v>417</v>
      </c>
      <c r="P3178" s="3">
        <v>3</v>
      </c>
      <c r="Q3178" s="3">
        <v>20053.799788201799</v>
      </c>
      <c r="R3178" s="3">
        <v>2</v>
      </c>
      <c r="S3178" s="3">
        <v>0</v>
      </c>
      <c r="T3178" s="3">
        <v>0</v>
      </c>
      <c r="U3178" s="3">
        <v>6581.69836053773</v>
      </c>
      <c r="V3178" s="3">
        <v>1</v>
      </c>
      <c r="W3178" s="3" t="str">
        <f>IF(Bank_data3[[#This Row],[credit_risk]]=1,"High Risk","Low Risk")</f>
        <v>High Risk</v>
      </c>
      <c r="X3178" s="3" t="str">
        <f t="shared" si="343"/>
        <v>35-44</v>
      </c>
      <c r="Y3178" s="3" t="str">
        <f t="shared" si="344"/>
        <v>Low Income</v>
      </c>
      <c r="Z3178" s="3" t="str">
        <f t="shared" si="345"/>
        <v>Poor</v>
      </c>
      <c r="AA3178" s="27">
        <f t="shared" si="346"/>
        <v>0.73748429753274425</v>
      </c>
      <c r="AB3178" s="3" t="str">
        <f t="shared" si="347"/>
        <v>Low</v>
      </c>
      <c r="AC3178" s="3" t="str">
        <f t="shared" si="348"/>
        <v>High</v>
      </c>
      <c r="AD3178" s="3" t="str">
        <f t="shared" si="349"/>
        <v>No</v>
      </c>
    </row>
    <row r="3179" spans="1:30" ht="15" customHeight="1" x14ac:dyDescent="0.3">
      <c r="A3179" s="3" t="s">
        <v>3200</v>
      </c>
      <c r="B3179" s="3">
        <v>52</v>
      </c>
      <c r="C3179" s="3" t="s">
        <v>23</v>
      </c>
      <c r="D3179" s="3" t="s">
        <v>26</v>
      </c>
      <c r="E3179" s="3">
        <v>45825.367961954798</v>
      </c>
      <c r="F3179" s="3">
        <v>196</v>
      </c>
      <c r="G3179" s="3">
        <v>2357.9110338618998</v>
      </c>
      <c r="H3179" s="3">
        <v>4</v>
      </c>
      <c r="I3179" s="3">
        <v>866.35995683697104</v>
      </c>
      <c r="J3179" s="3">
        <v>27</v>
      </c>
      <c r="K3179" s="3">
        <v>294.50174511665699</v>
      </c>
      <c r="L3179" s="3">
        <v>15</v>
      </c>
      <c r="M3179" s="3">
        <v>3</v>
      </c>
      <c r="N3179" s="3">
        <v>9</v>
      </c>
      <c r="O3179" s="3">
        <v>708</v>
      </c>
      <c r="P3179" s="3">
        <v>3</v>
      </c>
      <c r="Q3179" s="3">
        <v>12820.542068729999</v>
      </c>
      <c r="R3179" s="3">
        <v>6</v>
      </c>
      <c r="S3179" s="3">
        <v>0</v>
      </c>
      <c r="T3179" s="3">
        <v>0</v>
      </c>
      <c r="U3179" s="3">
        <v>6117.2489929158601</v>
      </c>
      <c r="V3179" s="3">
        <v>1</v>
      </c>
      <c r="W3179" s="3" t="str">
        <f>IF(Bank_data3[[#This Row],[credit_risk]]=1,"High Risk","Low Risk")</f>
        <v>High Risk</v>
      </c>
      <c r="X3179" s="3" t="str">
        <f t="shared" si="343"/>
        <v>45-54</v>
      </c>
      <c r="Y3179" s="3" t="str">
        <f t="shared" si="344"/>
        <v>Low Income</v>
      </c>
      <c r="Z3179" s="3" t="str">
        <f t="shared" si="345"/>
        <v>Good</v>
      </c>
      <c r="AA3179" s="27">
        <f t="shared" si="346"/>
        <v>0.27976953898927526</v>
      </c>
      <c r="AB3179" s="3" t="str">
        <f t="shared" si="347"/>
        <v>Medium</v>
      </c>
      <c r="AC3179" s="3" t="str">
        <f t="shared" si="348"/>
        <v>Medium</v>
      </c>
      <c r="AD3179" s="3" t="str">
        <f t="shared" si="349"/>
        <v>No</v>
      </c>
    </row>
    <row r="3180" spans="1:30" ht="15" customHeight="1" x14ac:dyDescent="0.3">
      <c r="A3180" s="3" t="s">
        <v>3201</v>
      </c>
      <c r="B3180" s="3">
        <v>36</v>
      </c>
      <c r="C3180" s="3" t="s">
        <v>28</v>
      </c>
      <c r="D3180" s="3" t="s">
        <v>26</v>
      </c>
      <c r="E3180" s="3">
        <v>46764.389604624703</v>
      </c>
      <c r="F3180" s="3">
        <v>29</v>
      </c>
      <c r="G3180" s="3">
        <v>1575.38806271519</v>
      </c>
      <c r="H3180" s="3">
        <v>7</v>
      </c>
      <c r="I3180" s="3">
        <v>593.845436239832</v>
      </c>
      <c r="J3180" s="3">
        <v>26</v>
      </c>
      <c r="K3180" s="3">
        <v>648.72056433985199</v>
      </c>
      <c r="L3180" s="3">
        <v>4</v>
      </c>
      <c r="M3180" s="3">
        <v>5</v>
      </c>
      <c r="N3180" s="3">
        <v>5</v>
      </c>
      <c r="O3180" s="3">
        <v>316</v>
      </c>
      <c r="P3180" s="3">
        <v>0</v>
      </c>
      <c r="Q3180" s="3">
        <v>11404.580844444599</v>
      </c>
      <c r="R3180" s="3">
        <v>2</v>
      </c>
      <c r="S3180" s="3">
        <v>0</v>
      </c>
      <c r="T3180" s="3">
        <v>0</v>
      </c>
      <c r="U3180" s="3">
        <v>2148.1606021944599</v>
      </c>
      <c r="V3180" s="3">
        <v>1</v>
      </c>
      <c r="W3180" s="3" t="str">
        <f>IF(Bank_data3[[#This Row],[credit_risk]]=1,"High Risk","Low Risk")</f>
        <v>High Risk</v>
      </c>
      <c r="X3180" s="3" t="str">
        <f t="shared" si="343"/>
        <v>35-44</v>
      </c>
      <c r="Y3180" s="3" t="str">
        <f t="shared" si="344"/>
        <v>Low Income</v>
      </c>
      <c r="Z3180" s="3" t="str">
        <f t="shared" si="345"/>
        <v>Poor</v>
      </c>
      <c r="AA3180" s="27">
        <f t="shared" si="346"/>
        <v>0.24387318942610037</v>
      </c>
      <c r="AB3180" s="3" t="str">
        <f t="shared" si="347"/>
        <v>Medium</v>
      </c>
      <c r="AC3180" s="3" t="str">
        <f t="shared" si="348"/>
        <v>Low</v>
      </c>
      <c r="AD3180" s="3" t="str">
        <f t="shared" si="349"/>
        <v>No</v>
      </c>
    </row>
    <row r="3181" spans="1:30" ht="15" customHeight="1" x14ac:dyDescent="0.3">
      <c r="A3181" s="3" t="s">
        <v>3202</v>
      </c>
      <c r="B3181" s="3">
        <v>43</v>
      </c>
      <c r="C3181" s="3" t="s">
        <v>28</v>
      </c>
      <c r="D3181" s="3" t="s">
        <v>33</v>
      </c>
      <c r="E3181" s="3">
        <v>41297.557640405001</v>
      </c>
      <c r="F3181" s="3">
        <v>175</v>
      </c>
      <c r="G3181" s="3">
        <v>779.82358092067398</v>
      </c>
      <c r="H3181" s="3">
        <v>8</v>
      </c>
      <c r="I3181" s="3">
        <v>123.129815912898</v>
      </c>
      <c r="J3181" s="3">
        <v>21</v>
      </c>
      <c r="K3181" s="3">
        <v>467.81623886152499</v>
      </c>
      <c r="L3181" s="3">
        <v>30</v>
      </c>
      <c r="M3181" s="3">
        <v>18</v>
      </c>
      <c r="N3181" s="3">
        <v>2</v>
      </c>
      <c r="O3181" s="3">
        <v>550</v>
      </c>
      <c r="P3181" s="3">
        <v>3</v>
      </c>
      <c r="Q3181" s="3">
        <v>13890.898997448199</v>
      </c>
      <c r="R3181" s="3">
        <v>2</v>
      </c>
      <c r="S3181" s="3">
        <v>0</v>
      </c>
      <c r="T3181" s="3">
        <v>0</v>
      </c>
      <c r="U3181" s="3">
        <v>3346.00295725056</v>
      </c>
      <c r="V3181" s="3">
        <v>1</v>
      </c>
      <c r="W3181" s="3" t="str">
        <f>IF(Bank_data3[[#This Row],[credit_risk]]=1,"High Risk","Low Risk")</f>
        <v>High Risk</v>
      </c>
      <c r="X3181" s="3" t="str">
        <f t="shared" si="343"/>
        <v>35-44</v>
      </c>
      <c r="Y3181" s="3" t="str">
        <f t="shared" si="344"/>
        <v>Low Income</v>
      </c>
      <c r="Z3181" s="3" t="str">
        <f t="shared" si="345"/>
        <v>Poor</v>
      </c>
      <c r="AA3181" s="27">
        <f t="shared" si="346"/>
        <v>0.33636127149217954</v>
      </c>
      <c r="AB3181" s="3" t="str">
        <f t="shared" si="347"/>
        <v>Low</v>
      </c>
      <c r="AC3181" s="3" t="str">
        <f t="shared" si="348"/>
        <v>High</v>
      </c>
      <c r="AD3181" s="3" t="str">
        <f t="shared" si="349"/>
        <v>No</v>
      </c>
    </row>
    <row r="3182" spans="1:30" ht="15" customHeight="1" x14ac:dyDescent="0.3">
      <c r="A3182" s="3" t="s">
        <v>3203</v>
      </c>
      <c r="B3182" s="3">
        <v>53</v>
      </c>
      <c r="C3182" s="3" t="s">
        <v>31</v>
      </c>
      <c r="D3182" s="3" t="s">
        <v>33</v>
      </c>
      <c r="E3182" s="3">
        <v>62350.188957929699</v>
      </c>
      <c r="F3182" s="3">
        <v>83</v>
      </c>
      <c r="G3182" s="3">
        <v>1213.0986679658799</v>
      </c>
      <c r="H3182" s="3">
        <v>7</v>
      </c>
      <c r="I3182" s="3">
        <v>277.04757170010402</v>
      </c>
      <c r="J3182" s="3">
        <v>20</v>
      </c>
      <c r="K3182" s="3">
        <v>828.41650442199796</v>
      </c>
      <c r="L3182" s="3">
        <v>36</v>
      </c>
      <c r="M3182" s="3">
        <v>0</v>
      </c>
      <c r="N3182" s="3">
        <v>7</v>
      </c>
      <c r="O3182" s="3">
        <v>896</v>
      </c>
      <c r="P3182" s="3">
        <v>2</v>
      </c>
      <c r="Q3182" s="3">
        <v>8836.4529719869006</v>
      </c>
      <c r="R3182" s="3">
        <v>7</v>
      </c>
      <c r="S3182" s="3">
        <v>0</v>
      </c>
      <c r="T3182" s="3">
        <v>1</v>
      </c>
      <c r="U3182" s="3">
        <v>9652.0024781648499</v>
      </c>
      <c r="V3182" s="3">
        <v>1</v>
      </c>
      <c r="W3182" s="3" t="str">
        <f>IF(Bank_data3[[#This Row],[credit_risk]]=1,"High Risk","Low Risk")</f>
        <v>High Risk</v>
      </c>
      <c r="X3182" s="3" t="str">
        <f t="shared" si="343"/>
        <v>45-54</v>
      </c>
      <c r="Y3182" s="3" t="str">
        <f t="shared" si="344"/>
        <v>Middle Income</v>
      </c>
      <c r="Z3182" s="3" t="str">
        <f t="shared" si="345"/>
        <v>Excellent</v>
      </c>
      <c r="AA3182" s="27">
        <f t="shared" si="346"/>
        <v>0.14172295416697497</v>
      </c>
      <c r="AB3182" s="3" t="str">
        <f t="shared" si="347"/>
        <v>Medium</v>
      </c>
      <c r="AC3182" s="3" t="str">
        <f t="shared" si="348"/>
        <v>High</v>
      </c>
      <c r="AD3182" s="3" t="str">
        <f t="shared" si="349"/>
        <v>No</v>
      </c>
    </row>
    <row r="3183" spans="1:30" ht="15" customHeight="1" x14ac:dyDescent="0.3">
      <c r="A3183" s="3" t="s">
        <v>3204</v>
      </c>
      <c r="B3183" s="3">
        <v>47</v>
      </c>
      <c r="C3183" s="3" t="s">
        <v>28</v>
      </c>
      <c r="D3183" s="3" t="s">
        <v>26</v>
      </c>
      <c r="E3183" s="3">
        <v>38588.117661382697</v>
      </c>
      <c r="F3183" s="3">
        <v>115</v>
      </c>
      <c r="G3183" s="3">
        <v>1888.3665119269799</v>
      </c>
      <c r="H3183" s="3">
        <v>1</v>
      </c>
      <c r="I3183" s="3">
        <v>1379.0721753442201</v>
      </c>
      <c r="J3183" s="3">
        <v>23</v>
      </c>
      <c r="K3183" s="3">
        <v>54.081019220822597</v>
      </c>
      <c r="L3183" s="3">
        <v>24</v>
      </c>
      <c r="M3183" s="3">
        <v>7</v>
      </c>
      <c r="N3183" s="3">
        <v>6</v>
      </c>
      <c r="O3183" s="3">
        <v>404</v>
      </c>
      <c r="P3183" s="3">
        <v>0</v>
      </c>
      <c r="Q3183" s="3">
        <v>8926.3395479888404</v>
      </c>
      <c r="R3183" s="3">
        <v>7</v>
      </c>
      <c r="S3183" s="3">
        <v>0</v>
      </c>
      <c r="T3183" s="3">
        <v>0</v>
      </c>
      <c r="U3183" s="3">
        <v>12904.8580280852</v>
      </c>
      <c r="V3183" s="3">
        <v>1</v>
      </c>
      <c r="W3183" s="3" t="str">
        <f>IF(Bank_data3[[#This Row],[credit_risk]]=1,"High Risk","Low Risk")</f>
        <v>High Risk</v>
      </c>
      <c r="X3183" s="3" t="str">
        <f t="shared" si="343"/>
        <v>45-54</v>
      </c>
      <c r="Y3183" s="3" t="str">
        <f t="shared" si="344"/>
        <v>Low Income</v>
      </c>
      <c r="Z3183" s="3" t="str">
        <f t="shared" si="345"/>
        <v>Poor</v>
      </c>
      <c r="AA3183" s="27">
        <f t="shared" si="346"/>
        <v>0.23132352882094404</v>
      </c>
      <c r="AB3183" s="3" t="str">
        <f t="shared" si="347"/>
        <v>Medium</v>
      </c>
      <c r="AC3183" s="3" t="str">
        <f t="shared" si="348"/>
        <v>Medium</v>
      </c>
      <c r="AD3183" s="3" t="str">
        <f t="shared" si="349"/>
        <v>No</v>
      </c>
    </row>
    <row r="3184" spans="1:30" ht="15" customHeight="1" x14ac:dyDescent="0.3">
      <c r="A3184" s="3" t="s">
        <v>3205</v>
      </c>
      <c r="B3184" s="3">
        <v>62</v>
      </c>
      <c r="C3184" s="3" t="s">
        <v>23</v>
      </c>
      <c r="D3184" s="3" t="s">
        <v>33</v>
      </c>
      <c r="E3184" s="3">
        <v>43520.5684143658</v>
      </c>
      <c r="F3184" s="3">
        <v>180</v>
      </c>
      <c r="G3184" s="3">
        <v>838.54529243815898</v>
      </c>
      <c r="H3184" s="3">
        <v>3</v>
      </c>
      <c r="I3184" s="3">
        <v>1325.6784920794601</v>
      </c>
      <c r="J3184" s="3">
        <v>18</v>
      </c>
      <c r="K3184" s="3">
        <v>495.55732725577599</v>
      </c>
      <c r="L3184" s="3">
        <v>61</v>
      </c>
      <c r="M3184" s="3">
        <v>5</v>
      </c>
      <c r="N3184" s="3">
        <v>4</v>
      </c>
      <c r="O3184" s="3">
        <v>340</v>
      </c>
      <c r="P3184" s="3">
        <v>2</v>
      </c>
      <c r="Q3184" s="3">
        <v>13284.095193487001</v>
      </c>
      <c r="R3184" s="3">
        <v>6</v>
      </c>
      <c r="S3184" s="3">
        <v>0</v>
      </c>
      <c r="T3184" s="3">
        <v>0</v>
      </c>
      <c r="U3184" s="3">
        <v>4424.5712201841297</v>
      </c>
      <c r="V3184" s="3">
        <v>1</v>
      </c>
      <c r="W3184" s="3" t="str">
        <f>IF(Bank_data3[[#This Row],[credit_risk]]=1,"High Risk","Low Risk")</f>
        <v>High Risk</v>
      </c>
      <c r="X3184" s="3" t="str">
        <f t="shared" si="343"/>
        <v>55+</v>
      </c>
      <c r="Y3184" s="3" t="str">
        <f t="shared" si="344"/>
        <v>Low Income</v>
      </c>
      <c r="Z3184" s="3" t="str">
        <f t="shared" si="345"/>
        <v>Poor</v>
      </c>
      <c r="AA3184" s="27">
        <f t="shared" si="346"/>
        <v>0.30523717123837069</v>
      </c>
      <c r="AB3184" s="3" t="str">
        <f t="shared" si="347"/>
        <v>Low</v>
      </c>
      <c r="AC3184" s="3" t="str">
        <f t="shared" si="348"/>
        <v>High</v>
      </c>
      <c r="AD3184" s="3" t="str">
        <f t="shared" si="349"/>
        <v>No</v>
      </c>
    </row>
    <row r="3185" spans="1:30" ht="15" customHeight="1" x14ac:dyDescent="0.3">
      <c r="A3185" s="3" t="s">
        <v>3206</v>
      </c>
      <c r="B3185" s="3">
        <v>60</v>
      </c>
      <c r="C3185" s="3" t="s">
        <v>23</v>
      </c>
      <c r="D3185" s="3" t="s">
        <v>26</v>
      </c>
      <c r="E3185" s="3">
        <v>27316.891748224501</v>
      </c>
      <c r="F3185" s="3">
        <v>119</v>
      </c>
      <c r="G3185" s="3">
        <v>1773.8136425942801</v>
      </c>
      <c r="H3185" s="3">
        <v>1</v>
      </c>
      <c r="I3185" s="3">
        <v>1063.6252625996301</v>
      </c>
      <c r="J3185" s="3">
        <v>23</v>
      </c>
      <c r="K3185" s="3">
        <v>372.19403512662899</v>
      </c>
      <c r="L3185" s="3">
        <v>24</v>
      </c>
      <c r="M3185" s="3">
        <v>2</v>
      </c>
      <c r="N3185" s="3">
        <v>1</v>
      </c>
      <c r="O3185" s="3">
        <v>871</v>
      </c>
      <c r="P3185" s="3">
        <v>2</v>
      </c>
      <c r="Q3185" s="3">
        <v>10239.481083056</v>
      </c>
      <c r="R3185" s="3">
        <v>0</v>
      </c>
      <c r="S3185" s="3">
        <v>0</v>
      </c>
      <c r="T3185" s="3">
        <v>0</v>
      </c>
      <c r="U3185" s="3">
        <v>10645.3405331179</v>
      </c>
      <c r="V3185" s="3">
        <v>0</v>
      </c>
      <c r="W3185" s="3" t="str">
        <f>IF(Bank_data3[[#This Row],[credit_risk]]=1,"High Risk","Low Risk")</f>
        <v>Low Risk</v>
      </c>
      <c r="X3185" s="3" t="str">
        <f t="shared" si="343"/>
        <v>55+</v>
      </c>
      <c r="Y3185" s="3" t="str">
        <f t="shared" si="344"/>
        <v>Low Income</v>
      </c>
      <c r="Z3185" s="3" t="str">
        <f t="shared" si="345"/>
        <v>Excellent</v>
      </c>
      <c r="AA3185" s="27">
        <f t="shared" si="346"/>
        <v>0.37484063624191538</v>
      </c>
      <c r="AB3185" s="3" t="str">
        <f t="shared" si="347"/>
        <v>Medium</v>
      </c>
      <c r="AC3185" s="3" t="str">
        <f t="shared" si="348"/>
        <v>Medium</v>
      </c>
      <c r="AD3185" s="3" t="str">
        <f t="shared" si="349"/>
        <v>No</v>
      </c>
    </row>
    <row r="3186" spans="1:30" ht="15" customHeight="1" x14ac:dyDescent="0.3">
      <c r="A3186" s="3" t="s">
        <v>3207</v>
      </c>
      <c r="B3186" s="3">
        <v>58</v>
      </c>
      <c r="C3186" s="3" t="s">
        <v>23</v>
      </c>
      <c r="D3186" s="3" t="s">
        <v>24</v>
      </c>
      <c r="E3186" s="3">
        <v>56809.590073535503</v>
      </c>
      <c r="F3186" s="3">
        <v>126</v>
      </c>
      <c r="G3186" s="3">
        <v>2219.5770097352201</v>
      </c>
      <c r="H3186" s="3">
        <v>5</v>
      </c>
      <c r="I3186" s="3">
        <v>409.72303655656498</v>
      </c>
      <c r="J3186" s="3">
        <v>25</v>
      </c>
      <c r="K3186" s="3">
        <v>438.57460482274701</v>
      </c>
      <c r="L3186" s="3">
        <v>66</v>
      </c>
      <c r="M3186" s="3">
        <v>13</v>
      </c>
      <c r="N3186" s="3">
        <v>4</v>
      </c>
      <c r="O3186" s="3">
        <v>898</v>
      </c>
      <c r="P3186" s="3">
        <v>3</v>
      </c>
      <c r="Q3186" s="3">
        <v>15848.173942785499</v>
      </c>
      <c r="R3186" s="3">
        <v>4</v>
      </c>
      <c r="S3186" s="3">
        <v>0</v>
      </c>
      <c r="T3186" s="3">
        <v>0</v>
      </c>
      <c r="U3186" s="3">
        <v>7035.2133711606202</v>
      </c>
      <c r="V3186" s="3">
        <v>1</v>
      </c>
      <c r="W3186" s="3" t="str">
        <f>IF(Bank_data3[[#This Row],[credit_risk]]=1,"High Risk","Low Risk")</f>
        <v>High Risk</v>
      </c>
      <c r="X3186" s="3" t="str">
        <f t="shared" si="343"/>
        <v>55+</v>
      </c>
      <c r="Y3186" s="3" t="str">
        <f t="shared" si="344"/>
        <v>Middle Income</v>
      </c>
      <c r="Z3186" s="3" t="str">
        <f t="shared" si="345"/>
        <v>Excellent</v>
      </c>
      <c r="AA3186" s="27">
        <f t="shared" si="346"/>
        <v>0.27897004576641543</v>
      </c>
      <c r="AB3186" s="3" t="str">
        <f t="shared" si="347"/>
        <v>Medium</v>
      </c>
      <c r="AC3186" s="3" t="str">
        <f t="shared" si="348"/>
        <v>High</v>
      </c>
      <c r="AD3186" s="3" t="str">
        <f t="shared" si="349"/>
        <v>No</v>
      </c>
    </row>
    <row r="3187" spans="1:30" ht="15" customHeight="1" x14ac:dyDescent="0.3">
      <c r="A3187" s="3" t="s">
        <v>3208</v>
      </c>
      <c r="B3187" s="3">
        <v>41</v>
      </c>
      <c r="C3187" s="3" t="s">
        <v>28</v>
      </c>
      <c r="D3187" s="3" t="s">
        <v>24</v>
      </c>
      <c r="E3187" s="3">
        <v>66954.253311698398</v>
      </c>
      <c r="F3187" s="3">
        <v>97</v>
      </c>
      <c r="G3187" s="3">
        <v>1153.16185045411</v>
      </c>
      <c r="H3187" s="3">
        <v>3</v>
      </c>
      <c r="I3187" s="3">
        <v>1328.4908957919499</v>
      </c>
      <c r="J3187" s="3">
        <v>24</v>
      </c>
      <c r="K3187" s="3">
        <v>455.98081443164699</v>
      </c>
      <c r="L3187" s="3">
        <v>37</v>
      </c>
      <c r="M3187" s="3">
        <v>1</v>
      </c>
      <c r="N3187" s="3">
        <v>8</v>
      </c>
      <c r="O3187" s="3">
        <v>768</v>
      </c>
      <c r="P3187" s="3">
        <v>4</v>
      </c>
      <c r="Q3187" s="3">
        <v>6712.0656807366804</v>
      </c>
      <c r="R3187" s="3">
        <v>3</v>
      </c>
      <c r="S3187" s="3">
        <v>0</v>
      </c>
      <c r="T3187" s="3">
        <v>0</v>
      </c>
      <c r="U3187" s="3">
        <v>1803.5209541476399</v>
      </c>
      <c r="V3187" s="3">
        <v>0</v>
      </c>
      <c r="W3187" s="3" t="str">
        <f>IF(Bank_data3[[#This Row],[credit_risk]]=1,"High Risk","Low Risk")</f>
        <v>Low Risk</v>
      </c>
      <c r="X3187" s="3" t="str">
        <f t="shared" si="343"/>
        <v>35-44</v>
      </c>
      <c r="Y3187" s="3" t="str">
        <f t="shared" si="344"/>
        <v>Middle Income</v>
      </c>
      <c r="Z3187" s="3" t="str">
        <f t="shared" si="345"/>
        <v>Very Good</v>
      </c>
      <c r="AA3187" s="27">
        <f t="shared" si="346"/>
        <v>0.10024853312140415</v>
      </c>
      <c r="AB3187" s="3" t="str">
        <f t="shared" si="347"/>
        <v>Medium</v>
      </c>
      <c r="AC3187" s="3" t="str">
        <f t="shared" si="348"/>
        <v>High</v>
      </c>
      <c r="AD3187" s="3" t="str">
        <f t="shared" si="349"/>
        <v>No</v>
      </c>
    </row>
    <row r="3188" spans="1:30" ht="15" customHeight="1" x14ac:dyDescent="0.3">
      <c r="A3188" s="3" t="s">
        <v>3209</v>
      </c>
      <c r="B3188" s="3">
        <v>68</v>
      </c>
      <c r="C3188" s="3" t="s">
        <v>23</v>
      </c>
      <c r="D3188" s="3" t="s">
        <v>24</v>
      </c>
      <c r="E3188" s="3">
        <v>43501.630683158801</v>
      </c>
      <c r="F3188" s="3">
        <v>65</v>
      </c>
      <c r="G3188" s="3">
        <v>10.765703159807799</v>
      </c>
      <c r="H3188" s="3">
        <v>6</v>
      </c>
      <c r="I3188" s="3">
        <v>957.42391628052303</v>
      </c>
      <c r="J3188" s="3">
        <v>44</v>
      </c>
      <c r="K3188" s="3">
        <v>660.79289456255697</v>
      </c>
      <c r="L3188" s="3">
        <v>47</v>
      </c>
      <c r="M3188" s="3">
        <v>15</v>
      </c>
      <c r="N3188" s="3">
        <v>4</v>
      </c>
      <c r="O3188" s="3">
        <v>854</v>
      </c>
      <c r="P3188" s="3">
        <v>4</v>
      </c>
      <c r="Q3188" s="3">
        <v>17712.314256889302</v>
      </c>
      <c r="R3188" s="3">
        <v>5</v>
      </c>
      <c r="S3188" s="3">
        <v>0</v>
      </c>
      <c r="T3188" s="3">
        <v>0</v>
      </c>
      <c r="U3188" s="3">
        <v>5938.7123759713704</v>
      </c>
      <c r="V3188" s="3">
        <v>1</v>
      </c>
      <c r="W3188" s="3" t="str">
        <f>IF(Bank_data3[[#This Row],[credit_risk]]=1,"High Risk","Low Risk")</f>
        <v>High Risk</v>
      </c>
      <c r="X3188" s="3" t="str">
        <f t="shared" si="343"/>
        <v>55+</v>
      </c>
      <c r="Y3188" s="3" t="str">
        <f t="shared" si="344"/>
        <v>Low Income</v>
      </c>
      <c r="Z3188" s="3" t="str">
        <f t="shared" si="345"/>
        <v>Excellent</v>
      </c>
      <c r="AA3188" s="27">
        <f t="shared" si="346"/>
        <v>0.40716437473104744</v>
      </c>
      <c r="AB3188" s="3" t="str">
        <f t="shared" si="347"/>
        <v>Low</v>
      </c>
      <c r="AC3188" s="3" t="str">
        <f t="shared" si="348"/>
        <v>High</v>
      </c>
      <c r="AD3188" s="3" t="str">
        <f t="shared" si="349"/>
        <v>No</v>
      </c>
    </row>
    <row r="3189" spans="1:30" ht="15" customHeight="1" x14ac:dyDescent="0.3">
      <c r="A3189" s="3" t="s">
        <v>3210</v>
      </c>
      <c r="B3189" s="3">
        <v>36</v>
      </c>
      <c r="C3189" s="3" t="s">
        <v>23</v>
      </c>
      <c r="D3189" s="3" t="s">
        <v>24</v>
      </c>
      <c r="E3189" s="3">
        <v>64533.027391770302</v>
      </c>
      <c r="F3189" s="3">
        <v>235</v>
      </c>
      <c r="G3189" s="3">
        <v>1283.65094901985</v>
      </c>
      <c r="H3189" s="3">
        <v>1</v>
      </c>
      <c r="I3189" s="3">
        <v>1029.22355692304</v>
      </c>
      <c r="J3189" s="3">
        <v>43</v>
      </c>
      <c r="K3189" s="3">
        <v>453.641108868993</v>
      </c>
      <c r="L3189" s="3">
        <v>63</v>
      </c>
      <c r="M3189" s="3">
        <v>12</v>
      </c>
      <c r="N3189" s="3">
        <v>2</v>
      </c>
      <c r="O3189" s="3">
        <v>832</v>
      </c>
      <c r="P3189" s="3">
        <v>1</v>
      </c>
      <c r="Q3189" s="3">
        <v>14821.4515921805</v>
      </c>
      <c r="R3189" s="3">
        <v>5</v>
      </c>
      <c r="S3189" s="3">
        <v>0</v>
      </c>
      <c r="T3189" s="3">
        <v>0</v>
      </c>
      <c r="U3189" s="3">
        <v>10973.3767690642</v>
      </c>
      <c r="V3189" s="3">
        <v>1</v>
      </c>
      <c r="W3189" s="3" t="str">
        <f>IF(Bank_data3[[#This Row],[credit_risk]]=1,"High Risk","Low Risk")</f>
        <v>High Risk</v>
      </c>
      <c r="X3189" s="3" t="str">
        <f t="shared" si="343"/>
        <v>35-44</v>
      </c>
      <c r="Y3189" s="3" t="str">
        <f t="shared" si="344"/>
        <v>Middle Income</v>
      </c>
      <c r="Z3189" s="3" t="str">
        <f t="shared" si="345"/>
        <v>Excellent</v>
      </c>
      <c r="AA3189" s="27">
        <f t="shared" si="346"/>
        <v>0.22967234284859592</v>
      </c>
      <c r="AB3189" s="3" t="str">
        <f t="shared" si="347"/>
        <v>Medium</v>
      </c>
      <c r="AC3189" s="3" t="str">
        <f t="shared" si="348"/>
        <v>High</v>
      </c>
      <c r="AD3189" s="3" t="str">
        <f t="shared" si="349"/>
        <v>No</v>
      </c>
    </row>
    <row r="3190" spans="1:30" ht="15" customHeight="1" x14ac:dyDescent="0.3">
      <c r="A3190" s="3" t="s">
        <v>3211</v>
      </c>
      <c r="B3190" s="3">
        <v>53</v>
      </c>
      <c r="C3190" s="3" t="s">
        <v>23</v>
      </c>
      <c r="D3190" s="3" t="s">
        <v>26</v>
      </c>
      <c r="E3190" s="3">
        <v>47354.7780421305</v>
      </c>
      <c r="F3190" s="3">
        <v>136</v>
      </c>
      <c r="G3190" s="3">
        <v>1096.9218699537701</v>
      </c>
      <c r="H3190" s="3">
        <v>8</v>
      </c>
      <c r="I3190" s="3">
        <v>956.15983055513595</v>
      </c>
      <c r="J3190" s="3">
        <v>28</v>
      </c>
      <c r="K3190" s="3">
        <v>456.217397666115</v>
      </c>
      <c r="L3190" s="3">
        <v>1</v>
      </c>
      <c r="M3190" s="3">
        <v>15</v>
      </c>
      <c r="N3190" s="3">
        <v>6</v>
      </c>
      <c r="O3190" s="3">
        <v>720</v>
      </c>
      <c r="P3190" s="3">
        <v>1</v>
      </c>
      <c r="Q3190" s="3">
        <v>12153.467819121501</v>
      </c>
      <c r="R3190" s="3">
        <v>1</v>
      </c>
      <c r="S3190" s="3">
        <v>0</v>
      </c>
      <c r="T3190" s="3">
        <v>0</v>
      </c>
      <c r="U3190" s="3">
        <v>3396.0565870287401</v>
      </c>
      <c r="V3190" s="3">
        <v>0</v>
      </c>
      <c r="W3190" s="3" t="str">
        <f>IF(Bank_data3[[#This Row],[credit_risk]]=1,"High Risk","Low Risk")</f>
        <v>Low Risk</v>
      </c>
      <c r="X3190" s="3" t="str">
        <f t="shared" si="343"/>
        <v>45-54</v>
      </c>
      <c r="Y3190" s="3" t="str">
        <f t="shared" si="344"/>
        <v>Low Income</v>
      </c>
      <c r="Z3190" s="3" t="str">
        <f t="shared" si="345"/>
        <v>Good</v>
      </c>
      <c r="AA3190" s="27">
        <f t="shared" si="346"/>
        <v>0.25664712879255458</v>
      </c>
      <c r="AB3190" s="3" t="str">
        <f t="shared" si="347"/>
        <v>Medium</v>
      </c>
      <c r="AC3190" s="3" t="str">
        <f t="shared" si="348"/>
        <v>Low</v>
      </c>
      <c r="AD3190" s="3" t="str">
        <f t="shared" si="349"/>
        <v>No</v>
      </c>
    </row>
    <row r="3191" spans="1:30" ht="15" customHeight="1" x14ac:dyDescent="0.3">
      <c r="A3191" s="3" t="s">
        <v>3212</v>
      </c>
      <c r="B3191" s="3">
        <v>25</v>
      </c>
      <c r="C3191" s="3" t="s">
        <v>31</v>
      </c>
      <c r="D3191" s="3" t="s">
        <v>24</v>
      </c>
      <c r="E3191" s="3">
        <v>10000</v>
      </c>
      <c r="F3191" s="3">
        <v>126</v>
      </c>
      <c r="G3191" s="3">
        <v>503.695605851842</v>
      </c>
      <c r="H3191" s="3">
        <v>4</v>
      </c>
      <c r="I3191" s="3">
        <v>272.55448538086398</v>
      </c>
      <c r="J3191" s="3">
        <v>9</v>
      </c>
      <c r="K3191" s="3">
        <v>935.48240947639397</v>
      </c>
      <c r="L3191" s="3">
        <v>63</v>
      </c>
      <c r="M3191" s="3">
        <v>10</v>
      </c>
      <c r="N3191" s="3">
        <v>2</v>
      </c>
      <c r="O3191" s="3">
        <v>803</v>
      </c>
      <c r="P3191" s="3">
        <v>4</v>
      </c>
      <c r="Q3191" s="3">
        <v>2758.6773566178699</v>
      </c>
      <c r="R3191" s="3">
        <v>7</v>
      </c>
      <c r="S3191" s="3">
        <v>0</v>
      </c>
      <c r="T3191" s="3">
        <v>0</v>
      </c>
      <c r="U3191" s="3">
        <v>2137.68387201108</v>
      </c>
      <c r="V3191" s="3">
        <v>1</v>
      </c>
      <c r="W3191" s="3" t="str">
        <f>IF(Bank_data3[[#This Row],[credit_risk]]=1,"High Risk","Low Risk")</f>
        <v>High Risk</v>
      </c>
      <c r="X3191" s="3" t="str">
        <f t="shared" si="343"/>
        <v>25-34</v>
      </c>
      <c r="Y3191" s="3" t="str">
        <f t="shared" si="344"/>
        <v>Low Income</v>
      </c>
      <c r="Z3191" s="3" t="str">
        <f t="shared" si="345"/>
        <v>Excellent</v>
      </c>
      <c r="AA3191" s="27">
        <f t="shared" si="346"/>
        <v>0.27586773566178702</v>
      </c>
      <c r="AB3191" s="3" t="str">
        <f t="shared" si="347"/>
        <v>Low</v>
      </c>
      <c r="AC3191" s="3" t="str">
        <f t="shared" si="348"/>
        <v>High</v>
      </c>
      <c r="AD3191" s="3" t="str">
        <f t="shared" si="349"/>
        <v>No</v>
      </c>
    </row>
    <row r="3192" spans="1:30" ht="15" customHeight="1" x14ac:dyDescent="0.3">
      <c r="A3192" s="3" t="s">
        <v>3213</v>
      </c>
      <c r="B3192" s="3">
        <v>65</v>
      </c>
      <c r="C3192" s="3" t="s">
        <v>28</v>
      </c>
      <c r="D3192" s="3" t="s">
        <v>24</v>
      </c>
      <c r="E3192" s="3">
        <v>49072.723975319503</v>
      </c>
      <c r="F3192" s="3">
        <v>118</v>
      </c>
      <c r="G3192" s="3">
        <v>1969.4148582088501</v>
      </c>
      <c r="H3192" s="3">
        <v>0</v>
      </c>
      <c r="I3192" s="3">
        <v>380.64366723858899</v>
      </c>
      <c r="J3192" s="3">
        <v>10</v>
      </c>
      <c r="K3192" s="3">
        <v>195.00297573412101</v>
      </c>
      <c r="L3192" s="3">
        <v>68</v>
      </c>
      <c r="M3192" s="3">
        <v>10</v>
      </c>
      <c r="N3192" s="3">
        <v>7</v>
      </c>
      <c r="O3192" s="3">
        <v>510</v>
      </c>
      <c r="P3192" s="3">
        <v>0</v>
      </c>
      <c r="Q3192" s="3">
        <v>17026.1902223738</v>
      </c>
      <c r="R3192" s="3">
        <v>6</v>
      </c>
      <c r="S3192" s="3">
        <v>1</v>
      </c>
      <c r="T3192" s="3">
        <v>0</v>
      </c>
      <c r="U3192" s="3">
        <v>5058.2630328360401</v>
      </c>
      <c r="V3192" s="3">
        <v>1</v>
      </c>
      <c r="W3192" s="3" t="str">
        <f>IF(Bank_data3[[#This Row],[credit_risk]]=1,"High Risk","Low Risk")</f>
        <v>High Risk</v>
      </c>
      <c r="X3192" s="3" t="str">
        <f t="shared" si="343"/>
        <v>55+</v>
      </c>
      <c r="Y3192" s="3" t="str">
        <f t="shared" si="344"/>
        <v>Low Income</v>
      </c>
      <c r="Z3192" s="3" t="str">
        <f t="shared" si="345"/>
        <v>Poor</v>
      </c>
      <c r="AA3192" s="27">
        <f t="shared" si="346"/>
        <v>0.34695832721527553</v>
      </c>
      <c r="AB3192" s="3" t="str">
        <f t="shared" si="347"/>
        <v>Medium</v>
      </c>
      <c r="AC3192" s="3" t="str">
        <f t="shared" si="348"/>
        <v>High</v>
      </c>
      <c r="AD3192" s="3" t="str">
        <f t="shared" si="349"/>
        <v>No</v>
      </c>
    </row>
    <row r="3193" spans="1:30" ht="15" customHeight="1" x14ac:dyDescent="0.3">
      <c r="A3193" s="3" t="s">
        <v>3214</v>
      </c>
      <c r="B3193" s="3">
        <v>25</v>
      </c>
      <c r="C3193" s="3" t="s">
        <v>28</v>
      </c>
      <c r="D3193" s="3" t="s">
        <v>24</v>
      </c>
      <c r="E3193" s="3">
        <v>46839.7182346872</v>
      </c>
      <c r="F3193" s="3">
        <v>97</v>
      </c>
      <c r="G3193" s="3">
        <v>2000.5299226688301</v>
      </c>
      <c r="H3193" s="3">
        <v>11</v>
      </c>
      <c r="I3193" s="3">
        <v>621.42364175707303</v>
      </c>
      <c r="J3193" s="3">
        <v>23</v>
      </c>
      <c r="K3193" s="3">
        <v>228.53638153315001</v>
      </c>
      <c r="L3193" s="3">
        <v>19</v>
      </c>
      <c r="M3193" s="3">
        <v>15</v>
      </c>
      <c r="N3193" s="3">
        <v>4</v>
      </c>
      <c r="O3193" s="3">
        <v>432</v>
      </c>
      <c r="P3193" s="3">
        <v>4</v>
      </c>
      <c r="Q3193" s="3">
        <v>23775.082618351898</v>
      </c>
      <c r="R3193" s="3">
        <v>7</v>
      </c>
      <c r="S3193" s="3">
        <v>0</v>
      </c>
      <c r="T3193" s="3">
        <v>0</v>
      </c>
      <c r="U3193" s="3">
        <v>4843.3845610251801</v>
      </c>
      <c r="V3193" s="3">
        <v>1</v>
      </c>
      <c r="W3193" s="3" t="str">
        <f>IF(Bank_data3[[#This Row],[credit_risk]]=1,"High Risk","Low Risk")</f>
        <v>High Risk</v>
      </c>
      <c r="X3193" s="3" t="str">
        <f t="shared" si="343"/>
        <v>25-34</v>
      </c>
      <c r="Y3193" s="3" t="str">
        <f t="shared" si="344"/>
        <v>Low Income</v>
      </c>
      <c r="Z3193" s="3" t="str">
        <f t="shared" si="345"/>
        <v>Poor</v>
      </c>
      <c r="AA3193" s="27">
        <f t="shared" si="346"/>
        <v>0.5075838095188463</v>
      </c>
      <c r="AB3193" s="3" t="str">
        <f t="shared" si="347"/>
        <v>Medium</v>
      </c>
      <c r="AC3193" s="3" t="str">
        <f t="shared" si="348"/>
        <v>Medium</v>
      </c>
      <c r="AD3193" s="3" t="str">
        <f t="shared" si="349"/>
        <v>No</v>
      </c>
    </row>
    <row r="3194" spans="1:30" ht="15" customHeight="1" x14ac:dyDescent="0.3">
      <c r="A3194" s="3" t="s">
        <v>3215</v>
      </c>
      <c r="B3194" s="3">
        <v>53</v>
      </c>
      <c r="C3194" s="3" t="s">
        <v>28</v>
      </c>
      <c r="D3194" s="3" t="s">
        <v>24</v>
      </c>
      <c r="E3194" s="3">
        <v>51853.920795710299</v>
      </c>
      <c r="F3194" s="3">
        <v>69</v>
      </c>
      <c r="G3194" s="3">
        <v>1674.5647784222299</v>
      </c>
      <c r="H3194" s="3">
        <v>10</v>
      </c>
      <c r="I3194" s="3">
        <v>1025.2738976365899</v>
      </c>
      <c r="J3194" s="3">
        <v>23</v>
      </c>
      <c r="K3194" s="3">
        <v>964.31791174247803</v>
      </c>
      <c r="L3194" s="3">
        <v>10</v>
      </c>
      <c r="M3194" s="3">
        <v>9</v>
      </c>
      <c r="N3194" s="3">
        <v>4</v>
      </c>
      <c r="O3194" s="3">
        <v>599</v>
      </c>
      <c r="P3194" s="3">
        <v>5</v>
      </c>
      <c r="Q3194" s="3">
        <v>9215.9206137346991</v>
      </c>
      <c r="R3194" s="3">
        <v>2</v>
      </c>
      <c r="S3194" s="3">
        <v>0</v>
      </c>
      <c r="T3194" s="3">
        <v>0</v>
      </c>
      <c r="U3194" s="3">
        <v>15785.527231657599</v>
      </c>
      <c r="V3194" s="3">
        <v>0</v>
      </c>
      <c r="W3194" s="3" t="str">
        <f>IF(Bank_data3[[#This Row],[credit_risk]]=1,"High Risk","Low Risk")</f>
        <v>Low Risk</v>
      </c>
      <c r="X3194" s="3" t="str">
        <f t="shared" si="343"/>
        <v>45-54</v>
      </c>
      <c r="Y3194" s="3" t="str">
        <f t="shared" si="344"/>
        <v>Middle Income</v>
      </c>
      <c r="Z3194" s="3" t="str">
        <f t="shared" si="345"/>
        <v>Fair</v>
      </c>
      <c r="AA3194" s="27">
        <f t="shared" si="346"/>
        <v>0.17772852027993805</v>
      </c>
      <c r="AB3194" s="3" t="str">
        <f t="shared" si="347"/>
        <v>Medium</v>
      </c>
      <c r="AC3194" s="3" t="str">
        <f t="shared" si="348"/>
        <v>Medium</v>
      </c>
      <c r="AD3194" s="3" t="str">
        <f t="shared" si="349"/>
        <v>No</v>
      </c>
    </row>
    <row r="3195" spans="1:30" ht="15" customHeight="1" x14ac:dyDescent="0.3">
      <c r="A3195" s="3" t="s">
        <v>3216</v>
      </c>
      <c r="B3195" s="3">
        <v>20</v>
      </c>
      <c r="C3195" s="3" t="s">
        <v>31</v>
      </c>
      <c r="D3195" s="3" t="s">
        <v>26</v>
      </c>
      <c r="E3195" s="3">
        <v>54557.337832530699</v>
      </c>
      <c r="F3195" s="3">
        <v>234</v>
      </c>
      <c r="G3195" s="3">
        <v>1153.2117737814201</v>
      </c>
      <c r="H3195" s="3">
        <v>2</v>
      </c>
      <c r="I3195" s="3">
        <v>316.84877121489899</v>
      </c>
      <c r="J3195" s="3">
        <v>11</v>
      </c>
      <c r="K3195" s="3">
        <v>927.23196192361104</v>
      </c>
      <c r="L3195" s="3">
        <v>30</v>
      </c>
      <c r="M3195" s="3">
        <v>16</v>
      </c>
      <c r="N3195" s="3">
        <v>5</v>
      </c>
      <c r="O3195" s="3">
        <v>518</v>
      </c>
      <c r="P3195" s="3">
        <v>3</v>
      </c>
      <c r="Q3195" s="3">
        <v>17154.6413844741</v>
      </c>
      <c r="R3195" s="3">
        <v>2</v>
      </c>
      <c r="S3195" s="3">
        <v>0</v>
      </c>
      <c r="T3195" s="3">
        <v>0</v>
      </c>
      <c r="U3195" s="3">
        <v>8755.0493750599999</v>
      </c>
      <c r="V3195" s="3">
        <v>1</v>
      </c>
      <c r="W3195" s="3" t="str">
        <f>IF(Bank_data3[[#This Row],[credit_risk]]=1,"High Risk","Low Risk")</f>
        <v>High Risk</v>
      </c>
      <c r="X3195" s="3" t="str">
        <f t="shared" si="343"/>
        <v>18-24</v>
      </c>
      <c r="Y3195" s="3" t="str">
        <f t="shared" si="344"/>
        <v>Middle Income</v>
      </c>
      <c r="Z3195" s="3" t="str">
        <f t="shared" si="345"/>
        <v>Poor</v>
      </c>
      <c r="AA3195" s="27">
        <f t="shared" si="346"/>
        <v>0.31443325620344631</v>
      </c>
      <c r="AB3195" s="3" t="str">
        <f t="shared" si="347"/>
        <v>Medium</v>
      </c>
      <c r="AC3195" s="3" t="str">
        <f t="shared" si="348"/>
        <v>High</v>
      </c>
      <c r="AD3195" s="3" t="str">
        <f t="shared" si="349"/>
        <v>No</v>
      </c>
    </row>
    <row r="3196" spans="1:30" ht="15" customHeight="1" x14ac:dyDescent="0.3">
      <c r="A3196" s="3" t="s">
        <v>3217</v>
      </c>
      <c r="B3196" s="3">
        <v>29</v>
      </c>
      <c r="C3196" s="3" t="s">
        <v>28</v>
      </c>
      <c r="D3196" s="3" t="s">
        <v>24</v>
      </c>
      <c r="E3196" s="3">
        <v>37689.412543709499</v>
      </c>
      <c r="F3196" s="3">
        <v>197</v>
      </c>
      <c r="G3196" s="3">
        <v>1608.09718866873</v>
      </c>
      <c r="H3196" s="3">
        <v>3</v>
      </c>
      <c r="I3196" s="3">
        <v>738.62875476953297</v>
      </c>
      <c r="J3196" s="3">
        <v>6</v>
      </c>
      <c r="K3196" s="3">
        <v>51.6492588504751</v>
      </c>
      <c r="L3196" s="3">
        <v>34</v>
      </c>
      <c r="M3196" s="3">
        <v>11</v>
      </c>
      <c r="N3196" s="3">
        <v>9</v>
      </c>
      <c r="O3196" s="3">
        <v>689</v>
      </c>
      <c r="P3196" s="3">
        <v>4</v>
      </c>
      <c r="Q3196" s="3">
        <v>11312.1544093188</v>
      </c>
      <c r="R3196" s="3">
        <v>2</v>
      </c>
      <c r="S3196" s="3">
        <v>0</v>
      </c>
      <c r="T3196" s="3">
        <v>0</v>
      </c>
      <c r="U3196" s="3">
        <v>13333.8347392257</v>
      </c>
      <c r="V3196" s="3">
        <v>0</v>
      </c>
      <c r="W3196" s="3" t="str">
        <f>IF(Bank_data3[[#This Row],[credit_risk]]=1,"High Risk","Low Risk")</f>
        <v>Low Risk</v>
      </c>
      <c r="X3196" s="3" t="str">
        <f t="shared" si="343"/>
        <v>25-34</v>
      </c>
      <c r="Y3196" s="3" t="str">
        <f t="shared" si="344"/>
        <v>Low Income</v>
      </c>
      <c r="Z3196" s="3" t="str">
        <f t="shared" si="345"/>
        <v>Good</v>
      </c>
      <c r="AA3196" s="27">
        <f t="shared" si="346"/>
        <v>0.30014143617122629</v>
      </c>
      <c r="AB3196" s="3" t="str">
        <f t="shared" si="347"/>
        <v>Medium</v>
      </c>
      <c r="AC3196" s="3" t="str">
        <f t="shared" si="348"/>
        <v>High</v>
      </c>
      <c r="AD3196" s="3" t="str">
        <f t="shared" si="349"/>
        <v>No</v>
      </c>
    </row>
    <row r="3197" spans="1:30" ht="15" customHeight="1" x14ac:dyDescent="0.3">
      <c r="A3197" s="3" t="s">
        <v>3218</v>
      </c>
      <c r="B3197" s="3">
        <v>40</v>
      </c>
      <c r="C3197" s="3" t="s">
        <v>31</v>
      </c>
      <c r="D3197" s="3" t="s">
        <v>33</v>
      </c>
      <c r="E3197" s="3">
        <v>76483.669599678993</v>
      </c>
      <c r="F3197" s="3">
        <v>99</v>
      </c>
      <c r="G3197" s="3">
        <v>979.92743830923496</v>
      </c>
      <c r="H3197" s="3">
        <v>2</v>
      </c>
      <c r="I3197" s="3">
        <v>738.18667144293204</v>
      </c>
      <c r="J3197" s="3">
        <v>39</v>
      </c>
      <c r="K3197" s="3">
        <v>1035.75911648141</v>
      </c>
      <c r="L3197" s="3">
        <v>43</v>
      </c>
      <c r="M3197" s="3">
        <v>4</v>
      </c>
      <c r="N3197" s="3">
        <v>5</v>
      </c>
      <c r="O3197" s="3">
        <v>633</v>
      </c>
      <c r="P3197" s="3">
        <v>0</v>
      </c>
      <c r="Q3197" s="3">
        <v>5418.2197138575302</v>
      </c>
      <c r="R3197" s="3">
        <v>3</v>
      </c>
      <c r="S3197" s="3">
        <v>0</v>
      </c>
      <c r="T3197" s="3">
        <v>0</v>
      </c>
      <c r="U3197" s="3">
        <v>7648.5042086519597</v>
      </c>
      <c r="V3197" s="3">
        <v>0</v>
      </c>
      <c r="W3197" s="3" t="str">
        <f>IF(Bank_data3[[#This Row],[credit_risk]]=1,"High Risk","Low Risk")</f>
        <v>Low Risk</v>
      </c>
      <c r="X3197" s="3" t="str">
        <f t="shared" si="343"/>
        <v>35-44</v>
      </c>
      <c r="Y3197" s="3" t="str">
        <f t="shared" si="344"/>
        <v>Middle Income</v>
      </c>
      <c r="Z3197" s="3" t="str">
        <f t="shared" si="345"/>
        <v>Fair</v>
      </c>
      <c r="AA3197" s="27">
        <f t="shared" si="346"/>
        <v>7.0841523977822729E-2</v>
      </c>
      <c r="AB3197" s="3" t="str">
        <f t="shared" si="347"/>
        <v>Low</v>
      </c>
      <c r="AC3197" s="3" t="str">
        <f t="shared" si="348"/>
        <v>High</v>
      </c>
      <c r="AD3197" s="3" t="str">
        <f t="shared" si="349"/>
        <v>No</v>
      </c>
    </row>
    <row r="3198" spans="1:30" ht="15" customHeight="1" x14ac:dyDescent="0.3">
      <c r="A3198" s="3" t="s">
        <v>3219</v>
      </c>
      <c r="B3198" s="3">
        <v>24</v>
      </c>
      <c r="C3198" s="3" t="s">
        <v>31</v>
      </c>
      <c r="D3198" s="3" t="s">
        <v>33</v>
      </c>
      <c r="E3198" s="3">
        <v>48809.092031499502</v>
      </c>
      <c r="F3198" s="3">
        <v>118</v>
      </c>
      <c r="G3198" s="3">
        <v>2047.8021396687</v>
      </c>
      <c r="H3198" s="3">
        <v>5</v>
      </c>
      <c r="I3198" s="3">
        <v>1077.45889126465</v>
      </c>
      <c r="J3198" s="3">
        <v>16</v>
      </c>
      <c r="K3198" s="3">
        <v>644.73467767807199</v>
      </c>
      <c r="L3198" s="3">
        <v>54</v>
      </c>
      <c r="M3198" s="3">
        <v>11</v>
      </c>
      <c r="N3198" s="3">
        <v>2</v>
      </c>
      <c r="O3198" s="3">
        <v>686</v>
      </c>
      <c r="P3198" s="3">
        <v>0</v>
      </c>
      <c r="Q3198" s="3">
        <v>7396.6364023529904</v>
      </c>
      <c r="R3198" s="3">
        <v>4</v>
      </c>
      <c r="S3198" s="3">
        <v>1</v>
      </c>
      <c r="T3198" s="3">
        <v>0</v>
      </c>
      <c r="U3198" s="3">
        <v>9321.9737119219408</v>
      </c>
      <c r="V3198" s="3">
        <v>1</v>
      </c>
      <c r="W3198" s="3" t="str">
        <f>IF(Bank_data3[[#This Row],[credit_risk]]=1,"High Risk","Low Risk")</f>
        <v>High Risk</v>
      </c>
      <c r="X3198" s="3" t="str">
        <f t="shared" si="343"/>
        <v>18-24</v>
      </c>
      <c r="Y3198" s="3" t="str">
        <f t="shared" si="344"/>
        <v>Low Income</v>
      </c>
      <c r="Z3198" s="3" t="str">
        <f t="shared" si="345"/>
        <v>Good</v>
      </c>
      <c r="AA3198" s="27">
        <f t="shared" si="346"/>
        <v>0.15154218393531038</v>
      </c>
      <c r="AB3198" s="3" t="str">
        <f t="shared" si="347"/>
        <v>Medium</v>
      </c>
      <c r="AC3198" s="3" t="str">
        <f t="shared" si="348"/>
        <v>High</v>
      </c>
      <c r="AD3198" s="3" t="str">
        <f t="shared" si="349"/>
        <v>No</v>
      </c>
    </row>
    <row r="3199" spans="1:30" ht="15" customHeight="1" x14ac:dyDescent="0.3">
      <c r="A3199" s="3" t="s">
        <v>3220</v>
      </c>
      <c r="B3199" s="3">
        <v>21</v>
      </c>
      <c r="C3199" s="3" t="s">
        <v>28</v>
      </c>
      <c r="D3199" s="3" t="s">
        <v>33</v>
      </c>
      <c r="E3199" s="3">
        <v>46406.053864644498</v>
      </c>
      <c r="F3199" s="3">
        <v>189</v>
      </c>
      <c r="G3199" s="3">
        <v>1149.93104624374</v>
      </c>
      <c r="H3199" s="3">
        <v>5</v>
      </c>
      <c r="I3199" s="3">
        <v>1036.13503746268</v>
      </c>
      <c r="J3199" s="3">
        <v>34</v>
      </c>
      <c r="K3199" s="3">
        <v>322.86652449072898</v>
      </c>
      <c r="L3199" s="3">
        <v>44</v>
      </c>
      <c r="M3199" s="3">
        <v>2</v>
      </c>
      <c r="N3199" s="3">
        <v>6</v>
      </c>
      <c r="O3199" s="3">
        <v>876</v>
      </c>
      <c r="P3199" s="3">
        <v>1</v>
      </c>
      <c r="Q3199" s="3">
        <v>11357.450004225901</v>
      </c>
      <c r="R3199" s="3">
        <v>0</v>
      </c>
      <c r="S3199" s="3">
        <v>0</v>
      </c>
      <c r="T3199" s="3">
        <v>0</v>
      </c>
      <c r="U3199" s="3">
        <v>12005.8049111032</v>
      </c>
      <c r="V3199" s="3">
        <v>0</v>
      </c>
      <c r="W3199" s="3" t="str">
        <f>IF(Bank_data3[[#This Row],[credit_risk]]=1,"High Risk","Low Risk")</f>
        <v>Low Risk</v>
      </c>
      <c r="X3199" s="3" t="str">
        <f t="shared" si="343"/>
        <v>18-24</v>
      </c>
      <c r="Y3199" s="3" t="str">
        <f t="shared" si="344"/>
        <v>Low Income</v>
      </c>
      <c r="Z3199" s="3" t="str">
        <f t="shared" si="345"/>
        <v>Excellent</v>
      </c>
      <c r="AA3199" s="27">
        <f t="shared" si="346"/>
        <v>0.24474069778380425</v>
      </c>
      <c r="AB3199" s="3" t="str">
        <f t="shared" si="347"/>
        <v>Medium</v>
      </c>
      <c r="AC3199" s="3" t="str">
        <f t="shared" si="348"/>
        <v>High</v>
      </c>
      <c r="AD3199" s="3" t="str">
        <f t="shared" si="349"/>
        <v>No</v>
      </c>
    </row>
    <row r="3200" spans="1:30" ht="15" customHeight="1" x14ac:dyDescent="0.3">
      <c r="A3200" s="3" t="s">
        <v>3221</v>
      </c>
      <c r="B3200" s="3">
        <v>41</v>
      </c>
      <c r="C3200" s="3" t="s">
        <v>23</v>
      </c>
      <c r="D3200" s="3" t="s">
        <v>33</v>
      </c>
      <c r="E3200" s="3">
        <v>63401.532949425302</v>
      </c>
      <c r="F3200" s="3">
        <v>15</v>
      </c>
      <c r="G3200" s="3">
        <v>1298.32196528895</v>
      </c>
      <c r="H3200" s="3">
        <v>9</v>
      </c>
      <c r="I3200" s="3">
        <v>446.42092483175401</v>
      </c>
      <c r="J3200" s="3">
        <v>5</v>
      </c>
      <c r="K3200" s="3">
        <v>501.36981543162801</v>
      </c>
      <c r="L3200" s="3">
        <v>20</v>
      </c>
      <c r="M3200" s="3">
        <v>18</v>
      </c>
      <c r="N3200" s="3">
        <v>8</v>
      </c>
      <c r="O3200" s="3">
        <v>600</v>
      </c>
      <c r="P3200" s="3">
        <v>1</v>
      </c>
      <c r="Q3200" s="3">
        <v>14720.096614619801</v>
      </c>
      <c r="R3200" s="3">
        <v>3</v>
      </c>
      <c r="S3200" s="3">
        <v>0</v>
      </c>
      <c r="T3200" s="3">
        <v>0</v>
      </c>
      <c r="U3200" s="3">
        <v>1961.75187117473</v>
      </c>
      <c r="V3200" s="3">
        <v>0</v>
      </c>
      <c r="W3200" s="3" t="str">
        <f>IF(Bank_data3[[#This Row],[credit_risk]]=1,"High Risk","Low Risk")</f>
        <v>Low Risk</v>
      </c>
      <c r="X3200" s="3" t="str">
        <f t="shared" si="343"/>
        <v>35-44</v>
      </c>
      <c r="Y3200" s="3" t="str">
        <f t="shared" si="344"/>
        <v>Middle Income</v>
      </c>
      <c r="Z3200" s="3" t="str">
        <f t="shared" si="345"/>
        <v>Fair</v>
      </c>
      <c r="AA3200" s="27">
        <f t="shared" si="346"/>
        <v>0.23217256633781802</v>
      </c>
      <c r="AB3200" s="3" t="str">
        <f t="shared" si="347"/>
        <v>Medium</v>
      </c>
      <c r="AC3200" s="3" t="str">
        <f t="shared" si="348"/>
        <v>Medium</v>
      </c>
      <c r="AD3200" s="3" t="str">
        <f t="shared" si="349"/>
        <v>No</v>
      </c>
    </row>
    <row r="3201" spans="1:30" ht="15" customHeight="1" x14ac:dyDescent="0.3">
      <c r="A3201" s="3" t="s">
        <v>3222</v>
      </c>
      <c r="B3201" s="3">
        <v>67</v>
      </c>
      <c r="C3201" s="3" t="s">
        <v>23</v>
      </c>
      <c r="D3201" s="3" t="s">
        <v>33</v>
      </c>
      <c r="E3201" s="3">
        <v>50333.719015202601</v>
      </c>
      <c r="F3201" s="3">
        <v>151</v>
      </c>
      <c r="G3201" s="3">
        <v>1364.95723549484</v>
      </c>
      <c r="H3201" s="3">
        <v>10</v>
      </c>
      <c r="I3201" s="3">
        <v>1306.3401593205599</v>
      </c>
      <c r="J3201" s="3">
        <v>11</v>
      </c>
      <c r="K3201" s="3">
        <v>392.63108331711697</v>
      </c>
      <c r="L3201" s="3">
        <v>51</v>
      </c>
      <c r="M3201" s="3">
        <v>9</v>
      </c>
      <c r="N3201" s="3">
        <v>0</v>
      </c>
      <c r="O3201" s="3">
        <v>413</v>
      </c>
      <c r="P3201" s="3">
        <v>0</v>
      </c>
      <c r="Q3201" s="3">
        <v>3238.2077226051301</v>
      </c>
      <c r="R3201" s="3">
        <v>4</v>
      </c>
      <c r="S3201" s="3">
        <v>0</v>
      </c>
      <c r="T3201" s="3">
        <v>0</v>
      </c>
      <c r="U3201" s="3">
        <v>3466.5246390555999</v>
      </c>
      <c r="V3201" s="3">
        <v>1</v>
      </c>
      <c r="W3201" s="3" t="str">
        <f>IF(Bank_data3[[#This Row],[credit_risk]]=1,"High Risk","Low Risk")</f>
        <v>High Risk</v>
      </c>
      <c r="X3201" s="3" t="str">
        <f t="shared" si="343"/>
        <v>55+</v>
      </c>
      <c r="Y3201" s="3" t="str">
        <f t="shared" si="344"/>
        <v>Middle Income</v>
      </c>
      <c r="Z3201" s="3" t="str">
        <f t="shared" si="345"/>
        <v>Poor</v>
      </c>
      <c r="AA3201" s="27">
        <f t="shared" si="346"/>
        <v>6.4334759798437988E-2</v>
      </c>
      <c r="AB3201" s="3" t="str">
        <f t="shared" si="347"/>
        <v>Medium</v>
      </c>
      <c r="AC3201" s="3" t="str">
        <f t="shared" si="348"/>
        <v>High</v>
      </c>
      <c r="AD3201" s="3" t="str">
        <f t="shared" si="349"/>
        <v>No</v>
      </c>
    </row>
    <row r="3202" spans="1:30" ht="15" customHeight="1" x14ac:dyDescent="0.3">
      <c r="A3202" s="3" t="s">
        <v>3223</v>
      </c>
      <c r="B3202" s="3">
        <v>21</v>
      </c>
      <c r="C3202" s="3" t="s">
        <v>28</v>
      </c>
      <c r="D3202" s="3" t="s">
        <v>33</v>
      </c>
      <c r="E3202" s="3">
        <v>96185.149866399195</v>
      </c>
      <c r="F3202" s="3">
        <v>66</v>
      </c>
      <c r="G3202" s="3">
        <v>4113.77614100145</v>
      </c>
      <c r="H3202" s="3">
        <v>6</v>
      </c>
      <c r="I3202" s="3">
        <v>392.86605993739897</v>
      </c>
      <c r="J3202" s="3">
        <v>14</v>
      </c>
      <c r="K3202" s="3">
        <v>500.16378595440398</v>
      </c>
      <c r="L3202" s="3">
        <v>19</v>
      </c>
      <c r="M3202" s="3">
        <v>15</v>
      </c>
      <c r="N3202" s="3">
        <v>3</v>
      </c>
      <c r="O3202" s="3">
        <v>885</v>
      </c>
      <c r="P3202" s="3">
        <v>2</v>
      </c>
      <c r="Q3202" s="3">
        <v>7769.3920280539296</v>
      </c>
      <c r="R3202" s="3">
        <v>1</v>
      </c>
      <c r="S3202" s="3">
        <v>0</v>
      </c>
      <c r="T3202" s="3">
        <v>0</v>
      </c>
      <c r="U3202" s="3">
        <v>10407.351506147301</v>
      </c>
      <c r="V3202" s="3">
        <v>0</v>
      </c>
      <c r="W3202" s="3" t="str">
        <f>IF(Bank_data3[[#This Row],[credit_risk]]=1,"High Risk","Low Risk")</f>
        <v>Low Risk</v>
      </c>
      <c r="X3202" s="3" t="str">
        <f t="shared" si="343"/>
        <v>18-24</v>
      </c>
      <c r="Y3202" s="3" t="str">
        <f t="shared" si="344"/>
        <v>Middle Income</v>
      </c>
      <c r="Z3202" s="3" t="str">
        <f t="shared" si="345"/>
        <v>Excellent</v>
      </c>
      <c r="AA3202" s="27">
        <f t="shared" si="346"/>
        <v>8.077537997129064E-2</v>
      </c>
      <c r="AB3202" s="3" t="str">
        <f t="shared" si="347"/>
        <v>Medium</v>
      </c>
      <c r="AC3202" s="3" t="str">
        <f t="shared" si="348"/>
        <v>Medium</v>
      </c>
      <c r="AD3202" s="3" t="str">
        <f t="shared" si="349"/>
        <v>No</v>
      </c>
    </row>
    <row r="3203" spans="1:30" ht="15" customHeight="1" x14ac:dyDescent="0.3">
      <c r="A3203" s="3" t="s">
        <v>3224</v>
      </c>
      <c r="B3203" s="3">
        <v>29</v>
      </c>
      <c r="C3203" s="3" t="s">
        <v>28</v>
      </c>
      <c r="D3203" s="3" t="s">
        <v>26</v>
      </c>
      <c r="E3203" s="3">
        <v>46221.659760056697</v>
      </c>
      <c r="F3203" s="3">
        <v>167</v>
      </c>
      <c r="G3203" s="3">
        <v>684.26890003859796</v>
      </c>
      <c r="H3203" s="3">
        <v>8</v>
      </c>
      <c r="I3203" s="3">
        <v>1182.28380466526</v>
      </c>
      <c r="J3203" s="3">
        <v>31</v>
      </c>
      <c r="K3203" s="3">
        <v>396.25122513768599</v>
      </c>
      <c r="L3203" s="3">
        <v>8</v>
      </c>
      <c r="M3203" s="3">
        <v>18</v>
      </c>
      <c r="N3203" s="3">
        <v>3</v>
      </c>
      <c r="O3203" s="3">
        <v>359</v>
      </c>
      <c r="P3203" s="3">
        <v>5</v>
      </c>
      <c r="Q3203" s="3">
        <v>12197.853404986001</v>
      </c>
      <c r="R3203" s="3">
        <v>5</v>
      </c>
      <c r="S3203" s="3">
        <v>0</v>
      </c>
      <c r="T3203" s="3">
        <v>0</v>
      </c>
      <c r="U3203" s="3">
        <v>8395.5227143781594</v>
      </c>
      <c r="V3203" s="3">
        <v>1</v>
      </c>
      <c r="W3203" s="3" t="str">
        <f>IF(Bank_data3[[#This Row],[credit_risk]]=1,"High Risk","Low Risk")</f>
        <v>High Risk</v>
      </c>
      <c r="X3203" s="3" t="str">
        <f t="shared" si="343"/>
        <v>25-34</v>
      </c>
      <c r="Y3203" s="3" t="str">
        <f t="shared" si="344"/>
        <v>Low Income</v>
      </c>
      <c r="Z3203" s="3" t="str">
        <f t="shared" si="345"/>
        <v>Poor</v>
      </c>
      <c r="AA3203" s="27">
        <f t="shared" si="346"/>
        <v>0.26389907823100289</v>
      </c>
      <c r="AB3203" s="3" t="str">
        <f t="shared" si="347"/>
        <v>Low</v>
      </c>
      <c r="AC3203" s="3" t="str">
        <f t="shared" si="348"/>
        <v>Low</v>
      </c>
      <c r="AD3203" s="3" t="str">
        <f t="shared" si="349"/>
        <v>No</v>
      </c>
    </row>
    <row r="3204" spans="1:30" ht="15" customHeight="1" x14ac:dyDescent="0.3">
      <c r="A3204" s="3" t="s">
        <v>3225</v>
      </c>
      <c r="B3204" s="3">
        <v>53</v>
      </c>
      <c r="C3204" s="3" t="s">
        <v>31</v>
      </c>
      <c r="D3204" s="3" t="s">
        <v>33</v>
      </c>
      <c r="E3204" s="3">
        <v>56332.678116450101</v>
      </c>
      <c r="F3204" s="3">
        <v>210</v>
      </c>
      <c r="G3204" s="3">
        <v>1123.64998912752</v>
      </c>
      <c r="H3204" s="3">
        <v>9</v>
      </c>
      <c r="I3204" s="3">
        <v>607.44928557806099</v>
      </c>
      <c r="J3204" s="3">
        <v>22</v>
      </c>
      <c r="K3204" s="3">
        <v>205.64229789775399</v>
      </c>
      <c r="L3204" s="3">
        <v>8</v>
      </c>
      <c r="M3204" s="3">
        <v>10</v>
      </c>
      <c r="N3204" s="3">
        <v>0</v>
      </c>
      <c r="O3204" s="3">
        <v>414</v>
      </c>
      <c r="P3204" s="3">
        <v>1</v>
      </c>
      <c r="Q3204" s="3">
        <v>4438.4932264765503</v>
      </c>
      <c r="R3204" s="3">
        <v>4</v>
      </c>
      <c r="S3204" s="3">
        <v>0</v>
      </c>
      <c r="T3204" s="3">
        <v>0</v>
      </c>
      <c r="U3204" s="3">
        <v>10387.8233892199</v>
      </c>
      <c r="V3204" s="3">
        <v>1</v>
      </c>
      <c r="W3204" s="3" t="str">
        <f>IF(Bank_data3[[#This Row],[credit_risk]]=1,"High Risk","Low Risk")</f>
        <v>High Risk</v>
      </c>
      <c r="X3204" s="3" t="str">
        <f t="shared" si="343"/>
        <v>45-54</v>
      </c>
      <c r="Y3204" s="3" t="str">
        <f t="shared" si="344"/>
        <v>Middle Income</v>
      </c>
      <c r="Z3204" s="3" t="str">
        <f t="shared" si="345"/>
        <v>Poor</v>
      </c>
      <c r="AA3204" s="27">
        <f t="shared" si="346"/>
        <v>7.8790737008834572E-2</v>
      </c>
      <c r="AB3204" s="3" t="str">
        <f t="shared" si="347"/>
        <v>Medium</v>
      </c>
      <c r="AC3204" s="3" t="str">
        <f t="shared" si="348"/>
        <v>Low</v>
      </c>
      <c r="AD3204" s="3" t="str">
        <f t="shared" si="349"/>
        <v>No</v>
      </c>
    </row>
    <row r="3205" spans="1:30" ht="15" customHeight="1" x14ac:dyDescent="0.3">
      <c r="A3205" s="3" t="s">
        <v>3226</v>
      </c>
      <c r="B3205" s="3">
        <v>35</v>
      </c>
      <c r="C3205" s="3" t="s">
        <v>28</v>
      </c>
      <c r="D3205" s="3" t="s">
        <v>24</v>
      </c>
      <c r="E3205" s="3">
        <v>36515.252212392901</v>
      </c>
      <c r="F3205" s="3">
        <v>87</v>
      </c>
      <c r="G3205" s="3">
        <v>218.272593552594</v>
      </c>
      <c r="H3205" s="3">
        <v>8</v>
      </c>
      <c r="I3205" s="3">
        <v>857.37408370167998</v>
      </c>
      <c r="J3205" s="3">
        <v>6</v>
      </c>
      <c r="K3205" s="3">
        <v>169.54379954580099</v>
      </c>
      <c r="L3205" s="3">
        <v>57</v>
      </c>
      <c r="M3205" s="3">
        <v>15</v>
      </c>
      <c r="N3205" s="3">
        <v>5</v>
      </c>
      <c r="O3205" s="3">
        <v>594</v>
      </c>
      <c r="P3205" s="3">
        <v>5</v>
      </c>
      <c r="Q3205" s="3">
        <v>14353.9122380749</v>
      </c>
      <c r="R3205" s="3">
        <v>4</v>
      </c>
      <c r="S3205" s="3">
        <v>0</v>
      </c>
      <c r="T3205" s="3">
        <v>0</v>
      </c>
      <c r="U3205" s="3">
        <v>4231.8661756225501</v>
      </c>
      <c r="V3205" s="3">
        <v>1</v>
      </c>
      <c r="W3205" s="3" t="str">
        <f>IF(Bank_data3[[#This Row],[credit_risk]]=1,"High Risk","Low Risk")</f>
        <v>High Risk</v>
      </c>
      <c r="X3205" s="3" t="str">
        <f t="shared" si="343"/>
        <v>35-44</v>
      </c>
      <c r="Y3205" s="3" t="str">
        <f t="shared" si="344"/>
        <v>Low Income</v>
      </c>
      <c r="Z3205" s="3" t="str">
        <f t="shared" si="345"/>
        <v>Fair</v>
      </c>
      <c r="AA3205" s="27">
        <f t="shared" si="346"/>
        <v>0.39309360796920167</v>
      </c>
      <c r="AB3205" s="3" t="str">
        <f t="shared" si="347"/>
        <v>Low</v>
      </c>
      <c r="AC3205" s="3" t="str">
        <f t="shared" si="348"/>
        <v>High</v>
      </c>
      <c r="AD3205" s="3" t="str">
        <f t="shared" si="349"/>
        <v>No</v>
      </c>
    </row>
    <row r="3206" spans="1:30" ht="15" customHeight="1" x14ac:dyDescent="0.3">
      <c r="A3206" s="3" t="s">
        <v>3227</v>
      </c>
      <c r="B3206" s="3">
        <v>67</v>
      </c>
      <c r="C3206" s="3" t="s">
        <v>31</v>
      </c>
      <c r="D3206" s="3" t="s">
        <v>33</v>
      </c>
      <c r="E3206" s="3">
        <v>65669.639774688505</v>
      </c>
      <c r="F3206" s="3">
        <v>178</v>
      </c>
      <c r="G3206" s="3">
        <v>1703.3508631899199</v>
      </c>
      <c r="H3206" s="3">
        <v>6</v>
      </c>
      <c r="I3206" s="3">
        <v>879.09561103650697</v>
      </c>
      <c r="J3206" s="3">
        <v>37</v>
      </c>
      <c r="K3206" s="3">
        <v>553.79481031792398</v>
      </c>
      <c r="L3206" s="3">
        <v>70</v>
      </c>
      <c r="M3206" s="3">
        <v>9</v>
      </c>
      <c r="N3206" s="3">
        <v>1</v>
      </c>
      <c r="O3206" s="3">
        <v>679</v>
      </c>
      <c r="P3206" s="3">
        <v>3</v>
      </c>
      <c r="Q3206" s="3">
        <v>22342.764166997898</v>
      </c>
      <c r="R3206" s="3">
        <v>0</v>
      </c>
      <c r="S3206" s="3">
        <v>0</v>
      </c>
      <c r="T3206" s="3">
        <v>0</v>
      </c>
      <c r="U3206" s="3">
        <v>7397.9663800307899</v>
      </c>
      <c r="V3206" s="3">
        <v>0</v>
      </c>
      <c r="W3206" s="3" t="str">
        <f>IF(Bank_data3[[#This Row],[credit_risk]]=1,"High Risk","Low Risk")</f>
        <v>Low Risk</v>
      </c>
      <c r="X3206" s="3" t="str">
        <f t="shared" si="343"/>
        <v>55+</v>
      </c>
      <c r="Y3206" s="3" t="str">
        <f t="shared" si="344"/>
        <v>Middle Income</v>
      </c>
      <c r="Z3206" s="3" t="str">
        <f t="shared" si="345"/>
        <v>Good</v>
      </c>
      <c r="AA3206" s="27">
        <f t="shared" si="346"/>
        <v>0.34022973544023644</v>
      </c>
      <c r="AB3206" s="3" t="str">
        <f t="shared" si="347"/>
        <v>Medium</v>
      </c>
      <c r="AC3206" s="3" t="str">
        <f t="shared" si="348"/>
        <v>High</v>
      </c>
      <c r="AD3206" s="3" t="str">
        <f t="shared" si="349"/>
        <v>No</v>
      </c>
    </row>
    <row r="3207" spans="1:30" ht="15" customHeight="1" x14ac:dyDescent="0.3">
      <c r="A3207" s="3" t="s">
        <v>3228</v>
      </c>
      <c r="B3207" s="3">
        <v>58</v>
      </c>
      <c r="C3207" s="3" t="s">
        <v>28</v>
      </c>
      <c r="D3207" s="3" t="s">
        <v>26</v>
      </c>
      <c r="E3207" s="3">
        <v>55556.931095489097</v>
      </c>
      <c r="F3207" s="3">
        <v>58</v>
      </c>
      <c r="G3207" s="3">
        <v>2884.92046469158</v>
      </c>
      <c r="H3207" s="3">
        <v>10</v>
      </c>
      <c r="I3207" s="3">
        <v>869.19760424807805</v>
      </c>
      <c r="J3207" s="3">
        <v>30</v>
      </c>
      <c r="K3207" s="3">
        <v>299.86241231167298</v>
      </c>
      <c r="L3207" s="3">
        <v>32</v>
      </c>
      <c r="M3207" s="3">
        <v>14</v>
      </c>
      <c r="N3207" s="3">
        <v>5</v>
      </c>
      <c r="O3207" s="3">
        <v>859</v>
      </c>
      <c r="P3207" s="3">
        <v>2</v>
      </c>
      <c r="Q3207" s="3">
        <v>11390.693083366499</v>
      </c>
      <c r="R3207" s="3">
        <v>4</v>
      </c>
      <c r="S3207" s="3">
        <v>0</v>
      </c>
      <c r="T3207" s="3">
        <v>0</v>
      </c>
      <c r="U3207" s="3">
        <v>14258.7639697504</v>
      </c>
      <c r="V3207" s="3">
        <v>1</v>
      </c>
      <c r="W3207" s="3" t="str">
        <f>IF(Bank_data3[[#This Row],[credit_risk]]=1,"High Risk","Low Risk")</f>
        <v>High Risk</v>
      </c>
      <c r="X3207" s="3" t="str">
        <f t="shared" ref="X3207:X3270" si="350">_xlfn.IFS(B3207&lt;25,"18-24",B3207&lt;35,"25-34",B3207&lt;45,"35-44",B3207&lt;55,"45-54",TRUE(),"55+")</f>
        <v>55+</v>
      </c>
      <c r="Y3207" s="3" t="str">
        <f t="shared" ref="Y3207:Y3270" si="351">_xlfn.IFS(E3207&lt;50000,"Low Income",E3207&lt;100000,"Middle Income",TRUE(),"High Income")</f>
        <v>Middle Income</v>
      </c>
      <c r="Z3207" s="3" t="str">
        <f t="shared" ref="Z3207:Z3270" si="352">_xlfn.IFS(O3207&lt;580,"Poor",O3207&lt;670,"Fair",O3207&lt;740,"Good",O3207&lt;800,"Very Good",TRUE(),"Excellent")</f>
        <v>Excellent</v>
      </c>
      <c r="AA3207" s="27">
        <f t="shared" ref="AA3207:AA3270" si="353">IF(E3207=0,0,Q3207/E3207)</f>
        <v>0.20502739907984871</v>
      </c>
      <c r="AB3207" s="3" t="str">
        <f t="shared" ref="AB3207:AB3270" si="354">_xlfn.IFS(G3207&lt;1000,"Low",G3207&lt;5000,"Medium",TRUE(),"High")</f>
        <v>Medium</v>
      </c>
      <c r="AC3207" s="3" t="str">
        <f t="shared" ref="AC3207:AC3270" si="355">_xlfn.IFS(L3207&lt;10,"Low",L3207&lt;30,"Medium",TRUE(),"High")</f>
        <v>High</v>
      </c>
      <c r="AD3207" s="3" t="str">
        <f t="shared" ref="AD3207:AD3270" si="356">IF(AND(E3207&gt;=100000,O3207&gt;=750),"Yes","No")</f>
        <v>No</v>
      </c>
    </row>
    <row r="3208" spans="1:30" ht="15" customHeight="1" x14ac:dyDescent="0.3">
      <c r="A3208" s="3" t="s">
        <v>3229</v>
      </c>
      <c r="B3208" s="3">
        <v>41</v>
      </c>
      <c r="C3208" s="3" t="s">
        <v>23</v>
      </c>
      <c r="D3208" s="3" t="s">
        <v>33</v>
      </c>
      <c r="E3208" s="3">
        <v>43898.575085179997</v>
      </c>
      <c r="F3208" s="3">
        <v>174</v>
      </c>
      <c r="G3208" s="3">
        <v>1316.7434854132</v>
      </c>
      <c r="H3208" s="3">
        <v>0</v>
      </c>
      <c r="I3208" s="3">
        <v>1036.0747194521</v>
      </c>
      <c r="J3208" s="3">
        <v>28</v>
      </c>
      <c r="K3208" s="3">
        <v>144.081401631825</v>
      </c>
      <c r="L3208" s="3">
        <v>0</v>
      </c>
      <c r="M3208" s="3">
        <v>2</v>
      </c>
      <c r="N3208" s="3">
        <v>0</v>
      </c>
      <c r="O3208" s="3">
        <v>379</v>
      </c>
      <c r="P3208" s="3">
        <v>3</v>
      </c>
      <c r="Q3208" s="3">
        <v>16410.582470114499</v>
      </c>
      <c r="R3208" s="3">
        <v>4</v>
      </c>
      <c r="S3208" s="3">
        <v>0</v>
      </c>
      <c r="T3208" s="3">
        <v>1</v>
      </c>
      <c r="U3208" s="3">
        <v>5357.0210530811901</v>
      </c>
      <c r="V3208" s="3">
        <v>1</v>
      </c>
      <c r="W3208" s="3" t="str">
        <f>IF(Bank_data3[[#This Row],[credit_risk]]=1,"High Risk","Low Risk")</f>
        <v>High Risk</v>
      </c>
      <c r="X3208" s="3" t="str">
        <f t="shared" si="350"/>
        <v>35-44</v>
      </c>
      <c r="Y3208" s="3" t="str">
        <f t="shared" si="351"/>
        <v>Low Income</v>
      </c>
      <c r="Z3208" s="3" t="str">
        <f t="shared" si="352"/>
        <v>Poor</v>
      </c>
      <c r="AA3208" s="27">
        <f t="shared" si="353"/>
        <v>0.37382950217112293</v>
      </c>
      <c r="AB3208" s="3" t="str">
        <f t="shared" si="354"/>
        <v>Medium</v>
      </c>
      <c r="AC3208" s="3" t="str">
        <f t="shared" si="355"/>
        <v>Low</v>
      </c>
      <c r="AD3208" s="3" t="str">
        <f t="shared" si="356"/>
        <v>No</v>
      </c>
    </row>
    <row r="3209" spans="1:30" ht="15" customHeight="1" x14ac:dyDescent="0.3">
      <c r="A3209" s="3" t="s">
        <v>3230</v>
      </c>
      <c r="B3209" s="3">
        <v>31</v>
      </c>
      <c r="C3209" s="3" t="s">
        <v>23</v>
      </c>
      <c r="D3209" s="3" t="s">
        <v>24</v>
      </c>
      <c r="E3209" s="3">
        <v>34296.114225169797</v>
      </c>
      <c r="F3209" s="3">
        <v>143</v>
      </c>
      <c r="G3209" s="3">
        <v>986.21320476635003</v>
      </c>
      <c r="H3209" s="3">
        <v>2</v>
      </c>
      <c r="I3209" s="3">
        <v>937.01082427673703</v>
      </c>
      <c r="J3209" s="3">
        <v>43</v>
      </c>
      <c r="K3209" s="3">
        <v>632.877272210657</v>
      </c>
      <c r="L3209" s="3">
        <v>2</v>
      </c>
      <c r="M3209" s="3">
        <v>9</v>
      </c>
      <c r="N3209" s="3">
        <v>9</v>
      </c>
      <c r="O3209" s="3">
        <v>326</v>
      </c>
      <c r="P3209" s="3">
        <v>3</v>
      </c>
      <c r="Q3209" s="3">
        <v>4345.2007868113797</v>
      </c>
      <c r="R3209" s="3">
        <v>7</v>
      </c>
      <c r="S3209" s="3">
        <v>0</v>
      </c>
      <c r="T3209" s="3">
        <v>0</v>
      </c>
      <c r="U3209" s="3">
        <v>11903.788355926799</v>
      </c>
      <c r="V3209" s="3">
        <v>1</v>
      </c>
      <c r="W3209" s="3" t="str">
        <f>IF(Bank_data3[[#This Row],[credit_risk]]=1,"High Risk","Low Risk")</f>
        <v>High Risk</v>
      </c>
      <c r="X3209" s="3" t="str">
        <f t="shared" si="350"/>
        <v>25-34</v>
      </c>
      <c r="Y3209" s="3" t="str">
        <f t="shared" si="351"/>
        <v>Low Income</v>
      </c>
      <c r="Z3209" s="3" t="str">
        <f t="shared" si="352"/>
        <v>Poor</v>
      </c>
      <c r="AA3209" s="27">
        <f t="shared" si="353"/>
        <v>0.12669659187286156</v>
      </c>
      <c r="AB3209" s="3" t="str">
        <f t="shared" si="354"/>
        <v>Low</v>
      </c>
      <c r="AC3209" s="3" t="str">
        <f t="shared" si="355"/>
        <v>Low</v>
      </c>
      <c r="AD3209" s="3" t="str">
        <f t="shared" si="356"/>
        <v>No</v>
      </c>
    </row>
    <row r="3210" spans="1:30" ht="15" customHeight="1" x14ac:dyDescent="0.3">
      <c r="A3210" s="3" t="s">
        <v>3231</v>
      </c>
      <c r="B3210" s="3">
        <v>43</v>
      </c>
      <c r="C3210" s="3" t="s">
        <v>28</v>
      </c>
      <c r="D3210" s="3" t="s">
        <v>24</v>
      </c>
      <c r="E3210" s="3">
        <v>26430.398607176201</v>
      </c>
      <c r="F3210" s="3">
        <v>134</v>
      </c>
      <c r="G3210" s="3">
        <v>1451.3654876251001</v>
      </c>
      <c r="H3210" s="3">
        <v>4</v>
      </c>
      <c r="I3210" s="3">
        <v>1074.2771954546899</v>
      </c>
      <c r="J3210" s="3">
        <v>27</v>
      </c>
      <c r="K3210" s="3">
        <v>630.21776089047398</v>
      </c>
      <c r="L3210" s="3">
        <v>38</v>
      </c>
      <c r="M3210" s="3">
        <v>11</v>
      </c>
      <c r="N3210" s="3">
        <v>4</v>
      </c>
      <c r="O3210" s="3">
        <v>735</v>
      </c>
      <c r="P3210" s="3">
        <v>5</v>
      </c>
      <c r="Q3210" s="3">
        <v>8216.1680124670602</v>
      </c>
      <c r="R3210" s="3">
        <v>5</v>
      </c>
      <c r="S3210" s="3">
        <v>0</v>
      </c>
      <c r="T3210" s="3">
        <v>0</v>
      </c>
      <c r="U3210" s="3">
        <v>9726.4477341667698</v>
      </c>
      <c r="V3210" s="3">
        <v>1</v>
      </c>
      <c r="W3210" s="3" t="str">
        <f>IF(Bank_data3[[#This Row],[credit_risk]]=1,"High Risk","Low Risk")</f>
        <v>High Risk</v>
      </c>
      <c r="X3210" s="3" t="str">
        <f t="shared" si="350"/>
        <v>35-44</v>
      </c>
      <c r="Y3210" s="3" t="str">
        <f t="shared" si="351"/>
        <v>Low Income</v>
      </c>
      <c r="Z3210" s="3" t="str">
        <f t="shared" si="352"/>
        <v>Good</v>
      </c>
      <c r="AA3210" s="27">
        <f t="shared" si="353"/>
        <v>0.31086054109816802</v>
      </c>
      <c r="AB3210" s="3" t="str">
        <f t="shared" si="354"/>
        <v>Medium</v>
      </c>
      <c r="AC3210" s="3" t="str">
        <f t="shared" si="355"/>
        <v>High</v>
      </c>
      <c r="AD3210" s="3" t="str">
        <f t="shared" si="356"/>
        <v>No</v>
      </c>
    </row>
    <row r="3211" spans="1:30" ht="15" customHeight="1" x14ac:dyDescent="0.3">
      <c r="A3211" s="3" t="s">
        <v>3232</v>
      </c>
      <c r="B3211" s="3">
        <v>66</v>
      </c>
      <c r="C3211" s="3" t="s">
        <v>31</v>
      </c>
      <c r="D3211" s="3" t="s">
        <v>26</v>
      </c>
      <c r="E3211" s="3">
        <v>57536.862059764302</v>
      </c>
      <c r="F3211" s="3">
        <v>225</v>
      </c>
      <c r="G3211" s="3">
        <v>2327.7733952198801</v>
      </c>
      <c r="H3211" s="3">
        <v>9</v>
      </c>
      <c r="I3211" s="3">
        <v>962.61698612079795</v>
      </c>
      <c r="J3211" s="3">
        <v>11</v>
      </c>
      <c r="K3211" s="3">
        <v>630.35763161090802</v>
      </c>
      <c r="L3211" s="3">
        <v>11</v>
      </c>
      <c r="M3211" s="3">
        <v>8</v>
      </c>
      <c r="N3211" s="3">
        <v>5</v>
      </c>
      <c r="O3211" s="3">
        <v>532</v>
      </c>
      <c r="P3211" s="3">
        <v>0</v>
      </c>
      <c r="Q3211" s="3">
        <v>17967.459095380698</v>
      </c>
      <c r="R3211" s="3">
        <v>6</v>
      </c>
      <c r="S3211" s="3">
        <v>1</v>
      </c>
      <c r="T3211" s="3">
        <v>0</v>
      </c>
      <c r="U3211" s="3">
        <v>4434.7087087729797</v>
      </c>
      <c r="V3211" s="3">
        <v>1</v>
      </c>
      <c r="W3211" s="3" t="str">
        <f>IF(Bank_data3[[#This Row],[credit_risk]]=1,"High Risk","Low Risk")</f>
        <v>High Risk</v>
      </c>
      <c r="X3211" s="3" t="str">
        <f t="shared" si="350"/>
        <v>55+</v>
      </c>
      <c r="Y3211" s="3" t="str">
        <f t="shared" si="351"/>
        <v>Middle Income</v>
      </c>
      <c r="Z3211" s="3" t="str">
        <f t="shared" si="352"/>
        <v>Poor</v>
      </c>
      <c r="AA3211" s="27">
        <f t="shared" si="353"/>
        <v>0.31227735493669539</v>
      </c>
      <c r="AB3211" s="3" t="str">
        <f t="shared" si="354"/>
        <v>Medium</v>
      </c>
      <c r="AC3211" s="3" t="str">
        <f t="shared" si="355"/>
        <v>Medium</v>
      </c>
      <c r="AD3211" s="3" t="str">
        <f t="shared" si="356"/>
        <v>No</v>
      </c>
    </row>
    <row r="3212" spans="1:30" ht="15" customHeight="1" x14ac:dyDescent="0.3">
      <c r="A3212" s="3" t="s">
        <v>3233</v>
      </c>
      <c r="B3212" s="3">
        <v>59</v>
      </c>
      <c r="C3212" s="3" t="s">
        <v>23</v>
      </c>
      <c r="D3212" s="3" t="s">
        <v>26</v>
      </c>
      <c r="E3212" s="3">
        <v>25036.1695305135</v>
      </c>
      <c r="F3212" s="3">
        <v>203</v>
      </c>
      <c r="G3212" s="3">
        <v>2605.1650970191499</v>
      </c>
      <c r="H3212" s="3">
        <v>11</v>
      </c>
      <c r="I3212" s="3">
        <v>357.44065937595502</v>
      </c>
      <c r="J3212" s="3">
        <v>26</v>
      </c>
      <c r="K3212" s="3">
        <v>519.45902918807303</v>
      </c>
      <c r="L3212" s="3">
        <v>15</v>
      </c>
      <c r="M3212" s="3">
        <v>18</v>
      </c>
      <c r="N3212" s="3">
        <v>9</v>
      </c>
      <c r="O3212" s="3">
        <v>553</v>
      </c>
      <c r="P3212" s="3">
        <v>2</v>
      </c>
      <c r="Q3212" s="3">
        <v>3814.8059386510499</v>
      </c>
      <c r="R3212" s="3">
        <v>7</v>
      </c>
      <c r="S3212" s="3">
        <v>0</v>
      </c>
      <c r="T3212" s="3">
        <v>0</v>
      </c>
      <c r="U3212" s="3">
        <v>13272.258896265899</v>
      </c>
      <c r="V3212" s="3">
        <v>1</v>
      </c>
      <c r="W3212" s="3" t="str">
        <f>IF(Bank_data3[[#This Row],[credit_risk]]=1,"High Risk","Low Risk")</f>
        <v>High Risk</v>
      </c>
      <c r="X3212" s="3" t="str">
        <f t="shared" si="350"/>
        <v>55+</v>
      </c>
      <c r="Y3212" s="3" t="str">
        <f t="shared" si="351"/>
        <v>Low Income</v>
      </c>
      <c r="Z3212" s="3" t="str">
        <f t="shared" si="352"/>
        <v>Poor</v>
      </c>
      <c r="AA3212" s="27">
        <f t="shared" si="353"/>
        <v>0.1523717889033166</v>
      </c>
      <c r="AB3212" s="3" t="str">
        <f t="shared" si="354"/>
        <v>Medium</v>
      </c>
      <c r="AC3212" s="3" t="str">
        <f t="shared" si="355"/>
        <v>Medium</v>
      </c>
      <c r="AD3212" s="3" t="str">
        <f t="shared" si="356"/>
        <v>No</v>
      </c>
    </row>
    <row r="3213" spans="1:30" ht="15" customHeight="1" x14ac:dyDescent="0.3">
      <c r="A3213" s="3" t="s">
        <v>3234</v>
      </c>
      <c r="B3213" s="3">
        <v>57</v>
      </c>
      <c r="C3213" s="3" t="s">
        <v>31</v>
      </c>
      <c r="D3213" s="3" t="s">
        <v>26</v>
      </c>
      <c r="E3213" s="3">
        <v>73552.535045602897</v>
      </c>
      <c r="F3213" s="3">
        <v>114</v>
      </c>
      <c r="G3213" s="3">
        <v>662.32546600236105</v>
      </c>
      <c r="H3213" s="3">
        <v>10</v>
      </c>
      <c r="I3213" s="3">
        <v>894.42967609529603</v>
      </c>
      <c r="J3213" s="3">
        <v>3</v>
      </c>
      <c r="K3213" s="3">
        <v>280.85569387588998</v>
      </c>
      <c r="L3213" s="3">
        <v>76</v>
      </c>
      <c r="M3213" s="3">
        <v>0</v>
      </c>
      <c r="N3213" s="3">
        <v>1</v>
      </c>
      <c r="O3213" s="3">
        <v>664</v>
      </c>
      <c r="P3213" s="3">
        <v>1</v>
      </c>
      <c r="Q3213" s="3">
        <v>7740.9520611569196</v>
      </c>
      <c r="R3213" s="3">
        <v>2</v>
      </c>
      <c r="S3213" s="3">
        <v>0</v>
      </c>
      <c r="T3213" s="3">
        <v>0</v>
      </c>
      <c r="U3213" s="3">
        <v>13600.564987098</v>
      </c>
      <c r="V3213" s="3">
        <v>0</v>
      </c>
      <c r="W3213" s="3" t="str">
        <f>IF(Bank_data3[[#This Row],[credit_risk]]=1,"High Risk","Low Risk")</f>
        <v>Low Risk</v>
      </c>
      <c r="X3213" s="3" t="str">
        <f t="shared" si="350"/>
        <v>55+</v>
      </c>
      <c r="Y3213" s="3" t="str">
        <f t="shared" si="351"/>
        <v>Middle Income</v>
      </c>
      <c r="Z3213" s="3" t="str">
        <f t="shared" si="352"/>
        <v>Fair</v>
      </c>
      <c r="AA3213" s="27">
        <f t="shared" si="353"/>
        <v>0.10524385130108017</v>
      </c>
      <c r="AB3213" s="3" t="str">
        <f t="shared" si="354"/>
        <v>Low</v>
      </c>
      <c r="AC3213" s="3" t="str">
        <f t="shared" si="355"/>
        <v>High</v>
      </c>
      <c r="AD3213" s="3" t="str">
        <f t="shared" si="356"/>
        <v>No</v>
      </c>
    </row>
    <row r="3214" spans="1:30" ht="15" customHeight="1" x14ac:dyDescent="0.3">
      <c r="A3214" s="3" t="s">
        <v>3235</v>
      </c>
      <c r="B3214" s="3">
        <v>29</v>
      </c>
      <c r="C3214" s="3" t="s">
        <v>28</v>
      </c>
      <c r="D3214" s="3" t="s">
        <v>26</v>
      </c>
      <c r="E3214" s="3">
        <v>27268.785504169398</v>
      </c>
      <c r="F3214" s="3">
        <v>35</v>
      </c>
      <c r="G3214" s="3">
        <v>2026.53789721665</v>
      </c>
      <c r="H3214" s="3">
        <v>5</v>
      </c>
      <c r="I3214" s="3">
        <v>602.64553412313296</v>
      </c>
      <c r="J3214" s="3">
        <v>20</v>
      </c>
      <c r="K3214" s="3">
        <v>800.88127324736502</v>
      </c>
      <c r="L3214" s="3">
        <v>49</v>
      </c>
      <c r="M3214" s="3">
        <v>12</v>
      </c>
      <c r="N3214" s="3">
        <v>0</v>
      </c>
      <c r="O3214" s="3">
        <v>687</v>
      </c>
      <c r="P3214" s="3">
        <v>0</v>
      </c>
      <c r="Q3214" s="3">
        <v>18857.408937006501</v>
      </c>
      <c r="R3214" s="3">
        <v>0</v>
      </c>
      <c r="S3214" s="3">
        <v>0</v>
      </c>
      <c r="T3214" s="3">
        <v>0</v>
      </c>
      <c r="U3214" s="3">
        <v>1978.26107640482</v>
      </c>
      <c r="V3214" s="3">
        <v>0</v>
      </c>
      <c r="W3214" s="3" t="str">
        <f>IF(Bank_data3[[#This Row],[credit_risk]]=1,"High Risk","Low Risk")</f>
        <v>Low Risk</v>
      </c>
      <c r="X3214" s="3" t="str">
        <f t="shared" si="350"/>
        <v>25-34</v>
      </c>
      <c r="Y3214" s="3" t="str">
        <f t="shared" si="351"/>
        <v>Low Income</v>
      </c>
      <c r="Z3214" s="3" t="str">
        <f t="shared" si="352"/>
        <v>Good</v>
      </c>
      <c r="AA3214" s="27">
        <f t="shared" si="353"/>
        <v>0.69153827676422197</v>
      </c>
      <c r="AB3214" s="3" t="str">
        <f t="shared" si="354"/>
        <v>Medium</v>
      </c>
      <c r="AC3214" s="3" t="str">
        <f t="shared" si="355"/>
        <v>High</v>
      </c>
      <c r="AD3214" s="3" t="str">
        <f t="shared" si="356"/>
        <v>No</v>
      </c>
    </row>
    <row r="3215" spans="1:30" ht="15" customHeight="1" x14ac:dyDescent="0.3">
      <c r="A3215" s="3" t="s">
        <v>3236</v>
      </c>
      <c r="B3215" s="3">
        <v>54</v>
      </c>
      <c r="C3215" s="3" t="s">
        <v>28</v>
      </c>
      <c r="D3215" s="3" t="s">
        <v>33</v>
      </c>
      <c r="E3215" s="3">
        <v>46789.251447051101</v>
      </c>
      <c r="F3215" s="3">
        <v>167</v>
      </c>
      <c r="G3215" s="3">
        <v>1418.7006241965601</v>
      </c>
      <c r="H3215" s="3">
        <v>5</v>
      </c>
      <c r="I3215" s="3">
        <v>411.75813273245097</v>
      </c>
      <c r="J3215" s="3">
        <v>8</v>
      </c>
      <c r="K3215" s="3">
        <v>720.35963749687198</v>
      </c>
      <c r="L3215" s="3">
        <v>26</v>
      </c>
      <c r="M3215" s="3">
        <v>6</v>
      </c>
      <c r="N3215" s="3">
        <v>6</v>
      </c>
      <c r="O3215" s="3">
        <v>672</v>
      </c>
      <c r="P3215" s="3">
        <v>4</v>
      </c>
      <c r="Q3215" s="3">
        <v>8340.2596287568704</v>
      </c>
      <c r="R3215" s="3">
        <v>6</v>
      </c>
      <c r="S3215" s="3">
        <v>0</v>
      </c>
      <c r="T3215" s="3">
        <v>0</v>
      </c>
      <c r="U3215" s="3">
        <v>11479.286298020201</v>
      </c>
      <c r="V3215" s="3">
        <v>1</v>
      </c>
      <c r="W3215" s="3" t="str">
        <f>IF(Bank_data3[[#This Row],[credit_risk]]=1,"High Risk","Low Risk")</f>
        <v>High Risk</v>
      </c>
      <c r="X3215" s="3" t="str">
        <f t="shared" si="350"/>
        <v>45-54</v>
      </c>
      <c r="Y3215" s="3" t="str">
        <f t="shared" si="351"/>
        <v>Low Income</v>
      </c>
      <c r="Z3215" s="3" t="str">
        <f t="shared" si="352"/>
        <v>Good</v>
      </c>
      <c r="AA3215" s="27">
        <f t="shared" si="353"/>
        <v>0.17825161486490326</v>
      </c>
      <c r="AB3215" s="3" t="str">
        <f t="shared" si="354"/>
        <v>Medium</v>
      </c>
      <c r="AC3215" s="3" t="str">
        <f t="shared" si="355"/>
        <v>Medium</v>
      </c>
      <c r="AD3215" s="3" t="str">
        <f t="shared" si="356"/>
        <v>No</v>
      </c>
    </row>
    <row r="3216" spans="1:30" ht="15" customHeight="1" x14ac:dyDescent="0.3">
      <c r="A3216" s="3" t="s">
        <v>3237</v>
      </c>
      <c r="B3216" s="3">
        <v>68</v>
      </c>
      <c r="C3216" s="3" t="s">
        <v>23</v>
      </c>
      <c r="D3216" s="3" t="s">
        <v>33</v>
      </c>
      <c r="E3216" s="3">
        <v>34132.257102670999</v>
      </c>
      <c r="F3216" s="3">
        <v>55</v>
      </c>
      <c r="G3216" s="3">
        <v>2654.0101982084998</v>
      </c>
      <c r="H3216" s="3">
        <v>4</v>
      </c>
      <c r="I3216" s="3">
        <v>698.55603756294499</v>
      </c>
      <c r="J3216" s="3">
        <v>48</v>
      </c>
      <c r="K3216" s="3">
        <v>1057.3361253697301</v>
      </c>
      <c r="L3216" s="3">
        <v>28</v>
      </c>
      <c r="M3216" s="3">
        <v>19</v>
      </c>
      <c r="N3216" s="3">
        <v>0</v>
      </c>
      <c r="O3216" s="3">
        <v>646</v>
      </c>
      <c r="P3216" s="3">
        <v>1</v>
      </c>
      <c r="Q3216" s="3">
        <v>0.56424287831578102</v>
      </c>
      <c r="R3216" s="3">
        <v>7</v>
      </c>
      <c r="S3216" s="3">
        <v>0</v>
      </c>
      <c r="T3216" s="3">
        <v>0</v>
      </c>
      <c r="U3216" s="3">
        <v>6203.60282438801</v>
      </c>
      <c r="V3216" s="3">
        <v>1</v>
      </c>
      <c r="W3216" s="3" t="str">
        <f>IF(Bank_data3[[#This Row],[credit_risk]]=1,"High Risk","Low Risk")</f>
        <v>High Risk</v>
      </c>
      <c r="X3216" s="3" t="str">
        <f t="shared" si="350"/>
        <v>55+</v>
      </c>
      <c r="Y3216" s="3" t="str">
        <f t="shared" si="351"/>
        <v>Low Income</v>
      </c>
      <c r="Z3216" s="3" t="str">
        <f t="shared" si="352"/>
        <v>Fair</v>
      </c>
      <c r="AA3216" s="27">
        <f t="shared" si="353"/>
        <v>1.6531074303657067E-5</v>
      </c>
      <c r="AB3216" s="3" t="str">
        <f t="shared" si="354"/>
        <v>Medium</v>
      </c>
      <c r="AC3216" s="3" t="str">
        <f t="shared" si="355"/>
        <v>Medium</v>
      </c>
      <c r="AD3216" s="3" t="str">
        <f t="shared" si="356"/>
        <v>No</v>
      </c>
    </row>
    <row r="3217" spans="1:30" ht="15" customHeight="1" x14ac:dyDescent="0.3">
      <c r="A3217" s="3" t="s">
        <v>3238</v>
      </c>
      <c r="B3217" s="3">
        <v>51</v>
      </c>
      <c r="C3217" s="3" t="s">
        <v>28</v>
      </c>
      <c r="D3217" s="3" t="s">
        <v>24</v>
      </c>
      <c r="E3217" s="3">
        <v>50588.352219894397</v>
      </c>
      <c r="F3217" s="3">
        <v>103</v>
      </c>
      <c r="G3217" s="3">
        <v>3336.1689601836902</v>
      </c>
      <c r="H3217" s="3">
        <v>5</v>
      </c>
      <c r="I3217" s="3">
        <v>864.13245966228203</v>
      </c>
      <c r="J3217" s="3">
        <v>33</v>
      </c>
      <c r="K3217" s="3">
        <v>815.08279415454399</v>
      </c>
      <c r="L3217" s="3">
        <v>77</v>
      </c>
      <c r="M3217" s="3">
        <v>6</v>
      </c>
      <c r="N3217" s="3">
        <v>6</v>
      </c>
      <c r="O3217" s="3">
        <v>737</v>
      </c>
      <c r="P3217" s="3">
        <v>4</v>
      </c>
      <c r="Q3217" s="3">
        <v>8617.6952065226196</v>
      </c>
      <c r="R3217" s="3">
        <v>4</v>
      </c>
      <c r="S3217" s="3">
        <v>0</v>
      </c>
      <c r="T3217" s="3">
        <v>0</v>
      </c>
      <c r="U3217" s="3">
        <v>7405.1194085528496</v>
      </c>
      <c r="V3217" s="3">
        <v>1</v>
      </c>
      <c r="W3217" s="3" t="str">
        <f>IF(Bank_data3[[#This Row],[credit_risk]]=1,"High Risk","Low Risk")</f>
        <v>High Risk</v>
      </c>
      <c r="X3217" s="3" t="str">
        <f t="shared" si="350"/>
        <v>45-54</v>
      </c>
      <c r="Y3217" s="3" t="str">
        <f t="shared" si="351"/>
        <v>Middle Income</v>
      </c>
      <c r="Z3217" s="3" t="str">
        <f t="shared" si="352"/>
        <v>Good</v>
      </c>
      <c r="AA3217" s="27">
        <f t="shared" si="353"/>
        <v>0.17034939523358544</v>
      </c>
      <c r="AB3217" s="3" t="str">
        <f t="shared" si="354"/>
        <v>Medium</v>
      </c>
      <c r="AC3217" s="3" t="str">
        <f t="shared" si="355"/>
        <v>High</v>
      </c>
      <c r="AD3217" s="3" t="str">
        <f t="shared" si="356"/>
        <v>No</v>
      </c>
    </row>
    <row r="3218" spans="1:30" ht="15" customHeight="1" x14ac:dyDescent="0.3">
      <c r="A3218" s="3" t="s">
        <v>3239</v>
      </c>
      <c r="B3218" s="3">
        <v>26</v>
      </c>
      <c r="C3218" s="3" t="s">
        <v>23</v>
      </c>
      <c r="D3218" s="3" t="s">
        <v>26</v>
      </c>
      <c r="E3218" s="3">
        <v>50477.129228755497</v>
      </c>
      <c r="F3218" s="3">
        <v>154</v>
      </c>
      <c r="G3218" s="3">
        <v>2956.46712547473</v>
      </c>
      <c r="H3218" s="3">
        <v>8</v>
      </c>
      <c r="I3218" s="3">
        <v>887.38625979572498</v>
      </c>
      <c r="J3218" s="3">
        <v>36</v>
      </c>
      <c r="K3218" s="3">
        <v>579.62072146328103</v>
      </c>
      <c r="L3218" s="3">
        <v>68</v>
      </c>
      <c r="M3218" s="3">
        <v>5</v>
      </c>
      <c r="N3218" s="3">
        <v>0</v>
      </c>
      <c r="O3218" s="3">
        <v>436</v>
      </c>
      <c r="P3218" s="3">
        <v>0</v>
      </c>
      <c r="Q3218" s="3">
        <v>22462.9767409661</v>
      </c>
      <c r="R3218" s="3">
        <v>4</v>
      </c>
      <c r="S3218" s="3">
        <v>0</v>
      </c>
      <c r="T3218" s="3">
        <v>0</v>
      </c>
      <c r="U3218" s="3">
        <v>500</v>
      </c>
      <c r="V3218" s="3">
        <v>1</v>
      </c>
      <c r="W3218" s="3" t="str">
        <f>IF(Bank_data3[[#This Row],[credit_risk]]=1,"High Risk","Low Risk")</f>
        <v>High Risk</v>
      </c>
      <c r="X3218" s="3" t="str">
        <f t="shared" si="350"/>
        <v>25-34</v>
      </c>
      <c r="Y3218" s="3" t="str">
        <f t="shared" si="351"/>
        <v>Middle Income</v>
      </c>
      <c r="Z3218" s="3" t="str">
        <f t="shared" si="352"/>
        <v>Poor</v>
      </c>
      <c r="AA3218" s="27">
        <f t="shared" si="353"/>
        <v>0.44501296100194088</v>
      </c>
      <c r="AB3218" s="3" t="str">
        <f t="shared" si="354"/>
        <v>Medium</v>
      </c>
      <c r="AC3218" s="3" t="str">
        <f t="shared" si="355"/>
        <v>High</v>
      </c>
      <c r="AD3218" s="3" t="str">
        <f t="shared" si="356"/>
        <v>No</v>
      </c>
    </row>
    <row r="3219" spans="1:30" ht="15" customHeight="1" x14ac:dyDescent="0.3">
      <c r="A3219" s="3" t="s">
        <v>3240</v>
      </c>
      <c r="B3219" s="3">
        <v>40</v>
      </c>
      <c r="C3219" s="3" t="s">
        <v>31</v>
      </c>
      <c r="D3219" s="3" t="s">
        <v>26</v>
      </c>
      <c r="E3219" s="3">
        <v>58006.453964352397</v>
      </c>
      <c r="F3219" s="3">
        <v>91</v>
      </c>
      <c r="G3219" s="3">
        <v>711.00262354301901</v>
      </c>
      <c r="H3219" s="3">
        <v>0</v>
      </c>
      <c r="I3219" s="3">
        <v>1169.6086607990901</v>
      </c>
      <c r="J3219" s="3">
        <v>20</v>
      </c>
      <c r="K3219" s="3">
        <v>941.65000433846603</v>
      </c>
      <c r="L3219" s="3">
        <v>51</v>
      </c>
      <c r="M3219" s="3">
        <v>11</v>
      </c>
      <c r="N3219" s="3">
        <v>8</v>
      </c>
      <c r="O3219" s="3">
        <v>452</v>
      </c>
      <c r="P3219" s="3">
        <v>3</v>
      </c>
      <c r="Q3219" s="3">
        <v>20638.4057669875</v>
      </c>
      <c r="R3219" s="3">
        <v>7</v>
      </c>
      <c r="S3219" s="3">
        <v>0</v>
      </c>
      <c r="T3219" s="3">
        <v>0</v>
      </c>
      <c r="U3219" s="3">
        <v>6339.9042568638097</v>
      </c>
      <c r="V3219" s="3">
        <v>1</v>
      </c>
      <c r="W3219" s="3" t="str">
        <f>IF(Bank_data3[[#This Row],[credit_risk]]=1,"High Risk","Low Risk")</f>
        <v>High Risk</v>
      </c>
      <c r="X3219" s="3" t="str">
        <f t="shared" si="350"/>
        <v>35-44</v>
      </c>
      <c r="Y3219" s="3" t="str">
        <f t="shared" si="351"/>
        <v>Middle Income</v>
      </c>
      <c r="Z3219" s="3" t="str">
        <f t="shared" si="352"/>
        <v>Poor</v>
      </c>
      <c r="AA3219" s="27">
        <f t="shared" si="353"/>
        <v>0.35579499101377132</v>
      </c>
      <c r="AB3219" s="3" t="str">
        <f t="shared" si="354"/>
        <v>Low</v>
      </c>
      <c r="AC3219" s="3" t="str">
        <f t="shared" si="355"/>
        <v>High</v>
      </c>
      <c r="AD3219" s="3" t="str">
        <f t="shared" si="356"/>
        <v>No</v>
      </c>
    </row>
    <row r="3220" spans="1:30" ht="15" customHeight="1" x14ac:dyDescent="0.3">
      <c r="A3220" s="3" t="s">
        <v>3241</v>
      </c>
      <c r="B3220" s="3">
        <v>39</v>
      </c>
      <c r="C3220" s="3" t="s">
        <v>23</v>
      </c>
      <c r="D3220" s="3" t="s">
        <v>33</v>
      </c>
      <c r="E3220" s="3">
        <v>22526.978110970202</v>
      </c>
      <c r="F3220" s="3">
        <v>181</v>
      </c>
      <c r="G3220" s="3">
        <v>826.80223772821398</v>
      </c>
      <c r="H3220" s="3">
        <v>0</v>
      </c>
      <c r="I3220" s="3">
        <v>1257.5581916400499</v>
      </c>
      <c r="J3220" s="3">
        <v>22</v>
      </c>
      <c r="K3220" s="3">
        <v>518.47003161968303</v>
      </c>
      <c r="L3220" s="3">
        <v>5</v>
      </c>
      <c r="M3220" s="3">
        <v>3</v>
      </c>
      <c r="N3220" s="3">
        <v>4</v>
      </c>
      <c r="O3220" s="3">
        <v>643</v>
      </c>
      <c r="P3220" s="3">
        <v>3</v>
      </c>
      <c r="Q3220" s="3">
        <v>11526.136049504499</v>
      </c>
      <c r="R3220" s="3">
        <v>6</v>
      </c>
      <c r="S3220" s="3">
        <v>0</v>
      </c>
      <c r="T3220" s="3">
        <v>0</v>
      </c>
      <c r="U3220" s="3">
        <v>4079.4894080386998</v>
      </c>
      <c r="V3220" s="3">
        <v>1</v>
      </c>
      <c r="W3220" s="3" t="str">
        <f>IF(Bank_data3[[#This Row],[credit_risk]]=1,"High Risk","Low Risk")</f>
        <v>High Risk</v>
      </c>
      <c r="X3220" s="3" t="str">
        <f t="shared" si="350"/>
        <v>35-44</v>
      </c>
      <c r="Y3220" s="3" t="str">
        <f t="shared" si="351"/>
        <v>Low Income</v>
      </c>
      <c r="Z3220" s="3" t="str">
        <f t="shared" si="352"/>
        <v>Fair</v>
      </c>
      <c r="AA3220" s="27">
        <f t="shared" si="353"/>
        <v>0.51165922001280295</v>
      </c>
      <c r="AB3220" s="3" t="str">
        <f t="shared" si="354"/>
        <v>Low</v>
      </c>
      <c r="AC3220" s="3" t="str">
        <f t="shared" si="355"/>
        <v>Low</v>
      </c>
      <c r="AD3220" s="3" t="str">
        <f t="shared" si="356"/>
        <v>No</v>
      </c>
    </row>
    <row r="3221" spans="1:30" ht="15" customHeight="1" x14ac:dyDescent="0.3">
      <c r="A3221" s="3" t="s">
        <v>3242</v>
      </c>
      <c r="B3221" s="3">
        <v>45</v>
      </c>
      <c r="C3221" s="3" t="s">
        <v>23</v>
      </c>
      <c r="D3221" s="3" t="s">
        <v>26</v>
      </c>
      <c r="E3221" s="3">
        <v>36253.352134778797</v>
      </c>
      <c r="F3221" s="3">
        <v>171</v>
      </c>
      <c r="G3221" s="3">
        <v>2855.5447415209801</v>
      </c>
      <c r="H3221" s="3">
        <v>8</v>
      </c>
      <c r="I3221" s="3">
        <v>917.69829076507494</v>
      </c>
      <c r="J3221" s="3">
        <v>23</v>
      </c>
      <c r="K3221" s="3">
        <v>520.52257141630798</v>
      </c>
      <c r="L3221" s="3">
        <v>23</v>
      </c>
      <c r="M3221" s="3">
        <v>19</v>
      </c>
      <c r="N3221" s="3">
        <v>5</v>
      </c>
      <c r="O3221" s="3">
        <v>357</v>
      </c>
      <c r="P3221" s="3">
        <v>2</v>
      </c>
      <c r="Q3221" s="3">
        <v>10599.9488258809</v>
      </c>
      <c r="R3221" s="3">
        <v>7</v>
      </c>
      <c r="S3221" s="3">
        <v>0</v>
      </c>
      <c r="T3221" s="3">
        <v>0</v>
      </c>
      <c r="U3221" s="3">
        <v>7490.3631919264099</v>
      </c>
      <c r="V3221" s="3">
        <v>1</v>
      </c>
      <c r="W3221" s="3" t="str">
        <f>IF(Bank_data3[[#This Row],[credit_risk]]=1,"High Risk","Low Risk")</f>
        <v>High Risk</v>
      </c>
      <c r="X3221" s="3" t="str">
        <f t="shared" si="350"/>
        <v>45-54</v>
      </c>
      <c r="Y3221" s="3" t="str">
        <f t="shared" si="351"/>
        <v>Low Income</v>
      </c>
      <c r="Z3221" s="3" t="str">
        <f t="shared" si="352"/>
        <v>Poor</v>
      </c>
      <c r="AA3221" s="27">
        <f t="shared" si="353"/>
        <v>0.29238534374624325</v>
      </c>
      <c r="AB3221" s="3" t="str">
        <f t="shared" si="354"/>
        <v>Medium</v>
      </c>
      <c r="AC3221" s="3" t="str">
        <f t="shared" si="355"/>
        <v>Medium</v>
      </c>
      <c r="AD3221" s="3" t="str">
        <f t="shared" si="356"/>
        <v>No</v>
      </c>
    </row>
    <row r="3222" spans="1:30" ht="15" customHeight="1" x14ac:dyDescent="0.3">
      <c r="A3222" s="3" t="s">
        <v>3243</v>
      </c>
      <c r="B3222" s="3">
        <v>23</v>
      </c>
      <c r="C3222" s="3" t="s">
        <v>31</v>
      </c>
      <c r="D3222" s="3" t="s">
        <v>24</v>
      </c>
      <c r="E3222" s="3">
        <v>67469.854120739605</v>
      </c>
      <c r="F3222" s="3">
        <v>31</v>
      </c>
      <c r="G3222" s="3">
        <v>1416.8317122486999</v>
      </c>
      <c r="H3222" s="3">
        <v>7</v>
      </c>
      <c r="I3222" s="3">
        <v>980.98723195329296</v>
      </c>
      <c r="J3222" s="3">
        <v>9</v>
      </c>
      <c r="K3222" s="3">
        <v>488.153561211777</v>
      </c>
      <c r="L3222" s="3">
        <v>39</v>
      </c>
      <c r="M3222" s="3">
        <v>9</v>
      </c>
      <c r="N3222" s="3">
        <v>6</v>
      </c>
      <c r="O3222" s="3">
        <v>519</v>
      </c>
      <c r="P3222" s="3">
        <v>1</v>
      </c>
      <c r="Q3222" s="3">
        <v>26154.535258729498</v>
      </c>
      <c r="R3222" s="3">
        <v>2</v>
      </c>
      <c r="S3222" s="3">
        <v>1</v>
      </c>
      <c r="T3222" s="3">
        <v>0</v>
      </c>
      <c r="U3222" s="3">
        <v>3444.7970110260899</v>
      </c>
      <c r="V3222" s="3">
        <v>1</v>
      </c>
      <c r="W3222" s="3" t="str">
        <f>IF(Bank_data3[[#This Row],[credit_risk]]=1,"High Risk","Low Risk")</f>
        <v>High Risk</v>
      </c>
      <c r="X3222" s="3" t="str">
        <f t="shared" si="350"/>
        <v>18-24</v>
      </c>
      <c r="Y3222" s="3" t="str">
        <f t="shared" si="351"/>
        <v>Middle Income</v>
      </c>
      <c r="Z3222" s="3" t="str">
        <f t="shared" si="352"/>
        <v>Poor</v>
      </c>
      <c r="AA3222" s="27">
        <f t="shared" si="353"/>
        <v>0.38764772207636711</v>
      </c>
      <c r="AB3222" s="3" t="str">
        <f t="shared" si="354"/>
        <v>Medium</v>
      </c>
      <c r="AC3222" s="3" t="str">
        <f t="shared" si="355"/>
        <v>High</v>
      </c>
      <c r="AD3222" s="3" t="str">
        <f t="shared" si="356"/>
        <v>No</v>
      </c>
    </row>
    <row r="3223" spans="1:30" ht="15" customHeight="1" x14ac:dyDescent="0.3">
      <c r="A3223" s="3" t="s">
        <v>3244</v>
      </c>
      <c r="B3223" s="3">
        <v>65</v>
      </c>
      <c r="C3223" s="3" t="s">
        <v>23</v>
      </c>
      <c r="D3223" s="3" t="s">
        <v>24</v>
      </c>
      <c r="E3223" s="3">
        <v>61853.928836072198</v>
      </c>
      <c r="F3223" s="3">
        <v>189</v>
      </c>
      <c r="G3223" s="3">
        <v>884.45651469355903</v>
      </c>
      <c r="H3223" s="3">
        <v>8</v>
      </c>
      <c r="I3223" s="3">
        <v>833.35816161147898</v>
      </c>
      <c r="J3223" s="3">
        <v>37</v>
      </c>
      <c r="K3223" s="3">
        <v>373.99008337167902</v>
      </c>
      <c r="L3223" s="3">
        <v>32</v>
      </c>
      <c r="M3223" s="3">
        <v>18</v>
      </c>
      <c r="N3223" s="3">
        <v>0</v>
      </c>
      <c r="O3223" s="3">
        <v>317</v>
      </c>
      <c r="P3223" s="3">
        <v>4</v>
      </c>
      <c r="Q3223" s="3">
        <v>6384.7111750077102</v>
      </c>
      <c r="R3223" s="3">
        <v>6</v>
      </c>
      <c r="S3223" s="3">
        <v>1</v>
      </c>
      <c r="T3223" s="3">
        <v>0</v>
      </c>
      <c r="U3223" s="3">
        <v>3840.50430462343</v>
      </c>
      <c r="V3223" s="3">
        <v>1</v>
      </c>
      <c r="W3223" s="3" t="str">
        <f>IF(Bank_data3[[#This Row],[credit_risk]]=1,"High Risk","Low Risk")</f>
        <v>High Risk</v>
      </c>
      <c r="X3223" s="3" t="str">
        <f t="shared" si="350"/>
        <v>55+</v>
      </c>
      <c r="Y3223" s="3" t="str">
        <f t="shared" si="351"/>
        <v>Middle Income</v>
      </c>
      <c r="Z3223" s="3" t="str">
        <f t="shared" si="352"/>
        <v>Poor</v>
      </c>
      <c r="AA3223" s="27">
        <f t="shared" si="353"/>
        <v>0.10322240308984627</v>
      </c>
      <c r="AB3223" s="3" t="str">
        <f t="shared" si="354"/>
        <v>Low</v>
      </c>
      <c r="AC3223" s="3" t="str">
        <f t="shared" si="355"/>
        <v>High</v>
      </c>
      <c r="AD3223" s="3" t="str">
        <f t="shared" si="356"/>
        <v>No</v>
      </c>
    </row>
    <row r="3224" spans="1:30" ht="15" customHeight="1" x14ac:dyDescent="0.3">
      <c r="A3224" s="3" t="s">
        <v>3245</v>
      </c>
      <c r="B3224" s="3">
        <v>41</v>
      </c>
      <c r="C3224" s="3" t="s">
        <v>23</v>
      </c>
      <c r="D3224" s="3" t="s">
        <v>26</v>
      </c>
      <c r="E3224" s="3">
        <v>10000</v>
      </c>
      <c r="F3224" s="3">
        <v>170</v>
      </c>
      <c r="G3224" s="3">
        <v>409.85459579513298</v>
      </c>
      <c r="H3224" s="3">
        <v>6</v>
      </c>
      <c r="I3224" s="3">
        <v>1068.52891227736</v>
      </c>
      <c r="J3224" s="3">
        <v>5</v>
      </c>
      <c r="K3224" s="3">
        <v>1056.3708621379501</v>
      </c>
      <c r="L3224" s="3">
        <v>8</v>
      </c>
      <c r="M3224" s="3">
        <v>1</v>
      </c>
      <c r="N3224" s="3">
        <v>7</v>
      </c>
      <c r="O3224" s="3">
        <v>727</v>
      </c>
      <c r="P3224" s="3">
        <v>4</v>
      </c>
      <c r="Q3224" s="3">
        <v>8149.7274857221701</v>
      </c>
      <c r="R3224" s="3">
        <v>7</v>
      </c>
      <c r="S3224" s="3">
        <v>0</v>
      </c>
      <c r="T3224" s="3">
        <v>0</v>
      </c>
      <c r="U3224" s="3">
        <v>3780.1560449262902</v>
      </c>
      <c r="V3224" s="3">
        <v>1</v>
      </c>
      <c r="W3224" s="3" t="str">
        <f>IF(Bank_data3[[#This Row],[credit_risk]]=1,"High Risk","Low Risk")</f>
        <v>High Risk</v>
      </c>
      <c r="X3224" s="3" t="str">
        <f t="shared" si="350"/>
        <v>35-44</v>
      </c>
      <c r="Y3224" s="3" t="str">
        <f t="shared" si="351"/>
        <v>Low Income</v>
      </c>
      <c r="Z3224" s="3" t="str">
        <f t="shared" si="352"/>
        <v>Good</v>
      </c>
      <c r="AA3224" s="27">
        <f t="shared" si="353"/>
        <v>0.81497274857221702</v>
      </c>
      <c r="AB3224" s="3" t="str">
        <f t="shared" si="354"/>
        <v>Low</v>
      </c>
      <c r="AC3224" s="3" t="str">
        <f t="shared" si="355"/>
        <v>Low</v>
      </c>
      <c r="AD3224" s="3" t="str">
        <f t="shared" si="356"/>
        <v>No</v>
      </c>
    </row>
    <row r="3225" spans="1:30" ht="15" customHeight="1" x14ac:dyDescent="0.3">
      <c r="A3225" s="3" t="s">
        <v>3246</v>
      </c>
      <c r="B3225" s="3">
        <v>34</v>
      </c>
      <c r="C3225" s="3" t="s">
        <v>28</v>
      </c>
      <c r="D3225" s="3" t="s">
        <v>24</v>
      </c>
      <c r="E3225" s="3">
        <v>56790.132558707199</v>
      </c>
      <c r="F3225" s="3">
        <v>53</v>
      </c>
      <c r="G3225" s="3">
        <v>1611.75786369361</v>
      </c>
      <c r="H3225" s="3">
        <v>9</v>
      </c>
      <c r="I3225" s="3">
        <v>970.44584859297299</v>
      </c>
      <c r="J3225" s="3">
        <v>20</v>
      </c>
      <c r="K3225" s="3">
        <v>292.24612528567701</v>
      </c>
      <c r="L3225" s="3">
        <v>48</v>
      </c>
      <c r="M3225" s="3">
        <v>3</v>
      </c>
      <c r="N3225" s="3">
        <v>5</v>
      </c>
      <c r="O3225" s="3">
        <v>476</v>
      </c>
      <c r="P3225" s="3">
        <v>2</v>
      </c>
      <c r="Q3225" s="3">
        <v>18356.243900749701</v>
      </c>
      <c r="R3225" s="3">
        <v>0</v>
      </c>
      <c r="S3225" s="3">
        <v>0</v>
      </c>
      <c r="T3225" s="3">
        <v>0</v>
      </c>
      <c r="U3225" s="3">
        <v>13141.0480387687</v>
      </c>
      <c r="V3225" s="3">
        <v>1</v>
      </c>
      <c r="W3225" s="3" t="str">
        <f>IF(Bank_data3[[#This Row],[credit_risk]]=1,"High Risk","Low Risk")</f>
        <v>High Risk</v>
      </c>
      <c r="X3225" s="3" t="str">
        <f t="shared" si="350"/>
        <v>25-34</v>
      </c>
      <c r="Y3225" s="3" t="str">
        <f t="shared" si="351"/>
        <v>Middle Income</v>
      </c>
      <c r="Z3225" s="3" t="str">
        <f t="shared" si="352"/>
        <v>Poor</v>
      </c>
      <c r="AA3225" s="27">
        <f t="shared" si="353"/>
        <v>0.32322946036045619</v>
      </c>
      <c r="AB3225" s="3" t="str">
        <f t="shared" si="354"/>
        <v>Medium</v>
      </c>
      <c r="AC3225" s="3" t="str">
        <f t="shared" si="355"/>
        <v>High</v>
      </c>
      <c r="AD3225" s="3" t="str">
        <f t="shared" si="356"/>
        <v>No</v>
      </c>
    </row>
    <row r="3226" spans="1:30" ht="15" customHeight="1" x14ac:dyDescent="0.3">
      <c r="A3226" s="3" t="s">
        <v>3247</v>
      </c>
      <c r="B3226" s="3">
        <v>59</v>
      </c>
      <c r="C3226" s="3" t="s">
        <v>31</v>
      </c>
      <c r="D3226" s="3" t="s">
        <v>24</v>
      </c>
      <c r="E3226" s="3">
        <v>31415.630432574198</v>
      </c>
      <c r="F3226" s="3">
        <v>52</v>
      </c>
      <c r="G3226" s="3">
        <v>1170.3981388928601</v>
      </c>
      <c r="H3226" s="3">
        <v>5</v>
      </c>
      <c r="I3226" s="3">
        <v>780.929167149769</v>
      </c>
      <c r="J3226" s="3">
        <v>36</v>
      </c>
      <c r="K3226" s="3">
        <v>85.583734572059797</v>
      </c>
      <c r="L3226" s="3">
        <v>66</v>
      </c>
      <c r="M3226" s="3">
        <v>14</v>
      </c>
      <c r="N3226" s="3">
        <v>1</v>
      </c>
      <c r="O3226" s="3">
        <v>855</v>
      </c>
      <c r="P3226" s="3">
        <v>5</v>
      </c>
      <c r="Q3226" s="3">
        <v>6801.8241637993597</v>
      </c>
      <c r="R3226" s="3">
        <v>1</v>
      </c>
      <c r="S3226" s="3">
        <v>0</v>
      </c>
      <c r="T3226" s="3">
        <v>0</v>
      </c>
      <c r="U3226" s="3">
        <v>7208.1720438349003</v>
      </c>
      <c r="V3226" s="3">
        <v>0</v>
      </c>
      <c r="W3226" s="3" t="str">
        <f>IF(Bank_data3[[#This Row],[credit_risk]]=1,"High Risk","Low Risk")</f>
        <v>Low Risk</v>
      </c>
      <c r="X3226" s="3" t="str">
        <f t="shared" si="350"/>
        <v>55+</v>
      </c>
      <c r="Y3226" s="3" t="str">
        <f t="shared" si="351"/>
        <v>Low Income</v>
      </c>
      <c r="Z3226" s="3" t="str">
        <f t="shared" si="352"/>
        <v>Excellent</v>
      </c>
      <c r="AA3226" s="27">
        <f t="shared" si="353"/>
        <v>0.21651082821329262</v>
      </c>
      <c r="AB3226" s="3" t="str">
        <f t="shared" si="354"/>
        <v>Medium</v>
      </c>
      <c r="AC3226" s="3" t="str">
        <f t="shared" si="355"/>
        <v>High</v>
      </c>
      <c r="AD3226" s="3" t="str">
        <f t="shared" si="356"/>
        <v>No</v>
      </c>
    </row>
    <row r="3227" spans="1:30" ht="15" customHeight="1" x14ac:dyDescent="0.3">
      <c r="A3227" s="3" t="s">
        <v>3248</v>
      </c>
      <c r="B3227" s="3">
        <v>40</v>
      </c>
      <c r="C3227" s="3" t="s">
        <v>23</v>
      </c>
      <c r="D3227" s="3" t="s">
        <v>33</v>
      </c>
      <c r="E3227" s="3">
        <v>39347.188219304902</v>
      </c>
      <c r="F3227" s="3">
        <v>113</v>
      </c>
      <c r="G3227" s="3">
        <v>1812.2645630667701</v>
      </c>
      <c r="H3227" s="3">
        <v>8</v>
      </c>
      <c r="I3227" s="3">
        <v>1553.19389845151</v>
      </c>
      <c r="J3227" s="3">
        <v>28</v>
      </c>
      <c r="K3227" s="3">
        <v>383.41716671504901</v>
      </c>
      <c r="L3227" s="3">
        <v>22</v>
      </c>
      <c r="M3227" s="3">
        <v>5</v>
      </c>
      <c r="N3227" s="3">
        <v>0</v>
      </c>
      <c r="O3227" s="3">
        <v>781</v>
      </c>
      <c r="P3227" s="3">
        <v>5</v>
      </c>
      <c r="Q3227" s="3">
        <v>14200.289894515099</v>
      </c>
      <c r="R3227" s="3">
        <v>0</v>
      </c>
      <c r="S3227" s="3">
        <v>0</v>
      </c>
      <c r="T3227" s="3">
        <v>0</v>
      </c>
      <c r="U3227" s="3">
        <v>10018.1272276045</v>
      </c>
      <c r="V3227" s="3">
        <v>0</v>
      </c>
      <c r="W3227" s="3" t="str">
        <f>IF(Bank_data3[[#This Row],[credit_risk]]=1,"High Risk","Low Risk")</f>
        <v>Low Risk</v>
      </c>
      <c r="X3227" s="3" t="str">
        <f t="shared" si="350"/>
        <v>35-44</v>
      </c>
      <c r="Y3227" s="3" t="str">
        <f t="shared" si="351"/>
        <v>Low Income</v>
      </c>
      <c r="Z3227" s="3" t="str">
        <f t="shared" si="352"/>
        <v>Very Good</v>
      </c>
      <c r="AA3227" s="27">
        <f t="shared" si="353"/>
        <v>0.36089719589030289</v>
      </c>
      <c r="AB3227" s="3" t="str">
        <f t="shared" si="354"/>
        <v>Medium</v>
      </c>
      <c r="AC3227" s="3" t="str">
        <f t="shared" si="355"/>
        <v>Medium</v>
      </c>
      <c r="AD3227" s="3" t="str">
        <f t="shared" si="356"/>
        <v>No</v>
      </c>
    </row>
    <row r="3228" spans="1:30" ht="15" customHeight="1" x14ac:dyDescent="0.3">
      <c r="A3228" s="3" t="s">
        <v>3249</v>
      </c>
      <c r="B3228" s="3">
        <v>34</v>
      </c>
      <c r="C3228" s="3" t="s">
        <v>31</v>
      </c>
      <c r="D3228" s="3" t="s">
        <v>24</v>
      </c>
      <c r="E3228" s="3">
        <v>45908.103428342001</v>
      </c>
      <c r="F3228" s="3">
        <v>38</v>
      </c>
      <c r="G3228" s="3">
        <v>1652.14674044396</v>
      </c>
      <c r="H3228" s="3">
        <v>1</v>
      </c>
      <c r="I3228" s="3">
        <v>608.83582279536301</v>
      </c>
      <c r="J3228" s="3">
        <v>39</v>
      </c>
      <c r="K3228" s="3">
        <v>591.31646840243297</v>
      </c>
      <c r="L3228" s="3">
        <v>21</v>
      </c>
      <c r="M3228" s="3">
        <v>0</v>
      </c>
      <c r="N3228" s="3">
        <v>0</v>
      </c>
      <c r="O3228" s="3">
        <v>793</v>
      </c>
      <c r="P3228" s="3">
        <v>1</v>
      </c>
      <c r="Q3228" s="3">
        <v>4581.6893176108497</v>
      </c>
      <c r="R3228" s="3">
        <v>7</v>
      </c>
      <c r="S3228" s="3">
        <v>0</v>
      </c>
      <c r="T3228" s="3">
        <v>0</v>
      </c>
      <c r="U3228" s="3">
        <v>9376.5170006400604</v>
      </c>
      <c r="V3228" s="3">
        <v>1</v>
      </c>
      <c r="W3228" s="3" t="str">
        <f>IF(Bank_data3[[#This Row],[credit_risk]]=1,"High Risk","Low Risk")</f>
        <v>High Risk</v>
      </c>
      <c r="X3228" s="3" t="str">
        <f t="shared" si="350"/>
        <v>25-34</v>
      </c>
      <c r="Y3228" s="3" t="str">
        <f t="shared" si="351"/>
        <v>Low Income</v>
      </c>
      <c r="Z3228" s="3" t="str">
        <f t="shared" si="352"/>
        <v>Very Good</v>
      </c>
      <c r="AA3228" s="27">
        <f t="shared" si="353"/>
        <v>9.9801319929550408E-2</v>
      </c>
      <c r="AB3228" s="3" t="str">
        <f t="shared" si="354"/>
        <v>Medium</v>
      </c>
      <c r="AC3228" s="3" t="str">
        <f t="shared" si="355"/>
        <v>Medium</v>
      </c>
      <c r="AD3228" s="3" t="str">
        <f t="shared" si="356"/>
        <v>No</v>
      </c>
    </row>
    <row r="3229" spans="1:30" ht="15" customHeight="1" x14ac:dyDescent="0.3">
      <c r="A3229" s="3" t="s">
        <v>3250</v>
      </c>
      <c r="B3229" s="3">
        <v>41</v>
      </c>
      <c r="C3229" s="3" t="s">
        <v>31</v>
      </c>
      <c r="D3229" s="3" t="s">
        <v>26</v>
      </c>
      <c r="E3229" s="3">
        <v>78033.022837694007</v>
      </c>
      <c r="F3229" s="3">
        <v>209</v>
      </c>
      <c r="G3229" s="3">
        <v>527.51411458121504</v>
      </c>
      <c r="H3229" s="3">
        <v>3</v>
      </c>
      <c r="I3229" s="3">
        <v>1309.05993484792</v>
      </c>
      <c r="J3229" s="3">
        <v>20</v>
      </c>
      <c r="K3229" s="3">
        <v>364.76709379831902</v>
      </c>
      <c r="L3229" s="3">
        <v>71</v>
      </c>
      <c r="M3229" s="3">
        <v>17</v>
      </c>
      <c r="N3229" s="3">
        <v>3</v>
      </c>
      <c r="O3229" s="3">
        <v>785</v>
      </c>
      <c r="P3229" s="3">
        <v>3</v>
      </c>
      <c r="Q3229" s="3">
        <v>20941.0897949178</v>
      </c>
      <c r="R3229" s="3">
        <v>3</v>
      </c>
      <c r="S3229" s="3">
        <v>0</v>
      </c>
      <c r="T3229" s="3">
        <v>0</v>
      </c>
      <c r="U3229" s="3">
        <v>4789.7196703223399</v>
      </c>
      <c r="V3229" s="3">
        <v>0</v>
      </c>
      <c r="W3229" s="3" t="str">
        <f>IF(Bank_data3[[#This Row],[credit_risk]]=1,"High Risk","Low Risk")</f>
        <v>Low Risk</v>
      </c>
      <c r="X3229" s="3" t="str">
        <f t="shared" si="350"/>
        <v>35-44</v>
      </c>
      <c r="Y3229" s="3" t="str">
        <f t="shared" si="351"/>
        <v>Middle Income</v>
      </c>
      <c r="Z3229" s="3" t="str">
        <f t="shared" si="352"/>
        <v>Very Good</v>
      </c>
      <c r="AA3229" s="27">
        <f t="shared" si="353"/>
        <v>0.26836189389298098</v>
      </c>
      <c r="AB3229" s="3" t="str">
        <f t="shared" si="354"/>
        <v>Low</v>
      </c>
      <c r="AC3229" s="3" t="str">
        <f t="shared" si="355"/>
        <v>High</v>
      </c>
      <c r="AD3229" s="3" t="str">
        <f t="shared" si="356"/>
        <v>No</v>
      </c>
    </row>
    <row r="3230" spans="1:30" ht="15" customHeight="1" x14ac:dyDescent="0.3">
      <c r="A3230" s="3" t="s">
        <v>3251</v>
      </c>
      <c r="B3230" s="3">
        <v>47</v>
      </c>
      <c r="C3230" s="3" t="s">
        <v>23</v>
      </c>
      <c r="D3230" s="3" t="s">
        <v>26</v>
      </c>
      <c r="E3230" s="3">
        <v>31231.4466347009</v>
      </c>
      <c r="F3230" s="3">
        <v>111</v>
      </c>
      <c r="G3230" s="3">
        <v>845.99736008462696</v>
      </c>
      <c r="H3230" s="3">
        <v>1</v>
      </c>
      <c r="I3230" s="3">
        <v>325.99747578557202</v>
      </c>
      <c r="J3230" s="3">
        <v>21</v>
      </c>
      <c r="K3230" s="3">
        <v>411.11469423536101</v>
      </c>
      <c r="L3230" s="3">
        <v>77</v>
      </c>
      <c r="M3230" s="3">
        <v>7</v>
      </c>
      <c r="N3230" s="3">
        <v>2</v>
      </c>
      <c r="O3230" s="3">
        <v>802</v>
      </c>
      <c r="P3230" s="3">
        <v>5</v>
      </c>
      <c r="Q3230" s="3">
        <v>9405.7863473808102</v>
      </c>
      <c r="R3230" s="3">
        <v>7</v>
      </c>
      <c r="S3230" s="3">
        <v>0</v>
      </c>
      <c r="T3230" s="3">
        <v>0</v>
      </c>
      <c r="U3230" s="3">
        <v>9625.5995234393595</v>
      </c>
      <c r="V3230" s="3">
        <v>1</v>
      </c>
      <c r="W3230" s="3" t="str">
        <f>IF(Bank_data3[[#This Row],[credit_risk]]=1,"High Risk","Low Risk")</f>
        <v>High Risk</v>
      </c>
      <c r="X3230" s="3" t="str">
        <f t="shared" si="350"/>
        <v>45-54</v>
      </c>
      <c r="Y3230" s="3" t="str">
        <f t="shared" si="351"/>
        <v>Low Income</v>
      </c>
      <c r="Z3230" s="3" t="str">
        <f t="shared" si="352"/>
        <v>Excellent</v>
      </c>
      <c r="AA3230" s="27">
        <f t="shared" si="353"/>
        <v>0.3011639664789062</v>
      </c>
      <c r="AB3230" s="3" t="str">
        <f t="shared" si="354"/>
        <v>Low</v>
      </c>
      <c r="AC3230" s="3" t="str">
        <f t="shared" si="355"/>
        <v>High</v>
      </c>
      <c r="AD3230" s="3" t="str">
        <f t="shared" si="356"/>
        <v>No</v>
      </c>
    </row>
    <row r="3231" spans="1:30" ht="15" customHeight="1" x14ac:dyDescent="0.3">
      <c r="A3231" s="3" t="s">
        <v>3252</v>
      </c>
      <c r="B3231" s="3">
        <v>33</v>
      </c>
      <c r="C3231" s="3" t="s">
        <v>28</v>
      </c>
      <c r="D3231" s="3" t="s">
        <v>24</v>
      </c>
      <c r="E3231" s="3">
        <v>24729.919674797198</v>
      </c>
      <c r="F3231" s="3">
        <v>62</v>
      </c>
      <c r="G3231" s="3">
        <v>2255.7054152918499</v>
      </c>
      <c r="H3231" s="3">
        <v>5</v>
      </c>
      <c r="I3231" s="3">
        <v>1084.76578775801</v>
      </c>
      <c r="J3231" s="3">
        <v>34</v>
      </c>
      <c r="K3231" s="3">
        <v>19.7404722200226</v>
      </c>
      <c r="L3231" s="3">
        <v>7</v>
      </c>
      <c r="M3231" s="3">
        <v>12</v>
      </c>
      <c r="N3231" s="3">
        <v>5</v>
      </c>
      <c r="O3231" s="3">
        <v>309</v>
      </c>
      <c r="P3231" s="3">
        <v>0</v>
      </c>
      <c r="Q3231" s="3">
        <v>8102.2614245401101</v>
      </c>
      <c r="R3231" s="3">
        <v>6</v>
      </c>
      <c r="S3231" s="3">
        <v>0</v>
      </c>
      <c r="T3231" s="3">
        <v>0</v>
      </c>
      <c r="U3231" s="3">
        <v>8281.0634573439402</v>
      </c>
      <c r="V3231" s="3">
        <v>1</v>
      </c>
      <c r="W3231" s="3" t="str">
        <f>IF(Bank_data3[[#This Row],[credit_risk]]=1,"High Risk","Low Risk")</f>
        <v>High Risk</v>
      </c>
      <c r="X3231" s="3" t="str">
        <f t="shared" si="350"/>
        <v>25-34</v>
      </c>
      <c r="Y3231" s="3" t="str">
        <f t="shared" si="351"/>
        <v>Low Income</v>
      </c>
      <c r="Z3231" s="3" t="str">
        <f t="shared" si="352"/>
        <v>Poor</v>
      </c>
      <c r="AA3231" s="27">
        <f t="shared" si="353"/>
        <v>0.32762991271651004</v>
      </c>
      <c r="AB3231" s="3" t="str">
        <f t="shared" si="354"/>
        <v>Medium</v>
      </c>
      <c r="AC3231" s="3" t="str">
        <f t="shared" si="355"/>
        <v>Low</v>
      </c>
      <c r="AD3231" s="3" t="str">
        <f t="shared" si="356"/>
        <v>No</v>
      </c>
    </row>
    <row r="3232" spans="1:30" ht="15" customHeight="1" x14ac:dyDescent="0.3">
      <c r="A3232" s="3" t="s">
        <v>3253</v>
      </c>
      <c r="B3232" s="3">
        <v>46</v>
      </c>
      <c r="C3232" s="3" t="s">
        <v>31</v>
      </c>
      <c r="D3232" s="3" t="s">
        <v>26</v>
      </c>
      <c r="E3232" s="3">
        <v>58105.738882053003</v>
      </c>
      <c r="F3232" s="3">
        <v>148</v>
      </c>
      <c r="G3232" s="3">
        <v>2326.1801792019801</v>
      </c>
      <c r="H3232" s="3">
        <v>0</v>
      </c>
      <c r="I3232" s="3">
        <v>1302.79892310439</v>
      </c>
      <c r="J3232" s="3">
        <v>45</v>
      </c>
      <c r="K3232" s="3">
        <v>187.660002759934</v>
      </c>
      <c r="L3232" s="3">
        <v>18</v>
      </c>
      <c r="M3232" s="3">
        <v>18</v>
      </c>
      <c r="N3232" s="3">
        <v>9</v>
      </c>
      <c r="O3232" s="3">
        <v>618</v>
      </c>
      <c r="P3232" s="3">
        <v>2</v>
      </c>
      <c r="Q3232" s="3">
        <v>6941.4516508011002</v>
      </c>
      <c r="R3232" s="3">
        <v>4</v>
      </c>
      <c r="S3232" s="3">
        <v>0</v>
      </c>
      <c r="T3232" s="3">
        <v>0</v>
      </c>
      <c r="U3232" s="3">
        <v>4476.3281131823496</v>
      </c>
      <c r="V3232" s="3">
        <v>1</v>
      </c>
      <c r="W3232" s="3" t="str">
        <f>IF(Bank_data3[[#This Row],[credit_risk]]=1,"High Risk","Low Risk")</f>
        <v>High Risk</v>
      </c>
      <c r="X3232" s="3" t="str">
        <f t="shared" si="350"/>
        <v>45-54</v>
      </c>
      <c r="Y3232" s="3" t="str">
        <f t="shared" si="351"/>
        <v>Middle Income</v>
      </c>
      <c r="Z3232" s="3" t="str">
        <f t="shared" si="352"/>
        <v>Fair</v>
      </c>
      <c r="AA3232" s="27">
        <f t="shared" si="353"/>
        <v>0.1194624108453613</v>
      </c>
      <c r="AB3232" s="3" t="str">
        <f t="shared" si="354"/>
        <v>Medium</v>
      </c>
      <c r="AC3232" s="3" t="str">
        <f t="shared" si="355"/>
        <v>Medium</v>
      </c>
      <c r="AD3232" s="3" t="str">
        <f t="shared" si="356"/>
        <v>No</v>
      </c>
    </row>
    <row r="3233" spans="1:30" ht="15" customHeight="1" x14ac:dyDescent="0.3">
      <c r="A3233" s="3" t="s">
        <v>3254</v>
      </c>
      <c r="B3233" s="3">
        <v>60</v>
      </c>
      <c r="C3233" s="3" t="s">
        <v>23</v>
      </c>
      <c r="D3233" s="3" t="s">
        <v>33</v>
      </c>
      <c r="E3233" s="3">
        <v>49495.682797988004</v>
      </c>
      <c r="F3233" s="3">
        <v>22</v>
      </c>
      <c r="G3233" s="3">
        <v>1202.8528330960701</v>
      </c>
      <c r="H3233" s="3">
        <v>6</v>
      </c>
      <c r="I3233" s="3">
        <v>132.473325147228</v>
      </c>
      <c r="J3233" s="3">
        <v>4</v>
      </c>
      <c r="K3233" s="3">
        <v>170.44541214639</v>
      </c>
      <c r="L3233" s="3">
        <v>37</v>
      </c>
      <c r="M3233" s="3">
        <v>15</v>
      </c>
      <c r="N3233" s="3">
        <v>7</v>
      </c>
      <c r="O3233" s="3">
        <v>789</v>
      </c>
      <c r="P3233" s="3">
        <v>0</v>
      </c>
      <c r="Q3233" s="3">
        <v>5101.0907798512399</v>
      </c>
      <c r="R3233" s="3">
        <v>5</v>
      </c>
      <c r="S3233" s="3">
        <v>1</v>
      </c>
      <c r="T3233" s="3">
        <v>0</v>
      </c>
      <c r="U3233" s="3">
        <v>7297.6344214155497</v>
      </c>
      <c r="V3233" s="3">
        <v>1</v>
      </c>
      <c r="W3233" s="3" t="str">
        <f>IF(Bank_data3[[#This Row],[credit_risk]]=1,"High Risk","Low Risk")</f>
        <v>High Risk</v>
      </c>
      <c r="X3233" s="3" t="str">
        <f t="shared" si="350"/>
        <v>55+</v>
      </c>
      <c r="Y3233" s="3" t="str">
        <f t="shared" si="351"/>
        <v>Low Income</v>
      </c>
      <c r="Z3233" s="3" t="str">
        <f t="shared" si="352"/>
        <v>Very Good</v>
      </c>
      <c r="AA3233" s="27">
        <f t="shared" si="353"/>
        <v>0.10306132760448754</v>
      </c>
      <c r="AB3233" s="3" t="str">
        <f t="shared" si="354"/>
        <v>Medium</v>
      </c>
      <c r="AC3233" s="3" t="str">
        <f t="shared" si="355"/>
        <v>High</v>
      </c>
      <c r="AD3233" s="3" t="str">
        <f t="shared" si="356"/>
        <v>No</v>
      </c>
    </row>
    <row r="3234" spans="1:30" ht="15" customHeight="1" x14ac:dyDescent="0.3">
      <c r="A3234" s="3" t="s">
        <v>3255</v>
      </c>
      <c r="B3234" s="3">
        <v>59</v>
      </c>
      <c r="C3234" s="3" t="s">
        <v>31</v>
      </c>
      <c r="D3234" s="3" t="s">
        <v>24</v>
      </c>
      <c r="E3234" s="3">
        <v>71726.058297545896</v>
      </c>
      <c r="F3234" s="3">
        <v>135</v>
      </c>
      <c r="G3234" s="3">
        <v>1640.8397498018201</v>
      </c>
      <c r="H3234" s="3">
        <v>6</v>
      </c>
      <c r="I3234" s="3">
        <v>848.63270056928297</v>
      </c>
      <c r="J3234" s="3">
        <v>14</v>
      </c>
      <c r="K3234" s="3">
        <v>709.33101352913297</v>
      </c>
      <c r="L3234" s="3">
        <v>5</v>
      </c>
      <c r="M3234" s="3">
        <v>0</v>
      </c>
      <c r="N3234" s="3">
        <v>0</v>
      </c>
      <c r="O3234" s="3">
        <v>557</v>
      </c>
      <c r="P3234" s="3">
        <v>0</v>
      </c>
      <c r="Q3234" s="3">
        <v>9903.7360838610493</v>
      </c>
      <c r="R3234" s="3">
        <v>3</v>
      </c>
      <c r="S3234" s="3">
        <v>0</v>
      </c>
      <c r="T3234" s="3">
        <v>1</v>
      </c>
      <c r="U3234" s="3">
        <v>15875.7186434864</v>
      </c>
      <c r="V3234" s="3">
        <v>1</v>
      </c>
      <c r="W3234" s="3" t="str">
        <f>IF(Bank_data3[[#This Row],[credit_risk]]=1,"High Risk","Low Risk")</f>
        <v>High Risk</v>
      </c>
      <c r="X3234" s="3" t="str">
        <f t="shared" si="350"/>
        <v>55+</v>
      </c>
      <c r="Y3234" s="3" t="str">
        <f t="shared" si="351"/>
        <v>Middle Income</v>
      </c>
      <c r="Z3234" s="3" t="str">
        <f t="shared" si="352"/>
        <v>Poor</v>
      </c>
      <c r="AA3234" s="27">
        <f t="shared" si="353"/>
        <v>0.13807723885755346</v>
      </c>
      <c r="AB3234" s="3" t="str">
        <f t="shared" si="354"/>
        <v>Medium</v>
      </c>
      <c r="AC3234" s="3" t="str">
        <f t="shared" si="355"/>
        <v>Low</v>
      </c>
      <c r="AD3234" s="3" t="str">
        <f t="shared" si="356"/>
        <v>No</v>
      </c>
    </row>
    <row r="3235" spans="1:30" ht="15" customHeight="1" x14ac:dyDescent="0.3">
      <c r="A3235" s="3" t="s">
        <v>3256</v>
      </c>
      <c r="B3235" s="3">
        <v>47</v>
      </c>
      <c r="C3235" s="3" t="s">
        <v>28</v>
      </c>
      <c r="D3235" s="3" t="s">
        <v>24</v>
      </c>
      <c r="E3235" s="3">
        <v>43648.989694675598</v>
      </c>
      <c r="F3235" s="3">
        <v>148</v>
      </c>
      <c r="G3235" s="3">
        <v>667.40638048411995</v>
      </c>
      <c r="H3235" s="3">
        <v>6</v>
      </c>
      <c r="I3235" s="3">
        <v>1050.3949144354201</v>
      </c>
      <c r="J3235" s="3">
        <v>40</v>
      </c>
      <c r="K3235" s="3">
        <v>149.78140988513599</v>
      </c>
      <c r="L3235" s="3">
        <v>51</v>
      </c>
      <c r="M3235" s="3">
        <v>1</v>
      </c>
      <c r="N3235" s="3">
        <v>6</v>
      </c>
      <c r="O3235" s="3">
        <v>703</v>
      </c>
      <c r="P3235" s="3">
        <v>2</v>
      </c>
      <c r="Q3235" s="3">
        <v>0</v>
      </c>
      <c r="R3235" s="3">
        <v>3</v>
      </c>
      <c r="S3235" s="3">
        <v>0</v>
      </c>
      <c r="T3235" s="3">
        <v>0</v>
      </c>
      <c r="U3235" s="3">
        <v>2292.0728247274101</v>
      </c>
      <c r="V3235" s="3">
        <v>0</v>
      </c>
      <c r="W3235" s="3" t="str">
        <f>IF(Bank_data3[[#This Row],[credit_risk]]=1,"High Risk","Low Risk")</f>
        <v>Low Risk</v>
      </c>
      <c r="X3235" s="3" t="str">
        <f t="shared" si="350"/>
        <v>45-54</v>
      </c>
      <c r="Y3235" s="3" t="str">
        <f t="shared" si="351"/>
        <v>Low Income</v>
      </c>
      <c r="Z3235" s="3" t="str">
        <f t="shared" si="352"/>
        <v>Good</v>
      </c>
      <c r="AA3235" s="27">
        <f t="shared" si="353"/>
        <v>0</v>
      </c>
      <c r="AB3235" s="3" t="str">
        <f t="shared" si="354"/>
        <v>Low</v>
      </c>
      <c r="AC3235" s="3" t="str">
        <f t="shared" si="355"/>
        <v>High</v>
      </c>
      <c r="AD3235" s="3" t="str">
        <f t="shared" si="356"/>
        <v>No</v>
      </c>
    </row>
    <row r="3236" spans="1:30" ht="15" customHeight="1" x14ac:dyDescent="0.3">
      <c r="A3236" s="3" t="s">
        <v>3257</v>
      </c>
      <c r="B3236" s="3">
        <v>45</v>
      </c>
      <c r="C3236" s="3" t="s">
        <v>28</v>
      </c>
      <c r="D3236" s="3" t="s">
        <v>24</v>
      </c>
      <c r="E3236" s="3">
        <v>71794.710665456005</v>
      </c>
      <c r="F3236" s="3">
        <v>126</v>
      </c>
      <c r="G3236" s="3">
        <v>1457.0546689974301</v>
      </c>
      <c r="H3236" s="3">
        <v>3</v>
      </c>
      <c r="I3236" s="3">
        <v>888.18726144482298</v>
      </c>
      <c r="J3236" s="3">
        <v>46</v>
      </c>
      <c r="K3236" s="3">
        <v>337.53920717333898</v>
      </c>
      <c r="L3236" s="3">
        <v>33</v>
      </c>
      <c r="M3236" s="3">
        <v>18</v>
      </c>
      <c r="N3236" s="3">
        <v>7</v>
      </c>
      <c r="O3236" s="3">
        <v>523</v>
      </c>
      <c r="P3236" s="3">
        <v>4</v>
      </c>
      <c r="Q3236" s="3">
        <v>5459.1323963217101</v>
      </c>
      <c r="R3236" s="3">
        <v>1</v>
      </c>
      <c r="S3236" s="3">
        <v>0</v>
      </c>
      <c r="T3236" s="3">
        <v>0</v>
      </c>
      <c r="U3236" s="3">
        <v>5780.2148085117897</v>
      </c>
      <c r="V3236" s="3">
        <v>1</v>
      </c>
      <c r="W3236" s="3" t="str">
        <f>IF(Bank_data3[[#This Row],[credit_risk]]=1,"High Risk","Low Risk")</f>
        <v>High Risk</v>
      </c>
      <c r="X3236" s="3" t="str">
        <f t="shared" si="350"/>
        <v>45-54</v>
      </c>
      <c r="Y3236" s="3" t="str">
        <f t="shared" si="351"/>
        <v>Middle Income</v>
      </c>
      <c r="Z3236" s="3" t="str">
        <f t="shared" si="352"/>
        <v>Poor</v>
      </c>
      <c r="AA3236" s="27">
        <f t="shared" si="353"/>
        <v>7.6038086172667996E-2</v>
      </c>
      <c r="AB3236" s="3" t="str">
        <f t="shared" si="354"/>
        <v>Medium</v>
      </c>
      <c r="AC3236" s="3" t="str">
        <f t="shared" si="355"/>
        <v>High</v>
      </c>
      <c r="AD3236" s="3" t="str">
        <f t="shared" si="356"/>
        <v>No</v>
      </c>
    </row>
    <row r="3237" spans="1:30" ht="15" customHeight="1" x14ac:dyDescent="0.3">
      <c r="A3237" s="3" t="s">
        <v>3258</v>
      </c>
      <c r="B3237" s="3">
        <v>68</v>
      </c>
      <c r="C3237" s="3" t="s">
        <v>28</v>
      </c>
      <c r="D3237" s="3" t="s">
        <v>26</v>
      </c>
      <c r="E3237" s="3">
        <v>50292.834758928999</v>
      </c>
      <c r="F3237" s="3">
        <v>170</v>
      </c>
      <c r="G3237" s="3">
        <v>2384.26775162474</v>
      </c>
      <c r="H3237" s="3">
        <v>7</v>
      </c>
      <c r="I3237" s="3">
        <v>932.35457746243696</v>
      </c>
      <c r="J3237" s="3">
        <v>18</v>
      </c>
      <c r="K3237" s="3">
        <v>452.72907039894801</v>
      </c>
      <c r="L3237" s="3">
        <v>73</v>
      </c>
      <c r="M3237" s="3">
        <v>13</v>
      </c>
      <c r="N3237" s="3">
        <v>4</v>
      </c>
      <c r="O3237" s="3">
        <v>847</v>
      </c>
      <c r="P3237" s="3">
        <v>1</v>
      </c>
      <c r="Q3237" s="3">
        <v>12101.3408977412</v>
      </c>
      <c r="R3237" s="3">
        <v>4</v>
      </c>
      <c r="S3237" s="3">
        <v>0</v>
      </c>
      <c r="T3237" s="3">
        <v>0</v>
      </c>
      <c r="U3237" s="3">
        <v>10071.010983734401</v>
      </c>
      <c r="V3237" s="3">
        <v>1</v>
      </c>
      <c r="W3237" s="3" t="str">
        <f>IF(Bank_data3[[#This Row],[credit_risk]]=1,"High Risk","Low Risk")</f>
        <v>High Risk</v>
      </c>
      <c r="X3237" s="3" t="str">
        <f t="shared" si="350"/>
        <v>55+</v>
      </c>
      <c r="Y3237" s="3" t="str">
        <f t="shared" si="351"/>
        <v>Middle Income</v>
      </c>
      <c r="Z3237" s="3" t="str">
        <f t="shared" si="352"/>
        <v>Excellent</v>
      </c>
      <c r="AA3237" s="27">
        <f t="shared" si="353"/>
        <v>0.24061759405185895</v>
      </c>
      <c r="AB3237" s="3" t="str">
        <f t="shared" si="354"/>
        <v>Medium</v>
      </c>
      <c r="AC3237" s="3" t="str">
        <f t="shared" si="355"/>
        <v>High</v>
      </c>
      <c r="AD3237" s="3" t="str">
        <f t="shared" si="356"/>
        <v>No</v>
      </c>
    </row>
    <row r="3238" spans="1:30" ht="15" customHeight="1" x14ac:dyDescent="0.3">
      <c r="A3238" s="3" t="s">
        <v>3259</v>
      </c>
      <c r="B3238" s="3">
        <v>21</v>
      </c>
      <c r="C3238" s="3" t="s">
        <v>23</v>
      </c>
      <c r="D3238" s="3" t="s">
        <v>26</v>
      </c>
      <c r="E3238" s="3">
        <v>59524.071954147003</v>
      </c>
      <c r="F3238" s="3">
        <v>3</v>
      </c>
      <c r="G3238" s="3">
        <v>2834.6445309266701</v>
      </c>
      <c r="H3238" s="3">
        <v>4</v>
      </c>
      <c r="I3238" s="3">
        <v>847.678106831832</v>
      </c>
      <c r="J3238" s="3">
        <v>15</v>
      </c>
      <c r="K3238" s="3">
        <v>230.33837920811499</v>
      </c>
      <c r="L3238" s="3">
        <v>10</v>
      </c>
      <c r="M3238" s="3">
        <v>14</v>
      </c>
      <c r="N3238" s="3">
        <v>7</v>
      </c>
      <c r="O3238" s="3">
        <v>560</v>
      </c>
      <c r="P3238" s="3">
        <v>4</v>
      </c>
      <c r="Q3238" s="3">
        <v>12529.1257868392</v>
      </c>
      <c r="R3238" s="3">
        <v>0</v>
      </c>
      <c r="S3238" s="3">
        <v>0</v>
      </c>
      <c r="T3238" s="3">
        <v>0</v>
      </c>
      <c r="U3238" s="3">
        <v>1378.90656377648</v>
      </c>
      <c r="V3238" s="3">
        <v>1</v>
      </c>
      <c r="W3238" s="3" t="str">
        <f>IF(Bank_data3[[#This Row],[credit_risk]]=1,"High Risk","Low Risk")</f>
        <v>High Risk</v>
      </c>
      <c r="X3238" s="3" t="str">
        <f t="shared" si="350"/>
        <v>18-24</v>
      </c>
      <c r="Y3238" s="3" t="str">
        <f t="shared" si="351"/>
        <v>Middle Income</v>
      </c>
      <c r="Z3238" s="3" t="str">
        <f t="shared" si="352"/>
        <v>Poor</v>
      </c>
      <c r="AA3238" s="27">
        <f t="shared" si="353"/>
        <v>0.21048838521146074</v>
      </c>
      <c r="AB3238" s="3" t="str">
        <f t="shared" si="354"/>
        <v>Medium</v>
      </c>
      <c r="AC3238" s="3" t="str">
        <f t="shared" si="355"/>
        <v>Medium</v>
      </c>
      <c r="AD3238" s="3" t="str">
        <f t="shared" si="356"/>
        <v>No</v>
      </c>
    </row>
    <row r="3239" spans="1:30" ht="15" customHeight="1" x14ac:dyDescent="0.3">
      <c r="A3239" s="3" t="s">
        <v>3260</v>
      </c>
      <c r="B3239" s="3">
        <v>44</v>
      </c>
      <c r="C3239" s="3" t="s">
        <v>23</v>
      </c>
      <c r="D3239" s="3" t="s">
        <v>24</v>
      </c>
      <c r="E3239" s="3">
        <v>79230.9827662928</v>
      </c>
      <c r="F3239" s="3">
        <v>21</v>
      </c>
      <c r="G3239" s="3">
        <v>1399.5040314590899</v>
      </c>
      <c r="H3239" s="3">
        <v>1</v>
      </c>
      <c r="I3239" s="3">
        <v>417.01326077344299</v>
      </c>
      <c r="J3239" s="3">
        <v>39</v>
      </c>
      <c r="K3239" s="3">
        <v>568.993652663391</v>
      </c>
      <c r="L3239" s="3">
        <v>42</v>
      </c>
      <c r="M3239" s="3">
        <v>1</v>
      </c>
      <c r="N3239" s="3">
        <v>0</v>
      </c>
      <c r="O3239" s="3">
        <v>575</v>
      </c>
      <c r="P3239" s="3">
        <v>3</v>
      </c>
      <c r="Q3239" s="3">
        <v>11576.290460404</v>
      </c>
      <c r="R3239" s="3">
        <v>7</v>
      </c>
      <c r="S3239" s="3">
        <v>0</v>
      </c>
      <c r="T3239" s="3">
        <v>0</v>
      </c>
      <c r="U3239" s="3">
        <v>6711.0012091194003</v>
      </c>
      <c r="V3239" s="3">
        <v>1</v>
      </c>
      <c r="W3239" s="3" t="str">
        <f>IF(Bank_data3[[#This Row],[credit_risk]]=1,"High Risk","Low Risk")</f>
        <v>High Risk</v>
      </c>
      <c r="X3239" s="3" t="str">
        <f t="shared" si="350"/>
        <v>35-44</v>
      </c>
      <c r="Y3239" s="3" t="str">
        <f t="shared" si="351"/>
        <v>Middle Income</v>
      </c>
      <c r="Z3239" s="3" t="str">
        <f t="shared" si="352"/>
        <v>Poor</v>
      </c>
      <c r="AA3239" s="27">
        <f t="shared" si="353"/>
        <v>0.14610812659676986</v>
      </c>
      <c r="AB3239" s="3" t="str">
        <f t="shared" si="354"/>
        <v>Medium</v>
      </c>
      <c r="AC3239" s="3" t="str">
        <f t="shared" si="355"/>
        <v>High</v>
      </c>
      <c r="AD3239" s="3" t="str">
        <f t="shared" si="356"/>
        <v>No</v>
      </c>
    </row>
    <row r="3240" spans="1:30" ht="15" customHeight="1" x14ac:dyDescent="0.3">
      <c r="A3240" s="3" t="s">
        <v>3261</v>
      </c>
      <c r="B3240" s="3">
        <v>22</v>
      </c>
      <c r="C3240" s="3" t="s">
        <v>28</v>
      </c>
      <c r="D3240" s="3" t="s">
        <v>26</v>
      </c>
      <c r="E3240" s="3">
        <v>46989.537714694903</v>
      </c>
      <c r="F3240" s="3">
        <v>89</v>
      </c>
      <c r="G3240" s="3">
        <v>1248.6421776345101</v>
      </c>
      <c r="H3240" s="3">
        <v>4</v>
      </c>
      <c r="I3240" s="3">
        <v>1628.81595725441</v>
      </c>
      <c r="J3240" s="3">
        <v>46</v>
      </c>
      <c r="K3240" s="3">
        <v>612.48060825503899</v>
      </c>
      <c r="L3240" s="3">
        <v>34</v>
      </c>
      <c r="M3240" s="3">
        <v>12</v>
      </c>
      <c r="N3240" s="3">
        <v>1</v>
      </c>
      <c r="O3240" s="3">
        <v>655</v>
      </c>
      <c r="P3240" s="3">
        <v>1</v>
      </c>
      <c r="Q3240" s="3">
        <v>7446.0671542095797</v>
      </c>
      <c r="R3240" s="3">
        <v>7</v>
      </c>
      <c r="S3240" s="3">
        <v>1</v>
      </c>
      <c r="T3240" s="3">
        <v>0</v>
      </c>
      <c r="U3240" s="3">
        <v>12805.413589723599</v>
      </c>
      <c r="V3240" s="3">
        <v>1</v>
      </c>
      <c r="W3240" s="3" t="str">
        <f>IF(Bank_data3[[#This Row],[credit_risk]]=1,"High Risk","Low Risk")</f>
        <v>High Risk</v>
      </c>
      <c r="X3240" s="3" t="str">
        <f t="shared" si="350"/>
        <v>18-24</v>
      </c>
      <c r="Y3240" s="3" t="str">
        <f t="shared" si="351"/>
        <v>Low Income</v>
      </c>
      <c r="Z3240" s="3" t="str">
        <f t="shared" si="352"/>
        <v>Fair</v>
      </c>
      <c r="AA3240" s="27">
        <f t="shared" si="353"/>
        <v>0.15846223470891888</v>
      </c>
      <c r="AB3240" s="3" t="str">
        <f t="shared" si="354"/>
        <v>Medium</v>
      </c>
      <c r="AC3240" s="3" t="str">
        <f t="shared" si="355"/>
        <v>High</v>
      </c>
      <c r="AD3240" s="3" t="str">
        <f t="shared" si="356"/>
        <v>No</v>
      </c>
    </row>
    <row r="3241" spans="1:30" ht="15" customHeight="1" x14ac:dyDescent="0.3">
      <c r="A3241" s="3" t="s">
        <v>3262</v>
      </c>
      <c r="B3241" s="3">
        <v>27</v>
      </c>
      <c r="C3241" s="3" t="s">
        <v>23</v>
      </c>
      <c r="D3241" s="3" t="s">
        <v>26</v>
      </c>
      <c r="E3241" s="3">
        <v>68803.992242157299</v>
      </c>
      <c r="F3241" s="3">
        <v>156</v>
      </c>
      <c r="G3241" s="3">
        <v>350.84181138458399</v>
      </c>
      <c r="H3241" s="3">
        <v>11</v>
      </c>
      <c r="I3241" s="3">
        <v>623.76174783946999</v>
      </c>
      <c r="J3241" s="3">
        <v>42</v>
      </c>
      <c r="K3241" s="3">
        <v>865.47045138204805</v>
      </c>
      <c r="L3241" s="3">
        <v>10</v>
      </c>
      <c r="M3241" s="3">
        <v>19</v>
      </c>
      <c r="N3241" s="3">
        <v>3</v>
      </c>
      <c r="O3241" s="3">
        <v>625</v>
      </c>
      <c r="P3241" s="3">
        <v>2</v>
      </c>
      <c r="Q3241" s="3">
        <v>21081.7855278442</v>
      </c>
      <c r="R3241" s="3">
        <v>5</v>
      </c>
      <c r="S3241" s="3">
        <v>0</v>
      </c>
      <c r="T3241" s="3">
        <v>0</v>
      </c>
      <c r="U3241" s="3">
        <v>5793.92951282998</v>
      </c>
      <c r="V3241" s="3">
        <v>1</v>
      </c>
      <c r="W3241" s="3" t="str">
        <f>IF(Bank_data3[[#This Row],[credit_risk]]=1,"High Risk","Low Risk")</f>
        <v>High Risk</v>
      </c>
      <c r="X3241" s="3" t="str">
        <f t="shared" si="350"/>
        <v>25-34</v>
      </c>
      <c r="Y3241" s="3" t="str">
        <f t="shared" si="351"/>
        <v>Middle Income</v>
      </c>
      <c r="Z3241" s="3" t="str">
        <f t="shared" si="352"/>
        <v>Fair</v>
      </c>
      <c r="AA3241" s="27">
        <f t="shared" si="353"/>
        <v>0.30640352166842805</v>
      </c>
      <c r="AB3241" s="3" t="str">
        <f t="shared" si="354"/>
        <v>Low</v>
      </c>
      <c r="AC3241" s="3" t="str">
        <f t="shared" si="355"/>
        <v>Medium</v>
      </c>
      <c r="AD3241" s="3" t="str">
        <f t="shared" si="356"/>
        <v>No</v>
      </c>
    </row>
    <row r="3242" spans="1:30" ht="15" customHeight="1" x14ac:dyDescent="0.3">
      <c r="A3242" s="3" t="s">
        <v>3263</v>
      </c>
      <c r="B3242" s="3">
        <v>63</v>
      </c>
      <c r="C3242" s="3" t="s">
        <v>28</v>
      </c>
      <c r="D3242" s="3" t="s">
        <v>24</v>
      </c>
      <c r="E3242" s="3">
        <v>38955.225708715901</v>
      </c>
      <c r="F3242" s="3">
        <v>31</v>
      </c>
      <c r="G3242" s="3">
        <v>1021.22294976975</v>
      </c>
      <c r="H3242" s="3">
        <v>9</v>
      </c>
      <c r="I3242" s="3">
        <v>951.95643357261702</v>
      </c>
      <c r="J3242" s="3">
        <v>22</v>
      </c>
      <c r="K3242" s="3">
        <v>500.67851555373102</v>
      </c>
      <c r="L3242" s="3">
        <v>39</v>
      </c>
      <c r="M3242" s="3">
        <v>19</v>
      </c>
      <c r="N3242" s="3">
        <v>0</v>
      </c>
      <c r="O3242" s="3">
        <v>527</v>
      </c>
      <c r="P3242" s="3">
        <v>2</v>
      </c>
      <c r="Q3242" s="3">
        <v>17215.170998125301</v>
      </c>
      <c r="R3242" s="3">
        <v>2</v>
      </c>
      <c r="S3242" s="3">
        <v>1</v>
      </c>
      <c r="T3242" s="3">
        <v>0</v>
      </c>
      <c r="U3242" s="3">
        <v>12502.012427646099</v>
      </c>
      <c r="V3242" s="3">
        <v>1</v>
      </c>
      <c r="W3242" s="3" t="str">
        <f>IF(Bank_data3[[#This Row],[credit_risk]]=1,"High Risk","Low Risk")</f>
        <v>High Risk</v>
      </c>
      <c r="X3242" s="3" t="str">
        <f t="shared" si="350"/>
        <v>55+</v>
      </c>
      <c r="Y3242" s="3" t="str">
        <f t="shared" si="351"/>
        <v>Low Income</v>
      </c>
      <c r="Z3242" s="3" t="str">
        <f t="shared" si="352"/>
        <v>Poor</v>
      </c>
      <c r="AA3242" s="27">
        <f t="shared" si="353"/>
        <v>0.44192199338928623</v>
      </c>
      <c r="AB3242" s="3" t="str">
        <f t="shared" si="354"/>
        <v>Medium</v>
      </c>
      <c r="AC3242" s="3" t="str">
        <f t="shared" si="355"/>
        <v>High</v>
      </c>
      <c r="AD3242" s="3" t="str">
        <f t="shared" si="356"/>
        <v>No</v>
      </c>
    </row>
    <row r="3243" spans="1:30" ht="15" customHeight="1" x14ac:dyDescent="0.3">
      <c r="A3243" s="3" t="s">
        <v>3264</v>
      </c>
      <c r="B3243" s="3">
        <v>52</v>
      </c>
      <c r="C3243" s="3" t="s">
        <v>23</v>
      </c>
      <c r="D3243" s="3" t="s">
        <v>24</v>
      </c>
      <c r="E3243" s="3">
        <v>54095.701170132299</v>
      </c>
      <c r="F3243" s="3">
        <v>61</v>
      </c>
      <c r="G3243" s="3">
        <v>1445.2117743398301</v>
      </c>
      <c r="H3243" s="3">
        <v>8</v>
      </c>
      <c r="I3243" s="3">
        <v>573.60611302010102</v>
      </c>
      <c r="J3243" s="3">
        <v>3</v>
      </c>
      <c r="K3243" s="3">
        <v>0</v>
      </c>
      <c r="L3243" s="3">
        <v>31</v>
      </c>
      <c r="M3243" s="3">
        <v>10</v>
      </c>
      <c r="N3243" s="3">
        <v>4</v>
      </c>
      <c r="O3243" s="3">
        <v>899</v>
      </c>
      <c r="P3243" s="3">
        <v>2</v>
      </c>
      <c r="Q3243" s="3">
        <v>11375.3436785459</v>
      </c>
      <c r="R3243" s="3">
        <v>6</v>
      </c>
      <c r="S3243" s="3">
        <v>0</v>
      </c>
      <c r="T3243" s="3">
        <v>0</v>
      </c>
      <c r="U3243" s="3">
        <v>3574.9410337593199</v>
      </c>
      <c r="V3243" s="3">
        <v>1</v>
      </c>
      <c r="W3243" s="3" t="str">
        <f>IF(Bank_data3[[#This Row],[credit_risk]]=1,"High Risk","Low Risk")</f>
        <v>High Risk</v>
      </c>
      <c r="X3243" s="3" t="str">
        <f t="shared" si="350"/>
        <v>45-54</v>
      </c>
      <c r="Y3243" s="3" t="str">
        <f t="shared" si="351"/>
        <v>Middle Income</v>
      </c>
      <c r="Z3243" s="3" t="str">
        <f t="shared" si="352"/>
        <v>Excellent</v>
      </c>
      <c r="AA3243" s="27">
        <f t="shared" si="353"/>
        <v>0.21028184185597606</v>
      </c>
      <c r="AB3243" s="3" t="str">
        <f t="shared" si="354"/>
        <v>Medium</v>
      </c>
      <c r="AC3243" s="3" t="str">
        <f t="shared" si="355"/>
        <v>High</v>
      </c>
      <c r="AD3243" s="3" t="str">
        <f t="shared" si="356"/>
        <v>No</v>
      </c>
    </row>
    <row r="3244" spans="1:30" ht="15" customHeight="1" x14ac:dyDescent="0.3">
      <c r="A3244" s="3" t="s">
        <v>3265</v>
      </c>
      <c r="B3244" s="3">
        <v>61</v>
      </c>
      <c r="C3244" s="3" t="s">
        <v>28</v>
      </c>
      <c r="D3244" s="3" t="s">
        <v>26</v>
      </c>
      <c r="E3244" s="3">
        <v>23996.134909700799</v>
      </c>
      <c r="F3244" s="3">
        <v>65</v>
      </c>
      <c r="G3244" s="3">
        <v>1360.4939052299201</v>
      </c>
      <c r="H3244" s="3">
        <v>9</v>
      </c>
      <c r="I3244" s="3">
        <v>20</v>
      </c>
      <c r="J3244" s="3">
        <v>20</v>
      </c>
      <c r="K3244" s="3">
        <v>355.715046073792</v>
      </c>
      <c r="L3244" s="3">
        <v>48</v>
      </c>
      <c r="M3244" s="3">
        <v>9</v>
      </c>
      <c r="N3244" s="3">
        <v>9</v>
      </c>
      <c r="O3244" s="3">
        <v>602</v>
      </c>
      <c r="P3244" s="3">
        <v>0</v>
      </c>
      <c r="Q3244" s="3">
        <v>11308.553213402</v>
      </c>
      <c r="R3244" s="3">
        <v>4</v>
      </c>
      <c r="S3244" s="3">
        <v>0</v>
      </c>
      <c r="T3244" s="3">
        <v>0</v>
      </c>
      <c r="U3244" s="3">
        <v>14118.2399261875</v>
      </c>
      <c r="V3244" s="3">
        <v>1</v>
      </c>
      <c r="W3244" s="3" t="str">
        <f>IF(Bank_data3[[#This Row],[credit_risk]]=1,"High Risk","Low Risk")</f>
        <v>High Risk</v>
      </c>
      <c r="X3244" s="3" t="str">
        <f t="shared" si="350"/>
        <v>55+</v>
      </c>
      <c r="Y3244" s="3" t="str">
        <f t="shared" si="351"/>
        <v>Low Income</v>
      </c>
      <c r="Z3244" s="3" t="str">
        <f t="shared" si="352"/>
        <v>Fair</v>
      </c>
      <c r="AA3244" s="27">
        <f t="shared" si="353"/>
        <v>0.47126561239786774</v>
      </c>
      <c r="AB3244" s="3" t="str">
        <f t="shared" si="354"/>
        <v>Medium</v>
      </c>
      <c r="AC3244" s="3" t="str">
        <f t="shared" si="355"/>
        <v>High</v>
      </c>
      <c r="AD3244" s="3" t="str">
        <f t="shared" si="356"/>
        <v>No</v>
      </c>
    </row>
    <row r="3245" spans="1:30" ht="15" customHeight="1" x14ac:dyDescent="0.3">
      <c r="A3245" s="3" t="s">
        <v>3266</v>
      </c>
      <c r="B3245" s="3">
        <v>54</v>
      </c>
      <c r="C3245" s="3" t="s">
        <v>31</v>
      </c>
      <c r="D3245" s="3" t="s">
        <v>24</v>
      </c>
      <c r="E3245" s="3">
        <v>40922.2405583738</v>
      </c>
      <c r="F3245" s="3">
        <v>100</v>
      </c>
      <c r="G3245" s="3">
        <v>1046.0061401799101</v>
      </c>
      <c r="H3245" s="3">
        <v>0</v>
      </c>
      <c r="I3245" s="3">
        <v>476.42049418786098</v>
      </c>
      <c r="J3245" s="3">
        <v>23</v>
      </c>
      <c r="K3245" s="3">
        <v>428.91544916690202</v>
      </c>
      <c r="L3245" s="3">
        <v>56</v>
      </c>
      <c r="M3245" s="3">
        <v>1</v>
      </c>
      <c r="N3245" s="3">
        <v>2</v>
      </c>
      <c r="O3245" s="3">
        <v>401</v>
      </c>
      <c r="P3245" s="3">
        <v>2</v>
      </c>
      <c r="Q3245" s="3">
        <v>9154.2743872851806</v>
      </c>
      <c r="R3245" s="3">
        <v>3</v>
      </c>
      <c r="S3245" s="3">
        <v>0</v>
      </c>
      <c r="T3245" s="3">
        <v>0</v>
      </c>
      <c r="U3245" s="3">
        <v>17797.071556917701</v>
      </c>
      <c r="V3245" s="3">
        <v>1</v>
      </c>
      <c r="W3245" s="3" t="str">
        <f>IF(Bank_data3[[#This Row],[credit_risk]]=1,"High Risk","Low Risk")</f>
        <v>High Risk</v>
      </c>
      <c r="X3245" s="3" t="str">
        <f t="shared" si="350"/>
        <v>45-54</v>
      </c>
      <c r="Y3245" s="3" t="str">
        <f t="shared" si="351"/>
        <v>Low Income</v>
      </c>
      <c r="Z3245" s="3" t="str">
        <f t="shared" si="352"/>
        <v>Poor</v>
      </c>
      <c r="AA3245" s="27">
        <f t="shared" si="353"/>
        <v>0.22369924672689917</v>
      </c>
      <c r="AB3245" s="3" t="str">
        <f t="shared" si="354"/>
        <v>Medium</v>
      </c>
      <c r="AC3245" s="3" t="str">
        <f t="shared" si="355"/>
        <v>High</v>
      </c>
      <c r="AD3245" s="3" t="str">
        <f t="shared" si="356"/>
        <v>No</v>
      </c>
    </row>
    <row r="3246" spans="1:30" ht="15" customHeight="1" x14ac:dyDescent="0.3">
      <c r="A3246" s="3" t="s">
        <v>3267</v>
      </c>
      <c r="B3246" s="3">
        <v>25</v>
      </c>
      <c r="C3246" s="3" t="s">
        <v>28</v>
      </c>
      <c r="D3246" s="3" t="s">
        <v>24</v>
      </c>
      <c r="E3246" s="3">
        <v>30955.365340553399</v>
      </c>
      <c r="F3246" s="3">
        <v>213</v>
      </c>
      <c r="G3246" s="3">
        <v>2449.6679030228902</v>
      </c>
      <c r="H3246" s="3">
        <v>10</v>
      </c>
      <c r="I3246" s="3">
        <v>293.33765770370201</v>
      </c>
      <c r="J3246" s="3">
        <v>41</v>
      </c>
      <c r="K3246" s="3">
        <v>822.19890674641704</v>
      </c>
      <c r="L3246" s="3">
        <v>64</v>
      </c>
      <c r="M3246" s="3">
        <v>16</v>
      </c>
      <c r="N3246" s="3">
        <v>1</v>
      </c>
      <c r="O3246" s="3">
        <v>592</v>
      </c>
      <c r="P3246" s="3">
        <v>3</v>
      </c>
      <c r="Q3246" s="3">
        <v>8141.5127371100598</v>
      </c>
      <c r="R3246" s="3">
        <v>3</v>
      </c>
      <c r="S3246" s="3">
        <v>0</v>
      </c>
      <c r="T3246" s="3">
        <v>0</v>
      </c>
      <c r="U3246" s="3">
        <v>500</v>
      </c>
      <c r="V3246" s="3">
        <v>0</v>
      </c>
      <c r="W3246" s="3" t="str">
        <f>IF(Bank_data3[[#This Row],[credit_risk]]=1,"High Risk","Low Risk")</f>
        <v>Low Risk</v>
      </c>
      <c r="X3246" s="3" t="str">
        <f t="shared" si="350"/>
        <v>25-34</v>
      </c>
      <c r="Y3246" s="3" t="str">
        <f t="shared" si="351"/>
        <v>Low Income</v>
      </c>
      <c r="Z3246" s="3" t="str">
        <f t="shared" si="352"/>
        <v>Fair</v>
      </c>
      <c r="AA3246" s="27">
        <f t="shared" si="353"/>
        <v>0.2630081295291381</v>
      </c>
      <c r="AB3246" s="3" t="str">
        <f t="shared" si="354"/>
        <v>Medium</v>
      </c>
      <c r="AC3246" s="3" t="str">
        <f t="shared" si="355"/>
        <v>High</v>
      </c>
      <c r="AD3246" s="3" t="str">
        <f t="shared" si="356"/>
        <v>No</v>
      </c>
    </row>
    <row r="3247" spans="1:30" ht="15" customHeight="1" x14ac:dyDescent="0.3">
      <c r="A3247" s="3" t="s">
        <v>3268</v>
      </c>
      <c r="B3247" s="3">
        <v>58</v>
      </c>
      <c r="C3247" s="3" t="s">
        <v>28</v>
      </c>
      <c r="D3247" s="3" t="s">
        <v>24</v>
      </c>
      <c r="E3247" s="3">
        <v>71973.546858585294</v>
      </c>
      <c r="F3247" s="3">
        <v>192</v>
      </c>
      <c r="G3247" s="3">
        <v>1831.2099038276699</v>
      </c>
      <c r="H3247" s="3">
        <v>1</v>
      </c>
      <c r="I3247" s="3">
        <v>1182.04863872857</v>
      </c>
      <c r="J3247" s="3">
        <v>25</v>
      </c>
      <c r="K3247" s="3">
        <v>442.90093127442998</v>
      </c>
      <c r="L3247" s="3">
        <v>47</v>
      </c>
      <c r="M3247" s="3">
        <v>2</v>
      </c>
      <c r="N3247" s="3">
        <v>6</v>
      </c>
      <c r="O3247" s="3">
        <v>307</v>
      </c>
      <c r="P3247" s="3">
        <v>3</v>
      </c>
      <c r="Q3247" s="3">
        <v>11059.7782354143</v>
      </c>
      <c r="R3247" s="3">
        <v>6</v>
      </c>
      <c r="S3247" s="3">
        <v>0</v>
      </c>
      <c r="T3247" s="3">
        <v>0</v>
      </c>
      <c r="U3247" s="3">
        <v>14511.571190689199</v>
      </c>
      <c r="V3247" s="3">
        <v>1</v>
      </c>
      <c r="W3247" s="3" t="str">
        <f>IF(Bank_data3[[#This Row],[credit_risk]]=1,"High Risk","Low Risk")</f>
        <v>High Risk</v>
      </c>
      <c r="X3247" s="3" t="str">
        <f t="shared" si="350"/>
        <v>55+</v>
      </c>
      <c r="Y3247" s="3" t="str">
        <f t="shared" si="351"/>
        <v>Middle Income</v>
      </c>
      <c r="Z3247" s="3" t="str">
        <f t="shared" si="352"/>
        <v>Poor</v>
      </c>
      <c r="AA3247" s="27">
        <f t="shared" si="353"/>
        <v>0.15366448810900926</v>
      </c>
      <c r="AB3247" s="3" t="str">
        <f t="shared" si="354"/>
        <v>Medium</v>
      </c>
      <c r="AC3247" s="3" t="str">
        <f t="shared" si="355"/>
        <v>High</v>
      </c>
      <c r="AD3247" s="3" t="str">
        <f t="shared" si="356"/>
        <v>No</v>
      </c>
    </row>
    <row r="3248" spans="1:30" ht="15" customHeight="1" x14ac:dyDescent="0.3">
      <c r="A3248" s="3" t="s">
        <v>3269</v>
      </c>
      <c r="B3248" s="3">
        <v>42</v>
      </c>
      <c r="C3248" s="3" t="s">
        <v>23</v>
      </c>
      <c r="D3248" s="3" t="s">
        <v>24</v>
      </c>
      <c r="E3248" s="3">
        <v>81298.370497115597</v>
      </c>
      <c r="F3248" s="3">
        <v>50</v>
      </c>
      <c r="G3248" s="3">
        <v>1367.5692793978601</v>
      </c>
      <c r="H3248" s="3">
        <v>9</v>
      </c>
      <c r="I3248" s="3">
        <v>587.59619438444099</v>
      </c>
      <c r="J3248" s="3">
        <v>41</v>
      </c>
      <c r="K3248" s="3">
        <v>601.81432035493697</v>
      </c>
      <c r="L3248" s="3">
        <v>51</v>
      </c>
      <c r="M3248" s="3">
        <v>3</v>
      </c>
      <c r="N3248" s="3">
        <v>1</v>
      </c>
      <c r="O3248" s="3">
        <v>507</v>
      </c>
      <c r="P3248" s="3">
        <v>2</v>
      </c>
      <c r="Q3248" s="3">
        <v>17671.322693755399</v>
      </c>
      <c r="R3248" s="3">
        <v>7</v>
      </c>
      <c r="S3248" s="3">
        <v>0</v>
      </c>
      <c r="T3248" s="3">
        <v>0</v>
      </c>
      <c r="U3248" s="3">
        <v>7151.9309580475101</v>
      </c>
      <c r="V3248" s="3">
        <v>1</v>
      </c>
      <c r="W3248" s="3" t="str">
        <f>IF(Bank_data3[[#This Row],[credit_risk]]=1,"High Risk","Low Risk")</f>
        <v>High Risk</v>
      </c>
      <c r="X3248" s="3" t="str">
        <f t="shared" si="350"/>
        <v>35-44</v>
      </c>
      <c r="Y3248" s="3" t="str">
        <f t="shared" si="351"/>
        <v>Middle Income</v>
      </c>
      <c r="Z3248" s="3" t="str">
        <f t="shared" si="352"/>
        <v>Poor</v>
      </c>
      <c r="AA3248" s="27">
        <f t="shared" si="353"/>
        <v>0.21736379936892294</v>
      </c>
      <c r="AB3248" s="3" t="str">
        <f t="shared" si="354"/>
        <v>Medium</v>
      </c>
      <c r="AC3248" s="3" t="str">
        <f t="shared" si="355"/>
        <v>High</v>
      </c>
      <c r="AD3248" s="3" t="str">
        <f t="shared" si="356"/>
        <v>No</v>
      </c>
    </row>
    <row r="3249" spans="1:30" ht="15" customHeight="1" x14ac:dyDescent="0.3">
      <c r="A3249" s="3" t="s">
        <v>3270</v>
      </c>
      <c r="B3249" s="3">
        <v>44</v>
      </c>
      <c r="C3249" s="3" t="s">
        <v>23</v>
      </c>
      <c r="D3249" s="3" t="s">
        <v>26</v>
      </c>
      <c r="E3249" s="3">
        <v>43615.365002025101</v>
      </c>
      <c r="F3249" s="3">
        <v>64</v>
      </c>
      <c r="G3249" s="3">
        <v>2046.93422731133</v>
      </c>
      <c r="H3249" s="3">
        <v>7</v>
      </c>
      <c r="I3249" s="3">
        <v>620.06803128701301</v>
      </c>
      <c r="J3249" s="3">
        <v>1</v>
      </c>
      <c r="K3249" s="3">
        <v>424.36104076113298</v>
      </c>
      <c r="L3249" s="3">
        <v>38</v>
      </c>
      <c r="M3249" s="3">
        <v>4</v>
      </c>
      <c r="N3249" s="3">
        <v>8</v>
      </c>
      <c r="O3249" s="3">
        <v>662</v>
      </c>
      <c r="P3249" s="3">
        <v>1</v>
      </c>
      <c r="Q3249" s="3">
        <v>9319.0323737120307</v>
      </c>
      <c r="R3249" s="3">
        <v>6</v>
      </c>
      <c r="S3249" s="3">
        <v>1</v>
      </c>
      <c r="T3249" s="3">
        <v>0</v>
      </c>
      <c r="U3249" s="3">
        <v>6232.0795114639204</v>
      </c>
      <c r="V3249" s="3">
        <v>1</v>
      </c>
      <c r="W3249" s="3" t="str">
        <f>IF(Bank_data3[[#This Row],[credit_risk]]=1,"High Risk","Low Risk")</f>
        <v>High Risk</v>
      </c>
      <c r="X3249" s="3" t="str">
        <f t="shared" si="350"/>
        <v>35-44</v>
      </c>
      <c r="Y3249" s="3" t="str">
        <f t="shared" si="351"/>
        <v>Low Income</v>
      </c>
      <c r="Z3249" s="3" t="str">
        <f t="shared" si="352"/>
        <v>Fair</v>
      </c>
      <c r="AA3249" s="27">
        <f t="shared" si="353"/>
        <v>0.21366397766657094</v>
      </c>
      <c r="AB3249" s="3" t="str">
        <f t="shared" si="354"/>
        <v>Medium</v>
      </c>
      <c r="AC3249" s="3" t="str">
        <f t="shared" si="355"/>
        <v>High</v>
      </c>
      <c r="AD3249" s="3" t="str">
        <f t="shared" si="356"/>
        <v>No</v>
      </c>
    </row>
    <row r="3250" spans="1:30" ht="15" customHeight="1" x14ac:dyDescent="0.3">
      <c r="A3250" s="3" t="s">
        <v>3271</v>
      </c>
      <c r="B3250" s="3">
        <v>69</v>
      </c>
      <c r="C3250" s="3" t="s">
        <v>23</v>
      </c>
      <c r="D3250" s="3" t="s">
        <v>24</v>
      </c>
      <c r="E3250" s="3">
        <v>36085.312716780398</v>
      </c>
      <c r="F3250" s="3">
        <v>20</v>
      </c>
      <c r="G3250" s="3">
        <v>1479.1957936017</v>
      </c>
      <c r="H3250" s="3">
        <v>4</v>
      </c>
      <c r="I3250" s="3">
        <v>427.48425058869202</v>
      </c>
      <c r="J3250" s="3">
        <v>39</v>
      </c>
      <c r="K3250" s="3">
        <v>635.359137111157</v>
      </c>
      <c r="L3250" s="3">
        <v>53</v>
      </c>
      <c r="M3250" s="3">
        <v>1</v>
      </c>
      <c r="N3250" s="3">
        <v>5</v>
      </c>
      <c r="O3250" s="3">
        <v>344</v>
      </c>
      <c r="P3250" s="3">
        <v>3</v>
      </c>
      <c r="Q3250" s="3">
        <v>19682.8436223561</v>
      </c>
      <c r="R3250" s="3">
        <v>4</v>
      </c>
      <c r="S3250" s="3">
        <v>0</v>
      </c>
      <c r="T3250" s="3">
        <v>0</v>
      </c>
      <c r="U3250" s="3">
        <v>3486.7803832290501</v>
      </c>
      <c r="V3250" s="3">
        <v>1</v>
      </c>
      <c r="W3250" s="3" t="str">
        <f>IF(Bank_data3[[#This Row],[credit_risk]]=1,"High Risk","Low Risk")</f>
        <v>High Risk</v>
      </c>
      <c r="X3250" s="3" t="str">
        <f t="shared" si="350"/>
        <v>55+</v>
      </c>
      <c r="Y3250" s="3" t="str">
        <f t="shared" si="351"/>
        <v>Low Income</v>
      </c>
      <c r="Z3250" s="3" t="str">
        <f t="shared" si="352"/>
        <v>Poor</v>
      </c>
      <c r="AA3250" s="27">
        <f t="shared" si="353"/>
        <v>0.54545304281659113</v>
      </c>
      <c r="AB3250" s="3" t="str">
        <f t="shared" si="354"/>
        <v>Medium</v>
      </c>
      <c r="AC3250" s="3" t="str">
        <f t="shared" si="355"/>
        <v>High</v>
      </c>
      <c r="AD3250" s="3" t="str">
        <f t="shared" si="356"/>
        <v>No</v>
      </c>
    </row>
    <row r="3251" spans="1:30" ht="15" customHeight="1" x14ac:dyDescent="0.3">
      <c r="A3251" s="3" t="s">
        <v>3272</v>
      </c>
      <c r="B3251" s="3">
        <v>62</v>
      </c>
      <c r="C3251" s="3" t="s">
        <v>23</v>
      </c>
      <c r="D3251" s="3" t="s">
        <v>33</v>
      </c>
      <c r="E3251" s="3">
        <v>26348.999059220499</v>
      </c>
      <c r="F3251" s="3">
        <v>196</v>
      </c>
      <c r="G3251" s="3">
        <v>2741.9028526468001</v>
      </c>
      <c r="H3251" s="3">
        <v>11</v>
      </c>
      <c r="I3251" s="3">
        <v>832.91238955028598</v>
      </c>
      <c r="J3251" s="3">
        <v>7</v>
      </c>
      <c r="K3251" s="3">
        <v>342.21071626955597</v>
      </c>
      <c r="L3251" s="3">
        <v>24</v>
      </c>
      <c r="M3251" s="3">
        <v>3</v>
      </c>
      <c r="N3251" s="3">
        <v>7</v>
      </c>
      <c r="O3251" s="3">
        <v>757</v>
      </c>
      <c r="P3251" s="3">
        <v>1</v>
      </c>
      <c r="Q3251" s="3">
        <v>8094.3972082821601</v>
      </c>
      <c r="R3251" s="3">
        <v>6</v>
      </c>
      <c r="S3251" s="3">
        <v>0</v>
      </c>
      <c r="T3251" s="3">
        <v>0</v>
      </c>
      <c r="U3251" s="3">
        <v>2941.9772166647499</v>
      </c>
      <c r="V3251" s="3">
        <v>1</v>
      </c>
      <c r="W3251" s="3" t="str">
        <f>IF(Bank_data3[[#This Row],[credit_risk]]=1,"High Risk","Low Risk")</f>
        <v>High Risk</v>
      </c>
      <c r="X3251" s="3" t="str">
        <f t="shared" si="350"/>
        <v>55+</v>
      </c>
      <c r="Y3251" s="3" t="str">
        <f t="shared" si="351"/>
        <v>Low Income</v>
      </c>
      <c r="Z3251" s="3" t="str">
        <f t="shared" si="352"/>
        <v>Very Good</v>
      </c>
      <c r="AA3251" s="27">
        <f t="shared" si="353"/>
        <v>0.30719941922991673</v>
      </c>
      <c r="AB3251" s="3" t="str">
        <f t="shared" si="354"/>
        <v>Medium</v>
      </c>
      <c r="AC3251" s="3" t="str">
        <f t="shared" si="355"/>
        <v>Medium</v>
      </c>
      <c r="AD3251" s="3" t="str">
        <f t="shared" si="356"/>
        <v>No</v>
      </c>
    </row>
    <row r="3252" spans="1:30" ht="15" customHeight="1" x14ac:dyDescent="0.3">
      <c r="A3252" s="3" t="s">
        <v>3273</v>
      </c>
      <c r="B3252" s="3">
        <v>38</v>
      </c>
      <c r="C3252" s="3" t="s">
        <v>23</v>
      </c>
      <c r="D3252" s="3" t="s">
        <v>24</v>
      </c>
      <c r="E3252" s="3">
        <v>54761.744769837198</v>
      </c>
      <c r="F3252" s="3">
        <v>29</v>
      </c>
      <c r="G3252" s="3">
        <v>864.07661720165697</v>
      </c>
      <c r="H3252" s="3">
        <v>8</v>
      </c>
      <c r="I3252" s="3">
        <v>549.23951927355199</v>
      </c>
      <c r="J3252" s="3">
        <v>8</v>
      </c>
      <c r="K3252" s="3">
        <v>81.890174294849103</v>
      </c>
      <c r="L3252" s="3">
        <v>44</v>
      </c>
      <c r="M3252" s="3">
        <v>11</v>
      </c>
      <c r="N3252" s="3">
        <v>2</v>
      </c>
      <c r="O3252" s="3">
        <v>821</v>
      </c>
      <c r="P3252" s="3">
        <v>1</v>
      </c>
      <c r="Q3252" s="3">
        <v>20948.145963469098</v>
      </c>
      <c r="R3252" s="3">
        <v>1</v>
      </c>
      <c r="S3252" s="3">
        <v>0</v>
      </c>
      <c r="T3252" s="3">
        <v>0</v>
      </c>
      <c r="U3252" s="3">
        <v>11226.4993657287</v>
      </c>
      <c r="V3252" s="3">
        <v>0</v>
      </c>
      <c r="W3252" s="3" t="str">
        <f>IF(Bank_data3[[#This Row],[credit_risk]]=1,"High Risk","Low Risk")</f>
        <v>Low Risk</v>
      </c>
      <c r="X3252" s="3" t="str">
        <f t="shared" si="350"/>
        <v>35-44</v>
      </c>
      <c r="Y3252" s="3" t="str">
        <f t="shared" si="351"/>
        <v>Middle Income</v>
      </c>
      <c r="Z3252" s="3" t="str">
        <f t="shared" si="352"/>
        <v>Excellent</v>
      </c>
      <c r="AA3252" s="27">
        <f t="shared" si="353"/>
        <v>0.38253247867674495</v>
      </c>
      <c r="AB3252" s="3" t="str">
        <f t="shared" si="354"/>
        <v>Low</v>
      </c>
      <c r="AC3252" s="3" t="str">
        <f t="shared" si="355"/>
        <v>High</v>
      </c>
      <c r="AD3252" s="3" t="str">
        <f t="shared" si="356"/>
        <v>No</v>
      </c>
    </row>
    <row r="3253" spans="1:30" ht="15" customHeight="1" x14ac:dyDescent="0.3">
      <c r="A3253" s="3" t="s">
        <v>3274</v>
      </c>
      <c r="B3253" s="3">
        <v>24</v>
      </c>
      <c r="C3253" s="3" t="s">
        <v>23</v>
      </c>
      <c r="D3253" s="3" t="s">
        <v>33</v>
      </c>
      <c r="E3253" s="3">
        <v>39158.845615968603</v>
      </c>
      <c r="F3253" s="3">
        <v>8</v>
      </c>
      <c r="G3253" s="3">
        <v>1762.5732308436</v>
      </c>
      <c r="H3253" s="3">
        <v>5</v>
      </c>
      <c r="I3253" s="3">
        <v>1147.3241559363801</v>
      </c>
      <c r="J3253" s="3">
        <v>1</v>
      </c>
      <c r="K3253" s="3">
        <v>0</v>
      </c>
      <c r="L3253" s="3">
        <v>28</v>
      </c>
      <c r="M3253" s="3">
        <v>5</v>
      </c>
      <c r="N3253" s="3">
        <v>4</v>
      </c>
      <c r="O3253" s="3">
        <v>641</v>
      </c>
      <c r="P3253" s="3">
        <v>1</v>
      </c>
      <c r="Q3253" s="3">
        <v>10216.181647530701</v>
      </c>
      <c r="R3253" s="3">
        <v>0</v>
      </c>
      <c r="S3253" s="3">
        <v>0</v>
      </c>
      <c r="T3253" s="3">
        <v>0</v>
      </c>
      <c r="U3253" s="3">
        <v>6102.8262030528604</v>
      </c>
      <c r="V3253" s="3">
        <v>0</v>
      </c>
      <c r="W3253" s="3" t="str">
        <f>IF(Bank_data3[[#This Row],[credit_risk]]=1,"High Risk","Low Risk")</f>
        <v>Low Risk</v>
      </c>
      <c r="X3253" s="3" t="str">
        <f t="shared" si="350"/>
        <v>18-24</v>
      </c>
      <c r="Y3253" s="3" t="str">
        <f t="shared" si="351"/>
        <v>Low Income</v>
      </c>
      <c r="Z3253" s="3" t="str">
        <f t="shared" si="352"/>
        <v>Fair</v>
      </c>
      <c r="AA3253" s="27">
        <f t="shared" si="353"/>
        <v>0.26089077670268807</v>
      </c>
      <c r="AB3253" s="3" t="str">
        <f t="shared" si="354"/>
        <v>Medium</v>
      </c>
      <c r="AC3253" s="3" t="str">
        <f t="shared" si="355"/>
        <v>Medium</v>
      </c>
      <c r="AD3253" s="3" t="str">
        <f t="shared" si="356"/>
        <v>No</v>
      </c>
    </row>
    <row r="3254" spans="1:30" ht="15" customHeight="1" x14ac:dyDescent="0.3">
      <c r="A3254" s="3" t="s">
        <v>3275</v>
      </c>
      <c r="B3254" s="3">
        <v>30</v>
      </c>
      <c r="C3254" s="3" t="s">
        <v>31</v>
      </c>
      <c r="D3254" s="3" t="s">
        <v>24</v>
      </c>
      <c r="E3254" s="3">
        <v>40123.105855731199</v>
      </c>
      <c r="F3254" s="3">
        <v>233</v>
      </c>
      <c r="G3254" s="3">
        <v>10</v>
      </c>
      <c r="H3254" s="3">
        <v>7</v>
      </c>
      <c r="I3254" s="3">
        <v>905.71376308120603</v>
      </c>
      <c r="J3254" s="3">
        <v>13</v>
      </c>
      <c r="K3254" s="3">
        <v>627.07666231754797</v>
      </c>
      <c r="L3254" s="3">
        <v>31</v>
      </c>
      <c r="M3254" s="3">
        <v>19</v>
      </c>
      <c r="N3254" s="3">
        <v>2</v>
      </c>
      <c r="O3254" s="3">
        <v>531</v>
      </c>
      <c r="P3254" s="3">
        <v>2</v>
      </c>
      <c r="Q3254" s="3">
        <v>16082.2905008455</v>
      </c>
      <c r="R3254" s="3">
        <v>5</v>
      </c>
      <c r="S3254" s="3">
        <v>1</v>
      </c>
      <c r="T3254" s="3">
        <v>0</v>
      </c>
      <c r="U3254" s="3">
        <v>500</v>
      </c>
      <c r="V3254" s="3">
        <v>1</v>
      </c>
      <c r="W3254" s="3" t="str">
        <f>IF(Bank_data3[[#This Row],[credit_risk]]=1,"High Risk","Low Risk")</f>
        <v>High Risk</v>
      </c>
      <c r="X3254" s="3" t="str">
        <f t="shared" si="350"/>
        <v>25-34</v>
      </c>
      <c r="Y3254" s="3" t="str">
        <f t="shared" si="351"/>
        <v>Low Income</v>
      </c>
      <c r="Z3254" s="3" t="str">
        <f t="shared" si="352"/>
        <v>Poor</v>
      </c>
      <c r="AA3254" s="27">
        <f t="shared" si="353"/>
        <v>0.40082366900189259</v>
      </c>
      <c r="AB3254" s="3" t="str">
        <f t="shared" si="354"/>
        <v>Low</v>
      </c>
      <c r="AC3254" s="3" t="str">
        <f t="shared" si="355"/>
        <v>High</v>
      </c>
      <c r="AD3254" s="3" t="str">
        <f t="shared" si="356"/>
        <v>No</v>
      </c>
    </row>
    <row r="3255" spans="1:30" ht="15" customHeight="1" x14ac:dyDescent="0.3">
      <c r="A3255" s="3" t="s">
        <v>3276</v>
      </c>
      <c r="B3255" s="3">
        <v>31</v>
      </c>
      <c r="C3255" s="3" t="s">
        <v>28</v>
      </c>
      <c r="D3255" s="3" t="s">
        <v>33</v>
      </c>
      <c r="E3255" s="3">
        <v>79332.595113774805</v>
      </c>
      <c r="F3255" s="3">
        <v>200</v>
      </c>
      <c r="G3255" s="3">
        <v>1186.6298007064499</v>
      </c>
      <c r="H3255" s="3">
        <v>11</v>
      </c>
      <c r="I3255" s="3">
        <v>599.86097499644302</v>
      </c>
      <c r="J3255" s="3">
        <v>19</v>
      </c>
      <c r="K3255" s="3">
        <v>582.02048644220099</v>
      </c>
      <c r="L3255" s="3">
        <v>66</v>
      </c>
      <c r="M3255" s="3">
        <v>14</v>
      </c>
      <c r="N3255" s="3">
        <v>8</v>
      </c>
      <c r="O3255" s="3">
        <v>778</v>
      </c>
      <c r="P3255" s="3">
        <v>5</v>
      </c>
      <c r="Q3255" s="3">
        <v>25654.813062874899</v>
      </c>
      <c r="R3255" s="3">
        <v>7</v>
      </c>
      <c r="S3255" s="3">
        <v>0</v>
      </c>
      <c r="T3255" s="3">
        <v>0</v>
      </c>
      <c r="U3255" s="3">
        <v>11873.335583032</v>
      </c>
      <c r="V3255" s="3">
        <v>1</v>
      </c>
      <c r="W3255" s="3" t="str">
        <f>IF(Bank_data3[[#This Row],[credit_risk]]=1,"High Risk","Low Risk")</f>
        <v>High Risk</v>
      </c>
      <c r="X3255" s="3" t="str">
        <f t="shared" si="350"/>
        <v>25-34</v>
      </c>
      <c r="Y3255" s="3" t="str">
        <f t="shared" si="351"/>
        <v>Middle Income</v>
      </c>
      <c r="Z3255" s="3" t="str">
        <f t="shared" si="352"/>
        <v>Very Good</v>
      </c>
      <c r="AA3255" s="27">
        <f t="shared" si="353"/>
        <v>0.3233830057630418</v>
      </c>
      <c r="AB3255" s="3" t="str">
        <f t="shared" si="354"/>
        <v>Medium</v>
      </c>
      <c r="AC3255" s="3" t="str">
        <f t="shared" si="355"/>
        <v>High</v>
      </c>
      <c r="AD3255" s="3" t="str">
        <f t="shared" si="356"/>
        <v>No</v>
      </c>
    </row>
    <row r="3256" spans="1:30" ht="15" customHeight="1" x14ac:dyDescent="0.3">
      <c r="A3256" s="3" t="s">
        <v>3277</v>
      </c>
      <c r="B3256" s="3">
        <v>29</v>
      </c>
      <c r="C3256" s="3" t="s">
        <v>28</v>
      </c>
      <c r="D3256" s="3" t="s">
        <v>33</v>
      </c>
      <c r="E3256" s="3">
        <v>44664.824272168698</v>
      </c>
      <c r="F3256" s="3">
        <v>189</v>
      </c>
      <c r="G3256" s="3">
        <v>1621.5188058279</v>
      </c>
      <c r="H3256" s="3">
        <v>0</v>
      </c>
      <c r="I3256" s="3">
        <v>1097.5815681429599</v>
      </c>
      <c r="J3256" s="3">
        <v>1</v>
      </c>
      <c r="K3256" s="3">
        <v>600.49645052706899</v>
      </c>
      <c r="L3256" s="3">
        <v>11</v>
      </c>
      <c r="M3256" s="3">
        <v>6</v>
      </c>
      <c r="N3256" s="3">
        <v>0</v>
      </c>
      <c r="O3256" s="3">
        <v>642</v>
      </c>
      <c r="P3256" s="3">
        <v>0</v>
      </c>
      <c r="Q3256" s="3">
        <v>26509.795440430102</v>
      </c>
      <c r="R3256" s="3">
        <v>2</v>
      </c>
      <c r="S3256" s="3">
        <v>0</v>
      </c>
      <c r="T3256" s="3">
        <v>0</v>
      </c>
      <c r="U3256" s="3">
        <v>8863.3184002346807</v>
      </c>
      <c r="V3256" s="3">
        <v>0</v>
      </c>
      <c r="W3256" s="3" t="str">
        <f>IF(Bank_data3[[#This Row],[credit_risk]]=1,"High Risk","Low Risk")</f>
        <v>Low Risk</v>
      </c>
      <c r="X3256" s="3" t="str">
        <f t="shared" si="350"/>
        <v>25-34</v>
      </c>
      <c r="Y3256" s="3" t="str">
        <f t="shared" si="351"/>
        <v>Low Income</v>
      </c>
      <c r="Z3256" s="3" t="str">
        <f t="shared" si="352"/>
        <v>Fair</v>
      </c>
      <c r="AA3256" s="27">
        <f t="shared" si="353"/>
        <v>0.59352736459659017</v>
      </c>
      <c r="AB3256" s="3" t="str">
        <f t="shared" si="354"/>
        <v>Medium</v>
      </c>
      <c r="AC3256" s="3" t="str">
        <f t="shared" si="355"/>
        <v>Medium</v>
      </c>
      <c r="AD3256" s="3" t="str">
        <f t="shared" si="356"/>
        <v>No</v>
      </c>
    </row>
    <row r="3257" spans="1:30" ht="15" customHeight="1" x14ac:dyDescent="0.3">
      <c r="A3257" s="3" t="s">
        <v>3278</v>
      </c>
      <c r="B3257" s="3">
        <v>27</v>
      </c>
      <c r="C3257" s="3" t="s">
        <v>28</v>
      </c>
      <c r="D3257" s="3" t="s">
        <v>24</v>
      </c>
      <c r="E3257" s="3">
        <v>60559.692266096099</v>
      </c>
      <c r="F3257" s="3">
        <v>8</v>
      </c>
      <c r="G3257" s="3">
        <v>1243.13733966788</v>
      </c>
      <c r="H3257" s="3">
        <v>8</v>
      </c>
      <c r="I3257" s="3">
        <v>802.77918305813296</v>
      </c>
      <c r="J3257" s="3">
        <v>3</v>
      </c>
      <c r="K3257" s="3">
        <v>529.70490431103997</v>
      </c>
      <c r="L3257" s="3">
        <v>57</v>
      </c>
      <c r="M3257" s="3">
        <v>5</v>
      </c>
      <c r="N3257" s="3">
        <v>7</v>
      </c>
      <c r="O3257" s="3">
        <v>468</v>
      </c>
      <c r="P3257" s="3">
        <v>2</v>
      </c>
      <c r="Q3257" s="3">
        <v>3946.8058873658902</v>
      </c>
      <c r="R3257" s="3">
        <v>5</v>
      </c>
      <c r="S3257" s="3">
        <v>0</v>
      </c>
      <c r="T3257" s="3">
        <v>0</v>
      </c>
      <c r="U3257" s="3">
        <v>5615.9539642899199</v>
      </c>
      <c r="V3257" s="3">
        <v>1</v>
      </c>
      <c r="W3257" s="3" t="str">
        <f>IF(Bank_data3[[#This Row],[credit_risk]]=1,"High Risk","Low Risk")</f>
        <v>High Risk</v>
      </c>
      <c r="X3257" s="3" t="str">
        <f t="shared" si="350"/>
        <v>25-34</v>
      </c>
      <c r="Y3257" s="3" t="str">
        <f t="shared" si="351"/>
        <v>Middle Income</v>
      </c>
      <c r="Z3257" s="3" t="str">
        <f t="shared" si="352"/>
        <v>Poor</v>
      </c>
      <c r="AA3257" s="27">
        <f t="shared" si="353"/>
        <v>6.5172158901069588E-2</v>
      </c>
      <c r="AB3257" s="3" t="str">
        <f t="shared" si="354"/>
        <v>Medium</v>
      </c>
      <c r="AC3257" s="3" t="str">
        <f t="shared" si="355"/>
        <v>High</v>
      </c>
      <c r="AD3257" s="3" t="str">
        <f t="shared" si="356"/>
        <v>No</v>
      </c>
    </row>
    <row r="3258" spans="1:30" ht="15" customHeight="1" x14ac:dyDescent="0.3">
      <c r="A3258" s="3" t="s">
        <v>3279</v>
      </c>
      <c r="B3258" s="3">
        <v>43</v>
      </c>
      <c r="C3258" s="3" t="s">
        <v>31</v>
      </c>
      <c r="D3258" s="3" t="s">
        <v>24</v>
      </c>
      <c r="E3258" s="3">
        <v>50953.299618463003</v>
      </c>
      <c r="F3258" s="3">
        <v>33</v>
      </c>
      <c r="G3258" s="3">
        <v>615.82271549053098</v>
      </c>
      <c r="H3258" s="3">
        <v>8</v>
      </c>
      <c r="I3258" s="3">
        <v>807.52391699148302</v>
      </c>
      <c r="J3258" s="3">
        <v>34</v>
      </c>
      <c r="K3258" s="3">
        <v>9.7183995714841007</v>
      </c>
      <c r="L3258" s="3">
        <v>19</v>
      </c>
      <c r="M3258" s="3">
        <v>13</v>
      </c>
      <c r="N3258" s="3">
        <v>5</v>
      </c>
      <c r="O3258" s="3">
        <v>567</v>
      </c>
      <c r="P3258" s="3">
        <v>3</v>
      </c>
      <c r="Q3258" s="3">
        <v>18202.226519458301</v>
      </c>
      <c r="R3258" s="3">
        <v>7</v>
      </c>
      <c r="S3258" s="3">
        <v>0</v>
      </c>
      <c r="T3258" s="3">
        <v>0</v>
      </c>
      <c r="U3258" s="3">
        <v>13158.7244027652</v>
      </c>
      <c r="V3258" s="3">
        <v>1</v>
      </c>
      <c r="W3258" s="3" t="str">
        <f>IF(Bank_data3[[#This Row],[credit_risk]]=1,"High Risk","Low Risk")</f>
        <v>High Risk</v>
      </c>
      <c r="X3258" s="3" t="str">
        <f t="shared" si="350"/>
        <v>35-44</v>
      </c>
      <c r="Y3258" s="3" t="str">
        <f t="shared" si="351"/>
        <v>Middle Income</v>
      </c>
      <c r="Z3258" s="3" t="str">
        <f t="shared" si="352"/>
        <v>Poor</v>
      </c>
      <c r="AA3258" s="27">
        <f t="shared" si="353"/>
        <v>0.35723351884482663</v>
      </c>
      <c r="AB3258" s="3" t="str">
        <f t="shared" si="354"/>
        <v>Low</v>
      </c>
      <c r="AC3258" s="3" t="str">
        <f t="shared" si="355"/>
        <v>Medium</v>
      </c>
      <c r="AD3258" s="3" t="str">
        <f t="shared" si="356"/>
        <v>No</v>
      </c>
    </row>
    <row r="3259" spans="1:30" ht="15" customHeight="1" x14ac:dyDescent="0.3">
      <c r="A3259" s="3" t="s">
        <v>3280</v>
      </c>
      <c r="B3259" s="3">
        <v>47</v>
      </c>
      <c r="C3259" s="3" t="s">
        <v>28</v>
      </c>
      <c r="D3259" s="3" t="s">
        <v>24</v>
      </c>
      <c r="E3259" s="3">
        <v>25606.302667872202</v>
      </c>
      <c r="F3259" s="3">
        <v>107</v>
      </c>
      <c r="G3259" s="3">
        <v>944.58864168905302</v>
      </c>
      <c r="H3259" s="3">
        <v>2</v>
      </c>
      <c r="I3259" s="3">
        <v>288.07778369382601</v>
      </c>
      <c r="J3259" s="3">
        <v>13</v>
      </c>
      <c r="K3259" s="3">
        <v>338.372137070012</v>
      </c>
      <c r="L3259" s="3">
        <v>49</v>
      </c>
      <c r="M3259" s="3">
        <v>17</v>
      </c>
      <c r="N3259" s="3">
        <v>6</v>
      </c>
      <c r="O3259" s="3">
        <v>563</v>
      </c>
      <c r="P3259" s="3">
        <v>3</v>
      </c>
      <c r="Q3259" s="3">
        <v>6335.0058192480601</v>
      </c>
      <c r="R3259" s="3">
        <v>5</v>
      </c>
      <c r="S3259" s="3">
        <v>0</v>
      </c>
      <c r="T3259" s="3">
        <v>0</v>
      </c>
      <c r="U3259" s="3">
        <v>10780.7739133375</v>
      </c>
      <c r="V3259" s="3">
        <v>1</v>
      </c>
      <c r="W3259" s="3" t="str">
        <f>IF(Bank_data3[[#This Row],[credit_risk]]=1,"High Risk","Low Risk")</f>
        <v>High Risk</v>
      </c>
      <c r="X3259" s="3" t="str">
        <f t="shared" si="350"/>
        <v>45-54</v>
      </c>
      <c r="Y3259" s="3" t="str">
        <f t="shared" si="351"/>
        <v>Low Income</v>
      </c>
      <c r="Z3259" s="3" t="str">
        <f t="shared" si="352"/>
        <v>Poor</v>
      </c>
      <c r="AA3259" s="27">
        <f t="shared" si="353"/>
        <v>0.24740025537527077</v>
      </c>
      <c r="AB3259" s="3" t="str">
        <f t="shared" si="354"/>
        <v>Low</v>
      </c>
      <c r="AC3259" s="3" t="str">
        <f t="shared" si="355"/>
        <v>High</v>
      </c>
      <c r="AD3259" s="3" t="str">
        <f t="shared" si="356"/>
        <v>No</v>
      </c>
    </row>
    <row r="3260" spans="1:30" ht="15" customHeight="1" x14ac:dyDescent="0.3">
      <c r="A3260" s="3" t="s">
        <v>3281</v>
      </c>
      <c r="B3260" s="3">
        <v>60</v>
      </c>
      <c r="C3260" s="3" t="s">
        <v>31</v>
      </c>
      <c r="D3260" s="3" t="s">
        <v>33</v>
      </c>
      <c r="E3260" s="3">
        <v>16792.153288914102</v>
      </c>
      <c r="F3260" s="3">
        <v>234</v>
      </c>
      <c r="G3260" s="3">
        <v>694.83528967812003</v>
      </c>
      <c r="H3260" s="3">
        <v>0</v>
      </c>
      <c r="I3260" s="3">
        <v>775.11985352514</v>
      </c>
      <c r="J3260" s="3">
        <v>20</v>
      </c>
      <c r="K3260" s="3">
        <v>474.88905745951502</v>
      </c>
      <c r="L3260" s="3">
        <v>7</v>
      </c>
      <c r="M3260" s="3">
        <v>6</v>
      </c>
      <c r="N3260" s="3">
        <v>1</v>
      </c>
      <c r="O3260" s="3">
        <v>600</v>
      </c>
      <c r="P3260" s="3">
        <v>3</v>
      </c>
      <c r="Q3260" s="3">
        <v>14251.397179667299</v>
      </c>
      <c r="R3260" s="3">
        <v>1</v>
      </c>
      <c r="S3260" s="3">
        <v>0</v>
      </c>
      <c r="T3260" s="3">
        <v>0</v>
      </c>
      <c r="U3260" s="3">
        <v>10240.1461998798</v>
      </c>
      <c r="V3260" s="3">
        <v>0</v>
      </c>
      <c r="W3260" s="3" t="str">
        <f>IF(Bank_data3[[#This Row],[credit_risk]]=1,"High Risk","Low Risk")</f>
        <v>Low Risk</v>
      </c>
      <c r="X3260" s="3" t="str">
        <f t="shared" si="350"/>
        <v>55+</v>
      </c>
      <c r="Y3260" s="3" t="str">
        <f t="shared" si="351"/>
        <v>Low Income</v>
      </c>
      <c r="Z3260" s="3" t="str">
        <f t="shared" si="352"/>
        <v>Fair</v>
      </c>
      <c r="AA3260" s="27">
        <f t="shared" si="353"/>
        <v>0.84869384732664588</v>
      </c>
      <c r="AB3260" s="3" t="str">
        <f t="shared" si="354"/>
        <v>Low</v>
      </c>
      <c r="AC3260" s="3" t="str">
        <f t="shared" si="355"/>
        <v>Low</v>
      </c>
      <c r="AD3260" s="3" t="str">
        <f t="shared" si="356"/>
        <v>No</v>
      </c>
    </row>
    <row r="3261" spans="1:30" ht="15" customHeight="1" x14ac:dyDescent="0.3">
      <c r="A3261" s="3" t="s">
        <v>3282</v>
      </c>
      <c r="B3261" s="3">
        <v>55</v>
      </c>
      <c r="C3261" s="3" t="s">
        <v>31</v>
      </c>
      <c r="D3261" s="3" t="s">
        <v>26</v>
      </c>
      <c r="E3261" s="3">
        <v>58775.397056522197</v>
      </c>
      <c r="F3261" s="3">
        <v>96</v>
      </c>
      <c r="G3261" s="3">
        <v>1404.49543849101</v>
      </c>
      <c r="H3261" s="3">
        <v>7</v>
      </c>
      <c r="I3261" s="3">
        <v>912.54062376130003</v>
      </c>
      <c r="J3261" s="3">
        <v>47</v>
      </c>
      <c r="K3261" s="3">
        <v>317.52431596474401</v>
      </c>
      <c r="L3261" s="3">
        <v>30</v>
      </c>
      <c r="M3261" s="3">
        <v>5</v>
      </c>
      <c r="N3261" s="3">
        <v>6</v>
      </c>
      <c r="O3261" s="3">
        <v>899</v>
      </c>
      <c r="P3261" s="3">
        <v>3</v>
      </c>
      <c r="Q3261" s="3">
        <v>14932.928015194901</v>
      </c>
      <c r="R3261" s="3">
        <v>5</v>
      </c>
      <c r="S3261" s="3">
        <v>0</v>
      </c>
      <c r="T3261" s="3">
        <v>1</v>
      </c>
      <c r="U3261" s="3">
        <v>500</v>
      </c>
      <c r="V3261" s="3">
        <v>1</v>
      </c>
      <c r="W3261" s="3" t="str">
        <f>IF(Bank_data3[[#This Row],[credit_risk]]=1,"High Risk","Low Risk")</f>
        <v>High Risk</v>
      </c>
      <c r="X3261" s="3" t="str">
        <f t="shared" si="350"/>
        <v>55+</v>
      </c>
      <c r="Y3261" s="3" t="str">
        <f t="shared" si="351"/>
        <v>Middle Income</v>
      </c>
      <c r="Z3261" s="3" t="str">
        <f t="shared" si="352"/>
        <v>Excellent</v>
      </c>
      <c r="AA3261" s="27">
        <f t="shared" si="353"/>
        <v>0.25406766713688789</v>
      </c>
      <c r="AB3261" s="3" t="str">
        <f t="shared" si="354"/>
        <v>Medium</v>
      </c>
      <c r="AC3261" s="3" t="str">
        <f t="shared" si="355"/>
        <v>High</v>
      </c>
      <c r="AD3261" s="3" t="str">
        <f t="shared" si="356"/>
        <v>No</v>
      </c>
    </row>
    <row r="3262" spans="1:30" ht="15" customHeight="1" x14ac:dyDescent="0.3">
      <c r="A3262" s="3" t="s">
        <v>3283</v>
      </c>
      <c r="B3262" s="3">
        <v>56</v>
      </c>
      <c r="C3262" s="3" t="s">
        <v>31</v>
      </c>
      <c r="D3262" s="3" t="s">
        <v>26</v>
      </c>
      <c r="E3262" s="3">
        <v>80673.989375602498</v>
      </c>
      <c r="F3262" s="3">
        <v>58</v>
      </c>
      <c r="G3262" s="3">
        <v>2128.0792250807699</v>
      </c>
      <c r="H3262" s="3">
        <v>7</v>
      </c>
      <c r="I3262" s="3">
        <v>1266.7483877694201</v>
      </c>
      <c r="J3262" s="3">
        <v>14</v>
      </c>
      <c r="K3262" s="3">
        <v>642.24328600708395</v>
      </c>
      <c r="L3262" s="3">
        <v>23</v>
      </c>
      <c r="M3262" s="3">
        <v>5</v>
      </c>
      <c r="N3262" s="3">
        <v>0</v>
      </c>
      <c r="O3262" s="3">
        <v>641</v>
      </c>
      <c r="P3262" s="3">
        <v>5</v>
      </c>
      <c r="Q3262" s="3">
        <v>17167.333801598001</v>
      </c>
      <c r="R3262" s="3">
        <v>5</v>
      </c>
      <c r="S3262" s="3">
        <v>0</v>
      </c>
      <c r="T3262" s="3">
        <v>0</v>
      </c>
      <c r="U3262" s="3">
        <v>8924.7409281897599</v>
      </c>
      <c r="V3262" s="3">
        <v>1</v>
      </c>
      <c r="W3262" s="3" t="str">
        <f>IF(Bank_data3[[#This Row],[credit_risk]]=1,"High Risk","Low Risk")</f>
        <v>High Risk</v>
      </c>
      <c r="X3262" s="3" t="str">
        <f t="shared" si="350"/>
        <v>55+</v>
      </c>
      <c r="Y3262" s="3" t="str">
        <f t="shared" si="351"/>
        <v>Middle Income</v>
      </c>
      <c r="Z3262" s="3" t="str">
        <f t="shared" si="352"/>
        <v>Fair</v>
      </c>
      <c r="AA3262" s="27">
        <f t="shared" si="353"/>
        <v>0.21279887029845782</v>
      </c>
      <c r="AB3262" s="3" t="str">
        <f t="shared" si="354"/>
        <v>Medium</v>
      </c>
      <c r="AC3262" s="3" t="str">
        <f t="shared" si="355"/>
        <v>Medium</v>
      </c>
      <c r="AD3262" s="3" t="str">
        <f t="shared" si="356"/>
        <v>No</v>
      </c>
    </row>
    <row r="3263" spans="1:30" ht="15" customHeight="1" x14ac:dyDescent="0.3">
      <c r="A3263" s="3" t="s">
        <v>3284</v>
      </c>
      <c r="B3263" s="3">
        <v>40</v>
      </c>
      <c r="C3263" s="3" t="s">
        <v>28</v>
      </c>
      <c r="D3263" s="3" t="s">
        <v>24</v>
      </c>
      <c r="E3263" s="3">
        <v>55669.775637569001</v>
      </c>
      <c r="F3263" s="3">
        <v>184</v>
      </c>
      <c r="G3263" s="3">
        <v>1222.59281019371</v>
      </c>
      <c r="H3263" s="3">
        <v>11</v>
      </c>
      <c r="I3263" s="3">
        <v>536.83722953383699</v>
      </c>
      <c r="J3263" s="3">
        <v>38</v>
      </c>
      <c r="K3263" s="3">
        <v>461.26458805282903</v>
      </c>
      <c r="L3263" s="3">
        <v>12</v>
      </c>
      <c r="M3263" s="3">
        <v>5</v>
      </c>
      <c r="N3263" s="3">
        <v>6</v>
      </c>
      <c r="O3263" s="3">
        <v>406</v>
      </c>
      <c r="P3263" s="3">
        <v>0</v>
      </c>
      <c r="Q3263" s="3">
        <v>4321.6491864330001</v>
      </c>
      <c r="R3263" s="3">
        <v>0</v>
      </c>
      <c r="S3263" s="3">
        <v>0</v>
      </c>
      <c r="T3263" s="3">
        <v>0</v>
      </c>
      <c r="U3263" s="3">
        <v>11119.3146754557</v>
      </c>
      <c r="V3263" s="3">
        <v>1</v>
      </c>
      <c r="W3263" s="3" t="str">
        <f>IF(Bank_data3[[#This Row],[credit_risk]]=1,"High Risk","Low Risk")</f>
        <v>High Risk</v>
      </c>
      <c r="X3263" s="3" t="str">
        <f t="shared" si="350"/>
        <v>35-44</v>
      </c>
      <c r="Y3263" s="3" t="str">
        <f t="shared" si="351"/>
        <v>Middle Income</v>
      </c>
      <c r="Z3263" s="3" t="str">
        <f t="shared" si="352"/>
        <v>Poor</v>
      </c>
      <c r="AA3263" s="27">
        <f t="shared" si="353"/>
        <v>7.7630080900065915E-2</v>
      </c>
      <c r="AB3263" s="3" t="str">
        <f t="shared" si="354"/>
        <v>Medium</v>
      </c>
      <c r="AC3263" s="3" t="str">
        <f t="shared" si="355"/>
        <v>Medium</v>
      </c>
      <c r="AD3263" s="3" t="str">
        <f t="shared" si="356"/>
        <v>No</v>
      </c>
    </row>
    <row r="3264" spans="1:30" ht="15" customHeight="1" x14ac:dyDescent="0.3">
      <c r="A3264" s="3" t="s">
        <v>3285</v>
      </c>
      <c r="B3264" s="3">
        <v>27</v>
      </c>
      <c r="C3264" s="3" t="s">
        <v>31</v>
      </c>
      <c r="D3264" s="3" t="s">
        <v>26</v>
      </c>
      <c r="E3264" s="3">
        <v>61233.6232973144</v>
      </c>
      <c r="F3264" s="3">
        <v>215</v>
      </c>
      <c r="G3264" s="3">
        <v>2947.1406699344798</v>
      </c>
      <c r="H3264" s="3">
        <v>8</v>
      </c>
      <c r="I3264" s="3">
        <v>1597.33801818493</v>
      </c>
      <c r="J3264" s="3">
        <v>49</v>
      </c>
      <c r="K3264" s="3">
        <v>664.51179158503999</v>
      </c>
      <c r="L3264" s="3">
        <v>71</v>
      </c>
      <c r="M3264" s="3">
        <v>19</v>
      </c>
      <c r="N3264" s="3">
        <v>7</v>
      </c>
      <c r="O3264" s="3">
        <v>458</v>
      </c>
      <c r="P3264" s="3">
        <v>5</v>
      </c>
      <c r="Q3264" s="3">
        <v>4928.2860825059497</v>
      </c>
      <c r="R3264" s="3">
        <v>4</v>
      </c>
      <c r="S3264" s="3">
        <v>0</v>
      </c>
      <c r="T3264" s="3">
        <v>0</v>
      </c>
      <c r="U3264" s="3">
        <v>4986.3597255078603</v>
      </c>
      <c r="V3264" s="3">
        <v>1</v>
      </c>
      <c r="W3264" s="3" t="str">
        <f>IF(Bank_data3[[#This Row],[credit_risk]]=1,"High Risk","Low Risk")</f>
        <v>High Risk</v>
      </c>
      <c r="X3264" s="3" t="str">
        <f t="shared" si="350"/>
        <v>25-34</v>
      </c>
      <c r="Y3264" s="3" t="str">
        <f t="shared" si="351"/>
        <v>Middle Income</v>
      </c>
      <c r="Z3264" s="3" t="str">
        <f t="shared" si="352"/>
        <v>Poor</v>
      </c>
      <c r="AA3264" s="27">
        <f t="shared" si="353"/>
        <v>8.0483332801932955E-2</v>
      </c>
      <c r="AB3264" s="3" t="str">
        <f t="shared" si="354"/>
        <v>Medium</v>
      </c>
      <c r="AC3264" s="3" t="str">
        <f t="shared" si="355"/>
        <v>High</v>
      </c>
      <c r="AD3264" s="3" t="str">
        <f t="shared" si="356"/>
        <v>No</v>
      </c>
    </row>
    <row r="3265" spans="1:30" ht="15" customHeight="1" x14ac:dyDescent="0.3">
      <c r="A3265" s="3" t="s">
        <v>3286</v>
      </c>
      <c r="B3265" s="3">
        <v>28</v>
      </c>
      <c r="C3265" s="3" t="s">
        <v>28</v>
      </c>
      <c r="D3265" s="3" t="s">
        <v>26</v>
      </c>
      <c r="E3265" s="3">
        <v>33715.286499461399</v>
      </c>
      <c r="F3265" s="3">
        <v>171</v>
      </c>
      <c r="G3265" s="3">
        <v>1682.92487702166</v>
      </c>
      <c r="H3265" s="3">
        <v>5</v>
      </c>
      <c r="I3265" s="3">
        <v>994.90391089014497</v>
      </c>
      <c r="J3265" s="3">
        <v>19</v>
      </c>
      <c r="K3265" s="3">
        <v>788.78802593446198</v>
      </c>
      <c r="L3265" s="3">
        <v>41</v>
      </c>
      <c r="M3265" s="3">
        <v>9</v>
      </c>
      <c r="N3265" s="3">
        <v>1</v>
      </c>
      <c r="O3265" s="3">
        <v>653</v>
      </c>
      <c r="P3265" s="3">
        <v>1</v>
      </c>
      <c r="Q3265" s="3">
        <v>7035.4978977319897</v>
      </c>
      <c r="R3265" s="3">
        <v>1</v>
      </c>
      <c r="S3265" s="3">
        <v>1</v>
      </c>
      <c r="T3265" s="3">
        <v>0</v>
      </c>
      <c r="U3265" s="3">
        <v>5603.8385178763201</v>
      </c>
      <c r="V3265" s="3">
        <v>1</v>
      </c>
      <c r="W3265" s="3" t="str">
        <f>IF(Bank_data3[[#This Row],[credit_risk]]=1,"High Risk","Low Risk")</f>
        <v>High Risk</v>
      </c>
      <c r="X3265" s="3" t="str">
        <f t="shared" si="350"/>
        <v>25-34</v>
      </c>
      <c r="Y3265" s="3" t="str">
        <f t="shared" si="351"/>
        <v>Low Income</v>
      </c>
      <c r="Z3265" s="3" t="str">
        <f t="shared" si="352"/>
        <v>Fair</v>
      </c>
      <c r="AA3265" s="27">
        <f t="shared" si="353"/>
        <v>0.20867382805257734</v>
      </c>
      <c r="AB3265" s="3" t="str">
        <f t="shared" si="354"/>
        <v>Medium</v>
      </c>
      <c r="AC3265" s="3" t="str">
        <f t="shared" si="355"/>
        <v>High</v>
      </c>
      <c r="AD3265" s="3" t="str">
        <f t="shared" si="356"/>
        <v>No</v>
      </c>
    </row>
    <row r="3266" spans="1:30" ht="15" customHeight="1" x14ac:dyDescent="0.3">
      <c r="A3266" s="3" t="s">
        <v>3287</v>
      </c>
      <c r="B3266" s="3">
        <v>66</v>
      </c>
      <c r="C3266" s="3" t="s">
        <v>28</v>
      </c>
      <c r="D3266" s="3" t="s">
        <v>24</v>
      </c>
      <c r="E3266" s="3">
        <v>68268.098157134198</v>
      </c>
      <c r="F3266" s="3">
        <v>238</v>
      </c>
      <c r="G3266" s="3">
        <v>10</v>
      </c>
      <c r="H3266" s="3">
        <v>8</v>
      </c>
      <c r="I3266" s="3">
        <v>268.20584338816701</v>
      </c>
      <c r="J3266" s="3">
        <v>5</v>
      </c>
      <c r="K3266" s="3">
        <v>610.92276737926295</v>
      </c>
      <c r="L3266" s="3">
        <v>77</v>
      </c>
      <c r="M3266" s="3">
        <v>3</v>
      </c>
      <c r="N3266" s="3">
        <v>9</v>
      </c>
      <c r="O3266" s="3">
        <v>848</v>
      </c>
      <c r="P3266" s="3">
        <v>2</v>
      </c>
      <c r="Q3266" s="3">
        <v>15499.264380742799</v>
      </c>
      <c r="R3266" s="3">
        <v>7</v>
      </c>
      <c r="S3266" s="3">
        <v>0</v>
      </c>
      <c r="T3266" s="3">
        <v>0</v>
      </c>
      <c r="U3266" s="3">
        <v>500</v>
      </c>
      <c r="V3266" s="3">
        <v>1</v>
      </c>
      <c r="W3266" s="3" t="str">
        <f>IF(Bank_data3[[#This Row],[credit_risk]]=1,"High Risk","Low Risk")</f>
        <v>High Risk</v>
      </c>
      <c r="X3266" s="3" t="str">
        <f t="shared" si="350"/>
        <v>55+</v>
      </c>
      <c r="Y3266" s="3" t="str">
        <f t="shared" si="351"/>
        <v>Middle Income</v>
      </c>
      <c r="Z3266" s="3" t="str">
        <f t="shared" si="352"/>
        <v>Excellent</v>
      </c>
      <c r="AA3266" s="27">
        <f t="shared" si="353"/>
        <v>0.22703524485284179</v>
      </c>
      <c r="AB3266" s="3" t="str">
        <f t="shared" si="354"/>
        <v>Low</v>
      </c>
      <c r="AC3266" s="3" t="str">
        <f t="shared" si="355"/>
        <v>High</v>
      </c>
      <c r="AD3266" s="3" t="str">
        <f t="shared" si="356"/>
        <v>No</v>
      </c>
    </row>
    <row r="3267" spans="1:30" ht="15" customHeight="1" x14ac:dyDescent="0.3">
      <c r="A3267" s="3" t="s">
        <v>3288</v>
      </c>
      <c r="B3267" s="3">
        <v>34</v>
      </c>
      <c r="C3267" s="3" t="s">
        <v>23</v>
      </c>
      <c r="D3267" s="3" t="s">
        <v>33</v>
      </c>
      <c r="E3267" s="3">
        <v>68045.080187876694</v>
      </c>
      <c r="F3267" s="3">
        <v>20</v>
      </c>
      <c r="G3267" s="3">
        <v>1766.53192475828</v>
      </c>
      <c r="H3267" s="3">
        <v>11</v>
      </c>
      <c r="I3267" s="3">
        <v>504.18066007005501</v>
      </c>
      <c r="J3267" s="3">
        <v>27</v>
      </c>
      <c r="K3267" s="3">
        <v>542.27830343875701</v>
      </c>
      <c r="L3267" s="3">
        <v>78</v>
      </c>
      <c r="M3267" s="3">
        <v>9</v>
      </c>
      <c r="N3267" s="3">
        <v>1</v>
      </c>
      <c r="O3267" s="3">
        <v>758</v>
      </c>
      <c r="P3267" s="3">
        <v>3</v>
      </c>
      <c r="Q3267" s="3">
        <v>13473.4789416032</v>
      </c>
      <c r="R3267" s="3">
        <v>5</v>
      </c>
      <c r="S3267" s="3">
        <v>0</v>
      </c>
      <c r="T3267" s="3">
        <v>0</v>
      </c>
      <c r="U3267" s="3">
        <v>500</v>
      </c>
      <c r="V3267" s="3">
        <v>1</v>
      </c>
      <c r="W3267" s="3" t="str">
        <f>IF(Bank_data3[[#This Row],[credit_risk]]=1,"High Risk","Low Risk")</f>
        <v>High Risk</v>
      </c>
      <c r="X3267" s="3" t="str">
        <f t="shared" si="350"/>
        <v>25-34</v>
      </c>
      <c r="Y3267" s="3" t="str">
        <f t="shared" si="351"/>
        <v>Middle Income</v>
      </c>
      <c r="Z3267" s="3" t="str">
        <f t="shared" si="352"/>
        <v>Very Good</v>
      </c>
      <c r="AA3267" s="27">
        <f t="shared" si="353"/>
        <v>0.19800812791170336</v>
      </c>
      <c r="AB3267" s="3" t="str">
        <f t="shared" si="354"/>
        <v>Medium</v>
      </c>
      <c r="AC3267" s="3" t="str">
        <f t="shared" si="355"/>
        <v>High</v>
      </c>
      <c r="AD3267" s="3" t="str">
        <f t="shared" si="356"/>
        <v>No</v>
      </c>
    </row>
    <row r="3268" spans="1:30" ht="15" customHeight="1" x14ac:dyDescent="0.3">
      <c r="A3268" s="3" t="s">
        <v>3289</v>
      </c>
      <c r="B3268" s="3">
        <v>67</v>
      </c>
      <c r="C3268" s="3" t="s">
        <v>23</v>
      </c>
      <c r="D3268" s="3" t="s">
        <v>24</v>
      </c>
      <c r="E3268" s="3">
        <v>37468.427498524798</v>
      </c>
      <c r="F3268" s="3">
        <v>89</v>
      </c>
      <c r="G3268" s="3">
        <v>1459.6830611640301</v>
      </c>
      <c r="H3268" s="3">
        <v>9</v>
      </c>
      <c r="I3268" s="3">
        <v>1297.34970747589</v>
      </c>
      <c r="J3268" s="3">
        <v>47</v>
      </c>
      <c r="K3268" s="3">
        <v>171.42171945948601</v>
      </c>
      <c r="L3268" s="3">
        <v>78</v>
      </c>
      <c r="M3268" s="3">
        <v>0</v>
      </c>
      <c r="N3268" s="3">
        <v>2</v>
      </c>
      <c r="O3268" s="3">
        <v>371</v>
      </c>
      <c r="P3268" s="3">
        <v>1</v>
      </c>
      <c r="Q3268" s="3">
        <v>14468.9888670736</v>
      </c>
      <c r="R3268" s="3">
        <v>2</v>
      </c>
      <c r="S3268" s="3">
        <v>0</v>
      </c>
      <c r="T3268" s="3">
        <v>0</v>
      </c>
      <c r="U3268" s="3">
        <v>11713.1898522339</v>
      </c>
      <c r="V3268" s="3">
        <v>1</v>
      </c>
      <c r="W3268" s="3" t="str">
        <f>IF(Bank_data3[[#This Row],[credit_risk]]=1,"High Risk","Low Risk")</f>
        <v>High Risk</v>
      </c>
      <c r="X3268" s="3" t="str">
        <f t="shared" si="350"/>
        <v>55+</v>
      </c>
      <c r="Y3268" s="3" t="str">
        <f t="shared" si="351"/>
        <v>Low Income</v>
      </c>
      <c r="Z3268" s="3" t="str">
        <f t="shared" si="352"/>
        <v>Poor</v>
      </c>
      <c r="AA3268" s="27">
        <f t="shared" si="353"/>
        <v>0.386164828178158</v>
      </c>
      <c r="AB3268" s="3" t="str">
        <f t="shared" si="354"/>
        <v>Medium</v>
      </c>
      <c r="AC3268" s="3" t="str">
        <f t="shared" si="355"/>
        <v>High</v>
      </c>
      <c r="AD3268" s="3" t="str">
        <f t="shared" si="356"/>
        <v>No</v>
      </c>
    </row>
    <row r="3269" spans="1:30" ht="15" customHeight="1" x14ac:dyDescent="0.3">
      <c r="A3269" s="3" t="s">
        <v>3290</v>
      </c>
      <c r="B3269" s="3">
        <v>65</v>
      </c>
      <c r="C3269" s="3" t="s">
        <v>31</v>
      </c>
      <c r="D3269" s="3" t="s">
        <v>26</v>
      </c>
      <c r="E3269" s="3">
        <v>59817.357928996302</v>
      </c>
      <c r="F3269" s="3">
        <v>232</v>
      </c>
      <c r="G3269" s="3">
        <v>2601.9151933590001</v>
      </c>
      <c r="H3269" s="3">
        <v>8</v>
      </c>
      <c r="I3269" s="3">
        <v>1235.1302000368401</v>
      </c>
      <c r="J3269" s="3">
        <v>42</v>
      </c>
      <c r="K3269" s="3">
        <v>514.76065442264701</v>
      </c>
      <c r="L3269" s="3">
        <v>25</v>
      </c>
      <c r="M3269" s="3">
        <v>13</v>
      </c>
      <c r="N3269" s="3">
        <v>9</v>
      </c>
      <c r="O3269" s="3">
        <v>471</v>
      </c>
      <c r="P3269" s="3">
        <v>2</v>
      </c>
      <c r="Q3269" s="3">
        <v>4941.1197477707301</v>
      </c>
      <c r="R3269" s="3">
        <v>0</v>
      </c>
      <c r="S3269" s="3">
        <v>1</v>
      </c>
      <c r="T3269" s="3">
        <v>0</v>
      </c>
      <c r="U3269" s="3">
        <v>6381.5806972336604</v>
      </c>
      <c r="V3269" s="3">
        <v>1</v>
      </c>
      <c r="W3269" s="3" t="str">
        <f>IF(Bank_data3[[#This Row],[credit_risk]]=1,"High Risk","Low Risk")</f>
        <v>High Risk</v>
      </c>
      <c r="X3269" s="3" t="str">
        <f t="shared" si="350"/>
        <v>55+</v>
      </c>
      <c r="Y3269" s="3" t="str">
        <f t="shared" si="351"/>
        <v>Middle Income</v>
      </c>
      <c r="Z3269" s="3" t="str">
        <f t="shared" si="352"/>
        <v>Poor</v>
      </c>
      <c r="AA3269" s="27">
        <f t="shared" si="353"/>
        <v>8.2603443529483206E-2</v>
      </c>
      <c r="AB3269" s="3" t="str">
        <f t="shared" si="354"/>
        <v>Medium</v>
      </c>
      <c r="AC3269" s="3" t="str">
        <f t="shared" si="355"/>
        <v>Medium</v>
      </c>
      <c r="AD3269" s="3" t="str">
        <f t="shared" si="356"/>
        <v>No</v>
      </c>
    </row>
    <row r="3270" spans="1:30" ht="15" customHeight="1" x14ac:dyDescent="0.3">
      <c r="A3270" s="3" t="s">
        <v>3291</v>
      </c>
      <c r="B3270" s="3">
        <v>59</v>
      </c>
      <c r="C3270" s="3" t="s">
        <v>31</v>
      </c>
      <c r="D3270" s="3" t="s">
        <v>33</v>
      </c>
      <c r="E3270" s="3">
        <v>18204.4786878866</v>
      </c>
      <c r="F3270" s="3">
        <v>25</v>
      </c>
      <c r="G3270" s="3">
        <v>1486.4219928684199</v>
      </c>
      <c r="H3270" s="3">
        <v>11</v>
      </c>
      <c r="I3270" s="3">
        <v>806.33271854617601</v>
      </c>
      <c r="J3270" s="3">
        <v>1</v>
      </c>
      <c r="K3270" s="3">
        <v>99.218807960379095</v>
      </c>
      <c r="L3270" s="3">
        <v>37</v>
      </c>
      <c r="M3270" s="3">
        <v>17</v>
      </c>
      <c r="N3270" s="3">
        <v>3</v>
      </c>
      <c r="O3270" s="3">
        <v>526</v>
      </c>
      <c r="P3270" s="3">
        <v>0</v>
      </c>
      <c r="Q3270" s="3">
        <v>13004.703675652299</v>
      </c>
      <c r="R3270" s="3">
        <v>4</v>
      </c>
      <c r="S3270" s="3">
        <v>0</v>
      </c>
      <c r="T3270" s="3">
        <v>0</v>
      </c>
      <c r="U3270" s="3">
        <v>4129.3308675091102</v>
      </c>
      <c r="V3270" s="3">
        <v>1</v>
      </c>
      <c r="W3270" s="3" t="str">
        <f>IF(Bank_data3[[#This Row],[credit_risk]]=1,"High Risk","Low Risk")</f>
        <v>High Risk</v>
      </c>
      <c r="X3270" s="3" t="str">
        <f t="shared" si="350"/>
        <v>55+</v>
      </c>
      <c r="Y3270" s="3" t="str">
        <f t="shared" si="351"/>
        <v>Low Income</v>
      </c>
      <c r="Z3270" s="3" t="str">
        <f t="shared" si="352"/>
        <v>Poor</v>
      </c>
      <c r="AA3270" s="27">
        <f t="shared" si="353"/>
        <v>0.71436836498403711</v>
      </c>
      <c r="AB3270" s="3" t="str">
        <f t="shared" si="354"/>
        <v>Medium</v>
      </c>
      <c r="AC3270" s="3" t="str">
        <f t="shared" si="355"/>
        <v>High</v>
      </c>
      <c r="AD3270" s="3" t="str">
        <f t="shared" si="356"/>
        <v>No</v>
      </c>
    </row>
    <row r="3271" spans="1:30" ht="15" customHeight="1" x14ac:dyDescent="0.3">
      <c r="A3271" s="3" t="s">
        <v>3292</v>
      </c>
      <c r="B3271" s="3">
        <v>37</v>
      </c>
      <c r="C3271" s="3" t="s">
        <v>28</v>
      </c>
      <c r="D3271" s="3" t="s">
        <v>26</v>
      </c>
      <c r="E3271" s="3">
        <v>63030.415401661798</v>
      </c>
      <c r="F3271" s="3">
        <v>222</v>
      </c>
      <c r="G3271" s="3">
        <v>1297.4742597199199</v>
      </c>
      <c r="H3271" s="3">
        <v>3</v>
      </c>
      <c r="I3271" s="3">
        <v>852.47119607024797</v>
      </c>
      <c r="J3271" s="3">
        <v>27</v>
      </c>
      <c r="K3271" s="3">
        <v>198.37229039959399</v>
      </c>
      <c r="L3271" s="3">
        <v>37</v>
      </c>
      <c r="M3271" s="3">
        <v>8</v>
      </c>
      <c r="N3271" s="3">
        <v>7</v>
      </c>
      <c r="O3271" s="3">
        <v>476</v>
      </c>
      <c r="P3271" s="3">
        <v>4</v>
      </c>
      <c r="Q3271" s="3">
        <v>8046.6574170780495</v>
      </c>
      <c r="R3271" s="3">
        <v>6</v>
      </c>
      <c r="S3271" s="3">
        <v>0</v>
      </c>
      <c r="T3271" s="3">
        <v>0</v>
      </c>
      <c r="U3271" s="3">
        <v>5667.8679275554496</v>
      </c>
      <c r="V3271" s="3">
        <v>1</v>
      </c>
      <c r="W3271" s="3" t="str">
        <f>IF(Bank_data3[[#This Row],[credit_risk]]=1,"High Risk","Low Risk")</f>
        <v>High Risk</v>
      </c>
      <c r="X3271" s="3" t="str">
        <f t="shared" ref="X3271:X3334" si="357">_xlfn.IFS(B3271&lt;25,"18-24",B3271&lt;35,"25-34",B3271&lt;45,"35-44",B3271&lt;55,"45-54",TRUE(),"55+")</f>
        <v>35-44</v>
      </c>
      <c r="Y3271" s="3" t="str">
        <f t="shared" ref="Y3271:Y3334" si="358">_xlfn.IFS(E3271&lt;50000,"Low Income",E3271&lt;100000,"Middle Income",TRUE(),"High Income")</f>
        <v>Middle Income</v>
      </c>
      <c r="Z3271" s="3" t="str">
        <f t="shared" ref="Z3271:Z3334" si="359">_xlfn.IFS(O3271&lt;580,"Poor",O3271&lt;670,"Fair",O3271&lt;740,"Good",O3271&lt;800,"Very Good",TRUE(),"Excellent")</f>
        <v>Poor</v>
      </c>
      <c r="AA3271" s="27">
        <f t="shared" ref="AA3271:AA3334" si="360">IF(E3271=0,0,Q3271/E3271)</f>
        <v>0.12766308719053593</v>
      </c>
      <c r="AB3271" s="3" t="str">
        <f t="shared" ref="AB3271:AB3334" si="361">_xlfn.IFS(G3271&lt;1000,"Low",G3271&lt;5000,"Medium",TRUE(),"High")</f>
        <v>Medium</v>
      </c>
      <c r="AC3271" s="3" t="str">
        <f t="shared" ref="AC3271:AC3334" si="362">_xlfn.IFS(L3271&lt;10,"Low",L3271&lt;30,"Medium",TRUE(),"High")</f>
        <v>High</v>
      </c>
      <c r="AD3271" s="3" t="str">
        <f t="shared" ref="AD3271:AD3334" si="363">IF(AND(E3271&gt;=100000,O3271&gt;=750),"Yes","No")</f>
        <v>No</v>
      </c>
    </row>
    <row r="3272" spans="1:30" ht="15" customHeight="1" x14ac:dyDescent="0.3">
      <c r="A3272" s="3" t="s">
        <v>3293</v>
      </c>
      <c r="B3272" s="3">
        <v>61</v>
      </c>
      <c r="C3272" s="3" t="s">
        <v>31</v>
      </c>
      <c r="D3272" s="3" t="s">
        <v>33</v>
      </c>
      <c r="E3272" s="3">
        <v>39696.483455959198</v>
      </c>
      <c r="F3272" s="3">
        <v>166</v>
      </c>
      <c r="G3272" s="3">
        <v>3158.3531978607398</v>
      </c>
      <c r="H3272" s="3">
        <v>10</v>
      </c>
      <c r="I3272" s="3">
        <v>392.38640419591002</v>
      </c>
      <c r="J3272" s="3">
        <v>33</v>
      </c>
      <c r="K3272" s="3">
        <v>572.41789109600597</v>
      </c>
      <c r="L3272" s="3">
        <v>54</v>
      </c>
      <c r="M3272" s="3">
        <v>9</v>
      </c>
      <c r="N3272" s="3">
        <v>2</v>
      </c>
      <c r="O3272" s="3">
        <v>898</v>
      </c>
      <c r="P3272" s="3">
        <v>0</v>
      </c>
      <c r="Q3272" s="3">
        <v>8307.0691780184497</v>
      </c>
      <c r="R3272" s="3">
        <v>6</v>
      </c>
      <c r="S3272" s="3">
        <v>0</v>
      </c>
      <c r="T3272" s="3">
        <v>0</v>
      </c>
      <c r="U3272" s="3">
        <v>12568.385482372099</v>
      </c>
      <c r="V3272" s="3">
        <v>1</v>
      </c>
      <c r="W3272" s="3" t="str">
        <f>IF(Bank_data3[[#This Row],[credit_risk]]=1,"High Risk","Low Risk")</f>
        <v>High Risk</v>
      </c>
      <c r="X3272" s="3" t="str">
        <f t="shared" si="357"/>
        <v>55+</v>
      </c>
      <c r="Y3272" s="3" t="str">
        <f t="shared" si="358"/>
        <v>Low Income</v>
      </c>
      <c r="Z3272" s="3" t="str">
        <f t="shared" si="359"/>
        <v>Excellent</v>
      </c>
      <c r="AA3272" s="27">
        <f t="shared" si="360"/>
        <v>0.20926461124030371</v>
      </c>
      <c r="AB3272" s="3" t="str">
        <f t="shared" si="361"/>
        <v>Medium</v>
      </c>
      <c r="AC3272" s="3" t="str">
        <f t="shared" si="362"/>
        <v>High</v>
      </c>
      <c r="AD3272" s="3" t="str">
        <f t="shared" si="363"/>
        <v>No</v>
      </c>
    </row>
    <row r="3273" spans="1:30" ht="15" customHeight="1" x14ac:dyDescent="0.3">
      <c r="A3273" s="3" t="s">
        <v>3294</v>
      </c>
      <c r="B3273" s="3">
        <v>39</v>
      </c>
      <c r="C3273" s="3" t="s">
        <v>31</v>
      </c>
      <c r="D3273" s="3" t="s">
        <v>26</v>
      </c>
      <c r="E3273" s="3">
        <v>27911.675535619601</v>
      </c>
      <c r="F3273" s="3">
        <v>27</v>
      </c>
      <c r="G3273" s="3">
        <v>10</v>
      </c>
      <c r="H3273" s="3">
        <v>4</v>
      </c>
      <c r="I3273" s="3">
        <v>1262.5049590823701</v>
      </c>
      <c r="J3273" s="3">
        <v>13</v>
      </c>
      <c r="K3273" s="3">
        <v>183.58925498265</v>
      </c>
      <c r="L3273" s="3">
        <v>9</v>
      </c>
      <c r="M3273" s="3">
        <v>18</v>
      </c>
      <c r="N3273" s="3">
        <v>5</v>
      </c>
      <c r="O3273" s="3">
        <v>401</v>
      </c>
      <c r="P3273" s="3">
        <v>4</v>
      </c>
      <c r="Q3273" s="3">
        <v>11232.113270383999</v>
      </c>
      <c r="R3273" s="3">
        <v>0</v>
      </c>
      <c r="S3273" s="3">
        <v>0</v>
      </c>
      <c r="T3273" s="3">
        <v>0</v>
      </c>
      <c r="U3273" s="3">
        <v>15609.646832386101</v>
      </c>
      <c r="V3273" s="3">
        <v>1</v>
      </c>
      <c r="W3273" s="3" t="str">
        <f>IF(Bank_data3[[#This Row],[credit_risk]]=1,"High Risk","Low Risk")</f>
        <v>High Risk</v>
      </c>
      <c r="X3273" s="3" t="str">
        <f t="shared" si="357"/>
        <v>35-44</v>
      </c>
      <c r="Y3273" s="3" t="str">
        <f t="shared" si="358"/>
        <v>Low Income</v>
      </c>
      <c r="Z3273" s="3" t="str">
        <f t="shared" si="359"/>
        <v>Poor</v>
      </c>
      <c r="AA3273" s="27">
        <f t="shared" si="360"/>
        <v>0.40241630267054701</v>
      </c>
      <c r="AB3273" s="3" t="str">
        <f t="shared" si="361"/>
        <v>Low</v>
      </c>
      <c r="AC3273" s="3" t="str">
        <f t="shared" si="362"/>
        <v>Low</v>
      </c>
      <c r="AD3273" s="3" t="str">
        <f t="shared" si="363"/>
        <v>No</v>
      </c>
    </row>
    <row r="3274" spans="1:30" ht="15" customHeight="1" x14ac:dyDescent="0.3">
      <c r="A3274" s="3" t="s">
        <v>3295</v>
      </c>
      <c r="B3274" s="3">
        <v>25</v>
      </c>
      <c r="C3274" s="3" t="s">
        <v>28</v>
      </c>
      <c r="D3274" s="3" t="s">
        <v>24</v>
      </c>
      <c r="E3274" s="3">
        <v>57247.5192258561</v>
      </c>
      <c r="F3274" s="3">
        <v>9</v>
      </c>
      <c r="G3274" s="3">
        <v>1224.5848928016501</v>
      </c>
      <c r="H3274" s="3">
        <v>5</v>
      </c>
      <c r="I3274" s="3">
        <v>454.28151962893702</v>
      </c>
      <c r="J3274" s="3">
        <v>8</v>
      </c>
      <c r="K3274" s="3">
        <v>1067.1043589492001</v>
      </c>
      <c r="L3274" s="3">
        <v>10</v>
      </c>
      <c r="M3274" s="3">
        <v>3</v>
      </c>
      <c r="N3274" s="3">
        <v>9</v>
      </c>
      <c r="O3274" s="3">
        <v>623</v>
      </c>
      <c r="P3274" s="3">
        <v>3</v>
      </c>
      <c r="Q3274" s="3">
        <v>2904.8340437060101</v>
      </c>
      <c r="R3274" s="3">
        <v>2</v>
      </c>
      <c r="S3274" s="3">
        <v>0</v>
      </c>
      <c r="T3274" s="3">
        <v>0</v>
      </c>
      <c r="U3274" s="3">
        <v>11883.297435689299</v>
      </c>
      <c r="V3274" s="3">
        <v>0</v>
      </c>
      <c r="W3274" s="3" t="str">
        <f>IF(Bank_data3[[#This Row],[credit_risk]]=1,"High Risk","Low Risk")</f>
        <v>Low Risk</v>
      </c>
      <c r="X3274" s="3" t="str">
        <f t="shared" si="357"/>
        <v>25-34</v>
      </c>
      <c r="Y3274" s="3" t="str">
        <f t="shared" si="358"/>
        <v>Middle Income</v>
      </c>
      <c r="Z3274" s="3" t="str">
        <f t="shared" si="359"/>
        <v>Fair</v>
      </c>
      <c r="AA3274" s="27">
        <f t="shared" si="360"/>
        <v>5.0741658031428348E-2</v>
      </c>
      <c r="AB3274" s="3" t="str">
        <f t="shared" si="361"/>
        <v>Medium</v>
      </c>
      <c r="AC3274" s="3" t="str">
        <f t="shared" si="362"/>
        <v>Medium</v>
      </c>
      <c r="AD3274" s="3" t="str">
        <f t="shared" si="363"/>
        <v>No</v>
      </c>
    </row>
    <row r="3275" spans="1:30" ht="15" customHeight="1" x14ac:dyDescent="0.3">
      <c r="A3275" s="3" t="s">
        <v>3296</v>
      </c>
      <c r="B3275" s="3">
        <v>31</v>
      </c>
      <c r="C3275" s="3" t="s">
        <v>31</v>
      </c>
      <c r="D3275" s="3" t="s">
        <v>26</v>
      </c>
      <c r="E3275" s="3">
        <v>18108.860627918399</v>
      </c>
      <c r="F3275" s="3">
        <v>212</v>
      </c>
      <c r="G3275" s="3">
        <v>1712.56423282474</v>
      </c>
      <c r="H3275" s="3">
        <v>5</v>
      </c>
      <c r="I3275" s="3">
        <v>1095.6593888932</v>
      </c>
      <c r="J3275" s="3">
        <v>22</v>
      </c>
      <c r="K3275" s="3">
        <v>728.42565592951405</v>
      </c>
      <c r="L3275" s="3">
        <v>2</v>
      </c>
      <c r="M3275" s="3">
        <v>12</v>
      </c>
      <c r="N3275" s="3">
        <v>7</v>
      </c>
      <c r="O3275" s="3">
        <v>655</v>
      </c>
      <c r="P3275" s="3">
        <v>1</v>
      </c>
      <c r="Q3275" s="3">
        <v>15183.099272191601</v>
      </c>
      <c r="R3275" s="3">
        <v>4</v>
      </c>
      <c r="S3275" s="3">
        <v>0</v>
      </c>
      <c r="T3275" s="3">
        <v>0</v>
      </c>
      <c r="U3275" s="3">
        <v>7593.7993630583496</v>
      </c>
      <c r="V3275" s="3">
        <v>1</v>
      </c>
      <c r="W3275" s="3" t="str">
        <f>IF(Bank_data3[[#This Row],[credit_risk]]=1,"High Risk","Low Risk")</f>
        <v>High Risk</v>
      </c>
      <c r="X3275" s="3" t="str">
        <f t="shared" si="357"/>
        <v>25-34</v>
      </c>
      <c r="Y3275" s="3" t="str">
        <f t="shared" si="358"/>
        <v>Low Income</v>
      </c>
      <c r="Z3275" s="3" t="str">
        <f t="shared" si="359"/>
        <v>Fair</v>
      </c>
      <c r="AA3275" s="27">
        <f t="shared" si="360"/>
        <v>0.83843481841059864</v>
      </c>
      <c r="AB3275" s="3" t="str">
        <f t="shared" si="361"/>
        <v>Medium</v>
      </c>
      <c r="AC3275" s="3" t="str">
        <f t="shared" si="362"/>
        <v>Low</v>
      </c>
      <c r="AD3275" s="3" t="str">
        <f t="shared" si="363"/>
        <v>No</v>
      </c>
    </row>
    <row r="3276" spans="1:30" ht="15" customHeight="1" x14ac:dyDescent="0.3">
      <c r="A3276" s="3" t="s">
        <v>3297</v>
      </c>
      <c r="B3276" s="3">
        <v>21</v>
      </c>
      <c r="C3276" s="3" t="s">
        <v>31</v>
      </c>
      <c r="D3276" s="3" t="s">
        <v>26</v>
      </c>
      <c r="E3276" s="3">
        <v>56163.444453829798</v>
      </c>
      <c r="F3276" s="3">
        <v>150</v>
      </c>
      <c r="G3276" s="3">
        <v>1180.4917391787601</v>
      </c>
      <c r="H3276" s="3">
        <v>9</v>
      </c>
      <c r="I3276" s="3">
        <v>1273.2148290328</v>
      </c>
      <c r="J3276" s="3">
        <v>43</v>
      </c>
      <c r="K3276" s="3">
        <v>512.40911591240501</v>
      </c>
      <c r="L3276" s="3">
        <v>22</v>
      </c>
      <c r="M3276" s="3">
        <v>9</v>
      </c>
      <c r="N3276" s="3">
        <v>9</v>
      </c>
      <c r="O3276" s="3">
        <v>426</v>
      </c>
      <c r="P3276" s="3">
        <v>5</v>
      </c>
      <c r="Q3276" s="3">
        <v>3400.64884389386</v>
      </c>
      <c r="R3276" s="3">
        <v>3</v>
      </c>
      <c r="S3276" s="3">
        <v>0</v>
      </c>
      <c r="T3276" s="3">
        <v>0</v>
      </c>
      <c r="U3276" s="3">
        <v>15859.5229861149</v>
      </c>
      <c r="V3276" s="3">
        <v>1</v>
      </c>
      <c r="W3276" s="3" t="str">
        <f>IF(Bank_data3[[#This Row],[credit_risk]]=1,"High Risk","Low Risk")</f>
        <v>High Risk</v>
      </c>
      <c r="X3276" s="3" t="str">
        <f t="shared" si="357"/>
        <v>18-24</v>
      </c>
      <c r="Y3276" s="3" t="str">
        <f t="shared" si="358"/>
        <v>Middle Income</v>
      </c>
      <c r="Z3276" s="3" t="str">
        <f t="shared" si="359"/>
        <v>Poor</v>
      </c>
      <c r="AA3276" s="27">
        <f t="shared" si="360"/>
        <v>6.0549150376441506E-2</v>
      </c>
      <c r="AB3276" s="3" t="str">
        <f t="shared" si="361"/>
        <v>Medium</v>
      </c>
      <c r="AC3276" s="3" t="str">
        <f t="shared" si="362"/>
        <v>Medium</v>
      </c>
      <c r="AD3276" s="3" t="str">
        <f t="shared" si="363"/>
        <v>No</v>
      </c>
    </row>
    <row r="3277" spans="1:30" ht="15" customHeight="1" x14ac:dyDescent="0.3">
      <c r="A3277" s="3" t="s">
        <v>3298</v>
      </c>
      <c r="B3277" s="3">
        <v>26</v>
      </c>
      <c r="C3277" s="3" t="s">
        <v>28</v>
      </c>
      <c r="D3277" s="3" t="s">
        <v>33</v>
      </c>
      <c r="E3277" s="3">
        <v>29618.975668191899</v>
      </c>
      <c r="F3277" s="3">
        <v>135</v>
      </c>
      <c r="G3277" s="3">
        <v>10</v>
      </c>
      <c r="H3277" s="3">
        <v>1</v>
      </c>
      <c r="I3277" s="3">
        <v>816.85444397682795</v>
      </c>
      <c r="J3277" s="3">
        <v>34</v>
      </c>
      <c r="K3277" s="3">
        <v>0</v>
      </c>
      <c r="L3277" s="3">
        <v>61</v>
      </c>
      <c r="M3277" s="3">
        <v>12</v>
      </c>
      <c r="N3277" s="3">
        <v>1</v>
      </c>
      <c r="O3277" s="3">
        <v>693</v>
      </c>
      <c r="P3277" s="3">
        <v>1</v>
      </c>
      <c r="Q3277" s="3">
        <v>9532.6970397178902</v>
      </c>
      <c r="R3277" s="3">
        <v>3</v>
      </c>
      <c r="S3277" s="3">
        <v>0</v>
      </c>
      <c r="T3277" s="3">
        <v>0</v>
      </c>
      <c r="U3277" s="3">
        <v>4281.0711410698996</v>
      </c>
      <c r="V3277" s="3">
        <v>0</v>
      </c>
      <c r="W3277" s="3" t="str">
        <f>IF(Bank_data3[[#This Row],[credit_risk]]=1,"High Risk","Low Risk")</f>
        <v>Low Risk</v>
      </c>
      <c r="X3277" s="3" t="str">
        <f t="shared" si="357"/>
        <v>25-34</v>
      </c>
      <c r="Y3277" s="3" t="str">
        <f t="shared" si="358"/>
        <v>Low Income</v>
      </c>
      <c r="Z3277" s="3" t="str">
        <f t="shared" si="359"/>
        <v>Good</v>
      </c>
      <c r="AA3277" s="27">
        <f t="shared" si="360"/>
        <v>0.32184425101355363</v>
      </c>
      <c r="AB3277" s="3" t="str">
        <f t="shared" si="361"/>
        <v>Low</v>
      </c>
      <c r="AC3277" s="3" t="str">
        <f t="shared" si="362"/>
        <v>High</v>
      </c>
      <c r="AD3277" s="3" t="str">
        <f t="shared" si="363"/>
        <v>No</v>
      </c>
    </row>
    <row r="3278" spans="1:30" ht="15" customHeight="1" x14ac:dyDescent="0.3">
      <c r="A3278" s="3" t="s">
        <v>3299</v>
      </c>
      <c r="B3278" s="3">
        <v>35</v>
      </c>
      <c r="C3278" s="3" t="s">
        <v>28</v>
      </c>
      <c r="D3278" s="3" t="s">
        <v>26</v>
      </c>
      <c r="E3278" s="3">
        <v>25767.029781826499</v>
      </c>
      <c r="F3278" s="3">
        <v>20</v>
      </c>
      <c r="G3278" s="3">
        <v>1823.2696358621299</v>
      </c>
      <c r="H3278" s="3">
        <v>3</v>
      </c>
      <c r="I3278" s="3">
        <v>1138.66397814277</v>
      </c>
      <c r="J3278" s="3">
        <v>21</v>
      </c>
      <c r="K3278" s="3">
        <v>25.536357341728898</v>
      </c>
      <c r="L3278" s="3">
        <v>69</v>
      </c>
      <c r="M3278" s="3">
        <v>11</v>
      </c>
      <c r="N3278" s="3">
        <v>3</v>
      </c>
      <c r="O3278" s="3">
        <v>881</v>
      </c>
      <c r="P3278" s="3">
        <v>2</v>
      </c>
      <c r="Q3278" s="3">
        <v>16450.747720835701</v>
      </c>
      <c r="R3278" s="3">
        <v>1</v>
      </c>
      <c r="S3278" s="3">
        <v>0</v>
      </c>
      <c r="T3278" s="3">
        <v>0</v>
      </c>
      <c r="U3278" s="3">
        <v>2464.9058235009702</v>
      </c>
      <c r="V3278" s="3">
        <v>0</v>
      </c>
      <c r="W3278" s="3" t="str">
        <f>IF(Bank_data3[[#This Row],[credit_risk]]=1,"High Risk","Low Risk")</f>
        <v>Low Risk</v>
      </c>
      <c r="X3278" s="3" t="str">
        <f t="shared" si="357"/>
        <v>35-44</v>
      </c>
      <c r="Y3278" s="3" t="str">
        <f t="shared" si="358"/>
        <v>Low Income</v>
      </c>
      <c r="Z3278" s="3" t="str">
        <f t="shared" si="359"/>
        <v>Excellent</v>
      </c>
      <c r="AA3278" s="27">
        <f t="shared" si="360"/>
        <v>0.63844175522467173</v>
      </c>
      <c r="AB3278" s="3" t="str">
        <f t="shared" si="361"/>
        <v>Medium</v>
      </c>
      <c r="AC3278" s="3" t="str">
        <f t="shared" si="362"/>
        <v>High</v>
      </c>
      <c r="AD3278" s="3" t="str">
        <f t="shared" si="363"/>
        <v>No</v>
      </c>
    </row>
    <row r="3279" spans="1:30" ht="15" customHeight="1" x14ac:dyDescent="0.3">
      <c r="A3279" s="3" t="s">
        <v>3300</v>
      </c>
      <c r="B3279" s="3">
        <v>22</v>
      </c>
      <c r="C3279" s="3" t="s">
        <v>23</v>
      </c>
      <c r="D3279" s="3" t="s">
        <v>24</v>
      </c>
      <c r="E3279" s="3">
        <v>51077.353304834302</v>
      </c>
      <c r="F3279" s="3">
        <v>108</v>
      </c>
      <c r="G3279" s="3">
        <v>1133.6073546279299</v>
      </c>
      <c r="H3279" s="3">
        <v>11</v>
      </c>
      <c r="I3279" s="3">
        <v>1446.67389780899</v>
      </c>
      <c r="J3279" s="3">
        <v>4</v>
      </c>
      <c r="K3279" s="3">
        <v>1069.7349676193701</v>
      </c>
      <c r="L3279" s="3">
        <v>40</v>
      </c>
      <c r="M3279" s="3">
        <v>2</v>
      </c>
      <c r="N3279" s="3">
        <v>0</v>
      </c>
      <c r="O3279" s="3">
        <v>559</v>
      </c>
      <c r="P3279" s="3">
        <v>4</v>
      </c>
      <c r="Q3279" s="3">
        <v>2931.0147654715802</v>
      </c>
      <c r="R3279" s="3">
        <v>4</v>
      </c>
      <c r="S3279" s="3">
        <v>0</v>
      </c>
      <c r="T3279" s="3">
        <v>0</v>
      </c>
      <c r="U3279" s="3">
        <v>11269.660753558601</v>
      </c>
      <c r="V3279" s="3">
        <v>1</v>
      </c>
      <c r="W3279" s="3" t="str">
        <f>IF(Bank_data3[[#This Row],[credit_risk]]=1,"High Risk","Low Risk")</f>
        <v>High Risk</v>
      </c>
      <c r="X3279" s="3" t="str">
        <f t="shared" si="357"/>
        <v>18-24</v>
      </c>
      <c r="Y3279" s="3" t="str">
        <f t="shared" si="358"/>
        <v>Middle Income</v>
      </c>
      <c r="Z3279" s="3" t="str">
        <f t="shared" si="359"/>
        <v>Poor</v>
      </c>
      <c r="AA3279" s="27">
        <f t="shared" si="360"/>
        <v>5.7383841875655081E-2</v>
      </c>
      <c r="AB3279" s="3" t="str">
        <f t="shared" si="361"/>
        <v>Medium</v>
      </c>
      <c r="AC3279" s="3" t="str">
        <f t="shared" si="362"/>
        <v>High</v>
      </c>
      <c r="AD3279" s="3" t="str">
        <f t="shared" si="363"/>
        <v>No</v>
      </c>
    </row>
    <row r="3280" spans="1:30" ht="15" customHeight="1" x14ac:dyDescent="0.3">
      <c r="A3280" s="3" t="s">
        <v>3301</v>
      </c>
      <c r="B3280" s="3">
        <v>64</v>
      </c>
      <c r="C3280" s="3" t="s">
        <v>28</v>
      </c>
      <c r="D3280" s="3" t="s">
        <v>24</v>
      </c>
      <c r="E3280" s="3">
        <v>46894.077364732402</v>
      </c>
      <c r="F3280" s="3">
        <v>234</v>
      </c>
      <c r="G3280" s="3">
        <v>1391.00768457034</v>
      </c>
      <c r="H3280" s="3">
        <v>8</v>
      </c>
      <c r="I3280" s="3">
        <v>893.78907972375805</v>
      </c>
      <c r="J3280" s="3">
        <v>40</v>
      </c>
      <c r="K3280" s="3">
        <v>363.00386622429698</v>
      </c>
      <c r="L3280" s="3">
        <v>40</v>
      </c>
      <c r="M3280" s="3">
        <v>18</v>
      </c>
      <c r="N3280" s="3">
        <v>7</v>
      </c>
      <c r="O3280" s="3">
        <v>576</v>
      </c>
      <c r="P3280" s="3">
        <v>4</v>
      </c>
      <c r="Q3280" s="3">
        <v>3583.1490634100801</v>
      </c>
      <c r="R3280" s="3">
        <v>6</v>
      </c>
      <c r="S3280" s="3">
        <v>0</v>
      </c>
      <c r="T3280" s="3">
        <v>0</v>
      </c>
      <c r="U3280" s="3">
        <v>11396.892935001601</v>
      </c>
      <c r="V3280" s="3">
        <v>1</v>
      </c>
      <c r="W3280" s="3" t="str">
        <f>IF(Bank_data3[[#This Row],[credit_risk]]=1,"High Risk","Low Risk")</f>
        <v>High Risk</v>
      </c>
      <c r="X3280" s="3" t="str">
        <f t="shared" si="357"/>
        <v>55+</v>
      </c>
      <c r="Y3280" s="3" t="str">
        <f t="shared" si="358"/>
        <v>Low Income</v>
      </c>
      <c r="Z3280" s="3" t="str">
        <f t="shared" si="359"/>
        <v>Poor</v>
      </c>
      <c r="AA3280" s="27">
        <f t="shared" si="360"/>
        <v>7.6409415959740296E-2</v>
      </c>
      <c r="AB3280" s="3" t="str">
        <f t="shared" si="361"/>
        <v>Medium</v>
      </c>
      <c r="AC3280" s="3" t="str">
        <f t="shared" si="362"/>
        <v>High</v>
      </c>
      <c r="AD3280" s="3" t="str">
        <f t="shared" si="363"/>
        <v>No</v>
      </c>
    </row>
    <row r="3281" spans="1:30" ht="15" customHeight="1" x14ac:dyDescent="0.3">
      <c r="A3281" s="3" t="s">
        <v>3302</v>
      </c>
      <c r="B3281" s="3">
        <v>22</v>
      </c>
      <c r="C3281" s="3" t="s">
        <v>23</v>
      </c>
      <c r="D3281" s="3" t="s">
        <v>24</v>
      </c>
      <c r="E3281" s="3">
        <v>76222.210119629104</v>
      </c>
      <c r="F3281" s="3">
        <v>35</v>
      </c>
      <c r="G3281" s="3">
        <v>2507.0856890325399</v>
      </c>
      <c r="H3281" s="3">
        <v>6</v>
      </c>
      <c r="I3281" s="3">
        <v>738.64436424881899</v>
      </c>
      <c r="J3281" s="3">
        <v>28</v>
      </c>
      <c r="K3281" s="3">
        <v>795.91553985055305</v>
      </c>
      <c r="L3281" s="3">
        <v>3</v>
      </c>
      <c r="M3281" s="3">
        <v>8</v>
      </c>
      <c r="N3281" s="3">
        <v>0</v>
      </c>
      <c r="O3281" s="3">
        <v>895</v>
      </c>
      <c r="P3281" s="3">
        <v>2</v>
      </c>
      <c r="Q3281" s="3">
        <v>18213.484027832001</v>
      </c>
      <c r="R3281" s="3">
        <v>4</v>
      </c>
      <c r="S3281" s="3">
        <v>0</v>
      </c>
      <c r="T3281" s="3">
        <v>0</v>
      </c>
      <c r="U3281" s="3">
        <v>9253.1342917069796</v>
      </c>
      <c r="V3281" s="3">
        <v>1</v>
      </c>
      <c r="W3281" s="3" t="str">
        <f>IF(Bank_data3[[#This Row],[credit_risk]]=1,"High Risk","Low Risk")</f>
        <v>High Risk</v>
      </c>
      <c r="X3281" s="3" t="str">
        <f t="shared" si="357"/>
        <v>18-24</v>
      </c>
      <c r="Y3281" s="3" t="str">
        <f t="shared" si="358"/>
        <v>Middle Income</v>
      </c>
      <c r="Z3281" s="3" t="str">
        <f t="shared" si="359"/>
        <v>Excellent</v>
      </c>
      <c r="AA3281" s="27">
        <f t="shared" si="360"/>
        <v>0.23895245230027223</v>
      </c>
      <c r="AB3281" s="3" t="str">
        <f t="shared" si="361"/>
        <v>Medium</v>
      </c>
      <c r="AC3281" s="3" t="str">
        <f t="shared" si="362"/>
        <v>Low</v>
      </c>
      <c r="AD3281" s="3" t="str">
        <f t="shared" si="363"/>
        <v>No</v>
      </c>
    </row>
    <row r="3282" spans="1:30" ht="15" customHeight="1" x14ac:dyDescent="0.3">
      <c r="A3282" s="3" t="s">
        <v>3303</v>
      </c>
      <c r="B3282" s="3">
        <v>46</v>
      </c>
      <c r="C3282" s="3" t="s">
        <v>31</v>
      </c>
      <c r="D3282" s="3" t="s">
        <v>33</v>
      </c>
      <c r="E3282" s="3">
        <v>26873.5774977929</v>
      </c>
      <c r="F3282" s="3">
        <v>81</v>
      </c>
      <c r="G3282" s="3">
        <v>1743.5700194899</v>
      </c>
      <c r="H3282" s="3">
        <v>8</v>
      </c>
      <c r="I3282" s="3">
        <v>776.60149985696899</v>
      </c>
      <c r="J3282" s="3">
        <v>34</v>
      </c>
      <c r="K3282" s="3">
        <v>369.91082888766402</v>
      </c>
      <c r="L3282" s="3">
        <v>2</v>
      </c>
      <c r="M3282" s="3">
        <v>12</v>
      </c>
      <c r="N3282" s="3">
        <v>8</v>
      </c>
      <c r="O3282" s="3">
        <v>764</v>
      </c>
      <c r="P3282" s="3">
        <v>1</v>
      </c>
      <c r="Q3282" s="3">
        <v>5550.6933758489604</v>
      </c>
      <c r="R3282" s="3">
        <v>1</v>
      </c>
      <c r="S3282" s="3">
        <v>0</v>
      </c>
      <c r="T3282" s="3">
        <v>0</v>
      </c>
      <c r="U3282" s="3">
        <v>9605.9932433677404</v>
      </c>
      <c r="V3282" s="3">
        <v>0</v>
      </c>
      <c r="W3282" s="3" t="str">
        <f>IF(Bank_data3[[#This Row],[credit_risk]]=1,"High Risk","Low Risk")</f>
        <v>Low Risk</v>
      </c>
      <c r="X3282" s="3" t="str">
        <f t="shared" si="357"/>
        <v>45-54</v>
      </c>
      <c r="Y3282" s="3" t="str">
        <f t="shared" si="358"/>
        <v>Low Income</v>
      </c>
      <c r="Z3282" s="3" t="str">
        <f t="shared" si="359"/>
        <v>Very Good</v>
      </c>
      <c r="AA3282" s="27">
        <f t="shared" si="360"/>
        <v>0.20654836060829018</v>
      </c>
      <c r="AB3282" s="3" t="str">
        <f t="shared" si="361"/>
        <v>Medium</v>
      </c>
      <c r="AC3282" s="3" t="str">
        <f t="shared" si="362"/>
        <v>Low</v>
      </c>
      <c r="AD3282" s="3" t="str">
        <f t="shared" si="363"/>
        <v>No</v>
      </c>
    </row>
    <row r="3283" spans="1:30" ht="15" customHeight="1" x14ac:dyDescent="0.3">
      <c r="A3283" s="3" t="s">
        <v>3304</v>
      </c>
      <c r="B3283" s="3">
        <v>69</v>
      </c>
      <c r="C3283" s="3" t="s">
        <v>28</v>
      </c>
      <c r="D3283" s="3" t="s">
        <v>33</v>
      </c>
      <c r="E3283" s="3">
        <v>74750.980840964796</v>
      </c>
      <c r="F3283" s="3">
        <v>37</v>
      </c>
      <c r="G3283" s="3">
        <v>1003.9725864222401</v>
      </c>
      <c r="H3283" s="3">
        <v>5</v>
      </c>
      <c r="I3283" s="3">
        <v>539.95423406476903</v>
      </c>
      <c r="J3283" s="3">
        <v>49</v>
      </c>
      <c r="K3283" s="3">
        <v>250.23057358961299</v>
      </c>
      <c r="L3283" s="3">
        <v>50</v>
      </c>
      <c r="M3283" s="3">
        <v>7</v>
      </c>
      <c r="N3283" s="3">
        <v>5</v>
      </c>
      <c r="O3283" s="3">
        <v>671</v>
      </c>
      <c r="P3283" s="3">
        <v>5</v>
      </c>
      <c r="Q3283" s="3">
        <v>17806.856711815999</v>
      </c>
      <c r="R3283" s="3">
        <v>5</v>
      </c>
      <c r="S3283" s="3">
        <v>1</v>
      </c>
      <c r="T3283" s="3">
        <v>0</v>
      </c>
      <c r="U3283" s="3">
        <v>2456.53582275904</v>
      </c>
      <c r="V3283" s="3">
        <v>1</v>
      </c>
      <c r="W3283" s="3" t="str">
        <f>IF(Bank_data3[[#This Row],[credit_risk]]=1,"High Risk","Low Risk")</f>
        <v>High Risk</v>
      </c>
      <c r="X3283" s="3" t="str">
        <f t="shared" si="357"/>
        <v>55+</v>
      </c>
      <c r="Y3283" s="3" t="str">
        <f t="shared" si="358"/>
        <v>Middle Income</v>
      </c>
      <c r="Z3283" s="3" t="str">
        <f t="shared" si="359"/>
        <v>Good</v>
      </c>
      <c r="AA3283" s="27">
        <f t="shared" si="360"/>
        <v>0.23821569311178245</v>
      </c>
      <c r="AB3283" s="3" t="str">
        <f t="shared" si="361"/>
        <v>Medium</v>
      </c>
      <c r="AC3283" s="3" t="str">
        <f t="shared" si="362"/>
        <v>High</v>
      </c>
      <c r="AD3283" s="3" t="str">
        <f t="shared" si="363"/>
        <v>No</v>
      </c>
    </row>
    <row r="3284" spans="1:30" ht="15" customHeight="1" x14ac:dyDescent="0.3">
      <c r="A3284" s="3" t="s">
        <v>3305</v>
      </c>
      <c r="B3284" s="3">
        <v>62</v>
      </c>
      <c r="C3284" s="3" t="s">
        <v>28</v>
      </c>
      <c r="D3284" s="3" t="s">
        <v>26</v>
      </c>
      <c r="E3284" s="3">
        <v>29522.397123153001</v>
      </c>
      <c r="F3284" s="3">
        <v>112</v>
      </c>
      <c r="G3284" s="3">
        <v>1814.87191358478</v>
      </c>
      <c r="H3284" s="3">
        <v>10</v>
      </c>
      <c r="I3284" s="3">
        <v>532.04567254209405</v>
      </c>
      <c r="J3284" s="3">
        <v>33</v>
      </c>
      <c r="K3284" s="3">
        <v>233.41417981026899</v>
      </c>
      <c r="L3284" s="3">
        <v>54</v>
      </c>
      <c r="M3284" s="3">
        <v>3</v>
      </c>
      <c r="N3284" s="3">
        <v>2</v>
      </c>
      <c r="O3284" s="3">
        <v>433</v>
      </c>
      <c r="P3284" s="3">
        <v>1</v>
      </c>
      <c r="Q3284" s="3">
        <v>14635.7693991059</v>
      </c>
      <c r="R3284" s="3">
        <v>0</v>
      </c>
      <c r="S3284" s="3">
        <v>0</v>
      </c>
      <c r="T3284" s="3">
        <v>0</v>
      </c>
      <c r="U3284" s="3">
        <v>8408.5353018395908</v>
      </c>
      <c r="V3284" s="3">
        <v>1</v>
      </c>
      <c r="W3284" s="3" t="str">
        <f>IF(Bank_data3[[#This Row],[credit_risk]]=1,"High Risk","Low Risk")</f>
        <v>High Risk</v>
      </c>
      <c r="X3284" s="3" t="str">
        <f t="shared" si="357"/>
        <v>55+</v>
      </c>
      <c r="Y3284" s="3" t="str">
        <f t="shared" si="358"/>
        <v>Low Income</v>
      </c>
      <c r="Z3284" s="3" t="str">
        <f t="shared" si="359"/>
        <v>Poor</v>
      </c>
      <c r="AA3284" s="27">
        <f t="shared" si="360"/>
        <v>0.49575138963318693</v>
      </c>
      <c r="AB3284" s="3" t="str">
        <f t="shared" si="361"/>
        <v>Medium</v>
      </c>
      <c r="AC3284" s="3" t="str">
        <f t="shared" si="362"/>
        <v>High</v>
      </c>
      <c r="AD3284" s="3" t="str">
        <f t="shared" si="363"/>
        <v>No</v>
      </c>
    </row>
    <row r="3285" spans="1:30" ht="15" customHeight="1" x14ac:dyDescent="0.3">
      <c r="A3285" s="3" t="s">
        <v>3306</v>
      </c>
      <c r="B3285" s="3">
        <v>59</v>
      </c>
      <c r="C3285" s="3" t="s">
        <v>28</v>
      </c>
      <c r="D3285" s="3" t="s">
        <v>26</v>
      </c>
      <c r="E3285" s="3">
        <v>66549.963495650707</v>
      </c>
      <c r="F3285" s="3">
        <v>67</v>
      </c>
      <c r="G3285" s="3">
        <v>1160.43016297962</v>
      </c>
      <c r="H3285" s="3">
        <v>6</v>
      </c>
      <c r="I3285" s="3">
        <v>954.84236733899604</v>
      </c>
      <c r="J3285" s="3">
        <v>3</v>
      </c>
      <c r="K3285" s="3">
        <v>116.265757307036</v>
      </c>
      <c r="L3285" s="3">
        <v>62</v>
      </c>
      <c r="M3285" s="3">
        <v>8</v>
      </c>
      <c r="N3285" s="3">
        <v>7</v>
      </c>
      <c r="O3285" s="3">
        <v>554</v>
      </c>
      <c r="P3285" s="3">
        <v>2</v>
      </c>
      <c r="Q3285" s="3">
        <v>3960.6591361225501</v>
      </c>
      <c r="R3285" s="3">
        <v>1</v>
      </c>
      <c r="S3285" s="3">
        <v>0</v>
      </c>
      <c r="T3285" s="3">
        <v>0</v>
      </c>
      <c r="U3285" s="3">
        <v>1829.98045557194</v>
      </c>
      <c r="V3285" s="3">
        <v>1</v>
      </c>
      <c r="W3285" s="3" t="str">
        <f>IF(Bank_data3[[#This Row],[credit_risk]]=1,"High Risk","Low Risk")</f>
        <v>High Risk</v>
      </c>
      <c r="X3285" s="3" t="str">
        <f t="shared" si="357"/>
        <v>55+</v>
      </c>
      <c r="Y3285" s="3" t="str">
        <f t="shared" si="358"/>
        <v>Middle Income</v>
      </c>
      <c r="Z3285" s="3" t="str">
        <f t="shared" si="359"/>
        <v>Poor</v>
      </c>
      <c r="AA3285" s="27">
        <f t="shared" si="360"/>
        <v>5.951406925086284E-2</v>
      </c>
      <c r="AB3285" s="3" t="str">
        <f t="shared" si="361"/>
        <v>Medium</v>
      </c>
      <c r="AC3285" s="3" t="str">
        <f t="shared" si="362"/>
        <v>High</v>
      </c>
      <c r="AD3285" s="3" t="str">
        <f t="shared" si="363"/>
        <v>No</v>
      </c>
    </row>
    <row r="3286" spans="1:30" ht="15" customHeight="1" x14ac:dyDescent="0.3">
      <c r="A3286" s="3" t="s">
        <v>3307</v>
      </c>
      <c r="B3286" s="3">
        <v>57</v>
      </c>
      <c r="C3286" s="3" t="s">
        <v>31</v>
      </c>
      <c r="D3286" s="3" t="s">
        <v>26</v>
      </c>
      <c r="E3286" s="3">
        <v>69909.665411360693</v>
      </c>
      <c r="F3286" s="3">
        <v>65</v>
      </c>
      <c r="G3286" s="3">
        <v>1257.14953930663</v>
      </c>
      <c r="H3286" s="3">
        <v>8</v>
      </c>
      <c r="I3286" s="3">
        <v>742.61756224775002</v>
      </c>
      <c r="J3286" s="3">
        <v>44</v>
      </c>
      <c r="K3286" s="3">
        <v>641.83671412055003</v>
      </c>
      <c r="L3286" s="3">
        <v>48</v>
      </c>
      <c r="M3286" s="3">
        <v>6</v>
      </c>
      <c r="N3286" s="3">
        <v>1</v>
      </c>
      <c r="O3286" s="3">
        <v>822</v>
      </c>
      <c r="P3286" s="3">
        <v>5</v>
      </c>
      <c r="Q3286" s="3">
        <v>13027.2480380734</v>
      </c>
      <c r="R3286" s="3">
        <v>5</v>
      </c>
      <c r="S3286" s="3">
        <v>0</v>
      </c>
      <c r="T3286" s="3">
        <v>1</v>
      </c>
      <c r="U3286" s="3">
        <v>8907.0610219862992</v>
      </c>
      <c r="V3286" s="3">
        <v>1</v>
      </c>
      <c r="W3286" s="3" t="str">
        <f>IF(Bank_data3[[#This Row],[credit_risk]]=1,"High Risk","Low Risk")</f>
        <v>High Risk</v>
      </c>
      <c r="X3286" s="3" t="str">
        <f t="shared" si="357"/>
        <v>55+</v>
      </c>
      <c r="Y3286" s="3" t="str">
        <f t="shared" si="358"/>
        <v>Middle Income</v>
      </c>
      <c r="Z3286" s="3" t="str">
        <f t="shared" si="359"/>
        <v>Excellent</v>
      </c>
      <c r="AA3286" s="27">
        <f t="shared" si="360"/>
        <v>0.18634401926284147</v>
      </c>
      <c r="AB3286" s="3" t="str">
        <f t="shared" si="361"/>
        <v>Medium</v>
      </c>
      <c r="AC3286" s="3" t="str">
        <f t="shared" si="362"/>
        <v>High</v>
      </c>
      <c r="AD3286" s="3" t="str">
        <f t="shared" si="363"/>
        <v>No</v>
      </c>
    </row>
    <row r="3287" spans="1:30" ht="15" customHeight="1" x14ac:dyDescent="0.3">
      <c r="A3287" s="3" t="s">
        <v>3308</v>
      </c>
      <c r="B3287" s="3">
        <v>52</v>
      </c>
      <c r="C3287" s="3" t="s">
        <v>23</v>
      </c>
      <c r="D3287" s="3" t="s">
        <v>33</v>
      </c>
      <c r="E3287" s="3">
        <v>55786.2581460367</v>
      </c>
      <c r="F3287" s="3">
        <v>215</v>
      </c>
      <c r="G3287" s="3">
        <v>2105.8613456845601</v>
      </c>
      <c r="H3287" s="3">
        <v>11</v>
      </c>
      <c r="I3287" s="3">
        <v>914.64921189794302</v>
      </c>
      <c r="J3287" s="3">
        <v>48</v>
      </c>
      <c r="K3287" s="3">
        <v>595.13029946997995</v>
      </c>
      <c r="L3287" s="3">
        <v>71</v>
      </c>
      <c r="M3287" s="3">
        <v>10</v>
      </c>
      <c r="N3287" s="3">
        <v>2</v>
      </c>
      <c r="O3287" s="3">
        <v>372</v>
      </c>
      <c r="P3287" s="3">
        <v>5</v>
      </c>
      <c r="Q3287" s="3">
        <v>14717.8432639781</v>
      </c>
      <c r="R3287" s="3">
        <v>4</v>
      </c>
      <c r="S3287" s="3">
        <v>0</v>
      </c>
      <c r="T3287" s="3">
        <v>0</v>
      </c>
      <c r="U3287" s="3">
        <v>13590.106870146101</v>
      </c>
      <c r="V3287" s="3">
        <v>1</v>
      </c>
      <c r="W3287" s="3" t="str">
        <f>IF(Bank_data3[[#This Row],[credit_risk]]=1,"High Risk","Low Risk")</f>
        <v>High Risk</v>
      </c>
      <c r="X3287" s="3" t="str">
        <f t="shared" si="357"/>
        <v>45-54</v>
      </c>
      <c r="Y3287" s="3" t="str">
        <f t="shared" si="358"/>
        <v>Middle Income</v>
      </c>
      <c r="Z3287" s="3" t="str">
        <f t="shared" si="359"/>
        <v>Poor</v>
      </c>
      <c r="AA3287" s="27">
        <f t="shared" si="360"/>
        <v>0.26382560424558105</v>
      </c>
      <c r="AB3287" s="3" t="str">
        <f t="shared" si="361"/>
        <v>Medium</v>
      </c>
      <c r="AC3287" s="3" t="str">
        <f t="shared" si="362"/>
        <v>High</v>
      </c>
      <c r="AD3287" s="3" t="str">
        <f t="shared" si="363"/>
        <v>No</v>
      </c>
    </row>
    <row r="3288" spans="1:30" ht="15" customHeight="1" x14ac:dyDescent="0.3">
      <c r="A3288" s="3" t="s">
        <v>3309</v>
      </c>
      <c r="B3288" s="3">
        <v>47</v>
      </c>
      <c r="C3288" s="3" t="s">
        <v>31</v>
      </c>
      <c r="D3288" s="3" t="s">
        <v>33</v>
      </c>
      <c r="E3288" s="3">
        <v>35762.830150308597</v>
      </c>
      <c r="F3288" s="3">
        <v>74</v>
      </c>
      <c r="G3288" s="3">
        <v>986.61838724589802</v>
      </c>
      <c r="H3288" s="3">
        <v>3</v>
      </c>
      <c r="I3288" s="3">
        <v>278.52234755159998</v>
      </c>
      <c r="J3288" s="3">
        <v>8</v>
      </c>
      <c r="K3288" s="3">
        <v>364.86987471302803</v>
      </c>
      <c r="L3288" s="3">
        <v>69</v>
      </c>
      <c r="M3288" s="3">
        <v>14</v>
      </c>
      <c r="N3288" s="3">
        <v>6</v>
      </c>
      <c r="O3288" s="3">
        <v>586</v>
      </c>
      <c r="P3288" s="3">
        <v>4</v>
      </c>
      <c r="Q3288" s="3">
        <v>3633.3715033067601</v>
      </c>
      <c r="R3288" s="3">
        <v>5</v>
      </c>
      <c r="S3288" s="3">
        <v>0</v>
      </c>
      <c r="T3288" s="3">
        <v>0</v>
      </c>
      <c r="U3288" s="3">
        <v>9716.7599918614396</v>
      </c>
      <c r="V3288" s="3">
        <v>1</v>
      </c>
      <c r="W3288" s="3" t="str">
        <f>IF(Bank_data3[[#This Row],[credit_risk]]=1,"High Risk","Low Risk")</f>
        <v>High Risk</v>
      </c>
      <c r="X3288" s="3" t="str">
        <f t="shared" si="357"/>
        <v>45-54</v>
      </c>
      <c r="Y3288" s="3" t="str">
        <f t="shared" si="358"/>
        <v>Low Income</v>
      </c>
      <c r="Z3288" s="3" t="str">
        <f t="shared" si="359"/>
        <v>Fair</v>
      </c>
      <c r="AA3288" s="27">
        <f t="shared" si="360"/>
        <v>0.10159630789945767</v>
      </c>
      <c r="AB3288" s="3" t="str">
        <f t="shared" si="361"/>
        <v>Low</v>
      </c>
      <c r="AC3288" s="3" t="str">
        <f t="shared" si="362"/>
        <v>High</v>
      </c>
      <c r="AD3288" s="3" t="str">
        <f t="shared" si="363"/>
        <v>No</v>
      </c>
    </row>
    <row r="3289" spans="1:30" ht="15" customHeight="1" x14ac:dyDescent="0.3">
      <c r="A3289" s="3" t="s">
        <v>3310</v>
      </c>
      <c r="B3289" s="3">
        <v>20</v>
      </c>
      <c r="C3289" s="3" t="s">
        <v>31</v>
      </c>
      <c r="D3289" s="3" t="s">
        <v>26</v>
      </c>
      <c r="E3289" s="3">
        <v>22586.8195047839</v>
      </c>
      <c r="F3289" s="3">
        <v>201</v>
      </c>
      <c r="G3289" s="3">
        <v>1949.2533878985801</v>
      </c>
      <c r="H3289" s="3">
        <v>8</v>
      </c>
      <c r="I3289" s="3">
        <v>767.58341118450096</v>
      </c>
      <c r="J3289" s="3">
        <v>13</v>
      </c>
      <c r="K3289" s="3">
        <v>0</v>
      </c>
      <c r="L3289" s="3">
        <v>68</v>
      </c>
      <c r="M3289" s="3">
        <v>12</v>
      </c>
      <c r="N3289" s="3">
        <v>0</v>
      </c>
      <c r="O3289" s="3">
        <v>470</v>
      </c>
      <c r="P3289" s="3">
        <v>5</v>
      </c>
      <c r="Q3289" s="3">
        <v>12364.713489731301</v>
      </c>
      <c r="R3289" s="3">
        <v>3</v>
      </c>
      <c r="S3289" s="3">
        <v>0</v>
      </c>
      <c r="T3289" s="3">
        <v>1</v>
      </c>
      <c r="U3289" s="3">
        <v>4817.6573565013496</v>
      </c>
      <c r="V3289" s="3">
        <v>1</v>
      </c>
      <c r="W3289" s="3" t="str">
        <f>IF(Bank_data3[[#This Row],[credit_risk]]=1,"High Risk","Low Risk")</f>
        <v>High Risk</v>
      </c>
      <c r="X3289" s="3" t="str">
        <f t="shared" si="357"/>
        <v>18-24</v>
      </c>
      <c r="Y3289" s="3" t="str">
        <f t="shared" si="358"/>
        <v>Low Income</v>
      </c>
      <c r="Z3289" s="3" t="str">
        <f t="shared" si="359"/>
        <v>Poor</v>
      </c>
      <c r="AA3289" s="27">
        <f t="shared" si="360"/>
        <v>0.54743048206111744</v>
      </c>
      <c r="AB3289" s="3" t="str">
        <f t="shared" si="361"/>
        <v>Medium</v>
      </c>
      <c r="AC3289" s="3" t="str">
        <f t="shared" si="362"/>
        <v>High</v>
      </c>
      <c r="AD3289" s="3" t="str">
        <f t="shared" si="363"/>
        <v>No</v>
      </c>
    </row>
    <row r="3290" spans="1:30" ht="15" customHeight="1" x14ac:dyDescent="0.3">
      <c r="A3290" s="3" t="s">
        <v>3311</v>
      </c>
      <c r="B3290" s="3">
        <v>27</v>
      </c>
      <c r="C3290" s="3" t="s">
        <v>28</v>
      </c>
      <c r="D3290" s="3" t="s">
        <v>33</v>
      </c>
      <c r="E3290" s="3">
        <v>14868.023295286799</v>
      </c>
      <c r="F3290" s="3">
        <v>43</v>
      </c>
      <c r="G3290" s="3">
        <v>1315.91758910773</v>
      </c>
      <c r="H3290" s="3">
        <v>2</v>
      </c>
      <c r="I3290" s="3">
        <v>1160.54124753166</v>
      </c>
      <c r="J3290" s="3">
        <v>44</v>
      </c>
      <c r="K3290" s="3">
        <v>437.56946241306298</v>
      </c>
      <c r="L3290" s="3">
        <v>7</v>
      </c>
      <c r="M3290" s="3">
        <v>2</v>
      </c>
      <c r="N3290" s="3">
        <v>8</v>
      </c>
      <c r="O3290" s="3">
        <v>861</v>
      </c>
      <c r="P3290" s="3">
        <v>3</v>
      </c>
      <c r="Q3290" s="3">
        <v>17014.4023543812</v>
      </c>
      <c r="R3290" s="3">
        <v>0</v>
      </c>
      <c r="S3290" s="3">
        <v>0</v>
      </c>
      <c r="T3290" s="3">
        <v>0</v>
      </c>
      <c r="U3290" s="3">
        <v>8234.81628479959</v>
      </c>
      <c r="V3290" s="3">
        <v>0</v>
      </c>
      <c r="W3290" s="3" t="str">
        <f>IF(Bank_data3[[#This Row],[credit_risk]]=1,"High Risk","Low Risk")</f>
        <v>Low Risk</v>
      </c>
      <c r="X3290" s="3" t="str">
        <f t="shared" si="357"/>
        <v>25-34</v>
      </c>
      <c r="Y3290" s="3" t="str">
        <f t="shared" si="358"/>
        <v>Low Income</v>
      </c>
      <c r="Z3290" s="3" t="str">
        <f t="shared" si="359"/>
        <v>Excellent</v>
      </c>
      <c r="AA3290" s="27">
        <f t="shared" si="360"/>
        <v>1.1443620995519161</v>
      </c>
      <c r="AB3290" s="3" t="str">
        <f t="shared" si="361"/>
        <v>Medium</v>
      </c>
      <c r="AC3290" s="3" t="str">
        <f t="shared" si="362"/>
        <v>Low</v>
      </c>
      <c r="AD3290" s="3" t="str">
        <f t="shared" si="363"/>
        <v>No</v>
      </c>
    </row>
    <row r="3291" spans="1:30" ht="15" customHeight="1" x14ac:dyDescent="0.3">
      <c r="A3291" s="3" t="s">
        <v>3312</v>
      </c>
      <c r="B3291" s="3">
        <v>56</v>
      </c>
      <c r="C3291" s="3" t="s">
        <v>23</v>
      </c>
      <c r="D3291" s="3" t="s">
        <v>33</v>
      </c>
      <c r="E3291" s="3">
        <v>83341.237173275906</v>
      </c>
      <c r="F3291" s="3">
        <v>180</v>
      </c>
      <c r="G3291" s="3">
        <v>1093.64437766285</v>
      </c>
      <c r="H3291" s="3">
        <v>11</v>
      </c>
      <c r="I3291" s="3">
        <v>408.37650305839401</v>
      </c>
      <c r="J3291" s="3">
        <v>4</v>
      </c>
      <c r="K3291" s="3">
        <v>640.14409152916301</v>
      </c>
      <c r="L3291" s="3">
        <v>7</v>
      </c>
      <c r="M3291" s="3">
        <v>2</v>
      </c>
      <c r="N3291" s="3">
        <v>9</v>
      </c>
      <c r="O3291" s="3">
        <v>546</v>
      </c>
      <c r="P3291" s="3">
        <v>2</v>
      </c>
      <c r="Q3291" s="3">
        <v>11509.454885797701</v>
      </c>
      <c r="R3291" s="3">
        <v>5</v>
      </c>
      <c r="S3291" s="3">
        <v>0</v>
      </c>
      <c r="T3291" s="3">
        <v>0</v>
      </c>
      <c r="U3291" s="3">
        <v>6908.8348712299103</v>
      </c>
      <c r="V3291" s="3">
        <v>1</v>
      </c>
      <c r="W3291" s="3" t="str">
        <f>IF(Bank_data3[[#This Row],[credit_risk]]=1,"High Risk","Low Risk")</f>
        <v>High Risk</v>
      </c>
      <c r="X3291" s="3" t="str">
        <f t="shared" si="357"/>
        <v>55+</v>
      </c>
      <c r="Y3291" s="3" t="str">
        <f t="shared" si="358"/>
        <v>Middle Income</v>
      </c>
      <c r="Z3291" s="3" t="str">
        <f t="shared" si="359"/>
        <v>Poor</v>
      </c>
      <c r="AA3291" s="27">
        <f t="shared" si="360"/>
        <v>0.13810036035184162</v>
      </c>
      <c r="AB3291" s="3" t="str">
        <f t="shared" si="361"/>
        <v>Medium</v>
      </c>
      <c r="AC3291" s="3" t="str">
        <f t="shared" si="362"/>
        <v>Low</v>
      </c>
      <c r="AD3291" s="3" t="str">
        <f t="shared" si="363"/>
        <v>No</v>
      </c>
    </row>
    <row r="3292" spans="1:30" ht="15" customHeight="1" x14ac:dyDescent="0.3">
      <c r="A3292" s="3" t="s">
        <v>3313</v>
      </c>
      <c r="B3292" s="3">
        <v>51</v>
      </c>
      <c r="C3292" s="3" t="s">
        <v>31</v>
      </c>
      <c r="D3292" s="3" t="s">
        <v>24</v>
      </c>
      <c r="E3292" s="3">
        <v>44656.611912824497</v>
      </c>
      <c r="F3292" s="3">
        <v>130</v>
      </c>
      <c r="G3292" s="3">
        <v>1096.42486427881</v>
      </c>
      <c r="H3292" s="3">
        <v>10</v>
      </c>
      <c r="I3292" s="3">
        <v>805.78424494709304</v>
      </c>
      <c r="J3292" s="3">
        <v>49</v>
      </c>
      <c r="K3292" s="3">
        <v>1052.3240334873401</v>
      </c>
      <c r="L3292" s="3">
        <v>18</v>
      </c>
      <c r="M3292" s="3">
        <v>19</v>
      </c>
      <c r="N3292" s="3">
        <v>8</v>
      </c>
      <c r="O3292" s="3">
        <v>653</v>
      </c>
      <c r="P3292" s="3">
        <v>1</v>
      </c>
      <c r="Q3292" s="3">
        <v>12899.0305987949</v>
      </c>
      <c r="R3292" s="3">
        <v>6</v>
      </c>
      <c r="S3292" s="3">
        <v>0</v>
      </c>
      <c r="T3292" s="3">
        <v>0</v>
      </c>
      <c r="U3292" s="3">
        <v>6258.6113607939596</v>
      </c>
      <c r="V3292" s="3">
        <v>1</v>
      </c>
      <c r="W3292" s="3" t="str">
        <f>IF(Bank_data3[[#This Row],[credit_risk]]=1,"High Risk","Low Risk")</f>
        <v>High Risk</v>
      </c>
      <c r="X3292" s="3" t="str">
        <f t="shared" si="357"/>
        <v>45-54</v>
      </c>
      <c r="Y3292" s="3" t="str">
        <f t="shared" si="358"/>
        <v>Low Income</v>
      </c>
      <c r="Z3292" s="3" t="str">
        <f t="shared" si="359"/>
        <v>Fair</v>
      </c>
      <c r="AA3292" s="27">
        <f t="shared" si="360"/>
        <v>0.28884928896924561</v>
      </c>
      <c r="AB3292" s="3" t="str">
        <f t="shared" si="361"/>
        <v>Medium</v>
      </c>
      <c r="AC3292" s="3" t="str">
        <f t="shared" si="362"/>
        <v>Medium</v>
      </c>
      <c r="AD3292" s="3" t="str">
        <f t="shared" si="363"/>
        <v>No</v>
      </c>
    </row>
    <row r="3293" spans="1:30" ht="15" customHeight="1" x14ac:dyDescent="0.3">
      <c r="A3293" s="3" t="s">
        <v>3314</v>
      </c>
      <c r="B3293" s="3">
        <v>67</v>
      </c>
      <c r="C3293" s="3" t="s">
        <v>28</v>
      </c>
      <c r="D3293" s="3" t="s">
        <v>24</v>
      </c>
      <c r="E3293" s="3">
        <v>30115.9841409047</v>
      </c>
      <c r="F3293" s="3">
        <v>110</v>
      </c>
      <c r="G3293" s="3">
        <v>1008.81104897553</v>
      </c>
      <c r="H3293" s="3">
        <v>11</v>
      </c>
      <c r="I3293" s="3">
        <v>150.88674118555599</v>
      </c>
      <c r="J3293" s="3">
        <v>46</v>
      </c>
      <c r="K3293" s="3">
        <v>756.17895010195696</v>
      </c>
      <c r="L3293" s="3">
        <v>73</v>
      </c>
      <c r="M3293" s="3">
        <v>10</v>
      </c>
      <c r="N3293" s="3">
        <v>2</v>
      </c>
      <c r="O3293" s="3">
        <v>340</v>
      </c>
      <c r="P3293" s="3">
        <v>3</v>
      </c>
      <c r="Q3293" s="3">
        <v>11159.6179277717</v>
      </c>
      <c r="R3293" s="3">
        <v>4</v>
      </c>
      <c r="S3293" s="3">
        <v>0</v>
      </c>
      <c r="T3293" s="3">
        <v>0</v>
      </c>
      <c r="U3293" s="3">
        <v>6504.0986862714799</v>
      </c>
      <c r="V3293" s="3">
        <v>1</v>
      </c>
      <c r="W3293" s="3" t="str">
        <f>IF(Bank_data3[[#This Row],[credit_risk]]=1,"High Risk","Low Risk")</f>
        <v>High Risk</v>
      </c>
      <c r="X3293" s="3" t="str">
        <f t="shared" si="357"/>
        <v>55+</v>
      </c>
      <c r="Y3293" s="3" t="str">
        <f t="shared" si="358"/>
        <v>Low Income</v>
      </c>
      <c r="Z3293" s="3" t="str">
        <f t="shared" si="359"/>
        <v>Poor</v>
      </c>
      <c r="AA3293" s="27">
        <f t="shared" si="360"/>
        <v>0.37055464883892913</v>
      </c>
      <c r="AB3293" s="3" t="str">
        <f t="shared" si="361"/>
        <v>Medium</v>
      </c>
      <c r="AC3293" s="3" t="str">
        <f t="shared" si="362"/>
        <v>High</v>
      </c>
      <c r="AD3293" s="3" t="str">
        <f t="shared" si="363"/>
        <v>No</v>
      </c>
    </row>
    <row r="3294" spans="1:30" ht="15" customHeight="1" x14ac:dyDescent="0.3">
      <c r="A3294" s="3" t="s">
        <v>3315</v>
      </c>
      <c r="B3294" s="3">
        <v>62</v>
      </c>
      <c r="C3294" s="3" t="s">
        <v>31</v>
      </c>
      <c r="D3294" s="3" t="s">
        <v>26</v>
      </c>
      <c r="E3294" s="3">
        <v>29423.109091278598</v>
      </c>
      <c r="F3294" s="3">
        <v>234</v>
      </c>
      <c r="G3294" s="3">
        <v>1571.41115193933</v>
      </c>
      <c r="H3294" s="3">
        <v>7</v>
      </c>
      <c r="I3294" s="3">
        <v>343.08829220438901</v>
      </c>
      <c r="J3294" s="3">
        <v>26</v>
      </c>
      <c r="K3294" s="3">
        <v>548.05418098446501</v>
      </c>
      <c r="L3294" s="3">
        <v>54</v>
      </c>
      <c r="M3294" s="3">
        <v>4</v>
      </c>
      <c r="N3294" s="3">
        <v>3</v>
      </c>
      <c r="O3294" s="3">
        <v>411</v>
      </c>
      <c r="P3294" s="3">
        <v>3</v>
      </c>
      <c r="Q3294" s="3">
        <v>18140.887467566401</v>
      </c>
      <c r="R3294" s="3">
        <v>7</v>
      </c>
      <c r="S3294" s="3">
        <v>0</v>
      </c>
      <c r="T3294" s="3">
        <v>0</v>
      </c>
      <c r="U3294" s="3">
        <v>2576.6791612608599</v>
      </c>
      <c r="V3294" s="3">
        <v>1</v>
      </c>
      <c r="W3294" s="3" t="str">
        <f>IF(Bank_data3[[#This Row],[credit_risk]]=1,"High Risk","Low Risk")</f>
        <v>High Risk</v>
      </c>
      <c r="X3294" s="3" t="str">
        <f t="shared" si="357"/>
        <v>55+</v>
      </c>
      <c r="Y3294" s="3" t="str">
        <f t="shared" si="358"/>
        <v>Low Income</v>
      </c>
      <c r="Z3294" s="3" t="str">
        <f t="shared" si="359"/>
        <v>Poor</v>
      </c>
      <c r="AA3294" s="27">
        <f t="shared" si="360"/>
        <v>0.61655236403768088</v>
      </c>
      <c r="AB3294" s="3" t="str">
        <f t="shared" si="361"/>
        <v>Medium</v>
      </c>
      <c r="AC3294" s="3" t="str">
        <f t="shared" si="362"/>
        <v>High</v>
      </c>
      <c r="AD3294" s="3" t="str">
        <f t="shared" si="363"/>
        <v>No</v>
      </c>
    </row>
    <row r="3295" spans="1:30" ht="15" customHeight="1" x14ac:dyDescent="0.3">
      <c r="A3295" s="3" t="s">
        <v>3316</v>
      </c>
      <c r="B3295" s="3">
        <v>56</v>
      </c>
      <c r="C3295" s="3" t="s">
        <v>31</v>
      </c>
      <c r="D3295" s="3" t="s">
        <v>26</v>
      </c>
      <c r="E3295" s="3">
        <v>53021.523084921697</v>
      </c>
      <c r="F3295" s="3">
        <v>106</v>
      </c>
      <c r="G3295" s="3">
        <v>1280.20802508819</v>
      </c>
      <c r="H3295" s="3">
        <v>2</v>
      </c>
      <c r="I3295" s="3">
        <v>1082.6813106873201</v>
      </c>
      <c r="J3295" s="3">
        <v>10</v>
      </c>
      <c r="K3295" s="3">
        <v>288.58002748151</v>
      </c>
      <c r="L3295" s="3">
        <v>72</v>
      </c>
      <c r="M3295" s="3">
        <v>19</v>
      </c>
      <c r="N3295" s="3">
        <v>1</v>
      </c>
      <c r="O3295" s="3">
        <v>760</v>
      </c>
      <c r="P3295" s="3">
        <v>4</v>
      </c>
      <c r="Q3295" s="3">
        <v>11417.304065321799</v>
      </c>
      <c r="R3295" s="3">
        <v>6</v>
      </c>
      <c r="S3295" s="3">
        <v>0</v>
      </c>
      <c r="T3295" s="3">
        <v>0</v>
      </c>
      <c r="U3295" s="3">
        <v>9226.21115574549</v>
      </c>
      <c r="V3295" s="3">
        <v>1</v>
      </c>
      <c r="W3295" s="3" t="str">
        <f>IF(Bank_data3[[#This Row],[credit_risk]]=1,"High Risk","Low Risk")</f>
        <v>High Risk</v>
      </c>
      <c r="X3295" s="3" t="str">
        <f t="shared" si="357"/>
        <v>55+</v>
      </c>
      <c r="Y3295" s="3" t="str">
        <f t="shared" si="358"/>
        <v>Middle Income</v>
      </c>
      <c r="Z3295" s="3" t="str">
        <f t="shared" si="359"/>
        <v>Very Good</v>
      </c>
      <c r="AA3295" s="27">
        <f t="shared" si="360"/>
        <v>0.21533338540719252</v>
      </c>
      <c r="AB3295" s="3" t="str">
        <f t="shared" si="361"/>
        <v>Medium</v>
      </c>
      <c r="AC3295" s="3" t="str">
        <f t="shared" si="362"/>
        <v>High</v>
      </c>
      <c r="AD3295" s="3" t="str">
        <f t="shared" si="363"/>
        <v>No</v>
      </c>
    </row>
    <row r="3296" spans="1:30" ht="15" customHeight="1" x14ac:dyDescent="0.3">
      <c r="A3296" s="3" t="s">
        <v>3317</v>
      </c>
      <c r="B3296" s="3">
        <v>23</v>
      </c>
      <c r="C3296" s="3" t="s">
        <v>28</v>
      </c>
      <c r="D3296" s="3" t="s">
        <v>24</v>
      </c>
      <c r="E3296" s="3">
        <v>42892.662135126397</v>
      </c>
      <c r="F3296" s="3">
        <v>160</v>
      </c>
      <c r="G3296" s="3">
        <v>2595.6081139266298</v>
      </c>
      <c r="H3296" s="3">
        <v>2</v>
      </c>
      <c r="I3296" s="3">
        <v>691.75049734046797</v>
      </c>
      <c r="J3296" s="3">
        <v>29</v>
      </c>
      <c r="K3296" s="3">
        <v>811.65695299947504</v>
      </c>
      <c r="L3296" s="3">
        <v>71</v>
      </c>
      <c r="M3296" s="3">
        <v>18</v>
      </c>
      <c r="N3296" s="3">
        <v>9</v>
      </c>
      <c r="O3296" s="3">
        <v>504</v>
      </c>
      <c r="P3296" s="3">
        <v>5</v>
      </c>
      <c r="Q3296" s="3">
        <v>7813.5261263299799</v>
      </c>
      <c r="R3296" s="3">
        <v>2</v>
      </c>
      <c r="S3296" s="3">
        <v>0</v>
      </c>
      <c r="T3296" s="3">
        <v>0</v>
      </c>
      <c r="U3296" s="3">
        <v>7343.2454776628501</v>
      </c>
      <c r="V3296" s="3">
        <v>1</v>
      </c>
      <c r="W3296" s="3" t="str">
        <f>IF(Bank_data3[[#This Row],[credit_risk]]=1,"High Risk","Low Risk")</f>
        <v>High Risk</v>
      </c>
      <c r="X3296" s="3" t="str">
        <f t="shared" si="357"/>
        <v>18-24</v>
      </c>
      <c r="Y3296" s="3" t="str">
        <f t="shared" si="358"/>
        <v>Low Income</v>
      </c>
      <c r="Z3296" s="3" t="str">
        <f t="shared" si="359"/>
        <v>Poor</v>
      </c>
      <c r="AA3296" s="27">
        <f t="shared" si="360"/>
        <v>0.18216463463411828</v>
      </c>
      <c r="AB3296" s="3" t="str">
        <f t="shared" si="361"/>
        <v>Medium</v>
      </c>
      <c r="AC3296" s="3" t="str">
        <f t="shared" si="362"/>
        <v>High</v>
      </c>
      <c r="AD3296" s="3" t="str">
        <f t="shared" si="363"/>
        <v>No</v>
      </c>
    </row>
    <row r="3297" spans="1:30" ht="15" customHeight="1" x14ac:dyDescent="0.3">
      <c r="A3297" s="3" t="s">
        <v>3318</v>
      </c>
      <c r="B3297" s="3">
        <v>49</v>
      </c>
      <c r="C3297" s="3" t="s">
        <v>28</v>
      </c>
      <c r="D3297" s="3" t="s">
        <v>33</v>
      </c>
      <c r="E3297" s="3">
        <v>15452.733580574601</v>
      </c>
      <c r="F3297" s="3">
        <v>40</v>
      </c>
      <c r="G3297" s="3">
        <v>790.29742176420802</v>
      </c>
      <c r="H3297" s="3">
        <v>2</v>
      </c>
      <c r="I3297" s="3">
        <v>1437.7255029384901</v>
      </c>
      <c r="J3297" s="3">
        <v>36</v>
      </c>
      <c r="K3297" s="3">
        <v>528.64560588850202</v>
      </c>
      <c r="L3297" s="3">
        <v>7</v>
      </c>
      <c r="M3297" s="3">
        <v>11</v>
      </c>
      <c r="N3297" s="3">
        <v>0</v>
      </c>
      <c r="O3297" s="3">
        <v>365</v>
      </c>
      <c r="P3297" s="3">
        <v>2</v>
      </c>
      <c r="Q3297" s="3">
        <v>10652.759438192301</v>
      </c>
      <c r="R3297" s="3">
        <v>7</v>
      </c>
      <c r="S3297" s="3">
        <v>1</v>
      </c>
      <c r="T3297" s="3">
        <v>0</v>
      </c>
      <c r="U3297" s="3">
        <v>13683.1169839257</v>
      </c>
      <c r="V3297" s="3">
        <v>1</v>
      </c>
      <c r="W3297" s="3" t="str">
        <f>IF(Bank_data3[[#This Row],[credit_risk]]=1,"High Risk","Low Risk")</f>
        <v>High Risk</v>
      </c>
      <c r="X3297" s="3" t="str">
        <f t="shared" si="357"/>
        <v>45-54</v>
      </c>
      <c r="Y3297" s="3" t="str">
        <f t="shared" si="358"/>
        <v>Low Income</v>
      </c>
      <c r="Z3297" s="3" t="str">
        <f t="shared" si="359"/>
        <v>Poor</v>
      </c>
      <c r="AA3297" s="27">
        <f t="shared" si="360"/>
        <v>0.68937702074820761</v>
      </c>
      <c r="AB3297" s="3" t="str">
        <f t="shared" si="361"/>
        <v>Low</v>
      </c>
      <c r="AC3297" s="3" t="str">
        <f t="shared" si="362"/>
        <v>Low</v>
      </c>
      <c r="AD3297" s="3" t="str">
        <f t="shared" si="363"/>
        <v>No</v>
      </c>
    </row>
    <row r="3298" spans="1:30" ht="15" customHeight="1" x14ac:dyDescent="0.3">
      <c r="A3298" s="3" t="s">
        <v>3319</v>
      </c>
      <c r="B3298" s="3">
        <v>25</v>
      </c>
      <c r="C3298" s="3" t="s">
        <v>23</v>
      </c>
      <c r="D3298" s="3" t="s">
        <v>26</v>
      </c>
      <c r="E3298" s="3">
        <v>65561.732050342107</v>
      </c>
      <c r="F3298" s="3">
        <v>37</v>
      </c>
      <c r="G3298" s="3">
        <v>1934.49367833263</v>
      </c>
      <c r="H3298" s="3">
        <v>8</v>
      </c>
      <c r="I3298" s="3">
        <v>951.35508864850897</v>
      </c>
      <c r="J3298" s="3">
        <v>38</v>
      </c>
      <c r="K3298" s="3">
        <v>539.56793828286698</v>
      </c>
      <c r="L3298" s="3">
        <v>56</v>
      </c>
      <c r="M3298" s="3">
        <v>17</v>
      </c>
      <c r="N3298" s="3">
        <v>7</v>
      </c>
      <c r="O3298" s="3">
        <v>668</v>
      </c>
      <c r="P3298" s="3">
        <v>3</v>
      </c>
      <c r="Q3298" s="3">
        <v>2617.1647006108801</v>
      </c>
      <c r="R3298" s="3">
        <v>6</v>
      </c>
      <c r="S3298" s="3">
        <v>0</v>
      </c>
      <c r="T3298" s="3">
        <v>0</v>
      </c>
      <c r="U3298" s="3">
        <v>10056.522580091099</v>
      </c>
      <c r="V3298" s="3">
        <v>1</v>
      </c>
      <c r="W3298" s="3" t="str">
        <f>IF(Bank_data3[[#This Row],[credit_risk]]=1,"High Risk","Low Risk")</f>
        <v>High Risk</v>
      </c>
      <c r="X3298" s="3" t="str">
        <f t="shared" si="357"/>
        <v>25-34</v>
      </c>
      <c r="Y3298" s="3" t="str">
        <f t="shared" si="358"/>
        <v>Middle Income</v>
      </c>
      <c r="Z3298" s="3" t="str">
        <f t="shared" si="359"/>
        <v>Fair</v>
      </c>
      <c r="AA3298" s="27">
        <f t="shared" si="360"/>
        <v>3.9919090279696534E-2</v>
      </c>
      <c r="AB3298" s="3" t="str">
        <f t="shared" si="361"/>
        <v>Medium</v>
      </c>
      <c r="AC3298" s="3" t="str">
        <f t="shared" si="362"/>
        <v>High</v>
      </c>
      <c r="AD3298" s="3" t="str">
        <f t="shared" si="363"/>
        <v>No</v>
      </c>
    </row>
    <row r="3299" spans="1:30" ht="15" customHeight="1" x14ac:dyDescent="0.3">
      <c r="A3299" s="3" t="s">
        <v>3320</v>
      </c>
      <c r="B3299" s="3">
        <v>65</v>
      </c>
      <c r="C3299" s="3" t="s">
        <v>31</v>
      </c>
      <c r="D3299" s="3" t="s">
        <v>26</v>
      </c>
      <c r="E3299" s="3">
        <v>56029.703998962599</v>
      </c>
      <c r="F3299" s="3">
        <v>196</v>
      </c>
      <c r="G3299" s="3">
        <v>2414.6227216296602</v>
      </c>
      <c r="H3299" s="3">
        <v>9</v>
      </c>
      <c r="I3299" s="3">
        <v>985.70848271126397</v>
      </c>
      <c r="J3299" s="3">
        <v>33</v>
      </c>
      <c r="K3299" s="3">
        <v>795.21726487739897</v>
      </c>
      <c r="L3299" s="3">
        <v>71</v>
      </c>
      <c r="M3299" s="3">
        <v>3</v>
      </c>
      <c r="N3299" s="3">
        <v>8</v>
      </c>
      <c r="O3299" s="3">
        <v>760</v>
      </c>
      <c r="P3299" s="3">
        <v>0</v>
      </c>
      <c r="Q3299" s="3">
        <v>0</v>
      </c>
      <c r="R3299" s="3">
        <v>3</v>
      </c>
      <c r="S3299" s="3">
        <v>0</v>
      </c>
      <c r="T3299" s="3">
        <v>0</v>
      </c>
      <c r="U3299" s="3">
        <v>15272.7806944767</v>
      </c>
      <c r="V3299" s="3">
        <v>0</v>
      </c>
      <c r="W3299" s="3" t="str">
        <f>IF(Bank_data3[[#This Row],[credit_risk]]=1,"High Risk","Low Risk")</f>
        <v>Low Risk</v>
      </c>
      <c r="X3299" s="3" t="str">
        <f t="shared" si="357"/>
        <v>55+</v>
      </c>
      <c r="Y3299" s="3" t="str">
        <f t="shared" si="358"/>
        <v>Middle Income</v>
      </c>
      <c r="Z3299" s="3" t="str">
        <f t="shared" si="359"/>
        <v>Very Good</v>
      </c>
      <c r="AA3299" s="27">
        <f t="shared" si="360"/>
        <v>0</v>
      </c>
      <c r="AB3299" s="3" t="str">
        <f t="shared" si="361"/>
        <v>Medium</v>
      </c>
      <c r="AC3299" s="3" t="str">
        <f t="shared" si="362"/>
        <v>High</v>
      </c>
      <c r="AD3299" s="3" t="str">
        <f t="shared" si="363"/>
        <v>No</v>
      </c>
    </row>
    <row r="3300" spans="1:30" ht="15" customHeight="1" x14ac:dyDescent="0.3">
      <c r="A3300" s="3" t="s">
        <v>3321</v>
      </c>
      <c r="B3300" s="3">
        <v>38</v>
      </c>
      <c r="C3300" s="3" t="s">
        <v>28</v>
      </c>
      <c r="D3300" s="3" t="s">
        <v>26</v>
      </c>
      <c r="E3300" s="3">
        <v>83118.397985039905</v>
      </c>
      <c r="F3300" s="3">
        <v>176</v>
      </c>
      <c r="G3300" s="3">
        <v>2884.1007965488898</v>
      </c>
      <c r="H3300" s="3">
        <v>2</v>
      </c>
      <c r="I3300" s="3">
        <v>423.23128253678499</v>
      </c>
      <c r="J3300" s="3">
        <v>23</v>
      </c>
      <c r="K3300" s="3">
        <v>439.12467536918598</v>
      </c>
      <c r="L3300" s="3">
        <v>6</v>
      </c>
      <c r="M3300" s="3">
        <v>7</v>
      </c>
      <c r="N3300" s="3">
        <v>8</v>
      </c>
      <c r="O3300" s="3">
        <v>845</v>
      </c>
      <c r="P3300" s="3">
        <v>3</v>
      </c>
      <c r="Q3300" s="3">
        <v>7032.5158870605401</v>
      </c>
      <c r="R3300" s="3">
        <v>3</v>
      </c>
      <c r="S3300" s="3">
        <v>1</v>
      </c>
      <c r="T3300" s="3">
        <v>0</v>
      </c>
      <c r="U3300" s="3">
        <v>14600.134215464999</v>
      </c>
      <c r="V3300" s="3">
        <v>1</v>
      </c>
      <c r="W3300" s="3" t="str">
        <f>IF(Bank_data3[[#This Row],[credit_risk]]=1,"High Risk","Low Risk")</f>
        <v>High Risk</v>
      </c>
      <c r="X3300" s="3" t="str">
        <f t="shared" si="357"/>
        <v>35-44</v>
      </c>
      <c r="Y3300" s="3" t="str">
        <f t="shared" si="358"/>
        <v>Middle Income</v>
      </c>
      <c r="Z3300" s="3" t="str">
        <f t="shared" si="359"/>
        <v>Excellent</v>
      </c>
      <c r="AA3300" s="27">
        <f t="shared" si="360"/>
        <v>8.4608414713747124E-2</v>
      </c>
      <c r="AB3300" s="3" t="str">
        <f t="shared" si="361"/>
        <v>Medium</v>
      </c>
      <c r="AC3300" s="3" t="str">
        <f t="shared" si="362"/>
        <v>Low</v>
      </c>
      <c r="AD3300" s="3" t="str">
        <f t="shared" si="363"/>
        <v>No</v>
      </c>
    </row>
    <row r="3301" spans="1:30" ht="15" customHeight="1" x14ac:dyDescent="0.3">
      <c r="A3301" s="3" t="s">
        <v>3322</v>
      </c>
      <c r="B3301" s="3">
        <v>51</v>
      </c>
      <c r="C3301" s="3" t="s">
        <v>28</v>
      </c>
      <c r="D3301" s="3" t="s">
        <v>33</v>
      </c>
      <c r="E3301" s="3">
        <v>70534.246055981697</v>
      </c>
      <c r="F3301" s="3">
        <v>138</v>
      </c>
      <c r="G3301" s="3">
        <v>850.58066621950798</v>
      </c>
      <c r="H3301" s="3">
        <v>5</v>
      </c>
      <c r="I3301" s="3">
        <v>665.21311810444195</v>
      </c>
      <c r="J3301" s="3">
        <v>15</v>
      </c>
      <c r="K3301" s="3">
        <v>724.25649158584497</v>
      </c>
      <c r="L3301" s="3">
        <v>45</v>
      </c>
      <c r="M3301" s="3">
        <v>13</v>
      </c>
      <c r="N3301" s="3">
        <v>9</v>
      </c>
      <c r="O3301" s="3">
        <v>773</v>
      </c>
      <c r="P3301" s="3">
        <v>3</v>
      </c>
      <c r="Q3301" s="3">
        <v>21145.050509207002</v>
      </c>
      <c r="R3301" s="3">
        <v>1</v>
      </c>
      <c r="S3301" s="3">
        <v>0</v>
      </c>
      <c r="T3301" s="3">
        <v>0</v>
      </c>
      <c r="U3301" s="3">
        <v>1863.7729844394501</v>
      </c>
      <c r="V3301" s="3">
        <v>0</v>
      </c>
      <c r="W3301" s="3" t="str">
        <f>IF(Bank_data3[[#This Row],[credit_risk]]=1,"High Risk","Low Risk")</f>
        <v>Low Risk</v>
      </c>
      <c r="X3301" s="3" t="str">
        <f t="shared" si="357"/>
        <v>45-54</v>
      </c>
      <c r="Y3301" s="3" t="str">
        <f t="shared" si="358"/>
        <v>Middle Income</v>
      </c>
      <c r="Z3301" s="3" t="str">
        <f t="shared" si="359"/>
        <v>Very Good</v>
      </c>
      <c r="AA3301" s="27">
        <f t="shared" si="360"/>
        <v>0.29978417139986974</v>
      </c>
      <c r="AB3301" s="3" t="str">
        <f t="shared" si="361"/>
        <v>Low</v>
      </c>
      <c r="AC3301" s="3" t="str">
        <f t="shared" si="362"/>
        <v>High</v>
      </c>
      <c r="AD3301" s="3" t="str">
        <f t="shared" si="363"/>
        <v>No</v>
      </c>
    </row>
    <row r="3302" spans="1:30" ht="15" customHeight="1" x14ac:dyDescent="0.3">
      <c r="A3302" s="3" t="s">
        <v>3323</v>
      </c>
      <c r="B3302" s="3">
        <v>28</v>
      </c>
      <c r="C3302" s="3" t="s">
        <v>23</v>
      </c>
      <c r="D3302" s="3" t="s">
        <v>24</v>
      </c>
      <c r="E3302" s="3">
        <v>10000</v>
      </c>
      <c r="F3302" s="3">
        <v>104</v>
      </c>
      <c r="G3302" s="3">
        <v>2319.5084858463802</v>
      </c>
      <c r="H3302" s="3">
        <v>10</v>
      </c>
      <c r="I3302" s="3">
        <v>543.57733628333597</v>
      </c>
      <c r="J3302" s="3">
        <v>29</v>
      </c>
      <c r="K3302" s="3">
        <v>199.84867466670201</v>
      </c>
      <c r="L3302" s="3">
        <v>21</v>
      </c>
      <c r="M3302" s="3">
        <v>15</v>
      </c>
      <c r="N3302" s="3">
        <v>4</v>
      </c>
      <c r="O3302" s="3">
        <v>343</v>
      </c>
      <c r="P3302" s="3">
        <v>3</v>
      </c>
      <c r="Q3302" s="3">
        <v>18113.0062971099</v>
      </c>
      <c r="R3302" s="3">
        <v>4</v>
      </c>
      <c r="S3302" s="3">
        <v>0</v>
      </c>
      <c r="T3302" s="3">
        <v>0</v>
      </c>
      <c r="U3302" s="3">
        <v>5247.2330128583599</v>
      </c>
      <c r="V3302" s="3">
        <v>1</v>
      </c>
      <c r="W3302" s="3" t="str">
        <f>IF(Bank_data3[[#This Row],[credit_risk]]=1,"High Risk","Low Risk")</f>
        <v>High Risk</v>
      </c>
      <c r="X3302" s="3" t="str">
        <f t="shared" si="357"/>
        <v>25-34</v>
      </c>
      <c r="Y3302" s="3" t="str">
        <f t="shared" si="358"/>
        <v>Low Income</v>
      </c>
      <c r="Z3302" s="3" t="str">
        <f t="shared" si="359"/>
        <v>Poor</v>
      </c>
      <c r="AA3302" s="27">
        <f t="shared" si="360"/>
        <v>1.8113006297109899</v>
      </c>
      <c r="AB3302" s="3" t="str">
        <f t="shared" si="361"/>
        <v>Medium</v>
      </c>
      <c r="AC3302" s="3" t="str">
        <f t="shared" si="362"/>
        <v>Medium</v>
      </c>
      <c r="AD3302" s="3" t="str">
        <f t="shared" si="363"/>
        <v>No</v>
      </c>
    </row>
    <row r="3303" spans="1:30" ht="15" customHeight="1" x14ac:dyDescent="0.3">
      <c r="A3303" s="3" t="s">
        <v>3324</v>
      </c>
      <c r="B3303" s="3">
        <v>31</v>
      </c>
      <c r="C3303" s="3" t="s">
        <v>23</v>
      </c>
      <c r="D3303" s="3" t="s">
        <v>26</v>
      </c>
      <c r="E3303" s="3">
        <v>75505.531529076106</v>
      </c>
      <c r="F3303" s="3">
        <v>70</v>
      </c>
      <c r="G3303" s="3">
        <v>1664.7205654402801</v>
      </c>
      <c r="H3303" s="3">
        <v>3</v>
      </c>
      <c r="I3303" s="3">
        <v>427.09539115729501</v>
      </c>
      <c r="J3303" s="3">
        <v>23</v>
      </c>
      <c r="K3303" s="3">
        <v>321.475105629768</v>
      </c>
      <c r="L3303" s="3">
        <v>43</v>
      </c>
      <c r="M3303" s="3">
        <v>19</v>
      </c>
      <c r="N3303" s="3">
        <v>4</v>
      </c>
      <c r="O3303" s="3">
        <v>634</v>
      </c>
      <c r="P3303" s="3">
        <v>2</v>
      </c>
      <c r="Q3303" s="3">
        <v>2141.5132946623999</v>
      </c>
      <c r="R3303" s="3">
        <v>4</v>
      </c>
      <c r="S3303" s="3">
        <v>0</v>
      </c>
      <c r="T3303" s="3">
        <v>0</v>
      </c>
      <c r="U3303" s="3">
        <v>2062.3335157249899</v>
      </c>
      <c r="V3303" s="3">
        <v>1</v>
      </c>
      <c r="W3303" s="3" t="str">
        <f>IF(Bank_data3[[#This Row],[credit_risk]]=1,"High Risk","Low Risk")</f>
        <v>High Risk</v>
      </c>
      <c r="X3303" s="3" t="str">
        <f t="shared" si="357"/>
        <v>25-34</v>
      </c>
      <c r="Y3303" s="3" t="str">
        <f t="shared" si="358"/>
        <v>Middle Income</v>
      </c>
      <c r="Z3303" s="3" t="str">
        <f t="shared" si="359"/>
        <v>Fair</v>
      </c>
      <c r="AA3303" s="27">
        <f t="shared" si="360"/>
        <v>2.8362336524149011E-2</v>
      </c>
      <c r="AB3303" s="3" t="str">
        <f t="shared" si="361"/>
        <v>Medium</v>
      </c>
      <c r="AC3303" s="3" t="str">
        <f t="shared" si="362"/>
        <v>High</v>
      </c>
      <c r="AD3303" s="3" t="str">
        <f t="shared" si="363"/>
        <v>No</v>
      </c>
    </row>
    <row r="3304" spans="1:30" ht="15" customHeight="1" x14ac:dyDescent="0.3">
      <c r="A3304" s="3" t="s">
        <v>3325</v>
      </c>
      <c r="B3304" s="3">
        <v>30</v>
      </c>
      <c r="C3304" s="3" t="s">
        <v>28</v>
      </c>
      <c r="D3304" s="3" t="s">
        <v>24</v>
      </c>
      <c r="E3304" s="3">
        <v>71734.842486941707</v>
      </c>
      <c r="F3304" s="3">
        <v>39</v>
      </c>
      <c r="G3304" s="3">
        <v>2341.7931287551301</v>
      </c>
      <c r="H3304" s="3">
        <v>1</v>
      </c>
      <c r="I3304" s="3">
        <v>1032.36259413365</v>
      </c>
      <c r="J3304" s="3">
        <v>2</v>
      </c>
      <c r="K3304" s="3">
        <v>617.89191191078703</v>
      </c>
      <c r="L3304" s="3">
        <v>4</v>
      </c>
      <c r="M3304" s="3">
        <v>7</v>
      </c>
      <c r="N3304" s="3">
        <v>4</v>
      </c>
      <c r="O3304" s="3">
        <v>654</v>
      </c>
      <c r="P3304" s="3">
        <v>4</v>
      </c>
      <c r="Q3304" s="3">
        <v>5705.3954122964396</v>
      </c>
      <c r="R3304" s="3">
        <v>6</v>
      </c>
      <c r="S3304" s="3">
        <v>0</v>
      </c>
      <c r="T3304" s="3">
        <v>0</v>
      </c>
      <c r="U3304" s="3">
        <v>3611.6402517329698</v>
      </c>
      <c r="V3304" s="3">
        <v>1</v>
      </c>
      <c r="W3304" s="3" t="str">
        <f>IF(Bank_data3[[#This Row],[credit_risk]]=1,"High Risk","Low Risk")</f>
        <v>High Risk</v>
      </c>
      <c r="X3304" s="3" t="str">
        <f t="shared" si="357"/>
        <v>25-34</v>
      </c>
      <c r="Y3304" s="3" t="str">
        <f t="shared" si="358"/>
        <v>Middle Income</v>
      </c>
      <c r="Z3304" s="3" t="str">
        <f t="shared" si="359"/>
        <v>Fair</v>
      </c>
      <c r="AA3304" s="27">
        <f t="shared" si="360"/>
        <v>7.9534508120444047E-2</v>
      </c>
      <c r="AB3304" s="3" t="str">
        <f t="shared" si="361"/>
        <v>Medium</v>
      </c>
      <c r="AC3304" s="3" t="str">
        <f t="shared" si="362"/>
        <v>Low</v>
      </c>
      <c r="AD3304" s="3" t="str">
        <f t="shared" si="363"/>
        <v>No</v>
      </c>
    </row>
    <row r="3305" spans="1:30" ht="15" customHeight="1" x14ac:dyDescent="0.3">
      <c r="A3305" s="3" t="s">
        <v>3326</v>
      </c>
      <c r="B3305" s="3">
        <v>65</v>
      </c>
      <c r="C3305" s="3" t="s">
        <v>23</v>
      </c>
      <c r="D3305" s="3" t="s">
        <v>24</v>
      </c>
      <c r="E3305" s="3">
        <v>36745.290457591997</v>
      </c>
      <c r="F3305" s="3">
        <v>87</v>
      </c>
      <c r="G3305" s="3">
        <v>984.26481367029498</v>
      </c>
      <c r="H3305" s="3">
        <v>11</v>
      </c>
      <c r="I3305" s="3">
        <v>1102.5805530190401</v>
      </c>
      <c r="J3305" s="3">
        <v>28</v>
      </c>
      <c r="K3305" s="3">
        <v>485.03642516203598</v>
      </c>
      <c r="L3305" s="3">
        <v>24</v>
      </c>
      <c r="M3305" s="3">
        <v>4</v>
      </c>
      <c r="N3305" s="3">
        <v>5</v>
      </c>
      <c r="O3305" s="3">
        <v>647</v>
      </c>
      <c r="P3305" s="3">
        <v>4</v>
      </c>
      <c r="Q3305" s="3">
        <v>8256.4637605934804</v>
      </c>
      <c r="R3305" s="3">
        <v>6</v>
      </c>
      <c r="S3305" s="3">
        <v>0</v>
      </c>
      <c r="T3305" s="3">
        <v>0</v>
      </c>
      <c r="U3305" s="3">
        <v>4821.7223120121098</v>
      </c>
      <c r="V3305" s="3">
        <v>1</v>
      </c>
      <c r="W3305" s="3" t="str">
        <f>IF(Bank_data3[[#This Row],[credit_risk]]=1,"High Risk","Low Risk")</f>
        <v>High Risk</v>
      </c>
      <c r="X3305" s="3" t="str">
        <f t="shared" si="357"/>
        <v>55+</v>
      </c>
      <c r="Y3305" s="3" t="str">
        <f t="shared" si="358"/>
        <v>Low Income</v>
      </c>
      <c r="Z3305" s="3" t="str">
        <f t="shared" si="359"/>
        <v>Fair</v>
      </c>
      <c r="AA3305" s="27">
        <f t="shared" si="360"/>
        <v>0.22469447534024325</v>
      </c>
      <c r="AB3305" s="3" t="str">
        <f t="shared" si="361"/>
        <v>Low</v>
      </c>
      <c r="AC3305" s="3" t="str">
        <f t="shared" si="362"/>
        <v>Medium</v>
      </c>
      <c r="AD3305" s="3" t="str">
        <f t="shared" si="363"/>
        <v>No</v>
      </c>
    </row>
    <row r="3306" spans="1:30" ht="15" customHeight="1" x14ac:dyDescent="0.3">
      <c r="A3306" s="3" t="s">
        <v>3327</v>
      </c>
      <c r="B3306" s="3">
        <v>35</v>
      </c>
      <c r="C3306" s="3" t="s">
        <v>28</v>
      </c>
      <c r="D3306" s="3" t="s">
        <v>33</v>
      </c>
      <c r="E3306" s="3">
        <v>42213.636371784603</v>
      </c>
      <c r="F3306" s="3">
        <v>143</v>
      </c>
      <c r="G3306" s="3">
        <v>1406.9922206987401</v>
      </c>
      <c r="H3306" s="3">
        <v>11</v>
      </c>
      <c r="I3306" s="3">
        <v>939.62801795860696</v>
      </c>
      <c r="J3306" s="3">
        <v>41</v>
      </c>
      <c r="K3306" s="3">
        <v>434.96406749994901</v>
      </c>
      <c r="L3306" s="3">
        <v>46</v>
      </c>
      <c r="M3306" s="3">
        <v>8</v>
      </c>
      <c r="N3306" s="3">
        <v>3</v>
      </c>
      <c r="O3306" s="3">
        <v>661</v>
      </c>
      <c r="P3306" s="3">
        <v>0</v>
      </c>
      <c r="Q3306" s="3">
        <v>10853.8311049245</v>
      </c>
      <c r="R3306" s="3">
        <v>1</v>
      </c>
      <c r="S3306" s="3">
        <v>0</v>
      </c>
      <c r="T3306" s="3">
        <v>0</v>
      </c>
      <c r="U3306" s="3">
        <v>15848.698673051</v>
      </c>
      <c r="V3306" s="3">
        <v>0</v>
      </c>
      <c r="W3306" s="3" t="str">
        <f>IF(Bank_data3[[#This Row],[credit_risk]]=1,"High Risk","Low Risk")</f>
        <v>Low Risk</v>
      </c>
      <c r="X3306" s="3" t="str">
        <f t="shared" si="357"/>
        <v>35-44</v>
      </c>
      <c r="Y3306" s="3" t="str">
        <f t="shared" si="358"/>
        <v>Low Income</v>
      </c>
      <c r="Z3306" s="3" t="str">
        <f t="shared" si="359"/>
        <v>Fair</v>
      </c>
      <c r="AA3306" s="27">
        <f t="shared" si="360"/>
        <v>0.25711670535398723</v>
      </c>
      <c r="AB3306" s="3" t="str">
        <f t="shared" si="361"/>
        <v>Medium</v>
      </c>
      <c r="AC3306" s="3" t="str">
        <f t="shared" si="362"/>
        <v>High</v>
      </c>
      <c r="AD3306" s="3" t="str">
        <f t="shared" si="363"/>
        <v>No</v>
      </c>
    </row>
    <row r="3307" spans="1:30" ht="15" customHeight="1" x14ac:dyDescent="0.3">
      <c r="A3307" s="3" t="s">
        <v>3328</v>
      </c>
      <c r="B3307" s="3">
        <v>20</v>
      </c>
      <c r="C3307" s="3" t="s">
        <v>31</v>
      </c>
      <c r="D3307" s="3" t="s">
        <v>33</v>
      </c>
      <c r="E3307" s="3">
        <v>57411.051930342401</v>
      </c>
      <c r="F3307" s="3">
        <v>203</v>
      </c>
      <c r="G3307" s="3">
        <v>1209.05498233769</v>
      </c>
      <c r="H3307" s="3">
        <v>2</v>
      </c>
      <c r="I3307" s="3">
        <v>510.17648237090498</v>
      </c>
      <c r="J3307" s="3">
        <v>11</v>
      </c>
      <c r="K3307" s="3">
        <v>202.82858301503899</v>
      </c>
      <c r="L3307" s="3">
        <v>42</v>
      </c>
      <c r="M3307" s="3">
        <v>1</v>
      </c>
      <c r="N3307" s="3">
        <v>1</v>
      </c>
      <c r="O3307" s="3">
        <v>689</v>
      </c>
      <c r="P3307" s="3">
        <v>5</v>
      </c>
      <c r="Q3307" s="3">
        <v>5817.1426178122301</v>
      </c>
      <c r="R3307" s="3">
        <v>4</v>
      </c>
      <c r="S3307" s="3">
        <v>0</v>
      </c>
      <c r="T3307" s="3">
        <v>0</v>
      </c>
      <c r="U3307" s="3">
        <v>14831.1390239054</v>
      </c>
      <c r="V3307" s="3">
        <v>1</v>
      </c>
      <c r="W3307" s="3" t="str">
        <f>IF(Bank_data3[[#This Row],[credit_risk]]=1,"High Risk","Low Risk")</f>
        <v>High Risk</v>
      </c>
      <c r="X3307" s="3" t="str">
        <f t="shared" si="357"/>
        <v>18-24</v>
      </c>
      <c r="Y3307" s="3" t="str">
        <f t="shared" si="358"/>
        <v>Middle Income</v>
      </c>
      <c r="Z3307" s="3" t="str">
        <f t="shared" si="359"/>
        <v>Good</v>
      </c>
      <c r="AA3307" s="27">
        <f t="shared" si="360"/>
        <v>0.10132443880091671</v>
      </c>
      <c r="AB3307" s="3" t="str">
        <f t="shared" si="361"/>
        <v>Medium</v>
      </c>
      <c r="AC3307" s="3" t="str">
        <f t="shared" si="362"/>
        <v>High</v>
      </c>
      <c r="AD3307" s="3" t="str">
        <f t="shared" si="363"/>
        <v>No</v>
      </c>
    </row>
    <row r="3308" spans="1:30" ht="15" customHeight="1" x14ac:dyDescent="0.3">
      <c r="A3308" s="3" t="s">
        <v>3329</v>
      </c>
      <c r="B3308" s="3">
        <v>64</v>
      </c>
      <c r="C3308" s="3" t="s">
        <v>23</v>
      </c>
      <c r="D3308" s="3" t="s">
        <v>33</v>
      </c>
      <c r="E3308" s="3">
        <v>31744.129841657101</v>
      </c>
      <c r="F3308" s="3">
        <v>175</v>
      </c>
      <c r="G3308" s="3">
        <v>1139.35176807106</v>
      </c>
      <c r="H3308" s="3">
        <v>4</v>
      </c>
      <c r="I3308" s="3">
        <v>915.755512284112</v>
      </c>
      <c r="J3308" s="3">
        <v>26</v>
      </c>
      <c r="K3308" s="3">
        <v>740.19082862274297</v>
      </c>
      <c r="L3308" s="3">
        <v>14</v>
      </c>
      <c r="M3308" s="3">
        <v>7</v>
      </c>
      <c r="N3308" s="3">
        <v>1</v>
      </c>
      <c r="O3308" s="3">
        <v>784</v>
      </c>
      <c r="P3308" s="3">
        <v>0</v>
      </c>
      <c r="Q3308" s="3">
        <v>8324.9647072123007</v>
      </c>
      <c r="R3308" s="3">
        <v>4</v>
      </c>
      <c r="S3308" s="3">
        <v>0</v>
      </c>
      <c r="T3308" s="3">
        <v>0</v>
      </c>
      <c r="U3308" s="3">
        <v>9264.7604212591395</v>
      </c>
      <c r="V3308" s="3">
        <v>1</v>
      </c>
      <c r="W3308" s="3" t="str">
        <f>IF(Bank_data3[[#This Row],[credit_risk]]=1,"High Risk","Low Risk")</f>
        <v>High Risk</v>
      </c>
      <c r="X3308" s="3" t="str">
        <f t="shared" si="357"/>
        <v>55+</v>
      </c>
      <c r="Y3308" s="3" t="str">
        <f t="shared" si="358"/>
        <v>Low Income</v>
      </c>
      <c r="Z3308" s="3" t="str">
        <f t="shared" si="359"/>
        <v>Very Good</v>
      </c>
      <c r="AA3308" s="27">
        <f t="shared" si="360"/>
        <v>0.2622520997972872</v>
      </c>
      <c r="AB3308" s="3" t="str">
        <f t="shared" si="361"/>
        <v>Medium</v>
      </c>
      <c r="AC3308" s="3" t="str">
        <f t="shared" si="362"/>
        <v>Medium</v>
      </c>
      <c r="AD3308" s="3" t="str">
        <f t="shared" si="363"/>
        <v>No</v>
      </c>
    </row>
    <row r="3309" spans="1:30" ht="15" customHeight="1" x14ac:dyDescent="0.3">
      <c r="A3309" s="3" t="s">
        <v>3330</v>
      </c>
      <c r="B3309" s="3">
        <v>40</v>
      </c>
      <c r="C3309" s="3" t="s">
        <v>31</v>
      </c>
      <c r="D3309" s="3" t="s">
        <v>33</v>
      </c>
      <c r="E3309" s="3">
        <v>45630.8803721691</v>
      </c>
      <c r="F3309" s="3">
        <v>31</v>
      </c>
      <c r="G3309" s="3">
        <v>1532.91083100984</v>
      </c>
      <c r="H3309" s="3">
        <v>9</v>
      </c>
      <c r="I3309" s="3">
        <v>130.56255948702</v>
      </c>
      <c r="J3309" s="3">
        <v>28</v>
      </c>
      <c r="K3309" s="3">
        <v>87.353433375719703</v>
      </c>
      <c r="L3309" s="3">
        <v>63</v>
      </c>
      <c r="M3309" s="3">
        <v>6</v>
      </c>
      <c r="N3309" s="3">
        <v>5</v>
      </c>
      <c r="O3309" s="3">
        <v>561</v>
      </c>
      <c r="P3309" s="3">
        <v>3</v>
      </c>
      <c r="Q3309" s="3">
        <v>18148.682441111199</v>
      </c>
      <c r="R3309" s="3">
        <v>5</v>
      </c>
      <c r="S3309" s="3">
        <v>0</v>
      </c>
      <c r="T3309" s="3">
        <v>0</v>
      </c>
      <c r="U3309" s="3">
        <v>5641.2025191368102</v>
      </c>
      <c r="V3309" s="3">
        <v>1</v>
      </c>
      <c r="W3309" s="3" t="str">
        <f>IF(Bank_data3[[#This Row],[credit_risk]]=1,"High Risk","Low Risk")</f>
        <v>High Risk</v>
      </c>
      <c r="X3309" s="3" t="str">
        <f t="shared" si="357"/>
        <v>35-44</v>
      </c>
      <c r="Y3309" s="3" t="str">
        <f t="shared" si="358"/>
        <v>Low Income</v>
      </c>
      <c r="Z3309" s="3" t="str">
        <f t="shared" si="359"/>
        <v>Poor</v>
      </c>
      <c r="AA3309" s="27">
        <f t="shared" si="360"/>
        <v>0.39772808004336313</v>
      </c>
      <c r="AB3309" s="3" t="str">
        <f t="shared" si="361"/>
        <v>Medium</v>
      </c>
      <c r="AC3309" s="3" t="str">
        <f t="shared" si="362"/>
        <v>High</v>
      </c>
      <c r="AD3309" s="3" t="str">
        <f t="shared" si="363"/>
        <v>No</v>
      </c>
    </row>
    <row r="3310" spans="1:30" ht="15" customHeight="1" x14ac:dyDescent="0.3">
      <c r="A3310" s="3" t="s">
        <v>3331</v>
      </c>
      <c r="B3310" s="3">
        <v>49</v>
      </c>
      <c r="C3310" s="3" t="s">
        <v>31</v>
      </c>
      <c r="D3310" s="3" t="s">
        <v>33</v>
      </c>
      <c r="E3310" s="3">
        <v>68000.674024866399</v>
      </c>
      <c r="F3310" s="3">
        <v>43</v>
      </c>
      <c r="G3310" s="3">
        <v>3495.9184636749201</v>
      </c>
      <c r="H3310" s="3">
        <v>3</v>
      </c>
      <c r="I3310" s="3">
        <v>1263.05324404781</v>
      </c>
      <c r="J3310" s="3">
        <v>1</v>
      </c>
      <c r="K3310" s="3">
        <v>719.16807569832201</v>
      </c>
      <c r="L3310" s="3">
        <v>30</v>
      </c>
      <c r="M3310" s="3">
        <v>17</v>
      </c>
      <c r="N3310" s="3">
        <v>4</v>
      </c>
      <c r="O3310" s="3">
        <v>374</v>
      </c>
      <c r="P3310" s="3">
        <v>3</v>
      </c>
      <c r="Q3310" s="3">
        <v>6001.5170113127597</v>
      </c>
      <c r="R3310" s="3">
        <v>7</v>
      </c>
      <c r="S3310" s="3">
        <v>0</v>
      </c>
      <c r="T3310" s="3">
        <v>0</v>
      </c>
      <c r="U3310" s="3">
        <v>787.86452112648396</v>
      </c>
      <c r="V3310" s="3">
        <v>1</v>
      </c>
      <c r="W3310" s="3" t="str">
        <f>IF(Bank_data3[[#This Row],[credit_risk]]=1,"High Risk","Low Risk")</f>
        <v>High Risk</v>
      </c>
      <c r="X3310" s="3" t="str">
        <f t="shared" si="357"/>
        <v>45-54</v>
      </c>
      <c r="Y3310" s="3" t="str">
        <f t="shared" si="358"/>
        <v>Middle Income</v>
      </c>
      <c r="Z3310" s="3" t="str">
        <f t="shared" si="359"/>
        <v>Poor</v>
      </c>
      <c r="AA3310" s="27">
        <f t="shared" si="360"/>
        <v>8.8256728295342077E-2</v>
      </c>
      <c r="AB3310" s="3" t="str">
        <f t="shared" si="361"/>
        <v>Medium</v>
      </c>
      <c r="AC3310" s="3" t="str">
        <f t="shared" si="362"/>
        <v>High</v>
      </c>
      <c r="AD3310" s="3" t="str">
        <f t="shared" si="363"/>
        <v>No</v>
      </c>
    </row>
    <row r="3311" spans="1:30" ht="15" customHeight="1" x14ac:dyDescent="0.3">
      <c r="A3311" s="3" t="s">
        <v>3332</v>
      </c>
      <c r="B3311" s="3">
        <v>32</v>
      </c>
      <c r="C3311" s="3" t="s">
        <v>31</v>
      </c>
      <c r="D3311" s="3" t="s">
        <v>33</v>
      </c>
      <c r="E3311" s="3">
        <v>59319.102356421499</v>
      </c>
      <c r="F3311" s="3">
        <v>58</v>
      </c>
      <c r="G3311" s="3">
        <v>2035.10444824159</v>
      </c>
      <c r="H3311" s="3">
        <v>4</v>
      </c>
      <c r="I3311" s="3">
        <v>345.64743852689702</v>
      </c>
      <c r="J3311" s="3">
        <v>28</v>
      </c>
      <c r="K3311" s="3">
        <v>512.736771019363</v>
      </c>
      <c r="L3311" s="3">
        <v>43</v>
      </c>
      <c r="M3311" s="3">
        <v>8</v>
      </c>
      <c r="N3311" s="3">
        <v>3</v>
      </c>
      <c r="O3311" s="3">
        <v>825</v>
      </c>
      <c r="P3311" s="3">
        <v>3</v>
      </c>
      <c r="Q3311" s="3">
        <v>15371.4620261992</v>
      </c>
      <c r="R3311" s="3">
        <v>3</v>
      </c>
      <c r="S3311" s="3">
        <v>1</v>
      </c>
      <c r="T3311" s="3">
        <v>0</v>
      </c>
      <c r="U3311" s="3">
        <v>4978.7719497153203</v>
      </c>
      <c r="V3311" s="3">
        <v>1</v>
      </c>
      <c r="W3311" s="3" t="str">
        <f>IF(Bank_data3[[#This Row],[credit_risk]]=1,"High Risk","Low Risk")</f>
        <v>High Risk</v>
      </c>
      <c r="X3311" s="3" t="str">
        <f t="shared" si="357"/>
        <v>25-34</v>
      </c>
      <c r="Y3311" s="3" t="str">
        <f t="shared" si="358"/>
        <v>Middle Income</v>
      </c>
      <c r="Z3311" s="3" t="str">
        <f t="shared" si="359"/>
        <v>Excellent</v>
      </c>
      <c r="AA3311" s="27">
        <f t="shared" si="360"/>
        <v>0.25913173692074903</v>
      </c>
      <c r="AB3311" s="3" t="str">
        <f t="shared" si="361"/>
        <v>Medium</v>
      </c>
      <c r="AC3311" s="3" t="str">
        <f t="shared" si="362"/>
        <v>High</v>
      </c>
      <c r="AD3311" s="3" t="str">
        <f t="shared" si="363"/>
        <v>No</v>
      </c>
    </row>
    <row r="3312" spans="1:30" ht="15" customHeight="1" x14ac:dyDescent="0.3">
      <c r="A3312" s="3" t="s">
        <v>3333</v>
      </c>
      <c r="B3312" s="3">
        <v>53</v>
      </c>
      <c r="C3312" s="3" t="s">
        <v>28</v>
      </c>
      <c r="D3312" s="3" t="s">
        <v>26</v>
      </c>
      <c r="E3312" s="3">
        <v>37997.874248688699</v>
      </c>
      <c r="F3312" s="3">
        <v>218</v>
      </c>
      <c r="G3312" s="3">
        <v>1219.10180690115</v>
      </c>
      <c r="H3312" s="3">
        <v>11</v>
      </c>
      <c r="I3312" s="3">
        <v>407.83935614653802</v>
      </c>
      <c r="J3312" s="3">
        <v>39</v>
      </c>
      <c r="K3312" s="3">
        <v>516.63155086074698</v>
      </c>
      <c r="L3312" s="3">
        <v>46</v>
      </c>
      <c r="M3312" s="3">
        <v>10</v>
      </c>
      <c r="N3312" s="3">
        <v>5</v>
      </c>
      <c r="O3312" s="3">
        <v>767</v>
      </c>
      <c r="P3312" s="3">
        <v>0</v>
      </c>
      <c r="Q3312" s="3">
        <v>16571.504823206102</v>
      </c>
      <c r="R3312" s="3">
        <v>0</v>
      </c>
      <c r="S3312" s="3">
        <v>0</v>
      </c>
      <c r="T3312" s="3">
        <v>0</v>
      </c>
      <c r="U3312" s="3">
        <v>8131.95031271269</v>
      </c>
      <c r="V3312" s="3">
        <v>0</v>
      </c>
      <c r="W3312" s="3" t="str">
        <f>IF(Bank_data3[[#This Row],[credit_risk]]=1,"High Risk","Low Risk")</f>
        <v>Low Risk</v>
      </c>
      <c r="X3312" s="3" t="str">
        <f t="shared" si="357"/>
        <v>45-54</v>
      </c>
      <c r="Y3312" s="3" t="str">
        <f t="shared" si="358"/>
        <v>Low Income</v>
      </c>
      <c r="Z3312" s="3" t="str">
        <f t="shared" si="359"/>
        <v>Very Good</v>
      </c>
      <c r="AA3312" s="27">
        <f t="shared" si="360"/>
        <v>0.43611662891320774</v>
      </c>
      <c r="AB3312" s="3" t="str">
        <f t="shared" si="361"/>
        <v>Medium</v>
      </c>
      <c r="AC3312" s="3" t="str">
        <f t="shared" si="362"/>
        <v>High</v>
      </c>
      <c r="AD3312" s="3" t="str">
        <f t="shared" si="363"/>
        <v>No</v>
      </c>
    </row>
    <row r="3313" spans="1:30" ht="15" customHeight="1" x14ac:dyDescent="0.3">
      <c r="A3313" s="3" t="s">
        <v>3334</v>
      </c>
      <c r="B3313" s="3">
        <v>23</v>
      </c>
      <c r="C3313" s="3" t="s">
        <v>31</v>
      </c>
      <c r="D3313" s="3" t="s">
        <v>24</v>
      </c>
      <c r="E3313" s="3">
        <v>68409.690019542104</v>
      </c>
      <c r="F3313" s="3">
        <v>18</v>
      </c>
      <c r="G3313" s="3">
        <v>1266.4337280864499</v>
      </c>
      <c r="H3313" s="3">
        <v>10</v>
      </c>
      <c r="I3313" s="3">
        <v>840.35229434956705</v>
      </c>
      <c r="J3313" s="3">
        <v>8</v>
      </c>
      <c r="K3313" s="3">
        <v>487.63396445428498</v>
      </c>
      <c r="L3313" s="3">
        <v>11</v>
      </c>
      <c r="M3313" s="3">
        <v>11</v>
      </c>
      <c r="N3313" s="3">
        <v>3</v>
      </c>
      <c r="O3313" s="3">
        <v>304</v>
      </c>
      <c r="P3313" s="3">
        <v>4</v>
      </c>
      <c r="Q3313" s="3">
        <v>26391.741909980799</v>
      </c>
      <c r="R3313" s="3">
        <v>2</v>
      </c>
      <c r="S3313" s="3">
        <v>0</v>
      </c>
      <c r="T3313" s="3">
        <v>0</v>
      </c>
      <c r="U3313" s="3">
        <v>4289.50510524531</v>
      </c>
      <c r="V3313" s="3">
        <v>1</v>
      </c>
      <c r="W3313" s="3" t="str">
        <f>IF(Bank_data3[[#This Row],[credit_risk]]=1,"High Risk","Low Risk")</f>
        <v>High Risk</v>
      </c>
      <c r="X3313" s="3" t="str">
        <f t="shared" si="357"/>
        <v>18-24</v>
      </c>
      <c r="Y3313" s="3" t="str">
        <f t="shared" si="358"/>
        <v>Middle Income</v>
      </c>
      <c r="Z3313" s="3" t="str">
        <f t="shared" si="359"/>
        <v>Poor</v>
      </c>
      <c r="AA3313" s="27">
        <f t="shared" si="360"/>
        <v>0.38578952634402613</v>
      </c>
      <c r="AB3313" s="3" t="str">
        <f t="shared" si="361"/>
        <v>Medium</v>
      </c>
      <c r="AC3313" s="3" t="str">
        <f t="shared" si="362"/>
        <v>Medium</v>
      </c>
      <c r="AD3313" s="3" t="str">
        <f t="shared" si="363"/>
        <v>No</v>
      </c>
    </row>
    <row r="3314" spans="1:30" ht="15" customHeight="1" x14ac:dyDescent="0.3">
      <c r="A3314" s="3" t="s">
        <v>3335</v>
      </c>
      <c r="B3314" s="3">
        <v>47</v>
      </c>
      <c r="C3314" s="3" t="s">
        <v>31</v>
      </c>
      <c r="D3314" s="3" t="s">
        <v>33</v>
      </c>
      <c r="E3314" s="3">
        <v>55452.114725772801</v>
      </c>
      <c r="F3314" s="3">
        <v>142</v>
      </c>
      <c r="G3314" s="3">
        <v>1950.0415094643699</v>
      </c>
      <c r="H3314" s="3">
        <v>0</v>
      </c>
      <c r="I3314" s="3">
        <v>871.45584608471597</v>
      </c>
      <c r="J3314" s="3">
        <v>43</v>
      </c>
      <c r="K3314" s="3">
        <v>283.85804115169702</v>
      </c>
      <c r="L3314" s="3">
        <v>63</v>
      </c>
      <c r="M3314" s="3">
        <v>7</v>
      </c>
      <c r="N3314" s="3">
        <v>9</v>
      </c>
      <c r="O3314" s="3">
        <v>600</v>
      </c>
      <c r="P3314" s="3">
        <v>0</v>
      </c>
      <c r="Q3314" s="3">
        <v>7876.0364563836802</v>
      </c>
      <c r="R3314" s="3">
        <v>2</v>
      </c>
      <c r="S3314" s="3">
        <v>0</v>
      </c>
      <c r="T3314" s="3">
        <v>0</v>
      </c>
      <c r="U3314" s="3">
        <v>12677.8464291646</v>
      </c>
      <c r="V3314" s="3">
        <v>0</v>
      </c>
      <c r="W3314" s="3" t="str">
        <f>IF(Bank_data3[[#This Row],[credit_risk]]=1,"High Risk","Low Risk")</f>
        <v>Low Risk</v>
      </c>
      <c r="X3314" s="3" t="str">
        <f t="shared" si="357"/>
        <v>45-54</v>
      </c>
      <c r="Y3314" s="3" t="str">
        <f t="shared" si="358"/>
        <v>Middle Income</v>
      </c>
      <c r="Z3314" s="3" t="str">
        <f t="shared" si="359"/>
        <v>Fair</v>
      </c>
      <c r="AA3314" s="27">
        <f t="shared" si="360"/>
        <v>0.14203311262939244</v>
      </c>
      <c r="AB3314" s="3" t="str">
        <f t="shared" si="361"/>
        <v>Medium</v>
      </c>
      <c r="AC3314" s="3" t="str">
        <f t="shared" si="362"/>
        <v>High</v>
      </c>
      <c r="AD3314" s="3" t="str">
        <f t="shared" si="363"/>
        <v>No</v>
      </c>
    </row>
    <row r="3315" spans="1:30" ht="15" customHeight="1" x14ac:dyDescent="0.3">
      <c r="A3315" s="3" t="s">
        <v>3336</v>
      </c>
      <c r="B3315" s="3">
        <v>57</v>
      </c>
      <c r="C3315" s="3" t="s">
        <v>31</v>
      </c>
      <c r="D3315" s="3" t="s">
        <v>26</v>
      </c>
      <c r="E3315" s="3">
        <v>54836.698153043697</v>
      </c>
      <c r="F3315" s="3">
        <v>68</v>
      </c>
      <c r="G3315" s="3">
        <v>1351.0730365877</v>
      </c>
      <c r="H3315" s="3">
        <v>3</v>
      </c>
      <c r="I3315" s="3">
        <v>774.53799054187505</v>
      </c>
      <c r="J3315" s="3">
        <v>27</v>
      </c>
      <c r="K3315" s="3">
        <v>491.244329863416</v>
      </c>
      <c r="L3315" s="3">
        <v>22</v>
      </c>
      <c r="M3315" s="3">
        <v>16</v>
      </c>
      <c r="N3315" s="3">
        <v>3</v>
      </c>
      <c r="O3315" s="3">
        <v>486</v>
      </c>
      <c r="P3315" s="3">
        <v>5</v>
      </c>
      <c r="Q3315" s="3">
        <v>5291.0601082078801</v>
      </c>
      <c r="R3315" s="3">
        <v>0</v>
      </c>
      <c r="S3315" s="3">
        <v>0</v>
      </c>
      <c r="T3315" s="3">
        <v>0</v>
      </c>
      <c r="U3315" s="3">
        <v>16099.562721037501</v>
      </c>
      <c r="V3315" s="3">
        <v>1</v>
      </c>
      <c r="W3315" s="3" t="str">
        <f>IF(Bank_data3[[#This Row],[credit_risk]]=1,"High Risk","Low Risk")</f>
        <v>High Risk</v>
      </c>
      <c r="X3315" s="3" t="str">
        <f t="shared" si="357"/>
        <v>55+</v>
      </c>
      <c r="Y3315" s="3" t="str">
        <f t="shared" si="358"/>
        <v>Middle Income</v>
      </c>
      <c r="Z3315" s="3" t="str">
        <f t="shared" si="359"/>
        <v>Poor</v>
      </c>
      <c r="AA3315" s="27">
        <f t="shared" si="360"/>
        <v>9.6487576502893455E-2</v>
      </c>
      <c r="AB3315" s="3" t="str">
        <f t="shared" si="361"/>
        <v>Medium</v>
      </c>
      <c r="AC3315" s="3" t="str">
        <f t="shared" si="362"/>
        <v>Medium</v>
      </c>
      <c r="AD3315" s="3" t="str">
        <f t="shared" si="363"/>
        <v>No</v>
      </c>
    </row>
    <row r="3316" spans="1:30" ht="15" customHeight="1" x14ac:dyDescent="0.3">
      <c r="A3316" s="3" t="s">
        <v>3337</v>
      </c>
      <c r="B3316" s="3">
        <v>50</v>
      </c>
      <c r="C3316" s="3" t="s">
        <v>28</v>
      </c>
      <c r="D3316" s="3" t="s">
        <v>24</v>
      </c>
      <c r="E3316" s="3">
        <v>40731.217466338298</v>
      </c>
      <c r="F3316" s="3">
        <v>192</v>
      </c>
      <c r="G3316" s="3">
        <v>1353.8998799957401</v>
      </c>
      <c r="H3316" s="3">
        <v>10</v>
      </c>
      <c r="I3316" s="3">
        <v>411.45522065619599</v>
      </c>
      <c r="J3316" s="3">
        <v>36</v>
      </c>
      <c r="K3316" s="3">
        <v>591.40672734490602</v>
      </c>
      <c r="L3316" s="3">
        <v>49</v>
      </c>
      <c r="M3316" s="3">
        <v>18</v>
      </c>
      <c r="N3316" s="3">
        <v>5</v>
      </c>
      <c r="O3316" s="3">
        <v>500</v>
      </c>
      <c r="P3316" s="3">
        <v>4</v>
      </c>
      <c r="Q3316" s="3">
        <v>1680.56360745655</v>
      </c>
      <c r="R3316" s="3">
        <v>2</v>
      </c>
      <c r="S3316" s="3">
        <v>0</v>
      </c>
      <c r="T3316" s="3">
        <v>0</v>
      </c>
      <c r="U3316" s="3">
        <v>4361.75218355571</v>
      </c>
      <c r="V3316" s="3">
        <v>1</v>
      </c>
      <c r="W3316" s="3" t="str">
        <f>IF(Bank_data3[[#This Row],[credit_risk]]=1,"High Risk","Low Risk")</f>
        <v>High Risk</v>
      </c>
      <c r="X3316" s="3" t="str">
        <f t="shared" si="357"/>
        <v>45-54</v>
      </c>
      <c r="Y3316" s="3" t="str">
        <f t="shared" si="358"/>
        <v>Low Income</v>
      </c>
      <c r="Z3316" s="3" t="str">
        <f t="shared" si="359"/>
        <v>Poor</v>
      </c>
      <c r="AA3316" s="27">
        <f t="shared" si="360"/>
        <v>4.1259842253559609E-2</v>
      </c>
      <c r="AB3316" s="3" t="str">
        <f t="shared" si="361"/>
        <v>Medium</v>
      </c>
      <c r="AC3316" s="3" t="str">
        <f t="shared" si="362"/>
        <v>High</v>
      </c>
      <c r="AD3316" s="3" t="str">
        <f t="shared" si="363"/>
        <v>No</v>
      </c>
    </row>
    <row r="3317" spans="1:30" ht="15" customHeight="1" x14ac:dyDescent="0.3">
      <c r="A3317" s="3" t="s">
        <v>3338</v>
      </c>
      <c r="B3317" s="3">
        <v>46</v>
      </c>
      <c r="C3317" s="3" t="s">
        <v>31</v>
      </c>
      <c r="D3317" s="3" t="s">
        <v>33</v>
      </c>
      <c r="E3317" s="3">
        <v>49882.306213960503</v>
      </c>
      <c r="F3317" s="3">
        <v>149</v>
      </c>
      <c r="G3317" s="3">
        <v>612.65434847698305</v>
      </c>
      <c r="H3317" s="3">
        <v>9</v>
      </c>
      <c r="I3317" s="3">
        <v>1196.6717977611499</v>
      </c>
      <c r="J3317" s="3">
        <v>22</v>
      </c>
      <c r="K3317" s="3">
        <v>603.02978907575402</v>
      </c>
      <c r="L3317" s="3">
        <v>35</v>
      </c>
      <c r="M3317" s="3">
        <v>0</v>
      </c>
      <c r="N3317" s="3">
        <v>3</v>
      </c>
      <c r="O3317" s="3">
        <v>777</v>
      </c>
      <c r="P3317" s="3">
        <v>0</v>
      </c>
      <c r="Q3317" s="3">
        <v>15962.8340149736</v>
      </c>
      <c r="R3317" s="3">
        <v>0</v>
      </c>
      <c r="S3317" s="3">
        <v>0</v>
      </c>
      <c r="T3317" s="3">
        <v>0</v>
      </c>
      <c r="U3317" s="3">
        <v>7326.5600824356297</v>
      </c>
      <c r="V3317" s="3">
        <v>0</v>
      </c>
      <c r="W3317" s="3" t="str">
        <f>IF(Bank_data3[[#This Row],[credit_risk]]=1,"High Risk","Low Risk")</f>
        <v>Low Risk</v>
      </c>
      <c r="X3317" s="3" t="str">
        <f t="shared" si="357"/>
        <v>45-54</v>
      </c>
      <c r="Y3317" s="3" t="str">
        <f t="shared" si="358"/>
        <v>Low Income</v>
      </c>
      <c r="Z3317" s="3" t="str">
        <f t="shared" si="359"/>
        <v>Very Good</v>
      </c>
      <c r="AA3317" s="27">
        <f t="shared" si="360"/>
        <v>0.32000994393691645</v>
      </c>
      <c r="AB3317" s="3" t="str">
        <f t="shared" si="361"/>
        <v>Low</v>
      </c>
      <c r="AC3317" s="3" t="str">
        <f t="shared" si="362"/>
        <v>High</v>
      </c>
      <c r="AD3317" s="3" t="str">
        <f t="shared" si="363"/>
        <v>No</v>
      </c>
    </row>
    <row r="3318" spans="1:30" ht="15" customHeight="1" x14ac:dyDescent="0.3">
      <c r="A3318" s="3" t="s">
        <v>3339</v>
      </c>
      <c r="B3318" s="3">
        <v>24</v>
      </c>
      <c r="C3318" s="3" t="s">
        <v>31</v>
      </c>
      <c r="D3318" s="3" t="s">
        <v>33</v>
      </c>
      <c r="E3318" s="3">
        <v>36066.353330844096</v>
      </c>
      <c r="F3318" s="3">
        <v>160</v>
      </c>
      <c r="G3318" s="3">
        <v>1462.3510447430599</v>
      </c>
      <c r="H3318" s="3">
        <v>2</v>
      </c>
      <c r="I3318" s="3">
        <v>209.91777962576199</v>
      </c>
      <c r="J3318" s="3">
        <v>12</v>
      </c>
      <c r="K3318" s="3">
        <v>475.01853158441202</v>
      </c>
      <c r="L3318" s="3">
        <v>10</v>
      </c>
      <c r="M3318" s="3">
        <v>2</v>
      </c>
      <c r="N3318" s="3">
        <v>8</v>
      </c>
      <c r="O3318" s="3">
        <v>789</v>
      </c>
      <c r="P3318" s="3">
        <v>4</v>
      </c>
      <c r="Q3318" s="3">
        <v>14571.4164986959</v>
      </c>
      <c r="R3318" s="3">
        <v>4</v>
      </c>
      <c r="S3318" s="3">
        <v>0</v>
      </c>
      <c r="T3318" s="3">
        <v>0</v>
      </c>
      <c r="U3318" s="3">
        <v>6467.0745869521097</v>
      </c>
      <c r="V3318" s="3">
        <v>1</v>
      </c>
      <c r="W3318" s="3" t="str">
        <f>IF(Bank_data3[[#This Row],[credit_risk]]=1,"High Risk","Low Risk")</f>
        <v>High Risk</v>
      </c>
      <c r="X3318" s="3" t="str">
        <f t="shared" si="357"/>
        <v>18-24</v>
      </c>
      <c r="Y3318" s="3" t="str">
        <f t="shared" si="358"/>
        <v>Low Income</v>
      </c>
      <c r="Z3318" s="3" t="str">
        <f t="shared" si="359"/>
        <v>Very Good</v>
      </c>
      <c r="AA3318" s="27">
        <f t="shared" si="360"/>
        <v>0.40401690642326082</v>
      </c>
      <c r="AB3318" s="3" t="str">
        <f t="shared" si="361"/>
        <v>Medium</v>
      </c>
      <c r="AC3318" s="3" t="str">
        <f t="shared" si="362"/>
        <v>Medium</v>
      </c>
      <c r="AD3318" s="3" t="str">
        <f t="shared" si="363"/>
        <v>No</v>
      </c>
    </row>
    <row r="3319" spans="1:30" ht="15" customHeight="1" x14ac:dyDescent="0.3">
      <c r="A3319" s="3" t="s">
        <v>3340</v>
      </c>
      <c r="B3319" s="3">
        <v>44</v>
      </c>
      <c r="C3319" s="3" t="s">
        <v>23</v>
      </c>
      <c r="D3319" s="3" t="s">
        <v>26</v>
      </c>
      <c r="E3319" s="3">
        <v>15070.0714753343</v>
      </c>
      <c r="F3319" s="3">
        <v>146</v>
      </c>
      <c r="G3319" s="3">
        <v>10</v>
      </c>
      <c r="H3319" s="3">
        <v>1</v>
      </c>
      <c r="I3319" s="3">
        <v>280.85585334304398</v>
      </c>
      <c r="J3319" s="3">
        <v>4</v>
      </c>
      <c r="K3319" s="3">
        <v>471.70838023618001</v>
      </c>
      <c r="L3319" s="3">
        <v>46</v>
      </c>
      <c r="M3319" s="3">
        <v>13</v>
      </c>
      <c r="N3319" s="3">
        <v>6</v>
      </c>
      <c r="O3319" s="3">
        <v>598</v>
      </c>
      <c r="P3319" s="3">
        <v>0</v>
      </c>
      <c r="Q3319" s="3">
        <v>11378.918000902901</v>
      </c>
      <c r="R3319" s="3">
        <v>1</v>
      </c>
      <c r="S3319" s="3">
        <v>0</v>
      </c>
      <c r="T3319" s="3">
        <v>0</v>
      </c>
      <c r="U3319" s="3">
        <v>6299.4915973062498</v>
      </c>
      <c r="V3319" s="3">
        <v>0</v>
      </c>
      <c r="W3319" s="3" t="str">
        <f>IF(Bank_data3[[#This Row],[credit_risk]]=1,"High Risk","Low Risk")</f>
        <v>Low Risk</v>
      </c>
      <c r="X3319" s="3" t="str">
        <f t="shared" si="357"/>
        <v>35-44</v>
      </c>
      <c r="Y3319" s="3" t="str">
        <f t="shared" si="358"/>
        <v>Low Income</v>
      </c>
      <c r="Z3319" s="3" t="str">
        <f t="shared" si="359"/>
        <v>Fair</v>
      </c>
      <c r="AA3319" s="27">
        <f t="shared" si="360"/>
        <v>0.75506728813643409</v>
      </c>
      <c r="AB3319" s="3" t="str">
        <f t="shared" si="361"/>
        <v>Low</v>
      </c>
      <c r="AC3319" s="3" t="str">
        <f t="shared" si="362"/>
        <v>High</v>
      </c>
      <c r="AD3319" s="3" t="str">
        <f t="shared" si="363"/>
        <v>No</v>
      </c>
    </row>
    <row r="3320" spans="1:30" ht="15" customHeight="1" x14ac:dyDescent="0.3">
      <c r="A3320" s="3" t="s">
        <v>3341</v>
      </c>
      <c r="B3320" s="3">
        <v>22</v>
      </c>
      <c r="C3320" s="3" t="s">
        <v>28</v>
      </c>
      <c r="D3320" s="3" t="s">
        <v>24</v>
      </c>
      <c r="E3320" s="3">
        <v>44963.741017418302</v>
      </c>
      <c r="F3320" s="3">
        <v>218</v>
      </c>
      <c r="G3320" s="3">
        <v>85.272965759441206</v>
      </c>
      <c r="H3320" s="3">
        <v>6</v>
      </c>
      <c r="I3320" s="3">
        <v>762.55602981593199</v>
      </c>
      <c r="J3320" s="3">
        <v>31</v>
      </c>
      <c r="K3320" s="3">
        <v>469.86221040174502</v>
      </c>
      <c r="L3320" s="3">
        <v>55</v>
      </c>
      <c r="M3320" s="3">
        <v>17</v>
      </c>
      <c r="N3320" s="3">
        <v>5</v>
      </c>
      <c r="O3320" s="3">
        <v>785</v>
      </c>
      <c r="P3320" s="3">
        <v>4</v>
      </c>
      <c r="Q3320" s="3">
        <v>13938.802486185201</v>
      </c>
      <c r="R3320" s="3">
        <v>5</v>
      </c>
      <c r="S3320" s="3">
        <v>0</v>
      </c>
      <c r="T3320" s="3">
        <v>0</v>
      </c>
      <c r="U3320" s="3">
        <v>4459.1965779780403</v>
      </c>
      <c r="V3320" s="3">
        <v>1</v>
      </c>
      <c r="W3320" s="3" t="str">
        <f>IF(Bank_data3[[#This Row],[credit_risk]]=1,"High Risk","Low Risk")</f>
        <v>High Risk</v>
      </c>
      <c r="X3320" s="3" t="str">
        <f t="shared" si="357"/>
        <v>18-24</v>
      </c>
      <c r="Y3320" s="3" t="str">
        <f t="shared" si="358"/>
        <v>Low Income</v>
      </c>
      <c r="Z3320" s="3" t="str">
        <f t="shared" si="359"/>
        <v>Very Good</v>
      </c>
      <c r="AA3320" s="27">
        <f t="shared" si="360"/>
        <v>0.31000095122835775</v>
      </c>
      <c r="AB3320" s="3" t="str">
        <f t="shared" si="361"/>
        <v>Low</v>
      </c>
      <c r="AC3320" s="3" t="str">
        <f t="shared" si="362"/>
        <v>High</v>
      </c>
      <c r="AD3320" s="3" t="str">
        <f t="shared" si="363"/>
        <v>No</v>
      </c>
    </row>
    <row r="3321" spans="1:30" ht="15" customHeight="1" x14ac:dyDescent="0.3">
      <c r="A3321" s="3" t="s">
        <v>3342</v>
      </c>
      <c r="B3321" s="3">
        <v>52</v>
      </c>
      <c r="C3321" s="3" t="s">
        <v>31</v>
      </c>
      <c r="D3321" s="3" t="s">
        <v>33</v>
      </c>
      <c r="E3321" s="3">
        <v>47801.259570293601</v>
      </c>
      <c r="F3321" s="3">
        <v>143</v>
      </c>
      <c r="G3321" s="3">
        <v>1219.7532749146501</v>
      </c>
      <c r="H3321" s="3">
        <v>9</v>
      </c>
      <c r="I3321" s="3">
        <v>357.51810635446401</v>
      </c>
      <c r="J3321" s="3">
        <v>27</v>
      </c>
      <c r="K3321" s="3">
        <v>435.94522643717897</v>
      </c>
      <c r="L3321" s="3">
        <v>68</v>
      </c>
      <c r="M3321" s="3">
        <v>1</v>
      </c>
      <c r="N3321" s="3">
        <v>2</v>
      </c>
      <c r="O3321" s="3">
        <v>550</v>
      </c>
      <c r="P3321" s="3">
        <v>2</v>
      </c>
      <c r="Q3321" s="3">
        <v>12497.8698610294</v>
      </c>
      <c r="R3321" s="3">
        <v>4</v>
      </c>
      <c r="S3321" s="3">
        <v>0</v>
      </c>
      <c r="T3321" s="3">
        <v>0</v>
      </c>
      <c r="U3321" s="3">
        <v>4963.4838230906798</v>
      </c>
      <c r="V3321" s="3">
        <v>1</v>
      </c>
      <c r="W3321" s="3" t="str">
        <f>IF(Bank_data3[[#This Row],[credit_risk]]=1,"High Risk","Low Risk")</f>
        <v>High Risk</v>
      </c>
      <c r="X3321" s="3" t="str">
        <f t="shared" si="357"/>
        <v>45-54</v>
      </c>
      <c r="Y3321" s="3" t="str">
        <f t="shared" si="358"/>
        <v>Low Income</v>
      </c>
      <c r="Z3321" s="3" t="str">
        <f t="shared" si="359"/>
        <v>Poor</v>
      </c>
      <c r="AA3321" s="27">
        <f t="shared" si="360"/>
        <v>0.2614548230188537</v>
      </c>
      <c r="AB3321" s="3" t="str">
        <f t="shared" si="361"/>
        <v>Medium</v>
      </c>
      <c r="AC3321" s="3" t="str">
        <f t="shared" si="362"/>
        <v>High</v>
      </c>
      <c r="AD3321" s="3" t="str">
        <f t="shared" si="363"/>
        <v>No</v>
      </c>
    </row>
    <row r="3322" spans="1:30" ht="15" customHeight="1" x14ac:dyDescent="0.3">
      <c r="A3322" s="3" t="s">
        <v>3343</v>
      </c>
      <c r="B3322" s="3">
        <v>23</v>
      </c>
      <c r="C3322" s="3" t="s">
        <v>23</v>
      </c>
      <c r="D3322" s="3" t="s">
        <v>24</v>
      </c>
      <c r="E3322" s="3">
        <v>52471.198030778003</v>
      </c>
      <c r="F3322" s="3">
        <v>71</v>
      </c>
      <c r="G3322" s="3">
        <v>2028.21954773884</v>
      </c>
      <c r="H3322" s="3">
        <v>8</v>
      </c>
      <c r="I3322" s="3">
        <v>1227.91884669657</v>
      </c>
      <c r="J3322" s="3">
        <v>14</v>
      </c>
      <c r="K3322" s="3">
        <v>58.823089487043298</v>
      </c>
      <c r="L3322" s="3">
        <v>36</v>
      </c>
      <c r="M3322" s="3">
        <v>7</v>
      </c>
      <c r="N3322" s="3">
        <v>3</v>
      </c>
      <c r="O3322" s="3">
        <v>675</v>
      </c>
      <c r="P3322" s="3">
        <v>2</v>
      </c>
      <c r="Q3322" s="3">
        <v>9548.0120981117107</v>
      </c>
      <c r="R3322" s="3">
        <v>6</v>
      </c>
      <c r="S3322" s="3">
        <v>0</v>
      </c>
      <c r="T3322" s="3">
        <v>0</v>
      </c>
      <c r="U3322" s="3">
        <v>2484.6580558845899</v>
      </c>
      <c r="V3322" s="3">
        <v>1</v>
      </c>
      <c r="W3322" s="3" t="str">
        <f>IF(Bank_data3[[#This Row],[credit_risk]]=1,"High Risk","Low Risk")</f>
        <v>High Risk</v>
      </c>
      <c r="X3322" s="3" t="str">
        <f t="shared" si="357"/>
        <v>18-24</v>
      </c>
      <c r="Y3322" s="3" t="str">
        <f t="shared" si="358"/>
        <v>Middle Income</v>
      </c>
      <c r="Z3322" s="3" t="str">
        <f t="shared" si="359"/>
        <v>Good</v>
      </c>
      <c r="AA3322" s="27">
        <f t="shared" si="360"/>
        <v>0.18196672567893604</v>
      </c>
      <c r="AB3322" s="3" t="str">
        <f t="shared" si="361"/>
        <v>Medium</v>
      </c>
      <c r="AC3322" s="3" t="str">
        <f t="shared" si="362"/>
        <v>High</v>
      </c>
      <c r="AD3322" s="3" t="str">
        <f t="shared" si="363"/>
        <v>No</v>
      </c>
    </row>
    <row r="3323" spans="1:30" ht="15" customHeight="1" x14ac:dyDescent="0.3">
      <c r="A3323" s="3" t="s">
        <v>3344</v>
      </c>
      <c r="B3323" s="3">
        <v>44</v>
      </c>
      <c r="C3323" s="3" t="s">
        <v>28</v>
      </c>
      <c r="D3323" s="3" t="s">
        <v>26</v>
      </c>
      <c r="E3323" s="3">
        <v>71818.782770632897</v>
      </c>
      <c r="F3323" s="3">
        <v>25</v>
      </c>
      <c r="G3323" s="3">
        <v>2789.08783465648</v>
      </c>
      <c r="H3323" s="3">
        <v>0</v>
      </c>
      <c r="I3323" s="3">
        <v>387.62487760547998</v>
      </c>
      <c r="J3323" s="3">
        <v>23</v>
      </c>
      <c r="K3323" s="3">
        <v>369.87768072224299</v>
      </c>
      <c r="L3323" s="3">
        <v>9</v>
      </c>
      <c r="M3323" s="3">
        <v>16</v>
      </c>
      <c r="N3323" s="3">
        <v>1</v>
      </c>
      <c r="O3323" s="3">
        <v>496</v>
      </c>
      <c r="P3323" s="3">
        <v>1</v>
      </c>
      <c r="Q3323" s="3">
        <v>9985.7510488907101</v>
      </c>
      <c r="R3323" s="3">
        <v>1</v>
      </c>
      <c r="S3323" s="3">
        <v>0</v>
      </c>
      <c r="T3323" s="3">
        <v>0</v>
      </c>
      <c r="U3323" s="3">
        <v>10212.810711252099</v>
      </c>
      <c r="V3323" s="3">
        <v>1</v>
      </c>
      <c r="W3323" s="3" t="str">
        <f>IF(Bank_data3[[#This Row],[credit_risk]]=1,"High Risk","Low Risk")</f>
        <v>High Risk</v>
      </c>
      <c r="X3323" s="3" t="str">
        <f t="shared" si="357"/>
        <v>35-44</v>
      </c>
      <c r="Y3323" s="3" t="str">
        <f t="shared" si="358"/>
        <v>Middle Income</v>
      </c>
      <c r="Z3323" s="3" t="str">
        <f t="shared" si="359"/>
        <v>Poor</v>
      </c>
      <c r="AA3323" s="27">
        <f t="shared" si="360"/>
        <v>0.13904093976059337</v>
      </c>
      <c r="AB3323" s="3" t="str">
        <f t="shared" si="361"/>
        <v>Medium</v>
      </c>
      <c r="AC3323" s="3" t="str">
        <f t="shared" si="362"/>
        <v>Low</v>
      </c>
      <c r="AD3323" s="3" t="str">
        <f t="shared" si="363"/>
        <v>No</v>
      </c>
    </row>
    <row r="3324" spans="1:30" ht="15" customHeight="1" x14ac:dyDescent="0.3">
      <c r="A3324" s="3" t="s">
        <v>3345</v>
      </c>
      <c r="B3324" s="3">
        <v>39</v>
      </c>
      <c r="C3324" s="3" t="s">
        <v>28</v>
      </c>
      <c r="D3324" s="3" t="s">
        <v>33</v>
      </c>
      <c r="E3324" s="3">
        <v>38258.872794919203</v>
      </c>
      <c r="F3324" s="3">
        <v>192</v>
      </c>
      <c r="G3324" s="3">
        <v>1821.0940047377901</v>
      </c>
      <c r="H3324" s="3">
        <v>11</v>
      </c>
      <c r="I3324" s="3">
        <v>1344.9595032736099</v>
      </c>
      <c r="J3324" s="3">
        <v>31</v>
      </c>
      <c r="K3324" s="3">
        <v>240.30034014107301</v>
      </c>
      <c r="L3324" s="3">
        <v>55</v>
      </c>
      <c r="M3324" s="3">
        <v>8</v>
      </c>
      <c r="N3324" s="3">
        <v>2</v>
      </c>
      <c r="O3324" s="3">
        <v>368</v>
      </c>
      <c r="P3324" s="3">
        <v>5</v>
      </c>
      <c r="Q3324" s="3">
        <v>11419.2331033473</v>
      </c>
      <c r="R3324" s="3">
        <v>6</v>
      </c>
      <c r="S3324" s="3">
        <v>0</v>
      </c>
      <c r="T3324" s="3">
        <v>1</v>
      </c>
      <c r="U3324" s="3">
        <v>10393.6324054821</v>
      </c>
      <c r="V3324" s="3">
        <v>1</v>
      </c>
      <c r="W3324" s="3" t="str">
        <f>IF(Bank_data3[[#This Row],[credit_risk]]=1,"High Risk","Low Risk")</f>
        <v>High Risk</v>
      </c>
      <c r="X3324" s="3" t="str">
        <f t="shared" si="357"/>
        <v>35-44</v>
      </c>
      <c r="Y3324" s="3" t="str">
        <f t="shared" si="358"/>
        <v>Low Income</v>
      </c>
      <c r="Z3324" s="3" t="str">
        <f t="shared" si="359"/>
        <v>Poor</v>
      </c>
      <c r="AA3324" s="27">
        <f t="shared" si="360"/>
        <v>0.29847280563016954</v>
      </c>
      <c r="AB3324" s="3" t="str">
        <f t="shared" si="361"/>
        <v>Medium</v>
      </c>
      <c r="AC3324" s="3" t="str">
        <f t="shared" si="362"/>
        <v>High</v>
      </c>
      <c r="AD3324" s="3" t="str">
        <f t="shared" si="363"/>
        <v>No</v>
      </c>
    </row>
    <row r="3325" spans="1:30" ht="15" customHeight="1" x14ac:dyDescent="0.3">
      <c r="A3325" s="3" t="s">
        <v>3346</v>
      </c>
      <c r="B3325" s="3">
        <v>53</v>
      </c>
      <c r="C3325" s="3" t="s">
        <v>28</v>
      </c>
      <c r="D3325" s="3" t="s">
        <v>24</v>
      </c>
      <c r="E3325" s="3">
        <v>43380.463936735097</v>
      </c>
      <c r="F3325" s="3">
        <v>232</v>
      </c>
      <c r="G3325" s="3">
        <v>1927.3862780391601</v>
      </c>
      <c r="H3325" s="3">
        <v>6</v>
      </c>
      <c r="I3325" s="3">
        <v>1162.2927580200501</v>
      </c>
      <c r="J3325" s="3">
        <v>20</v>
      </c>
      <c r="K3325" s="3">
        <v>459.49880678918299</v>
      </c>
      <c r="L3325" s="3">
        <v>41</v>
      </c>
      <c r="M3325" s="3">
        <v>11</v>
      </c>
      <c r="N3325" s="3">
        <v>0</v>
      </c>
      <c r="O3325" s="3">
        <v>859</v>
      </c>
      <c r="P3325" s="3">
        <v>4</v>
      </c>
      <c r="Q3325" s="3">
        <v>26707.959646376301</v>
      </c>
      <c r="R3325" s="3">
        <v>0</v>
      </c>
      <c r="S3325" s="3">
        <v>1</v>
      </c>
      <c r="T3325" s="3">
        <v>0</v>
      </c>
      <c r="U3325" s="3">
        <v>13981.5639861566</v>
      </c>
      <c r="V3325" s="3">
        <v>1</v>
      </c>
      <c r="W3325" s="3" t="str">
        <f>IF(Bank_data3[[#This Row],[credit_risk]]=1,"High Risk","Low Risk")</f>
        <v>High Risk</v>
      </c>
      <c r="X3325" s="3" t="str">
        <f t="shared" si="357"/>
        <v>45-54</v>
      </c>
      <c r="Y3325" s="3" t="str">
        <f t="shared" si="358"/>
        <v>Low Income</v>
      </c>
      <c r="Z3325" s="3" t="str">
        <f t="shared" si="359"/>
        <v>Excellent</v>
      </c>
      <c r="AA3325" s="27">
        <f t="shared" si="360"/>
        <v>0.61566791183530156</v>
      </c>
      <c r="AB3325" s="3" t="str">
        <f t="shared" si="361"/>
        <v>Medium</v>
      </c>
      <c r="AC3325" s="3" t="str">
        <f t="shared" si="362"/>
        <v>High</v>
      </c>
      <c r="AD3325" s="3" t="str">
        <f t="shared" si="363"/>
        <v>No</v>
      </c>
    </row>
    <row r="3326" spans="1:30" ht="15" customHeight="1" x14ac:dyDescent="0.3">
      <c r="A3326" s="3" t="s">
        <v>3347</v>
      </c>
      <c r="B3326" s="3">
        <v>45</v>
      </c>
      <c r="C3326" s="3" t="s">
        <v>28</v>
      </c>
      <c r="D3326" s="3" t="s">
        <v>26</v>
      </c>
      <c r="E3326" s="3">
        <v>63791.196757181897</v>
      </c>
      <c r="F3326" s="3">
        <v>161</v>
      </c>
      <c r="G3326" s="3">
        <v>1590.278727548</v>
      </c>
      <c r="H3326" s="3">
        <v>10</v>
      </c>
      <c r="I3326" s="3">
        <v>1232.2695074276501</v>
      </c>
      <c r="J3326" s="3">
        <v>4</v>
      </c>
      <c r="K3326" s="3">
        <v>270.651673865948</v>
      </c>
      <c r="L3326" s="3">
        <v>29</v>
      </c>
      <c r="M3326" s="3">
        <v>6</v>
      </c>
      <c r="N3326" s="3">
        <v>8</v>
      </c>
      <c r="O3326" s="3">
        <v>548</v>
      </c>
      <c r="P3326" s="3">
        <v>4</v>
      </c>
      <c r="Q3326" s="3">
        <v>17462.886327405999</v>
      </c>
      <c r="R3326" s="3">
        <v>6</v>
      </c>
      <c r="S3326" s="3">
        <v>0</v>
      </c>
      <c r="T3326" s="3">
        <v>0</v>
      </c>
      <c r="U3326" s="3">
        <v>2413.66570614897</v>
      </c>
      <c r="V3326" s="3">
        <v>1</v>
      </c>
      <c r="W3326" s="3" t="str">
        <f>IF(Bank_data3[[#This Row],[credit_risk]]=1,"High Risk","Low Risk")</f>
        <v>High Risk</v>
      </c>
      <c r="X3326" s="3" t="str">
        <f t="shared" si="357"/>
        <v>45-54</v>
      </c>
      <c r="Y3326" s="3" t="str">
        <f t="shared" si="358"/>
        <v>Middle Income</v>
      </c>
      <c r="Z3326" s="3" t="str">
        <f t="shared" si="359"/>
        <v>Poor</v>
      </c>
      <c r="AA3326" s="27">
        <f t="shared" si="360"/>
        <v>0.27375072447500287</v>
      </c>
      <c r="AB3326" s="3" t="str">
        <f t="shared" si="361"/>
        <v>Medium</v>
      </c>
      <c r="AC3326" s="3" t="str">
        <f t="shared" si="362"/>
        <v>Medium</v>
      </c>
      <c r="AD3326" s="3" t="str">
        <f t="shared" si="363"/>
        <v>No</v>
      </c>
    </row>
    <row r="3327" spans="1:30" ht="15" customHeight="1" x14ac:dyDescent="0.3">
      <c r="A3327" s="3" t="s">
        <v>3348</v>
      </c>
      <c r="B3327" s="3">
        <v>24</v>
      </c>
      <c r="C3327" s="3" t="s">
        <v>28</v>
      </c>
      <c r="D3327" s="3" t="s">
        <v>26</v>
      </c>
      <c r="E3327" s="3">
        <v>36454.601937526801</v>
      </c>
      <c r="F3327" s="3">
        <v>55</v>
      </c>
      <c r="G3327" s="3">
        <v>2170.73048406107</v>
      </c>
      <c r="H3327" s="3">
        <v>11</v>
      </c>
      <c r="I3327" s="3">
        <v>1460.48709403364</v>
      </c>
      <c r="J3327" s="3">
        <v>36</v>
      </c>
      <c r="K3327" s="3">
        <v>586.22703968357803</v>
      </c>
      <c r="L3327" s="3">
        <v>21</v>
      </c>
      <c r="M3327" s="3">
        <v>0</v>
      </c>
      <c r="N3327" s="3">
        <v>9</v>
      </c>
      <c r="O3327" s="3">
        <v>531</v>
      </c>
      <c r="P3327" s="3">
        <v>5</v>
      </c>
      <c r="Q3327" s="3">
        <v>5009.4480598849595</v>
      </c>
      <c r="R3327" s="3">
        <v>4</v>
      </c>
      <c r="S3327" s="3">
        <v>0</v>
      </c>
      <c r="T3327" s="3">
        <v>0</v>
      </c>
      <c r="U3327" s="3">
        <v>1779.45302689866</v>
      </c>
      <c r="V3327" s="3">
        <v>1</v>
      </c>
      <c r="W3327" s="3" t="str">
        <f>IF(Bank_data3[[#This Row],[credit_risk]]=1,"High Risk","Low Risk")</f>
        <v>High Risk</v>
      </c>
      <c r="X3327" s="3" t="str">
        <f t="shared" si="357"/>
        <v>18-24</v>
      </c>
      <c r="Y3327" s="3" t="str">
        <f t="shared" si="358"/>
        <v>Low Income</v>
      </c>
      <c r="Z3327" s="3" t="str">
        <f t="shared" si="359"/>
        <v>Poor</v>
      </c>
      <c r="AA3327" s="27">
        <f t="shared" si="360"/>
        <v>0.13741606803085604</v>
      </c>
      <c r="AB3327" s="3" t="str">
        <f t="shared" si="361"/>
        <v>Medium</v>
      </c>
      <c r="AC3327" s="3" t="str">
        <f t="shared" si="362"/>
        <v>Medium</v>
      </c>
      <c r="AD3327" s="3" t="str">
        <f t="shared" si="363"/>
        <v>No</v>
      </c>
    </row>
    <row r="3328" spans="1:30" ht="15" customHeight="1" x14ac:dyDescent="0.3">
      <c r="A3328" s="3" t="s">
        <v>3349</v>
      </c>
      <c r="B3328" s="3">
        <v>54</v>
      </c>
      <c r="C3328" s="3" t="s">
        <v>28</v>
      </c>
      <c r="D3328" s="3" t="s">
        <v>33</v>
      </c>
      <c r="E3328" s="3">
        <v>52767.491518552597</v>
      </c>
      <c r="F3328" s="3">
        <v>122</v>
      </c>
      <c r="G3328" s="3">
        <v>1670.7068434887799</v>
      </c>
      <c r="H3328" s="3">
        <v>0</v>
      </c>
      <c r="I3328" s="3">
        <v>828.42977343351799</v>
      </c>
      <c r="J3328" s="3">
        <v>35</v>
      </c>
      <c r="K3328" s="3">
        <v>797.06942843501702</v>
      </c>
      <c r="L3328" s="3">
        <v>54</v>
      </c>
      <c r="M3328" s="3">
        <v>13</v>
      </c>
      <c r="N3328" s="3">
        <v>2</v>
      </c>
      <c r="O3328" s="3">
        <v>762</v>
      </c>
      <c r="P3328" s="3">
        <v>5</v>
      </c>
      <c r="Q3328" s="3">
        <v>14382.868742880701</v>
      </c>
      <c r="R3328" s="3">
        <v>6</v>
      </c>
      <c r="S3328" s="3">
        <v>1</v>
      </c>
      <c r="T3328" s="3">
        <v>0</v>
      </c>
      <c r="U3328" s="3">
        <v>1054.35894852705</v>
      </c>
      <c r="V3328" s="3">
        <v>1</v>
      </c>
      <c r="W3328" s="3" t="str">
        <f>IF(Bank_data3[[#This Row],[credit_risk]]=1,"High Risk","Low Risk")</f>
        <v>High Risk</v>
      </c>
      <c r="X3328" s="3" t="str">
        <f t="shared" si="357"/>
        <v>45-54</v>
      </c>
      <c r="Y3328" s="3" t="str">
        <f t="shared" si="358"/>
        <v>Middle Income</v>
      </c>
      <c r="Z3328" s="3" t="str">
        <f t="shared" si="359"/>
        <v>Very Good</v>
      </c>
      <c r="AA3328" s="27">
        <f t="shared" si="360"/>
        <v>0.27257063637038359</v>
      </c>
      <c r="AB3328" s="3" t="str">
        <f t="shared" si="361"/>
        <v>Medium</v>
      </c>
      <c r="AC3328" s="3" t="str">
        <f t="shared" si="362"/>
        <v>High</v>
      </c>
      <c r="AD3328" s="3" t="str">
        <f t="shared" si="363"/>
        <v>No</v>
      </c>
    </row>
    <row r="3329" spans="1:30" ht="15" customHeight="1" x14ac:dyDescent="0.3">
      <c r="A3329" s="3" t="s">
        <v>3350</v>
      </c>
      <c r="B3329" s="3">
        <v>47</v>
      </c>
      <c r="C3329" s="3" t="s">
        <v>31</v>
      </c>
      <c r="D3329" s="3" t="s">
        <v>24</v>
      </c>
      <c r="E3329" s="3">
        <v>42650.923755841599</v>
      </c>
      <c r="F3329" s="3">
        <v>147</v>
      </c>
      <c r="G3329" s="3">
        <v>1798.0901448608899</v>
      </c>
      <c r="H3329" s="3">
        <v>4</v>
      </c>
      <c r="I3329" s="3">
        <v>445.45889146301499</v>
      </c>
      <c r="J3329" s="3">
        <v>27</v>
      </c>
      <c r="K3329" s="3">
        <v>420.07096061366298</v>
      </c>
      <c r="L3329" s="3">
        <v>37</v>
      </c>
      <c r="M3329" s="3">
        <v>1</v>
      </c>
      <c r="N3329" s="3">
        <v>7</v>
      </c>
      <c r="O3329" s="3">
        <v>628</v>
      </c>
      <c r="P3329" s="3">
        <v>4</v>
      </c>
      <c r="Q3329" s="3">
        <v>11957.8636008051</v>
      </c>
      <c r="R3329" s="3">
        <v>0</v>
      </c>
      <c r="S3329" s="3">
        <v>0</v>
      </c>
      <c r="T3329" s="3">
        <v>0</v>
      </c>
      <c r="U3329" s="3">
        <v>3395.6201710682799</v>
      </c>
      <c r="V3329" s="3">
        <v>0</v>
      </c>
      <c r="W3329" s="3" t="str">
        <f>IF(Bank_data3[[#This Row],[credit_risk]]=1,"High Risk","Low Risk")</f>
        <v>Low Risk</v>
      </c>
      <c r="X3329" s="3" t="str">
        <f t="shared" si="357"/>
        <v>45-54</v>
      </c>
      <c r="Y3329" s="3" t="str">
        <f t="shared" si="358"/>
        <v>Low Income</v>
      </c>
      <c r="Z3329" s="3" t="str">
        <f t="shared" si="359"/>
        <v>Fair</v>
      </c>
      <c r="AA3329" s="27">
        <f t="shared" si="360"/>
        <v>0.2803658759950613</v>
      </c>
      <c r="AB3329" s="3" t="str">
        <f t="shared" si="361"/>
        <v>Medium</v>
      </c>
      <c r="AC3329" s="3" t="str">
        <f t="shared" si="362"/>
        <v>High</v>
      </c>
      <c r="AD3329" s="3" t="str">
        <f t="shared" si="363"/>
        <v>No</v>
      </c>
    </row>
    <row r="3330" spans="1:30" ht="15" customHeight="1" x14ac:dyDescent="0.3">
      <c r="A3330" s="3" t="s">
        <v>3351</v>
      </c>
      <c r="B3330" s="3">
        <v>48</v>
      </c>
      <c r="C3330" s="3" t="s">
        <v>31</v>
      </c>
      <c r="D3330" s="3" t="s">
        <v>33</v>
      </c>
      <c r="E3330" s="3">
        <v>45614.761111194297</v>
      </c>
      <c r="F3330" s="3">
        <v>130</v>
      </c>
      <c r="G3330" s="3">
        <v>249.091203876158</v>
      </c>
      <c r="H3330" s="3">
        <v>0</v>
      </c>
      <c r="I3330" s="3">
        <v>763.94724348097498</v>
      </c>
      <c r="J3330" s="3">
        <v>31</v>
      </c>
      <c r="K3330" s="3">
        <v>568.052663921418</v>
      </c>
      <c r="L3330" s="3">
        <v>55</v>
      </c>
      <c r="M3330" s="3">
        <v>16</v>
      </c>
      <c r="N3330" s="3">
        <v>3</v>
      </c>
      <c r="O3330" s="3">
        <v>435</v>
      </c>
      <c r="P3330" s="3">
        <v>1</v>
      </c>
      <c r="Q3330" s="3">
        <v>22835.035985733801</v>
      </c>
      <c r="R3330" s="3">
        <v>5</v>
      </c>
      <c r="S3330" s="3">
        <v>0</v>
      </c>
      <c r="T3330" s="3">
        <v>0</v>
      </c>
      <c r="U3330" s="3">
        <v>14994.3338413485</v>
      </c>
      <c r="V3330" s="3">
        <v>1</v>
      </c>
      <c r="W3330" s="3" t="str">
        <f>IF(Bank_data3[[#This Row],[credit_risk]]=1,"High Risk","Low Risk")</f>
        <v>High Risk</v>
      </c>
      <c r="X3330" s="3" t="str">
        <f t="shared" si="357"/>
        <v>45-54</v>
      </c>
      <c r="Y3330" s="3" t="str">
        <f t="shared" si="358"/>
        <v>Low Income</v>
      </c>
      <c r="Z3330" s="3" t="str">
        <f t="shared" si="359"/>
        <v>Poor</v>
      </c>
      <c r="AA3330" s="27">
        <f t="shared" si="360"/>
        <v>0.50060628247222949</v>
      </c>
      <c r="AB3330" s="3" t="str">
        <f t="shared" si="361"/>
        <v>Low</v>
      </c>
      <c r="AC3330" s="3" t="str">
        <f t="shared" si="362"/>
        <v>High</v>
      </c>
      <c r="AD3330" s="3" t="str">
        <f t="shared" si="363"/>
        <v>No</v>
      </c>
    </row>
    <row r="3331" spans="1:30" ht="15" customHeight="1" x14ac:dyDescent="0.3">
      <c r="A3331" s="3" t="s">
        <v>3352</v>
      </c>
      <c r="B3331" s="3">
        <v>28</v>
      </c>
      <c r="C3331" s="3" t="s">
        <v>31</v>
      </c>
      <c r="D3331" s="3" t="s">
        <v>33</v>
      </c>
      <c r="E3331" s="3">
        <v>63646.608005792201</v>
      </c>
      <c r="F3331" s="3">
        <v>51</v>
      </c>
      <c r="G3331" s="3">
        <v>1710.36911984069</v>
      </c>
      <c r="H3331" s="3">
        <v>2</v>
      </c>
      <c r="I3331" s="3">
        <v>601.66703810686295</v>
      </c>
      <c r="J3331" s="3">
        <v>22</v>
      </c>
      <c r="K3331" s="3">
        <v>381.71229766757699</v>
      </c>
      <c r="L3331" s="3">
        <v>70</v>
      </c>
      <c r="M3331" s="3">
        <v>6</v>
      </c>
      <c r="N3331" s="3">
        <v>7</v>
      </c>
      <c r="O3331" s="3">
        <v>889</v>
      </c>
      <c r="P3331" s="3">
        <v>0</v>
      </c>
      <c r="Q3331" s="3">
        <v>19552.808424462801</v>
      </c>
      <c r="R3331" s="3">
        <v>5</v>
      </c>
      <c r="S3331" s="3">
        <v>1</v>
      </c>
      <c r="T3331" s="3">
        <v>0</v>
      </c>
      <c r="U3331" s="3">
        <v>3502.42710714956</v>
      </c>
      <c r="V3331" s="3">
        <v>1</v>
      </c>
      <c r="W3331" s="3" t="str">
        <f>IF(Bank_data3[[#This Row],[credit_risk]]=1,"High Risk","Low Risk")</f>
        <v>High Risk</v>
      </c>
      <c r="X3331" s="3" t="str">
        <f t="shared" si="357"/>
        <v>25-34</v>
      </c>
      <c r="Y3331" s="3" t="str">
        <f t="shared" si="358"/>
        <v>Middle Income</v>
      </c>
      <c r="Z3331" s="3" t="str">
        <f t="shared" si="359"/>
        <v>Excellent</v>
      </c>
      <c r="AA3331" s="27">
        <f t="shared" si="360"/>
        <v>0.30720896269418452</v>
      </c>
      <c r="AB3331" s="3" t="str">
        <f t="shared" si="361"/>
        <v>Medium</v>
      </c>
      <c r="AC3331" s="3" t="str">
        <f t="shared" si="362"/>
        <v>High</v>
      </c>
      <c r="AD3331" s="3" t="str">
        <f t="shared" si="363"/>
        <v>No</v>
      </c>
    </row>
    <row r="3332" spans="1:30" ht="15" customHeight="1" x14ac:dyDescent="0.3">
      <c r="A3332" s="3" t="s">
        <v>3353</v>
      </c>
      <c r="B3332" s="3">
        <v>57</v>
      </c>
      <c r="C3332" s="3" t="s">
        <v>31</v>
      </c>
      <c r="D3332" s="3" t="s">
        <v>24</v>
      </c>
      <c r="E3332" s="3">
        <v>43277.844992352097</v>
      </c>
      <c r="F3332" s="3">
        <v>179</v>
      </c>
      <c r="G3332" s="3">
        <v>1518.6131175389301</v>
      </c>
      <c r="H3332" s="3">
        <v>7</v>
      </c>
      <c r="I3332" s="3">
        <v>551.78305462019705</v>
      </c>
      <c r="J3332" s="3">
        <v>15</v>
      </c>
      <c r="K3332" s="3">
        <v>474.17818836779702</v>
      </c>
      <c r="L3332" s="3">
        <v>35</v>
      </c>
      <c r="M3332" s="3">
        <v>14</v>
      </c>
      <c r="N3332" s="3">
        <v>6</v>
      </c>
      <c r="O3332" s="3">
        <v>778</v>
      </c>
      <c r="P3332" s="3">
        <v>5</v>
      </c>
      <c r="Q3332" s="3">
        <v>11395.7009669077</v>
      </c>
      <c r="R3332" s="3">
        <v>6</v>
      </c>
      <c r="S3332" s="3">
        <v>0</v>
      </c>
      <c r="T3332" s="3">
        <v>0</v>
      </c>
      <c r="U3332" s="3">
        <v>8575.7909113865098</v>
      </c>
      <c r="V3332" s="3">
        <v>1</v>
      </c>
      <c r="W3332" s="3" t="str">
        <f>IF(Bank_data3[[#This Row],[credit_risk]]=1,"High Risk","Low Risk")</f>
        <v>High Risk</v>
      </c>
      <c r="X3332" s="3" t="str">
        <f t="shared" si="357"/>
        <v>55+</v>
      </c>
      <c r="Y3332" s="3" t="str">
        <f t="shared" si="358"/>
        <v>Low Income</v>
      </c>
      <c r="Z3332" s="3" t="str">
        <f t="shared" si="359"/>
        <v>Very Good</v>
      </c>
      <c r="AA3332" s="27">
        <f t="shared" si="360"/>
        <v>0.26331488938327469</v>
      </c>
      <c r="AB3332" s="3" t="str">
        <f t="shared" si="361"/>
        <v>Medium</v>
      </c>
      <c r="AC3332" s="3" t="str">
        <f t="shared" si="362"/>
        <v>High</v>
      </c>
      <c r="AD3332" s="3" t="str">
        <f t="shared" si="363"/>
        <v>No</v>
      </c>
    </row>
    <row r="3333" spans="1:30" ht="15" customHeight="1" x14ac:dyDescent="0.3">
      <c r="A3333" s="3" t="s">
        <v>3354</v>
      </c>
      <c r="B3333" s="3">
        <v>69</v>
      </c>
      <c r="C3333" s="3" t="s">
        <v>23</v>
      </c>
      <c r="D3333" s="3" t="s">
        <v>24</v>
      </c>
      <c r="E3333" s="3">
        <v>64233.392130316999</v>
      </c>
      <c r="F3333" s="3">
        <v>197</v>
      </c>
      <c r="G3333" s="3">
        <v>1167.0873935920299</v>
      </c>
      <c r="H3333" s="3">
        <v>3</v>
      </c>
      <c r="I3333" s="3">
        <v>852.79870288239101</v>
      </c>
      <c r="J3333" s="3">
        <v>49</v>
      </c>
      <c r="K3333" s="3">
        <v>840.192346049354</v>
      </c>
      <c r="L3333" s="3">
        <v>77</v>
      </c>
      <c r="M3333" s="3">
        <v>8</v>
      </c>
      <c r="N3333" s="3">
        <v>3</v>
      </c>
      <c r="O3333" s="3">
        <v>360</v>
      </c>
      <c r="P3333" s="3">
        <v>2</v>
      </c>
      <c r="Q3333" s="3">
        <v>11830.1216101359</v>
      </c>
      <c r="R3333" s="3">
        <v>3</v>
      </c>
      <c r="S3333" s="3">
        <v>0</v>
      </c>
      <c r="T3333" s="3">
        <v>0</v>
      </c>
      <c r="U3333" s="3">
        <v>15503.502728412101</v>
      </c>
      <c r="V3333" s="3">
        <v>1</v>
      </c>
      <c r="W3333" s="3" t="str">
        <f>IF(Bank_data3[[#This Row],[credit_risk]]=1,"High Risk","Low Risk")</f>
        <v>High Risk</v>
      </c>
      <c r="X3333" s="3" t="str">
        <f t="shared" si="357"/>
        <v>55+</v>
      </c>
      <c r="Y3333" s="3" t="str">
        <f t="shared" si="358"/>
        <v>Middle Income</v>
      </c>
      <c r="Z3333" s="3" t="str">
        <f t="shared" si="359"/>
        <v>Poor</v>
      </c>
      <c r="AA3333" s="27">
        <f t="shared" si="360"/>
        <v>0.18417401320071802</v>
      </c>
      <c r="AB3333" s="3" t="str">
        <f t="shared" si="361"/>
        <v>Medium</v>
      </c>
      <c r="AC3333" s="3" t="str">
        <f t="shared" si="362"/>
        <v>High</v>
      </c>
      <c r="AD3333" s="3" t="str">
        <f t="shared" si="363"/>
        <v>No</v>
      </c>
    </row>
    <row r="3334" spans="1:30" ht="15" customHeight="1" x14ac:dyDescent="0.3">
      <c r="A3334" s="3" t="s">
        <v>3355</v>
      </c>
      <c r="B3334" s="3">
        <v>25</v>
      </c>
      <c r="C3334" s="3" t="s">
        <v>31</v>
      </c>
      <c r="D3334" s="3" t="s">
        <v>24</v>
      </c>
      <c r="E3334" s="3">
        <v>14856.204052307199</v>
      </c>
      <c r="F3334" s="3">
        <v>156</v>
      </c>
      <c r="G3334" s="3">
        <v>1225.98394309283</v>
      </c>
      <c r="H3334" s="3">
        <v>11</v>
      </c>
      <c r="I3334" s="3">
        <v>690.90352502728899</v>
      </c>
      <c r="J3334" s="3">
        <v>9</v>
      </c>
      <c r="K3334" s="3">
        <v>113.68552105281</v>
      </c>
      <c r="L3334" s="3">
        <v>10</v>
      </c>
      <c r="M3334" s="3">
        <v>7</v>
      </c>
      <c r="N3334" s="3">
        <v>6</v>
      </c>
      <c r="O3334" s="3">
        <v>386</v>
      </c>
      <c r="P3334" s="3">
        <v>1</v>
      </c>
      <c r="Q3334" s="3">
        <v>5180.5561147195904</v>
      </c>
      <c r="R3334" s="3">
        <v>6</v>
      </c>
      <c r="S3334" s="3">
        <v>0</v>
      </c>
      <c r="T3334" s="3">
        <v>0</v>
      </c>
      <c r="U3334" s="3">
        <v>9203.4532024435393</v>
      </c>
      <c r="V3334" s="3">
        <v>1</v>
      </c>
      <c r="W3334" s="3" t="str">
        <f>IF(Bank_data3[[#This Row],[credit_risk]]=1,"High Risk","Low Risk")</f>
        <v>High Risk</v>
      </c>
      <c r="X3334" s="3" t="str">
        <f t="shared" si="357"/>
        <v>25-34</v>
      </c>
      <c r="Y3334" s="3" t="str">
        <f t="shared" si="358"/>
        <v>Low Income</v>
      </c>
      <c r="Z3334" s="3" t="str">
        <f t="shared" si="359"/>
        <v>Poor</v>
      </c>
      <c r="AA3334" s="27">
        <f t="shared" si="360"/>
        <v>0.34871331172346404</v>
      </c>
      <c r="AB3334" s="3" t="str">
        <f t="shared" si="361"/>
        <v>Medium</v>
      </c>
      <c r="AC3334" s="3" t="str">
        <f t="shared" si="362"/>
        <v>Medium</v>
      </c>
      <c r="AD3334" s="3" t="str">
        <f t="shared" si="363"/>
        <v>No</v>
      </c>
    </row>
    <row r="3335" spans="1:30" ht="15" customHeight="1" x14ac:dyDescent="0.3">
      <c r="A3335" s="3" t="s">
        <v>3356</v>
      </c>
      <c r="B3335" s="3">
        <v>38</v>
      </c>
      <c r="C3335" s="3" t="s">
        <v>28</v>
      </c>
      <c r="D3335" s="3" t="s">
        <v>26</v>
      </c>
      <c r="E3335" s="3">
        <v>24266.935869449699</v>
      </c>
      <c r="F3335" s="3">
        <v>15</v>
      </c>
      <c r="G3335" s="3">
        <v>432.919265242226</v>
      </c>
      <c r="H3335" s="3">
        <v>0</v>
      </c>
      <c r="I3335" s="3">
        <v>536.72661048905104</v>
      </c>
      <c r="J3335" s="3">
        <v>28</v>
      </c>
      <c r="K3335" s="3">
        <v>331.43313029214301</v>
      </c>
      <c r="L3335" s="3">
        <v>6</v>
      </c>
      <c r="M3335" s="3">
        <v>6</v>
      </c>
      <c r="N3335" s="3">
        <v>7</v>
      </c>
      <c r="O3335" s="3">
        <v>812</v>
      </c>
      <c r="P3335" s="3">
        <v>2</v>
      </c>
      <c r="Q3335" s="3">
        <v>15929.8334584643</v>
      </c>
      <c r="R3335" s="3">
        <v>7</v>
      </c>
      <c r="S3335" s="3">
        <v>0</v>
      </c>
      <c r="T3335" s="3">
        <v>0</v>
      </c>
      <c r="U3335" s="3">
        <v>6199.9500869743097</v>
      </c>
      <c r="V3335" s="3">
        <v>1</v>
      </c>
      <c r="W3335" s="3" t="str">
        <f>IF(Bank_data3[[#This Row],[credit_risk]]=1,"High Risk","Low Risk")</f>
        <v>High Risk</v>
      </c>
      <c r="X3335" s="3" t="str">
        <f t="shared" ref="X3335:X3398" si="364">_xlfn.IFS(B3335&lt;25,"18-24",B3335&lt;35,"25-34",B3335&lt;45,"35-44",B3335&lt;55,"45-54",TRUE(),"55+")</f>
        <v>35-44</v>
      </c>
      <c r="Y3335" s="3" t="str">
        <f t="shared" ref="Y3335:Y3398" si="365">_xlfn.IFS(E3335&lt;50000,"Low Income",E3335&lt;100000,"Middle Income",TRUE(),"High Income")</f>
        <v>Low Income</v>
      </c>
      <c r="Z3335" s="3" t="str">
        <f t="shared" ref="Z3335:Z3398" si="366">_xlfn.IFS(O3335&lt;580,"Poor",O3335&lt;670,"Fair",O3335&lt;740,"Good",O3335&lt;800,"Very Good",TRUE(),"Excellent")</f>
        <v>Excellent</v>
      </c>
      <c r="AA3335" s="27">
        <f t="shared" ref="AA3335:AA3398" si="367">IF(E3335=0,0,Q3335/E3335)</f>
        <v>0.6564418987284999</v>
      </c>
      <c r="AB3335" s="3" t="str">
        <f t="shared" ref="AB3335:AB3398" si="368">_xlfn.IFS(G3335&lt;1000,"Low",G3335&lt;5000,"Medium",TRUE(),"High")</f>
        <v>Low</v>
      </c>
      <c r="AC3335" s="3" t="str">
        <f t="shared" ref="AC3335:AC3398" si="369">_xlfn.IFS(L3335&lt;10,"Low",L3335&lt;30,"Medium",TRUE(),"High")</f>
        <v>Low</v>
      </c>
      <c r="AD3335" s="3" t="str">
        <f t="shared" ref="AD3335:AD3398" si="370">IF(AND(E3335&gt;=100000,O3335&gt;=750),"Yes","No")</f>
        <v>No</v>
      </c>
    </row>
    <row r="3336" spans="1:30" ht="15" customHeight="1" x14ac:dyDescent="0.3">
      <c r="A3336" s="3" t="s">
        <v>3357</v>
      </c>
      <c r="B3336" s="3">
        <v>63</v>
      </c>
      <c r="C3336" s="3" t="s">
        <v>31</v>
      </c>
      <c r="D3336" s="3" t="s">
        <v>26</v>
      </c>
      <c r="E3336" s="3">
        <v>10000</v>
      </c>
      <c r="F3336" s="3">
        <v>110</v>
      </c>
      <c r="G3336" s="3">
        <v>1931.26939670414</v>
      </c>
      <c r="H3336" s="3">
        <v>0</v>
      </c>
      <c r="I3336" s="3">
        <v>714.10916259446003</v>
      </c>
      <c r="J3336" s="3">
        <v>26</v>
      </c>
      <c r="K3336" s="3">
        <v>526.40360641531697</v>
      </c>
      <c r="L3336" s="3">
        <v>33</v>
      </c>
      <c r="M3336" s="3">
        <v>3</v>
      </c>
      <c r="N3336" s="3">
        <v>9</v>
      </c>
      <c r="O3336" s="3">
        <v>458</v>
      </c>
      <c r="P3336" s="3">
        <v>3</v>
      </c>
      <c r="Q3336" s="3">
        <v>18879.249238782199</v>
      </c>
      <c r="R3336" s="3">
        <v>5</v>
      </c>
      <c r="S3336" s="3">
        <v>0</v>
      </c>
      <c r="T3336" s="3">
        <v>0</v>
      </c>
      <c r="U3336" s="3">
        <v>500</v>
      </c>
      <c r="V3336" s="3">
        <v>1</v>
      </c>
      <c r="W3336" s="3" t="str">
        <f>IF(Bank_data3[[#This Row],[credit_risk]]=1,"High Risk","Low Risk")</f>
        <v>High Risk</v>
      </c>
      <c r="X3336" s="3" t="str">
        <f t="shared" si="364"/>
        <v>55+</v>
      </c>
      <c r="Y3336" s="3" t="str">
        <f t="shared" si="365"/>
        <v>Low Income</v>
      </c>
      <c r="Z3336" s="3" t="str">
        <f t="shared" si="366"/>
        <v>Poor</v>
      </c>
      <c r="AA3336" s="27">
        <f t="shared" si="367"/>
        <v>1.8879249238782199</v>
      </c>
      <c r="AB3336" s="3" t="str">
        <f t="shared" si="368"/>
        <v>Medium</v>
      </c>
      <c r="AC3336" s="3" t="str">
        <f t="shared" si="369"/>
        <v>High</v>
      </c>
      <c r="AD3336" s="3" t="str">
        <f t="shared" si="370"/>
        <v>No</v>
      </c>
    </row>
    <row r="3337" spans="1:30" ht="15" customHeight="1" x14ac:dyDescent="0.3">
      <c r="A3337" s="3" t="s">
        <v>3358</v>
      </c>
      <c r="B3337" s="3">
        <v>30</v>
      </c>
      <c r="C3337" s="3" t="s">
        <v>31</v>
      </c>
      <c r="D3337" s="3" t="s">
        <v>24</v>
      </c>
      <c r="E3337" s="3">
        <v>29016.128890994602</v>
      </c>
      <c r="F3337" s="3">
        <v>168</v>
      </c>
      <c r="G3337" s="3">
        <v>1687.9921601418901</v>
      </c>
      <c r="H3337" s="3">
        <v>7</v>
      </c>
      <c r="I3337" s="3">
        <v>992.14246247129699</v>
      </c>
      <c r="J3337" s="3">
        <v>34</v>
      </c>
      <c r="K3337" s="3">
        <v>458.25856442921798</v>
      </c>
      <c r="L3337" s="3">
        <v>62</v>
      </c>
      <c r="M3337" s="3">
        <v>9</v>
      </c>
      <c r="N3337" s="3">
        <v>2</v>
      </c>
      <c r="O3337" s="3">
        <v>698</v>
      </c>
      <c r="P3337" s="3">
        <v>1</v>
      </c>
      <c r="Q3337" s="3">
        <v>12730.497321263199</v>
      </c>
      <c r="R3337" s="3">
        <v>7</v>
      </c>
      <c r="S3337" s="3">
        <v>0</v>
      </c>
      <c r="T3337" s="3">
        <v>0</v>
      </c>
      <c r="U3337" s="3">
        <v>6888.0946017605902</v>
      </c>
      <c r="V3337" s="3">
        <v>1</v>
      </c>
      <c r="W3337" s="3" t="str">
        <f>IF(Bank_data3[[#This Row],[credit_risk]]=1,"High Risk","Low Risk")</f>
        <v>High Risk</v>
      </c>
      <c r="X3337" s="3" t="str">
        <f t="shared" si="364"/>
        <v>25-34</v>
      </c>
      <c r="Y3337" s="3" t="str">
        <f t="shared" si="365"/>
        <v>Low Income</v>
      </c>
      <c r="Z3337" s="3" t="str">
        <f t="shared" si="366"/>
        <v>Good</v>
      </c>
      <c r="AA3337" s="27">
        <f t="shared" si="367"/>
        <v>0.43873865356361219</v>
      </c>
      <c r="AB3337" s="3" t="str">
        <f t="shared" si="368"/>
        <v>Medium</v>
      </c>
      <c r="AC3337" s="3" t="str">
        <f t="shared" si="369"/>
        <v>High</v>
      </c>
      <c r="AD3337" s="3" t="str">
        <f t="shared" si="370"/>
        <v>No</v>
      </c>
    </row>
    <row r="3338" spans="1:30" ht="15" customHeight="1" x14ac:dyDescent="0.3">
      <c r="A3338" s="3" t="s">
        <v>3359</v>
      </c>
      <c r="B3338" s="3">
        <v>21</v>
      </c>
      <c r="C3338" s="3" t="s">
        <v>28</v>
      </c>
      <c r="D3338" s="3" t="s">
        <v>26</v>
      </c>
      <c r="E3338" s="3">
        <v>83423.185931285101</v>
      </c>
      <c r="F3338" s="3">
        <v>152</v>
      </c>
      <c r="G3338" s="3">
        <v>1555.3665992712299</v>
      </c>
      <c r="H3338" s="3">
        <v>7</v>
      </c>
      <c r="I3338" s="3">
        <v>1134.7460223074399</v>
      </c>
      <c r="J3338" s="3">
        <v>41</v>
      </c>
      <c r="K3338" s="3">
        <v>406.22258913760697</v>
      </c>
      <c r="L3338" s="3">
        <v>1</v>
      </c>
      <c r="M3338" s="3">
        <v>6</v>
      </c>
      <c r="N3338" s="3">
        <v>4</v>
      </c>
      <c r="O3338" s="3">
        <v>881</v>
      </c>
      <c r="P3338" s="3">
        <v>1</v>
      </c>
      <c r="Q3338" s="3">
        <v>13587.1084763816</v>
      </c>
      <c r="R3338" s="3">
        <v>5</v>
      </c>
      <c r="S3338" s="3">
        <v>0</v>
      </c>
      <c r="T3338" s="3">
        <v>0</v>
      </c>
      <c r="U3338" s="3">
        <v>9855.4338676356001</v>
      </c>
      <c r="V3338" s="3">
        <v>1</v>
      </c>
      <c r="W3338" s="3" t="str">
        <f>IF(Bank_data3[[#This Row],[credit_risk]]=1,"High Risk","Low Risk")</f>
        <v>High Risk</v>
      </c>
      <c r="X3338" s="3" t="str">
        <f t="shared" si="364"/>
        <v>18-24</v>
      </c>
      <c r="Y3338" s="3" t="str">
        <f t="shared" si="365"/>
        <v>Middle Income</v>
      </c>
      <c r="Z3338" s="3" t="str">
        <f t="shared" si="366"/>
        <v>Excellent</v>
      </c>
      <c r="AA3338" s="27">
        <f t="shared" si="367"/>
        <v>0.16286969053870914</v>
      </c>
      <c r="AB3338" s="3" t="str">
        <f t="shared" si="368"/>
        <v>Medium</v>
      </c>
      <c r="AC3338" s="3" t="str">
        <f t="shared" si="369"/>
        <v>Low</v>
      </c>
      <c r="AD3338" s="3" t="str">
        <f t="shared" si="370"/>
        <v>No</v>
      </c>
    </row>
    <row r="3339" spans="1:30" ht="15" customHeight="1" x14ac:dyDescent="0.3">
      <c r="A3339" s="3" t="s">
        <v>3360</v>
      </c>
      <c r="B3339" s="3">
        <v>66</v>
      </c>
      <c r="C3339" s="3" t="s">
        <v>31</v>
      </c>
      <c r="D3339" s="3" t="s">
        <v>33</v>
      </c>
      <c r="E3339" s="3">
        <v>49684.353643697897</v>
      </c>
      <c r="F3339" s="3">
        <v>87</v>
      </c>
      <c r="G3339" s="3">
        <v>1684.0008434568999</v>
      </c>
      <c r="H3339" s="3">
        <v>3</v>
      </c>
      <c r="I3339" s="3">
        <v>238.976630383154</v>
      </c>
      <c r="J3339" s="3">
        <v>44</v>
      </c>
      <c r="K3339" s="3">
        <v>204.98506165615399</v>
      </c>
      <c r="L3339" s="3">
        <v>61</v>
      </c>
      <c r="M3339" s="3">
        <v>14</v>
      </c>
      <c r="N3339" s="3">
        <v>2</v>
      </c>
      <c r="O3339" s="3">
        <v>699</v>
      </c>
      <c r="P3339" s="3">
        <v>2</v>
      </c>
      <c r="Q3339" s="3">
        <v>10040.9552662933</v>
      </c>
      <c r="R3339" s="3">
        <v>0</v>
      </c>
      <c r="S3339" s="3">
        <v>0</v>
      </c>
      <c r="T3339" s="3">
        <v>0</v>
      </c>
      <c r="U3339" s="3">
        <v>7074.6422434352698</v>
      </c>
      <c r="V3339" s="3">
        <v>0</v>
      </c>
      <c r="W3339" s="3" t="str">
        <f>IF(Bank_data3[[#This Row],[credit_risk]]=1,"High Risk","Low Risk")</f>
        <v>Low Risk</v>
      </c>
      <c r="X3339" s="3" t="str">
        <f t="shared" si="364"/>
        <v>55+</v>
      </c>
      <c r="Y3339" s="3" t="str">
        <f t="shared" si="365"/>
        <v>Low Income</v>
      </c>
      <c r="Z3339" s="3" t="str">
        <f t="shared" si="366"/>
        <v>Good</v>
      </c>
      <c r="AA3339" s="27">
        <f t="shared" si="367"/>
        <v>0.20209491580186678</v>
      </c>
      <c r="AB3339" s="3" t="str">
        <f t="shared" si="368"/>
        <v>Medium</v>
      </c>
      <c r="AC3339" s="3" t="str">
        <f t="shared" si="369"/>
        <v>High</v>
      </c>
      <c r="AD3339" s="3" t="str">
        <f t="shared" si="370"/>
        <v>No</v>
      </c>
    </row>
    <row r="3340" spans="1:30" ht="15" customHeight="1" x14ac:dyDescent="0.3">
      <c r="A3340" s="3" t="s">
        <v>3361</v>
      </c>
      <c r="B3340" s="3">
        <v>63</v>
      </c>
      <c r="C3340" s="3" t="s">
        <v>31</v>
      </c>
      <c r="D3340" s="3" t="s">
        <v>24</v>
      </c>
      <c r="E3340" s="3">
        <v>37016.550491765804</v>
      </c>
      <c r="F3340" s="3">
        <v>159</v>
      </c>
      <c r="G3340" s="3">
        <v>503.028314249765</v>
      </c>
      <c r="H3340" s="3">
        <v>3</v>
      </c>
      <c r="I3340" s="3">
        <v>693.87961978501005</v>
      </c>
      <c r="J3340" s="3">
        <v>23</v>
      </c>
      <c r="K3340" s="3">
        <v>608.12664847844303</v>
      </c>
      <c r="L3340" s="3">
        <v>6</v>
      </c>
      <c r="M3340" s="3">
        <v>12</v>
      </c>
      <c r="N3340" s="3">
        <v>6</v>
      </c>
      <c r="O3340" s="3">
        <v>761</v>
      </c>
      <c r="P3340" s="3">
        <v>4</v>
      </c>
      <c r="Q3340" s="3">
        <v>17290.723628555599</v>
      </c>
      <c r="R3340" s="3">
        <v>5</v>
      </c>
      <c r="S3340" s="3">
        <v>0</v>
      </c>
      <c r="T3340" s="3">
        <v>0</v>
      </c>
      <c r="U3340" s="3">
        <v>7137.0337951934798</v>
      </c>
      <c r="V3340" s="3">
        <v>1</v>
      </c>
      <c r="W3340" s="3" t="str">
        <f>IF(Bank_data3[[#This Row],[credit_risk]]=1,"High Risk","Low Risk")</f>
        <v>High Risk</v>
      </c>
      <c r="X3340" s="3" t="str">
        <f t="shared" si="364"/>
        <v>55+</v>
      </c>
      <c r="Y3340" s="3" t="str">
        <f t="shared" si="365"/>
        <v>Low Income</v>
      </c>
      <c r="Z3340" s="3" t="str">
        <f t="shared" si="366"/>
        <v>Very Good</v>
      </c>
      <c r="AA3340" s="27">
        <f t="shared" si="367"/>
        <v>0.46710791251069861</v>
      </c>
      <c r="AB3340" s="3" t="str">
        <f t="shared" si="368"/>
        <v>Low</v>
      </c>
      <c r="AC3340" s="3" t="str">
        <f t="shared" si="369"/>
        <v>Low</v>
      </c>
      <c r="AD3340" s="3" t="str">
        <f t="shared" si="370"/>
        <v>No</v>
      </c>
    </row>
    <row r="3341" spans="1:30" ht="15" customHeight="1" x14ac:dyDescent="0.3">
      <c r="A3341" s="3" t="s">
        <v>3362</v>
      </c>
      <c r="B3341" s="3">
        <v>63</v>
      </c>
      <c r="C3341" s="3" t="s">
        <v>31</v>
      </c>
      <c r="D3341" s="3" t="s">
        <v>33</v>
      </c>
      <c r="E3341" s="3">
        <v>64090.522849863599</v>
      </c>
      <c r="F3341" s="3">
        <v>47</v>
      </c>
      <c r="G3341" s="3">
        <v>2910.6582949984499</v>
      </c>
      <c r="H3341" s="3">
        <v>9</v>
      </c>
      <c r="I3341" s="3">
        <v>750.52987808385296</v>
      </c>
      <c r="J3341" s="3">
        <v>22</v>
      </c>
      <c r="K3341" s="3">
        <v>474.75545114769699</v>
      </c>
      <c r="L3341" s="3">
        <v>42</v>
      </c>
      <c r="M3341" s="3">
        <v>7</v>
      </c>
      <c r="N3341" s="3">
        <v>5</v>
      </c>
      <c r="O3341" s="3">
        <v>663</v>
      </c>
      <c r="P3341" s="3">
        <v>3</v>
      </c>
      <c r="Q3341" s="3">
        <v>3952.92541121662</v>
      </c>
      <c r="R3341" s="3">
        <v>4</v>
      </c>
      <c r="S3341" s="3">
        <v>0</v>
      </c>
      <c r="T3341" s="3">
        <v>0</v>
      </c>
      <c r="U3341" s="3">
        <v>2453.8221492590901</v>
      </c>
      <c r="V3341" s="3">
        <v>1</v>
      </c>
      <c r="W3341" s="3" t="str">
        <f>IF(Bank_data3[[#This Row],[credit_risk]]=1,"High Risk","Low Risk")</f>
        <v>High Risk</v>
      </c>
      <c r="X3341" s="3" t="str">
        <f t="shared" si="364"/>
        <v>55+</v>
      </c>
      <c r="Y3341" s="3" t="str">
        <f t="shared" si="365"/>
        <v>Middle Income</v>
      </c>
      <c r="Z3341" s="3" t="str">
        <f t="shared" si="366"/>
        <v>Fair</v>
      </c>
      <c r="AA3341" s="27">
        <f t="shared" si="367"/>
        <v>6.1677222082843923E-2</v>
      </c>
      <c r="AB3341" s="3" t="str">
        <f t="shared" si="368"/>
        <v>Medium</v>
      </c>
      <c r="AC3341" s="3" t="str">
        <f t="shared" si="369"/>
        <v>High</v>
      </c>
      <c r="AD3341" s="3" t="str">
        <f t="shared" si="370"/>
        <v>No</v>
      </c>
    </row>
    <row r="3342" spans="1:30" ht="15" customHeight="1" x14ac:dyDescent="0.3">
      <c r="A3342" s="3" t="s">
        <v>3363</v>
      </c>
      <c r="B3342" s="3">
        <v>28</v>
      </c>
      <c r="C3342" s="3" t="s">
        <v>23</v>
      </c>
      <c r="D3342" s="3" t="s">
        <v>24</v>
      </c>
      <c r="E3342" s="3">
        <v>66632.199030629097</v>
      </c>
      <c r="F3342" s="3">
        <v>176</v>
      </c>
      <c r="G3342" s="3">
        <v>2254.47178794928</v>
      </c>
      <c r="H3342" s="3">
        <v>10</v>
      </c>
      <c r="I3342" s="3">
        <v>386.11799222032897</v>
      </c>
      <c r="J3342" s="3">
        <v>2</v>
      </c>
      <c r="K3342" s="3">
        <v>660.73115955996298</v>
      </c>
      <c r="L3342" s="3">
        <v>17</v>
      </c>
      <c r="M3342" s="3">
        <v>8</v>
      </c>
      <c r="N3342" s="3">
        <v>0</v>
      </c>
      <c r="O3342" s="3">
        <v>380</v>
      </c>
      <c r="P3342" s="3">
        <v>2</v>
      </c>
      <c r="Q3342" s="3">
        <v>5288.8353741085202</v>
      </c>
      <c r="R3342" s="3">
        <v>1</v>
      </c>
      <c r="S3342" s="3">
        <v>0</v>
      </c>
      <c r="T3342" s="3">
        <v>0</v>
      </c>
      <c r="U3342" s="3">
        <v>16382.1480497175</v>
      </c>
      <c r="V3342" s="3">
        <v>1</v>
      </c>
      <c r="W3342" s="3" t="str">
        <f>IF(Bank_data3[[#This Row],[credit_risk]]=1,"High Risk","Low Risk")</f>
        <v>High Risk</v>
      </c>
      <c r="X3342" s="3" t="str">
        <f t="shared" si="364"/>
        <v>25-34</v>
      </c>
      <c r="Y3342" s="3" t="str">
        <f t="shared" si="365"/>
        <v>Middle Income</v>
      </c>
      <c r="Z3342" s="3" t="str">
        <f t="shared" si="366"/>
        <v>Poor</v>
      </c>
      <c r="AA3342" s="27">
        <f t="shared" si="367"/>
        <v>7.9373567900368702E-2</v>
      </c>
      <c r="AB3342" s="3" t="str">
        <f t="shared" si="368"/>
        <v>Medium</v>
      </c>
      <c r="AC3342" s="3" t="str">
        <f t="shared" si="369"/>
        <v>Medium</v>
      </c>
      <c r="AD3342" s="3" t="str">
        <f t="shared" si="370"/>
        <v>No</v>
      </c>
    </row>
    <row r="3343" spans="1:30" ht="15" customHeight="1" x14ac:dyDescent="0.3">
      <c r="A3343" s="3" t="s">
        <v>3364</v>
      </c>
      <c r="B3343" s="3">
        <v>40</v>
      </c>
      <c r="C3343" s="3" t="s">
        <v>31</v>
      </c>
      <c r="D3343" s="3" t="s">
        <v>33</v>
      </c>
      <c r="E3343" s="3">
        <v>28024.739346874499</v>
      </c>
      <c r="F3343" s="3">
        <v>169</v>
      </c>
      <c r="G3343" s="3">
        <v>1996.4920125820199</v>
      </c>
      <c r="H3343" s="3">
        <v>1</v>
      </c>
      <c r="I3343" s="3">
        <v>758.10299343575502</v>
      </c>
      <c r="J3343" s="3">
        <v>35</v>
      </c>
      <c r="K3343" s="3">
        <v>759.77101202629103</v>
      </c>
      <c r="L3343" s="3">
        <v>19</v>
      </c>
      <c r="M3343" s="3">
        <v>8</v>
      </c>
      <c r="N3343" s="3">
        <v>9</v>
      </c>
      <c r="O3343" s="3">
        <v>392</v>
      </c>
      <c r="P3343" s="3">
        <v>1</v>
      </c>
      <c r="Q3343" s="3">
        <v>17574.5364515691</v>
      </c>
      <c r="R3343" s="3">
        <v>3</v>
      </c>
      <c r="S3343" s="3">
        <v>1</v>
      </c>
      <c r="T3343" s="3">
        <v>0</v>
      </c>
      <c r="U3343" s="3">
        <v>6170.7680938067797</v>
      </c>
      <c r="V3343" s="3">
        <v>1</v>
      </c>
      <c r="W3343" s="3" t="str">
        <f>IF(Bank_data3[[#This Row],[credit_risk]]=1,"High Risk","Low Risk")</f>
        <v>High Risk</v>
      </c>
      <c r="X3343" s="3" t="str">
        <f t="shared" si="364"/>
        <v>35-44</v>
      </c>
      <c r="Y3343" s="3" t="str">
        <f t="shared" si="365"/>
        <v>Low Income</v>
      </c>
      <c r="Z3343" s="3" t="str">
        <f t="shared" si="366"/>
        <v>Poor</v>
      </c>
      <c r="AA3343" s="27">
        <f t="shared" si="367"/>
        <v>0.62710793610036286</v>
      </c>
      <c r="AB3343" s="3" t="str">
        <f t="shared" si="368"/>
        <v>Medium</v>
      </c>
      <c r="AC3343" s="3" t="str">
        <f t="shared" si="369"/>
        <v>Medium</v>
      </c>
      <c r="AD3343" s="3" t="str">
        <f t="shared" si="370"/>
        <v>No</v>
      </c>
    </row>
    <row r="3344" spans="1:30" ht="15" customHeight="1" x14ac:dyDescent="0.3">
      <c r="A3344" s="3" t="s">
        <v>3365</v>
      </c>
      <c r="B3344" s="3">
        <v>43</v>
      </c>
      <c r="C3344" s="3" t="s">
        <v>28</v>
      </c>
      <c r="D3344" s="3" t="s">
        <v>24</v>
      </c>
      <c r="E3344" s="3">
        <v>94967.602123534001</v>
      </c>
      <c r="F3344" s="3">
        <v>199</v>
      </c>
      <c r="G3344" s="3">
        <v>2687.6140030415299</v>
      </c>
      <c r="H3344" s="3">
        <v>1</v>
      </c>
      <c r="I3344" s="3">
        <v>851.79846333901003</v>
      </c>
      <c r="J3344" s="3">
        <v>44</v>
      </c>
      <c r="K3344" s="3">
        <v>489.51312087885498</v>
      </c>
      <c r="L3344" s="3">
        <v>6</v>
      </c>
      <c r="M3344" s="3">
        <v>4</v>
      </c>
      <c r="N3344" s="3">
        <v>4</v>
      </c>
      <c r="O3344" s="3">
        <v>371</v>
      </c>
      <c r="P3344" s="3">
        <v>4</v>
      </c>
      <c r="Q3344" s="3">
        <v>3536.68458752468</v>
      </c>
      <c r="R3344" s="3">
        <v>4</v>
      </c>
      <c r="S3344" s="3">
        <v>0</v>
      </c>
      <c r="T3344" s="3">
        <v>0</v>
      </c>
      <c r="U3344" s="3">
        <v>11321.5054670792</v>
      </c>
      <c r="V3344" s="3">
        <v>1</v>
      </c>
      <c r="W3344" s="3" t="str">
        <f>IF(Bank_data3[[#This Row],[credit_risk]]=1,"High Risk","Low Risk")</f>
        <v>High Risk</v>
      </c>
      <c r="X3344" s="3" t="str">
        <f t="shared" si="364"/>
        <v>35-44</v>
      </c>
      <c r="Y3344" s="3" t="str">
        <f t="shared" si="365"/>
        <v>Middle Income</v>
      </c>
      <c r="Z3344" s="3" t="str">
        <f t="shared" si="366"/>
        <v>Poor</v>
      </c>
      <c r="AA3344" s="27">
        <f t="shared" si="367"/>
        <v>3.724095911070973E-2</v>
      </c>
      <c r="AB3344" s="3" t="str">
        <f t="shared" si="368"/>
        <v>Medium</v>
      </c>
      <c r="AC3344" s="3" t="str">
        <f t="shared" si="369"/>
        <v>Low</v>
      </c>
      <c r="AD3344" s="3" t="str">
        <f t="shared" si="370"/>
        <v>No</v>
      </c>
    </row>
    <row r="3345" spans="1:30" ht="15" customHeight="1" x14ac:dyDescent="0.3">
      <c r="A3345" s="3" t="s">
        <v>3366</v>
      </c>
      <c r="B3345" s="3">
        <v>53</v>
      </c>
      <c r="C3345" s="3" t="s">
        <v>28</v>
      </c>
      <c r="D3345" s="3" t="s">
        <v>33</v>
      </c>
      <c r="E3345" s="3">
        <v>54973.955174019</v>
      </c>
      <c r="F3345" s="3">
        <v>208</v>
      </c>
      <c r="G3345" s="3">
        <v>1668.8937901766999</v>
      </c>
      <c r="H3345" s="3">
        <v>11</v>
      </c>
      <c r="I3345" s="3">
        <v>981.59209084834697</v>
      </c>
      <c r="J3345" s="3">
        <v>13</v>
      </c>
      <c r="K3345" s="3">
        <v>831.41952578867404</v>
      </c>
      <c r="L3345" s="3">
        <v>51</v>
      </c>
      <c r="M3345" s="3">
        <v>5</v>
      </c>
      <c r="N3345" s="3">
        <v>3</v>
      </c>
      <c r="O3345" s="3">
        <v>356</v>
      </c>
      <c r="P3345" s="3">
        <v>3</v>
      </c>
      <c r="Q3345" s="3">
        <v>8199.0742332256195</v>
      </c>
      <c r="R3345" s="3">
        <v>7</v>
      </c>
      <c r="S3345" s="3">
        <v>0</v>
      </c>
      <c r="T3345" s="3">
        <v>0</v>
      </c>
      <c r="U3345" s="3">
        <v>7861.8860738516796</v>
      </c>
      <c r="V3345" s="3">
        <v>1</v>
      </c>
      <c r="W3345" s="3" t="str">
        <f>IF(Bank_data3[[#This Row],[credit_risk]]=1,"High Risk","Low Risk")</f>
        <v>High Risk</v>
      </c>
      <c r="X3345" s="3" t="str">
        <f t="shared" si="364"/>
        <v>45-54</v>
      </c>
      <c r="Y3345" s="3" t="str">
        <f t="shared" si="365"/>
        <v>Middle Income</v>
      </c>
      <c r="Z3345" s="3" t="str">
        <f t="shared" si="366"/>
        <v>Poor</v>
      </c>
      <c r="AA3345" s="27">
        <f t="shared" si="367"/>
        <v>0.14914470329216095</v>
      </c>
      <c r="AB3345" s="3" t="str">
        <f t="shared" si="368"/>
        <v>Medium</v>
      </c>
      <c r="AC3345" s="3" t="str">
        <f t="shared" si="369"/>
        <v>High</v>
      </c>
      <c r="AD3345" s="3" t="str">
        <f t="shared" si="370"/>
        <v>No</v>
      </c>
    </row>
    <row r="3346" spans="1:30" ht="15" customHeight="1" x14ac:dyDescent="0.3">
      <c r="A3346" s="3" t="s">
        <v>3367</v>
      </c>
      <c r="B3346" s="3">
        <v>41</v>
      </c>
      <c r="C3346" s="3" t="s">
        <v>31</v>
      </c>
      <c r="D3346" s="3" t="s">
        <v>24</v>
      </c>
      <c r="E3346" s="3">
        <v>57242.335792178099</v>
      </c>
      <c r="F3346" s="3">
        <v>84</v>
      </c>
      <c r="G3346" s="3">
        <v>1274.01100994118</v>
      </c>
      <c r="H3346" s="3">
        <v>5</v>
      </c>
      <c r="I3346" s="3">
        <v>827.00530897108501</v>
      </c>
      <c r="J3346" s="3">
        <v>3</v>
      </c>
      <c r="K3346" s="3">
        <v>761.35635394193901</v>
      </c>
      <c r="L3346" s="3">
        <v>36</v>
      </c>
      <c r="M3346" s="3">
        <v>15</v>
      </c>
      <c r="N3346" s="3">
        <v>1</v>
      </c>
      <c r="O3346" s="3">
        <v>822</v>
      </c>
      <c r="P3346" s="3">
        <v>4</v>
      </c>
      <c r="Q3346" s="3">
        <v>10328.980957604599</v>
      </c>
      <c r="R3346" s="3">
        <v>4</v>
      </c>
      <c r="S3346" s="3">
        <v>0</v>
      </c>
      <c r="T3346" s="3">
        <v>0</v>
      </c>
      <c r="U3346" s="3">
        <v>6227.98171630254</v>
      </c>
      <c r="V3346" s="3">
        <v>1</v>
      </c>
      <c r="W3346" s="3" t="str">
        <f>IF(Bank_data3[[#This Row],[credit_risk]]=1,"High Risk","Low Risk")</f>
        <v>High Risk</v>
      </c>
      <c r="X3346" s="3" t="str">
        <f t="shared" si="364"/>
        <v>35-44</v>
      </c>
      <c r="Y3346" s="3" t="str">
        <f t="shared" si="365"/>
        <v>Middle Income</v>
      </c>
      <c r="Z3346" s="3" t="str">
        <f t="shared" si="366"/>
        <v>Excellent</v>
      </c>
      <c r="AA3346" s="27">
        <f t="shared" si="367"/>
        <v>0.18044303773879203</v>
      </c>
      <c r="AB3346" s="3" t="str">
        <f t="shared" si="368"/>
        <v>Medium</v>
      </c>
      <c r="AC3346" s="3" t="str">
        <f t="shared" si="369"/>
        <v>High</v>
      </c>
      <c r="AD3346" s="3" t="str">
        <f t="shared" si="370"/>
        <v>No</v>
      </c>
    </row>
    <row r="3347" spans="1:30" ht="15" customHeight="1" x14ac:dyDescent="0.3">
      <c r="A3347" s="3" t="s">
        <v>3368</v>
      </c>
      <c r="B3347" s="3">
        <v>22</v>
      </c>
      <c r="C3347" s="3" t="s">
        <v>31</v>
      </c>
      <c r="D3347" s="3" t="s">
        <v>24</v>
      </c>
      <c r="E3347" s="3">
        <v>58950.196724441499</v>
      </c>
      <c r="F3347" s="3">
        <v>70</v>
      </c>
      <c r="G3347" s="3">
        <v>1719.0583442132099</v>
      </c>
      <c r="H3347" s="3">
        <v>7</v>
      </c>
      <c r="I3347" s="3">
        <v>491.66770650085601</v>
      </c>
      <c r="J3347" s="3">
        <v>43</v>
      </c>
      <c r="K3347" s="3">
        <v>390.88838901146897</v>
      </c>
      <c r="L3347" s="3">
        <v>45</v>
      </c>
      <c r="M3347" s="3">
        <v>15</v>
      </c>
      <c r="N3347" s="3">
        <v>0</v>
      </c>
      <c r="O3347" s="3">
        <v>806</v>
      </c>
      <c r="P3347" s="3">
        <v>2</v>
      </c>
      <c r="Q3347" s="3">
        <v>14827.0985805813</v>
      </c>
      <c r="R3347" s="3">
        <v>4</v>
      </c>
      <c r="S3347" s="3">
        <v>0</v>
      </c>
      <c r="T3347" s="3">
        <v>0</v>
      </c>
      <c r="U3347" s="3">
        <v>6489.5341257516102</v>
      </c>
      <c r="V3347" s="3">
        <v>1</v>
      </c>
      <c r="W3347" s="3" t="str">
        <f>IF(Bank_data3[[#This Row],[credit_risk]]=1,"High Risk","Low Risk")</f>
        <v>High Risk</v>
      </c>
      <c r="X3347" s="3" t="str">
        <f t="shared" si="364"/>
        <v>18-24</v>
      </c>
      <c r="Y3347" s="3" t="str">
        <f t="shared" si="365"/>
        <v>Middle Income</v>
      </c>
      <c r="Z3347" s="3" t="str">
        <f t="shared" si="366"/>
        <v>Excellent</v>
      </c>
      <c r="AA3347" s="27">
        <f t="shared" si="367"/>
        <v>0.25151906871302765</v>
      </c>
      <c r="AB3347" s="3" t="str">
        <f t="shared" si="368"/>
        <v>Medium</v>
      </c>
      <c r="AC3347" s="3" t="str">
        <f t="shared" si="369"/>
        <v>High</v>
      </c>
      <c r="AD3347" s="3" t="str">
        <f t="shared" si="370"/>
        <v>No</v>
      </c>
    </row>
    <row r="3348" spans="1:30" ht="15" customHeight="1" x14ac:dyDescent="0.3">
      <c r="A3348" s="3" t="s">
        <v>3369</v>
      </c>
      <c r="B3348" s="3">
        <v>31</v>
      </c>
      <c r="C3348" s="3" t="s">
        <v>31</v>
      </c>
      <c r="D3348" s="3" t="s">
        <v>26</v>
      </c>
      <c r="E3348" s="3">
        <v>58912.4816608275</v>
      </c>
      <c r="F3348" s="3">
        <v>99</v>
      </c>
      <c r="G3348" s="3">
        <v>2721.5472338046402</v>
      </c>
      <c r="H3348" s="3">
        <v>6</v>
      </c>
      <c r="I3348" s="3">
        <v>1504.21050965015</v>
      </c>
      <c r="J3348" s="3">
        <v>47</v>
      </c>
      <c r="K3348" s="3">
        <v>866.13628816239304</v>
      </c>
      <c r="L3348" s="3">
        <v>41</v>
      </c>
      <c r="M3348" s="3">
        <v>13</v>
      </c>
      <c r="N3348" s="3">
        <v>6</v>
      </c>
      <c r="O3348" s="3">
        <v>728</v>
      </c>
      <c r="P3348" s="3">
        <v>4</v>
      </c>
      <c r="Q3348" s="3">
        <v>12923.5161901427</v>
      </c>
      <c r="R3348" s="3">
        <v>6</v>
      </c>
      <c r="S3348" s="3">
        <v>0</v>
      </c>
      <c r="T3348" s="3">
        <v>0</v>
      </c>
      <c r="U3348" s="3">
        <v>12980.804982179799</v>
      </c>
      <c r="V3348" s="3">
        <v>1</v>
      </c>
      <c r="W3348" s="3" t="str">
        <f>IF(Bank_data3[[#This Row],[credit_risk]]=1,"High Risk","Low Risk")</f>
        <v>High Risk</v>
      </c>
      <c r="X3348" s="3" t="str">
        <f t="shared" si="364"/>
        <v>25-34</v>
      </c>
      <c r="Y3348" s="3" t="str">
        <f t="shared" si="365"/>
        <v>Middle Income</v>
      </c>
      <c r="Z3348" s="3" t="str">
        <f t="shared" si="366"/>
        <v>Good</v>
      </c>
      <c r="AA3348" s="27">
        <f t="shared" si="367"/>
        <v>0.21936804944911861</v>
      </c>
      <c r="AB3348" s="3" t="str">
        <f t="shared" si="368"/>
        <v>Medium</v>
      </c>
      <c r="AC3348" s="3" t="str">
        <f t="shared" si="369"/>
        <v>High</v>
      </c>
      <c r="AD3348" s="3" t="str">
        <f t="shared" si="370"/>
        <v>No</v>
      </c>
    </row>
    <row r="3349" spans="1:30" ht="15" customHeight="1" x14ac:dyDescent="0.3">
      <c r="A3349" s="3" t="s">
        <v>3370</v>
      </c>
      <c r="B3349" s="3">
        <v>47</v>
      </c>
      <c r="C3349" s="3" t="s">
        <v>28</v>
      </c>
      <c r="D3349" s="3" t="s">
        <v>33</v>
      </c>
      <c r="E3349" s="3">
        <v>38813.478715139398</v>
      </c>
      <c r="F3349" s="3">
        <v>169</v>
      </c>
      <c r="G3349" s="3">
        <v>784.41260836434003</v>
      </c>
      <c r="H3349" s="3">
        <v>6</v>
      </c>
      <c r="I3349" s="3">
        <v>1090.1943700675599</v>
      </c>
      <c r="J3349" s="3">
        <v>41</v>
      </c>
      <c r="K3349" s="3">
        <v>664.01659952736804</v>
      </c>
      <c r="L3349" s="3">
        <v>59</v>
      </c>
      <c r="M3349" s="3">
        <v>18</v>
      </c>
      <c r="N3349" s="3">
        <v>6</v>
      </c>
      <c r="O3349" s="3">
        <v>898</v>
      </c>
      <c r="P3349" s="3">
        <v>1</v>
      </c>
      <c r="Q3349" s="3">
        <v>0</v>
      </c>
      <c r="R3349" s="3">
        <v>3</v>
      </c>
      <c r="S3349" s="3">
        <v>0</v>
      </c>
      <c r="T3349" s="3">
        <v>0</v>
      </c>
      <c r="U3349" s="3">
        <v>5445.3103152390204</v>
      </c>
      <c r="V3349" s="3">
        <v>0</v>
      </c>
      <c r="W3349" s="3" t="str">
        <f>IF(Bank_data3[[#This Row],[credit_risk]]=1,"High Risk","Low Risk")</f>
        <v>Low Risk</v>
      </c>
      <c r="X3349" s="3" t="str">
        <f t="shared" si="364"/>
        <v>45-54</v>
      </c>
      <c r="Y3349" s="3" t="str">
        <f t="shared" si="365"/>
        <v>Low Income</v>
      </c>
      <c r="Z3349" s="3" t="str">
        <f t="shared" si="366"/>
        <v>Excellent</v>
      </c>
      <c r="AA3349" s="27">
        <f t="shared" si="367"/>
        <v>0</v>
      </c>
      <c r="AB3349" s="3" t="str">
        <f t="shared" si="368"/>
        <v>Low</v>
      </c>
      <c r="AC3349" s="3" t="str">
        <f t="shared" si="369"/>
        <v>High</v>
      </c>
      <c r="AD3349" s="3" t="str">
        <f t="shared" si="370"/>
        <v>No</v>
      </c>
    </row>
    <row r="3350" spans="1:30" ht="15" customHeight="1" x14ac:dyDescent="0.3">
      <c r="A3350" s="3" t="s">
        <v>3371</v>
      </c>
      <c r="B3350" s="3">
        <v>49</v>
      </c>
      <c r="C3350" s="3" t="s">
        <v>28</v>
      </c>
      <c r="D3350" s="3" t="s">
        <v>26</v>
      </c>
      <c r="E3350" s="3">
        <v>88025.347237330396</v>
      </c>
      <c r="F3350" s="3">
        <v>150</v>
      </c>
      <c r="G3350" s="3">
        <v>2711.9937926121502</v>
      </c>
      <c r="H3350" s="3">
        <v>2</v>
      </c>
      <c r="I3350" s="3">
        <v>993.451910627453</v>
      </c>
      <c r="J3350" s="3">
        <v>31</v>
      </c>
      <c r="K3350" s="3">
        <v>819.50402011634401</v>
      </c>
      <c r="L3350" s="3">
        <v>79</v>
      </c>
      <c r="M3350" s="3">
        <v>18</v>
      </c>
      <c r="N3350" s="3">
        <v>5</v>
      </c>
      <c r="O3350" s="3">
        <v>697</v>
      </c>
      <c r="P3350" s="3">
        <v>1</v>
      </c>
      <c r="Q3350" s="3">
        <v>15485.961105116499</v>
      </c>
      <c r="R3350" s="3">
        <v>4</v>
      </c>
      <c r="S3350" s="3">
        <v>0</v>
      </c>
      <c r="T3350" s="3">
        <v>0</v>
      </c>
      <c r="U3350" s="3">
        <v>9773.6092496452602</v>
      </c>
      <c r="V3350" s="3">
        <v>1</v>
      </c>
      <c r="W3350" s="3" t="str">
        <f>IF(Bank_data3[[#This Row],[credit_risk]]=1,"High Risk","Low Risk")</f>
        <v>High Risk</v>
      </c>
      <c r="X3350" s="3" t="str">
        <f t="shared" si="364"/>
        <v>45-54</v>
      </c>
      <c r="Y3350" s="3" t="str">
        <f t="shared" si="365"/>
        <v>Middle Income</v>
      </c>
      <c r="Z3350" s="3" t="str">
        <f t="shared" si="366"/>
        <v>Good</v>
      </c>
      <c r="AA3350" s="27">
        <f t="shared" si="367"/>
        <v>0.17592615753464597</v>
      </c>
      <c r="AB3350" s="3" t="str">
        <f t="shared" si="368"/>
        <v>Medium</v>
      </c>
      <c r="AC3350" s="3" t="str">
        <f t="shared" si="369"/>
        <v>High</v>
      </c>
      <c r="AD3350" s="3" t="str">
        <f t="shared" si="370"/>
        <v>No</v>
      </c>
    </row>
    <row r="3351" spans="1:30" ht="15" customHeight="1" x14ac:dyDescent="0.3">
      <c r="A3351" s="3" t="s">
        <v>3372</v>
      </c>
      <c r="B3351" s="3">
        <v>45</v>
      </c>
      <c r="C3351" s="3" t="s">
        <v>23</v>
      </c>
      <c r="D3351" s="3" t="s">
        <v>33</v>
      </c>
      <c r="E3351" s="3">
        <v>44866.607958614099</v>
      </c>
      <c r="F3351" s="3">
        <v>79</v>
      </c>
      <c r="G3351" s="3">
        <v>418.22558606466202</v>
      </c>
      <c r="H3351" s="3">
        <v>11</v>
      </c>
      <c r="I3351" s="3">
        <v>1151.6909399538299</v>
      </c>
      <c r="J3351" s="3">
        <v>19</v>
      </c>
      <c r="K3351" s="3">
        <v>42.827709021535597</v>
      </c>
      <c r="L3351" s="3">
        <v>77</v>
      </c>
      <c r="M3351" s="3">
        <v>15</v>
      </c>
      <c r="N3351" s="3">
        <v>4</v>
      </c>
      <c r="O3351" s="3">
        <v>759</v>
      </c>
      <c r="P3351" s="3">
        <v>0</v>
      </c>
      <c r="Q3351" s="3">
        <v>10674.200743428701</v>
      </c>
      <c r="R3351" s="3">
        <v>5</v>
      </c>
      <c r="S3351" s="3">
        <v>0</v>
      </c>
      <c r="T3351" s="3">
        <v>0</v>
      </c>
      <c r="U3351" s="3">
        <v>9300.9000870841101</v>
      </c>
      <c r="V3351" s="3">
        <v>1</v>
      </c>
      <c r="W3351" s="3" t="str">
        <f>IF(Bank_data3[[#This Row],[credit_risk]]=1,"High Risk","Low Risk")</f>
        <v>High Risk</v>
      </c>
      <c r="X3351" s="3" t="str">
        <f t="shared" si="364"/>
        <v>45-54</v>
      </c>
      <c r="Y3351" s="3" t="str">
        <f t="shared" si="365"/>
        <v>Low Income</v>
      </c>
      <c r="Z3351" s="3" t="str">
        <f t="shared" si="366"/>
        <v>Very Good</v>
      </c>
      <c r="AA3351" s="27">
        <f t="shared" si="367"/>
        <v>0.23790968894449982</v>
      </c>
      <c r="AB3351" s="3" t="str">
        <f t="shared" si="368"/>
        <v>Low</v>
      </c>
      <c r="AC3351" s="3" t="str">
        <f t="shared" si="369"/>
        <v>High</v>
      </c>
      <c r="AD3351" s="3" t="str">
        <f t="shared" si="370"/>
        <v>No</v>
      </c>
    </row>
    <row r="3352" spans="1:30" ht="15" customHeight="1" x14ac:dyDescent="0.3">
      <c r="A3352" s="3" t="s">
        <v>3373</v>
      </c>
      <c r="B3352" s="3">
        <v>67</v>
      </c>
      <c r="C3352" s="3" t="s">
        <v>23</v>
      </c>
      <c r="D3352" s="3" t="s">
        <v>26</v>
      </c>
      <c r="E3352" s="3">
        <v>67235.319997579907</v>
      </c>
      <c r="F3352" s="3">
        <v>230</v>
      </c>
      <c r="G3352" s="3">
        <v>1926.46459230032</v>
      </c>
      <c r="H3352" s="3">
        <v>1</v>
      </c>
      <c r="I3352" s="3">
        <v>885.61321013366705</v>
      </c>
      <c r="J3352" s="3">
        <v>16</v>
      </c>
      <c r="K3352" s="3">
        <v>667.59699420103902</v>
      </c>
      <c r="L3352" s="3">
        <v>31</v>
      </c>
      <c r="M3352" s="3">
        <v>4</v>
      </c>
      <c r="N3352" s="3">
        <v>8</v>
      </c>
      <c r="O3352" s="3">
        <v>582</v>
      </c>
      <c r="P3352" s="3">
        <v>3</v>
      </c>
      <c r="Q3352" s="3">
        <v>18399.221173563001</v>
      </c>
      <c r="R3352" s="3">
        <v>1</v>
      </c>
      <c r="S3352" s="3">
        <v>0</v>
      </c>
      <c r="T3352" s="3">
        <v>0</v>
      </c>
      <c r="U3352" s="3">
        <v>4386.9367583163603</v>
      </c>
      <c r="V3352" s="3">
        <v>0</v>
      </c>
      <c r="W3352" s="3" t="str">
        <f>IF(Bank_data3[[#This Row],[credit_risk]]=1,"High Risk","Low Risk")</f>
        <v>Low Risk</v>
      </c>
      <c r="X3352" s="3" t="str">
        <f t="shared" si="364"/>
        <v>55+</v>
      </c>
      <c r="Y3352" s="3" t="str">
        <f t="shared" si="365"/>
        <v>Middle Income</v>
      </c>
      <c r="Z3352" s="3" t="str">
        <f t="shared" si="366"/>
        <v>Fair</v>
      </c>
      <c r="AA3352" s="27">
        <f t="shared" si="367"/>
        <v>0.27365410284691544</v>
      </c>
      <c r="AB3352" s="3" t="str">
        <f t="shared" si="368"/>
        <v>Medium</v>
      </c>
      <c r="AC3352" s="3" t="str">
        <f t="shared" si="369"/>
        <v>High</v>
      </c>
      <c r="AD3352" s="3" t="str">
        <f t="shared" si="370"/>
        <v>No</v>
      </c>
    </row>
    <row r="3353" spans="1:30" ht="15" customHeight="1" x14ac:dyDescent="0.3">
      <c r="A3353" s="3" t="s">
        <v>3374</v>
      </c>
      <c r="B3353" s="3">
        <v>40</v>
      </c>
      <c r="C3353" s="3" t="s">
        <v>23</v>
      </c>
      <c r="D3353" s="3" t="s">
        <v>24</v>
      </c>
      <c r="E3353" s="3">
        <v>41451.1768000175</v>
      </c>
      <c r="F3353" s="3">
        <v>239</v>
      </c>
      <c r="G3353" s="3">
        <v>2308.16950166269</v>
      </c>
      <c r="H3353" s="3">
        <v>9</v>
      </c>
      <c r="I3353" s="3">
        <v>1250.2053099326799</v>
      </c>
      <c r="J3353" s="3">
        <v>28</v>
      </c>
      <c r="K3353" s="3">
        <v>577.90973018250702</v>
      </c>
      <c r="L3353" s="3">
        <v>37</v>
      </c>
      <c r="M3353" s="3">
        <v>0</v>
      </c>
      <c r="N3353" s="3">
        <v>1</v>
      </c>
      <c r="O3353" s="3">
        <v>504</v>
      </c>
      <c r="P3353" s="3">
        <v>2</v>
      </c>
      <c r="Q3353" s="3">
        <v>6180.9653708463902</v>
      </c>
      <c r="R3353" s="3">
        <v>5</v>
      </c>
      <c r="S3353" s="3">
        <v>0</v>
      </c>
      <c r="T3353" s="3">
        <v>0</v>
      </c>
      <c r="U3353" s="3">
        <v>3872.7281560715701</v>
      </c>
      <c r="V3353" s="3">
        <v>1</v>
      </c>
      <c r="W3353" s="3" t="str">
        <f>IF(Bank_data3[[#This Row],[credit_risk]]=1,"High Risk","Low Risk")</f>
        <v>High Risk</v>
      </c>
      <c r="X3353" s="3" t="str">
        <f t="shared" si="364"/>
        <v>35-44</v>
      </c>
      <c r="Y3353" s="3" t="str">
        <f t="shared" si="365"/>
        <v>Low Income</v>
      </c>
      <c r="Z3353" s="3" t="str">
        <f t="shared" si="366"/>
        <v>Poor</v>
      </c>
      <c r="AA3353" s="27">
        <f t="shared" si="367"/>
        <v>0.14911435206451801</v>
      </c>
      <c r="AB3353" s="3" t="str">
        <f t="shared" si="368"/>
        <v>Medium</v>
      </c>
      <c r="AC3353" s="3" t="str">
        <f t="shared" si="369"/>
        <v>High</v>
      </c>
      <c r="AD3353" s="3" t="str">
        <f t="shared" si="370"/>
        <v>No</v>
      </c>
    </row>
    <row r="3354" spans="1:30" ht="15" customHeight="1" x14ac:dyDescent="0.3">
      <c r="A3354" s="3" t="s">
        <v>3375</v>
      </c>
      <c r="B3354" s="3">
        <v>47</v>
      </c>
      <c r="C3354" s="3" t="s">
        <v>28</v>
      </c>
      <c r="D3354" s="3" t="s">
        <v>26</v>
      </c>
      <c r="E3354" s="3">
        <v>38259.202944140299</v>
      </c>
      <c r="F3354" s="3">
        <v>198</v>
      </c>
      <c r="G3354" s="3">
        <v>2015.54760215641</v>
      </c>
      <c r="H3354" s="3">
        <v>6</v>
      </c>
      <c r="I3354" s="3">
        <v>819.90518260001795</v>
      </c>
      <c r="J3354" s="3">
        <v>38</v>
      </c>
      <c r="K3354" s="3">
        <v>295.75940470940299</v>
      </c>
      <c r="L3354" s="3">
        <v>38</v>
      </c>
      <c r="M3354" s="3">
        <v>4</v>
      </c>
      <c r="N3354" s="3">
        <v>2</v>
      </c>
      <c r="O3354" s="3">
        <v>396</v>
      </c>
      <c r="P3354" s="3">
        <v>4</v>
      </c>
      <c r="Q3354" s="3">
        <v>21454.496113040899</v>
      </c>
      <c r="R3354" s="3">
        <v>4</v>
      </c>
      <c r="S3354" s="3">
        <v>0</v>
      </c>
      <c r="T3354" s="3">
        <v>0</v>
      </c>
      <c r="U3354" s="3">
        <v>9890.1563206401606</v>
      </c>
      <c r="V3354" s="3">
        <v>1</v>
      </c>
      <c r="W3354" s="3" t="str">
        <f>IF(Bank_data3[[#This Row],[credit_risk]]=1,"High Risk","Low Risk")</f>
        <v>High Risk</v>
      </c>
      <c r="X3354" s="3" t="str">
        <f t="shared" si="364"/>
        <v>45-54</v>
      </c>
      <c r="Y3354" s="3" t="str">
        <f t="shared" si="365"/>
        <v>Low Income</v>
      </c>
      <c r="Z3354" s="3" t="str">
        <f t="shared" si="366"/>
        <v>Poor</v>
      </c>
      <c r="AA3354" s="27">
        <f t="shared" si="367"/>
        <v>0.56076693872491734</v>
      </c>
      <c r="AB3354" s="3" t="str">
        <f t="shared" si="368"/>
        <v>Medium</v>
      </c>
      <c r="AC3354" s="3" t="str">
        <f t="shared" si="369"/>
        <v>High</v>
      </c>
      <c r="AD3354" s="3" t="str">
        <f t="shared" si="370"/>
        <v>No</v>
      </c>
    </row>
    <row r="3355" spans="1:30" ht="15" customHeight="1" x14ac:dyDescent="0.3">
      <c r="A3355" s="3" t="s">
        <v>3376</v>
      </c>
      <c r="B3355" s="3">
        <v>45</v>
      </c>
      <c r="C3355" s="3" t="s">
        <v>23</v>
      </c>
      <c r="D3355" s="3" t="s">
        <v>26</v>
      </c>
      <c r="E3355" s="3">
        <v>84233.563038517794</v>
      </c>
      <c r="F3355" s="3">
        <v>37</v>
      </c>
      <c r="G3355" s="3">
        <v>2338.04302266793</v>
      </c>
      <c r="H3355" s="3">
        <v>3</v>
      </c>
      <c r="I3355" s="3">
        <v>800.61161109596401</v>
      </c>
      <c r="J3355" s="3">
        <v>31</v>
      </c>
      <c r="K3355" s="3">
        <v>125.34152741947101</v>
      </c>
      <c r="L3355" s="3">
        <v>25</v>
      </c>
      <c r="M3355" s="3">
        <v>8</v>
      </c>
      <c r="N3355" s="3">
        <v>8</v>
      </c>
      <c r="O3355" s="3">
        <v>771</v>
      </c>
      <c r="P3355" s="3">
        <v>5</v>
      </c>
      <c r="Q3355" s="3">
        <v>4946.67201091477</v>
      </c>
      <c r="R3355" s="3">
        <v>2</v>
      </c>
      <c r="S3355" s="3">
        <v>0</v>
      </c>
      <c r="T3355" s="3">
        <v>0</v>
      </c>
      <c r="U3355" s="3">
        <v>16114.3994340883</v>
      </c>
      <c r="V3355" s="3">
        <v>0</v>
      </c>
      <c r="W3355" s="3" t="str">
        <f>IF(Bank_data3[[#This Row],[credit_risk]]=1,"High Risk","Low Risk")</f>
        <v>Low Risk</v>
      </c>
      <c r="X3355" s="3" t="str">
        <f t="shared" si="364"/>
        <v>45-54</v>
      </c>
      <c r="Y3355" s="3" t="str">
        <f t="shared" si="365"/>
        <v>Middle Income</v>
      </c>
      <c r="Z3355" s="3" t="str">
        <f t="shared" si="366"/>
        <v>Very Good</v>
      </c>
      <c r="AA3355" s="27">
        <f t="shared" si="367"/>
        <v>5.8725665073110903E-2</v>
      </c>
      <c r="AB3355" s="3" t="str">
        <f t="shared" si="368"/>
        <v>Medium</v>
      </c>
      <c r="AC3355" s="3" t="str">
        <f t="shared" si="369"/>
        <v>Medium</v>
      </c>
      <c r="AD3355" s="3" t="str">
        <f t="shared" si="370"/>
        <v>No</v>
      </c>
    </row>
    <row r="3356" spans="1:30" ht="15" customHeight="1" x14ac:dyDescent="0.3">
      <c r="A3356" s="3" t="s">
        <v>3377</v>
      </c>
      <c r="B3356" s="3">
        <v>52</v>
      </c>
      <c r="C3356" s="3" t="s">
        <v>31</v>
      </c>
      <c r="D3356" s="3" t="s">
        <v>24</v>
      </c>
      <c r="E3356" s="3">
        <v>48049.321340860901</v>
      </c>
      <c r="F3356" s="3">
        <v>138</v>
      </c>
      <c r="G3356" s="3">
        <v>1397.99294550944</v>
      </c>
      <c r="H3356" s="3">
        <v>0</v>
      </c>
      <c r="I3356" s="3">
        <v>1022.32996757692</v>
      </c>
      <c r="J3356" s="3">
        <v>3</v>
      </c>
      <c r="K3356" s="3">
        <v>462.38337371366299</v>
      </c>
      <c r="L3356" s="3">
        <v>29</v>
      </c>
      <c r="M3356" s="3">
        <v>6</v>
      </c>
      <c r="N3356" s="3">
        <v>1</v>
      </c>
      <c r="O3356" s="3">
        <v>759</v>
      </c>
      <c r="P3356" s="3">
        <v>1</v>
      </c>
      <c r="Q3356" s="3">
        <v>9224.1814210706907</v>
      </c>
      <c r="R3356" s="3">
        <v>0</v>
      </c>
      <c r="S3356" s="3">
        <v>0</v>
      </c>
      <c r="T3356" s="3">
        <v>0</v>
      </c>
      <c r="U3356" s="3">
        <v>1717.5937447868801</v>
      </c>
      <c r="V3356" s="3">
        <v>0</v>
      </c>
      <c r="W3356" s="3" t="str">
        <f>IF(Bank_data3[[#This Row],[credit_risk]]=1,"High Risk","Low Risk")</f>
        <v>Low Risk</v>
      </c>
      <c r="X3356" s="3" t="str">
        <f t="shared" si="364"/>
        <v>45-54</v>
      </c>
      <c r="Y3356" s="3" t="str">
        <f t="shared" si="365"/>
        <v>Low Income</v>
      </c>
      <c r="Z3356" s="3" t="str">
        <f t="shared" si="366"/>
        <v>Very Good</v>
      </c>
      <c r="AA3356" s="27">
        <f t="shared" si="367"/>
        <v>0.19197318845847033</v>
      </c>
      <c r="AB3356" s="3" t="str">
        <f t="shared" si="368"/>
        <v>Medium</v>
      </c>
      <c r="AC3356" s="3" t="str">
        <f t="shared" si="369"/>
        <v>Medium</v>
      </c>
      <c r="AD3356" s="3" t="str">
        <f t="shared" si="370"/>
        <v>No</v>
      </c>
    </row>
    <row r="3357" spans="1:30" ht="15" customHeight="1" x14ac:dyDescent="0.3">
      <c r="A3357" s="3" t="s">
        <v>3378</v>
      </c>
      <c r="B3357" s="3">
        <v>40</v>
      </c>
      <c r="C3357" s="3" t="s">
        <v>31</v>
      </c>
      <c r="D3357" s="3" t="s">
        <v>26</v>
      </c>
      <c r="E3357" s="3">
        <v>49386.070382188198</v>
      </c>
      <c r="F3357" s="3">
        <v>54</v>
      </c>
      <c r="G3357" s="3">
        <v>481.49505214183301</v>
      </c>
      <c r="H3357" s="3">
        <v>0</v>
      </c>
      <c r="I3357" s="3">
        <v>1351.72514120182</v>
      </c>
      <c r="J3357" s="3">
        <v>23</v>
      </c>
      <c r="K3357" s="3">
        <v>512.48492048401204</v>
      </c>
      <c r="L3357" s="3">
        <v>40</v>
      </c>
      <c r="M3357" s="3">
        <v>9</v>
      </c>
      <c r="N3357" s="3">
        <v>2</v>
      </c>
      <c r="O3357" s="3">
        <v>564</v>
      </c>
      <c r="P3357" s="3">
        <v>0</v>
      </c>
      <c r="Q3357" s="3">
        <v>19561.012029373898</v>
      </c>
      <c r="R3357" s="3">
        <v>6</v>
      </c>
      <c r="S3357" s="3">
        <v>0</v>
      </c>
      <c r="T3357" s="3">
        <v>0</v>
      </c>
      <c r="U3357" s="3">
        <v>5556.8678863429004</v>
      </c>
      <c r="V3357" s="3">
        <v>1</v>
      </c>
      <c r="W3357" s="3" t="str">
        <f>IF(Bank_data3[[#This Row],[credit_risk]]=1,"High Risk","Low Risk")</f>
        <v>High Risk</v>
      </c>
      <c r="X3357" s="3" t="str">
        <f t="shared" si="364"/>
        <v>35-44</v>
      </c>
      <c r="Y3357" s="3" t="str">
        <f t="shared" si="365"/>
        <v>Low Income</v>
      </c>
      <c r="Z3357" s="3" t="str">
        <f t="shared" si="366"/>
        <v>Poor</v>
      </c>
      <c r="AA3357" s="27">
        <f t="shared" si="367"/>
        <v>0.39608358952221601</v>
      </c>
      <c r="AB3357" s="3" t="str">
        <f t="shared" si="368"/>
        <v>Low</v>
      </c>
      <c r="AC3357" s="3" t="str">
        <f t="shared" si="369"/>
        <v>High</v>
      </c>
      <c r="AD3357" s="3" t="str">
        <f t="shared" si="370"/>
        <v>No</v>
      </c>
    </row>
    <row r="3358" spans="1:30" ht="15" customHeight="1" x14ac:dyDescent="0.3">
      <c r="A3358" s="3" t="s">
        <v>3379</v>
      </c>
      <c r="B3358" s="3">
        <v>54</v>
      </c>
      <c r="C3358" s="3" t="s">
        <v>28</v>
      </c>
      <c r="D3358" s="3" t="s">
        <v>24</v>
      </c>
      <c r="E3358" s="3">
        <v>55105.109699090201</v>
      </c>
      <c r="F3358" s="3">
        <v>42</v>
      </c>
      <c r="G3358" s="3">
        <v>2340.2037501735299</v>
      </c>
      <c r="H3358" s="3">
        <v>3</v>
      </c>
      <c r="I3358" s="3">
        <v>1329.21701535126</v>
      </c>
      <c r="J3358" s="3">
        <v>43</v>
      </c>
      <c r="K3358" s="3">
        <v>352.93419558088499</v>
      </c>
      <c r="L3358" s="3">
        <v>8</v>
      </c>
      <c r="M3358" s="3">
        <v>14</v>
      </c>
      <c r="N3358" s="3">
        <v>5</v>
      </c>
      <c r="O3358" s="3">
        <v>568</v>
      </c>
      <c r="P3358" s="3">
        <v>2</v>
      </c>
      <c r="Q3358" s="3">
        <v>25529.9260230531</v>
      </c>
      <c r="R3358" s="3">
        <v>2</v>
      </c>
      <c r="S3358" s="3">
        <v>0</v>
      </c>
      <c r="T3358" s="3">
        <v>0</v>
      </c>
      <c r="U3358" s="3">
        <v>8056.4866635722001</v>
      </c>
      <c r="V3358" s="3">
        <v>1</v>
      </c>
      <c r="W3358" s="3" t="str">
        <f>IF(Bank_data3[[#This Row],[credit_risk]]=1,"High Risk","Low Risk")</f>
        <v>High Risk</v>
      </c>
      <c r="X3358" s="3" t="str">
        <f t="shared" si="364"/>
        <v>45-54</v>
      </c>
      <c r="Y3358" s="3" t="str">
        <f t="shared" si="365"/>
        <v>Middle Income</v>
      </c>
      <c r="Z3358" s="3" t="str">
        <f t="shared" si="366"/>
        <v>Poor</v>
      </c>
      <c r="AA3358" s="27">
        <f t="shared" si="367"/>
        <v>0.46329507667189357</v>
      </c>
      <c r="AB3358" s="3" t="str">
        <f t="shared" si="368"/>
        <v>Medium</v>
      </c>
      <c r="AC3358" s="3" t="str">
        <f t="shared" si="369"/>
        <v>Low</v>
      </c>
      <c r="AD3358" s="3" t="str">
        <f t="shared" si="370"/>
        <v>No</v>
      </c>
    </row>
    <row r="3359" spans="1:30" ht="15" customHeight="1" x14ac:dyDescent="0.3">
      <c r="A3359" s="3" t="s">
        <v>3380</v>
      </c>
      <c r="B3359" s="3">
        <v>53</v>
      </c>
      <c r="C3359" s="3" t="s">
        <v>23</v>
      </c>
      <c r="D3359" s="3" t="s">
        <v>33</v>
      </c>
      <c r="E3359" s="3">
        <v>96831.868483774393</v>
      </c>
      <c r="F3359" s="3">
        <v>123</v>
      </c>
      <c r="G3359" s="3">
        <v>2978.8921583361498</v>
      </c>
      <c r="H3359" s="3">
        <v>4</v>
      </c>
      <c r="I3359" s="3">
        <v>1007.496659391</v>
      </c>
      <c r="J3359" s="3">
        <v>41</v>
      </c>
      <c r="K3359" s="3">
        <v>312.45784384436001</v>
      </c>
      <c r="L3359" s="3">
        <v>31</v>
      </c>
      <c r="M3359" s="3">
        <v>11</v>
      </c>
      <c r="N3359" s="3">
        <v>9</v>
      </c>
      <c r="O3359" s="3">
        <v>563</v>
      </c>
      <c r="P3359" s="3">
        <v>1</v>
      </c>
      <c r="Q3359" s="3">
        <v>4957.7932503522397</v>
      </c>
      <c r="R3359" s="3">
        <v>5</v>
      </c>
      <c r="S3359" s="3">
        <v>0</v>
      </c>
      <c r="T3359" s="3">
        <v>0</v>
      </c>
      <c r="U3359" s="3">
        <v>8453.8109473642799</v>
      </c>
      <c r="V3359" s="3">
        <v>1</v>
      </c>
      <c r="W3359" s="3" t="str">
        <f>IF(Bank_data3[[#This Row],[credit_risk]]=1,"High Risk","Low Risk")</f>
        <v>High Risk</v>
      </c>
      <c r="X3359" s="3" t="str">
        <f t="shared" si="364"/>
        <v>45-54</v>
      </c>
      <c r="Y3359" s="3" t="str">
        <f t="shared" si="365"/>
        <v>Middle Income</v>
      </c>
      <c r="Z3359" s="3" t="str">
        <f t="shared" si="366"/>
        <v>Poor</v>
      </c>
      <c r="AA3359" s="27">
        <f t="shared" si="367"/>
        <v>5.1200016358075244E-2</v>
      </c>
      <c r="AB3359" s="3" t="str">
        <f t="shared" si="368"/>
        <v>Medium</v>
      </c>
      <c r="AC3359" s="3" t="str">
        <f t="shared" si="369"/>
        <v>High</v>
      </c>
      <c r="AD3359" s="3" t="str">
        <f t="shared" si="370"/>
        <v>No</v>
      </c>
    </row>
    <row r="3360" spans="1:30" ht="15" customHeight="1" x14ac:dyDescent="0.3">
      <c r="A3360" s="3" t="s">
        <v>3381</v>
      </c>
      <c r="B3360" s="3">
        <v>60</v>
      </c>
      <c r="C3360" s="3" t="s">
        <v>31</v>
      </c>
      <c r="D3360" s="3" t="s">
        <v>26</v>
      </c>
      <c r="E3360" s="3">
        <v>89037.701022585694</v>
      </c>
      <c r="F3360" s="3">
        <v>115</v>
      </c>
      <c r="G3360" s="3">
        <v>1368.2853739642001</v>
      </c>
      <c r="H3360" s="3">
        <v>4</v>
      </c>
      <c r="I3360" s="3">
        <v>980.81415050188002</v>
      </c>
      <c r="J3360" s="3">
        <v>1</v>
      </c>
      <c r="K3360" s="3">
        <v>362.70718288911797</v>
      </c>
      <c r="L3360" s="3">
        <v>55</v>
      </c>
      <c r="M3360" s="3">
        <v>12</v>
      </c>
      <c r="N3360" s="3">
        <v>6</v>
      </c>
      <c r="O3360" s="3">
        <v>765</v>
      </c>
      <c r="P3360" s="3">
        <v>2</v>
      </c>
      <c r="Q3360" s="3">
        <v>26960.183079399801</v>
      </c>
      <c r="R3360" s="3">
        <v>1</v>
      </c>
      <c r="S3360" s="3">
        <v>0</v>
      </c>
      <c r="T3360" s="3">
        <v>0</v>
      </c>
      <c r="U3360" s="3">
        <v>7335.6308495564099</v>
      </c>
      <c r="V3360" s="3">
        <v>0</v>
      </c>
      <c r="W3360" s="3" t="str">
        <f>IF(Bank_data3[[#This Row],[credit_risk]]=1,"High Risk","Low Risk")</f>
        <v>Low Risk</v>
      </c>
      <c r="X3360" s="3" t="str">
        <f t="shared" si="364"/>
        <v>55+</v>
      </c>
      <c r="Y3360" s="3" t="str">
        <f t="shared" si="365"/>
        <v>Middle Income</v>
      </c>
      <c r="Z3360" s="3" t="str">
        <f t="shared" si="366"/>
        <v>Very Good</v>
      </c>
      <c r="AA3360" s="27">
        <f t="shared" si="367"/>
        <v>0.302795139247373</v>
      </c>
      <c r="AB3360" s="3" t="str">
        <f t="shared" si="368"/>
        <v>Medium</v>
      </c>
      <c r="AC3360" s="3" t="str">
        <f t="shared" si="369"/>
        <v>High</v>
      </c>
      <c r="AD3360" s="3" t="str">
        <f t="shared" si="370"/>
        <v>No</v>
      </c>
    </row>
    <row r="3361" spans="1:30" ht="15" customHeight="1" x14ac:dyDescent="0.3">
      <c r="A3361" s="3" t="s">
        <v>3382</v>
      </c>
      <c r="B3361" s="3">
        <v>66</v>
      </c>
      <c r="C3361" s="3" t="s">
        <v>28</v>
      </c>
      <c r="D3361" s="3" t="s">
        <v>24</v>
      </c>
      <c r="E3361" s="3">
        <v>73108.086949863893</v>
      </c>
      <c r="F3361" s="3">
        <v>113</v>
      </c>
      <c r="G3361" s="3">
        <v>2045.55137091591</v>
      </c>
      <c r="H3361" s="3">
        <v>0</v>
      </c>
      <c r="I3361" s="3">
        <v>1043.6148438837699</v>
      </c>
      <c r="J3361" s="3">
        <v>13</v>
      </c>
      <c r="K3361" s="3">
        <v>331.64695000362099</v>
      </c>
      <c r="L3361" s="3">
        <v>52</v>
      </c>
      <c r="M3361" s="3">
        <v>17</v>
      </c>
      <c r="N3361" s="3">
        <v>1</v>
      </c>
      <c r="O3361" s="3">
        <v>306</v>
      </c>
      <c r="P3361" s="3">
        <v>1</v>
      </c>
      <c r="Q3361" s="3">
        <v>0</v>
      </c>
      <c r="R3361" s="3">
        <v>1</v>
      </c>
      <c r="S3361" s="3">
        <v>0</v>
      </c>
      <c r="T3361" s="3">
        <v>0</v>
      </c>
      <c r="U3361" s="3">
        <v>18963.636079357198</v>
      </c>
      <c r="V3361" s="3">
        <v>1</v>
      </c>
      <c r="W3361" s="3" t="str">
        <f>IF(Bank_data3[[#This Row],[credit_risk]]=1,"High Risk","Low Risk")</f>
        <v>High Risk</v>
      </c>
      <c r="X3361" s="3" t="str">
        <f t="shared" si="364"/>
        <v>55+</v>
      </c>
      <c r="Y3361" s="3" t="str">
        <f t="shared" si="365"/>
        <v>Middle Income</v>
      </c>
      <c r="Z3361" s="3" t="str">
        <f t="shared" si="366"/>
        <v>Poor</v>
      </c>
      <c r="AA3361" s="27">
        <f t="shared" si="367"/>
        <v>0</v>
      </c>
      <c r="AB3361" s="3" t="str">
        <f t="shared" si="368"/>
        <v>Medium</v>
      </c>
      <c r="AC3361" s="3" t="str">
        <f t="shared" si="369"/>
        <v>High</v>
      </c>
      <c r="AD3361" s="3" t="str">
        <f t="shared" si="370"/>
        <v>No</v>
      </c>
    </row>
    <row r="3362" spans="1:30" ht="15" customHeight="1" x14ac:dyDescent="0.3">
      <c r="A3362" s="3" t="s">
        <v>3383</v>
      </c>
      <c r="B3362" s="3">
        <v>37</v>
      </c>
      <c r="C3362" s="3" t="s">
        <v>23</v>
      </c>
      <c r="D3362" s="3" t="s">
        <v>24</v>
      </c>
      <c r="E3362" s="3">
        <v>101365.206489328</v>
      </c>
      <c r="F3362" s="3">
        <v>38</v>
      </c>
      <c r="G3362" s="3">
        <v>838.88764133327697</v>
      </c>
      <c r="H3362" s="3">
        <v>2</v>
      </c>
      <c r="I3362" s="3">
        <v>1144.96731966781</v>
      </c>
      <c r="J3362" s="3">
        <v>39</v>
      </c>
      <c r="K3362" s="3">
        <v>732.75159062455202</v>
      </c>
      <c r="L3362" s="3">
        <v>6</v>
      </c>
      <c r="M3362" s="3">
        <v>9</v>
      </c>
      <c r="N3362" s="3">
        <v>7</v>
      </c>
      <c r="O3362" s="3">
        <v>888</v>
      </c>
      <c r="P3362" s="3">
        <v>2</v>
      </c>
      <c r="Q3362" s="3">
        <v>16535.536579727301</v>
      </c>
      <c r="R3362" s="3">
        <v>0</v>
      </c>
      <c r="S3362" s="3">
        <v>0</v>
      </c>
      <c r="T3362" s="3">
        <v>0</v>
      </c>
      <c r="U3362" s="3">
        <v>6844.7297903830104</v>
      </c>
      <c r="V3362" s="3">
        <v>0</v>
      </c>
      <c r="W3362" s="3" t="str">
        <f>IF(Bank_data3[[#This Row],[credit_risk]]=1,"High Risk","Low Risk")</f>
        <v>Low Risk</v>
      </c>
      <c r="X3362" s="3" t="str">
        <f t="shared" si="364"/>
        <v>35-44</v>
      </c>
      <c r="Y3362" s="3" t="str">
        <f t="shared" si="365"/>
        <v>High Income</v>
      </c>
      <c r="Z3362" s="3" t="str">
        <f t="shared" si="366"/>
        <v>Excellent</v>
      </c>
      <c r="AA3362" s="27">
        <f t="shared" si="367"/>
        <v>0.16312832728721571</v>
      </c>
      <c r="AB3362" s="3" t="str">
        <f t="shared" si="368"/>
        <v>Low</v>
      </c>
      <c r="AC3362" s="3" t="str">
        <f t="shared" si="369"/>
        <v>Low</v>
      </c>
      <c r="AD3362" s="3" t="str">
        <f t="shared" si="370"/>
        <v>Yes</v>
      </c>
    </row>
    <row r="3363" spans="1:30" ht="15" customHeight="1" x14ac:dyDescent="0.3">
      <c r="A3363" s="3" t="s">
        <v>3384</v>
      </c>
      <c r="B3363" s="3">
        <v>30</v>
      </c>
      <c r="C3363" s="3" t="s">
        <v>31</v>
      </c>
      <c r="D3363" s="3" t="s">
        <v>26</v>
      </c>
      <c r="E3363" s="3">
        <v>32997.619041423699</v>
      </c>
      <c r="F3363" s="3">
        <v>136</v>
      </c>
      <c r="G3363" s="3">
        <v>778.54314789801595</v>
      </c>
      <c r="H3363" s="3">
        <v>5</v>
      </c>
      <c r="I3363" s="3">
        <v>1254.5561787946399</v>
      </c>
      <c r="J3363" s="3">
        <v>41</v>
      </c>
      <c r="K3363" s="3">
        <v>299.183135262973</v>
      </c>
      <c r="L3363" s="3">
        <v>75</v>
      </c>
      <c r="M3363" s="3">
        <v>0</v>
      </c>
      <c r="N3363" s="3">
        <v>8</v>
      </c>
      <c r="O3363" s="3">
        <v>427</v>
      </c>
      <c r="P3363" s="3">
        <v>1</v>
      </c>
      <c r="Q3363" s="3">
        <v>22568.516231085301</v>
      </c>
      <c r="R3363" s="3">
        <v>1</v>
      </c>
      <c r="S3363" s="3">
        <v>0</v>
      </c>
      <c r="T3363" s="3">
        <v>0</v>
      </c>
      <c r="U3363" s="3">
        <v>1087.2403417319499</v>
      </c>
      <c r="V3363" s="3">
        <v>1</v>
      </c>
      <c r="W3363" s="3" t="str">
        <f>IF(Bank_data3[[#This Row],[credit_risk]]=1,"High Risk","Low Risk")</f>
        <v>High Risk</v>
      </c>
      <c r="X3363" s="3" t="str">
        <f t="shared" si="364"/>
        <v>25-34</v>
      </c>
      <c r="Y3363" s="3" t="str">
        <f t="shared" si="365"/>
        <v>Low Income</v>
      </c>
      <c r="Z3363" s="3" t="str">
        <f t="shared" si="366"/>
        <v>Poor</v>
      </c>
      <c r="AA3363" s="27">
        <f t="shared" si="367"/>
        <v>0.6839437779663381</v>
      </c>
      <c r="AB3363" s="3" t="str">
        <f t="shared" si="368"/>
        <v>Low</v>
      </c>
      <c r="AC3363" s="3" t="str">
        <f t="shared" si="369"/>
        <v>High</v>
      </c>
      <c r="AD3363" s="3" t="str">
        <f t="shared" si="370"/>
        <v>No</v>
      </c>
    </row>
    <row r="3364" spans="1:30" ht="15" customHeight="1" x14ac:dyDescent="0.3">
      <c r="A3364" s="3" t="s">
        <v>3385</v>
      </c>
      <c r="B3364" s="3">
        <v>42</v>
      </c>
      <c r="C3364" s="3" t="s">
        <v>23</v>
      </c>
      <c r="D3364" s="3" t="s">
        <v>33</v>
      </c>
      <c r="E3364" s="3">
        <v>61805.911832445003</v>
      </c>
      <c r="F3364" s="3">
        <v>216</v>
      </c>
      <c r="G3364" s="3">
        <v>1585.87960414488</v>
      </c>
      <c r="H3364" s="3">
        <v>9</v>
      </c>
      <c r="I3364" s="3">
        <v>717.19557059865303</v>
      </c>
      <c r="J3364" s="3">
        <v>37</v>
      </c>
      <c r="K3364" s="3">
        <v>88.725208405923993</v>
      </c>
      <c r="L3364" s="3">
        <v>22</v>
      </c>
      <c r="M3364" s="3">
        <v>3</v>
      </c>
      <c r="N3364" s="3">
        <v>0</v>
      </c>
      <c r="O3364" s="3">
        <v>698</v>
      </c>
      <c r="P3364" s="3">
        <v>5</v>
      </c>
      <c r="Q3364" s="3">
        <v>5808.11956843191</v>
      </c>
      <c r="R3364" s="3">
        <v>1</v>
      </c>
      <c r="S3364" s="3">
        <v>0</v>
      </c>
      <c r="T3364" s="3">
        <v>0</v>
      </c>
      <c r="U3364" s="3">
        <v>14481.3149321445</v>
      </c>
      <c r="V3364" s="3">
        <v>0</v>
      </c>
      <c r="W3364" s="3" t="str">
        <f>IF(Bank_data3[[#This Row],[credit_risk]]=1,"High Risk","Low Risk")</f>
        <v>Low Risk</v>
      </c>
      <c r="X3364" s="3" t="str">
        <f t="shared" si="364"/>
        <v>35-44</v>
      </c>
      <c r="Y3364" s="3" t="str">
        <f t="shared" si="365"/>
        <v>Middle Income</v>
      </c>
      <c r="Z3364" s="3" t="str">
        <f t="shared" si="366"/>
        <v>Good</v>
      </c>
      <c r="AA3364" s="27">
        <f t="shared" si="367"/>
        <v>9.3973527713297783E-2</v>
      </c>
      <c r="AB3364" s="3" t="str">
        <f t="shared" si="368"/>
        <v>Medium</v>
      </c>
      <c r="AC3364" s="3" t="str">
        <f t="shared" si="369"/>
        <v>Medium</v>
      </c>
      <c r="AD3364" s="3" t="str">
        <f t="shared" si="370"/>
        <v>No</v>
      </c>
    </row>
    <row r="3365" spans="1:30" ht="15" customHeight="1" x14ac:dyDescent="0.3">
      <c r="A3365" s="3" t="s">
        <v>3386</v>
      </c>
      <c r="B3365" s="3">
        <v>67</v>
      </c>
      <c r="C3365" s="3" t="s">
        <v>28</v>
      </c>
      <c r="D3365" s="3" t="s">
        <v>26</v>
      </c>
      <c r="E3365" s="3">
        <v>51364.812757647902</v>
      </c>
      <c r="F3365" s="3">
        <v>72</v>
      </c>
      <c r="G3365" s="3">
        <v>917.87315561604498</v>
      </c>
      <c r="H3365" s="3">
        <v>6</v>
      </c>
      <c r="I3365" s="3">
        <v>1261.3214514430899</v>
      </c>
      <c r="J3365" s="3">
        <v>33</v>
      </c>
      <c r="K3365" s="3">
        <v>696.44113920643895</v>
      </c>
      <c r="L3365" s="3">
        <v>51</v>
      </c>
      <c r="M3365" s="3">
        <v>16</v>
      </c>
      <c r="N3365" s="3">
        <v>5</v>
      </c>
      <c r="O3365" s="3">
        <v>483</v>
      </c>
      <c r="P3365" s="3">
        <v>5</v>
      </c>
      <c r="Q3365" s="3">
        <v>19373.264966703398</v>
      </c>
      <c r="R3365" s="3">
        <v>7</v>
      </c>
      <c r="S3365" s="3">
        <v>1</v>
      </c>
      <c r="T3365" s="3">
        <v>0</v>
      </c>
      <c r="U3365" s="3">
        <v>2914.97015112906</v>
      </c>
      <c r="V3365" s="3">
        <v>1</v>
      </c>
      <c r="W3365" s="3" t="str">
        <f>IF(Bank_data3[[#This Row],[credit_risk]]=1,"High Risk","Low Risk")</f>
        <v>High Risk</v>
      </c>
      <c r="X3365" s="3" t="str">
        <f t="shared" si="364"/>
        <v>55+</v>
      </c>
      <c r="Y3365" s="3" t="str">
        <f t="shared" si="365"/>
        <v>Middle Income</v>
      </c>
      <c r="Z3365" s="3" t="str">
        <f t="shared" si="366"/>
        <v>Poor</v>
      </c>
      <c r="AA3365" s="27">
        <f t="shared" si="367"/>
        <v>0.3771699715544829</v>
      </c>
      <c r="AB3365" s="3" t="str">
        <f t="shared" si="368"/>
        <v>Low</v>
      </c>
      <c r="AC3365" s="3" t="str">
        <f t="shared" si="369"/>
        <v>High</v>
      </c>
      <c r="AD3365" s="3" t="str">
        <f t="shared" si="370"/>
        <v>No</v>
      </c>
    </row>
    <row r="3366" spans="1:30" ht="15" customHeight="1" x14ac:dyDescent="0.3">
      <c r="A3366" s="3" t="s">
        <v>3387</v>
      </c>
      <c r="B3366" s="3">
        <v>41</v>
      </c>
      <c r="C3366" s="3" t="s">
        <v>23</v>
      </c>
      <c r="D3366" s="3" t="s">
        <v>24</v>
      </c>
      <c r="E3366" s="3">
        <v>18156.420823354601</v>
      </c>
      <c r="F3366" s="3">
        <v>236</v>
      </c>
      <c r="G3366" s="3">
        <v>1576.9761587585699</v>
      </c>
      <c r="H3366" s="3">
        <v>10</v>
      </c>
      <c r="I3366" s="3">
        <v>920.04828992495698</v>
      </c>
      <c r="J3366" s="3">
        <v>45</v>
      </c>
      <c r="K3366" s="3">
        <v>728.54477184719997</v>
      </c>
      <c r="L3366" s="3">
        <v>20</v>
      </c>
      <c r="M3366" s="3">
        <v>12</v>
      </c>
      <c r="N3366" s="3">
        <v>3</v>
      </c>
      <c r="O3366" s="3">
        <v>383</v>
      </c>
      <c r="P3366" s="3">
        <v>5</v>
      </c>
      <c r="Q3366" s="3">
        <v>8932.4668264003303</v>
      </c>
      <c r="R3366" s="3">
        <v>4</v>
      </c>
      <c r="S3366" s="3">
        <v>0</v>
      </c>
      <c r="T3366" s="3">
        <v>0</v>
      </c>
      <c r="U3366" s="3">
        <v>7555.5626304869702</v>
      </c>
      <c r="V3366" s="3">
        <v>1</v>
      </c>
      <c r="W3366" s="3" t="str">
        <f>IF(Bank_data3[[#This Row],[credit_risk]]=1,"High Risk","Low Risk")</f>
        <v>High Risk</v>
      </c>
      <c r="X3366" s="3" t="str">
        <f t="shared" si="364"/>
        <v>35-44</v>
      </c>
      <c r="Y3366" s="3" t="str">
        <f t="shared" si="365"/>
        <v>Low Income</v>
      </c>
      <c r="Z3366" s="3" t="str">
        <f t="shared" si="366"/>
        <v>Poor</v>
      </c>
      <c r="AA3366" s="27">
        <f t="shared" si="367"/>
        <v>0.49197289010345585</v>
      </c>
      <c r="AB3366" s="3" t="str">
        <f t="shared" si="368"/>
        <v>Medium</v>
      </c>
      <c r="AC3366" s="3" t="str">
        <f t="shared" si="369"/>
        <v>Medium</v>
      </c>
      <c r="AD3366" s="3" t="str">
        <f t="shared" si="370"/>
        <v>No</v>
      </c>
    </row>
    <row r="3367" spans="1:30" ht="15" customHeight="1" x14ac:dyDescent="0.3">
      <c r="A3367" s="3" t="s">
        <v>3388</v>
      </c>
      <c r="B3367" s="3">
        <v>36</v>
      </c>
      <c r="C3367" s="3" t="s">
        <v>28</v>
      </c>
      <c r="D3367" s="3" t="s">
        <v>33</v>
      </c>
      <c r="E3367" s="3">
        <v>58335.744751947997</v>
      </c>
      <c r="F3367" s="3">
        <v>230</v>
      </c>
      <c r="G3367" s="3">
        <v>3924.2545172370501</v>
      </c>
      <c r="H3367" s="3">
        <v>0</v>
      </c>
      <c r="I3367" s="3">
        <v>1027.82606787498</v>
      </c>
      <c r="J3367" s="3">
        <v>42</v>
      </c>
      <c r="K3367" s="3">
        <v>469.912110398778</v>
      </c>
      <c r="L3367" s="3">
        <v>75</v>
      </c>
      <c r="M3367" s="3">
        <v>1</v>
      </c>
      <c r="N3367" s="3">
        <v>9</v>
      </c>
      <c r="O3367" s="3">
        <v>739</v>
      </c>
      <c r="P3367" s="3">
        <v>5</v>
      </c>
      <c r="Q3367" s="3">
        <v>7500.7723196717698</v>
      </c>
      <c r="R3367" s="3">
        <v>0</v>
      </c>
      <c r="S3367" s="3">
        <v>0</v>
      </c>
      <c r="T3367" s="3">
        <v>0</v>
      </c>
      <c r="U3367" s="3">
        <v>4596.9074013090303</v>
      </c>
      <c r="V3367" s="3">
        <v>0</v>
      </c>
      <c r="W3367" s="3" t="str">
        <f>IF(Bank_data3[[#This Row],[credit_risk]]=1,"High Risk","Low Risk")</f>
        <v>Low Risk</v>
      </c>
      <c r="X3367" s="3" t="str">
        <f t="shared" si="364"/>
        <v>35-44</v>
      </c>
      <c r="Y3367" s="3" t="str">
        <f t="shared" si="365"/>
        <v>Middle Income</v>
      </c>
      <c r="Z3367" s="3" t="str">
        <f t="shared" si="366"/>
        <v>Good</v>
      </c>
      <c r="AA3367" s="27">
        <f t="shared" si="367"/>
        <v>0.12857935304616638</v>
      </c>
      <c r="AB3367" s="3" t="str">
        <f t="shared" si="368"/>
        <v>Medium</v>
      </c>
      <c r="AC3367" s="3" t="str">
        <f t="shared" si="369"/>
        <v>High</v>
      </c>
      <c r="AD3367" s="3" t="str">
        <f t="shared" si="370"/>
        <v>No</v>
      </c>
    </row>
    <row r="3368" spans="1:30" ht="15" customHeight="1" x14ac:dyDescent="0.3">
      <c r="A3368" s="3" t="s">
        <v>3389</v>
      </c>
      <c r="B3368" s="3">
        <v>24</v>
      </c>
      <c r="C3368" s="3" t="s">
        <v>23</v>
      </c>
      <c r="D3368" s="3" t="s">
        <v>26</v>
      </c>
      <c r="E3368" s="3">
        <v>41165.123361547099</v>
      </c>
      <c r="F3368" s="3">
        <v>75</v>
      </c>
      <c r="G3368" s="3">
        <v>935.29436833473505</v>
      </c>
      <c r="H3368" s="3">
        <v>7</v>
      </c>
      <c r="I3368" s="3">
        <v>1283.6822625369</v>
      </c>
      <c r="J3368" s="3">
        <v>1</v>
      </c>
      <c r="K3368" s="3">
        <v>218.07611239804899</v>
      </c>
      <c r="L3368" s="3">
        <v>22</v>
      </c>
      <c r="M3368" s="3">
        <v>14</v>
      </c>
      <c r="N3368" s="3">
        <v>9</v>
      </c>
      <c r="O3368" s="3">
        <v>875</v>
      </c>
      <c r="P3368" s="3">
        <v>4</v>
      </c>
      <c r="Q3368" s="3">
        <v>3863.3088116335598</v>
      </c>
      <c r="R3368" s="3">
        <v>6</v>
      </c>
      <c r="S3368" s="3">
        <v>1</v>
      </c>
      <c r="T3368" s="3">
        <v>0</v>
      </c>
      <c r="U3368" s="3">
        <v>4385.91191133546</v>
      </c>
      <c r="V3368" s="3">
        <v>1</v>
      </c>
      <c r="W3368" s="3" t="str">
        <f>IF(Bank_data3[[#This Row],[credit_risk]]=1,"High Risk","Low Risk")</f>
        <v>High Risk</v>
      </c>
      <c r="X3368" s="3" t="str">
        <f t="shared" si="364"/>
        <v>18-24</v>
      </c>
      <c r="Y3368" s="3" t="str">
        <f t="shared" si="365"/>
        <v>Low Income</v>
      </c>
      <c r="Z3368" s="3" t="str">
        <f t="shared" si="366"/>
        <v>Excellent</v>
      </c>
      <c r="AA3368" s="27">
        <f t="shared" si="367"/>
        <v>9.3849076503492973E-2</v>
      </c>
      <c r="AB3368" s="3" t="str">
        <f t="shared" si="368"/>
        <v>Low</v>
      </c>
      <c r="AC3368" s="3" t="str">
        <f t="shared" si="369"/>
        <v>Medium</v>
      </c>
      <c r="AD3368" s="3" t="str">
        <f t="shared" si="370"/>
        <v>No</v>
      </c>
    </row>
    <row r="3369" spans="1:30" ht="15" customHeight="1" x14ac:dyDescent="0.3">
      <c r="A3369" s="3" t="s">
        <v>3390</v>
      </c>
      <c r="B3369" s="3">
        <v>63</v>
      </c>
      <c r="C3369" s="3" t="s">
        <v>31</v>
      </c>
      <c r="D3369" s="3" t="s">
        <v>24</v>
      </c>
      <c r="E3369" s="3">
        <v>77603.015137645605</v>
      </c>
      <c r="F3369" s="3">
        <v>18</v>
      </c>
      <c r="G3369" s="3">
        <v>1773.24425154498</v>
      </c>
      <c r="H3369" s="3">
        <v>3</v>
      </c>
      <c r="I3369" s="3">
        <v>1061.4717875317399</v>
      </c>
      <c r="J3369" s="3">
        <v>35</v>
      </c>
      <c r="K3369" s="3">
        <v>15.187655797477699</v>
      </c>
      <c r="L3369" s="3">
        <v>68</v>
      </c>
      <c r="M3369" s="3">
        <v>11</v>
      </c>
      <c r="N3369" s="3">
        <v>4</v>
      </c>
      <c r="O3369" s="3">
        <v>532</v>
      </c>
      <c r="P3369" s="3">
        <v>3</v>
      </c>
      <c r="Q3369" s="3">
        <v>11526.9191938351</v>
      </c>
      <c r="R3369" s="3">
        <v>2</v>
      </c>
      <c r="S3369" s="3">
        <v>1</v>
      </c>
      <c r="T3369" s="3">
        <v>0</v>
      </c>
      <c r="U3369" s="3">
        <v>2090.3833889980901</v>
      </c>
      <c r="V3369" s="3">
        <v>1</v>
      </c>
      <c r="W3369" s="3" t="str">
        <f>IF(Bank_data3[[#This Row],[credit_risk]]=1,"High Risk","Low Risk")</f>
        <v>High Risk</v>
      </c>
      <c r="X3369" s="3" t="str">
        <f t="shared" si="364"/>
        <v>55+</v>
      </c>
      <c r="Y3369" s="3" t="str">
        <f t="shared" si="365"/>
        <v>Middle Income</v>
      </c>
      <c r="Z3369" s="3" t="str">
        <f t="shared" si="366"/>
        <v>Poor</v>
      </c>
      <c r="AA3369" s="27">
        <f t="shared" si="367"/>
        <v>0.14853700173104917</v>
      </c>
      <c r="AB3369" s="3" t="str">
        <f t="shared" si="368"/>
        <v>Medium</v>
      </c>
      <c r="AC3369" s="3" t="str">
        <f t="shared" si="369"/>
        <v>High</v>
      </c>
      <c r="AD3369" s="3" t="str">
        <f t="shared" si="370"/>
        <v>No</v>
      </c>
    </row>
    <row r="3370" spans="1:30" ht="15" customHeight="1" x14ac:dyDescent="0.3">
      <c r="A3370" s="3" t="s">
        <v>3391</v>
      </c>
      <c r="B3370" s="3">
        <v>30</v>
      </c>
      <c r="C3370" s="3" t="s">
        <v>28</v>
      </c>
      <c r="D3370" s="3" t="s">
        <v>26</v>
      </c>
      <c r="E3370" s="3">
        <v>42889.606440109397</v>
      </c>
      <c r="F3370" s="3">
        <v>233</v>
      </c>
      <c r="G3370" s="3">
        <v>93.259245881755504</v>
      </c>
      <c r="H3370" s="3">
        <v>8</v>
      </c>
      <c r="I3370" s="3">
        <v>1120.5984471034899</v>
      </c>
      <c r="J3370" s="3">
        <v>5</v>
      </c>
      <c r="K3370" s="3">
        <v>508.70477902826002</v>
      </c>
      <c r="L3370" s="3">
        <v>17</v>
      </c>
      <c r="M3370" s="3">
        <v>1</v>
      </c>
      <c r="N3370" s="3">
        <v>5</v>
      </c>
      <c r="O3370" s="3">
        <v>828</v>
      </c>
      <c r="P3370" s="3">
        <v>1</v>
      </c>
      <c r="Q3370" s="3">
        <v>12858.4673720391</v>
      </c>
      <c r="R3370" s="3">
        <v>4</v>
      </c>
      <c r="S3370" s="3">
        <v>0</v>
      </c>
      <c r="T3370" s="3">
        <v>0</v>
      </c>
      <c r="U3370" s="3">
        <v>11021.360679698601</v>
      </c>
      <c r="V3370" s="3">
        <v>1</v>
      </c>
      <c r="W3370" s="3" t="str">
        <f>IF(Bank_data3[[#This Row],[credit_risk]]=1,"High Risk","Low Risk")</f>
        <v>High Risk</v>
      </c>
      <c r="X3370" s="3" t="str">
        <f t="shared" si="364"/>
        <v>25-34</v>
      </c>
      <c r="Y3370" s="3" t="str">
        <f t="shared" si="365"/>
        <v>Low Income</v>
      </c>
      <c r="Z3370" s="3" t="str">
        <f t="shared" si="366"/>
        <v>Excellent</v>
      </c>
      <c r="AA3370" s="27">
        <f t="shared" si="367"/>
        <v>0.29980380887837083</v>
      </c>
      <c r="AB3370" s="3" t="str">
        <f t="shared" si="368"/>
        <v>Low</v>
      </c>
      <c r="AC3370" s="3" t="str">
        <f t="shared" si="369"/>
        <v>Medium</v>
      </c>
      <c r="AD3370" s="3" t="str">
        <f t="shared" si="370"/>
        <v>No</v>
      </c>
    </row>
    <row r="3371" spans="1:30" ht="15" customHeight="1" x14ac:dyDescent="0.3">
      <c r="A3371" s="3" t="s">
        <v>3392</v>
      </c>
      <c r="B3371" s="3">
        <v>49</v>
      </c>
      <c r="C3371" s="3" t="s">
        <v>28</v>
      </c>
      <c r="D3371" s="3" t="s">
        <v>33</v>
      </c>
      <c r="E3371" s="3">
        <v>41865.944553988797</v>
      </c>
      <c r="F3371" s="3">
        <v>176</v>
      </c>
      <c r="G3371" s="3">
        <v>1918.6396558748299</v>
      </c>
      <c r="H3371" s="3">
        <v>10</v>
      </c>
      <c r="I3371" s="3">
        <v>663.70351335115299</v>
      </c>
      <c r="J3371" s="3">
        <v>35</v>
      </c>
      <c r="K3371" s="3">
        <v>628.16217172237498</v>
      </c>
      <c r="L3371" s="3">
        <v>36</v>
      </c>
      <c r="M3371" s="3">
        <v>6</v>
      </c>
      <c r="N3371" s="3">
        <v>5</v>
      </c>
      <c r="O3371" s="3">
        <v>392</v>
      </c>
      <c r="P3371" s="3">
        <v>2</v>
      </c>
      <c r="Q3371" s="3">
        <v>4836.9729220024201</v>
      </c>
      <c r="R3371" s="3">
        <v>4</v>
      </c>
      <c r="S3371" s="3">
        <v>0</v>
      </c>
      <c r="T3371" s="3">
        <v>0</v>
      </c>
      <c r="U3371" s="3">
        <v>12404.207771170701</v>
      </c>
      <c r="V3371" s="3">
        <v>1</v>
      </c>
      <c r="W3371" s="3" t="str">
        <f>IF(Bank_data3[[#This Row],[credit_risk]]=1,"High Risk","Low Risk")</f>
        <v>High Risk</v>
      </c>
      <c r="X3371" s="3" t="str">
        <f t="shared" si="364"/>
        <v>45-54</v>
      </c>
      <c r="Y3371" s="3" t="str">
        <f t="shared" si="365"/>
        <v>Low Income</v>
      </c>
      <c r="Z3371" s="3" t="str">
        <f t="shared" si="366"/>
        <v>Poor</v>
      </c>
      <c r="AA3371" s="27">
        <f t="shared" si="367"/>
        <v>0.11553478545706371</v>
      </c>
      <c r="AB3371" s="3" t="str">
        <f t="shared" si="368"/>
        <v>Medium</v>
      </c>
      <c r="AC3371" s="3" t="str">
        <f t="shared" si="369"/>
        <v>High</v>
      </c>
      <c r="AD3371" s="3" t="str">
        <f t="shared" si="370"/>
        <v>No</v>
      </c>
    </row>
    <row r="3372" spans="1:30" ht="15" customHeight="1" x14ac:dyDescent="0.3">
      <c r="A3372" s="3" t="s">
        <v>3393</v>
      </c>
      <c r="B3372" s="3">
        <v>34</v>
      </c>
      <c r="C3372" s="3" t="s">
        <v>28</v>
      </c>
      <c r="D3372" s="3" t="s">
        <v>33</v>
      </c>
      <c r="E3372" s="3">
        <v>77595.238865323496</v>
      </c>
      <c r="F3372" s="3">
        <v>189</v>
      </c>
      <c r="G3372" s="3">
        <v>935.67242654341101</v>
      </c>
      <c r="H3372" s="3">
        <v>10</v>
      </c>
      <c r="I3372" s="3">
        <v>1324.4090403123901</v>
      </c>
      <c r="J3372" s="3">
        <v>21</v>
      </c>
      <c r="K3372" s="3">
        <v>296.79284335302998</v>
      </c>
      <c r="L3372" s="3">
        <v>6</v>
      </c>
      <c r="M3372" s="3">
        <v>3</v>
      </c>
      <c r="N3372" s="3">
        <v>6</v>
      </c>
      <c r="O3372" s="3">
        <v>889</v>
      </c>
      <c r="P3372" s="3">
        <v>1</v>
      </c>
      <c r="Q3372" s="3">
        <v>20546.266553654699</v>
      </c>
      <c r="R3372" s="3">
        <v>2</v>
      </c>
      <c r="S3372" s="3">
        <v>0</v>
      </c>
      <c r="T3372" s="3">
        <v>0</v>
      </c>
      <c r="U3372" s="3">
        <v>10369.412620155201</v>
      </c>
      <c r="V3372" s="3">
        <v>0</v>
      </c>
      <c r="W3372" s="3" t="str">
        <f>IF(Bank_data3[[#This Row],[credit_risk]]=1,"High Risk","Low Risk")</f>
        <v>Low Risk</v>
      </c>
      <c r="X3372" s="3" t="str">
        <f t="shared" si="364"/>
        <v>25-34</v>
      </c>
      <c r="Y3372" s="3" t="str">
        <f t="shared" si="365"/>
        <v>Middle Income</v>
      </c>
      <c r="Z3372" s="3" t="str">
        <f t="shared" si="366"/>
        <v>Excellent</v>
      </c>
      <c r="AA3372" s="27">
        <f t="shared" si="367"/>
        <v>0.26478772221212415</v>
      </c>
      <c r="AB3372" s="3" t="str">
        <f t="shared" si="368"/>
        <v>Low</v>
      </c>
      <c r="AC3372" s="3" t="str">
        <f t="shared" si="369"/>
        <v>Low</v>
      </c>
      <c r="AD3372" s="3" t="str">
        <f t="shared" si="370"/>
        <v>No</v>
      </c>
    </row>
    <row r="3373" spans="1:30" ht="15" customHeight="1" x14ac:dyDescent="0.3">
      <c r="A3373" s="3" t="s">
        <v>3394</v>
      </c>
      <c r="B3373" s="3">
        <v>46</v>
      </c>
      <c r="C3373" s="3" t="s">
        <v>23</v>
      </c>
      <c r="D3373" s="3" t="s">
        <v>33</v>
      </c>
      <c r="E3373" s="3">
        <v>48821.8283884009</v>
      </c>
      <c r="F3373" s="3">
        <v>40</v>
      </c>
      <c r="G3373" s="3">
        <v>1734.11110898373</v>
      </c>
      <c r="H3373" s="3">
        <v>5</v>
      </c>
      <c r="I3373" s="3">
        <v>1043.4903488766399</v>
      </c>
      <c r="J3373" s="3">
        <v>4</v>
      </c>
      <c r="K3373" s="3">
        <v>700.50590777242803</v>
      </c>
      <c r="L3373" s="3">
        <v>60</v>
      </c>
      <c r="M3373" s="3">
        <v>13</v>
      </c>
      <c r="N3373" s="3">
        <v>8</v>
      </c>
      <c r="O3373" s="3">
        <v>776</v>
      </c>
      <c r="P3373" s="3">
        <v>0</v>
      </c>
      <c r="Q3373" s="3">
        <v>8353.2455292590603</v>
      </c>
      <c r="R3373" s="3">
        <v>1</v>
      </c>
      <c r="S3373" s="3">
        <v>0</v>
      </c>
      <c r="T3373" s="3">
        <v>0</v>
      </c>
      <c r="U3373" s="3">
        <v>14686.778700233701</v>
      </c>
      <c r="V3373" s="3">
        <v>0</v>
      </c>
      <c r="W3373" s="3" t="str">
        <f>IF(Bank_data3[[#This Row],[credit_risk]]=1,"High Risk","Low Risk")</f>
        <v>Low Risk</v>
      </c>
      <c r="X3373" s="3" t="str">
        <f t="shared" si="364"/>
        <v>45-54</v>
      </c>
      <c r="Y3373" s="3" t="str">
        <f t="shared" si="365"/>
        <v>Low Income</v>
      </c>
      <c r="Z3373" s="3" t="str">
        <f t="shared" si="366"/>
        <v>Very Good</v>
      </c>
      <c r="AA3373" s="27">
        <f t="shared" si="367"/>
        <v>0.17109653212503664</v>
      </c>
      <c r="AB3373" s="3" t="str">
        <f t="shared" si="368"/>
        <v>Medium</v>
      </c>
      <c r="AC3373" s="3" t="str">
        <f t="shared" si="369"/>
        <v>High</v>
      </c>
      <c r="AD3373" s="3" t="str">
        <f t="shared" si="370"/>
        <v>No</v>
      </c>
    </row>
    <row r="3374" spans="1:30" ht="15" customHeight="1" x14ac:dyDescent="0.3">
      <c r="A3374" s="3" t="s">
        <v>3395</v>
      </c>
      <c r="B3374" s="3">
        <v>54</v>
      </c>
      <c r="C3374" s="3" t="s">
        <v>23</v>
      </c>
      <c r="D3374" s="3" t="s">
        <v>33</v>
      </c>
      <c r="E3374" s="3">
        <v>70931.798487448803</v>
      </c>
      <c r="F3374" s="3">
        <v>227</v>
      </c>
      <c r="G3374" s="3">
        <v>1712.71363437064</v>
      </c>
      <c r="H3374" s="3">
        <v>0</v>
      </c>
      <c r="I3374" s="3">
        <v>844.12300124417402</v>
      </c>
      <c r="J3374" s="3">
        <v>37</v>
      </c>
      <c r="K3374" s="3">
        <v>142.10293024874599</v>
      </c>
      <c r="L3374" s="3">
        <v>2</v>
      </c>
      <c r="M3374" s="3">
        <v>17</v>
      </c>
      <c r="N3374" s="3">
        <v>3</v>
      </c>
      <c r="O3374" s="3">
        <v>660</v>
      </c>
      <c r="P3374" s="3">
        <v>5</v>
      </c>
      <c r="Q3374" s="3">
        <v>11769.053764710899</v>
      </c>
      <c r="R3374" s="3">
        <v>3</v>
      </c>
      <c r="S3374" s="3">
        <v>0</v>
      </c>
      <c r="T3374" s="3">
        <v>1</v>
      </c>
      <c r="U3374" s="3">
        <v>4471.8368716205496</v>
      </c>
      <c r="V3374" s="3">
        <v>1</v>
      </c>
      <c r="W3374" s="3" t="str">
        <f>IF(Bank_data3[[#This Row],[credit_risk]]=1,"High Risk","Low Risk")</f>
        <v>High Risk</v>
      </c>
      <c r="X3374" s="3" t="str">
        <f t="shared" si="364"/>
        <v>45-54</v>
      </c>
      <c r="Y3374" s="3" t="str">
        <f t="shared" si="365"/>
        <v>Middle Income</v>
      </c>
      <c r="Z3374" s="3" t="str">
        <f t="shared" si="366"/>
        <v>Fair</v>
      </c>
      <c r="AA3374" s="27">
        <f t="shared" si="367"/>
        <v>0.16592070151433427</v>
      </c>
      <c r="AB3374" s="3" t="str">
        <f t="shared" si="368"/>
        <v>Medium</v>
      </c>
      <c r="AC3374" s="3" t="str">
        <f t="shared" si="369"/>
        <v>Low</v>
      </c>
      <c r="AD3374" s="3" t="str">
        <f t="shared" si="370"/>
        <v>No</v>
      </c>
    </row>
    <row r="3375" spans="1:30" ht="15" customHeight="1" x14ac:dyDescent="0.3">
      <c r="A3375" s="3" t="s">
        <v>3396</v>
      </c>
      <c r="B3375" s="3">
        <v>52</v>
      </c>
      <c r="C3375" s="3" t="s">
        <v>31</v>
      </c>
      <c r="D3375" s="3" t="s">
        <v>33</v>
      </c>
      <c r="E3375" s="3">
        <v>57638.469918619398</v>
      </c>
      <c r="F3375" s="3">
        <v>20</v>
      </c>
      <c r="G3375" s="3">
        <v>1611.28905641608</v>
      </c>
      <c r="H3375" s="3">
        <v>1</v>
      </c>
      <c r="I3375" s="3">
        <v>1185.37603541259</v>
      </c>
      <c r="J3375" s="3">
        <v>40</v>
      </c>
      <c r="K3375" s="3">
        <v>517.87445077128996</v>
      </c>
      <c r="L3375" s="3">
        <v>0</v>
      </c>
      <c r="M3375" s="3">
        <v>10</v>
      </c>
      <c r="N3375" s="3">
        <v>8</v>
      </c>
      <c r="O3375" s="3">
        <v>410</v>
      </c>
      <c r="P3375" s="3">
        <v>4</v>
      </c>
      <c r="Q3375" s="3">
        <v>13390.2364591644</v>
      </c>
      <c r="R3375" s="3">
        <v>6</v>
      </c>
      <c r="S3375" s="3">
        <v>1</v>
      </c>
      <c r="T3375" s="3">
        <v>0</v>
      </c>
      <c r="U3375" s="3">
        <v>6624.4884348925898</v>
      </c>
      <c r="V3375" s="3">
        <v>1</v>
      </c>
      <c r="W3375" s="3" t="str">
        <f>IF(Bank_data3[[#This Row],[credit_risk]]=1,"High Risk","Low Risk")</f>
        <v>High Risk</v>
      </c>
      <c r="X3375" s="3" t="str">
        <f t="shared" si="364"/>
        <v>45-54</v>
      </c>
      <c r="Y3375" s="3" t="str">
        <f t="shared" si="365"/>
        <v>Middle Income</v>
      </c>
      <c r="Z3375" s="3" t="str">
        <f t="shared" si="366"/>
        <v>Poor</v>
      </c>
      <c r="AA3375" s="27">
        <f t="shared" si="367"/>
        <v>0.23231422482363379</v>
      </c>
      <c r="AB3375" s="3" t="str">
        <f t="shared" si="368"/>
        <v>Medium</v>
      </c>
      <c r="AC3375" s="3" t="str">
        <f t="shared" si="369"/>
        <v>Low</v>
      </c>
      <c r="AD3375" s="3" t="str">
        <f t="shared" si="370"/>
        <v>No</v>
      </c>
    </row>
    <row r="3376" spans="1:30" ht="15" customHeight="1" x14ac:dyDescent="0.3">
      <c r="A3376" s="3" t="s">
        <v>3397</v>
      </c>
      <c r="B3376" s="3">
        <v>39</v>
      </c>
      <c r="C3376" s="3" t="s">
        <v>28</v>
      </c>
      <c r="D3376" s="3" t="s">
        <v>26</v>
      </c>
      <c r="E3376" s="3">
        <v>57879.886303462503</v>
      </c>
      <c r="F3376" s="3">
        <v>14</v>
      </c>
      <c r="G3376" s="3">
        <v>742.04480247502295</v>
      </c>
      <c r="H3376" s="3">
        <v>2</v>
      </c>
      <c r="I3376" s="3">
        <v>1705.74067421618</v>
      </c>
      <c r="J3376" s="3">
        <v>21</v>
      </c>
      <c r="K3376" s="3">
        <v>0</v>
      </c>
      <c r="L3376" s="3">
        <v>59</v>
      </c>
      <c r="M3376" s="3">
        <v>2</v>
      </c>
      <c r="N3376" s="3">
        <v>0</v>
      </c>
      <c r="O3376" s="3">
        <v>641</v>
      </c>
      <c r="P3376" s="3">
        <v>5</v>
      </c>
      <c r="Q3376" s="3">
        <v>29974.849400821899</v>
      </c>
      <c r="R3376" s="3">
        <v>5</v>
      </c>
      <c r="S3376" s="3">
        <v>0</v>
      </c>
      <c r="T3376" s="3">
        <v>0</v>
      </c>
      <c r="U3376" s="3">
        <v>4835.5413974224602</v>
      </c>
      <c r="V3376" s="3">
        <v>1</v>
      </c>
      <c r="W3376" s="3" t="str">
        <f>IF(Bank_data3[[#This Row],[credit_risk]]=1,"High Risk","Low Risk")</f>
        <v>High Risk</v>
      </c>
      <c r="X3376" s="3" t="str">
        <f t="shared" si="364"/>
        <v>35-44</v>
      </c>
      <c r="Y3376" s="3" t="str">
        <f t="shared" si="365"/>
        <v>Middle Income</v>
      </c>
      <c r="Z3376" s="3" t="str">
        <f t="shared" si="366"/>
        <v>Fair</v>
      </c>
      <c r="AA3376" s="27">
        <f t="shared" si="367"/>
        <v>0.51788023984125786</v>
      </c>
      <c r="AB3376" s="3" t="str">
        <f t="shared" si="368"/>
        <v>Low</v>
      </c>
      <c r="AC3376" s="3" t="str">
        <f t="shared" si="369"/>
        <v>High</v>
      </c>
      <c r="AD3376" s="3" t="str">
        <f t="shared" si="370"/>
        <v>No</v>
      </c>
    </row>
    <row r="3377" spans="1:30" ht="15" customHeight="1" x14ac:dyDescent="0.3">
      <c r="A3377" s="3" t="s">
        <v>3398</v>
      </c>
      <c r="B3377" s="3">
        <v>35</v>
      </c>
      <c r="C3377" s="3" t="s">
        <v>28</v>
      </c>
      <c r="D3377" s="3" t="s">
        <v>33</v>
      </c>
      <c r="E3377" s="3">
        <v>45607.147288152701</v>
      </c>
      <c r="F3377" s="3">
        <v>56</v>
      </c>
      <c r="G3377" s="3">
        <v>1272.9276874550501</v>
      </c>
      <c r="H3377" s="3">
        <v>1</v>
      </c>
      <c r="I3377" s="3">
        <v>390.87642436232301</v>
      </c>
      <c r="J3377" s="3">
        <v>47</v>
      </c>
      <c r="K3377" s="3">
        <v>262.786090283428</v>
      </c>
      <c r="L3377" s="3">
        <v>5</v>
      </c>
      <c r="M3377" s="3">
        <v>2</v>
      </c>
      <c r="N3377" s="3">
        <v>8</v>
      </c>
      <c r="O3377" s="3">
        <v>607</v>
      </c>
      <c r="P3377" s="3">
        <v>5</v>
      </c>
      <c r="Q3377" s="3">
        <v>19695.981026971702</v>
      </c>
      <c r="R3377" s="3">
        <v>6</v>
      </c>
      <c r="S3377" s="3">
        <v>0</v>
      </c>
      <c r="T3377" s="3">
        <v>0</v>
      </c>
      <c r="U3377" s="3">
        <v>10103.234282372399</v>
      </c>
      <c r="V3377" s="3">
        <v>1</v>
      </c>
      <c r="W3377" s="3" t="str">
        <f>IF(Bank_data3[[#This Row],[credit_risk]]=1,"High Risk","Low Risk")</f>
        <v>High Risk</v>
      </c>
      <c r="X3377" s="3" t="str">
        <f t="shared" si="364"/>
        <v>35-44</v>
      </c>
      <c r="Y3377" s="3" t="str">
        <f t="shared" si="365"/>
        <v>Low Income</v>
      </c>
      <c r="Z3377" s="3" t="str">
        <f t="shared" si="366"/>
        <v>Fair</v>
      </c>
      <c r="AA3377" s="27">
        <f t="shared" si="367"/>
        <v>0.43186171900929432</v>
      </c>
      <c r="AB3377" s="3" t="str">
        <f t="shared" si="368"/>
        <v>Medium</v>
      </c>
      <c r="AC3377" s="3" t="str">
        <f t="shared" si="369"/>
        <v>Low</v>
      </c>
      <c r="AD3377" s="3" t="str">
        <f t="shared" si="370"/>
        <v>No</v>
      </c>
    </row>
    <row r="3378" spans="1:30" ht="15" customHeight="1" x14ac:dyDescent="0.3">
      <c r="A3378" s="3" t="s">
        <v>3399</v>
      </c>
      <c r="B3378" s="3">
        <v>53</v>
      </c>
      <c r="C3378" s="3" t="s">
        <v>23</v>
      </c>
      <c r="D3378" s="3" t="s">
        <v>33</v>
      </c>
      <c r="E3378" s="3">
        <v>59039.780822726098</v>
      </c>
      <c r="F3378" s="3">
        <v>221</v>
      </c>
      <c r="G3378" s="3">
        <v>1688.5742495300101</v>
      </c>
      <c r="H3378" s="3">
        <v>9</v>
      </c>
      <c r="I3378" s="3">
        <v>518.69358197685096</v>
      </c>
      <c r="J3378" s="3">
        <v>10</v>
      </c>
      <c r="K3378" s="3">
        <v>61.959694764655801</v>
      </c>
      <c r="L3378" s="3">
        <v>70</v>
      </c>
      <c r="M3378" s="3">
        <v>17</v>
      </c>
      <c r="N3378" s="3">
        <v>7</v>
      </c>
      <c r="O3378" s="3">
        <v>716</v>
      </c>
      <c r="P3378" s="3">
        <v>0</v>
      </c>
      <c r="Q3378" s="3">
        <v>16893.4616608221</v>
      </c>
      <c r="R3378" s="3">
        <v>3</v>
      </c>
      <c r="S3378" s="3">
        <v>0</v>
      </c>
      <c r="T3378" s="3">
        <v>0</v>
      </c>
      <c r="U3378" s="3">
        <v>8889.6318942723901</v>
      </c>
      <c r="V3378" s="3">
        <v>0</v>
      </c>
      <c r="W3378" s="3" t="str">
        <f>IF(Bank_data3[[#This Row],[credit_risk]]=1,"High Risk","Low Risk")</f>
        <v>Low Risk</v>
      </c>
      <c r="X3378" s="3" t="str">
        <f t="shared" si="364"/>
        <v>45-54</v>
      </c>
      <c r="Y3378" s="3" t="str">
        <f t="shared" si="365"/>
        <v>Middle Income</v>
      </c>
      <c r="Z3378" s="3" t="str">
        <f t="shared" si="366"/>
        <v>Good</v>
      </c>
      <c r="AA3378" s="27">
        <f t="shared" si="367"/>
        <v>0.28613693047992017</v>
      </c>
      <c r="AB3378" s="3" t="str">
        <f t="shared" si="368"/>
        <v>Medium</v>
      </c>
      <c r="AC3378" s="3" t="str">
        <f t="shared" si="369"/>
        <v>High</v>
      </c>
      <c r="AD3378" s="3" t="str">
        <f t="shared" si="370"/>
        <v>No</v>
      </c>
    </row>
    <row r="3379" spans="1:30" ht="15" customHeight="1" x14ac:dyDescent="0.3">
      <c r="A3379" s="3" t="s">
        <v>3400</v>
      </c>
      <c r="B3379" s="3">
        <v>21</v>
      </c>
      <c r="C3379" s="3" t="s">
        <v>23</v>
      </c>
      <c r="D3379" s="3" t="s">
        <v>24</v>
      </c>
      <c r="E3379" s="3">
        <v>47633.147384193901</v>
      </c>
      <c r="F3379" s="3">
        <v>177</v>
      </c>
      <c r="G3379" s="3">
        <v>1305.88994763812</v>
      </c>
      <c r="H3379" s="3">
        <v>6</v>
      </c>
      <c r="I3379" s="3">
        <v>1739.8568580925601</v>
      </c>
      <c r="J3379" s="3">
        <v>42</v>
      </c>
      <c r="K3379" s="3">
        <v>641.028903877267</v>
      </c>
      <c r="L3379" s="3">
        <v>57</v>
      </c>
      <c r="M3379" s="3">
        <v>0</v>
      </c>
      <c r="N3379" s="3">
        <v>1</v>
      </c>
      <c r="O3379" s="3">
        <v>376</v>
      </c>
      <c r="P3379" s="3">
        <v>2</v>
      </c>
      <c r="Q3379" s="3">
        <v>9351.4414982136495</v>
      </c>
      <c r="R3379" s="3">
        <v>5</v>
      </c>
      <c r="S3379" s="3">
        <v>0</v>
      </c>
      <c r="T3379" s="3">
        <v>0</v>
      </c>
      <c r="U3379" s="3">
        <v>1037.31203424311</v>
      </c>
      <c r="V3379" s="3">
        <v>1</v>
      </c>
      <c r="W3379" s="3" t="str">
        <f>IF(Bank_data3[[#This Row],[credit_risk]]=1,"High Risk","Low Risk")</f>
        <v>High Risk</v>
      </c>
      <c r="X3379" s="3" t="str">
        <f t="shared" si="364"/>
        <v>18-24</v>
      </c>
      <c r="Y3379" s="3" t="str">
        <f t="shared" si="365"/>
        <v>Low Income</v>
      </c>
      <c r="Z3379" s="3" t="str">
        <f t="shared" si="366"/>
        <v>Poor</v>
      </c>
      <c r="AA3379" s="27">
        <f t="shared" si="367"/>
        <v>0.19632214144465157</v>
      </c>
      <c r="AB3379" s="3" t="str">
        <f t="shared" si="368"/>
        <v>Medium</v>
      </c>
      <c r="AC3379" s="3" t="str">
        <f t="shared" si="369"/>
        <v>High</v>
      </c>
      <c r="AD3379" s="3" t="str">
        <f t="shared" si="370"/>
        <v>No</v>
      </c>
    </row>
    <row r="3380" spans="1:30" ht="15" customHeight="1" x14ac:dyDescent="0.3">
      <c r="A3380" s="3" t="s">
        <v>3401</v>
      </c>
      <c r="B3380" s="3">
        <v>54</v>
      </c>
      <c r="C3380" s="3" t="s">
        <v>31</v>
      </c>
      <c r="D3380" s="3" t="s">
        <v>33</v>
      </c>
      <c r="E3380" s="3">
        <v>35531.537942185401</v>
      </c>
      <c r="F3380" s="3">
        <v>3</v>
      </c>
      <c r="G3380" s="3">
        <v>2622.6460679503898</v>
      </c>
      <c r="H3380" s="3">
        <v>11</v>
      </c>
      <c r="I3380" s="3">
        <v>949.34319480653096</v>
      </c>
      <c r="J3380" s="3">
        <v>30</v>
      </c>
      <c r="K3380" s="3">
        <v>585.26827283232501</v>
      </c>
      <c r="L3380" s="3">
        <v>30</v>
      </c>
      <c r="M3380" s="3">
        <v>12</v>
      </c>
      <c r="N3380" s="3">
        <v>6</v>
      </c>
      <c r="O3380" s="3">
        <v>567</v>
      </c>
      <c r="P3380" s="3">
        <v>1</v>
      </c>
      <c r="Q3380" s="3">
        <v>14243.2768881047</v>
      </c>
      <c r="R3380" s="3">
        <v>6</v>
      </c>
      <c r="S3380" s="3">
        <v>0</v>
      </c>
      <c r="T3380" s="3">
        <v>0</v>
      </c>
      <c r="U3380" s="3">
        <v>13908.7727004634</v>
      </c>
      <c r="V3380" s="3">
        <v>1</v>
      </c>
      <c r="W3380" s="3" t="str">
        <f>IF(Bank_data3[[#This Row],[credit_risk]]=1,"High Risk","Low Risk")</f>
        <v>High Risk</v>
      </c>
      <c r="X3380" s="3" t="str">
        <f t="shared" si="364"/>
        <v>45-54</v>
      </c>
      <c r="Y3380" s="3" t="str">
        <f t="shared" si="365"/>
        <v>Low Income</v>
      </c>
      <c r="Z3380" s="3" t="str">
        <f t="shared" si="366"/>
        <v>Poor</v>
      </c>
      <c r="AA3380" s="27">
        <f t="shared" si="367"/>
        <v>0.40086294354273183</v>
      </c>
      <c r="AB3380" s="3" t="str">
        <f t="shared" si="368"/>
        <v>Medium</v>
      </c>
      <c r="AC3380" s="3" t="str">
        <f t="shared" si="369"/>
        <v>High</v>
      </c>
      <c r="AD3380" s="3" t="str">
        <f t="shared" si="370"/>
        <v>No</v>
      </c>
    </row>
    <row r="3381" spans="1:30" ht="15" customHeight="1" x14ac:dyDescent="0.3">
      <c r="A3381" s="3" t="s">
        <v>3402</v>
      </c>
      <c r="B3381" s="3">
        <v>59</v>
      </c>
      <c r="C3381" s="3" t="s">
        <v>31</v>
      </c>
      <c r="D3381" s="3" t="s">
        <v>24</v>
      </c>
      <c r="E3381" s="3">
        <v>48123.4223243038</v>
      </c>
      <c r="F3381" s="3">
        <v>145</v>
      </c>
      <c r="G3381" s="3">
        <v>1532.8130427281201</v>
      </c>
      <c r="H3381" s="3">
        <v>0</v>
      </c>
      <c r="I3381" s="3">
        <v>866.80438752104897</v>
      </c>
      <c r="J3381" s="3">
        <v>41</v>
      </c>
      <c r="K3381" s="3">
        <v>1112.22488985924</v>
      </c>
      <c r="L3381" s="3">
        <v>7</v>
      </c>
      <c r="M3381" s="3">
        <v>4</v>
      </c>
      <c r="N3381" s="3">
        <v>6</v>
      </c>
      <c r="O3381" s="3">
        <v>651</v>
      </c>
      <c r="P3381" s="3">
        <v>1</v>
      </c>
      <c r="Q3381" s="3">
        <v>14862.676028064499</v>
      </c>
      <c r="R3381" s="3">
        <v>1</v>
      </c>
      <c r="S3381" s="3">
        <v>0</v>
      </c>
      <c r="T3381" s="3">
        <v>0</v>
      </c>
      <c r="U3381" s="3">
        <v>3847.1280512312401</v>
      </c>
      <c r="V3381" s="3">
        <v>0</v>
      </c>
      <c r="W3381" s="3" t="str">
        <f>IF(Bank_data3[[#This Row],[credit_risk]]=1,"High Risk","Low Risk")</f>
        <v>Low Risk</v>
      </c>
      <c r="X3381" s="3" t="str">
        <f t="shared" si="364"/>
        <v>55+</v>
      </c>
      <c r="Y3381" s="3" t="str">
        <f t="shared" si="365"/>
        <v>Low Income</v>
      </c>
      <c r="Z3381" s="3" t="str">
        <f t="shared" si="366"/>
        <v>Fair</v>
      </c>
      <c r="AA3381" s="27">
        <f t="shared" si="367"/>
        <v>0.30884495138157275</v>
      </c>
      <c r="AB3381" s="3" t="str">
        <f t="shared" si="368"/>
        <v>Medium</v>
      </c>
      <c r="AC3381" s="3" t="str">
        <f t="shared" si="369"/>
        <v>Low</v>
      </c>
      <c r="AD3381" s="3" t="str">
        <f t="shared" si="370"/>
        <v>No</v>
      </c>
    </row>
    <row r="3382" spans="1:30" ht="15" customHeight="1" x14ac:dyDescent="0.3">
      <c r="A3382" s="3" t="s">
        <v>3403</v>
      </c>
      <c r="B3382" s="3">
        <v>47</v>
      </c>
      <c r="C3382" s="3" t="s">
        <v>23</v>
      </c>
      <c r="D3382" s="3" t="s">
        <v>24</v>
      </c>
      <c r="E3382" s="3">
        <v>73180.954196150997</v>
      </c>
      <c r="F3382" s="3">
        <v>113</v>
      </c>
      <c r="G3382" s="3">
        <v>705.70370674009303</v>
      </c>
      <c r="H3382" s="3">
        <v>8</v>
      </c>
      <c r="I3382" s="3">
        <v>759.61499041824197</v>
      </c>
      <c r="J3382" s="3">
        <v>28</v>
      </c>
      <c r="K3382" s="3">
        <v>548.56509669518596</v>
      </c>
      <c r="L3382" s="3">
        <v>77</v>
      </c>
      <c r="M3382" s="3">
        <v>3</v>
      </c>
      <c r="N3382" s="3">
        <v>1</v>
      </c>
      <c r="O3382" s="3">
        <v>345</v>
      </c>
      <c r="P3382" s="3">
        <v>0</v>
      </c>
      <c r="Q3382" s="3">
        <v>11814.969542348599</v>
      </c>
      <c r="R3382" s="3">
        <v>6</v>
      </c>
      <c r="S3382" s="3">
        <v>0</v>
      </c>
      <c r="T3382" s="3">
        <v>0</v>
      </c>
      <c r="U3382" s="3">
        <v>865.668262891121</v>
      </c>
      <c r="V3382" s="3">
        <v>1</v>
      </c>
      <c r="W3382" s="3" t="str">
        <f>IF(Bank_data3[[#This Row],[credit_risk]]=1,"High Risk","Low Risk")</f>
        <v>High Risk</v>
      </c>
      <c r="X3382" s="3" t="str">
        <f t="shared" si="364"/>
        <v>45-54</v>
      </c>
      <c r="Y3382" s="3" t="str">
        <f t="shared" si="365"/>
        <v>Middle Income</v>
      </c>
      <c r="Z3382" s="3" t="str">
        <f t="shared" si="366"/>
        <v>Poor</v>
      </c>
      <c r="AA3382" s="27">
        <f t="shared" si="367"/>
        <v>0.16144869484320029</v>
      </c>
      <c r="AB3382" s="3" t="str">
        <f t="shared" si="368"/>
        <v>Low</v>
      </c>
      <c r="AC3382" s="3" t="str">
        <f t="shared" si="369"/>
        <v>High</v>
      </c>
      <c r="AD3382" s="3" t="str">
        <f t="shared" si="370"/>
        <v>No</v>
      </c>
    </row>
    <row r="3383" spans="1:30" ht="15" customHeight="1" x14ac:dyDescent="0.3">
      <c r="A3383" s="3" t="s">
        <v>3404</v>
      </c>
      <c r="B3383" s="3">
        <v>66</v>
      </c>
      <c r="C3383" s="3" t="s">
        <v>28</v>
      </c>
      <c r="D3383" s="3" t="s">
        <v>24</v>
      </c>
      <c r="E3383" s="3">
        <v>59648.166060644602</v>
      </c>
      <c r="F3383" s="3">
        <v>221</v>
      </c>
      <c r="G3383" s="3">
        <v>1845.14593577192</v>
      </c>
      <c r="H3383" s="3">
        <v>1</v>
      </c>
      <c r="I3383" s="3">
        <v>1222.9526003399999</v>
      </c>
      <c r="J3383" s="3">
        <v>32</v>
      </c>
      <c r="K3383" s="3">
        <v>392.558893426775</v>
      </c>
      <c r="L3383" s="3">
        <v>14</v>
      </c>
      <c r="M3383" s="3">
        <v>2</v>
      </c>
      <c r="N3383" s="3">
        <v>7</v>
      </c>
      <c r="O3383" s="3">
        <v>625</v>
      </c>
      <c r="P3383" s="3">
        <v>3</v>
      </c>
      <c r="Q3383" s="3">
        <v>17748.561217133101</v>
      </c>
      <c r="R3383" s="3">
        <v>4</v>
      </c>
      <c r="S3383" s="3">
        <v>0</v>
      </c>
      <c r="T3383" s="3">
        <v>0</v>
      </c>
      <c r="U3383" s="3">
        <v>2072.0950178263301</v>
      </c>
      <c r="V3383" s="3">
        <v>1</v>
      </c>
      <c r="W3383" s="3" t="str">
        <f>IF(Bank_data3[[#This Row],[credit_risk]]=1,"High Risk","Low Risk")</f>
        <v>High Risk</v>
      </c>
      <c r="X3383" s="3" t="str">
        <f t="shared" si="364"/>
        <v>55+</v>
      </c>
      <c r="Y3383" s="3" t="str">
        <f t="shared" si="365"/>
        <v>Middle Income</v>
      </c>
      <c r="Z3383" s="3" t="str">
        <f t="shared" si="366"/>
        <v>Fair</v>
      </c>
      <c r="AA3383" s="27">
        <f t="shared" si="367"/>
        <v>0.29755418128175215</v>
      </c>
      <c r="AB3383" s="3" t="str">
        <f t="shared" si="368"/>
        <v>Medium</v>
      </c>
      <c r="AC3383" s="3" t="str">
        <f t="shared" si="369"/>
        <v>Medium</v>
      </c>
      <c r="AD3383" s="3" t="str">
        <f t="shared" si="370"/>
        <v>No</v>
      </c>
    </row>
    <row r="3384" spans="1:30" ht="15" customHeight="1" x14ac:dyDescent="0.3">
      <c r="A3384" s="3" t="s">
        <v>3405</v>
      </c>
      <c r="B3384" s="3">
        <v>58</v>
      </c>
      <c r="C3384" s="3" t="s">
        <v>31</v>
      </c>
      <c r="D3384" s="3" t="s">
        <v>26</v>
      </c>
      <c r="E3384" s="3">
        <v>63831.933163881797</v>
      </c>
      <c r="F3384" s="3">
        <v>210</v>
      </c>
      <c r="G3384" s="3">
        <v>10</v>
      </c>
      <c r="H3384" s="3">
        <v>3</v>
      </c>
      <c r="I3384" s="3">
        <v>1713.9365580835999</v>
      </c>
      <c r="J3384" s="3">
        <v>21</v>
      </c>
      <c r="K3384" s="3">
        <v>242.163703292691</v>
      </c>
      <c r="L3384" s="3">
        <v>6</v>
      </c>
      <c r="M3384" s="3">
        <v>18</v>
      </c>
      <c r="N3384" s="3">
        <v>5</v>
      </c>
      <c r="O3384" s="3">
        <v>758</v>
      </c>
      <c r="P3384" s="3">
        <v>4</v>
      </c>
      <c r="Q3384" s="3">
        <v>30786.310707691198</v>
      </c>
      <c r="R3384" s="3">
        <v>7</v>
      </c>
      <c r="S3384" s="3">
        <v>0</v>
      </c>
      <c r="T3384" s="3">
        <v>0</v>
      </c>
      <c r="U3384" s="3">
        <v>13238.8721350008</v>
      </c>
      <c r="V3384" s="3">
        <v>1</v>
      </c>
      <c r="W3384" s="3" t="str">
        <f>IF(Bank_data3[[#This Row],[credit_risk]]=1,"High Risk","Low Risk")</f>
        <v>High Risk</v>
      </c>
      <c r="X3384" s="3" t="str">
        <f t="shared" si="364"/>
        <v>55+</v>
      </c>
      <c r="Y3384" s="3" t="str">
        <f t="shared" si="365"/>
        <v>Middle Income</v>
      </c>
      <c r="Z3384" s="3" t="str">
        <f t="shared" si="366"/>
        <v>Very Good</v>
      </c>
      <c r="AA3384" s="27">
        <f t="shared" si="367"/>
        <v>0.48230265294724151</v>
      </c>
      <c r="AB3384" s="3" t="str">
        <f t="shared" si="368"/>
        <v>Low</v>
      </c>
      <c r="AC3384" s="3" t="str">
        <f t="shared" si="369"/>
        <v>Low</v>
      </c>
      <c r="AD3384" s="3" t="str">
        <f t="shared" si="370"/>
        <v>No</v>
      </c>
    </row>
    <row r="3385" spans="1:30" ht="15" customHeight="1" x14ac:dyDescent="0.3">
      <c r="A3385" s="3" t="s">
        <v>3406</v>
      </c>
      <c r="B3385" s="3">
        <v>25</v>
      </c>
      <c r="C3385" s="3" t="s">
        <v>23</v>
      </c>
      <c r="D3385" s="3" t="s">
        <v>26</v>
      </c>
      <c r="E3385" s="3">
        <v>50026.412685957999</v>
      </c>
      <c r="F3385" s="3">
        <v>23</v>
      </c>
      <c r="G3385" s="3">
        <v>3069.23897859521</v>
      </c>
      <c r="H3385" s="3">
        <v>7</v>
      </c>
      <c r="I3385" s="3">
        <v>567.18401074332905</v>
      </c>
      <c r="J3385" s="3">
        <v>48</v>
      </c>
      <c r="K3385" s="3">
        <v>746.45172062274105</v>
      </c>
      <c r="L3385" s="3">
        <v>6</v>
      </c>
      <c r="M3385" s="3">
        <v>12</v>
      </c>
      <c r="N3385" s="3">
        <v>5</v>
      </c>
      <c r="O3385" s="3">
        <v>681</v>
      </c>
      <c r="P3385" s="3">
        <v>1</v>
      </c>
      <c r="Q3385" s="3">
        <v>5339.6599041074996</v>
      </c>
      <c r="R3385" s="3">
        <v>2</v>
      </c>
      <c r="S3385" s="3">
        <v>0</v>
      </c>
      <c r="T3385" s="3">
        <v>0</v>
      </c>
      <c r="U3385" s="3">
        <v>15214.001401798299</v>
      </c>
      <c r="V3385" s="3">
        <v>0</v>
      </c>
      <c r="W3385" s="3" t="str">
        <f>IF(Bank_data3[[#This Row],[credit_risk]]=1,"High Risk","Low Risk")</f>
        <v>Low Risk</v>
      </c>
      <c r="X3385" s="3" t="str">
        <f t="shared" si="364"/>
        <v>25-34</v>
      </c>
      <c r="Y3385" s="3" t="str">
        <f t="shared" si="365"/>
        <v>Middle Income</v>
      </c>
      <c r="Z3385" s="3" t="str">
        <f t="shared" si="366"/>
        <v>Good</v>
      </c>
      <c r="AA3385" s="27">
        <f t="shared" si="367"/>
        <v>0.10673681396320264</v>
      </c>
      <c r="AB3385" s="3" t="str">
        <f t="shared" si="368"/>
        <v>Medium</v>
      </c>
      <c r="AC3385" s="3" t="str">
        <f t="shared" si="369"/>
        <v>Low</v>
      </c>
      <c r="AD3385" s="3" t="str">
        <f t="shared" si="370"/>
        <v>No</v>
      </c>
    </row>
    <row r="3386" spans="1:30" ht="15" customHeight="1" x14ac:dyDescent="0.3">
      <c r="A3386" s="3" t="s">
        <v>3407</v>
      </c>
      <c r="B3386" s="3">
        <v>28</v>
      </c>
      <c r="C3386" s="3" t="s">
        <v>23</v>
      </c>
      <c r="D3386" s="3" t="s">
        <v>24</v>
      </c>
      <c r="E3386" s="3">
        <v>15119.7771887331</v>
      </c>
      <c r="F3386" s="3">
        <v>131</v>
      </c>
      <c r="G3386" s="3">
        <v>123.372993884697</v>
      </c>
      <c r="H3386" s="3">
        <v>10</v>
      </c>
      <c r="I3386" s="3">
        <v>766.093145483733</v>
      </c>
      <c r="J3386" s="3">
        <v>26</v>
      </c>
      <c r="K3386" s="3">
        <v>1160.71959372264</v>
      </c>
      <c r="L3386" s="3">
        <v>32</v>
      </c>
      <c r="M3386" s="3">
        <v>15</v>
      </c>
      <c r="N3386" s="3">
        <v>4</v>
      </c>
      <c r="O3386" s="3">
        <v>514</v>
      </c>
      <c r="P3386" s="3">
        <v>1</v>
      </c>
      <c r="Q3386" s="3">
        <v>14483.1572240643</v>
      </c>
      <c r="R3386" s="3">
        <v>3</v>
      </c>
      <c r="S3386" s="3">
        <v>0</v>
      </c>
      <c r="T3386" s="3">
        <v>0</v>
      </c>
      <c r="U3386" s="3">
        <v>7164.3466275023802</v>
      </c>
      <c r="V3386" s="3">
        <v>1</v>
      </c>
      <c r="W3386" s="3" t="str">
        <f>IF(Bank_data3[[#This Row],[credit_risk]]=1,"High Risk","Low Risk")</f>
        <v>High Risk</v>
      </c>
      <c r="X3386" s="3" t="str">
        <f t="shared" si="364"/>
        <v>25-34</v>
      </c>
      <c r="Y3386" s="3" t="str">
        <f t="shared" si="365"/>
        <v>Low Income</v>
      </c>
      <c r="Z3386" s="3" t="str">
        <f t="shared" si="366"/>
        <v>Poor</v>
      </c>
      <c r="AA3386" s="27">
        <f t="shared" si="367"/>
        <v>0.95789488451303406</v>
      </c>
      <c r="AB3386" s="3" t="str">
        <f t="shared" si="368"/>
        <v>Low</v>
      </c>
      <c r="AC3386" s="3" t="str">
        <f t="shared" si="369"/>
        <v>High</v>
      </c>
      <c r="AD3386" s="3" t="str">
        <f t="shared" si="370"/>
        <v>No</v>
      </c>
    </row>
    <row r="3387" spans="1:30" ht="15" customHeight="1" x14ac:dyDescent="0.3">
      <c r="A3387" s="3" t="s">
        <v>3408</v>
      </c>
      <c r="B3387" s="3">
        <v>39</v>
      </c>
      <c r="C3387" s="3" t="s">
        <v>28</v>
      </c>
      <c r="D3387" s="3" t="s">
        <v>26</v>
      </c>
      <c r="E3387" s="3">
        <v>28014.287028456602</v>
      </c>
      <c r="F3387" s="3">
        <v>95</v>
      </c>
      <c r="G3387" s="3">
        <v>2217.1687361361901</v>
      </c>
      <c r="H3387" s="3">
        <v>2</v>
      </c>
      <c r="I3387" s="3">
        <v>677.24550500124701</v>
      </c>
      <c r="J3387" s="3">
        <v>7</v>
      </c>
      <c r="K3387" s="3">
        <v>752.25028901058204</v>
      </c>
      <c r="L3387" s="3">
        <v>40</v>
      </c>
      <c r="M3387" s="3">
        <v>18</v>
      </c>
      <c r="N3387" s="3">
        <v>7</v>
      </c>
      <c r="O3387" s="3">
        <v>740</v>
      </c>
      <c r="P3387" s="3">
        <v>2</v>
      </c>
      <c r="Q3387" s="3">
        <v>14346.692572263601</v>
      </c>
      <c r="R3387" s="3">
        <v>4</v>
      </c>
      <c r="S3387" s="3">
        <v>0</v>
      </c>
      <c r="T3387" s="3">
        <v>0</v>
      </c>
      <c r="U3387" s="3">
        <v>11557.8469747293</v>
      </c>
      <c r="V3387" s="3">
        <v>1</v>
      </c>
      <c r="W3387" s="3" t="str">
        <f>IF(Bank_data3[[#This Row],[credit_risk]]=1,"High Risk","Low Risk")</f>
        <v>High Risk</v>
      </c>
      <c r="X3387" s="3" t="str">
        <f t="shared" si="364"/>
        <v>35-44</v>
      </c>
      <c r="Y3387" s="3" t="str">
        <f t="shared" si="365"/>
        <v>Low Income</v>
      </c>
      <c r="Z3387" s="3" t="str">
        <f t="shared" si="366"/>
        <v>Very Good</v>
      </c>
      <c r="AA3387" s="27">
        <f t="shared" si="367"/>
        <v>0.51212056754078339</v>
      </c>
      <c r="AB3387" s="3" t="str">
        <f t="shared" si="368"/>
        <v>Medium</v>
      </c>
      <c r="AC3387" s="3" t="str">
        <f t="shared" si="369"/>
        <v>High</v>
      </c>
      <c r="AD3387" s="3" t="str">
        <f t="shared" si="370"/>
        <v>No</v>
      </c>
    </row>
    <row r="3388" spans="1:30" ht="15" customHeight="1" x14ac:dyDescent="0.3">
      <c r="A3388" s="3" t="s">
        <v>3409</v>
      </c>
      <c r="B3388" s="3">
        <v>20</v>
      </c>
      <c r="C3388" s="3" t="s">
        <v>23</v>
      </c>
      <c r="D3388" s="3" t="s">
        <v>33</v>
      </c>
      <c r="E3388" s="3">
        <v>44797.900036210398</v>
      </c>
      <c r="F3388" s="3">
        <v>197</v>
      </c>
      <c r="G3388" s="3">
        <v>2092.6303946175399</v>
      </c>
      <c r="H3388" s="3">
        <v>8</v>
      </c>
      <c r="I3388" s="3">
        <v>1056.5027418867501</v>
      </c>
      <c r="J3388" s="3">
        <v>47</v>
      </c>
      <c r="K3388" s="3">
        <v>552.92967627475502</v>
      </c>
      <c r="L3388" s="3">
        <v>56</v>
      </c>
      <c r="M3388" s="3">
        <v>0</v>
      </c>
      <c r="N3388" s="3">
        <v>9</v>
      </c>
      <c r="O3388" s="3">
        <v>879</v>
      </c>
      <c r="P3388" s="3">
        <v>0</v>
      </c>
      <c r="Q3388" s="3">
        <v>10577.668476996399</v>
      </c>
      <c r="R3388" s="3">
        <v>7</v>
      </c>
      <c r="S3388" s="3">
        <v>1</v>
      </c>
      <c r="T3388" s="3">
        <v>0</v>
      </c>
      <c r="U3388" s="3">
        <v>3690.99204393021</v>
      </c>
      <c r="V3388" s="3">
        <v>1</v>
      </c>
      <c r="W3388" s="3" t="str">
        <f>IF(Bank_data3[[#This Row],[credit_risk]]=1,"High Risk","Low Risk")</f>
        <v>High Risk</v>
      </c>
      <c r="X3388" s="3" t="str">
        <f t="shared" si="364"/>
        <v>18-24</v>
      </c>
      <c r="Y3388" s="3" t="str">
        <f t="shared" si="365"/>
        <v>Low Income</v>
      </c>
      <c r="Z3388" s="3" t="str">
        <f t="shared" si="366"/>
        <v>Excellent</v>
      </c>
      <c r="AA3388" s="27">
        <f t="shared" si="367"/>
        <v>0.2361197392834577</v>
      </c>
      <c r="AB3388" s="3" t="str">
        <f t="shared" si="368"/>
        <v>Medium</v>
      </c>
      <c r="AC3388" s="3" t="str">
        <f t="shared" si="369"/>
        <v>High</v>
      </c>
      <c r="AD3388" s="3" t="str">
        <f t="shared" si="370"/>
        <v>No</v>
      </c>
    </row>
    <row r="3389" spans="1:30" ht="15" customHeight="1" x14ac:dyDescent="0.3">
      <c r="A3389" s="3" t="s">
        <v>3410</v>
      </c>
      <c r="B3389" s="3">
        <v>27</v>
      </c>
      <c r="C3389" s="3" t="s">
        <v>23</v>
      </c>
      <c r="D3389" s="3" t="s">
        <v>26</v>
      </c>
      <c r="E3389" s="3">
        <v>29568.877780688799</v>
      </c>
      <c r="F3389" s="3">
        <v>142</v>
      </c>
      <c r="G3389" s="3">
        <v>595.56827745509702</v>
      </c>
      <c r="H3389" s="3">
        <v>6</v>
      </c>
      <c r="I3389" s="3">
        <v>1227.8377031777</v>
      </c>
      <c r="J3389" s="3">
        <v>5</v>
      </c>
      <c r="K3389" s="3">
        <v>517.44407047265599</v>
      </c>
      <c r="L3389" s="3">
        <v>6</v>
      </c>
      <c r="M3389" s="3">
        <v>17</v>
      </c>
      <c r="N3389" s="3">
        <v>8</v>
      </c>
      <c r="O3389" s="3">
        <v>640</v>
      </c>
      <c r="P3389" s="3">
        <v>2</v>
      </c>
      <c r="Q3389" s="3">
        <v>7983.4201824546099</v>
      </c>
      <c r="R3389" s="3">
        <v>3</v>
      </c>
      <c r="S3389" s="3">
        <v>0</v>
      </c>
      <c r="T3389" s="3">
        <v>0</v>
      </c>
      <c r="U3389" s="3">
        <v>10423.8851339005</v>
      </c>
      <c r="V3389" s="3">
        <v>0</v>
      </c>
      <c r="W3389" s="3" t="str">
        <f>IF(Bank_data3[[#This Row],[credit_risk]]=1,"High Risk","Low Risk")</f>
        <v>Low Risk</v>
      </c>
      <c r="X3389" s="3" t="str">
        <f t="shared" si="364"/>
        <v>25-34</v>
      </c>
      <c r="Y3389" s="3" t="str">
        <f t="shared" si="365"/>
        <v>Low Income</v>
      </c>
      <c r="Z3389" s="3" t="str">
        <f t="shared" si="366"/>
        <v>Fair</v>
      </c>
      <c r="AA3389" s="27">
        <f t="shared" si="367"/>
        <v>0.2699940201203212</v>
      </c>
      <c r="AB3389" s="3" t="str">
        <f t="shared" si="368"/>
        <v>Low</v>
      </c>
      <c r="AC3389" s="3" t="str">
        <f t="shared" si="369"/>
        <v>Low</v>
      </c>
      <c r="AD3389" s="3" t="str">
        <f t="shared" si="370"/>
        <v>No</v>
      </c>
    </row>
    <row r="3390" spans="1:30" ht="15" customHeight="1" x14ac:dyDescent="0.3">
      <c r="A3390" s="3" t="s">
        <v>3411</v>
      </c>
      <c r="B3390" s="3">
        <v>42</v>
      </c>
      <c r="C3390" s="3" t="s">
        <v>31</v>
      </c>
      <c r="D3390" s="3" t="s">
        <v>33</v>
      </c>
      <c r="E3390" s="3">
        <v>40561.563873366104</v>
      </c>
      <c r="F3390" s="3">
        <v>126</v>
      </c>
      <c r="G3390" s="3">
        <v>1947.56693501365</v>
      </c>
      <c r="H3390" s="3">
        <v>9</v>
      </c>
      <c r="I3390" s="3">
        <v>1367.3264748665899</v>
      </c>
      <c r="J3390" s="3">
        <v>45</v>
      </c>
      <c r="K3390" s="3">
        <v>92.098388692418595</v>
      </c>
      <c r="L3390" s="3">
        <v>58</v>
      </c>
      <c r="M3390" s="3">
        <v>6</v>
      </c>
      <c r="N3390" s="3">
        <v>4</v>
      </c>
      <c r="O3390" s="3">
        <v>599</v>
      </c>
      <c r="P3390" s="3">
        <v>4</v>
      </c>
      <c r="Q3390" s="3">
        <v>7672.9125808808803</v>
      </c>
      <c r="R3390" s="3">
        <v>7</v>
      </c>
      <c r="S3390" s="3">
        <v>0</v>
      </c>
      <c r="T3390" s="3">
        <v>0</v>
      </c>
      <c r="U3390" s="3">
        <v>9742.6193352755799</v>
      </c>
      <c r="V3390" s="3">
        <v>1</v>
      </c>
      <c r="W3390" s="3" t="str">
        <f>IF(Bank_data3[[#This Row],[credit_risk]]=1,"High Risk","Low Risk")</f>
        <v>High Risk</v>
      </c>
      <c r="X3390" s="3" t="str">
        <f t="shared" si="364"/>
        <v>35-44</v>
      </c>
      <c r="Y3390" s="3" t="str">
        <f t="shared" si="365"/>
        <v>Low Income</v>
      </c>
      <c r="Z3390" s="3" t="str">
        <f t="shared" si="366"/>
        <v>Fair</v>
      </c>
      <c r="AA3390" s="27">
        <f t="shared" si="367"/>
        <v>0.1891670795740481</v>
      </c>
      <c r="AB3390" s="3" t="str">
        <f t="shared" si="368"/>
        <v>Medium</v>
      </c>
      <c r="AC3390" s="3" t="str">
        <f t="shared" si="369"/>
        <v>High</v>
      </c>
      <c r="AD3390" s="3" t="str">
        <f t="shared" si="370"/>
        <v>No</v>
      </c>
    </row>
    <row r="3391" spans="1:30" ht="15" customHeight="1" x14ac:dyDescent="0.3">
      <c r="A3391" s="3" t="s">
        <v>3412</v>
      </c>
      <c r="B3391" s="3">
        <v>22</v>
      </c>
      <c r="C3391" s="3" t="s">
        <v>23</v>
      </c>
      <c r="D3391" s="3" t="s">
        <v>33</v>
      </c>
      <c r="E3391" s="3">
        <v>39910.017745144403</v>
      </c>
      <c r="F3391" s="3">
        <v>158</v>
      </c>
      <c r="G3391" s="3">
        <v>948.41461854124304</v>
      </c>
      <c r="H3391" s="3">
        <v>11</v>
      </c>
      <c r="I3391" s="3">
        <v>1068.3513989170999</v>
      </c>
      <c r="J3391" s="3">
        <v>24</v>
      </c>
      <c r="K3391" s="3">
        <v>719.94357205584697</v>
      </c>
      <c r="L3391" s="3">
        <v>19</v>
      </c>
      <c r="M3391" s="3">
        <v>2</v>
      </c>
      <c r="N3391" s="3">
        <v>0</v>
      </c>
      <c r="O3391" s="3">
        <v>585</v>
      </c>
      <c r="P3391" s="3">
        <v>1</v>
      </c>
      <c r="Q3391" s="3">
        <v>25448.546666549501</v>
      </c>
      <c r="R3391" s="3">
        <v>2</v>
      </c>
      <c r="S3391" s="3">
        <v>0</v>
      </c>
      <c r="T3391" s="3">
        <v>0</v>
      </c>
      <c r="U3391" s="3">
        <v>2271.6305814369798</v>
      </c>
      <c r="V3391" s="3">
        <v>0</v>
      </c>
      <c r="W3391" s="3" t="str">
        <f>IF(Bank_data3[[#This Row],[credit_risk]]=1,"High Risk","Low Risk")</f>
        <v>Low Risk</v>
      </c>
      <c r="X3391" s="3" t="str">
        <f t="shared" si="364"/>
        <v>18-24</v>
      </c>
      <c r="Y3391" s="3" t="str">
        <f t="shared" si="365"/>
        <v>Low Income</v>
      </c>
      <c r="Z3391" s="3" t="str">
        <f t="shared" si="366"/>
        <v>Fair</v>
      </c>
      <c r="AA3391" s="27">
        <f t="shared" si="367"/>
        <v>0.6376480919917823</v>
      </c>
      <c r="AB3391" s="3" t="str">
        <f t="shared" si="368"/>
        <v>Low</v>
      </c>
      <c r="AC3391" s="3" t="str">
        <f t="shared" si="369"/>
        <v>Medium</v>
      </c>
      <c r="AD3391" s="3" t="str">
        <f t="shared" si="370"/>
        <v>No</v>
      </c>
    </row>
    <row r="3392" spans="1:30" ht="15" customHeight="1" x14ac:dyDescent="0.3">
      <c r="A3392" s="3" t="s">
        <v>3413</v>
      </c>
      <c r="B3392" s="3">
        <v>23</v>
      </c>
      <c r="C3392" s="3" t="s">
        <v>23</v>
      </c>
      <c r="D3392" s="3" t="s">
        <v>26</v>
      </c>
      <c r="E3392" s="3">
        <v>40452.6426777038</v>
      </c>
      <c r="F3392" s="3">
        <v>41</v>
      </c>
      <c r="G3392" s="3">
        <v>1367.6571473965701</v>
      </c>
      <c r="H3392" s="3">
        <v>11</v>
      </c>
      <c r="I3392" s="3">
        <v>1681.76647693527</v>
      </c>
      <c r="J3392" s="3">
        <v>33</v>
      </c>
      <c r="K3392" s="3">
        <v>320.45820855351297</v>
      </c>
      <c r="L3392" s="3">
        <v>70</v>
      </c>
      <c r="M3392" s="3">
        <v>19</v>
      </c>
      <c r="N3392" s="3">
        <v>5</v>
      </c>
      <c r="O3392" s="3">
        <v>708</v>
      </c>
      <c r="P3392" s="3">
        <v>0</v>
      </c>
      <c r="Q3392" s="3">
        <v>12951.265959247999</v>
      </c>
      <c r="R3392" s="3">
        <v>4</v>
      </c>
      <c r="S3392" s="3">
        <v>0</v>
      </c>
      <c r="T3392" s="3">
        <v>0</v>
      </c>
      <c r="U3392" s="3">
        <v>7791.3608325397499</v>
      </c>
      <c r="V3392" s="3">
        <v>1</v>
      </c>
      <c r="W3392" s="3" t="str">
        <f>IF(Bank_data3[[#This Row],[credit_risk]]=1,"High Risk","Low Risk")</f>
        <v>High Risk</v>
      </c>
      <c r="X3392" s="3" t="str">
        <f t="shared" si="364"/>
        <v>18-24</v>
      </c>
      <c r="Y3392" s="3" t="str">
        <f t="shared" si="365"/>
        <v>Low Income</v>
      </c>
      <c r="Z3392" s="3" t="str">
        <f t="shared" si="366"/>
        <v>Good</v>
      </c>
      <c r="AA3392" s="27">
        <f t="shared" si="367"/>
        <v>0.32015871156883213</v>
      </c>
      <c r="AB3392" s="3" t="str">
        <f t="shared" si="368"/>
        <v>Medium</v>
      </c>
      <c r="AC3392" s="3" t="str">
        <f t="shared" si="369"/>
        <v>High</v>
      </c>
      <c r="AD3392" s="3" t="str">
        <f t="shared" si="370"/>
        <v>No</v>
      </c>
    </row>
    <row r="3393" spans="1:30" ht="15" customHeight="1" x14ac:dyDescent="0.3">
      <c r="A3393" s="3" t="s">
        <v>3414</v>
      </c>
      <c r="B3393" s="3">
        <v>44</v>
      </c>
      <c r="C3393" s="3" t="s">
        <v>31</v>
      </c>
      <c r="D3393" s="3" t="s">
        <v>26</v>
      </c>
      <c r="E3393" s="3">
        <v>75869.057395473996</v>
      </c>
      <c r="F3393" s="3">
        <v>167</v>
      </c>
      <c r="G3393" s="3">
        <v>1876.3186204093699</v>
      </c>
      <c r="H3393" s="3">
        <v>2</v>
      </c>
      <c r="I3393" s="3">
        <v>598.83645587740602</v>
      </c>
      <c r="J3393" s="3">
        <v>8</v>
      </c>
      <c r="K3393" s="3">
        <v>199.603337543626</v>
      </c>
      <c r="L3393" s="3">
        <v>49</v>
      </c>
      <c r="M3393" s="3">
        <v>9</v>
      </c>
      <c r="N3393" s="3">
        <v>0</v>
      </c>
      <c r="O3393" s="3">
        <v>685</v>
      </c>
      <c r="P3393" s="3">
        <v>5</v>
      </c>
      <c r="Q3393" s="3">
        <v>18079.556019316398</v>
      </c>
      <c r="R3393" s="3">
        <v>6</v>
      </c>
      <c r="S3393" s="3">
        <v>0</v>
      </c>
      <c r="T3393" s="3">
        <v>1</v>
      </c>
      <c r="U3393" s="3">
        <v>8044.2591142008696</v>
      </c>
      <c r="V3393" s="3">
        <v>1</v>
      </c>
      <c r="W3393" s="3" t="str">
        <f>IF(Bank_data3[[#This Row],[credit_risk]]=1,"High Risk","Low Risk")</f>
        <v>High Risk</v>
      </c>
      <c r="X3393" s="3" t="str">
        <f t="shared" si="364"/>
        <v>35-44</v>
      </c>
      <c r="Y3393" s="3" t="str">
        <f t="shared" si="365"/>
        <v>Middle Income</v>
      </c>
      <c r="Z3393" s="3" t="str">
        <f t="shared" si="366"/>
        <v>Good</v>
      </c>
      <c r="AA3393" s="27">
        <f t="shared" si="367"/>
        <v>0.23829946805685426</v>
      </c>
      <c r="AB3393" s="3" t="str">
        <f t="shared" si="368"/>
        <v>Medium</v>
      </c>
      <c r="AC3393" s="3" t="str">
        <f t="shared" si="369"/>
        <v>High</v>
      </c>
      <c r="AD3393" s="3" t="str">
        <f t="shared" si="370"/>
        <v>No</v>
      </c>
    </row>
    <row r="3394" spans="1:30" ht="15" customHeight="1" x14ac:dyDescent="0.3">
      <c r="A3394" s="3" t="s">
        <v>3415</v>
      </c>
      <c r="B3394" s="3">
        <v>66</v>
      </c>
      <c r="C3394" s="3" t="s">
        <v>28</v>
      </c>
      <c r="D3394" s="3" t="s">
        <v>24</v>
      </c>
      <c r="E3394" s="3">
        <v>49046.391051268503</v>
      </c>
      <c r="F3394" s="3">
        <v>225</v>
      </c>
      <c r="G3394" s="3">
        <v>1461.3341440494601</v>
      </c>
      <c r="H3394" s="3">
        <v>2</v>
      </c>
      <c r="I3394" s="3">
        <v>507.910806648554</v>
      </c>
      <c r="J3394" s="3">
        <v>35</v>
      </c>
      <c r="K3394" s="3">
        <v>453.20191893584001</v>
      </c>
      <c r="L3394" s="3">
        <v>13</v>
      </c>
      <c r="M3394" s="3">
        <v>7</v>
      </c>
      <c r="N3394" s="3">
        <v>4</v>
      </c>
      <c r="O3394" s="3">
        <v>767</v>
      </c>
      <c r="P3394" s="3">
        <v>0</v>
      </c>
      <c r="Q3394" s="3">
        <v>10320.779179838701</v>
      </c>
      <c r="R3394" s="3">
        <v>6</v>
      </c>
      <c r="S3394" s="3">
        <v>0</v>
      </c>
      <c r="T3394" s="3">
        <v>0</v>
      </c>
      <c r="U3394" s="3">
        <v>4100.5126347437099</v>
      </c>
      <c r="V3394" s="3">
        <v>1</v>
      </c>
      <c r="W3394" s="3" t="str">
        <f>IF(Bank_data3[[#This Row],[credit_risk]]=1,"High Risk","Low Risk")</f>
        <v>High Risk</v>
      </c>
      <c r="X3394" s="3" t="str">
        <f t="shared" si="364"/>
        <v>55+</v>
      </c>
      <c r="Y3394" s="3" t="str">
        <f t="shared" si="365"/>
        <v>Low Income</v>
      </c>
      <c r="Z3394" s="3" t="str">
        <f t="shared" si="366"/>
        <v>Very Good</v>
      </c>
      <c r="AA3394" s="27">
        <f t="shared" si="367"/>
        <v>0.21042892165195853</v>
      </c>
      <c r="AB3394" s="3" t="str">
        <f t="shared" si="368"/>
        <v>Medium</v>
      </c>
      <c r="AC3394" s="3" t="str">
        <f t="shared" si="369"/>
        <v>Medium</v>
      </c>
      <c r="AD3394" s="3" t="str">
        <f t="shared" si="370"/>
        <v>No</v>
      </c>
    </row>
    <row r="3395" spans="1:30" ht="15" customHeight="1" x14ac:dyDescent="0.3">
      <c r="A3395" s="3" t="s">
        <v>3416</v>
      </c>
      <c r="B3395" s="3">
        <v>57</v>
      </c>
      <c r="C3395" s="3" t="s">
        <v>28</v>
      </c>
      <c r="D3395" s="3" t="s">
        <v>26</v>
      </c>
      <c r="E3395" s="3">
        <v>66824.062845809603</v>
      </c>
      <c r="F3395" s="3">
        <v>62</v>
      </c>
      <c r="G3395" s="3">
        <v>699.95793984335103</v>
      </c>
      <c r="H3395" s="3">
        <v>4</v>
      </c>
      <c r="I3395" s="3">
        <v>1314.27050266067</v>
      </c>
      <c r="J3395" s="3">
        <v>30</v>
      </c>
      <c r="K3395" s="3">
        <v>305.24813995057099</v>
      </c>
      <c r="L3395" s="3">
        <v>14</v>
      </c>
      <c r="M3395" s="3">
        <v>1</v>
      </c>
      <c r="N3395" s="3">
        <v>5</v>
      </c>
      <c r="O3395" s="3">
        <v>793</v>
      </c>
      <c r="P3395" s="3">
        <v>0</v>
      </c>
      <c r="Q3395" s="3">
        <v>14597.8401763315</v>
      </c>
      <c r="R3395" s="3">
        <v>0</v>
      </c>
      <c r="S3395" s="3">
        <v>0</v>
      </c>
      <c r="T3395" s="3">
        <v>0</v>
      </c>
      <c r="U3395" s="3">
        <v>11293.5155039329</v>
      </c>
      <c r="V3395" s="3">
        <v>0</v>
      </c>
      <c r="W3395" s="3" t="str">
        <f>IF(Bank_data3[[#This Row],[credit_risk]]=1,"High Risk","Low Risk")</f>
        <v>Low Risk</v>
      </c>
      <c r="X3395" s="3" t="str">
        <f t="shared" si="364"/>
        <v>55+</v>
      </c>
      <c r="Y3395" s="3" t="str">
        <f t="shared" si="365"/>
        <v>Middle Income</v>
      </c>
      <c r="Z3395" s="3" t="str">
        <f t="shared" si="366"/>
        <v>Very Good</v>
      </c>
      <c r="AA3395" s="27">
        <f t="shared" si="367"/>
        <v>0.21845185034640408</v>
      </c>
      <c r="AB3395" s="3" t="str">
        <f t="shared" si="368"/>
        <v>Low</v>
      </c>
      <c r="AC3395" s="3" t="str">
        <f t="shared" si="369"/>
        <v>Medium</v>
      </c>
      <c r="AD3395" s="3" t="str">
        <f t="shared" si="370"/>
        <v>No</v>
      </c>
    </row>
    <row r="3396" spans="1:30" ht="15" customHeight="1" x14ac:dyDescent="0.3">
      <c r="A3396" s="3" t="s">
        <v>3417</v>
      </c>
      <c r="B3396" s="3">
        <v>34</v>
      </c>
      <c r="C3396" s="3" t="s">
        <v>31</v>
      </c>
      <c r="D3396" s="3" t="s">
        <v>26</v>
      </c>
      <c r="E3396" s="3">
        <v>52951.009002044499</v>
      </c>
      <c r="F3396" s="3">
        <v>161</v>
      </c>
      <c r="G3396" s="3">
        <v>1828.29946683823</v>
      </c>
      <c r="H3396" s="3">
        <v>4</v>
      </c>
      <c r="I3396" s="3">
        <v>842.99131185871795</v>
      </c>
      <c r="J3396" s="3">
        <v>18</v>
      </c>
      <c r="K3396" s="3">
        <v>269.03607835881598</v>
      </c>
      <c r="L3396" s="3">
        <v>9</v>
      </c>
      <c r="M3396" s="3">
        <v>9</v>
      </c>
      <c r="N3396" s="3">
        <v>2</v>
      </c>
      <c r="O3396" s="3">
        <v>825</v>
      </c>
      <c r="P3396" s="3">
        <v>4</v>
      </c>
      <c r="Q3396" s="3">
        <v>15099.2591536213</v>
      </c>
      <c r="R3396" s="3">
        <v>4</v>
      </c>
      <c r="S3396" s="3">
        <v>0</v>
      </c>
      <c r="T3396" s="3">
        <v>0</v>
      </c>
      <c r="U3396" s="3">
        <v>2662.47212205491</v>
      </c>
      <c r="V3396" s="3">
        <v>1</v>
      </c>
      <c r="W3396" s="3" t="str">
        <f>IF(Bank_data3[[#This Row],[credit_risk]]=1,"High Risk","Low Risk")</f>
        <v>High Risk</v>
      </c>
      <c r="X3396" s="3" t="str">
        <f t="shared" si="364"/>
        <v>25-34</v>
      </c>
      <c r="Y3396" s="3" t="str">
        <f t="shared" si="365"/>
        <v>Middle Income</v>
      </c>
      <c r="Z3396" s="3" t="str">
        <f t="shared" si="366"/>
        <v>Excellent</v>
      </c>
      <c r="AA3396" s="27">
        <f t="shared" si="367"/>
        <v>0.28515526782574246</v>
      </c>
      <c r="AB3396" s="3" t="str">
        <f t="shared" si="368"/>
        <v>Medium</v>
      </c>
      <c r="AC3396" s="3" t="str">
        <f t="shared" si="369"/>
        <v>Low</v>
      </c>
      <c r="AD3396" s="3" t="str">
        <f t="shared" si="370"/>
        <v>No</v>
      </c>
    </row>
    <row r="3397" spans="1:30" ht="15" customHeight="1" x14ac:dyDescent="0.3">
      <c r="A3397" s="3" t="s">
        <v>3418</v>
      </c>
      <c r="B3397" s="3">
        <v>40</v>
      </c>
      <c r="C3397" s="3" t="s">
        <v>31</v>
      </c>
      <c r="D3397" s="3" t="s">
        <v>26</v>
      </c>
      <c r="E3397" s="3">
        <v>75483.438937882005</v>
      </c>
      <c r="F3397" s="3">
        <v>188</v>
      </c>
      <c r="G3397" s="3">
        <v>1333.5101788197001</v>
      </c>
      <c r="H3397" s="3">
        <v>9</v>
      </c>
      <c r="I3397" s="3">
        <v>318.42088680465201</v>
      </c>
      <c r="J3397" s="3">
        <v>48</v>
      </c>
      <c r="K3397" s="3">
        <v>377.77543651001798</v>
      </c>
      <c r="L3397" s="3">
        <v>64</v>
      </c>
      <c r="M3397" s="3">
        <v>17</v>
      </c>
      <c r="N3397" s="3">
        <v>0</v>
      </c>
      <c r="O3397" s="3">
        <v>450</v>
      </c>
      <c r="P3397" s="3">
        <v>3</v>
      </c>
      <c r="Q3397" s="3">
        <v>10565.3274365385</v>
      </c>
      <c r="R3397" s="3">
        <v>0</v>
      </c>
      <c r="S3397" s="3">
        <v>0</v>
      </c>
      <c r="T3397" s="3">
        <v>0</v>
      </c>
      <c r="U3397" s="3">
        <v>11598.558039785899</v>
      </c>
      <c r="V3397" s="3">
        <v>1</v>
      </c>
      <c r="W3397" s="3" t="str">
        <f>IF(Bank_data3[[#This Row],[credit_risk]]=1,"High Risk","Low Risk")</f>
        <v>High Risk</v>
      </c>
      <c r="X3397" s="3" t="str">
        <f t="shared" si="364"/>
        <v>35-44</v>
      </c>
      <c r="Y3397" s="3" t="str">
        <f t="shared" si="365"/>
        <v>Middle Income</v>
      </c>
      <c r="Z3397" s="3" t="str">
        <f t="shared" si="366"/>
        <v>Poor</v>
      </c>
      <c r="AA3397" s="27">
        <f t="shared" si="367"/>
        <v>0.13996881415581877</v>
      </c>
      <c r="AB3397" s="3" t="str">
        <f t="shared" si="368"/>
        <v>Medium</v>
      </c>
      <c r="AC3397" s="3" t="str">
        <f t="shared" si="369"/>
        <v>High</v>
      </c>
      <c r="AD3397" s="3" t="str">
        <f t="shared" si="370"/>
        <v>No</v>
      </c>
    </row>
    <row r="3398" spans="1:30" ht="15" customHeight="1" x14ac:dyDescent="0.3">
      <c r="A3398" s="3" t="s">
        <v>3419</v>
      </c>
      <c r="B3398" s="3">
        <v>54</v>
      </c>
      <c r="C3398" s="3" t="s">
        <v>28</v>
      </c>
      <c r="D3398" s="3" t="s">
        <v>33</v>
      </c>
      <c r="E3398" s="3">
        <v>68377.632892657304</v>
      </c>
      <c r="F3398" s="3">
        <v>227</v>
      </c>
      <c r="G3398" s="3">
        <v>1411.51324738629</v>
      </c>
      <c r="H3398" s="3">
        <v>4</v>
      </c>
      <c r="I3398" s="3">
        <v>689.37795992689303</v>
      </c>
      <c r="J3398" s="3">
        <v>0</v>
      </c>
      <c r="K3398" s="3">
        <v>27.348923681957</v>
      </c>
      <c r="L3398" s="3">
        <v>54</v>
      </c>
      <c r="M3398" s="3">
        <v>11</v>
      </c>
      <c r="N3398" s="3">
        <v>1</v>
      </c>
      <c r="O3398" s="3">
        <v>477</v>
      </c>
      <c r="P3398" s="3">
        <v>3</v>
      </c>
      <c r="Q3398" s="3">
        <v>13583.840409148401</v>
      </c>
      <c r="R3398" s="3">
        <v>1</v>
      </c>
      <c r="S3398" s="3">
        <v>0</v>
      </c>
      <c r="T3398" s="3">
        <v>0</v>
      </c>
      <c r="U3398" s="3">
        <v>15728.247386434499</v>
      </c>
      <c r="V3398" s="3">
        <v>1</v>
      </c>
      <c r="W3398" s="3" t="str">
        <f>IF(Bank_data3[[#This Row],[credit_risk]]=1,"High Risk","Low Risk")</f>
        <v>High Risk</v>
      </c>
      <c r="X3398" s="3" t="str">
        <f t="shared" si="364"/>
        <v>45-54</v>
      </c>
      <c r="Y3398" s="3" t="str">
        <f t="shared" si="365"/>
        <v>Middle Income</v>
      </c>
      <c r="Z3398" s="3" t="str">
        <f t="shared" si="366"/>
        <v>Poor</v>
      </c>
      <c r="AA3398" s="27">
        <f t="shared" si="367"/>
        <v>0.19865912045351156</v>
      </c>
      <c r="AB3398" s="3" t="str">
        <f t="shared" si="368"/>
        <v>Medium</v>
      </c>
      <c r="AC3398" s="3" t="str">
        <f t="shared" si="369"/>
        <v>High</v>
      </c>
      <c r="AD3398" s="3" t="str">
        <f t="shared" si="370"/>
        <v>No</v>
      </c>
    </row>
    <row r="3399" spans="1:30" ht="15" customHeight="1" x14ac:dyDescent="0.3">
      <c r="A3399" s="3" t="s">
        <v>3420</v>
      </c>
      <c r="B3399" s="3">
        <v>65</v>
      </c>
      <c r="C3399" s="3" t="s">
        <v>28</v>
      </c>
      <c r="D3399" s="3" t="s">
        <v>33</v>
      </c>
      <c r="E3399" s="3">
        <v>39352.714345929802</v>
      </c>
      <c r="F3399" s="3">
        <v>99</v>
      </c>
      <c r="G3399" s="3">
        <v>1458.7973436426701</v>
      </c>
      <c r="H3399" s="3">
        <v>11</v>
      </c>
      <c r="I3399" s="3">
        <v>889.48052893404599</v>
      </c>
      <c r="J3399" s="3">
        <v>23</v>
      </c>
      <c r="K3399" s="3">
        <v>434.87685341503698</v>
      </c>
      <c r="L3399" s="3">
        <v>27</v>
      </c>
      <c r="M3399" s="3">
        <v>13</v>
      </c>
      <c r="N3399" s="3">
        <v>2</v>
      </c>
      <c r="O3399" s="3">
        <v>844</v>
      </c>
      <c r="P3399" s="3">
        <v>3</v>
      </c>
      <c r="Q3399" s="3">
        <v>19702.8238828147</v>
      </c>
      <c r="R3399" s="3">
        <v>2</v>
      </c>
      <c r="S3399" s="3">
        <v>0</v>
      </c>
      <c r="T3399" s="3">
        <v>0</v>
      </c>
      <c r="U3399" s="3">
        <v>10296.5838583887</v>
      </c>
      <c r="V3399" s="3">
        <v>0</v>
      </c>
      <c r="W3399" s="3" t="str">
        <f>IF(Bank_data3[[#This Row],[credit_risk]]=1,"High Risk","Low Risk")</f>
        <v>Low Risk</v>
      </c>
      <c r="X3399" s="3" t="str">
        <f t="shared" ref="X3399:X3462" si="371">_xlfn.IFS(B3399&lt;25,"18-24",B3399&lt;35,"25-34",B3399&lt;45,"35-44",B3399&lt;55,"45-54",TRUE(),"55+")</f>
        <v>55+</v>
      </c>
      <c r="Y3399" s="3" t="str">
        <f t="shared" ref="Y3399:Y3462" si="372">_xlfn.IFS(E3399&lt;50000,"Low Income",E3399&lt;100000,"Middle Income",TRUE(),"High Income")</f>
        <v>Low Income</v>
      </c>
      <c r="Z3399" s="3" t="str">
        <f t="shared" ref="Z3399:Z3462" si="373">_xlfn.IFS(O3399&lt;580,"Poor",O3399&lt;670,"Fair",O3399&lt;740,"Good",O3399&lt;800,"Very Good",TRUE(),"Excellent")</f>
        <v>Excellent</v>
      </c>
      <c r="AA3399" s="27">
        <f t="shared" ref="AA3399:AA3462" si="374">IF(E3399=0,0,Q3399/E3399)</f>
        <v>0.50067255106260633</v>
      </c>
      <c r="AB3399" s="3" t="str">
        <f t="shared" ref="AB3399:AB3462" si="375">_xlfn.IFS(G3399&lt;1000,"Low",G3399&lt;5000,"Medium",TRUE(),"High")</f>
        <v>Medium</v>
      </c>
      <c r="AC3399" s="3" t="str">
        <f t="shared" ref="AC3399:AC3462" si="376">_xlfn.IFS(L3399&lt;10,"Low",L3399&lt;30,"Medium",TRUE(),"High")</f>
        <v>Medium</v>
      </c>
      <c r="AD3399" s="3" t="str">
        <f t="shared" ref="AD3399:AD3462" si="377">IF(AND(E3399&gt;=100000,O3399&gt;=750),"Yes","No")</f>
        <v>No</v>
      </c>
    </row>
    <row r="3400" spans="1:30" ht="15" customHeight="1" x14ac:dyDescent="0.3">
      <c r="A3400" s="3" t="s">
        <v>3421</v>
      </c>
      <c r="B3400" s="3">
        <v>33</v>
      </c>
      <c r="C3400" s="3" t="s">
        <v>28</v>
      </c>
      <c r="D3400" s="3" t="s">
        <v>33</v>
      </c>
      <c r="E3400" s="3">
        <v>85309.330519367199</v>
      </c>
      <c r="F3400" s="3">
        <v>106</v>
      </c>
      <c r="G3400" s="3">
        <v>423.75327833049499</v>
      </c>
      <c r="H3400" s="3">
        <v>8</v>
      </c>
      <c r="I3400" s="3">
        <v>573.81311673242601</v>
      </c>
      <c r="J3400" s="3">
        <v>33</v>
      </c>
      <c r="K3400" s="3">
        <v>560.25453646512904</v>
      </c>
      <c r="L3400" s="3">
        <v>47</v>
      </c>
      <c r="M3400" s="3">
        <v>1</v>
      </c>
      <c r="N3400" s="3">
        <v>2</v>
      </c>
      <c r="O3400" s="3">
        <v>308</v>
      </c>
      <c r="P3400" s="3">
        <v>2</v>
      </c>
      <c r="Q3400" s="3">
        <v>5323.5889296650403</v>
      </c>
      <c r="R3400" s="3">
        <v>3</v>
      </c>
      <c r="S3400" s="3">
        <v>0</v>
      </c>
      <c r="T3400" s="3">
        <v>0</v>
      </c>
      <c r="U3400" s="3">
        <v>11894.153219051799</v>
      </c>
      <c r="V3400" s="3">
        <v>1</v>
      </c>
      <c r="W3400" s="3" t="str">
        <f>IF(Bank_data3[[#This Row],[credit_risk]]=1,"High Risk","Low Risk")</f>
        <v>High Risk</v>
      </c>
      <c r="X3400" s="3" t="str">
        <f t="shared" si="371"/>
        <v>25-34</v>
      </c>
      <c r="Y3400" s="3" t="str">
        <f t="shared" si="372"/>
        <v>Middle Income</v>
      </c>
      <c r="Z3400" s="3" t="str">
        <f t="shared" si="373"/>
        <v>Poor</v>
      </c>
      <c r="AA3400" s="27">
        <f t="shared" si="374"/>
        <v>6.2403360772553033E-2</v>
      </c>
      <c r="AB3400" s="3" t="str">
        <f t="shared" si="375"/>
        <v>Low</v>
      </c>
      <c r="AC3400" s="3" t="str">
        <f t="shared" si="376"/>
        <v>High</v>
      </c>
      <c r="AD3400" s="3" t="str">
        <f t="shared" si="377"/>
        <v>No</v>
      </c>
    </row>
    <row r="3401" spans="1:30" ht="15" customHeight="1" x14ac:dyDescent="0.3">
      <c r="A3401" s="3" t="s">
        <v>3422</v>
      </c>
      <c r="B3401" s="3">
        <v>55</v>
      </c>
      <c r="C3401" s="3" t="s">
        <v>28</v>
      </c>
      <c r="D3401" s="3" t="s">
        <v>24</v>
      </c>
      <c r="E3401" s="3">
        <v>41818.5966736685</v>
      </c>
      <c r="F3401" s="3">
        <v>141</v>
      </c>
      <c r="G3401" s="3">
        <v>600.57940244966505</v>
      </c>
      <c r="H3401" s="3">
        <v>8</v>
      </c>
      <c r="I3401" s="3">
        <v>444.86875951689399</v>
      </c>
      <c r="J3401" s="3">
        <v>16</v>
      </c>
      <c r="K3401" s="3">
        <v>252.59622909209699</v>
      </c>
      <c r="L3401" s="3">
        <v>2</v>
      </c>
      <c r="M3401" s="3">
        <v>16</v>
      </c>
      <c r="N3401" s="3">
        <v>1</v>
      </c>
      <c r="O3401" s="3">
        <v>650</v>
      </c>
      <c r="P3401" s="3">
        <v>2</v>
      </c>
      <c r="Q3401" s="3">
        <v>13354.4585201026</v>
      </c>
      <c r="R3401" s="3">
        <v>1</v>
      </c>
      <c r="S3401" s="3">
        <v>0</v>
      </c>
      <c r="T3401" s="3">
        <v>0</v>
      </c>
      <c r="U3401" s="3">
        <v>11815.2161962386</v>
      </c>
      <c r="V3401" s="3">
        <v>0</v>
      </c>
      <c r="W3401" s="3" t="str">
        <f>IF(Bank_data3[[#This Row],[credit_risk]]=1,"High Risk","Low Risk")</f>
        <v>Low Risk</v>
      </c>
      <c r="X3401" s="3" t="str">
        <f t="shared" si="371"/>
        <v>55+</v>
      </c>
      <c r="Y3401" s="3" t="str">
        <f t="shared" si="372"/>
        <v>Low Income</v>
      </c>
      <c r="Z3401" s="3" t="str">
        <f t="shared" si="373"/>
        <v>Fair</v>
      </c>
      <c r="AA3401" s="27">
        <f t="shared" si="374"/>
        <v>0.31934257919542691</v>
      </c>
      <c r="AB3401" s="3" t="str">
        <f t="shared" si="375"/>
        <v>Low</v>
      </c>
      <c r="AC3401" s="3" t="str">
        <f t="shared" si="376"/>
        <v>Low</v>
      </c>
      <c r="AD3401" s="3" t="str">
        <f t="shared" si="377"/>
        <v>No</v>
      </c>
    </row>
    <row r="3402" spans="1:30" ht="15" customHeight="1" x14ac:dyDescent="0.3">
      <c r="A3402" s="3" t="s">
        <v>3423</v>
      </c>
      <c r="B3402" s="3">
        <v>31</v>
      </c>
      <c r="C3402" s="3" t="s">
        <v>28</v>
      </c>
      <c r="D3402" s="3" t="s">
        <v>24</v>
      </c>
      <c r="E3402" s="3">
        <v>53600.011984969897</v>
      </c>
      <c r="F3402" s="3">
        <v>112</v>
      </c>
      <c r="G3402" s="3">
        <v>1028.64322929078</v>
      </c>
      <c r="H3402" s="3">
        <v>5</v>
      </c>
      <c r="I3402" s="3">
        <v>727.32980221594403</v>
      </c>
      <c r="J3402" s="3">
        <v>33</v>
      </c>
      <c r="K3402" s="3">
        <v>836.80398337335498</v>
      </c>
      <c r="L3402" s="3">
        <v>59</v>
      </c>
      <c r="M3402" s="3">
        <v>19</v>
      </c>
      <c r="N3402" s="3">
        <v>5</v>
      </c>
      <c r="O3402" s="3">
        <v>502</v>
      </c>
      <c r="P3402" s="3">
        <v>4</v>
      </c>
      <c r="Q3402" s="3">
        <v>15433.692223625399</v>
      </c>
      <c r="R3402" s="3">
        <v>1</v>
      </c>
      <c r="S3402" s="3">
        <v>0</v>
      </c>
      <c r="T3402" s="3">
        <v>0</v>
      </c>
      <c r="U3402" s="3">
        <v>11938.263967683801</v>
      </c>
      <c r="V3402" s="3">
        <v>1</v>
      </c>
      <c r="W3402" s="3" t="str">
        <f>IF(Bank_data3[[#This Row],[credit_risk]]=1,"High Risk","Low Risk")</f>
        <v>High Risk</v>
      </c>
      <c r="X3402" s="3" t="str">
        <f t="shared" si="371"/>
        <v>25-34</v>
      </c>
      <c r="Y3402" s="3" t="str">
        <f t="shared" si="372"/>
        <v>Middle Income</v>
      </c>
      <c r="Z3402" s="3" t="str">
        <f t="shared" si="373"/>
        <v>Poor</v>
      </c>
      <c r="AA3402" s="27">
        <f t="shared" si="374"/>
        <v>0.28794195471361456</v>
      </c>
      <c r="AB3402" s="3" t="str">
        <f t="shared" si="375"/>
        <v>Medium</v>
      </c>
      <c r="AC3402" s="3" t="str">
        <f t="shared" si="376"/>
        <v>High</v>
      </c>
      <c r="AD3402" s="3" t="str">
        <f t="shared" si="377"/>
        <v>No</v>
      </c>
    </row>
    <row r="3403" spans="1:30" ht="15" customHeight="1" x14ac:dyDescent="0.3">
      <c r="A3403" s="3" t="s">
        <v>3424</v>
      </c>
      <c r="B3403" s="3">
        <v>36</v>
      </c>
      <c r="C3403" s="3" t="s">
        <v>31</v>
      </c>
      <c r="D3403" s="3" t="s">
        <v>24</v>
      </c>
      <c r="E3403" s="3">
        <v>56786.482994545899</v>
      </c>
      <c r="F3403" s="3">
        <v>31</v>
      </c>
      <c r="G3403" s="3">
        <v>1828.2640692364801</v>
      </c>
      <c r="H3403" s="3">
        <v>10</v>
      </c>
      <c r="I3403" s="3">
        <v>427.41330287340099</v>
      </c>
      <c r="J3403" s="3">
        <v>34</v>
      </c>
      <c r="K3403" s="3">
        <v>356.94380632936901</v>
      </c>
      <c r="L3403" s="3">
        <v>2</v>
      </c>
      <c r="M3403" s="3">
        <v>11</v>
      </c>
      <c r="N3403" s="3">
        <v>6</v>
      </c>
      <c r="O3403" s="3">
        <v>562</v>
      </c>
      <c r="P3403" s="3">
        <v>0</v>
      </c>
      <c r="Q3403" s="3">
        <v>16790.4023602044</v>
      </c>
      <c r="R3403" s="3">
        <v>5</v>
      </c>
      <c r="S3403" s="3">
        <v>0</v>
      </c>
      <c r="T3403" s="3">
        <v>0</v>
      </c>
      <c r="U3403" s="3">
        <v>6310.6990395098601</v>
      </c>
      <c r="V3403" s="3">
        <v>1</v>
      </c>
      <c r="W3403" s="3" t="str">
        <f>IF(Bank_data3[[#This Row],[credit_risk]]=1,"High Risk","Low Risk")</f>
        <v>High Risk</v>
      </c>
      <c r="X3403" s="3" t="str">
        <f t="shared" si="371"/>
        <v>35-44</v>
      </c>
      <c r="Y3403" s="3" t="str">
        <f t="shared" si="372"/>
        <v>Middle Income</v>
      </c>
      <c r="Z3403" s="3" t="str">
        <f t="shared" si="373"/>
        <v>Poor</v>
      </c>
      <c r="AA3403" s="27">
        <f t="shared" si="374"/>
        <v>0.29567603899359374</v>
      </c>
      <c r="AB3403" s="3" t="str">
        <f t="shared" si="375"/>
        <v>Medium</v>
      </c>
      <c r="AC3403" s="3" t="str">
        <f t="shared" si="376"/>
        <v>Low</v>
      </c>
      <c r="AD3403" s="3" t="str">
        <f t="shared" si="377"/>
        <v>No</v>
      </c>
    </row>
    <row r="3404" spans="1:30" ht="15" customHeight="1" x14ac:dyDescent="0.3">
      <c r="A3404" s="3" t="s">
        <v>3425</v>
      </c>
      <c r="B3404" s="3">
        <v>58</v>
      </c>
      <c r="C3404" s="3" t="s">
        <v>23</v>
      </c>
      <c r="D3404" s="3" t="s">
        <v>33</v>
      </c>
      <c r="E3404" s="3">
        <v>58790.565683861001</v>
      </c>
      <c r="F3404" s="3">
        <v>91</v>
      </c>
      <c r="G3404" s="3">
        <v>756.69114769374096</v>
      </c>
      <c r="H3404" s="3">
        <v>10</v>
      </c>
      <c r="I3404" s="3">
        <v>1022.29586364308</v>
      </c>
      <c r="J3404" s="3">
        <v>35</v>
      </c>
      <c r="K3404" s="3">
        <v>230.52204889663801</v>
      </c>
      <c r="L3404" s="3">
        <v>74</v>
      </c>
      <c r="M3404" s="3">
        <v>6</v>
      </c>
      <c r="N3404" s="3">
        <v>4</v>
      </c>
      <c r="O3404" s="3">
        <v>448</v>
      </c>
      <c r="P3404" s="3">
        <v>3</v>
      </c>
      <c r="Q3404" s="3">
        <v>17759.307098804598</v>
      </c>
      <c r="R3404" s="3">
        <v>5</v>
      </c>
      <c r="S3404" s="3">
        <v>0</v>
      </c>
      <c r="T3404" s="3">
        <v>0</v>
      </c>
      <c r="U3404" s="3">
        <v>9988.2152512264001</v>
      </c>
      <c r="V3404" s="3">
        <v>1</v>
      </c>
      <c r="W3404" s="3" t="str">
        <f>IF(Bank_data3[[#This Row],[credit_risk]]=1,"High Risk","Low Risk")</f>
        <v>High Risk</v>
      </c>
      <c r="X3404" s="3" t="str">
        <f t="shared" si="371"/>
        <v>55+</v>
      </c>
      <c r="Y3404" s="3" t="str">
        <f t="shared" si="372"/>
        <v>Middle Income</v>
      </c>
      <c r="Z3404" s="3" t="str">
        <f t="shared" si="373"/>
        <v>Poor</v>
      </c>
      <c r="AA3404" s="27">
        <f t="shared" si="374"/>
        <v>0.30207749988838478</v>
      </c>
      <c r="AB3404" s="3" t="str">
        <f t="shared" si="375"/>
        <v>Low</v>
      </c>
      <c r="AC3404" s="3" t="str">
        <f t="shared" si="376"/>
        <v>High</v>
      </c>
      <c r="AD3404" s="3" t="str">
        <f t="shared" si="377"/>
        <v>No</v>
      </c>
    </row>
    <row r="3405" spans="1:30" ht="15" customHeight="1" x14ac:dyDescent="0.3">
      <c r="A3405" s="3" t="s">
        <v>3426</v>
      </c>
      <c r="B3405" s="3">
        <v>28</v>
      </c>
      <c r="C3405" s="3" t="s">
        <v>28</v>
      </c>
      <c r="D3405" s="3" t="s">
        <v>26</v>
      </c>
      <c r="E3405" s="3">
        <v>64331.238109572201</v>
      </c>
      <c r="F3405" s="3">
        <v>121</v>
      </c>
      <c r="G3405" s="3">
        <v>2451.40820494233</v>
      </c>
      <c r="H3405" s="3">
        <v>6</v>
      </c>
      <c r="I3405" s="3">
        <v>119.668303587504</v>
      </c>
      <c r="J3405" s="3">
        <v>12</v>
      </c>
      <c r="K3405" s="3">
        <v>704.232804005307</v>
      </c>
      <c r="L3405" s="3">
        <v>67</v>
      </c>
      <c r="M3405" s="3">
        <v>14</v>
      </c>
      <c r="N3405" s="3">
        <v>6</v>
      </c>
      <c r="O3405" s="3">
        <v>391</v>
      </c>
      <c r="P3405" s="3">
        <v>1</v>
      </c>
      <c r="Q3405" s="3">
        <v>16345.0562043338</v>
      </c>
      <c r="R3405" s="3">
        <v>4</v>
      </c>
      <c r="S3405" s="3">
        <v>0</v>
      </c>
      <c r="T3405" s="3">
        <v>0</v>
      </c>
      <c r="U3405" s="3">
        <v>9788.1539724258691</v>
      </c>
      <c r="V3405" s="3">
        <v>1</v>
      </c>
      <c r="W3405" s="3" t="str">
        <f>IF(Bank_data3[[#This Row],[credit_risk]]=1,"High Risk","Low Risk")</f>
        <v>High Risk</v>
      </c>
      <c r="X3405" s="3" t="str">
        <f t="shared" si="371"/>
        <v>25-34</v>
      </c>
      <c r="Y3405" s="3" t="str">
        <f t="shared" si="372"/>
        <v>Middle Income</v>
      </c>
      <c r="Z3405" s="3" t="str">
        <f t="shared" si="373"/>
        <v>Poor</v>
      </c>
      <c r="AA3405" s="27">
        <f t="shared" si="374"/>
        <v>0.25407650598134107</v>
      </c>
      <c r="AB3405" s="3" t="str">
        <f t="shared" si="375"/>
        <v>Medium</v>
      </c>
      <c r="AC3405" s="3" t="str">
        <f t="shared" si="376"/>
        <v>High</v>
      </c>
      <c r="AD3405" s="3" t="str">
        <f t="shared" si="377"/>
        <v>No</v>
      </c>
    </row>
    <row r="3406" spans="1:30" ht="15" customHeight="1" x14ac:dyDescent="0.3">
      <c r="A3406" s="3" t="s">
        <v>3427</v>
      </c>
      <c r="B3406" s="3">
        <v>54</v>
      </c>
      <c r="C3406" s="3" t="s">
        <v>28</v>
      </c>
      <c r="D3406" s="3" t="s">
        <v>24</v>
      </c>
      <c r="E3406" s="3">
        <v>36377.880462541601</v>
      </c>
      <c r="F3406" s="3">
        <v>143</v>
      </c>
      <c r="G3406" s="3">
        <v>1661.3326748570601</v>
      </c>
      <c r="H3406" s="3">
        <v>9</v>
      </c>
      <c r="I3406" s="3">
        <v>831.648724787898</v>
      </c>
      <c r="J3406" s="3">
        <v>24</v>
      </c>
      <c r="K3406" s="3">
        <v>516.12675032686002</v>
      </c>
      <c r="L3406" s="3">
        <v>38</v>
      </c>
      <c r="M3406" s="3">
        <v>1</v>
      </c>
      <c r="N3406" s="3">
        <v>2</v>
      </c>
      <c r="O3406" s="3">
        <v>864</v>
      </c>
      <c r="P3406" s="3">
        <v>3</v>
      </c>
      <c r="Q3406" s="3">
        <v>19167.100580848099</v>
      </c>
      <c r="R3406" s="3">
        <v>4</v>
      </c>
      <c r="S3406" s="3">
        <v>1</v>
      </c>
      <c r="T3406" s="3">
        <v>0</v>
      </c>
      <c r="U3406" s="3">
        <v>1543.1578915069699</v>
      </c>
      <c r="V3406" s="3">
        <v>1</v>
      </c>
      <c r="W3406" s="3" t="str">
        <f>IF(Bank_data3[[#This Row],[credit_risk]]=1,"High Risk","Low Risk")</f>
        <v>High Risk</v>
      </c>
      <c r="X3406" s="3" t="str">
        <f t="shared" si="371"/>
        <v>45-54</v>
      </c>
      <c r="Y3406" s="3" t="str">
        <f t="shared" si="372"/>
        <v>Low Income</v>
      </c>
      <c r="Z3406" s="3" t="str">
        <f t="shared" si="373"/>
        <v>Excellent</v>
      </c>
      <c r="AA3406" s="27">
        <f t="shared" si="374"/>
        <v>0.52688887689827102</v>
      </c>
      <c r="AB3406" s="3" t="str">
        <f t="shared" si="375"/>
        <v>Medium</v>
      </c>
      <c r="AC3406" s="3" t="str">
        <f t="shared" si="376"/>
        <v>High</v>
      </c>
      <c r="AD3406" s="3" t="str">
        <f t="shared" si="377"/>
        <v>No</v>
      </c>
    </row>
    <row r="3407" spans="1:30" ht="15" customHeight="1" x14ac:dyDescent="0.3">
      <c r="A3407" s="3" t="s">
        <v>3428</v>
      </c>
      <c r="B3407" s="3">
        <v>32</v>
      </c>
      <c r="C3407" s="3" t="s">
        <v>23</v>
      </c>
      <c r="D3407" s="3" t="s">
        <v>24</v>
      </c>
      <c r="E3407" s="3">
        <v>62822.034802640599</v>
      </c>
      <c r="F3407" s="3">
        <v>53</v>
      </c>
      <c r="G3407" s="3">
        <v>1791.5026730346699</v>
      </c>
      <c r="H3407" s="3">
        <v>7</v>
      </c>
      <c r="I3407" s="3">
        <v>981.82846083790605</v>
      </c>
      <c r="J3407" s="3">
        <v>11</v>
      </c>
      <c r="K3407" s="3">
        <v>835.46803064297899</v>
      </c>
      <c r="L3407" s="3">
        <v>53</v>
      </c>
      <c r="M3407" s="3">
        <v>11</v>
      </c>
      <c r="N3407" s="3">
        <v>4</v>
      </c>
      <c r="O3407" s="3">
        <v>826</v>
      </c>
      <c r="P3407" s="3">
        <v>4</v>
      </c>
      <c r="Q3407" s="3">
        <v>9567.0015376986103</v>
      </c>
      <c r="R3407" s="3">
        <v>7</v>
      </c>
      <c r="S3407" s="3">
        <v>0</v>
      </c>
      <c r="T3407" s="3">
        <v>0</v>
      </c>
      <c r="U3407" s="3">
        <v>5837.0359917158303</v>
      </c>
      <c r="V3407" s="3">
        <v>1</v>
      </c>
      <c r="W3407" s="3" t="str">
        <f>IF(Bank_data3[[#This Row],[credit_risk]]=1,"High Risk","Low Risk")</f>
        <v>High Risk</v>
      </c>
      <c r="X3407" s="3" t="str">
        <f t="shared" si="371"/>
        <v>25-34</v>
      </c>
      <c r="Y3407" s="3" t="str">
        <f t="shared" si="372"/>
        <v>Middle Income</v>
      </c>
      <c r="Z3407" s="3" t="str">
        <f t="shared" si="373"/>
        <v>Excellent</v>
      </c>
      <c r="AA3407" s="27">
        <f t="shared" si="374"/>
        <v>0.15228735534838933</v>
      </c>
      <c r="AB3407" s="3" t="str">
        <f t="shared" si="375"/>
        <v>Medium</v>
      </c>
      <c r="AC3407" s="3" t="str">
        <f t="shared" si="376"/>
        <v>High</v>
      </c>
      <c r="AD3407" s="3" t="str">
        <f t="shared" si="377"/>
        <v>No</v>
      </c>
    </row>
    <row r="3408" spans="1:30" ht="15" customHeight="1" x14ac:dyDescent="0.3">
      <c r="A3408" s="3" t="s">
        <v>3429</v>
      </c>
      <c r="B3408" s="3">
        <v>34</v>
      </c>
      <c r="C3408" s="3" t="s">
        <v>23</v>
      </c>
      <c r="D3408" s="3" t="s">
        <v>33</v>
      </c>
      <c r="E3408" s="3">
        <v>60460.620026156103</v>
      </c>
      <c r="F3408" s="3">
        <v>110</v>
      </c>
      <c r="G3408" s="3">
        <v>1234.66526301008</v>
      </c>
      <c r="H3408" s="3">
        <v>8</v>
      </c>
      <c r="I3408" s="3">
        <v>768.31056608806796</v>
      </c>
      <c r="J3408" s="3">
        <v>20</v>
      </c>
      <c r="K3408" s="3">
        <v>901.84505748115703</v>
      </c>
      <c r="L3408" s="3">
        <v>31</v>
      </c>
      <c r="M3408" s="3">
        <v>16</v>
      </c>
      <c r="N3408" s="3">
        <v>2</v>
      </c>
      <c r="O3408" s="3">
        <v>755</v>
      </c>
      <c r="P3408" s="3">
        <v>3</v>
      </c>
      <c r="Q3408" s="3">
        <v>20751.3448821616</v>
      </c>
      <c r="R3408" s="3">
        <v>5</v>
      </c>
      <c r="S3408" s="3">
        <v>0</v>
      </c>
      <c r="T3408" s="3">
        <v>0</v>
      </c>
      <c r="U3408" s="3">
        <v>4342.5562889873299</v>
      </c>
      <c r="V3408" s="3">
        <v>1</v>
      </c>
      <c r="W3408" s="3" t="str">
        <f>IF(Bank_data3[[#This Row],[credit_risk]]=1,"High Risk","Low Risk")</f>
        <v>High Risk</v>
      </c>
      <c r="X3408" s="3" t="str">
        <f t="shared" si="371"/>
        <v>25-34</v>
      </c>
      <c r="Y3408" s="3" t="str">
        <f t="shared" si="372"/>
        <v>Middle Income</v>
      </c>
      <c r="Z3408" s="3" t="str">
        <f t="shared" si="373"/>
        <v>Very Good</v>
      </c>
      <c r="AA3408" s="27">
        <f t="shared" si="374"/>
        <v>0.34322084148631427</v>
      </c>
      <c r="AB3408" s="3" t="str">
        <f t="shared" si="375"/>
        <v>Medium</v>
      </c>
      <c r="AC3408" s="3" t="str">
        <f t="shared" si="376"/>
        <v>High</v>
      </c>
      <c r="AD3408" s="3" t="str">
        <f t="shared" si="377"/>
        <v>No</v>
      </c>
    </row>
    <row r="3409" spans="1:30" ht="15" customHeight="1" x14ac:dyDescent="0.3">
      <c r="A3409" s="3" t="s">
        <v>3430</v>
      </c>
      <c r="B3409" s="3">
        <v>37</v>
      </c>
      <c r="C3409" s="3" t="s">
        <v>23</v>
      </c>
      <c r="D3409" s="3" t="s">
        <v>24</v>
      </c>
      <c r="E3409" s="3">
        <v>50008.496626203501</v>
      </c>
      <c r="F3409" s="3">
        <v>184</v>
      </c>
      <c r="G3409" s="3">
        <v>223.15875008331</v>
      </c>
      <c r="H3409" s="3">
        <v>5</v>
      </c>
      <c r="I3409" s="3">
        <v>1182.6280139748101</v>
      </c>
      <c r="J3409" s="3">
        <v>36</v>
      </c>
      <c r="K3409" s="3">
        <v>154.63719176510199</v>
      </c>
      <c r="L3409" s="3">
        <v>15</v>
      </c>
      <c r="M3409" s="3">
        <v>0</v>
      </c>
      <c r="N3409" s="3">
        <v>3</v>
      </c>
      <c r="O3409" s="3">
        <v>863</v>
      </c>
      <c r="P3409" s="3">
        <v>1</v>
      </c>
      <c r="Q3409" s="3">
        <v>12741.6805541663</v>
      </c>
      <c r="R3409" s="3">
        <v>5</v>
      </c>
      <c r="S3409" s="3">
        <v>0</v>
      </c>
      <c r="T3409" s="3">
        <v>0</v>
      </c>
      <c r="U3409" s="3">
        <v>5517.8975109816802</v>
      </c>
      <c r="V3409" s="3">
        <v>1</v>
      </c>
      <c r="W3409" s="3" t="str">
        <f>IF(Bank_data3[[#This Row],[credit_risk]]=1,"High Risk","Low Risk")</f>
        <v>High Risk</v>
      </c>
      <c r="X3409" s="3" t="str">
        <f t="shared" si="371"/>
        <v>35-44</v>
      </c>
      <c r="Y3409" s="3" t="str">
        <f t="shared" si="372"/>
        <v>Middle Income</v>
      </c>
      <c r="Z3409" s="3" t="str">
        <f t="shared" si="373"/>
        <v>Excellent</v>
      </c>
      <c r="AA3409" s="27">
        <f t="shared" si="374"/>
        <v>0.25479031392217261</v>
      </c>
      <c r="AB3409" s="3" t="str">
        <f t="shared" si="375"/>
        <v>Low</v>
      </c>
      <c r="AC3409" s="3" t="str">
        <f t="shared" si="376"/>
        <v>Medium</v>
      </c>
      <c r="AD3409" s="3" t="str">
        <f t="shared" si="377"/>
        <v>No</v>
      </c>
    </row>
    <row r="3410" spans="1:30" ht="15" customHeight="1" x14ac:dyDescent="0.3">
      <c r="A3410" s="3" t="s">
        <v>3431</v>
      </c>
      <c r="B3410" s="3">
        <v>52</v>
      </c>
      <c r="C3410" s="3" t="s">
        <v>23</v>
      </c>
      <c r="D3410" s="3" t="s">
        <v>26</v>
      </c>
      <c r="E3410" s="3">
        <v>46584.616928826901</v>
      </c>
      <c r="F3410" s="3">
        <v>149</v>
      </c>
      <c r="G3410" s="3">
        <v>1925.53493927524</v>
      </c>
      <c r="H3410" s="3">
        <v>7</v>
      </c>
      <c r="I3410" s="3">
        <v>320.303568028553</v>
      </c>
      <c r="J3410" s="3">
        <v>45</v>
      </c>
      <c r="K3410" s="3">
        <v>1056.5806623151</v>
      </c>
      <c r="L3410" s="3">
        <v>16</v>
      </c>
      <c r="M3410" s="3">
        <v>7</v>
      </c>
      <c r="N3410" s="3">
        <v>5</v>
      </c>
      <c r="O3410" s="3">
        <v>759</v>
      </c>
      <c r="P3410" s="3">
        <v>1</v>
      </c>
      <c r="Q3410" s="3">
        <v>17241.2057792388</v>
      </c>
      <c r="R3410" s="3">
        <v>0</v>
      </c>
      <c r="S3410" s="3">
        <v>0</v>
      </c>
      <c r="T3410" s="3">
        <v>0</v>
      </c>
      <c r="U3410" s="3">
        <v>12677.5762462453</v>
      </c>
      <c r="V3410" s="3">
        <v>0</v>
      </c>
      <c r="W3410" s="3" t="str">
        <f>IF(Bank_data3[[#This Row],[credit_risk]]=1,"High Risk","Low Risk")</f>
        <v>Low Risk</v>
      </c>
      <c r="X3410" s="3" t="str">
        <f t="shared" si="371"/>
        <v>45-54</v>
      </c>
      <c r="Y3410" s="3" t="str">
        <f t="shared" si="372"/>
        <v>Low Income</v>
      </c>
      <c r="Z3410" s="3" t="str">
        <f t="shared" si="373"/>
        <v>Very Good</v>
      </c>
      <c r="AA3410" s="27">
        <f t="shared" si="374"/>
        <v>0.37010513160557551</v>
      </c>
      <c r="AB3410" s="3" t="str">
        <f t="shared" si="375"/>
        <v>Medium</v>
      </c>
      <c r="AC3410" s="3" t="str">
        <f t="shared" si="376"/>
        <v>Medium</v>
      </c>
      <c r="AD3410" s="3" t="str">
        <f t="shared" si="377"/>
        <v>No</v>
      </c>
    </row>
    <row r="3411" spans="1:30" ht="15" customHeight="1" x14ac:dyDescent="0.3">
      <c r="A3411" s="3" t="s">
        <v>3432</v>
      </c>
      <c r="B3411" s="3">
        <v>25</v>
      </c>
      <c r="C3411" s="3" t="s">
        <v>23</v>
      </c>
      <c r="D3411" s="3" t="s">
        <v>33</v>
      </c>
      <c r="E3411" s="3">
        <v>35454.170380537304</v>
      </c>
      <c r="F3411" s="3">
        <v>60</v>
      </c>
      <c r="G3411" s="3">
        <v>922.23737510286003</v>
      </c>
      <c r="H3411" s="3">
        <v>1</v>
      </c>
      <c r="I3411" s="3">
        <v>554.61867451835997</v>
      </c>
      <c r="J3411" s="3">
        <v>37</v>
      </c>
      <c r="K3411" s="3">
        <v>0</v>
      </c>
      <c r="L3411" s="3">
        <v>10</v>
      </c>
      <c r="M3411" s="3">
        <v>4</v>
      </c>
      <c r="N3411" s="3">
        <v>3</v>
      </c>
      <c r="O3411" s="3">
        <v>752</v>
      </c>
      <c r="P3411" s="3">
        <v>1</v>
      </c>
      <c r="Q3411" s="3">
        <v>4145.8619632404698</v>
      </c>
      <c r="R3411" s="3">
        <v>0</v>
      </c>
      <c r="S3411" s="3">
        <v>0</v>
      </c>
      <c r="T3411" s="3">
        <v>0</v>
      </c>
      <c r="U3411" s="3">
        <v>5802.1278016085298</v>
      </c>
      <c r="V3411" s="3">
        <v>0</v>
      </c>
      <c r="W3411" s="3" t="str">
        <f>IF(Bank_data3[[#This Row],[credit_risk]]=1,"High Risk","Low Risk")</f>
        <v>Low Risk</v>
      </c>
      <c r="X3411" s="3" t="str">
        <f t="shared" si="371"/>
        <v>25-34</v>
      </c>
      <c r="Y3411" s="3" t="str">
        <f t="shared" si="372"/>
        <v>Low Income</v>
      </c>
      <c r="Z3411" s="3" t="str">
        <f t="shared" si="373"/>
        <v>Very Good</v>
      </c>
      <c r="AA3411" s="27">
        <f t="shared" si="374"/>
        <v>0.11693580525907203</v>
      </c>
      <c r="AB3411" s="3" t="str">
        <f t="shared" si="375"/>
        <v>Low</v>
      </c>
      <c r="AC3411" s="3" t="str">
        <f t="shared" si="376"/>
        <v>Medium</v>
      </c>
      <c r="AD3411" s="3" t="str">
        <f t="shared" si="377"/>
        <v>No</v>
      </c>
    </row>
    <row r="3412" spans="1:30" ht="15" customHeight="1" x14ac:dyDescent="0.3">
      <c r="A3412" s="3" t="s">
        <v>3433</v>
      </c>
      <c r="B3412" s="3">
        <v>46</v>
      </c>
      <c r="C3412" s="3" t="s">
        <v>23</v>
      </c>
      <c r="D3412" s="3" t="s">
        <v>33</v>
      </c>
      <c r="E3412" s="3">
        <v>58646.320918240199</v>
      </c>
      <c r="F3412" s="3">
        <v>38</v>
      </c>
      <c r="G3412" s="3">
        <v>306.48606507046901</v>
      </c>
      <c r="H3412" s="3">
        <v>9</v>
      </c>
      <c r="I3412" s="3">
        <v>684.48787381218904</v>
      </c>
      <c r="J3412" s="3">
        <v>0</v>
      </c>
      <c r="K3412" s="3">
        <v>182.93048018560901</v>
      </c>
      <c r="L3412" s="3">
        <v>31</v>
      </c>
      <c r="M3412" s="3">
        <v>7</v>
      </c>
      <c r="N3412" s="3">
        <v>3</v>
      </c>
      <c r="O3412" s="3">
        <v>499</v>
      </c>
      <c r="P3412" s="3">
        <v>4</v>
      </c>
      <c r="Q3412" s="3">
        <v>15978.306253619399</v>
      </c>
      <c r="R3412" s="3">
        <v>1</v>
      </c>
      <c r="S3412" s="3">
        <v>0</v>
      </c>
      <c r="T3412" s="3">
        <v>0</v>
      </c>
      <c r="U3412" s="3">
        <v>5691.9607838025804</v>
      </c>
      <c r="V3412" s="3">
        <v>1</v>
      </c>
      <c r="W3412" s="3" t="str">
        <f>IF(Bank_data3[[#This Row],[credit_risk]]=1,"High Risk","Low Risk")</f>
        <v>High Risk</v>
      </c>
      <c r="X3412" s="3" t="str">
        <f t="shared" si="371"/>
        <v>45-54</v>
      </c>
      <c r="Y3412" s="3" t="str">
        <f t="shared" si="372"/>
        <v>Middle Income</v>
      </c>
      <c r="Z3412" s="3" t="str">
        <f t="shared" si="373"/>
        <v>Poor</v>
      </c>
      <c r="AA3412" s="27">
        <f t="shared" si="374"/>
        <v>0.27245197999538656</v>
      </c>
      <c r="AB3412" s="3" t="str">
        <f t="shared" si="375"/>
        <v>Low</v>
      </c>
      <c r="AC3412" s="3" t="str">
        <f t="shared" si="376"/>
        <v>High</v>
      </c>
      <c r="AD3412" s="3" t="str">
        <f t="shared" si="377"/>
        <v>No</v>
      </c>
    </row>
    <row r="3413" spans="1:30" ht="15" customHeight="1" x14ac:dyDescent="0.3">
      <c r="A3413" s="3" t="s">
        <v>3434</v>
      </c>
      <c r="B3413" s="3">
        <v>42</v>
      </c>
      <c r="C3413" s="3" t="s">
        <v>31</v>
      </c>
      <c r="D3413" s="3" t="s">
        <v>26</v>
      </c>
      <c r="E3413" s="3">
        <v>38111.548640750698</v>
      </c>
      <c r="F3413" s="3">
        <v>30</v>
      </c>
      <c r="G3413" s="3">
        <v>832.19049652646595</v>
      </c>
      <c r="H3413" s="3">
        <v>7</v>
      </c>
      <c r="I3413" s="3">
        <v>1049.4535992932599</v>
      </c>
      <c r="J3413" s="3">
        <v>47</v>
      </c>
      <c r="K3413" s="3">
        <v>165.81320629183901</v>
      </c>
      <c r="L3413" s="3">
        <v>26</v>
      </c>
      <c r="M3413" s="3">
        <v>19</v>
      </c>
      <c r="N3413" s="3">
        <v>6</v>
      </c>
      <c r="O3413" s="3">
        <v>336</v>
      </c>
      <c r="P3413" s="3">
        <v>3</v>
      </c>
      <c r="Q3413" s="3">
        <v>12925.421855558399</v>
      </c>
      <c r="R3413" s="3">
        <v>1</v>
      </c>
      <c r="S3413" s="3">
        <v>0</v>
      </c>
      <c r="T3413" s="3">
        <v>0</v>
      </c>
      <c r="U3413" s="3">
        <v>8206.6206085561898</v>
      </c>
      <c r="V3413" s="3">
        <v>1</v>
      </c>
      <c r="W3413" s="3" t="str">
        <f>IF(Bank_data3[[#This Row],[credit_risk]]=1,"High Risk","Low Risk")</f>
        <v>High Risk</v>
      </c>
      <c r="X3413" s="3" t="str">
        <f t="shared" si="371"/>
        <v>35-44</v>
      </c>
      <c r="Y3413" s="3" t="str">
        <f t="shared" si="372"/>
        <v>Low Income</v>
      </c>
      <c r="Z3413" s="3" t="str">
        <f t="shared" si="373"/>
        <v>Poor</v>
      </c>
      <c r="AA3413" s="27">
        <f t="shared" si="374"/>
        <v>0.33914711725300811</v>
      </c>
      <c r="AB3413" s="3" t="str">
        <f t="shared" si="375"/>
        <v>Low</v>
      </c>
      <c r="AC3413" s="3" t="str">
        <f t="shared" si="376"/>
        <v>Medium</v>
      </c>
      <c r="AD3413" s="3" t="str">
        <f t="shared" si="377"/>
        <v>No</v>
      </c>
    </row>
    <row r="3414" spans="1:30" ht="15" customHeight="1" x14ac:dyDescent="0.3">
      <c r="A3414" s="3" t="s">
        <v>3435</v>
      </c>
      <c r="B3414" s="3">
        <v>46</v>
      </c>
      <c r="C3414" s="3" t="s">
        <v>23</v>
      </c>
      <c r="D3414" s="3" t="s">
        <v>26</v>
      </c>
      <c r="E3414" s="3">
        <v>54281.8538635937</v>
      </c>
      <c r="F3414" s="3">
        <v>198</v>
      </c>
      <c r="G3414" s="3">
        <v>1436.2209630192201</v>
      </c>
      <c r="H3414" s="3">
        <v>10</v>
      </c>
      <c r="I3414" s="3">
        <v>876.47765511614205</v>
      </c>
      <c r="J3414" s="3">
        <v>5</v>
      </c>
      <c r="K3414" s="3">
        <v>837.15162637281696</v>
      </c>
      <c r="L3414" s="3">
        <v>4</v>
      </c>
      <c r="M3414" s="3">
        <v>13</v>
      </c>
      <c r="N3414" s="3">
        <v>5</v>
      </c>
      <c r="O3414" s="3">
        <v>687</v>
      </c>
      <c r="P3414" s="3">
        <v>4</v>
      </c>
      <c r="Q3414" s="3">
        <v>10196.0522449852</v>
      </c>
      <c r="R3414" s="3">
        <v>4</v>
      </c>
      <c r="S3414" s="3">
        <v>0</v>
      </c>
      <c r="T3414" s="3">
        <v>0</v>
      </c>
      <c r="U3414" s="3">
        <v>6719.82143473213</v>
      </c>
      <c r="V3414" s="3">
        <v>1</v>
      </c>
      <c r="W3414" s="3" t="str">
        <f>IF(Bank_data3[[#This Row],[credit_risk]]=1,"High Risk","Low Risk")</f>
        <v>High Risk</v>
      </c>
      <c r="X3414" s="3" t="str">
        <f t="shared" si="371"/>
        <v>45-54</v>
      </c>
      <c r="Y3414" s="3" t="str">
        <f t="shared" si="372"/>
        <v>Middle Income</v>
      </c>
      <c r="Z3414" s="3" t="str">
        <f t="shared" si="373"/>
        <v>Good</v>
      </c>
      <c r="AA3414" s="27">
        <f t="shared" si="374"/>
        <v>0.18783537258338906</v>
      </c>
      <c r="AB3414" s="3" t="str">
        <f t="shared" si="375"/>
        <v>Medium</v>
      </c>
      <c r="AC3414" s="3" t="str">
        <f t="shared" si="376"/>
        <v>Low</v>
      </c>
      <c r="AD3414" s="3" t="str">
        <f t="shared" si="377"/>
        <v>No</v>
      </c>
    </row>
    <row r="3415" spans="1:30" ht="15" customHeight="1" x14ac:dyDescent="0.3">
      <c r="A3415" s="3" t="s">
        <v>3436</v>
      </c>
      <c r="B3415" s="3">
        <v>53</v>
      </c>
      <c r="C3415" s="3" t="s">
        <v>23</v>
      </c>
      <c r="D3415" s="3" t="s">
        <v>26</v>
      </c>
      <c r="E3415" s="3">
        <v>48176.077589274399</v>
      </c>
      <c r="F3415" s="3">
        <v>133</v>
      </c>
      <c r="G3415" s="3">
        <v>10</v>
      </c>
      <c r="H3415" s="3">
        <v>1</v>
      </c>
      <c r="I3415" s="3">
        <v>1550.17809395985</v>
      </c>
      <c r="J3415" s="3">
        <v>44</v>
      </c>
      <c r="K3415" s="3">
        <v>629.76787462187394</v>
      </c>
      <c r="L3415" s="3">
        <v>17</v>
      </c>
      <c r="M3415" s="3">
        <v>5</v>
      </c>
      <c r="N3415" s="3">
        <v>0</v>
      </c>
      <c r="O3415" s="3">
        <v>890</v>
      </c>
      <c r="P3415" s="3">
        <v>5</v>
      </c>
      <c r="Q3415" s="3">
        <v>19765.841049520201</v>
      </c>
      <c r="R3415" s="3">
        <v>4</v>
      </c>
      <c r="S3415" s="3">
        <v>0</v>
      </c>
      <c r="T3415" s="3">
        <v>0</v>
      </c>
      <c r="U3415" s="3">
        <v>3995.39635111707</v>
      </c>
      <c r="V3415" s="3">
        <v>1</v>
      </c>
      <c r="W3415" s="3" t="str">
        <f>IF(Bank_data3[[#This Row],[credit_risk]]=1,"High Risk","Low Risk")</f>
        <v>High Risk</v>
      </c>
      <c r="X3415" s="3" t="str">
        <f t="shared" si="371"/>
        <v>45-54</v>
      </c>
      <c r="Y3415" s="3" t="str">
        <f t="shared" si="372"/>
        <v>Low Income</v>
      </c>
      <c r="Z3415" s="3" t="str">
        <f t="shared" si="373"/>
        <v>Excellent</v>
      </c>
      <c r="AA3415" s="27">
        <f t="shared" si="374"/>
        <v>0.41028331982595312</v>
      </c>
      <c r="AB3415" s="3" t="str">
        <f t="shared" si="375"/>
        <v>Low</v>
      </c>
      <c r="AC3415" s="3" t="str">
        <f t="shared" si="376"/>
        <v>Medium</v>
      </c>
      <c r="AD3415" s="3" t="str">
        <f t="shared" si="377"/>
        <v>No</v>
      </c>
    </row>
    <row r="3416" spans="1:30" ht="15" customHeight="1" x14ac:dyDescent="0.3">
      <c r="A3416" s="3" t="s">
        <v>3437</v>
      </c>
      <c r="B3416" s="3">
        <v>65</v>
      </c>
      <c r="C3416" s="3" t="s">
        <v>31</v>
      </c>
      <c r="D3416" s="3" t="s">
        <v>24</v>
      </c>
      <c r="E3416" s="3">
        <v>25985.1063965139</v>
      </c>
      <c r="F3416" s="3">
        <v>232</v>
      </c>
      <c r="G3416" s="3">
        <v>1231.1035215981699</v>
      </c>
      <c r="H3416" s="3">
        <v>7</v>
      </c>
      <c r="I3416" s="3">
        <v>517.97493605913803</v>
      </c>
      <c r="J3416" s="3">
        <v>44</v>
      </c>
      <c r="K3416" s="3">
        <v>569.089191433407</v>
      </c>
      <c r="L3416" s="3">
        <v>2</v>
      </c>
      <c r="M3416" s="3">
        <v>17</v>
      </c>
      <c r="N3416" s="3">
        <v>7</v>
      </c>
      <c r="O3416" s="3">
        <v>732</v>
      </c>
      <c r="P3416" s="3">
        <v>1</v>
      </c>
      <c r="Q3416" s="3">
        <v>13346.615041106599</v>
      </c>
      <c r="R3416" s="3">
        <v>6</v>
      </c>
      <c r="S3416" s="3">
        <v>0</v>
      </c>
      <c r="T3416" s="3">
        <v>0</v>
      </c>
      <c r="U3416" s="3">
        <v>8614.2804368038305</v>
      </c>
      <c r="V3416" s="3">
        <v>1</v>
      </c>
      <c r="W3416" s="3" t="str">
        <f>IF(Bank_data3[[#This Row],[credit_risk]]=1,"High Risk","Low Risk")</f>
        <v>High Risk</v>
      </c>
      <c r="X3416" s="3" t="str">
        <f t="shared" si="371"/>
        <v>55+</v>
      </c>
      <c r="Y3416" s="3" t="str">
        <f t="shared" si="372"/>
        <v>Low Income</v>
      </c>
      <c r="Z3416" s="3" t="str">
        <f t="shared" si="373"/>
        <v>Good</v>
      </c>
      <c r="AA3416" s="27">
        <f t="shared" si="374"/>
        <v>0.51362556833314132</v>
      </c>
      <c r="AB3416" s="3" t="str">
        <f t="shared" si="375"/>
        <v>Medium</v>
      </c>
      <c r="AC3416" s="3" t="str">
        <f t="shared" si="376"/>
        <v>Low</v>
      </c>
      <c r="AD3416" s="3" t="str">
        <f t="shared" si="377"/>
        <v>No</v>
      </c>
    </row>
    <row r="3417" spans="1:30" ht="15" customHeight="1" x14ac:dyDescent="0.3">
      <c r="A3417" s="3" t="s">
        <v>3438</v>
      </c>
      <c r="B3417" s="3">
        <v>57</v>
      </c>
      <c r="C3417" s="3" t="s">
        <v>23</v>
      </c>
      <c r="D3417" s="3" t="s">
        <v>26</v>
      </c>
      <c r="E3417" s="3">
        <v>33198.106750286097</v>
      </c>
      <c r="F3417" s="3">
        <v>103</v>
      </c>
      <c r="G3417" s="3">
        <v>2306.6591224405702</v>
      </c>
      <c r="H3417" s="3">
        <v>1</v>
      </c>
      <c r="I3417" s="3">
        <v>311.753885496772</v>
      </c>
      <c r="J3417" s="3">
        <v>10</v>
      </c>
      <c r="K3417" s="3">
        <v>0</v>
      </c>
      <c r="L3417" s="3">
        <v>27</v>
      </c>
      <c r="M3417" s="3">
        <v>4</v>
      </c>
      <c r="N3417" s="3">
        <v>0</v>
      </c>
      <c r="O3417" s="3">
        <v>847</v>
      </c>
      <c r="P3417" s="3">
        <v>3</v>
      </c>
      <c r="Q3417" s="3">
        <v>13209.870918529899</v>
      </c>
      <c r="R3417" s="3">
        <v>6</v>
      </c>
      <c r="S3417" s="3">
        <v>0</v>
      </c>
      <c r="T3417" s="3">
        <v>0</v>
      </c>
      <c r="U3417" s="3">
        <v>7940.2530388560299</v>
      </c>
      <c r="V3417" s="3">
        <v>1</v>
      </c>
      <c r="W3417" s="3" t="str">
        <f>IF(Bank_data3[[#This Row],[credit_risk]]=1,"High Risk","Low Risk")</f>
        <v>High Risk</v>
      </c>
      <c r="X3417" s="3" t="str">
        <f t="shared" si="371"/>
        <v>55+</v>
      </c>
      <c r="Y3417" s="3" t="str">
        <f t="shared" si="372"/>
        <v>Low Income</v>
      </c>
      <c r="Z3417" s="3" t="str">
        <f t="shared" si="373"/>
        <v>Excellent</v>
      </c>
      <c r="AA3417" s="27">
        <f t="shared" si="374"/>
        <v>0.39791036934406082</v>
      </c>
      <c r="AB3417" s="3" t="str">
        <f t="shared" si="375"/>
        <v>Medium</v>
      </c>
      <c r="AC3417" s="3" t="str">
        <f t="shared" si="376"/>
        <v>Medium</v>
      </c>
      <c r="AD3417" s="3" t="str">
        <f t="shared" si="377"/>
        <v>No</v>
      </c>
    </row>
    <row r="3418" spans="1:30" ht="15" customHeight="1" x14ac:dyDescent="0.3">
      <c r="A3418" s="3" t="s">
        <v>3439</v>
      </c>
      <c r="B3418" s="3">
        <v>33</v>
      </c>
      <c r="C3418" s="3" t="s">
        <v>28</v>
      </c>
      <c r="D3418" s="3" t="s">
        <v>33</v>
      </c>
      <c r="E3418" s="3">
        <v>57285.965439923602</v>
      </c>
      <c r="F3418" s="3">
        <v>109</v>
      </c>
      <c r="G3418" s="3">
        <v>1525.5791892842501</v>
      </c>
      <c r="H3418" s="3">
        <v>2</v>
      </c>
      <c r="I3418" s="3">
        <v>1426.1811440265701</v>
      </c>
      <c r="J3418" s="3">
        <v>15</v>
      </c>
      <c r="K3418" s="3">
        <v>494.326054847926</v>
      </c>
      <c r="L3418" s="3">
        <v>65</v>
      </c>
      <c r="M3418" s="3">
        <v>9</v>
      </c>
      <c r="N3418" s="3">
        <v>8</v>
      </c>
      <c r="O3418" s="3">
        <v>393</v>
      </c>
      <c r="P3418" s="3">
        <v>2</v>
      </c>
      <c r="Q3418" s="3">
        <v>3428.3692959336499</v>
      </c>
      <c r="R3418" s="3">
        <v>3</v>
      </c>
      <c r="S3418" s="3">
        <v>1</v>
      </c>
      <c r="T3418" s="3">
        <v>0</v>
      </c>
      <c r="U3418" s="3">
        <v>5068.8978237876499</v>
      </c>
      <c r="V3418" s="3">
        <v>1</v>
      </c>
      <c r="W3418" s="3" t="str">
        <f>IF(Bank_data3[[#This Row],[credit_risk]]=1,"High Risk","Low Risk")</f>
        <v>High Risk</v>
      </c>
      <c r="X3418" s="3" t="str">
        <f t="shared" si="371"/>
        <v>25-34</v>
      </c>
      <c r="Y3418" s="3" t="str">
        <f t="shared" si="372"/>
        <v>Middle Income</v>
      </c>
      <c r="Z3418" s="3" t="str">
        <f t="shared" si="373"/>
        <v>Poor</v>
      </c>
      <c r="AA3418" s="27">
        <f t="shared" si="374"/>
        <v>5.9846583183258334E-2</v>
      </c>
      <c r="AB3418" s="3" t="str">
        <f t="shared" si="375"/>
        <v>Medium</v>
      </c>
      <c r="AC3418" s="3" t="str">
        <f t="shared" si="376"/>
        <v>High</v>
      </c>
      <c r="AD3418" s="3" t="str">
        <f t="shared" si="377"/>
        <v>No</v>
      </c>
    </row>
    <row r="3419" spans="1:30" ht="15" customHeight="1" x14ac:dyDescent="0.3">
      <c r="A3419" s="3" t="s">
        <v>3440</v>
      </c>
      <c r="B3419" s="3">
        <v>55</v>
      </c>
      <c r="C3419" s="3" t="s">
        <v>28</v>
      </c>
      <c r="D3419" s="3" t="s">
        <v>26</v>
      </c>
      <c r="E3419" s="3">
        <v>40562.273948550697</v>
      </c>
      <c r="F3419" s="3">
        <v>91</v>
      </c>
      <c r="G3419" s="3">
        <v>2459.4996680643299</v>
      </c>
      <c r="H3419" s="3">
        <v>6</v>
      </c>
      <c r="I3419" s="3">
        <v>299.199495623666</v>
      </c>
      <c r="J3419" s="3">
        <v>21</v>
      </c>
      <c r="K3419" s="3">
        <v>1109.5495280227201</v>
      </c>
      <c r="L3419" s="3">
        <v>33</v>
      </c>
      <c r="M3419" s="3">
        <v>14</v>
      </c>
      <c r="N3419" s="3">
        <v>3</v>
      </c>
      <c r="O3419" s="3">
        <v>490</v>
      </c>
      <c r="P3419" s="3">
        <v>4</v>
      </c>
      <c r="Q3419" s="3">
        <v>7883.5614492704399</v>
      </c>
      <c r="R3419" s="3">
        <v>2</v>
      </c>
      <c r="S3419" s="3">
        <v>0</v>
      </c>
      <c r="T3419" s="3">
        <v>0</v>
      </c>
      <c r="U3419" s="3">
        <v>8931.1511242791094</v>
      </c>
      <c r="V3419" s="3">
        <v>1</v>
      </c>
      <c r="W3419" s="3" t="str">
        <f>IF(Bank_data3[[#This Row],[credit_risk]]=1,"High Risk","Low Risk")</f>
        <v>High Risk</v>
      </c>
      <c r="X3419" s="3" t="str">
        <f t="shared" si="371"/>
        <v>55+</v>
      </c>
      <c r="Y3419" s="3" t="str">
        <f t="shared" si="372"/>
        <v>Low Income</v>
      </c>
      <c r="Z3419" s="3" t="str">
        <f t="shared" si="373"/>
        <v>Poor</v>
      </c>
      <c r="AA3419" s="27">
        <f t="shared" si="374"/>
        <v>0.19435698943481255</v>
      </c>
      <c r="AB3419" s="3" t="str">
        <f t="shared" si="375"/>
        <v>Medium</v>
      </c>
      <c r="AC3419" s="3" t="str">
        <f t="shared" si="376"/>
        <v>High</v>
      </c>
      <c r="AD3419" s="3" t="str">
        <f t="shared" si="377"/>
        <v>No</v>
      </c>
    </row>
    <row r="3420" spans="1:30" ht="15" customHeight="1" x14ac:dyDescent="0.3">
      <c r="A3420" s="3" t="s">
        <v>3441</v>
      </c>
      <c r="B3420" s="3">
        <v>27</v>
      </c>
      <c r="C3420" s="3" t="s">
        <v>23</v>
      </c>
      <c r="D3420" s="3" t="s">
        <v>33</v>
      </c>
      <c r="E3420" s="3">
        <v>39948.436967224399</v>
      </c>
      <c r="F3420" s="3">
        <v>171</v>
      </c>
      <c r="G3420" s="3">
        <v>1177.47691008166</v>
      </c>
      <c r="H3420" s="3">
        <v>10</v>
      </c>
      <c r="I3420" s="3">
        <v>1039.0719489896701</v>
      </c>
      <c r="J3420" s="3">
        <v>45</v>
      </c>
      <c r="K3420" s="3">
        <v>628.89293422039998</v>
      </c>
      <c r="L3420" s="3">
        <v>21</v>
      </c>
      <c r="M3420" s="3">
        <v>2</v>
      </c>
      <c r="N3420" s="3">
        <v>6</v>
      </c>
      <c r="O3420" s="3">
        <v>775</v>
      </c>
      <c r="P3420" s="3">
        <v>2</v>
      </c>
      <c r="Q3420" s="3">
        <v>13104.010016657699</v>
      </c>
      <c r="R3420" s="3">
        <v>3</v>
      </c>
      <c r="S3420" s="3">
        <v>0</v>
      </c>
      <c r="T3420" s="3">
        <v>0</v>
      </c>
      <c r="U3420" s="3">
        <v>6099.6689135638899</v>
      </c>
      <c r="V3420" s="3">
        <v>0</v>
      </c>
      <c r="W3420" s="3" t="str">
        <f>IF(Bank_data3[[#This Row],[credit_risk]]=1,"High Risk","Low Risk")</f>
        <v>Low Risk</v>
      </c>
      <c r="X3420" s="3" t="str">
        <f t="shared" si="371"/>
        <v>25-34</v>
      </c>
      <c r="Y3420" s="3" t="str">
        <f t="shared" si="372"/>
        <v>Low Income</v>
      </c>
      <c r="Z3420" s="3" t="str">
        <f t="shared" si="373"/>
        <v>Very Good</v>
      </c>
      <c r="AA3420" s="27">
        <f t="shared" si="374"/>
        <v>0.32802309705906274</v>
      </c>
      <c r="AB3420" s="3" t="str">
        <f t="shared" si="375"/>
        <v>Medium</v>
      </c>
      <c r="AC3420" s="3" t="str">
        <f t="shared" si="376"/>
        <v>Medium</v>
      </c>
      <c r="AD3420" s="3" t="str">
        <f t="shared" si="377"/>
        <v>No</v>
      </c>
    </row>
    <row r="3421" spans="1:30" ht="15" customHeight="1" x14ac:dyDescent="0.3">
      <c r="A3421" s="3" t="s">
        <v>3442</v>
      </c>
      <c r="B3421" s="3">
        <v>54</v>
      </c>
      <c r="C3421" s="3" t="s">
        <v>31</v>
      </c>
      <c r="D3421" s="3" t="s">
        <v>33</v>
      </c>
      <c r="E3421" s="3">
        <v>36248.946759601698</v>
      </c>
      <c r="F3421" s="3">
        <v>37</v>
      </c>
      <c r="G3421" s="3">
        <v>2422.5207011584098</v>
      </c>
      <c r="H3421" s="3">
        <v>8</v>
      </c>
      <c r="I3421" s="3">
        <v>457.46548529231097</v>
      </c>
      <c r="J3421" s="3">
        <v>10</v>
      </c>
      <c r="K3421" s="3">
        <v>417.963740577392</v>
      </c>
      <c r="L3421" s="3">
        <v>29</v>
      </c>
      <c r="M3421" s="3">
        <v>2</v>
      </c>
      <c r="N3421" s="3">
        <v>4</v>
      </c>
      <c r="O3421" s="3">
        <v>465</v>
      </c>
      <c r="P3421" s="3">
        <v>5</v>
      </c>
      <c r="Q3421" s="3">
        <v>7953.9940165623102</v>
      </c>
      <c r="R3421" s="3">
        <v>7</v>
      </c>
      <c r="S3421" s="3">
        <v>0</v>
      </c>
      <c r="T3421" s="3">
        <v>0</v>
      </c>
      <c r="U3421" s="3">
        <v>11703.3052762056</v>
      </c>
      <c r="V3421" s="3">
        <v>1</v>
      </c>
      <c r="W3421" s="3" t="str">
        <f>IF(Bank_data3[[#This Row],[credit_risk]]=1,"High Risk","Low Risk")</f>
        <v>High Risk</v>
      </c>
      <c r="X3421" s="3" t="str">
        <f t="shared" si="371"/>
        <v>45-54</v>
      </c>
      <c r="Y3421" s="3" t="str">
        <f t="shared" si="372"/>
        <v>Low Income</v>
      </c>
      <c r="Z3421" s="3" t="str">
        <f t="shared" si="373"/>
        <v>Poor</v>
      </c>
      <c r="AA3421" s="27">
        <f t="shared" si="374"/>
        <v>0.21942690002311416</v>
      </c>
      <c r="AB3421" s="3" t="str">
        <f t="shared" si="375"/>
        <v>Medium</v>
      </c>
      <c r="AC3421" s="3" t="str">
        <f t="shared" si="376"/>
        <v>Medium</v>
      </c>
      <c r="AD3421" s="3" t="str">
        <f t="shared" si="377"/>
        <v>No</v>
      </c>
    </row>
    <row r="3422" spans="1:30" ht="15" customHeight="1" x14ac:dyDescent="0.3">
      <c r="A3422" s="3" t="s">
        <v>3443</v>
      </c>
      <c r="B3422" s="3">
        <v>38</v>
      </c>
      <c r="C3422" s="3" t="s">
        <v>28</v>
      </c>
      <c r="D3422" s="3" t="s">
        <v>24</v>
      </c>
      <c r="E3422" s="3">
        <v>36859.792588439297</v>
      </c>
      <c r="F3422" s="3">
        <v>95</v>
      </c>
      <c r="G3422" s="3">
        <v>426.68721876612602</v>
      </c>
      <c r="H3422" s="3">
        <v>2</v>
      </c>
      <c r="I3422" s="3">
        <v>75.738577203309902</v>
      </c>
      <c r="J3422" s="3">
        <v>36</v>
      </c>
      <c r="K3422" s="3">
        <v>770.31911294494103</v>
      </c>
      <c r="L3422" s="3">
        <v>47</v>
      </c>
      <c r="M3422" s="3">
        <v>16</v>
      </c>
      <c r="N3422" s="3">
        <v>9</v>
      </c>
      <c r="O3422" s="3">
        <v>339</v>
      </c>
      <c r="P3422" s="3">
        <v>2</v>
      </c>
      <c r="Q3422" s="3">
        <v>20711.818656727599</v>
      </c>
      <c r="R3422" s="3">
        <v>2</v>
      </c>
      <c r="S3422" s="3">
        <v>0</v>
      </c>
      <c r="T3422" s="3">
        <v>0</v>
      </c>
      <c r="U3422" s="3">
        <v>500</v>
      </c>
      <c r="V3422" s="3">
        <v>1</v>
      </c>
      <c r="W3422" s="3" t="str">
        <f>IF(Bank_data3[[#This Row],[credit_risk]]=1,"High Risk","Low Risk")</f>
        <v>High Risk</v>
      </c>
      <c r="X3422" s="3" t="str">
        <f t="shared" si="371"/>
        <v>35-44</v>
      </c>
      <c r="Y3422" s="3" t="str">
        <f t="shared" si="372"/>
        <v>Low Income</v>
      </c>
      <c r="Z3422" s="3" t="str">
        <f t="shared" si="373"/>
        <v>Poor</v>
      </c>
      <c r="AA3422" s="27">
        <f t="shared" si="374"/>
        <v>0.56190817154038064</v>
      </c>
      <c r="AB3422" s="3" t="str">
        <f t="shared" si="375"/>
        <v>Low</v>
      </c>
      <c r="AC3422" s="3" t="str">
        <f t="shared" si="376"/>
        <v>High</v>
      </c>
      <c r="AD3422" s="3" t="str">
        <f t="shared" si="377"/>
        <v>No</v>
      </c>
    </row>
    <row r="3423" spans="1:30" ht="15" customHeight="1" x14ac:dyDescent="0.3">
      <c r="A3423" s="3" t="s">
        <v>3444</v>
      </c>
      <c r="B3423" s="3">
        <v>49</v>
      </c>
      <c r="C3423" s="3" t="s">
        <v>31</v>
      </c>
      <c r="D3423" s="3" t="s">
        <v>26</v>
      </c>
      <c r="E3423" s="3">
        <v>79567.997321414296</v>
      </c>
      <c r="F3423" s="3">
        <v>107</v>
      </c>
      <c r="G3423" s="3">
        <v>1979.9003364800201</v>
      </c>
      <c r="H3423" s="3">
        <v>4</v>
      </c>
      <c r="I3423" s="3">
        <v>668.82567216536904</v>
      </c>
      <c r="J3423" s="3">
        <v>25</v>
      </c>
      <c r="K3423" s="3">
        <v>536.42410087550502</v>
      </c>
      <c r="L3423" s="3">
        <v>64</v>
      </c>
      <c r="M3423" s="3">
        <v>13</v>
      </c>
      <c r="N3423" s="3">
        <v>2</v>
      </c>
      <c r="O3423" s="3">
        <v>363</v>
      </c>
      <c r="P3423" s="3">
        <v>0</v>
      </c>
      <c r="Q3423" s="3">
        <v>10239.567943268999</v>
      </c>
      <c r="R3423" s="3">
        <v>1</v>
      </c>
      <c r="S3423" s="3">
        <v>0</v>
      </c>
      <c r="T3423" s="3">
        <v>0</v>
      </c>
      <c r="U3423" s="3">
        <v>5533.0326539770003</v>
      </c>
      <c r="V3423" s="3">
        <v>1</v>
      </c>
      <c r="W3423" s="3" t="str">
        <f>IF(Bank_data3[[#This Row],[credit_risk]]=1,"High Risk","Low Risk")</f>
        <v>High Risk</v>
      </c>
      <c r="X3423" s="3" t="str">
        <f t="shared" si="371"/>
        <v>45-54</v>
      </c>
      <c r="Y3423" s="3" t="str">
        <f t="shared" si="372"/>
        <v>Middle Income</v>
      </c>
      <c r="Z3423" s="3" t="str">
        <f t="shared" si="373"/>
        <v>Poor</v>
      </c>
      <c r="AA3423" s="27">
        <f t="shared" si="374"/>
        <v>0.12868952704573355</v>
      </c>
      <c r="AB3423" s="3" t="str">
        <f t="shared" si="375"/>
        <v>Medium</v>
      </c>
      <c r="AC3423" s="3" t="str">
        <f t="shared" si="376"/>
        <v>High</v>
      </c>
      <c r="AD3423" s="3" t="str">
        <f t="shared" si="377"/>
        <v>No</v>
      </c>
    </row>
    <row r="3424" spans="1:30" ht="15" customHeight="1" x14ac:dyDescent="0.3">
      <c r="A3424" s="3" t="s">
        <v>3445</v>
      </c>
      <c r="B3424" s="3">
        <v>33</v>
      </c>
      <c r="C3424" s="3" t="s">
        <v>28</v>
      </c>
      <c r="D3424" s="3" t="s">
        <v>24</v>
      </c>
      <c r="E3424" s="3">
        <v>29841.095533916901</v>
      </c>
      <c r="F3424" s="3">
        <v>223</v>
      </c>
      <c r="G3424" s="3">
        <v>1413.38262504613</v>
      </c>
      <c r="H3424" s="3">
        <v>8</v>
      </c>
      <c r="I3424" s="3">
        <v>1114.82498686701</v>
      </c>
      <c r="J3424" s="3">
        <v>25</v>
      </c>
      <c r="K3424" s="3">
        <v>375.02312005781602</v>
      </c>
      <c r="L3424" s="3">
        <v>60</v>
      </c>
      <c r="M3424" s="3">
        <v>9</v>
      </c>
      <c r="N3424" s="3">
        <v>7</v>
      </c>
      <c r="O3424" s="3">
        <v>751</v>
      </c>
      <c r="P3424" s="3">
        <v>1</v>
      </c>
      <c r="Q3424" s="3">
        <v>6215.51204694848</v>
      </c>
      <c r="R3424" s="3">
        <v>4</v>
      </c>
      <c r="S3424" s="3">
        <v>0</v>
      </c>
      <c r="T3424" s="3">
        <v>0</v>
      </c>
      <c r="U3424" s="3">
        <v>8554.6432524544998</v>
      </c>
      <c r="V3424" s="3">
        <v>1</v>
      </c>
      <c r="W3424" s="3" t="str">
        <f>IF(Bank_data3[[#This Row],[credit_risk]]=1,"High Risk","Low Risk")</f>
        <v>High Risk</v>
      </c>
      <c r="X3424" s="3" t="str">
        <f t="shared" si="371"/>
        <v>25-34</v>
      </c>
      <c r="Y3424" s="3" t="str">
        <f t="shared" si="372"/>
        <v>Low Income</v>
      </c>
      <c r="Z3424" s="3" t="str">
        <f t="shared" si="373"/>
        <v>Very Good</v>
      </c>
      <c r="AA3424" s="27">
        <f t="shared" si="374"/>
        <v>0.20828699267706277</v>
      </c>
      <c r="AB3424" s="3" t="str">
        <f t="shared" si="375"/>
        <v>Medium</v>
      </c>
      <c r="AC3424" s="3" t="str">
        <f t="shared" si="376"/>
        <v>High</v>
      </c>
      <c r="AD3424" s="3" t="str">
        <f t="shared" si="377"/>
        <v>No</v>
      </c>
    </row>
    <row r="3425" spans="1:30" ht="15" customHeight="1" x14ac:dyDescent="0.3">
      <c r="A3425" s="3" t="s">
        <v>3446</v>
      </c>
      <c r="B3425" s="3">
        <v>39</v>
      </c>
      <c r="C3425" s="3" t="s">
        <v>23</v>
      </c>
      <c r="D3425" s="3" t="s">
        <v>26</v>
      </c>
      <c r="E3425" s="3">
        <v>76512.258421973194</v>
      </c>
      <c r="F3425" s="3">
        <v>78</v>
      </c>
      <c r="G3425" s="3">
        <v>2583.8947020841902</v>
      </c>
      <c r="H3425" s="3">
        <v>6</v>
      </c>
      <c r="I3425" s="3">
        <v>372.38011903442401</v>
      </c>
      <c r="J3425" s="3">
        <v>41</v>
      </c>
      <c r="K3425" s="3">
        <v>330.174981056425</v>
      </c>
      <c r="L3425" s="3">
        <v>18</v>
      </c>
      <c r="M3425" s="3">
        <v>18</v>
      </c>
      <c r="N3425" s="3">
        <v>9</v>
      </c>
      <c r="O3425" s="3">
        <v>681</v>
      </c>
      <c r="P3425" s="3">
        <v>5</v>
      </c>
      <c r="Q3425" s="3">
        <v>5302.4133186939198</v>
      </c>
      <c r="R3425" s="3">
        <v>3</v>
      </c>
      <c r="S3425" s="3">
        <v>0</v>
      </c>
      <c r="T3425" s="3">
        <v>1</v>
      </c>
      <c r="U3425" s="3">
        <v>6461.6627301746603</v>
      </c>
      <c r="V3425" s="3">
        <v>1</v>
      </c>
      <c r="W3425" s="3" t="str">
        <f>IF(Bank_data3[[#This Row],[credit_risk]]=1,"High Risk","Low Risk")</f>
        <v>High Risk</v>
      </c>
      <c r="X3425" s="3" t="str">
        <f t="shared" si="371"/>
        <v>35-44</v>
      </c>
      <c r="Y3425" s="3" t="str">
        <f t="shared" si="372"/>
        <v>Middle Income</v>
      </c>
      <c r="Z3425" s="3" t="str">
        <f t="shared" si="373"/>
        <v>Good</v>
      </c>
      <c r="AA3425" s="27">
        <f t="shared" si="374"/>
        <v>6.9301487474733137E-2</v>
      </c>
      <c r="AB3425" s="3" t="str">
        <f t="shared" si="375"/>
        <v>Medium</v>
      </c>
      <c r="AC3425" s="3" t="str">
        <f t="shared" si="376"/>
        <v>Medium</v>
      </c>
      <c r="AD3425" s="3" t="str">
        <f t="shared" si="377"/>
        <v>No</v>
      </c>
    </row>
    <row r="3426" spans="1:30" ht="15" customHeight="1" x14ac:dyDescent="0.3">
      <c r="A3426" s="3" t="s">
        <v>3447</v>
      </c>
      <c r="B3426" s="3">
        <v>68</v>
      </c>
      <c r="C3426" s="3" t="s">
        <v>31</v>
      </c>
      <c r="D3426" s="3" t="s">
        <v>26</v>
      </c>
      <c r="E3426" s="3">
        <v>44046.838025630997</v>
      </c>
      <c r="F3426" s="3">
        <v>229</v>
      </c>
      <c r="G3426" s="3">
        <v>1170.08496906133</v>
      </c>
      <c r="H3426" s="3">
        <v>1</v>
      </c>
      <c r="I3426" s="3">
        <v>1001.6331548506899</v>
      </c>
      <c r="J3426" s="3">
        <v>20</v>
      </c>
      <c r="K3426" s="3">
        <v>635.57525851258799</v>
      </c>
      <c r="L3426" s="3">
        <v>51</v>
      </c>
      <c r="M3426" s="3">
        <v>15</v>
      </c>
      <c r="N3426" s="3">
        <v>1</v>
      </c>
      <c r="O3426" s="3">
        <v>746</v>
      </c>
      <c r="P3426" s="3">
        <v>2</v>
      </c>
      <c r="Q3426" s="3">
        <v>11199.926064135099</v>
      </c>
      <c r="R3426" s="3">
        <v>5</v>
      </c>
      <c r="S3426" s="3">
        <v>1</v>
      </c>
      <c r="T3426" s="3">
        <v>0</v>
      </c>
      <c r="U3426" s="3">
        <v>1554.30610094145</v>
      </c>
      <c r="V3426" s="3">
        <v>1</v>
      </c>
      <c r="W3426" s="3" t="str">
        <f>IF(Bank_data3[[#This Row],[credit_risk]]=1,"High Risk","Low Risk")</f>
        <v>High Risk</v>
      </c>
      <c r="X3426" s="3" t="str">
        <f t="shared" si="371"/>
        <v>55+</v>
      </c>
      <c r="Y3426" s="3" t="str">
        <f t="shared" si="372"/>
        <v>Low Income</v>
      </c>
      <c r="Z3426" s="3" t="str">
        <f t="shared" si="373"/>
        <v>Very Good</v>
      </c>
      <c r="AA3426" s="27">
        <f t="shared" si="374"/>
        <v>0.25427310032147654</v>
      </c>
      <c r="AB3426" s="3" t="str">
        <f t="shared" si="375"/>
        <v>Medium</v>
      </c>
      <c r="AC3426" s="3" t="str">
        <f t="shared" si="376"/>
        <v>High</v>
      </c>
      <c r="AD3426" s="3" t="str">
        <f t="shared" si="377"/>
        <v>No</v>
      </c>
    </row>
    <row r="3427" spans="1:30" ht="15" customHeight="1" x14ac:dyDescent="0.3">
      <c r="A3427" s="3" t="s">
        <v>3448</v>
      </c>
      <c r="B3427" s="3">
        <v>44</v>
      </c>
      <c r="C3427" s="3" t="s">
        <v>31</v>
      </c>
      <c r="D3427" s="3" t="s">
        <v>26</v>
      </c>
      <c r="E3427" s="3">
        <v>38232.419133598203</v>
      </c>
      <c r="F3427" s="3">
        <v>86</v>
      </c>
      <c r="G3427" s="3">
        <v>657.93066105563696</v>
      </c>
      <c r="H3427" s="3">
        <v>4</v>
      </c>
      <c r="I3427" s="3">
        <v>1067.0022464152601</v>
      </c>
      <c r="J3427" s="3">
        <v>25</v>
      </c>
      <c r="K3427" s="3">
        <v>429.68377976612101</v>
      </c>
      <c r="L3427" s="3">
        <v>40</v>
      </c>
      <c r="M3427" s="3">
        <v>16</v>
      </c>
      <c r="N3427" s="3">
        <v>9</v>
      </c>
      <c r="O3427" s="3">
        <v>574</v>
      </c>
      <c r="P3427" s="3">
        <v>4</v>
      </c>
      <c r="Q3427" s="3">
        <v>17107.887436312401</v>
      </c>
      <c r="R3427" s="3">
        <v>2</v>
      </c>
      <c r="S3427" s="3">
        <v>0</v>
      </c>
      <c r="T3427" s="3">
        <v>0</v>
      </c>
      <c r="U3427" s="3">
        <v>16747.3476233644</v>
      </c>
      <c r="V3427" s="3">
        <v>1</v>
      </c>
      <c r="W3427" s="3" t="str">
        <f>IF(Bank_data3[[#This Row],[credit_risk]]=1,"High Risk","Low Risk")</f>
        <v>High Risk</v>
      </c>
      <c r="X3427" s="3" t="str">
        <f t="shared" si="371"/>
        <v>35-44</v>
      </c>
      <c r="Y3427" s="3" t="str">
        <f t="shared" si="372"/>
        <v>Low Income</v>
      </c>
      <c r="Z3427" s="3" t="str">
        <f t="shared" si="373"/>
        <v>Poor</v>
      </c>
      <c r="AA3427" s="27">
        <f t="shared" si="374"/>
        <v>0.44747070219467722</v>
      </c>
      <c r="AB3427" s="3" t="str">
        <f t="shared" si="375"/>
        <v>Low</v>
      </c>
      <c r="AC3427" s="3" t="str">
        <f t="shared" si="376"/>
        <v>High</v>
      </c>
      <c r="AD3427" s="3" t="str">
        <f t="shared" si="377"/>
        <v>No</v>
      </c>
    </row>
    <row r="3428" spans="1:30" ht="15" customHeight="1" x14ac:dyDescent="0.3">
      <c r="A3428" s="3" t="s">
        <v>3449</v>
      </c>
      <c r="B3428" s="3">
        <v>59</v>
      </c>
      <c r="C3428" s="3" t="s">
        <v>31</v>
      </c>
      <c r="D3428" s="3" t="s">
        <v>26</v>
      </c>
      <c r="E3428" s="3">
        <v>56908.8241489629</v>
      </c>
      <c r="F3428" s="3">
        <v>211</v>
      </c>
      <c r="G3428" s="3">
        <v>1905.34627827846</v>
      </c>
      <c r="H3428" s="3">
        <v>4</v>
      </c>
      <c r="I3428" s="3">
        <v>354.90845046824398</v>
      </c>
      <c r="J3428" s="3">
        <v>14</v>
      </c>
      <c r="K3428" s="3">
        <v>541.77057650451798</v>
      </c>
      <c r="L3428" s="3">
        <v>64</v>
      </c>
      <c r="M3428" s="3">
        <v>19</v>
      </c>
      <c r="N3428" s="3">
        <v>2</v>
      </c>
      <c r="O3428" s="3">
        <v>377</v>
      </c>
      <c r="P3428" s="3">
        <v>1</v>
      </c>
      <c r="Q3428" s="3">
        <v>6363.3544306761896</v>
      </c>
      <c r="R3428" s="3">
        <v>6</v>
      </c>
      <c r="S3428" s="3">
        <v>0</v>
      </c>
      <c r="T3428" s="3">
        <v>0</v>
      </c>
      <c r="U3428" s="3">
        <v>8060.7709766186999</v>
      </c>
      <c r="V3428" s="3">
        <v>1</v>
      </c>
      <c r="W3428" s="3" t="str">
        <f>IF(Bank_data3[[#This Row],[credit_risk]]=1,"High Risk","Low Risk")</f>
        <v>High Risk</v>
      </c>
      <c r="X3428" s="3" t="str">
        <f t="shared" si="371"/>
        <v>55+</v>
      </c>
      <c r="Y3428" s="3" t="str">
        <f t="shared" si="372"/>
        <v>Middle Income</v>
      </c>
      <c r="Z3428" s="3" t="str">
        <f t="shared" si="373"/>
        <v>Poor</v>
      </c>
      <c r="AA3428" s="27">
        <f t="shared" si="374"/>
        <v>0.11181665630658008</v>
      </c>
      <c r="AB3428" s="3" t="str">
        <f t="shared" si="375"/>
        <v>Medium</v>
      </c>
      <c r="AC3428" s="3" t="str">
        <f t="shared" si="376"/>
        <v>High</v>
      </c>
      <c r="AD3428" s="3" t="str">
        <f t="shared" si="377"/>
        <v>No</v>
      </c>
    </row>
    <row r="3429" spans="1:30" ht="15" customHeight="1" x14ac:dyDescent="0.3">
      <c r="A3429" s="3" t="s">
        <v>3450</v>
      </c>
      <c r="B3429" s="3">
        <v>43</v>
      </c>
      <c r="C3429" s="3" t="s">
        <v>28</v>
      </c>
      <c r="D3429" s="3" t="s">
        <v>26</v>
      </c>
      <c r="E3429" s="3">
        <v>50954.734116868101</v>
      </c>
      <c r="F3429" s="3">
        <v>78</v>
      </c>
      <c r="G3429" s="3">
        <v>2817.74895163172</v>
      </c>
      <c r="H3429" s="3">
        <v>8</v>
      </c>
      <c r="I3429" s="3">
        <v>720.28354895067002</v>
      </c>
      <c r="J3429" s="3">
        <v>38</v>
      </c>
      <c r="K3429" s="3">
        <v>0</v>
      </c>
      <c r="L3429" s="3">
        <v>49</v>
      </c>
      <c r="M3429" s="3">
        <v>12</v>
      </c>
      <c r="N3429" s="3">
        <v>4</v>
      </c>
      <c r="O3429" s="3">
        <v>424</v>
      </c>
      <c r="P3429" s="3">
        <v>5</v>
      </c>
      <c r="Q3429" s="3">
        <v>5727.6498947519704</v>
      </c>
      <c r="R3429" s="3">
        <v>5</v>
      </c>
      <c r="S3429" s="3">
        <v>0</v>
      </c>
      <c r="T3429" s="3">
        <v>0</v>
      </c>
      <c r="U3429" s="3">
        <v>2449.3252709309099</v>
      </c>
      <c r="V3429" s="3">
        <v>1</v>
      </c>
      <c r="W3429" s="3" t="str">
        <f>IF(Bank_data3[[#This Row],[credit_risk]]=1,"High Risk","Low Risk")</f>
        <v>High Risk</v>
      </c>
      <c r="X3429" s="3" t="str">
        <f t="shared" si="371"/>
        <v>35-44</v>
      </c>
      <c r="Y3429" s="3" t="str">
        <f t="shared" si="372"/>
        <v>Middle Income</v>
      </c>
      <c r="Z3429" s="3" t="str">
        <f t="shared" si="373"/>
        <v>Poor</v>
      </c>
      <c r="AA3429" s="27">
        <f t="shared" si="374"/>
        <v>0.11240662902126466</v>
      </c>
      <c r="AB3429" s="3" t="str">
        <f t="shared" si="375"/>
        <v>Medium</v>
      </c>
      <c r="AC3429" s="3" t="str">
        <f t="shared" si="376"/>
        <v>High</v>
      </c>
      <c r="AD3429" s="3" t="str">
        <f t="shared" si="377"/>
        <v>No</v>
      </c>
    </row>
    <row r="3430" spans="1:30" ht="15" customHeight="1" x14ac:dyDescent="0.3">
      <c r="A3430" s="3" t="s">
        <v>3451</v>
      </c>
      <c r="B3430" s="3">
        <v>33</v>
      </c>
      <c r="C3430" s="3" t="s">
        <v>28</v>
      </c>
      <c r="D3430" s="3" t="s">
        <v>33</v>
      </c>
      <c r="E3430" s="3">
        <v>46445.000884364097</v>
      </c>
      <c r="F3430" s="3">
        <v>52</v>
      </c>
      <c r="G3430" s="3">
        <v>1688.9439774863499</v>
      </c>
      <c r="H3430" s="3">
        <v>1</v>
      </c>
      <c r="I3430" s="3">
        <v>1351.97618781451</v>
      </c>
      <c r="J3430" s="3">
        <v>34</v>
      </c>
      <c r="K3430" s="3">
        <v>472.63191122232502</v>
      </c>
      <c r="L3430" s="3">
        <v>40</v>
      </c>
      <c r="M3430" s="3">
        <v>0</v>
      </c>
      <c r="N3430" s="3">
        <v>4</v>
      </c>
      <c r="O3430" s="3">
        <v>820</v>
      </c>
      <c r="P3430" s="3">
        <v>1</v>
      </c>
      <c r="Q3430" s="3">
        <v>8543.1328746228392</v>
      </c>
      <c r="R3430" s="3">
        <v>7</v>
      </c>
      <c r="S3430" s="3">
        <v>1</v>
      </c>
      <c r="T3430" s="3">
        <v>0</v>
      </c>
      <c r="U3430" s="3">
        <v>11501.350305575699</v>
      </c>
      <c r="V3430" s="3">
        <v>1</v>
      </c>
      <c r="W3430" s="3" t="str">
        <f>IF(Bank_data3[[#This Row],[credit_risk]]=1,"High Risk","Low Risk")</f>
        <v>High Risk</v>
      </c>
      <c r="X3430" s="3" t="str">
        <f t="shared" si="371"/>
        <v>25-34</v>
      </c>
      <c r="Y3430" s="3" t="str">
        <f t="shared" si="372"/>
        <v>Low Income</v>
      </c>
      <c r="Z3430" s="3" t="str">
        <f t="shared" si="373"/>
        <v>Excellent</v>
      </c>
      <c r="AA3430" s="27">
        <f t="shared" si="374"/>
        <v>0.18394084857255155</v>
      </c>
      <c r="AB3430" s="3" t="str">
        <f t="shared" si="375"/>
        <v>Medium</v>
      </c>
      <c r="AC3430" s="3" t="str">
        <f t="shared" si="376"/>
        <v>High</v>
      </c>
      <c r="AD3430" s="3" t="str">
        <f t="shared" si="377"/>
        <v>No</v>
      </c>
    </row>
    <row r="3431" spans="1:30" ht="15" customHeight="1" x14ac:dyDescent="0.3">
      <c r="A3431" s="3" t="s">
        <v>3452</v>
      </c>
      <c r="B3431" s="3">
        <v>45</v>
      </c>
      <c r="C3431" s="3" t="s">
        <v>28</v>
      </c>
      <c r="D3431" s="3" t="s">
        <v>33</v>
      </c>
      <c r="E3431" s="3">
        <v>53957.905348882501</v>
      </c>
      <c r="F3431" s="3">
        <v>102</v>
      </c>
      <c r="G3431" s="3">
        <v>1466.3194566371999</v>
      </c>
      <c r="H3431" s="3">
        <v>0</v>
      </c>
      <c r="I3431" s="3">
        <v>1027.7074169873099</v>
      </c>
      <c r="J3431" s="3">
        <v>10</v>
      </c>
      <c r="K3431" s="3">
        <v>234.96395616694201</v>
      </c>
      <c r="L3431" s="3">
        <v>32</v>
      </c>
      <c r="M3431" s="3">
        <v>0</v>
      </c>
      <c r="N3431" s="3">
        <v>4</v>
      </c>
      <c r="O3431" s="3">
        <v>588</v>
      </c>
      <c r="P3431" s="3">
        <v>5</v>
      </c>
      <c r="Q3431" s="3">
        <v>11595.4612621955</v>
      </c>
      <c r="R3431" s="3">
        <v>7</v>
      </c>
      <c r="S3431" s="3">
        <v>0</v>
      </c>
      <c r="T3431" s="3">
        <v>0</v>
      </c>
      <c r="U3431" s="3">
        <v>6307.3683714259496</v>
      </c>
      <c r="V3431" s="3">
        <v>1</v>
      </c>
      <c r="W3431" s="3" t="str">
        <f>IF(Bank_data3[[#This Row],[credit_risk]]=1,"High Risk","Low Risk")</f>
        <v>High Risk</v>
      </c>
      <c r="X3431" s="3" t="str">
        <f t="shared" si="371"/>
        <v>45-54</v>
      </c>
      <c r="Y3431" s="3" t="str">
        <f t="shared" si="372"/>
        <v>Middle Income</v>
      </c>
      <c r="Z3431" s="3" t="str">
        <f t="shared" si="373"/>
        <v>Fair</v>
      </c>
      <c r="AA3431" s="27">
        <f t="shared" si="374"/>
        <v>0.21489828389781349</v>
      </c>
      <c r="AB3431" s="3" t="str">
        <f t="shared" si="375"/>
        <v>Medium</v>
      </c>
      <c r="AC3431" s="3" t="str">
        <f t="shared" si="376"/>
        <v>High</v>
      </c>
      <c r="AD3431" s="3" t="str">
        <f t="shared" si="377"/>
        <v>No</v>
      </c>
    </row>
    <row r="3432" spans="1:30" ht="15" customHeight="1" x14ac:dyDescent="0.3">
      <c r="A3432" s="3" t="s">
        <v>3453</v>
      </c>
      <c r="B3432" s="3">
        <v>57</v>
      </c>
      <c r="C3432" s="3" t="s">
        <v>23</v>
      </c>
      <c r="D3432" s="3" t="s">
        <v>26</v>
      </c>
      <c r="E3432" s="3">
        <v>50669.567544852798</v>
      </c>
      <c r="F3432" s="3">
        <v>204</v>
      </c>
      <c r="G3432" s="3">
        <v>528.03301287174395</v>
      </c>
      <c r="H3432" s="3">
        <v>3</v>
      </c>
      <c r="I3432" s="3">
        <v>708.47763739839297</v>
      </c>
      <c r="J3432" s="3">
        <v>8</v>
      </c>
      <c r="K3432" s="3">
        <v>759.29501736493398</v>
      </c>
      <c r="L3432" s="3">
        <v>16</v>
      </c>
      <c r="M3432" s="3">
        <v>16</v>
      </c>
      <c r="N3432" s="3">
        <v>6</v>
      </c>
      <c r="O3432" s="3">
        <v>426</v>
      </c>
      <c r="P3432" s="3">
        <v>4</v>
      </c>
      <c r="Q3432" s="3">
        <v>5657.5792494097004</v>
      </c>
      <c r="R3432" s="3">
        <v>5</v>
      </c>
      <c r="S3432" s="3">
        <v>0</v>
      </c>
      <c r="T3432" s="3">
        <v>1</v>
      </c>
      <c r="U3432" s="3">
        <v>12788.129044978399</v>
      </c>
      <c r="V3432" s="3">
        <v>1</v>
      </c>
      <c r="W3432" s="3" t="str">
        <f>IF(Bank_data3[[#This Row],[credit_risk]]=1,"High Risk","Low Risk")</f>
        <v>High Risk</v>
      </c>
      <c r="X3432" s="3" t="str">
        <f t="shared" si="371"/>
        <v>55+</v>
      </c>
      <c r="Y3432" s="3" t="str">
        <f t="shared" si="372"/>
        <v>Middle Income</v>
      </c>
      <c r="Z3432" s="3" t="str">
        <f t="shared" si="373"/>
        <v>Poor</v>
      </c>
      <c r="AA3432" s="27">
        <f t="shared" si="374"/>
        <v>0.11165635555112248</v>
      </c>
      <c r="AB3432" s="3" t="str">
        <f t="shared" si="375"/>
        <v>Low</v>
      </c>
      <c r="AC3432" s="3" t="str">
        <f t="shared" si="376"/>
        <v>Medium</v>
      </c>
      <c r="AD3432" s="3" t="str">
        <f t="shared" si="377"/>
        <v>No</v>
      </c>
    </row>
    <row r="3433" spans="1:30" ht="15" customHeight="1" x14ac:dyDescent="0.3">
      <c r="A3433" s="3" t="s">
        <v>3454</v>
      </c>
      <c r="B3433" s="3">
        <v>42</v>
      </c>
      <c r="C3433" s="3" t="s">
        <v>28</v>
      </c>
      <c r="D3433" s="3" t="s">
        <v>33</v>
      </c>
      <c r="E3433" s="3">
        <v>46119.2404758829</v>
      </c>
      <c r="F3433" s="3">
        <v>212</v>
      </c>
      <c r="G3433" s="3">
        <v>2257.52375607056</v>
      </c>
      <c r="H3433" s="3">
        <v>3</v>
      </c>
      <c r="I3433" s="3">
        <v>945.35341843887204</v>
      </c>
      <c r="J3433" s="3">
        <v>41</v>
      </c>
      <c r="K3433" s="3">
        <v>235.22573056557499</v>
      </c>
      <c r="L3433" s="3">
        <v>54</v>
      </c>
      <c r="M3433" s="3">
        <v>17</v>
      </c>
      <c r="N3433" s="3">
        <v>7</v>
      </c>
      <c r="O3433" s="3">
        <v>515</v>
      </c>
      <c r="P3433" s="3">
        <v>3</v>
      </c>
      <c r="Q3433" s="3">
        <v>12727.5552414964</v>
      </c>
      <c r="R3433" s="3">
        <v>7</v>
      </c>
      <c r="S3433" s="3">
        <v>0</v>
      </c>
      <c r="T3433" s="3">
        <v>0</v>
      </c>
      <c r="U3433" s="3">
        <v>6197.9074851785799</v>
      </c>
      <c r="V3433" s="3">
        <v>1</v>
      </c>
      <c r="W3433" s="3" t="str">
        <f>IF(Bank_data3[[#This Row],[credit_risk]]=1,"High Risk","Low Risk")</f>
        <v>High Risk</v>
      </c>
      <c r="X3433" s="3" t="str">
        <f t="shared" si="371"/>
        <v>35-44</v>
      </c>
      <c r="Y3433" s="3" t="str">
        <f t="shared" si="372"/>
        <v>Low Income</v>
      </c>
      <c r="Z3433" s="3" t="str">
        <f t="shared" si="373"/>
        <v>Poor</v>
      </c>
      <c r="AA3433" s="27">
        <f t="shared" si="374"/>
        <v>0.27597061682210511</v>
      </c>
      <c r="AB3433" s="3" t="str">
        <f t="shared" si="375"/>
        <v>Medium</v>
      </c>
      <c r="AC3433" s="3" t="str">
        <f t="shared" si="376"/>
        <v>High</v>
      </c>
      <c r="AD3433" s="3" t="str">
        <f t="shared" si="377"/>
        <v>No</v>
      </c>
    </row>
    <row r="3434" spans="1:30" ht="15" customHeight="1" x14ac:dyDescent="0.3">
      <c r="A3434" s="3" t="s">
        <v>3455</v>
      </c>
      <c r="B3434" s="3">
        <v>41</v>
      </c>
      <c r="C3434" s="3" t="s">
        <v>23</v>
      </c>
      <c r="D3434" s="3" t="s">
        <v>24</v>
      </c>
      <c r="E3434" s="3">
        <v>66842.138826513299</v>
      </c>
      <c r="F3434" s="3">
        <v>160</v>
      </c>
      <c r="G3434" s="3">
        <v>1458.7145740677599</v>
      </c>
      <c r="H3434" s="3">
        <v>0</v>
      </c>
      <c r="I3434" s="3">
        <v>560.15784203534304</v>
      </c>
      <c r="J3434" s="3">
        <v>22</v>
      </c>
      <c r="K3434" s="3">
        <v>308.69212209408801</v>
      </c>
      <c r="L3434" s="3">
        <v>45</v>
      </c>
      <c r="M3434" s="3">
        <v>16</v>
      </c>
      <c r="N3434" s="3">
        <v>7</v>
      </c>
      <c r="O3434" s="3">
        <v>405</v>
      </c>
      <c r="P3434" s="3">
        <v>4</v>
      </c>
      <c r="Q3434" s="3">
        <v>21338.383332965099</v>
      </c>
      <c r="R3434" s="3">
        <v>0</v>
      </c>
      <c r="S3434" s="3">
        <v>0</v>
      </c>
      <c r="T3434" s="3">
        <v>0</v>
      </c>
      <c r="U3434" s="3">
        <v>11724.321977846001</v>
      </c>
      <c r="V3434" s="3">
        <v>1</v>
      </c>
      <c r="W3434" s="3" t="str">
        <f>IF(Bank_data3[[#This Row],[credit_risk]]=1,"High Risk","Low Risk")</f>
        <v>High Risk</v>
      </c>
      <c r="X3434" s="3" t="str">
        <f t="shared" si="371"/>
        <v>35-44</v>
      </c>
      <c r="Y3434" s="3" t="str">
        <f t="shared" si="372"/>
        <v>Middle Income</v>
      </c>
      <c r="Z3434" s="3" t="str">
        <f t="shared" si="373"/>
        <v>Poor</v>
      </c>
      <c r="AA3434" s="27">
        <f t="shared" si="374"/>
        <v>0.31923549586508909</v>
      </c>
      <c r="AB3434" s="3" t="str">
        <f t="shared" si="375"/>
        <v>Medium</v>
      </c>
      <c r="AC3434" s="3" t="str">
        <f t="shared" si="376"/>
        <v>High</v>
      </c>
      <c r="AD3434" s="3" t="str">
        <f t="shared" si="377"/>
        <v>No</v>
      </c>
    </row>
    <row r="3435" spans="1:30" ht="15" customHeight="1" x14ac:dyDescent="0.3">
      <c r="A3435" s="3" t="s">
        <v>3456</v>
      </c>
      <c r="B3435" s="3">
        <v>67</v>
      </c>
      <c r="C3435" s="3" t="s">
        <v>31</v>
      </c>
      <c r="D3435" s="3" t="s">
        <v>24</v>
      </c>
      <c r="E3435" s="3">
        <v>23954.419120799099</v>
      </c>
      <c r="F3435" s="3">
        <v>74</v>
      </c>
      <c r="G3435" s="3">
        <v>2060.6480152743502</v>
      </c>
      <c r="H3435" s="3">
        <v>9</v>
      </c>
      <c r="I3435" s="3">
        <v>1189.79348743476</v>
      </c>
      <c r="J3435" s="3">
        <v>3</v>
      </c>
      <c r="K3435" s="3">
        <v>161.91815542577601</v>
      </c>
      <c r="L3435" s="3">
        <v>58</v>
      </c>
      <c r="M3435" s="3">
        <v>11</v>
      </c>
      <c r="N3435" s="3">
        <v>2</v>
      </c>
      <c r="O3435" s="3">
        <v>790</v>
      </c>
      <c r="P3435" s="3">
        <v>3</v>
      </c>
      <c r="Q3435" s="3">
        <v>11917.799841969399</v>
      </c>
      <c r="R3435" s="3">
        <v>2</v>
      </c>
      <c r="S3435" s="3">
        <v>0</v>
      </c>
      <c r="T3435" s="3">
        <v>0</v>
      </c>
      <c r="U3435" s="3">
        <v>8106.3112583126103</v>
      </c>
      <c r="V3435" s="3">
        <v>0</v>
      </c>
      <c r="W3435" s="3" t="str">
        <f>IF(Bank_data3[[#This Row],[credit_risk]]=1,"High Risk","Low Risk")</f>
        <v>Low Risk</v>
      </c>
      <c r="X3435" s="3" t="str">
        <f t="shared" si="371"/>
        <v>55+</v>
      </c>
      <c r="Y3435" s="3" t="str">
        <f t="shared" si="372"/>
        <v>Low Income</v>
      </c>
      <c r="Z3435" s="3" t="str">
        <f t="shared" si="373"/>
        <v>Very Good</v>
      </c>
      <c r="AA3435" s="27">
        <f t="shared" si="374"/>
        <v>0.49751988482248077</v>
      </c>
      <c r="AB3435" s="3" t="str">
        <f t="shared" si="375"/>
        <v>Medium</v>
      </c>
      <c r="AC3435" s="3" t="str">
        <f t="shared" si="376"/>
        <v>High</v>
      </c>
      <c r="AD3435" s="3" t="str">
        <f t="shared" si="377"/>
        <v>No</v>
      </c>
    </row>
    <row r="3436" spans="1:30" ht="15" customHeight="1" x14ac:dyDescent="0.3">
      <c r="A3436" s="3" t="s">
        <v>3457</v>
      </c>
      <c r="B3436" s="3">
        <v>38</v>
      </c>
      <c r="C3436" s="3" t="s">
        <v>31</v>
      </c>
      <c r="D3436" s="3" t="s">
        <v>24</v>
      </c>
      <c r="E3436" s="3">
        <v>33536.033183040599</v>
      </c>
      <c r="F3436" s="3">
        <v>235</v>
      </c>
      <c r="G3436" s="3">
        <v>1657.7813846833601</v>
      </c>
      <c r="H3436" s="3">
        <v>6</v>
      </c>
      <c r="I3436" s="3">
        <v>1189.64102261075</v>
      </c>
      <c r="J3436" s="3">
        <v>29</v>
      </c>
      <c r="K3436" s="3">
        <v>707.23307273918294</v>
      </c>
      <c r="L3436" s="3">
        <v>70</v>
      </c>
      <c r="M3436" s="3">
        <v>5</v>
      </c>
      <c r="N3436" s="3">
        <v>7</v>
      </c>
      <c r="O3436" s="3">
        <v>855</v>
      </c>
      <c r="P3436" s="3">
        <v>1</v>
      </c>
      <c r="Q3436" s="3">
        <v>9551.9965183774802</v>
      </c>
      <c r="R3436" s="3">
        <v>2</v>
      </c>
      <c r="S3436" s="3">
        <v>0</v>
      </c>
      <c r="T3436" s="3">
        <v>0</v>
      </c>
      <c r="U3436" s="3">
        <v>8084.6767582575603</v>
      </c>
      <c r="V3436" s="3">
        <v>0</v>
      </c>
      <c r="W3436" s="3" t="str">
        <f>IF(Bank_data3[[#This Row],[credit_risk]]=1,"High Risk","Low Risk")</f>
        <v>Low Risk</v>
      </c>
      <c r="X3436" s="3" t="str">
        <f t="shared" si="371"/>
        <v>35-44</v>
      </c>
      <c r="Y3436" s="3" t="str">
        <f t="shared" si="372"/>
        <v>Low Income</v>
      </c>
      <c r="Z3436" s="3" t="str">
        <f t="shared" si="373"/>
        <v>Excellent</v>
      </c>
      <c r="AA3436" s="27">
        <f t="shared" si="374"/>
        <v>0.28482785862723892</v>
      </c>
      <c r="AB3436" s="3" t="str">
        <f t="shared" si="375"/>
        <v>Medium</v>
      </c>
      <c r="AC3436" s="3" t="str">
        <f t="shared" si="376"/>
        <v>High</v>
      </c>
      <c r="AD3436" s="3" t="str">
        <f t="shared" si="377"/>
        <v>No</v>
      </c>
    </row>
    <row r="3437" spans="1:30" ht="15" customHeight="1" x14ac:dyDescent="0.3">
      <c r="A3437" s="3" t="s">
        <v>3458</v>
      </c>
      <c r="B3437" s="3">
        <v>65</v>
      </c>
      <c r="C3437" s="3" t="s">
        <v>23</v>
      </c>
      <c r="D3437" s="3" t="s">
        <v>26</v>
      </c>
      <c r="E3437" s="3">
        <v>35812.126988565498</v>
      </c>
      <c r="F3437" s="3">
        <v>117</v>
      </c>
      <c r="G3437" s="3">
        <v>3132.00695368486</v>
      </c>
      <c r="H3437" s="3">
        <v>1</v>
      </c>
      <c r="I3437" s="3">
        <v>842.31707028011897</v>
      </c>
      <c r="J3437" s="3">
        <v>27</v>
      </c>
      <c r="K3437" s="3">
        <v>629.25105281059098</v>
      </c>
      <c r="L3437" s="3">
        <v>56</v>
      </c>
      <c r="M3437" s="3">
        <v>6</v>
      </c>
      <c r="N3437" s="3">
        <v>9</v>
      </c>
      <c r="O3437" s="3">
        <v>876</v>
      </c>
      <c r="P3437" s="3">
        <v>4</v>
      </c>
      <c r="Q3437" s="3">
        <v>18709.775593522001</v>
      </c>
      <c r="R3437" s="3">
        <v>7</v>
      </c>
      <c r="S3437" s="3">
        <v>0</v>
      </c>
      <c r="T3437" s="3">
        <v>0</v>
      </c>
      <c r="U3437" s="3">
        <v>5042.6805819817801</v>
      </c>
      <c r="V3437" s="3">
        <v>1</v>
      </c>
      <c r="W3437" s="3" t="str">
        <f>IF(Bank_data3[[#This Row],[credit_risk]]=1,"High Risk","Low Risk")</f>
        <v>High Risk</v>
      </c>
      <c r="X3437" s="3" t="str">
        <f t="shared" si="371"/>
        <v>55+</v>
      </c>
      <c r="Y3437" s="3" t="str">
        <f t="shared" si="372"/>
        <v>Low Income</v>
      </c>
      <c r="Z3437" s="3" t="str">
        <f t="shared" si="373"/>
        <v>Excellent</v>
      </c>
      <c r="AA3437" s="27">
        <f t="shared" si="374"/>
        <v>0.52244245641974496</v>
      </c>
      <c r="AB3437" s="3" t="str">
        <f t="shared" si="375"/>
        <v>Medium</v>
      </c>
      <c r="AC3437" s="3" t="str">
        <f t="shared" si="376"/>
        <v>High</v>
      </c>
      <c r="AD3437" s="3" t="str">
        <f t="shared" si="377"/>
        <v>No</v>
      </c>
    </row>
    <row r="3438" spans="1:30" ht="15" customHeight="1" x14ac:dyDescent="0.3">
      <c r="A3438" s="3" t="s">
        <v>3459</v>
      </c>
      <c r="B3438" s="3">
        <v>22</v>
      </c>
      <c r="C3438" s="3" t="s">
        <v>28</v>
      </c>
      <c r="D3438" s="3" t="s">
        <v>26</v>
      </c>
      <c r="E3438" s="3">
        <v>30957.1400838396</v>
      </c>
      <c r="F3438" s="3">
        <v>79</v>
      </c>
      <c r="G3438" s="3">
        <v>1054.06747923436</v>
      </c>
      <c r="H3438" s="3">
        <v>10</v>
      </c>
      <c r="I3438" s="3">
        <v>880.74715476019298</v>
      </c>
      <c r="J3438" s="3">
        <v>24</v>
      </c>
      <c r="K3438" s="3">
        <v>225.86971897940501</v>
      </c>
      <c r="L3438" s="3">
        <v>19</v>
      </c>
      <c r="M3438" s="3">
        <v>16</v>
      </c>
      <c r="N3438" s="3">
        <v>1</v>
      </c>
      <c r="O3438" s="3">
        <v>896</v>
      </c>
      <c r="P3438" s="3">
        <v>2</v>
      </c>
      <c r="Q3438" s="3">
        <v>5089.0053518601499</v>
      </c>
      <c r="R3438" s="3">
        <v>5</v>
      </c>
      <c r="S3438" s="3">
        <v>0</v>
      </c>
      <c r="T3438" s="3">
        <v>0</v>
      </c>
      <c r="U3438" s="3">
        <v>6058.4867722751396</v>
      </c>
      <c r="V3438" s="3">
        <v>1</v>
      </c>
      <c r="W3438" s="3" t="str">
        <f>IF(Bank_data3[[#This Row],[credit_risk]]=1,"High Risk","Low Risk")</f>
        <v>High Risk</v>
      </c>
      <c r="X3438" s="3" t="str">
        <f t="shared" si="371"/>
        <v>18-24</v>
      </c>
      <c r="Y3438" s="3" t="str">
        <f t="shared" si="372"/>
        <v>Low Income</v>
      </c>
      <c r="Z3438" s="3" t="str">
        <f t="shared" si="373"/>
        <v>Excellent</v>
      </c>
      <c r="AA3438" s="27">
        <f t="shared" si="374"/>
        <v>0.16438874321328983</v>
      </c>
      <c r="AB3438" s="3" t="str">
        <f t="shared" si="375"/>
        <v>Medium</v>
      </c>
      <c r="AC3438" s="3" t="str">
        <f t="shared" si="376"/>
        <v>Medium</v>
      </c>
      <c r="AD3438" s="3" t="str">
        <f t="shared" si="377"/>
        <v>No</v>
      </c>
    </row>
    <row r="3439" spans="1:30" ht="15" customHeight="1" x14ac:dyDescent="0.3">
      <c r="A3439" s="3" t="s">
        <v>3460</v>
      </c>
      <c r="B3439" s="3">
        <v>61</v>
      </c>
      <c r="C3439" s="3" t="s">
        <v>23</v>
      </c>
      <c r="D3439" s="3" t="s">
        <v>33</v>
      </c>
      <c r="E3439" s="3">
        <v>51546.678967983302</v>
      </c>
      <c r="F3439" s="3">
        <v>225</v>
      </c>
      <c r="G3439" s="3">
        <v>1083.33539255392</v>
      </c>
      <c r="H3439" s="3">
        <v>8</v>
      </c>
      <c r="I3439" s="3">
        <v>450.42109374801498</v>
      </c>
      <c r="J3439" s="3">
        <v>21</v>
      </c>
      <c r="K3439" s="3">
        <v>268.51656510614902</v>
      </c>
      <c r="L3439" s="3">
        <v>40</v>
      </c>
      <c r="M3439" s="3">
        <v>15</v>
      </c>
      <c r="N3439" s="3">
        <v>3</v>
      </c>
      <c r="O3439" s="3">
        <v>356</v>
      </c>
      <c r="P3439" s="3">
        <v>4</v>
      </c>
      <c r="Q3439" s="3">
        <v>15183.772487804101</v>
      </c>
      <c r="R3439" s="3">
        <v>4</v>
      </c>
      <c r="S3439" s="3">
        <v>0</v>
      </c>
      <c r="T3439" s="3">
        <v>0</v>
      </c>
      <c r="U3439" s="3">
        <v>9503.3967605440594</v>
      </c>
      <c r="V3439" s="3">
        <v>1</v>
      </c>
      <c r="W3439" s="3" t="str">
        <f>IF(Bank_data3[[#This Row],[credit_risk]]=1,"High Risk","Low Risk")</f>
        <v>High Risk</v>
      </c>
      <c r="X3439" s="3" t="str">
        <f t="shared" si="371"/>
        <v>55+</v>
      </c>
      <c r="Y3439" s="3" t="str">
        <f t="shared" si="372"/>
        <v>Middle Income</v>
      </c>
      <c r="Z3439" s="3" t="str">
        <f t="shared" si="373"/>
        <v>Poor</v>
      </c>
      <c r="AA3439" s="27">
        <f t="shared" si="374"/>
        <v>0.29456354496154935</v>
      </c>
      <c r="AB3439" s="3" t="str">
        <f t="shared" si="375"/>
        <v>Medium</v>
      </c>
      <c r="AC3439" s="3" t="str">
        <f t="shared" si="376"/>
        <v>High</v>
      </c>
      <c r="AD3439" s="3" t="str">
        <f t="shared" si="377"/>
        <v>No</v>
      </c>
    </row>
    <row r="3440" spans="1:30" ht="15" customHeight="1" x14ac:dyDescent="0.3">
      <c r="A3440" s="3" t="s">
        <v>3461</v>
      </c>
      <c r="B3440" s="3">
        <v>38</v>
      </c>
      <c r="C3440" s="3" t="s">
        <v>31</v>
      </c>
      <c r="D3440" s="3" t="s">
        <v>33</v>
      </c>
      <c r="E3440" s="3">
        <v>59097.552063340903</v>
      </c>
      <c r="F3440" s="3">
        <v>123</v>
      </c>
      <c r="G3440" s="3">
        <v>2310.7365770707102</v>
      </c>
      <c r="H3440" s="3">
        <v>6</v>
      </c>
      <c r="I3440" s="3">
        <v>326.78725052625998</v>
      </c>
      <c r="J3440" s="3">
        <v>24</v>
      </c>
      <c r="K3440" s="3">
        <v>698.18452464672498</v>
      </c>
      <c r="L3440" s="3">
        <v>74</v>
      </c>
      <c r="M3440" s="3">
        <v>0</v>
      </c>
      <c r="N3440" s="3">
        <v>1</v>
      </c>
      <c r="O3440" s="3">
        <v>579</v>
      </c>
      <c r="P3440" s="3">
        <v>2</v>
      </c>
      <c r="Q3440" s="3">
        <v>12160.845113691399</v>
      </c>
      <c r="R3440" s="3">
        <v>3</v>
      </c>
      <c r="S3440" s="3">
        <v>1</v>
      </c>
      <c r="T3440" s="3">
        <v>0</v>
      </c>
      <c r="U3440" s="3">
        <v>6757.9283856584598</v>
      </c>
      <c r="V3440" s="3">
        <v>1</v>
      </c>
      <c r="W3440" s="3" t="str">
        <f>IF(Bank_data3[[#This Row],[credit_risk]]=1,"High Risk","Low Risk")</f>
        <v>High Risk</v>
      </c>
      <c r="X3440" s="3" t="str">
        <f t="shared" si="371"/>
        <v>35-44</v>
      </c>
      <c r="Y3440" s="3" t="str">
        <f t="shared" si="372"/>
        <v>Middle Income</v>
      </c>
      <c r="Z3440" s="3" t="str">
        <f t="shared" si="373"/>
        <v>Poor</v>
      </c>
      <c r="AA3440" s="27">
        <f t="shared" si="374"/>
        <v>0.20577578409097852</v>
      </c>
      <c r="AB3440" s="3" t="str">
        <f t="shared" si="375"/>
        <v>Medium</v>
      </c>
      <c r="AC3440" s="3" t="str">
        <f t="shared" si="376"/>
        <v>High</v>
      </c>
      <c r="AD3440" s="3" t="str">
        <f t="shared" si="377"/>
        <v>No</v>
      </c>
    </row>
    <row r="3441" spans="1:30" ht="15" customHeight="1" x14ac:dyDescent="0.3">
      <c r="A3441" s="3" t="s">
        <v>3462</v>
      </c>
      <c r="B3441" s="3">
        <v>28</v>
      </c>
      <c r="C3441" s="3" t="s">
        <v>31</v>
      </c>
      <c r="D3441" s="3" t="s">
        <v>33</v>
      </c>
      <c r="E3441" s="3">
        <v>14674.4510986234</v>
      </c>
      <c r="F3441" s="3">
        <v>200</v>
      </c>
      <c r="G3441" s="3">
        <v>2330.36178530094</v>
      </c>
      <c r="H3441" s="3">
        <v>11</v>
      </c>
      <c r="I3441" s="3">
        <v>668.18833962046403</v>
      </c>
      <c r="J3441" s="3">
        <v>25</v>
      </c>
      <c r="K3441" s="3">
        <v>1010.73109491743</v>
      </c>
      <c r="L3441" s="3">
        <v>70</v>
      </c>
      <c r="M3441" s="3">
        <v>10</v>
      </c>
      <c r="N3441" s="3">
        <v>4</v>
      </c>
      <c r="O3441" s="3">
        <v>471</v>
      </c>
      <c r="P3441" s="3">
        <v>2</v>
      </c>
      <c r="Q3441" s="3">
        <v>22155.137639183798</v>
      </c>
      <c r="R3441" s="3">
        <v>1</v>
      </c>
      <c r="S3441" s="3">
        <v>0</v>
      </c>
      <c r="T3441" s="3">
        <v>1</v>
      </c>
      <c r="U3441" s="3">
        <v>3682.3912250384101</v>
      </c>
      <c r="V3441" s="3">
        <v>1</v>
      </c>
      <c r="W3441" s="3" t="str">
        <f>IF(Bank_data3[[#This Row],[credit_risk]]=1,"High Risk","Low Risk")</f>
        <v>High Risk</v>
      </c>
      <c r="X3441" s="3" t="str">
        <f t="shared" si="371"/>
        <v>25-34</v>
      </c>
      <c r="Y3441" s="3" t="str">
        <f t="shared" si="372"/>
        <v>Low Income</v>
      </c>
      <c r="Z3441" s="3" t="str">
        <f t="shared" si="373"/>
        <v>Poor</v>
      </c>
      <c r="AA3441" s="27">
        <f t="shared" si="374"/>
        <v>1.5097762424151018</v>
      </c>
      <c r="AB3441" s="3" t="str">
        <f t="shared" si="375"/>
        <v>Medium</v>
      </c>
      <c r="AC3441" s="3" t="str">
        <f t="shared" si="376"/>
        <v>High</v>
      </c>
      <c r="AD3441" s="3" t="str">
        <f t="shared" si="377"/>
        <v>No</v>
      </c>
    </row>
    <row r="3442" spans="1:30" ht="15" customHeight="1" x14ac:dyDescent="0.3">
      <c r="A3442" s="3" t="s">
        <v>3463</v>
      </c>
      <c r="B3442" s="3">
        <v>47</v>
      </c>
      <c r="C3442" s="3" t="s">
        <v>23</v>
      </c>
      <c r="D3442" s="3" t="s">
        <v>24</v>
      </c>
      <c r="E3442" s="3">
        <v>41467.044685355497</v>
      </c>
      <c r="F3442" s="3">
        <v>56</v>
      </c>
      <c r="G3442" s="3">
        <v>2355.6867949612902</v>
      </c>
      <c r="H3442" s="3">
        <v>11</v>
      </c>
      <c r="I3442" s="3">
        <v>769.40940160808805</v>
      </c>
      <c r="J3442" s="3">
        <v>49</v>
      </c>
      <c r="K3442" s="3">
        <v>611.96745394462403</v>
      </c>
      <c r="L3442" s="3">
        <v>37</v>
      </c>
      <c r="M3442" s="3">
        <v>9</v>
      </c>
      <c r="N3442" s="3">
        <v>2</v>
      </c>
      <c r="O3442" s="3">
        <v>404</v>
      </c>
      <c r="P3442" s="3">
        <v>1</v>
      </c>
      <c r="Q3442" s="3">
        <v>19524.631837880501</v>
      </c>
      <c r="R3442" s="3">
        <v>3</v>
      </c>
      <c r="S3442" s="3">
        <v>1</v>
      </c>
      <c r="T3442" s="3">
        <v>0</v>
      </c>
      <c r="U3442" s="3">
        <v>4563.9477972620498</v>
      </c>
      <c r="V3442" s="3">
        <v>1</v>
      </c>
      <c r="W3442" s="3" t="str">
        <f>IF(Bank_data3[[#This Row],[credit_risk]]=1,"High Risk","Low Risk")</f>
        <v>High Risk</v>
      </c>
      <c r="X3442" s="3" t="str">
        <f t="shared" si="371"/>
        <v>45-54</v>
      </c>
      <c r="Y3442" s="3" t="str">
        <f t="shared" si="372"/>
        <v>Low Income</v>
      </c>
      <c r="Z3442" s="3" t="str">
        <f t="shared" si="373"/>
        <v>Poor</v>
      </c>
      <c r="AA3442" s="27">
        <f t="shared" si="374"/>
        <v>0.47084695777164515</v>
      </c>
      <c r="AB3442" s="3" t="str">
        <f t="shared" si="375"/>
        <v>Medium</v>
      </c>
      <c r="AC3442" s="3" t="str">
        <f t="shared" si="376"/>
        <v>High</v>
      </c>
      <c r="AD3442" s="3" t="str">
        <f t="shared" si="377"/>
        <v>No</v>
      </c>
    </row>
    <row r="3443" spans="1:30" ht="15" customHeight="1" x14ac:dyDescent="0.3">
      <c r="A3443" s="3" t="s">
        <v>3464</v>
      </c>
      <c r="B3443" s="3">
        <v>39</v>
      </c>
      <c r="C3443" s="3" t="s">
        <v>28</v>
      </c>
      <c r="D3443" s="3" t="s">
        <v>24</v>
      </c>
      <c r="E3443" s="3">
        <v>44210.055550115903</v>
      </c>
      <c r="F3443" s="3">
        <v>73</v>
      </c>
      <c r="G3443" s="3">
        <v>1489.8624431882199</v>
      </c>
      <c r="H3443" s="3">
        <v>6</v>
      </c>
      <c r="I3443" s="3">
        <v>1171.9196240858</v>
      </c>
      <c r="J3443" s="3">
        <v>28</v>
      </c>
      <c r="K3443" s="3">
        <v>787.05552869048097</v>
      </c>
      <c r="L3443" s="3">
        <v>26</v>
      </c>
      <c r="M3443" s="3">
        <v>0</v>
      </c>
      <c r="N3443" s="3">
        <v>9</v>
      </c>
      <c r="O3443" s="3">
        <v>305</v>
      </c>
      <c r="P3443" s="3">
        <v>3</v>
      </c>
      <c r="Q3443" s="3">
        <v>265.51879216137201</v>
      </c>
      <c r="R3443" s="3">
        <v>1</v>
      </c>
      <c r="S3443" s="3">
        <v>0</v>
      </c>
      <c r="T3443" s="3">
        <v>0</v>
      </c>
      <c r="U3443" s="3">
        <v>10332.96016303</v>
      </c>
      <c r="V3443" s="3">
        <v>1</v>
      </c>
      <c r="W3443" s="3" t="str">
        <f>IF(Bank_data3[[#This Row],[credit_risk]]=1,"High Risk","Low Risk")</f>
        <v>High Risk</v>
      </c>
      <c r="X3443" s="3" t="str">
        <f t="shared" si="371"/>
        <v>35-44</v>
      </c>
      <c r="Y3443" s="3" t="str">
        <f t="shared" si="372"/>
        <v>Low Income</v>
      </c>
      <c r="Z3443" s="3" t="str">
        <f t="shared" si="373"/>
        <v>Poor</v>
      </c>
      <c r="AA3443" s="27">
        <f t="shared" si="374"/>
        <v>6.0058461555286581E-3</v>
      </c>
      <c r="AB3443" s="3" t="str">
        <f t="shared" si="375"/>
        <v>Medium</v>
      </c>
      <c r="AC3443" s="3" t="str">
        <f t="shared" si="376"/>
        <v>Medium</v>
      </c>
      <c r="AD3443" s="3" t="str">
        <f t="shared" si="377"/>
        <v>No</v>
      </c>
    </row>
    <row r="3444" spans="1:30" ht="15" customHeight="1" x14ac:dyDescent="0.3">
      <c r="A3444" s="3" t="s">
        <v>3465</v>
      </c>
      <c r="B3444" s="3">
        <v>64</v>
      </c>
      <c r="C3444" s="3" t="s">
        <v>28</v>
      </c>
      <c r="D3444" s="3" t="s">
        <v>24</v>
      </c>
      <c r="E3444" s="3">
        <v>44854.592789166301</v>
      </c>
      <c r="F3444" s="3">
        <v>87</v>
      </c>
      <c r="G3444" s="3">
        <v>1666.1257739811001</v>
      </c>
      <c r="H3444" s="3">
        <v>0</v>
      </c>
      <c r="I3444" s="3">
        <v>1122.8497127164101</v>
      </c>
      <c r="J3444" s="3">
        <v>45</v>
      </c>
      <c r="K3444" s="3">
        <v>434.001015263574</v>
      </c>
      <c r="L3444" s="3">
        <v>8</v>
      </c>
      <c r="M3444" s="3">
        <v>10</v>
      </c>
      <c r="N3444" s="3">
        <v>9</v>
      </c>
      <c r="O3444" s="3">
        <v>333</v>
      </c>
      <c r="P3444" s="3">
        <v>3</v>
      </c>
      <c r="Q3444" s="3">
        <v>13256.1085842873</v>
      </c>
      <c r="R3444" s="3">
        <v>5</v>
      </c>
      <c r="S3444" s="3">
        <v>0</v>
      </c>
      <c r="T3444" s="3">
        <v>0</v>
      </c>
      <c r="U3444" s="3">
        <v>11137.232673675901</v>
      </c>
      <c r="V3444" s="3">
        <v>1</v>
      </c>
      <c r="W3444" s="3" t="str">
        <f>IF(Bank_data3[[#This Row],[credit_risk]]=1,"High Risk","Low Risk")</f>
        <v>High Risk</v>
      </c>
      <c r="X3444" s="3" t="str">
        <f t="shared" si="371"/>
        <v>55+</v>
      </c>
      <c r="Y3444" s="3" t="str">
        <f t="shared" si="372"/>
        <v>Low Income</v>
      </c>
      <c r="Z3444" s="3" t="str">
        <f t="shared" si="373"/>
        <v>Poor</v>
      </c>
      <c r="AA3444" s="27">
        <f t="shared" si="374"/>
        <v>0.29553514500947692</v>
      </c>
      <c r="AB3444" s="3" t="str">
        <f t="shared" si="375"/>
        <v>Medium</v>
      </c>
      <c r="AC3444" s="3" t="str">
        <f t="shared" si="376"/>
        <v>Low</v>
      </c>
      <c r="AD3444" s="3" t="str">
        <f t="shared" si="377"/>
        <v>No</v>
      </c>
    </row>
    <row r="3445" spans="1:30" ht="15" customHeight="1" x14ac:dyDescent="0.3">
      <c r="A3445" s="3" t="s">
        <v>3466</v>
      </c>
      <c r="B3445" s="3">
        <v>26</v>
      </c>
      <c r="C3445" s="3" t="s">
        <v>23</v>
      </c>
      <c r="D3445" s="3" t="s">
        <v>24</v>
      </c>
      <c r="E3445" s="3">
        <v>26868.416542402501</v>
      </c>
      <c r="F3445" s="3">
        <v>104</v>
      </c>
      <c r="G3445" s="3">
        <v>422.11652991934199</v>
      </c>
      <c r="H3445" s="3">
        <v>8</v>
      </c>
      <c r="I3445" s="3">
        <v>864.69151092568302</v>
      </c>
      <c r="J3445" s="3">
        <v>40</v>
      </c>
      <c r="K3445" s="3">
        <v>234.40499181102501</v>
      </c>
      <c r="L3445" s="3">
        <v>67</v>
      </c>
      <c r="M3445" s="3">
        <v>2</v>
      </c>
      <c r="N3445" s="3">
        <v>2</v>
      </c>
      <c r="O3445" s="3">
        <v>838</v>
      </c>
      <c r="P3445" s="3">
        <v>2</v>
      </c>
      <c r="Q3445" s="3">
        <v>3244.1488749668501</v>
      </c>
      <c r="R3445" s="3">
        <v>6</v>
      </c>
      <c r="S3445" s="3">
        <v>0</v>
      </c>
      <c r="T3445" s="3">
        <v>0</v>
      </c>
      <c r="U3445" s="3">
        <v>12367.989854339399</v>
      </c>
      <c r="V3445" s="3">
        <v>1</v>
      </c>
      <c r="W3445" s="3" t="str">
        <f>IF(Bank_data3[[#This Row],[credit_risk]]=1,"High Risk","Low Risk")</f>
        <v>High Risk</v>
      </c>
      <c r="X3445" s="3" t="str">
        <f t="shared" si="371"/>
        <v>25-34</v>
      </c>
      <c r="Y3445" s="3" t="str">
        <f t="shared" si="372"/>
        <v>Low Income</v>
      </c>
      <c r="Z3445" s="3" t="str">
        <f t="shared" si="373"/>
        <v>Excellent</v>
      </c>
      <c r="AA3445" s="27">
        <f t="shared" si="374"/>
        <v>0.12074209396921785</v>
      </c>
      <c r="AB3445" s="3" t="str">
        <f t="shared" si="375"/>
        <v>Low</v>
      </c>
      <c r="AC3445" s="3" t="str">
        <f t="shared" si="376"/>
        <v>High</v>
      </c>
      <c r="AD3445" s="3" t="str">
        <f t="shared" si="377"/>
        <v>No</v>
      </c>
    </row>
    <row r="3446" spans="1:30" ht="15" customHeight="1" x14ac:dyDescent="0.3">
      <c r="A3446" s="3" t="s">
        <v>3467</v>
      </c>
      <c r="B3446" s="3">
        <v>33</v>
      </c>
      <c r="C3446" s="3" t="s">
        <v>23</v>
      </c>
      <c r="D3446" s="3" t="s">
        <v>33</v>
      </c>
      <c r="E3446" s="3">
        <v>44360.224289102698</v>
      </c>
      <c r="F3446" s="3">
        <v>109</v>
      </c>
      <c r="G3446" s="3">
        <v>1371.30499413456</v>
      </c>
      <c r="H3446" s="3">
        <v>9</v>
      </c>
      <c r="I3446" s="3">
        <v>1216.6886445304799</v>
      </c>
      <c r="J3446" s="3">
        <v>31</v>
      </c>
      <c r="K3446" s="3">
        <v>458.132192910556</v>
      </c>
      <c r="L3446" s="3">
        <v>37</v>
      </c>
      <c r="M3446" s="3">
        <v>15</v>
      </c>
      <c r="N3446" s="3">
        <v>4</v>
      </c>
      <c r="O3446" s="3">
        <v>829</v>
      </c>
      <c r="P3446" s="3">
        <v>3</v>
      </c>
      <c r="Q3446" s="3">
        <v>18843.9343166043</v>
      </c>
      <c r="R3446" s="3">
        <v>0</v>
      </c>
      <c r="S3446" s="3">
        <v>0</v>
      </c>
      <c r="T3446" s="3">
        <v>0</v>
      </c>
      <c r="U3446" s="3">
        <v>6482.94272538732</v>
      </c>
      <c r="V3446" s="3">
        <v>0</v>
      </c>
      <c r="W3446" s="3" t="str">
        <f>IF(Bank_data3[[#This Row],[credit_risk]]=1,"High Risk","Low Risk")</f>
        <v>Low Risk</v>
      </c>
      <c r="X3446" s="3" t="str">
        <f t="shared" si="371"/>
        <v>25-34</v>
      </c>
      <c r="Y3446" s="3" t="str">
        <f t="shared" si="372"/>
        <v>Low Income</v>
      </c>
      <c r="Z3446" s="3" t="str">
        <f t="shared" si="373"/>
        <v>Excellent</v>
      </c>
      <c r="AA3446" s="27">
        <f t="shared" si="374"/>
        <v>0.42479348602467287</v>
      </c>
      <c r="AB3446" s="3" t="str">
        <f t="shared" si="375"/>
        <v>Medium</v>
      </c>
      <c r="AC3446" s="3" t="str">
        <f t="shared" si="376"/>
        <v>High</v>
      </c>
      <c r="AD3446" s="3" t="str">
        <f t="shared" si="377"/>
        <v>No</v>
      </c>
    </row>
    <row r="3447" spans="1:30" ht="15" customHeight="1" x14ac:dyDescent="0.3">
      <c r="A3447" s="3" t="s">
        <v>3468</v>
      </c>
      <c r="B3447" s="3">
        <v>28</v>
      </c>
      <c r="C3447" s="3" t="s">
        <v>28</v>
      </c>
      <c r="D3447" s="3" t="s">
        <v>26</v>
      </c>
      <c r="E3447" s="3">
        <v>33599.787946338103</v>
      </c>
      <c r="F3447" s="3">
        <v>181</v>
      </c>
      <c r="G3447" s="3">
        <v>1721.4371514760201</v>
      </c>
      <c r="H3447" s="3">
        <v>8</v>
      </c>
      <c r="I3447" s="3">
        <v>469.77983741495899</v>
      </c>
      <c r="J3447" s="3">
        <v>25</v>
      </c>
      <c r="K3447" s="3">
        <v>771.47011360685406</v>
      </c>
      <c r="L3447" s="3">
        <v>24</v>
      </c>
      <c r="M3447" s="3">
        <v>0</v>
      </c>
      <c r="N3447" s="3">
        <v>3</v>
      </c>
      <c r="O3447" s="3">
        <v>816</v>
      </c>
      <c r="P3447" s="3">
        <v>4</v>
      </c>
      <c r="Q3447" s="3">
        <v>6282.8464885483099</v>
      </c>
      <c r="R3447" s="3">
        <v>5</v>
      </c>
      <c r="S3447" s="3">
        <v>0</v>
      </c>
      <c r="T3447" s="3">
        <v>0</v>
      </c>
      <c r="U3447" s="3">
        <v>15927.703299720701</v>
      </c>
      <c r="V3447" s="3">
        <v>1</v>
      </c>
      <c r="W3447" s="3" t="str">
        <f>IF(Bank_data3[[#This Row],[credit_risk]]=1,"High Risk","Low Risk")</f>
        <v>High Risk</v>
      </c>
      <c r="X3447" s="3" t="str">
        <f t="shared" si="371"/>
        <v>25-34</v>
      </c>
      <c r="Y3447" s="3" t="str">
        <f t="shared" si="372"/>
        <v>Low Income</v>
      </c>
      <c r="Z3447" s="3" t="str">
        <f t="shared" si="373"/>
        <v>Excellent</v>
      </c>
      <c r="AA3447" s="27">
        <f t="shared" si="374"/>
        <v>0.18699065894649644</v>
      </c>
      <c r="AB3447" s="3" t="str">
        <f t="shared" si="375"/>
        <v>Medium</v>
      </c>
      <c r="AC3447" s="3" t="str">
        <f t="shared" si="376"/>
        <v>Medium</v>
      </c>
      <c r="AD3447" s="3" t="str">
        <f t="shared" si="377"/>
        <v>No</v>
      </c>
    </row>
    <row r="3448" spans="1:30" ht="15" customHeight="1" x14ac:dyDescent="0.3">
      <c r="A3448" s="3" t="s">
        <v>3469</v>
      </c>
      <c r="B3448" s="3">
        <v>38</v>
      </c>
      <c r="C3448" s="3" t="s">
        <v>31</v>
      </c>
      <c r="D3448" s="3" t="s">
        <v>26</v>
      </c>
      <c r="E3448" s="3">
        <v>43981.212079376201</v>
      </c>
      <c r="F3448" s="3">
        <v>30</v>
      </c>
      <c r="G3448" s="3">
        <v>1721.8692134959799</v>
      </c>
      <c r="H3448" s="3">
        <v>1</v>
      </c>
      <c r="I3448" s="3">
        <v>1177.0679105474301</v>
      </c>
      <c r="J3448" s="3">
        <v>27</v>
      </c>
      <c r="K3448" s="3">
        <v>358.44082781505602</v>
      </c>
      <c r="L3448" s="3">
        <v>13</v>
      </c>
      <c r="M3448" s="3">
        <v>6</v>
      </c>
      <c r="N3448" s="3">
        <v>5</v>
      </c>
      <c r="O3448" s="3">
        <v>771</v>
      </c>
      <c r="P3448" s="3">
        <v>2</v>
      </c>
      <c r="Q3448" s="3">
        <v>16722.006089243201</v>
      </c>
      <c r="R3448" s="3">
        <v>7</v>
      </c>
      <c r="S3448" s="3">
        <v>0</v>
      </c>
      <c r="T3448" s="3">
        <v>0</v>
      </c>
      <c r="U3448" s="3">
        <v>12440.8724398625</v>
      </c>
      <c r="V3448" s="3">
        <v>1</v>
      </c>
      <c r="W3448" s="3" t="str">
        <f>IF(Bank_data3[[#This Row],[credit_risk]]=1,"High Risk","Low Risk")</f>
        <v>High Risk</v>
      </c>
      <c r="X3448" s="3" t="str">
        <f t="shared" si="371"/>
        <v>35-44</v>
      </c>
      <c r="Y3448" s="3" t="str">
        <f t="shared" si="372"/>
        <v>Low Income</v>
      </c>
      <c r="Z3448" s="3" t="str">
        <f t="shared" si="373"/>
        <v>Very Good</v>
      </c>
      <c r="AA3448" s="27">
        <f t="shared" si="374"/>
        <v>0.38020794104227368</v>
      </c>
      <c r="AB3448" s="3" t="str">
        <f t="shared" si="375"/>
        <v>Medium</v>
      </c>
      <c r="AC3448" s="3" t="str">
        <f t="shared" si="376"/>
        <v>Medium</v>
      </c>
      <c r="AD3448" s="3" t="str">
        <f t="shared" si="377"/>
        <v>No</v>
      </c>
    </row>
    <row r="3449" spans="1:30" ht="15" customHeight="1" x14ac:dyDescent="0.3">
      <c r="A3449" s="3" t="s">
        <v>3470</v>
      </c>
      <c r="B3449" s="3">
        <v>66</v>
      </c>
      <c r="C3449" s="3" t="s">
        <v>23</v>
      </c>
      <c r="D3449" s="3" t="s">
        <v>24</v>
      </c>
      <c r="E3449" s="3">
        <v>19046.704664020399</v>
      </c>
      <c r="F3449" s="3">
        <v>194</v>
      </c>
      <c r="G3449" s="3">
        <v>893.80806740435401</v>
      </c>
      <c r="H3449" s="3">
        <v>9</v>
      </c>
      <c r="I3449" s="3">
        <v>523.34994997768604</v>
      </c>
      <c r="J3449" s="3">
        <v>19</v>
      </c>
      <c r="K3449" s="3">
        <v>413.39453884220399</v>
      </c>
      <c r="L3449" s="3">
        <v>36</v>
      </c>
      <c r="M3449" s="3">
        <v>10</v>
      </c>
      <c r="N3449" s="3">
        <v>4</v>
      </c>
      <c r="O3449" s="3">
        <v>554</v>
      </c>
      <c r="P3449" s="3">
        <v>2</v>
      </c>
      <c r="Q3449" s="3">
        <v>18908.9399544386</v>
      </c>
      <c r="R3449" s="3">
        <v>7</v>
      </c>
      <c r="S3449" s="3">
        <v>0</v>
      </c>
      <c r="T3449" s="3">
        <v>0</v>
      </c>
      <c r="U3449" s="3">
        <v>7813.1345967905199</v>
      </c>
      <c r="V3449" s="3">
        <v>1</v>
      </c>
      <c r="W3449" s="3" t="str">
        <f>IF(Bank_data3[[#This Row],[credit_risk]]=1,"High Risk","Low Risk")</f>
        <v>High Risk</v>
      </c>
      <c r="X3449" s="3" t="str">
        <f t="shared" si="371"/>
        <v>55+</v>
      </c>
      <c r="Y3449" s="3" t="str">
        <f t="shared" si="372"/>
        <v>Low Income</v>
      </c>
      <c r="Z3449" s="3" t="str">
        <f t="shared" si="373"/>
        <v>Poor</v>
      </c>
      <c r="AA3449" s="27">
        <f t="shared" si="374"/>
        <v>0.99276700552605091</v>
      </c>
      <c r="AB3449" s="3" t="str">
        <f t="shared" si="375"/>
        <v>Low</v>
      </c>
      <c r="AC3449" s="3" t="str">
        <f t="shared" si="376"/>
        <v>High</v>
      </c>
      <c r="AD3449" s="3" t="str">
        <f t="shared" si="377"/>
        <v>No</v>
      </c>
    </row>
    <row r="3450" spans="1:30" ht="15" customHeight="1" x14ac:dyDescent="0.3">
      <c r="A3450" s="3" t="s">
        <v>3471</v>
      </c>
      <c r="B3450" s="3">
        <v>33</v>
      </c>
      <c r="C3450" s="3" t="s">
        <v>28</v>
      </c>
      <c r="D3450" s="3" t="s">
        <v>26</v>
      </c>
      <c r="E3450" s="3">
        <v>44103.930379358397</v>
      </c>
      <c r="F3450" s="3">
        <v>110</v>
      </c>
      <c r="G3450" s="3">
        <v>620.52446977093598</v>
      </c>
      <c r="H3450" s="3">
        <v>8</v>
      </c>
      <c r="I3450" s="3">
        <v>1233.8930855224901</v>
      </c>
      <c r="J3450" s="3">
        <v>47</v>
      </c>
      <c r="K3450" s="3">
        <v>1056.2084330615301</v>
      </c>
      <c r="L3450" s="3">
        <v>49</v>
      </c>
      <c r="M3450" s="3">
        <v>16</v>
      </c>
      <c r="N3450" s="3">
        <v>9</v>
      </c>
      <c r="O3450" s="3">
        <v>855</v>
      </c>
      <c r="P3450" s="3">
        <v>0</v>
      </c>
      <c r="Q3450" s="3">
        <v>1069.48055297927</v>
      </c>
      <c r="R3450" s="3">
        <v>5</v>
      </c>
      <c r="S3450" s="3">
        <v>0</v>
      </c>
      <c r="T3450" s="3">
        <v>1</v>
      </c>
      <c r="U3450" s="3">
        <v>8188.3078726684798</v>
      </c>
      <c r="V3450" s="3">
        <v>1</v>
      </c>
      <c r="W3450" s="3" t="str">
        <f>IF(Bank_data3[[#This Row],[credit_risk]]=1,"High Risk","Low Risk")</f>
        <v>High Risk</v>
      </c>
      <c r="X3450" s="3" t="str">
        <f t="shared" si="371"/>
        <v>25-34</v>
      </c>
      <c r="Y3450" s="3" t="str">
        <f t="shared" si="372"/>
        <v>Low Income</v>
      </c>
      <c r="Z3450" s="3" t="str">
        <f t="shared" si="373"/>
        <v>Excellent</v>
      </c>
      <c r="AA3450" s="27">
        <f t="shared" si="374"/>
        <v>2.4249098522063018E-2</v>
      </c>
      <c r="AB3450" s="3" t="str">
        <f t="shared" si="375"/>
        <v>Low</v>
      </c>
      <c r="AC3450" s="3" t="str">
        <f t="shared" si="376"/>
        <v>High</v>
      </c>
      <c r="AD3450" s="3" t="str">
        <f t="shared" si="377"/>
        <v>No</v>
      </c>
    </row>
    <row r="3451" spans="1:30" ht="15" customHeight="1" x14ac:dyDescent="0.3">
      <c r="A3451" s="3" t="s">
        <v>3472</v>
      </c>
      <c r="B3451" s="3">
        <v>57</v>
      </c>
      <c r="C3451" s="3" t="s">
        <v>28</v>
      </c>
      <c r="D3451" s="3" t="s">
        <v>26</v>
      </c>
      <c r="E3451" s="3">
        <v>37057.395272675101</v>
      </c>
      <c r="F3451" s="3">
        <v>215</v>
      </c>
      <c r="G3451" s="3">
        <v>2335.3534019498502</v>
      </c>
      <c r="H3451" s="3">
        <v>1</v>
      </c>
      <c r="I3451" s="3">
        <v>795.32873733050701</v>
      </c>
      <c r="J3451" s="3">
        <v>1</v>
      </c>
      <c r="K3451" s="3">
        <v>940.96812907559001</v>
      </c>
      <c r="L3451" s="3">
        <v>71</v>
      </c>
      <c r="M3451" s="3">
        <v>18</v>
      </c>
      <c r="N3451" s="3">
        <v>4</v>
      </c>
      <c r="O3451" s="3">
        <v>546</v>
      </c>
      <c r="P3451" s="3">
        <v>4</v>
      </c>
      <c r="Q3451" s="3">
        <v>20841.229601626099</v>
      </c>
      <c r="R3451" s="3">
        <v>4</v>
      </c>
      <c r="S3451" s="3">
        <v>0</v>
      </c>
      <c r="T3451" s="3">
        <v>0</v>
      </c>
      <c r="U3451" s="3">
        <v>10934.3034479581</v>
      </c>
      <c r="V3451" s="3">
        <v>1</v>
      </c>
      <c r="W3451" s="3" t="str">
        <f>IF(Bank_data3[[#This Row],[credit_risk]]=1,"High Risk","Low Risk")</f>
        <v>High Risk</v>
      </c>
      <c r="X3451" s="3" t="str">
        <f t="shared" si="371"/>
        <v>55+</v>
      </c>
      <c r="Y3451" s="3" t="str">
        <f t="shared" si="372"/>
        <v>Low Income</v>
      </c>
      <c r="Z3451" s="3" t="str">
        <f t="shared" si="373"/>
        <v>Poor</v>
      </c>
      <c r="AA3451" s="27">
        <f t="shared" si="374"/>
        <v>0.56240406127501719</v>
      </c>
      <c r="AB3451" s="3" t="str">
        <f t="shared" si="375"/>
        <v>Medium</v>
      </c>
      <c r="AC3451" s="3" t="str">
        <f t="shared" si="376"/>
        <v>High</v>
      </c>
      <c r="AD3451" s="3" t="str">
        <f t="shared" si="377"/>
        <v>No</v>
      </c>
    </row>
    <row r="3452" spans="1:30" ht="15" customHeight="1" x14ac:dyDescent="0.3">
      <c r="A3452" s="3" t="s">
        <v>3473</v>
      </c>
      <c r="B3452" s="3">
        <v>55</v>
      </c>
      <c r="C3452" s="3" t="s">
        <v>31</v>
      </c>
      <c r="D3452" s="3" t="s">
        <v>26</v>
      </c>
      <c r="E3452" s="3">
        <v>45275.341140555996</v>
      </c>
      <c r="F3452" s="3">
        <v>23</v>
      </c>
      <c r="G3452" s="3">
        <v>2209.8812270169401</v>
      </c>
      <c r="H3452" s="3">
        <v>1</v>
      </c>
      <c r="I3452" s="3">
        <v>100.59966321179201</v>
      </c>
      <c r="J3452" s="3">
        <v>22</v>
      </c>
      <c r="K3452" s="3">
        <v>535.81928082879494</v>
      </c>
      <c r="L3452" s="3">
        <v>41</v>
      </c>
      <c r="M3452" s="3">
        <v>13</v>
      </c>
      <c r="N3452" s="3">
        <v>2</v>
      </c>
      <c r="O3452" s="3">
        <v>616</v>
      </c>
      <c r="P3452" s="3">
        <v>3</v>
      </c>
      <c r="Q3452" s="3">
        <v>18737.473252297499</v>
      </c>
      <c r="R3452" s="3">
        <v>2</v>
      </c>
      <c r="S3452" s="3">
        <v>0</v>
      </c>
      <c r="T3452" s="3">
        <v>0</v>
      </c>
      <c r="U3452" s="3">
        <v>4504.5402401746296</v>
      </c>
      <c r="V3452" s="3">
        <v>0</v>
      </c>
      <c r="W3452" s="3" t="str">
        <f>IF(Bank_data3[[#This Row],[credit_risk]]=1,"High Risk","Low Risk")</f>
        <v>Low Risk</v>
      </c>
      <c r="X3452" s="3" t="str">
        <f t="shared" si="371"/>
        <v>55+</v>
      </c>
      <c r="Y3452" s="3" t="str">
        <f t="shared" si="372"/>
        <v>Low Income</v>
      </c>
      <c r="Z3452" s="3" t="str">
        <f t="shared" si="373"/>
        <v>Fair</v>
      </c>
      <c r="AA3452" s="27">
        <f t="shared" si="374"/>
        <v>0.41385603686844791</v>
      </c>
      <c r="AB3452" s="3" t="str">
        <f t="shared" si="375"/>
        <v>Medium</v>
      </c>
      <c r="AC3452" s="3" t="str">
        <f t="shared" si="376"/>
        <v>High</v>
      </c>
      <c r="AD3452" s="3" t="str">
        <f t="shared" si="377"/>
        <v>No</v>
      </c>
    </row>
    <row r="3453" spans="1:30" ht="15" customHeight="1" x14ac:dyDescent="0.3">
      <c r="A3453" s="3" t="s">
        <v>3474</v>
      </c>
      <c r="B3453" s="3">
        <v>59</v>
      </c>
      <c r="C3453" s="3" t="s">
        <v>31</v>
      </c>
      <c r="D3453" s="3" t="s">
        <v>24</v>
      </c>
      <c r="E3453" s="3">
        <v>55414.268785660497</v>
      </c>
      <c r="F3453" s="3">
        <v>218</v>
      </c>
      <c r="G3453" s="3">
        <v>1314.1839450089899</v>
      </c>
      <c r="H3453" s="3">
        <v>7</v>
      </c>
      <c r="I3453" s="3">
        <v>1055.5550074110099</v>
      </c>
      <c r="J3453" s="3">
        <v>38</v>
      </c>
      <c r="K3453" s="3">
        <v>794.84854577170802</v>
      </c>
      <c r="L3453" s="3">
        <v>74</v>
      </c>
      <c r="M3453" s="3">
        <v>15</v>
      </c>
      <c r="N3453" s="3">
        <v>3</v>
      </c>
      <c r="O3453" s="3">
        <v>550</v>
      </c>
      <c r="P3453" s="3">
        <v>3</v>
      </c>
      <c r="Q3453" s="3">
        <v>5679.9067440005701</v>
      </c>
      <c r="R3453" s="3">
        <v>5</v>
      </c>
      <c r="S3453" s="3">
        <v>0</v>
      </c>
      <c r="T3453" s="3">
        <v>0</v>
      </c>
      <c r="U3453" s="3">
        <v>1541.0248253505899</v>
      </c>
      <c r="V3453" s="3">
        <v>1</v>
      </c>
      <c r="W3453" s="3" t="str">
        <f>IF(Bank_data3[[#This Row],[credit_risk]]=1,"High Risk","Low Risk")</f>
        <v>High Risk</v>
      </c>
      <c r="X3453" s="3" t="str">
        <f t="shared" si="371"/>
        <v>55+</v>
      </c>
      <c r="Y3453" s="3" t="str">
        <f t="shared" si="372"/>
        <v>Middle Income</v>
      </c>
      <c r="Z3453" s="3" t="str">
        <f t="shared" si="373"/>
        <v>Poor</v>
      </c>
      <c r="AA3453" s="27">
        <f t="shared" si="374"/>
        <v>0.10249899292130252</v>
      </c>
      <c r="AB3453" s="3" t="str">
        <f t="shared" si="375"/>
        <v>Medium</v>
      </c>
      <c r="AC3453" s="3" t="str">
        <f t="shared" si="376"/>
        <v>High</v>
      </c>
      <c r="AD3453" s="3" t="str">
        <f t="shared" si="377"/>
        <v>No</v>
      </c>
    </row>
    <row r="3454" spans="1:30" ht="15" customHeight="1" x14ac:dyDescent="0.3">
      <c r="A3454" s="3" t="s">
        <v>3475</v>
      </c>
      <c r="B3454" s="3">
        <v>36</v>
      </c>
      <c r="C3454" s="3" t="s">
        <v>31</v>
      </c>
      <c r="D3454" s="3" t="s">
        <v>33</v>
      </c>
      <c r="E3454" s="3">
        <v>49194.768912526</v>
      </c>
      <c r="F3454" s="3">
        <v>157</v>
      </c>
      <c r="G3454" s="3">
        <v>2325.9746265067502</v>
      </c>
      <c r="H3454" s="3">
        <v>2</v>
      </c>
      <c r="I3454" s="3">
        <v>1083.34101582527</v>
      </c>
      <c r="J3454" s="3">
        <v>4</v>
      </c>
      <c r="K3454" s="3">
        <v>202.78625927549501</v>
      </c>
      <c r="L3454" s="3">
        <v>53</v>
      </c>
      <c r="M3454" s="3">
        <v>16</v>
      </c>
      <c r="N3454" s="3">
        <v>2</v>
      </c>
      <c r="O3454" s="3">
        <v>647</v>
      </c>
      <c r="P3454" s="3">
        <v>0</v>
      </c>
      <c r="Q3454" s="3">
        <v>18967.8767126645</v>
      </c>
      <c r="R3454" s="3">
        <v>3</v>
      </c>
      <c r="S3454" s="3">
        <v>0</v>
      </c>
      <c r="T3454" s="3">
        <v>0</v>
      </c>
      <c r="U3454" s="3">
        <v>8711.7732528182296</v>
      </c>
      <c r="V3454" s="3">
        <v>0</v>
      </c>
      <c r="W3454" s="3" t="str">
        <f>IF(Bank_data3[[#This Row],[credit_risk]]=1,"High Risk","Low Risk")</f>
        <v>Low Risk</v>
      </c>
      <c r="X3454" s="3" t="str">
        <f t="shared" si="371"/>
        <v>35-44</v>
      </c>
      <c r="Y3454" s="3" t="str">
        <f t="shared" si="372"/>
        <v>Low Income</v>
      </c>
      <c r="Z3454" s="3" t="str">
        <f t="shared" si="373"/>
        <v>Fair</v>
      </c>
      <c r="AA3454" s="27">
        <f t="shared" si="374"/>
        <v>0.38556694404625791</v>
      </c>
      <c r="AB3454" s="3" t="str">
        <f t="shared" si="375"/>
        <v>Medium</v>
      </c>
      <c r="AC3454" s="3" t="str">
        <f t="shared" si="376"/>
        <v>High</v>
      </c>
      <c r="AD3454" s="3" t="str">
        <f t="shared" si="377"/>
        <v>No</v>
      </c>
    </row>
    <row r="3455" spans="1:30" ht="15" customHeight="1" x14ac:dyDescent="0.3">
      <c r="A3455" s="3" t="s">
        <v>3476</v>
      </c>
      <c r="B3455" s="3">
        <v>49</v>
      </c>
      <c r="C3455" s="3" t="s">
        <v>31</v>
      </c>
      <c r="D3455" s="3" t="s">
        <v>33</v>
      </c>
      <c r="E3455" s="3">
        <v>64281.113631959997</v>
      </c>
      <c r="F3455" s="3">
        <v>29</v>
      </c>
      <c r="G3455" s="3">
        <v>2251.5826557444698</v>
      </c>
      <c r="H3455" s="3">
        <v>2</v>
      </c>
      <c r="I3455" s="3">
        <v>640.19698092899603</v>
      </c>
      <c r="J3455" s="3">
        <v>20</v>
      </c>
      <c r="K3455" s="3">
        <v>666.23610180841501</v>
      </c>
      <c r="L3455" s="3">
        <v>34</v>
      </c>
      <c r="M3455" s="3">
        <v>13</v>
      </c>
      <c r="N3455" s="3">
        <v>2</v>
      </c>
      <c r="O3455" s="3">
        <v>374</v>
      </c>
      <c r="P3455" s="3">
        <v>4</v>
      </c>
      <c r="Q3455" s="3">
        <v>4807.1609548596198</v>
      </c>
      <c r="R3455" s="3">
        <v>3</v>
      </c>
      <c r="S3455" s="3">
        <v>0</v>
      </c>
      <c r="T3455" s="3">
        <v>0</v>
      </c>
      <c r="U3455" s="3">
        <v>8481.4724360785804</v>
      </c>
      <c r="V3455" s="3">
        <v>1</v>
      </c>
      <c r="W3455" s="3" t="str">
        <f>IF(Bank_data3[[#This Row],[credit_risk]]=1,"High Risk","Low Risk")</f>
        <v>High Risk</v>
      </c>
      <c r="X3455" s="3" t="str">
        <f t="shared" si="371"/>
        <v>45-54</v>
      </c>
      <c r="Y3455" s="3" t="str">
        <f t="shared" si="372"/>
        <v>Middle Income</v>
      </c>
      <c r="Z3455" s="3" t="str">
        <f t="shared" si="373"/>
        <v>Poor</v>
      </c>
      <c r="AA3455" s="27">
        <f t="shared" si="374"/>
        <v>7.4783411226863716E-2</v>
      </c>
      <c r="AB3455" s="3" t="str">
        <f t="shared" si="375"/>
        <v>Medium</v>
      </c>
      <c r="AC3455" s="3" t="str">
        <f t="shared" si="376"/>
        <v>High</v>
      </c>
      <c r="AD3455" s="3" t="str">
        <f t="shared" si="377"/>
        <v>No</v>
      </c>
    </row>
    <row r="3456" spans="1:30" ht="15" customHeight="1" x14ac:dyDescent="0.3">
      <c r="A3456" s="3" t="s">
        <v>3477</v>
      </c>
      <c r="B3456" s="3">
        <v>28</v>
      </c>
      <c r="C3456" s="3" t="s">
        <v>31</v>
      </c>
      <c r="D3456" s="3" t="s">
        <v>26</v>
      </c>
      <c r="E3456" s="3">
        <v>43506.204562465799</v>
      </c>
      <c r="F3456" s="3">
        <v>79</v>
      </c>
      <c r="G3456" s="3">
        <v>157.288244731123</v>
      </c>
      <c r="H3456" s="3">
        <v>6</v>
      </c>
      <c r="I3456" s="3">
        <v>670.05914756209404</v>
      </c>
      <c r="J3456" s="3">
        <v>21</v>
      </c>
      <c r="K3456" s="3">
        <v>526.70737410750701</v>
      </c>
      <c r="L3456" s="3">
        <v>30</v>
      </c>
      <c r="M3456" s="3">
        <v>8</v>
      </c>
      <c r="N3456" s="3">
        <v>9</v>
      </c>
      <c r="O3456" s="3">
        <v>539</v>
      </c>
      <c r="P3456" s="3">
        <v>1</v>
      </c>
      <c r="Q3456" s="3">
        <v>17451.384548472201</v>
      </c>
      <c r="R3456" s="3">
        <v>1</v>
      </c>
      <c r="S3456" s="3">
        <v>0</v>
      </c>
      <c r="T3456" s="3">
        <v>0</v>
      </c>
      <c r="U3456" s="3">
        <v>4388.92543148817</v>
      </c>
      <c r="V3456" s="3">
        <v>1</v>
      </c>
      <c r="W3456" s="3" t="str">
        <f>IF(Bank_data3[[#This Row],[credit_risk]]=1,"High Risk","Low Risk")</f>
        <v>High Risk</v>
      </c>
      <c r="X3456" s="3" t="str">
        <f t="shared" si="371"/>
        <v>25-34</v>
      </c>
      <c r="Y3456" s="3" t="str">
        <f t="shared" si="372"/>
        <v>Low Income</v>
      </c>
      <c r="Z3456" s="3" t="str">
        <f t="shared" si="373"/>
        <v>Poor</v>
      </c>
      <c r="AA3456" s="27">
        <f t="shared" si="374"/>
        <v>0.40112404021398068</v>
      </c>
      <c r="AB3456" s="3" t="str">
        <f t="shared" si="375"/>
        <v>Low</v>
      </c>
      <c r="AC3456" s="3" t="str">
        <f t="shared" si="376"/>
        <v>High</v>
      </c>
      <c r="AD3456" s="3" t="str">
        <f t="shared" si="377"/>
        <v>No</v>
      </c>
    </row>
    <row r="3457" spans="1:30" ht="15" customHeight="1" x14ac:dyDescent="0.3">
      <c r="A3457" s="3" t="s">
        <v>3478</v>
      </c>
      <c r="B3457" s="3">
        <v>52</v>
      </c>
      <c r="C3457" s="3" t="s">
        <v>23</v>
      </c>
      <c r="D3457" s="3" t="s">
        <v>33</v>
      </c>
      <c r="E3457" s="3">
        <v>61139.926721571697</v>
      </c>
      <c r="F3457" s="3">
        <v>52</v>
      </c>
      <c r="G3457" s="3">
        <v>1416.86965278141</v>
      </c>
      <c r="H3457" s="3">
        <v>9</v>
      </c>
      <c r="I3457" s="3">
        <v>744.15915204038902</v>
      </c>
      <c r="J3457" s="3">
        <v>48</v>
      </c>
      <c r="K3457" s="3">
        <v>605.37857124704203</v>
      </c>
      <c r="L3457" s="3">
        <v>45</v>
      </c>
      <c r="M3457" s="3">
        <v>12</v>
      </c>
      <c r="N3457" s="3">
        <v>8</v>
      </c>
      <c r="O3457" s="3">
        <v>435</v>
      </c>
      <c r="P3457" s="3">
        <v>1</v>
      </c>
      <c r="Q3457" s="3">
        <v>11452.628122902999</v>
      </c>
      <c r="R3457" s="3">
        <v>6</v>
      </c>
      <c r="S3457" s="3">
        <v>0</v>
      </c>
      <c r="T3457" s="3">
        <v>0</v>
      </c>
      <c r="U3457" s="3">
        <v>4993.6649054905301</v>
      </c>
      <c r="V3457" s="3">
        <v>1</v>
      </c>
      <c r="W3457" s="3" t="str">
        <f>IF(Bank_data3[[#This Row],[credit_risk]]=1,"High Risk","Low Risk")</f>
        <v>High Risk</v>
      </c>
      <c r="X3457" s="3" t="str">
        <f t="shared" si="371"/>
        <v>45-54</v>
      </c>
      <c r="Y3457" s="3" t="str">
        <f t="shared" si="372"/>
        <v>Middle Income</v>
      </c>
      <c r="Z3457" s="3" t="str">
        <f t="shared" si="373"/>
        <v>Poor</v>
      </c>
      <c r="AA3457" s="27">
        <f t="shared" si="374"/>
        <v>0.18731831614809943</v>
      </c>
      <c r="AB3457" s="3" t="str">
        <f t="shared" si="375"/>
        <v>Medium</v>
      </c>
      <c r="AC3457" s="3" t="str">
        <f t="shared" si="376"/>
        <v>High</v>
      </c>
      <c r="AD3457" s="3" t="str">
        <f t="shared" si="377"/>
        <v>No</v>
      </c>
    </row>
    <row r="3458" spans="1:30" ht="15" customHeight="1" x14ac:dyDescent="0.3">
      <c r="A3458" s="3" t="s">
        <v>3479</v>
      </c>
      <c r="B3458" s="3">
        <v>44</v>
      </c>
      <c r="C3458" s="3" t="s">
        <v>28</v>
      </c>
      <c r="D3458" s="3" t="s">
        <v>33</v>
      </c>
      <c r="E3458" s="3">
        <v>70249.767914843003</v>
      </c>
      <c r="F3458" s="3">
        <v>159</v>
      </c>
      <c r="G3458" s="3">
        <v>2570.9221000941898</v>
      </c>
      <c r="H3458" s="3">
        <v>5</v>
      </c>
      <c r="I3458" s="3">
        <v>126.196865580805</v>
      </c>
      <c r="J3458" s="3">
        <v>10</v>
      </c>
      <c r="K3458" s="3">
        <v>163.881057003785</v>
      </c>
      <c r="L3458" s="3">
        <v>16</v>
      </c>
      <c r="M3458" s="3">
        <v>1</v>
      </c>
      <c r="N3458" s="3">
        <v>9</v>
      </c>
      <c r="O3458" s="3">
        <v>526</v>
      </c>
      <c r="P3458" s="3">
        <v>4</v>
      </c>
      <c r="Q3458" s="3">
        <v>3481.97058816047</v>
      </c>
      <c r="R3458" s="3">
        <v>3</v>
      </c>
      <c r="S3458" s="3">
        <v>0</v>
      </c>
      <c r="T3458" s="3">
        <v>0</v>
      </c>
      <c r="U3458" s="3">
        <v>12207.639769371899</v>
      </c>
      <c r="V3458" s="3">
        <v>1</v>
      </c>
      <c r="W3458" s="3" t="str">
        <f>IF(Bank_data3[[#This Row],[credit_risk]]=1,"High Risk","Low Risk")</f>
        <v>High Risk</v>
      </c>
      <c r="X3458" s="3" t="str">
        <f t="shared" si="371"/>
        <v>35-44</v>
      </c>
      <c r="Y3458" s="3" t="str">
        <f t="shared" si="372"/>
        <v>Middle Income</v>
      </c>
      <c r="Z3458" s="3" t="str">
        <f t="shared" si="373"/>
        <v>Poor</v>
      </c>
      <c r="AA3458" s="27">
        <f t="shared" si="374"/>
        <v>4.9565581375034945E-2</v>
      </c>
      <c r="AB3458" s="3" t="str">
        <f t="shared" si="375"/>
        <v>Medium</v>
      </c>
      <c r="AC3458" s="3" t="str">
        <f t="shared" si="376"/>
        <v>Medium</v>
      </c>
      <c r="AD3458" s="3" t="str">
        <f t="shared" si="377"/>
        <v>No</v>
      </c>
    </row>
    <row r="3459" spans="1:30" ht="15" customHeight="1" x14ac:dyDescent="0.3">
      <c r="A3459" s="3" t="s">
        <v>3480</v>
      </c>
      <c r="B3459" s="3">
        <v>33</v>
      </c>
      <c r="C3459" s="3" t="s">
        <v>23</v>
      </c>
      <c r="D3459" s="3" t="s">
        <v>24</v>
      </c>
      <c r="E3459" s="3">
        <v>54927.674698351198</v>
      </c>
      <c r="F3459" s="3">
        <v>169</v>
      </c>
      <c r="G3459" s="3">
        <v>227.798476604418</v>
      </c>
      <c r="H3459" s="3">
        <v>6</v>
      </c>
      <c r="I3459" s="3">
        <v>20</v>
      </c>
      <c r="J3459" s="3">
        <v>29</v>
      </c>
      <c r="K3459" s="3">
        <v>112.503150697959</v>
      </c>
      <c r="L3459" s="3">
        <v>52</v>
      </c>
      <c r="M3459" s="3">
        <v>19</v>
      </c>
      <c r="N3459" s="3">
        <v>5</v>
      </c>
      <c r="O3459" s="3">
        <v>758</v>
      </c>
      <c r="P3459" s="3">
        <v>3</v>
      </c>
      <c r="Q3459" s="3">
        <v>20856.823001011799</v>
      </c>
      <c r="R3459" s="3">
        <v>6</v>
      </c>
      <c r="S3459" s="3">
        <v>0</v>
      </c>
      <c r="T3459" s="3">
        <v>0</v>
      </c>
      <c r="U3459" s="3">
        <v>8497.2738085165493</v>
      </c>
      <c r="V3459" s="3">
        <v>1</v>
      </c>
      <c r="W3459" s="3" t="str">
        <f>IF(Bank_data3[[#This Row],[credit_risk]]=1,"High Risk","Low Risk")</f>
        <v>High Risk</v>
      </c>
      <c r="X3459" s="3" t="str">
        <f t="shared" si="371"/>
        <v>25-34</v>
      </c>
      <c r="Y3459" s="3" t="str">
        <f t="shared" si="372"/>
        <v>Middle Income</v>
      </c>
      <c r="Z3459" s="3" t="str">
        <f t="shared" si="373"/>
        <v>Very Good</v>
      </c>
      <c r="AA3459" s="27">
        <f t="shared" si="374"/>
        <v>0.37971429002869972</v>
      </c>
      <c r="AB3459" s="3" t="str">
        <f t="shared" si="375"/>
        <v>Low</v>
      </c>
      <c r="AC3459" s="3" t="str">
        <f t="shared" si="376"/>
        <v>High</v>
      </c>
      <c r="AD3459" s="3" t="str">
        <f t="shared" si="377"/>
        <v>No</v>
      </c>
    </row>
    <row r="3460" spans="1:30" ht="15" customHeight="1" x14ac:dyDescent="0.3">
      <c r="A3460" s="3" t="s">
        <v>3481</v>
      </c>
      <c r="B3460" s="3">
        <v>30</v>
      </c>
      <c r="C3460" s="3" t="s">
        <v>23</v>
      </c>
      <c r="D3460" s="3" t="s">
        <v>24</v>
      </c>
      <c r="E3460" s="3">
        <v>49625.639050420199</v>
      </c>
      <c r="F3460" s="3">
        <v>59</v>
      </c>
      <c r="G3460" s="3">
        <v>339.43243614722002</v>
      </c>
      <c r="H3460" s="3">
        <v>5</v>
      </c>
      <c r="I3460" s="3">
        <v>1255.56897334564</v>
      </c>
      <c r="J3460" s="3">
        <v>27</v>
      </c>
      <c r="K3460" s="3">
        <v>359.89932218833599</v>
      </c>
      <c r="L3460" s="3">
        <v>21</v>
      </c>
      <c r="M3460" s="3">
        <v>7</v>
      </c>
      <c r="N3460" s="3">
        <v>9</v>
      </c>
      <c r="O3460" s="3">
        <v>895</v>
      </c>
      <c r="P3460" s="3">
        <v>5</v>
      </c>
      <c r="Q3460" s="3">
        <v>20842.074699653</v>
      </c>
      <c r="R3460" s="3">
        <v>7</v>
      </c>
      <c r="S3460" s="3">
        <v>0</v>
      </c>
      <c r="T3460" s="3">
        <v>0</v>
      </c>
      <c r="U3460" s="3">
        <v>731.237948757239</v>
      </c>
      <c r="V3460" s="3">
        <v>1</v>
      </c>
      <c r="W3460" s="3" t="str">
        <f>IF(Bank_data3[[#This Row],[credit_risk]]=1,"High Risk","Low Risk")</f>
        <v>High Risk</v>
      </c>
      <c r="X3460" s="3" t="str">
        <f t="shared" si="371"/>
        <v>25-34</v>
      </c>
      <c r="Y3460" s="3" t="str">
        <f t="shared" si="372"/>
        <v>Low Income</v>
      </c>
      <c r="Z3460" s="3" t="str">
        <f t="shared" si="373"/>
        <v>Excellent</v>
      </c>
      <c r="AA3460" s="27">
        <f t="shared" si="374"/>
        <v>0.41998602130800211</v>
      </c>
      <c r="AB3460" s="3" t="str">
        <f t="shared" si="375"/>
        <v>Low</v>
      </c>
      <c r="AC3460" s="3" t="str">
        <f t="shared" si="376"/>
        <v>Medium</v>
      </c>
      <c r="AD3460" s="3" t="str">
        <f t="shared" si="377"/>
        <v>No</v>
      </c>
    </row>
    <row r="3461" spans="1:30" ht="15" customHeight="1" x14ac:dyDescent="0.3">
      <c r="A3461" s="3" t="s">
        <v>3482</v>
      </c>
      <c r="B3461" s="3">
        <v>54</v>
      </c>
      <c r="C3461" s="3" t="s">
        <v>23</v>
      </c>
      <c r="D3461" s="3" t="s">
        <v>26</v>
      </c>
      <c r="E3461" s="3">
        <v>57458.517515218198</v>
      </c>
      <c r="F3461" s="3">
        <v>121</v>
      </c>
      <c r="G3461" s="3">
        <v>2001.2926393855</v>
      </c>
      <c r="H3461" s="3">
        <v>8</v>
      </c>
      <c r="I3461" s="3">
        <v>511.57631640629802</v>
      </c>
      <c r="J3461" s="3">
        <v>35</v>
      </c>
      <c r="K3461" s="3">
        <v>158.26124554152599</v>
      </c>
      <c r="L3461" s="3">
        <v>57</v>
      </c>
      <c r="M3461" s="3">
        <v>3</v>
      </c>
      <c r="N3461" s="3">
        <v>1</v>
      </c>
      <c r="O3461" s="3">
        <v>385</v>
      </c>
      <c r="P3461" s="3">
        <v>1</v>
      </c>
      <c r="Q3461" s="3">
        <v>13154.6548114535</v>
      </c>
      <c r="R3461" s="3">
        <v>2</v>
      </c>
      <c r="S3461" s="3">
        <v>0</v>
      </c>
      <c r="T3461" s="3">
        <v>0</v>
      </c>
      <c r="U3461" s="3">
        <v>500</v>
      </c>
      <c r="V3461" s="3">
        <v>1</v>
      </c>
      <c r="W3461" s="3" t="str">
        <f>IF(Bank_data3[[#This Row],[credit_risk]]=1,"High Risk","Low Risk")</f>
        <v>High Risk</v>
      </c>
      <c r="X3461" s="3" t="str">
        <f t="shared" si="371"/>
        <v>45-54</v>
      </c>
      <c r="Y3461" s="3" t="str">
        <f t="shared" si="372"/>
        <v>Middle Income</v>
      </c>
      <c r="Z3461" s="3" t="str">
        <f t="shared" si="373"/>
        <v>Poor</v>
      </c>
      <c r="AA3461" s="27">
        <f t="shared" si="374"/>
        <v>0.22894177191344031</v>
      </c>
      <c r="AB3461" s="3" t="str">
        <f t="shared" si="375"/>
        <v>Medium</v>
      </c>
      <c r="AC3461" s="3" t="str">
        <f t="shared" si="376"/>
        <v>High</v>
      </c>
      <c r="AD3461" s="3" t="str">
        <f t="shared" si="377"/>
        <v>No</v>
      </c>
    </row>
    <row r="3462" spans="1:30" ht="15" customHeight="1" x14ac:dyDescent="0.3">
      <c r="A3462" s="3" t="s">
        <v>3483</v>
      </c>
      <c r="B3462" s="3">
        <v>60</v>
      </c>
      <c r="C3462" s="3" t="s">
        <v>23</v>
      </c>
      <c r="D3462" s="3" t="s">
        <v>26</v>
      </c>
      <c r="E3462" s="3">
        <v>55563.505114180203</v>
      </c>
      <c r="F3462" s="3">
        <v>222</v>
      </c>
      <c r="G3462" s="3">
        <v>2533.8756090914299</v>
      </c>
      <c r="H3462" s="3">
        <v>1</v>
      </c>
      <c r="I3462" s="3">
        <v>1449.3424383517299</v>
      </c>
      <c r="J3462" s="3">
        <v>16</v>
      </c>
      <c r="K3462" s="3">
        <v>262.64209113487698</v>
      </c>
      <c r="L3462" s="3">
        <v>40</v>
      </c>
      <c r="M3462" s="3">
        <v>4</v>
      </c>
      <c r="N3462" s="3">
        <v>0</v>
      </c>
      <c r="O3462" s="3">
        <v>759</v>
      </c>
      <c r="P3462" s="3">
        <v>5</v>
      </c>
      <c r="Q3462" s="3">
        <v>12134.836745377699</v>
      </c>
      <c r="R3462" s="3">
        <v>1</v>
      </c>
      <c r="S3462" s="3">
        <v>0</v>
      </c>
      <c r="T3462" s="3">
        <v>0</v>
      </c>
      <c r="U3462" s="3">
        <v>500</v>
      </c>
      <c r="V3462" s="3">
        <v>0</v>
      </c>
      <c r="W3462" s="3" t="str">
        <f>IF(Bank_data3[[#This Row],[credit_risk]]=1,"High Risk","Low Risk")</f>
        <v>Low Risk</v>
      </c>
      <c r="X3462" s="3" t="str">
        <f t="shared" si="371"/>
        <v>55+</v>
      </c>
      <c r="Y3462" s="3" t="str">
        <f t="shared" si="372"/>
        <v>Middle Income</v>
      </c>
      <c r="Z3462" s="3" t="str">
        <f t="shared" si="373"/>
        <v>Very Good</v>
      </c>
      <c r="AA3462" s="27">
        <f t="shared" si="374"/>
        <v>0.21839581071138728</v>
      </c>
      <c r="AB3462" s="3" t="str">
        <f t="shared" si="375"/>
        <v>Medium</v>
      </c>
      <c r="AC3462" s="3" t="str">
        <f t="shared" si="376"/>
        <v>High</v>
      </c>
      <c r="AD3462" s="3" t="str">
        <f t="shared" si="377"/>
        <v>No</v>
      </c>
    </row>
    <row r="3463" spans="1:30" ht="15" customHeight="1" x14ac:dyDescent="0.3">
      <c r="A3463" s="3" t="s">
        <v>3484</v>
      </c>
      <c r="B3463" s="3">
        <v>33</v>
      </c>
      <c r="C3463" s="3" t="s">
        <v>23</v>
      </c>
      <c r="D3463" s="3" t="s">
        <v>26</v>
      </c>
      <c r="E3463" s="3">
        <v>68022.374145678696</v>
      </c>
      <c r="F3463" s="3">
        <v>167</v>
      </c>
      <c r="G3463" s="3">
        <v>1276.0715852803601</v>
      </c>
      <c r="H3463" s="3">
        <v>7</v>
      </c>
      <c r="I3463" s="3">
        <v>1279.64063039862</v>
      </c>
      <c r="J3463" s="3">
        <v>20</v>
      </c>
      <c r="K3463" s="3">
        <v>1146.4941348750001</v>
      </c>
      <c r="L3463" s="3">
        <v>2</v>
      </c>
      <c r="M3463" s="3">
        <v>14</v>
      </c>
      <c r="N3463" s="3">
        <v>2</v>
      </c>
      <c r="O3463" s="3">
        <v>411</v>
      </c>
      <c r="P3463" s="3">
        <v>5</v>
      </c>
      <c r="Q3463" s="3">
        <v>9593.6275490415592</v>
      </c>
      <c r="R3463" s="3">
        <v>2</v>
      </c>
      <c r="S3463" s="3">
        <v>0</v>
      </c>
      <c r="T3463" s="3">
        <v>0</v>
      </c>
      <c r="U3463" s="3">
        <v>14994.881006391301</v>
      </c>
      <c r="V3463" s="3">
        <v>1</v>
      </c>
      <c r="W3463" s="3" t="str">
        <f>IF(Bank_data3[[#This Row],[credit_risk]]=1,"High Risk","Low Risk")</f>
        <v>High Risk</v>
      </c>
      <c r="X3463" s="3" t="str">
        <f t="shared" ref="X3463:X3526" si="378">_xlfn.IFS(B3463&lt;25,"18-24",B3463&lt;35,"25-34",B3463&lt;45,"35-44",B3463&lt;55,"45-54",TRUE(),"55+")</f>
        <v>25-34</v>
      </c>
      <c r="Y3463" s="3" t="str">
        <f t="shared" ref="Y3463:Y3526" si="379">_xlfn.IFS(E3463&lt;50000,"Low Income",E3463&lt;100000,"Middle Income",TRUE(),"High Income")</f>
        <v>Middle Income</v>
      </c>
      <c r="Z3463" s="3" t="str">
        <f t="shared" ref="Z3463:Z3526" si="380">_xlfn.IFS(O3463&lt;580,"Poor",O3463&lt;670,"Fair",O3463&lt;740,"Good",O3463&lt;800,"Very Good",TRUE(),"Excellent")</f>
        <v>Poor</v>
      </c>
      <c r="AA3463" s="27">
        <f t="shared" ref="AA3463:AA3526" si="381">IF(E3463=0,0,Q3463/E3463)</f>
        <v>0.14103635266383921</v>
      </c>
      <c r="AB3463" s="3" t="str">
        <f t="shared" ref="AB3463:AB3526" si="382">_xlfn.IFS(G3463&lt;1000,"Low",G3463&lt;5000,"Medium",TRUE(),"High")</f>
        <v>Medium</v>
      </c>
      <c r="AC3463" s="3" t="str">
        <f t="shared" ref="AC3463:AC3526" si="383">_xlfn.IFS(L3463&lt;10,"Low",L3463&lt;30,"Medium",TRUE(),"High")</f>
        <v>Low</v>
      </c>
      <c r="AD3463" s="3" t="str">
        <f t="shared" ref="AD3463:AD3526" si="384">IF(AND(E3463&gt;=100000,O3463&gt;=750),"Yes","No")</f>
        <v>No</v>
      </c>
    </row>
    <row r="3464" spans="1:30" ht="15" customHeight="1" x14ac:dyDescent="0.3">
      <c r="A3464" s="3" t="s">
        <v>3485</v>
      </c>
      <c r="B3464" s="3">
        <v>49</v>
      </c>
      <c r="C3464" s="3" t="s">
        <v>31</v>
      </c>
      <c r="D3464" s="3" t="s">
        <v>24</v>
      </c>
      <c r="E3464" s="3">
        <v>64288.390271177603</v>
      </c>
      <c r="F3464" s="3">
        <v>223</v>
      </c>
      <c r="G3464" s="3">
        <v>1124.4814726433599</v>
      </c>
      <c r="H3464" s="3">
        <v>10</v>
      </c>
      <c r="I3464" s="3">
        <v>1348.51835999441</v>
      </c>
      <c r="J3464" s="3">
        <v>36</v>
      </c>
      <c r="K3464" s="3">
        <v>807.89553055360204</v>
      </c>
      <c r="L3464" s="3">
        <v>62</v>
      </c>
      <c r="M3464" s="3">
        <v>1</v>
      </c>
      <c r="N3464" s="3">
        <v>2</v>
      </c>
      <c r="O3464" s="3">
        <v>368</v>
      </c>
      <c r="P3464" s="3">
        <v>1</v>
      </c>
      <c r="Q3464" s="3">
        <v>15319.336742839099</v>
      </c>
      <c r="R3464" s="3">
        <v>5</v>
      </c>
      <c r="S3464" s="3">
        <v>0</v>
      </c>
      <c r="T3464" s="3">
        <v>0</v>
      </c>
      <c r="U3464" s="3">
        <v>5081.90215271128</v>
      </c>
      <c r="V3464" s="3">
        <v>1</v>
      </c>
      <c r="W3464" s="3" t="str">
        <f>IF(Bank_data3[[#This Row],[credit_risk]]=1,"High Risk","Low Risk")</f>
        <v>High Risk</v>
      </c>
      <c r="X3464" s="3" t="str">
        <f t="shared" si="378"/>
        <v>45-54</v>
      </c>
      <c r="Y3464" s="3" t="str">
        <f t="shared" si="379"/>
        <v>Middle Income</v>
      </c>
      <c r="Z3464" s="3" t="str">
        <f t="shared" si="380"/>
        <v>Poor</v>
      </c>
      <c r="AA3464" s="27">
        <f t="shared" si="381"/>
        <v>0.23829087457657519</v>
      </c>
      <c r="AB3464" s="3" t="str">
        <f t="shared" si="382"/>
        <v>Medium</v>
      </c>
      <c r="AC3464" s="3" t="str">
        <f t="shared" si="383"/>
        <v>High</v>
      </c>
      <c r="AD3464" s="3" t="str">
        <f t="shared" si="384"/>
        <v>No</v>
      </c>
    </row>
    <row r="3465" spans="1:30" ht="15" customHeight="1" x14ac:dyDescent="0.3">
      <c r="A3465" s="3" t="s">
        <v>3486</v>
      </c>
      <c r="B3465" s="3">
        <v>60</v>
      </c>
      <c r="C3465" s="3" t="s">
        <v>31</v>
      </c>
      <c r="D3465" s="3" t="s">
        <v>33</v>
      </c>
      <c r="E3465" s="3">
        <v>64504.889787645901</v>
      </c>
      <c r="F3465" s="3">
        <v>66</v>
      </c>
      <c r="G3465" s="3">
        <v>140.71093916014101</v>
      </c>
      <c r="H3465" s="3">
        <v>5</v>
      </c>
      <c r="I3465" s="3">
        <v>572.39536663649596</v>
      </c>
      <c r="J3465" s="3">
        <v>35</v>
      </c>
      <c r="K3465" s="3">
        <v>586.60756340770502</v>
      </c>
      <c r="L3465" s="3">
        <v>65</v>
      </c>
      <c r="M3465" s="3">
        <v>8</v>
      </c>
      <c r="N3465" s="3">
        <v>3</v>
      </c>
      <c r="O3465" s="3">
        <v>661</v>
      </c>
      <c r="P3465" s="3">
        <v>3</v>
      </c>
      <c r="Q3465" s="3">
        <v>14453.0200834848</v>
      </c>
      <c r="R3465" s="3">
        <v>6</v>
      </c>
      <c r="S3465" s="3">
        <v>0</v>
      </c>
      <c r="T3465" s="3">
        <v>0</v>
      </c>
      <c r="U3465" s="3">
        <v>6848.4800390131404</v>
      </c>
      <c r="V3465" s="3">
        <v>1</v>
      </c>
      <c r="W3465" s="3" t="str">
        <f>IF(Bank_data3[[#This Row],[credit_risk]]=1,"High Risk","Low Risk")</f>
        <v>High Risk</v>
      </c>
      <c r="X3465" s="3" t="str">
        <f t="shared" si="378"/>
        <v>55+</v>
      </c>
      <c r="Y3465" s="3" t="str">
        <f t="shared" si="379"/>
        <v>Middle Income</v>
      </c>
      <c r="Z3465" s="3" t="str">
        <f t="shared" si="380"/>
        <v>Fair</v>
      </c>
      <c r="AA3465" s="27">
        <f t="shared" si="381"/>
        <v>0.22406084455093309</v>
      </c>
      <c r="AB3465" s="3" t="str">
        <f t="shared" si="382"/>
        <v>Low</v>
      </c>
      <c r="AC3465" s="3" t="str">
        <f t="shared" si="383"/>
        <v>High</v>
      </c>
      <c r="AD3465" s="3" t="str">
        <f t="shared" si="384"/>
        <v>No</v>
      </c>
    </row>
    <row r="3466" spans="1:30" ht="15" customHeight="1" x14ac:dyDescent="0.3">
      <c r="A3466" s="3" t="s">
        <v>3487</v>
      </c>
      <c r="B3466" s="3">
        <v>23</v>
      </c>
      <c r="C3466" s="3" t="s">
        <v>28</v>
      </c>
      <c r="D3466" s="3" t="s">
        <v>24</v>
      </c>
      <c r="E3466" s="3">
        <v>50792.467236112599</v>
      </c>
      <c r="F3466" s="3">
        <v>50</v>
      </c>
      <c r="G3466" s="3">
        <v>1261.3657612316999</v>
      </c>
      <c r="H3466" s="3">
        <v>3</v>
      </c>
      <c r="I3466" s="3">
        <v>237.05958457429699</v>
      </c>
      <c r="J3466" s="3">
        <v>24</v>
      </c>
      <c r="K3466" s="3">
        <v>612.54134531040802</v>
      </c>
      <c r="L3466" s="3">
        <v>45</v>
      </c>
      <c r="M3466" s="3">
        <v>7</v>
      </c>
      <c r="N3466" s="3">
        <v>3</v>
      </c>
      <c r="O3466" s="3">
        <v>585</v>
      </c>
      <c r="P3466" s="3">
        <v>4</v>
      </c>
      <c r="Q3466" s="3">
        <v>21158.1763701075</v>
      </c>
      <c r="R3466" s="3">
        <v>1</v>
      </c>
      <c r="S3466" s="3">
        <v>0</v>
      </c>
      <c r="T3466" s="3">
        <v>0</v>
      </c>
      <c r="U3466" s="3">
        <v>18838.8801402139</v>
      </c>
      <c r="V3466" s="3">
        <v>0</v>
      </c>
      <c r="W3466" s="3" t="str">
        <f>IF(Bank_data3[[#This Row],[credit_risk]]=1,"High Risk","Low Risk")</f>
        <v>Low Risk</v>
      </c>
      <c r="X3466" s="3" t="str">
        <f t="shared" si="378"/>
        <v>18-24</v>
      </c>
      <c r="Y3466" s="3" t="str">
        <f t="shared" si="379"/>
        <v>Middle Income</v>
      </c>
      <c r="Z3466" s="3" t="str">
        <f t="shared" si="380"/>
        <v>Fair</v>
      </c>
      <c r="AA3466" s="27">
        <f t="shared" si="381"/>
        <v>0.41656130370182898</v>
      </c>
      <c r="AB3466" s="3" t="str">
        <f t="shared" si="382"/>
        <v>Medium</v>
      </c>
      <c r="AC3466" s="3" t="str">
        <f t="shared" si="383"/>
        <v>High</v>
      </c>
      <c r="AD3466" s="3" t="str">
        <f t="shared" si="384"/>
        <v>No</v>
      </c>
    </row>
    <row r="3467" spans="1:30" ht="15" customHeight="1" x14ac:dyDescent="0.3">
      <c r="A3467" s="3" t="s">
        <v>3488</v>
      </c>
      <c r="B3467" s="3">
        <v>23</v>
      </c>
      <c r="C3467" s="3" t="s">
        <v>23</v>
      </c>
      <c r="D3467" s="3" t="s">
        <v>24</v>
      </c>
      <c r="E3467" s="3">
        <v>56142.079388464699</v>
      </c>
      <c r="F3467" s="3">
        <v>152</v>
      </c>
      <c r="G3467" s="3">
        <v>322.43006316187598</v>
      </c>
      <c r="H3467" s="3">
        <v>5</v>
      </c>
      <c r="I3467" s="3">
        <v>419.591192691976</v>
      </c>
      <c r="J3467" s="3">
        <v>23</v>
      </c>
      <c r="K3467" s="3">
        <v>604.25207797052599</v>
      </c>
      <c r="L3467" s="3">
        <v>7</v>
      </c>
      <c r="M3467" s="3">
        <v>10</v>
      </c>
      <c r="N3467" s="3">
        <v>4</v>
      </c>
      <c r="O3467" s="3">
        <v>742</v>
      </c>
      <c r="P3467" s="3">
        <v>0</v>
      </c>
      <c r="Q3467" s="3">
        <v>13261.213905570999</v>
      </c>
      <c r="R3467" s="3">
        <v>7</v>
      </c>
      <c r="S3467" s="3">
        <v>0</v>
      </c>
      <c r="T3467" s="3">
        <v>0</v>
      </c>
      <c r="U3467" s="3">
        <v>3663.032128756</v>
      </c>
      <c r="V3467" s="3">
        <v>1</v>
      </c>
      <c r="W3467" s="3" t="str">
        <f>IF(Bank_data3[[#This Row],[credit_risk]]=1,"High Risk","Low Risk")</f>
        <v>High Risk</v>
      </c>
      <c r="X3467" s="3" t="str">
        <f t="shared" si="378"/>
        <v>18-24</v>
      </c>
      <c r="Y3467" s="3" t="str">
        <f t="shared" si="379"/>
        <v>Middle Income</v>
      </c>
      <c r="Z3467" s="3" t="str">
        <f t="shared" si="380"/>
        <v>Very Good</v>
      </c>
      <c r="AA3467" s="27">
        <f t="shared" si="381"/>
        <v>0.23620810005651005</v>
      </c>
      <c r="AB3467" s="3" t="str">
        <f t="shared" si="382"/>
        <v>Low</v>
      </c>
      <c r="AC3467" s="3" t="str">
        <f t="shared" si="383"/>
        <v>Low</v>
      </c>
      <c r="AD3467" s="3" t="str">
        <f t="shared" si="384"/>
        <v>No</v>
      </c>
    </row>
    <row r="3468" spans="1:30" ht="15" customHeight="1" x14ac:dyDescent="0.3">
      <c r="A3468" s="3" t="s">
        <v>3489</v>
      </c>
      <c r="B3468" s="3">
        <v>47</v>
      </c>
      <c r="C3468" s="3" t="s">
        <v>28</v>
      </c>
      <c r="D3468" s="3" t="s">
        <v>33</v>
      </c>
      <c r="E3468" s="3">
        <v>55805.472738607401</v>
      </c>
      <c r="F3468" s="3">
        <v>230</v>
      </c>
      <c r="G3468" s="3">
        <v>1216.2836615777801</v>
      </c>
      <c r="H3468" s="3">
        <v>5</v>
      </c>
      <c r="I3468" s="3">
        <v>643.74084549648103</v>
      </c>
      <c r="J3468" s="3">
        <v>29</v>
      </c>
      <c r="K3468" s="3">
        <v>452.26758426915001</v>
      </c>
      <c r="L3468" s="3">
        <v>38</v>
      </c>
      <c r="M3468" s="3">
        <v>12</v>
      </c>
      <c r="N3468" s="3">
        <v>3</v>
      </c>
      <c r="O3468" s="3">
        <v>450</v>
      </c>
      <c r="P3468" s="3">
        <v>4</v>
      </c>
      <c r="Q3468" s="3">
        <v>20399.153659219101</v>
      </c>
      <c r="R3468" s="3">
        <v>2</v>
      </c>
      <c r="S3468" s="3">
        <v>0</v>
      </c>
      <c r="T3468" s="3">
        <v>0</v>
      </c>
      <c r="U3468" s="3">
        <v>12016.597792541001</v>
      </c>
      <c r="V3468" s="3">
        <v>1</v>
      </c>
      <c r="W3468" s="3" t="str">
        <f>IF(Bank_data3[[#This Row],[credit_risk]]=1,"High Risk","Low Risk")</f>
        <v>High Risk</v>
      </c>
      <c r="X3468" s="3" t="str">
        <f t="shared" si="378"/>
        <v>45-54</v>
      </c>
      <c r="Y3468" s="3" t="str">
        <f t="shared" si="379"/>
        <v>Middle Income</v>
      </c>
      <c r="Z3468" s="3" t="str">
        <f t="shared" si="380"/>
        <v>Poor</v>
      </c>
      <c r="AA3468" s="27">
        <f t="shared" si="381"/>
        <v>0.36554037907301046</v>
      </c>
      <c r="AB3468" s="3" t="str">
        <f t="shared" si="382"/>
        <v>Medium</v>
      </c>
      <c r="AC3468" s="3" t="str">
        <f t="shared" si="383"/>
        <v>High</v>
      </c>
      <c r="AD3468" s="3" t="str">
        <f t="shared" si="384"/>
        <v>No</v>
      </c>
    </row>
    <row r="3469" spans="1:30" ht="15" customHeight="1" x14ac:dyDescent="0.3">
      <c r="A3469" s="3" t="s">
        <v>3490</v>
      </c>
      <c r="B3469" s="3">
        <v>27</v>
      </c>
      <c r="C3469" s="3" t="s">
        <v>31</v>
      </c>
      <c r="D3469" s="3" t="s">
        <v>33</v>
      </c>
      <c r="E3469" s="3">
        <v>28267.170762061302</v>
      </c>
      <c r="F3469" s="3">
        <v>160</v>
      </c>
      <c r="G3469" s="3">
        <v>2548.6213699944701</v>
      </c>
      <c r="H3469" s="3">
        <v>11</v>
      </c>
      <c r="I3469" s="3">
        <v>20</v>
      </c>
      <c r="J3469" s="3">
        <v>41</v>
      </c>
      <c r="K3469" s="3">
        <v>580.89151920670099</v>
      </c>
      <c r="L3469" s="3">
        <v>24</v>
      </c>
      <c r="M3469" s="3">
        <v>6</v>
      </c>
      <c r="N3469" s="3">
        <v>1</v>
      </c>
      <c r="O3469" s="3">
        <v>809</v>
      </c>
      <c r="P3469" s="3">
        <v>0</v>
      </c>
      <c r="Q3469" s="3">
        <v>837.42247792489604</v>
      </c>
      <c r="R3469" s="3">
        <v>1</v>
      </c>
      <c r="S3469" s="3">
        <v>0</v>
      </c>
      <c r="T3469" s="3">
        <v>0</v>
      </c>
      <c r="U3469" s="3">
        <v>6853.6562904552902</v>
      </c>
      <c r="V3469" s="3">
        <v>0</v>
      </c>
      <c r="W3469" s="3" t="str">
        <f>IF(Bank_data3[[#This Row],[credit_risk]]=1,"High Risk","Low Risk")</f>
        <v>Low Risk</v>
      </c>
      <c r="X3469" s="3" t="str">
        <f t="shared" si="378"/>
        <v>25-34</v>
      </c>
      <c r="Y3469" s="3" t="str">
        <f t="shared" si="379"/>
        <v>Low Income</v>
      </c>
      <c r="Z3469" s="3" t="str">
        <f t="shared" si="380"/>
        <v>Excellent</v>
      </c>
      <c r="AA3469" s="27">
        <f t="shared" si="381"/>
        <v>2.9625266885529276E-2</v>
      </c>
      <c r="AB3469" s="3" t="str">
        <f t="shared" si="382"/>
        <v>Medium</v>
      </c>
      <c r="AC3469" s="3" t="str">
        <f t="shared" si="383"/>
        <v>Medium</v>
      </c>
      <c r="AD3469" s="3" t="str">
        <f t="shared" si="384"/>
        <v>No</v>
      </c>
    </row>
    <row r="3470" spans="1:30" ht="15" customHeight="1" x14ac:dyDescent="0.3">
      <c r="A3470" s="3" t="s">
        <v>3491</v>
      </c>
      <c r="B3470" s="3">
        <v>21</v>
      </c>
      <c r="C3470" s="3" t="s">
        <v>31</v>
      </c>
      <c r="D3470" s="3" t="s">
        <v>26</v>
      </c>
      <c r="E3470" s="3">
        <v>69240.488331655593</v>
      </c>
      <c r="F3470" s="3">
        <v>158</v>
      </c>
      <c r="G3470" s="3">
        <v>464.44285647283499</v>
      </c>
      <c r="H3470" s="3">
        <v>9</v>
      </c>
      <c r="I3470" s="3">
        <v>633.60100880654204</v>
      </c>
      <c r="J3470" s="3">
        <v>34</v>
      </c>
      <c r="K3470" s="3">
        <v>736.73855054580599</v>
      </c>
      <c r="L3470" s="3">
        <v>78</v>
      </c>
      <c r="M3470" s="3">
        <v>18</v>
      </c>
      <c r="N3470" s="3">
        <v>0</v>
      </c>
      <c r="O3470" s="3">
        <v>783</v>
      </c>
      <c r="P3470" s="3">
        <v>5</v>
      </c>
      <c r="Q3470" s="3">
        <v>16862.6702818663</v>
      </c>
      <c r="R3470" s="3">
        <v>4</v>
      </c>
      <c r="S3470" s="3">
        <v>0</v>
      </c>
      <c r="T3470" s="3">
        <v>0</v>
      </c>
      <c r="U3470" s="3">
        <v>11877.843230499</v>
      </c>
      <c r="V3470" s="3">
        <v>1</v>
      </c>
      <c r="W3470" s="3" t="str">
        <f>IF(Bank_data3[[#This Row],[credit_risk]]=1,"High Risk","Low Risk")</f>
        <v>High Risk</v>
      </c>
      <c r="X3470" s="3" t="str">
        <f t="shared" si="378"/>
        <v>18-24</v>
      </c>
      <c r="Y3470" s="3" t="str">
        <f t="shared" si="379"/>
        <v>Middle Income</v>
      </c>
      <c r="Z3470" s="3" t="str">
        <f t="shared" si="380"/>
        <v>Very Good</v>
      </c>
      <c r="AA3470" s="27">
        <f t="shared" si="381"/>
        <v>0.24353771453915307</v>
      </c>
      <c r="AB3470" s="3" t="str">
        <f t="shared" si="382"/>
        <v>Low</v>
      </c>
      <c r="AC3470" s="3" t="str">
        <f t="shared" si="383"/>
        <v>High</v>
      </c>
      <c r="AD3470" s="3" t="str">
        <f t="shared" si="384"/>
        <v>No</v>
      </c>
    </row>
    <row r="3471" spans="1:30" ht="15" customHeight="1" x14ac:dyDescent="0.3">
      <c r="A3471" s="3" t="s">
        <v>3492</v>
      </c>
      <c r="B3471" s="3">
        <v>60</v>
      </c>
      <c r="C3471" s="3" t="s">
        <v>31</v>
      </c>
      <c r="D3471" s="3" t="s">
        <v>33</v>
      </c>
      <c r="E3471" s="3">
        <v>19952.7704609996</v>
      </c>
      <c r="F3471" s="3">
        <v>153</v>
      </c>
      <c r="G3471" s="3">
        <v>1298.1701241150599</v>
      </c>
      <c r="H3471" s="3">
        <v>2</v>
      </c>
      <c r="I3471" s="3">
        <v>729.41269037111101</v>
      </c>
      <c r="J3471" s="3">
        <v>20</v>
      </c>
      <c r="K3471" s="3">
        <v>442.31188607568703</v>
      </c>
      <c r="L3471" s="3">
        <v>46</v>
      </c>
      <c r="M3471" s="3">
        <v>14</v>
      </c>
      <c r="N3471" s="3">
        <v>9</v>
      </c>
      <c r="O3471" s="3">
        <v>740</v>
      </c>
      <c r="P3471" s="3">
        <v>5</v>
      </c>
      <c r="Q3471" s="3">
        <v>13067.805126557399</v>
      </c>
      <c r="R3471" s="3">
        <v>3</v>
      </c>
      <c r="S3471" s="3">
        <v>0</v>
      </c>
      <c r="T3471" s="3">
        <v>0</v>
      </c>
      <c r="U3471" s="3">
        <v>10181.1119083168</v>
      </c>
      <c r="V3471" s="3">
        <v>0</v>
      </c>
      <c r="W3471" s="3" t="str">
        <f>IF(Bank_data3[[#This Row],[credit_risk]]=1,"High Risk","Low Risk")</f>
        <v>Low Risk</v>
      </c>
      <c r="X3471" s="3" t="str">
        <f t="shared" si="378"/>
        <v>55+</v>
      </c>
      <c r="Y3471" s="3" t="str">
        <f t="shared" si="379"/>
        <v>Low Income</v>
      </c>
      <c r="Z3471" s="3" t="str">
        <f t="shared" si="380"/>
        <v>Very Good</v>
      </c>
      <c r="AA3471" s="27">
        <f t="shared" si="381"/>
        <v>0.65493687466110029</v>
      </c>
      <c r="AB3471" s="3" t="str">
        <f t="shared" si="382"/>
        <v>Medium</v>
      </c>
      <c r="AC3471" s="3" t="str">
        <f t="shared" si="383"/>
        <v>High</v>
      </c>
      <c r="AD3471" s="3" t="str">
        <f t="shared" si="384"/>
        <v>No</v>
      </c>
    </row>
    <row r="3472" spans="1:30" ht="15" customHeight="1" x14ac:dyDescent="0.3">
      <c r="A3472" s="3" t="s">
        <v>3493</v>
      </c>
      <c r="B3472" s="3">
        <v>65</v>
      </c>
      <c r="C3472" s="3" t="s">
        <v>23</v>
      </c>
      <c r="D3472" s="3" t="s">
        <v>33</v>
      </c>
      <c r="E3472" s="3">
        <v>62819.359837286698</v>
      </c>
      <c r="F3472" s="3">
        <v>227</v>
      </c>
      <c r="G3472" s="3">
        <v>2188.79409815603</v>
      </c>
      <c r="H3472" s="3">
        <v>7</v>
      </c>
      <c r="I3472" s="3">
        <v>346.952659944657</v>
      </c>
      <c r="J3472" s="3">
        <v>5</v>
      </c>
      <c r="K3472" s="3">
        <v>860.95523328533795</v>
      </c>
      <c r="L3472" s="3">
        <v>33</v>
      </c>
      <c r="M3472" s="3">
        <v>11</v>
      </c>
      <c r="N3472" s="3">
        <v>6</v>
      </c>
      <c r="O3472" s="3">
        <v>475</v>
      </c>
      <c r="P3472" s="3">
        <v>4</v>
      </c>
      <c r="Q3472" s="3">
        <v>14153.891039805199</v>
      </c>
      <c r="R3472" s="3">
        <v>2</v>
      </c>
      <c r="S3472" s="3">
        <v>0</v>
      </c>
      <c r="T3472" s="3">
        <v>1</v>
      </c>
      <c r="U3472" s="3">
        <v>500</v>
      </c>
      <c r="V3472" s="3">
        <v>1</v>
      </c>
      <c r="W3472" s="3" t="str">
        <f>IF(Bank_data3[[#This Row],[credit_risk]]=1,"High Risk","Low Risk")</f>
        <v>High Risk</v>
      </c>
      <c r="X3472" s="3" t="str">
        <f t="shared" si="378"/>
        <v>55+</v>
      </c>
      <c r="Y3472" s="3" t="str">
        <f t="shared" si="379"/>
        <v>Middle Income</v>
      </c>
      <c r="Z3472" s="3" t="str">
        <f t="shared" si="380"/>
        <v>Poor</v>
      </c>
      <c r="AA3472" s="27">
        <f t="shared" si="381"/>
        <v>0.22531097222999871</v>
      </c>
      <c r="AB3472" s="3" t="str">
        <f t="shared" si="382"/>
        <v>Medium</v>
      </c>
      <c r="AC3472" s="3" t="str">
        <f t="shared" si="383"/>
        <v>High</v>
      </c>
      <c r="AD3472" s="3" t="str">
        <f t="shared" si="384"/>
        <v>No</v>
      </c>
    </row>
    <row r="3473" spans="1:30" ht="15" customHeight="1" x14ac:dyDescent="0.3">
      <c r="A3473" s="3" t="s">
        <v>3494</v>
      </c>
      <c r="B3473" s="3">
        <v>41</v>
      </c>
      <c r="C3473" s="3" t="s">
        <v>23</v>
      </c>
      <c r="D3473" s="3" t="s">
        <v>33</v>
      </c>
      <c r="E3473" s="3">
        <v>54805.929743438799</v>
      </c>
      <c r="F3473" s="3">
        <v>6</v>
      </c>
      <c r="G3473" s="3">
        <v>879.012960413634</v>
      </c>
      <c r="H3473" s="3">
        <v>4</v>
      </c>
      <c r="I3473" s="3">
        <v>435.83021561395901</v>
      </c>
      <c r="J3473" s="3">
        <v>20</v>
      </c>
      <c r="K3473" s="3">
        <v>439.15177295649102</v>
      </c>
      <c r="L3473" s="3">
        <v>67</v>
      </c>
      <c r="M3473" s="3">
        <v>12</v>
      </c>
      <c r="N3473" s="3">
        <v>8</v>
      </c>
      <c r="O3473" s="3">
        <v>853</v>
      </c>
      <c r="P3473" s="3">
        <v>1</v>
      </c>
      <c r="Q3473" s="3">
        <v>22910.827811257899</v>
      </c>
      <c r="R3473" s="3">
        <v>6</v>
      </c>
      <c r="S3473" s="3">
        <v>0</v>
      </c>
      <c r="T3473" s="3">
        <v>1</v>
      </c>
      <c r="U3473" s="3">
        <v>3821.0392250616201</v>
      </c>
      <c r="V3473" s="3">
        <v>1</v>
      </c>
      <c r="W3473" s="3" t="str">
        <f>IF(Bank_data3[[#This Row],[credit_risk]]=1,"High Risk","Low Risk")</f>
        <v>High Risk</v>
      </c>
      <c r="X3473" s="3" t="str">
        <f t="shared" si="378"/>
        <v>35-44</v>
      </c>
      <c r="Y3473" s="3" t="str">
        <f t="shared" si="379"/>
        <v>Middle Income</v>
      </c>
      <c r="Z3473" s="3" t="str">
        <f t="shared" si="380"/>
        <v>Excellent</v>
      </c>
      <c r="AA3473" s="27">
        <f t="shared" si="381"/>
        <v>0.4180355651023458</v>
      </c>
      <c r="AB3473" s="3" t="str">
        <f t="shared" si="382"/>
        <v>Low</v>
      </c>
      <c r="AC3473" s="3" t="str">
        <f t="shared" si="383"/>
        <v>High</v>
      </c>
      <c r="AD3473" s="3" t="str">
        <f t="shared" si="384"/>
        <v>No</v>
      </c>
    </row>
    <row r="3474" spans="1:30" ht="15" customHeight="1" x14ac:dyDescent="0.3">
      <c r="A3474" s="3" t="s">
        <v>3495</v>
      </c>
      <c r="B3474" s="3">
        <v>60</v>
      </c>
      <c r="C3474" s="3" t="s">
        <v>31</v>
      </c>
      <c r="D3474" s="3" t="s">
        <v>33</v>
      </c>
      <c r="E3474" s="3">
        <v>44882.811900154302</v>
      </c>
      <c r="F3474" s="3">
        <v>133</v>
      </c>
      <c r="G3474" s="3">
        <v>1826.3150830315301</v>
      </c>
      <c r="H3474" s="3">
        <v>10</v>
      </c>
      <c r="I3474" s="3">
        <v>722.79051758671903</v>
      </c>
      <c r="J3474" s="3">
        <v>7</v>
      </c>
      <c r="K3474" s="3">
        <v>251.905753442183</v>
      </c>
      <c r="L3474" s="3">
        <v>56</v>
      </c>
      <c r="M3474" s="3">
        <v>0</v>
      </c>
      <c r="N3474" s="3">
        <v>8</v>
      </c>
      <c r="O3474" s="3">
        <v>328</v>
      </c>
      <c r="P3474" s="3">
        <v>5</v>
      </c>
      <c r="Q3474" s="3">
        <v>18642.7309117021</v>
      </c>
      <c r="R3474" s="3">
        <v>0</v>
      </c>
      <c r="S3474" s="3">
        <v>0</v>
      </c>
      <c r="T3474" s="3">
        <v>0</v>
      </c>
      <c r="U3474" s="3">
        <v>3851.2029331377898</v>
      </c>
      <c r="V3474" s="3">
        <v>1</v>
      </c>
      <c r="W3474" s="3" t="str">
        <f>IF(Bank_data3[[#This Row],[credit_risk]]=1,"High Risk","Low Risk")</f>
        <v>High Risk</v>
      </c>
      <c r="X3474" s="3" t="str">
        <f t="shared" si="378"/>
        <v>55+</v>
      </c>
      <c r="Y3474" s="3" t="str">
        <f t="shared" si="379"/>
        <v>Low Income</v>
      </c>
      <c r="Z3474" s="3" t="str">
        <f t="shared" si="380"/>
        <v>Poor</v>
      </c>
      <c r="AA3474" s="27">
        <f t="shared" si="381"/>
        <v>0.41536459331412806</v>
      </c>
      <c r="AB3474" s="3" t="str">
        <f t="shared" si="382"/>
        <v>Medium</v>
      </c>
      <c r="AC3474" s="3" t="str">
        <f t="shared" si="383"/>
        <v>High</v>
      </c>
      <c r="AD3474" s="3" t="str">
        <f t="shared" si="384"/>
        <v>No</v>
      </c>
    </row>
    <row r="3475" spans="1:30" ht="15" customHeight="1" x14ac:dyDescent="0.3">
      <c r="A3475" s="3" t="s">
        <v>3496</v>
      </c>
      <c r="B3475" s="3">
        <v>35</v>
      </c>
      <c r="C3475" s="3" t="s">
        <v>28</v>
      </c>
      <c r="D3475" s="3" t="s">
        <v>26</v>
      </c>
      <c r="E3475" s="3">
        <v>57041.422858872502</v>
      </c>
      <c r="F3475" s="3">
        <v>63</v>
      </c>
      <c r="G3475" s="3">
        <v>2148.1556848994801</v>
      </c>
      <c r="H3475" s="3">
        <v>9</v>
      </c>
      <c r="I3475" s="3">
        <v>924.70029190860498</v>
      </c>
      <c r="J3475" s="3">
        <v>4</v>
      </c>
      <c r="K3475" s="3">
        <v>565.58305970095205</v>
      </c>
      <c r="L3475" s="3">
        <v>24</v>
      </c>
      <c r="M3475" s="3">
        <v>7</v>
      </c>
      <c r="N3475" s="3">
        <v>0</v>
      </c>
      <c r="O3475" s="3">
        <v>896</v>
      </c>
      <c r="P3475" s="3">
        <v>2</v>
      </c>
      <c r="Q3475" s="3">
        <v>9898.0333361100293</v>
      </c>
      <c r="R3475" s="3">
        <v>5</v>
      </c>
      <c r="S3475" s="3">
        <v>0</v>
      </c>
      <c r="T3475" s="3">
        <v>1</v>
      </c>
      <c r="U3475" s="3">
        <v>9003.5028802388297</v>
      </c>
      <c r="V3475" s="3">
        <v>1</v>
      </c>
      <c r="W3475" s="3" t="str">
        <f>IF(Bank_data3[[#This Row],[credit_risk]]=1,"High Risk","Low Risk")</f>
        <v>High Risk</v>
      </c>
      <c r="X3475" s="3" t="str">
        <f t="shared" si="378"/>
        <v>35-44</v>
      </c>
      <c r="Y3475" s="3" t="str">
        <f t="shared" si="379"/>
        <v>Middle Income</v>
      </c>
      <c r="Z3475" s="3" t="str">
        <f t="shared" si="380"/>
        <v>Excellent</v>
      </c>
      <c r="AA3475" s="27">
        <f t="shared" si="381"/>
        <v>0.17352360512813611</v>
      </c>
      <c r="AB3475" s="3" t="str">
        <f t="shared" si="382"/>
        <v>Medium</v>
      </c>
      <c r="AC3475" s="3" t="str">
        <f t="shared" si="383"/>
        <v>Medium</v>
      </c>
      <c r="AD3475" s="3" t="str">
        <f t="shared" si="384"/>
        <v>No</v>
      </c>
    </row>
    <row r="3476" spans="1:30" ht="15" customHeight="1" x14ac:dyDescent="0.3">
      <c r="A3476" s="3" t="s">
        <v>3497</v>
      </c>
      <c r="B3476" s="3">
        <v>48</v>
      </c>
      <c r="C3476" s="3" t="s">
        <v>28</v>
      </c>
      <c r="D3476" s="3" t="s">
        <v>26</v>
      </c>
      <c r="E3476" s="3">
        <v>57534.247872130101</v>
      </c>
      <c r="F3476" s="3">
        <v>98</v>
      </c>
      <c r="G3476" s="3">
        <v>1562.73687288413</v>
      </c>
      <c r="H3476" s="3">
        <v>10</v>
      </c>
      <c r="I3476" s="3">
        <v>488.212066199915</v>
      </c>
      <c r="J3476" s="3">
        <v>39</v>
      </c>
      <c r="K3476" s="3">
        <v>451.86998518309099</v>
      </c>
      <c r="L3476" s="3">
        <v>72</v>
      </c>
      <c r="M3476" s="3">
        <v>14</v>
      </c>
      <c r="N3476" s="3">
        <v>8</v>
      </c>
      <c r="O3476" s="3">
        <v>852</v>
      </c>
      <c r="P3476" s="3">
        <v>2</v>
      </c>
      <c r="Q3476" s="3">
        <v>6886.3335818229898</v>
      </c>
      <c r="R3476" s="3">
        <v>4</v>
      </c>
      <c r="S3476" s="3">
        <v>0</v>
      </c>
      <c r="T3476" s="3">
        <v>0</v>
      </c>
      <c r="U3476" s="3">
        <v>5212.0135732505196</v>
      </c>
      <c r="V3476" s="3">
        <v>1</v>
      </c>
      <c r="W3476" s="3" t="str">
        <f>IF(Bank_data3[[#This Row],[credit_risk]]=1,"High Risk","Low Risk")</f>
        <v>High Risk</v>
      </c>
      <c r="X3476" s="3" t="str">
        <f t="shared" si="378"/>
        <v>45-54</v>
      </c>
      <c r="Y3476" s="3" t="str">
        <f t="shared" si="379"/>
        <v>Middle Income</v>
      </c>
      <c r="Z3476" s="3" t="str">
        <f t="shared" si="380"/>
        <v>Excellent</v>
      </c>
      <c r="AA3476" s="27">
        <f t="shared" si="381"/>
        <v>0.11969103336725406</v>
      </c>
      <c r="AB3476" s="3" t="str">
        <f t="shared" si="382"/>
        <v>Medium</v>
      </c>
      <c r="AC3476" s="3" t="str">
        <f t="shared" si="383"/>
        <v>High</v>
      </c>
      <c r="AD3476" s="3" t="str">
        <f t="shared" si="384"/>
        <v>No</v>
      </c>
    </row>
    <row r="3477" spans="1:30" ht="15" customHeight="1" x14ac:dyDescent="0.3">
      <c r="A3477" s="3" t="s">
        <v>3498</v>
      </c>
      <c r="B3477" s="3">
        <v>68</v>
      </c>
      <c r="C3477" s="3" t="s">
        <v>31</v>
      </c>
      <c r="D3477" s="3" t="s">
        <v>33</v>
      </c>
      <c r="E3477" s="3">
        <v>26459.6016784446</v>
      </c>
      <c r="F3477" s="3">
        <v>6</v>
      </c>
      <c r="G3477" s="3">
        <v>1579.1622129152199</v>
      </c>
      <c r="H3477" s="3">
        <v>3</v>
      </c>
      <c r="I3477" s="3">
        <v>902.28841335169398</v>
      </c>
      <c r="J3477" s="3">
        <v>9</v>
      </c>
      <c r="K3477" s="3">
        <v>436.16155976278202</v>
      </c>
      <c r="L3477" s="3">
        <v>61</v>
      </c>
      <c r="M3477" s="3">
        <v>13</v>
      </c>
      <c r="N3477" s="3">
        <v>0</v>
      </c>
      <c r="O3477" s="3">
        <v>674</v>
      </c>
      <c r="P3477" s="3">
        <v>3</v>
      </c>
      <c r="Q3477" s="3">
        <v>502.01925512078702</v>
      </c>
      <c r="R3477" s="3">
        <v>4</v>
      </c>
      <c r="S3477" s="3">
        <v>0</v>
      </c>
      <c r="T3477" s="3">
        <v>0</v>
      </c>
      <c r="U3477" s="3">
        <v>9165.6803043950003</v>
      </c>
      <c r="V3477" s="3">
        <v>1</v>
      </c>
      <c r="W3477" s="3" t="str">
        <f>IF(Bank_data3[[#This Row],[credit_risk]]=1,"High Risk","Low Risk")</f>
        <v>High Risk</v>
      </c>
      <c r="X3477" s="3" t="str">
        <f t="shared" si="378"/>
        <v>55+</v>
      </c>
      <c r="Y3477" s="3" t="str">
        <f t="shared" si="379"/>
        <v>Low Income</v>
      </c>
      <c r="Z3477" s="3" t="str">
        <f t="shared" si="380"/>
        <v>Good</v>
      </c>
      <c r="AA3477" s="27">
        <f t="shared" si="381"/>
        <v>1.8973046579524235E-2</v>
      </c>
      <c r="AB3477" s="3" t="str">
        <f t="shared" si="382"/>
        <v>Medium</v>
      </c>
      <c r="AC3477" s="3" t="str">
        <f t="shared" si="383"/>
        <v>High</v>
      </c>
      <c r="AD3477" s="3" t="str">
        <f t="shared" si="384"/>
        <v>No</v>
      </c>
    </row>
    <row r="3478" spans="1:30" ht="15" customHeight="1" x14ac:dyDescent="0.3">
      <c r="A3478" s="3" t="s">
        <v>3499</v>
      </c>
      <c r="B3478" s="3">
        <v>67</v>
      </c>
      <c r="C3478" s="3" t="s">
        <v>28</v>
      </c>
      <c r="D3478" s="3" t="s">
        <v>33</v>
      </c>
      <c r="E3478" s="3">
        <v>75490.273077467107</v>
      </c>
      <c r="F3478" s="3">
        <v>67</v>
      </c>
      <c r="G3478" s="3">
        <v>621.63871974130302</v>
      </c>
      <c r="H3478" s="3">
        <v>1</v>
      </c>
      <c r="I3478" s="3">
        <v>847.89610279574902</v>
      </c>
      <c r="J3478" s="3">
        <v>30</v>
      </c>
      <c r="K3478" s="3">
        <v>720.02948033164705</v>
      </c>
      <c r="L3478" s="3">
        <v>38</v>
      </c>
      <c r="M3478" s="3">
        <v>7</v>
      </c>
      <c r="N3478" s="3">
        <v>0</v>
      </c>
      <c r="O3478" s="3">
        <v>730</v>
      </c>
      <c r="P3478" s="3">
        <v>4</v>
      </c>
      <c r="Q3478" s="3">
        <v>14702.119188475701</v>
      </c>
      <c r="R3478" s="3">
        <v>5</v>
      </c>
      <c r="S3478" s="3">
        <v>0</v>
      </c>
      <c r="T3478" s="3">
        <v>0</v>
      </c>
      <c r="U3478" s="3">
        <v>10596.9039613366</v>
      </c>
      <c r="V3478" s="3">
        <v>1</v>
      </c>
      <c r="W3478" s="3" t="str">
        <f>IF(Bank_data3[[#This Row],[credit_risk]]=1,"High Risk","Low Risk")</f>
        <v>High Risk</v>
      </c>
      <c r="X3478" s="3" t="str">
        <f t="shared" si="378"/>
        <v>55+</v>
      </c>
      <c r="Y3478" s="3" t="str">
        <f t="shared" si="379"/>
        <v>Middle Income</v>
      </c>
      <c r="Z3478" s="3" t="str">
        <f t="shared" si="380"/>
        <v>Good</v>
      </c>
      <c r="AA3478" s="27">
        <f t="shared" si="381"/>
        <v>0.19475514644633202</v>
      </c>
      <c r="AB3478" s="3" t="str">
        <f t="shared" si="382"/>
        <v>Low</v>
      </c>
      <c r="AC3478" s="3" t="str">
        <f t="shared" si="383"/>
        <v>High</v>
      </c>
      <c r="AD3478" s="3" t="str">
        <f t="shared" si="384"/>
        <v>No</v>
      </c>
    </row>
    <row r="3479" spans="1:30" ht="15" customHeight="1" x14ac:dyDescent="0.3">
      <c r="A3479" s="3" t="s">
        <v>3500</v>
      </c>
      <c r="B3479" s="3">
        <v>49</v>
      </c>
      <c r="C3479" s="3" t="s">
        <v>31</v>
      </c>
      <c r="D3479" s="3" t="s">
        <v>26</v>
      </c>
      <c r="E3479" s="3">
        <v>51298.484969329998</v>
      </c>
      <c r="F3479" s="3">
        <v>142</v>
      </c>
      <c r="G3479" s="3">
        <v>1180.5900612345099</v>
      </c>
      <c r="H3479" s="3">
        <v>9</v>
      </c>
      <c r="I3479" s="3">
        <v>816.41005065643697</v>
      </c>
      <c r="J3479" s="3">
        <v>29</v>
      </c>
      <c r="K3479" s="3">
        <v>409.169933935649</v>
      </c>
      <c r="L3479" s="3">
        <v>75</v>
      </c>
      <c r="M3479" s="3">
        <v>2</v>
      </c>
      <c r="N3479" s="3">
        <v>1</v>
      </c>
      <c r="O3479" s="3">
        <v>684</v>
      </c>
      <c r="P3479" s="3">
        <v>4</v>
      </c>
      <c r="Q3479" s="3">
        <v>19379.558125089301</v>
      </c>
      <c r="R3479" s="3">
        <v>2</v>
      </c>
      <c r="S3479" s="3">
        <v>0</v>
      </c>
      <c r="T3479" s="3">
        <v>0</v>
      </c>
      <c r="U3479" s="3">
        <v>15716.5399672577</v>
      </c>
      <c r="V3479" s="3">
        <v>0</v>
      </c>
      <c r="W3479" s="3" t="str">
        <f>IF(Bank_data3[[#This Row],[credit_risk]]=1,"High Risk","Low Risk")</f>
        <v>Low Risk</v>
      </c>
      <c r="X3479" s="3" t="str">
        <f t="shared" si="378"/>
        <v>45-54</v>
      </c>
      <c r="Y3479" s="3" t="str">
        <f t="shared" si="379"/>
        <v>Middle Income</v>
      </c>
      <c r="Z3479" s="3" t="str">
        <f t="shared" si="380"/>
        <v>Good</v>
      </c>
      <c r="AA3479" s="27">
        <f t="shared" si="381"/>
        <v>0.3777803211279207</v>
      </c>
      <c r="AB3479" s="3" t="str">
        <f t="shared" si="382"/>
        <v>Medium</v>
      </c>
      <c r="AC3479" s="3" t="str">
        <f t="shared" si="383"/>
        <v>High</v>
      </c>
      <c r="AD3479" s="3" t="str">
        <f t="shared" si="384"/>
        <v>No</v>
      </c>
    </row>
    <row r="3480" spans="1:30" ht="15" customHeight="1" x14ac:dyDescent="0.3">
      <c r="A3480" s="3" t="s">
        <v>3501</v>
      </c>
      <c r="B3480" s="3">
        <v>31</v>
      </c>
      <c r="C3480" s="3" t="s">
        <v>28</v>
      </c>
      <c r="D3480" s="3" t="s">
        <v>26</v>
      </c>
      <c r="E3480" s="3">
        <v>91665.181481736596</v>
      </c>
      <c r="F3480" s="3">
        <v>143</v>
      </c>
      <c r="G3480" s="3">
        <v>1629.7532531687</v>
      </c>
      <c r="H3480" s="3">
        <v>0</v>
      </c>
      <c r="I3480" s="3">
        <v>571.79505665019803</v>
      </c>
      <c r="J3480" s="3">
        <v>20</v>
      </c>
      <c r="K3480" s="3">
        <v>266.69363105040401</v>
      </c>
      <c r="L3480" s="3">
        <v>77</v>
      </c>
      <c r="M3480" s="3">
        <v>11</v>
      </c>
      <c r="N3480" s="3">
        <v>9</v>
      </c>
      <c r="O3480" s="3">
        <v>650</v>
      </c>
      <c r="P3480" s="3">
        <v>3</v>
      </c>
      <c r="Q3480" s="3">
        <v>19608.465747816099</v>
      </c>
      <c r="R3480" s="3">
        <v>2</v>
      </c>
      <c r="S3480" s="3">
        <v>0</v>
      </c>
      <c r="T3480" s="3">
        <v>0</v>
      </c>
      <c r="U3480" s="3">
        <v>10468.0207687394</v>
      </c>
      <c r="V3480" s="3">
        <v>0</v>
      </c>
      <c r="W3480" s="3" t="str">
        <f>IF(Bank_data3[[#This Row],[credit_risk]]=1,"High Risk","Low Risk")</f>
        <v>Low Risk</v>
      </c>
      <c r="X3480" s="3" t="str">
        <f t="shared" si="378"/>
        <v>25-34</v>
      </c>
      <c r="Y3480" s="3" t="str">
        <f t="shared" si="379"/>
        <v>Middle Income</v>
      </c>
      <c r="Z3480" s="3" t="str">
        <f t="shared" si="380"/>
        <v>Fair</v>
      </c>
      <c r="AA3480" s="27">
        <f t="shared" si="381"/>
        <v>0.21391400126909579</v>
      </c>
      <c r="AB3480" s="3" t="str">
        <f t="shared" si="382"/>
        <v>Medium</v>
      </c>
      <c r="AC3480" s="3" t="str">
        <f t="shared" si="383"/>
        <v>High</v>
      </c>
      <c r="AD3480" s="3" t="str">
        <f t="shared" si="384"/>
        <v>No</v>
      </c>
    </row>
    <row r="3481" spans="1:30" ht="15" customHeight="1" x14ac:dyDescent="0.3">
      <c r="A3481" s="3" t="s">
        <v>3502</v>
      </c>
      <c r="B3481" s="3">
        <v>54</v>
      </c>
      <c r="C3481" s="3" t="s">
        <v>31</v>
      </c>
      <c r="D3481" s="3" t="s">
        <v>33</v>
      </c>
      <c r="E3481" s="3">
        <v>64215.878515460703</v>
      </c>
      <c r="F3481" s="3">
        <v>164</v>
      </c>
      <c r="G3481" s="3">
        <v>10</v>
      </c>
      <c r="H3481" s="3">
        <v>6</v>
      </c>
      <c r="I3481" s="3">
        <v>333.317141387616</v>
      </c>
      <c r="J3481" s="3">
        <v>35</v>
      </c>
      <c r="K3481" s="3">
        <v>402.41353916405501</v>
      </c>
      <c r="L3481" s="3">
        <v>6</v>
      </c>
      <c r="M3481" s="3">
        <v>14</v>
      </c>
      <c r="N3481" s="3">
        <v>5</v>
      </c>
      <c r="O3481" s="3">
        <v>519</v>
      </c>
      <c r="P3481" s="3">
        <v>3</v>
      </c>
      <c r="Q3481" s="3">
        <v>9578.5758894576793</v>
      </c>
      <c r="R3481" s="3">
        <v>6</v>
      </c>
      <c r="S3481" s="3">
        <v>0</v>
      </c>
      <c r="T3481" s="3">
        <v>0</v>
      </c>
      <c r="U3481" s="3">
        <v>7680.5924441591897</v>
      </c>
      <c r="V3481" s="3">
        <v>1</v>
      </c>
      <c r="W3481" s="3" t="str">
        <f>IF(Bank_data3[[#This Row],[credit_risk]]=1,"High Risk","Low Risk")</f>
        <v>High Risk</v>
      </c>
      <c r="X3481" s="3" t="str">
        <f t="shared" si="378"/>
        <v>45-54</v>
      </c>
      <c r="Y3481" s="3" t="str">
        <f t="shared" si="379"/>
        <v>Middle Income</v>
      </c>
      <c r="Z3481" s="3" t="str">
        <f t="shared" si="380"/>
        <v>Poor</v>
      </c>
      <c r="AA3481" s="27">
        <f t="shared" si="381"/>
        <v>0.14916210929282123</v>
      </c>
      <c r="AB3481" s="3" t="str">
        <f t="shared" si="382"/>
        <v>Low</v>
      </c>
      <c r="AC3481" s="3" t="str">
        <f t="shared" si="383"/>
        <v>Low</v>
      </c>
      <c r="AD3481" s="3" t="str">
        <f t="shared" si="384"/>
        <v>No</v>
      </c>
    </row>
    <row r="3482" spans="1:30" ht="15" customHeight="1" x14ac:dyDescent="0.3">
      <c r="A3482" s="3" t="s">
        <v>3503</v>
      </c>
      <c r="B3482" s="3">
        <v>30</v>
      </c>
      <c r="C3482" s="3" t="s">
        <v>28</v>
      </c>
      <c r="D3482" s="3" t="s">
        <v>24</v>
      </c>
      <c r="E3482" s="3">
        <v>50889.1522444769</v>
      </c>
      <c r="F3482" s="3">
        <v>126</v>
      </c>
      <c r="G3482" s="3">
        <v>10</v>
      </c>
      <c r="H3482" s="3">
        <v>9</v>
      </c>
      <c r="I3482" s="3">
        <v>1393.7581929652599</v>
      </c>
      <c r="J3482" s="3">
        <v>26</v>
      </c>
      <c r="K3482" s="3">
        <v>315.10991399395999</v>
      </c>
      <c r="L3482" s="3">
        <v>5</v>
      </c>
      <c r="M3482" s="3">
        <v>15</v>
      </c>
      <c r="N3482" s="3">
        <v>8</v>
      </c>
      <c r="O3482" s="3">
        <v>793</v>
      </c>
      <c r="P3482" s="3">
        <v>0</v>
      </c>
      <c r="Q3482" s="3">
        <v>19505.149368042399</v>
      </c>
      <c r="R3482" s="3">
        <v>0</v>
      </c>
      <c r="S3482" s="3">
        <v>0</v>
      </c>
      <c r="T3482" s="3">
        <v>0</v>
      </c>
      <c r="U3482" s="3">
        <v>8911.2062500229804</v>
      </c>
      <c r="V3482" s="3">
        <v>0</v>
      </c>
      <c r="W3482" s="3" t="str">
        <f>IF(Bank_data3[[#This Row],[credit_risk]]=1,"High Risk","Low Risk")</f>
        <v>Low Risk</v>
      </c>
      <c r="X3482" s="3" t="str">
        <f t="shared" si="378"/>
        <v>25-34</v>
      </c>
      <c r="Y3482" s="3" t="str">
        <f t="shared" si="379"/>
        <v>Middle Income</v>
      </c>
      <c r="Z3482" s="3" t="str">
        <f t="shared" si="380"/>
        <v>Very Good</v>
      </c>
      <c r="AA3482" s="27">
        <f t="shared" si="381"/>
        <v>0.38328697782854759</v>
      </c>
      <c r="AB3482" s="3" t="str">
        <f t="shared" si="382"/>
        <v>Low</v>
      </c>
      <c r="AC3482" s="3" t="str">
        <f t="shared" si="383"/>
        <v>Low</v>
      </c>
      <c r="AD3482" s="3" t="str">
        <f t="shared" si="384"/>
        <v>No</v>
      </c>
    </row>
    <row r="3483" spans="1:30" ht="15" customHeight="1" x14ac:dyDescent="0.3">
      <c r="A3483" s="3" t="s">
        <v>3504</v>
      </c>
      <c r="B3483" s="3">
        <v>65</v>
      </c>
      <c r="C3483" s="3" t="s">
        <v>23</v>
      </c>
      <c r="D3483" s="3" t="s">
        <v>26</v>
      </c>
      <c r="E3483" s="3">
        <v>37579.292852132901</v>
      </c>
      <c r="F3483" s="3">
        <v>189</v>
      </c>
      <c r="G3483" s="3">
        <v>1377.4444148048401</v>
      </c>
      <c r="H3483" s="3">
        <v>10</v>
      </c>
      <c r="I3483" s="3">
        <v>1020.6070707601</v>
      </c>
      <c r="J3483" s="3">
        <v>37</v>
      </c>
      <c r="K3483" s="3">
        <v>312.28894560803599</v>
      </c>
      <c r="L3483" s="3">
        <v>53</v>
      </c>
      <c r="M3483" s="3">
        <v>6</v>
      </c>
      <c r="N3483" s="3">
        <v>4</v>
      </c>
      <c r="O3483" s="3">
        <v>446</v>
      </c>
      <c r="P3483" s="3">
        <v>0</v>
      </c>
      <c r="Q3483" s="3">
        <v>19623.580759717799</v>
      </c>
      <c r="R3483" s="3">
        <v>5</v>
      </c>
      <c r="S3483" s="3">
        <v>0</v>
      </c>
      <c r="T3483" s="3">
        <v>0</v>
      </c>
      <c r="U3483" s="3">
        <v>500</v>
      </c>
      <c r="V3483" s="3">
        <v>1</v>
      </c>
      <c r="W3483" s="3" t="str">
        <f>IF(Bank_data3[[#This Row],[credit_risk]]=1,"High Risk","Low Risk")</f>
        <v>High Risk</v>
      </c>
      <c r="X3483" s="3" t="str">
        <f t="shared" si="378"/>
        <v>55+</v>
      </c>
      <c r="Y3483" s="3" t="str">
        <f t="shared" si="379"/>
        <v>Low Income</v>
      </c>
      <c r="Z3483" s="3" t="str">
        <f t="shared" si="380"/>
        <v>Poor</v>
      </c>
      <c r="AA3483" s="27">
        <f t="shared" si="381"/>
        <v>0.52219132587014649</v>
      </c>
      <c r="AB3483" s="3" t="str">
        <f t="shared" si="382"/>
        <v>Medium</v>
      </c>
      <c r="AC3483" s="3" t="str">
        <f t="shared" si="383"/>
        <v>High</v>
      </c>
      <c r="AD3483" s="3" t="str">
        <f t="shared" si="384"/>
        <v>No</v>
      </c>
    </row>
    <row r="3484" spans="1:30" ht="15" customHeight="1" x14ac:dyDescent="0.3">
      <c r="A3484" s="3" t="s">
        <v>3505</v>
      </c>
      <c r="B3484" s="3">
        <v>69</v>
      </c>
      <c r="C3484" s="3" t="s">
        <v>31</v>
      </c>
      <c r="D3484" s="3" t="s">
        <v>26</v>
      </c>
      <c r="E3484" s="3">
        <v>48004.888330530899</v>
      </c>
      <c r="F3484" s="3">
        <v>95</v>
      </c>
      <c r="G3484" s="3">
        <v>1803.05185138468</v>
      </c>
      <c r="H3484" s="3">
        <v>2</v>
      </c>
      <c r="I3484" s="3">
        <v>1152.0060785712601</v>
      </c>
      <c r="J3484" s="3">
        <v>34</v>
      </c>
      <c r="K3484" s="3">
        <v>744.66667008011996</v>
      </c>
      <c r="L3484" s="3">
        <v>18</v>
      </c>
      <c r="M3484" s="3">
        <v>17</v>
      </c>
      <c r="N3484" s="3">
        <v>8</v>
      </c>
      <c r="O3484" s="3">
        <v>876</v>
      </c>
      <c r="P3484" s="3">
        <v>2</v>
      </c>
      <c r="Q3484" s="3">
        <v>17795.704018936998</v>
      </c>
      <c r="R3484" s="3">
        <v>2</v>
      </c>
      <c r="S3484" s="3">
        <v>0</v>
      </c>
      <c r="T3484" s="3">
        <v>0</v>
      </c>
      <c r="U3484" s="3">
        <v>5517.8946769260401</v>
      </c>
      <c r="V3484" s="3">
        <v>0</v>
      </c>
      <c r="W3484" s="3" t="str">
        <f>IF(Bank_data3[[#This Row],[credit_risk]]=1,"High Risk","Low Risk")</f>
        <v>Low Risk</v>
      </c>
      <c r="X3484" s="3" t="str">
        <f t="shared" si="378"/>
        <v>55+</v>
      </c>
      <c r="Y3484" s="3" t="str">
        <f t="shared" si="379"/>
        <v>Low Income</v>
      </c>
      <c r="Z3484" s="3" t="str">
        <f t="shared" si="380"/>
        <v>Excellent</v>
      </c>
      <c r="AA3484" s="27">
        <f t="shared" si="381"/>
        <v>0.37070608093924068</v>
      </c>
      <c r="AB3484" s="3" t="str">
        <f t="shared" si="382"/>
        <v>Medium</v>
      </c>
      <c r="AC3484" s="3" t="str">
        <f t="shared" si="383"/>
        <v>Medium</v>
      </c>
      <c r="AD3484" s="3" t="str">
        <f t="shared" si="384"/>
        <v>No</v>
      </c>
    </row>
    <row r="3485" spans="1:30" ht="15" customHeight="1" x14ac:dyDescent="0.3">
      <c r="A3485" s="3" t="s">
        <v>3506</v>
      </c>
      <c r="B3485" s="3">
        <v>40</v>
      </c>
      <c r="C3485" s="3" t="s">
        <v>31</v>
      </c>
      <c r="D3485" s="3" t="s">
        <v>26</v>
      </c>
      <c r="E3485" s="3">
        <v>52696.953114488002</v>
      </c>
      <c r="F3485" s="3">
        <v>203</v>
      </c>
      <c r="G3485" s="3">
        <v>1570.4881290508499</v>
      </c>
      <c r="H3485" s="3">
        <v>2</v>
      </c>
      <c r="I3485" s="3">
        <v>770.72961030637703</v>
      </c>
      <c r="J3485" s="3">
        <v>31</v>
      </c>
      <c r="K3485" s="3">
        <v>244.421489886275</v>
      </c>
      <c r="L3485" s="3">
        <v>46</v>
      </c>
      <c r="M3485" s="3">
        <v>12</v>
      </c>
      <c r="N3485" s="3">
        <v>8</v>
      </c>
      <c r="O3485" s="3">
        <v>501</v>
      </c>
      <c r="P3485" s="3">
        <v>1</v>
      </c>
      <c r="Q3485" s="3">
        <v>12314.956820474299</v>
      </c>
      <c r="R3485" s="3">
        <v>5</v>
      </c>
      <c r="S3485" s="3">
        <v>0</v>
      </c>
      <c r="T3485" s="3">
        <v>0</v>
      </c>
      <c r="U3485" s="3">
        <v>3551.4995858735701</v>
      </c>
      <c r="V3485" s="3">
        <v>1</v>
      </c>
      <c r="W3485" s="3" t="str">
        <f>IF(Bank_data3[[#This Row],[credit_risk]]=1,"High Risk","Low Risk")</f>
        <v>High Risk</v>
      </c>
      <c r="X3485" s="3" t="str">
        <f t="shared" si="378"/>
        <v>35-44</v>
      </c>
      <c r="Y3485" s="3" t="str">
        <f t="shared" si="379"/>
        <v>Middle Income</v>
      </c>
      <c r="Z3485" s="3" t="str">
        <f t="shared" si="380"/>
        <v>Poor</v>
      </c>
      <c r="AA3485" s="27">
        <f t="shared" si="381"/>
        <v>0.23369390624386102</v>
      </c>
      <c r="AB3485" s="3" t="str">
        <f t="shared" si="382"/>
        <v>Medium</v>
      </c>
      <c r="AC3485" s="3" t="str">
        <f t="shared" si="383"/>
        <v>High</v>
      </c>
      <c r="AD3485" s="3" t="str">
        <f t="shared" si="384"/>
        <v>No</v>
      </c>
    </row>
    <row r="3486" spans="1:30" ht="15" customHeight="1" x14ac:dyDescent="0.3">
      <c r="A3486" s="3" t="s">
        <v>3507</v>
      </c>
      <c r="B3486" s="3">
        <v>40</v>
      </c>
      <c r="C3486" s="3" t="s">
        <v>28</v>
      </c>
      <c r="D3486" s="3" t="s">
        <v>33</v>
      </c>
      <c r="E3486" s="3">
        <v>76377.742777898995</v>
      </c>
      <c r="F3486" s="3">
        <v>33</v>
      </c>
      <c r="G3486" s="3">
        <v>203.063730157202</v>
      </c>
      <c r="H3486" s="3">
        <v>2</v>
      </c>
      <c r="I3486" s="3">
        <v>742.59109520895197</v>
      </c>
      <c r="J3486" s="3">
        <v>25</v>
      </c>
      <c r="K3486" s="3">
        <v>529.64124117823701</v>
      </c>
      <c r="L3486" s="3">
        <v>18</v>
      </c>
      <c r="M3486" s="3">
        <v>5</v>
      </c>
      <c r="N3486" s="3">
        <v>7</v>
      </c>
      <c r="O3486" s="3">
        <v>712</v>
      </c>
      <c r="P3486" s="3">
        <v>4</v>
      </c>
      <c r="Q3486" s="3">
        <v>11728.3320902143</v>
      </c>
      <c r="R3486" s="3">
        <v>0</v>
      </c>
      <c r="S3486" s="3">
        <v>0</v>
      </c>
      <c r="T3486" s="3">
        <v>0</v>
      </c>
      <c r="U3486" s="3">
        <v>12894.3434458827</v>
      </c>
      <c r="V3486" s="3">
        <v>0</v>
      </c>
      <c r="W3486" s="3" t="str">
        <f>IF(Bank_data3[[#This Row],[credit_risk]]=1,"High Risk","Low Risk")</f>
        <v>Low Risk</v>
      </c>
      <c r="X3486" s="3" t="str">
        <f t="shared" si="378"/>
        <v>35-44</v>
      </c>
      <c r="Y3486" s="3" t="str">
        <f t="shared" si="379"/>
        <v>Middle Income</v>
      </c>
      <c r="Z3486" s="3" t="str">
        <f t="shared" si="380"/>
        <v>Good</v>
      </c>
      <c r="AA3486" s="27">
        <f t="shared" si="381"/>
        <v>0.15355693509193444</v>
      </c>
      <c r="AB3486" s="3" t="str">
        <f t="shared" si="382"/>
        <v>Low</v>
      </c>
      <c r="AC3486" s="3" t="str">
        <f t="shared" si="383"/>
        <v>Medium</v>
      </c>
      <c r="AD3486" s="3" t="str">
        <f t="shared" si="384"/>
        <v>No</v>
      </c>
    </row>
    <row r="3487" spans="1:30" ht="15" customHeight="1" x14ac:dyDescent="0.3">
      <c r="A3487" s="3" t="s">
        <v>3508</v>
      </c>
      <c r="B3487" s="3">
        <v>24</v>
      </c>
      <c r="C3487" s="3" t="s">
        <v>31</v>
      </c>
      <c r="D3487" s="3" t="s">
        <v>33</v>
      </c>
      <c r="E3487" s="3">
        <v>72079.877017589504</v>
      </c>
      <c r="F3487" s="3">
        <v>73</v>
      </c>
      <c r="G3487" s="3">
        <v>2382.83605401966</v>
      </c>
      <c r="H3487" s="3">
        <v>9</v>
      </c>
      <c r="I3487" s="3">
        <v>971.73088825388595</v>
      </c>
      <c r="J3487" s="3">
        <v>3</v>
      </c>
      <c r="K3487" s="3">
        <v>416.94484192295698</v>
      </c>
      <c r="L3487" s="3">
        <v>33</v>
      </c>
      <c r="M3487" s="3">
        <v>1</v>
      </c>
      <c r="N3487" s="3">
        <v>6</v>
      </c>
      <c r="O3487" s="3">
        <v>519</v>
      </c>
      <c r="P3487" s="3">
        <v>2</v>
      </c>
      <c r="Q3487" s="3">
        <v>15210.2161962838</v>
      </c>
      <c r="R3487" s="3">
        <v>2</v>
      </c>
      <c r="S3487" s="3">
        <v>0</v>
      </c>
      <c r="T3487" s="3">
        <v>0</v>
      </c>
      <c r="U3487" s="3">
        <v>11359.9387212704</v>
      </c>
      <c r="V3487" s="3">
        <v>1</v>
      </c>
      <c r="W3487" s="3" t="str">
        <f>IF(Bank_data3[[#This Row],[credit_risk]]=1,"High Risk","Low Risk")</f>
        <v>High Risk</v>
      </c>
      <c r="X3487" s="3" t="str">
        <f t="shared" si="378"/>
        <v>18-24</v>
      </c>
      <c r="Y3487" s="3" t="str">
        <f t="shared" si="379"/>
        <v>Middle Income</v>
      </c>
      <c r="Z3487" s="3" t="str">
        <f t="shared" si="380"/>
        <v>Poor</v>
      </c>
      <c r="AA3487" s="27">
        <f t="shared" si="381"/>
        <v>0.21101889772331439</v>
      </c>
      <c r="AB3487" s="3" t="str">
        <f t="shared" si="382"/>
        <v>Medium</v>
      </c>
      <c r="AC3487" s="3" t="str">
        <f t="shared" si="383"/>
        <v>High</v>
      </c>
      <c r="AD3487" s="3" t="str">
        <f t="shared" si="384"/>
        <v>No</v>
      </c>
    </row>
    <row r="3488" spans="1:30" ht="15" customHeight="1" x14ac:dyDescent="0.3">
      <c r="A3488" s="3" t="s">
        <v>3509</v>
      </c>
      <c r="B3488" s="3">
        <v>67</v>
      </c>
      <c r="C3488" s="3" t="s">
        <v>31</v>
      </c>
      <c r="D3488" s="3" t="s">
        <v>26</v>
      </c>
      <c r="E3488" s="3">
        <v>58126.792684549</v>
      </c>
      <c r="F3488" s="3">
        <v>143</v>
      </c>
      <c r="G3488" s="3">
        <v>1582.8331290491601</v>
      </c>
      <c r="H3488" s="3">
        <v>11</v>
      </c>
      <c r="I3488" s="3">
        <v>157.859077341714</v>
      </c>
      <c r="J3488" s="3">
        <v>26</v>
      </c>
      <c r="K3488" s="3">
        <v>472.50971226928903</v>
      </c>
      <c r="L3488" s="3">
        <v>42</v>
      </c>
      <c r="M3488" s="3">
        <v>1</v>
      </c>
      <c r="N3488" s="3">
        <v>2</v>
      </c>
      <c r="O3488" s="3">
        <v>682</v>
      </c>
      <c r="P3488" s="3">
        <v>2</v>
      </c>
      <c r="Q3488" s="3">
        <v>16093.6819852234</v>
      </c>
      <c r="R3488" s="3">
        <v>7</v>
      </c>
      <c r="S3488" s="3">
        <v>0</v>
      </c>
      <c r="T3488" s="3">
        <v>0</v>
      </c>
      <c r="U3488" s="3">
        <v>500</v>
      </c>
      <c r="V3488" s="3">
        <v>1</v>
      </c>
      <c r="W3488" s="3" t="str">
        <f>IF(Bank_data3[[#This Row],[credit_risk]]=1,"High Risk","Low Risk")</f>
        <v>High Risk</v>
      </c>
      <c r="X3488" s="3" t="str">
        <f t="shared" si="378"/>
        <v>55+</v>
      </c>
      <c r="Y3488" s="3" t="str">
        <f t="shared" si="379"/>
        <v>Middle Income</v>
      </c>
      <c r="Z3488" s="3" t="str">
        <f t="shared" si="380"/>
        <v>Good</v>
      </c>
      <c r="AA3488" s="27">
        <f t="shared" si="381"/>
        <v>0.27687201102876868</v>
      </c>
      <c r="AB3488" s="3" t="str">
        <f t="shared" si="382"/>
        <v>Medium</v>
      </c>
      <c r="AC3488" s="3" t="str">
        <f t="shared" si="383"/>
        <v>High</v>
      </c>
      <c r="AD3488" s="3" t="str">
        <f t="shared" si="384"/>
        <v>No</v>
      </c>
    </row>
    <row r="3489" spans="1:30" ht="15" customHeight="1" x14ac:dyDescent="0.3">
      <c r="A3489" s="3" t="s">
        <v>3510</v>
      </c>
      <c r="B3489" s="3">
        <v>39</v>
      </c>
      <c r="C3489" s="3" t="s">
        <v>31</v>
      </c>
      <c r="D3489" s="3" t="s">
        <v>33</v>
      </c>
      <c r="E3489" s="3">
        <v>81845.441046260006</v>
      </c>
      <c r="F3489" s="3">
        <v>184</v>
      </c>
      <c r="G3489" s="3">
        <v>2276.5552119793201</v>
      </c>
      <c r="H3489" s="3">
        <v>2</v>
      </c>
      <c r="I3489" s="3">
        <v>409.87478572639901</v>
      </c>
      <c r="J3489" s="3">
        <v>35</v>
      </c>
      <c r="K3489" s="3">
        <v>0</v>
      </c>
      <c r="L3489" s="3">
        <v>12</v>
      </c>
      <c r="M3489" s="3">
        <v>18</v>
      </c>
      <c r="N3489" s="3">
        <v>9</v>
      </c>
      <c r="O3489" s="3">
        <v>849</v>
      </c>
      <c r="P3489" s="3">
        <v>1</v>
      </c>
      <c r="Q3489" s="3">
        <v>9152.5909225893902</v>
      </c>
      <c r="R3489" s="3">
        <v>0</v>
      </c>
      <c r="S3489" s="3">
        <v>0</v>
      </c>
      <c r="T3489" s="3">
        <v>0</v>
      </c>
      <c r="U3489" s="3">
        <v>10926.1270475003</v>
      </c>
      <c r="V3489" s="3">
        <v>0</v>
      </c>
      <c r="W3489" s="3" t="str">
        <f>IF(Bank_data3[[#This Row],[credit_risk]]=1,"High Risk","Low Risk")</f>
        <v>Low Risk</v>
      </c>
      <c r="X3489" s="3" t="str">
        <f t="shared" si="378"/>
        <v>35-44</v>
      </c>
      <c r="Y3489" s="3" t="str">
        <f t="shared" si="379"/>
        <v>Middle Income</v>
      </c>
      <c r="Z3489" s="3" t="str">
        <f t="shared" si="380"/>
        <v>Excellent</v>
      </c>
      <c r="AA3489" s="27">
        <f t="shared" si="381"/>
        <v>0.11182774270122435</v>
      </c>
      <c r="AB3489" s="3" t="str">
        <f t="shared" si="382"/>
        <v>Medium</v>
      </c>
      <c r="AC3489" s="3" t="str">
        <f t="shared" si="383"/>
        <v>Medium</v>
      </c>
      <c r="AD3489" s="3" t="str">
        <f t="shared" si="384"/>
        <v>No</v>
      </c>
    </row>
    <row r="3490" spans="1:30" ht="15" customHeight="1" x14ac:dyDescent="0.3">
      <c r="A3490" s="3" t="s">
        <v>3511</v>
      </c>
      <c r="B3490" s="3">
        <v>56</v>
      </c>
      <c r="C3490" s="3" t="s">
        <v>23</v>
      </c>
      <c r="D3490" s="3" t="s">
        <v>33</v>
      </c>
      <c r="E3490" s="3">
        <v>13708.739667190101</v>
      </c>
      <c r="F3490" s="3">
        <v>4</v>
      </c>
      <c r="G3490" s="3">
        <v>989.07894793068704</v>
      </c>
      <c r="H3490" s="3">
        <v>1</v>
      </c>
      <c r="I3490" s="3">
        <v>520.77879269006905</v>
      </c>
      <c r="J3490" s="3">
        <v>36</v>
      </c>
      <c r="K3490" s="3">
        <v>660.95423448869496</v>
      </c>
      <c r="L3490" s="3">
        <v>35</v>
      </c>
      <c r="M3490" s="3">
        <v>5</v>
      </c>
      <c r="N3490" s="3">
        <v>2</v>
      </c>
      <c r="O3490" s="3">
        <v>550</v>
      </c>
      <c r="P3490" s="3">
        <v>2</v>
      </c>
      <c r="Q3490" s="3">
        <v>9829.1290745294791</v>
      </c>
      <c r="R3490" s="3">
        <v>1</v>
      </c>
      <c r="S3490" s="3">
        <v>0</v>
      </c>
      <c r="T3490" s="3">
        <v>0</v>
      </c>
      <c r="U3490" s="3">
        <v>11987.426440785201</v>
      </c>
      <c r="V3490" s="3">
        <v>1</v>
      </c>
      <c r="W3490" s="3" t="str">
        <f>IF(Bank_data3[[#This Row],[credit_risk]]=1,"High Risk","Low Risk")</f>
        <v>High Risk</v>
      </c>
      <c r="X3490" s="3" t="str">
        <f t="shared" si="378"/>
        <v>55+</v>
      </c>
      <c r="Y3490" s="3" t="str">
        <f t="shared" si="379"/>
        <v>Low Income</v>
      </c>
      <c r="Z3490" s="3" t="str">
        <f t="shared" si="380"/>
        <v>Poor</v>
      </c>
      <c r="AA3490" s="27">
        <f t="shared" si="381"/>
        <v>0.71699728152647668</v>
      </c>
      <c r="AB3490" s="3" t="str">
        <f t="shared" si="382"/>
        <v>Low</v>
      </c>
      <c r="AC3490" s="3" t="str">
        <f t="shared" si="383"/>
        <v>High</v>
      </c>
      <c r="AD3490" s="3" t="str">
        <f t="shared" si="384"/>
        <v>No</v>
      </c>
    </row>
    <row r="3491" spans="1:30" ht="15" customHeight="1" x14ac:dyDescent="0.3">
      <c r="A3491" s="3" t="s">
        <v>3512</v>
      </c>
      <c r="B3491" s="3">
        <v>22</v>
      </c>
      <c r="C3491" s="3" t="s">
        <v>23</v>
      </c>
      <c r="D3491" s="3" t="s">
        <v>26</v>
      </c>
      <c r="E3491" s="3">
        <v>58330.172957509501</v>
      </c>
      <c r="F3491" s="3">
        <v>163</v>
      </c>
      <c r="G3491" s="3">
        <v>1712.0058176757</v>
      </c>
      <c r="H3491" s="3">
        <v>5</v>
      </c>
      <c r="I3491" s="3">
        <v>640.90175211038297</v>
      </c>
      <c r="J3491" s="3">
        <v>26</v>
      </c>
      <c r="K3491" s="3">
        <v>429.84907983339201</v>
      </c>
      <c r="L3491" s="3">
        <v>24</v>
      </c>
      <c r="M3491" s="3">
        <v>9</v>
      </c>
      <c r="N3491" s="3">
        <v>3</v>
      </c>
      <c r="O3491" s="3">
        <v>577</v>
      </c>
      <c r="P3491" s="3">
        <v>2</v>
      </c>
      <c r="Q3491" s="3">
        <v>13614.0259302992</v>
      </c>
      <c r="R3491" s="3">
        <v>3</v>
      </c>
      <c r="S3491" s="3">
        <v>0</v>
      </c>
      <c r="T3491" s="3">
        <v>1</v>
      </c>
      <c r="U3491" s="3">
        <v>4610.3599143042802</v>
      </c>
      <c r="V3491" s="3">
        <v>1</v>
      </c>
      <c r="W3491" s="3" t="str">
        <f>IF(Bank_data3[[#This Row],[credit_risk]]=1,"High Risk","Low Risk")</f>
        <v>High Risk</v>
      </c>
      <c r="X3491" s="3" t="str">
        <f t="shared" si="378"/>
        <v>18-24</v>
      </c>
      <c r="Y3491" s="3" t="str">
        <f t="shared" si="379"/>
        <v>Middle Income</v>
      </c>
      <c r="Z3491" s="3" t="str">
        <f t="shared" si="380"/>
        <v>Poor</v>
      </c>
      <c r="AA3491" s="27">
        <f t="shared" si="381"/>
        <v>0.23339594655781853</v>
      </c>
      <c r="AB3491" s="3" t="str">
        <f t="shared" si="382"/>
        <v>Medium</v>
      </c>
      <c r="AC3491" s="3" t="str">
        <f t="shared" si="383"/>
        <v>Medium</v>
      </c>
      <c r="AD3491" s="3" t="str">
        <f t="shared" si="384"/>
        <v>No</v>
      </c>
    </row>
    <row r="3492" spans="1:30" ht="15" customHeight="1" x14ac:dyDescent="0.3">
      <c r="A3492" s="3" t="s">
        <v>3513</v>
      </c>
      <c r="B3492" s="3">
        <v>63</v>
      </c>
      <c r="C3492" s="3" t="s">
        <v>28</v>
      </c>
      <c r="D3492" s="3" t="s">
        <v>33</v>
      </c>
      <c r="E3492" s="3">
        <v>72601.734533367795</v>
      </c>
      <c r="F3492" s="3">
        <v>52</v>
      </c>
      <c r="G3492" s="3">
        <v>1916.31040209702</v>
      </c>
      <c r="H3492" s="3">
        <v>9</v>
      </c>
      <c r="I3492" s="3">
        <v>492.10651218544598</v>
      </c>
      <c r="J3492" s="3">
        <v>46</v>
      </c>
      <c r="K3492" s="3">
        <v>742.87620642711101</v>
      </c>
      <c r="L3492" s="3">
        <v>55</v>
      </c>
      <c r="M3492" s="3">
        <v>16</v>
      </c>
      <c r="N3492" s="3">
        <v>8</v>
      </c>
      <c r="O3492" s="3">
        <v>353</v>
      </c>
      <c r="P3492" s="3">
        <v>1</v>
      </c>
      <c r="Q3492" s="3">
        <v>8288.7569168492792</v>
      </c>
      <c r="R3492" s="3">
        <v>7</v>
      </c>
      <c r="S3492" s="3">
        <v>0</v>
      </c>
      <c r="T3492" s="3">
        <v>0</v>
      </c>
      <c r="U3492" s="3">
        <v>11687.122531262499</v>
      </c>
      <c r="V3492" s="3">
        <v>1</v>
      </c>
      <c r="W3492" s="3" t="str">
        <f>IF(Bank_data3[[#This Row],[credit_risk]]=1,"High Risk","Low Risk")</f>
        <v>High Risk</v>
      </c>
      <c r="X3492" s="3" t="str">
        <f t="shared" si="378"/>
        <v>55+</v>
      </c>
      <c r="Y3492" s="3" t="str">
        <f t="shared" si="379"/>
        <v>Middle Income</v>
      </c>
      <c r="Z3492" s="3" t="str">
        <f t="shared" si="380"/>
        <v>Poor</v>
      </c>
      <c r="AA3492" s="27">
        <f t="shared" si="381"/>
        <v>0.11416747781748605</v>
      </c>
      <c r="AB3492" s="3" t="str">
        <f t="shared" si="382"/>
        <v>Medium</v>
      </c>
      <c r="AC3492" s="3" t="str">
        <f t="shared" si="383"/>
        <v>High</v>
      </c>
      <c r="AD3492" s="3" t="str">
        <f t="shared" si="384"/>
        <v>No</v>
      </c>
    </row>
    <row r="3493" spans="1:30" ht="15" customHeight="1" x14ac:dyDescent="0.3">
      <c r="A3493" s="3" t="s">
        <v>3514</v>
      </c>
      <c r="B3493" s="3">
        <v>52</v>
      </c>
      <c r="C3493" s="3" t="s">
        <v>23</v>
      </c>
      <c r="D3493" s="3" t="s">
        <v>24</v>
      </c>
      <c r="E3493" s="3">
        <v>59853.879885479902</v>
      </c>
      <c r="F3493" s="3">
        <v>137</v>
      </c>
      <c r="G3493" s="3">
        <v>2303.61773983276</v>
      </c>
      <c r="H3493" s="3">
        <v>2</v>
      </c>
      <c r="I3493" s="3">
        <v>916.48249383776101</v>
      </c>
      <c r="J3493" s="3">
        <v>47</v>
      </c>
      <c r="K3493" s="3">
        <v>599.94761686707204</v>
      </c>
      <c r="L3493" s="3">
        <v>20</v>
      </c>
      <c r="M3493" s="3">
        <v>18</v>
      </c>
      <c r="N3493" s="3">
        <v>2</v>
      </c>
      <c r="O3493" s="3">
        <v>737</v>
      </c>
      <c r="P3493" s="3">
        <v>2</v>
      </c>
      <c r="Q3493" s="3">
        <v>8949.8595053307999</v>
      </c>
      <c r="R3493" s="3">
        <v>3</v>
      </c>
      <c r="S3493" s="3">
        <v>0</v>
      </c>
      <c r="T3493" s="3">
        <v>0</v>
      </c>
      <c r="U3493" s="3">
        <v>8775.3377650276307</v>
      </c>
      <c r="V3493" s="3">
        <v>0</v>
      </c>
      <c r="W3493" s="3" t="str">
        <f>IF(Bank_data3[[#This Row],[credit_risk]]=1,"High Risk","Low Risk")</f>
        <v>Low Risk</v>
      </c>
      <c r="X3493" s="3" t="str">
        <f t="shared" si="378"/>
        <v>45-54</v>
      </c>
      <c r="Y3493" s="3" t="str">
        <f t="shared" si="379"/>
        <v>Middle Income</v>
      </c>
      <c r="Z3493" s="3" t="str">
        <f t="shared" si="380"/>
        <v>Good</v>
      </c>
      <c r="AA3493" s="27">
        <f t="shared" si="381"/>
        <v>0.14952847705871058</v>
      </c>
      <c r="AB3493" s="3" t="str">
        <f t="shared" si="382"/>
        <v>Medium</v>
      </c>
      <c r="AC3493" s="3" t="str">
        <f t="shared" si="383"/>
        <v>Medium</v>
      </c>
      <c r="AD3493" s="3" t="str">
        <f t="shared" si="384"/>
        <v>No</v>
      </c>
    </row>
    <row r="3494" spans="1:30" ht="15" customHeight="1" x14ac:dyDescent="0.3">
      <c r="A3494" s="3" t="s">
        <v>3515</v>
      </c>
      <c r="B3494" s="3">
        <v>28</v>
      </c>
      <c r="C3494" s="3" t="s">
        <v>28</v>
      </c>
      <c r="D3494" s="3" t="s">
        <v>33</v>
      </c>
      <c r="E3494" s="3">
        <v>26009.456381176999</v>
      </c>
      <c r="F3494" s="3">
        <v>148</v>
      </c>
      <c r="G3494" s="3">
        <v>2235.9813139339599</v>
      </c>
      <c r="H3494" s="3">
        <v>0</v>
      </c>
      <c r="I3494" s="3">
        <v>828.50653206199297</v>
      </c>
      <c r="J3494" s="3">
        <v>5</v>
      </c>
      <c r="K3494" s="3">
        <v>512.114878105</v>
      </c>
      <c r="L3494" s="3">
        <v>33</v>
      </c>
      <c r="M3494" s="3">
        <v>15</v>
      </c>
      <c r="N3494" s="3">
        <v>7</v>
      </c>
      <c r="O3494" s="3">
        <v>510</v>
      </c>
      <c r="P3494" s="3">
        <v>4</v>
      </c>
      <c r="Q3494" s="3">
        <v>1440.8224074453899</v>
      </c>
      <c r="R3494" s="3">
        <v>2</v>
      </c>
      <c r="S3494" s="3">
        <v>0</v>
      </c>
      <c r="T3494" s="3">
        <v>0</v>
      </c>
      <c r="U3494" s="3">
        <v>2234.1342188711801</v>
      </c>
      <c r="V3494" s="3">
        <v>1</v>
      </c>
      <c r="W3494" s="3" t="str">
        <f>IF(Bank_data3[[#This Row],[credit_risk]]=1,"High Risk","Low Risk")</f>
        <v>High Risk</v>
      </c>
      <c r="X3494" s="3" t="str">
        <f t="shared" si="378"/>
        <v>25-34</v>
      </c>
      <c r="Y3494" s="3" t="str">
        <f t="shared" si="379"/>
        <v>Low Income</v>
      </c>
      <c r="Z3494" s="3" t="str">
        <f t="shared" si="380"/>
        <v>Poor</v>
      </c>
      <c r="AA3494" s="27">
        <f t="shared" si="381"/>
        <v>5.5396098493166152E-2</v>
      </c>
      <c r="AB3494" s="3" t="str">
        <f t="shared" si="382"/>
        <v>Medium</v>
      </c>
      <c r="AC3494" s="3" t="str">
        <f t="shared" si="383"/>
        <v>High</v>
      </c>
      <c r="AD3494" s="3" t="str">
        <f t="shared" si="384"/>
        <v>No</v>
      </c>
    </row>
    <row r="3495" spans="1:30" ht="15" customHeight="1" x14ac:dyDescent="0.3">
      <c r="A3495" s="3" t="s">
        <v>3516</v>
      </c>
      <c r="B3495" s="3">
        <v>28</v>
      </c>
      <c r="C3495" s="3" t="s">
        <v>23</v>
      </c>
      <c r="D3495" s="3" t="s">
        <v>33</v>
      </c>
      <c r="E3495" s="3">
        <v>75009.976403320296</v>
      </c>
      <c r="F3495" s="3">
        <v>181</v>
      </c>
      <c r="G3495" s="3">
        <v>859.96745561593002</v>
      </c>
      <c r="H3495" s="3">
        <v>9</v>
      </c>
      <c r="I3495" s="3">
        <v>1287.50264141298</v>
      </c>
      <c r="J3495" s="3">
        <v>17</v>
      </c>
      <c r="K3495" s="3">
        <v>501.85173901385599</v>
      </c>
      <c r="L3495" s="3">
        <v>24</v>
      </c>
      <c r="M3495" s="3">
        <v>17</v>
      </c>
      <c r="N3495" s="3">
        <v>7</v>
      </c>
      <c r="O3495" s="3">
        <v>817</v>
      </c>
      <c r="P3495" s="3">
        <v>3</v>
      </c>
      <c r="Q3495" s="3">
        <v>5945.5868709029601</v>
      </c>
      <c r="R3495" s="3">
        <v>2</v>
      </c>
      <c r="S3495" s="3">
        <v>1</v>
      </c>
      <c r="T3495" s="3">
        <v>0</v>
      </c>
      <c r="U3495" s="3">
        <v>1663.4426407743699</v>
      </c>
      <c r="V3495" s="3">
        <v>1</v>
      </c>
      <c r="W3495" s="3" t="str">
        <f>IF(Bank_data3[[#This Row],[credit_risk]]=1,"High Risk","Low Risk")</f>
        <v>High Risk</v>
      </c>
      <c r="X3495" s="3" t="str">
        <f t="shared" si="378"/>
        <v>25-34</v>
      </c>
      <c r="Y3495" s="3" t="str">
        <f t="shared" si="379"/>
        <v>Middle Income</v>
      </c>
      <c r="Z3495" s="3" t="str">
        <f t="shared" si="380"/>
        <v>Excellent</v>
      </c>
      <c r="AA3495" s="27">
        <f t="shared" si="381"/>
        <v>7.9263948023849534E-2</v>
      </c>
      <c r="AB3495" s="3" t="str">
        <f t="shared" si="382"/>
        <v>Low</v>
      </c>
      <c r="AC3495" s="3" t="str">
        <f t="shared" si="383"/>
        <v>Medium</v>
      </c>
      <c r="AD3495" s="3" t="str">
        <f t="shared" si="384"/>
        <v>No</v>
      </c>
    </row>
    <row r="3496" spans="1:30" ht="15" customHeight="1" x14ac:dyDescent="0.3">
      <c r="A3496" s="3" t="s">
        <v>3517</v>
      </c>
      <c r="B3496" s="3">
        <v>23</v>
      </c>
      <c r="C3496" s="3" t="s">
        <v>28</v>
      </c>
      <c r="D3496" s="3" t="s">
        <v>26</v>
      </c>
      <c r="E3496" s="3">
        <v>63704.274140721798</v>
      </c>
      <c r="F3496" s="3">
        <v>10</v>
      </c>
      <c r="G3496" s="3">
        <v>1407.37631085508</v>
      </c>
      <c r="H3496" s="3">
        <v>8</v>
      </c>
      <c r="I3496" s="3">
        <v>1665.8157049894</v>
      </c>
      <c r="J3496" s="3">
        <v>25</v>
      </c>
      <c r="K3496" s="3">
        <v>1059.86668623223</v>
      </c>
      <c r="L3496" s="3">
        <v>10</v>
      </c>
      <c r="M3496" s="3">
        <v>18</v>
      </c>
      <c r="N3496" s="3">
        <v>5</v>
      </c>
      <c r="O3496" s="3">
        <v>500</v>
      </c>
      <c r="P3496" s="3">
        <v>1</v>
      </c>
      <c r="Q3496" s="3">
        <v>16466.659447828701</v>
      </c>
      <c r="R3496" s="3">
        <v>6</v>
      </c>
      <c r="S3496" s="3">
        <v>0</v>
      </c>
      <c r="T3496" s="3">
        <v>0</v>
      </c>
      <c r="U3496" s="3">
        <v>19460.2455949621</v>
      </c>
      <c r="V3496" s="3">
        <v>1</v>
      </c>
      <c r="W3496" s="3" t="str">
        <f>IF(Bank_data3[[#This Row],[credit_risk]]=1,"High Risk","Low Risk")</f>
        <v>High Risk</v>
      </c>
      <c r="X3496" s="3" t="str">
        <f t="shared" si="378"/>
        <v>18-24</v>
      </c>
      <c r="Y3496" s="3" t="str">
        <f t="shared" si="379"/>
        <v>Middle Income</v>
      </c>
      <c r="Z3496" s="3" t="str">
        <f t="shared" si="380"/>
        <v>Poor</v>
      </c>
      <c r="AA3496" s="27">
        <f t="shared" si="381"/>
        <v>0.25848594415272819</v>
      </c>
      <c r="AB3496" s="3" t="str">
        <f t="shared" si="382"/>
        <v>Medium</v>
      </c>
      <c r="AC3496" s="3" t="str">
        <f t="shared" si="383"/>
        <v>Medium</v>
      </c>
      <c r="AD3496" s="3" t="str">
        <f t="shared" si="384"/>
        <v>No</v>
      </c>
    </row>
    <row r="3497" spans="1:30" ht="15" customHeight="1" x14ac:dyDescent="0.3">
      <c r="A3497" s="3" t="s">
        <v>3518</v>
      </c>
      <c r="B3497" s="3">
        <v>54</v>
      </c>
      <c r="C3497" s="3" t="s">
        <v>23</v>
      </c>
      <c r="D3497" s="3" t="s">
        <v>26</v>
      </c>
      <c r="E3497" s="3">
        <v>56174.215283842299</v>
      </c>
      <c r="F3497" s="3">
        <v>57</v>
      </c>
      <c r="G3497" s="3">
        <v>1081.43156348055</v>
      </c>
      <c r="H3497" s="3">
        <v>5</v>
      </c>
      <c r="I3497" s="3">
        <v>358.00241594804902</v>
      </c>
      <c r="J3497" s="3">
        <v>43</v>
      </c>
      <c r="K3497" s="3">
        <v>299.22839848564502</v>
      </c>
      <c r="L3497" s="3">
        <v>18</v>
      </c>
      <c r="M3497" s="3">
        <v>1</v>
      </c>
      <c r="N3497" s="3">
        <v>1</v>
      </c>
      <c r="O3497" s="3">
        <v>342</v>
      </c>
      <c r="P3497" s="3">
        <v>5</v>
      </c>
      <c r="Q3497" s="3">
        <v>18042.321326842299</v>
      </c>
      <c r="R3497" s="3">
        <v>3</v>
      </c>
      <c r="S3497" s="3">
        <v>0</v>
      </c>
      <c r="T3497" s="3">
        <v>0</v>
      </c>
      <c r="U3497" s="3">
        <v>6960.4853663408303</v>
      </c>
      <c r="V3497" s="3">
        <v>1</v>
      </c>
      <c r="W3497" s="3" t="str">
        <f>IF(Bank_data3[[#This Row],[credit_risk]]=1,"High Risk","Low Risk")</f>
        <v>High Risk</v>
      </c>
      <c r="X3497" s="3" t="str">
        <f t="shared" si="378"/>
        <v>45-54</v>
      </c>
      <c r="Y3497" s="3" t="str">
        <f t="shared" si="379"/>
        <v>Middle Income</v>
      </c>
      <c r="Z3497" s="3" t="str">
        <f t="shared" si="380"/>
        <v>Poor</v>
      </c>
      <c r="AA3497" s="27">
        <f t="shared" si="381"/>
        <v>0.32118510664859989</v>
      </c>
      <c r="AB3497" s="3" t="str">
        <f t="shared" si="382"/>
        <v>Medium</v>
      </c>
      <c r="AC3497" s="3" t="str">
        <f t="shared" si="383"/>
        <v>Medium</v>
      </c>
      <c r="AD3497" s="3" t="str">
        <f t="shared" si="384"/>
        <v>No</v>
      </c>
    </row>
    <row r="3498" spans="1:30" ht="15" customHeight="1" x14ac:dyDescent="0.3">
      <c r="A3498" s="3" t="s">
        <v>3519</v>
      </c>
      <c r="B3498" s="3">
        <v>36</v>
      </c>
      <c r="C3498" s="3" t="s">
        <v>23</v>
      </c>
      <c r="D3498" s="3" t="s">
        <v>24</v>
      </c>
      <c r="E3498" s="3">
        <v>51590.443840809297</v>
      </c>
      <c r="F3498" s="3">
        <v>206</v>
      </c>
      <c r="G3498" s="3">
        <v>1614.36932000557</v>
      </c>
      <c r="H3498" s="3">
        <v>5</v>
      </c>
      <c r="I3498" s="3">
        <v>851.55682488895604</v>
      </c>
      <c r="J3498" s="3">
        <v>23</v>
      </c>
      <c r="K3498" s="3">
        <v>573.02249425472201</v>
      </c>
      <c r="L3498" s="3">
        <v>48</v>
      </c>
      <c r="M3498" s="3">
        <v>2</v>
      </c>
      <c r="N3498" s="3">
        <v>5</v>
      </c>
      <c r="O3498" s="3">
        <v>547</v>
      </c>
      <c r="P3498" s="3">
        <v>3</v>
      </c>
      <c r="Q3498" s="3">
        <v>11764.4840230678</v>
      </c>
      <c r="R3498" s="3">
        <v>6</v>
      </c>
      <c r="S3498" s="3">
        <v>0</v>
      </c>
      <c r="T3498" s="3">
        <v>0</v>
      </c>
      <c r="U3498" s="3">
        <v>9616.5072697769592</v>
      </c>
      <c r="V3498" s="3">
        <v>1</v>
      </c>
      <c r="W3498" s="3" t="str">
        <f>IF(Bank_data3[[#This Row],[credit_risk]]=1,"High Risk","Low Risk")</f>
        <v>High Risk</v>
      </c>
      <c r="X3498" s="3" t="str">
        <f t="shared" si="378"/>
        <v>35-44</v>
      </c>
      <c r="Y3498" s="3" t="str">
        <f t="shared" si="379"/>
        <v>Middle Income</v>
      </c>
      <c r="Z3498" s="3" t="str">
        <f t="shared" si="380"/>
        <v>Poor</v>
      </c>
      <c r="AA3498" s="27">
        <f t="shared" si="381"/>
        <v>0.22803610799257762</v>
      </c>
      <c r="AB3498" s="3" t="str">
        <f t="shared" si="382"/>
        <v>Medium</v>
      </c>
      <c r="AC3498" s="3" t="str">
        <f t="shared" si="383"/>
        <v>High</v>
      </c>
      <c r="AD3498" s="3" t="str">
        <f t="shared" si="384"/>
        <v>No</v>
      </c>
    </row>
    <row r="3499" spans="1:30" ht="15" customHeight="1" x14ac:dyDescent="0.3">
      <c r="A3499" s="3" t="s">
        <v>3520</v>
      </c>
      <c r="B3499" s="3">
        <v>53</v>
      </c>
      <c r="C3499" s="3" t="s">
        <v>28</v>
      </c>
      <c r="D3499" s="3" t="s">
        <v>33</v>
      </c>
      <c r="E3499" s="3">
        <v>85886.637226677602</v>
      </c>
      <c r="F3499" s="3">
        <v>45</v>
      </c>
      <c r="G3499" s="3">
        <v>349.94822659029097</v>
      </c>
      <c r="H3499" s="3">
        <v>9</v>
      </c>
      <c r="I3499" s="3">
        <v>850.93405737244098</v>
      </c>
      <c r="J3499" s="3">
        <v>6</v>
      </c>
      <c r="K3499" s="3">
        <v>559.71106115294299</v>
      </c>
      <c r="L3499" s="3">
        <v>48</v>
      </c>
      <c r="M3499" s="3">
        <v>14</v>
      </c>
      <c r="N3499" s="3">
        <v>3</v>
      </c>
      <c r="O3499" s="3">
        <v>664</v>
      </c>
      <c r="P3499" s="3">
        <v>4</v>
      </c>
      <c r="Q3499" s="3">
        <v>16744.667468281099</v>
      </c>
      <c r="R3499" s="3">
        <v>3</v>
      </c>
      <c r="S3499" s="3">
        <v>0</v>
      </c>
      <c r="T3499" s="3">
        <v>0</v>
      </c>
      <c r="U3499" s="3">
        <v>1230.3503486145701</v>
      </c>
      <c r="V3499" s="3">
        <v>0</v>
      </c>
      <c r="W3499" s="3" t="str">
        <f>IF(Bank_data3[[#This Row],[credit_risk]]=1,"High Risk","Low Risk")</f>
        <v>Low Risk</v>
      </c>
      <c r="X3499" s="3" t="str">
        <f t="shared" si="378"/>
        <v>45-54</v>
      </c>
      <c r="Y3499" s="3" t="str">
        <f t="shared" si="379"/>
        <v>Middle Income</v>
      </c>
      <c r="Z3499" s="3" t="str">
        <f t="shared" si="380"/>
        <v>Fair</v>
      </c>
      <c r="AA3499" s="27">
        <f t="shared" si="381"/>
        <v>0.19496242965116312</v>
      </c>
      <c r="AB3499" s="3" t="str">
        <f t="shared" si="382"/>
        <v>Low</v>
      </c>
      <c r="AC3499" s="3" t="str">
        <f t="shared" si="383"/>
        <v>High</v>
      </c>
      <c r="AD3499" s="3" t="str">
        <f t="shared" si="384"/>
        <v>No</v>
      </c>
    </row>
    <row r="3500" spans="1:30" ht="15" customHeight="1" x14ac:dyDescent="0.3">
      <c r="A3500" s="3" t="s">
        <v>3521</v>
      </c>
      <c r="B3500" s="3">
        <v>43</v>
      </c>
      <c r="C3500" s="3" t="s">
        <v>31</v>
      </c>
      <c r="D3500" s="3" t="s">
        <v>24</v>
      </c>
      <c r="E3500" s="3">
        <v>58001.315787193103</v>
      </c>
      <c r="F3500" s="3">
        <v>189</v>
      </c>
      <c r="G3500" s="3">
        <v>228.077597262263</v>
      </c>
      <c r="H3500" s="3">
        <v>8</v>
      </c>
      <c r="I3500" s="3">
        <v>795.03067558236796</v>
      </c>
      <c r="J3500" s="3">
        <v>43</v>
      </c>
      <c r="K3500" s="3">
        <v>96.616496538702606</v>
      </c>
      <c r="L3500" s="3">
        <v>33</v>
      </c>
      <c r="M3500" s="3">
        <v>14</v>
      </c>
      <c r="N3500" s="3">
        <v>6</v>
      </c>
      <c r="O3500" s="3">
        <v>617</v>
      </c>
      <c r="P3500" s="3">
        <v>5</v>
      </c>
      <c r="Q3500" s="3">
        <v>0</v>
      </c>
      <c r="R3500" s="3">
        <v>0</v>
      </c>
      <c r="S3500" s="3">
        <v>0</v>
      </c>
      <c r="T3500" s="3">
        <v>0</v>
      </c>
      <c r="U3500" s="3">
        <v>15701.8068329046</v>
      </c>
      <c r="V3500" s="3">
        <v>0</v>
      </c>
      <c r="W3500" s="3" t="str">
        <f>IF(Bank_data3[[#This Row],[credit_risk]]=1,"High Risk","Low Risk")</f>
        <v>Low Risk</v>
      </c>
      <c r="X3500" s="3" t="str">
        <f t="shared" si="378"/>
        <v>35-44</v>
      </c>
      <c r="Y3500" s="3" t="str">
        <f t="shared" si="379"/>
        <v>Middle Income</v>
      </c>
      <c r="Z3500" s="3" t="str">
        <f t="shared" si="380"/>
        <v>Fair</v>
      </c>
      <c r="AA3500" s="27">
        <f t="shared" si="381"/>
        <v>0</v>
      </c>
      <c r="AB3500" s="3" t="str">
        <f t="shared" si="382"/>
        <v>Low</v>
      </c>
      <c r="AC3500" s="3" t="str">
        <f t="shared" si="383"/>
        <v>High</v>
      </c>
      <c r="AD3500" s="3" t="str">
        <f t="shared" si="384"/>
        <v>No</v>
      </c>
    </row>
    <row r="3501" spans="1:30" ht="15" customHeight="1" x14ac:dyDescent="0.3">
      <c r="A3501" s="3" t="s">
        <v>3522</v>
      </c>
      <c r="B3501" s="3">
        <v>51</v>
      </c>
      <c r="C3501" s="3" t="s">
        <v>31</v>
      </c>
      <c r="D3501" s="3" t="s">
        <v>24</v>
      </c>
      <c r="E3501" s="3">
        <v>45645.446142731103</v>
      </c>
      <c r="F3501" s="3">
        <v>32</v>
      </c>
      <c r="G3501" s="3">
        <v>3408.5158873530299</v>
      </c>
      <c r="H3501" s="3">
        <v>1</v>
      </c>
      <c r="I3501" s="3">
        <v>420.31140016207399</v>
      </c>
      <c r="J3501" s="3">
        <v>13</v>
      </c>
      <c r="K3501" s="3">
        <v>485.28137932718198</v>
      </c>
      <c r="L3501" s="3">
        <v>1</v>
      </c>
      <c r="M3501" s="3">
        <v>11</v>
      </c>
      <c r="N3501" s="3">
        <v>0</v>
      </c>
      <c r="O3501" s="3">
        <v>794</v>
      </c>
      <c r="P3501" s="3">
        <v>2</v>
      </c>
      <c r="Q3501" s="3">
        <v>14568.3739626681</v>
      </c>
      <c r="R3501" s="3">
        <v>0</v>
      </c>
      <c r="S3501" s="3">
        <v>0</v>
      </c>
      <c r="T3501" s="3">
        <v>0</v>
      </c>
      <c r="U3501" s="3">
        <v>11716.0045276738</v>
      </c>
      <c r="V3501" s="3">
        <v>0</v>
      </c>
      <c r="W3501" s="3" t="str">
        <f>IF(Bank_data3[[#This Row],[credit_risk]]=1,"High Risk","Low Risk")</f>
        <v>Low Risk</v>
      </c>
      <c r="X3501" s="3" t="str">
        <f t="shared" si="378"/>
        <v>45-54</v>
      </c>
      <c r="Y3501" s="3" t="str">
        <f t="shared" si="379"/>
        <v>Low Income</v>
      </c>
      <c r="Z3501" s="3" t="str">
        <f t="shared" si="380"/>
        <v>Very Good</v>
      </c>
      <c r="AA3501" s="27">
        <f t="shared" si="381"/>
        <v>0.31916379822673874</v>
      </c>
      <c r="AB3501" s="3" t="str">
        <f t="shared" si="382"/>
        <v>Medium</v>
      </c>
      <c r="AC3501" s="3" t="str">
        <f t="shared" si="383"/>
        <v>Low</v>
      </c>
      <c r="AD3501" s="3" t="str">
        <f t="shared" si="384"/>
        <v>No</v>
      </c>
    </row>
    <row r="3502" spans="1:30" ht="15" customHeight="1" x14ac:dyDescent="0.3">
      <c r="A3502" s="3" t="s">
        <v>3523</v>
      </c>
      <c r="B3502" s="3">
        <v>20</v>
      </c>
      <c r="C3502" s="3" t="s">
        <v>23</v>
      </c>
      <c r="D3502" s="3" t="s">
        <v>26</v>
      </c>
      <c r="E3502" s="3">
        <v>35395.186983879903</v>
      </c>
      <c r="F3502" s="3">
        <v>61</v>
      </c>
      <c r="G3502" s="3">
        <v>3048.2762917175401</v>
      </c>
      <c r="H3502" s="3">
        <v>9</v>
      </c>
      <c r="I3502" s="3">
        <v>478.98089402510698</v>
      </c>
      <c r="J3502" s="3">
        <v>12</v>
      </c>
      <c r="K3502" s="3">
        <v>110.619746077903</v>
      </c>
      <c r="L3502" s="3">
        <v>29</v>
      </c>
      <c r="M3502" s="3">
        <v>19</v>
      </c>
      <c r="N3502" s="3">
        <v>2</v>
      </c>
      <c r="O3502" s="3">
        <v>670</v>
      </c>
      <c r="P3502" s="3">
        <v>2</v>
      </c>
      <c r="Q3502" s="3">
        <v>3244.6418649543002</v>
      </c>
      <c r="R3502" s="3">
        <v>1</v>
      </c>
      <c r="S3502" s="3">
        <v>0</v>
      </c>
      <c r="T3502" s="3">
        <v>0</v>
      </c>
      <c r="U3502" s="3">
        <v>8696.4308885502396</v>
      </c>
      <c r="V3502" s="3">
        <v>0</v>
      </c>
      <c r="W3502" s="3" t="str">
        <f>IF(Bank_data3[[#This Row],[credit_risk]]=1,"High Risk","Low Risk")</f>
        <v>Low Risk</v>
      </c>
      <c r="X3502" s="3" t="str">
        <f t="shared" si="378"/>
        <v>18-24</v>
      </c>
      <c r="Y3502" s="3" t="str">
        <f t="shared" si="379"/>
        <v>Low Income</v>
      </c>
      <c r="Z3502" s="3" t="str">
        <f t="shared" si="380"/>
        <v>Good</v>
      </c>
      <c r="AA3502" s="27">
        <f t="shared" si="381"/>
        <v>9.1669013259684531E-2</v>
      </c>
      <c r="AB3502" s="3" t="str">
        <f t="shared" si="382"/>
        <v>Medium</v>
      </c>
      <c r="AC3502" s="3" t="str">
        <f t="shared" si="383"/>
        <v>Medium</v>
      </c>
      <c r="AD3502" s="3" t="str">
        <f t="shared" si="384"/>
        <v>No</v>
      </c>
    </row>
    <row r="3503" spans="1:30" ht="15" customHeight="1" x14ac:dyDescent="0.3">
      <c r="A3503" s="3" t="s">
        <v>3524</v>
      </c>
      <c r="B3503" s="3">
        <v>27</v>
      </c>
      <c r="C3503" s="3" t="s">
        <v>28</v>
      </c>
      <c r="D3503" s="3" t="s">
        <v>33</v>
      </c>
      <c r="E3503" s="3">
        <v>63635.5245057551</v>
      </c>
      <c r="F3503" s="3">
        <v>11</v>
      </c>
      <c r="G3503" s="3">
        <v>2432.73009739704</v>
      </c>
      <c r="H3503" s="3">
        <v>8</v>
      </c>
      <c r="I3503" s="3">
        <v>884.14196417064204</v>
      </c>
      <c r="J3503" s="3">
        <v>25</v>
      </c>
      <c r="K3503" s="3">
        <v>483.02176833214901</v>
      </c>
      <c r="L3503" s="3">
        <v>37</v>
      </c>
      <c r="M3503" s="3">
        <v>12</v>
      </c>
      <c r="N3503" s="3">
        <v>7</v>
      </c>
      <c r="O3503" s="3">
        <v>858</v>
      </c>
      <c r="P3503" s="3">
        <v>5</v>
      </c>
      <c r="Q3503" s="3">
        <v>6960.3458701798199</v>
      </c>
      <c r="R3503" s="3">
        <v>6</v>
      </c>
      <c r="S3503" s="3">
        <v>0</v>
      </c>
      <c r="T3503" s="3">
        <v>0</v>
      </c>
      <c r="U3503" s="3">
        <v>15645.8087277795</v>
      </c>
      <c r="V3503" s="3">
        <v>1</v>
      </c>
      <c r="W3503" s="3" t="str">
        <f>IF(Bank_data3[[#This Row],[credit_risk]]=1,"High Risk","Low Risk")</f>
        <v>High Risk</v>
      </c>
      <c r="X3503" s="3" t="str">
        <f t="shared" si="378"/>
        <v>25-34</v>
      </c>
      <c r="Y3503" s="3" t="str">
        <f t="shared" si="379"/>
        <v>Middle Income</v>
      </c>
      <c r="Z3503" s="3" t="str">
        <f t="shared" si="380"/>
        <v>Excellent</v>
      </c>
      <c r="AA3503" s="27">
        <f t="shared" si="381"/>
        <v>0.10937830597358142</v>
      </c>
      <c r="AB3503" s="3" t="str">
        <f t="shared" si="382"/>
        <v>Medium</v>
      </c>
      <c r="AC3503" s="3" t="str">
        <f t="shared" si="383"/>
        <v>High</v>
      </c>
      <c r="AD3503" s="3" t="str">
        <f t="shared" si="384"/>
        <v>No</v>
      </c>
    </row>
    <row r="3504" spans="1:30" ht="15" customHeight="1" x14ac:dyDescent="0.3">
      <c r="A3504" s="3" t="s">
        <v>3525</v>
      </c>
      <c r="B3504" s="3">
        <v>64</v>
      </c>
      <c r="C3504" s="3" t="s">
        <v>31</v>
      </c>
      <c r="D3504" s="3" t="s">
        <v>26</v>
      </c>
      <c r="E3504" s="3">
        <v>67752.201114960801</v>
      </c>
      <c r="F3504" s="3">
        <v>222</v>
      </c>
      <c r="G3504" s="3">
        <v>1887.3769272152299</v>
      </c>
      <c r="H3504" s="3">
        <v>11</v>
      </c>
      <c r="I3504" s="3">
        <v>469.127474342467</v>
      </c>
      <c r="J3504" s="3">
        <v>42</v>
      </c>
      <c r="K3504" s="3">
        <v>94.340289186769994</v>
      </c>
      <c r="L3504" s="3">
        <v>14</v>
      </c>
      <c r="M3504" s="3">
        <v>1</v>
      </c>
      <c r="N3504" s="3">
        <v>0</v>
      </c>
      <c r="O3504" s="3">
        <v>487</v>
      </c>
      <c r="P3504" s="3">
        <v>5</v>
      </c>
      <c r="Q3504" s="3">
        <v>15895.457939523199</v>
      </c>
      <c r="R3504" s="3">
        <v>7</v>
      </c>
      <c r="S3504" s="3">
        <v>0</v>
      </c>
      <c r="T3504" s="3">
        <v>0</v>
      </c>
      <c r="U3504" s="3">
        <v>1271.4668380589901</v>
      </c>
      <c r="V3504" s="3">
        <v>1</v>
      </c>
      <c r="W3504" s="3" t="str">
        <f>IF(Bank_data3[[#This Row],[credit_risk]]=1,"High Risk","Low Risk")</f>
        <v>High Risk</v>
      </c>
      <c r="X3504" s="3" t="str">
        <f t="shared" si="378"/>
        <v>55+</v>
      </c>
      <c r="Y3504" s="3" t="str">
        <f t="shared" si="379"/>
        <v>Middle Income</v>
      </c>
      <c r="Z3504" s="3" t="str">
        <f t="shared" si="380"/>
        <v>Poor</v>
      </c>
      <c r="AA3504" s="27">
        <f t="shared" si="381"/>
        <v>0.23461168313265648</v>
      </c>
      <c r="AB3504" s="3" t="str">
        <f t="shared" si="382"/>
        <v>Medium</v>
      </c>
      <c r="AC3504" s="3" t="str">
        <f t="shared" si="383"/>
        <v>Medium</v>
      </c>
      <c r="AD3504" s="3" t="str">
        <f t="shared" si="384"/>
        <v>No</v>
      </c>
    </row>
    <row r="3505" spans="1:30" ht="15" customHeight="1" x14ac:dyDescent="0.3">
      <c r="A3505" s="3" t="s">
        <v>3526</v>
      </c>
      <c r="B3505" s="3">
        <v>42</v>
      </c>
      <c r="C3505" s="3" t="s">
        <v>28</v>
      </c>
      <c r="D3505" s="3" t="s">
        <v>24</v>
      </c>
      <c r="E3505" s="3">
        <v>51017.2799807064</v>
      </c>
      <c r="F3505" s="3">
        <v>70</v>
      </c>
      <c r="G3505" s="3">
        <v>2120.37249679968</v>
      </c>
      <c r="H3505" s="3">
        <v>2</v>
      </c>
      <c r="I3505" s="3">
        <v>855.74519025845302</v>
      </c>
      <c r="J3505" s="3">
        <v>42</v>
      </c>
      <c r="K3505" s="3">
        <v>595.32813322803304</v>
      </c>
      <c r="L3505" s="3">
        <v>74</v>
      </c>
      <c r="M3505" s="3">
        <v>17</v>
      </c>
      <c r="N3505" s="3">
        <v>9</v>
      </c>
      <c r="O3505" s="3">
        <v>570</v>
      </c>
      <c r="P3505" s="3">
        <v>2</v>
      </c>
      <c r="Q3505" s="3">
        <v>16914.578881723901</v>
      </c>
      <c r="R3505" s="3">
        <v>7</v>
      </c>
      <c r="S3505" s="3">
        <v>0</v>
      </c>
      <c r="T3505" s="3">
        <v>0</v>
      </c>
      <c r="U3505" s="3">
        <v>4926.0970385889505</v>
      </c>
      <c r="V3505" s="3">
        <v>1</v>
      </c>
      <c r="W3505" s="3" t="str">
        <f>IF(Bank_data3[[#This Row],[credit_risk]]=1,"High Risk","Low Risk")</f>
        <v>High Risk</v>
      </c>
      <c r="X3505" s="3" t="str">
        <f t="shared" si="378"/>
        <v>35-44</v>
      </c>
      <c r="Y3505" s="3" t="str">
        <f t="shared" si="379"/>
        <v>Middle Income</v>
      </c>
      <c r="Z3505" s="3" t="str">
        <f t="shared" si="380"/>
        <v>Poor</v>
      </c>
      <c r="AA3505" s="27">
        <f t="shared" si="381"/>
        <v>0.33154607396005076</v>
      </c>
      <c r="AB3505" s="3" t="str">
        <f t="shared" si="382"/>
        <v>Medium</v>
      </c>
      <c r="AC3505" s="3" t="str">
        <f t="shared" si="383"/>
        <v>High</v>
      </c>
      <c r="AD3505" s="3" t="str">
        <f t="shared" si="384"/>
        <v>No</v>
      </c>
    </row>
    <row r="3506" spans="1:30" ht="15" customHeight="1" x14ac:dyDescent="0.3">
      <c r="A3506" s="3" t="s">
        <v>3527</v>
      </c>
      <c r="B3506" s="3">
        <v>66</v>
      </c>
      <c r="C3506" s="3" t="s">
        <v>31</v>
      </c>
      <c r="D3506" s="3" t="s">
        <v>24</v>
      </c>
      <c r="E3506" s="3">
        <v>39959.987362770597</v>
      </c>
      <c r="F3506" s="3">
        <v>169</v>
      </c>
      <c r="G3506" s="3">
        <v>2122.54790043506</v>
      </c>
      <c r="H3506" s="3">
        <v>2</v>
      </c>
      <c r="I3506" s="3">
        <v>713.91757540903802</v>
      </c>
      <c r="J3506" s="3">
        <v>1</v>
      </c>
      <c r="K3506" s="3">
        <v>185.02840372612599</v>
      </c>
      <c r="L3506" s="3">
        <v>59</v>
      </c>
      <c r="M3506" s="3">
        <v>14</v>
      </c>
      <c r="N3506" s="3">
        <v>2</v>
      </c>
      <c r="O3506" s="3">
        <v>880</v>
      </c>
      <c r="P3506" s="3">
        <v>3</v>
      </c>
      <c r="Q3506" s="3">
        <v>568.13273399080197</v>
      </c>
      <c r="R3506" s="3">
        <v>1</v>
      </c>
      <c r="S3506" s="3">
        <v>0</v>
      </c>
      <c r="T3506" s="3">
        <v>0</v>
      </c>
      <c r="U3506" s="3">
        <v>8160.5702284510498</v>
      </c>
      <c r="V3506" s="3">
        <v>0</v>
      </c>
      <c r="W3506" s="3" t="str">
        <f>IF(Bank_data3[[#This Row],[credit_risk]]=1,"High Risk","Low Risk")</f>
        <v>Low Risk</v>
      </c>
      <c r="X3506" s="3" t="str">
        <f t="shared" si="378"/>
        <v>55+</v>
      </c>
      <c r="Y3506" s="3" t="str">
        <f t="shared" si="379"/>
        <v>Low Income</v>
      </c>
      <c r="Z3506" s="3" t="str">
        <f t="shared" si="380"/>
        <v>Excellent</v>
      </c>
      <c r="AA3506" s="27">
        <f t="shared" si="381"/>
        <v>1.4217540381909944E-2</v>
      </c>
      <c r="AB3506" s="3" t="str">
        <f t="shared" si="382"/>
        <v>Medium</v>
      </c>
      <c r="AC3506" s="3" t="str">
        <f t="shared" si="383"/>
        <v>High</v>
      </c>
      <c r="AD3506" s="3" t="str">
        <f t="shared" si="384"/>
        <v>No</v>
      </c>
    </row>
    <row r="3507" spans="1:30" ht="15" customHeight="1" x14ac:dyDescent="0.3">
      <c r="A3507" s="3" t="s">
        <v>3528</v>
      </c>
      <c r="B3507" s="3">
        <v>59</v>
      </c>
      <c r="C3507" s="3" t="s">
        <v>28</v>
      </c>
      <c r="D3507" s="3" t="s">
        <v>26</v>
      </c>
      <c r="E3507" s="3">
        <v>73941.018767816902</v>
      </c>
      <c r="F3507" s="3">
        <v>83</v>
      </c>
      <c r="G3507" s="3">
        <v>2823.7503465743598</v>
      </c>
      <c r="H3507" s="3">
        <v>2</v>
      </c>
      <c r="I3507" s="3">
        <v>849.58026609244905</v>
      </c>
      <c r="J3507" s="3">
        <v>45</v>
      </c>
      <c r="K3507" s="3">
        <v>497.02964975179799</v>
      </c>
      <c r="L3507" s="3">
        <v>3</v>
      </c>
      <c r="M3507" s="3">
        <v>17</v>
      </c>
      <c r="N3507" s="3">
        <v>2</v>
      </c>
      <c r="O3507" s="3">
        <v>557</v>
      </c>
      <c r="P3507" s="3">
        <v>5</v>
      </c>
      <c r="Q3507" s="3">
        <v>1995.2475738943999</v>
      </c>
      <c r="R3507" s="3">
        <v>0</v>
      </c>
      <c r="S3507" s="3">
        <v>0</v>
      </c>
      <c r="T3507" s="3">
        <v>0</v>
      </c>
      <c r="U3507" s="3">
        <v>5299.1194770380198</v>
      </c>
      <c r="V3507" s="3">
        <v>1</v>
      </c>
      <c r="W3507" s="3" t="str">
        <f>IF(Bank_data3[[#This Row],[credit_risk]]=1,"High Risk","Low Risk")</f>
        <v>High Risk</v>
      </c>
      <c r="X3507" s="3" t="str">
        <f t="shared" si="378"/>
        <v>55+</v>
      </c>
      <c r="Y3507" s="3" t="str">
        <f t="shared" si="379"/>
        <v>Middle Income</v>
      </c>
      <c r="Z3507" s="3" t="str">
        <f t="shared" si="380"/>
        <v>Poor</v>
      </c>
      <c r="AA3507" s="27">
        <f t="shared" si="381"/>
        <v>2.6984312728496496E-2</v>
      </c>
      <c r="AB3507" s="3" t="str">
        <f t="shared" si="382"/>
        <v>Medium</v>
      </c>
      <c r="AC3507" s="3" t="str">
        <f t="shared" si="383"/>
        <v>Low</v>
      </c>
      <c r="AD3507" s="3" t="str">
        <f t="shared" si="384"/>
        <v>No</v>
      </c>
    </row>
    <row r="3508" spans="1:30" ht="15" customHeight="1" x14ac:dyDescent="0.3">
      <c r="A3508" s="3" t="s">
        <v>3529</v>
      </c>
      <c r="B3508" s="3">
        <v>31</v>
      </c>
      <c r="C3508" s="3" t="s">
        <v>23</v>
      </c>
      <c r="D3508" s="3" t="s">
        <v>26</v>
      </c>
      <c r="E3508" s="3">
        <v>34026.522481457003</v>
      </c>
      <c r="F3508" s="3">
        <v>141</v>
      </c>
      <c r="G3508" s="3">
        <v>1105.9904875478201</v>
      </c>
      <c r="H3508" s="3">
        <v>0</v>
      </c>
      <c r="I3508" s="3">
        <v>466.34483534794799</v>
      </c>
      <c r="J3508" s="3">
        <v>46</v>
      </c>
      <c r="K3508" s="3">
        <v>93.880961444449298</v>
      </c>
      <c r="L3508" s="3">
        <v>13</v>
      </c>
      <c r="M3508" s="3">
        <v>12</v>
      </c>
      <c r="N3508" s="3">
        <v>7</v>
      </c>
      <c r="O3508" s="3">
        <v>541</v>
      </c>
      <c r="P3508" s="3">
        <v>0</v>
      </c>
      <c r="Q3508" s="3">
        <v>7974.87499747323</v>
      </c>
      <c r="R3508" s="3">
        <v>1</v>
      </c>
      <c r="S3508" s="3">
        <v>0</v>
      </c>
      <c r="T3508" s="3">
        <v>0</v>
      </c>
      <c r="U3508" s="3">
        <v>11591.727396931199</v>
      </c>
      <c r="V3508" s="3">
        <v>1</v>
      </c>
      <c r="W3508" s="3" t="str">
        <f>IF(Bank_data3[[#This Row],[credit_risk]]=1,"High Risk","Low Risk")</f>
        <v>High Risk</v>
      </c>
      <c r="X3508" s="3" t="str">
        <f t="shared" si="378"/>
        <v>25-34</v>
      </c>
      <c r="Y3508" s="3" t="str">
        <f t="shared" si="379"/>
        <v>Low Income</v>
      </c>
      <c r="Z3508" s="3" t="str">
        <f t="shared" si="380"/>
        <v>Poor</v>
      </c>
      <c r="AA3508" s="27">
        <f t="shared" si="381"/>
        <v>0.23437231946988399</v>
      </c>
      <c r="AB3508" s="3" t="str">
        <f t="shared" si="382"/>
        <v>Medium</v>
      </c>
      <c r="AC3508" s="3" t="str">
        <f t="shared" si="383"/>
        <v>Medium</v>
      </c>
      <c r="AD3508" s="3" t="str">
        <f t="shared" si="384"/>
        <v>No</v>
      </c>
    </row>
    <row r="3509" spans="1:30" ht="15" customHeight="1" x14ac:dyDescent="0.3">
      <c r="A3509" s="3" t="s">
        <v>3530</v>
      </c>
      <c r="B3509" s="3">
        <v>31</v>
      </c>
      <c r="C3509" s="3" t="s">
        <v>28</v>
      </c>
      <c r="D3509" s="3" t="s">
        <v>26</v>
      </c>
      <c r="E3509" s="3">
        <v>85450.016863975601</v>
      </c>
      <c r="F3509" s="3">
        <v>125</v>
      </c>
      <c r="G3509" s="3">
        <v>893.900067024176</v>
      </c>
      <c r="H3509" s="3">
        <v>9</v>
      </c>
      <c r="I3509" s="3">
        <v>855.114234817088</v>
      </c>
      <c r="J3509" s="3">
        <v>22</v>
      </c>
      <c r="K3509" s="3">
        <v>618.896509065396</v>
      </c>
      <c r="L3509" s="3">
        <v>7</v>
      </c>
      <c r="M3509" s="3">
        <v>5</v>
      </c>
      <c r="N3509" s="3">
        <v>0</v>
      </c>
      <c r="O3509" s="3">
        <v>393</v>
      </c>
      <c r="P3509" s="3">
        <v>3</v>
      </c>
      <c r="Q3509" s="3">
        <v>1249.14701666374</v>
      </c>
      <c r="R3509" s="3">
        <v>7</v>
      </c>
      <c r="S3509" s="3">
        <v>0</v>
      </c>
      <c r="T3509" s="3">
        <v>0</v>
      </c>
      <c r="U3509" s="3">
        <v>10313.2230587329</v>
      </c>
      <c r="V3509" s="3">
        <v>1</v>
      </c>
      <c r="W3509" s="3" t="str">
        <f>IF(Bank_data3[[#This Row],[credit_risk]]=1,"High Risk","Low Risk")</f>
        <v>High Risk</v>
      </c>
      <c r="X3509" s="3" t="str">
        <f t="shared" si="378"/>
        <v>25-34</v>
      </c>
      <c r="Y3509" s="3" t="str">
        <f t="shared" si="379"/>
        <v>Middle Income</v>
      </c>
      <c r="Z3509" s="3" t="str">
        <f t="shared" si="380"/>
        <v>Poor</v>
      </c>
      <c r="AA3509" s="27">
        <f t="shared" si="381"/>
        <v>1.4618452546969139E-2</v>
      </c>
      <c r="AB3509" s="3" t="str">
        <f t="shared" si="382"/>
        <v>Low</v>
      </c>
      <c r="AC3509" s="3" t="str">
        <f t="shared" si="383"/>
        <v>Low</v>
      </c>
      <c r="AD3509" s="3" t="str">
        <f t="shared" si="384"/>
        <v>No</v>
      </c>
    </row>
    <row r="3510" spans="1:30" ht="15" customHeight="1" x14ac:dyDescent="0.3">
      <c r="A3510" s="3" t="s">
        <v>3531</v>
      </c>
      <c r="B3510" s="3">
        <v>65</v>
      </c>
      <c r="C3510" s="3" t="s">
        <v>31</v>
      </c>
      <c r="D3510" s="3" t="s">
        <v>26</v>
      </c>
      <c r="E3510" s="3">
        <v>36778.391269735403</v>
      </c>
      <c r="F3510" s="3">
        <v>132</v>
      </c>
      <c r="G3510" s="3">
        <v>1487.8453822594799</v>
      </c>
      <c r="H3510" s="3">
        <v>6</v>
      </c>
      <c r="I3510" s="3">
        <v>491.66659578319297</v>
      </c>
      <c r="J3510" s="3">
        <v>27</v>
      </c>
      <c r="K3510" s="3">
        <v>480.35955053400897</v>
      </c>
      <c r="L3510" s="3">
        <v>76</v>
      </c>
      <c r="M3510" s="3">
        <v>7</v>
      </c>
      <c r="N3510" s="3">
        <v>9</v>
      </c>
      <c r="O3510" s="3">
        <v>807</v>
      </c>
      <c r="P3510" s="3">
        <v>0</v>
      </c>
      <c r="Q3510" s="3">
        <v>9516.87258307511</v>
      </c>
      <c r="R3510" s="3">
        <v>7</v>
      </c>
      <c r="S3510" s="3">
        <v>0</v>
      </c>
      <c r="T3510" s="3">
        <v>0</v>
      </c>
      <c r="U3510" s="3">
        <v>13418.9261881767</v>
      </c>
      <c r="V3510" s="3">
        <v>1</v>
      </c>
      <c r="W3510" s="3" t="str">
        <f>IF(Bank_data3[[#This Row],[credit_risk]]=1,"High Risk","Low Risk")</f>
        <v>High Risk</v>
      </c>
      <c r="X3510" s="3" t="str">
        <f t="shared" si="378"/>
        <v>55+</v>
      </c>
      <c r="Y3510" s="3" t="str">
        <f t="shared" si="379"/>
        <v>Low Income</v>
      </c>
      <c r="Z3510" s="3" t="str">
        <f t="shared" si="380"/>
        <v>Excellent</v>
      </c>
      <c r="AA3510" s="27">
        <f t="shared" si="381"/>
        <v>0.25876261180859361</v>
      </c>
      <c r="AB3510" s="3" t="str">
        <f t="shared" si="382"/>
        <v>Medium</v>
      </c>
      <c r="AC3510" s="3" t="str">
        <f t="shared" si="383"/>
        <v>High</v>
      </c>
      <c r="AD3510" s="3" t="str">
        <f t="shared" si="384"/>
        <v>No</v>
      </c>
    </row>
    <row r="3511" spans="1:30" ht="15" customHeight="1" x14ac:dyDescent="0.3">
      <c r="A3511" s="3" t="s">
        <v>3532</v>
      </c>
      <c r="B3511" s="3">
        <v>66</v>
      </c>
      <c r="C3511" s="3" t="s">
        <v>23</v>
      </c>
      <c r="D3511" s="3" t="s">
        <v>26</v>
      </c>
      <c r="E3511" s="3">
        <v>26990.635750723999</v>
      </c>
      <c r="F3511" s="3">
        <v>25</v>
      </c>
      <c r="G3511" s="3">
        <v>1976.41888463635</v>
      </c>
      <c r="H3511" s="3">
        <v>9</v>
      </c>
      <c r="I3511" s="3">
        <v>856.24346302992103</v>
      </c>
      <c r="J3511" s="3">
        <v>0</v>
      </c>
      <c r="K3511" s="3">
        <v>454.00642542412498</v>
      </c>
      <c r="L3511" s="3">
        <v>10</v>
      </c>
      <c r="M3511" s="3">
        <v>15</v>
      </c>
      <c r="N3511" s="3">
        <v>4</v>
      </c>
      <c r="O3511" s="3">
        <v>594</v>
      </c>
      <c r="P3511" s="3">
        <v>3</v>
      </c>
      <c r="Q3511" s="3">
        <v>17200.0078362653</v>
      </c>
      <c r="R3511" s="3">
        <v>4</v>
      </c>
      <c r="S3511" s="3">
        <v>0</v>
      </c>
      <c r="T3511" s="3">
        <v>0</v>
      </c>
      <c r="U3511" s="3">
        <v>8780.4402037239797</v>
      </c>
      <c r="V3511" s="3">
        <v>1</v>
      </c>
      <c r="W3511" s="3" t="str">
        <f>IF(Bank_data3[[#This Row],[credit_risk]]=1,"High Risk","Low Risk")</f>
        <v>High Risk</v>
      </c>
      <c r="X3511" s="3" t="str">
        <f t="shared" si="378"/>
        <v>55+</v>
      </c>
      <c r="Y3511" s="3" t="str">
        <f t="shared" si="379"/>
        <v>Low Income</v>
      </c>
      <c r="Z3511" s="3" t="str">
        <f t="shared" si="380"/>
        <v>Fair</v>
      </c>
      <c r="AA3511" s="27">
        <f t="shared" si="381"/>
        <v>0.63725834378702717</v>
      </c>
      <c r="AB3511" s="3" t="str">
        <f t="shared" si="382"/>
        <v>Medium</v>
      </c>
      <c r="AC3511" s="3" t="str">
        <f t="shared" si="383"/>
        <v>Medium</v>
      </c>
      <c r="AD3511" s="3" t="str">
        <f t="shared" si="384"/>
        <v>No</v>
      </c>
    </row>
    <row r="3512" spans="1:30" ht="15" customHeight="1" x14ac:dyDescent="0.3">
      <c r="A3512" s="3" t="s">
        <v>3533</v>
      </c>
      <c r="B3512" s="3">
        <v>34</v>
      </c>
      <c r="C3512" s="3" t="s">
        <v>28</v>
      </c>
      <c r="D3512" s="3" t="s">
        <v>24</v>
      </c>
      <c r="E3512" s="3">
        <v>29293.3994474594</v>
      </c>
      <c r="F3512" s="3">
        <v>193</v>
      </c>
      <c r="G3512" s="3">
        <v>1296.1261962173401</v>
      </c>
      <c r="H3512" s="3">
        <v>6</v>
      </c>
      <c r="I3512" s="3">
        <v>1268.7886428537099</v>
      </c>
      <c r="J3512" s="3">
        <v>31</v>
      </c>
      <c r="K3512" s="3">
        <v>535.009819957589</v>
      </c>
      <c r="L3512" s="3">
        <v>79</v>
      </c>
      <c r="M3512" s="3">
        <v>19</v>
      </c>
      <c r="N3512" s="3">
        <v>6</v>
      </c>
      <c r="O3512" s="3">
        <v>779</v>
      </c>
      <c r="P3512" s="3">
        <v>4</v>
      </c>
      <c r="Q3512" s="3">
        <v>2687.6554750014702</v>
      </c>
      <c r="R3512" s="3">
        <v>6</v>
      </c>
      <c r="S3512" s="3">
        <v>0</v>
      </c>
      <c r="T3512" s="3">
        <v>0</v>
      </c>
      <c r="U3512" s="3">
        <v>3494.5173458099098</v>
      </c>
      <c r="V3512" s="3">
        <v>1</v>
      </c>
      <c r="W3512" s="3" t="str">
        <f>IF(Bank_data3[[#This Row],[credit_risk]]=1,"High Risk","Low Risk")</f>
        <v>High Risk</v>
      </c>
      <c r="X3512" s="3" t="str">
        <f t="shared" si="378"/>
        <v>25-34</v>
      </c>
      <c r="Y3512" s="3" t="str">
        <f t="shared" si="379"/>
        <v>Low Income</v>
      </c>
      <c r="Z3512" s="3" t="str">
        <f t="shared" si="380"/>
        <v>Very Good</v>
      </c>
      <c r="AA3512" s="27">
        <f t="shared" si="381"/>
        <v>9.1749524660736131E-2</v>
      </c>
      <c r="AB3512" s="3" t="str">
        <f t="shared" si="382"/>
        <v>Medium</v>
      </c>
      <c r="AC3512" s="3" t="str">
        <f t="shared" si="383"/>
        <v>High</v>
      </c>
      <c r="AD3512" s="3" t="str">
        <f t="shared" si="384"/>
        <v>No</v>
      </c>
    </row>
    <row r="3513" spans="1:30" ht="15" customHeight="1" x14ac:dyDescent="0.3">
      <c r="A3513" s="3" t="s">
        <v>3534</v>
      </c>
      <c r="B3513" s="3">
        <v>60</v>
      </c>
      <c r="C3513" s="3" t="s">
        <v>31</v>
      </c>
      <c r="D3513" s="3" t="s">
        <v>26</v>
      </c>
      <c r="E3513" s="3">
        <v>30025.0250907218</v>
      </c>
      <c r="F3513" s="3">
        <v>24</v>
      </c>
      <c r="G3513" s="3">
        <v>1057.88881682587</v>
      </c>
      <c r="H3513" s="3">
        <v>1</v>
      </c>
      <c r="I3513" s="3">
        <v>891.34434750562502</v>
      </c>
      <c r="J3513" s="3">
        <v>11</v>
      </c>
      <c r="K3513" s="3">
        <v>630.94072704630901</v>
      </c>
      <c r="L3513" s="3">
        <v>49</v>
      </c>
      <c r="M3513" s="3">
        <v>2</v>
      </c>
      <c r="N3513" s="3">
        <v>3</v>
      </c>
      <c r="O3513" s="3">
        <v>319</v>
      </c>
      <c r="P3513" s="3">
        <v>3</v>
      </c>
      <c r="Q3513" s="3">
        <v>24076.212019648701</v>
      </c>
      <c r="R3513" s="3">
        <v>5</v>
      </c>
      <c r="S3513" s="3">
        <v>0</v>
      </c>
      <c r="T3513" s="3">
        <v>0</v>
      </c>
      <c r="U3513" s="3">
        <v>6618.1024913335796</v>
      </c>
      <c r="V3513" s="3">
        <v>1</v>
      </c>
      <c r="W3513" s="3" t="str">
        <f>IF(Bank_data3[[#This Row],[credit_risk]]=1,"High Risk","Low Risk")</f>
        <v>High Risk</v>
      </c>
      <c r="X3513" s="3" t="str">
        <f t="shared" si="378"/>
        <v>55+</v>
      </c>
      <c r="Y3513" s="3" t="str">
        <f t="shared" si="379"/>
        <v>Low Income</v>
      </c>
      <c r="Z3513" s="3" t="str">
        <f t="shared" si="380"/>
        <v>Poor</v>
      </c>
      <c r="AA3513" s="27">
        <f t="shared" si="381"/>
        <v>0.80187150375067051</v>
      </c>
      <c r="AB3513" s="3" t="str">
        <f t="shared" si="382"/>
        <v>Medium</v>
      </c>
      <c r="AC3513" s="3" t="str">
        <f t="shared" si="383"/>
        <v>High</v>
      </c>
      <c r="AD3513" s="3" t="str">
        <f t="shared" si="384"/>
        <v>No</v>
      </c>
    </row>
    <row r="3514" spans="1:30" ht="15" customHeight="1" x14ac:dyDescent="0.3">
      <c r="A3514" s="3" t="s">
        <v>3535</v>
      </c>
      <c r="B3514" s="3">
        <v>38</v>
      </c>
      <c r="C3514" s="3" t="s">
        <v>23</v>
      </c>
      <c r="D3514" s="3" t="s">
        <v>33</v>
      </c>
      <c r="E3514" s="3">
        <v>45741.270127336698</v>
      </c>
      <c r="F3514" s="3">
        <v>191</v>
      </c>
      <c r="G3514" s="3">
        <v>2649.7887473268902</v>
      </c>
      <c r="H3514" s="3">
        <v>5</v>
      </c>
      <c r="I3514" s="3">
        <v>912.65463383406995</v>
      </c>
      <c r="J3514" s="3">
        <v>45</v>
      </c>
      <c r="K3514" s="3">
        <v>285.17876275913397</v>
      </c>
      <c r="L3514" s="3">
        <v>75</v>
      </c>
      <c r="M3514" s="3">
        <v>16</v>
      </c>
      <c r="N3514" s="3">
        <v>9</v>
      </c>
      <c r="O3514" s="3">
        <v>703</v>
      </c>
      <c r="P3514" s="3">
        <v>3</v>
      </c>
      <c r="Q3514" s="3">
        <v>10435.866254782901</v>
      </c>
      <c r="R3514" s="3">
        <v>6</v>
      </c>
      <c r="S3514" s="3">
        <v>0</v>
      </c>
      <c r="T3514" s="3">
        <v>0</v>
      </c>
      <c r="U3514" s="3">
        <v>10610.0164820994</v>
      </c>
      <c r="V3514" s="3">
        <v>1</v>
      </c>
      <c r="W3514" s="3" t="str">
        <f>IF(Bank_data3[[#This Row],[credit_risk]]=1,"High Risk","Low Risk")</f>
        <v>High Risk</v>
      </c>
      <c r="X3514" s="3" t="str">
        <f t="shared" si="378"/>
        <v>35-44</v>
      </c>
      <c r="Y3514" s="3" t="str">
        <f t="shared" si="379"/>
        <v>Low Income</v>
      </c>
      <c r="Z3514" s="3" t="str">
        <f t="shared" si="380"/>
        <v>Good</v>
      </c>
      <c r="AA3514" s="27">
        <f t="shared" si="381"/>
        <v>0.22814990107907029</v>
      </c>
      <c r="AB3514" s="3" t="str">
        <f t="shared" si="382"/>
        <v>Medium</v>
      </c>
      <c r="AC3514" s="3" t="str">
        <f t="shared" si="383"/>
        <v>High</v>
      </c>
      <c r="AD3514" s="3" t="str">
        <f t="shared" si="384"/>
        <v>No</v>
      </c>
    </row>
    <row r="3515" spans="1:30" ht="15" customHeight="1" x14ac:dyDescent="0.3">
      <c r="A3515" s="3" t="s">
        <v>3536</v>
      </c>
      <c r="B3515" s="3">
        <v>45</v>
      </c>
      <c r="C3515" s="3" t="s">
        <v>28</v>
      </c>
      <c r="D3515" s="3" t="s">
        <v>24</v>
      </c>
      <c r="E3515" s="3">
        <v>41572.894719184798</v>
      </c>
      <c r="F3515" s="3">
        <v>156</v>
      </c>
      <c r="G3515" s="3">
        <v>830.33314456516905</v>
      </c>
      <c r="H3515" s="3">
        <v>3</v>
      </c>
      <c r="I3515" s="3">
        <v>1086.0222811241399</v>
      </c>
      <c r="J3515" s="3">
        <v>49</v>
      </c>
      <c r="K3515" s="3">
        <v>495.74492076220503</v>
      </c>
      <c r="L3515" s="3">
        <v>37</v>
      </c>
      <c r="M3515" s="3">
        <v>17</v>
      </c>
      <c r="N3515" s="3">
        <v>2</v>
      </c>
      <c r="O3515" s="3">
        <v>718</v>
      </c>
      <c r="P3515" s="3">
        <v>1</v>
      </c>
      <c r="Q3515" s="3">
        <v>14233.1467899611</v>
      </c>
      <c r="R3515" s="3">
        <v>0</v>
      </c>
      <c r="S3515" s="3">
        <v>0</v>
      </c>
      <c r="T3515" s="3">
        <v>0</v>
      </c>
      <c r="U3515" s="3">
        <v>6529.25625332043</v>
      </c>
      <c r="V3515" s="3">
        <v>0</v>
      </c>
      <c r="W3515" s="3" t="str">
        <f>IF(Bank_data3[[#This Row],[credit_risk]]=1,"High Risk","Low Risk")</f>
        <v>Low Risk</v>
      </c>
      <c r="X3515" s="3" t="str">
        <f t="shared" si="378"/>
        <v>45-54</v>
      </c>
      <c r="Y3515" s="3" t="str">
        <f t="shared" si="379"/>
        <v>Low Income</v>
      </c>
      <c r="Z3515" s="3" t="str">
        <f t="shared" si="380"/>
        <v>Good</v>
      </c>
      <c r="AA3515" s="27">
        <f t="shared" si="381"/>
        <v>0.34236602685722717</v>
      </c>
      <c r="AB3515" s="3" t="str">
        <f t="shared" si="382"/>
        <v>Low</v>
      </c>
      <c r="AC3515" s="3" t="str">
        <f t="shared" si="383"/>
        <v>High</v>
      </c>
      <c r="AD3515" s="3" t="str">
        <f t="shared" si="384"/>
        <v>No</v>
      </c>
    </row>
    <row r="3516" spans="1:30" ht="15" customHeight="1" x14ac:dyDescent="0.3">
      <c r="A3516" s="3" t="s">
        <v>3537</v>
      </c>
      <c r="B3516" s="3">
        <v>48</v>
      </c>
      <c r="C3516" s="3" t="s">
        <v>31</v>
      </c>
      <c r="D3516" s="3" t="s">
        <v>24</v>
      </c>
      <c r="E3516" s="3">
        <v>68443.516846952902</v>
      </c>
      <c r="F3516" s="3">
        <v>142</v>
      </c>
      <c r="G3516" s="3">
        <v>2674.9251310087898</v>
      </c>
      <c r="H3516" s="3">
        <v>10</v>
      </c>
      <c r="I3516" s="3">
        <v>308.75457943435799</v>
      </c>
      <c r="J3516" s="3">
        <v>34</v>
      </c>
      <c r="K3516" s="3">
        <v>383.43214709742699</v>
      </c>
      <c r="L3516" s="3">
        <v>23</v>
      </c>
      <c r="M3516" s="3">
        <v>11</v>
      </c>
      <c r="N3516" s="3">
        <v>9</v>
      </c>
      <c r="O3516" s="3">
        <v>715</v>
      </c>
      <c r="P3516" s="3">
        <v>5</v>
      </c>
      <c r="Q3516" s="3">
        <v>5830.0853734726197</v>
      </c>
      <c r="R3516" s="3">
        <v>1</v>
      </c>
      <c r="S3516" s="3">
        <v>0</v>
      </c>
      <c r="T3516" s="3">
        <v>0</v>
      </c>
      <c r="U3516" s="3">
        <v>8510.4458597186604</v>
      </c>
      <c r="V3516" s="3">
        <v>0</v>
      </c>
      <c r="W3516" s="3" t="str">
        <f>IF(Bank_data3[[#This Row],[credit_risk]]=1,"High Risk","Low Risk")</f>
        <v>Low Risk</v>
      </c>
      <c r="X3516" s="3" t="str">
        <f t="shared" si="378"/>
        <v>45-54</v>
      </c>
      <c r="Y3516" s="3" t="str">
        <f t="shared" si="379"/>
        <v>Middle Income</v>
      </c>
      <c r="Z3516" s="3" t="str">
        <f t="shared" si="380"/>
        <v>Good</v>
      </c>
      <c r="AA3516" s="27">
        <f t="shared" si="381"/>
        <v>8.5180973188582934E-2</v>
      </c>
      <c r="AB3516" s="3" t="str">
        <f t="shared" si="382"/>
        <v>Medium</v>
      </c>
      <c r="AC3516" s="3" t="str">
        <f t="shared" si="383"/>
        <v>Medium</v>
      </c>
      <c r="AD3516" s="3" t="str">
        <f t="shared" si="384"/>
        <v>No</v>
      </c>
    </row>
    <row r="3517" spans="1:30" ht="15" customHeight="1" x14ac:dyDescent="0.3">
      <c r="A3517" s="3" t="s">
        <v>3538</v>
      </c>
      <c r="B3517" s="3">
        <v>41</v>
      </c>
      <c r="C3517" s="3" t="s">
        <v>28</v>
      </c>
      <c r="D3517" s="3" t="s">
        <v>33</v>
      </c>
      <c r="E3517" s="3">
        <v>65877.346675210705</v>
      </c>
      <c r="F3517" s="3">
        <v>162</v>
      </c>
      <c r="G3517" s="3">
        <v>2270.5361742881701</v>
      </c>
      <c r="H3517" s="3">
        <v>6</v>
      </c>
      <c r="I3517" s="3">
        <v>1401.62255080305</v>
      </c>
      <c r="J3517" s="3">
        <v>25</v>
      </c>
      <c r="K3517" s="3">
        <v>825.50640451437096</v>
      </c>
      <c r="L3517" s="3">
        <v>37</v>
      </c>
      <c r="M3517" s="3">
        <v>6</v>
      </c>
      <c r="N3517" s="3">
        <v>5</v>
      </c>
      <c r="O3517" s="3">
        <v>828</v>
      </c>
      <c r="P3517" s="3">
        <v>2</v>
      </c>
      <c r="Q3517" s="3">
        <v>18248.375493831401</v>
      </c>
      <c r="R3517" s="3">
        <v>1</v>
      </c>
      <c r="S3517" s="3">
        <v>0</v>
      </c>
      <c r="T3517" s="3">
        <v>1</v>
      </c>
      <c r="U3517" s="3">
        <v>5973.7612015509603</v>
      </c>
      <c r="V3517" s="3">
        <v>1</v>
      </c>
      <c r="W3517" s="3" t="str">
        <f>IF(Bank_data3[[#This Row],[credit_risk]]=1,"High Risk","Low Risk")</f>
        <v>High Risk</v>
      </c>
      <c r="X3517" s="3" t="str">
        <f t="shared" si="378"/>
        <v>35-44</v>
      </c>
      <c r="Y3517" s="3" t="str">
        <f t="shared" si="379"/>
        <v>Middle Income</v>
      </c>
      <c r="Z3517" s="3" t="str">
        <f t="shared" si="380"/>
        <v>Excellent</v>
      </c>
      <c r="AA3517" s="27">
        <f t="shared" si="381"/>
        <v>0.27700531995922306</v>
      </c>
      <c r="AB3517" s="3" t="str">
        <f t="shared" si="382"/>
        <v>Medium</v>
      </c>
      <c r="AC3517" s="3" t="str">
        <f t="shared" si="383"/>
        <v>High</v>
      </c>
      <c r="AD3517" s="3" t="str">
        <f t="shared" si="384"/>
        <v>No</v>
      </c>
    </row>
    <row r="3518" spans="1:30" ht="15" customHeight="1" x14ac:dyDescent="0.3">
      <c r="A3518" s="3" t="s">
        <v>3539</v>
      </c>
      <c r="B3518" s="3">
        <v>59</v>
      </c>
      <c r="C3518" s="3" t="s">
        <v>28</v>
      </c>
      <c r="D3518" s="3" t="s">
        <v>33</v>
      </c>
      <c r="E3518" s="3">
        <v>45976.800937717599</v>
      </c>
      <c r="F3518" s="3">
        <v>11</v>
      </c>
      <c r="G3518" s="3">
        <v>3029.5615218995599</v>
      </c>
      <c r="H3518" s="3">
        <v>6</v>
      </c>
      <c r="I3518" s="3">
        <v>430.54350258567098</v>
      </c>
      <c r="J3518" s="3">
        <v>30</v>
      </c>
      <c r="K3518" s="3">
        <v>397.93628207583203</v>
      </c>
      <c r="L3518" s="3">
        <v>61</v>
      </c>
      <c r="M3518" s="3">
        <v>11</v>
      </c>
      <c r="N3518" s="3">
        <v>4</v>
      </c>
      <c r="O3518" s="3">
        <v>862</v>
      </c>
      <c r="P3518" s="3">
        <v>2</v>
      </c>
      <c r="Q3518" s="3">
        <v>13403.1064494353</v>
      </c>
      <c r="R3518" s="3">
        <v>2</v>
      </c>
      <c r="S3518" s="3">
        <v>0</v>
      </c>
      <c r="T3518" s="3">
        <v>0</v>
      </c>
      <c r="U3518" s="3">
        <v>10302.9107169463</v>
      </c>
      <c r="V3518" s="3">
        <v>0</v>
      </c>
      <c r="W3518" s="3" t="str">
        <f>IF(Bank_data3[[#This Row],[credit_risk]]=1,"High Risk","Low Risk")</f>
        <v>Low Risk</v>
      </c>
      <c r="X3518" s="3" t="str">
        <f t="shared" si="378"/>
        <v>55+</v>
      </c>
      <c r="Y3518" s="3" t="str">
        <f t="shared" si="379"/>
        <v>Low Income</v>
      </c>
      <c r="Z3518" s="3" t="str">
        <f t="shared" si="380"/>
        <v>Excellent</v>
      </c>
      <c r="AA3518" s="27">
        <f t="shared" si="381"/>
        <v>0.29151890031652694</v>
      </c>
      <c r="AB3518" s="3" t="str">
        <f t="shared" si="382"/>
        <v>Medium</v>
      </c>
      <c r="AC3518" s="3" t="str">
        <f t="shared" si="383"/>
        <v>High</v>
      </c>
      <c r="AD3518" s="3" t="str">
        <f t="shared" si="384"/>
        <v>No</v>
      </c>
    </row>
    <row r="3519" spans="1:30" ht="15" customHeight="1" x14ac:dyDescent="0.3">
      <c r="A3519" s="3" t="s">
        <v>3540</v>
      </c>
      <c r="B3519" s="3">
        <v>40</v>
      </c>
      <c r="C3519" s="3" t="s">
        <v>23</v>
      </c>
      <c r="D3519" s="3" t="s">
        <v>24</v>
      </c>
      <c r="E3519" s="3">
        <v>105860.91930376799</v>
      </c>
      <c r="F3519" s="3">
        <v>237</v>
      </c>
      <c r="G3519" s="3">
        <v>3246.4838760474299</v>
      </c>
      <c r="H3519" s="3">
        <v>3</v>
      </c>
      <c r="I3519" s="3">
        <v>1107.8813490791299</v>
      </c>
      <c r="J3519" s="3">
        <v>11</v>
      </c>
      <c r="K3519" s="3">
        <v>298.90597481739502</v>
      </c>
      <c r="L3519" s="3">
        <v>55</v>
      </c>
      <c r="M3519" s="3">
        <v>2</v>
      </c>
      <c r="N3519" s="3">
        <v>1</v>
      </c>
      <c r="O3519" s="3">
        <v>435</v>
      </c>
      <c r="P3519" s="3">
        <v>5</v>
      </c>
      <c r="Q3519" s="3">
        <v>13527.019957910201</v>
      </c>
      <c r="R3519" s="3">
        <v>7</v>
      </c>
      <c r="S3519" s="3">
        <v>0</v>
      </c>
      <c r="T3519" s="3">
        <v>1</v>
      </c>
      <c r="U3519" s="3">
        <v>10398.2976746069</v>
      </c>
      <c r="V3519" s="3">
        <v>1</v>
      </c>
      <c r="W3519" s="3" t="str">
        <f>IF(Bank_data3[[#This Row],[credit_risk]]=1,"High Risk","Low Risk")</f>
        <v>High Risk</v>
      </c>
      <c r="X3519" s="3" t="str">
        <f t="shared" si="378"/>
        <v>35-44</v>
      </c>
      <c r="Y3519" s="3" t="str">
        <f t="shared" si="379"/>
        <v>High Income</v>
      </c>
      <c r="Z3519" s="3" t="str">
        <f t="shared" si="380"/>
        <v>Poor</v>
      </c>
      <c r="AA3519" s="27">
        <f t="shared" si="381"/>
        <v>0.12778105505672405</v>
      </c>
      <c r="AB3519" s="3" t="str">
        <f t="shared" si="382"/>
        <v>Medium</v>
      </c>
      <c r="AC3519" s="3" t="str">
        <f t="shared" si="383"/>
        <v>High</v>
      </c>
      <c r="AD3519" s="3" t="str">
        <f t="shared" si="384"/>
        <v>No</v>
      </c>
    </row>
    <row r="3520" spans="1:30" ht="15" customHeight="1" x14ac:dyDescent="0.3">
      <c r="A3520" s="3" t="s">
        <v>3541</v>
      </c>
      <c r="B3520" s="3">
        <v>57</v>
      </c>
      <c r="C3520" s="3" t="s">
        <v>23</v>
      </c>
      <c r="D3520" s="3" t="s">
        <v>26</v>
      </c>
      <c r="E3520" s="3">
        <v>45738.300797870099</v>
      </c>
      <c r="F3520" s="3">
        <v>199</v>
      </c>
      <c r="G3520" s="3">
        <v>1796.1865346773</v>
      </c>
      <c r="H3520" s="3">
        <v>2</v>
      </c>
      <c r="I3520" s="3">
        <v>1061.41849553971</v>
      </c>
      <c r="J3520" s="3">
        <v>28</v>
      </c>
      <c r="K3520" s="3">
        <v>123.870515561369</v>
      </c>
      <c r="L3520" s="3">
        <v>64</v>
      </c>
      <c r="M3520" s="3">
        <v>11</v>
      </c>
      <c r="N3520" s="3">
        <v>5</v>
      </c>
      <c r="O3520" s="3">
        <v>414</v>
      </c>
      <c r="P3520" s="3">
        <v>2</v>
      </c>
      <c r="Q3520" s="3">
        <v>14320.6363619281</v>
      </c>
      <c r="R3520" s="3">
        <v>2</v>
      </c>
      <c r="S3520" s="3">
        <v>0</v>
      </c>
      <c r="T3520" s="3">
        <v>0</v>
      </c>
      <c r="U3520" s="3">
        <v>18768.027660769701</v>
      </c>
      <c r="V3520" s="3">
        <v>1</v>
      </c>
      <c r="W3520" s="3" t="str">
        <f>IF(Bank_data3[[#This Row],[credit_risk]]=1,"High Risk","Low Risk")</f>
        <v>High Risk</v>
      </c>
      <c r="X3520" s="3" t="str">
        <f t="shared" si="378"/>
        <v>55+</v>
      </c>
      <c r="Y3520" s="3" t="str">
        <f t="shared" si="379"/>
        <v>Low Income</v>
      </c>
      <c r="Z3520" s="3" t="str">
        <f t="shared" si="380"/>
        <v>Poor</v>
      </c>
      <c r="AA3520" s="27">
        <f t="shared" si="381"/>
        <v>0.31309943990300076</v>
      </c>
      <c r="AB3520" s="3" t="str">
        <f t="shared" si="382"/>
        <v>Medium</v>
      </c>
      <c r="AC3520" s="3" t="str">
        <f t="shared" si="383"/>
        <v>High</v>
      </c>
      <c r="AD3520" s="3" t="str">
        <f t="shared" si="384"/>
        <v>No</v>
      </c>
    </row>
    <row r="3521" spans="1:30" ht="15" customHeight="1" x14ac:dyDescent="0.3">
      <c r="A3521" s="3" t="s">
        <v>3542</v>
      </c>
      <c r="B3521" s="3">
        <v>39</v>
      </c>
      <c r="C3521" s="3" t="s">
        <v>31</v>
      </c>
      <c r="D3521" s="3" t="s">
        <v>24</v>
      </c>
      <c r="E3521" s="3">
        <v>48136.705608868397</v>
      </c>
      <c r="F3521" s="3">
        <v>92</v>
      </c>
      <c r="G3521" s="3">
        <v>3162.78191693903</v>
      </c>
      <c r="H3521" s="3">
        <v>6</v>
      </c>
      <c r="I3521" s="3">
        <v>484.24177347333398</v>
      </c>
      <c r="J3521" s="3">
        <v>4</v>
      </c>
      <c r="K3521" s="3">
        <v>433.13784417064198</v>
      </c>
      <c r="L3521" s="3">
        <v>16</v>
      </c>
      <c r="M3521" s="3">
        <v>14</v>
      </c>
      <c r="N3521" s="3">
        <v>2</v>
      </c>
      <c r="O3521" s="3">
        <v>805</v>
      </c>
      <c r="P3521" s="3">
        <v>0</v>
      </c>
      <c r="Q3521" s="3">
        <v>4239.5102241366903</v>
      </c>
      <c r="R3521" s="3">
        <v>2</v>
      </c>
      <c r="S3521" s="3">
        <v>0</v>
      </c>
      <c r="T3521" s="3">
        <v>0</v>
      </c>
      <c r="U3521" s="3">
        <v>665.70696529817599</v>
      </c>
      <c r="V3521" s="3">
        <v>0</v>
      </c>
      <c r="W3521" s="3" t="str">
        <f>IF(Bank_data3[[#This Row],[credit_risk]]=1,"High Risk","Low Risk")</f>
        <v>Low Risk</v>
      </c>
      <c r="X3521" s="3" t="str">
        <f t="shared" si="378"/>
        <v>35-44</v>
      </c>
      <c r="Y3521" s="3" t="str">
        <f t="shared" si="379"/>
        <v>Low Income</v>
      </c>
      <c r="Z3521" s="3" t="str">
        <f t="shared" si="380"/>
        <v>Excellent</v>
      </c>
      <c r="AA3521" s="27">
        <f t="shared" si="381"/>
        <v>8.8072296816166629E-2</v>
      </c>
      <c r="AB3521" s="3" t="str">
        <f t="shared" si="382"/>
        <v>Medium</v>
      </c>
      <c r="AC3521" s="3" t="str">
        <f t="shared" si="383"/>
        <v>Medium</v>
      </c>
      <c r="AD3521" s="3" t="str">
        <f t="shared" si="384"/>
        <v>No</v>
      </c>
    </row>
    <row r="3522" spans="1:30" ht="15" customHeight="1" x14ac:dyDescent="0.3">
      <c r="A3522" s="3" t="s">
        <v>3543</v>
      </c>
      <c r="B3522" s="3">
        <v>48</v>
      </c>
      <c r="C3522" s="3" t="s">
        <v>23</v>
      </c>
      <c r="D3522" s="3" t="s">
        <v>24</v>
      </c>
      <c r="E3522" s="3">
        <v>27006.476933617101</v>
      </c>
      <c r="F3522" s="3">
        <v>201</v>
      </c>
      <c r="G3522" s="3">
        <v>1904.18777160487</v>
      </c>
      <c r="H3522" s="3">
        <v>8</v>
      </c>
      <c r="I3522" s="3">
        <v>1153.1101478683699</v>
      </c>
      <c r="J3522" s="3">
        <v>34</v>
      </c>
      <c r="K3522" s="3">
        <v>327.283296538591</v>
      </c>
      <c r="L3522" s="3">
        <v>16</v>
      </c>
      <c r="M3522" s="3">
        <v>16</v>
      </c>
      <c r="N3522" s="3">
        <v>8</v>
      </c>
      <c r="O3522" s="3">
        <v>479</v>
      </c>
      <c r="P3522" s="3">
        <v>4</v>
      </c>
      <c r="Q3522" s="3">
        <v>14463.381808198999</v>
      </c>
      <c r="R3522" s="3">
        <v>3</v>
      </c>
      <c r="S3522" s="3">
        <v>0</v>
      </c>
      <c r="T3522" s="3">
        <v>0</v>
      </c>
      <c r="U3522" s="3">
        <v>9433.4330146207194</v>
      </c>
      <c r="V3522" s="3">
        <v>1</v>
      </c>
      <c r="W3522" s="3" t="str">
        <f>IF(Bank_data3[[#This Row],[credit_risk]]=1,"High Risk","Low Risk")</f>
        <v>High Risk</v>
      </c>
      <c r="X3522" s="3" t="str">
        <f t="shared" si="378"/>
        <v>45-54</v>
      </c>
      <c r="Y3522" s="3" t="str">
        <f t="shared" si="379"/>
        <v>Low Income</v>
      </c>
      <c r="Z3522" s="3" t="str">
        <f t="shared" si="380"/>
        <v>Poor</v>
      </c>
      <c r="AA3522" s="27">
        <f t="shared" si="381"/>
        <v>0.53555233597297847</v>
      </c>
      <c r="AB3522" s="3" t="str">
        <f t="shared" si="382"/>
        <v>Medium</v>
      </c>
      <c r="AC3522" s="3" t="str">
        <f t="shared" si="383"/>
        <v>Medium</v>
      </c>
      <c r="AD3522" s="3" t="str">
        <f t="shared" si="384"/>
        <v>No</v>
      </c>
    </row>
    <row r="3523" spans="1:30" ht="15" customHeight="1" x14ac:dyDescent="0.3">
      <c r="A3523" s="3" t="s">
        <v>3544</v>
      </c>
      <c r="B3523" s="3">
        <v>23</v>
      </c>
      <c r="C3523" s="3" t="s">
        <v>31</v>
      </c>
      <c r="D3523" s="3" t="s">
        <v>33</v>
      </c>
      <c r="E3523" s="3">
        <v>48550.2741567505</v>
      </c>
      <c r="F3523" s="3">
        <v>223</v>
      </c>
      <c r="G3523" s="3">
        <v>1816.93215282254</v>
      </c>
      <c r="H3523" s="3">
        <v>3</v>
      </c>
      <c r="I3523" s="3">
        <v>974.23446824465805</v>
      </c>
      <c r="J3523" s="3">
        <v>6</v>
      </c>
      <c r="K3523" s="3">
        <v>590.34489145871703</v>
      </c>
      <c r="L3523" s="3">
        <v>26</v>
      </c>
      <c r="M3523" s="3">
        <v>11</v>
      </c>
      <c r="N3523" s="3">
        <v>2</v>
      </c>
      <c r="O3523" s="3">
        <v>624</v>
      </c>
      <c r="P3523" s="3">
        <v>0</v>
      </c>
      <c r="Q3523" s="3">
        <v>16225.7409079554</v>
      </c>
      <c r="R3523" s="3">
        <v>5</v>
      </c>
      <c r="S3523" s="3">
        <v>0</v>
      </c>
      <c r="T3523" s="3">
        <v>0</v>
      </c>
      <c r="U3523" s="3">
        <v>17359.280322479</v>
      </c>
      <c r="V3523" s="3">
        <v>1</v>
      </c>
      <c r="W3523" s="3" t="str">
        <f>IF(Bank_data3[[#This Row],[credit_risk]]=1,"High Risk","Low Risk")</f>
        <v>High Risk</v>
      </c>
      <c r="X3523" s="3" t="str">
        <f t="shared" si="378"/>
        <v>18-24</v>
      </c>
      <c r="Y3523" s="3" t="str">
        <f t="shared" si="379"/>
        <v>Low Income</v>
      </c>
      <c r="Z3523" s="3" t="str">
        <f t="shared" si="380"/>
        <v>Fair</v>
      </c>
      <c r="AA3523" s="27">
        <f t="shared" si="381"/>
        <v>0.33420492859769668</v>
      </c>
      <c r="AB3523" s="3" t="str">
        <f t="shared" si="382"/>
        <v>Medium</v>
      </c>
      <c r="AC3523" s="3" t="str">
        <f t="shared" si="383"/>
        <v>Medium</v>
      </c>
      <c r="AD3523" s="3" t="str">
        <f t="shared" si="384"/>
        <v>No</v>
      </c>
    </row>
    <row r="3524" spans="1:30" ht="15" customHeight="1" x14ac:dyDescent="0.3">
      <c r="A3524" s="3" t="s">
        <v>3545</v>
      </c>
      <c r="B3524" s="3">
        <v>26</v>
      </c>
      <c r="C3524" s="3" t="s">
        <v>28</v>
      </c>
      <c r="D3524" s="3" t="s">
        <v>24</v>
      </c>
      <c r="E3524" s="3">
        <v>55353.212445039797</v>
      </c>
      <c r="F3524" s="3">
        <v>35</v>
      </c>
      <c r="G3524" s="3">
        <v>1655.0409401700399</v>
      </c>
      <c r="H3524" s="3">
        <v>5</v>
      </c>
      <c r="I3524" s="3">
        <v>1461.49252554079</v>
      </c>
      <c r="J3524" s="3">
        <v>15</v>
      </c>
      <c r="K3524" s="3">
        <v>555.51597965615701</v>
      </c>
      <c r="L3524" s="3">
        <v>24</v>
      </c>
      <c r="M3524" s="3">
        <v>8</v>
      </c>
      <c r="N3524" s="3">
        <v>8</v>
      </c>
      <c r="O3524" s="3">
        <v>489</v>
      </c>
      <c r="P3524" s="3">
        <v>1</v>
      </c>
      <c r="Q3524" s="3">
        <v>2815.4617162699101</v>
      </c>
      <c r="R3524" s="3">
        <v>3</v>
      </c>
      <c r="S3524" s="3">
        <v>1</v>
      </c>
      <c r="T3524" s="3">
        <v>0</v>
      </c>
      <c r="U3524" s="3">
        <v>13384.316488438601</v>
      </c>
      <c r="V3524" s="3">
        <v>1</v>
      </c>
      <c r="W3524" s="3" t="str">
        <f>IF(Bank_data3[[#This Row],[credit_risk]]=1,"High Risk","Low Risk")</f>
        <v>High Risk</v>
      </c>
      <c r="X3524" s="3" t="str">
        <f t="shared" si="378"/>
        <v>25-34</v>
      </c>
      <c r="Y3524" s="3" t="str">
        <f t="shared" si="379"/>
        <v>Middle Income</v>
      </c>
      <c r="Z3524" s="3" t="str">
        <f t="shared" si="380"/>
        <v>Poor</v>
      </c>
      <c r="AA3524" s="27">
        <f t="shared" si="381"/>
        <v>5.0863564947840778E-2</v>
      </c>
      <c r="AB3524" s="3" t="str">
        <f t="shared" si="382"/>
        <v>Medium</v>
      </c>
      <c r="AC3524" s="3" t="str">
        <f t="shared" si="383"/>
        <v>Medium</v>
      </c>
      <c r="AD3524" s="3" t="str">
        <f t="shared" si="384"/>
        <v>No</v>
      </c>
    </row>
    <row r="3525" spans="1:30" ht="15" customHeight="1" x14ac:dyDescent="0.3">
      <c r="A3525" s="3" t="s">
        <v>3546</v>
      </c>
      <c r="B3525" s="3">
        <v>47</v>
      </c>
      <c r="C3525" s="3" t="s">
        <v>28</v>
      </c>
      <c r="D3525" s="3" t="s">
        <v>26</v>
      </c>
      <c r="E3525" s="3">
        <v>28684.023909911401</v>
      </c>
      <c r="F3525" s="3">
        <v>154</v>
      </c>
      <c r="G3525" s="3">
        <v>1152.4555513940099</v>
      </c>
      <c r="H3525" s="3">
        <v>6</v>
      </c>
      <c r="I3525" s="3">
        <v>867.68256296945299</v>
      </c>
      <c r="J3525" s="3">
        <v>31</v>
      </c>
      <c r="K3525" s="3">
        <v>632.78211834987803</v>
      </c>
      <c r="L3525" s="3">
        <v>75</v>
      </c>
      <c r="M3525" s="3">
        <v>0</v>
      </c>
      <c r="N3525" s="3">
        <v>5</v>
      </c>
      <c r="O3525" s="3">
        <v>490</v>
      </c>
      <c r="P3525" s="3">
        <v>1</v>
      </c>
      <c r="Q3525" s="3">
        <v>10383.158984133001</v>
      </c>
      <c r="R3525" s="3">
        <v>3</v>
      </c>
      <c r="S3525" s="3">
        <v>0</v>
      </c>
      <c r="T3525" s="3">
        <v>0</v>
      </c>
      <c r="U3525" s="3">
        <v>16554.665914408601</v>
      </c>
      <c r="V3525" s="3">
        <v>1</v>
      </c>
      <c r="W3525" s="3" t="str">
        <f>IF(Bank_data3[[#This Row],[credit_risk]]=1,"High Risk","Low Risk")</f>
        <v>High Risk</v>
      </c>
      <c r="X3525" s="3" t="str">
        <f t="shared" si="378"/>
        <v>45-54</v>
      </c>
      <c r="Y3525" s="3" t="str">
        <f t="shared" si="379"/>
        <v>Low Income</v>
      </c>
      <c r="Z3525" s="3" t="str">
        <f t="shared" si="380"/>
        <v>Poor</v>
      </c>
      <c r="AA3525" s="27">
        <f t="shared" si="381"/>
        <v>0.36198404438455484</v>
      </c>
      <c r="AB3525" s="3" t="str">
        <f t="shared" si="382"/>
        <v>Medium</v>
      </c>
      <c r="AC3525" s="3" t="str">
        <f t="shared" si="383"/>
        <v>High</v>
      </c>
      <c r="AD3525" s="3" t="str">
        <f t="shared" si="384"/>
        <v>No</v>
      </c>
    </row>
    <row r="3526" spans="1:30" ht="15" customHeight="1" x14ac:dyDescent="0.3">
      <c r="A3526" s="3" t="s">
        <v>3547</v>
      </c>
      <c r="B3526" s="3">
        <v>47</v>
      </c>
      <c r="C3526" s="3" t="s">
        <v>31</v>
      </c>
      <c r="D3526" s="3" t="s">
        <v>33</v>
      </c>
      <c r="E3526" s="3">
        <v>41023.554353425498</v>
      </c>
      <c r="F3526" s="3">
        <v>91</v>
      </c>
      <c r="G3526" s="3">
        <v>2107.7376693778801</v>
      </c>
      <c r="H3526" s="3">
        <v>9</v>
      </c>
      <c r="I3526" s="3">
        <v>762.00983396709103</v>
      </c>
      <c r="J3526" s="3">
        <v>16</v>
      </c>
      <c r="K3526" s="3">
        <v>185.21050851757099</v>
      </c>
      <c r="L3526" s="3">
        <v>48</v>
      </c>
      <c r="M3526" s="3">
        <v>15</v>
      </c>
      <c r="N3526" s="3">
        <v>7</v>
      </c>
      <c r="O3526" s="3">
        <v>588</v>
      </c>
      <c r="P3526" s="3">
        <v>5</v>
      </c>
      <c r="Q3526" s="3">
        <v>10154.880727256101</v>
      </c>
      <c r="R3526" s="3">
        <v>0</v>
      </c>
      <c r="S3526" s="3">
        <v>0</v>
      </c>
      <c r="T3526" s="3">
        <v>0</v>
      </c>
      <c r="U3526" s="3">
        <v>3214.42053180325</v>
      </c>
      <c r="V3526" s="3">
        <v>0</v>
      </c>
      <c r="W3526" s="3" t="str">
        <f>IF(Bank_data3[[#This Row],[credit_risk]]=1,"High Risk","Low Risk")</f>
        <v>Low Risk</v>
      </c>
      <c r="X3526" s="3" t="str">
        <f t="shared" si="378"/>
        <v>45-54</v>
      </c>
      <c r="Y3526" s="3" t="str">
        <f t="shared" si="379"/>
        <v>Low Income</v>
      </c>
      <c r="Z3526" s="3" t="str">
        <f t="shared" si="380"/>
        <v>Fair</v>
      </c>
      <c r="AA3526" s="27">
        <f t="shared" si="381"/>
        <v>0.24753780815211496</v>
      </c>
      <c r="AB3526" s="3" t="str">
        <f t="shared" si="382"/>
        <v>Medium</v>
      </c>
      <c r="AC3526" s="3" t="str">
        <f t="shared" si="383"/>
        <v>High</v>
      </c>
      <c r="AD3526" s="3" t="str">
        <f t="shared" si="384"/>
        <v>No</v>
      </c>
    </row>
    <row r="3527" spans="1:30" ht="15" customHeight="1" x14ac:dyDescent="0.3">
      <c r="A3527" s="3" t="s">
        <v>3548</v>
      </c>
      <c r="B3527" s="3">
        <v>23</v>
      </c>
      <c r="C3527" s="3" t="s">
        <v>28</v>
      </c>
      <c r="D3527" s="3" t="s">
        <v>24</v>
      </c>
      <c r="E3527" s="3">
        <v>55886.193139561001</v>
      </c>
      <c r="F3527" s="3">
        <v>97</v>
      </c>
      <c r="G3527" s="3">
        <v>2420.4900295436701</v>
      </c>
      <c r="H3527" s="3">
        <v>2</v>
      </c>
      <c r="I3527" s="3">
        <v>619.83311522862903</v>
      </c>
      <c r="J3527" s="3">
        <v>20</v>
      </c>
      <c r="K3527" s="3">
        <v>0</v>
      </c>
      <c r="L3527" s="3">
        <v>57</v>
      </c>
      <c r="M3527" s="3">
        <v>14</v>
      </c>
      <c r="N3527" s="3">
        <v>8</v>
      </c>
      <c r="O3527" s="3">
        <v>465</v>
      </c>
      <c r="P3527" s="3">
        <v>3</v>
      </c>
      <c r="Q3527" s="3">
        <v>12254.433202715099</v>
      </c>
      <c r="R3527" s="3">
        <v>2</v>
      </c>
      <c r="S3527" s="3">
        <v>1</v>
      </c>
      <c r="T3527" s="3">
        <v>0</v>
      </c>
      <c r="U3527" s="3">
        <v>8255.0303160879794</v>
      </c>
      <c r="V3527" s="3">
        <v>1</v>
      </c>
      <c r="W3527" s="3" t="str">
        <f>IF(Bank_data3[[#This Row],[credit_risk]]=1,"High Risk","Low Risk")</f>
        <v>High Risk</v>
      </c>
      <c r="X3527" s="3" t="str">
        <f t="shared" ref="X3527:X3590" si="385">_xlfn.IFS(B3527&lt;25,"18-24",B3527&lt;35,"25-34",B3527&lt;45,"35-44",B3527&lt;55,"45-54",TRUE(),"55+")</f>
        <v>18-24</v>
      </c>
      <c r="Y3527" s="3" t="str">
        <f t="shared" ref="Y3527:Y3590" si="386">_xlfn.IFS(E3527&lt;50000,"Low Income",E3527&lt;100000,"Middle Income",TRUE(),"High Income")</f>
        <v>Middle Income</v>
      </c>
      <c r="Z3527" s="3" t="str">
        <f t="shared" ref="Z3527:Z3590" si="387">_xlfn.IFS(O3527&lt;580,"Poor",O3527&lt;670,"Fair",O3527&lt;740,"Good",O3527&lt;800,"Very Good",TRUE(),"Excellent")</f>
        <v>Poor</v>
      </c>
      <c r="AA3527" s="27">
        <f t="shared" ref="AA3527:AA3590" si="388">IF(E3527=0,0,Q3527/E3527)</f>
        <v>0.21927478889307939</v>
      </c>
      <c r="AB3527" s="3" t="str">
        <f t="shared" ref="AB3527:AB3590" si="389">_xlfn.IFS(G3527&lt;1000,"Low",G3527&lt;5000,"Medium",TRUE(),"High")</f>
        <v>Medium</v>
      </c>
      <c r="AC3527" s="3" t="str">
        <f t="shared" ref="AC3527:AC3590" si="390">_xlfn.IFS(L3527&lt;10,"Low",L3527&lt;30,"Medium",TRUE(),"High")</f>
        <v>High</v>
      </c>
      <c r="AD3527" s="3" t="str">
        <f t="shared" ref="AD3527:AD3590" si="391">IF(AND(E3527&gt;=100000,O3527&gt;=750),"Yes","No")</f>
        <v>No</v>
      </c>
    </row>
    <row r="3528" spans="1:30" ht="15" customHeight="1" x14ac:dyDescent="0.3">
      <c r="A3528" s="3" t="s">
        <v>3549</v>
      </c>
      <c r="B3528" s="3">
        <v>41</v>
      </c>
      <c r="C3528" s="3" t="s">
        <v>23</v>
      </c>
      <c r="D3528" s="3" t="s">
        <v>24</v>
      </c>
      <c r="E3528" s="3">
        <v>40552.961376186096</v>
      </c>
      <c r="F3528" s="3">
        <v>223</v>
      </c>
      <c r="G3528" s="3">
        <v>381.30808124551601</v>
      </c>
      <c r="H3528" s="3">
        <v>4</v>
      </c>
      <c r="I3528" s="3">
        <v>189.825655027089</v>
      </c>
      <c r="J3528" s="3">
        <v>26</v>
      </c>
      <c r="K3528" s="3">
        <v>499.75468226810102</v>
      </c>
      <c r="L3528" s="3">
        <v>0</v>
      </c>
      <c r="M3528" s="3">
        <v>10</v>
      </c>
      <c r="N3528" s="3">
        <v>7</v>
      </c>
      <c r="O3528" s="3">
        <v>557</v>
      </c>
      <c r="P3528" s="3">
        <v>1</v>
      </c>
      <c r="Q3528" s="3">
        <v>16329.7391023788</v>
      </c>
      <c r="R3528" s="3">
        <v>2</v>
      </c>
      <c r="S3528" s="3">
        <v>1</v>
      </c>
      <c r="T3528" s="3">
        <v>0</v>
      </c>
      <c r="U3528" s="3">
        <v>1754.95015597982</v>
      </c>
      <c r="V3528" s="3">
        <v>1</v>
      </c>
      <c r="W3528" s="3" t="str">
        <f>IF(Bank_data3[[#This Row],[credit_risk]]=1,"High Risk","Low Risk")</f>
        <v>High Risk</v>
      </c>
      <c r="X3528" s="3" t="str">
        <f t="shared" si="385"/>
        <v>35-44</v>
      </c>
      <c r="Y3528" s="3" t="str">
        <f t="shared" si="386"/>
        <v>Low Income</v>
      </c>
      <c r="Z3528" s="3" t="str">
        <f t="shared" si="387"/>
        <v>Poor</v>
      </c>
      <c r="AA3528" s="27">
        <f t="shared" si="388"/>
        <v>0.40267685880933246</v>
      </c>
      <c r="AB3528" s="3" t="str">
        <f t="shared" si="389"/>
        <v>Low</v>
      </c>
      <c r="AC3528" s="3" t="str">
        <f t="shared" si="390"/>
        <v>Low</v>
      </c>
      <c r="AD3528" s="3" t="str">
        <f t="shared" si="391"/>
        <v>No</v>
      </c>
    </row>
    <row r="3529" spans="1:30" ht="15" customHeight="1" x14ac:dyDescent="0.3">
      <c r="A3529" s="3" t="s">
        <v>3550</v>
      </c>
      <c r="B3529" s="3">
        <v>31</v>
      </c>
      <c r="C3529" s="3" t="s">
        <v>28</v>
      </c>
      <c r="D3529" s="3" t="s">
        <v>26</v>
      </c>
      <c r="E3529" s="3">
        <v>36785.134897322998</v>
      </c>
      <c r="F3529" s="3">
        <v>71</v>
      </c>
      <c r="G3529" s="3">
        <v>3547.8742540921398</v>
      </c>
      <c r="H3529" s="3">
        <v>11</v>
      </c>
      <c r="I3529" s="3">
        <v>688.620352337094</v>
      </c>
      <c r="J3529" s="3">
        <v>39</v>
      </c>
      <c r="K3529" s="3">
        <v>705.79603861432702</v>
      </c>
      <c r="L3529" s="3">
        <v>12</v>
      </c>
      <c r="M3529" s="3">
        <v>4</v>
      </c>
      <c r="N3529" s="3">
        <v>1</v>
      </c>
      <c r="O3529" s="3">
        <v>535</v>
      </c>
      <c r="P3529" s="3">
        <v>1</v>
      </c>
      <c r="Q3529" s="3">
        <v>16908.803077728298</v>
      </c>
      <c r="R3529" s="3">
        <v>0</v>
      </c>
      <c r="S3529" s="3">
        <v>0</v>
      </c>
      <c r="T3529" s="3">
        <v>0</v>
      </c>
      <c r="U3529" s="3">
        <v>4146.16260300874</v>
      </c>
      <c r="V3529" s="3">
        <v>1</v>
      </c>
      <c r="W3529" s="3" t="str">
        <f>IF(Bank_data3[[#This Row],[credit_risk]]=1,"High Risk","Low Risk")</f>
        <v>High Risk</v>
      </c>
      <c r="X3529" s="3" t="str">
        <f t="shared" si="385"/>
        <v>25-34</v>
      </c>
      <c r="Y3529" s="3" t="str">
        <f t="shared" si="386"/>
        <v>Low Income</v>
      </c>
      <c r="Z3529" s="3" t="str">
        <f t="shared" si="387"/>
        <v>Poor</v>
      </c>
      <c r="AA3529" s="27">
        <f t="shared" si="388"/>
        <v>0.45966402257121586</v>
      </c>
      <c r="AB3529" s="3" t="str">
        <f t="shared" si="389"/>
        <v>Medium</v>
      </c>
      <c r="AC3529" s="3" t="str">
        <f t="shared" si="390"/>
        <v>Medium</v>
      </c>
      <c r="AD3529" s="3" t="str">
        <f t="shared" si="391"/>
        <v>No</v>
      </c>
    </row>
    <row r="3530" spans="1:30" ht="15" customHeight="1" x14ac:dyDescent="0.3">
      <c r="A3530" s="3" t="s">
        <v>3551</v>
      </c>
      <c r="B3530" s="3">
        <v>64</v>
      </c>
      <c r="C3530" s="3" t="s">
        <v>23</v>
      </c>
      <c r="D3530" s="3" t="s">
        <v>24</v>
      </c>
      <c r="E3530" s="3">
        <v>64078.394255671003</v>
      </c>
      <c r="F3530" s="3">
        <v>40</v>
      </c>
      <c r="G3530" s="3">
        <v>2799.60714331382</v>
      </c>
      <c r="H3530" s="3">
        <v>0</v>
      </c>
      <c r="I3530" s="3">
        <v>703.43556200939304</v>
      </c>
      <c r="J3530" s="3">
        <v>46</v>
      </c>
      <c r="K3530" s="3">
        <v>401.59348365537602</v>
      </c>
      <c r="L3530" s="3">
        <v>52</v>
      </c>
      <c r="M3530" s="3">
        <v>6</v>
      </c>
      <c r="N3530" s="3">
        <v>2</v>
      </c>
      <c r="O3530" s="3">
        <v>693</v>
      </c>
      <c r="P3530" s="3">
        <v>4</v>
      </c>
      <c r="Q3530" s="3">
        <v>11401.0562528629</v>
      </c>
      <c r="R3530" s="3">
        <v>3</v>
      </c>
      <c r="S3530" s="3">
        <v>0</v>
      </c>
      <c r="T3530" s="3">
        <v>0</v>
      </c>
      <c r="U3530" s="3">
        <v>14329.4863930669</v>
      </c>
      <c r="V3530" s="3">
        <v>0</v>
      </c>
      <c r="W3530" s="3" t="str">
        <f>IF(Bank_data3[[#This Row],[credit_risk]]=1,"High Risk","Low Risk")</f>
        <v>Low Risk</v>
      </c>
      <c r="X3530" s="3" t="str">
        <f t="shared" si="385"/>
        <v>55+</v>
      </c>
      <c r="Y3530" s="3" t="str">
        <f t="shared" si="386"/>
        <v>Middle Income</v>
      </c>
      <c r="Z3530" s="3" t="str">
        <f t="shared" si="387"/>
        <v>Good</v>
      </c>
      <c r="AA3530" s="27">
        <f t="shared" si="388"/>
        <v>0.17792356355518218</v>
      </c>
      <c r="AB3530" s="3" t="str">
        <f t="shared" si="389"/>
        <v>Medium</v>
      </c>
      <c r="AC3530" s="3" t="str">
        <f t="shared" si="390"/>
        <v>High</v>
      </c>
      <c r="AD3530" s="3" t="str">
        <f t="shared" si="391"/>
        <v>No</v>
      </c>
    </row>
    <row r="3531" spans="1:30" ht="15" customHeight="1" x14ac:dyDescent="0.3">
      <c r="A3531" s="3" t="s">
        <v>3552</v>
      </c>
      <c r="B3531" s="3">
        <v>22</v>
      </c>
      <c r="C3531" s="3" t="s">
        <v>31</v>
      </c>
      <c r="D3531" s="3" t="s">
        <v>24</v>
      </c>
      <c r="E3531" s="3">
        <v>26921.951399604899</v>
      </c>
      <c r="F3531" s="3">
        <v>239</v>
      </c>
      <c r="G3531" s="3">
        <v>1034.2473183219699</v>
      </c>
      <c r="H3531" s="3">
        <v>5</v>
      </c>
      <c r="I3531" s="3">
        <v>891.72036389510197</v>
      </c>
      <c r="J3531" s="3">
        <v>14</v>
      </c>
      <c r="K3531" s="3">
        <v>946.26670236614598</v>
      </c>
      <c r="L3531" s="3">
        <v>20</v>
      </c>
      <c r="M3531" s="3">
        <v>2</v>
      </c>
      <c r="N3531" s="3">
        <v>7</v>
      </c>
      <c r="O3531" s="3">
        <v>784</v>
      </c>
      <c r="P3531" s="3">
        <v>1</v>
      </c>
      <c r="Q3531" s="3">
        <v>17735.205101079999</v>
      </c>
      <c r="R3531" s="3">
        <v>5</v>
      </c>
      <c r="S3531" s="3">
        <v>0</v>
      </c>
      <c r="T3531" s="3">
        <v>0</v>
      </c>
      <c r="U3531" s="3">
        <v>2748.8145632938499</v>
      </c>
      <c r="V3531" s="3">
        <v>1</v>
      </c>
      <c r="W3531" s="3" t="str">
        <f>IF(Bank_data3[[#This Row],[credit_risk]]=1,"High Risk","Low Risk")</f>
        <v>High Risk</v>
      </c>
      <c r="X3531" s="3" t="str">
        <f t="shared" si="385"/>
        <v>18-24</v>
      </c>
      <c r="Y3531" s="3" t="str">
        <f t="shared" si="386"/>
        <v>Low Income</v>
      </c>
      <c r="Z3531" s="3" t="str">
        <f t="shared" si="387"/>
        <v>Very Good</v>
      </c>
      <c r="AA3531" s="27">
        <f t="shared" si="388"/>
        <v>0.65876372919016102</v>
      </c>
      <c r="AB3531" s="3" t="str">
        <f t="shared" si="389"/>
        <v>Medium</v>
      </c>
      <c r="AC3531" s="3" t="str">
        <f t="shared" si="390"/>
        <v>Medium</v>
      </c>
      <c r="AD3531" s="3" t="str">
        <f t="shared" si="391"/>
        <v>No</v>
      </c>
    </row>
    <row r="3532" spans="1:30" ht="15" customHeight="1" x14ac:dyDescent="0.3">
      <c r="A3532" s="3" t="s">
        <v>3553</v>
      </c>
      <c r="B3532" s="3">
        <v>41</v>
      </c>
      <c r="C3532" s="3" t="s">
        <v>31</v>
      </c>
      <c r="D3532" s="3" t="s">
        <v>24</v>
      </c>
      <c r="E3532" s="3">
        <v>30417.397185314199</v>
      </c>
      <c r="F3532" s="3">
        <v>141</v>
      </c>
      <c r="G3532" s="3">
        <v>1949.8745069347301</v>
      </c>
      <c r="H3532" s="3">
        <v>4</v>
      </c>
      <c r="I3532" s="3">
        <v>301.913911191137</v>
      </c>
      <c r="J3532" s="3">
        <v>22</v>
      </c>
      <c r="K3532" s="3">
        <v>469.13489037581098</v>
      </c>
      <c r="L3532" s="3">
        <v>0</v>
      </c>
      <c r="M3532" s="3">
        <v>12</v>
      </c>
      <c r="N3532" s="3">
        <v>4</v>
      </c>
      <c r="O3532" s="3">
        <v>877</v>
      </c>
      <c r="P3532" s="3">
        <v>3</v>
      </c>
      <c r="Q3532" s="3">
        <v>3735.1958685414102</v>
      </c>
      <c r="R3532" s="3">
        <v>1</v>
      </c>
      <c r="S3532" s="3">
        <v>0</v>
      </c>
      <c r="T3532" s="3">
        <v>0</v>
      </c>
      <c r="U3532" s="3">
        <v>6610.5046192349701</v>
      </c>
      <c r="V3532" s="3">
        <v>0</v>
      </c>
      <c r="W3532" s="3" t="str">
        <f>IF(Bank_data3[[#This Row],[credit_risk]]=1,"High Risk","Low Risk")</f>
        <v>Low Risk</v>
      </c>
      <c r="X3532" s="3" t="str">
        <f t="shared" si="385"/>
        <v>35-44</v>
      </c>
      <c r="Y3532" s="3" t="str">
        <f t="shared" si="386"/>
        <v>Low Income</v>
      </c>
      <c r="Z3532" s="3" t="str">
        <f t="shared" si="387"/>
        <v>Excellent</v>
      </c>
      <c r="AA3532" s="27">
        <f t="shared" si="388"/>
        <v>0.12279801081549467</v>
      </c>
      <c r="AB3532" s="3" t="str">
        <f t="shared" si="389"/>
        <v>Medium</v>
      </c>
      <c r="AC3532" s="3" t="str">
        <f t="shared" si="390"/>
        <v>Low</v>
      </c>
      <c r="AD3532" s="3" t="str">
        <f t="shared" si="391"/>
        <v>No</v>
      </c>
    </row>
    <row r="3533" spans="1:30" ht="15" customHeight="1" x14ac:dyDescent="0.3">
      <c r="A3533" s="3" t="s">
        <v>3554</v>
      </c>
      <c r="B3533" s="3">
        <v>63</v>
      </c>
      <c r="C3533" s="3" t="s">
        <v>28</v>
      </c>
      <c r="D3533" s="3" t="s">
        <v>24</v>
      </c>
      <c r="E3533" s="3">
        <v>53192.828130517002</v>
      </c>
      <c r="F3533" s="3">
        <v>162</v>
      </c>
      <c r="G3533" s="3">
        <v>1465.4552997293899</v>
      </c>
      <c r="H3533" s="3">
        <v>6</v>
      </c>
      <c r="I3533" s="3">
        <v>716.345726084592</v>
      </c>
      <c r="J3533" s="3">
        <v>7</v>
      </c>
      <c r="K3533" s="3">
        <v>316.02850290654197</v>
      </c>
      <c r="L3533" s="3">
        <v>76</v>
      </c>
      <c r="M3533" s="3">
        <v>12</v>
      </c>
      <c r="N3533" s="3">
        <v>9</v>
      </c>
      <c r="O3533" s="3">
        <v>759</v>
      </c>
      <c r="P3533" s="3">
        <v>2</v>
      </c>
      <c r="Q3533" s="3">
        <v>13568.294810004199</v>
      </c>
      <c r="R3533" s="3">
        <v>4</v>
      </c>
      <c r="S3533" s="3">
        <v>0</v>
      </c>
      <c r="T3533" s="3">
        <v>0</v>
      </c>
      <c r="U3533" s="3">
        <v>3804.8975878602</v>
      </c>
      <c r="V3533" s="3">
        <v>1</v>
      </c>
      <c r="W3533" s="3" t="str">
        <f>IF(Bank_data3[[#This Row],[credit_risk]]=1,"High Risk","Low Risk")</f>
        <v>High Risk</v>
      </c>
      <c r="X3533" s="3" t="str">
        <f t="shared" si="385"/>
        <v>55+</v>
      </c>
      <c r="Y3533" s="3" t="str">
        <f t="shared" si="386"/>
        <v>Middle Income</v>
      </c>
      <c r="Z3533" s="3" t="str">
        <f t="shared" si="387"/>
        <v>Very Good</v>
      </c>
      <c r="AA3533" s="27">
        <f t="shared" si="388"/>
        <v>0.25507752241922999</v>
      </c>
      <c r="AB3533" s="3" t="str">
        <f t="shared" si="389"/>
        <v>Medium</v>
      </c>
      <c r="AC3533" s="3" t="str">
        <f t="shared" si="390"/>
        <v>High</v>
      </c>
      <c r="AD3533" s="3" t="str">
        <f t="shared" si="391"/>
        <v>No</v>
      </c>
    </row>
    <row r="3534" spans="1:30" ht="15" customHeight="1" x14ac:dyDescent="0.3">
      <c r="A3534" s="3" t="s">
        <v>3555</v>
      </c>
      <c r="B3534" s="3">
        <v>21</v>
      </c>
      <c r="C3534" s="3" t="s">
        <v>28</v>
      </c>
      <c r="D3534" s="3" t="s">
        <v>26</v>
      </c>
      <c r="E3534" s="3">
        <v>65230.866729325098</v>
      </c>
      <c r="F3534" s="3">
        <v>66</v>
      </c>
      <c r="G3534" s="3">
        <v>1766.2724972436199</v>
      </c>
      <c r="H3534" s="3">
        <v>8</v>
      </c>
      <c r="I3534" s="3">
        <v>1001.68798720774</v>
      </c>
      <c r="J3534" s="3">
        <v>24</v>
      </c>
      <c r="K3534" s="3">
        <v>604.11093060930398</v>
      </c>
      <c r="L3534" s="3">
        <v>30</v>
      </c>
      <c r="M3534" s="3">
        <v>18</v>
      </c>
      <c r="N3534" s="3">
        <v>3</v>
      </c>
      <c r="O3534" s="3">
        <v>784</v>
      </c>
      <c r="P3534" s="3">
        <v>0</v>
      </c>
      <c r="Q3534" s="3">
        <v>0</v>
      </c>
      <c r="R3534" s="3">
        <v>7</v>
      </c>
      <c r="S3534" s="3">
        <v>0</v>
      </c>
      <c r="T3534" s="3">
        <v>0</v>
      </c>
      <c r="U3534" s="3">
        <v>9297.5853423758908</v>
      </c>
      <c r="V3534" s="3">
        <v>1</v>
      </c>
      <c r="W3534" s="3" t="str">
        <f>IF(Bank_data3[[#This Row],[credit_risk]]=1,"High Risk","Low Risk")</f>
        <v>High Risk</v>
      </c>
      <c r="X3534" s="3" t="str">
        <f t="shared" si="385"/>
        <v>18-24</v>
      </c>
      <c r="Y3534" s="3" t="str">
        <f t="shared" si="386"/>
        <v>Middle Income</v>
      </c>
      <c r="Z3534" s="3" t="str">
        <f t="shared" si="387"/>
        <v>Very Good</v>
      </c>
      <c r="AA3534" s="27">
        <f t="shared" si="388"/>
        <v>0</v>
      </c>
      <c r="AB3534" s="3" t="str">
        <f t="shared" si="389"/>
        <v>Medium</v>
      </c>
      <c r="AC3534" s="3" t="str">
        <f t="shared" si="390"/>
        <v>High</v>
      </c>
      <c r="AD3534" s="3" t="str">
        <f t="shared" si="391"/>
        <v>No</v>
      </c>
    </row>
    <row r="3535" spans="1:30" ht="15" customHeight="1" x14ac:dyDescent="0.3">
      <c r="A3535" s="3" t="s">
        <v>3556</v>
      </c>
      <c r="B3535" s="3">
        <v>43</v>
      </c>
      <c r="C3535" s="3" t="s">
        <v>23</v>
      </c>
      <c r="D3535" s="3" t="s">
        <v>24</v>
      </c>
      <c r="E3535" s="3">
        <v>55499.431392079197</v>
      </c>
      <c r="F3535" s="3">
        <v>74</v>
      </c>
      <c r="G3535" s="3">
        <v>1391.2530994787701</v>
      </c>
      <c r="H3535" s="3">
        <v>10</v>
      </c>
      <c r="I3535" s="3">
        <v>1036.4283864223801</v>
      </c>
      <c r="J3535" s="3">
        <v>10</v>
      </c>
      <c r="K3535" s="3">
        <v>845.25652150241103</v>
      </c>
      <c r="L3535" s="3">
        <v>60</v>
      </c>
      <c r="M3535" s="3">
        <v>9</v>
      </c>
      <c r="N3535" s="3">
        <v>5</v>
      </c>
      <c r="O3535" s="3">
        <v>314</v>
      </c>
      <c r="P3535" s="3">
        <v>0</v>
      </c>
      <c r="Q3535" s="3">
        <v>9011.9539165543392</v>
      </c>
      <c r="R3535" s="3">
        <v>2</v>
      </c>
      <c r="S3535" s="3">
        <v>0</v>
      </c>
      <c r="T3535" s="3">
        <v>0</v>
      </c>
      <c r="U3535" s="3">
        <v>1348.6903603339199</v>
      </c>
      <c r="V3535" s="3">
        <v>1</v>
      </c>
      <c r="W3535" s="3" t="str">
        <f>IF(Bank_data3[[#This Row],[credit_risk]]=1,"High Risk","Low Risk")</f>
        <v>High Risk</v>
      </c>
      <c r="X3535" s="3" t="str">
        <f t="shared" si="385"/>
        <v>35-44</v>
      </c>
      <c r="Y3535" s="3" t="str">
        <f t="shared" si="386"/>
        <v>Middle Income</v>
      </c>
      <c r="Z3535" s="3" t="str">
        <f t="shared" si="387"/>
        <v>Poor</v>
      </c>
      <c r="AA3535" s="27">
        <f t="shared" si="388"/>
        <v>0.16237921165153618</v>
      </c>
      <c r="AB3535" s="3" t="str">
        <f t="shared" si="389"/>
        <v>Medium</v>
      </c>
      <c r="AC3535" s="3" t="str">
        <f t="shared" si="390"/>
        <v>High</v>
      </c>
      <c r="AD3535" s="3" t="str">
        <f t="shared" si="391"/>
        <v>No</v>
      </c>
    </row>
    <row r="3536" spans="1:30" ht="15" customHeight="1" x14ac:dyDescent="0.3">
      <c r="A3536" s="3" t="s">
        <v>3557</v>
      </c>
      <c r="B3536" s="3">
        <v>53</v>
      </c>
      <c r="C3536" s="3" t="s">
        <v>23</v>
      </c>
      <c r="D3536" s="3" t="s">
        <v>24</v>
      </c>
      <c r="E3536" s="3">
        <v>45970.029403588203</v>
      </c>
      <c r="F3536" s="3">
        <v>22</v>
      </c>
      <c r="G3536" s="3">
        <v>1918.52609472936</v>
      </c>
      <c r="H3536" s="3">
        <v>3</v>
      </c>
      <c r="I3536" s="3">
        <v>149.06468835193601</v>
      </c>
      <c r="J3536" s="3">
        <v>20</v>
      </c>
      <c r="K3536" s="3">
        <v>489.222102539589</v>
      </c>
      <c r="L3536" s="3">
        <v>2</v>
      </c>
      <c r="M3536" s="3">
        <v>6</v>
      </c>
      <c r="N3536" s="3">
        <v>5</v>
      </c>
      <c r="O3536" s="3">
        <v>770</v>
      </c>
      <c r="P3536" s="3">
        <v>0</v>
      </c>
      <c r="Q3536" s="3">
        <v>14890.417834314099</v>
      </c>
      <c r="R3536" s="3">
        <v>3</v>
      </c>
      <c r="S3536" s="3">
        <v>0</v>
      </c>
      <c r="T3536" s="3">
        <v>0</v>
      </c>
      <c r="U3536" s="3">
        <v>8018.5634533840102</v>
      </c>
      <c r="V3536" s="3">
        <v>0</v>
      </c>
      <c r="W3536" s="3" t="str">
        <f>IF(Bank_data3[[#This Row],[credit_risk]]=1,"High Risk","Low Risk")</f>
        <v>Low Risk</v>
      </c>
      <c r="X3536" s="3" t="str">
        <f t="shared" si="385"/>
        <v>45-54</v>
      </c>
      <c r="Y3536" s="3" t="str">
        <f t="shared" si="386"/>
        <v>Low Income</v>
      </c>
      <c r="Z3536" s="3" t="str">
        <f t="shared" si="387"/>
        <v>Very Good</v>
      </c>
      <c r="AA3536" s="27">
        <f t="shared" si="388"/>
        <v>0.32391577789923764</v>
      </c>
      <c r="AB3536" s="3" t="str">
        <f t="shared" si="389"/>
        <v>Medium</v>
      </c>
      <c r="AC3536" s="3" t="str">
        <f t="shared" si="390"/>
        <v>Low</v>
      </c>
      <c r="AD3536" s="3" t="str">
        <f t="shared" si="391"/>
        <v>No</v>
      </c>
    </row>
    <row r="3537" spans="1:30" ht="15" customHeight="1" x14ac:dyDescent="0.3">
      <c r="A3537" s="3" t="s">
        <v>3558</v>
      </c>
      <c r="B3537" s="3">
        <v>46</v>
      </c>
      <c r="C3537" s="3" t="s">
        <v>28</v>
      </c>
      <c r="D3537" s="3" t="s">
        <v>24</v>
      </c>
      <c r="E3537" s="3">
        <v>44503.004854326296</v>
      </c>
      <c r="F3537" s="3">
        <v>36</v>
      </c>
      <c r="G3537" s="3">
        <v>644.70861992356902</v>
      </c>
      <c r="H3537" s="3">
        <v>8</v>
      </c>
      <c r="I3537" s="3">
        <v>1047.24231302863</v>
      </c>
      <c r="J3537" s="3">
        <v>9</v>
      </c>
      <c r="K3537" s="3">
        <v>688.42016390597303</v>
      </c>
      <c r="L3537" s="3">
        <v>74</v>
      </c>
      <c r="M3537" s="3">
        <v>19</v>
      </c>
      <c r="N3537" s="3">
        <v>6</v>
      </c>
      <c r="O3537" s="3">
        <v>544</v>
      </c>
      <c r="P3537" s="3">
        <v>3</v>
      </c>
      <c r="Q3537" s="3">
        <v>16284.8625975046</v>
      </c>
      <c r="R3537" s="3">
        <v>1</v>
      </c>
      <c r="S3537" s="3">
        <v>0</v>
      </c>
      <c r="T3537" s="3">
        <v>0</v>
      </c>
      <c r="U3537" s="3">
        <v>12092.9001898363</v>
      </c>
      <c r="V3537" s="3">
        <v>1</v>
      </c>
      <c r="W3537" s="3" t="str">
        <f>IF(Bank_data3[[#This Row],[credit_risk]]=1,"High Risk","Low Risk")</f>
        <v>High Risk</v>
      </c>
      <c r="X3537" s="3" t="str">
        <f t="shared" si="385"/>
        <v>45-54</v>
      </c>
      <c r="Y3537" s="3" t="str">
        <f t="shared" si="386"/>
        <v>Low Income</v>
      </c>
      <c r="Z3537" s="3" t="str">
        <f t="shared" si="387"/>
        <v>Poor</v>
      </c>
      <c r="AA3537" s="27">
        <f t="shared" si="388"/>
        <v>0.36592725931227743</v>
      </c>
      <c r="AB3537" s="3" t="str">
        <f t="shared" si="389"/>
        <v>Low</v>
      </c>
      <c r="AC3537" s="3" t="str">
        <f t="shared" si="390"/>
        <v>High</v>
      </c>
      <c r="AD3537" s="3" t="str">
        <f t="shared" si="391"/>
        <v>No</v>
      </c>
    </row>
    <row r="3538" spans="1:30" ht="15" customHeight="1" x14ac:dyDescent="0.3">
      <c r="A3538" s="3" t="s">
        <v>3559</v>
      </c>
      <c r="B3538" s="3">
        <v>60</v>
      </c>
      <c r="C3538" s="3" t="s">
        <v>28</v>
      </c>
      <c r="D3538" s="3" t="s">
        <v>33</v>
      </c>
      <c r="E3538" s="3">
        <v>68187.953890877703</v>
      </c>
      <c r="F3538" s="3">
        <v>113</v>
      </c>
      <c r="G3538" s="3">
        <v>3252.05953554495</v>
      </c>
      <c r="H3538" s="3">
        <v>5</v>
      </c>
      <c r="I3538" s="3">
        <v>713.69913040747804</v>
      </c>
      <c r="J3538" s="3">
        <v>49</v>
      </c>
      <c r="K3538" s="3">
        <v>394.32387867169598</v>
      </c>
      <c r="L3538" s="3">
        <v>28</v>
      </c>
      <c r="M3538" s="3">
        <v>14</v>
      </c>
      <c r="N3538" s="3">
        <v>4</v>
      </c>
      <c r="O3538" s="3">
        <v>550</v>
      </c>
      <c r="P3538" s="3">
        <v>4</v>
      </c>
      <c r="Q3538" s="3">
        <v>13763.2533500183</v>
      </c>
      <c r="R3538" s="3">
        <v>2</v>
      </c>
      <c r="S3538" s="3">
        <v>0</v>
      </c>
      <c r="T3538" s="3">
        <v>0</v>
      </c>
      <c r="U3538" s="3">
        <v>6411.4333880300101</v>
      </c>
      <c r="V3538" s="3">
        <v>1</v>
      </c>
      <c r="W3538" s="3" t="str">
        <f>IF(Bank_data3[[#This Row],[credit_risk]]=1,"High Risk","Low Risk")</f>
        <v>High Risk</v>
      </c>
      <c r="X3538" s="3" t="str">
        <f t="shared" si="385"/>
        <v>55+</v>
      </c>
      <c r="Y3538" s="3" t="str">
        <f t="shared" si="386"/>
        <v>Middle Income</v>
      </c>
      <c r="Z3538" s="3" t="str">
        <f t="shared" si="387"/>
        <v>Poor</v>
      </c>
      <c r="AA3538" s="27">
        <f t="shared" si="388"/>
        <v>0.20184288521171728</v>
      </c>
      <c r="AB3538" s="3" t="str">
        <f t="shared" si="389"/>
        <v>Medium</v>
      </c>
      <c r="AC3538" s="3" t="str">
        <f t="shared" si="390"/>
        <v>Medium</v>
      </c>
      <c r="AD3538" s="3" t="str">
        <f t="shared" si="391"/>
        <v>No</v>
      </c>
    </row>
    <row r="3539" spans="1:30" ht="15" customHeight="1" x14ac:dyDescent="0.3">
      <c r="A3539" s="3" t="s">
        <v>3560</v>
      </c>
      <c r="B3539" s="3">
        <v>20</v>
      </c>
      <c r="C3539" s="3" t="s">
        <v>31</v>
      </c>
      <c r="D3539" s="3" t="s">
        <v>26</v>
      </c>
      <c r="E3539" s="3">
        <v>65462.025793472298</v>
      </c>
      <c r="F3539" s="3">
        <v>44</v>
      </c>
      <c r="G3539" s="3">
        <v>705.34175550922305</v>
      </c>
      <c r="H3539" s="3">
        <v>4</v>
      </c>
      <c r="I3539" s="3">
        <v>735.24619287550604</v>
      </c>
      <c r="J3539" s="3">
        <v>8</v>
      </c>
      <c r="K3539" s="3">
        <v>399.97417428831</v>
      </c>
      <c r="L3539" s="3">
        <v>47</v>
      </c>
      <c r="M3539" s="3">
        <v>17</v>
      </c>
      <c r="N3539" s="3">
        <v>0</v>
      </c>
      <c r="O3539" s="3">
        <v>465</v>
      </c>
      <c r="P3539" s="3">
        <v>3</v>
      </c>
      <c r="Q3539" s="3">
        <v>21444.367067576</v>
      </c>
      <c r="R3539" s="3">
        <v>7</v>
      </c>
      <c r="S3539" s="3">
        <v>0</v>
      </c>
      <c r="T3539" s="3">
        <v>0</v>
      </c>
      <c r="U3539" s="3">
        <v>14057.0116053818</v>
      </c>
      <c r="V3539" s="3">
        <v>1</v>
      </c>
      <c r="W3539" s="3" t="str">
        <f>IF(Bank_data3[[#This Row],[credit_risk]]=1,"High Risk","Low Risk")</f>
        <v>High Risk</v>
      </c>
      <c r="X3539" s="3" t="str">
        <f t="shared" si="385"/>
        <v>18-24</v>
      </c>
      <c r="Y3539" s="3" t="str">
        <f t="shared" si="386"/>
        <v>Middle Income</v>
      </c>
      <c r="Z3539" s="3" t="str">
        <f t="shared" si="387"/>
        <v>Poor</v>
      </c>
      <c r="AA3539" s="27">
        <f t="shared" si="388"/>
        <v>0.32758483728003385</v>
      </c>
      <c r="AB3539" s="3" t="str">
        <f t="shared" si="389"/>
        <v>Low</v>
      </c>
      <c r="AC3539" s="3" t="str">
        <f t="shared" si="390"/>
        <v>High</v>
      </c>
      <c r="AD3539" s="3" t="str">
        <f t="shared" si="391"/>
        <v>No</v>
      </c>
    </row>
    <row r="3540" spans="1:30" ht="15" customHeight="1" x14ac:dyDescent="0.3">
      <c r="A3540" s="3" t="s">
        <v>3561</v>
      </c>
      <c r="B3540" s="3">
        <v>27</v>
      </c>
      <c r="C3540" s="3" t="s">
        <v>31</v>
      </c>
      <c r="D3540" s="3" t="s">
        <v>33</v>
      </c>
      <c r="E3540" s="3">
        <v>50897.286533172301</v>
      </c>
      <c r="F3540" s="3">
        <v>138</v>
      </c>
      <c r="G3540" s="3">
        <v>1941.9066261995499</v>
      </c>
      <c r="H3540" s="3">
        <v>1</v>
      </c>
      <c r="I3540" s="3">
        <v>20</v>
      </c>
      <c r="J3540" s="3">
        <v>47</v>
      </c>
      <c r="K3540" s="3">
        <v>779.65005837483704</v>
      </c>
      <c r="L3540" s="3">
        <v>61</v>
      </c>
      <c r="M3540" s="3">
        <v>19</v>
      </c>
      <c r="N3540" s="3">
        <v>7</v>
      </c>
      <c r="O3540" s="3">
        <v>803</v>
      </c>
      <c r="P3540" s="3">
        <v>0</v>
      </c>
      <c r="Q3540" s="3">
        <v>12651.380807015699</v>
      </c>
      <c r="R3540" s="3">
        <v>2</v>
      </c>
      <c r="S3540" s="3">
        <v>0</v>
      </c>
      <c r="T3540" s="3">
        <v>0</v>
      </c>
      <c r="U3540" s="3">
        <v>10276.7396009273</v>
      </c>
      <c r="V3540" s="3">
        <v>0</v>
      </c>
      <c r="W3540" s="3" t="str">
        <f>IF(Bank_data3[[#This Row],[credit_risk]]=1,"High Risk","Low Risk")</f>
        <v>Low Risk</v>
      </c>
      <c r="X3540" s="3" t="str">
        <f t="shared" si="385"/>
        <v>25-34</v>
      </c>
      <c r="Y3540" s="3" t="str">
        <f t="shared" si="386"/>
        <v>Middle Income</v>
      </c>
      <c r="Z3540" s="3" t="str">
        <f t="shared" si="387"/>
        <v>Excellent</v>
      </c>
      <c r="AA3540" s="27">
        <f t="shared" si="388"/>
        <v>0.24856690147460342</v>
      </c>
      <c r="AB3540" s="3" t="str">
        <f t="shared" si="389"/>
        <v>Medium</v>
      </c>
      <c r="AC3540" s="3" t="str">
        <f t="shared" si="390"/>
        <v>High</v>
      </c>
      <c r="AD3540" s="3" t="str">
        <f t="shared" si="391"/>
        <v>No</v>
      </c>
    </row>
    <row r="3541" spans="1:30" ht="15" customHeight="1" x14ac:dyDescent="0.3">
      <c r="A3541" s="3" t="s">
        <v>3562</v>
      </c>
      <c r="B3541" s="3">
        <v>42</v>
      </c>
      <c r="C3541" s="3" t="s">
        <v>31</v>
      </c>
      <c r="D3541" s="3" t="s">
        <v>33</v>
      </c>
      <c r="E3541" s="3">
        <v>45002.863415542699</v>
      </c>
      <c r="F3541" s="3">
        <v>68</v>
      </c>
      <c r="G3541" s="3">
        <v>957.08851512145895</v>
      </c>
      <c r="H3541" s="3">
        <v>0</v>
      </c>
      <c r="I3541" s="3">
        <v>1322.74990689526</v>
      </c>
      <c r="J3541" s="3">
        <v>0</v>
      </c>
      <c r="K3541" s="3">
        <v>57.140088380565999</v>
      </c>
      <c r="L3541" s="3">
        <v>24</v>
      </c>
      <c r="M3541" s="3">
        <v>6</v>
      </c>
      <c r="N3541" s="3">
        <v>0</v>
      </c>
      <c r="O3541" s="3">
        <v>505</v>
      </c>
      <c r="P3541" s="3">
        <v>3</v>
      </c>
      <c r="Q3541" s="3">
        <v>1773.5368111733301</v>
      </c>
      <c r="R3541" s="3">
        <v>4</v>
      </c>
      <c r="S3541" s="3">
        <v>0</v>
      </c>
      <c r="T3541" s="3">
        <v>0</v>
      </c>
      <c r="U3541" s="3">
        <v>6456.0354937253196</v>
      </c>
      <c r="V3541" s="3">
        <v>1</v>
      </c>
      <c r="W3541" s="3" t="str">
        <f>IF(Bank_data3[[#This Row],[credit_risk]]=1,"High Risk","Low Risk")</f>
        <v>High Risk</v>
      </c>
      <c r="X3541" s="3" t="str">
        <f t="shared" si="385"/>
        <v>35-44</v>
      </c>
      <c r="Y3541" s="3" t="str">
        <f t="shared" si="386"/>
        <v>Low Income</v>
      </c>
      <c r="Z3541" s="3" t="str">
        <f t="shared" si="387"/>
        <v>Poor</v>
      </c>
      <c r="AA3541" s="27">
        <f t="shared" si="388"/>
        <v>3.9409421458297726E-2</v>
      </c>
      <c r="AB3541" s="3" t="str">
        <f t="shared" si="389"/>
        <v>Low</v>
      </c>
      <c r="AC3541" s="3" t="str">
        <f t="shared" si="390"/>
        <v>Medium</v>
      </c>
      <c r="AD3541" s="3" t="str">
        <f t="shared" si="391"/>
        <v>No</v>
      </c>
    </row>
    <row r="3542" spans="1:30" ht="15" customHeight="1" x14ac:dyDescent="0.3">
      <c r="A3542" s="3" t="s">
        <v>3563</v>
      </c>
      <c r="B3542" s="3">
        <v>57</v>
      </c>
      <c r="C3542" s="3" t="s">
        <v>28</v>
      </c>
      <c r="D3542" s="3" t="s">
        <v>26</v>
      </c>
      <c r="E3542" s="3">
        <v>50634.899467615498</v>
      </c>
      <c r="F3542" s="3">
        <v>23</v>
      </c>
      <c r="G3542" s="3">
        <v>1375.0056738631399</v>
      </c>
      <c r="H3542" s="3">
        <v>7</v>
      </c>
      <c r="I3542" s="3">
        <v>861.87960975395299</v>
      </c>
      <c r="J3542" s="3">
        <v>21</v>
      </c>
      <c r="K3542" s="3">
        <v>237.73712116979101</v>
      </c>
      <c r="L3542" s="3">
        <v>33</v>
      </c>
      <c r="M3542" s="3">
        <v>2</v>
      </c>
      <c r="N3542" s="3">
        <v>3</v>
      </c>
      <c r="O3542" s="3">
        <v>420</v>
      </c>
      <c r="P3542" s="3">
        <v>3</v>
      </c>
      <c r="Q3542" s="3">
        <v>0</v>
      </c>
      <c r="R3542" s="3">
        <v>7</v>
      </c>
      <c r="S3542" s="3">
        <v>0</v>
      </c>
      <c r="T3542" s="3">
        <v>0</v>
      </c>
      <c r="U3542" s="3">
        <v>4812.3482650509604</v>
      </c>
      <c r="V3542" s="3">
        <v>1</v>
      </c>
      <c r="W3542" s="3" t="str">
        <f>IF(Bank_data3[[#This Row],[credit_risk]]=1,"High Risk","Low Risk")</f>
        <v>High Risk</v>
      </c>
      <c r="X3542" s="3" t="str">
        <f t="shared" si="385"/>
        <v>55+</v>
      </c>
      <c r="Y3542" s="3" t="str">
        <f t="shared" si="386"/>
        <v>Middle Income</v>
      </c>
      <c r="Z3542" s="3" t="str">
        <f t="shared" si="387"/>
        <v>Poor</v>
      </c>
      <c r="AA3542" s="27">
        <f t="shared" si="388"/>
        <v>0</v>
      </c>
      <c r="AB3542" s="3" t="str">
        <f t="shared" si="389"/>
        <v>Medium</v>
      </c>
      <c r="AC3542" s="3" t="str">
        <f t="shared" si="390"/>
        <v>High</v>
      </c>
      <c r="AD3542" s="3" t="str">
        <f t="shared" si="391"/>
        <v>No</v>
      </c>
    </row>
    <row r="3543" spans="1:30" ht="15" customHeight="1" x14ac:dyDescent="0.3">
      <c r="A3543" s="3" t="s">
        <v>3564</v>
      </c>
      <c r="B3543" s="3">
        <v>25</v>
      </c>
      <c r="C3543" s="3" t="s">
        <v>28</v>
      </c>
      <c r="D3543" s="3" t="s">
        <v>33</v>
      </c>
      <c r="E3543" s="3">
        <v>36910.445925324697</v>
      </c>
      <c r="F3543" s="3">
        <v>81</v>
      </c>
      <c r="G3543" s="3">
        <v>1869.00815859967</v>
      </c>
      <c r="H3543" s="3">
        <v>11</v>
      </c>
      <c r="I3543" s="3">
        <v>263.98885071705303</v>
      </c>
      <c r="J3543" s="3">
        <v>5</v>
      </c>
      <c r="K3543" s="3">
        <v>645.14538278051498</v>
      </c>
      <c r="L3543" s="3">
        <v>17</v>
      </c>
      <c r="M3543" s="3">
        <v>19</v>
      </c>
      <c r="N3543" s="3">
        <v>2</v>
      </c>
      <c r="O3543" s="3">
        <v>787</v>
      </c>
      <c r="P3543" s="3">
        <v>3</v>
      </c>
      <c r="Q3543" s="3">
        <v>6047.5780271446001</v>
      </c>
      <c r="R3543" s="3">
        <v>3</v>
      </c>
      <c r="S3543" s="3">
        <v>0</v>
      </c>
      <c r="T3543" s="3">
        <v>0</v>
      </c>
      <c r="U3543" s="3">
        <v>12572.0178528831</v>
      </c>
      <c r="V3543" s="3">
        <v>0</v>
      </c>
      <c r="W3543" s="3" t="str">
        <f>IF(Bank_data3[[#This Row],[credit_risk]]=1,"High Risk","Low Risk")</f>
        <v>Low Risk</v>
      </c>
      <c r="X3543" s="3" t="str">
        <f t="shared" si="385"/>
        <v>25-34</v>
      </c>
      <c r="Y3543" s="3" t="str">
        <f t="shared" si="386"/>
        <v>Low Income</v>
      </c>
      <c r="Z3543" s="3" t="str">
        <f t="shared" si="387"/>
        <v>Very Good</v>
      </c>
      <c r="AA3543" s="27">
        <f t="shared" si="388"/>
        <v>0.16384462109668757</v>
      </c>
      <c r="AB3543" s="3" t="str">
        <f t="shared" si="389"/>
        <v>Medium</v>
      </c>
      <c r="AC3543" s="3" t="str">
        <f t="shared" si="390"/>
        <v>Medium</v>
      </c>
      <c r="AD3543" s="3" t="str">
        <f t="shared" si="391"/>
        <v>No</v>
      </c>
    </row>
    <row r="3544" spans="1:30" ht="15" customHeight="1" x14ac:dyDescent="0.3">
      <c r="A3544" s="3" t="s">
        <v>3565</v>
      </c>
      <c r="B3544" s="3">
        <v>41</v>
      </c>
      <c r="C3544" s="3" t="s">
        <v>28</v>
      </c>
      <c r="D3544" s="3" t="s">
        <v>33</v>
      </c>
      <c r="E3544" s="3">
        <v>47296.838274891801</v>
      </c>
      <c r="F3544" s="3">
        <v>72</v>
      </c>
      <c r="G3544" s="3">
        <v>1578.24001543586</v>
      </c>
      <c r="H3544" s="3">
        <v>11</v>
      </c>
      <c r="I3544" s="3">
        <v>931.32055122076304</v>
      </c>
      <c r="J3544" s="3">
        <v>29</v>
      </c>
      <c r="K3544" s="3">
        <v>414.09989411037702</v>
      </c>
      <c r="L3544" s="3">
        <v>64</v>
      </c>
      <c r="M3544" s="3">
        <v>9</v>
      </c>
      <c r="N3544" s="3">
        <v>2</v>
      </c>
      <c r="O3544" s="3">
        <v>578</v>
      </c>
      <c r="P3544" s="3">
        <v>2</v>
      </c>
      <c r="Q3544" s="3">
        <v>6009.5198586392198</v>
      </c>
      <c r="R3544" s="3">
        <v>5</v>
      </c>
      <c r="S3544" s="3">
        <v>0</v>
      </c>
      <c r="T3544" s="3">
        <v>0</v>
      </c>
      <c r="U3544" s="3">
        <v>6585.42925411134</v>
      </c>
      <c r="V3544" s="3">
        <v>1</v>
      </c>
      <c r="W3544" s="3" t="str">
        <f>IF(Bank_data3[[#This Row],[credit_risk]]=1,"High Risk","Low Risk")</f>
        <v>High Risk</v>
      </c>
      <c r="X3544" s="3" t="str">
        <f t="shared" si="385"/>
        <v>35-44</v>
      </c>
      <c r="Y3544" s="3" t="str">
        <f t="shared" si="386"/>
        <v>Low Income</v>
      </c>
      <c r="Z3544" s="3" t="str">
        <f t="shared" si="387"/>
        <v>Poor</v>
      </c>
      <c r="AA3544" s="27">
        <f t="shared" si="388"/>
        <v>0.12705965298804039</v>
      </c>
      <c r="AB3544" s="3" t="str">
        <f t="shared" si="389"/>
        <v>Medium</v>
      </c>
      <c r="AC3544" s="3" t="str">
        <f t="shared" si="390"/>
        <v>High</v>
      </c>
      <c r="AD3544" s="3" t="str">
        <f t="shared" si="391"/>
        <v>No</v>
      </c>
    </row>
    <row r="3545" spans="1:30" ht="15" customHeight="1" x14ac:dyDescent="0.3">
      <c r="A3545" s="3" t="s">
        <v>3566</v>
      </c>
      <c r="B3545" s="3">
        <v>44</v>
      </c>
      <c r="C3545" s="3" t="s">
        <v>31</v>
      </c>
      <c r="D3545" s="3" t="s">
        <v>33</v>
      </c>
      <c r="E3545" s="3">
        <v>41188.339904169799</v>
      </c>
      <c r="F3545" s="3">
        <v>7</v>
      </c>
      <c r="G3545" s="3">
        <v>1603.50075771141</v>
      </c>
      <c r="H3545" s="3">
        <v>5</v>
      </c>
      <c r="I3545" s="3">
        <v>920.567454296459</v>
      </c>
      <c r="J3545" s="3">
        <v>33</v>
      </c>
      <c r="K3545" s="3">
        <v>574.628339355972</v>
      </c>
      <c r="L3545" s="3">
        <v>27</v>
      </c>
      <c r="M3545" s="3">
        <v>14</v>
      </c>
      <c r="N3545" s="3">
        <v>5</v>
      </c>
      <c r="O3545" s="3">
        <v>836</v>
      </c>
      <c r="P3545" s="3">
        <v>3</v>
      </c>
      <c r="Q3545" s="3">
        <v>12225.2646999882</v>
      </c>
      <c r="R3545" s="3">
        <v>0</v>
      </c>
      <c r="S3545" s="3">
        <v>0</v>
      </c>
      <c r="T3545" s="3">
        <v>0</v>
      </c>
      <c r="U3545" s="3">
        <v>7451.5818597891403</v>
      </c>
      <c r="V3545" s="3">
        <v>0</v>
      </c>
      <c r="W3545" s="3" t="str">
        <f>IF(Bank_data3[[#This Row],[credit_risk]]=1,"High Risk","Low Risk")</f>
        <v>Low Risk</v>
      </c>
      <c r="X3545" s="3" t="str">
        <f t="shared" si="385"/>
        <v>35-44</v>
      </c>
      <c r="Y3545" s="3" t="str">
        <f t="shared" si="386"/>
        <v>Low Income</v>
      </c>
      <c r="Z3545" s="3" t="str">
        <f t="shared" si="387"/>
        <v>Excellent</v>
      </c>
      <c r="AA3545" s="27">
        <f t="shared" si="388"/>
        <v>0.29681372758484365</v>
      </c>
      <c r="AB3545" s="3" t="str">
        <f t="shared" si="389"/>
        <v>Medium</v>
      </c>
      <c r="AC3545" s="3" t="str">
        <f t="shared" si="390"/>
        <v>Medium</v>
      </c>
      <c r="AD3545" s="3" t="str">
        <f t="shared" si="391"/>
        <v>No</v>
      </c>
    </row>
    <row r="3546" spans="1:30" ht="15" customHeight="1" x14ac:dyDescent="0.3">
      <c r="A3546" s="3" t="s">
        <v>3567</v>
      </c>
      <c r="B3546" s="3">
        <v>37</v>
      </c>
      <c r="C3546" s="3" t="s">
        <v>28</v>
      </c>
      <c r="D3546" s="3" t="s">
        <v>26</v>
      </c>
      <c r="E3546" s="3">
        <v>48184.793269187699</v>
      </c>
      <c r="F3546" s="3">
        <v>69</v>
      </c>
      <c r="G3546" s="3">
        <v>1205.5753145451399</v>
      </c>
      <c r="H3546" s="3">
        <v>6</v>
      </c>
      <c r="I3546" s="3">
        <v>1227.8904535265499</v>
      </c>
      <c r="J3546" s="3">
        <v>12</v>
      </c>
      <c r="K3546" s="3">
        <v>633.23615058981602</v>
      </c>
      <c r="L3546" s="3">
        <v>3</v>
      </c>
      <c r="M3546" s="3">
        <v>11</v>
      </c>
      <c r="N3546" s="3">
        <v>7</v>
      </c>
      <c r="O3546" s="3">
        <v>785</v>
      </c>
      <c r="P3546" s="3">
        <v>4</v>
      </c>
      <c r="Q3546" s="3">
        <v>8691.8813670823092</v>
      </c>
      <c r="R3546" s="3">
        <v>1</v>
      </c>
      <c r="S3546" s="3">
        <v>1</v>
      </c>
      <c r="T3546" s="3">
        <v>0</v>
      </c>
      <c r="U3546" s="3">
        <v>17468.9602903267</v>
      </c>
      <c r="V3546" s="3">
        <v>1</v>
      </c>
      <c r="W3546" s="3" t="str">
        <f>IF(Bank_data3[[#This Row],[credit_risk]]=1,"High Risk","Low Risk")</f>
        <v>High Risk</v>
      </c>
      <c r="X3546" s="3" t="str">
        <f t="shared" si="385"/>
        <v>35-44</v>
      </c>
      <c r="Y3546" s="3" t="str">
        <f t="shared" si="386"/>
        <v>Low Income</v>
      </c>
      <c r="Z3546" s="3" t="str">
        <f t="shared" si="387"/>
        <v>Very Good</v>
      </c>
      <c r="AA3546" s="27">
        <f t="shared" si="388"/>
        <v>0.18038639947098059</v>
      </c>
      <c r="AB3546" s="3" t="str">
        <f t="shared" si="389"/>
        <v>Medium</v>
      </c>
      <c r="AC3546" s="3" t="str">
        <f t="shared" si="390"/>
        <v>Low</v>
      </c>
      <c r="AD3546" s="3" t="str">
        <f t="shared" si="391"/>
        <v>No</v>
      </c>
    </row>
    <row r="3547" spans="1:30" ht="15" customHeight="1" x14ac:dyDescent="0.3">
      <c r="A3547" s="3" t="s">
        <v>3568</v>
      </c>
      <c r="B3547" s="3">
        <v>36</v>
      </c>
      <c r="C3547" s="3" t="s">
        <v>23</v>
      </c>
      <c r="D3547" s="3" t="s">
        <v>24</v>
      </c>
      <c r="E3547" s="3">
        <v>41833.683146103802</v>
      </c>
      <c r="F3547" s="3">
        <v>237</v>
      </c>
      <c r="G3547" s="3">
        <v>946.77760377864797</v>
      </c>
      <c r="H3547" s="3">
        <v>5</v>
      </c>
      <c r="I3547" s="3">
        <v>691.60893074819296</v>
      </c>
      <c r="J3547" s="3">
        <v>21</v>
      </c>
      <c r="K3547" s="3">
        <v>170.46410176763899</v>
      </c>
      <c r="L3547" s="3">
        <v>20</v>
      </c>
      <c r="M3547" s="3">
        <v>15</v>
      </c>
      <c r="N3547" s="3">
        <v>4</v>
      </c>
      <c r="O3547" s="3">
        <v>807</v>
      </c>
      <c r="P3547" s="3">
        <v>2</v>
      </c>
      <c r="Q3547" s="3">
        <v>6289.26595471368</v>
      </c>
      <c r="R3547" s="3">
        <v>6</v>
      </c>
      <c r="S3547" s="3">
        <v>0</v>
      </c>
      <c r="T3547" s="3">
        <v>0</v>
      </c>
      <c r="U3547" s="3">
        <v>12640.881054747701</v>
      </c>
      <c r="V3547" s="3">
        <v>1</v>
      </c>
      <c r="W3547" s="3" t="str">
        <f>IF(Bank_data3[[#This Row],[credit_risk]]=1,"High Risk","Low Risk")</f>
        <v>High Risk</v>
      </c>
      <c r="X3547" s="3" t="str">
        <f t="shared" si="385"/>
        <v>35-44</v>
      </c>
      <c r="Y3547" s="3" t="str">
        <f t="shared" si="386"/>
        <v>Low Income</v>
      </c>
      <c r="Z3547" s="3" t="str">
        <f t="shared" si="387"/>
        <v>Excellent</v>
      </c>
      <c r="AA3547" s="27">
        <f t="shared" si="388"/>
        <v>0.15033976168793145</v>
      </c>
      <c r="AB3547" s="3" t="str">
        <f t="shared" si="389"/>
        <v>Low</v>
      </c>
      <c r="AC3547" s="3" t="str">
        <f t="shared" si="390"/>
        <v>Medium</v>
      </c>
      <c r="AD3547" s="3" t="str">
        <f t="shared" si="391"/>
        <v>No</v>
      </c>
    </row>
    <row r="3548" spans="1:30" ht="15" customHeight="1" x14ac:dyDescent="0.3">
      <c r="A3548" s="3" t="s">
        <v>3569</v>
      </c>
      <c r="B3548" s="3">
        <v>31</v>
      </c>
      <c r="C3548" s="3" t="s">
        <v>28</v>
      </c>
      <c r="D3548" s="3" t="s">
        <v>26</v>
      </c>
      <c r="E3548" s="3">
        <v>59431.133730884001</v>
      </c>
      <c r="F3548" s="3">
        <v>173</v>
      </c>
      <c r="G3548" s="3">
        <v>2030.4803886380701</v>
      </c>
      <c r="H3548" s="3">
        <v>9</v>
      </c>
      <c r="I3548" s="3">
        <v>804.198624128505</v>
      </c>
      <c r="J3548" s="3">
        <v>5</v>
      </c>
      <c r="K3548" s="3">
        <v>168.40946955820601</v>
      </c>
      <c r="L3548" s="3">
        <v>69</v>
      </c>
      <c r="M3548" s="3">
        <v>18</v>
      </c>
      <c r="N3548" s="3">
        <v>5</v>
      </c>
      <c r="O3548" s="3">
        <v>518</v>
      </c>
      <c r="P3548" s="3">
        <v>5</v>
      </c>
      <c r="Q3548" s="3">
        <v>8503.1440445494809</v>
      </c>
      <c r="R3548" s="3">
        <v>7</v>
      </c>
      <c r="S3548" s="3">
        <v>0</v>
      </c>
      <c r="T3548" s="3">
        <v>0</v>
      </c>
      <c r="U3548" s="3">
        <v>4438.0067411291902</v>
      </c>
      <c r="V3548" s="3">
        <v>1</v>
      </c>
      <c r="W3548" s="3" t="str">
        <f>IF(Bank_data3[[#This Row],[credit_risk]]=1,"High Risk","Low Risk")</f>
        <v>High Risk</v>
      </c>
      <c r="X3548" s="3" t="str">
        <f t="shared" si="385"/>
        <v>25-34</v>
      </c>
      <c r="Y3548" s="3" t="str">
        <f t="shared" si="386"/>
        <v>Middle Income</v>
      </c>
      <c r="Z3548" s="3" t="str">
        <f t="shared" si="387"/>
        <v>Poor</v>
      </c>
      <c r="AA3548" s="27">
        <f t="shared" si="388"/>
        <v>0.14307558195092507</v>
      </c>
      <c r="AB3548" s="3" t="str">
        <f t="shared" si="389"/>
        <v>Medium</v>
      </c>
      <c r="AC3548" s="3" t="str">
        <f t="shared" si="390"/>
        <v>High</v>
      </c>
      <c r="AD3548" s="3" t="str">
        <f t="shared" si="391"/>
        <v>No</v>
      </c>
    </row>
    <row r="3549" spans="1:30" ht="15" customHeight="1" x14ac:dyDescent="0.3">
      <c r="A3549" s="3" t="s">
        <v>3570</v>
      </c>
      <c r="B3549" s="3">
        <v>25</v>
      </c>
      <c r="C3549" s="3" t="s">
        <v>28</v>
      </c>
      <c r="D3549" s="3" t="s">
        <v>26</v>
      </c>
      <c r="E3549" s="3">
        <v>64731.297197289801</v>
      </c>
      <c r="F3549" s="3">
        <v>18</v>
      </c>
      <c r="G3549" s="3">
        <v>816.57281674571504</v>
      </c>
      <c r="H3549" s="3">
        <v>6</v>
      </c>
      <c r="I3549" s="3">
        <v>575.01726991673195</v>
      </c>
      <c r="J3549" s="3">
        <v>40</v>
      </c>
      <c r="K3549" s="3">
        <v>788.23514111252996</v>
      </c>
      <c r="L3549" s="3">
        <v>20</v>
      </c>
      <c r="M3549" s="3">
        <v>11</v>
      </c>
      <c r="N3549" s="3">
        <v>5</v>
      </c>
      <c r="O3549" s="3">
        <v>499</v>
      </c>
      <c r="P3549" s="3">
        <v>5</v>
      </c>
      <c r="Q3549" s="3">
        <v>9971.7654565102202</v>
      </c>
      <c r="R3549" s="3">
        <v>6</v>
      </c>
      <c r="S3549" s="3">
        <v>0</v>
      </c>
      <c r="T3549" s="3">
        <v>0</v>
      </c>
      <c r="U3549" s="3">
        <v>8423.2393293856203</v>
      </c>
      <c r="V3549" s="3">
        <v>1</v>
      </c>
      <c r="W3549" s="3" t="str">
        <f>IF(Bank_data3[[#This Row],[credit_risk]]=1,"High Risk","Low Risk")</f>
        <v>High Risk</v>
      </c>
      <c r="X3549" s="3" t="str">
        <f t="shared" si="385"/>
        <v>25-34</v>
      </c>
      <c r="Y3549" s="3" t="str">
        <f t="shared" si="386"/>
        <v>Middle Income</v>
      </c>
      <c r="Z3549" s="3" t="str">
        <f t="shared" si="387"/>
        <v>Poor</v>
      </c>
      <c r="AA3549" s="27">
        <f t="shared" si="388"/>
        <v>0.15404859609282978</v>
      </c>
      <c r="AB3549" s="3" t="str">
        <f t="shared" si="389"/>
        <v>Low</v>
      </c>
      <c r="AC3549" s="3" t="str">
        <f t="shared" si="390"/>
        <v>Medium</v>
      </c>
      <c r="AD3549" s="3" t="str">
        <f t="shared" si="391"/>
        <v>No</v>
      </c>
    </row>
    <row r="3550" spans="1:30" ht="15" customHeight="1" x14ac:dyDescent="0.3">
      <c r="A3550" s="3" t="s">
        <v>3571</v>
      </c>
      <c r="B3550" s="3">
        <v>45</v>
      </c>
      <c r="C3550" s="3" t="s">
        <v>28</v>
      </c>
      <c r="D3550" s="3" t="s">
        <v>26</v>
      </c>
      <c r="E3550" s="3">
        <v>43165.1152361356</v>
      </c>
      <c r="F3550" s="3">
        <v>101</v>
      </c>
      <c r="G3550" s="3">
        <v>980.30372962262197</v>
      </c>
      <c r="H3550" s="3">
        <v>8</v>
      </c>
      <c r="I3550" s="3">
        <v>1009.28201489746</v>
      </c>
      <c r="J3550" s="3">
        <v>45</v>
      </c>
      <c r="K3550" s="3">
        <v>403.46707574579</v>
      </c>
      <c r="L3550" s="3">
        <v>19</v>
      </c>
      <c r="M3550" s="3">
        <v>1</v>
      </c>
      <c r="N3550" s="3">
        <v>0</v>
      </c>
      <c r="O3550" s="3">
        <v>382</v>
      </c>
      <c r="P3550" s="3">
        <v>3</v>
      </c>
      <c r="Q3550" s="3">
        <v>6985.29894834071</v>
      </c>
      <c r="R3550" s="3">
        <v>1</v>
      </c>
      <c r="S3550" s="3">
        <v>0</v>
      </c>
      <c r="T3550" s="3">
        <v>0</v>
      </c>
      <c r="U3550" s="3">
        <v>12464.618287372299</v>
      </c>
      <c r="V3550" s="3">
        <v>1</v>
      </c>
      <c r="W3550" s="3" t="str">
        <f>IF(Bank_data3[[#This Row],[credit_risk]]=1,"High Risk","Low Risk")</f>
        <v>High Risk</v>
      </c>
      <c r="X3550" s="3" t="str">
        <f t="shared" si="385"/>
        <v>45-54</v>
      </c>
      <c r="Y3550" s="3" t="str">
        <f t="shared" si="386"/>
        <v>Low Income</v>
      </c>
      <c r="Z3550" s="3" t="str">
        <f t="shared" si="387"/>
        <v>Poor</v>
      </c>
      <c r="AA3550" s="27">
        <f t="shared" si="388"/>
        <v>0.16182741341306509</v>
      </c>
      <c r="AB3550" s="3" t="str">
        <f t="shared" si="389"/>
        <v>Low</v>
      </c>
      <c r="AC3550" s="3" t="str">
        <f t="shared" si="390"/>
        <v>Medium</v>
      </c>
      <c r="AD3550" s="3" t="str">
        <f t="shared" si="391"/>
        <v>No</v>
      </c>
    </row>
    <row r="3551" spans="1:30" ht="15" customHeight="1" x14ac:dyDescent="0.3">
      <c r="A3551" s="3" t="s">
        <v>3572</v>
      </c>
      <c r="B3551" s="3">
        <v>46</v>
      </c>
      <c r="C3551" s="3" t="s">
        <v>28</v>
      </c>
      <c r="D3551" s="3" t="s">
        <v>33</v>
      </c>
      <c r="E3551" s="3">
        <v>35386.165960398801</v>
      </c>
      <c r="F3551" s="3">
        <v>75</v>
      </c>
      <c r="G3551" s="3">
        <v>989.69056679207301</v>
      </c>
      <c r="H3551" s="3">
        <v>4</v>
      </c>
      <c r="I3551" s="3">
        <v>525.77838041373298</v>
      </c>
      <c r="J3551" s="3">
        <v>23</v>
      </c>
      <c r="K3551" s="3">
        <v>331.04367601671601</v>
      </c>
      <c r="L3551" s="3">
        <v>40</v>
      </c>
      <c r="M3551" s="3">
        <v>7</v>
      </c>
      <c r="N3551" s="3">
        <v>6</v>
      </c>
      <c r="O3551" s="3">
        <v>575</v>
      </c>
      <c r="P3551" s="3">
        <v>1</v>
      </c>
      <c r="Q3551" s="3">
        <v>12233.663499398899</v>
      </c>
      <c r="R3551" s="3">
        <v>3</v>
      </c>
      <c r="S3551" s="3">
        <v>0</v>
      </c>
      <c r="T3551" s="3">
        <v>0</v>
      </c>
      <c r="U3551" s="3">
        <v>5064.6444017639396</v>
      </c>
      <c r="V3551" s="3">
        <v>1</v>
      </c>
      <c r="W3551" s="3" t="str">
        <f>IF(Bank_data3[[#This Row],[credit_risk]]=1,"High Risk","Low Risk")</f>
        <v>High Risk</v>
      </c>
      <c r="X3551" s="3" t="str">
        <f t="shared" si="385"/>
        <v>45-54</v>
      </c>
      <c r="Y3551" s="3" t="str">
        <f t="shared" si="386"/>
        <v>Low Income</v>
      </c>
      <c r="Z3551" s="3" t="str">
        <f t="shared" si="387"/>
        <v>Poor</v>
      </c>
      <c r="AA3551" s="27">
        <f t="shared" si="388"/>
        <v>0.34571881884829736</v>
      </c>
      <c r="AB3551" s="3" t="str">
        <f t="shared" si="389"/>
        <v>Low</v>
      </c>
      <c r="AC3551" s="3" t="str">
        <f t="shared" si="390"/>
        <v>High</v>
      </c>
      <c r="AD3551" s="3" t="str">
        <f t="shared" si="391"/>
        <v>No</v>
      </c>
    </row>
    <row r="3552" spans="1:30" ht="15" customHeight="1" x14ac:dyDescent="0.3">
      <c r="A3552" s="3" t="s">
        <v>3573</v>
      </c>
      <c r="B3552" s="3">
        <v>27</v>
      </c>
      <c r="C3552" s="3" t="s">
        <v>28</v>
      </c>
      <c r="D3552" s="3" t="s">
        <v>24</v>
      </c>
      <c r="E3552" s="3">
        <v>62809.191215315099</v>
      </c>
      <c r="F3552" s="3">
        <v>37</v>
      </c>
      <c r="G3552" s="3">
        <v>1234.86119949153</v>
      </c>
      <c r="H3552" s="3">
        <v>0</v>
      </c>
      <c r="I3552" s="3">
        <v>487.45331902191998</v>
      </c>
      <c r="J3552" s="3">
        <v>20</v>
      </c>
      <c r="K3552" s="3">
        <v>592.55006999703096</v>
      </c>
      <c r="L3552" s="3">
        <v>52</v>
      </c>
      <c r="M3552" s="3">
        <v>12</v>
      </c>
      <c r="N3552" s="3">
        <v>0</v>
      </c>
      <c r="O3552" s="3">
        <v>521</v>
      </c>
      <c r="P3552" s="3">
        <v>0</v>
      </c>
      <c r="Q3552" s="3">
        <v>17684.466378175101</v>
      </c>
      <c r="R3552" s="3">
        <v>1</v>
      </c>
      <c r="S3552" s="3">
        <v>0</v>
      </c>
      <c r="T3552" s="3">
        <v>0</v>
      </c>
      <c r="U3552" s="3">
        <v>14419.4360661381</v>
      </c>
      <c r="V3552" s="3">
        <v>1</v>
      </c>
      <c r="W3552" s="3" t="str">
        <f>IF(Bank_data3[[#This Row],[credit_risk]]=1,"High Risk","Low Risk")</f>
        <v>High Risk</v>
      </c>
      <c r="X3552" s="3" t="str">
        <f t="shared" si="385"/>
        <v>25-34</v>
      </c>
      <c r="Y3552" s="3" t="str">
        <f t="shared" si="386"/>
        <v>Middle Income</v>
      </c>
      <c r="Z3552" s="3" t="str">
        <f t="shared" si="387"/>
        <v>Poor</v>
      </c>
      <c r="AA3552" s="27">
        <f t="shared" si="388"/>
        <v>0.28155857504280368</v>
      </c>
      <c r="AB3552" s="3" t="str">
        <f t="shared" si="389"/>
        <v>Medium</v>
      </c>
      <c r="AC3552" s="3" t="str">
        <f t="shared" si="390"/>
        <v>High</v>
      </c>
      <c r="AD3552" s="3" t="str">
        <f t="shared" si="391"/>
        <v>No</v>
      </c>
    </row>
    <row r="3553" spans="1:30" ht="15" customHeight="1" x14ac:dyDescent="0.3">
      <c r="A3553" s="3" t="s">
        <v>3574</v>
      </c>
      <c r="B3553" s="3">
        <v>38</v>
      </c>
      <c r="C3553" s="3" t="s">
        <v>23</v>
      </c>
      <c r="D3553" s="3" t="s">
        <v>26</v>
      </c>
      <c r="E3553" s="3">
        <v>53325.658630192003</v>
      </c>
      <c r="F3553" s="3">
        <v>85</v>
      </c>
      <c r="G3553" s="3">
        <v>363.79383606658701</v>
      </c>
      <c r="H3553" s="3">
        <v>0</v>
      </c>
      <c r="I3553" s="3">
        <v>776.27086177702802</v>
      </c>
      <c r="J3553" s="3">
        <v>38</v>
      </c>
      <c r="K3553" s="3">
        <v>744.84213856508904</v>
      </c>
      <c r="L3553" s="3">
        <v>61</v>
      </c>
      <c r="M3553" s="3">
        <v>0</v>
      </c>
      <c r="N3553" s="3">
        <v>6</v>
      </c>
      <c r="O3553" s="3">
        <v>840</v>
      </c>
      <c r="P3553" s="3">
        <v>2</v>
      </c>
      <c r="Q3553" s="3">
        <v>8107.6160471765197</v>
      </c>
      <c r="R3553" s="3">
        <v>6</v>
      </c>
      <c r="S3553" s="3">
        <v>0</v>
      </c>
      <c r="T3553" s="3">
        <v>0</v>
      </c>
      <c r="U3553" s="3">
        <v>10006.5660898805</v>
      </c>
      <c r="V3553" s="3">
        <v>1</v>
      </c>
      <c r="W3553" s="3" t="str">
        <f>IF(Bank_data3[[#This Row],[credit_risk]]=1,"High Risk","Low Risk")</f>
        <v>High Risk</v>
      </c>
      <c r="X3553" s="3" t="str">
        <f t="shared" si="385"/>
        <v>35-44</v>
      </c>
      <c r="Y3553" s="3" t="str">
        <f t="shared" si="386"/>
        <v>Middle Income</v>
      </c>
      <c r="Z3553" s="3" t="str">
        <f t="shared" si="387"/>
        <v>Excellent</v>
      </c>
      <c r="AA3553" s="27">
        <f t="shared" si="388"/>
        <v>0.15203967949841948</v>
      </c>
      <c r="AB3553" s="3" t="str">
        <f t="shared" si="389"/>
        <v>Low</v>
      </c>
      <c r="AC3553" s="3" t="str">
        <f t="shared" si="390"/>
        <v>High</v>
      </c>
      <c r="AD3553" s="3" t="str">
        <f t="shared" si="391"/>
        <v>No</v>
      </c>
    </row>
    <row r="3554" spans="1:30" ht="15" customHeight="1" x14ac:dyDescent="0.3">
      <c r="A3554" s="3" t="s">
        <v>3575</v>
      </c>
      <c r="B3554" s="3">
        <v>61</v>
      </c>
      <c r="C3554" s="3" t="s">
        <v>23</v>
      </c>
      <c r="D3554" s="3" t="s">
        <v>26</v>
      </c>
      <c r="E3554" s="3">
        <v>43398.750586693597</v>
      </c>
      <c r="F3554" s="3">
        <v>173</v>
      </c>
      <c r="G3554" s="3">
        <v>376.09183321989798</v>
      </c>
      <c r="H3554" s="3">
        <v>8</v>
      </c>
      <c r="I3554" s="3">
        <v>370.94768004366</v>
      </c>
      <c r="J3554" s="3">
        <v>22</v>
      </c>
      <c r="K3554" s="3">
        <v>694.65275018039597</v>
      </c>
      <c r="L3554" s="3">
        <v>30</v>
      </c>
      <c r="M3554" s="3">
        <v>1</v>
      </c>
      <c r="N3554" s="3">
        <v>7</v>
      </c>
      <c r="O3554" s="3">
        <v>361</v>
      </c>
      <c r="P3554" s="3">
        <v>1</v>
      </c>
      <c r="Q3554" s="3">
        <v>12497.2639290183</v>
      </c>
      <c r="R3554" s="3">
        <v>6</v>
      </c>
      <c r="S3554" s="3">
        <v>0</v>
      </c>
      <c r="T3554" s="3">
        <v>0</v>
      </c>
      <c r="U3554" s="3">
        <v>18303.573645795099</v>
      </c>
      <c r="V3554" s="3">
        <v>1</v>
      </c>
      <c r="W3554" s="3" t="str">
        <f>IF(Bank_data3[[#This Row],[credit_risk]]=1,"High Risk","Low Risk")</f>
        <v>High Risk</v>
      </c>
      <c r="X3554" s="3" t="str">
        <f t="shared" si="385"/>
        <v>55+</v>
      </c>
      <c r="Y3554" s="3" t="str">
        <f t="shared" si="386"/>
        <v>Low Income</v>
      </c>
      <c r="Z3554" s="3" t="str">
        <f t="shared" si="387"/>
        <v>Poor</v>
      </c>
      <c r="AA3554" s="27">
        <f t="shared" si="388"/>
        <v>0.2879636800615652</v>
      </c>
      <c r="AB3554" s="3" t="str">
        <f t="shared" si="389"/>
        <v>Low</v>
      </c>
      <c r="AC3554" s="3" t="str">
        <f t="shared" si="390"/>
        <v>High</v>
      </c>
      <c r="AD3554" s="3" t="str">
        <f t="shared" si="391"/>
        <v>No</v>
      </c>
    </row>
    <row r="3555" spans="1:30" ht="15" customHeight="1" x14ac:dyDescent="0.3">
      <c r="A3555" s="3" t="s">
        <v>3576</v>
      </c>
      <c r="B3555" s="3">
        <v>20</v>
      </c>
      <c r="C3555" s="3" t="s">
        <v>28</v>
      </c>
      <c r="D3555" s="3" t="s">
        <v>24</v>
      </c>
      <c r="E3555" s="3">
        <v>74759.934440537705</v>
      </c>
      <c r="F3555" s="3">
        <v>112</v>
      </c>
      <c r="G3555" s="3">
        <v>1934.44950388235</v>
      </c>
      <c r="H3555" s="3">
        <v>4</v>
      </c>
      <c r="I3555" s="3">
        <v>1360.74592648873</v>
      </c>
      <c r="J3555" s="3">
        <v>4</v>
      </c>
      <c r="K3555" s="3">
        <v>615.45544275321004</v>
      </c>
      <c r="L3555" s="3">
        <v>24</v>
      </c>
      <c r="M3555" s="3">
        <v>13</v>
      </c>
      <c r="N3555" s="3">
        <v>3</v>
      </c>
      <c r="O3555" s="3">
        <v>697</v>
      </c>
      <c r="P3555" s="3">
        <v>0</v>
      </c>
      <c r="Q3555" s="3">
        <v>24418.586499750101</v>
      </c>
      <c r="R3555" s="3">
        <v>0</v>
      </c>
      <c r="S3555" s="3">
        <v>0</v>
      </c>
      <c r="T3555" s="3">
        <v>0</v>
      </c>
      <c r="U3555" s="3">
        <v>6764.5316452549896</v>
      </c>
      <c r="V3555" s="3">
        <v>0</v>
      </c>
      <c r="W3555" s="3" t="str">
        <f>IF(Bank_data3[[#This Row],[credit_risk]]=1,"High Risk","Low Risk")</f>
        <v>Low Risk</v>
      </c>
      <c r="X3555" s="3" t="str">
        <f t="shared" si="385"/>
        <v>18-24</v>
      </c>
      <c r="Y3555" s="3" t="str">
        <f t="shared" si="386"/>
        <v>Middle Income</v>
      </c>
      <c r="Z3555" s="3" t="str">
        <f t="shared" si="387"/>
        <v>Good</v>
      </c>
      <c r="AA3555" s="27">
        <f t="shared" si="388"/>
        <v>0.3266266441040297</v>
      </c>
      <c r="AB3555" s="3" t="str">
        <f t="shared" si="389"/>
        <v>Medium</v>
      </c>
      <c r="AC3555" s="3" t="str">
        <f t="shared" si="390"/>
        <v>Medium</v>
      </c>
      <c r="AD3555" s="3" t="str">
        <f t="shared" si="391"/>
        <v>No</v>
      </c>
    </row>
    <row r="3556" spans="1:30" ht="15" customHeight="1" x14ac:dyDescent="0.3">
      <c r="A3556" s="3" t="s">
        <v>3577</v>
      </c>
      <c r="B3556" s="3">
        <v>48</v>
      </c>
      <c r="C3556" s="3" t="s">
        <v>31</v>
      </c>
      <c r="D3556" s="3" t="s">
        <v>24</v>
      </c>
      <c r="E3556" s="3">
        <v>39829.383311603102</v>
      </c>
      <c r="F3556" s="3">
        <v>228</v>
      </c>
      <c r="G3556" s="3">
        <v>1943.55708801386</v>
      </c>
      <c r="H3556" s="3">
        <v>10</v>
      </c>
      <c r="I3556" s="3">
        <v>1474.54335470966</v>
      </c>
      <c r="J3556" s="3">
        <v>6</v>
      </c>
      <c r="K3556" s="3">
        <v>789.41221313629296</v>
      </c>
      <c r="L3556" s="3">
        <v>68</v>
      </c>
      <c r="M3556" s="3">
        <v>3</v>
      </c>
      <c r="N3556" s="3">
        <v>7</v>
      </c>
      <c r="O3556" s="3">
        <v>465</v>
      </c>
      <c r="P3556" s="3">
        <v>4</v>
      </c>
      <c r="Q3556" s="3">
        <v>13470.4429867858</v>
      </c>
      <c r="R3556" s="3">
        <v>6</v>
      </c>
      <c r="S3556" s="3">
        <v>0</v>
      </c>
      <c r="T3556" s="3">
        <v>0</v>
      </c>
      <c r="U3556" s="3">
        <v>10609.9789029452</v>
      </c>
      <c r="V3556" s="3">
        <v>1</v>
      </c>
      <c r="W3556" s="3" t="str">
        <f>IF(Bank_data3[[#This Row],[credit_risk]]=1,"High Risk","Low Risk")</f>
        <v>High Risk</v>
      </c>
      <c r="X3556" s="3" t="str">
        <f t="shared" si="385"/>
        <v>45-54</v>
      </c>
      <c r="Y3556" s="3" t="str">
        <f t="shared" si="386"/>
        <v>Low Income</v>
      </c>
      <c r="Z3556" s="3" t="str">
        <f t="shared" si="387"/>
        <v>Poor</v>
      </c>
      <c r="AA3556" s="27">
        <f t="shared" si="388"/>
        <v>0.33820365435739969</v>
      </c>
      <c r="AB3556" s="3" t="str">
        <f t="shared" si="389"/>
        <v>Medium</v>
      </c>
      <c r="AC3556" s="3" t="str">
        <f t="shared" si="390"/>
        <v>High</v>
      </c>
      <c r="AD3556" s="3" t="str">
        <f t="shared" si="391"/>
        <v>No</v>
      </c>
    </row>
    <row r="3557" spans="1:30" ht="15" customHeight="1" x14ac:dyDescent="0.3">
      <c r="A3557" s="3" t="s">
        <v>3578</v>
      </c>
      <c r="B3557" s="3">
        <v>64</v>
      </c>
      <c r="C3557" s="3" t="s">
        <v>28</v>
      </c>
      <c r="D3557" s="3" t="s">
        <v>24</v>
      </c>
      <c r="E3557" s="3">
        <v>14127.1463177568</v>
      </c>
      <c r="F3557" s="3">
        <v>41</v>
      </c>
      <c r="G3557" s="3">
        <v>1748.54690560667</v>
      </c>
      <c r="H3557" s="3">
        <v>1</v>
      </c>
      <c r="I3557" s="3">
        <v>641.243470102365</v>
      </c>
      <c r="J3557" s="3">
        <v>2</v>
      </c>
      <c r="K3557" s="3">
        <v>627.39826637962301</v>
      </c>
      <c r="L3557" s="3">
        <v>71</v>
      </c>
      <c r="M3557" s="3">
        <v>5</v>
      </c>
      <c r="N3557" s="3">
        <v>5</v>
      </c>
      <c r="O3557" s="3">
        <v>430</v>
      </c>
      <c r="P3557" s="3">
        <v>1</v>
      </c>
      <c r="Q3557" s="3">
        <v>18542.292983040701</v>
      </c>
      <c r="R3557" s="3">
        <v>7</v>
      </c>
      <c r="S3557" s="3">
        <v>0</v>
      </c>
      <c r="T3557" s="3">
        <v>0</v>
      </c>
      <c r="U3557" s="3">
        <v>4765.6335261160302</v>
      </c>
      <c r="V3557" s="3">
        <v>1</v>
      </c>
      <c r="W3557" s="3" t="str">
        <f>IF(Bank_data3[[#This Row],[credit_risk]]=1,"High Risk","Low Risk")</f>
        <v>High Risk</v>
      </c>
      <c r="X3557" s="3" t="str">
        <f t="shared" si="385"/>
        <v>55+</v>
      </c>
      <c r="Y3557" s="3" t="str">
        <f t="shared" si="386"/>
        <v>Low Income</v>
      </c>
      <c r="Z3557" s="3" t="str">
        <f t="shared" si="387"/>
        <v>Poor</v>
      </c>
      <c r="AA3557" s="27">
        <f t="shared" si="388"/>
        <v>1.3125292657112484</v>
      </c>
      <c r="AB3557" s="3" t="str">
        <f t="shared" si="389"/>
        <v>Medium</v>
      </c>
      <c r="AC3557" s="3" t="str">
        <f t="shared" si="390"/>
        <v>High</v>
      </c>
      <c r="AD3557" s="3" t="str">
        <f t="shared" si="391"/>
        <v>No</v>
      </c>
    </row>
    <row r="3558" spans="1:30" ht="15" customHeight="1" x14ac:dyDescent="0.3">
      <c r="A3558" s="3" t="s">
        <v>3579</v>
      </c>
      <c r="B3558" s="3">
        <v>68</v>
      </c>
      <c r="C3558" s="3" t="s">
        <v>28</v>
      </c>
      <c r="D3558" s="3" t="s">
        <v>33</v>
      </c>
      <c r="E3558" s="3">
        <v>37256.731328624002</v>
      </c>
      <c r="F3558" s="3">
        <v>12</v>
      </c>
      <c r="G3558" s="3">
        <v>2600.1516982529802</v>
      </c>
      <c r="H3558" s="3">
        <v>2</v>
      </c>
      <c r="I3558" s="3">
        <v>314.691747704992</v>
      </c>
      <c r="J3558" s="3">
        <v>12</v>
      </c>
      <c r="K3558" s="3">
        <v>361.47074814327999</v>
      </c>
      <c r="L3558" s="3">
        <v>16</v>
      </c>
      <c r="M3558" s="3">
        <v>12</v>
      </c>
      <c r="N3558" s="3">
        <v>5</v>
      </c>
      <c r="O3558" s="3">
        <v>610</v>
      </c>
      <c r="P3558" s="3">
        <v>4</v>
      </c>
      <c r="Q3558" s="3">
        <v>9164.5993449153193</v>
      </c>
      <c r="R3558" s="3">
        <v>6</v>
      </c>
      <c r="S3558" s="3">
        <v>0</v>
      </c>
      <c r="T3558" s="3">
        <v>0</v>
      </c>
      <c r="U3558" s="3">
        <v>7599.1297389108904</v>
      </c>
      <c r="V3558" s="3">
        <v>1</v>
      </c>
      <c r="W3558" s="3" t="str">
        <f>IF(Bank_data3[[#This Row],[credit_risk]]=1,"High Risk","Low Risk")</f>
        <v>High Risk</v>
      </c>
      <c r="X3558" s="3" t="str">
        <f t="shared" si="385"/>
        <v>55+</v>
      </c>
      <c r="Y3558" s="3" t="str">
        <f t="shared" si="386"/>
        <v>Low Income</v>
      </c>
      <c r="Z3558" s="3" t="str">
        <f t="shared" si="387"/>
        <v>Fair</v>
      </c>
      <c r="AA3558" s="27">
        <f t="shared" si="388"/>
        <v>0.2459850614397362</v>
      </c>
      <c r="AB3558" s="3" t="str">
        <f t="shared" si="389"/>
        <v>Medium</v>
      </c>
      <c r="AC3558" s="3" t="str">
        <f t="shared" si="390"/>
        <v>Medium</v>
      </c>
      <c r="AD3558" s="3" t="str">
        <f t="shared" si="391"/>
        <v>No</v>
      </c>
    </row>
    <row r="3559" spans="1:30" ht="15" customHeight="1" x14ac:dyDescent="0.3">
      <c r="A3559" s="3" t="s">
        <v>3580</v>
      </c>
      <c r="B3559" s="3">
        <v>54</v>
      </c>
      <c r="C3559" s="3" t="s">
        <v>28</v>
      </c>
      <c r="D3559" s="3" t="s">
        <v>24</v>
      </c>
      <c r="E3559" s="3">
        <v>79130.812584043597</v>
      </c>
      <c r="F3559" s="3">
        <v>204</v>
      </c>
      <c r="G3559" s="3">
        <v>794.22539818988901</v>
      </c>
      <c r="H3559" s="3">
        <v>0</v>
      </c>
      <c r="I3559" s="3">
        <v>917.80721361572205</v>
      </c>
      <c r="J3559" s="3">
        <v>11</v>
      </c>
      <c r="K3559" s="3">
        <v>565.53919009067704</v>
      </c>
      <c r="L3559" s="3">
        <v>78</v>
      </c>
      <c r="M3559" s="3">
        <v>8</v>
      </c>
      <c r="N3559" s="3">
        <v>8</v>
      </c>
      <c r="O3559" s="3">
        <v>505</v>
      </c>
      <c r="P3559" s="3">
        <v>4</v>
      </c>
      <c r="Q3559" s="3">
        <v>19014.199886214901</v>
      </c>
      <c r="R3559" s="3">
        <v>1</v>
      </c>
      <c r="S3559" s="3">
        <v>0</v>
      </c>
      <c r="T3559" s="3">
        <v>0</v>
      </c>
      <c r="U3559" s="3">
        <v>5347.0435595706203</v>
      </c>
      <c r="V3559" s="3">
        <v>1</v>
      </c>
      <c r="W3559" s="3" t="str">
        <f>IF(Bank_data3[[#This Row],[credit_risk]]=1,"High Risk","Low Risk")</f>
        <v>High Risk</v>
      </c>
      <c r="X3559" s="3" t="str">
        <f t="shared" si="385"/>
        <v>45-54</v>
      </c>
      <c r="Y3559" s="3" t="str">
        <f t="shared" si="386"/>
        <v>Middle Income</v>
      </c>
      <c r="Z3559" s="3" t="str">
        <f t="shared" si="387"/>
        <v>Poor</v>
      </c>
      <c r="AA3559" s="27">
        <f t="shared" si="388"/>
        <v>0.24028819198615226</v>
      </c>
      <c r="AB3559" s="3" t="str">
        <f t="shared" si="389"/>
        <v>Low</v>
      </c>
      <c r="AC3559" s="3" t="str">
        <f t="shared" si="390"/>
        <v>High</v>
      </c>
      <c r="AD3559" s="3" t="str">
        <f t="shared" si="391"/>
        <v>No</v>
      </c>
    </row>
    <row r="3560" spans="1:30" ht="15" customHeight="1" x14ac:dyDescent="0.3">
      <c r="A3560" s="3" t="s">
        <v>3581</v>
      </c>
      <c r="B3560" s="3">
        <v>59</v>
      </c>
      <c r="C3560" s="3" t="s">
        <v>31</v>
      </c>
      <c r="D3560" s="3" t="s">
        <v>33</v>
      </c>
      <c r="E3560" s="3">
        <v>44281.332840797499</v>
      </c>
      <c r="F3560" s="3">
        <v>150</v>
      </c>
      <c r="G3560" s="3">
        <v>119.77512867733201</v>
      </c>
      <c r="H3560" s="3">
        <v>5</v>
      </c>
      <c r="I3560" s="3">
        <v>631.26411871087703</v>
      </c>
      <c r="J3560" s="3">
        <v>5</v>
      </c>
      <c r="K3560" s="3">
        <v>695.834863846703</v>
      </c>
      <c r="L3560" s="3">
        <v>19</v>
      </c>
      <c r="M3560" s="3">
        <v>15</v>
      </c>
      <c r="N3560" s="3">
        <v>5</v>
      </c>
      <c r="O3560" s="3">
        <v>704</v>
      </c>
      <c r="P3560" s="3">
        <v>1</v>
      </c>
      <c r="Q3560" s="3">
        <v>7178.0838393480799</v>
      </c>
      <c r="R3560" s="3">
        <v>7</v>
      </c>
      <c r="S3560" s="3">
        <v>0</v>
      </c>
      <c r="T3560" s="3">
        <v>0</v>
      </c>
      <c r="U3560" s="3">
        <v>12644.969688409399</v>
      </c>
      <c r="V3560" s="3">
        <v>1</v>
      </c>
      <c r="W3560" s="3" t="str">
        <f>IF(Bank_data3[[#This Row],[credit_risk]]=1,"High Risk","Low Risk")</f>
        <v>High Risk</v>
      </c>
      <c r="X3560" s="3" t="str">
        <f t="shared" si="385"/>
        <v>55+</v>
      </c>
      <c r="Y3560" s="3" t="str">
        <f t="shared" si="386"/>
        <v>Low Income</v>
      </c>
      <c r="Z3560" s="3" t="str">
        <f t="shared" si="387"/>
        <v>Good</v>
      </c>
      <c r="AA3560" s="27">
        <f t="shared" si="388"/>
        <v>0.16210180179433831</v>
      </c>
      <c r="AB3560" s="3" t="str">
        <f t="shared" si="389"/>
        <v>Low</v>
      </c>
      <c r="AC3560" s="3" t="str">
        <f t="shared" si="390"/>
        <v>Medium</v>
      </c>
      <c r="AD3560" s="3" t="str">
        <f t="shared" si="391"/>
        <v>No</v>
      </c>
    </row>
    <row r="3561" spans="1:30" ht="15" customHeight="1" x14ac:dyDescent="0.3">
      <c r="A3561" s="3" t="s">
        <v>3582</v>
      </c>
      <c r="B3561" s="3">
        <v>33</v>
      </c>
      <c r="C3561" s="3" t="s">
        <v>31</v>
      </c>
      <c r="D3561" s="3" t="s">
        <v>26</v>
      </c>
      <c r="E3561" s="3">
        <v>40722.0927541528</v>
      </c>
      <c r="F3561" s="3">
        <v>3</v>
      </c>
      <c r="G3561" s="3">
        <v>2128.2457096916801</v>
      </c>
      <c r="H3561" s="3">
        <v>11</v>
      </c>
      <c r="I3561" s="3">
        <v>1211.13839638481</v>
      </c>
      <c r="J3561" s="3">
        <v>33</v>
      </c>
      <c r="K3561" s="3">
        <v>297.68319673532301</v>
      </c>
      <c r="L3561" s="3">
        <v>44</v>
      </c>
      <c r="M3561" s="3">
        <v>0</v>
      </c>
      <c r="N3561" s="3">
        <v>4</v>
      </c>
      <c r="O3561" s="3">
        <v>462</v>
      </c>
      <c r="P3561" s="3">
        <v>1</v>
      </c>
      <c r="Q3561" s="3">
        <v>15609.819178523399</v>
      </c>
      <c r="R3561" s="3">
        <v>3</v>
      </c>
      <c r="S3561" s="3">
        <v>0</v>
      </c>
      <c r="T3561" s="3">
        <v>0</v>
      </c>
      <c r="U3561" s="3">
        <v>633.70774821433997</v>
      </c>
      <c r="V3561" s="3">
        <v>1</v>
      </c>
      <c r="W3561" s="3" t="str">
        <f>IF(Bank_data3[[#This Row],[credit_risk]]=1,"High Risk","Low Risk")</f>
        <v>High Risk</v>
      </c>
      <c r="X3561" s="3" t="str">
        <f t="shared" si="385"/>
        <v>25-34</v>
      </c>
      <c r="Y3561" s="3" t="str">
        <f t="shared" si="386"/>
        <v>Low Income</v>
      </c>
      <c r="Z3561" s="3" t="str">
        <f t="shared" si="387"/>
        <v>Poor</v>
      </c>
      <c r="AA3561" s="27">
        <f t="shared" si="388"/>
        <v>0.38332556415415375</v>
      </c>
      <c r="AB3561" s="3" t="str">
        <f t="shared" si="389"/>
        <v>Medium</v>
      </c>
      <c r="AC3561" s="3" t="str">
        <f t="shared" si="390"/>
        <v>High</v>
      </c>
      <c r="AD3561" s="3" t="str">
        <f t="shared" si="391"/>
        <v>No</v>
      </c>
    </row>
    <row r="3562" spans="1:30" ht="15" customHeight="1" x14ac:dyDescent="0.3">
      <c r="A3562" s="3" t="s">
        <v>3583</v>
      </c>
      <c r="B3562" s="3">
        <v>54</v>
      </c>
      <c r="C3562" s="3" t="s">
        <v>31</v>
      </c>
      <c r="D3562" s="3" t="s">
        <v>33</v>
      </c>
      <c r="E3562" s="3">
        <v>50478.856182564101</v>
      </c>
      <c r="F3562" s="3">
        <v>8</v>
      </c>
      <c r="G3562" s="3">
        <v>102.407064801581</v>
      </c>
      <c r="H3562" s="3">
        <v>5</v>
      </c>
      <c r="I3562" s="3">
        <v>524.49869156453406</v>
      </c>
      <c r="J3562" s="3">
        <v>14</v>
      </c>
      <c r="K3562" s="3">
        <v>358.10399433996201</v>
      </c>
      <c r="L3562" s="3">
        <v>49</v>
      </c>
      <c r="M3562" s="3">
        <v>8</v>
      </c>
      <c r="N3562" s="3">
        <v>9</v>
      </c>
      <c r="O3562" s="3">
        <v>599</v>
      </c>
      <c r="P3562" s="3">
        <v>2</v>
      </c>
      <c r="Q3562" s="3">
        <v>18463.235973205701</v>
      </c>
      <c r="R3562" s="3">
        <v>0</v>
      </c>
      <c r="S3562" s="3">
        <v>0</v>
      </c>
      <c r="T3562" s="3">
        <v>0</v>
      </c>
      <c r="U3562" s="3">
        <v>500</v>
      </c>
      <c r="V3562" s="3">
        <v>0</v>
      </c>
      <c r="W3562" s="3" t="str">
        <f>IF(Bank_data3[[#This Row],[credit_risk]]=1,"High Risk","Low Risk")</f>
        <v>Low Risk</v>
      </c>
      <c r="X3562" s="3" t="str">
        <f t="shared" si="385"/>
        <v>45-54</v>
      </c>
      <c r="Y3562" s="3" t="str">
        <f t="shared" si="386"/>
        <v>Middle Income</v>
      </c>
      <c r="Z3562" s="3" t="str">
        <f t="shared" si="387"/>
        <v>Fair</v>
      </c>
      <c r="AA3562" s="27">
        <f t="shared" si="388"/>
        <v>0.36576177373018776</v>
      </c>
      <c r="AB3562" s="3" t="str">
        <f t="shared" si="389"/>
        <v>Low</v>
      </c>
      <c r="AC3562" s="3" t="str">
        <f t="shared" si="390"/>
        <v>High</v>
      </c>
      <c r="AD3562" s="3" t="str">
        <f t="shared" si="391"/>
        <v>No</v>
      </c>
    </row>
    <row r="3563" spans="1:30" ht="15" customHeight="1" x14ac:dyDescent="0.3">
      <c r="A3563" s="3" t="s">
        <v>3584</v>
      </c>
      <c r="B3563" s="3">
        <v>67</v>
      </c>
      <c r="C3563" s="3" t="s">
        <v>23</v>
      </c>
      <c r="D3563" s="3" t="s">
        <v>24</v>
      </c>
      <c r="E3563" s="3">
        <v>68199.135582072195</v>
      </c>
      <c r="F3563" s="3">
        <v>183</v>
      </c>
      <c r="G3563" s="3">
        <v>1390.4903088349699</v>
      </c>
      <c r="H3563" s="3">
        <v>2</v>
      </c>
      <c r="I3563" s="3">
        <v>990.57962784995505</v>
      </c>
      <c r="J3563" s="3">
        <v>46</v>
      </c>
      <c r="K3563" s="3">
        <v>549.28495990476404</v>
      </c>
      <c r="L3563" s="3">
        <v>50</v>
      </c>
      <c r="M3563" s="3">
        <v>6</v>
      </c>
      <c r="N3563" s="3">
        <v>9</v>
      </c>
      <c r="O3563" s="3">
        <v>471</v>
      </c>
      <c r="P3563" s="3">
        <v>4</v>
      </c>
      <c r="Q3563" s="3">
        <v>21252.811057613901</v>
      </c>
      <c r="R3563" s="3">
        <v>4</v>
      </c>
      <c r="S3563" s="3">
        <v>0</v>
      </c>
      <c r="T3563" s="3">
        <v>0</v>
      </c>
      <c r="U3563" s="3">
        <v>9294.5335244851904</v>
      </c>
      <c r="V3563" s="3">
        <v>1</v>
      </c>
      <c r="W3563" s="3" t="str">
        <f>IF(Bank_data3[[#This Row],[credit_risk]]=1,"High Risk","Low Risk")</f>
        <v>High Risk</v>
      </c>
      <c r="X3563" s="3" t="str">
        <f t="shared" si="385"/>
        <v>55+</v>
      </c>
      <c r="Y3563" s="3" t="str">
        <f t="shared" si="386"/>
        <v>Middle Income</v>
      </c>
      <c r="Z3563" s="3" t="str">
        <f t="shared" si="387"/>
        <v>Poor</v>
      </c>
      <c r="AA3563" s="27">
        <f t="shared" si="388"/>
        <v>0.31162874538252533</v>
      </c>
      <c r="AB3563" s="3" t="str">
        <f t="shared" si="389"/>
        <v>Medium</v>
      </c>
      <c r="AC3563" s="3" t="str">
        <f t="shared" si="390"/>
        <v>High</v>
      </c>
      <c r="AD3563" s="3" t="str">
        <f t="shared" si="391"/>
        <v>No</v>
      </c>
    </row>
    <row r="3564" spans="1:30" ht="15" customHeight="1" x14ac:dyDescent="0.3">
      <c r="A3564" s="3" t="s">
        <v>3585</v>
      </c>
      <c r="B3564" s="3">
        <v>64</v>
      </c>
      <c r="C3564" s="3" t="s">
        <v>31</v>
      </c>
      <c r="D3564" s="3" t="s">
        <v>33</v>
      </c>
      <c r="E3564" s="3">
        <v>48507.800167091198</v>
      </c>
      <c r="F3564" s="3">
        <v>176</v>
      </c>
      <c r="G3564" s="3">
        <v>1722.5626105004001</v>
      </c>
      <c r="H3564" s="3">
        <v>2</v>
      </c>
      <c r="I3564" s="3">
        <v>839.89775628709299</v>
      </c>
      <c r="J3564" s="3">
        <v>17</v>
      </c>
      <c r="K3564" s="3">
        <v>671.81232730333295</v>
      </c>
      <c r="L3564" s="3">
        <v>71</v>
      </c>
      <c r="M3564" s="3">
        <v>17</v>
      </c>
      <c r="N3564" s="3">
        <v>5</v>
      </c>
      <c r="O3564" s="3">
        <v>468</v>
      </c>
      <c r="P3564" s="3">
        <v>1</v>
      </c>
      <c r="Q3564" s="3">
        <v>12753.809448268101</v>
      </c>
      <c r="R3564" s="3">
        <v>5</v>
      </c>
      <c r="S3564" s="3">
        <v>0</v>
      </c>
      <c r="T3564" s="3">
        <v>0</v>
      </c>
      <c r="U3564" s="3">
        <v>8317.0606244472601</v>
      </c>
      <c r="V3564" s="3">
        <v>1</v>
      </c>
      <c r="W3564" s="3" t="str">
        <f>IF(Bank_data3[[#This Row],[credit_risk]]=1,"High Risk","Low Risk")</f>
        <v>High Risk</v>
      </c>
      <c r="X3564" s="3" t="str">
        <f t="shared" si="385"/>
        <v>55+</v>
      </c>
      <c r="Y3564" s="3" t="str">
        <f t="shared" si="386"/>
        <v>Low Income</v>
      </c>
      <c r="Z3564" s="3" t="str">
        <f t="shared" si="387"/>
        <v>Poor</v>
      </c>
      <c r="AA3564" s="27">
        <f t="shared" si="388"/>
        <v>0.26292285785659225</v>
      </c>
      <c r="AB3564" s="3" t="str">
        <f t="shared" si="389"/>
        <v>Medium</v>
      </c>
      <c r="AC3564" s="3" t="str">
        <f t="shared" si="390"/>
        <v>High</v>
      </c>
      <c r="AD3564" s="3" t="str">
        <f t="shared" si="391"/>
        <v>No</v>
      </c>
    </row>
    <row r="3565" spans="1:30" ht="15" customHeight="1" x14ac:dyDescent="0.3">
      <c r="A3565" s="3" t="s">
        <v>3586</v>
      </c>
      <c r="B3565" s="3">
        <v>39</v>
      </c>
      <c r="C3565" s="3" t="s">
        <v>23</v>
      </c>
      <c r="D3565" s="3" t="s">
        <v>24</v>
      </c>
      <c r="E3565" s="3">
        <v>60644.256474355498</v>
      </c>
      <c r="F3565" s="3">
        <v>68</v>
      </c>
      <c r="G3565" s="3">
        <v>3148.6328531460199</v>
      </c>
      <c r="H3565" s="3">
        <v>6</v>
      </c>
      <c r="I3565" s="3">
        <v>563.30847128530695</v>
      </c>
      <c r="J3565" s="3">
        <v>48</v>
      </c>
      <c r="K3565" s="3">
        <v>494.18589357456699</v>
      </c>
      <c r="L3565" s="3">
        <v>77</v>
      </c>
      <c r="M3565" s="3">
        <v>15</v>
      </c>
      <c r="N3565" s="3">
        <v>7</v>
      </c>
      <c r="O3565" s="3">
        <v>454</v>
      </c>
      <c r="P3565" s="3">
        <v>4</v>
      </c>
      <c r="Q3565" s="3">
        <v>10380.174250108599</v>
      </c>
      <c r="R3565" s="3">
        <v>3</v>
      </c>
      <c r="S3565" s="3">
        <v>0</v>
      </c>
      <c r="T3565" s="3">
        <v>0</v>
      </c>
      <c r="U3565" s="3">
        <v>4541.3886656447803</v>
      </c>
      <c r="V3565" s="3">
        <v>1</v>
      </c>
      <c r="W3565" s="3" t="str">
        <f>IF(Bank_data3[[#This Row],[credit_risk]]=1,"High Risk","Low Risk")</f>
        <v>High Risk</v>
      </c>
      <c r="X3565" s="3" t="str">
        <f t="shared" si="385"/>
        <v>35-44</v>
      </c>
      <c r="Y3565" s="3" t="str">
        <f t="shared" si="386"/>
        <v>Middle Income</v>
      </c>
      <c r="Z3565" s="3" t="str">
        <f t="shared" si="387"/>
        <v>Poor</v>
      </c>
      <c r="AA3565" s="27">
        <f t="shared" si="388"/>
        <v>0.17116500149520408</v>
      </c>
      <c r="AB3565" s="3" t="str">
        <f t="shared" si="389"/>
        <v>Medium</v>
      </c>
      <c r="AC3565" s="3" t="str">
        <f t="shared" si="390"/>
        <v>High</v>
      </c>
      <c r="AD3565" s="3" t="str">
        <f t="shared" si="391"/>
        <v>No</v>
      </c>
    </row>
    <row r="3566" spans="1:30" ht="15" customHeight="1" x14ac:dyDescent="0.3">
      <c r="A3566" s="3" t="s">
        <v>3587</v>
      </c>
      <c r="B3566" s="3">
        <v>68</v>
      </c>
      <c r="C3566" s="3" t="s">
        <v>23</v>
      </c>
      <c r="D3566" s="3" t="s">
        <v>33</v>
      </c>
      <c r="E3566" s="3">
        <v>46593.207843137498</v>
      </c>
      <c r="F3566" s="3">
        <v>40</v>
      </c>
      <c r="G3566" s="3">
        <v>1062.6638226085599</v>
      </c>
      <c r="H3566" s="3">
        <v>0</v>
      </c>
      <c r="I3566" s="3">
        <v>884.01743997218</v>
      </c>
      <c r="J3566" s="3">
        <v>2</v>
      </c>
      <c r="K3566" s="3">
        <v>564.48033821201898</v>
      </c>
      <c r="L3566" s="3">
        <v>32</v>
      </c>
      <c r="M3566" s="3">
        <v>6</v>
      </c>
      <c r="N3566" s="3">
        <v>8</v>
      </c>
      <c r="O3566" s="3">
        <v>391</v>
      </c>
      <c r="P3566" s="3">
        <v>3</v>
      </c>
      <c r="Q3566" s="3">
        <v>3702.7906245876202</v>
      </c>
      <c r="R3566" s="3">
        <v>5</v>
      </c>
      <c r="S3566" s="3">
        <v>0</v>
      </c>
      <c r="T3566" s="3">
        <v>0</v>
      </c>
      <c r="U3566" s="3">
        <v>8475.4345642649405</v>
      </c>
      <c r="V3566" s="3">
        <v>1</v>
      </c>
      <c r="W3566" s="3" t="str">
        <f>IF(Bank_data3[[#This Row],[credit_risk]]=1,"High Risk","Low Risk")</f>
        <v>High Risk</v>
      </c>
      <c r="X3566" s="3" t="str">
        <f t="shared" si="385"/>
        <v>55+</v>
      </c>
      <c r="Y3566" s="3" t="str">
        <f t="shared" si="386"/>
        <v>Low Income</v>
      </c>
      <c r="Z3566" s="3" t="str">
        <f t="shared" si="387"/>
        <v>Poor</v>
      </c>
      <c r="AA3566" s="27">
        <f t="shared" si="388"/>
        <v>7.9470609472813689E-2</v>
      </c>
      <c r="AB3566" s="3" t="str">
        <f t="shared" si="389"/>
        <v>Medium</v>
      </c>
      <c r="AC3566" s="3" t="str">
        <f t="shared" si="390"/>
        <v>High</v>
      </c>
      <c r="AD3566" s="3" t="str">
        <f t="shared" si="391"/>
        <v>No</v>
      </c>
    </row>
    <row r="3567" spans="1:30" ht="15" customHeight="1" x14ac:dyDescent="0.3">
      <c r="A3567" s="3" t="s">
        <v>3588</v>
      </c>
      <c r="B3567" s="3">
        <v>32</v>
      </c>
      <c r="C3567" s="3" t="s">
        <v>31</v>
      </c>
      <c r="D3567" s="3" t="s">
        <v>26</v>
      </c>
      <c r="E3567" s="3">
        <v>60785.801080634599</v>
      </c>
      <c r="F3567" s="3">
        <v>163</v>
      </c>
      <c r="G3567" s="3">
        <v>1121.5474559909201</v>
      </c>
      <c r="H3567" s="3">
        <v>4</v>
      </c>
      <c r="I3567" s="3">
        <v>1107.4863954662001</v>
      </c>
      <c r="J3567" s="3">
        <v>21</v>
      </c>
      <c r="K3567" s="3">
        <v>0</v>
      </c>
      <c r="L3567" s="3">
        <v>28</v>
      </c>
      <c r="M3567" s="3">
        <v>17</v>
      </c>
      <c r="N3567" s="3">
        <v>9</v>
      </c>
      <c r="O3567" s="3">
        <v>455</v>
      </c>
      <c r="P3567" s="3">
        <v>3</v>
      </c>
      <c r="Q3567" s="3">
        <v>11558.8218059312</v>
      </c>
      <c r="R3567" s="3">
        <v>4</v>
      </c>
      <c r="S3567" s="3">
        <v>0</v>
      </c>
      <c r="T3567" s="3">
        <v>0</v>
      </c>
      <c r="U3567" s="3">
        <v>500</v>
      </c>
      <c r="V3567" s="3">
        <v>1</v>
      </c>
      <c r="W3567" s="3" t="str">
        <f>IF(Bank_data3[[#This Row],[credit_risk]]=1,"High Risk","Low Risk")</f>
        <v>High Risk</v>
      </c>
      <c r="X3567" s="3" t="str">
        <f t="shared" si="385"/>
        <v>25-34</v>
      </c>
      <c r="Y3567" s="3" t="str">
        <f t="shared" si="386"/>
        <v>Middle Income</v>
      </c>
      <c r="Z3567" s="3" t="str">
        <f t="shared" si="387"/>
        <v>Poor</v>
      </c>
      <c r="AA3567" s="27">
        <f t="shared" si="388"/>
        <v>0.19015660895211364</v>
      </c>
      <c r="AB3567" s="3" t="str">
        <f t="shared" si="389"/>
        <v>Medium</v>
      </c>
      <c r="AC3567" s="3" t="str">
        <f t="shared" si="390"/>
        <v>Medium</v>
      </c>
      <c r="AD3567" s="3" t="str">
        <f t="shared" si="391"/>
        <v>No</v>
      </c>
    </row>
    <row r="3568" spans="1:30" ht="15" customHeight="1" x14ac:dyDescent="0.3">
      <c r="A3568" s="3" t="s">
        <v>3589</v>
      </c>
      <c r="B3568" s="3">
        <v>57</v>
      </c>
      <c r="C3568" s="3" t="s">
        <v>31</v>
      </c>
      <c r="D3568" s="3" t="s">
        <v>33</v>
      </c>
      <c r="E3568" s="3">
        <v>53244.730290227199</v>
      </c>
      <c r="F3568" s="3">
        <v>69</v>
      </c>
      <c r="G3568" s="3">
        <v>2028.8553116626399</v>
      </c>
      <c r="H3568" s="3">
        <v>2</v>
      </c>
      <c r="I3568" s="3">
        <v>830.39698166938899</v>
      </c>
      <c r="J3568" s="3">
        <v>34</v>
      </c>
      <c r="K3568" s="3">
        <v>899.82397474513004</v>
      </c>
      <c r="L3568" s="3">
        <v>21</v>
      </c>
      <c r="M3568" s="3">
        <v>8</v>
      </c>
      <c r="N3568" s="3">
        <v>9</v>
      </c>
      <c r="O3568" s="3">
        <v>304</v>
      </c>
      <c r="P3568" s="3">
        <v>3</v>
      </c>
      <c r="Q3568" s="3">
        <v>16825.288437378498</v>
      </c>
      <c r="R3568" s="3">
        <v>1</v>
      </c>
      <c r="S3568" s="3">
        <v>0</v>
      </c>
      <c r="T3568" s="3">
        <v>0</v>
      </c>
      <c r="U3568" s="3">
        <v>15073.7161948143</v>
      </c>
      <c r="V3568" s="3">
        <v>1</v>
      </c>
      <c r="W3568" s="3" t="str">
        <f>IF(Bank_data3[[#This Row],[credit_risk]]=1,"High Risk","Low Risk")</f>
        <v>High Risk</v>
      </c>
      <c r="X3568" s="3" t="str">
        <f t="shared" si="385"/>
        <v>55+</v>
      </c>
      <c r="Y3568" s="3" t="str">
        <f t="shared" si="386"/>
        <v>Middle Income</v>
      </c>
      <c r="Z3568" s="3" t="str">
        <f t="shared" si="387"/>
        <v>Poor</v>
      </c>
      <c r="AA3568" s="27">
        <f t="shared" si="388"/>
        <v>0.31599912978555728</v>
      </c>
      <c r="AB3568" s="3" t="str">
        <f t="shared" si="389"/>
        <v>Medium</v>
      </c>
      <c r="AC3568" s="3" t="str">
        <f t="shared" si="390"/>
        <v>Medium</v>
      </c>
      <c r="AD3568" s="3" t="str">
        <f t="shared" si="391"/>
        <v>No</v>
      </c>
    </row>
    <row r="3569" spans="1:30" ht="15" customHeight="1" x14ac:dyDescent="0.3">
      <c r="A3569" s="3" t="s">
        <v>3590</v>
      </c>
      <c r="B3569" s="3">
        <v>68</v>
      </c>
      <c r="C3569" s="3" t="s">
        <v>31</v>
      </c>
      <c r="D3569" s="3" t="s">
        <v>26</v>
      </c>
      <c r="E3569" s="3">
        <v>42836.148051994001</v>
      </c>
      <c r="F3569" s="3">
        <v>102</v>
      </c>
      <c r="G3569" s="3">
        <v>1981.5991620019199</v>
      </c>
      <c r="H3569" s="3">
        <v>4</v>
      </c>
      <c r="I3569" s="3">
        <v>834.04963279419098</v>
      </c>
      <c r="J3569" s="3">
        <v>27</v>
      </c>
      <c r="K3569" s="3">
        <v>693.90268221689405</v>
      </c>
      <c r="L3569" s="3">
        <v>66</v>
      </c>
      <c r="M3569" s="3">
        <v>19</v>
      </c>
      <c r="N3569" s="3">
        <v>7</v>
      </c>
      <c r="O3569" s="3">
        <v>490</v>
      </c>
      <c r="P3569" s="3">
        <v>4</v>
      </c>
      <c r="Q3569" s="3">
        <v>16188.111492104799</v>
      </c>
      <c r="R3569" s="3">
        <v>5</v>
      </c>
      <c r="S3569" s="3">
        <v>0</v>
      </c>
      <c r="T3569" s="3">
        <v>0</v>
      </c>
      <c r="U3569" s="3">
        <v>4465.4154721492196</v>
      </c>
      <c r="V3569" s="3">
        <v>1</v>
      </c>
      <c r="W3569" s="3" t="str">
        <f>IF(Bank_data3[[#This Row],[credit_risk]]=1,"High Risk","Low Risk")</f>
        <v>High Risk</v>
      </c>
      <c r="X3569" s="3" t="str">
        <f t="shared" si="385"/>
        <v>55+</v>
      </c>
      <c r="Y3569" s="3" t="str">
        <f t="shared" si="386"/>
        <v>Low Income</v>
      </c>
      <c r="Z3569" s="3" t="str">
        <f t="shared" si="387"/>
        <v>Poor</v>
      </c>
      <c r="AA3569" s="27">
        <f t="shared" si="388"/>
        <v>0.37790773046296938</v>
      </c>
      <c r="AB3569" s="3" t="str">
        <f t="shared" si="389"/>
        <v>Medium</v>
      </c>
      <c r="AC3569" s="3" t="str">
        <f t="shared" si="390"/>
        <v>High</v>
      </c>
      <c r="AD3569" s="3" t="str">
        <f t="shared" si="391"/>
        <v>No</v>
      </c>
    </row>
    <row r="3570" spans="1:30" ht="15" customHeight="1" x14ac:dyDescent="0.3">
      <c r="A3570" s="3" t="s">
        <v>3591</v>
      </c>
      <c r="B3570" s="3">
        <v>65</v>
      </c>
      <c r="C3570" s="3" t="s">
        <v>23</v>
      </c>
      <c r="D3570" s="3" t="s">
        <v>24</v>
      </c>
      <c r="E3570" s="3">
        <v>54645.655578824102</v>
      </c>
      <c r="F3570" s="3">
        <v>79</v>
      </c>
      <c r="G3570" s="3">
        <v>1225.28129692318</v>
      </c>
      <c r="H3570" s="3">
        <v>10</v>
      </c>
      <c r="I3570" s="3">
        <v>494.52580025121398</v>
      </c>
      <c r="J3570" s="3">
        <v>40</v>
      </c>
      <c r="K3570" s="3">
        <v>681.94311051353895</v>
      </c>
      <c r="L3570" s="3">
        <v>2</v>
      </c>
      <c r="M3570" s="3">
        <v>1</v>
      </c>
      <c r="N3570" s="3">
        <v>7</v>
      </c>
      <c r="O3570" s="3">
        <v>850</v>
      </c>
      <c r="P3570" s="3">
        <v>4</v>
      </c>
      <c r="Q3570" s="3">
        <v>11883.1445516818</v>
      </c>
      <c r="R3570" s="3">
        <v>0</v>
      </c>
      <c r="S3570" s="3">
        <v>1</v>
      </c>
      <c r="T3570" s="3">
        <v>0</v>
      </c>
      <c r="U3570" s="3">
        <v>12688.409065711099</v>
      </c>
      <c r="V3570" s="3">
        <v>1</v>
      </c>
      <c r="W3570" s="3" t="str">
        <f>IF(Bank_data3[[#This Row],[credit_risk]]=1,"High Risk","Low Risk")</f>
        <v>High Risk</v>
      </c>
      <c r="X3570" s="3" t="str">
        <f t="shared" si="385"/>
        <v>55+</v>
      </c>
      <c r="Y3570" s="3" t="str">
        <f t="shared" si="386"/>
        <v>Middle Income</v>
      </c>
      <c r="Z3570" s="3" t="str">
        <f t="shared" si="387"/>
        <v>Excellent</v>
      </c>
      <c r="AA3570" s="27">
        <f t="shared" si="388"/>
        <v>0.21745817532632314</v>
      </c>
      <c r="AB3570" s="3" t="str">
        <f t="shared" si="389"/>
        <v>Medium</v>
      </c>
      <c r="AC3570" s="3" t="str">
        <f t="shared" si="390"/>
        <v>Low</v>
      </c>
      <c r="AD3570" s="3" t="str">
        <f t="shared" si="391"/>
        <v>No</v>
      </c>
    </row>
    <row r="3571" spans="1:30" ht="15" customHeight="1" x14ac:dyDescent="0.3">
      <c r="A3571" s="3" t="s">
        <v>3592</v>
      </c>
      <c r="B3571" s="3">
        <v>68</v>
      </c>
      <c r="C3571" s="3" t="s">
        <v>28</v>
      </c>
      <c r="D3571" s="3" t="s">
        <v>26</v>
      </c>
      <c r="E3571" s="3">
        <v>40234.821661134803</v>
      </c>
      <c r="F3571" s="3">
        <v>37</v>
      </c>
      <c r="G3571" s="3">
        <v>1648.1223702705299</v>
      </c>
      <c r="H3571" s="3">
        <v>3</v>
      </c>
      <c r="I3571" s="3">
        <v>1200.4716792664501</v>
      </c>
      <c r="J3571" s="3">
        <v>41</v>
      </c>
      <c r="K3571" s="3">
        <v>660.55972526811502</v>
      </c>
      <c r="L3571" s="3">
        <v>5</v>
      </c>
      <c r="M3571" s="3">
        <v>4</v>
      </c>
      <c r="N3571" s="3">
        <v>6</v>
      </c>
      <c r="O3571" s="3">
        <v>309</v>
      </c>
      <c r="P3571" s="3">
        <v>1</v>
      </c>
      <c r="Q3571" s="3">
        <v>14223.628513105201</v>
      </c>
      <c r="R3571" s="3">
        <v>7</v>
      </c>
      <c r="S3571" s="3">
        <v>0</v>
      </c>
      <c r="T3571" s="3">
        <v>0</v>
      </c>
      <c r="U3571" s="3">
        <v>2822.83114003223</v>
      </c>
      <c r="V3571" s="3">
        <v>1</v>
      </c>
      <c r="W3571" s="3" t="str">
        <f>IF(Bank_data3[[#This Row],[credit_risk]]=1,"High Risk","Low Risk")</f>
        <v>High Risk</v>
      </c>
      <c r="X3571" s="3" t="str">
        <f t="shared" si="385"/>
        <v>55+</v>
      </c>
      <c r="Y3571" s="3" t="str">
        <f t="shared" si="386"/>
        <v>Low Income</v>
      </c>
      <c r="Z3571" s="3" t="str">
        <f t="shared" si="387"/>
        <v>Poor</v>
      </c>
      <c r="AA3571" s="27">
        <f t="shared" si="388"/>
        <v>0.35351538607277205</v>
      </c>
      <c r="AB3571" s="3" t="str">
        <f t="shared" si="389"/>
        <v>Medium</v>
      </c>
      <c r="AC3571" s="3" t="str">
        <f t="shared" si="390"/>
        <v>Low</v>
      </c>
      <c r="AD3571" s="3" t="str">
        <f t="shared" si="391"/>
        <v>No</v>
      </c>
    </row>
    <row r="3572" spans="1:30" ht="15" customHeight="1" x14ac:dyDescent="0.3">
      <c r="A3572" s="3" t="s">
        <v>3593</v>
      </c>
      <c r="B3572" s="3">
        <v>27</v>
      </c>
      <c r="C3572" s="3" t="s">
        <v>31</v>
      </c>
      <c r="D3572" s="3" t="s">
        <v>24</v>
      </c>
      <c r="E3572" s="3">
        <v>25192.609667004101</v>
      </c>
      <c r="F3572" s="3">
        <v>209</v>
      </c>
      <c r="G3572" s="3">
        <v>910.38811076619697</v>
      </c>
      <c r="H3572" s="3">
        <v>5</v>
      </c>
      <c r="I3572" s="3">
        <v>1165.59130235011</v>
      </c>
      <c r="J3572" s="3">
        <v>11</v>
      </c>
      <c r="K3572" s="3">
        <v>682.67960798298498</v>
      </c>
      <c r="L3572" s="3">
        <v>39</v>
      </c>
      <c r="M3572" s="3">
        <v>8</v>
      </c>
      <c r="N3572" s="3">
        <v>0</v>
      </c>
      <c r="O3572" s="3">
        <v>874</v>
      </c>
      <c r="P3572" s="3">
        <v>1</v>
      </c>
      <c r="Q3572" s="3">
        <v>22025.962688555101</v>
      </c>
      <c r="R3572" s="3">
        <v>5</v>
      </c>
      <c r="S3572" s="3">
        <v>0</v>
      </c>
      <c r="T3572" s="3">
        <v>0</v>
      </c>
      <c r="U3572" s="3">
        <v>1933.55760946129</v>
      </c>
      <c r="V3572" s="3">
        <v>1</v>
      </c>
      <c r="W3572" s="3" t="str">
        <f>IF(Bank_data3[[#This Row],[credit_risk]]=1,"High Risk","Low Risk")</f>
        <v>High Risk</v>
      </c>
      <c r="X3572" s="3" t="str">
        <f t="shared" si="385"/>
        <v>25-34</v>
      </c>
      <c r="Y3572" s="3" t="str">
        <f t="shared" si="386"/>
        <v>Low Income</v>
      </c>
      <c r="Z3572" s="3" t="str">
        <f t="shared" si="387"/>
        <v>Excellent</v>
      </c>
      <c r="AA3572" s="27">
        <f t="shared" si="388"/>
        <v>0.87430254267796237</v>
      </c>
      <c r="AB3572" s="3" t="str">
        <f t="shared" si="389"/>
        <v>Low</v>
      </c>
      <c r="AC3572" s="3" t="str">
        <f t="shared" si="390"/>
        <v>High</v>
      </c>
      <c r="AD3572" s="3" t="str">
        <f t="shared" si="391"/>
        <v>No</v>
      </c>
    </row>
    <row r="3573" spans="1:30" ht="15" customHeight="1" x14ac:dyDescent="0.3">
      <c r="A3573" s="3" t="s">
        <v>3594</v>
      </c>
      <c r="B3573" s="3">
        <v>62</v>
      </c>
      <c r="C3573" s="3" t="s">
        <v>31</v>
      </c>
      <c r="D3573" s="3" t="s">
        <v>24</v>
      </c>
      <c r="E3573" s="3">
        <v>49642.019710661501</v>
      </c>
      <c r="F3573" s="3">
        <v>47</v>
      </c>
      <c r="G3573" s="3">
        <v>1857.3332657521501</v>
      </c>
      <c r="H3573" s="3">
        <v>11</v>
      </c>
      <c r="I3573" s="3">
        <v>656.30428395972604</v>
      </c>
      <c r="J3573" s="3">
        <v>0</v>
      </c>
      <c r="K3573" s="3">
        <v>847.76407990479197</v>
      </c>
      <c r="L3573" s="3">
        <v>75</v>
      </c>
      <c r="M3573" s="3">
        <v>3</v>
      </c>
      <c r="N3573" s="3">
        <v>3</v>
      </c>
      <c r="O3573" s="3">
        <v>383</v>
      </c>
      <c r="P3573" s="3">
        <v>2</v>
      </c>
      <c r="Q3573" s="3">
        <v>16086.9751311284</v>
      </c>
      <c r="R3573" s="3">
        <v>1</v>
      </c>
      <c r="S3573" s="3">
        <v>0</v>
      </c>
      <c r="T3573" s="3">
        <v>0</v>
      </c>
      <c r="U3573" s="3">
        <v>3771.9060126020099</v>
      </c>
      <c r="V3573" s="3">
        <v>1</v>
      </c>
      <c r="W3573" s="3" t="str">
        <f>IF(Bank_data3[[#This Row],[credit_risk]]=1,"High Risk","Low Risk")</f>
        <v>High Risk</v>
      </c>
      <c r="X3573" s="3" t="str">
        <f t="shared" si="385"/>
        <v>55+</v>
      </c>
      <c r="Y3573" s="3" t="str">
        <f t="shared" si="386"/>
        <v>Low Income</v>
      </c>
      <c r="Z3573" s="3" t="str">
        <f t="shared" si="387"/>
        <v>Poor</v>
      </c>
      <c r="AA3573" s="27">
        <f t="shared" si="388"/>
        <v>0.32405964191004577</v>
      </c>
      <c r="AB3573" s="3" t="str">
        <f t="shared" si="389"/>
        <v>Medium</v>
      </c>
      <c r="AC3573" s="3" t="str">
        <f t="shared" si="390"/>
        <v>High</v>
      </c>
      <c r="AD3573" s="3" t="str">
        <f t="shared" si="391"/>
        <v>No</v>
      </c>
    </row>
    <row r="3574" spans="1:30" ht="15" customHeight="1" x14ac:dyDescent="0.3">
      <c r="A3574" s="3" t="s">
        <v>3595</v>
      </c>
      <c r="B3574" s="3">
        <v>39</v>
      </c>
      <c r="C3574" s="3" t="s">
        <v>31</v>
      </c>
      <c r="D3574" s="3" t="s">
        <v>26</v>
      </c>
      <c r="E3574" s="3">
        <v>26791.2615579827</v>
      </c>
      <c r="F3574" s="3">
        <v>152</v>
      </c>
      <c r="G3574" s="3">
        <v>225.061499928719</v>
      </c>
      <c r="H3574" s="3">
        <v>8</v>
      </c>
      <c r="I3574" s="3">
        <v>756.49903918095197</v>
      </c>
      <c r="J3574" s="3">
        <v>35</v>
      </c>
      <c r="K3574" s="3">
        <v>779.74035962844505</v>
      </c>
      <c r="L3574" s="3">
        <v>68</v>
      </c>
      <c r="M3574" s="3">
        <v>15</v>
      </c>
      <c r="N3574" s="3">
        <v>3</v>
      </c>
      <c r="O3574" s="3">
        <v>776</v>
      </c>
      <c r="P3574" s="3">
        <v>2</v>
      </c>
      <c r="Q3574" s="3">
        <v>10595.718062268201</v>
      </c>
      <c r="R3574" s="3">
        <v>3</v>
      </c>
      <c r="S3574" s="3">
        <v>1</v>
      </c>
      <c r="T3574" s="3">
        <v>0</v>
      </c>
      <c r="U3574" s="3">
        <v>8188.1381158220602</v>
      </c>
      <c r="V3574" s="3">
        <v>1</v>
      </c>
      <c r="W3574" s="3" t="str">
        <f>IF(Bank_data3[[#This Row],[credit_risk]]=1,"High Risk","Low Risk")</f>
        <v>High Risk</v>
      </c>
      <c r="X3574" s="3" t="str">
        <f t="shared" si="385"/>
        <v>35-44</v>
      </c>
      <c r="Y3574" s="3" t="str">
        <f t="shared" si="386"/>
        <v>Low Income</v>
      </c>
      <c r="Z3574" s="3" t="str">
        <f t="shared" si="387"/>
        <v>Very Good</v>
      </c>
      <c r="AA3574" s="27">
        <f t="shared" si="388"/>
        <v>0.39549156874664271</v>
      </c>
      <c r="AB3574" s="3" t="str">
        <f t="shared" si="389"/>
        <v>Low</v>
      </c>
      <c r="AC3574" s="3" t="str">
        <f t="shared" si="390"/>
        <v>High</v>
      </c>
      <c r="AD3574" s="3" t="str">
        <f t="shared" si="391"/>
        <v>No</v>
      </c>
    </row>
    <row r="3575" spans="1:30" ht="15" customHeight="1" x14ac:dyDescent="0.3">
      <c r="A3575" s="3" t="s">
        <v>3596</v>
      </c>
      <c r="B3575" s="3">
        <v>52</v>
      </c>
      <c r="C3575" s="3" t="s">
        <v>23</v>
      </c>
      <c r="D3575" s="3" t="s">
        <v>26</v>
      </c>
      <c r="E3575" s="3">
        <v>60753.731639520003</v>
      </c>
      <c r="F3575" s="3">
        <v>237</v>
      </c>
      <c r="G3575" s="3">
        <v>3826.2526675264698</v>
      </c>
      <c r="H3575" s="3">
        <v>1</v>
      </c>
      <c r="I3575" s="3">
        <v>1294.97723544161</v>
      </c>
      <c r="J3575" s="3">
        <v>29</v>
      </c>
      <c r="K3575" s="3">
        <v>607.028587982918</v>
      </c>
      <c r="L3575" s="3">
        <v>4</v>
      </c>
      <c r="M3575" s="3">
        <v>2</v>
      </c>
      <c r="N3575" s="3">
        <v>2</v>
      </c>
      <c r="O3575" s="3">
        <v>328</v>
      </c>
      <c r="P3575" s="3">
        <v>2</v>
      </c>
      <c r="Q3575" s="3">
        <v>11983.6769129761</v>
      </c>
      <c r="R3575" s="3">
        <v>4</v>
      </c>
      <c r="S3575" s="3">
        <v>0</v>
      </c>
      <c r="T3575" s="3">
        <v>0</v>
      </c>
      <c r="U3575" s="3">
        <v>12068.8518304381</v>
      </c>
      <c r="V3575" s="3">
        <v>1</v>
      </c>
      <c r="W3575" s="3" t="str">
        <f>IF(Bank_data3[[#This Row],[credit_risk]]=1,"High Risk","Low Risk")</f>
        <v>High Risk</v>
      </c>
      <c r="X3575" s="3" t="str">
        <f t="shared" si="385"/>
        <v>45-54</v>
      </c>
      <c r="Y3575" s="3" t="str">
        <f t="shared" si="386"/>
        <v>Middle Income</v>
      </c>
      <c r="Z3575" s="3" t="str">
        <f t="shared" si="387"/>
        <v>Poor</v>
      </c>
      <c r="AA3575" s="27">
        <f t="shared" si="388"/>
        <v>0.19725005509259577</v>
      </c>
      <c r="AB3575" s="3" t="str">
        <f t="shared" si="389"/>
        <v>Medium</v>
      </c>
      <c r="AC3575" s="3" t="str">
        <f t="shared" si="390"/>
        <v>Low</v>
      </c>
      <c r="AD3575" s="3" t="str">
        <f t="shared" si="391"/>
        <v>No</v>
      </c>
    </row>
    <row r="3576" spans="1:30" ht="15" customHeight="1" x14ac:dyDescent="0.3">
      <c r="A3576" s="3" t="s">
        <v>3597</v>
      </c>
      <c r="B3576" s="3">
        <v>45</v>
      </c>
      <c r="C3576" s="3" t="s">
        <v>23</v>
      </c>
      <c r="D3576" s="3" t="s">
        <v>33</v>
      </c>
      <c r="E3576" s="3">
        <v>49325.166108953199</v>
      </c>
      <c r="F3576" s="3">
        <v>70</v>
      </c>
      <c r="G3576" s="3">
        <v>2076.85239874329</v>
      </c>
      <c r="H3576" s="3">
        <v>9</v>
      </c>
      <c r="I3576" s="3">
        <v>403.25021263339102</v>
      </c>
      <c r="J3576" s="3">
        <v>22</v>
      </c>
      <c r="K3576" s="3">
        <v>701.41945178527305</v>
      </c>
      <c r="L3576" s="3">
        <v>2</v>
      </c>
      <c r="M3576" s="3">
        <v>5</v>
      </c>
      <c r="N3576" s="3">
        <v>3</v>
      </c>
      <c r="O3576" s="3">
        <v>711</v>
      </c>
      <c r="P3576" s="3">
        <v>5</v>
      </c>
      <c r="Q3576" s="3">
        <v>16053.712452756499</v>
      </c>
      <c r="R3576" s="3">
        <v>7</v>
      </c>
      <c r="S3576" s="3">
        <v>0</v>
      </c>
      <c r="T3576" s="3">
        <v>0</v>
      </c>
      <c r="U3576" s="3">
        <v>15087.3944830624</v>
      </c>
      <c r="V3576" s="3">
        <v>1</v>
      </c>
      <c r="W3576" s="3" t="str">
        <f>IF(Bank_data3[[#This Row],[credit_risk]]=1,"High Risk","Low Risk")</f>
        <v>High Risk</v>
      </c>
      <c r="X3576" s="3" t="str">
        <f t="shared" si="385"/>
        <v>45-54</v>
      </c>
      <c r="Y3576" s="3" t="str">
        <f t="shared" si="386"/>
        <v>Low Income</v>
      </c>
      <c r="Z3576" s="3" t="str">
        <f t="shared" si="387"/>
        <v>Good</v>
      </c>
      <c r="AA3576" s="27">
        <f t="shared" si="388"/>
        <v>0.32546697191644181</v>
      </c>
      <c r="AB3576" s="3" t="str">
        <f t="shared" si="389"/>
        <v>Medium</v>
      </c>
      <c r="AC3576" s="3" t="str">
        <f t="shared" si="390"/>
        <v>Low</v>
      </c>
      <c r="AD3576" s="3" t="str">
        <f t="shared" si="391"/>
        <v>No</v>
      </c>
    </row>
    <row r="3577" spans="1:30" ht="15" customHeight="1" x14ac:dyDescent="0.3">
      <c r="A3577" s="3" t="s">
        <v>3598</v>
      </c>
      <c r="B3577" s="3">
        <v>58</v>
      </c>
      <c r="C3577" s="3" t="s">
        <v>28</v>
      </c>
      <c r="D3577" s="3" t="s">
        <v>33</v>
      </c>
      <c r="E3577" s="3">
        <v>75619.255071628999</v>
      </c>
      <c r="F3577" s="3">
        <v>19</v>
      </c>
      <c r="G3577" s="3">
        <v>618.71635648915003</v>
      </c>
      <c r="H3577" s="3">
        <v>7</v>
      </c>
      <c r="I3577" s="3">
        <v>1011.50093697557</v>
      </c>
      <c r="J3577" s="3">
        <v>36</v>
      </c>
      <c r="K3577" s="3">
        <v>569.42772801255603</v>
      </c>
      <c r="L3577" s="3">
        <v>3</v>
      </c>
      <c r="M3577" s="3">
        <v>16</v>
      </c>
      <c r="N3577" s="3">
        <v>1</v>
      </c>
      <c r="O3577" s="3">
        <v>694</v>
      </c>
      <c r="P3577" s="3">
        <v>0</v>
      </c>
      <c r="Q3577" s="3">
        <v>15566.3150184028</v>
      </c>
      <c r="R3577" s="3">
        <v>4</v>
      </c>
      <c r="S3577" s="3">
        <v>0</v>
      </c>
      <c r="T3577" s="3">
        <v>0</v>
      </c>
      <c r="U3577" s="3">
        <v>12833.340806644001</v>
      </c>
      <c r="V3577" s="3">
        <v>1</v>
      </c>
      <c r="W3577" s="3" t="str">
        <f>IF(Bank_data3[[#This Row],[credit_risk]]=1,"High Risk","Low Risk")</f>
        <v>High Risk</v>
      </c>
      <c r="X3577" s="3" t="str">
        <f t="shared" si="385"/>
        <v>55+</v>
      </c>
      <c r="Y3577" s="3" t="str">
        <f t="shared" si="386"/>
        <v>Middle Income</v>
      </c>
      <c r="Z3577" s="3" t="str">
        <f t="shared" si="387"/>
        <v>Good</v>
      </c>
      <c r="AA3577" s="27">
        <f t="shared" si="388"/>
        <v>0.20585120818312591</v>
      </c>
      <c r="AB3577" s="3" t="str">
        <f t="shared" si="389"/>
        <v>Low</v>
      </c>
      <c r="AC3577" s="3" t="str">
        <f t="shared" si="390"/>
        <v>Low</v>
      </c>
      <c r="AD3577" s="3" t="str">
        <f t="shared" si="391"/>
        <v>No</v>
      </c>
    </row>
    <row r="3578" spans="1:30" ht="15" customHeight="1" x14ac:dyDescent="0.3">
      <c r="A3578" s="3" t="s">
        <v>3599</v>
      </c>
      <c r="B3578" s="3">
        <v>40</v>
      </c>
      <c r="C3578" s="3" t="s">
        <v>31</v>
      </c>
      <c r="D3578" s="3" t="s">
        <v>26</v>
      </c>
      <c r="E3578" s="3">
        <v>44055.7320015636</v>
      </c>
      <c r="F3578" s="3">
        <v>7</v>
      </c>
      <c r="G3578" s="3">
        <v>1285.66782464623</v>
      </c>
      <c r="H3578" s="3">
        <v>1</v>
      </c>
      <c r="I3578" s="3">
        <v>604.485179404105</v>
      </c>
      <c r="J3578" s="3">
        <v>27</v>
      </c>
      <c r="K3578" s="3">
        <v>309.78196824061399</v>
      </c>
      <c r="L3578" s="3">
        <v>62</v>
      </c>
      <c r="M3578" s="3">
        <v>18</v>
      </c>
      <c r="N3578" s="3">
        <v>2</v>
      </c>
      <c r="O3578" s="3">
        <v>512</v>
      </c>
      <c r="P3578" s="3">
        <v>3</v>
      </c>
      <c r="Q3578" s="3">
        <v>25542.742610363701</v>
      </c>
      <c r="R3578" s="3">
        <v>1</v>
      </c>
      <c r="S3578" s="3">
        <v>0</v>
      </c>
      <c r="T3578" s="3">
        <v>0</v>
      </c>
      <c r="U3578" s="3">
        <v>1652.43261131552</v>
      </c>
      <c r="V3578" s="3">
        <v>1</v>
      </c>
      <c r="W3578" s="3" t="str">
        <f>IF(Bank_data3[[#This Row],[credit_risk]]=1,"High Risk","Low Risk")</f>
        <v>High Risk</v>
      </c>
      <c r="X3578" s="3" t="str">
        <f t="shared" si="385"/>
        <v>35-44</v>
      </c>
      <c r="Y3578" s="3" t="str">
        <f t="shared" si="386"/>
        <v>Low Income</v>
      </c>
      <c r="Z3578" s="3" t="str">
        <f t="shared" si="387"/>
        <v>Poor</v>
      </c>
      <c r="AA3578" s="27">
        <f t="shared" si="388"/>
        <v>0.57978250388524133</v>
      </c>
      <c r="AB3578" s="3" t="str">
        <f t="shared" si="389"/>
        <v>Medium</v>
      </c>
      <c r="AC3578" s="3" t="str">
        <f t="shared" si="390"/>
        <v>High</v>
      </c>
      <c r="AD3578" s="3" t="str">
        <f t="shared" si="391"/>
        <v>No</v>
      </c>
    </row>
    <row r="3579" spans="1:30" ht="15" customHeight="1" x14ac:dyDescent="0.3">
      <c r="A3579" s="3" t="s">
        <v>3600</v>
      </c>
      <c r="B3579" s="3">
        <v>68</v>
      </c>
      <c r="C3579" s="3" t="s">
        <v>23</v>
      </c>
      <c r="D3579" s="3" t="s">
        <v>26</v>
      </c>
      <c r="E3579" s="3">
        <v>49639.510456816599</v>
      </c>
      <c r="F3579" s="3">
        <v>215</v>
      </c>
      <c r="G3579" s="3">
        <v>657.47029367575703</v>
      </c>
      <c r="H3579" s="3">
        <v>3</v>
      </c>
      <c r="I3579" s="3">
        <v>1422.32725686307</v>
      </c>
      <c r="J3579" s="3">
        <v>48</v>
      </c>
      <c r="K3579" s="3">
        <v>372.94745649445002</v>
      </c>
      <c r="L3579" s="3">
        <v>4</v>
      </c>
      <c r="M3579" s="3">
        <v>7</v>
      </c>
      <c r="N3579" s="3">
        <v>2</v>
      </c>
      <c r="O3579" s="3">
        <v>770</v>
      </c>
      <c r="P3579" s="3">
        <v>4</v>
      </c>
      <c r="Q3579" s="3">
        <v>21904.080573742602</v>
      </c>
      <c r="R3579" s="3">
        <v>3</v>
      </c>
      <c r="S3579" s="3">
        <v>0</v>
      </c>
      <c r="T3579" s="3">
        <v>0</v>
      </c>
      <c r="U3579" s="3">
        <v>7117.1005980605296</v>
      </c>
      <c r="V3579" s="3">
        <v>0</v>
      </c>
      <c r="W3579" s="3" t="str">
        <f>IF(Bank_data3[[#This Row],[credit_risk]]=1,"High Risk","Low Risk")</f>
        <v>Low Risk</v>
      </c>
      <c r="X3579" s="3" t="str">
        <f t="shared" si="385"/>
        <v>55+</v>
      </c>
      <c r="Y3579" s="3" t="str">
        <f t="shared" si="386"/>
        <v>Low Income</v>
      </c>
      <c r="Z3579" s="3" t="str">
        <f t="shared" si="387"/>
        <v>Very Good</v>
      </c>
      <c r="AA3579" s="27">
        <f t="shared" si="388"/>
        <v>0.44126302560533587</v>
      </c>
      <c r="AB3579" s="3" t="str">
        <f t="shared" si="389"/>
        <v>Low</v>
      </c>
      <c r="AC3579" s="3" t="str">
        <f t="shared" si="390"/>
        <v>Low</v>
      </c>
      <c r="AD3579" s="3" t="str">
        <f t="shared" si="391"/>
        <v>No</v>
      </c>
    </row>
    <row r="3580" spans="1:30" ht="15" customHeight="1" x14ac:dyDescent="0.3">
      <c r="A3580" s="3" t="s">
        <v>3601</v>
      </c>
      <c r="B3580" s="3">
        <v>61</v>
      </c>
      <c r="C3580" s="3" t="s">
        <v>28</v>
      </c>
      <c r="D3580" s="3" t="s">
        <v>26</v>
      </c>
      <c r="E3580" s="3">
        <v>23546.731079362798</v>
      </c>
      <c r="F3580" s="3">
        <v>59</v>
      </c>
      <c r="G3580" s="3">
        <v>845.07922782108699</v>
      </c>
      <c r="H3580" s="3">
        <v>8</v>
      </c>
      <c r="I3580" s="3">
        <v>822.20635503286803</v>
      </c>
      <c r="J3580" s="3">
        <v>4</v>
      </c>
      <c r="K3580" s="3">
        <v>394.91791485785899</v>
      </c>
      <c r="L3580" s="3">
        <v>60</v>
      </c>
      <c r="M3580" s="3">
        <v>9</v>
      </c>
      <c r="N3580" s="3">
        <v>9</v>
      </c>
      <c r="O3580" s="3">
        <v>520</v>
      </c>
      <c r="P3580" s="3">
        <v>5</v>
      </c>
      <c r="Q3580" s="3">
        <v>5849.6318560934897</v>
      </c>
      <c r="R3580" s="3">
        <v>6</v>
      </c>
      <c r="S3580" s="3">
        <v>1</v>
      </c>
      <c r="T3580" s="3">
        <v>0</v>
      </c>
      <c r="U3580" s="3">
        <v>5766.3084114930398</v>
      </c>
      <c r="V3580" s="3">
        <v>1</v>
      </c>
      <c r="W3580" s="3" t="str">
        <f>IF(Bank_data3[[#This Row],[credit_risk]]=1,"High Risk","Low Risk")</f>
        <v>High Risk</v>
      </c>
      <c r="X3580" s="3" t="str">
        <f t="shared" si="385"/>
        <v>55+</v>
      </c>
      <c r="Y3580" s="3" t="str">
        <f t="shared" si="386"/>
        <v>Low Income</v>
      </c>
      <c r="Z3580" s="3" t="str">
        <f t="shared" si="387"/>
        <v>Poor</v>
      </c>
      <c r="AA3580" s="27">
        <f t="shared" si="388"/>
        <v>0.24842649437740075</v>
      </c>
      <c r="AB3580" s="3" t="str">
        <f t="shared" si="389"/>
        <v>Low</v>
      </c>
      <c r="AC3580" s="3" t="str">
        <f t="shared" si="390"/>
        <v>High</v>
      </c>
      <c r="AD3580" s="3" t="str">
        <f t="shared" si="391"/>
        <v>No</v>
      </c>
    </row>
    <row r="3581" spans="1:30" ht="15" customHeight="1" x14ac:dyDescent="0.3">
      <c r="A3581" s="3" t="s">
        <v>3602</v>
      </c>
      <c r="B3581" s="3">
        <v>62</v>
      </c>
      <c r="C3581" s="3" t="s">
        <v>31</v>
      </c>
      <c r="D3581" s="3" t="s">
        <v>26</v>
      </c>
      <c r="E3581" s="3">
        <v>30126.320398930198</v>
      </c>
      <c r="F3581" s="3">
        <v>218</v>
      </c>
      <c r="G3581" s="3">
        <v>1669.3322171857701</v>
      </c>
      <c r="H3581" s="3">
        <v>3</v>
      </c>
      <c r="I3581" s="3">
        <v>1241.1324813490201</v>
      </c>
      <c r="J3581" s="3">
        <v>35</v>
      </c>
      <c r="K3581" s="3">
        <v>457.47929210465099</v>
      </c>
      <c r="L3581" s="3">
        <v>56</v>
      </c>
      <c r="M3581" s="3">
        <v>9</v>
      </c>
      <c r="N3581" s="3">
        <v>0</v>
      </c>
      <c r="O3581" s="3">
        <v>451</v>
      </c>
      <c r="P3581" s="3">
        <v>3</v>
      </c>
      <c r="Q3581" s="3">
        <v>8097.9407560845802</v>
      </c>
      <c r="R3581" s="3">
        <v>6</v>
      </c>
      <c r="S3581" s="3">
        <v>0</v>
      </c>
      <c r="T3581" s="3">
        <v>0</v>
      </c>
      <c r="U3581" s="3">
        <v>7629.8605843079004</v>
      </c>
      <c r="V3581" s="3">
        <v>1</v>
      </c>
      <c r="W3581" s="3" t="str">
        <f>IF(Bank_data3[[#This Row],[credit_risk]]=1,"High Risk","Low Risk")</f>
        <v>High Risk</v>
      </c>
      <c r="X3581" s="3" t="str">
        <f t="shared" si="385"/>
        <v>55+</v>
      </c>
      <c r="Y3581" s="3" t="str">
        <f t="shared" si="386"/>
        <v>Low Income</v>
      </c>
      <c r="Z3581" s="3" t="str">
        <f t="shared" si="387"/>
        <v>Poor</v>
      </c>
      <c r="AA3581" s="27">
        <f t="shared" si="388"/>
        <v>0.26879952974184468</v>
      </c>
      <c r="AB3581" s="3" t="str">
        <f t="shared" si="389"/>
        <v>Medium</v>
      </c>
      <c r="AC3581" s="3" t="str">
        <f t="shared" si="390"/>
        <v>High</v>
      </c>
      <c r="AD3581" s="3" t="str">
        <f t="shared" si="391"/>
        <v>No</v>
      </c>
    </row>
    <row r="3582" spans="1:30" ht="15" customHeight="1" x14ac:dyDescent="0.3">
      <c r="A3582" s="3" t="s">
        <v>3603</v>
      </c>
      <c r="B3582" s="3">
        <v>60</v>
      </c>
      <c r="C3582" s="3" t="s">
        <v>23</v>
      </c>
      <c r="D3582" s="3" t="s">
        <v>24</v>
      </c>
      <c r="E3582" s="3">
        <v>19782.990277726502</v>
      </c>
      <c r="F3582" s="3">
        <v>97</v>
      </c>
      <c r="G3582" s="3">
        <v>2613.2732864741702</v>
      </c>
      <c r="H3582" s="3">
        <v>6</v>
      </c>
      <c r="I3582" s="3">
        <v>533.535428038605</v>
      </c>
      <c r="J3582" s="3">
        <v>46</v>
      </c>
      <c r="K3582" s="3">
        <v>440.63724231790798</v>
      </c>
      <c r="L3582" s="3">
        <v>41</v>
      </c>
      <c r="M3582" s="3">
        <v>15</v>
      </c>
      <c r="N3582" s="3">
        <v>6</v>
      </c>
      <c r="O3582" s="3">
        <v>334</v>
      </c>
      <c r="P3582" s="3">
        <v>4</v>
      </c>
      <c r="Q3582" s="3">
        <v>19669.635031212601</v>
      </c>
      <c r="R3582" s="3">
        <v>1</v>
      </c>
      <c r="S3582" s="3">
        <v>0</v>
      </c>
      <c r="T3582" s="3">
        <v>0</v>
      </c>
      <c r="U3582" s="3">
        <v>9713.4394478009908</v>
      </c>
      <c r="V3582" s="3">
        <v>1</v>
      </c>
      <c r="W3582" s="3" t="str">
        <f>IF(Bank_data3[[#This Row],[credit_risk]]=1,"High Risk","Low Risk")</f>
        <v>High Risk</v>
      </c>
      <c r="X3582" s="3" t="str">
        <f t="shared" si="385"/>
        <v>55+</v>
      </c>
      <c r="Y3582" s="3" t="str">
        <f t="shared" si="386"/>
        <v>Low Income</v>
      </c>
      <c r="Z3582" s="3" t="str">
        <f t="shared" si="387"/>
        <v>Poor</v>
      </c>
      <c r="AA3582" s="27">
        <f t="shared" si="388"/>
        <v>0.99427006509518812</v>
      </c>
      <c r="AB3582" s="3" t="str">
        <f t="shared" si="389"/>
        <v>Medium</v>
      </c>
      <c r="AC3582" s="3" t="str">
        <f t="shared" si="390"/>
        <v>High</v>
      </c>
      <c r="AD3582" s="3" t="str">
        <f t="shared" si="391"/>
        <v>No</v>
      </c>
    </row>
    <row r="3583" spans="1:30" ht="15" customHeight="1" x14ac:dyDescent="0.3">
      <c r="A3583" s="3" t="s">
        <v>3604</v>
      </c>
      <c r="B3583" s="3">
        <v>28</v>
      </c>
      <c r="C3583" s="3" t="s">
        <v>31</v>
      </c>
      <c r="D3583" s="3" t="s">
        <v>26</v>
      </c>
      <c r="E3583" s="3">
        <v>69394.888600631006</v>
      </c>
      <c r="F3583" s="3">
        <v>170</v>
      </c>
      <c r="G3583" s="3">
        <v>1419.06315817327</v>
      </c>
      <c r="H3583" s="3">
        <v>10</v>
      </c>
      <c r="I3583" s="3">
        <v>363.01496118650601</v>
      </c>
      <c r="J3583" s="3">
        <v>9</v>
      </c>
      <c r="K3583" s="3">
        <v>211.283791755381</v>
      </c>
      <c r="L3583" s="3">
        <v>55</v>
      </c>
      <c r="M3583" s="3">
        <v>5</v>
      </c>
      <c r="N3583" s="3">
        <v>3</v>
      </c>
      <c r="O3583" s="3">
        <v>360</v>
      </c>
      <c r="P3583" s="3">
        <v>5</v>
      </c>
      <c r="Q3583" s="3">
        <v>7339.3470573088098</v>
      </c>
      <c r="R3583" s="3">
        <v>5</v>
      </c>
      <c r="S3583" s="3">
        <v>0</v>
      </c>
      <c r="T3583" s="3">
        <v>0</v>
      </c>
      <c r="U3583" s="3">
        <v>4526.1148134638597</v>
      </c>
      <c r="V3583" s="3">
        <v>1</v>
      </c>
      <c r="W3583" s="3" t="str">
        <f>IF(Bank_data3[[#This Row],[credit_risk]]=1,"High Risk","Low Risk")</f>
        <v>High Risk</v>
      </c>
      <c r="X3583" s="3" t="str">
        <f t="shared" si="385"/>
        <v>25-34</v>
      </c>
      <c r="Y3583" s="3" t="str">
        <f t="shared" si="386"/>
        <v>Middle Income</v>
      </c>
      <c r="Z3583" s="3" t="str">
        <f t="shared" si="387"/>
        <v>Poor</v>
      </c>
      <c r="AA3583" s="27">
        <f t="shared" si="388"/>
        <v>0.10576206987732052</v>
      </c>
      <c r="AB3583" s="3" t="str">
        <f t="shared" si="389"/>
        <v>Medium</v>
      </c>
      <c r="AC3583" s="3" t="str">
        <f t="shared" si="390"/>
        <v>High</v>
      </c>
      <c r="AD3583" s="3" t="str">
        <f t="shared" si="391"/>
        <v>No</v>
      </c>
    </row>
    <row r="3584" spans="1:30" ht="15" customHeight="1" x14ac:dyDescent="0.3">
      <c r="A3584" s="3" t="s">
        <v>3605</v>
      </c>
      <c r="B3584" s="3">
        <v>43</v>
      </c>
      <c r="C3584" s="3" t="s">
        <v>31</v>
      </c>
      <c r="D3584" s="3" t="s">
        <v>26</v>
      </c>
      <c r="E3584" s="3">
        <v>41728.022330105901</v>
      </c>
      <c r="F3584" s="3">
        <v>32</v>
      </c>
      <c r="G3584" s="3">
        <v>10</v>
      </c>
      <c r="H3584" s="3">
        <v>4</v>
      </c>
      <c r="I3584" s="3">
        <v>718.00918997961105</v>
      </c>
      <c r="J3584" s="3">
        <v>4</v>
      </c>
      <c r="K3584" s="3">
        <v>552.65970874812899</v>
      </c>
      <c r="L3584" s="3">
        <v>71</v>
      </c>
      <c r="M3584" s="3">
        <v>19</v>
      </c>
      <c r="N3584" s="3">
        <v>7</v>
      </c>
      <c r="O3584" s="3">
        <v>575</v>
      </c>
      <c r="P3584" s="3">
        <v>0</v>
      </c>
      <c r="Q3584" s="3">
        <v>13011.137907570501</v>
      </c>
      <c r="R3584" s="3">
        <v>2</v>
      </c>
      <c r="S3584" s="3">
        <v>0</v>
      </c>
      <c r="T3584" s="3">
        <v>0</v>
      </c>
      <c r="U3584" s="3">
        <v>16873.9409145967</v>
      </c>
      <c r="V3584" s="3">
        <v>1</v>
      </c>
      <c r="W3584" s="3" t="str">
        <f>IF(Bank_data3[[#This Row],[credit_risk]]=1,"High Risk","Low Risk")</f>
        <v>High Risk</v>
      </c>
      <c r="X3584" s="3" t="str">
        <f t="shared" si="385"/>
        <v>35-44</v>
      </c>
      <c r="Y3584" s="3" t="str">
        <f t="shared" si="386"/>
        <v>Low Income</v>
      </c>
      <c r="Z3584" s="3" t="str">
        <f t="shared" si="387"/>
        <v>Poor</v>
      </c>
      <c r="AA3584" s="27">
        <f t="shared" si="388"/>
        <v>0.31180816106358422</v>
      </c>
      <c r="AB3584" s="3" t="str">
        <f t="shared" si="389"/>
        <v>Low</v>
      </c>
      <c r="AC3584" s="3" t="str">
        <f t="shared" si="390"/>
        <v>High</v>
      </c>
      <c r="AD3584" s="3" t="str">
        <f t="shared" si="391"/>
        <v>No</v>
      </c>
    </row>
    <row r="3585" spans="1:30" ht="15" customHeight="1" x14ac:dyDescent="0.3">
      <c r="A3585" s="3" t="s">
        <v>3606</v>
      </c>
      <c r="B3585" s="3">
        <v>56</v>
      </c>
      <c r="C3585" s="3" t="s">
        <v>23</v>
      </c>
      <c r="D3585" s="3" t="s">
        <v>26</v>
      </c>
      <c r="E3585" s="3">
        <v>73887.435525081295</v>
      </c>
      <c r="F3585" s="3">
        <v>172</v>
      </c>
      <c r="G3585" s="3">
        <v>1008.87962999227</v>
      </c>
      <c r="H3585" s="3">
        <v>1</v>
      </c>
      <c r="I3585" s="3">
        <v>891.939210281393</v>
      </c>
      <c r="J3585" s="3">
        <v>13</v>
      </c>
      <c r="K3585" s="3">
        <v>684.47198559207595</v>
      </c>
      <c r="L3585" s="3">
        <v>27</v>
      </c>
      <c r="M3585" s="3">
        <v>7</v>
      </c>
      <c r="N3585" s="3">
        <v>8</v>
      </c>
      <c r="O3585" s="3">
        <v>521</v>
      </c>
      <c r="P3585" s="3">
        <v>4</v>
      </c>
      <c r="Q3585" s="3">
        <v>21746.749564744001</v>
      </c>
      <c r="R3585" s="3">
        <v>3</v>
      </c>
      <c r="S3585" s="3">
        <v>0</v>
      </c>
      <c r="T3585" s="3">
        <v>0</v>
      </c>
      <c r="U3585" s="3">
        <v>6079.7910215755801</v>
      </c>
      <c r="V3585" s="3">
        <v>1</v>
      </c>
      <c r="W3585" s="3" t="str">
        <f>IF(Bank_data3[[#This Row],[credit_risk]]=1,"High Risk","Low Risk")</f>
        <v>High Risk</v>
      </c>
      <c r="X3585" s="3" t="str">
        <f t="shared" si="385"/>
        <v>55+</v>
      </c>
      <c r="Y3585" s="3" t="str">
        <f t="shared" si="386"/>
        <v>Middle Income</v>
      </c>
      <c r="Z3585" s="3" t="str">
        <f t="shared" si="387"/>
        <v>Poor</v>
      </c>
      <c r="AA3585" s="27">
        <f t="shared" si="388"/>
        <v>0.29432270060803511</v>
      </c>
      <c r="AB3585" s="3" t="str">
        <f t="shared" si="389"/>
        <v>Medium</v>
      </c>
      <c r="AC3585" s="3" t="str">
        <f t="shared" si="390"/>
        <v>Medium</v>
      </c>
      <c r="AD3585" s="3" t="str">
        <f t="shared" si="391"/>
        <v>No</v>
      </c>
    </row>
    <row r="3586" spans="1:30" ht="15" customHeight="1" x14ac:dyDescent="0.3">
      <c r="A3586" s="3" t="s">
        <v>3607</v>
      </c>
      <c r="B3586" s="3">
        <v>68</v>
      </c>
      <c r="C3586" s="3" t="s">
        <v>23</v>
      </c>
      <c r="D3586" s="3" t="s">
        <v>26</v>
      </c>
      <c r="E3586" s="3">
        <v>10000</v>
      </c>
      <c r="F3586" s="3">
        <v>9</v>
      </c>
      <c r="G3586" s="3">
        <v>1061.5017843307201</v>
      </c>
      <c r="H3586" s="3">
        <v>7</v>
      </c>
      <c r="I3586" s="3">
        <v>621.24391129425499</v>
      </c>
      <c r="J3586" s="3">
        <v>23</v>
      </c>
      <c r="K3586" s="3">
        <v>383.614481570745</v>
      </c>
      <c r="L3586" s="3">
        <v>54</v>
      </c>
      <c r="M3586" s="3">
        <v>2</v>
      </c>
      <c r="N3586" s="3">
        <v>1</v>
      </c>
      <c r="O3586" s="3">
        <v>722</v>
      </c>
      <c r="P3586" s="3">
        <v>2</v>
      </c>
      <c r="Q3586" s="3">
        <v>13872.5555799263</v>
      </c>
      <c r="R3586" s="3">
        <v>7</v>
      </c>
      <c r="S3586" s="3">
        <v>0</v>
      </c>
      <c r="T3586" s="3">
        <v>0</v>
      </c>
      <c r="U3586" s="3">
        <v>11368.249004126401</v>
      </c>
      <c r="V3586" s="3">
        <v>1</v>
      </c>
      <c r="W3586" s="3" t="str">
        <f>IF(Bank_data3[[#This Row],[credit_risk]]=1,"High Risk","Low Risk")</f>
        <v>High Risk</v>
      </c>
      <c r="X3586" s="3" t="str">
        <f t="shared" si="385"/>
        <v>55+</v>
      </c>
      <c r="Y3586" s="3" t="str">
        <f t="shared" si="386"/>
        <v>Low Income</v>
      </c>
      <c r="Z3586" s="3" t="str">
        <f t="shared" si="387"/>
        <v>Good</v>
      </c>
      <c r="AA3586" s="27">
        <f t="shared" si="388"/>
        <v>1.38725555799263</v>
      </c>
      <c r="AB3586" s="3" t="str">
        <f t="shared" si="389"/>
        <v>Medium</v>
      </c>
      <c r="AC3586" s="3" t="str">
        <f t="shared" si="390"/>
        <v>High</v>
      </c>
      <c r="AD3586" s="3" t="str">
        <f t="shared" si="391"/>
        <v>No</v>
      </c>
    </row>
    <row r="3587" spans="1:30" ht="15" customHeight="1" x14ac:dyDescent="0.3">
      <c r="A3587" s="3" t="s">
        <v>3608</v>
      </c>
      <c r="B3587" s="3">
        <v>60</v>
      </c>
      <c r="C3587" s="3" t="s">
        <v>23</v>
      </c>
      <c r="D3587" s="3" t="s">
        <v>24</v>
      </c>
      <c r="E3587" s="3">
        <v>77865.339173793895</v>
      </c>
      <c r="F3587" s="3">
        <v>126</v>
      </c>
      <c r="G3587" s="3">
        <v>1571.14026441086</v>
      </c>
      <c r="H3587" s="3">
        <v>10</v>
      </c>
      <c r="I3587" s="3">
        <v>1065.40759919624</v>
      </c>
      <c r="J3587" s="3">
        <v>27</v>
      </c>
      <c r="K3587" s="3">
        <v>418.87907790942103</v>
      </c>
      <c r="L3587" s="3">
        <v>37</v>
      </c>
      <c r="M3587" s="3">
        <v>1</v>
      </c>
      <c r="N3587" s="3">
        <v>1</v>
      </c>
      <c r="O3587" s="3">
        <v>703</v>
      </c>
      <c r="P3587" s="3">
        <v>5</v>
      </c>
      <c r="Q3587" s="3">
        <v>17897.494037555902</v>
      </c>
      <c r="R3587" s="3">
        <v>3</v>
      </c>
      <c r="S3587" s="3">
        <v>1</v>
      </c>
      <c r="T3587" s="3">
        <v>0</v>
      </c>
      <c r="U3587" s="3">
        <v>1430.4559697541699</v>
      </c>
      <c r="V3587" s="3">
        <v>1</v>
      </c>
      <c r="W3587" s="3" t="str">
        <f>IF(Bank_data3[[#This Row],[credit_risk]]=1,"High Risk","Low Risk")</f>
        <v>High Risk</v>
      </c>
      <c r="X3587" s="3" t="str">
        <f t="shared" si="385"/>
        <v>55+</v>
      </c>
      <c r="Y3587" s="3" t="str">
        <f t="shared" si="386"/>
        <v>Middle Income</v>
      </c>
      <c r="Z3587" s="3" t="str">
        <f t="shared" si="387"/>
        <v>Good</v>
      </c>
      <c r="AA3587" s="27">
        <f t="shared" si="388"/>
        <v>0.22985187282892391</v>
      </c>
      <c r="AB3587" s="3" t="str">
        <f t="shared" si="389"/>
        <v>Medium</v>
      </c>
      <c r="AC3587" s="3" t="str">
        <f t="shared" si="390"/>
        <v>High</v>
      </c>
      <c r="AD3587" s="3" t="str">
        <f t="shared" si="391"/>
        <v>No</v>
      </c>
    </row>
    <row r="3588" spans="1:30" ht="15" customHeight="1" x14ac:dyDescent="0.3">
      <c r="A3588" s="3" t="s">
        <v>3609</v>
      </c>
      <c r="B3588" s="3">
        <v>36</v>
      </c>
      <c r="C3588" s="3" t="s">
        <v>31</v>
      </c>
      <c r="D3588" s="3" t="s">
        <v>33</v>
      </c>
      <c r="E3588" s="3">
        <v>48775.587967312204</v>
      </c>
      <c r="F3588" s="3">
        <v>201</v>
      </c>
      <c r="G3588" s="3">
        <v>1387.20338837802</v>
      </c>
      <c r="H3588" s="3">
        <v>9</v>
      </c>
      <c r="I3588" s="3">
        <v>726.51625126634997</v>
      </c>
      <c r="J3588" s="3">
        <v>20</v>
      </c>
      <c r="K3588" s="3">
        <v>688.59274354409297</v>
      </c>
      <c r="L3588" s="3">
        <v>22</v>
      </c>
      <c r="M3588" s="3">
        <v>9</v>
      </c>
      <c r="N3588" s="3">
        <v>1</v>
      </c>
      <c r="O3588" s="3">
        <v>897</v>
      </c>
      <c r="P3588" s="3">
        <v>3</v>
      </c>
      <c r="Q3588" s="3">
        <v>13328.387332299801</v>
      </c>
      <c r="R3588" s="3">
        <v>0</v>
      </c>
      <c r="S3588" s="3">
        <v>0</v>
      </c>
      <c r="T3588" s="3">
        <v>0</v>
      </c>
      <c r="U3588" s="3">
        <v>16902.741564993401</v>
      </c>
      <c r="V3588" s="3">
        <v>0</v>
      </c>
      <c r="W3588" s="3" t="str">
        <f>IF(Bank_data3[[#This Row],[credit_risk]]=1,"High Risk","Low Risk")</f>
        <v>Low Risk</v>
      </c>
      <c r="X3588" s="3" t="str">
        <f t="shared" si="385"/>
        <v>35-44</v>
      </c>
      <c r="Y3588" s="3" t="str">
        <f t="shared" si="386"/>
        <v>Low Income</v>
      </c>
      <c r="Z3588" s="3" t="str">
        <f t="shared" si="387"/>
        <v>Excellent</v>
      </c>
      <c r="AA3588" s="27">
        <f t="shared" si="388"/>
        <v>0.27325938830777496</v>
      </c>
      <c r="AB3588" s="3" t="str">
        <f t="shared" si="389"/>
        <v>Medium</v>
      </c>
      <c r="AC3588" s="3" t="str">
        <f t="shared" si="390"/>
        <v>Medium</v>
      </c>
      <c r="AD3588" s="3" t="str">
        <f t="shared" si="391"/>
        <v>No</v>
      </c>
    </row>
    <row r="3589" spans="1:30" ht="15" customHeight="1" x14ac:dyDescent="0.3">
      <c r="A3589" s="3" t="s">
        <v>3610</v>
      </c>
      <c r="B3589" s="3">
        <v>43</v>
      </c>
      <c r="C3589" s="3" t="s">
        <v>31</v>
      </c>
      <c r="D3589" s="3" t="s">
        <v>33</v>
      </c>
      <c r="E3589" s="3">
        <v>56117.253001375997</v>
      </c>
      <c r="F3589" s="3">
        <v>93</v>
      </c>
      <c r="G3589" s="3">
        <v>10</v>
      </c>
      <c r="H3589" s="3">
        <v>9</v>
      </c>
      <c r="I3589" s="3">
        <v>71.4969933816881</v>
      </c>
      <c r="J3589" s="3">
        <v>44</v>
      </c>
      <c r="K3589" s="3">
        <v>547.35116089825306</v>
      </c>
      <c r="L3589" s="3">
        <v>6</v>
      </c>
      <c r="M3589" s="3">
        <v>7</v>
      </c>
      <c r="N3589" s="3">
        <v>7</v>
      </c>
      <c r="O3589" s="3">
        <v>899</v>
      </c>
      <c r="P3589" s="3">
        <v>3</v>
      </c>
      <c r="Q3589" s="3">
        <v>11574.036720727099</v>
      </c>
      <c r="R3589" s="3">
        <v>2</v>
      </c>
      <c r="S3589" s="3">
        <v>0</v>
      </c>
      <c r="T3589" s="3">
        <v>0</v>
      </c>
      <c r="U3589" s="3">
        <v>11022.4982316037</v>
      </c>
      <c r="V3589" s="3">
        <v>0</v>
      </c>
      <c r="W3589" s="3" t="str">
        <f>IF(Bank_data3[[#This Row],[credit_risk]]=1,"High Risk","Low Risk")</f>
        <v>Low Risk</v>
      </c>
      <c r="X3589" s="3" t="str">
        <f t="shared" si="385"/>
        <v>35-44</v>
      </c>
      <c r="Y3589" s="3" t="str">
        <f t="shared" si="386"/>
        <v>Middle Income</v>
      </c>
      <c r="Z3589" s="3" t="str">
        <f t="shared" si="387"/>
        <v>Excellent</v>
      </c>
      <c r="AA3589" s="27">
        <f t="shared" si="388"/>
        <v>0.20624738563812636</v>
      </c>
      <c r="AB3589" s="3" t="str">
        <f t="shared" si="389"/>
        <v>Low</v>
      </c>
      <c r="AC3589" s="3" t="str">
        <f t="shared" si="390"/>
        <v>Low</v>
      </c>
      <c r="AD3589" s="3" t="str">
        <f t="shared" si="391"/>
        <v>No</v>
      </c>
    </row>
    <row r="3590" spans="1:30" ht="15" customHeight="1" x14ac:dyDescent="0.3">
      <c r="A3590" s="3" t="s">
        <v>3611</v>
      </c>
      <c r="B3590" s="3">
        <v>40</v>
      </c>
      <c r="C3590" s="3" t="s">
        <v>28</v>
      </c>
      <c r="D3590" s="3" t="s">
        <v>33</v>
      </c>
      <c r="E3590" s="3">
        <v>30867.030856703001</v>
      </c>
      <c r="F3590" s="3">
        <v>218</v>
      </c>
      <c r="G3590" s="3">
        <v>760.04672943200796</v>
      </c>
      <c r="H3590" s="3">
        <v>1</v>
      </c>
      <c r="I3590" s="3">
        <v>993.48419271754994</v>
      </c>
      <c r="J3590" s="3">
        <v>39</v>
      </c>
      <c r="K3590" s="3">
        <v>720.35797436446796</v>
      </c>
      <c r="L3590" s="3">
        <v>37</v>
      </c>
      <c r="M3590" s="3">
        <v>11</v>
      </c>
      <c r="N3590" s="3">
        <v>1</v>
      </c>
      <c r="O3590" s="3">
        <v>747</v>
      </c>
      <c r="P3590" s="3">
        <v>3</v>
      </c>
      <c r="Q3590" s="3">
        <v>952.617247069256</v>
      </c>
      <c r="R3590" s="3">
        <v>6</v>
      </c>
      <c r="S3590" s="3">
        <v>0</v>
      </c>
      <c r="T3590" s="3">
        <v>0</v>
      </c>
      <c r="U3590" s="3">
        <v>6660.7799045708898</v>
      </c>
      <c r="V3590" s="3">
        <v>1</v>
      </c>
      <c r="W3590" s="3" t="str">
        <f>IF(Bank_data3[[#This Row],[credit_risk]]=1,"High Risk","Low Risk")</f>
        <v>High Risk</v>
      </c>
      <c r="X3590" s="3" t="str">
        <f t="shared" si="385"/>
        <v>35-44</v>
      </c>
      <c r="Y3590" s="3" t="str">
        <f t="shared" si="386"/>
        <v>Low Income</v>
      </c>
      <c r="Z3590" s="3" t="str">
        <f t="shared" si="387"/>
        <v>Very Good</v>
      </c>
      <c r="AA3590" s="27">
        <f t="shared" si="388"/>
        <v>3.0861965684088083E-2</v>
      </c>
      <c r="AB3590" s="3" t="str">
        <f t="shared" si="389"/>
        <v>Low</v>
      </c>
      <c r="AC3590" s="3" t="str">
        <f t="shared" si="390"/>
        <v>High</v>
      </c>
      <c r="AD3590" s="3" t="str">
        <f t="shared" si="391"/>
        <v>No</v>
      </c>
    </row>
    <row r="3591" spans="1:30" ht="15" customHeight="1" x14ac:dyDescent="0.3">
      <c r="A3591" s="3" t="s">
        <v>3612</v>
      </c>
      <c r="B3591" s="3">
        <v>58</v>
      </c>
      <c r="C3591" s="3" t="s">
        <v>31</v>
      </c>
      <c r="D3591" s="3" t="s">
        <v>33</v>
      </c>
      <c r="E3591" s="3">
        <v>59491.218539071902</v>
      </c>
      <c r="F3591" s="3">
        <v>149</v>
      </c>
      <c r="G3591" s="3">
        <v>614.00863943292802</v>
      </c>
      <c r="H3591" s="3">
        <v>2</v>
      </c>
      <c r="I3591" s="3">
        <v>491.11202929849497</v>
      </c>
      <c r="J3591" s="3">
        <v>11</v>
      </c>
      <c r="K3591" s="3">
        <v>683.78854582748397</v>
      </c>
      <c r="L3591" s="3">
        <v>76</v>
      </c>
      <c r="M3591" s="3">
        <v>19</v>
      </c>
      <c r="N3591" s="3">
        <v>5</v>
      </c>
      <c r="O3591" s="3">
        <v>463</v>
      </c>
      <c r="P3591" s="3">
        <v>0</v>
      </c>
      <c r="Q3591" s="3">
        <v>13541.996497878101</v>
      </c>
      <c r="R3591" s="3">
        <v>4</v>
      </c>
      <c r="S3591" s="3">
        <v>0</v>
      </c>
      <c r="T3591" s="3">
        <v>0</v>
      </c>
      <c r="U3591" s="3">
        <v>9596.2217697513006</v>
      </c>
      <c r="V3591" s="3">
        <v>1</v>
      </c>
      <c r="W3591" s="3" t="str">
        <f>IF(Bank_data3[[#This Row],[credit_risk]]=1,"High Risk","Low Risk")</f>
        <v>High Risk</v>
      </c>
      <c r="X3591" s="3" t="str">
        <f t="shared" ref="X3591:X3654" si="392">_xlfn.IFS(B3591&lt;25,"18-24",B3591&lt;35,"25-34",B3591&lt;45,"35-44",B3591&lt;55,"45-54",TRUE(),"55+")</f>
        <v>55+</v>
      </c>
      <c r="Y3591" s="3" t="str">
        <f t="shared" ref="Y3591:Y3654" si="393">_xlfn.IFS(E3591&lt;50000,"Low Income",E3591&lt;100000,"Middle Income",TRUE(),"High Income")</f>
        <v>Middle Income</v>
      </c>
      <c r="Z3591" s="3" t="str">
        <f t="shared" ref="Z3591:Z3654" si="394">_xlfn.IFS(O3591&lt;580,"Poor",O3591&lt;670,"Fair",O3591&lt;740,"Good",O3591&lt;800,"Very Good",TRUE(),"Excellent")</f>
        <v>Poor</v>
      </c>
      <c r="AA3591" s="27">
        <f t="shared" ref="AA3591:AA3654" si="395">IF(E3591=0,0,Q3591/E3591)</f>
        <v>0.22763017518264744</v>
      </c>
      <c r="AB3591" s="3" t="str">
        <f t="shared" ref="AB3591:AB3654" si="396">_xlfn.IFS(G3591&lt;1000,"Low",G3591&lt;5000,"Medium",TRUE(),"High")</f>
        <v>Low</v>
      </c>
      <c r="AC3591" s="3" t="str">
        <f t="shared" ref="AC3591:AC3654" si="397">_xlfn.IFS(L3591&lt;10,"Low",L3591&lt;30,"Medium",TRUE(),"High")</f>
        <v>High</v>
      </c>
      <c r="AD3591" s="3" t="str">
        <f t="shared" ref="AD3591:AD3654" si="398">IF(AND(E3591&gt;=100000,O3591&gt;=750),"Yes","No")</f>
        <v>No</v>
      </c>
    </row>
    <row r="3592" spans="1:30" ht="15" customHeight="1" x14ac:dyDescent="0.3">
      <c r="A3592" s="3" t="s">
        <v>3613</v>
      </c>
      <c r="B3592" s="3">
        <v>60</v>
      </c>
      <c r="C3592" s="3" t="s">
        <v>23</v>
      </c>
      <c r="D3592" s="3" t="s">
        <v>33</v>
      </c>
      <c r="E3592" s="3">
        <v>43269.545371006199</v>
      </c>
      <c r="F3592" s="3">
        <v>171</v>
      </c>
      <c r="G3592" s="3">
        <v>2217.9440843511102</v>
      </c>
      <c r="H3592" s="3">
        <v>9</v>
      </c>
      <c r="I3592" s="3">
        <v>673.44091641321904</v>
      </c>
      <c r="J3592" s="3">
        <v>19</v>
      </c>
      <c r="K3592" s="3">
        <v>302.23493010128601</v>
      </c>
      <c r="L3592" s="3">
        <v>56</v>
      </c>
      <c r="M3592" s="3">
        <v>11</v>
      </c>
      <c r="N3592" s="3">
        <v>4</v>
      </c>
      <c r="O3592" s="3">
        <v>440</v>
      </c>
      <c r="P3592" s="3">
        <v>5</v>
      </c>
      <c r="Q3592" s="3">
        <v>8819.8101892091308</v>
      </c>
      <c r="R3592" s="3">
        <v>1</v>
      </c>
      <c r="S3592" s="3">
        <v>0</v>
      </c>
      <c r="T3592" s="3">
        <v>0</v>
      </c>
      <c r="U3592" s="3">
        <v>9942.1141807577096</v>
      </c>
      <c r="V3592" s="3">
        <v>1</v>
      </c>
      <c r="W3592" s="3" t="str">
        <f>IF(Bank_data3[[#This Row],[credit_risk]]=1,"High Risk","Low Risk")</f>
        <v>High Risk</v>
      </c>
      <c r="X3592" s="3" t="str">
        <f t="shared" si="392"/>
        <v>55+</v>
      </c>
      <c r="Y3592" s="3" t="str">
        <f t="shared" si="393"/>
        <v>Low Income</v>
      </c>
      <c r="Z3592" s="3" t="str">
        <f t="shared" si="394"/>
        <v>Poor</v>
      </c>
      <c r="AA3592" s="27">
        <f t="shared" si="395"/>
        <v>0.20383413122521638</v>
      </c>
      <c r="AB3592" s="3" t="str">
        <f t="shared" si="396"/>
        <v>Medium</v>
      </c>
      <c r="AC3592" s="3" t="str">
        <f t="shared" si="397"/>
        <v>High</v>
      </c>
      <c r="AD3592" s="3" t="str">
        <f t="shared" si="398"/>
        <v>No</v>
      </c>
    </row>
    <row r="3593" spans="1:30" ht="15" customHeight="1" x14ac:dyDescent="0.3">
      <c r="A3593" s="3" t="s">
        <v>3614</v>
      </c>
      <c r="B3593" s="3">
        <v>58</v>
      </c>
      <c r="C3593" s="3" t="s">
        <v>31</v>
      </c>
      <c r="D3593" s="3" t="s">
        <v>24</v>
      </c>
      <c r="E3593" s="3">
        <v>28508.8240031858</v>
      </c>
      <c r="F3593" s="3">
        <v>164</v>
      </c>
      <c r="G3593" s="3">
        <v>1271.9890998553999</v>
      </c>
      <c r="H3593" s="3">
        <v>6</v>
      </c>
      <c r="I3593" s="3">
        <v>1343.59592123878</v>
      </c>
      <c r="J3593" s="3">
        <v>31</v>
      </c>
      <c r="K3593" s="3">
        <v>556.59901503159597</v>
      </c>
      <c r="L3593" s="3">
        <v>36</v>
      </c>
      <c r="M3593" s="3">
        <v>8</v>
      </c>
      <c r="N3593" s="3">
        <v>9</v>
      </c>
      <c r="O3593" s="3">
        <v>556</v>
      </c>
      <c r="P3593" s="3">
        <v>3</v>
      </c>
      <c r="Q3593" s="3">
        <v>20056.723667331298</v>
      </c>
      <c r="R3593" s="3">
        <v>4</v>
      </c>
      <c r="S3593" s="3">
        <v>0</v>
      </c>
      <c r="T3593" s="3">
        <v>0</v>
      </c>
      <c r="U3593" s="3">
        <v>8867.4074723693193</v>
      </c>
      <c r="V3593" s="3">
        <v>1</v>
      </c>
      <c r="W3593" s="3" t="str">
        <f>IF(Bank_data3[[#This Row],[credit_risk]]=1,"High Risk","Low Risk")</f>
        <v>High Risk</v>
      </c>
      <c r="X3593" s="3" t="str">
        <f t="shared" si="392"/>
        <v>55+</v>
      </c>
      <c r="Y3593" s="3" t="str">
        <f t="shared" si="393"/>
        <v>Low Income</v>
      </c>
      <c r="Z3593" s="3" t="str">
        <f t="shared" si="394"/>
        <v>Poor</v>
      </c>
      <c r="AA3593" s="27">
        <f t="shared" si="395"/>
        <v>0.70352686821069865</v>
      </c>
      <c r="AB3593" s="3" t="str">
        <f t="shared" si="396"/>
        <v>Medium</v>
      </c>
      <c r="AC3593" s="3" t="str">
        <f t="shared" si="397"/>
        <v>High</v>
      </c>
      <c r="AD3593" s="3" t="str">
        <f t="shared" si="398"/>
        <v>No</v>
      </c>
    </row>
    <row r="3594" spans="1:30" ht="15" customHeight="1" x14ac:dyDescent="0.3">
      <c r="A3594" s="3" t="s">
        <v>3615</v>
      </c>
      <c r="B3594" s="3">
        <v>32</v>
      </c>
      <c r="C3594" s="3" t="s">
        <v>28</v>
      </c>
      <c r="D3594" s="3" t="s">
        <v>33</v>
      </c>
      <c r="E3594" s="3">
        <v>28262.0056477652</v>
      </c>
      <c r="F3594" s="3">
        <v>152</v>
      </c>
      <c r="G3594" s="3">
        <v>10</v>
      </c>
      <c r="H3594" s="3">
        <v>4</v>
      </c>
      <c r="I3594" s="3">
        <v>1420.48410344238</v>
      </c>
      <c r="J3594" s="3">
        <v>37</v>
      </c>
      <c r="K3594" s="3">
        <v>650.02975904111099</v>
      </c>
      <c r="L3594" s="3">
        <v>5</v>
      </c>
      <c r="M3594" s="3">
        <v>18</v>
      </c>
      <c r="N3594" s="3">
        <v>8</v>
      </c>
      <c r="O3594" s="3">
        <v>802</v>
      </c>
      <c r="P3594" s="3">
        <v>1</v>
      </c>
      <c r="Q3594" s="3">
        <v>0</v>
      </c>
      <c r="R3594" s="3">
        <v>3</v>
      </c>
      <c r="S3594" s="3">
        <v>0</v>
      </c>
      <c r="T3594" s="3">
        <v>0</v>
      </c>
      <c r="U3594" s="3">
        <v>6767.5356869764901</v>
      </c>
      <c r="V3594" s="3">
        <v>0</v>
      </c>
      <c r="W3594" s="3" t="str">
        <f>IF(Bank_data3[[#This Row],[credit_risk]]=1,"High Risk","Low Risk")</f>
        <v>Low Risk</v>
      </c>
      <c r="X3594" s="3" t="str">
        <f t="shared" si="392"/>
        <v>25-34</v>
      </c>
      <c r="Y3594" s="3" t="str">
        <f t="shared" si="393"/>
        <v>Low Income</v>
      </c>
      <c r="Z3594" s="3" t="str">
        <f t="shared" si="394"/>
        <v>Excellent</v>
      </c>
      <c r="AA3594" s="27">
        <f t="shared" si="395"/>
        <v>0</v>
      </c>
      <c r="AB3594" s="3" t="str">
        <f t="shared" si="396"/>
        <v>Low</v>
      </c>
      <c r="AC3594" s="3" t="str">
        <f t="shared" si="397"/>
        <v>Low</v>
      </c>
      <c r="AD3594" s="3" t="str">
        <f t="shared" si="398"/>
        <v>No</v>
      </c>
    </row>
    <row r="3595" spans="1:30" ht="15" customHeight="1" x14ac:dyDescent="0.3">
      <c r="A3595" s="3" t="s">
        <v>3616</v>
      </c>
      <c r="B3595" s="3">
        <v>30</v>
      </c>
      <c r="C3595" s="3" t="s">
        <v>28</v>
      </c>
      <c r="D3595" s="3" t="s">
        <v>24</v>
      </c>
      <c r="E3595" s="3">
        <v>27943.692141518601</v>
      </c>
      <c r="F3595" s="3">
        <v>54</v>
      </c>
      <c r="G3595" s="3">
        <v>805.279540465232</v>
      </c>
      <c r="H3595" s="3">
        <v>9</v>
      </c>
      <c r="I3595" s="3">
        <v>598.57729771751599</v>
      </c>
      <c r="J3595" s="3">
        <v>39</v>
      </c>
      <c r="K3595" s="3">
        <v>325.89270116732501</v>
      </c>
      <c r="L3595" s="3">
        <v>9</v>
      </c>
      <c r="M3595" s="3">
        <v>14</v>
      </c>
      <c r="N3595" s="3">
        <v>1</v>
      </c>
      <c r="O3595" s="3">
        <v>669</v>
      </c>
      <c r="P3595" s="3">
        <v>2</v>
      </c>
      <c r="Q3595" s="3">
        <v>8955.3175543447505</v>
      </c>
      <c r="R3595" s="3">
        <v>5</v>
      </c>
      <c r="S3595" s="3">
        <v>0</v>
      </c>
      <c r="T3595" s="3">
        <v>0</v>
      </c>
      <c r="U3595" s="3">
        <v>2333.8001582606098</v>
      </c>
      <c r="V3595" s="3">
        <v>1</v>
      </c>
      <c r="W3595" s="3" t="str">
        <f>IF(Bank_data3[[#This Row],[credit_risk]]=1,"High Risk","Low Risk")</f>
        <v>High Risk</v>
      </c>
      <c r="X3595" s="3" t="str">
        <f t="shared" si="392"/>
        <v>25-34</v>
      </c>
      <c r="Y3595" s="3" t="str">
        <f t="shared" si="393"/>
        <v>Low Income</v>
      </c>
      <c r="Z3595" s="3" t="str">
        <f t="shared" si="394"/>
        <v>Fair</v>
      </c>
      <c r="AA3595" s="27">
        <f t="shared" si="395"/>
        <v>0.32047724792383409</v>
      </c>
      <c r="AB3595" s="3" t="str">
        <f t="shared" si="396"/>
        <v>Low</v>
      </c>
      <c r="AC3595" s="3" t="str">
        <f t="shared" si="397"/>
        <v>Low</v>
      </c>
      <c r="AD3595" s="3" t="str">
        <f t="shared" si="398"/>
        <v>No</v>
      </c>
    </row>
    <row r="3596" spans="1:30" ht="15" customHeight="1" x14ac:dyDescent="0.3">
      <c r="A3596" s="3" t="s">
        <v>3617</v>
      </c>
      <c r="B3596" s="3">
        <v>65</v>
      </c>
      <c r="C3596" s="3" t="s">
        <v>23</v>
      </c>
      <c r="D3596" s="3" t="s">
        <v>24</v>
      </c>
      <c r="E3596" s="3">
        <v>56844.312724342897</v>
      </c>
      <c r="F3596" s="3">
        <v>221</v>
      </c>
      <c r="G3596" s="3">
        <v>2439.7514421248302</v>
      </c>
      <c r="H3596" s="3">
        <v>10</v>
      </c>
      <c r="I3596" s="3">
        <v>1002.22532072114</v>
      </c>
      <c r="J3596" s="3">
        <v>41</v>
      </c>
      <c r="K3596" s="3">
        <v>208.27348524368799</v>
      </c>
      <c r="L3596" s="3">
        <v>26</v>
      </c>
      <c r="M3596" s="3">
        <v>13</v>
      </c>
      <c r="N3596" s="3">
        <v>0</v>
      </c>
      <c r="O3596" s="3">
        <v>568</v>
      </c>
      <c r="P3596" s="3">
        <v>2</v>
      </c>
      <c r="Q3596" s="3">
        <v>20331.571328037899</v>
      </c>
      <c r="R3596" s="3">
        <v>1</v>
      </c>
      <c r="S3596" s="3">
        <v>0</v>
      </c>
      <c r="T3596" s="3">
        <v>0</v>
      </c>
      <c r="U3596" s="3">
        <v>15103.183823020399</v>
      </c>
      <c r="V3596" s="3">
        <v>1</v>
      </c>
      <c r="W3596" s="3" t="str">
        <f>IF(Bank_data3[[#This Row],[credit_risk]]=1,"High Risk","Low Risk")</f>
        <v>High Risk</v>
      </c>
      <c r="X3596" s="3" t="str">
        <f t="shared" si="392"/>
        <v>55+</v>
      </c>
      <c r="Y3596" s="3" t="str">
        <f t="shared" si="393"/>
        <v>Middle Income</v>
      </c>
      <c r="Z3596" s="3" t="str">
        <f t="shared" si="394"/>
        <v>Poor</v>
      </c>
      <c r="AA3596" s="27">
        <f t="shared" si="395"/>
        <v>0.35767116099428442</v>
      </c>
      <c r="AB3596" s="3" t="str">
        <f t="shared" si="396"/>
        <v>Medium</v>
      </c>
      <c r="AC3596" s="3" t="str">
        <f t="shared" si="397"/>
        <v>Medium</v>
      </c>
      <c r="AD3596" s="3" t="str">
        <f t="shared" si="398"/>
        <v>No</v>
      </c>
    </row>
    <row r="3597" spans="1:30" ht="15" customHeight="1" x14ac:dyDescent="0.3">
      <c r="A3597" s="3" t="s">
        <v>3618</v>
      </c>
      <c r="B3597" s="3">
        <v>38</v>
      </c>
      <c r="C3597" s="3" t="s">
        <v>23</v>
      </c>
      <c r="D3597" s="3" t="s">
        <v>33</v>
      </c>
      <c r="E3597" s="3">
        <v>38558.630914491201</v>
      </c>
      <c r="F3597" s="3">
        <v>8</v>
      </c>
      <c r="G3597" s="3">
        <v>1020.69888036716</v>
      </c>
      <c r="H3597" s="3">
        <v>2</v>
      </c>
      <c r="I3597" s="3">
        <v>606.70392835207394</v>
      </c>
      <c r="J3597" s="3">
        <v>20</v>
      </c>
      <c r="K3597" s="3">
        <v>495.41193865523502</v>
      </c>
      <c r="L3597" s="3">
        <v>56</v>
      </c>
      <c r="M3597" s="3">
        <v>4</v>
      </c>
      <c r="N3597" s="3">
        <v>1</v>
      </c>
      <c r="O3597" s="3">
        <v>462</v>
      </c>
      <c r="P3597" s="3">
        <v>4</v>
      </c>
      <c r="Q3597" s="3">
        <v>23736.8194151567</v>
      </c>
      <c r="R3597" s="3">
        <v>6</v>
      </c>
      <c r="S3597" s="3">
        <v>0</v>
      </c>
      <c r="T3597" s="3">
        <v>0</v>
      </c>
      <c r="U3597" s="3">
        <v>8846.9337947067506</v>
      </c>
      <c r="V3597" s="3">
        <v>1</v>
      </c>
      <c r="W3597" s="3" t="str">
        <f>IF(Bank_data3[[#This Row],[credit_risk]]=1,"High Risk","Low Risk")</f>
        <v>High Risk</v>
      </c>
      <c r="X3597" s="3" t="str">
        <f t="shared" si="392"/>
        <v>35-44</v>
      </c>
      <c r="Y3597" s="3" t="str">
        <f t="shared" si="393"/>
        <v>Low Income</v>
      </c>
      <c r="Z3597" s="3" t="str">
        <f t="shared" si="394"/>
        <v>Poor</v>
      </c>
      <c r="AA3597" s="27">
        <f t="shared" si="395"/>
        <v>0.61560327356529321</v>
      </c>
      <c r="AB3597" s="3" t="str">
        <f t="shared" si="396"/>
        <v>Medium</v>
      </c>
      <c r="AC3597" s="3" t="str">
        <f t="shared" si="397"/>
        <v>High</v>
      </c>
      <c r="AD3597" s="3" t="str">
        <f t="shared" si="398"/>
        <v>No</v>
      </c>
    </row>
    <row r="3598" spans="1:30" ht="15" customHeight="1" x14ac:dyDescent="0.3">
      <c r="A3598" s="3" t="s">
        <v>3619</v>
      </c>
      <c r="B3598" s="3">
        <v>30</v>
      </c>
      <c r="C3598" s="3" t="s">
        <v>28</v>
      </c>
      <c r="D3598" s="3" t="s">
        <v>33</v>
      </c>
      <c r="E3598" s="3">
        <v>20478.3123972229</v>
      </c>
      <c r="F3598" s="3">
        <v>204</v>
      </c>
      <c r="G3598" s="3">
        <v>956.50357389875796</v>
      </c>
      <c r="H3598" s="3">
        <v>11</v>
      </c>
      <c r="I3598" s="3">
        <v>699.59445738548902</v>
      </c>
      <c r="J3598" s="3">
        <v>16</v>
      </c>
      <c r="K3598" s="3">
        <v>0</v>
      </c>
      <c r="L3598" s="3">
        <v>15</v>
      </c>
      <c r="M3598" s="3">
        <v>17</v>
      </c>
      <c r="N3598" s="3">
        <v>9</v>
      </c>
      <c r="O3598" s="3">
        <v>829</v>
      </c>
      <c r="P3598" s="3">
        <v>0</v>
      </c>
      <c r="Q3598" s="3">
        <v>18916.478777045199</v>
      </c>
      <c r="R3598" s="3">
        <v>4</v>
      </c>
      <c r="S3598" s="3">
        <v>0</v>
      </c>
      <c r="T3598" s="3">
        <v>0</v>
      </c>
      <c r="U3598" s="3">
        <v>4559.4015620098098</v>
      </c>
      <c r="V3598" s="3">
        <v>1</v>
      </c>
      <c r="W3598" s="3" t="str">
        <f>IF(Bank_data3[[#This Row],[credit_risk]]=1,"High Risk","Low Risk")</f>
        <v>High Risk</v>
      </c>
      <c r="X3598" s="3" t="str">
        <f t="shared" si="392"/>
        <v>25-34</v>
      </c>
      <c r="Y3598" s="3" t="str">
        <f t="shared" si="393"/>
        <v>Low Income</v>
      </c>
      <c r="Z3598" s="3" t="str">
        <f t="shared" si="394"/>
        <v>Excellent</v>
      </c>
      <c r="AA3598" s="27">
        <f t="shared" si="395"/>
        <v>0.92373230811785523</v>
      </c>
      <c r="AB3598" s="3" t="str">
        <f t="shared" si="396"/>
        <v>Low</v>
      </c>
      <c r="AC3598" s="3" t="str">
        <f t="shared" si="397"/>
        <v>Medium</v>
      </c>
      <c r="AD3598" s="3" t="str">
        <f t="shared" si="398"/>
        <v>No</v>
      </c>
    </row>
    <row r="3599" spans="1:30" ht="15" customHeight="1" x14ac:dyDescent="0.3">
      <c r="A3599" s="3" t="s">
        <v>3620</v>
      </c>
      <c r="B3599" s="3">
        <v>32</v>
      </c>
      <c r="C3599" s="3" t="s">
        <v>28</v>
      </c>
      <c r="D3599" s="3" t="s">
        <v>33</v>
      </c>
      <c r="E3599" s="3">
        <v>56647.391252678797</v>
      </c>
      <c r="F3599" s="3">
        <v>111</v>
      </c>
      <c r="G3599" s="3">
        <v>1363.7621740628399</v>
      </c>
      <c r="H3599" s="3">
        <v>1</v>
      </c>
      <c r="I3599" s="3">
        <v>587.97860478550695</v>
      </c>
      <c r="J3599" s="3">
        <v>0</v>
      </c>
      <c r="K3599" s="3">
        <v>0</v>
      </c>
      <c r="L3599" s="3">
        <v>58</v>
      </c>
      <c r="M3599" s="3">
        <v>11</v>
      </c>
      <c r="N3599" s="3">
        <v>4</v>
      </c>
      <c r="O3599" s="3">
        <v>351</v>
      </c>
      <c r="P3599" s="3">
        <v>4</v>
      </c>
      <c r="Q3599" s="3">
        <v>16015.9341814651</v>
      </c>
      <c r="R3599" s="3">
        <v>1</v>
      </c>
      <c r="S3599" s="3">
        <v>0</v>
      </c>
      <c r="T3599" s="3">
        <v>0</v>
      </c>
      <c r="U3599" s="3">
        <v>6772.3279475757899</v>
      </c>
      <c r="V3599" s="3">
        <v>1</v>
      </c>
      <c r="W3599" s="3" t="str">
        <f>IF(Bank_data3[[#This Row],[credit_risk]]=1,"High Risk","Low Risk")</f>
        <v>High Risk</v>
      </c>
      <c r="X3599" s="3" t="str">
        <f t="shared" si="392"/>
        <v>25-34</v>
      </c>
      <c r="Y3599" s="3" t="str">
        <f t="shared" si="393"/>
        <v>Middle Income</v>
      </c>
      <c r="Z3599" s="3" t="str">
        <f t="shared" si="394"/>
        <v>Poor</v>
      </c>
      <c r="AA3599" s="27">
        <f t="shared" si="395"/>
        <v>0.28273030456116055</v>
      </c>
      <c r="AB3599" s="3" t="str">
        <f t="shared" si="396"/>
        <v>Medium</v>
      </c>
      <c r="AC3599" s="3" t="str">
        <f t="shared" si="397"/>
        <v>High</v>
      </c>
      <c r="AD3599" s="3" t="str">
        <f t="shared" si="398"/>
        <v>No</v>
      </c>
    </row>
    <row r="3600" spans="1:30" ht="15" customHeight="1" x14ac:dyDescent="0.3">
      <c r="A3600" s="3" t="s">
        <v>3621</v>
      </c>
      <c r="B3600" s="3">
        <v>65</v>
      </c>
      <c r="C3600" s="3" t="s">
        <v>28</v>
      </c>
      <c r="D3600" s="3" t="s">
        <v>26</v>
      </c>
      <c r="E3600" s="3">
        <v>10890.868582352001</v>
      </c>
      <c r="F3600" s="3">
        <v>97</v>
      </c>
      <c r="G3600" s="3">
        <v>1680.4835687249299</v>
      </c>
      <c r="H3600" s="3">
        <v>10</v>
      </c>
      <c r="I3600" s="3">
        <v>196.47971186122999</v>
      </c>
      <c r="J3600" s="3">
        <v>43</v>
      </c>
      <c r="K3600" s="3">
        <v>650.19775484910303</v>
      </c>
      <c r="L3600" s="3">
        <v>27</v>
      </c>
      <c r="M3600" s="3">
        <v>5</v>
      </c>
      <c r="N3600" s="3">
        <v>7</v>
      </c>
      <c r="O3600" s="3">
        <v>625</v>
      </c>
      <c r="P3600" s="3">
        <v>4</v>
      </c>
      <c r="Q3600" s="3">
        <v>1655.44266844652</v>
      </c>
      <c r="R3600" s="3">
        <v>4</v>
      </c>
      <c r="S3600" s="3">
        <v>0</v>
      </c>
      <c r="T3600" s="3">
        <v>0</v>
      </c>
      <c r="U3600" s="3">
        <v>13259.273638995899</v>
      </c>
      <c r="V3600" s="3">
        <v>1</v>
      </c>
      <c r="W3600" s="3" t="str">
        <f>IF(Bank_data3[[#This Row],[credit_risk]]=1,"High Risk","Low Risk")</f>
        <v>High Risk</v>
      </c>
      <c r="X3600" s="3" t="str">
        <f t="shared" si="392"/>
        <v>55+</v>
      </c>
      <c r="Y3600" s="3" t="str">
        <f t="shared" si="393"/>
        <v>Low Income</v>
      </c>
      <c r="Z3600" s="3" t="str">
        <f t="shared" si="394"/>
        <v>Fair</v>
      </c>
      <c r="AA3600" s="27">
        <f t="shared" si="395"/>
        <v>0.15200281372681931</v>
      </c>
      <c r="AB3600" s="3" t="str">
        <f t="shared" si="396"/>
        <v>Medium</v>
      </c>
      <c r="AC3600" s="3" t="str">
        <f t="shared" si="397"/>
        <v>Medium</v>
      </c>
      <c r="AD3600" s="3" t="str">
        <f t="shared" si="398"/>
        <v>No</v>
      </c>
    </row>
    <row r="3601" spans="1:30" ht="15" customHeight="1" x14ac:dyDescent="0.3">
      <c r="A3601" s="3" t="s">
        <v>3622</v>
      </c>
      <c r="B3601" s="3">
        <v>64</v>
      </c>
      <c r="C3601" s="3" t="s">
        <v>23</v>
      </c>
      <c r="D3601" s="3" t="s">
        <v>24</v>
      </c>
      <c r="E3601" s="3">
        <v>73923.297745893695</v>
      </c>
      <c r="F3601" s="3">
        <v>155</v>
      </c>
      <c r="G3601" s="3">
        <v>1385.8230352739699</v>
      </c>
      <c r="H3601" s="3">
        <v>5</v>
      </c>
      <c r="I3601" s="3">
        <v>833.269328306798</v>
      </c>
      <c r="J3601" s="3">
        <v>27</v>
      </c>
      <c r="K3601" s="3">
        <v>310.04097255731301</v>
      </c>
      <c r="L3601" s="3">
        <v>2</v>
      </c>
      <c r="M3601" s="3">
        <v>19</v>
      </c>
      <c r="N3601" s="3">
        <v>7</v>
      </c>
      <c r="O3601" s="3">
        <v>357</v>
      </c>
      <c r="P3601" s="3">
        <v>2</v>
      </c>
      <c r="Q3601" s="3">
        <v>5643.3223417506597</v>
      </c>
      <c r="R3601" s="3">
        <v>1</v>
      </c>
      <c r="S3601" s="3">
        <v>0</v>
      </c>
      <c r="T3601" s="3">
        <v>0</v>
      </c>
      <c r="U3601" s="3">
        <v>13542.201664981299</v>
      </c>
      <c r="V3601" s="3">
        <v>1</v>
      </c>
      <c r="W3601" s="3" t="str">
        <f>IF(Bank_data3[[#This Row],[credit_risk]]=1,"High Risk","Low Risk")</f>
        <v>High Risk</v>
      </c>
      <c r="X3601" s="3" t="str">
        <f t="shared" si="392"/>
        <v>55+</v>
      </c>
      <c r="Y3601" s="3" t="str">
        <f t="shared" si="393"/>
        <v>Middle Income</v>
      </c>
      <c r="Z3601" s="3" t="str">
        <f t="shared" si="394"/>
        <v>Poor</v>
      </c>
      <c r="AA3601" s="27">
        <f t="shared" si="395"/>
        <v>7.6340240679591928E-2</v>
      </c>
      <c r="AB3601" s="3" t="str">
        <f t="shared" si="396"/>
        <v>Medium</v>
      </c>
      <c r="AC3601" s="3" t="str">
        <f t="shared" si="397"/>
        <v>Low</v>
      </c>
      <c r="AD3601" s="3" t="str">
        <f t="shared" si="398"/>
        <v>No</v>
      </c>
    </row>
    <row r="3602" spans="1:30" ht="15" customHeight="1" x14ac:dyDescent="0.3">
      <c r="A3602" s="3" t="s">
        <v>3623</v>
      </c>
      <c r="B3602" s="3">
        <v>20</v>
      </c>
      <c r="C3602" s="3" t="s">
        <v>28</v>
      </c>
      <c r="D3602" s="3" t="s">
        <v>33</v>
      </c>
      <c r="E3602" s="3">
        <v>85755.390372918497</v>
      </c>
      <c r="F3602" s="3">
        <v>68</v>
      </c>
      <c r="G3602" s="3">
        <v>2318.5203422312902</v>
      </c>
      <c r="H3602" s="3">
        <v>9</v>
      </c>
      <c r="I3602" s="3">
        <v>900.85788543115802</v>
      </c>
      <c r="J3602" s="3">
        <v>1</v>
      </c>
      <c r="K3602" s="3">
        <v>424.54383497952</v>
      </c>
      <c r="L3602" s="3">
        <v>56</v>
      </c>
      <c r="M3602" s="3">
        <v>10</v>
      </c>
      <c r="N3602" s="3">
        <v>1</v>
      </c>
      <c r="O3602" s="3">
        <v>582</v>
      </c>
      <c r="P3602" s="3">
        <v>5</v>
      </c>
      <c r="Q3602" s="3">
        <v>17573.278711789499</v>
      </c>
      <c r="R3602" s="3">
        <v>7</v>
      </c>
      <c r="S3602" s="3">
        <v>0</v>
      </c>
      <c r="T3602" s="3">
        <v>0</v>
      </c>
      <c r="U3602" s="3">
        <v>6717.2307023939402</v>
      </c>
      <c r="V3602" s="3">
        <v>1</v>
      </c>
      <c r="W3602" s="3" t="str">
        <f>IF(Bank_data3[[#This Row],[credit_risk]]=1,"High Risk","Low Risk")</f>
        <v>High Risk</v>
      </c>
      <c r="X3602" s="3" t="str">
        <f t="shared" si="392"/>
        <v>18-24</v>
      </c>
      <c r="Y3602" s="3" t="str">
        <f t="shared" si="393"/>
        <v>Middle Income</v>
      </c>
      <c r="Z3602" s="3" t="str">
        <f t="shared" si="394"/>
        <v>Fair</v>
      </c>
      <c r="AA3602" s="27">
        <f t="shared" si="395"/>
        <v>0.20492331310451511</v>
      </c>
      <c r="AB3602" s="3" t="str">
        <f t="shared" si="396"/>
        <v>Medium</v>
      </c>
      <c r="AC3602" s="3" t="str">
        <f t="shared" si="397"/>
        <v>High</v>
      </c>
      <c r="AD3602" s="3" t="str">
        <f t="shared" si="398"/>
        <v>No</v>
      </c>
    </row>
    <row r="3603" spans="1:30" ht="15" customHeight="1" x14ac:dyDescent="0.3">
      <c r="A3603" s="3" t="s">
        <v>3624</v>
      </c>
      <c r="B3603" s="3">
        <v>59</v>
      </c>
      <c r="C3603" s="3" t="s">
        <v>28</v>
      </c>
      <c r="D3603" s="3" t="s">
        <v>26</v>
      </c>
      <c r="E3603" s="3">
        <v>26376.3738405187</v>
      </c>
      <c r="F3603" s="3">
        <v>12</v>
      </c>
      <c r="G3603" s="3">
        <v>1385.8744382874199</v>
      </c>
      <c r="H3603" s="3">
        <v>0</v>
      </c>
      <c r="I3603" s="3">
        <v>565.14938914110201</v>
      </c>
      <c r="J3603" s="3">
        <v>16</v>
      </c>
      <c r="K3603" s="3">
        <v>560.29133440751798</v>
      </c>
      <c r="L3603" s="3">
        <v>64</v>
      </c>
      <c r="M3603" s="3">
        <v>14</v>
      </c>
      <c r="N3603" s="3">
        <v>4</v>
      </c>
      <c r="O3603" s="3">
        <v>356</v>
      </c>
      <c r="P3603" s="3">
        <v>5</v>
      </c>
      <c r="Q3603" s="3">
        <v>4261.5368103996998</v>
      </c>
      <c r="R3603" s="3">
        <v>4</v>
      </c>
      <c r="S3603" s="3">
        <v>0</v>
      </c>
      <c r="T3603" s="3">
        <v>0</v>
      </c>
      <c r="U3603" s="3">
        <v>5526.4884006906505</v>
      </c>
      <c r="V3603" s="3">
        <v>1</v>
      </c>
      <c r="W3603" s="3" t="str">
        <f>IF(Bank_data3[[#This Row],[credit_risk]]=1,"High Risk","Low Risk")</f>
        <v>High Risk</v>
      </c>
      <c r="X3603" s="3" t="str">
        <f t="shared" si="392"/>
        <v>55+</v>
      </c>
      <c r="Y3603" s="3" t="str">
        <f t="shared" si="393"/>
        <v>Low Income</v>
      </c>
      <c r="Z3603" s="3" t="str">
        <f t="shared" si="394"/>
        <v>Poor</v>
      </c>
      <c r="AA3603" s="27">
        <f t="shared" si="395"/>
        <v>0.16156643957833347</v>
      </c>
      <c r="AB3603" s="3" t="str">
        <f t="shared" si="396"/>
        <v>Medium</v>
      </c>
      <c r="AC3603" s="3" t="str">
        <f t="shared" si="397"/>
        <v>High</v>
      </c>
      <c r="AD3603" s="3" t="str">
        <f t="shared" si="398"/>
        <v>No</v>
      </c>
    </row>
    <row r="3604" spans="1:30" ht="15" customHeight="1" x14ac:dyDescent="0.3">
      <c r="A3604" s="3" t="s">
        <v>3625</v>
      </c>
      <c r="B3604" s="3">
        <v>63</v>
      </c>
      <c r="C3604" s="3" t="s">
        <v>23</v>
      </c>
      <c r="D3604" s="3" t="s">
        <v>24</v>
      </c>
      <c r="E3604" s="3">
        <v>68944.1113690528</v>
      </c>
      <c r="F3604" s="3">
        <v>204</v>
      </c>
      <c r="G3604" s="3">
        <v>2039.4118779033199</v>
      </c>
      <c r="H3604" s="3">
        <v>7</v>
      </c>
      <c r="I3604" s="3">
        <v>1180.7270990029899</v>
      </c>
      <c r="J3604" s="3">
        <v>38</v>
      </c>
      <c r="K3604" s="3">
        <v>489.861874731532</v>
      </c>
      <c r="L3604" s="3">
        <v>66</v>
      </c>
      <c r="M3604" s="3">
        <v>3</v>
      </c>
      <c r="N3604" s="3">
        <v>1</v>
      </c>
      <c r="O3604" s="3">
        <v>679</v>
      </c>
      <c r="P3604" s="3">
        <v>1</v>
      </c>
      <c r="Q3604" s="3">
        <v>10592.4767730641</v>
      </c>
      <c r="R3604" s="3">
        <v>7</v>
      </c>
      <c r="S3604" s="3">
        <v>0</v>
      </c>
      <c r="T3604" s="3">
        <v>0</v>
      </c>
      <c r="U3604" s="3">
        <v>5814.4054293507397</v>
      </c>
      <c r="V3604" s="3">
        <v>1</v>
      </c>
      <c r="W3604" s="3" t="str">
        <f>IF(Bank_data3[[#This Row],[credit_risk]]=1,"High Risk","Low Risk")</f>
        <v>High Risk</v>
      </c>
      <c r="X3604" s="3" t="str">
        <f t="shared" si="392"/>
        <v>55+</v>
      </c>
      <c r="Y3604" s="3" t="str">
        <f t="shared" si="393"/>
        <v>Middle Income</v>
      </c>
      <c r="Z3604" s="3" t="str">
        <f t="shared" si="394"/>
        <v>Good</v>
      </c>
      <c r="AA3604" s="27">
        <f t="shared" si="395"/>
        <v>0.1536386003492502</v>
      </c>
      <c r="AB3604" s="3" t="str">
        <f t="shared" si="396"/>
        <v>Medium</v>
      </c>
      <c r="AC3604" s="3" t="str">
        <f t="shared" si="397"/>
        <v>High</v>
      </c>
      <c r="AD3604" s="3" t="str">
        <f t="shared" si="398"/>
        <v>No</v>
      </c>
    </row>
    <row r="3605" spans="1:30" ht="15" customHeight="1" x14ac:dyDescent="0.3">
      <c r="A3605" s="3" t="s">
        <v>3626</v>
      </c>
      <c r="B3605" s="3">
        <v>38</v>
      </c>
      <c r="C3605" s="3" t="s">
        <v>31</v>
      </c>
      <c r="D3605" s="3" t="s">
        <v>26</v>
      </c>
      <c r="E3605" s="3">
        <v>56283.764043299103</v>
      </c>
      <c r="F3605" s="3">
        <v>28</v>
      </c>
      <c r="G3605" s="3">
        <v>1657.3500228559301</v>
      </c>
      <c r="H3605" s="3">
        <v>4</v>
      </c>
      <c r="I3605" s="3">
        <v>647.37192401667301</v>
      </c>
      <c r="J3605" s="3">
        <v>13</v>
      </c>
      <c r="K3605" s="3">
        <v>308.25251249960598</v>
      </c>
      <c r="L3605" s="3">
        <v>29</v>
      </c>
      <c r="M3605" s="3">
        <v>13</v>
      </c>
      <c r="N3605" s="3">
        <v>6</v>
      </c>
      <c r="O3605" s="3">
        <v>308</v>
      </c>
      <c r="P3605" s="3">
        <v>0</v>
      </c>
      <c r="Q3605" s="3">
        <v>10131.8788501698</v>
      </c>
      <c r="R3605" s="3">
        <v>4</v>
      </c>
      <c r="S3605" s="3">
        <v>0</v>
      </c>
      <c r="T3605" s="3">
        <v>0</v>
      </c>
      <c r="U3605" s="3">
        <v>12674.567085053101</v>
      </c>
      <c r="V3605" s="3">
        <v>1</v>
      </c>
      <c r="W3605" s="3" t="str">
        <f>IF(Bank_data3[[#This Row],[credit_risk]]=1,"High Risk","Low Risk")</f>
        <v>High Risk</v>
      </c>
      <c r="X3605" s="3" t="str">
        <f t="shared" si="392"/>
        <v>35-44</v>
      </c>
      <c r="Y3605" s="3" t="str">
        <f t="shared" si="393"/>
        <v>Middle Income</v>
      </c>
      <c r="Z3605" s="3" t="str">
        <f t="shared" si="394"/>
        <v>Poor</v>
      </c>
      <c r="AA3605" s="27">
        <f t="shared" si="395"/>
        <v>0.1800142371852626</v>
      </c>
      <c r="AB3605" s="3" t="str">
        <f t="shared" si="396"/>
        <v>Medium</v>
      </c>
      <c r="AC3605" s="3" t="str">
        <f t="shared" si="397"/>
        <v>Medium</v>
      </c>
      <c r="AD3605" s="3" t="str">
        <f t="shared" si="398"/>
        <v>No</v>
      </c>
    </row>
    <row r="3606" spans="1:30" ht="15" customHeight="1" x14ac:dyDescent="0.3">
      <c r="A3606" s="3" t="s">
        <v>3627</v>
      </c>
      <c r="B3606" s="3">
        <v>31</v>
      </c>
      <c r="C3606" s="3" t="s">
        <v>31</v>
      </c>
      <c r="D3606" s="3" t="s">
        <v>26</v>
      </c>
      <c r="E3606" s="3">
        <v>40999.303822112997</v>
      </c>
      <c r="F3606" s="3">
        <v>135</v>
      </c>
      <c r="G3606" s="3">
        <v>465.599205458688</v>
      </c>
      <c r="H3606" s="3">
        <v>4</v>
      </c>
      <c r="I3606" s="3">
        <v>576.97586129934496</v>
      </c>
      <c r="J3606" s="3">
        <v>13</v>
      </c>
      <c r="K3606" s="3">
        <v>989.93391910575201</v>
      </c>
      <c r="L3606" s="3">
        <v>18</v>
      </c>
      <c r="M3606" s="3">
        <v>4</v>
      </c>
      <c r="N3606" s="3">
        <v>9</v>
      </c>
      <c r="O3606" s="3">
        <v>890</v>
      </c>
      <c r="P3606" s="3">
        <v>0</v>
      </c>
      <c r="Q3606" s="3">
        <v>14516.2543898845</v>
      </c>
      <c r="R3606" s="3">
        <v>1</v>
      </c>
      <c r="S3606" s="3">
        <v>0</v>
      </c>
      <c r="T3606" s="3">
        <v>0</v>
      </c>
      <c r="U3606" s="3">
        <v>13843.177512938801</v>
      </c>
      <c r="V3606" s="3">
        <v>0</v>
      </c>
      <c r="W3606" s="3" t="str">
        <f>IF(Bank_data3[[#This Row],[credit_risk]]=1,"High Risk","Low Risk")</f>
        <v>Low Risk</v>
      </c>
      <c r="X3606" s="3" t="str">
        <f t="shared" si="392"/>
        <v>25-34</v>
      </c>
      <c r="Y3606" s="3" t="str">
        <f t="shared" si="393"/>
        <v>Low Income</v>
      </c>
      <c r="Z3606" s="3" t="str">
        <f t="shared" si="394"/>
        <v>Excellent</v>
      </c>
      <c r="AA3606" s="27">
        <f t="shared" si="395"/>
        <v>0.35406099705661709</v>
      </c>
      <c r="AB3606" s="3" t="str">
        <f t="shared" si="396"/>
        <v>Low</v>
      </c>
      <c r="AC3606" s="3" t="str">
        <f t="shared" si="397"/>
        <v>Medium</v>
      </c>
      <c r="AD3606" s="3" t="str">
        <f t="shared" si="398"/>
        <v>No</v>
      </c>
    </row>
    <row r="3607" spans="1:30" ht="15" customHeight="1" x14ac:dyDescent="0.3">
      <c r="A3607" s="3" t="s">
        <v>3628</v>
      </c>
      <c r="B3607" s="3">
        <v>27</v>
      </c>
      <c r="C3607" s="3" t="s">
        <v>28</v>
      </c>
      <c r="D3607" s="3" t="s">
        <v>33</v>
      </c>
      <c r="E3607" s="3">
        <v>41839.296428662899</v>
      </c>
      <c r="F3607" s="3">
        <v>216</v>
      </c>
      <c r="G3607" s="3">
        <v>2928.24061286708</v>
      </c>
      <c r="H3607" s="3">
        <v>1</v>
      </c>
      <c r="I3607" s="3">
        <v>984.27609133783699</v>
      </c>
      <c r="J3607" s="3">
        <v>43</v>
      </c>
      <c r="K3607" s="3">
        <v>480.37025688058702</v>
      </c>
      <c r="L3607" s="3">
        <v>7</v>
      </c>
      <c r="M3607" s="3">
        <v>10</v>
      </c>
      <c r="N3607" s="3">
        <v>7</v>
      </c>
      <c r="O3607" s="3">
        <v>804</v>
      </c>
      <c r="P3607" s="3">
        <v>0</v>
      </c>
      <c r="Q3607" s="3">
        <v>16022.865766860499</v>
      </c>
      <c r="R3607" s="3">
        <v>0</v>
      </c>
      <c r="S3607" s="3">
        <v>0</v>
      </c>
      <c r="T3607" s="3">
        <v>0</v>
      </c>
      <c r="U3607" s="3">
        <v>6844.8857945693499</v>
      </c>
      <c r="V3607" s="3">
        <v>0</v>
      </c>
      <c r="W3607" s="3" t="str">
        <f>IF(Bank_data3[[#This Row],[credit_risk]]=1,"High Risk","Low Risk")</f>
        <v>Low Risk</v>
      </c>
      <c r="X3607" s="3" t="str">
        <f t="shared" si="392"/>
        <v>25-34</v>
      </c>
      <c r="Y3607" s="3" t="str">
        <f t="shared" si="393"/>
        <v>Low Income</v>
      </c>
      <c r="Z3607" s="3" t="str">
        <f t="shared" si="394"/>
        <v>Excellent</v>
      </c>
      <c r="AA3607" s="27">
        <f t="shared" si="395"/>
        <v>0.38296212256293333</v>
      </c>
      <c r="AB3607" s="3" t="str">
        <f t="shared" si="396"/>
        <v>Medium</v>
      </c>
      <c r="AC3607" s="3" t="str">
        <f t="shared" si="397"/>
        <v>Low</v>
      </c>
      <c r="AD3607" s="3" t="str">
        <f t="shared" si="398"/>
        <v>No</v>
      </c>
    </row>
    <row r="3608" spans="1:30" ht="15" customHeight="1" x14ac:dyDescent="0.3">
      <c r="A3608" s="3" t="s">
        <v>3629</v>
      </c>
      <c r="B3608" s="3">
        <v>27</v>
      </c>
      <c r="C3608" s="3" t="s">
        <v>31</v>
      </c>
      <c r="D3608" s="3" t="s">
        <v>24</v>
      </c>
      <c r="E3608" s="3">
        <v>61780.6096323819</v>
      </c>
      <c r="F3608" s="3">
        <v>70</v>
      </c>
      <c r="G3608" s="3">
        <v>2424.5462865285499</v>
      </c>
      <c r="H3608" s="3">
        <v>6</v>
      </c>
      <c r="I3608" s="3">
        <v>260.06130350961502</v>
      </c>
      <c r="J3608" s="3">
        <v>47</v>
      </c>
      <c r="K3608" s="3">
        <v>1189.1819516804301</v>
      </c>
      <c r="L3608" s="3">
        <v>61</v>
      </c>
      <c r="M3608" s="3">
        <v>19</v>
      </c>
      <c r="N3608" s="3">
        <v>4</v>
      </c>
      <c r="O3608" s="3">
        <v>577</v>
      </c>
      <c r="P3608" s="3">
        <v>1</v>
      </c>
      <c r="Q3608" s="3">
        <v>0</v>
      </c>
      <c r="R3608" s="3">
        <v>1</v>
      </c>
      <c r="S3608" s="3">
        <v>0</v>
      </c>
      <c r="T3608" s="3">
        <v>0</v>
      </c>
      <c r="U3608" s="3">
        <v>10872.1716246621</v>
      </c>
      <c r="V3608" s="3">
        <v>1</v>
      </c>
      <c r="W3608" s="3" t="str">
        <f>IF(Bank_data3[[#This Row],[credit_risk]]=1,"High Risk","Low Risk")</f>
        <v>High Risk</v>
      </c>
      <c r="X3608" s="3" t="str">
        <f t="shared" si="392"/>
        <v>25-34</v>
      </c>
      <c r="Y3608" s="3" t="str">
        <f t="shared" si="393"/>
        <v>Middle Income</v>
      </c>
      <c r="Z3608" s="3" t="str">
        <f t="shared" si="394"/>
        <v>Poor</v>
      </c>
      <c r="AA3608" s="27">
        <f t="shared" si="395"/>
        <v>0</v>
      </c>
      <c r="AB3608" s="3" t="str">
        <f t="shared" si="396"/>
        <v>Medium</v>
      </c>
      <c r="AC3608" s="3" t="str">
        <f t="shared" si="397"/>
        <v>High</v>
      </c>
      <c r="AD3608" s="3" t="str">
        <f t="shared" si="398"/>
        <v>No</v>
      </c>
    </row>
    <row r="3609" spans="1:30" ht="15" customHeight="1" x14ac:dyDescent="0.3">
      <c r="A3609" s="3" t="s">
        <v>3630</v>
      </c>
      <c r="B3609" s="3">
        <v>64</v>
      </c>
      <c r="C3609" s="3" t="s">
        <v>31</v>
      </c>
      <c r="D3609" s="3" t="s">
        <v>26</v>
      </c>
      <c r="E3609" s="3">
        <v>49280.885643137801</v>
      </c>
      <c r="F3609" s="3">
        <v>100</v>
      </c>
      <c r="G3609" s="3">
        <v>1046.5769009488699</v>
      </c>
      <c r="H3609" s="3">
        <v>4</v>
      </c>
      <c r="I3609" s="3">
        <v>1117.3376610959799</v>
      </c>
      <c r="J3609" s="3">
        <v>17</v>
      </c>
      <c r="K3609" s="3">
        <v>265.05548661434102</v>
      </c>
      <c r="L3609" s="3">
        <v>18</v>
      </c>
      <c r="M3609" s="3">
        <v>6</v>
      </c>
      <c r="N3609" s="3">
        <v>0</v>
      </c>
      <c r="O3609" s="3">
        <v>733</v>
      </c>
      <c r="P3609" s="3">
        <v>0</v>
      </c>
      <c r="Q3609" s="3">
        <v>13709.3599353601</v>
      </c>
      <c r="R3609" s="3">
        <v>5</v>
      </c>
      <c r="S3609" s="3">
        <v>0</v>
      </c>
      <c r="T3609" s="3">
        <v>0</v>
      </c>
      <c r="U3609" s="3">
        <v>6536.8694606966301</v>
      </c>
      <c r="V3609" s="3">
        <v>1</v>
      </c>
      <c r="W3609" s="3" t="str">
        <f>IF(Bank_data3[[#This Row],[credit_risk]]=1,"High Risk","Low Risk")</f>
        <v>High Risk</v>
      </c>
      <c r="X3609" s="3" t="str">
        <f t="shared" si="392"/>
        <v>55+</v>
      </c>
      <c r="Y3609" s="3" t="str">
        <f t="shared" si="393"/>
        <v>Low Income</v>
      </c>
      <c r="Z3609" s="3" t="str">
        <f t="shared" si="394"/>
        <v>Good</v>
      </c>
      <c r="AA3609" s="27">
        <f t="shared" si="395"/>
        <v>0.27818818100459775</v>
      </c>
      <c r="AB3609" s="3" t="str">
        <f t="shared" si="396"/>
        <v>Medium</v>
      </c>
      <c r="AC3609" s="3" t="str">
        <f t="shared" si="397"/>
        <v>Medium</v>
      </c>
      <c r="AD3609" s="3" t="str">
        <f t="shared" si="398"/>
        <v>No</v>
      </c>
    </row>
    <row r="3610" spans="1:30" ht="15" customHeight="1" x14ac:dyDescent="0.3">
      <c r="A3610" s="3" t="s">
        <v>3631</v>
      </c>
      <c r="B3610" s="3">
        <v>31</v>
      </c>
      <c r="C3610" s="3" t="s">
        <v>31</v>
      </c>
      <c r="D3610" s="3" t="s">
        <v>24</v>
      </c>
      <c r="E3610" s="3">
        <v>10000</v>
      </c>
      <c r="F3610" s="3">
        <v>73</v>
      </c>
      <c r="G3610" s="3">
        <v>1411.0997975528501</v>
      </c>
      <c r="H3610" s="3">
        <v>7</v>
      </c>
      <c r="I3610" s="3">
        <v>659.24079491197301</v>
      </c>
      <c r="J3610" s="3">
        <v>39</v>
      </c>
      <c r="K3610" s="3">
        <v>405.81174198213802</v>
      </c>
      <c r="L3610" s="3">
        <v>35</v>
      </c>
      <c r="M3610" s="3">
        <v>12</v>
      </c>
      <c r="N3610" s="3">
        <v>6</v>
      </c>
      <c r="O3610" s="3">
        <v>706</v>
      </c>
      <c r="P3610" s="3">
        <v>3</v>
      </c>
      <c r="Q3610" s="3">
        <v>7916.4661636030596</v>
      </c>
      <c r="R3610" s="3">
        <v>4</v>
      </c>
      <c r="S3610" s="3">
        <v>0</v>
      </c>
      <c r="T3610" s="3">
        <v>0</v>
      </c>
      <c r="U3610" s="3">
        <v>1873.6950344602501</v>
      </c>
      <c r="V3610" s="3">
        <v>1</v>
      </c>
      <c r="W3610" s="3" t="str">
        <f>IF(Bank_data3[[#This Row],[credit_risk]]=1,"High Risk","Low Risk")</f>
        <v>High Risk</v>
      </c>
      <c r="X3610" s="3" t="str">
        <f t="shared" si="392"/>
        <v>25-34</v>
      </c>
      <c r="Y3610" s="3" t="str">
        <f t="shared" si="393"/>
        <v>Low Income</v>
      </c>
      <c r="Z3610" s="3" t="str">
        <f t="shared" si="394"/>
        <v>Good</v>
      </c>
      <c r="AA3610" s="27">
        <f t="shared" si="395"/>
        <v>0.79164661636030598</v>
      </c>
      <c r="AB3610" s="3" t="str">
        <f t="shared" si="396"/>
        <v>Medium</v>
      </c>
      <c r="AC3610" s="3" t="str">
        <f t="shared" si="397"/>
        <v>High</v>
      </c>
      <c r="AD3610" s="3" t="str">
        <f t="shared" si="398"/>
        <v>No</v>
      </c>
    </row>
    <row r="3611" spans="1:30" ht="15" customHeight="1" x14ac:dyDescent="0.3">
      <c r="A3611" s="3" t="s">
        <v>3632</v>
      </c>
      <c r="B3611" s="3">
        <v>67</v>
      </c>
      <c r="C3611" s="3" t="s">
        <v>31</v>
      </c>
      <c r="D3611" s="3" t="s">
        <v>33</v>
      </c>
      <c r="E3611" s="3">
        <v>87314.259254063407</v>
      </c>
      <c r="F3611" s="3">
        <v>52</v>
      </c>
      <c r="G3611" s="3">
        <v>1992.15425787854</v>
      </c>
      <c r="H3611" s="3">
        <v>4</v>
      </c>
      <c r="I3611" s="3">
        <v>1146.25012673793</v>
      </c>
      <c r="J3611" s="3">
        <v>33</v>
      </c>
      <c r="K3611" s="3">
        <v>506.15030348221097</v>
      </c>
      <c r="L3611" s="3">
        <v>68</v>
      </c>
      <c r="M3611" s="3">
        <v>18</v>
      </c>
      <c r="N3611" s="3">
        <v>2</v>
      </c>
      <c r="O3611" s="3">
        <v>383</v>
      </c>
      <c r="P3611" s="3">
        <v>1</v>
      </c>
      <c r="Q3611" s="3">
        <v>15336.8833312238</v>
      </c>
      <c r="R3611" s="3">
        <v>2</v>
      </c>
      <c r="S3611" s="3">
        <v>0</v>
      </c>
      <c r="T3611" s="3">
        <v>0</v>
      </c>
      <c r="U3611" s="3">
        <v>10725.6719632739</v>
      </c>
      <c r="V3611" s="3">
        <v>1</v>
      </c>
      <c r="W3611" s="3" t="str">
        <f>IF(Bank_data3[[#This Row],[credit_risk]]=1,"High Risk","Low Risk")</f>
        <v>High Risk</v>
      </c>
      <c r="X3611" s="3" t="str">
        <f t="shared" si="392"/>
        <v>55+</v>
      </c>
      <c r="Y3611" s="3" t="str">
        <f t="shared" si="393"/>
        <v>Middle Income</v>
      </c>
      <c r="Z3611" s="3" t="str">
        <f t="shared" si="394"/>
        <v>Poor</v>
      </c>
      <c r="AA3611" s="27">
        <f t="shared" si="395"/>
        <v>0.17565153117312918</v>
      </c>
      <c r="AB3611" s="3" t="str">
        <f t="shared" si="396"/>
        <v>Medium</v>
      </c>
      <c r="AC3611" s="3" t="str">
        <f t="shared" si="397"/>
        <v>High</v>
      </c>
      <c r="AD3611" s="3" t="str">
        <f t="shared" si="398"/>
        <v>No</v>
      </c>
    </row>
    <row r="3612" spans="1:30" ht="15" customHeight="1" x14ac:dyDescent="0.3">
      <c r="A3612" s="3" t="s">
        <v>3633</v>
      </c>
      <c r="B3612" s="3">
        <v>52</v>
      </c>
      <c r="C3612" s="3" t="s">
        <v>28</v>
      </c>
      <c r="D3612" s="3" t="s">
        <v>24</v>
      </c>
      <c r="E3612" s="3">
        <v>57797.1353477265</v>
      </c>
      <c r="F3612" s="3">
        <v>19</v>
      </c>
      <c r="G3612" s="3">
        <v>1644.0217246376701</v>
      </c>
      <c r="H3612" s="3">
        <v>8</v>
      </c>
      <c r="I3612" s="3">
        <v>1250.84568404021</v>
      </c>
      <c r="J3612" s="3">
        <v>42</v>
      </c>
      <c r="K3612" s="3">
        <v>518.62330389117506</v>
      </c>
      <c r="L3612" s="3">
        <v>59</v>
      </c>
      <c r="M3612" s="3">
        <v>3</v>
      </c>
      <c r="N3612" s="3">
        <v>1</v>
      </c>
      <c r="O3612" s="3">
        <v>735</v>
      </c>
      <c r="P3612" s="3">
        <v>4</v>
      </c>
      <c r="Q3612" s="3">
        <v>1324.5070256956999</v>
      </c>
      <c r="R3612" s="3">
        <v>3</v>
      </c>
      <c r="S3612" s="3">
        <v>0</v>
      </c>
      <c r="T3612" s="3">
        <v>0</v>
      </c>
      <c r="U3612" s="3">
        <v>7276.9842433931099</v>
      </c>
      <c r="V3612" s="3">
        <v>0</v>
      </c>
      <c r="W3612" s="3" t="str">
        <f>IF(Bank_data3[[#This Row],[credit_risk]]=1,"High Risk","Low Risk")</f>
        <v>Low Risk</v>
      </c>
      <c r="X3612" s="3" t="str">
        <f t="shared" si="392"/>
        <v>45-54</v>
      </c>
      <c r="Y3612" s="3" t="str">
        <f t="shared" si="393"/>
        <v>Middle Income</v>
      </c>
      <c r="Z3612" s="3" t="str">
        <f t="shared" si="394"/>
        <v>Good</v>
      </c>
      <c r="AA3612" s="27">
        <f t="shared" si="395"/>
        <v>2.2916482239595991E-2</v>
      </c>
      <c r="AB3612" s="3" t="str">
        <f t="shared" si="396"/>
        <v>Medium</v>
      </c>
      <c r="AC3612" s="3" t="str">
        <f t="shared" si="397"/>
        <v>High</v>
      </c>
      <c r="AD3612" s="3" t="str">
        <f t="shared" si="398"/>
        <v>No</v>
      </c>
    </row>
    <row r="3613" spans="1:30" ht="15" customHeight="1" x14ac:dyDescent="0.3">
      <c r="A3613" s="3" t="s">
        <v>3634</v>
      </c>
      <c r="B3613" s="3">
        <v>64</v>
      </c>
      <c r="C3613" s="3" t="s">
        <v>31</v>
      </c>
      <c r="D3613" s="3" t="s">
        <v>26</v>
      </c>
      <c r="E3613" s="3">
        <v>49063.805945293199</v>
      </c>
      <c r="F3613" s="3">
        <v>13</v>
      </c>
      <c r="G3613" s="3">
        <v>1585.64635208049</v>
      </c>
      <c r="H3613" s="3">
        <v>4</v>
      </c>
      <c r="I3613" s="3">
        <v>1024.0537048250001</v>
      </c>
      <c r="J3613" s="3">
        <v>0</v>
      </c>
      <c r="K3613" s="3">
        <v>747.51193995893595</v>
      </c>
      <c r="L3613" s="3">
        <v>33</v>
      </c>
      <c r="M3613" s="3">
        <v>19</v>
      </c>
      <c r="N3613" s="3">
        <v>5</v>
      </c>
      <c r="O3613" s="3">
        <v>672</v>
      </c>
      <c r="P3613" s="3">
        <v>3</v>
      </c>
      <c r="Q3613" s="3">
        <v>18095.132582235401</v>
      </c>
      <c r="R3613" s="3">
        <v>0</v>
      </c>
      <c r="S3613" s="3">
        <v>0</v>
      </c>
      <c r="T3613" s="3">
        <v>0</v>
      </c>
      <c r="U3613" s="3">
        <v>7379.2084264155401</v>
      </c>
      <c r="V3613" s="3">
        <v>0</v>
      </c>
      <c r="W3613" s="3" t="str">
        <f>IF(Bank_data3[[#This Row],[credit_risk]]=1,"High Risk","Low Risk")</f>
        <v>Low Risk</v>
      </c>
      <c r="X3613" s="3" t="str">
        <f t="shared" si="392"/>
        <v>55+</v>
      </c>
      <c r="Y3613" s="3" t="str">
        <f t="shared" si="393"/>
        <v>Low Income</v>
      </c>
      <c r="Z3613" s="3" t="str">
        <f t="shared" si="394"/>
        <v>Good</v>
      </c>
      <c r="AA3613" s="27">
        <f t="shared" si="395"/>
        <v>0.36880817200385385</v>
      </c>
      <c r="AB3613" s="3" t="str">
        <f t="shared" si="396"/>
        <v>Medium</v>
      </c>
      <c r="AC3613" s="3" t="str">
        <f t="shared" si="397"/>
        <v>High</v>
      </c>
      <c r="AD3613" s="3" t="str">
        <f t="shared" si="398"/>
        <v>No</v>
      </c>
    </row>
    <row r="3614" spans="1:30" ht="15" customHeight="1" x14ac:dyDescent="0.3">
      <c r="A3614" s="3" t="s">
        <v>3635</v>
      </c>
      <c r="B3614" s="3">
        <v>45</v>
      </c>
      <c r="C3614" s="3" t="s">
        <v>31</v>
      </c>
      <c r="D3614" s="3" t="s">
        <v>26</v>
      </c>
      <c r="E3614" s="3">
        <v>37068.381685672801</v>
      </c>
      <c r="F3614" s="3">
        <v>55</v>
      </c>
      <c r="G3614" s="3">
        <v>1904.48034888699</v>
      </c>
      <c r="H3614" s="3">
        <v>2</v>
      </c>
      <c r="I3614" s="3">
        <v>515.80934754509099</v>
      </c>
      <c r="J3614" s="3">
        <v>41</v>
      </c>
      <c r="K3614" s="3">
        <v>0</v>
      </c>
      <c r="L3614" s="3">
        <v>54</v>
      </c>
      <c r="M3614" s="3">
        <v>11</v>
      </c>
      <c r="N3614" s="3">
        <v>1</v>
      </c>
      <c r="O3614" s="3">
        <v>444</v>
      </c>
      <c r="P3614" s="3">
        <v>5</v>
      </c>
      <c r="Q3614" s="3">
        <v>7715.30532889803</v>
      </c>
      <c r="R3614" s="3">
        <v>5</v>
      </c>
      <c r="S3614" s="3">
        <v>0</v>
      </c>
      <c r="T3614" s="3">
        <v>0</v>
      </c>
      <c r="U3614" s="3">
        <v>11608.1442405583</v>
      </c>
      <c r="V3614" s="3">
        <v>1</v>
      </c>
      <c r="W3614" s="3" t="str">
        <f>IF(Bank_data3[[#This Row],[credit_risk]]=1,"High Risk","Low Risk")</f>
        <v>High Risk</v>
      </c>
      <c r="X3614" s="3" t="str">
        <f t="shared" si="392"/>
        <v>45-54</v>
      </c>
      <c r="Y3614" s="3" t="str">
        <f t="shared" si="393"/>
        <v>Low Income</v>
      </c>
      <c r="Z3614" s="3" t="str">
        <f t="shared" si="394"/>
        <v>Poor</v>
      </c>
      <c r="AA3614" s="27">
        <f t="shared" si="395"/>
        <v>0.20813709630814695</v>
      </c>
      <c r="AB3614" s="3" t="str">
        <f t="shared" si="396"/>
        <v>Medium</v>
      </c>
      <c r="AC3614" s="3" t="str">
        <f t="shared" si="397"/>
        <v>High</v>
      </c>
      <c r="AD3614" s="3" t="str">
        <f t="shared" si="398"/>
        <v>No</v>
      </c>
    </row>
    <row r="3615" spans="1:30" ht="15" customHeight="1" x14ac:dyDescent="0.3">
      <c r="A3615" s="3" t="s">
        <v>3636</v>
      </c>
      <c r="B3615" s="3">
        <v>58</v>
      </c>
      <c r="C3615" s="3" t="s">
        <v>23</v>
      </c>
      <c r="D3615" s="3" t="s">
        <v>24</v>
      </c>
      <c r="E3615" s="3">
        <v>46598.710934004201</v>
      </c>
      <c r="F3615" s="3">
        <v>52</v>
      </c>
      <c r="G3615" s="3">
        <v>1782.7719370152199</v>
      </c>
      <c r="H3615" s="3">
        <v>1</v>
      </c>
      <c r="I3615" s="3">
        <v>362.20890273045802</v>
      </c>
      <c r="J3615" s="3">
        <v>17</v>
      </c>
      <c r="K3615" s="3">
        <v>881.776830312485</v>
      </c>
      <c r="L3615" s="3">
        <v>26</v>
      </c>
      <c r="M3615" s="3">
        <v>13</v>
      </c>
      <c r="N3615" s="3">
        <v>9</v>
      </c>
      <c r="O3615" s="3">
        <v>450</v>
      </c>
      <c r="P3615" s="3">
        <v>4</v>
      </c>
      <c r="Q3615" s="3">
        <v>9678.3149317406296</v>
      </c>
      <c r="R3615" s="3">
        <v>1</v>
      </c>
      <c r="S3615" s="3">
        <v>0</v>
      </c>
      <c r="T3615" s="3">
        <v>0</v>
      </c>
      <c r="U3615" s="3">
        <v>1986.15611534968</v>
      </c>
      <c r="V3615" s="3">
        <v>1</v>
      </c>
      <c r="W3615" s="3" t="str">
        <f>IF(Bank_data3[[#This Row],[credit_risk]]=1,"High Risk","Low Risk")</f>
        <v>High Risk</v>
      </c>
      <c r="X3615" s="3" t="str">
        <f t="shared" si="392"/>
        <v>55+</v>
      </c>
      <c r="Y3615" s="3" t="str">
        <f t="shared" si="393"/>
        <v>Low Income</v>
      </c>
      <c r="Z3615" s="3" t="str">
        <f t="shared" si="394"/>
        <v>Poor</v>
      </c>
      <c r="AA3615" s="27">
        <f t="shared" si="395"/>
        <v>0.20769490695671006</v>
      </c>
      <c r="AB3615" s="3" t="str">
        <f t="shared" si="396"/>
        <v>Medium</v>
      </c>
      <c r="AC3615" s="3" t="str">
        <f t="shared" si="397"/>
        <v>Medium</v>
      </c>
      <c r="AD3615" s="3" t="str">
        <f t="shared" si="398"/>
        <v>No</v>
      </c>
    </row>
    <row r="3616" spans="1:30" ht="15" customHeight="1" x14ac:dyDescent="0.3">
      <c r="A3616" s="3" t="s">
        <v>3637</v>
      </c>
      <c r="B3616" s="3">
        <v>47</v>
      </c>
      <c r="C3616" s="3" t="s">
        <v>28</v>
      </c>
      <c r="D3616" s="3" t="s">
        <v>26</v>
      </c>
      <c r="E3616" s="3">
        <v>72845.370659321401</v>
      </c>
      <c r="F3616" s="3">
        <v>138</v>
      </c>
      <c r="G3616" s="3">
        <v>1786.41316465767</v>
      </c>
      <c r="H3616" s="3">
        <v>4</v>
      </c>
      <c r="I3616" s="3">
        <v>298.07456783266701</v>
      </c>
      <c r="J3616" s="3">
        <v>47</v>
      </c>
      <c r="K3616" s="3">
        <v>31.3015212037464</v>
      </c>
      <c r="L3616" s="3">
        <v>38</v>
      </c>
      <c r="M3616" s="3">
        <v>0</v>
      </c>
      <c r="N3616" s="3">
        <v>7</v>
      </c>
      <c r="O3616" s="3">
        <v>848</v>
      </c>
      <c r="P3616" s="3">
        <v>0</v>
      </c>
      <c r="Q3616" s="3">
        <v>21784.4529549484</v>
      </c>
      <c r="R3616" s="3">
        <v>3</v>
      </c>
      <c r="S3616" s="3">
        <v>0</v>
      </c>
      <c r="T3616" s="3">
        <v>0</v>
      </c>
      <c r="U3616" s="3">
        <v>500</v>
      </c>
      <c r="V3616" s="3">
        <v>0</v>
      </c>
      <c r="W3616" s="3" t="str">
        <f>IF(Bank_data3[[#This Row],[credit_risk]]=1,"High Risk","Low Risk")</f>
        <v>Low Risk</v>
      </c>
      <c r="X3616" s="3" t="str">
        <f t="shared" si="392"/>
        <v>45-54</v>
      </c>
      <c r="Y3616" s="3" t="str">
        <f t="shared" si="393"/>
        <v>Middle Income</v>
      </c>
      <c r="Z3616" s="3" t="str">
        <f t="shared" si="394"/>
        <v>Excellent</v>
      </c>
      <c r="AA3616" s="27">
        <f t="shared" si="395"/>
        <v>0.29905061581508791</v>
      </c>
      <c r="AB3616" s="3" t="str">
        <f t="shared" si="396"/>
        <v>Medium</v>
      </c>
      <c r="AC3616" s="3" t="str">
        <f t="shared" si="397"/>
        <v>High</v>
      </c>
      <c r="AD3616" s="3" t="str">
        <f t="shared" si="398"/>
        <v>No</v>
      </c>
    </row>
    <row r="3617" spans="1:30" ht="15" customHeight="1" x14ac:dyDescent="0.3">
      <c r="A3617" s="3" t="s">
        <v>3638</v>
      </c>
      <c r="B3617" s="3">
        <v>24</v>
      </c>
      <c r="C3617" s="3" t="s">
        <v>23</v>
      </c>
      <c r="D3617" s="3" t="s">
        <v>26</v>
      </c>
      <c r="E3617" s="3">
        <v>54709.131821831601</v>
      </c>
      <c r="F3617" s="3">
        <v>222</v>
      </c>
      <c r="G3617" s="3">
        <v>1573.0834722557199</v>
      </c>
      <c r="H3617" s="3">
        <v>9</v>
      </c>
      <c r="I3617" s="3">
        <v>1186.0187455954599</v>
      </c>
      <c r="J3617" s="3">
        <v>33</v>
      </c>
      <c r="K3617" s="3">
        <v>305.67301581703703</v>
      </c>
      <c r="L3617" s="3">
        <v>41</v>
      </c>
      <c r="M3617" s="3">
        <v>7</v>
      </c>
      <c r="N3617" s="3">
        <v>2</v>
      </c>
      <c r="O3617" s="3">
        <v>500</v>
      </c>
      <c r="P3617" s="3">
        <v>1</v>
      </c>
      <c r="Q3617" s="3">
        <v>11181.4913174866</v>
      </c>
      <c r="R3617" s="3">
        <v>5</v>
      </c>
      <c r="S3617" s="3">
        <v>0</v>
      </c>
      <c r="T3617" s="3">
        <v>0</v>
      </c>
      <c r="U3617" s="3">
        <v>9651.1281200101894</v>
      </c>
      <c r="V3617" s="3">
        <v>1</v>
      </c>
      <c r="W3617" s="3" t="str">
        <f>IF(Bank_data3[[#This Row],[credit_risk]]=1,"High Risk","Low Risk")</f>
        <v>High Risk</v>
      </c>
      <c r="X3617" s="3" t="str">
        <f t="shared" si="392"/>
        <v>18-24</v>
      </c>
      <c r="Y3617" s="3" t="str">
        <f t="shared" si="393"/>
        <v>Middle Income</v>
      </c>
      <c r="Z3617" s="3" t="str">
        <f t="shared" si="394"/>
        <v>Poor</v>
      </c>
      <c r="AA3617" s="27">
        <f t="shared" si="395"/>
        <v>0.20438071205188896</v>
      </c>
      <c r="AB3617" s="3" t="str">
        <f t="shared" si="396"/>
        <v>Medium</v>
      </c>
      <c r="AC3617" s="3" t="str">
        <f t="shared" si="397"/>
        <v>High</v>
      </c>
      <c r="AD3617" s="3" t="str">
        <f t="shared" si="398"/>
        <v>No</v>
      </c>
    </row>
    <row r="3618" spans="1:30" ht="15" customHeight="1" x14ac:dyDescent="0.3">
      <c r="A3618" s="3" t="s">
        <v>3639</v>
      </c>
      <c r="B3618" s="3">
        <v>27</v>
      </c>
      <c r="C3618" s="3" t="s">
        <v>23</v>
      </c>
      <c r="D3618" s="3" t="s">
        <v>26</v>
      </c>
      <c r="E3618" s="3">
        <v>56756.743240064097</v>
      </c>
      <c r="F3618" s="3">
        <v>126</v>
      </c>
      <c r="G3618" s="3">
        <v>2011.11978200608</v>
      </c>
      <c r="H3618" s="3">
        <v>9</v>
      </c>
      <c r="I3618" s="3">
        <v>752.81996072993604</v>
      </c>
      <c r="J3618" s="3">
        <v>22</v>
      </c>
      <c r="K3618" s="3">
        <v>512.96117068798299</v>
      </c>
      <c r="L3618" s="3">
        <v>41</v>
      </c>
      <c r="M3618" s="3">
        <v>15</v>
      </c>
      <c r="N3618" s="3">
        <v>1</v>
      </c>
      <c r="O3618" s="3">
        <v>753</v>
      </c>
      <c r="P3618" s="3">
        <v>5</v>
      </c>
      <c r="Q3618" s="3">
        <v>17927.5800489004</v>
      </c>
      <c r="R3618" s="3">
        <v>0</v>
      </c>
      <c r="S3618" s="3">
        <v>0</v>
      </c>
      <c r="T3618" s="3">
        <v>0</v>
      </c>
      <c r="U3618" s="3">
        <v>15615.608702789899</v>
      </c>
      <c r="V3618" s="3">
        <v>0</v>
      </c>
      <c r="W3618" s="3" t="str">
        <f>IF(Bank_data3[[#This Row],[credit_risk]]=1,"High Risk","Low Risk")</f>
        <v>Low Risk</v>
      </c>
      <c r="X3618" s="3" t="str">
        <f t="shared" si="392"/>
        <v>25-34</v>
      </c>
      <c r="Y3618" s="3" t="str">
        <f t="shared" si="393"/>
        <v>Middle Income</v>
      </c>
      <c r="Z3618" s="3" t="str">
        <f t="shared" si="394"/>
        <v>Very Good</v>
      </c>
      <c r="AA3618" s="27">
        <f t="shared" si="395"/>
        <v>0.31586696179997648</v>
      </c>
      <c r="AB3618" s="3" t="str">
        <f t="shared" si="396"/>
        <v>Medium</v>
      </c>
      <c r="AC3618" s="3" t="str">
        <f t="shared" si="397"/>
        <v>High</v>
      </c>
      <c r="AD3618" s="3" t="str">
        <f t="shared" si="398"/>
        <v>No</v>
      </c>
    </row>
    <row r="3619" spans="1:30" ht="15" customHeight="1" x14ac:dyDescent="0.3">
      <c r="A3619" s="3" t="s">
        <v>3640</v>
      </c>
      <c r="B3619" s="3">
        <v>44</v>
      </c>
      <c r="C3619" s="3" t="s">
        <v>28</v>
      </c>
      <c r="D3619" s="3" t="s">
        <v>33</v>
      </c>
      <c r="E3619" s="3">
        <v>27514.928846356001</v>
      </c>
      <c r="F3619" s="3">
        <v>238</v>
      </c>
      <c r="G3619" s="3">
        <v>1667.7490075115099</v>
      </c>
      <c r="H3619" s="3">
        <v>4</v>
      </c>
      <c r="I3619" s="3">
        <v>590.27237191420295</v>
      </c>
      <c r="J3619" s="3">
        <v>48</v>
      </c>
      <c r="K3619" s="3">
        <v>602.55313874902504</v>
      </c>
      <c r="L3619" s="3">
        <v>47</v>
      </c>
      <c r="M3619" s="3">
        <v>18</v>
      </c>
      <c r="N3619" s="3">
        <v>7</v>
      </c>
      <c r="O3619" s="3">
        <v>808</v>
      </c>
      <c r="P3619" s="3">
        <v>3</v>
      </c>
      <c r="Q3619" s="3">
        <v>11853.346910112299</v>
      </c>
      <c r="R3619" s="3">
        <v>2</v>
      </c>
      <c r="S3619" s="3">
        <v>0</v>
      </c>
      <c r="T3619" s="3">
        <v>0</v>
      </c>
      <c r="U3619" s="3">
        <v>12348.395038270301</v>
      </c>
      <c r="V3619" s="3">
        <v>0</v>
      </c>
      <c r="W3619" s="3" t="str">
        <f>IF(Bank_data3[[#This Row],[credit_risk]]=1,"High Risk","Low Risk")</f>
        <v>Low Risk</v>
      </c>
      <c r="X3619" s="3" t="str">
        <f t="shared" si="392"/>
        <v>35-44</v>
      </c>
      <c r="Y3619" s="3" t="str">
        <f t="shared" si="393"/>
        <v>Low Income</v>
      </c>
      <c r="Z3619" s="3" t="str">
        <f t="shared" si="394"/>
        <v>Excellent</v>
      </c>
      <c r="AA3619" s="27">
        <f t="shared" si="395"/>
        <v>0.43079693123328294</v>
      </c>
      <c r="AB3619" s="3" t="str">
        <f t="shared" si="396"/>
        <v>Medium</v>
      </c>
      <c r="AC3619" s="3" t="str">
        <f t="shared" si="397"/>
        <v>High</v>
      </c>
      <c r="AD3619" s="3" t="str">
        <f t="shared" si="398"/>
        <v>No</v>
      </c>
    </row>
    <row r="3620" spans="1:30" ht="15" customHeight="1" x14ac:dyDescent="0.3">
      <c r="A3620" s="3" t="s">
        <v>3641</v>
      </c>
      <c r="B3620" s="3">
        <v>46</v>
      </c>
      <c r="C3620" s="3" t="s">
        <v>31</v>
      </c>
      <c r="D3620" s="3" t="s">
        <v>33</v>
      </c>
      <c r="E3620" s="3">
        <v>43706.655027918998</v>
      </c>
      <c r="F3620" s="3">
        <v>227</v>
      </c>
      <c r="G3620" s="3">
        <v>1687.8494254131799</v>
      </c>
      <c r="H3620" s="3">
        <v>5</v>
      </c>
      <c r="I3620" s="3">
        <v>753.77124696138799</v>
      </c>
      <c r="J3620" s="3">
        <v>15</v>
      </c>
      <c r="K3620" s="3">
        <v>450.14843354637998</v>
      </c>
      <c r="L3620" s="3">
        <v>30</v>
      </c>
      <c r="M3620" s="3">
        <v>4</v>
      </c>
      <c r="N3620" s="3">
        <v>5</v>
      </c>
      <c r="O3620" s="3">
        <v>661</v>
      </c>
      <c r="P3620" s="3">
        <v>1</v>
      </c>
      <c r="Q3620" s="3">
        <v>21989.8495322485</v>
      </c>
      <c r="R3620" s="3">
        <v>6</v>
      </c>
      <c r="S3620" s="3">
        <v>0</v>
      </c>
      <c r="T3620" s="3">
        <v>0</v>
      </c>
      <c r="U3620" s="3">
        <v>4568.3403618239799</v>
      </c>
      <c r="V3620" s="3">
        <v>1</v>
      </c>
      <c r="W3620" s="3" t="str">
        <f>IF(Bank_data3[[#This Row],[credit_risk]]=1,"High Risk","Low Risk")</f>
        <v>High Risk</v>
      </c>
      <c r="X3620" s="3" t="str">
        <f t="shared" si="392"/>
        <v>45-54</v>
      </c>
      <c r="Y3620" s="3" t="str">
        <f t="shared" si="393"/>
        <v>Low Income</v>
      </c>
      <c r="Z3620" s="3" t="str">
        <f t="shared" si="394"/>
        <v>Fair</v>
      </c>
      <c r="AA3620" s="27">
        <f t="shared" si="395"/>
        <v>0.50312359795554684</v>
      </c>
      <c r="AB3620" s="3" t="str">
        <f t="shared" si="396"/>
        <v>Medium</v>
      </c>
      <c r="AC3620" s="3" t="str">
        <f t="shared" si="397"/>
        <v>High</v>
      </c>
      <c r="AD3620" s="3" t="str">
        <f t="shared" si="398"/>
        <v>No</v>
      </c>
    </row>
    <row r="3621" spans="1:30" ht="15" customHeight="1" x14ac:dyDescent="0.3">
      <c r="A3621" s="3" t="s">
        <v>3642</v>
      </c>
      <c r="B3621" s="3">
        <v>65</v>
      </c>
      <c r="C3621" s="3" t="s">
        <v>23</v>
      </c>
      <c r="D3621" s="3" t="s">
        <v>26</v>
      </c>
      <c r="E3621" s="3">
        <v>50918.9271213803</v>
      </c>
      <c r="F3621" s="3">
        <v>64</v>
      </c>
      <c r="G3621" s="3">
        <v>2599.8921536756998</v>
      </c>
      <c r="H3621" s="3">
        <v>1</v>
      </c>
      <c r="I3621" s="3">
        <v>1178.21742313396</v>
      </c>
      <c r="J3621" s="3">
        <v>18</v>
      </c>
      <c r="K3621" s="3">
        <v>380.358259420774</v>
      </c>
      <c r="L3621" s="3">
        <v>21</v>
      </c>
      <c r="M3621" s="3">
        <v>13</v>
      </c>
      <c r="N3621" s="3">
        <v>3</v>
      </c>
      <c r="O3621" s="3">
        <v>491</v>
      </c>
      <c r="P3621" s="3">
        <v>1</v>
      </c>
      <c r="Q3621" s="3">
        <v>14038.958370148001</v>
      </c>
      <c r="R3621" s="3">
        <v>3</v>
      </c>
      <c r="S3621" s="3">
        <v>0</v>
      </c>
      <c r="T3621" s="3">
        <v>0</v>
      </c>
      <c r="U3621" s="3">
        <v>9252.6624660696507</v>
      </c>
      <c r="V3621" s="3">
        <v>1</v>
      </c>
      <c r="W3621" s="3" t="str">
        <f>IF(Bank_data3[[#This Row],[credit_risk]]=1,"High Risk","Low Risk")</f>
        <v>High Risk</v>
      </c>
      <c r="X3621" s="3" t="str">
        <f t="shared" si="392"/>
        <v>55+</v>
      </c>
      <c r="Y3621" s="3" t="str">
        <f t="shared" si="393"/>
        <v>Middle Income</v>
      </c>
      <c r="Z3621" s="3" t="str">
        <f t="shared" si="394"/>
        <v>Poor</v>
      </c>
      <c r="AA3621" s="27">
        <f t="shared" si="395"/>
        <v>0.27571198302513322</v>
      </c>
      <c r="AB3621" s="3" t="str">
        <f t="shared" si="396"/>
        <v>Medium</v>
      </c>
      <c r="AC3621" s="3" t="str">
        <f t="shared" si="397"/>
        <v>Medium</v>
      </c>
      <c r="AD3621" s="3" t="str">
        <f t="shared" si="398"/>
        <v>No</v>
      </c>
    </row>
    <row r="3622" spans="1:30" ht="15" customHeight="1" x14ac:dyDescent="0.3">
      <c r="A3622" s="3" t="s">
        <v>3643</v>
      </c>
      <c r="B3622" s="3">
        <v>42</v>
      </c>
      <c r="C3622" s="3" t="s">
        <v>28</v>
      </c>
      <c r="D3622" s="3" t="s">
        <v>24</v>
      </c>
      <c r="E3622" s="3">
        <v>62538.194182235799</v>
      </c>
      <c r="F3622" s="3">
        <v>219</v>
      </c>
      <c r="G3622" s="3">
        <v>1846.75677446444</v>
      </c>
      <c r="H3622" s="3">
        <v>4</v>
      </c>
      <c r="I3622" s="3">
        <v>1072.5589248758399</v>
      </c>
      <c r="J3622" s="3">
        <v>36</v>
      </c>
      <c r="K3622" s="3">
        <v>501.81539536541499</v>
      </c>
      <c r="L3622" s="3">
        <v>40</v>
      </c>
      <c r="M3622" s="3">
        <v>11</v>
      </c>
      <c r="N3622" s="3">
        <v>4</v>
      </c>
      <c r="O3622" s="3">
        <v>829</v>
      </c>
      <c r="P3622" s="3">
        <v>5</v>
      </c>
      <c r="Q3622" s="3">
        <v>15100.6308519834</v>
      </c>
      <c r="R3622" s="3">
        <v>5</v>
      </c>
      <c r="S3622" s="3">
        <v>0</v>
      </c>
      <c r="T3622" s="3">
        <v>0</v>
      </c>
      <c r="U3622" s="3">
        <v>10323.0473210165</v>
      </c>
      <c r="V3622" s="3">
        <v>1</v>
      </c>
      <c r="W3622" s="3" t="str">
        <f>IF(Bank_data3[[#This Row],[credit_risk]]=1,"High Risk","Low Risk")</f>
        <v>High Risk</v>
      </c>
      <c r="X3622" s="3" t="str">
        <f t="shared" si="392"/>
        <v>35-44</v>
      </c>
      <c r="Y3622" s="3" t="str">
        <f t="shared" si="393"/>
        <v>Middle Income</v>
      </c>
      <c r="Z3622" s="3" t="str">
        <f t="shared" si="394"/>
        <v>Excellent</v>
      </c>
      <c r="AA3622" s="27">
        <f t="shared" si="395"/>
        <v>0.24146253420718036</v>
      </c>
      <c r="AB3622" s="3" t="str">
        <f t="shared" si="396"/>
        <v>Medium</v>
      </c>
      <c r="AC3622" s="3" t="str">
        <f t="shared" si="397"/>
        <v>High</v>
      </c>
      <c r="AD3622" s="3" t="str">
        <f t="shared" si="398"/>
        <v>No</v>
      </c>
    </row>
    <row r="3623" spans="1:30" ht="15" customHeight="1" x14ac:dyDescent="0.3">
      <c r="A3623" s="3" t="s">
        <v>3644</v>
      </c>
      <c r="B3623" s="3">
        <v>49</v>
      </c>
      <c r="C3623" s="3" t="s">
        <v>31</v>
      </c>
      <c r="D3623" s="3" t="s">
        <v>33</v>
      </c>
      <c r="E3623" s="3">
        <v>42515.308222184198</v>
      </c>
      <c r="F3623" s="3">
        <v>215</v>
      </c>
      <c r="G3623" s="3">
        <v>1764.4410796129901</v>
      </c>
      <c r="H3623" s="3">
        <v>0</v>
      </c>
      <c r="I3623" s="3">
        <v>953.47715449809903</v>
      </c>
      <c r="J3623" s="3">
        <v>5</v>
      </c>
      <c r="K3623" s="3">
        <v>400.567081037268</v>
      </c>
      <c r="L3623" s="3">
        <v>23</v>
      </c>
      <c r="M3623" s="3">
        <v>11</v>
      </c>
      <c r="N3623" s="3">
        <v>9</v>
      </c>
      <c r="O3623" s="3">
        <v>462</v>
      </c>
      <c r="P3623" s="3">
        <v>1</v>
      </c>
      <c r="Q3623" s="3">
        <v>13080.7973010143</v>
      </c>
      <c r="R3623" s="3">
        <v>7</v>
      </c>
      <c r="S3623" s="3">
        <v>0</v>
      </c>
      <c r="T3623" s="3">
        <v>0</v>
      </c>
      <c r="U3623" s="3">
        <v>10554.576749526601</v>
      </c>
      <c r="V3623" s="3">
        <v>1</v>
      </c>
      <c r="W3623" s="3" t="str">
        <f>IF(Bank_data3[[#This Row],[credit_risk]]=1,"High Risk","Low Risk")</f>
        <v>High Risk</v>
      </c>
      <c r="X3623" s="3" t="str">
        <f t="shared" si="392"/>
        <v>45-54</v>
      </c>
      <c r="Y3623" s="3" t="str">
        <f t="shared" si="393"/>
        <v>Low Income</v>
      </c>
      <c r="Z3623" s="3" t="str">
        <f t="shared" si="394"/>
        <v>Poor</v>
      </c>
      <c r="AA3623" s="27">
        <f t="shared" si="395"/>
        <v>0.3076726442309744</v>
      </c>
      <c r="AB3623" s="3" t="str">
        <f t="shared" si="396"/>
        <v>Medium</v>
      </c>
      <c r="AC3623" s="3" t="str">
        <f t="shared" si="397"/>
        <v>Medium</v>
      </c>
      <c r="AD3623" s="3" t="str">
        <f t="shared" si="398"/>
        <v>No</v>
      </c>
    </row>
    <row r="3624" spans="1:30" ht="15" customHeight="1" x14ac:dyDescent="0.3">
      <c r="A3624" s="3" t="s">
        <v>3645</v>
      </c>
      <c r="B3624" s="3">
        <v>64</v>
      </c>
      <c r="C3624" s="3" t="s">
        <v>28</v>
      </c>
      <c r="D3624" s="3" t="s">
        <v>24</v>
      </c>
      <c r="E3624" s="3">
        <v>66701.637778553893</v>
      </c>
      <c r="F3624" s="3">
        <v>78</v>
      </c>
      <c r="G3624" s="3">
        <v>788.96876818239605</v>
      </c>
      <c r="H3624" s="3">
        <v>2</v>
      </c>
      <c r="I3624" s="3">
        <v>1023.26012009924</v>
      </c>
      <c r="J3624" s="3">
        <v>23</v>
      </c>
      <c r="K3624" s="3">
        <v>770.89776972994298</v>
      </c>
      <c r="L3624" s="3">
        <v>39</v>
      </c>
      <c r="M3624" s="3">
        <v>19</v>
      </c>
      <c r="N3624" s="3">
        <v>6</v>
      </c>
      <c r="O3624" s="3">
        <v>578</v>
      </c>
      <c r="P3624" s="3">
        <v>4</v>
      </c>
      <c r="Q3624" s="3">
        <v>10223.1146810464</v>
      </c>
      <c r="R3624" s="3">
        <v>7</v>
      </c>
      <c r="S3624" s="3">
        <v>0</v>
      </c>
      <c r="T3624" s="3">
        <v>0</v>
      </c>
      <c r="U3624" s="3">
        <v>5326.5773920617703</v>
      </c>
      <c r="V3624" s="3">
        <v>1</v>
      </c>
      <c r="W3624" s="3" t="str">
        <f>IF(Bank_data3[[#This Row],[credit_risk]]=1,"High Risk","Low Risk")</f>
        <v>High Risk</v>
      </c>
      <c r="X3624" s="3" t="str">
        <f t="shared" si="392"/>
        <v>55+</v>
      </c>
      <c r="Y3624" s="3" t="str">
        <f t="shared" si="393"/>
        <v>Middle Income</v>
      </c>
      <c r="Z3624" s="3" t="str">
        <f t="shared" si="394"/>
        <v>Poor</v>
      </c>
      <c r="AA3624" s="27">
        <f t="shared" si="395"/>
        <v>0.1532663218103674</v>
      </c>
      <c r="AB3624" s="3" t="str">
        <f t="shared" si="396"/>
        <v>Low</v>
      </c>
      <c r="AC3624" s="3" t="str">
        <f t="shared" si="397"/>
        <v>High</v>
      </c>
      <c r="AD3624" s="3" t="str">
        <f t="shared" si="398"/>
        <v>No</v>
      </c>
    </row>
    <row r="3625" spans="1:30" ht="15" customHeight="1" x14ac:dyDescent="0.3">
      <c r="A3625" s="3" t="s">
        <v>3646</v>
      </c>
      <c r="B3625" s="3">
        <v>66</v>
      </c>
      <c r="C3625" s="3" t="s">
        <v>23</v>
      </c>
      <c r="D3625" s="3" t="s">
        <v>26</v>
      </c>
      <c r="E3625" s="3">
        <v>29401.6422497821</v>
      </c>
      <c r="F3625" s="3">
        <v>125</v>
      </c>
      <c r="G3625" s="3">
        <v>829.26616739547296</v>
      </c>
      <c r="H3625" s="3">
        <v>2</v>
      </c>
      <c r="I3625" s="3">
        <v>863.060324423932</v>
      </c>
      <c r="J3625" s="3">
        <v>16</v>
      </c>
      <c r="K3625" s="3">
        <v>672.92277528703903</v>
      </c>
      <c r="L3625" s="3">
        <v>31</v>
      </c>
      <c r="M3625" s="3">
        <v>11</v>
      </c>
      <c r="N3625" s="3">
        <v>3</v>
      </c>
      <c r="O3625" s="3">
        <v>650</v>
      </c>
      <c r="P3625" s="3">
        <v>1</v>
      </c>
      <c r="Q3625" s="3">
        <v>17250.6188486725</v>
      </c>
      <c r="R3625" s="3">
        <v>1</v>
      </c>
      <c r="S3625" s="3">
        <v>0</v>
      </c>
      <c r="T3625" s="3">
        <v>1</v>
      </c>
      <c r="U3625" s="3">
        <v>5285.5893251961597</v>
      </c>
      <c r="V3625" s="3">
        <v>1</v>
      </c>
      <c r="W3625" s="3" t="str">
        <f>IF(Bank_data3[[#This Row],[credit_risk]]=1,"High Risk","Low Risk")</f>
        <v>High Risk</v>
      </c>
      <c r="X3625" s="3" t="str">
        <f t="shared" si="392"/>
        <v>55+</v>
      </c>
      <c r="Y3625" s="3" t="str">
        <f t="shared" si="393"/>
        <v>Low Income</v>
      </c>
      <c r="Z3625" s="3" t="str">
        <f t="shared" si="394"/>
        <v>Fair</v>
      </c>
      <c r="AA3625" s="27">
        <f t="shared" si="395"/>
        <v>0.58672296948992186</v>
      </c>
      <c r="AB3625" s="3" t="str">
        <f t="shared" si="396"/>
        <v>Low</v>
      </c>
      <c r="AC3625" s="3" t="str">
        <f t="shared" si="397"/>
        <v>High</v>
      </c>
      <c r="AD3625" s="3" t="str">
        <f t="shared" si="398"/>
        <v>No</v>
      </c>
    </row>
    <row r="3626" spans="1:30" ht="15" customHeight="1" x14ac:dyDescent="0.3">
      <c r="A3626" s="3" t="s">
        <v>3647</v>
      </c>
      <c r="B3626" s="3">
        <v>42</v>
      </c>
      <c r="C3626" s="3" t="s">
        <v>31</v>
      </c>
      <c r="D3626" s="3" t="s">
        <v>26</v>
      </c>
      <c r="E3626" s="3">
        <v>51251.653815565303</v>
      </c>
      <c r="F3626" s="3">
        <v>92</v>
      </c>
      <c r="G3626" s="3">
        <v>2413.3633431745202</v>
      </c>
      <c r="H3626" s="3">
        <v>2</v>
      </c>
      <c r="I3626" s="3">
        <v>905.73957005374905</v>
      </c>
      <c r="J3626" s="3">
        <v>47</v>
      </c>
      <c r="K3626" s="3">
        <v>611.68400819820204</v>
      </c>
      <c r="L3626" s="3">
        <v>50</v>
      </c>
      <c r="M3626" s="3">
        <v>10</v>
      </c>
      <c r="N3626" s="3">
        <v>6</v>
      </c>
      <c r="O3626" s="3">
        <v>511</v>
      </c>
      <c r="P3626" s="3">
        <v>0</v>
      </c>
      <c r="Q3626" s="3">
        <v>7516.0513693193097</v>
      </c>
      <c r="R3626" s="3">
        <v>2</v>
      </c>
      <c r="S3626" s="3">
        <v>1</v>
      </c>
      <c r="T3626" s="3">
        <v>0</v>
      </c>
      <c r="U3626" s="3">
        <v>500</v>
      </c>
      <c r="V3626" s="3">
        <v>1</v>
      </c>
      <c r="W3626" s="3" t="str">
        <f>IF(Bank_data3[[#This Row],[credit_risk]]=1,"High Risk","Low Risk")</f>
        <v>High Risk</v>
      </c>
      <c r="X3626" s="3" t="str">
        <f t="shared" si="392"/>
        <v>35-44</v>
      </c>
      <c r="Y3626" s="3" t="str">
        <f t="shared" si="393"/>
        <v>Middle Income</v>
      </c>
      <c r="Z3626" s="3" t="str">
        <f t="shared" si="394"/>
        <v>Poor</v>
      </c>
      <c r="AA3626" s="27">
        <f t="shared" si="395"/>
        <v>0.14664992853433853</v>
      </c>
      <c r="AB3626" s="3" t="str">
        <f t="shared" si="396"/>
        <v>Medium</v>
      </c>
      <c r="AC3626" s="3" t="str">
        <f t="shared" si="397"/>
        <v>High</v>
      </c>
      <c r="AD3626" s="3" t="str">
        <f t="shared" si="398"/>
        <v>No</v>
      </c>
    </row>
    <row r="3627" spans="1:30" ht="15" customHeight="1" x14ac:dyDescent="0.3">
      <c r="A3627" s="3" t="s">
        <v>3648</v>
      </c>
      <c r="B3627" s="3">
        <v>68</v>
      </c>
      <c r="C3627" s="3" t="s">
        <v>31</v>
      </c>
      <c r="D3627" s="3" t="s">
        <v>24</v>
      </c>
      <c r="E3627" s="3">
        <v>48242.932179827803</v>
      </c>
      <c r="F3627" s="3">
        <v>31</v>
      </c>
      <c r="G3627" s="3">
        <v>1956.51432294757</v>
      </c>
      <c r="H3627" s="3">
        <v>2</v>
      </c>
      <c r="I3627" s="3">
        <v>877.35883090286598</v>
      </c>
      <c r="J3627" s="3">
        <v>15</v>
      </c>
      <c r="K3627" s="3">
        <v>755.70132705823005</v>
      </c>
      <c r="L3627" s="3">
        <v>32</v>
      </c>
      <c r="M3627" s="3">
        <v>14</v>
      </c>
      <c r="N3627" s="3">
        <v>5</v>
      </c>
      <c r="O3627" s="3">
        <v>434</v>
      </c>
      <c r="P3627" s="3">
        <v>3</v>
      </c>
      <c r="Q3627" s="3">
        <v>16371.4478053823</v>
      </c>
      <c r="R3627" s="3">
        <v>1</v>
      </c>
      <c r="S3627" s="3">
        <v>0</v>
      </c>
      <c r="T3627" s="3">
        <v>0</v>
      </c>
      <c r="U3627" s="3">
        <v>9004.2904308205107</v>
      </c>
      <c r="V3627" s="3">
        <v>1</v>
      </c>
      <c r="W3627" s="3" t="str">
        <f>IF(Bank_data3[[#This Row],[credit_risk]]=1,"High Risk","Low Risk")</f>
        <v>High Risk</v>
      </c>
      <c r="X3627" s="3" t="str">
        <f t="shared" si="392"/>
        <v>55+</v>
      </c>
      <c r="Y3627" s="3" t="str">
        <f t="shared" si="393"/>
        <v>Low Income</v>
      </c>
      <c r="Z3627" s="3" t="str">
        <f t="shared" si="394"/>
        <v>Poor</v>
      </c>
      <c r="AA3627" s="27">
        <f t="shared" si="395"/>
        <v>0.33935432747655048</v>
      </c>
      <c r="AB3627" s="3" t="str">
        <f t="shared" si="396"/>
        <v>Medium</v>
      </c>
      <c r="AC3627" s="3" t="str">
        <f t="shared" si="397"/>
        <v>High</v>
      </c>
      <c r="AD3627" s="3" t="str">
        <f t="shared" si="398"/>
        <v>No</v>
      </c>
    </row>
    <row r="3628" spans="1:30" ht="15" customHeight="1" x14ac:dyDescent="0.3">
      <c r="A3628" s="3" t="s">
        <v>3649</v>
      </c>
      <c r="B3628" s="3">
        <v>66</v>
      </c>
      <c r="C3628" s="3" t="s">
        <v>28</v>
      </c>
      <c r="D3628" s="3" t="s">
        <v>33</v>
      </c>
      <c r="E3628" s="3">
        <v>22720.523695059401</v>
      </c>
      <c r="F3628" s="3">
        <v>104</v>
      </c>
      <c r="G3628" s="3">
        <v>2234.0489714232399</v>
      </c>
      <c r="H3628" s="3">
        <v>7</v>
      </c>
      <c r="I3628" s="3">
        <v>799.97856403035598</v>
      </c>
      <c r="J3628" s="3">
        <v>38</v>
      </c>
      <c r="K3628" s="3">
        <v>587.03713471937999</v>
      </c>
      <c r="L3628" s="3">
        <v>27</v>
      </c>
      <c r="M3628" s="3">
        <v>6</v>
      </c>
      <c r="N3628" s="3">
        <v>4</v>
      </c>
      <c r="O3628" s="3">
        <v>807</v>
      </c>
      <c r="P3628" s="3">
        <v>2</v>
      </c>
      <c r="Q3628" s="3">
        <v>17766.817049103101</v>
      </c>
      <c r="R3628" s="3">
        <v>7</v>
      </c>
      <c r="S3628" s="3">
        <v>0</v>
      </c>
      <c r="T3628" s="3">
        <v>0</v>
      </c>
      <c r="U3628" s="3">
        <v>11437.6082290949</v>
      </c>
      <c r="V3628" s="3">
        <v>1</v>
      </c>
      <c r="W3628" s="3" t="str">
        <f>IF(Bank_data3[[#This Row],[credit_risk]]=1,"High Risk","Low Risk")</f>
        <v>High Risk</v>
      </c>
      <c r="X3628" s="3" t="str">
        <f t="shared" si="392"/>
        <v>55+</v>
      </c>
      <c r="Y3628" s="3" t="str">
        <f t="shared" si="393"/>
        <v>Low Income</v>
      </c>
      <c r="Z3628" s="3" t="str">
        <f t="shared" si="394"/>
        <v>Excellent</v>
      </c>
      <c r="AA3628" s="27">
        <f t="shared" si="395"/>
        <v>0.78197216259440849</v>
      </c>
      <c r="AB3628" s="3" t="str">
        <f t="shared" si="396"/>
        <v>Medium</v>
      </c>
      <c r="AC3628" s="3" t="str">
        <f t="shared" si="397"/>
        <v>Medium</v>
      </c>
      <c r="AD3628" s="3" t="str">
        <f t="shared" si="398"/>
        <v>No</v>
      </c>
    </row>
    <row r="3629" spans="1:30" ht="15" customHeight="1" x14ac:dyDescent="0.3">
      <c r="A3629" s="3" t="s">
        <v>3650</v>
      </c>
      <c r="B3629" s="3">
        <v>39</v>
      </c>
      <c r="C3629" s="3" t="s">
        <v>31</v>
      </c>
      <c r="D3629" s="3" t="s">
        <v>24</v>
      </c>
      <c r="E3629" s="3">
        <v>49141.253179833897</v>
      </c>
      <c r="F3629" s="3">
        <v>229</v>
      </c>
      <c r="G3629" s="3">
        <v>1658.1353788128499</v>
      </c>
      <c r="H3629" s="3">
        <v>0</v>
      </c>
      <c r="I3629" s="3">
        <v>1063.6808593409501</v>
      </c>
      <c r="J3629" s="3">
        <v>47</v>
      </c>
      <c r="K3629" s="3">
        <v>440.35916274373</v>
      </c>
      <c r="L3629" s="3">
        <v>78</v>
      </c>
      <c r="M3629" s="3">
        <v>9</v>
      </c>
      <c r="N3629" s="3">
        <v>2</v>
      </c>
      <c r="O3629" s="3">
        <v>784</v>
      </c>
      <c r="P3629" s="3">
        <v>1</v>
      </c>
      <c r="Q3629" s="3">
        <v>15220.5218521344</v>
      </c>
      <c r="R3629" s="3">
        <v>5</v>
      </c>
      <c r="S3629" s="3">
        <v>0</v>
      </c>
      <c r="T3629" s="3">
        <v>0</v>
      </c>
      <c r="U3629" s="3">
        <v>12374.1266840432</v>
      </c>
      <c r="V3629" s="3">
        <v>1</v>
      </c>
      <c r="W3629" s="3" t="str">
        <f>IF(Bank_data3[[#This Row],[credit_risk]]=1,"High Risk","Low Risk")</f>
        <v>High Risk</v>
      </c>
      <c r="X3629" s="3" t="str">
        <f t="shared" si="392"/>
        <v>35-44</v>
      </c>
      <c r="Y3629" s="3" t="str">
        <f t="shared" si="393"/>
        <v>Low Income</v>
      </c>
      <c r="Z3629" s="3" t="str">
        <f t="shared" si="394"/>
        <v>Very Good</v>
      </c>
      <c r="AA3629" s="27">
        <f t="shared" si="395"/>
        <v>0.30973003062079923</v>
      </c>
      <c r="AB3629" s="3" t="str">
        <f t="shared" si="396"/>
        <v>Medium</v>
      </c>
      <c r="AC3629" s="3" t="str">
        <f t="shared" si="397"/>
        <v>High</v>
      </c>
      <c r="AD3629" s="3" t="str">
        <f t="shared" si="398"/>
        <v>No</v>
      </c>
    </row>
    <row r="3630" spans="1:30" ht="15" customHeight="1" x14ac:dyDescent="0.3">
      <c r="A3630" s="3" t="s">
        <v>3651</v>
      </c>
      <c r="B3630" s="3">
        <v>37</v>
      </c>
      <c r="C3630" s="3" t="s">
        <v>23</v>
      </c>
      <c r="D3630" s="3" t="s">
        <v>24</v>
      </c>
      <c r="E3630" s="3">
        <v>39513.118629809498</v>
      </c>
      <c r="F3630" s="3">
        <v>103</v>
      </c>
      <c r="G3630" s="3">
        <v>1817.98945058002</v>
      </c>
      <c r="H3630" s="3">
        <v>5</v>
      </c>
      <c r="I3630" s="3">
        <v>926.44873717013797</v>
      </c>
      <c r="J3630" s="3">
        <v>40</v>
      </c>
      <c r="K3630" s="3">
        <v>97.830284568875797</v>
      </c>
      <c r="L3630" s="3">
        <v>62</v>
      </c>
      <c r="M3630" s="3">
        <v>4</v>
      </c>
      <c r="N3630" s="3">
        <v>0</v>
      </c>
      <c r="O3630" s="3">
        <v>826</v>
      </c>
      <c r="P3630" s="3">
        <v>3</v>
      </c>
      <c r="Q3630" s="3">
        <v>6349.5222310939798</v>
      </c>
      <c r="R3630" s="3">
        <v>3</v>
      </c>
      <c r="S3630" s="3">
        <v>0</v>
      </c>
      <c r="T3630" s="3">
        <v>0</v>
      </c>
      <c r="U3630" s="3">
        <v>3017.8834695052601</v>
      </c>
      <c r="V3630" s="3">
        <v>0</v>
      </c>
      <c r="W3630" s="3" t="str">
        <f>IF(Bank_data3[[#This Row],[credit_risk]]=1,"High Risk","Low Risk")</f>
        <v>Low Risk</v>
      </c>
      <c r="X3630" s="3" t="str">
        <f t="shared" si="392"/>
        <v>35-44</v>
      </c>
      <c r="Y3630" s="3" t="str">
        <f t="shared" si="393"/>
        <v>Low Income</v>
      </c>
      <c r="Z3630" s="3" t="str">
        <f t="shared" si="394"/>
        <v>Excellent</v>
      </c>
      <c r="AA3630" s="27">
        <f t="shared" si="395"/>
        <v>0.16069402900290872</v>
      </c>
      <c r="AB3630" s="3" t="str">
        <f t="shared" si="396"/>
        <v>Medium</v>
      </c>
      <c r="AC3630" s="3" t="str">
        <f t="shared" si="397"/>
        <v>High</v>
      </c>
      <c r="AD3630" s="3" t="str">
        <f t="shared" si="398"/>
        <v>No</v>
      </c>
    </row>
    <row r="3631" spans="1:30" ht="15" customHeight="1" x14ac:dyDescent="0.3">
      <c r="A3631" s="3" t="s">
        <v>3652</v>
      </c>
      <c r="B3631" s="3">
        <v>37</v>
      </c>
      <c r="C3631" s="3" t="s">
        <v>23</v>
      </c>
      <c r="D3631" s="3" t="s">
        <v>26</v>
      </c>
      <c r="E3631" s="3">
        <v>75447.945094872703</v>
      </c>
      <c r="F3631" s="3">
        <v>112</v>
      </c>
      <c r="G3631" s="3">
        <v>1383.3992082166101</v>
      </c>
      <c r="H3631" s="3">
        <v>5</v>
      </c>
      <c r="I3631" s="3">
        <v>491.74973911256501</v>
      </c>
      <c r="J3631" s="3">
        <v>5</v>
      </c>
      <c r="K3631" s="3">
        <v>965.84310749800397</v>
      </c>
      <c r="L3631" s="3">
        <v>21</v>
      </c>
      <c r="M3631" s="3">
        <v>14</v>
      </c>
      <c r="N3631" s="3">
        <v>7</v>
      </c>
      <c r="O3631" s="3">
        <v>685</v>
      </c>
      <c r="P3631" s="3">
        <v>4</v>
      </c>
      <c r="Q3631" s="3">
        <v>14685.043753775</v>
      </c>
      <c r="R3631" s="3">
        <v>1</v>
      </c>
      <c r="S3631" s="3">
        <v>0</v>
      </c>
      <c r="T3631" s="3">
        <v>0</v>
      </c>
      <c r="U3631" s="3">
        <v>7709.7191701585398</v>
      </c>
      <c r="V3631" s="3">
        <v>0</v>
      </c>
      <c r="W3631" s="3" t="str">
        <f>IF(Bank_data3[[#This Row],[credit_risk]]=1,"High Risk","Low Risk")</f>
        <v>Low Risk</v>
      </c>
      <c r="X3631" s="3" t="str">
        <f t="shared" si="392"/>
        <v>35-44</v>
      </c>
      <c r="Y3631" s="3" t="str">
        <f t="shared" si="393"/>
        <v>Middle Income</v>
      </c>
      <c r="Z3631" s="3" t="str">
        <f t="shared" si="394"/>
        <v>Good</v>
      </c>
      <c r="AA3631" s="27">
        <f t="shared" si="395"/>
        <v>0.19463808769488897</v>
      </c>
      <c r="AB3631" s="3" t="str">
        <f t="shared" si="396"/>
        <v>Medium</v>
      </c>
      <c r="AC3631" s="3" t="str">
        <f t="shared" si="397"/>
        <v>Medium</v>
      </c>
      <c r="AD3631" s="3" t="str">
        <f t="shared" si="398"/>
        <v>No</v>
      </c>
    </row>
    <row r="3632" spans="1:30" ht="15" customHeight="1" x14ac:dyDescent="0.3">
      <c r="A3632" s="3" t="s">
        <v>3653</v>
      </c>
      <c r="B3632" s="3">
        <v>21</v>
      </c>
      <c r="C3632" s="3" t="s">
        <v>23</v>
      </c>
      <c r="D3632" s="3" t="s">
        <v>33</v>
      </c>
      <c r="E3632" s="3">
        <v>42615.391353420397</v>
      </c>
      <c r="F3632" s="3">
        <v>174</v>
      </c>
      <c r="G3632" s="3">
        <v>1478.61849106921</v>
      </c>
      <c r="H3632" s="3">
        <v>0</v>
      </c>
      <c r="I3632" s="3">
        <v>985.10603493292899</v>
      </c>
      <c r="J3632" s="3">
        <v>15</v>
      </c>
      <c r="K3632" s="3">
        <v>780.73945877452604</v>
      </c>
      <c r="L3632" s="3">
        <v>17</v>
      </c>
      <c r="M3632" s="3">
        <v>1</v>
      </c>
      <c r="N3632" s="3">
        <v>6</v>
      </c>
      <c r="O3632" s="3">
        <v>758</v>
      </c>
      <c r="P3632" s="3">
        <v>4</v>
      </c>
      <c r="Q3632" s="3">
        <v>18290.617894377599</v>
      </c>
      <c r="R3632" s="3">
        <v>5</v>
      </c>
      <c r="S3632" s="3">
        <v>0</v>
      </c>
      <c r="T3632" s="3">
        <v>0</v>
      </c>
      <c r="U3632" s="3">
        <v>7586.9069707569297</v>
      </c>
      <c r="V3632" s="3">
        <v>1</v>
      </c>
      <c r="W3632" s="3" t="str">
        <f>IF(Bank_data3[[#This Row],[credit_risk]]=1,"High Risk","Low Risk")</f>
        <v>High Risk</v>
      </c>
      <c r="X3632" s="3" t="str">
        <f t="shared" si="392"/>
        <v>18-24</v>
      </c>
      <c r="Y3632" s="3" t="str">
        <f t="shared" si="393"/>
        <v>Low Income</v>
      </c>
      <c r="Z3632" s="3" t="str">
        <f t="shared" si="394"/>
        <v>Very Good</v>
      </c>
      <c r="AA3632" s="27">
        <f t="shared" si="395"/>
        <v>0.42920215709598447</v>
      </c>
      <c r="AB3632" s="3" t="str">
        <f t="shared" si="396"/>
        <v>Medium</v>
      </c>
      <c r="AC3632" s="3" t="str">
        <f t="shared" si="397"/>
        <v>Medium</v>
      </c>
      <c r="AD3632" s="3" t="str">
        <f t="shared" si="398"/>
        <v>No</v>
      </c>
    </row>
    <row r="3633" spans="1:30" ht="15" customHeight="1" x14ac:dyDescent="0.3">
      <c r="A3633" s="3" t="s">
        <v>3654</v>
      </c>
      <c r="B3633" s="3">
        <v>23</v>
      </c>
      <c r="C3633" s="3" t="s">
        <v>28</v>
      </c>
      <c r="D3633" s="3" t="s">
        <v>24</v>
      </c>
      <c r="E3633" s="3">
        <v>56315.669622668902</v>
      </c>
      <c r="F3633" s="3">
        <v>111</v>
      </c>
      <c r="G3633" s="3">
        <v>1166.57435743212</v>
      </c>
      <c r="H3633" s="3">
        <v>0</v>
      </c>
      <c r="I3633" s="3">
        <v>886.53647323275698</v>
      </c>
      <c r="J3633" s="3">
        <v>8</v>
      </c>
      <c r="K3633" s="3">
        <v>197.67414379179101</v>
      </c>
      <c r="L3633" s="3">
        <v>1</v>
      </c>
      <c r="M3633" s="3">
        <v>12</v>
      </c>
      <c r="N3633" s="3">
        <v>5</v>
      </c>
      <c r="O3633" s="3">
        <v>396</v>
      </c>
      <c r="P3633" s="3">
        <v>1</v>
      </c>
      <c r="Q3633" s="3">
        <v>4397.9760391932396</v>
      </c>
      <c r="R3633" s="3">
        <v>7</v>
      </c>
      <c r="S3633" s="3">
        <v>0</v>
      </c>
      <c r="T3633" s="3">
        <v>0</v>
      </c>
      <c r="U3633" s="3">
        <v>4130.0289985453901</v>
      </c>
      <c r="V3633" s="3">
        <v>1</v>
      </c>
      <c r="W3633" s="3" t="str">
        <f>IF(Bank_data3[[#This Row],[credit_risk]]=1,"High Risk","Low Risk")</f>
        <v>High Risk</v>
      </c>
      <c r="X3633" s="3" t="str">
        <f t="shared" si="392"/>
        <v>18-24</v>
      </c>
      <c r="Y3633" s="3" t="str">
        <f t="shared" si="393"/>
        <v>Middle Income</v>
      </c>
      <c r="Z3633" s="3" t="str">
        <f t="shared" si="394"/>
        <v>Poor</v>
      </c>
      <c r="AA3633" s="27">
        <f t="shared" si="395"/>
        <v>7.8095067832113826E-2</v>
      </c>
      <c r="AB3633" s="3" t="str">
        <f t="shared" si="396"/>
        <v>Medium</v>
      </c>
      <c r="AC3633" s="3" t="str">
        <f t="shared" si="397"/>
        <v>Low</v>
      </c>
      <c r="AD3633" s="3" t="str">
        <f t="shared" si="398"/>
        <v>No</v>
      </c>
    </row>
    <row r="3634" spans="1:30" ht="15" customHeight="1" x14ac:dyDescent="0.3">
      <c r="A3634" s="3" t="s">
        <v>3655</v>
      </c>
      <c r="B3634" s="3">
        <v>49</v>
      </c>
      <c r="C3634" s="3" t="s">
        <v>31</v>
      </c>
      <c r="D3634" s="3" t="s">
        <v>33</v>
      </c>
      <c r="E3634" s="3">
        <v>27841.244309323902</v>
      </c>
      <c r="F3634" s="3">
        <v>175</v>
      </c>
      <c r="G3634" s="3">
        <v>2566.9795045261899</v>
      </c>
      <c r="H3634" s="3">
        <v>2</v>
      </c>
      <c r="I3634" s="3">
        <v>1013.99471412029</v>
      </c>
      <c r="J3634" s="3">
        <v>28</v>
      </c>
      <c r="K3634" s="3">
        <v>683.08252356666799</v>
      </c>
      <c r="L3634" s="3">
        <v>25</v>
      </c>
      <c r="M3634" s="3">
        <v>13</v>
      </c>
      <c r="N3634" s="3">
        <v>3</v>
      </c>
      <c r="O3634" s="3">
        <v>313</v>
      </c>
      <c r="P3634" s="3">
        <v>5</v>
      </c>
      <c r="Q3634" s="3">
        <v>2846.8919770336802</v>
      </c>
      <c r="R3634" s="3">
        <v>2</v>
      </c>
      <c r="S3634" s="3">
        <v>0</v>
      </c>
      <c r="T3634" s="3">
        <v>0</v>
      </c>
      <c r="U3634" s="3">
        <v>12666.227376855801</v>
      </c>
      <c r="V3634" s="3">
        <v>1</v>
      </c>
      <c r="W3634" s="3" t="str">
        <f>IF(Bank_data3[[#This Row],[credit_risk]]=1,"High Risk","Low Risk")</f>
        <v>High Risk</v>
      </c>
      <c r="X3634" s="3" t="str">
        <f t="shared" si="392"/>
        <v>45-54</v>
      </c>
      <c r="Y3634" s="3" t="str">
        <f t="shared" si="393"/>
        <v>Low Income</v>
      </c>
      <c r="Z3634" s="3" t="str">
        <f t="shared" si="394"/>
        <v>Poor</v>
      </c>
      <c r="AA3634" s="27">
        <f t="shared" si="395"/>
        <v>0.10225448063326212</v>
      </c>
      <c r="AB3634" s="3" t="str">
        <f t="shared" si="396"/>
        <v>Medium</v>
      </c>
      <c r="AC3634" s="3" t="str">
        <f t="shared" si="397"/>
        <v>Medium</v>
      </c>
      <c r="AD3634" s="3" t="str">
        <f t="shared" si="398"/>
        <v>No</v>
      </c>
    </row>
    <row r="3635" spans="1:30" ht="15" customHeight="1" x14ac:dyDescent="0.3">
      <c r="A3635" s="3" t="s">
        <v>3656</v>
      </c>
      <c r="B3635" s="3">
        <v>52</v>
      </c>
      <c r="C3635" s="3" t="s">
        <v>31</v>
      </c>
      <c r="D3635" s="3" t="s">
        <v>26</v>
      </c>
      <c r="E3635" s="3">
        <v>54258.240081438002</v>
      </c>
      <c r="F3635" s="3">
        <v>31</v>
      </c>
      <c r="G3635" s="3">
        <v>930.553093124474</v>
      </c>
      <c r="H3635" s="3">
        <v>7</v>
      </c>
      <c r="I3635" s="3">
        <v>763.52758023473996</v>
      </c>
      <c r="J3635" s="3">
        <v>3</v>
      </c>
      <c r="K3635" s="3">
        <v>615.23712696563598</v>
      </c>
      <c r="L3635" s="3">
        <v>38</v>
      </c>
      <c r="M3635" s="3">
        <v>19</v>
      </c>
      <c r="N3635" s="3">
        <v>4</v>
      </c>
      <c r="O3635" s="3">
        <v>454</v>
      </c>
      <c r="P3635" s="3">
        <v>5</v>
      </c>
      <c r="Q3635" s="3">
        <v>17072.8474774963</v>
      </c>
      <c r="R3635" s="3">
        <v>6</v>
      </c>
      <c r="S3635" s="3">
        <v>0</v>
      </c>
      <c r="T3635" s="3">
        <v>1</v>
      </c>
      <c r="U3635" s="3">
        <v>7984.2708231124698</v>
      </c>
      <c r="V3635" s="3">
        <v>1</v>
      </c>
      <c r="W3635" s="3" t="str">
        <f>IF(Bank_data3[[#This Row],[credit_risk]]=1,"High Risk","Low Risk")</f>
        <v>High Risk</v>
      </c>
      <c r="X3635" s="3" t="str">
        <f t="shared" si="392"/>
        <v>45-54</v>
      </c>
      <c r="Y3635" s="3" t="str">
        <f t="shared" si="393"/>
        <v>Middle Income</v>
      </c>
      <c r="Z3635" s="3" t="str">
        <f t="shared" si="394"/>
        <v>Poor</v>
      </c>
      <c r="AA3635" s="27">
        <f t="shared" si="395"/>
        <v>0.31465907209432326</v>
      </c>
      <c r="AB3635" s="3" t="str">
        <f t="shared" si="396"/>
        <v>Low</v>
      </c>
      <c r="AC3635" s="3" t="str">
        <f t="shared" si="397"/>
        <v>High</v>
      </c>
      <c r="AD3635" s="3" t="str">
        <f t="shared" si="398"/>
        <v>No</v>
      </c>
    </row>
    <row r="3636" spans="1:30" ht="15" customHeight="1" x14ac:dyDescent="0.3">
      <c r="A3636" s="3" t="s">
        <v>3657</v>
      </c>
      <c r="B3636" s="3">
        <v>55</v>
      </c>
      <c r="C3636" s="3" t="s">
        <v>31</v>
      </c>
      <c r="D3636" s="3" t="s">
        <v>33</v>
      </c>
      <c r="E3636" s="3">
        <v>42529.166445028102</v>
      </c>
      <c r="F3636" s="3">
        <v>218</v>
      </c>
      <c r="G3636" s="3">
        <v>1746.0339598886701</v>
      </c>
      <c r="H3636" s="3">
        <v>5</v>
      </c>
      <c r="I3636" s="3">
        <v>1084.10910981851</v>
      </c>
      <c r="J3636" s="3">
        <v>25</v>
      </c>
      <c r="K3636" s="3">
        <v>264.18031897998401</v>
      </c>
      <c r="L3636" s="3">
        <v>16</v>
      </c>
      <c r="M3636" s="3">
        <v>5</v>
      </c>
      <c r="N3636" s="3">
        <v>4</v>
      </c>
      <c r="O3636" s="3">
        <v>429</v>
      </c>
      <c r="P3636" s="3">
        <v>1</v>
      </c>
      <c r="Q3636" s="3">
        <v>8120.3840047157801</v>
      </c>
      <c r="R3636" s="3">
        <v>2</v>
      </c>
      <c r="S3636" s="3">
        <v>0</v>
      </c>
      <c r="T3636" s="3">
        <v>0</v>
      </c>
      <c r="U3636" s="3">
        <v>5718.1807175602198</v>
      </c>
      <c r="V3636" s="3">
        <v>1</v>
      </c>
      <c r="W3636" s="3" t="str">
        <f>IF(Bank_data3[[#This Row],[credit_risk]]=1,"High Risk","Low Risk")</f>
        <v>High Risk</v>
      </c>
      <c r="X3636" s="3" t="str">
        <f t="shared" si="392"/>
        <v>55+</v>
      </c>
      <c r="Y3636" s="3" t="str">
        <f t="shared" si="393"/>
        <v>Low Income</v>
      </c>
      <c r="Z3636" s="3" t="str">
        <f t="shared" si="394"/>
        <v>Poor</v>
      </c>
      <c r="AA3636" s="27">
        <f t="shared" si="395"/>
        <v>0.19093682485434882</v>
      </c>
      <c r="AB3636" s="3" t="str">
        <f t="shared" si="396"/>
        <v>Medium</v>
      </c>
      <c r="AC3636" s="3" t="str">
        <f t="shared" si="397"/>
        <v>Medium</v>
      </c>
      <c r="AD3636" s="3" t="str">
        <f t="shared" si="398"/>
        <v>No</v>
      </c>
    </row>
    <row r="3637" spans="1:30" ht="15" customHeight="1" x14ac:dyDescent="0.3">
      <c r="A3637" s="3" t="s">
        <v>3658</v>
      </c>
      <c r="B3637" s="3">
        <v>37</v>
      </c>
      <c r="C3637" s="3" t="s">
        <v>23</v>
      </c>
      <c r="D3637" s="3" t="s">
        <v>26</v>
      </c>
      <c r="E3637" s="3">
        <v>36027.023288576398</v>
      </c>
      <c r="F3637" s="3">
        <v>61</v>
      </c>
      <c r="G3637" s="3">
        <v>1374.6877000888001</v>
      </c>
      <c r="H3637" s="3">
        <v>3</v>
      </c>
      <c r="I3637" s="3">
        <v>778.50700719684505</v>
      </c>
      <c r="J3637" s="3">
        <v>37</v>
      </c>
      <c r="K3637" s="3">
        <v>846.32627962350398</v>
      </c>
      <c r="L3637" s="3">
        <v>15</v>
      </c>
      <c r="M3637" s="3">
        <v>0</v>
      </c>
      <c r="N3637" s="3">
        <v>1</v>
      </c>
      <c r="O3637" s="3">
        <v>303</v>
      </c>
      <c r="P3637" s="3">
        <v>5</v>
      </c>
      <c r="Q3637" s="3">
        <v>16478.853960817502</v>
      </c>
      <c r="R3637" s="3">
        <v>3</v>
      </c>
      <c r="S3637" s="3">
        <v>0</v>
      </c>
      <c r="T3637" s="3">
        <v>0</v>
      </c>
      <c r="U3637" s="3">
        <v>13100.9822270198</v>
      </c>
      <c r="V3637" s="3">
        <v>1</v>
      </c>
      <c r="W3637" s="3" t="str">
        <f>IF(Bank_data3[[#This Row],[credit_risk]]=1,"High Risk","Low Risk")</f>
        <v>High Risk</v>
      </c>
      <c r="X3637" s="3" t="str">
        <f t="shared" si="392"/>
        <v>35-44</v>
      </c>
      <c r="Y3637" s="3" t="str">
        <f t="shared" si="393"/>
        <v>Low Income</v>
      </c>
      <c r="Z3637" s="3" t="str">
        <f t="shared" si="394"/>
        <v>Poor</v>
      </c>
      <c r="AA3637" s="27">
        <f t="shared" si="395"/>
        <v>0.45740259551342638</v>
      </c>
      <c r="AB3637" s="3" t="str">
        <f t="shared" si="396"/>
        <v>Medium</v>
      </c>
      <c r="AC3637" s="3" t="str">
        <f t="shared" si="397"/>
        <v>Medium</v>
      </c>
      <c r="AD3637" s="3" t="str">
        <f t="shared" si="398"/>
        <v>No</v>
      </c>
    </row>
    <row r="3638" spans="1:30" ht="15" customHeight="1" x14ac:dyDescent="0.3">
      <c r="A3638" s="3" t="s">
        <v>3659</v>
      </c>
      <c r="B3638" s="3">
        <v>56</v>
      </c>
      <c r="C3638" s="3" t="s">
        <v>31</v>
      </c>
      <c r="D3638" s="3" t="s">
        <v>33</v>
      </c>
      <c r="E3638" s="3">
        <v>101010.060174874</v>
      </c>
      <c r="F3638" s="3">
        <v>145</v>
      </c>
      <c r="G3638" s="3">
        <v>2261.4470282749098</v>
      </c>
      <c r="H3638" s="3">
        <v>4</v>
      </c>
      <c r="I3638" s="3">
        <v>1053.35789031019</v>
      </c>
      <c r="J3638" s="3">
        <v>25</v>
      </c>
      <c r="K3638" s="3">
        <v>541.33418618393102</v>
      </c>
      <c r="L3638" s="3">
        <v>26</v>
      </c>
      <c r="M3638" s="3">
        <v>14</v>
      </c>
      <c r="N3638" s="3">
        <v>5</v>
      </c>
      <c r="O3638" s="3">
        <v>451</v>
      </c>
      <c r="P3638" s="3">
        <v>0</v>
      </c>
      <c r="Q3638" s="3">
        <v>22266.908811585199</v>
      </c>
      <c r="R3638" s="3">
        <v>3</v>
      </c>
      <c r="S3638" s="3">
        <v>0</v>
      </c>
      <c r="T3638" s="3">
        <v>0</v>
      </c>
      <c r="U3638" s="3">
        <v>10789.4596178294</v>
      </c>
      <c r="V3638" s="3">
        <v>1</v>
      </c>
      <c r="W3638" s="3" t="str">
        <f>IF(Bank_data3[[#This Row],[credit_risk]]=1,"High Risk","Low Risk")</f>
        <v>High Risk</v>
      </c>
      <c r="X3638" s="3" t="str">
        <f t="shared" si="392"/>
        <v>55+</v>
      </c>
      <c r="Y3638" s="3" t="str">
        <f t="shared" si="393"/>
        <v>High Income</v>
      </c>
      <c r="Z3638" s="3" t="str">
        <f t="shared" si="394"/>
        <v>Poor</v>
      </c>
      <c r="AA3638" s="27">
        <f t="shared" si="395"/>
        <v>0.22044248635270131</v>
      </c>
      <c r="AB3638" s="3" t="str">
        <f t="shared" si="396"/>
        <v>Medium</v>
      </c>
      <c r="AC3638" s="3" t="str">
        <f t="shared" si="397"/>
        <v>Medium</v>
      </c>
      <c r="AD3638" s="3" t="str">
        <f t="shared" si="398"/>
        <v>No</v>
      </c>
    </row>
    <row r="3639" spans="1:30" ht="15" customHeight="1" x14ac:dyDescent="0.3">
      <c r="A3639" s="3" t="s">
        <v>3660</v>
      </c>
      <c r="B3639" s="3">
        <v>38</v>
      </c>
      <c r="C3639" s="3" t="s">
        <v>23</v>
      </c>
      <c r="D3639" s="3" t="s">
        <v>24</v>
      </c>
      <c r="E3639" s="3">
        <v>43637.917482502402</v>
      </c>
      <c r="F3639" s="3">
        <v>72</v>
      </c>
      <c r="G3639" s="3">
        <v>1682.1119387178701</v>
      </c>
      <c r="H3639" s="3">
        <v>9</v>
      </c>
      <c r="I3639" s="3">
        <v>640.23496941732105</v>
      </c>
      <c r="J3639" s="3">
        <v>13</v>
      </c>
      <c r="K3639" s="3">
        <v>213.00840885883599</v>
      </c>
      <c r="L3639" s="3">
        <v>48</v>
      </c>
      <c r="M3639" s="3">
        <v>10</v>
      </c>
      <c r="N3639" s="3">
        <v>4</v>
      </c>
      <c r="O3639" s="3">
        <v>489</v>
      </c>
      <c r="P3639" s="3">
        <v>2</v>
      </c>
      <c r="Q3639" s="3">
        <v>3169.5922611512301</v>
      </c>
      <c r="R3639" s="3">
        <v>4</v>
      </c>
      <c r="S3639" s="3">
        <v>0</v>
      </c>
      <c r="T3639" s="3">
        <v>0</v>
      </c>
      <c r="U3639" s="3">
        <v>4946.2822225107102</v>
      </c>
      <c r="V3639" s="3">
        <v>1</v>
      </c>
      <c r="W3639" s="3" t="str">
        <f>IF(Bank_data3[[#This Row],[credit_risk]]=1,"High Risk","Low Risk")</f>
        <v>High Risk</v>
      </c>
      <c r="X3639" s="3" t="str">
        <f t="shared" si="392"/>
        <v>35-44</v>
      </c>
      <c r="Y3639" s="3" t="str">
        <f t="shared" si="393"/>
        <v>Low Income</v>
      </c>
      <c r="Z3639" s="3" t="str">
        <f t="shared" si="394"/>
        <v>Poor</v>
      </c>
      <c r="AA3639" s="27">
        <f t="shared" si="395"/>
        <v>7.2633902899288186E-2</v>
      </c>
      <c r="AB3639" s="3" t="str">
        <f t="shared" si="396"/>
        <v>Medium</v>
      </c>
      <c r="AC3639" s="3" t="str">
        <f t="shared" si="397"/>
        <v>High</v>
      </c>
      <c r="AD3639" s="3" t="str">
        <f t="shared" si="398"/>
        <v>No</v>
      </c>
    </row>
    <row r="3640" spans="1:30" ht="15" customHeight="1" x14ac:dyDescent="0.3">
      <c r="A3640" s="3" t="s">
        <v>3661</v>
      </c>
      <c r="B3640" s="3">
        <v>66</v>
      </c>
      <c r="C3640" s="3" t="s">
        <v>31</v>
      </c>
      <c r="D3640" s="3" t="s">
        <v>26</v>
      </c>
      <c r="E3640" s="3">
        <v>46184.9192721691</v>
      </c>
      <c r="F3640" s="3">
        <v>98</v>
      </c>
      <c r="G3640" s="3">
        <v>1869.2001871863399</v>
      </c>
      <c r="H3640" s="3">
        <v>2</v>
      </c>
      <c r="I3640" s="3">
        <v>664.46108106536701</v>
      </c>
      <c r="J3640" s="3">
        <v>34</v>
      </c>
      <c r="K3640" s="3">
        <v>195.57834837778299</v>
      </c>
      <c r="L3640" s="3">
        <v>2</v>
      </c>
      <c r="M3640" s="3">
        <v>12</v>
      </c>
      <c r="N3640" s="3">
        <v>0</v>
      </c>
      <c r="O3640" s="3">
        <v>427</v>
      </c>
      <c r="P3640" s="3">
        <v>5</v>
      </c>
      <c r="Q3640" s="3">
        <v>2646.0693043148199</v>
      </c>
      <c r="R3640" s="3">
        <v>2</v>
      </c>
      <c r="S3640" s="3">
        <v>0</v>
      </c>
      <c r="T3640" s="3">
        <v>0</v>
      </c>
      <c r="U3640" s="3">
        <v>500</v>
      </c>
      <c r="V3640" s="3">
        <v>1</v>
      </c>
      <c r="W3640" s="3" t="str">
        <f>IF(Bank_data3[[#This Row],[credit_risk]]=1,"High Risk","Low Risk")</f>
        <v>High Risk</v>
      </c>
      <c r="X3640" s="3" t="str">
        <f t="shared" si="392"/>
        <v>55+</v>
      </c>
      <c r="Y3640" s="3" t="str">
        <f t="shared" si="393"/>
        <v>Low Income</v>
      </c>
      <c r="Z3640" s="3" t="str">
        <f t="shared" si="394"/>
        <v>Poor</v>
      </c>
      <c r="AA3640" s="27">
        <f t="shared" si="395"/>
        <v>5.729292907759468E-2</v>
      </c>
      <c r="AB3640" s="3" t="str">
        <f t="shared" si="396"/>
        <v>Medium</v>
      </c>
      <c r="AC3640" s="3" t="str">
        <f t="shared" si="397"/>
        <v>Low</v>
      </c>
      <c r="AD3640" s="3" t="str">
        <f t="shared" si="398"/>
        <v>No</v>
      </c>
    </row>
    <row r="3641" spans="1:30" ht="15" customHeight="1" x14ac:dyDescent="0.3">
      <c r="A3641" s="3" t="s">
        <v>3662</v>
      </c>
      <c r="B3641" s="3">
        <v>47</v>
      </c>
      <c r="C3641" s="3" t="s">
        <v>23</v>
      </c>
      <c r="D3641" s="3" t="s">
        <v>24</v>
      </c>
      <c r="E3641" s="3">
        <v>66235.882149502504</v>
      </c>
      <c r="F3641" s="3">
        <v>46</v>
      </c>
      <c r="G3641" s="3">
        <v>1666.0630040348401</v>
      </c>
      <c r="H3641" s="3">
        <v>10</v>
      </c>
      <c r="I3641" s="3">
        <v>1010.71838312354</v>
      </c>
      <c r="J3641" s="3">
        <v>48</v>
      </c>
      <c r="K3641" s="3">
        <v>603.992875881901</v>
      </c>
      <c r="L3641" s="3">
        <v>41</v>
      </c>
      <c r="M3641" s="3">
        <v>16</v>
      </c>
      <c r="N3641" s="3">
        <v>8</v>
      </c>
      <c r="O3641" s="3">
        <v>888</v>
      </c>
      <c r="P3641" s="3">
        <v>1</v>
      </c>
      <c r="Q3641" s="3">
        <v>16814.647164106798</v>
      </c>
      <c r="R3641" s="3">
        <v>5</v>
      </c>
      <c r="S3641" s="3">
        <v>0</v>
      </c>
      <c r="T3641" s="3">
        <v>0</v>
      </c>
      <c r="U3641" s="3">
        <v>4510.5697290893704</v>
      </c>
      <c r="V3641" s="3">
        <v>1</v>
      </c>
      <c r="W3641" s="3" t="str">
        <f>IF(Bank_data3[[#This Row],[credit_risk]]=1,"High Risk","Low Risk")</f>
        <v>High Risk</v>
      </c>
      <c r="X3641" s="3" t="str">
        <f t="shared" si="392"/>
        <v>45-54</v>
      </c>
      <c r="Y3641" s="3" t="str">
        <f t="shared" si="393"/>
        <v>Middle Income</v>
      </c>
      <c r="Z3641" s="3" t="str">
        <f t="shared" si="394"/>
        <v>Excellent</v>
      </c>
      <c r="AA3641" s="27">
        <f t="shared" si="395"/>
        <v>0.25386009242171909</v>
      </c>
      <c r="AB3641" s="3" t="str">
        <f t="shared" si="396"/>
        <v>Medium</v>
      </c>
      <c r="AC3641" s="3" t="str">
        <f t="shared" si="397"/>
        <v>High</v>
      </c>
      <c r="AD3641" s="3" t="str">
        <f t="shared" si="398"/>
        <v>No</v>
      </c>
    </row>
    <row r="3642" spans="1:30" ht="15" customHeight="1" x14ac:dyDescent="0.3">
      <c r="A3642" s="3" t="s">
        <v>3663</v>
      </c>
      <c r="B3642" s="3">
        <v>59</v>
      </c>
      <c r="C3642" s="3" t="s">
        <v>31</v>
      </c>
      <c r="D3642" s="3" t="s">
        <v>26</v>
      </c>
      <c r="E3642" s="3">
        <v>36168.319732531898</v>
      </c>
      <c r="F3642" s="3">
        <v>228</v>
      </c>
      <c r="G3642" s="3">
        <v>706.26512685658599</v>
      </c>
      <c r="H3642" s="3">
        <v>10</v>
      </c>
      <c r="I3642" s="3">
        <v>683.87931218934</v>
      </c>
      <c r="J3642" s="3">
        <v>42</v>
      </c>
      <c r="K3642" s="3">
        <v>261.284720132166</v>
      </c>
      <c r="L3642" s="3">
        <v>62</v>
      </c>
      <c r="M3642" s="3">
        <v>3</v>
      </c>
      <c r="N3642" s="3">
        <v>6</v>
      </c>
      <c r="O3642" s="3">
        <v>755</v>
      </c>
      <c r="P3642" s="3">
        <v>1</v>
      </c>
      <c r="Q3642" s="3">
        <v>19874.584507800599</v>
      </c>
      <c r="R3642" s="3">
        <v>4</v>
      </c>
      <c r="S3642" s="3">
        <v>0</v>
      </c>
      <c r="T3642" s="3">
        <v>0</v>
      </c>
      <c r="U3642" s="3">
        <v>8464.0336949668199</v>
      </c>
      <c r="V3642" s="3">
        <v>1</v>
      </c>
      <c r="W3642" s="3" t="str">
        <f>IF(Bank_data3[[#This Row],[credit_risk]]=1,"High Risk","Low Risk")</f>
        <v>High Risk</v>
      </c>
      <c r="X3642" s="3" t="str">
        <f t="shared" si="392"/>
        <v>55+</v>
      </c>
      <c r="Y3642" s="3" t="str">
        <f t="shared" si="393"/>
        <v>Low Income</v>
      </c>
      <c r="Z3642" s="3" t="str">
        <f t="shared" si="394"/>
        <v>Very Good</v>
      </c>
      <c r="AA3642" s="27">
        <f t="shared" si="395"/>
        <v>0.54950256618983151</v>
      </c>
      <c r="AB3642" s="3" t="str">
        <f t="shared" si="396"/>
        <v>Low</v>
      </c>
      <c r="AC3642" s="3" t="str">
        <f t="shared" si="397"/>
        <v>High</v>
      </c>
      <c r="AD3642" s="3" t="str">
        <f t="shared" si="398"/>
        <v>No</v>
      </c>
    </row>
    <row r="3643" spans="1:30" ht="15" customHeight="1" x14ac:dyDescent="0.3">
      <c r="A3643" s="3" t="s">
        <v>3664</v>
      </c>
      <c r="B3643" s="3">
        <v>39</v>
      </c>
      <c r="C3643" s="3" t="s">
        <v>28</v>
      </c>
      <c r="D3643" s="3" t="s">
        <v>33</v>
      </c>
      <c r="E3643" s="3">
        <v>57258.900993395699</v>
      </c>
      <c r="F3643" s="3">
        <v>166</v>
      </c>
      <c r="G3643" s="3">
        <v>1940.28995138552</v>
      </c>
      <c r="H3643" s="3">
        <v>5</v>
      </c>
      <c r="I3643" s="3">
        <v>1572.02394316186</v>
      </c>
      <c r="J3643" s="3">
        <v>23</v>
      </c>
      <c r="K3643" s="3">
        <v>316.24814384659402</v>
      </c>
      <c r="L3643" s="3">
        <v>28</v>
      </c>
      <c r="M3643" s="3">
        <v>10</v>
      </c>
      <c r="N3643" s="3">
        <v>1</v>
      </c>
      <c r="O3643" s="3">
        <v>377</v>
      </c>
      <c r="P3643" s="3">
        <v>0</v>
      </c>
      <c r="Q3643" s="3">
        <v>22286.116170000201</v>
      </c>
      <c r="R3643" s="3">
        <v>7</v>
      </c>
      <c r="S3643" s="3">
        <v>0</v>
      </c>
      <c r="T3643" s="3">
        <v>1</v>
      </c>
      <c r="U3643" s="3">
        <v>5692.4675460456701</v>
      </c>
      <c r="V3643" s="3">
        <v>1</v>
      </c>
      <c r="W3643" s="3" t="str">
        <f>IF(Bank_data3[[#This Row],[credit_risk]]=1,"High Risk","Low Risk")</f>
        <v>High Risk</v>
      </c>
      <c r="X3643" s="3" t="str">
        <f t="shared" si="392"/>
        <v>35-44</v>
      </c>
      <c r="Y3643" s="3" t="str">
        <f t="shared" si="393"/>
        <v>Middle Income</v>
      </c>
      <c r="Z3643" s="3" t="str">
        <f t="shared" si="394"/>
        <v>Poor</v>
      </c>
      <c r="AA3643" s="27">
        <f t="shared" si="395"/>
        <v>0.38921662454839479</v>
      </c>
      <c r="AB3643" s="3" t="str">
        <f t="shared" si="396"/>
        <v>Medium</v>
      </c>
      <c r="AC3643" s="3" t="str">
        <f t="shared" si="397"/>
        <v>Medium</v>
      </c>
      <c r="AD3643" s="3" t="str">
        <f t="shared" si="398"/>
        <v>No</v>
      </c>
    </row>
    <row r="3644" spans="1:30" ht="15" customHeight="1" x14ac:dyDescent="0.3">
      <c r="A3644" s="3" t="s">
        <v>3665</v>
      </c>
      <c r="B3644" s="3">
        <v>68</v>
      </c>
      <c r="C3644" s="3" t="s">
        <v>28</v>
      </c>
      <c r="D3644" s="3" t="s">
        <v>33</v>
      </c>
      <c r="E3644" s="3">
        <v>59185.767423995298</v>
      </c>
      <c r="F3644" s="3">
        <v>86</v>
      </c>
      <c r="G3644" s="3">
        <v>1420.6433142675301</v>
      </c>
      <c r="H3644" s="3">
        <v>5</v>
      </c>
      <c r="I3644" s="3">
        <v>998.25574537265902</v>
      </c>
      <c r="J3644" s="3">
        <v>7</v>
      </c>
      <c r="K3644" s="3">
        <v>606.15904753337998</v>
      </c>
      <c r="L3644" s="3">
        <v>1</v>
      </c>
      <c r="M3644" s="3">
        <v>0</v>
      </c>
      <c r="N3644" s="3">
        <v>5</v>
      </c>
      <c r="O3644" s="3">
        <v>733</v>
      </c>
      <c r="P3644" s="3">
        <v>4</v>
      </c>
      <c r="Q3644" s="3">
        <v>16839.752777146201</v>
      </c>
      <c r="R3644" s="3">
        <v>1</v>
      </c>
      <c r="S3644" s="3">
        <v>1</v>
      </c>
      <c r="T3644" s="3">
        <v>0</v>
      </c>
      <c r="U3644" s="3">
        <v>2663.71698992648</v>
      </c>
      <c r="V3644" s="3">
        <v>1</v>
      </c>
      <c r="W3644" s="3" t="str">
        <f>IF(Bank_data3[[#This Row],[credit_risk]]=1,"High Risk","Low Risk")</f>
        <v>High Risk</v>
      </c>
      <c r="X3644" s="3" t="str">
        <f t="shared" si="392"/>
        <v>55+</v>
      </c>
      <c r="Y3644" s="3" t="str">
        <f t="shared" si="393"/>
        <v>Middle Income</v>
      </c>
      <c r="Z3644" s="3" t="str">
        <f t="shared" si="394"/>
        <v>Good</v>
      </c>
      <c r="AA3644" s="27">
        <f t="shared" si="395"/>
        <v>0.28452368719846943</v>
      </c>
      <c r="AB3644" s="3" t="str">
        <f t="shared" si="396"/>
        <v>Medium</v>
      </c>
      <c r="AC3644" s="3" t="str">
        <f t="shared" si="397"/>
        <v>Low</v>
      </c>
      <c r="AD3644" s="3" t="str">
        <f t="shared" si="398"/>
        <v>No</v>
      </c>
    </row>
    <row r="3645" spans="1:30" ht="15" customHeight="1" x14ac:dyDescent="0.3">
      <c r="A3645" s="3" t="s">
        <v>3666</v>
      </c>
      <c r="B3645" s="3">
        <v>52</v>
      </c>
      <c r="C3645" s="3" t="s">
        <v>23</v>
      </c>
      <c r="D3645" s="3" t="s">
        <v>26</v>
      </c>
      <c r="E3645" s="3">
        <v>54404.607676310698</v>
      </c>
      <c r="F3645" s="3">
        <v>123</v>
      </c>
      <c r="G3645" s="3">
        <v>890.88583467540695</v>
      </c>
      <c r="H3645" s="3">
        <v>5</v>
      </c>
      <c r="I3645" s="3">
        <v>808.72322015397003</v>
      </c>
      <c r="J3645" s="3">
        <v>39</v>
      </c>
      <c r="K3645" s="3">
        <v>334.84925494611599</v>
      </c>
      <c r="L3645" s="3">
        <v>13</v>
      </c>
      <c r="M3645" s="3">
        <v>13</v>
      </c>
      <c r="N3645" s="3">
        <v>0</v>
      </c>
      <c r="O3645" s="3">
        <v>885</v>
      </c>
      <c r="P3645" s="3">
        <v>5</v>
      </c>
      <c r="Q3645" s="3">
        <v>11195.0148154077</v>
      </c>
      <c r="R3645" s="3">
        <v>3</v>
      </c>
      <c r="S3645" s="3">
        <v>0</v>
      </c>
      <c r="T3645" s="3">
        <v>0</v>
      </c>
      <c r="U3645" s="3">
        <v>6865.39828040477</v>
      </c>
      <c r="V3645" s="3">
        <v>0</v>
      </c>
      <c r="W3645" s="3" t="str">
        <f>IF(Bank_data3[[#This Row],[credit_risk]]=1,"High Risk","Low Risk")</f>
        <v>Low Risk</v>
      </c>
      <c r="X3645" s="3" t="str">
        <f t="shared" si="392"/>
        <v>45-54</v>
      </c>
      <c r="Y3645" s="3" t="str">
        <f t="shared" si="393"/>
        <v>Middle Income</v>
      </c>
      <c r="Z3645" s="3" t="str">
        <f t="shared" si="394"/>
        <v>Excellent</v>
      </c>
      <c r="AA3645" s="27">
        <f t="shared" si="395"/>
        <v>0.20577328453527891</v>
      </c>
      <c r="AB3645" s="3" t="str">
        <f t="shared" si="396"/>
        <v>Low</v>
      </c>
      <c r="AC3645" s="3" t="str">
        <f t="shared" si="397"/>
        <v>Medium</v>
      </c>
      <c r="AD3645" s="3" t="str">
        <f t="shared" si="398"/>
        <v>No</v>
      </c>
    </row>
    <row r="3646" spans="1:30" ht="15" customHeight="1" x14ac:dyDescent="0.3">
      <c r="A3646" s="3" t="s">
        <v>3667</v>
      </c>
      <c r="B3646" s="3">
        <v>31</v>
      </c>
      <c r="C3646" s="3" t="s">
        <v>23</v>
      </c>
      <c r="D3646" s="3" t="s">
        <v>26</v>
      </c>
      <c r="E3646" s="3">
        <v>91334.107686728501</v>
      </c>
      <c r="F3646" s="3">
        <v>59</v>
      </c>
      <c r="G3646" s="3">
        <v>371.31928699666298</v>
      </c>
      <c r="H3646" s="3">
        <v>8</v>
      </c>
      <c r="I3646" s="3">
        <v>1086.9652718656</v>
      </c>
      <c r="J3646" s="3">
        <v>24</v>
      </c>
      <c r="K3646" s="3">
        <v>382.54272669500102</v>
      </c>
      <c r="L3646" s="3">
        <v>11</v>
      </c>
      <c r="M3646" s="3">
        <v>4</v>
      </c>
      <c r="N3646" s="3">
        <v>1</v>
      </c>
      <c r="O3646" s="3">
        <v>424</v>
      </c>
      <c r="P3646" s="3">
        <v>2</v>
      </c>
      <c r="Q3646" s="3">
        <v>12575.283156494101</v>
      </c>
      <c r="R3646" s="3">
        <v>5</v>
      </c>
      <c r="S3646" s="3">
        <v>0</v>
      </c>
      <c r="T3646" s="3">
        <v>0</v>
      </c>
      <c r="U3646" s="3">
        <v>500</v>
      </c>
      <c r="V3646" s="3">
        <v>1</v>
      </c>
      <c r="W3646" s="3" t="str">
        <f>IF(Bank_data3[[#This Row],[credit_risk]]=1,"High Risk","Low Risk")</f>
        <v>High Risk</v>
      </c>
      <c r="X3646" s="3" t="str">
        <f t="shared" si="392"/>
        <v>25-34</v>
      </c>
      <c r="Y3646" s="3" t="str">
        <f t="shared" si="393"/>
        <v>Middle Income</v>
      </c>
      <c r="Z3646" s="3" t="str">
        <f t="shared" si="394"/>
        <v>Poor</v>
      </c>
      <c r="AA3646" s="27">
        <f t="shared" si="395"/>
        <v>0.13768441467262924</v>
      </c>
      <c r="AB3646" s="3" t="str">
        <f t="shared" si="396"/>
        <v>Low</v>
      </c>
      <c r="AC3646" s="3" t="str">
        <f t="shared" si="397"/>
        <v>Medium</v>
      </c>
      <c r="AD3646" s="3" t="str">
        <f t="shared" si="398"/>
        <v>No</v>
      </c>
    </row>
    <row r="3647" spans="1:30" ht="15" customHeight="1" x14ac:dyDescent="0.3">
      <c r="A3647" s="3" t="s">
        <v>3668</v>
      </c>
      <c r="B3647" s="3">
        <v>34</v>
      </c>
      <c r="C3647" s="3" t="s">
        <v>31</v>
      </c>
      <c r="D3647" s="3" t="s">
        <v>26</v>
      </c>
      <c r="E3647" s="3">
        <v>35523.157108484003</v>
      </c>
      <c r="F3647" s="3">
        <v>119</v>
      </c>
      <c r="G3647" s="3">
        <v>846.18142911163795</v>
      </c>
      <c r="H3647" s="3">
        <v>9</v>
      </c>
      <c r="I3647" s="3">
        <v>631.76185650821901</v>
      </c>
      <c r="J3647" s="3">
        <v>3</v>
      </c>
      <c r="K3647" s="3">
        <v>302.53324921523398</v>
      </c>
      <c r="L3647" s="3">
        <v>23</v>
      </c>
      <c r="M3647" s="3">
        <v>4</v>
      </c>
      <c r="N3647" s="3">
        <v>6</v>
      </c>
      <c r="O3647" s="3">
        <v>511</v>
      </c>
      <c r="P3647" s="3">
        <v>4</v>
      </c>
      <c r="Q3647" s="3">
        <v>14017.6052993618</v>
      </c>
      <c r="R3647" s="3">
        <v>0</v>
      </c>
      <c r="S3647" s="3">
        <v>1</v>
      </c>
      <c r="T3647" s="3">
        <v>0</v>
      </c>
      <c r="U3647" s="3">
        <v>10473.9352644351</v>
      </c>
      <c r="V3647" s="3">
        <v>1</v>
      </c>
      <c r="W3647" s="3" t="str">
        <f>IF(Bank_data3[[#This Row],[credit_risk]]=1,"High Risk","Low Risk")</f>
        <v>High Risk</v>
      </c>
      <c r="X3647" s="3" t="str">
        <f t="shared" si="392"/>
        <v>25-34</v>
      </c>
      <c r="Y3647" s="3" t="str">
        <f t="shared" si="393"/>
        <v>Low Income</v>
      </c>
      <c r="Z3647" s="3" t="str">
        <f t="shared" si="394"/>
        <v>Poor</v>
      </c>
      <c r="AA3647" s="27">
        <f t="shared" si="395"/>
        <v>0.39460471535661934</v>
      </c>
      <c r="AB3647" s="3" t="str">
        <f t="shared" si="396"/>
        <v>Low</v>
      </c>
      <c r="AC3647" s="3" t="str">
        <f t="shared" si="397"/>
        <v>Medium</v>
      </c>
      <c r="AD3647" s="3" t="str">
        <f t="shared" si="398"/>
        <v>No</v>
      </c>
    </row>
    <row r="3648" spans="1:30" ht="15" customHeight="1" x14ac:dyDescent="0.3">
      <c r="A3648" s="3" t="s">
        <v>3669</v>
      </c>
      <c r="B3648" s="3">
        <v>60</v>
      </c>
      <c r="C3648" s="3" t="s">
        <v>31</v>
      </c>
      <c r="D3648" s="3" t="s">
        <v>33</v>
      </c>
      <c r="E3648" s="3">
        <v>77676.810828331596</v>
      </c>
      <c r="F3648" s="3">
        <v>66</v>
      </c>
      <c r="G3648" s="3">
        <v>2111.2712452405299</v>
      </c>
      <c r="H3648" s="3">
        <v>10</v>
      </c>
      <c r="I3648" s="3">
        <v>1123.0551867315601</v>
      </c>
      <c r="J3648" s="3">
        <v>14</v>
      </c>
      <c r="K3648" s="3">
        <v>668.12509500291503</v>
      </c>
      <c r="L3648" s="3">
        <v>27</v>
      </c>
      <c r="M3648" s="3">
        <v>2</v>
      </c>
      <c r="N3648" s="3">
        <v>2</v>
      </c>
      <c r="O3648" s="3">
        <v>492</v>
      </c>
      <c r="P3648" s="3">
        <v>1</v>
      </c>
      <c r="Q3648" s="3">
        <v>22101.9580015953</v>
      </c>
      <c r="R3648" s="3">
        <v>5</v>
      </c>
      <c r="S3648" s="3">
        <v>0</v>
      </c>
      <c r="T3648" s="3">
        <v>0</v>
      </c>
      <c r="U3648" s="3">
        <v>17396.3868547405</v>
      </c>
      <c r="V3648" s="3">
        <v>1</v>
      </c>
      <c r="W3648" s="3" t="str">
        <f>IF(Bank_data3[[#This Row],[credit_risk]]=1,"High Risk","Low Risk")</f>
        <v>High Risk</v>
      </c>
      <c r="X3648" s="3" t="str">
        <f t="shared" si="392"/>
        <v>55+</v>
      </c>
      <c r="Y3648" s="3" t="str">
        <f t="shared" si="393"/>
        <v>Middle Income</v>
      </c>
      <c r="Z3648" s="3" t="str">
        <f t="shared" si="394"/>
        <v>Poor</v>
      </c>
      <c r="AA3648" s="27">
        <f t="shared" si="395"/>
        <v>0.28453740268046512</v>
      </c>
      <c r="AB3648" s="3" t="str">
        <f t="shared" si="396"/>
        <v>Medium</v>
      </c>
      <c r="AC3648" s="3" t="str">
        <f t="shared" si="397"/>
        <v>Medium</v>
      </c>
      <c r="AD3648" s="3" t="str">
        <f t="shared" si="398"/>
        <v>No</v>
      </c>
    </row>
    <row r="3649" spans="1:30" ht="15" customHeight="1" x14ac:dyDescent="0.3">
      <c r="A3649" s="3" t="s">
        <v>3670</v>
      </c>
      <c r="B3649" s="3">
        <v>58</v>
      </c>
      <c r="C3649" s="3" t="s">
        <v>28</v>
      </c>
      <c r="D3649" s="3" t="s">
        <v>26</v>
      </c>
      <c r="E3649" s="3">
        <v>58498.527243660203</v>
      </c>
      <c r="F3649" s="3">
        <v>206</v>
      </c>
      <c r="G3649" s="3">
        <v>2909.4990696599698</v>
      </c>
      <c r="H3649" s="3">
        <v>7</v>
      </c>
      <c r="I3649" s="3">
        <v>1113.33232583224</v>
      </c>
      <c r="J3649" s="3">
        <v>15</v>
      </c>
      <c r="K3649" s="3">
        <v>809.62117047732897</v>
      </c>
      <c r="L3649" s="3">
        <v>17</v>
      </c>
      <c r="M3649" s="3">
        <v>8</v>
      </c>
      <c r="N3649" s="3">
        <v>6</v>
      </c>
      <c r="O3649" s="3">
        <v>887</v>
      </c>
      <c r="P3649" s="3">
        <v>2</v>
      </c>
      <c r="Q3649" s="3">
        <v>13757.8916683886</v>
      </c>
      <c r="R3649" s="3">
        <v>1</v>
      </c>
      <c r="S3649" s="3">
        <v>0</v>
      </c>
      <c r="T3649" s="3">
        <v>0</v>
      </c>
      <c r="U3649" s="3">
        <v>10675.108260309</v>
      </c>
      <c r="V3649" s="3">
        <v>0</v>
      </c>
      <c r="W3649" s="3" t="str">
        <f>IF(Bank_data3[[#This Row],[credit_risk]]=1,"High Risk","Low Risk")</f>
        <v>Low Risk</v>
      </c>
      <c r="X3649" s="3" t="str">
        <f t="shared" si="392"/>
        <v>55+</v>
      </c>
      <c r="Y3649" s="3" t="str">
        <f t="shared" si="393"/>
        <v>Middle Income</v>
      </c>
      <c r="Z3649" s="3" t="str">
        <f t="shared" si="394"/>
        <v>Excellent</v>
      </c>
      <c r="AA3649" s="27">
        <f t="shared" si="395"/>
        <v>0.23518355617883724</v>
      </c>
      <c r="AB3649" s="3" t="str">
        <f t="shared" si="396"/>
        <v>Medium</v>
      </c>
      <c r="AC3649" s="3" t="str">
        <f t="shared" si="397"/>
        <v>Medium</v>
      </c>
      <c r="AD3649" s="3" t="str">
        <f t="shared" si="398"/>
        <v>No</v>
      </c>
    </row>
    <row r="3650" spans="1:30" ht="15" customHeight="1" x14ac:dyDescent="0.3">
      <c r="A3650" s="3" t="s">
        <v>3671</v>
      </c>
      <c r="B3650" s="3">
        <v>21</v>
      </c>
      <c r="C3650" s="3" t="s">
        <v>31</v>
      </c>
      <c r="D3650" s="3" t="s">
        <v>26</v>
      </c>
      <c r="E3650" s="3">
        <v>66370.093037418803</v>
      </c>
      <c r="F3650" s="3">
        <v>101</v>
      </c>
      <c r="G3650" s="3">
        <v>1594.7173294972199</v>
      </c>
      <c r="H3650" s="3">
        <v>5</v>
      </c>
      <c r="I3650" s="3">
        <v>1238.7369202228399</v>
      </c>
      <c r="J3650" s="3">
        <v>10</v>
      </c>
      <c r="K3650" s="3">
        <v>73.399923755825895</v>
      </c>
      <c r="L3650" s="3">
        <v>5</v>
      </c>
      <c r="M3650" s="3">
        <v>12</v>
      </c>
      <c r="N3650" s="3">
        <v>5</v>
      </c>
      <c r="O3650" s="3">
        <v>526</v>
      </c>
      <c r="P3650" s="3">
        <v>1</v>
      </c>
      <c r="Q3650" s="3">
        <v>7861.6652232768502</v>
      </c>
      <c r="R3650" s="3">
        <v>4</v>
      </c>
      <c r="S3650" s="3">
        <v>0</v>
      </c>
      <c r="T3650" s="3">
        <v>0</v>
      </c>
      <c r="U3650" s="3">
        <v>13805.544085678601</v>
      </c>
      <c r="V3650" s="3">
        <v>1</v>
      </c>
      <c r="W3650" s="3" t="str">
        <f>IF(Bank_data3[[#This Row],[credit_risk]]=1,"High Risk","Low Risk")</f>
        <v>High Risk</v>
      </c>
      <c r="X3650" s="3" t="str">
        <f t="shared" si="392"/>
        <v>18-24</v>
      </c>
      <c r="Y3650" s="3" t="str">
        <f t="shared" si="393"/>
        <v>Middle Income</v>
      </c>
      <c r="Z3650" s="3" t="str">
        <f t="shared" si="394"/>
        <v>Poor</v>
      </c>
      <c r="AA3650" s="27">
        <f t="shared" si="395"/>
        <v>0.1184519241044987</v>
      </c>
      <c r="AB3650" s="3" t="str">
        <f t="shared" si="396"/>
        <v>Medium</v>
      </c>
      <c r="AC3650" s="3" t="str">
        <f t="shared" si="397"/>
        <v>Low</v>
      </c>
      <c r="AD3650" s="3" t="str">
        <f t="shared" si="398"/>
        <v>No</v>
      </c>
    </row>
    <row r="3651" spans="1:30" ht="15" customHeight="1" x14ac:dyDescent="0.3">
      <c r="A3651" s="3" t="s">
        <v>3672</v>
      </c>
      <c r="B3651" s="3">
        <v>48</v>
      </c>
      <c r="C3651" s="3" t="s">
        <v>23</v>
      </c>
      <c r="D3651" s="3" t="s">
        <v>24</v>
      </c>
      <c r="E3651" s="3">
        <v>56142.218690301699</v>
      </c>
      <c r="F3651" s="3">
        <v>40</v>
      </c>
      <c r="G3651" s="3">
        <v>702.61655131804196</v>
      </c>
      <c r="H3651" s="3">
        <v>1</v>
      </c>
      <c r="I3651" s="3">
        <v>645.71666402799804</v>
      </c>
      <c r="J3651" s="3">
        <v>27</v>
      </c>
      <c r="K3651" s="3">
        <v>253.966350261602</v>
      </c>
      <c r="L3651" s="3">
        <v>29</v>
      </c>
      <c r="M3651" s="3">
        <v>10</v>
      </c>
      <c r="N3651" s="3">
        <v>4</v>
      </c>
      <c r="O3651" s="3">
        <v>639</v>
      </c>
      <c r="P3651" s="3">
        <v>0</v>
      </c>
      <c r="Q3651" s="3">
        <v>13338.3686120602</v>
      </c>
      <c r="R3651" s="3">
        <v>7</v>
      </c>
      <c r="S3651" s="3">
        <v>0</v>
      </c>
      <c r="T3651" s="3">
        <v>0</v>
      </c>
      <c r="U3651" s="3">
        <v>5012.2838490593404</v>
      </c>
      <c r="V3651" s="3">
        <v>1</v>
      </c>
      <c r="W3651" s="3" t="str">
        <f>IF(Bank_data3[[#This Row],[credit_risk]]=1,"High Risk","Low Risk")</f>
        <v>High Risk</v>
      </c>
      <c r="X3651" s="3" t="str">
        <f t="shared" si="392"/>
        <v>45-54</v>
      </c>
      <c r="Y3651" s="3" t="str">
        <f t="shared" si="393"/>
        <v>Middle Income</v>
      </c>
      <c r="Z3651" s="3" t="str">
        <f t="shared" si="394"/>
        <v>Fair</v>
      </c>
      <c r="AA3651" s="27">
        <f t="shared" si="395"/>
        <v>0.23758178645626521</v>
      </c>
      <c r="AB3651" s="3" t="str">
        <f t="shared" si="396"/>
        <v>Low</v>
      </c>
      <c r="AC3651" s="3" t="str">
        <f t="shared" si="397"/>
        <v>Medium</v>
      </c>
      <c r="AD3651" s="3" t="str">
        <f t="shared" si="398"/>
        <v>No</v>
      </c>
    </row>
    <row r="3652" spans="1:30" ht="15" customHeight="1" x14ac:dyDescent="0.3">
      <c r="A3652" s="3" t="s">
        <v>3673</v>
      </c>
      <c r="B3652" s="3">
        <v>60</v>
      </c>
      <c r="C3652" s="3" t="s">
        <v>23</v>
      </c>
      <c r="D3652" s="3" t="s">
        <v>26</v>
      </c>
      <c r="E3652" s="3">
        <v>83808.992331395406</v>
      </c>
      <c r="F3652" s="3">
        <v>147</v>
      </c>
      <c r="G3652" s="3">
        <v>1833.1035755999501</v>
      </c>
      <c r="H3652" s="3">
        <v>3</v>
      </c>
      <c r="I3652" s="3">
        <v>372.04336105178902</v>
      </c>
      <c r="J3652" s="3">
        <v>6</v>
      </c>
      <c r="K3652" s="3">
        <v>0</v>
      </c>
      <c r="L3652" s="3">
        <v>33</v>
      </c>
      <c r="M3652" s="3">
        <v>17</v>
      </c>
      <c r="N3652" s="3">
        <v>9</v>
      </c>
      <c r="O3652" s="3">
        <v>439</v>
      </c>
      <c r="P3652" s="3">
        <v>0</v>
      </c>
      <c r="Q3652" s="3">
        <v>2623.9769932535601</v>
      </c>
      <c r="R3652" s="3">
        <v>2</v>
      </c>
      <c r="S3652" s="3">
        <v>0</v>
      </c>
      <c r="T3652" s="3">
        <v>0</v>
      </c>
      <c r="U3652" s="3">
        <v>6364.0599530638801</v>
      </c>
      <c r="V3652" s="3">
        <v>1</v>
      </c>
      <c r="W3652" s="3" t="str">
        <f>IF(Bank_data3[[#This Row],[credit_risk]]=1,"High Risk","Low Risk")</f>
        <v>High Risk</v>
      </c>
      <c r="X3652" s="3" t="str">
        <f t="shared" si="392"/>
        <v>55+</v>
      </c>
      <c r="Y3652" s="3" t="str">
        <f t="shared" si="393"/>
        <v>Middle Income</v>
      </c>
      <c r="Z3652" s="3" t="str">
        <f t="shared" si="394"/>
        <v>Poor</v>
      </c>
      <c r="AA3652" s="27">
        <f t="shared" si="395"/>
        <v>3.1309014942906083E-2</v>
      </c>
      <c r="AB3652" s="3" t="str">
        <f t="shared" si="396"/>
        <v>Medium</v>
      </c>
      <c r="AC3652" s="3" t="str">
        <f t="shared" si="397"/>
        <v>High</v>
      </c>
      <c r="AD3652" s="3" t="str">
        <f t="shared" si="398"/>
        <v>No</v>
      </c>
    </row>
    <row r="3653" spans="1:30" ht="15" customHeight="1" x14ac:dyDescent="0.3">
      <c r="A3653" s="3" t="s">
        <v>3674</v>
      </c>
      <c r="B3653" s="3">
        <v>29</v>
      </c>
      <c r="C3653" s="3" t="s">
        <v>23</v>
      </c>
      <c r="D3653" s="3" t="s">
        <v>24</v>
      </c>
      <c r="E3653" s="3">
        <v>44238.597381101703</v>
      </c>
      <c r="F3653" s="3">
        <v>29</v>
      </c>
      <c r="G3653" s="3">
        <v>2361.9067334266301</v>
      </c>
      <c r="H3653" s="3">
        <v>5</v>
      </c>
      <c r="I3653" s="3">
        <v>586.44587627910801</v>
      </c>
      <c r="J3653" s="3">
        <v>49</v>
      </c>
      <c r="K3653" s="3">
        <v>531.62640930062298</v>
      </c>
      <c r="L3653" s="3">
        <v>57</v>
      </c>
      <c r="M3653" s="3">
        <v>9</v>
      </c>
      <c r="N3653" s="3">
        <v>8</v>
      </c>
      <c r="O3653" s="3">
        <v>712</v>
      </c>
      <c r="P3653" s="3">
        <v>4</v>
      </c>
      <c r="Q3653" s="3">
        <v>8667.78196538886</v>
      </c>
      <c r="R3653" s="3">
        <v>7</v>
      </c>
      <c r="S3653" s="3">
        <v>0</v>
      </c>
      <c r="T3653" s="3">
        <v>0</v>
      </c>
      <c r="U3653" s="3">
        <v>2592.6796907123198</v>
      </c>
      <c r="V3653" s="3">
        <v>1</v>
      </c>
      <c r="W3653" s="3" t="str">
        <f>IF(Bank_data3[[#This Row],[credit_risk]]=1,"High Risk","Low Risk")</f>
        <v>High Risk</v>
      </c>
      <c r="X3653" s="3" t="str">
        <f t="shared" si="392"/>
        <v>25-34</v>
      </c>
      <c r="Y3653" s="3" t="str">
        <f t="shared" si="393"/>
        <v>Low Income</v>
      </c>
      <c r="Z3653" s="3" t="str">
        <f t="shared" si="394"/>
        <v>Good</v>
      </c>
      <c r="AA3653" s="27">
        <f t="shared" si="395"/>
        <v>0.1959325674527749</v>
      </c>
      <c r="AB3653" s="3" t="str">
        <f t="shared" si="396"/>
        <v>Medium</v>
      </c>
      <c r="AC3653" s="3" t="str">
        <f t="shared" si="397"/>
        <v>High</v>
      </c>
      <c r="AD3653" s="3" t="str">
        <f t="shared" si="398"/>
        <v>No</v>
      </c>
    </row>
    <row r="3654" spans="1:30" ht="15" customHeight="1" x14ac:dyDescent="0.3">
      <c r="A3654" s="3" t="s">
        <v>3675</v>
      </c>
      <c r="B3654" s="3">
        <v>21</v>
      </c>
      <c r="C3654" s="3" t="s">
        <v>23</v>
      </c>
      <c r="D3654" s="3" t="s">
        <v>24</v>
      </c>
      <c r="E3654" s="3">
        <v>58949.964291980599</v>
      </c>
      <c r="F3654" s="3">
        <v>19</v>
      </c>
      <c r="G3654" s="3">
        <v>3036.9864772728201</v>
      </c>
      <c r="H3654" s="3">
        <v>8</v>
      </c>
      <c r="I3654" s="3">
        <v>701.42931940953895</v>
      </c>
      <c r="J3654" s="3">
        <v>37</v>
      </c>
      <c r="K3654" s="3">
        <v>551.21684887385697</v>
      </c>
      <c r="L3654" s="3">
        <v>27</v>
      </c>
      <c r="M3654" s="3">
        <v>5</v>
      </c>
      <c r="N3654" s="3">
        <v>9</v>
      </c>
      <c r="O3654" s="3">
        <v>485</v>
      </c>
      <c r="P3654" s="3">
        <v>3</v>
      </c>
      <c r="Q3654" s="3">
        <v>10154.347714993901</v>
      </c>
      <c r="R3654" s="3">
        <v>3</v>
      </c>
      <c r="S3654" s="3">
        <v>0</v>
      </c>
      <c r="T3654" s="3">
        <v>0</v>
      </c>
      <c r="U3654" s="3">
        <v>10622.322523954699</v>
      </c>
      <c r="V3654" s="3">
        <v>1</v>
      </c>
      <c r="W3654" s="3" t="str">
        <f>IF(Bank_data3[[#This Row],[credit_risk]]=1,"High Risk","Low Risk")</f>
        <v>High Risk</v>
      </c>
      <c r="X3654" s="3" t="str">
        <f t="shared" si="392"/>
        <v>18-24</v>
      </c>
      <c r="Y3654" s="3" t="str">
        <f t="shared" si="393"/>
        <v>Middle Income</v>
      </c>
      <c r="Z3654" s="3" t="str">
        <f t="shared" si="394"/>
        <v>Poor</v>
      </c>
      <c r="AA3654" s="27">
        <f t="shared" si="395"/>
        <v>0.1722536703279271</v>
      </c>
      <c r="AB3654" s="3" t="str">
        <f t="shared" si="396"/>
        <v>Medium</v>
      </c>
      <c r="AC3654" s="3" t="str">
        <f t="shared" si="397"/>
        <v>Medium</v>
      </c>
      <c r="AD3654" s="3" t="str">
        <f t="shared" si="398"/>
        <v>No</v>
      </c>
    </row>
    <row r="3655" spans="1:30" ht="15" customHeight="1" x14ac:dyDescent="0.3">
      <c r="A3655" s="3" t="s">
        <v>3676</v>
      </c>
      <c r="B3655" s="3">
        <v>30</v>
      </c>
      <c r="C3655" s="3" t="s">
        <v>23</v>
      </c>
      <c r="D3655" s="3" t="s">
        <v>24</v>
      </c>
      <c r="E3655" s="3">
        <v>73498.512930272205</v>
      </c>
      <c r="F3655" s="3">
        <v>65</v>
      </c>
      <c r="G3655" s="3">
        <v>2511.2921004525901</v>
      </c>
      <c r="H3655" s="3">
        <v>10</v>
      </c>
      <c r="I3655" s="3">
        <v>1383.52406029811</v>
      </c>
      <c r="J3655" s="3">
        <v>23</v>
      </c>
      <c r="K3655" s="3">
        <v>262.57086374636702</v>
      </c>
      <c r="L3655" s="3">
        <v>71</v>
      </c>
      <c r="M3655" s="3">
        <v>8</v>
      </c>
      <c r="N3655" s="3">
        <v>4</v>
      </c>
      <c r="O3655" s="3">
        <v>622</v>
      </c>
      <c r="P3655" s="3">
        <v>4</v>
      </c>
      <c r="Q3655" s="3">
        <v>9661.7200589289205</v>
      </c>
      <c r="R3655" s="3">
        <v>3</v>
      </c>
      <c r="S3655" s="3">
        <v>0</v>
      </c>
      <c r="T3655" s="3">
        <v>0</v>
      </c>
      <c r="U3655" s="3">
        <v>12644.9551347294</v>
      </c>
      <c r="V3655" s="3">
        <v>0</v>
      </c>
      <c r="W3655" s="3" t="str">
        <f>IF(Bank_data3[[#This Row],[credit_risk]]=1,"High Risk","Low Risk")</f>
        <v>Low Risk</v>
      </c>
      <c r="X3655" s="3" t="str">
        <f t="shared" ref="X3655:X3718" si="399">_xlfn.IFS(B3655&lt;25,"18-24",B3655&lt;35,"25-34",B3655&lt;45,"35-44",B3655&lt;55,"45-54",TRUE(),"55+")</f>
        <v>25-34</v>
      </c>
      <c r="Y3655" s="3" t="str">
        <f t="shared" ref="Y3655:Y3718" si="400">_xlfn.IFS(E3655&lt;50000,"Low Income",E3655&lt;100000,"Middle Income",TRUE(),"High Income")</f>
        <v>Middle Income</v>
      </c>
      <c r="Z3655" s="3" t="str">
        <f t="shared" ref="Z3655:Z3718" si="401">_xlfn.IFS(O3655&lt;580,"Poor",O3655&lt;670,"Fair",O3655&lt;740,"Good",O3655&lt;800,"Very Good",TRUE(),"Excellent")</f>
        <v>Fair</v>
      </c>
      <c r="AA3655" s="27">
        <f t="shared" ref="AA3655:AA3718" si="402">IF(E3655=0,0,Q3655/E3655)</f>
        <v>0.13145463321271497</v>
      </c>
      <c r="AB3655" s="3" t="str">
        <f t="shared" ref="AB3655:AB3718" si="403">_xlfn.IFS(G3655&lt;1000,"Low",G3655&lt;5000,"Medium",TRUE(),"High")</f>
        <v>Medium</v>
      </c>
      <c r="AC3655" s="3" t="str">
        <f t="shared" ref="AC3655:AC3718" si="404">_xlfn.IFS(L3655&lt;10,"Low",L3655&lt;30,"Medium",TRUE(),"High")</f>
        <v>High</v>
      </c>
      <c r="AD3655" s="3" t="str">
        <f t="shared" ref="AD3655:AD3718" si="405">IF(AND(E3655&gt;=100000,O3655&gt;=750),"Yes","No")</f>
        <v>No</v>
      </c>
    </row>
    <row r="3656" spans="1:30" ht="15" customHeight="1" x14ac:dyDescent="0.3">
      <c r="A3656" s="3" t="s">
        <v>3677</v>
      </c>
      <c r="B3656" s="3">
        <v>32</v>
      </c>
      <c r="C3656" s="3" t="s">
        <v>28</v>
      </c>
      <c r="D3656" s="3" t="s">
        <v>33</v>
      </c>
      <c r="E3656" s="3">
        <v>39940.831452717401</v>
      </c>
      <c r="F3656" s="3">
        <v>13</v>
      </c>
      <c r="G3656" s="3">
        <v>1679.4157932641299</v>
      </c>
      <c r="H3656" s="3">
        <v>1</v>
      </c>
      <c r="I3656" s="3">
        <v>1568.2542101947099</v>
      </c>
      <c r="J3656" s="3">
        <v>30</v>
      </c>
      <c r="K3656" s="3">
        <v>390.82146913699302</v>
      </c>
      <c r="L3656" s="3">
        <v>74</v>
      </c>
      <c r="M3656" s="3">
        <v>12</v>
      </c>
      <c r="N3656" s="3">
        <v>4</v>
      </c>
      <c r="O3656" s="3">
        <v>514</v>
      </c>
      <c r="P3656" s="3">
        <v>2</v>
      </c>
      <c r="Q3656" s="3">
        <v>2480.1997258100901</v>
      </c>
      <c r="R3656" s="3">
        <v>5</v>
      </c>
      <c r="S3656" s="3">
        <v>1</v>
      </c>
      <c r="T3656" s="3">
        <v>0</v>
      </c>
      <c r="U3656" s="3">
        <v>5146.7308370095298</v>
      </c>
      <c r="V3656" s="3">
        <v>1</v>
      </c>
      <c r="W3656" s="3" t="str">
        <f>IF(Bank_data3[[#This Row],[credit_risk]]=1,"High Risk","Low Risk")</f>
        <v>High Risk</v>
      </c>
      <c r="X3656" s="3" t="str">
        <f t="shared" si="399"/>
        <v>25-34</v>
      </c>
      <c r="Y3656" s="3" t="str">
        <f t="shared" si="400"/>
        <v>Low Income</v>
      </c>
      <c r="Z3656" s="3" t="str">
        <f t="shared" si="401"/>
        <v>Poor</v>
      </c>
      <c r="AA3656" s="27">
        <f t="shared" si="402"/>
        <v>6.2096847651912063E-2</v>
      </c>
      <c r="AB3656" s="3" t="str">
        <f t="shared" si="403"/>
        <v>Medium</v>
      </c>
      <c r="AC3656" s="3" t="str">
        <f t="shared" si="404"/>
        <v>High</v>
      </c>
      <c r="AD3656" s="3" t="str">
        <f t="shared" si="405"/>
        <v>No</v>
      </c>
    </row>
    <row r="3657" spans="1:30" ht="15" customHeight="1" x14ac:dyDescent="0.3">
      <c r="A3657" s="3" t="s">
        <v>3678</v>
      </c>
      <c r="B3657" s="3">
        <v>29</v>
      </c>
      <c r="C3657" s="3" t="s">
        <v>28</v>
      </c>
      <c r="D3657" s="3" t="s">
        <v>24</v>
      </c>
      <c r="E3657" s="3">
        <v>68007.8601913405</v>
      </c>
      <c r="F3657" s="3">
        <v>66</v>
      </c>
      <c r="G3657" s="3">
        <v>1960.0621783566</v>
      </c>
      <c r="H3657" s="3">
        <v>5</v>
      </c>
      <c r="I3657" s="3">
        <v>920.63180662539401</v>
      </c>
      <c r="J3657" s="3">
        <v>3</v>
      </c>
      <c r="K3657" s="3">
        <v>614.49795444061101</v>
      </c>
      <c r="L3657" s="3">
        <v>52</v>
      </c>
      <c r="M3657" s="3">
        <v>17</v>
      </c>
      <c r="N3657" s="3">
        <v>7</v>
      </c>
      <c r="O3657" s="3">
        <v>888</v>
      </c>
      <c r="P3657" s="3">
        <v>0</v>
      </c>
      <c r="Q3657" s="3">
        <v>4879.3733293888299</v>
      </c>
      <c r="R3657" s="3">
        <v>6</v>
      </c>
      <c r="S3657" s="3">
        <v>0</v>
      </c>
      <c r="T3657" s="3">
        <v>0</v>
      </c>
      <c r="U3657" s="3">
        <v>8909.9924879512891</v>
      </c>
      <c r="V3657" s="3">
        <v>1</v>
      </c>
      <c r="W3657" s="3" t="str">
        <f>IF(Bank_data3[[#This Row],[credit_risk]]=1,"High Risk","Low Risk")</f>
        <v>High Risk</v>
      </c>
      <c r="X3657" s="3" t="str">
        <f t="shared" si="399"/>
        <v>25-34</v>
      </c>
      <c r="Y3657" s="3" t="str">
        <f t="shared" si="400"/>
        <v>Middle Income</v>
      </c>
      <c r="Z3657" s="3" t="str">
        <f t="shared" si="401"/>
        <v>Excellent</v>
      </c>
      <c r="AA3657" s="27">
        <f t="shared" si="402"/>
        <v>7.1747196804320637E-2</v>
      </c>
      <c r="AB3657" s="3" t="str">
        <f t="shared" si="403"/>
        <v>Medium</v>
      </c>
      <c r="AC3657" s="3" t="str">
        <f t="shared" si="404"/>
        <v>High</v>
      </c>
      <c r="AD3657" s="3" t="str">
        <f t="shared" si="405"/>
        <v>No</v>
      </c>
    </row>
    <row r="3658" spans="1:30" ht="15" customHeight="1" x14ac:dyDescent="0.3">
      <c r="A3658" s="3" t="s">
        <v>3679</v>
      </c>
      <c r="B3658" s="3">
        <v>33</v>
      </c>
      <c r="C3658" s="3" t="s">
        <v>23</v>
      </c>
      <c r="D3658" s="3" t="s">
        <v>26</v>
      </c>
      <c r="E3658" s="3">
        <v>49664.511399301897</v>
      </c>
      <c r="F3658" s="3">
        <v>41</v>
      </c>
      <c r="G3658" s="3">
        <v>921.91118054759102</v>
      </c>
      <c r="H3658" s="3">
        <v>9</v>
      </c>
      <c r="I3658" s="3">
        <v>803.28671280650997</v>
      </c>
      <c r="J3658" s="3">
        <v>36</v>
      </c>
      <c r="K3658" s="3">
        <v>888.03413441469797</v>
      </c>
      <c r="L3658" s="3">
        <v>15</v>
      </c>
      <c r="M3658" s="3">
        <v>9</v>
      </c>
      <c r="N3658" s="3">
        <v>6</v>
      </c>
      <c r="O3658" s="3">
        <v>808</v>
      </c>
      <c r="P3658" s="3">
        <v>4</v>
      </c>
      <c r="Q3658" s="3">
        <v>11881.0698826342</v>
      </c>
      <c r="R3658" s="3">
        <v>1</v>
      </c>
      <c r="S3658" s="3">
        <v>0</v>
      </c>
      <c r="T3658" s="3">
        <v>0</v>
      </c>
      <c r="U3658" s="3">
        <v>1263.53594938673</v>
      </c>
      <c r="V3658" s="3">
        <v>0</v>
      </c>
      <c r="W3658" s="3" t="str">
        <f>IF(Bank_data3[[#This Row],[credit_risk]]=1,"High Risk","Low Risk")</f>
        <v>Low Risk</v>
      </c>
      <c r="X3658" s="3" t="str">
        <f t="shared" si="399"/>
        <v>25-34</v>
      </c>
      <c r="Y3658" s="3" t="str">
        <f t="shared" si="400"/>
        <v>Low Income</v>
      </c>
      <c r="Z3658" s="3" t="str">
        <f t="shared" si="401"/>
        <v>Excellent</v>
      </c>
      <c r="AA3658" s="27">
        <f t="shared" si="402"/>
        <v>0.23922655328491169</v>
      </c>
      <c r="AB3658" s="3" t="str">
        <f t="shared" si="403"/>
        <v>Low</v>
      </c>
      <c r="AC3658" s="3" t="str">
        <f t="shared" si="404"/>
        <v>Medium</v>
      </c>
      <c r="AD3658" s="3" t="str">
        <f t="shared" si="405"/>
        <v>No</v>
      </c>
    </row>
    <row r="3659" spans="1:30" ht="15" customHeight="1" x14ac:dyDescent="0.3">
      <c r="A3659" s="3" t="s">
        <v>3680</v>
      </c>
      <c r="B3659" s="3">
        <v>37</v>
      </c>
      <c r="C3659" s="3" t="s">
        <v>31</v>
      </c>
      <c r="D3659" s="3" t="s">
        <v>33</v>
      </c>
      <c r="E3659" s="3">
        <v>27772.094707981199</v>
      </c>
      <c r="F3659" s="3">
        <v>132</v>
      </c>
      <c r="G3659" s="3">
        <v>2137.5599910721999</v>
      </c>
      <c r="H3659" s="3">
        <v>10</v>
      </c>
      <c r="I3659" s="3">
        <v>677.53225933402598</v>
      </c>
      <c r="J3659" s="3">
        <v>34</v>
      </c>
      <c r="K3659" s="3">
        <v>315.07527578971002</v>
      </c>
      <c r="L3659" s="3">
        <v>25</v>
      </c>
      <c r="M3659" s="3">
        <v>14</v>
      </c>
      <c r="N3659" s="3">
        <v>0</v>
      </c>
      <c r="O3659" s="3">
        <v>374</v>
      </c>
      <c r="P3659" s="3">
        <v>0</v>
      </c>
      <c r="Q3659" s="3">
        <v>17030.901707304401</v>
      </c>
      <c r="R3659" s="3">
        <v>5</v>
      </c>
      <c r="S3659" s="3">
        <v>0</v>
      </c>
      <c r="T3659" s="3">
        <v>0</v>
      </c>
      <c r="U3659" s="3">
        <v>7209.5520831616004</v>
      </c>
      <c r="V3659" s="3">
        <v>1</v>
      </c>
      <c r="W3659" s="3" t="str">
        <f>IF(Bank_data3[[#This Row],[credit_risk]]=1,"High Risk","Low Risk")</f>
        <v>High Risk</v>
      </c>
      <c r="X3659" s="3" t="str">
        <f t="shared" si="399"/>
        <v>35-44</v>
      </c>
      <c r="Y3659" s="3" t="str">
        <f t="shared" si="400"/>
        <v>Low Income</v>
      </c>
      <c r="Z3659" s="3" t="str">
        <f t="shared" si="401"/>
        <v>Poor</v>
      </c>
      <c r="AA3659" s="27">
        <f t="shared" si="402"/>
        <v>0.61323792412424794</v>
      </c>
      <c r="AB3659" s="3" t="str">
        <f t="shared" si="403"/>
        <v>Medium</v>
      </c>
      <c r="AC3659" s="3" t="str">
        <f t="shared" si="404"/>
        <v>Medium</v>
      </c>
      <c r="AD3659" s="3" t="str">
        <f t="shared" si="405"/>
        <v>No</v>
      </c>
    </row>
    <row r="3660" spans="1:30" ht="15" customHeight="1" x14ac:dyDescent="0.3">
      <c r="A3660" s="3" t="s">
        <v>3681</v>
      </c>
      <c r="B3660" s="3">
        <v>28</v>
      </c>
      <c r="C3660" s="3" t="s">
        <v>23</v>
      </c>
      <c r="D3660" s="3" t="s">
        <v>33</v>
      </c>
      <c r="E3660" s="3">
        <v>23871.387586101999</v>
      </c>
      <c r="F3660" s="3">
        <v>117</v>
      </c>
      <c r="G3660" s="3">
        <v>2247.1789669298901</v>
      </c>
      <c r="H3660" s="3">
        <v>9</v>
      </c>
      <c r="I3660" s="3">
        <v>1088.6416225738001</v>
      </c>
      <c r="J3660" s="3">
        <v>5</v>
      </c>
      <c r="K3660" s="3">
        <v>527.36431842090701</v>
      </c>
      <c r="L3660" s="3">
        <v>64</v>
      </c>
      <c r="M3660" s="3">
        <v>11</v>
      </c>
      <c r="N3660" s="3">
        <v>9</v>
      </c>
      <c r="O3660" s="3">
        <v>708</v>
      </c>
      <c r="P3660" s="3">
        <v>3</v>
      </c>
      <c r="Q3660" s="3">
        <v>9493.9833268847706</v>
      </c>
      <c r="R3660" s="3">
        <v>7</v>
      </c>
      <c r="S3660" s="3">
        <v>0</v>
      </c>
      <c r="T3660" s="3">
        <v>0</v>
      </c>
      <c r="U3660" s="3">
        <v>4162.6144275381903</v>
      </c>
      <c r="V3660" s="3">
        <v>1</v>
      </c>
      <c r="W3660" s="3" t="str">
        <f>IF(Bank_data3[[#This Row],[credit_risk]]=1,"High Risk","Low Risk")</f>
        <v>High Risk</v>
      </c>
      <c r="X3660" s="3" t="str">
        <f t="shared" si="399"/>
        <v>25-34</v>
      </c>
      <c r="Y3660" s="3" t="str">
        <f t="shared" si="400"/>
        <v>Low Income</v>
      </c>
      <c r="Z3660" s="3" t="str">
        <f t="shared" si="401"/>
        <v>Good</v>
      </c>
      <c r="AA3660" s="27">
        <f t="shared" si="402"/>
        <v>0.39771392813429074</v>
      </c>
      <c r="AB3660" s="3" t="str">
        <f t="shared" si="403"/>
        <v>Medium</v>
      </c>
      <c r="AC3660" s="3" t="str">
        <f t="shared" si="404"/>
        <v>High</v>
      </c>
      <c r="AD3660" s="3" t="str">
        <f t="shared" si="405"/>
        <v>No</v>
      </c>
    </row>
    <row r="3661" spans="1:30" ht="15" customHeight="1" x14ac:dyDescent="0.3">
      <c r="A3661" s="3" t="s">
        <v>3682</v>
      </c>
      <c r="B3661" s="3">
        <v>58</v>
      </c>
      <c r="C3661" s="3" t="s">
        <v>28</v>
      </c>
      <c r="D3661" s="3" t="s">
        <v>33</v>
      </c>
      <c r="E3661" s="3">
        <v>48365.242999243099</v>
      </c>
      <c r="F3661" s="3">
        <v>196</v>
      </c>
      <c r="G3661" s="3">
        <v>10</v>
      </c>
      <c r="H3661" s="3">
        <v>9</v>
      </c>
      <c r="I3661" s="3">
        <v>1566.0034871970299</v>
      </c>
      <c r="J3661" s="3">
        <v>45</v>
      </c>
      <c r="K3661" s="3">
        <v>636.48042064928904</v>
      </c>
      <c r="L3661" s="3">
        <v>56</v>
      </c>
      <c r="M3661" s="3">
        <v>19</v>
      </c>
      <c r="N3661" s="3">
        <v>1</v>
      </c>
      <c r="O3661" s="3">
        <v>639</v>
      </c>
      <c r="P3661" s="3">
        <v>4</v>
      </c>
      <c r="Q3661" s="3">
        <v>12451.300792632301</v>
      </c>
      <c r="R3661" s="3">
        <v>1</v>
      </c>
      <c r="S3661" s="3">
        <v>0</v>
      </c>
      <c r="T3661" s="3">
        <v>0</v>
      </c>
      <c r="U3661" s="3">
        <v>8565.0482929416594</v>
      </c>
      <c r="V3661" s="3">
        <v>0</v>
      </c>
      <c r="W3661" s="3" t="str">
        <f>IF(Bank_data3[[#This Row],[credit_risk]]=1,"High Risk","Low Risk")</f>
        <v>Low Risk</v>
      </c>
      <c r="X3661" s="3" t="str">
        <f t="shared" si="399"/>
        <v>55+</v>
      </c>
      <c r="Y3661" s="3" t="str">
        <f t="shared" si="400"/>
        <v>Low Income</v>
      </c>
      <c r="Z3661" s="3" t="str">
        <f t="shared" si="401"/>
        <v>Fair</v>
      </c>
      <c r="AA3661" s="27">
        <f t="shared" si="402"/>
        <v>0.25744315588008437</v>
      </c>
      <c r="AB3661" s="3" t="str">
        <f t="shared" si="403"/>
        <v>Low</v>
      </c>
      <c r="AC3661" s="3" t="str">
        <f t="shared" si="404"/>
        <v>High</v>
      </c>
      <c r="AD3661" s="3" t="str">
        <f t="shared" si="405"/>
        <v>No</v>
      </c>
    </row>
    <row r="3662" spans="1:30" ht="15" customHeight="1" x14ac:dyDescent="0.3">
      <c r="A3662" s="3" t="s">
        <v>3683</v>
      </c>
      <c r="B3662" s="3">
        <v>47</v>
      </c>
      <c r="C3662" s="3" t="s">
        <v>23</v>
      </c>
      <c r="D3662" s="3" t="s">
        <v>33</v>
      </c>
      <c r="E3662" s="3">
        <v>67835.932188878302</v>
      </c>
      <c r="F3662" s="3">
        <v>184</v>
      </c>
      <c r="G3662" s="3">
        <v>1614.14308754166</v>
      </c>
      <c r="H3662" s="3">
        <v>6</v>
      </c>
      <c r="I3662" s="3">
        <v>1425.0478119159</v>
      </c>
      <c r="J3662" s="3">
        <v>32</v>
      </c>
      <c r="K3662" s="3">
        <v>949.30263862154504</v>
      </c>
      <c r="L3662" s="3">
        <v>30</v>
      </c>
      <c r="M3662" s="3">
        <v>14</v>
      </c>
      <c r="N3662" s="3">
        <v>3</v>
      </c>
      <c r="O3662" s="3">
        <v>860</v>
      </c>
      <c r="P3662" s="3">
        <v>0</v>
      </c>
      <c r="Q3662" s="3">
        <v>17264.2068633901</v>
      </c>
      <c r="R3662" s="3">
        <v>3</v>
      </c>
      <c r="S3662" s="3">
        <v>0</v>
      </c>
      <c r="T3662" s="3">
        <v>0</v>
      </c>
      <c r="U3662" s="3">
        <v>10651.7789430743</v>
      </c>
      <c r="V3662" s="3">
        <v>0</v>
      </c>
      <c r="W3662" s="3" t="str">
        <f>IF(Bank_data3[[#This Row],[credit_risk]]=1,"High Risk","Low Risk")</f>
        <v>Low Risk</v>
      </c>
      <c r="X3662" s="3" t="str">
        <f t="shared" si="399"/>
        <v>45-54</v>
      </c>
      <c r="Y3662" s="3" t="str">
        <f t="shared" si="400"/>
        <v>Middle Income</v>
      </c>
      <c r="Z3662" s="3" t="str">
        <f t="shared" si="401"/>
        <v>Excellent</v>
      </c>
      <c r="AA3662" s="27">
        <f t="shared" si="402"/>
        <v>0.25449944161334259</v>
      </c>
      <c r="AB3662" s="3" t="str">
        <f t="shared" si="403"/>
        <v>Medium</v>
      </c>
      <c r="AC3662" s="3" t="str">
        <f t="shared" si="404"/>
        <v>High</v>
      </c>
      <c r="AD3662" s="3" t="str">
        <f t="shared" si="405"/>
        <v>No</v>
      </c>
    </row>
    <row r="3663" spans="1:30" ht="15" customHeight="1" x14ac:dyDescent="0.3">
      <c r="A3663" s="3" t="s">
        <v>3684</v>
      </c>
      <c r="B3663" s="3">
        <v>22</v>
      </c>
      <c r="C3663" s="3" t="s">
        <v>28</v>
      </c>
      <c r="D3663" s="3" t="s">
        <v>33</v>
      </c>
      <c r="E3663" s="3">
        <v>12578.547830584699</v>
      </c>
      <c r="F3663" s="3">
        <v>159</v>
      </c>
      <c r="G3663" s="3">
        <v>2692.0702038783802</v>
      </c>
      <c r="H3663" s="3">
        <v>7</v>
      </c>
      <c r="I3663" s="3">
        <v>1198.2918144120399</v>
      </c>
      <c r="J3663" s="3">
        <v>31</v>
      </c>
      <c r="K3663" s="3">
        <v>600.51113298255405</v>
      </c>
      <c r="L3663" s="3">
        <v>26</v>
      </c>
      <c r="M3663" s="3">
        <v>13</v>
      </c>
      <c r="N3663" s="3">
        <v>8</v>
      </c>
      <c r="O3663" s="3">
        <v>618</v>
      </c>
      <c r="P3663" s="3">
        <v>1</v>
      </c>
      <c r="Q3663" s="3">
        <v>28024.227239011201</v>
      </c>
      <c r="R3663" s="3">
        <v>4</v>
      </c>
      <c r="S3663" s="3">
        <v>0</v>
      </c>
      <c r="T3663" s="3">
        <v>0</v>
      </c>
      <c r="U3663" s="3">
        <v>3693.5616771140399</v>
      </c>
      <c r="V3663" s="3">
        <v>1</v>
      </c>
      <c r="W3663" s="3" t="str">
        <f>IF(Bank_data3[[#This Row],[credit_risk]]=1,"High Risk","Low Risk")</f>
        <v>High Risk</v>
      </c>
      <c r="X3663" s="3" t="str">
        <f t="shared" si="399"/>
        <v>18-24</v>
      </c>
      <c r="Y3663" s="3" t="str">
        <f t="shared" si="400"/>
        <v>Low Income</v>
      </c>
      <c r="Z3663" s="3" t="str">
        <f t="shared" si="401"/>
        <v>Fair</v>
      </c>
      <c r="AA3663" s="27">
        <f t="shared" si="402"/>
        <v>2.2279382021246033</v>
      </c>
      <c r="AB3663" s="3" t="str">
        <f t="shared" si="403"/>
        <v>Medium</v>
      </c>
      <c r="AC3663" s="3" t="str">
        <f t="shared" si="404"/>
        <v>Medium</v>
      </c>
      <c r="AD3663" s="3" t="str">
        <f t="shared" si="405"/>
        <v>No</v>
      </c>
    </row>
    <row r="3664" spans="1:30" ht="15" customHeight="1" x14ac:dyDescent="0.3">
      <c r="A3664" s="3" t="s">
        <v>3685</v>
      </c>
      <c r="B3664" s="3">
        <v>39</v>
      </c>
      <c r="C3664" s="3" t="s">
        <v>28</v>
      </c>
      <c r="D3664" s="3" t="s">
        <v>33</v>
      </c>
      <c r="E3664" s="3">
        <v>53608.1007043192</v>
      </c>
      <c r="F3664" s="3">
        <v>47</v>
      </c>
      <c r="G3664" s="3">
        <v>963.01308814354604</v>
      </c>
      <c r="H3664" s="3">
        <v>8</v>
      </c>
      <c r="I3664" s="3">
        <v>1193.15588588985</v>
      </c>
      <c r="J3664" s="3">
        <v>45</v>
      </c>
      <c r="K3664" s="3">
        <v>977.27067787691306</v>
      </c>
      <c r="L3664" s="3">
        <v>48</v>
      </c>
      <c r="M3664" s="3">
        <v>18</v>
      </c>
      <c r="N3664" s="3">
        <v>6</v>
      </c>
      <c r="O3664" s="3">
        <v>538</v>
      </c>
      <c r="P3664" s="3">
        <v>5</v>
      </c>
      <c r="Q3664" s="3">
        <v>10102.8197640212</v>
      </c>
      <c r="R3664" s="3">
        <v>2</v>
      </c>
      <c r="S3664" s="3">
        <v>0</v>
      </c>
      <c r="T3664" s="3">
        <v>0</v>
      </c>
      <c r="U3664" s="3">
        <v>1904.5138265645901</v>
      </c>
      <c r="V3664" s="3">
        <v>1</v>
      </c>
      <c r="W3664" s="3" t="str">
        <f>IF(Bank_data3[[#This Row],[credit_risk]]=1,"High Risk","Low Risk")</f>
        <v>High Risk</v>
      </c>
      <c r="X3664" s="3" t="str">
        <f t="shared" si="399"/>
        <v>35-44</v>
      </c>
      <c r="Y3664" s="3" t="str">
        <f t="shared" si="400"/>
        <v>Middle Income</v>
      </c>
      <c r="Z3664" s="3" t="str">
        <f t="shared" si="401"/>
        <v>Poor</v>
      </c>
      <c r="AA3664" s="27">
        <f t="shared" si="402"/>
        <v>0.18845696137873463</v>
      </c>
      <c r="AB3664" s="3" t="str">
        <f t="shared" si="403"/>
        <v>Low</v>
      </c>
      <c r="AC3664" s="3" t="str">
        <f t="shared" si="404"/>
        <v>High</v>
      </c>
      <c r="AD3664" s="3" t="str">
        <f t="shared" si="405"/>
        <v>No</v>
      </c>
    </row>
    <row r="3665" spans="1:30" ht="15" customHeight="1" x14ac:dyDescent="0.3">
      <c r="A3665" s="3" t="s">
        <v>3686</v>
      </c>
      <c r="B3665" s="3">
        <v>25</v>
      </c>
      <c r="C3665" s="3" t="s">
        <v>23</v>
      </c>
      <c r="D3665" s="3" t="s">
        <v>33</v>
      </c>
      <c r="E3665" s="3">
        <v>66062.788427928404</v>
      </c>
      <c r="F3665" s="3">
        <v>218</v>
      </c>
      <c r="G3665" s="3">
        <v>10</v>
      </c>
      <c r="H3665" s="3">
        <v>4</v>
      </c>
      <c r="I3665" s="3">
        <v>1091.30846018894</v>
      </c>
      <c r="J3665" s="3">
        <v>37</v>
      </c>
      <c r="K3665" s="3">
        <v>139.653754297418</v>
      </c>
      <c r="L3665" s="3">
        <v>8</v>
      </c>
      <c r="M3665" s="3">
        <v>18</v>
      </c>
      <c r="N3665" s="3">
        <v>1</v>
      </c>
      <c r="O3665" s="3">
        <v>809</v>
      </c>
      <c r="P3665" s="3">
        <v>3</v>
      </c>
      <c r="Q3665" s="3">
        <v>6950.6824813030298</v>
      </c>
      <c r="R3665" s="3">
        <v>3</v>
      </c>
      <c r="S3665" s="3">
        <v>0</v>
      </c>
      <c r="T3665" s="3">
        <v>0</v>
      </c>
      <c r="U3665" s="3">
        <v>7580.2114241400404</v>
      </c>
      <c r="V3665" s="3">
        <v>0</v>
      </c>
      <c r="W3665" s="3" t="str">
        <f>IF(Bank_data3[[#This Row],[credit_risk]]=1,"High Risk","Low Risk")</f>
        <v>Low Risk</v>
      </c>
      <c r="X3665" s="3" t="str">
        <f t="shared" si="399"/>
        <v>25-34</v>
      </c>
      <c r="Y3665" s="3" t="str">
        <f t="shared" si="400"/>
        <v>Middle Income</v>
      </c>
      <c r="Z3665" s="3" t="str">
        <f t="shared" si="401"/>
        <v>Excellent</v>
      </c>
      <c r="AA3665" s="27">
        <f t="shared" si="402"/>
        <v>0.10521327734880459</v>
      </c>
      <c r="AB3665" s="3" t="str">
        <f t="shared" si="403"/>
        <v>Low</v>
      </c>
      <c r="AC3665" s="3" t="str">
        <f t="shared" si="404"/>
        <v>Low</v>
      </c>
      <c r="AD3665" s="3" t="str">
        <f t="shared" si="405"/>
        <v>No</v>
      </c>
    </row>
    <row r="3666" spans="1:30" ht="15" customHeight="1" x14ac:dyDescent="0.3">
      <c r="A3666" s="3" t="s">
        <v>3687</v>
      </c>
      <c r="B3666" s="3">
        <v>46</v>
      </c>
      <c r="C3666" s="3" t="s">
        <v>23</v>
      </c>
      <c r="D3666" s="3" t="s">
        <v>24</v>
      </c>
      <c r="E3666" s="3">
        <v>26996.9020642184</v>
      </c>
      <c r="F3666" s="3">
        <v>90</v>
      </c>
      <c r="G3666" s="3">
        <v>1477.8641080324701</v>
      </c>
      <c r="H3666" s="3">
        <v>8</v>
      </c>
      <c r="I3666" s="3">
        <v>783.44827400201302</v>
      </c>
      <c r="J3666" s="3">
        <v>34</v>
      </c>
      <c r="K3666" s="3">
        <v>602.98275128672606</v>
      </c>
      <c r="L3666" s="3">
        <v>25</v>
      </c>
      <c r="M3666" s="3">
        <v>9</v>
      </c>
      <c r="N3666" s="3">
        <v>7</v>
      </c>
      <c r="O3666" s="3">
        <v>753</v>
      </c>
      <c r="P3666" s="3">
        <v>5</v>
      </c>
      <c r="Q3666" s="3">
        <v>16740.4413917274</v>
      </c>
      <c r="R3666" s="3">
        <v>3</v>
      </c>
      <c r="S3666" s="3">
        <v>0</v>
      </c>
      <c r="T3666" s="3">
        <v>0</v>
      </c>
      <c r="U3666" s="3">
        <v>7693.3435281429302</v>
      </c>
      <c r="V3666" s="3">
        <v>0</v>
      </c>
      <c r="W3666" s="3" t="str">
        <f>IF(Bank_data3[[#This Row],[credit_risk]]=1,"High Risk","Low Risk")</f>
        <v>Low Risk</v>
      </c>
      <c r="X3666" s="3" t="str">
        <f t="shared" si="399"/>
        <v>45-54</v>
      </c>
      <c r="Y3666" s="3" t="str">
        <f t="shared" si="400"/>
        <v>Low Income</v>
      </c>
      <c r="Z3666" s="3" t="str">
        <f t="shared" si="401"/>
        <v>Very Good</v>
      </c>
      <c r="AA3666" s="27">
        <f t="shared" si="402"/>
        <v>0.62008749566547938</v>
      </c>
      <c r="AB3666" s="3" t="str">
        <f t="shared" si="403"/>
        <v>Medium</v>
      </c>
      <c r="AC3666" s="3" t="str">
        <f t="shared" si="404"/>
        <v>Medium</v>
      </c>
      <c r="AD3666" s="3" t="str">
        <f t="shared" si="405"/>
        <v>No</v>
      </c>
    </row>
    <row r="3667" spans="1:30" ht="15" customHeight="1" x14ac:dyDescent="0.3">
      <c r="A3667" s="3" t="s">
        <v>3688</v>
      </c>
      <c r="B3667" s="3">
        <v>21</v>
      </c>
      <c r="C3667" s="3" t="s">
        <v>31</v>
      </c>
      <c r="D3667" s="3" t="s">
        <v>26</v>
      </c>
      <c r="E3667" s="3">
        <v>38588.600738660003</v>
      </c>
      <c r="F3667" s="3">
        <v>82</v>
      </c>
      <c r="G3667" s="3">
        <v>2360.8328510116298</v>
      </c>
      <c r="H3667" s="3">
        <v>8</v>
      </c>
      <c r="I3667" s="3">
        <v>542.20812211072098</v>
      </c>
      <c r="J3667" s="3">
        <v>16</v>
      </c>
      <c r="K3667" s="3">
        <v>432.69125446688003</v>
      </c>
      <c r="L3667" s="3">
        <v>5</v>
      </c>
      <c r="M3667" s="3">
        <v>0</v>
      </c>
      <c r="N3667" s="3">
        <v>0</v>
      </c>
      <c r="O3667" s="3">
        <v>786</v>
      </c>
      <c r="P3667" s="3">
        <v>1</v>
      </c>
      <c r="Q3667" s="3">
        <v>17111.3841095116</v>
      </c>
      <c r="R3667" s="3">
        <v>1</v>
      </c>
      <c r="S3667" s="3">
        <v>0</v>
      </c>
      <c r="T3667" s="3">
        <v>0</v>
      </c>
      <c r="U3667" s="3">
        <v>7434.9837648237399</v>
      </c>
      <c r="V3667" s="3">
        <v>0</v>
      </c>
      <c r="W3667" s="3" t="str">
        <f>IF(Bank_data3[[#This Row],[credit_risk]]=1,"High Risk","Low Risk")</f>
        <v>Low Risk</v>
      </c>
      <c r="X3667" s="3" t="str">
        <f t="shared" si="399"/>
        <v>18-24</v>
      </c>
      <c r="Y3667" s="3" t="str">
        <f t="shared" si="400"/>
        <v>Low Income</v>
      </c>
      <c r="Z3667" s="3" t="str">
        <f t="shared" si="401"/>
        <v>Very Good</v>
      </c>
      <c r="AA3667" s="27">
        <f t="shared" si="402"/>
        <v>0.44343105948302897</v>
      </c>
      <c r="AB3667" s="3" t="str">
        <f t="shared" si="403"/>
        <v>Medium</v>
      </c>
      <c r="AC3667" s="3" t="str">
        <f t="shared" si="404"/>
        <v>Low</v>
      </c>
      <c r="AD3667" s="3" t="str">
        <f t="shared" si="405"/>
        <v>No</v>
      </c>
    </row>
    <row r="3668" spans="1:30" ht="15" customHeight="1" x14ac:dyDescent="0.3">
      <c r="A3668" s="3" t="s">
        <v>3689</v>
      </c>
      <c r="B3668" s="3">
        <v>48</v>
      </c>
      <c r="C3668" s="3" t="s">
        <v>28</v>
      </c>
      <c r="D3668" s="3" t="s">
        <v>26</v>
      </c>
      <c r="E3668" s="3">
        <v>60302.604948397697</v>
      </c>
      <c r="F3668" s="3">
        <v>161</v>
      </c>
      <c r="G3668" s="3">
        <v>1820.4890720296701</v>
      </c>
      <c r="H3668" s="3">
        <v>10</v>
      </c>
      <c r="I3668" s="3">
        <v>792.71506873522105</v>
      </c>
      <c r="J3668" s="3">
        <v>31</v>
      </c>
      <c r="K3668" s="3">
        <v>493.87445274449101</v>
      </c>
      <c r="L3668" s="3">
        <v>6</v>
      </c>
      <c r="M3668" s="3">
        <v>19</v>
      </c>
      <c r="N3668" s="3">
        <v>7</v>
      </c>
      <c r="O3668" s="3">
        <v>357</v>
      </c>
      <c r="P3668" s="3">
        <v>5</v>
      </c>
      <c r="Q3668" s="3">
        <v>4152.6278761471303</v>
      </c>
      <c r="R3668" s="3">
        <v>7</v>
      </c>
      <c r="S3668" s="3">
        <v>0</v>
      </c>
      <c r="T3668" s="3">
        <v>0</v>
      </c>
      <c r="U3668" s="3">
        <v>2284.9114869953801</v>
      </c>
      <c r="V3668" s="3">
        <v>1</v>
      </c>
      <c r="W3668" s="3" t="str">
        <f>IF(Bank_data3[[#This Row],[credit_risk]]=1,"High Risk","Low Risk")</f>
        <v>High Risk</v>
      </c>
      <c r="X3668" s="3" t="str">
        <f t="shared" si="399"/>
        <v>45-54</v>
      </c>
      <c r="Y3668" s="3" t="str">
        <f t="shared" si="400"/>
        <v>Middle Income</v>
      </c>
      <c r="Z3668" s="3" t="str">
        <f t="shared" si="401"/>
        <v>Poor</v>
      </c>
      <c r="AA3668" s="27">
        <f t="shared" si="402"/>
        <v>6.8863159057566889E-2</v>
      </c>
      <c r="AB3668" s="3" t="str">
        <f t="shared" si="403"/>
        <v>Medium</v>
      </c>
      <c r="AC3668" s="3" t="str">
        <f t="shared" si="404"/>
        <v>Low</v>
      </c>
      <c r="AD3668" s="3" t="str">
        <f t="shared" si="405"/>
        <v>No</v>
      </c>
    </row>
    <row r="3669" spans="1:30" ht="15" customHeight="1" x14ac:dyDescent="0.3">
      <c r="A3669" s="3" t="s">
        <v>3690</v>
      </c>
      <c r="B3669" s="3">
        <v>57</v>
      </c>
      <c r="C3669" s="3" t="s">
        <v>31</v>
      </c>
      <c r="D3669" s="3" t="s">
        <v>24</v>
      </c>
      <c r="E3669" s="3">
        <v>65273.6830521558</v>
      </c>
      <c r="F3669" s="3">
        <v>179</v>
      </c>
      <c r="G3669" s="3">
        <v>1521.55023010586</v>
      </c>
      <c r="H3669" s="3">
        <v>6</v>
      </c>
      <c r="I3669" s="3">
        <v>947.81886074597401</v>
      </c>
      <c r="J3669" s="3">
        <v>13</v>
      </c>
      <c r="K3669" s="3">
        <v>196.230330870318</v>
      </c>
      <c r="L3669" s="3">
        <v>12</v>
      </c>
      <c r="M3669" s="3">
        <v>6</v>
      </c>
      <c r="N3669" s="3">
        <v>4</v>
      </c>
      <c r="O3669" s="3">
        <v>564</v>
      </c>
      <c r="P3669" s="3">
        <v>2</v>
      </c>
      <c r="Q3669" s="3">
        <v>5287.2021438253296</v>
      </c>
      <c r="R3669" s="3">
        <v>2</v>
      </c>
      <c r="S3669" s="3">
        <v>0</v>
      </c>
      <c r="T3669" s="3">
        <v>0</v>
      </c>
      <c r="U3669" s="3">
        <v>2345.9080689893399</v>
      </c>
      <c r="V3669" s="3">
        <v>1</v>
      </c>
      <c r="W3669" s="3" t="str">
        <f>IF(Bank_data3[[#This Row],[credit_risk]]=1,"High Risk","Low Risk")</f>
        <v>High Risk</v>
      </c>
      <c r="X3669" s="3" t="str">
        <f t="shared" si="399"/>
        <v>55+</v>
      </c>
      <c r="Y3669" s="3" t="str">
        <f t="shared" si="400"/>
        <v>Middle Income</v>
      </c>
      <c r="Z3669" s="3" t="str">
        <f t="shared" si="401"/>
        <v>Poor</v>
      </c>
      <c r="AA3669" s="27">
        <f t="shared" si="402"/>
        <v>8.1000518074040392E-2</v>
      </c>
      <c r="AB3669" s="3" t="str">
        <f t="shared" si="403"/>
        <v>Medium</v>
      </c>
      <c r="AC3669" s="3" t="str">
        <f t="shared" si="404"/>
        <v>Medium</v>
      </c>
      <c r="AD3669" s="3" t="str">
        <f t="shared" si="405"/>
        <v>No</v>
      </c>
    </row>
    <row r="3670" spans="1:30" ht="15" customHeight="1" x14ac:dyDescent="0.3">
      <c r="A3670" s="3" t="s">
        <v>3691</v>
      </c>
      <c r="B3670" s="3">
        <v>22</v>
      </c>
      <c r="C3670" s="3" t="s">
        <v>23</v>
      </c>
      <c r="D3670" s="3" t="s">
        <v>24</v>
      </c>
      <c r="E3670" s="3">
        <v>78873.767999582604</v>
      </c>
      <c r="F3670" s="3">
        <v>237</v>
      </c>
      <c r="G3670" s="3">
        <v>759.48593179830095</v>
      </c>
      <c r="H3670" s="3">
        <v>1</v>
      </c>
      <c r="I3670" s="3">
        <v>291.22813544859702</v>
      </c>
      <c r="J3670" s="3">
        <v>18</v>
      </c>
      <c r="K3670" s="3">
        <v>805.64667131057399</v>
      </c>
      <c r="L3670" s="3">
        <v>48</v>
      </c>
      <c r="M3670" s="3">
        <v>10</v>
      </c>
      <c r="N3670" s="3">
        <v>0</v>
      </c>
      <c r="O3670" s="3">
        <v>541</v>
      </c>
      <c r="P3670" s="3">
        <v>3</v>
      </c>
      <c r="Q3670" s="3">
        <v>3780.6959705102599</v>
      </c>
      <c r="R3670" s="3">
        <v>3</v>
      </c>
      <c r="S3670" s="3">
        <v>0</v>
      </c>
      <c r="T3670" s="3">
        <v>1</v>
      </c>
      <c r="U3670" s="3">
        <v>9067.2093275633597</v>
      </c>
      <c r="V3670" s="3">
        <v>1</v>
      </c>
      <c r="W3670" s="3" t="str">
        <f>IF(Bank_data3[[#This Row],[credit_risk]]=1,"High Risk","Low Risk")</f>
        <v>High Risk</v>
      </c>
      <c r="X3670" s="3" t="str">
        <f t="shared" si="399"/>
        <v>18-24</v>
      </c>
      <c r="Y3670" s="3" t="str">
        <f t="shared" si="400"/>
        <v>Middle Income</v>
      </c>
      <c r="Z3670" s="3" t="str">
        <f t="shared" si="401"/>
        <v>Poor</v>
      </c>
      <c r="AA3670" s="27">
        <f t="shared" si="402"/>
        <v>4.7933502689135724E-2</v>
      </c>
      <c r="AB3670" s="3" t="str">
        <f t="shared" si="403"/>
        <v>Low</v>
      </c>
      <c r="AC3670" s="3" t="str">
        <f t="shared" si="404"/>
        <v>High</v>
      </c>
      <c r="AD3670" s="3" t="str">
        <f t="shared" si="405"/>
        <v>No</v>
      </c>
    </row>
    <row r="3671" spans="1:30" ht="15" customHeight="1" x14ac:dyDescent="0.3">
      <c r="A3671" s="3" t="s">
        <v>3692</v>
      </c>
      <c r="B3671" s="3">
        <v>35</v>
      </c>
      <c r="C3671" s="3" t="s">
        <v>28</v>
      </c>
      <c r="D3671" s="3" t="s">
        <v>33</v>
      </c>
      <c r="E3671" s="3">
        <v>39445.865576598902</v>
      </c>
      <c r="F3671" s="3">
        <v>11</v>
      </c>
      <c r="G3671" s="3">
        <v>621.40477275054297</v>
      </c>
      <c r="H3671" s="3">
        <v>7</v>
      </c>
      <c r="I3671" s="3">
        <v>746.467244721827</v>
      </c>
      <c r="J3671" s="3">
        <v>23</v>
      </c>
      <c r="K3671" s="3">
        <v>645.49163684886105</v>
      </c>
      <c r="L3671" s="3">
        <v>9</v>
      </c>
      <c r="M3671" s="3">
        <v>3</v>
      </c>
      <c r="N3671" s="3">
        <v>2</v>
      </c>
      <c r="O3671" s="3">
        <v>375</v>
      </c>
      <c r="P3671" s="3">
        <v>0</v>
      </c>
      <c r="Q3671" s="3">
        <v>7702.4293439288103</v>
      </c>
      <c r="R3671" s="3">
        <v>1</v>
      </c>
      <c r="S3671" s="3">
        <v>0</v>
      </c>
      <c r="T3671" s="3">
        <v>0</v>
      </c>
      <c r="U3671" s="3">
        <v>500</v>
      </c>
      <c r="V3671" s="3">
        <v>1</v>
      </c>
      <c r="W3671" s="3" t="str">
        <f>IF(Bank_data3[[#This Row],[credit_risk]]=1,"High Risk","Low Risk")</f>
        <v>High Risk</v>
      </c>
      <c r="X3671" s="3" t="str">
        <f t="shared" si="399"/>
        <v>35-44</v>
      </c>
      <c r="Y3671" s="3" t="str">
        <f t="shared" si="400"/>
        <v>Low Income</v>
      </c>
      <c r="Z3671" s="3" t="str">
        <f t="shared" si="401"/>
        <v>Poor</v>
      </c>
      <c r="AA3671" s="27">
        <f t="shared" si="402"/>
        <v>0.19526582143245563</v>
      </c>
      <c r="AB3671" s="3" t="str">
        <f t="shared" si="403"/>
        <v>Low</v>
      </c>
      <c r="AC3671" s="3" t="str">
        <f t="shared" si="404"/>
        <v>Low</v>
      </c>
      <c r="AD3671" s="3" t="str">
        <f t="shared" si="405"/>
        <v>No</v>
      </c>
    </row>
    <row r="3672" spans="1:30" ht="15" customHeight="1" x14ac:dyDescent="0.3">
      <c r="A3672" s="3" t="s">
        <v>3693</v>
      </c>
      <c r="B3672" s="3">
        <v>49</v>
      </c>
      <c r="C3672" s="3" t="s">
        <v>31</v>
      </c>
      <c r="D3672" s="3" t="s">
        <v>33</v>
      </c>
      <c r="E3672" s="3">
        <v>35319.6166201128</v>
      </c>
      <c r="F3672" s="3">
        <v>157</v>
      </c>
      <c r="G3672" s="3">
        <v>1646.21720103495</v>
      </c>
      <c r="H3672" s="3">
        <v>11</v>
      </c>
      <c r="I3672" s="3">
        <v>510.923675893054</v>
      </c>
      <c r="J3672" s="3">
        <v>38</v>
      </c>
      <c r="K3672" s="3">
        <v>553.33153819154199</v>
      </c>
      <c r="L3672" s="3">
        <v>42</v>
      </c>
      <c r="M3672" s="3">
        <v>3</v>
      </c>
      <c r="N3672" s="3">
        <v>6</v>
      </c>
      <c r="O3672" s="3">
        <v>647</v>
      </c>
      <c r="P3672" s="3">
        <v>1</v>
      </c>
      <c r="Q3672" s="3">
        <v>17180.227794296399</v>
      </c>
      <c r="R3672" s="3">
        <v>0</v>
      </c>
      <c r="S3672" s="3">
        <v>0</v>
      </c>
      <c r="T3672" s="3">
        <v>0</v>
      </c>
      <c r="U3672" s="3">
        <v>2458.03504129765</v>
      </c>
      <c r="V3672" s="3">
        <v>0</v>
      </c>
      <c r="W3672" s="3" t="str">
        <f>IF(Bank_data3[[#This Row],[credit_risk]]=1,"High Risk","Low Risk")</f>
        <v>Low Risk</v>
      </c>
      <c r="X3672" s="3" t="str">
        <f t="shared" si="399"/>
        <v>45-54</v>
      </c>
      <c r="Y3672" s="3" t="str">
        <f t="shared" si="400"/>
        <v>Low Income</v>
      </c>
      <c r="Z3672" s="3" t="str">
        <f t="shared" si="401"/>
        <v>Fair</v>
      </c>
      <c r="AA3672" s="27">
        <f t="shared" si="402"/>
        <v>0.48642169531684831</v>
      </c>
      <c r="AB3672" s="3" t="str">
        <f t="shared" si="403"/>
        <v>Medium</v>
      </c>
      <c r="AC3672" s="3" t="str">
        <f t="shared" si="404"/>
        <v>High</v>
      </c>
      <c r="AD3672" s="3" t="str">
        <f t="shared" si="405"/>
        <v>No</v>
      </c>
    </row>
    <row r="3673" spans="1:30" ht="15" customHeight="1" x14ac:dyDescent="0.3">
      <c r="A3673" s="3" t="s">
        <v>3694</v>
      </c>
      <c r="B3673" s="3">
        <v>59</v>
      </c>
      <c r="C3673" s="3" t="s">
        <v>31</v>
      </c>
      <c r="D3673" s="3" t="s">
        <v>24</v>
      </c>
      <c r="E3673" s="3">
        <v>79748.338364274998</v>
      </c>
      <c r="F3673" s="3">
        <v>186</v>
      </c>
      <c r="G3673" s="3">
        <v>1453.17634209877</v>
      </c>
      <c r="H3673" s="3">
        <v>4</v>
      </c>
      <c r="I3673" s="3">
        <v>1154.84440637385</v>
      </c>
      <c r="J3673" s="3">
        <v>10</v>
      </c>
      <c r="K3673" s="3">
        <v>71.636922144636401</v>
      </c>
      <c r="L3673" s="3">
        <v>48</v>
      </c>
      <c r="M3673" s="3">
        <v>9</v>
      </c>
      <c r="N3673" s="3">
        <v>6</v>
      </c>
      <c r="O3673" s="3">
        <v>830</v>
      </c>
      <c r="P3673" s="3">
        <v>2</v>
      </c>
      <c r="Q3673" s="3">
        <v>14142.6712699974</v>
      </c>
      <c r="R3673" s="3">
        <v>6</v>
      </c>
      <c r="S3673" s="3">
        <v>0</v>
      </c>
      <c r="T3673" s="3">
        <v>0</v>
      </c>
      <c r="U3673" s="3">
        <v>15683.110233543001</v>
      </c>
      <c r="V3673" s="3">
        <v>1</v>
      </c>
      <c r="W3673" s="3" t="str">
        <f>IF(Bank_data3[[#This Row],[credit_risk]]=1,"High Risk","Low Risk")</f>
        <v>High Risk</v>
      </c>
      <c r="X3673" s="3" t="str">
        <f t="shared" si="399"/>
        <v>55+</v>
      </c>
      <c r="Y3673" s="3" t="str">
        <f t="shared" si="400"/>
        <v>Middle Income</v>
      </c>
      <c r="Z3673" s="3" t="str">
        <f t="shared" si="401"/>
        <v>Excellent</v>
      </c>
      <c r="AA3673" s="27">
        <f t="shared" si="402"/>
        <v>0.17734126578783888</v>
      </c>
      <c r="AB3673" s="3" t="str">
        <f t="shared" si="403"/>
        <v>Medium</v>
      </c>
      <c r="AC3673" s="3" t="str">
        <f t="shared" si="404"/>
        <v>High</v>
      </c>
      <c r="AD3673" s="3" t="str">
        <f t="shared" si="405"/>
        <v>No</v>
      </c>
    </row>
    <row r="3674" spans="1:30" ht="15" customHeight="1" x14ac:dyDescent="0.3">
      <c r="A3674" s="3" t="s">
        <v>3695</v>
      </c>
      <c r="B3674" s="3">
        <v>21</v>
      </c>
      <c r="C3674" s="3" t="s">
        <v>31</v>
      </c>
      <c r="D3674" s="3" t="s">
        <v>33</v>
      </c>
      <c r="E3674" s="3">
        <v>36411.046408764501</v>
      </c>
      <c r="F3674" s="3">
        <v>107</v>
      </c>
      <c r="G3674" s="3">
        <v>2182.0058329344301</v>
      </c>
      <c r="H3674" s="3">
        <v>10</v>
      </c>
      <c r="I3674" s="3">
        <v>607.60205924515105</v>
      </c>
      <c r="J3674" s="3">
        <v>6</v>
      </c>
      <c r="K3674" s="3">
        <v>728.34896822740802</v>
      </c>
      <c r="L3674" s="3">
        <v>17</v>
      </c>
      <c r="M3674" s="3">
        <v>4</v>
      </c>
      <c r="N3674" s="3">
        <v>7</v>
      </c>
      <c r="O3674" s="3">
        <v>441</v>
      </c>
      <c r="P3674" s="3">
        <v>1</v>
      </c>
      <c r="Q3674" s="3">
        <v>13011.220330259801</v>
      </c>
      <c r="R3674" s="3">
        <v>3</v>
      </c>
      <c r="S3674" s="3">
        <v>0</v>
      </c>
      <c r="T3674" s="3">
        <v>0</v>
      </c>
      <c r="U3674" s="3">
        <v>5450.1378031099302</v>
      </c>
      <c r="V3674" s="3">
        <v>1</v>
      </c>
      <c r="W3674" s="3" t="str">
        <f>IF(Bank_data3[[#This Row],[credit_risk]]=1,"High Risk","Low Risk")</f>
        <v>High Risk</v>
      </c>
      <c r="X3674" s="3" t="str">
        <f t="shared" si="399"/>
        <v>18-24</v>
      </c>
      <c r="Y3674" s="3" t="str">
        <f t="shared" si="400"/>
        <v>Low Income</v>
      </c>
      <c r="Z3674" s="3" t="str">
        <f t="shared" si="401"/>
        <v>Poor</v>
      </c>
      <c r="AA3674" s="27">
        <f t="shared" si="402"/>
        <v>0.35734266420664773</v>
      </c>
      <c r="AB3674" s="3" t="str">
        <f t="shared" si="403"/>
        <v>Medium</v>
      </c>
      <c r="AC3674" s="3" t="str">
        <f t="shared" si="404"/>
        <v>Medium</v>
      </c>
      <c r="AD3674" s="3" t="str">
        <f t="shared" si="405"/>
        <v>No</v>
      </c>
    </row>
    <row r="3675" spans="1:30" ht="15" customHeight="1" x14ac:dyDescent="0.3">
      <c r="A3675" s="3" t="s">
        <v>3696</v>
      </c>
      <c r="B3675" s="3">
        <v>36</v>
      </c>
      <c r="C3675" s="3" t="s">
        <v>23</v>
      </c>
      <c r="D3675" s="3" t="s">
        <v>26</v>
      </c>
      <c r="E3675" s="3">
        <v>59131.1391368115</v>
      </c>
      <c r="F3675" s="3">
        <v>127</v>
      </c>
      <c r="G3675" s="3">
        <v>1852.4809740662299</v>
      </c>
      <c r="H3675" s="3">
        <v>7</v>
      </c>
      <c r="I3675" s="3">
        <v>914.87711619334596</v>
      </c>
      <c r="J3675" s="3">
        <v>44</v>
      </c>
      <c r="K3675" s="3">
        <v>333.81466316494198</v>
      </c>
      <c r="L3675" s="3">
        <v>10</v>
      </c>
      <c r="M3675" s="3">
        <v>15</v>
      </c>
      <c r="N3675" s="3">
        <v>3</v>
      </c>
      <c r="O3675" s="3">
        <v>807</v>
      </c>
      <c r="P3675" s="3">
        <v>3</v>
      </c>
      <c r="Q3675" s="3">
        <v>6109.7474716295001</v>
      </c>
      <c r="R3675" s="3">
        <v>0</v>
      </c>
      <c r="S3675" s="3">
        <v>0</v>
      </c>
      <c r="T3675" s="3">
        <v>0</v>
      </c>
      <c r="U3675" s="3">
        <v>1400.78361067932</v>
      </c>
      <c r="V3675" s="3">
        <v>0</v>
      </c>
      <c r="W3675" s="3" t="str">
        <f>IF(Bank_data3[[#This Row],[credit_risk]]=1,"High Risk","Low Risk")</f>
        <v>Low Risk</v>
      </c>
      <c r="X3675" s="3" t="str">
        <f t="shared" si="399"/>
        <v>35-44</v>
      </c>
      <c r="Y3675" s="3" t="str">
        <f t="shared" si="400"/>
        <v>Middle Income</v>
      </c>
      <c r="Z3675" s="3" t="str">
        <f t="shared" si="401"/>
        <v>Excellent</v>
      </c>
      <c r="AA3675" s="27">
        <f t="shared" si="402"/>
        <v>0.10332538085379007</v>
      </c>
      <c r="AB3675" s="3" t="str">
        <f t="shared" si="403"/>
        <v>Medium</v>
      </c>
      <c r="AC3675" s="3" t="str">
        <f t="shared" si="404"/>
        <v>Medium</v>
      </c>
      <c r="AD3675" s="3" t="str">
        <f t="shared" si="405"/>
        <v>No</v>
      </c>
    </row>
    <row r="3676" spans="1:30" ht="15" customHeight="1" x14ac:dyDescent="0.3">
      <c r="A3676" s="3" t="s">
        <v>3697</v>
      </c>
      <c r="B3676" s="3">
        <v>60</v>
      </c>
      <c r="C3676" s="3" t="s">
        <v>23</v>
      </c>
      <c r="D3676" s="3" t="s">
        <v>26</v>
      </c>
      <c r="E3676" s="3">
        <v>89296.067415778205</v>
      </c>
      <c r="F3676" s="3">
        <v>80</v>
      </c>
      <c r="G3676" s="3">
        <v>905.54888563053896</v>
      </c>
      <c r="H3676" s="3">
        <v>1</v>
      </c>
      <c r="I3676" s="3">
        <v>554.99289747254795</v>
      </c>
      <c r="J3676" s="3">
        <v>23</v>
      </c>
      <c r="K3676" s="3">
        <v>303.996751576333</v>
      </c>
      <c r="L3676" s="3">
        <v>9</v>
      </c>
      <c r="M3676" s="3">
        <v>11</v>
      </c>
      <c r="N3676" s="3">
        <v>5</v>
      </c>
      <c r="O3676" s="3">
        <v>412</v>
      </c>
      <c r="P3676" s="3">
        <v>5</v>
      </c>
      <c r="Q3676" s="3">
        <v>5640.8827483486502</v>
      </c>
      <c r="R3676" s="3">
        <v>2</v>
      </c>
      <c r="S3676" s="3">
        <v>0</v>
      </c>
      <c r="T3676" s="3">
        <v>0</v>
      </c>
      <c r="U3676" s="3">
        <v>2123.5204804381901</v>
      </c>
      <c r="V3676" s="3">
        <v>1</v>
      </c>
      <c r="W3676" s="3" t="str">
        <f>IF(Bank_data3[[#This Row],[credit_risk]]=1,"High Risk","Low Risk")</f>
        <v>High Risk</v>
      </c>
      <c r="X3676" s="3" t="str">
        <f t="shared" si="399"/>
        <v>55+</v>
      </c>
      <c r="Y3676" s="3" t="str">
        <f t="shared" si="400"/>
        <v>Middle Income</v>
      </c>
      <c r="Z3676" s="3" t="str">
        <f t="shared" si="401"/>
        <v>Poor</v>
      </c>
      <c r="AA3676" s="27">
        <f t="shared" si="402"/>
        <v>6.317056183542448E-2</v>
      </c>
      <c r="AB3676" s="3" t="str">
        <f t="shared" si="403"/>
        <v>Low</v>
      </c>
      <c r="AC3676" s="3" t="str">
        <f t="shared" si="404"/>
        <v>Low</v>
      </c>
      <c r="AD3676" s="3" t="str">
        <f t="shared" si="405"/>
        <v>No</v>
      </c>
    </row>
    <row r="3677" spans="1:30" ht="15" customHeight="1" x14ac:dyDescent="0.3">
      <c r="A3677" s="3" t="s">
        <v>3698</v>
      </c>
      <c r="B3677" s="3">
        <v>31</v>
      </c>
      <c r="C3677" s="3" t="s">
        <v>23</v>
      </c>
      <c r="D3677" s="3" t="s">
        <v>33</v>
      </c>
      <c r="E3677" s="3">
        <v>63548.756484911297</v>
      </c>
      <c r="F3677" s="3">
        <v>47</v>
      </c>
      <c r="G3677" s="3">
        <v>1704.9062805383401</v>
      </c>
      <c r="H3677" s="3">
        <v>6</v>
      </c>
      <c r="I3677" s="3">
        <v>1359.19476408632</v>
      </c>
      <c r="J3677" s="3">
        <v>23</v>
      </c>
      <c r="K3677" s="3">
        <v>123.101755638664</v>
      </c>
      <c r="L3677" s="3">
        <v>27</v>
      </c>
      <c r="M3677" s="3">
        <v>0</v>
      </c>
      <c r="N3677" s="3">
        <v>6</v>
      </c>
      <c r="O3677" s="3">
        <v>792</v>
      </c>
      <c r="P3677" s="3">
        <v>1</v>
      </c>
      <c r="Q3677" s="3">
        <v>12445.616200738699</v>
      </c>
      <c r="R3677" s="3">
        <v>2</v>
      </c>
      <c r="S3677" s="3">
        <v>0</v>
      </c>
      <c r="T3677" s="3">
        <v>0</v>
      </c>
      <c r="U3677" s="3">
        <v>13372.5153963627</v>
      </c>
      <c r="V3677" s="3">
        <v>0</v>
      </c>
      <c r="W3677" s="3" t="str">
        <f>IF(Bank_data3[[#This Row],[credit_risk]]=1,"High Risk","Low Risk")</f>
        <v>Low Risk</v>
      </c>
      <c r="X3677" s="3" t="str">
        <f t="shared" si="399"/>
        <v>25-34</v>
      </c>
      <c r="Y3677" s="3" t="str">
        <f t="shared" si="400"/>
        <v>Middle Income</v>
      </c>
      <c r="Z3677" s="3" t="str">
        <f t="shared" si="401"/>
        <v>Very Good</v>
      </c>
      <c r="AA3677" s="27">
        <f t="shared" si="402"/>
        <v>0.19584358355924281</v>
      </c>
      <c r="AB3677" s="3" t="str">
        <f t="shared" si="403"/>
        <v>Medium</v>
      </c>
      <c r="AC3677" s="3" t="str">
        <f t="shared" si="404"/>
        <v>Medium</v>
      </c>
      <c r="AD3677" s="3" t="str">
        <f t="shared" si="405"/>
        <v>No</v>
      </c>
    </row>
    <row r="3678" spans="1:30" ht="15" customHeight="1" x14ac:dyDescent="0.3">
      <c r="A3678" s="3" t="s">
        <v>3699</v>
      </c>
      <c r="B3678" s="3">
        <v>54</v>
      </c>
      <c r="C3678" s="3" t="s">
        <v>28</v>
      </c>
      <c r="D3678" s="3" t="s">
        <v>33</v>
      </c>
      <c r="E3678" s="3">
        <v>64098.8639048611</v>
      </c>
      <c r="F3678" s="3">
        <v>219</v>
      </c>
      <c r="G3678" s="3">
        <v>1572.33758307682</v>
      </c>
      <c r="H3678" s="3">
        <v>4</v>
      </c>
      <c r="I3678" s="3">
        <v>204.73507221289501</v>
      </c>
      <c r="J3678" s="3">
        <v>13</v>
      </c>
      <c r="K3678" s="3">
        <v>416.70552703556098</v>
      </c>
      <c r="L3678" s="3">
        <v>52</v>
      </c>
      <c r="M3678" s="3">
        <v>4</v>
      </c>
      <c r="N3678" s="3">
        <v>7</v>
      </c>
      <c r="O3678" s="3">
        <v>649</v>
      </c>
      <c r="P3678" s="3">
        <v>1</v>
      </c>
      <c r="Q3678" s="3">
        <v>11708.647341023599</v>
      </c>
      <c r="R3678" s="3">
        <v>3</v>
      </c>
      <c r="S3678" s="3">
        <v>0</v>
      </c>
      <c r="T3678" s="3">
        <v>0</v>
      </c>
      <c r="U3678" s="3">
        <v>4728.1909178400201</v>
      </c>
      <c r="V3678" s="3">
        <v>0</v>
      </c>
      <c r="W3678" s="3" t="str">
        <f>IF(Bank_data3[[#This Row],[credit_risk]]=1,"High Risk","Low Risk")</f>
        <v>Low Risk</v>
      </c>
      <c r="X3678" s="3" t="str">
        <f t="shared" si="399"/>
        <v>45-54</v>
      </c>
      <c r="Y3678" s="3" t="str">
        <f t="shared" si="400"/>
        <v>Middle Income</v>
      </c>
      <c r="Z3678" s="3" t="str">
        <f t="shared" si="401"/>
        <v>Fair</v>
      </c>
      <c r="AA3678" s="27">
        <f t="shared" si="402"/>
        <v>0.18266544253268183</v>
      </c>
      <c r="AB3678" s="3" t="str">
        <f t="shared" si="403"/>
        <v>Medium</v>
      </c>
      <c r="AC3678" s="3" t="str">
        <f t="shared" si="404"/>
        <v>High</v>
      </c>
      <c r="AD3678" s="3" t="str">
        <f t="shared" si="405"/>
        <v>No</v>
      </c>
    </row>
    <row r="3679" spans="1:30" ht="15" customHeight="1" x14ac:dyDescent="0.3">
      <c r="A3679" s="3" t="s">
        <v>3700</v>
      </c>
      <c r="B3679" s="3">
        <v>62</v>
      </c>
      <c r="C3679" s="3" t="s">
        <v>23</v>
      </c>
      <c r="D3679" s="3" t="s">
        <v>33</v>
      </c>
      <c r="E3679" s="3">
        <v>73005.189885777698</v>
      </c>
      <c r="F3679" s="3">
        <v>173</v>
      </c>
      <c r="G3679" s="3">
        <v>168.70579529247101</v>
      </c>
      <c r="H3679" s="3">
        <v>3</v>
      </c>
      <c r="I3679" s="3">
        <v>966.54413189538798</v>
      </c>
      <c r="J3679" s="3">
        <v>23</v>
      </c>
      <c r="K3679" s="3">
        <v>361.73561946319597</v>
      </c>
      <c r="L3679" s="3">
        <v>53</v>
      </c>
      <c r="M3679" s="3">
        <v>17</v>
      </c>
      <c r="N3679" s="3">
        <v>2</v>
      </c>
      <c r="O3679" s="3">
        <v>318</v>
      </c>
      <c r="P3679" s="3">
        <v>4</v>
      </c>
      <c r="Q3679" s="3">
        <v>14936.806854148999</v>
      </c>
      <c r="R3679" s="3">
        <v>6</v>
      </c>
      <c r="S3679" s="3">
        <v>0</v>
      </c>
      <c r="T3679" s="3">
        <v>0</v>
      </c>
      <c r="U3679" s="3">
        <v>7067.9182175914602</v>
      </c>
      <c r="V3679" s="3">
        <v>1</v>
      </c>
      <c r="W3679" s="3" t="str">
        <f>IF(Bank_data3[[#This Row],[credit_risk]]=1,"High Risk","Low Risk")</f>
        <v>High Risk</v>
      </c>
      <c r="X3679" s="3" t="str">
        <f t="shared" si="399"/>
        <v>55+</v>
      </c>
      <c r="Y3679" s="3" t="str">
        <f t="shared" si="400"/>
        <v>Middle Income</v>
      </c>
      <c r="Z3679" s="3" t="str">
        <f t="shared" si="401"/>
        <v>Poor</v>
      </c>
      <c r="AA3679" s="27">
        <f t="shared" si="402"/>
        <v>0.2045992466771033</v>
      </c>
      <c r="AB3679" s="3" t="str">
        <f t="shared" si="403"/>
        <v>Low</v>
      </c>
      <c r="AC3679" s="3" t="str">
        <f t="shared" si="404"/>
        <v>High</v>
      </c>
      <c r="AD3679" s="3" t="str">
        <f t="shared" si="405"/>
        <v>No</v>
      </c>
    </row>
    <row r="3680" spans="1:30" ht="15" customHeight="1" x14ac:dyDescent="0.3">
      <c r="A3680" s="3" t="s">
        <v>3701</v>
      </c>
      <c r="B3680" s="3">
        <v>20</v>
      </c>
      <c r="C3680" s="3" t="s">
        <v>28</v>
      </c>
      <c r="D3680" s="3" t="s">
        <v>26</v>
      </c>
      <c r="E3680" s="3">
        <v>59447.6164019356</v>
      </c>
      <c r="F3680" s="3">
        <v>110</v>
      </c>
      <c r="G3680" s="3">
        <v>1164.6958320475601</v>
      </c>
      <c r="H3680" s="3">
        <v>9</v>
      </c>
      <c r="I3680" s="3">
        <v>352.959816046024</v>
      </c>
      <c r="J3680" s="3">
        <v>10</v>
      </c>
      <c r="K3680" s="3">
        <v>835.41497698261901</v>
      </c>
      <c r="L3680" s="3">
        <v>24</v>
      </c>
      <c r="M3680" s="3">
        <v>3</v>
      </c>
      <c r="N3680" s="3">
        <v>4</v>
      </c>
      <c r="O3680" s="3">
        <v>516</v>
      </c>
      <c r="P3680" s="3">
        <v>0</v>
      </c>
      <c r="Q3680" s="3">
        <v>20326.212567831699</v>
      </c>
      <c r="R3680" s="3">
        <v>5</v>
      </c>
      <c r="S3680" s="3">
        <v>0</v>
      </c>
      <c r="T3680" s="3">
        <v>0</v>
      </c>
      <c r="U3680" s="3">
        <v>5790.1688152001898</v>
      </c>
      <c r="V3680" s="3">
        <v>1</v>
      </c>
      <c r="W3680" s="3" t="str">
        <f>IF(Bank_data3[[#This Row],[credit_risk]]=1,"High Risk","Low Risk")</f>
        <v>High Risk</v>
      </c>
      <c r="X3680" s="3" t="str">
        <f t="shared" si="399"/>
        <v>18-24</v>
      </c>
      <c r="Y3680" s="3" t="str">
        <f t="shared" si="400"/>
        <v>Middle Income</v>
      </c>
      <c r="Z3680" s="3" t="str">
        <f t="shared" si="401"/>
        <v>Poor</v>
      </c>
      <c r="AA3680" s="27">
        <f t="shared" si="402"/>
        <v>0.34191804142999888</v>
      </c>
      <c r="AB3680" s="3" t="str">
        <f t="shared" si="403"/>
        <v>Medium</v>
      </c>
      <c r="AC3680" s="3" t="str">
        <f t="shared" si="404"/>
        <v>Medium</v>
      </c>
      <c r="AD3680" s="3" t="str">
        <f t="shared" si="405"/>
        <v>No</v>
      </c>
    </row>
    <row r="3681" spans="1:30" ht="15" customHeight="1" x14ac:dyDescent="0.3">
      <c r="A3681" s="3" t="s">
        <v>3702</v>
      </c>
      <c r="B3681" s="3">
        <v>64</v>
      </c>
      <c r="C3681" s="3" t="s">
        <v>31</v>
      </c>
      <c r="D3681" s="3" t="s">
        <v>33</v>
      </c>
      <c r="E3681" s="3">
        <v>64185.267228853299</v>
      </c>
      <c r="F3681" s="3">
        <v>152</v>
      </c>
      <c r="G3681" s="3">
        <v>1548.05149616827</v>
      </c>
      <c r="H3681" s="3">
        <v>5</v>
      </c>
      <c r="I3681" s="3">
        <v>621.73357233030197</v>
      </c>
      <c r="J3681" s="3">
        <v>7</v>
      </c>
      <c r="K3681" s="3">
        <v>249.05797203364099</v>
      </c>
      <c r="L3681" s="3">
        <v>5</v>
      </c>
      <c r="M3681" s="3">
        <v>14</v>
      </c>
      <c r="N3681" s="3">
        <v>7</v>
      </c>
      <c r="O3681" s="3">
        <v>799</v>
      </c>
      <c r="P3681" s="3">
        <v>1</v>
      </c>
      <c r="Q3681" s="3">
        <v>5166.7449187458096</v>
      </c>
      <c r="R3681" s="3">
        <v>4</v>
      </c>
      <c r="S3681" s="3">
        <v>0</v>
      </c>
      <c r="T3681" s="3">
        <v>0</v>
      </c>
      <c r="U3681" s="3">
        <v>1234.68135251333</v>
      </c>
      <c r="V3681" s="3">
        <v>1</v>
      </c>
      <c r="W3681" s="3" t="str">
        <f>IF(Bank_data3[[#This Row],[credit_risk]]=1,"High Risk","Low Risk")</f>
        <v>High Risk</v>
      </c>
      <c r="X3681" s="3" t="str">
        <f t="shared" si="399"/>
        <v>55+</v>
      </c>
      <c r="Y3681" s="3" t="str">
        <f t="shared" si="400"/>
        <v>Middle Income</v>
      </c>
      <c r="Z3681" s="3" t="str">
        <f t="shared" si="401"/>
        <v>Very Good</v>
      </c>
      <c r="AA3681" s="27">
        <f t="shared" si="402"/>
        <v>8.0497365545331795E-2</v>
      </c>
      <c r="AB3681" s="3" t="str">
        <f t="shared" si="403"/>
        <v>Medium</v>
      </c>
      <c r="AC3681" s="3" t="str">
        <f t="shared" si="404"/>
        <v>Low</v>
      </c>
      <c r="AD3681" s="3" t="str">
        <f t="shared" si="405"/>
        <v>No</v>
      </c>
    </row>
    <row r="3682" spans="1:30" ht="15" customHeight="1" x14ac:dyDescent="0.3">
      <c r="A3682" s="3" t="s">
        <v>3703</v>
      </c>
      <c r="B3682" s="3">
        <v>34</v>
      </c>
      <c r="C3682" s="3" t="s">
        <v>31</v>
      </c>
      <c r="D3682" s="3" t="s">
        <v>24</v>
      </c>
      <c r="E3682" s="3">
        <v>43833.386945528699</v>
      </c>
      <c r="F3682" s="3">
        <v>101</v>
      </c>
      <c r="G3682" s="3">
        <v>1409.3050445975</v>
      </c>
      <c r="H3682" s="3">
        <v>4</v>
      </c>
      <c r="I3682" s="3">
        <v>872.16534628957697</v>
      </c>
      <c r="J3682" s="3">
        <v>43</v>
      </c>
      <c r="K3682" s="3">
        <v>320.28613145464499</v>
      </c>
      <c r="L3682" s="3">
        <v>10</v>
      </c>
      <c r="M3682" s="3">
        <v>5</v>
      </c>
      <c r="N3682" s="3">
        <v>5</v>
      </c>
      <c r="O3682" s="3">
        <v>724</v>
      </c>
      <c r="P3682" s="3">
        <v>4</v>
      </c>
      <c r="Q3682" s="3">
        <v>11103.9976482607</v>
      </c>
      <c r="R3682" s="3">
        <v>7</v>
      </c>
      <c r="S3682" s="3">
        <v>0</v>
      </c>
      <c r="T3682" s="3">
        <v>0</v>
      </c>
      <c r="U3682" s="3">
        <v>945.879807703903</v>
      </c>
      <c r="V3682" s="3">
        <v>1</v>
      </c>
      <c r="W3682" s="3" t="str">
        <f>IF(Bank_data3[[#This Row],[credit_risk]]=1,"High Risk","Low Risk")</f>
        <v>High Risk</v>
      </c>
      <c r="X3682" s="3" t="str">
        <f t="shared" si="399"/>
        <v>25-34</v>
      </c>
      <c r="Y3682" s="3" t="str">
        <f t="shared" si="400"/>
        <v>Low Income</v>
      </c>
      <c r="Z3682" s="3" t="str">
        <f t="shared" si="401"/>
        <v>Good</v>
      </c>
      <c r="AA3682" s="27">
        <f t="shared" si="402"/>
        <v>0.25332283042739828</v>
      </c>
      <c r="AB3682" s="3" t="str">
        <f t="shared" si="403"/>
        <v>Medium</v>
      </c>
      <c r="AC3682" s="3" t="str">
        <f t="shared" si="404"/>
        <v>Medium</v>
      </c>
      <c r="AD3682" s="3" t="str">
        <f t="shared" si="405"/>
        <v>No</v>
      </c>
    </row>
    <row r="3683" spans="1:30" ht="15" customHeight="1" x14ac:dyDescent="0.3">
      <c r="A3683" s="3" t="s">
        <v>3704</v>
      </c>
      <c r="B3683" s="3">
        <v>45</v>
      </c>
      <c r="C3683" s="3" t="s">
        <v>23</v>
      </c>
      <c r="D3683" s="3" t="s">
        <v>33</v>
      </c>
      <c r="E3683" s="3">
        <v>70879.324403145394</v>
      </c>
      <c r="F3683" s="3">
        <v>163</v>
      </c>
      <c r="G3683" s="3">
        <v>1752.59236087507</v>
      </c>
      <c r="H3683" s="3">
        <v>5</v>
      </c>
      <c r="I3683" s="3">
        <v>889.37496096089296</v>
      </c>
      <c r="J3683" s="3">
        <v>14</v>
      </c>
      <c r="K3683" s="3">
        <v>352.410849674833</v>
      </c>
      <c r="L3683" s="3">
        <v>32</v>
      </c>
      <c r="M3683" s="3">
        <v>6</v>
      </c>
      <c r="N3683" s="3">
        <v>0</v>
      </c>
      <c r="O3683" s="3">
        <v>710</v>
      </c>
      <c r="P3683" s="3">
        <v>5</v>
      </c>
      <c r="Q3683" s="3">
        <v>12680.101054977</v>
      </c>
      <c r="R3683" s="3">
        <v>1</v>
      </c>
      <c r="S3683" s="3">
        <v>0</v>
      </c>
      <c r="T3683" s="3">
        <v>0</v>
      </c>
      <c r="U3683" s="3">
        <v>9826.6513889657999</v>
      </c>
      <c r="V3683" s="3">
        <v>0</v>
      </c>
      <c r="W3683" s="3" t="str">
        <f>IF(Bank_data3[[#This Row],[credit_risk]]=1,"High Risk","Low Risk")</f>
        <v>Low Risk</v>
      </c>
      <c r="X3683" s="3" t="str">
        <f t="shared" si="399"/>
        <v>45-54</v>
      </c>
      <c r="Y3683" s="3" t="str">
        <f t="shared" si="400"/>
        <v>Middle Income</v>
      </c>
      <c r="Z3683" s="3" t="str">
        <f t="shared" si="401"/>
        <v>Good</v>
      </c>
      <c r="AA3683" s="27">
        <f t="shared" si="402"/>
        <v>0.17889703607860993</v>
      </c>
      <c r="AB3683" s="3" t="str">
        <f t="shared" si="403"/>
        <v>Medium</v>
      </c>
      <c r="AC3683" s="3" t="str">
        <f t="shared" si="404"/>
        <v>High</v>
      </c>
      <c r="AD3683" s="3" t="str">
        <f t="shared" si="405"/>
        <v>No</v>
      </c>
    </row>
    <row r="3684" spans="1:30" ht="15" customHeight="1" x14ac:dyDescent="0.3">
      <c r="A3684" s="3" t="s">
        <v>3705</v>
      </c>
      <c r="B3684" s="3">
        <v>56</v>
      </c>
      <c r="C3684" s="3" t="s">
        <v>31</v>
      </c>
      <c r="D3684" s="3" t="s">
        <v>24</v>
      </c>
      <c r="E3684" s="3">
        <v>57442.669085832102</v>
      </c>
      <c r="F3684" s="3">
        <v>29</v>
      </c>
      <c r="G3684" s="3">
        <v>1562.6804258664699</v>
      </c>
      <c r="H3684" s="3">
        <v>8</v>
      </c>
      <c r="I3684" s="3">
        <v>880.24339438339496</v>
      </c>
      <c r="J3684" s="3">
        <v>41</v>
      </c>
      <c r="K3684" s="3">
        <v>295.26608284752302</v>
      </c>
      <c r="L3684" s="3">
        <v>68</v>
      </c>
      <c r="M3684" s="3">
        <v>18</v>
      </c>
      <c r="N3684" s="3">
        <v>1</v>
      </c>
      <c r="O3684" s="3">
        <v>810</v>
      </c>
      <c r="P3684" s="3">
        <v>0</v>
      </c>
      <c r="Q3684" s="3">
        <v>13160.4176793554</v>
      </c>
      <c r="R3684" s="3">
        <v>1</v>
      </c>
      <c r="S3684" s="3">
        <v>0</v>
      </c>
      <c r="T3684" s="3">
        <v>1</v>
      </c>
      <c r="U3684" s="3">
        <v>2469.59625736508</v>
      </c>
      <c r="V3684" s="3">
        <v>1</v>
      </c>
      <c r="W3684" s="3" t="str">
        <f>IF(Bank_data3[[#This Row],[credit_risk]]=1,"High Risk","Low Risk")</f>
        <v>High Risk</v>
      </c>
      <c r="X3684" s="3" t="str">
        <f t="shared" si="399"/>
        <v>55+</v>
      </c>
      <c r="Y3684" s="3" t="str">
        <f t="shared" si="400"/>
        <v>Middle Income</v>
      </c>
      <c r="Z3684" s="3" t="str">
        <f t="shared" si="401"/>
        <v>Excellent</v>
      </c>
      <c r="AA3684" s="27">
        <f t="shared" si="402"/>
        <v>0.22910526075469811</v>
      </c>
      <c r="AB3684" s="3" t="str">
        <f t="shared" si="403"/>
        <v>Medium</v>
      </c>
      <c r="AC3684" s="3" t="str">
        <f t="shared" si="404"/>
        <v>High</v>
      </c>
      <c r="AD3684" s="3" t="str">
        <f t="shared" si="405"/>
        <v>No</v>
      </c>
    </row>
    <row r="3685" spans="1:30" ht="15" customHeight="1" x14ac:dyDescent="0.3">
      <c r="A3685" s="3" t="s">
        <v>3706</v>
      </c>
      <c r="B3685" s="3">
        <v>40</v>
      </c>
      <c r="C3685" s="3" t="s">
        <v>23</v>
      </c>
      <c r="D3685" s="3" t="s">
        <v>33</v>
      </c>
      <c r="E3685" s="3">
        <v>23394.7563693343</v>
      </c>
      <c r="F3685" s="3">
        <v>42</v>
      </c>
      <c r="G3685" s="3">
        <v>1772.5492198469501</v>
      </c>
      <c r="H3685" s="3">
        <v>0</v>
      </c>
      <c r="I3685" s="3">
        <v>853.11219934142503</v>
      </c>
      <c r="J3685" s="3">
        <v>1</v>
      </c>
      <c r="K3685" s="3">
        <v>168.04466927645501</v>
      </c>
      <c r="L3685" s="3">
        <v>45</v>
      </c>
      <c r="M3685" s="3">
        <v>13</v>
      </c>
      <c r="N3685" s="3">
        <v>2</v>
      </c>
      <c r="O3685" s="3">
        <v>407</v>
      </c>
      <c r="P3685" s="3">
        <v>3</v>
      </c>
      <c r="Q3685" s="3">
        <v>12445.203464275301</v>
      </c>
      <c r="R3685" s="3">
        <v>4</v>
      </c>
      <c r="S3685" s="3">
        <v>0</v>
      </c>
      <c r="T3685" s="3">
        <v>0</v>
      </c>
      <c r="U3685" s="3">
        <v>17974.348461001398</v>
      </c>
      <c r="V3685" s="3">
        <v>1</v>
      </c>
      <c r="W3685" s="3" t="str">
        <f>IF(Bank_data3[[#This Row],[credit_risk]]=1,"High Risk","Low Risk")</f>
        <v>High Risk</v>
      </c>
      <c r="X3685" s="3" t="str">
        <f t="shared" si="399"/>
        <v>35-44</v>
      </c>
      <c r="Y3685" s="3" t="str">
        <f t="shared" si="400"/>
        <v>Low Income</v>
      </c>
      <c r="Z3685" s="3" t="str">
        <f t="shared" si="401"/>
        <v>Poor</v>
      </c>
      <c r="AA3685" s="27">
        <f t="shared" si="402"/>
        <v>0.53196550833025114</v>
      </c>
      <c r="AB3685" s="3" t="str">
        <f t="shared" si="403"/>
        <v>Medium</v>
      </c>
      <c r="AC3685" s="3" t="str">
        <f t="shared" si="404"/>
        <v>High</v>
      </c>
      <c r="AD3685" s="3" t="str">
        <f t="shared" si="405"/>
        <v>No</v>
      </c>
    </row>
    <row r="3686" spans="1:30" ht="15" customHeight="1" x14ac:dyDescent="0.3">
      <c r="A3686" s="3" t="s">
        <v>3707</v>
      </c>
      <c r="B3686" s="3">
        <v>68</v>
      </c>
      <c r="C3686" s="3" t="s">
        <v>28</v>
      </c>
      <c r="D3686" s="3" t="s">
        <v>33</v>
      </c>
      <c r="E3686" s="3">
        <v>54372.990422314702</v>
      </c>
      <c r="F3686" s="3">
        <v>28</v>
      </c>
      <c r="G3686" s="3">
        <v>1633.4961726803899</v>
      </c>
      <c r="H3686" s="3">
        <v>10</v>
      </c>
      <c r="I3686" s="3">
        <v>575.35450834429503</v>
      </c>
      <c r="J3686" s="3">
        <v>23</v>
      </c>
      <c r="K3686" s="3">
        <v>662.31149384968501</v>
      </c>
      <c r="L3686" s="3">
        <v>76</v>
      </c>
      <c r="M3686" s="3">
        <v>14</v>
      </c>
      <c r="N3686" s="3">
        <v>6</v>
      </c>
      <c r="O3686" s="3">
        <v>404</v>
      </c>
      <c r="P3686" s="3">
        <v>3</v>
      </c>
      <c r="Q3686" s="3">
        <v>11780.0163565537</v>
      </c>
      <c r="R3686" s="3">
        <v>6</v>
      </c>
      <c r="S3686" s="3">
        <v>0</v>
      </c>
      <c r="T3686" s="3">
        <v>0</v>
      </c>
      <c r="U3686" s="3">
        <v>1146.8746119970899</v>
      </c>
      <c r="V3686" s="3">
        <v>1</v>
      </c>
      <c r="W3686" s="3" t="str">
        <f>IF(Bank_data3[[#This Row],[credit_risk]]=1,"High Risk","Low Risk")</f>
        <v>High Risk</v>
      </c>
      <c r="X3686" s="3" t="str">
        <f t="shared" si="399"/>
        <v>55+</v>
      </c>
      <c r="Y3686" s="3" t="str">
        <f t="shared" si="400"/>
        <v>Middle Income</v>
      </c>
      <c r="Z3686" s="3" t="str">
        <f t="shared" si="401"/>
        <v>Poor</v>
      </c>
      <c r="AA3686" s="27">
        <f t="shared" si="402"/>
        <v>0.2166519859411517</v>
      </c>
      <c r="AB3686" s="3" t="str">
        <f t="shared" si="403"/>
        <v>Medium</v>
      </c>
      <c r="AC3686" s="3" t="str">
        <f t="shared" si="404"/>
        <v>High</v>
      </c>
      <c r="AD3686" s="3" t="str">
        <f t="shared" si="405"/>
        <v>No</v>
      </c>
    </row>
    <row r="3687" spans="1:30" ht="15" customHeight="1" x14ac:dyDescent="0.3">
      <c r="A3687" s="3" t="s">
        <v>3708</v>
      </c>
      <c r="B3687" s="3">
        <v>50</v>
      </c>
      <c r="C3687" s="3" t="s">
        <v>31</v>
      </c>
      <c r="D3687" s="3" t="s">
        <v>26</v>
      </c>
      <c r="E3687" s="3">
        <v>10946.334520678</v>
      </c>
      <c r="F3687" s="3">
        <v>85</v>
      </c>
      <c r="G3687" s="3">
        <v>1481.4176671760399</v>
      </c>
      <c r="H3687" s="3">
        <v>0</v>
      </c>
      <c r="I3687" s="3">
        <v>742.58133691891601</v>
      </c>
      <c r="J3687" s="3">
        <v>44</v>
      </c>
      <c r="K3687" s="3">
        <v>456.74038599986602</v>
      </c>
      <c r="L3687" s="3">
        <v>54</v>
      </c>
      <c r="M3687" s="3">
        <v>15</v>
      </c>
      <c r="N3687" s="3">
        <v>9</v>
      </c>
      <c r="O3687" s="3">
        <v>854</v>
      </c>
      <c r="P3687" s="3">
        <v>4</v>
      </c>
      <c r="Q3687" s="3">
        <v>13136.955153418699</v>
      </c>
      <c r="R3687" s="3">
        <v>0</v>
      </c>
      <c r="S3687" s="3">
        <v>0</v>
      </c>
      <c r="T3687" s="3">
        <v>0</v>
      </c>
      <c r="U3687" s="3">
        <v>2550.4610093513102</v>
      </c>
      <c r="V3687" s="3">
        <v>0</v>
      </c>
      <c r="W3687" s="3" t="str">
        <f>IF(Bank_data3[[#This Row],[credit_risk]]=1,"High Risk","Low Risk")</f>
        <v>Low Risk</v>
      </c>
      <c r="X3687" s="3" t="str">
        <f t="shared" si="399"/>
        <v>45-54</v>
      </c>
      <c r="Y3687" s="3" t="str">
        <f t="shared" si="400"/>
        <v>Low Income</v>
      </c>
      <c r="Z3687" s="3" t="str">
        <f t="shared" si="401"/>
        <v>Excellent</v>
      </c>
      <c r="AA3687" s="27">
        <f t="shared" si="402"/>
        <v>1.2001236695811317</v>
      </c>
      <c r="AB3687" s="3" t="str">
        <f t="shared" si="403"/>
        <v>Medium</v>
      </c>
      <c r="AC3687" s="3" t="str">
        <f t="shared" si="404"/>
        <v>High</v>
      </c>
      <c r="AD3687" s="3" t="str">
        <f t="shared" si="405"/>
        <v>No</v>
      </c>
    </row>
    <row r="3688" spans="1:30" ht="15" customHeight="1" x14ac:dyDescent="0.3">
      <c r="A3688" s="3" t="s">
        <v>3709</v>
      </c>
      <c r="B3688" s="3">
        <v>44</v>
      </c>
      <c r="C3688" s="3" t="s">
        <v>23</v>
      </c>
      <c r="D3688" s="3" t="s">
        <v>24</v>
      </c>
      <c r="E3688" s="3">
        <v>62850.433381859497</v>
      </c>
      <c r="F3688" s="3">
        <v>175</v>
      </c>
      <c r="G3688" s="3">
        <v>1627.63485842916</v>
      </c>
      <c r="H3688" s="3">
        <v>5</v>
      </c>
      <c r="I3688" s="3">
        <v>811.07190566262</v>
      </c>
      <c r="J3688" s="3">
        <v>9</v>
      </c>
      <c r="K3688" s="3">
        <v>365.16560410439502</v>
      </c>
      <c r="L3688" s="3">
        <v>69</v>
      </c>
      <c r="M3688" s="3">
        <v>14</v>
      </c>
      <c r="N3688" s="3">
        <v>2</v>
      </c>
      <c r="O3688" s="3">
        <v>588</v>
      </c>
      <c r="P3688" s="3">
        <v>4</v>
      </c>
      <c r="Q3688" s="3">
        <v>15101.7817245362</v>
      </c>
      <c r="R3688" s="3">
        <v>5</v>
      </c>
      <c r="S3688" s="3">
        <v>1</v>
      </c>
      <c r="T3688" s="3">
        <v>0</v>
      </c>
      <c r="U3688" s="3">
        <v>10028.8502456673</v>
      </c>
      <c r="V3688" s="3">
        <v>1</v>
      </c>
      <c r="W3688" s="3" t="str">
        <f>IF(Bank_data3[[#This Row],[credit_risk]]=1,"High Risk","Low Risk")</f>
        <v>High Risk</v>
      </c>
      <c r="X3688" s="3" t="str">
        <f t="shared" si="399"/>
        <v>35-44</v>
      </c>
      <c r="Y3688" s="3" t="str">
        <f t="shared" si="400"/>
        <v>Middle Income</v>
      </c>
      <c r="Z3688" s="3" t="str">
        <f t="shared" si="401"/>
        <v>Fair</v>
      </c>
      <c r="AA3688" s="27">
        <f t="shared" si="402"/>
        <v>0.240281266364267</v>
      </c>
      <c r="AB3688" s="3" t="str">
        <f t="shared" si="403"/>
        <v>Medium</v>
      </c>
      <c r="AC3688" s="3" t="str">
        <f t="shared" si="404"/>
        <v>High</v>
      </c>
      <c r="AD3688" s="3" t="str">
        <f t="shared" si="405"/>
        <v>No</v>
      </c>
    </row>
    <row r="3689" spans="1:30" ht="15" customHeight="1" x14ac:dyDescent="0.3">
      <c r="A3689" s="3" t="s">
        <v>3710</v>
      </c>
      <c r="B3689" s="3">
        <v>42</v>
      </c>
      <c r="C3689" s="3" t="s">
        <v>31</v>
      </c>
      <c r="D3689" s="3" t="s">
        <v>24</v>
      </c>
      <c r="E3689" s="3">
        <v>45796.072215625099</v>
      </c>
      <c r="F3689" s="3">
        <v>233</v>
      </c>
      <c r="G3689" s="3">
        <v>1210.77123608646</v>
      </c>
      <c r="H3689" s="3">
        <v>1</v>
      </c>
      <c r="I3689" s="3">
        <v>868.37613886560905</v>
      </c>
      <c r="J3689" s="3">
        <v>31</v>
      </c>
      <c r="K3689" s="3">
        <v>337.13179360670802</v>
      </c>
      <c r="L3689" s="3">
        <v>50</v>
      </c>
      <c r="M3689" s="3">
        <v>5</v>
      </c>
      <c r="N3689" s="3">
        <v>8</v>
      </c>
      <c r="O3689" s="3">
        <v>726</v>
      </c>
      <c r="P3689" s="3">
        <v>3</v>
      </c>
      <c r="Q3689" s="3">
        <v>7764.6313891147802</v>
      </c>
      <c r="R3689" s="3">
        <v>7</v>
      </c>
      <c r="S3689" s="3">
        <v>0</v>
      </c>
      <c r="T3689" s="3">
        <v>0</v>
      </c>
      <c r="U3689" s="3">
        <v>8556.7512079961398</v>
      </c>
      <c r="V3689" s="3">
        <v>1</v>
      </c>
      <c r="W3689" s="3" t="str">
        <f>IF(Bank_data3[[#This Row],[credit_risk]]=1,"High Risk","Low Risk")</f>
        <v>High Risk</v>
      </c>
      <c r="X3689" s="3" t="str">
        <f t="shared" si="399"/>
        <v>35-44</v>
      </c>
      <c r="Y3689" s="3" t="str">
        <f t="shared" si="400"/>
        <v>Low Income</v>
      </c>
      <c r="Z3689" s="3" t="str">
        <f t="shared" si="401"/>
        <v>Good</v>
      </c>
      <c r="AA3689" s="27">
        <f t="shared" si="402"/>
        <v>0.16954797679058548</v>
      </c>
      <c r="AB3689" s="3" t="str">
        <f t="shared" si="403"/>
        <v>Medium</v>
      </c>
      <c r="AC3689" s="3" t="str">
        <f t="shared" si="404"/>
        <v>High</v>
      </c>
      <c r="AD3689" s="3" t="str">
        <f t="shared" si="405"/>
        <v>No</v>
      </c>
    </row>
    <row r="3690" spans="1:30" ht="15" customHeight="1" x14ac:dyDescent="0.3">
      <c r="A3690" s="3" t="s">
        <v>3711</v>
      </c>
      <c r="B3690" s="3">
        <v>43</v>
      </c>
      <c r="C3690" s="3" t="s">
        <v>31</v>
      </c>
      <c r="D3690" s="3" t="s">
        <v>24</v>
      </c>
      <c r="E3690" s="3">
        <v>84299.948008587206</v>
      </c>
      <c r="F3690" s="3">
        <v>175</v>
      </c>
      <c r="G3690" s="3">
        <v>1167.4502732974699</v>
      </c>
      <c r="H3690" s="3">
        <v>7</v>
      </c>
      <c r="I3690" s="3">
        <v>777.01183451755401</v>
      </c>
      <c r="J3690" s="3">
        <v>16</v>
      </c>
      <c r="K3690" s="3">
        <v>531.42393221756902</v>
      </c>
      <c r="L3690" s="3">
        <v>24</v>
      </c>
      <c r="M3690" s="3">
        <v>5</v>
      </c>
      <c r="N3690" s="3">
        <v>8</v>
      </c>
      <c r="O3690" s="3">
        <v>589</v>
      </c>
      <c r="P3690" s="3">
        <v>2</v>
      </c>
      <c r="Q3690" s="3">
        <v>14817.5852903374</v>
      </c>
      <c r="R3690" s="3">
        <v>5</v>
      </c>
      <c r="S3690" s="3">
        <v>1</v>
      </c>
      <c r="T3690" s="3">
        <v>0</v>
      </c>
      <c r="U3690" s="3">
        <v>13776.2305887412</v>
      </c>
      <c r="V3690" s="3">
        <v>1</v>
      </c>
      <c r="W3690" s="3" t="str">
        <f>IF(Bank_data3[[#This Row],[credit_risk]]=1,"High Risk","Low Risk")</f>
        <v>High Risk</v>
      </c>
      <c r="X3690" s="3" t="str">
        <f t="shared" si="399"/>
        <v>35-44</v>
      </c>
      <c r="Y3690" s="3" t="str">
        <f t="shared" si="400"/>
        <v>Middle Income</v>
      </c>
      <c r="Z3690" s="3" t="str">
        <f t="shared" si="401"/>
        <v>Fair</v>
      </c>
      <c r="AA3690" s="27">
        <f t="shared" si="402"/>
        <v>0.17577217590724978</v>
      </c>
      <c r="AB3690" s="3" t="str">
        <f t="shared" si="403"/>
        <v>Medium</v>
      </c>
      <c r="AC3690" s="3" t="str">
        <f t="shared" si="404"/>
        <v>Medium</v>
      </c>
      <c r="AD3690" s="3" t="str">
        <f t="shared" si="405"/>
        <v>No</v>
      </c>
    </row>
    <row r="3691" spans="1:30" ht="15" customHeight="1" x14ac:dyDescent="0.3">
      <c r="A3691" s="3" t="s">
        <v>3712</v>
      </c>
      <c r="B3691" s="3">
        <v>57</v>
      </c>
      <c r="C3691" s="3" t="s">
        <v>23</v>
      </c>
      <c r="D3691" s="3" t="s">
        <v>26</v>
      </c>
      <c r="E3691" s="3">
        <v>58813.362764422702</v>
      </c>
      <c r="F3691" s="3">
        <v>28</v>
      </c>
      <c r="G3691" s="3">
        <v>1578.7197838176601</v>
      </c>
      <c r="H3691" s="3">
        <v>6</v>
      </c>
      <c r="I3691" s="3">
        <v>1055.3566473445601</v>
      </c>
      <c r="J3691" s="3">
        <v>9</v>
      </c>
      <c r="K3691" s="3">
        <v>338.96370769090299</v>
      </c>
      <c r="L3691" s="3">
        <v>22</v>
      </c>
      <c r="M3691" s="3">
        <v>5</v>
      </c>
      <c r="N3691" s="3">
        <v>7</v>
      </c>
      <c r="O3691" s="3">
        <v>633</v>
      </c>
      <c r="P3691" s="3">
        <v>5</v>
      </c>
      <c r="Q3691" s="3">
        <v>15088.2024288173</v>
      </c>
      <c r="R3691" s="3">
        <v>2</v>
      </c>
      <c r="S3691" s="3">
        <v>0</v>
      </c>
      <c r="T3691" s="3">
        <v>0</v>
      </c>
      <c r="U3691" s="3">
        <v>10032.615142975699</v>
      </c>
      <c r="V3691" s="3">
        <v>0</v>
      </c>
      <c r="W3691" s="3" t="str">
        <f>IF(Bank_data3[[#This Row],[credit_risk]]=1,"High Risk","Low Risk")</f>
        <v>Low Risk</v>
      </c>
      <c r="X3691" s="3" t="str">
        <f t="shared" si="399"/>
        <v>55+</v>
      </c>
      <c r="Y3691" s="3" t="str">
        <f t="shared" si="400"/>
        <v>Middle Income</v>
      </c>
      <c r="Z3691" s="3" t="str">
        <f t="shared" si="401"/>
        <v>Fair</v>
      </c>
      <c r="AA3691" s="27">
        <f t="shared" si="402"/>
        <v>0.25654378052234811</v>
      </c>
      <c r="AB3691" s="3" t="str">
        <f t="shared" si="403"/>
        <v>Medium</v>
      </c>
      <c r="AC3691" s="3" t="str">
        <f t="shared" si="404"/>
        <v>Medium</v>
      </c>
      <c r="AD3691" s="3" t="str">
        <f t="shared" si="405"/>
        <v>No</v>
      </c>
    </row>
    <row r="3692" spans="1:30" ht="15" customHeight="1" x14ac:dyDescent="0.3">
      <c r="A3692" s="3" t="s">
        <v>3713</v>
      </c>
      <c r="B3692" s="3">
        <v>47</v>
      </c>
      <c r="C3692" s="3" t="s">
        <v>31</v>
      </c>
      <c r="D3692" s="3" t="s">
        <v>24</v>
      </c>
      <c r="E3692" s="3">
        <v>66635.268638430804</v>
      </c>
      <c r="F3692" s="3">
        <v>72</v>
      </c>
      <c r="G3692" s="3">
        <v>10</v>
      </c>
      <c r="H3692" s="3">
        <v>5</v>
      </c>
      <c r="I3692" s="3">
        <v>832.68543955282996</v>
      </c>
      <c r="J3692" s="3">
        <v>21</v>
      </c>
      <c r="K3692" s="3">
        <v>482.959854811681</v>
      </c>
      <c r="L3692" s="3">
        <v>49</v>
      </c>
      <c r="M3692" s="3">
        <v>11</v>
      </c>
      <c r="N3692" s="3">
        <v>8</v>
      </c>
      <c r="O3692" s="3">
        <v>319</v>
      </c>
      <c r="P3692" s="3">
        <v>0</v>
      </c>
      <c r="Q3692" s="3">
        <v>13409.9766307636</v>
      </c>
      <c r="R3692" s="3">
        <v>3</v>
      </c>
      <c r="S3692" s="3">
        <v>0</v>
      </c>
      <c r="T3692" s="3">
        <v>0</v>
      </c>
      <c r="U3692" s="3">
        <v>13102.9250835404</v>
      </c>
      <c r="V3692" s="3">
        <v>1</v>
      </c>
      <c r="W3692" s="3" t="str">
        <f>IF(Bank_data3[[#This Row],[credit_risk]]=1,"High Risk","Low Risk")</f>
        <v>High Risk</v>
      </c>
      <c r="X3692" s="3" t="str">
        <f t="shared" si="399"/>
        <v>45-54</v>
      </c>
      <c r="Y3692" s="3" t="str">
        <f t="shared" si="400"/>
        <v>Middle Income</v>
      </c>
      <c r="Z3692" s="3" t="str">
        <f t="shared" si="401"/>
        <v>Poor</v>
      </c>
      <c r="AA3692" s="27">
        <f t="shared" si="402"/>
        <v>0.20124442963571418</v>
      </c>
      <c r="AB3692" s="3" t="str">
        <f t="shared" si="403"/>
        <v>Low</v>
      </c>
      <c r="AC3692" s="3" t="str">
        <f t="shared" si="404"/>
        <v>High</v>
      </c>
      <c r="AD3692" s="3" t="str">
        <f t="shared" si="405"/>
        <v>No</v>
      </c>
    </row>
    <row r="3693" spans="1:30" ht="15" customHeight="1" x14ac:dyDescent="0.3">
      <c r="A3693" s="3" t="s">
        <v>3714</v>
      </c>
      <c r="B3693" s="3">
        <v>40</v>
      </c>
      <c r="C3693" s="3" t="s">
        <v>31</v>
      </c>
      <c r="D3693" s="3" t="s">
        <v>26</v>
      </c>
      <c r="E3693" s="3">
        <v>31113.981499153699</v>
      </c>
      <c r="F3693" s="3">
        <v>69</v>
      </c>
      <c r="G3693" s="3">
        <v>1203.3289525002201</v>
      </c>
      <c r="H3693" s="3">
        <v>3</v>
      </c>
      <c r="I3693" s="3">
        <v>870.46408866756497</v>
      </c>
      <c r="J3693" s="3">
        <v>5</v>
      </c>
      <c r="K3693" s="3">
        <v>619.38584027804404</v>
      </c>
      <c r="L3693" s="3">
        <v>45</v>
      </c>
      <c r="M3693" s="3">
        <v>1</v>
      </c>
      <c r="N3693" s="3">
        <v>7</v>
      </c>
      <c r="O3693" s="3">
        <v>617</v>
      </c>
      <c r="P3693" s="3">
        <v>0</v>
      </c>
      <c r="Q3693" s="3">
        <v>21457.779667357099</v>
      </c>
      <c r="R3693" s="3">
        <v>1</v>
      </c>
      <c r="S3693" s="3">
        <v>0</v>
      </c>
      <c r="T3693" s="3">
        <v>0</v>
      </c>
      <c r="U3693" s="3">
        <v>15199.909020519801</v>
      </c>
      <c r="V3693" s="3">
        <v>0</v>
      </c>
      <c r="W3693" s="3" t="str">
        <f>IF(Bank_data3[[#This Row],[credit_risk]]=1,"High Risk","Low Risk")</f>
        <v>Low Risk</v>
      </c>
      <c r="X3693" s="3" t="str">
        <f t="shared" si="399"/>
        <v>35-44</v>
      </c>
      <c r="Y3693" s="3" t="str">
        <f t="shared" si="400"/>
        <v>Low Income</v>
      </c>
      <c r="Z3693" s="3" t="str">
        <f t="shared" si="401"/>
        <v>Fair</v>
      </c>
      <c r="AA3693" s="27">
        <f t="shared" si="402"/>
        <v>0.68965071757019436</v>
      </c>
      <c r="AB3693" s="3" t="str">
        <f t="shared" si="403"/>
        <v>Medium</v>
      </c>
      <c r="AC3693" s="3" t="str">
        <f t="shared" si="404"/>
        <v>High</v>
      </c>
      <c r="AD3693" s="3" t="str">
        <f t="shared" si="405"/>
        <v>No</v>
      </c>
    </row>
    <row r="3694" spans="1:30" ht="15" customHeight="1" x14ac:dyDescent="0.3">
      <c r="A3694" s="3" t="s">
        <v>3715</v>
      </c>
      <c r="B3694" s="3">
        <v>62</v>
      </c>
      <c r="C3694" s="3" t="s">
        <v>31</v>
      </c>
      <c r="D3694" s="3" t="s">
        <v>33</v>
      </c>
      <c r="E3694" s="3">
        <v>62322.345050645301</v>
      </c>
      <c r="F3694" s="3">
        <v>8</v>
      </c>
      <c r="G3694" s="3">
        <v>935.06227544487103</v>
      </c>
      <c r="H3694" s="3">
        <v>8</v>
      </c>
      <c r="I3694" s="3">
        <v>666.07167809096904</v>
      </c>
      <c r="J3694" s="3">
        <v>26</v>
      </c>
      <c r="K3694" s="3">
        <v>586.09397701658997</v>
      </c>
      <c r="L3694" s="3">
        <v>76</v>
      </c>
      <c r="M3694" s="3">
        <v>3</v>
      </c>
      <c r="N3694" s="3">
        <v>8</v>
      </c>
      <c r="O3694" s="3">
        <v>762</v>
      </c>
      <c r="P3694" s="3">
        <v>4</v>
      </c>
      <c r="Q3694" s="3">
        <v>13297.7806183389</v>
      </c>
      <c r="R3694" s="3">
        <v>1</v>
      </c>
      <c r="S3694" s="3">
        <v>0</v>
      </c>
      <c r="T3694" s="3">
        <v>0</v>
      </c>
      <c r="U3694" s="3">
        <v>6589.8784611004603</v>
      </c>
      <c r="V3694" s="3">
        <v>0</v>
      </c>
      <c r="W3694" s="3" t="str">
        <f>IF(Bank_data3[[#This Row],[credit_risk]]=1,"High Risk","Low Risk")</f>
        <v>Low Risk</v>
      </c>
      <c r="X3694" s="3" t="str">
        <f t="shared" si="399"/>
        <v>55+</v>
      </c>
      <c r="Y3694" s="3" t="str">
        <f t="shared" si="400"/>
        <v>Middle Income</v>
      </c>
      <c r="Z3694" s="3" t="str">
        <f t="shared" si="401"/>
        <v>Very Good</v>
      </c>
      <c r="AA3694" s="27">
        <f t="shared" si="402"/>
        <v>0.21337099249928196</v>
      </c>
      <c r="AB3694" s="3" t="str">
        <f t="shared" si="403"/>
        <v>Low</v>
      </c>
      <c r="AC3694" s="3" t="str">
        <f t="shared" si="404"/>
        <v>High</v>
      </c>
      <c r="AD3694" s="3" t="str">
        <f t="shared" si="405"/>
        <v>No</v>
      </c>
    </row>
    <row r="3695" spans="1:30" ht="15" customHeight="1" x14ac:dyDescent="0.3">
      <c r="A3695" s="3" t="s">
        <v>3716</v>
      </c>
      <c r="B3695" s="3">
        <v>37</v>
      </c>
      <c r="C3695" s="3" t="s">
        <v>31</v>
      </c>
      <c r="D3695" s="3" t="s">
        <v>33</v>
      </c>
      <c r="E3695" s="3">
        <v>38468.155593150303</v>
      </c>
      <c r="F3695" s="3">
        <v>30</v>
      </c>
      <c r="G3695" s="3">
        <v>836.22793348144705</v>
      </c>
      <c r="H3695" s="3">
        <v>6</v>
      </c>
      <c r="I3695" s="3">
        <v>431.64532568495201</v>
      </c>
      <c r="J3695" s="3">
        <v>19</v>
      </c>
      <c r="K3695" s="3">
        <v>859.441939614224</v>
      </c>
      <c r="L3695" s="3">
        <v>43</v>
      </c>
      <c r="M3695" s="3">
        <v>5</v>
      </c>
      <c r="N3695" s="3">
        <v>3</v>
      </c>
      <c r="O3695" s="3">
        <v>301</v>
      </c>
      <c r="P3695" s="3">
        <v>5</v>
      </c>
      <c r="Q3695" s="3">
        <v>14188.3727184457</v>
      </c>
      <c r="R3695" s="3">
        <v>3</v>
      </c>
      <c r="S3695" s="3">
        <v>0</v>
      </c>
      <c r="T3695" s="3">
        <v>0</v>
      </c>
      <c r="U3695" s="3">
        <v>500</v>
      </c>
      <c r="V3695" s="3">
        <v>1</v>
      </c>
      <c r="W3695" s="3" t="str">
        <f>IF(Bank_data3[[#This Row],[credit_risk]]=1,"High Risk","Low Risk")</f>
        <v>High Risk</v>
      </c>
      <c r="X3695" s="3" t="str">
        <f t="shared" si="399"/>
        <v>35-44</v>
      </c>
      <c r="Y3695" s="3" t="str">
        <f t="shared" si="400"/>
        <v>Low Income</v>
      </c>
      <c r="Z3695" s="3" t="str">
        <f t="shared" si="401"/>
        <v>Poor</v>
      </c>
      <c r="AA3695" s="27">
        <f t="shared" si="402"/>
        <v>0.36883423443811025</v>
      </c>
      <c r="AB3695" s="3" t="str">
        <f t="shared" si="403"/>
        <v>Low</v>
      </c>
      <c r="AC3695" s="3" t="str">
        <f t="shared" si="404"/>
        <v>High</v>
      </c>
      <c r="AD3695" s="3" t="str">
        <f t="shared" si="405"/>
        <v>No</v>
      </c>
    </row>
    <row r="3696" spans="1:30" ht="15" customHeight="1" x14ac:dyDescent="0.3">
      <c r="A3696" s="3" t="s">
        <v>3717</v>
      </c>
      <c r="B3696" s="3">
        <v>55</v>
      </c>
      <c r="C3696" s="3" t="s">
        <v>28</v>
      </c>
      <c r="D3696" s="3" t="s">
        <v>24</v>
      </c>
      <c r="E3696" s="3">
        <v>69629.318145368001</v>
      </c>
      <c r="F3696" s="3">
        <v>197</v>
      </c>
      <c r="G3696" s="3">
        <v>1247.8200550947599</v>
      </c>
      <c r="H3696" s="3">
        <v>6</v>
      </c>
      <c r="I3696" s="3">
        <v>853.91012575636501</v>
      </c>
      <c r="J3696" s="3">
        <v>0</v>
      </c>
      <c r="K3696" s="3">
        <v>744.59087049861796</v>
      </c>
      <c r="L3696" s="3">
        <v>12</v>
      </c>
      <c r="M3696" s="3">
        <v>9</v>
      </c>
      <c r="N3696" s="3">
        <v>3</v>
      </c>
      <c r="O3696" s="3">
        <v>515</v>
      </c>
      <c r="P3696" s="3">
        <v>0</v>
      </c>
      <c r="Q3696" s="3">
        <v>6136.5277080772903</v>
      </c>
      <c r="R3696" s="3">
        <v>3</v>
      </c>
      <c r="S3696" s="3">
        <v>0</v>
      </c>
      <c r="T3696" s="3">
        <v>0</v>
      </c>
      <c r="U3696" s="3">
        <v>14552.040816815001</v>
      </c>
      <c r="V3696" s="3">
        <v>1</v>
      </c>
      <c r="W3696" s="3" t="str">
        <f>IF(Bank_data3[[#This Row],[credit_risk]]=1,"High Risk","Low Risk")</f>
        <v>High Risk</v>
      </c>
      <c r="X3696" s="3" t="str">
        <f t="shared" si="399"/>
        <v>55+</v>
      </c>
      <c r="Y3696" s="3" t="str">
        <f t="shared" si="400"/>
        <v>Middle Income</v>
      </c>
      <c r="Z3696" s="3" t="str">
        <f t="shared" si="401"/>
        <v>Poor</v>
      </c>
      <c r="AA3696" s="27">
        <f t="shared" si="402"/>
        <v>8.8131377292332641E-2</v>
      </c>
      <c r="AB3696" s="3" t="str">
        <f t="shared" si="403"/>
        <v>Medium</v>
      </c>
      <c r="AC3696" s="3" t="str">
        <f t="shared" si="404"/>
        <v>Medium</v>
      </c>
      <c r="AD3696" s="3" t="str">
        <f t="shared" si="405"/>
        <v>No</v>
      </c>
    </row>
    <row r="3697" spans="1:30" ht="15" customHeight="1" x14ac:dyDescent="0.3">
      <c r="A3697" s="3" t="s">
        <v>3718</v>
      </c>
      <c r="B3697" s="3">
        <v>54</v>
      </c>
      <c r="C3697" s="3" t="s">
        <v>31</v>
      </c>
      <c r="D3697" s="3" t="s">
        <v>33</v>
      </c>
      <c r="E3697" s="3">
        <v>29869.6599319913</v>
      </c>
      <c r="F3697" s="3">
        <v>15</v>
      </c>
      <c r="G3697" s="3">
        <v>427.73343530628603</v>
      </c>
      <c r="H3697" s="3">
        <v>4</v>
      </c>
      <c r="I3697" s="3">
        <v>1222.6061153870301</v>
      </c>
      <c r="J3697" s="3">
        <v>16</v>
      </c>
      <c r="K3697" s="3">
        <v>582.62785845906899</v>
      </c>
      <c r="L3697" s="3">
        <v>70</v>
      </c>
      <c r="M3697" s="3">
        <v>18</v>
      </c>
      <c r="N3697" s="3">
        <v>4</v>
      </c>
      <c r="O3697" s="3">
        <v>899</v>
      </c>
      <c r="P3697" s="3">
        <v>2</v>
      </c>
      <c r="Q3697" s="3">
        <v>18239.744178843601</v>
      </c>
      <c r="R3697" s="3">
        <v>1</v>
      </c>
      <c r="S3697" s="3">
        <v>1</v>
      </c>
      <c r="T3697" s="3">
        <v>0</v>
      </c>
      <c r="U3697" s="3">
        <v>12203.244126932899</v>
      </c>
      <c r="V3697" s="3">
        <v>1</v>
      </c>
      <c r="W3697" s="3" t="str">
        <f>IF(Bank_data3[[#This Row],[credit_risk]]=1,"High Risk","Low Risk")</f>
        <v>High Risk</v>
      </c>
      <c r="X3697" s="3" t="str">
        <f t="shared" si="399"/>
        <v>45-54</v>
      </c>
      <c r="Y3697" s="3" t="str">
        <f t="shared" si="400"/>
        <v>Low Income</v>
      </c>
      <c r="Z3697" s="3" t="str">
        <f t="shared" si="401"/>
        <v>Excellent</v>
      </c>
      <c r="AA3697" s="27">
        <f t="shared" si="402"/>
        <v>0.61064452090759458</v>
      </c>
      <c r="AB3697" s="3" t="str">
        <f t="shared" si="403"/>
        <v>Low</v>
      </c>
      <c r="AC3697" s="3" t="str">
        <f t="shared" si="404"/>
        <v>High</v>
      </c>
      <c r="AD3697" s="3" t="str">
        <f t="shared" si="405"/>
        <v>No</v>
      </c>
    </row>
    <row r="3698" spans="1:30" ht="15" customHeight="1" x14ac:dyDescent="0.3">
      <c r="A3698" s="3" t="s">
        <v>3719</v>
      </c>
      <c r="B3698" s="3">
        <v>64</v>
      </c>
      <c r="C3698" s="3" t="s">
        <v>31</v>
      </c>
      <c r="D3698" s="3" t="s">
        <v>33</v>
      </c>
      <c r="E3698" s="3">
        <v>51976.532351424801</v>
      </c>
      <c r="F3698" s="3">
        <v>65</v>
      </c>
      <c r="G3698" s="3">
        <v>1251.6399948327701</v>
      </c>
      <c r="H3698" s="3">
        <v>0</v>
      </c>
      <c r="I3698" s="3">
        <v>955.35143075564497</v>
      </c>
      <c r="J3698" s="3">
        <v>0</v>
      </c>
      <c r="K3698" s="3">
        <v>595.42334147292195</v>
      </c>
      <c r="L3698" s="3">
        <v>47</v>
      </c>
      <c r="M3698" s="3">
        <v>4</v>
      </c>
      <c r="N3698" s="3">
        <v>6</v>
      </c>
      <c r="O3698" s="3">
        <v>552</v>
      </c>
      <c r="P3698" s="3">
        <v>0</v>
      </c>
      <c r="Q3698" s="3">
        <v>23489.253295361799</v>
      </c>
      <c r="R3698" s="3">
        <v>1</v>
      </c>
      <c r="S3698" s="3">
        <v>0</v>
      </c>
      <c r="T3698" s="3">
        <v>0</v>
      </c>
      <c r="U3698" s="3">
        <v>10335.7311073569</v>
      </c>
      <c r="V3698" s="3">
        <v>1</v>
      </c>
      <c r="W3698" s="3" t="str">
        <f>IF(Bank_data3[[#This Row],[credit_risk]]=1,"High Risk","Low Risk")</f>
        <v>High Risk</v>
      </c>
      <c r="X3698" s="3" t="str">
        <f t="shared" si="399"/>
        <v>55+</v>
      </c>
      <c r="Y3698" s="3" t="str">
        <f t="shared" si="400"/>
        <v>Middle Income</v>
      </c>
      <c r="Z3698" s="3" t="str">
        <f t="shared" si="401"/>
        <v>Poor</v>
      </c>
      <c r="AA3698" s="27">
        <f t="shared" si="402"/>
        <v>0.45192036160753812</v>
      </c>
      <c r="AB3698" s="3" t="str">
        <f t="shared" si="403"/>
        <v>Medium</v>
      </c>
      <c r="AC3698" s="3" t="str">
        <f t="shared" si="404"/>
        <v>High</v>
      </c>
      <c r="AD3698" s="3" t="str">
        <f t="shared" si="405"/>
        <v>No</v>
      </c>
    </row>
    <row r="3699" spans="1:30" ht="15" customHeight="1" x14ac:dyDescent="0.3">
      <c r="A3699" s="3" t="s">
        <v>3720</v>
      </c>
      <c r="B3699" s="3">
        <v>28</v>
      </c>
      <c r="C3699" s="3" t="s">
        <v>23</v>
      </c>
      <c r="D3699" s="3" t="s">
        <v>24</v>
      </c>
      <c r="E3699" s="3">
        <v>29158.116225501399</v>
      </c>
      <c r="F3699" s="3">
        <v>15</v>
      </c>
      <c r="G3699" s="3">
        <v>1685.0608754745699</v>
      </c>
      <c r="H3699" s="3">
        <v>1</v>
      </c>
      <c r="I3699" s="3">
        <v>513.87712057482304</v>
      </c>
      <c r="J3699" s="3">
        <v>36</v>
      </c>
      <c r="K3699" s="3">
        <v>990.12905357482805</v>
      </c>
      <c r="L3699" s="3">
        <v>16</v>
      </c>
      <c r="M3699" s="3">
        <v>5</v>
      </c>
      <c r="N3699" s="3">
        <v>8</v>
      </c>
      <c r="O3699" s="3">
        <v>522</v>
      </c>
      <c r="P3699" s="3">
        <v>4</v>
      </c>
      <c r="Q3699" s="3">
        <v>12937.939105535501</v>
      </c>
      <c r="R3699" s="3">
        <v>1</v>
      </c>
      <c r="S3699" s="3">
        <v>0</v>
      </c>
      <c r="T3699" s="3">
        <v>0</v>
      </c>
      <c r="U3699" s="3">
        <v>14587.379129422199</v>
      </c>
      <c r="V3699" s="3">
        <v>1</v>
      </c>
      <c r="W3699" s="3" t="str">
        <f>IF(Bank_data3[[#This Row],[credit_risk]]=1,"High Risk","Low Risk")</f>
        <v>High Risk</v>
      </c>
      <c r="X3699" s="3" t="str">
        <f t="shared" si="399"/>
        <v>25-34</v>
      </c>
      <c r="Y3699" s="3" t="str">
        <f t="shared" si="400"/>
        <v>Low Income</v>
      </c>
      <c r="Z3699" s="3" t="str">
        <f t="shared" si="401"/>
        <v>Poor</v>
      </c>
      <c r="AA3699" s="27">
        <f t="shared" si="402"/>
        <v>0.44371656267081161</v>
      </c>
      <c r="AB3699" s="3" t="str">
        <f t="shared" si="403"/>
        <v>Medium</v>
      </c>
      <c r="AC3699" s="3" t="str">
        <f t="shared" si="404"/>
        <v>Medium</v>
      </c>
      <c r="AD3699" s="3" t="str">
        <f t="shared" si="405"/>
        <v>No</v>
      </c>
    </row>
    <row r="3700" spans="1:30" ht="15" customHeight="1" x14ac:dyDescent="0.3">
      <c r="A3700" s="3" t="s">
        <v>3721</v>
      </c>
      <c r="B3700" s="3">
        <v>57</v>
      </c>
      <c r="C3700" s="3" t="s">
        <v>28</v>
      </c>
      <c r="D3700" s="3" t="s">
        <v>33</v>
      </c>
      <c r="E3700" s="3">
        <v>52264.579162735303</v>
      </c>
      <c r="F3700" s="3">
        <v>207</v>
      </c>
      <c r="G3700" s="3">
        <v>2340.3363176736202</v>
      </c>
      <c r="H3700" s="3">
        <v>7</v>
      </c>
      <c r="I3700" s="3">
        <v>1085.15900903651</v>
      </c>
      <c r="J3700" s="3">
        <v>14</v>
      </c>
      <c r="K3700" s="3">
        <v>300.46302191661198</v>
      </c>
      <c r="L3700" s="3">
        <v>72</v>
      </c>
      <c r="M3700" s="3">
        <v>13</v>
      </c>
      <c r="N3700" s="3">
        <v>3</v>
      </c>
      <c r="O3700" s="3">
        <v>507</v>
      </c>
      <c r="P3700" s="3">
        <v>1</v>
      </c>
      <c r="Q3700" s="3">
        <v>0</v>
      </c>
      <c r="R3700" s="3">
        <v>3</v>
      </c>
      <c r="S3700" s="3">
        <v>0</v>
      </c>
      <c r="T3700" s="3">
        <v>0</v>
      </c>
      <c r="U3700" s="3">
        <v>7637.4691009314902</v>
      </c>
      <c r="V3700" s="3">
        <v>1</v>
      </c>
      <c r="W3700" s="3" t="str">
        <f>IF(Bank_data3[[#This Row],[credit_risk]]=1,"High Risk","Low Risk")</f>
        <v>High Risk</v>
      </c>
      <c r="X3700" s="3" t="str">
        <f t="shared" si="399"/>
        <v>55+</v>
      </c>
      <c r="Y3700" s="3" t="str">
        <f t="shared" si="400"/>
        <v>Middle Income</v>
      </c>
      <c r="Z3700" s="3" t="str">
        <f t="shared" si="401"/>
        <v>Poor</v>
      </c>
      <c r="AA3700" s="27">
        <f t="shared" si="402"/>
        <v>0</v>
      </c>
      <c r="AB3700" s="3" t="str">
        <f t="shared" si="403"/>
        <v>Medium</v>
      </c>
      <c r="AC3700" s="3" t="str">
        <f t="shared" si="404"/>
        <v>High</v>
      </c>
      <c r="AD3700" s="3" t="str">
        <f t="shared" si="405"/>
        <v>No</v>
      </c>
    </row>
    <row r="3701" spans="1:30" ht="15" customHeight="1" x14ac:dyDescent="0.3">
      <c r="A3701" s="3" t="s">
        <v>3722</v>
      </c>
      <c r="B3701" s="3">
        <v>49</v>
      </c>
      <c r="C3701" s="3" t="s">
        <v>23</v>
      </c>
      <c r="D3701" s="3" t="s">
        <v>24</v>
      </c>
      <c r="E3701" s="3">
        <v>86404.764308010504</v>
      </c>
      <c r="F3701" s="3">
        <v>131</v>
      </c>
      <c r="G3701" s="3">
        <v>3259.3385021300001</v>
      </c>
      <c r="H3701" s="3">
        <v>10</v>
      </c>
      <c r="I3701" s="3">
        <v>682.70902627211501</v>
      </c>
      <c r="J3701" s="3">
        <v>0</v>
      </c>
      <c r="K3701" s="3">
        <v>624.32821427864906</v>
      </c>
      <c r="L3701" s="3">
        <v>13</v>
      </c>
      <c r="M3701" s="3">
        <v>14</v>
      </c>
      <c r="N3701" s="3">
        <v>6</v>
      </c>
      <c r="O3701" s="3">
        <v>367</v>
      </c>
      <c r="P3701" s="3">
        <v>1</v>
      </c>
      <c r="Q3701" s="3">
        <v>18450.511232599001</v>
      </c>
      <c r="R3701" s="3">
        <v>5</v>
      </c>
      <c r="S3701" s="3">
        <v>0</v>
      </c>
      <c r="T3701" s="3">
        <v>0</v>
      </c>
      <c r="U3701" s="3">
        <v>5304.5292167816697</v>
      </c>
      <c r="V3701" s="3">
        <v>1</v>
      </c>
      <c r="W3701" s="3" t="str">
        <f>IF(Bank_data3[[#This Row],[credit_risk]]=1,"High Risk","Low Risk")</f>
        <v>High Risk</v>
      </c>
      <c r="X3701" s="3" t="str">
        <f t="shared" si="399"/>
        <v>45-54</v>
      </c>
      <c r="Y3701" s="3" t="str">
        <f t="shared" si="400"/>
        <v>Middle Income</v>
      </c>
      <c r="Z3701" s="3" t="str">
        <f t="shared" si="401"/>
        <v>Poor</v>
      </c>
      <c r="AA3701" s="27">
        <f t="shared" si="402"/>
        <v>0.21353580882215856</v>
      </c>
      <c r="AB3701" s="3" t="str">
        <f t="shared" si="403"/>
        <v>Medium</v>
      </c>
      <c r="AC3701" s="3" t="str">
        <f t="shared" si="404"/>
        <v>Medium</v>
      </c>
      <c r="AD3701" s="3" t="str">
        <f t="shared" si="405"/>
        <v>No</v>
      </c>
    </row>
    <row r="3702" spans="1:30" ht="15" customHeight="1" x14ac:dyDescent="0.3">
      <c r="A3702" s="3" t="s">
        <v>3723</v>
      </c>
      <c r="B3702" s="3">
        <v>63</v>
      </c>
      <c r="C3702" s="3" t="s">
        <v>23</v>
      </c>
      <c r="D3702" s="3" t="s">
        <v>24</v>
      </c>
      <c r="E3702" s="3">
        <v>62982.825444617498</v>
      </c>
      <c r="F3702" s="3">
        <v>42</v>
      </c>
      <c r="G3702" s="3">
        <v>37.159541384364097</v>
      </c>
      <c r="H3702" s="3">
        <v>4</v>
      </c>
      <c r="I3702" s="3">
        <v>1050.1288931680999</v>
      </c>
      <c r="J3702" s="3">
        <v>16</v>
      </c>
      <c r="K3702" s="3">
        <v>284.36468882597597</v>
      </c>
      <c r="L3702" s="3">
        <v>29</v>
      </c>
      <c r="M3702" s="3">
        <v>18</v>
      </c>
      <c r="N3702" s="3">
        <v>5</v>
      </c>
      <c r="O3702" s="3">
        <v>525</v>
      </c>
      <c r="P3702" s="3">
        <v>4</v>
      </c>
      <c r="Q3702" s="3">
        <v>20216.030806603801</v>
      </c>
      <c r="R3702" s="3">
        <v>0</v>
      </c>
      <c r="S3702" s="3">
        <v>0</v>
      </c>
      <c r="T3702" s="3">
        <v>0</v>
      </c>
      <c r="U3702" s="3">
        <v>12902.110816340701</v>
      </c>
      <c r="V3702" s="3">
        <v>1</v>
      </c>
      <c r="W3702" s="3" t="str">
        <f>IF(Bank_data3[[#This Row],[credit_risk]]=1,"High Risk","Low Risk")</f>
        <v>High Risk</v>
      </c>
      <c r="X3702" s="3" t="str">
        <f t="shared" si="399"/>
        <v>55+</v>
      </c>
      <c r="Y3702" s="3" t="str">
        <f t="shared" si="400"/>
        <v>Middle Income</v>
      </c>
      <c r="Z3702" s="3" t="str">
        <f t="shared" si="401"/>
        <v>Poor</v>
      </c>
      <c r="AA3702" s="27">
        <f t="shared" si="402"/>
        <v>0.32097688002867231</v>
      </c>
      <c r="AB3702" s="3" t="str">
        <f t="shared" si="403"/>
        <v>Low</v>
      </c>
      <c r="AC3702" s="3" t="str">
        <f t="shared" si="404"/>
        <v>Medium</v>
      </c>
      <c r="AD3702" s="3" t="str">
        <f t="shared" si="405"/>
        <v>No</v>
      </c>
    </row>
    <row r="3703" spans="1:30" ht="15" customHeight="1" x14ac:dyDescent="0.3">
      <c r="A3703" s="3" t="s">
        <v>3724</v>
      </c>
      <c r="B3703" s="3">
        <v>53</v>
      </c>
      <c r="C3703" s="3" t="s">
        <v>23</v>
      </c>
      <c r="D3703" s="3" t="s">
        <v>33</v>
      </c>
      <c r="E3703" s="3">
        <v>49412.686965631598</v>
      </c>
      <c r="F3703" s="3">
        <v>167</v>
      </c>
      <c r="G3703" s="3">
        <v>752.86915388460295</v>
      </c>
      <c r="H3703" s="3">
        <v>1</v>
      </c>
      <c r="I3703" s="3">
        <v>670.92144728634401</v>
      </c>
      <c r="J3703" s="3">
        <v>45</v>
      </c>
      <c r="K3703" s="3">
        <v>708.41882721248498</v>
      </c>
      <c r="L3703" s="3">
        <v>29</v>
      </c>
      <c r="M3703" s="3">
        <v>18</v>
      </c>
      <c r="N3703" s="3">
        <v>8</v>
      </c>
      <c r="O3703" s="3">
        <v>890</v>
      </c>
      <c r="P3703" s="3">
        <v>1</v>
      </c>
      <c r="Q3703" s="3">
        <v>13299.1150303004</v>
      </c>
      <c r="R3703" s="3">
        <v>1</v>
      </c>
      <c r="S3703" s="3">
        <v>0</v>
      </c>
      <c r="T3703" s="3">
        <v>0</v>
      </c>
      <c r="U3703" s="3">
        <v>9186.1193912121107</v>
      </c>
      <c r="V3703" s="3">
        <v>0</v>
      </c>
      <c r="W3703" s="3" t="str">
        <f>IF(Bank_data3[[#This Row],[credit_risk]]=1,"High Risk","Low Risk")</f>
        <v>Low Risk</v>
      </c>
      <c r="X3703" s="3" t="str">
        <f t="shared" si="399"/>
        <v>45-54</v>
      </c>
      <c r="Y3703" s="3" t="str">
        <f t="shared" si="400"/>
        <v>Low Income</v>
      </c>
      <c r="Z3703" s="3" t="str">
        <f t="shared" si="401"/>
        <v>Excellent</v>
      </c>
      <c r="AA3703" s="27">
        <f t="shared" si="402"/>
        <v>0.26914373305686534</v>
      </c>
      <c r="AB3703" s="3" t="str">
        <f t="shared" si="403"/>
        <v>Low</v>
      </c>
      <c r="AC3703" s="3" t="str">
        <f t="shared" si="404"/>
        <v>Medium</v>
      </c>
      <c r="AD3703" s="3" t="str">
        <f t="shared" si="405"/>
        <v>No</v>
      </c>
    </row>
    <row r="3704" spans="1:30" ht="15" customHeight="1" x14ac:dyDescent="0.3">
      <c r="A3704" s="3" t="s">
        <v>3725</v>
      </c>
      <c r="B3704" s="3">
        <v>51</v>
      </c>
      <c r="C3704" s="3" t="s">
        <v>28</v>
      </c>
      <c r="D3704" s="3" t="s">
        <v>33</v>
      </c>
      <c r="E3704" s="3">
        <v>10000</v>
      </c>
      <c r="F3704" s="3">
        <v>33</v>
      </c>
      <c r="G3704" s="3">
        <v>1251.43488101718</v>
      </c>
      <c r="H3704" s="3">
        <v>11</v>
      </c>
      <c r="I3704" s="3">
        <v>923.65725393957905</v>
      </c>
      <c r="J3704" s="3">
        <v>44</v>
      </c>
      <c r="K3704" s="3">
        <v>659.62609531325802</v>
      </c>
      <c r="L3704" s="3">
        <v>32</v>
      </c>
      <c r="M3704" s="3">
        <v>6</v>
      </c>
      <c r="N3704" s="3">
        <v>8</v>
      </c>
      <c r="O3704" s="3">
        <v>638</v>
      </c>
      <c r="P3704" s="3">
        <v>5</v>
      </c>
      <c r="Q3704" s="3">
        <v>8890.2845113633593</v>
      </c>
      <c r="R3704" s="3">
        <v>6</v>
      </c>
      <c r="S3704" s="3">
        <v>0</v>
      </c>
      <c r="T3704" s="3">
        <v>0</v>
      </c>
      <c r="U3704" s="3">
        <v>6985.4917205127304</v>
      </c>
      <c r="V3704" s="3">
        <v>1</v>
      </c>
      <c r="W3704" s="3" t="str">
        <f>IF(Bank_data3[[#This Row],[credit_risk]]=1,"High Risk","Low Risk")</f>
        <v>High Risk</v>
      </c>
      <c r="X3704" s="3" t="str">
        <f t="shared" si="399"/>
        <v>45-54</v>
      </c>
      <c r="Y3704" s="3" t="str">
        <f t="shared" si="400"/>
        <v>Low Income</v>
      </c>
      <c r="Z3704" s="3" t="str">
        <f t="shared" si="401"/>
        <v>Fair</v>
      </c>
      <c r="AA3704" s="27">
        <f t="shared" si="402"/>
        <v>0.88902845113633588</v>
      </c>
      <c r="AB3704" s="3" t="str">
        <f t="shared" si="403"/>
        <v>Medium</v>
      </c>
      <c r="AC3704" s="3" t="str">
        <f t="shared" si="404"/>
        <v>High</v>
      </c>
      <c r="AD3704" s="3" t="str">
        <f t="shared" si="405"/>
        <v>No</v>
      </c>
    </row>
    <row r="3705" spans="1:30" ht="15" customHeight="1" x14ac:dyDescent="0.3">
      <c r="A3705" s="3" t="s">
        <v>3726</v>
      </c>
      <c r="B3705" s="3">
        <v>22</v>
      </c>
      <c r="C3705" s="3" t="s">
        <v>23</v>
      </c>
      <c r="D3705" s="3" t="s">
        <v>33</v>
      </c>
      <c r="E3705" s="3">
        <v>40357.631873415798</v>
      </c>
      <c r="F3705" s="3">
        <v>19</v>
      </c>
      <c r="G3705" s="3">
        <v>1610.6159999992999</v>
      </c>
      <c r="H3705" s="3">
        <v>4</v>
      </c>
      <c r="I3705" s="3">
        <v>618.52593218147899</v>
      </c>
      <c r="J3705" s="3">
        <v>42</v>
      </c>
      <c r="K3705" s="3">
        <v>438.625567736584</v>
      </c>
      <c r="L3705" s="3">
        <v>53</v>
      </c>
      <c r="M3705" s="3">
        <v>17</v>
      </c>
      <c r="N3705" s="3">
        <v>8</v>
      </c>
      <c r="O3705" s="3">
        <v>667</v>
      </c>
      <c r="P3705" s="3">
        <v>0</v>
      </c>
      <c r="Q3705" s="3">
        <v>19641.3515179389</v>
      </c>
      <c r="R3705" s="3">
        <v>7</v>
      </c>
      <c r="S3705" s="3">
        <v>0</v>
      </c>
      <c r="T3705" s="3">
        <v>0</v>
      </c>
      <c r="U3705" s="3">
        <v>14849.011707256301</v>
      </c>
      <c r="V3705" s="3">
        <v>1</v>
      </c>
      <c r="W3705" s="3" t="str">
        <f>IF(Bank_data3[[#This Row],[credit_risk]]=1,"High Risk","Low Risk")</f>
        <v>High Risk</v>
      </c>
      <c r="X3705" s="3" t="str">
        <f t="shared" si="399"/>
        <v>18-24</v>
      </c>
      <c r="Y3705" s="3" t="str">
        <f t="shared" si="400"/>
        <v>Low Income</v>
      </c>
      <c r="Z3705" s="3" t="str">
        <f t="shared" si="401"/>
        <v>Fair</v>
      </c>
      <c r="AA3705" s="27">
        <f t="shared" si="402"/>
        <v>0.48668245895956458</v>
      </c>
      <c r="AB3705" s="3" t="str">
        <f t="shared" si="403"/>
        <v>Medium</v>
      </c>
      <c r="AC3705" s="3" t="str">
        <f t="shared" si="404"/>
        <v>High</v>
      </c>
      <c r="AD3705" s="3" t="str">
        <f t="shared" si="405"/>
        <v>No</v>
      </c>
    </row>
    <row r="3706" spans="1:30" ht="15" customHeight="1" x14ac:dyDescent="0.3">
      <c r="A3706" s="3" t="s">
        <v>3727</v>
      </c>
      <c r="B3706" s="3">
        <v>22</v>
      </c>
      <c r="C3706" s="3" t="s">
        <v>23</v>
      </c>
      <c r="D3706" s="3" t="s">
        <v>33</v>
      </c>
      <c r="E3706" s="3">
        <v>58543.7656236322</v>
      </c>
      <c r="F3706" s="3">
        <v>139</v>
      </c>
      <c r="G3706" s="3">
        <v>1791.6304899433901</v>
      </c>
      <c r="H3706" s="3">
        <v>7</v>
      </c>
      <c r="I3706" s="3">
        <v>627.43162623538296</v>
      </c>
      <c r="J3706" s="3">
        <v>43</v>
      </c>
      <c r="K3706" s="3">
        <v>824.42787160432204</v>
      </c>
      <c r="L3706" s="3">
        <v>56</v>
      </c>
      <c r="M3706" s="3">
        <v>11</v>
      </c>
      <c r="N3706" s="3">
        <v>4</v>
      </c>
      <c r="O3706" s="3">
        <v>791</v>
      </c>
      <c r="P3706" s="3">
        <v>4</v>
      </c>
      <c r="Q3706" s="3">
        <v>19187.192079366101</v>
      </c>
      <c r="R3706" s="3">
        <v>6</v>
      </c>
      <c r="S3706" s="3">
        <v>0</v>
      </c>
      <c r="T3706" s="3">
        <v>0</v>
      </c>
      <c r="U3706" s="3">
        <v>14013.175915965199</v>
      </c>
      <c r="V3706" s="3">
        <v>1</v>
      </c>
      <c r="W3706" s="3" t="str">
        <f>IF(Bank_data3[[#This Row],[credit_risk]]=1,"High Risk","Low Risk")</f>
        <v>High Risk</v>
      </c>
      <c r="X3706" s="3" t="str">
        <f t="shared" si="399"/>
        <v>18-24</v>
      </c>
      <c r="Y3706" s="3" t="str">
        <f t="shared" si="400"/>
        <v>Middle Income</v>
      </c>
      <c r="Z3706" s="3" t="str">
        <f t="shared" si="401"/>
        <v>Very Good</v>
      </c>
      <c r="AA3706" s="27">
        <f t="shared" si="402"/>
        <v>0.32774099641484045</v>
      </c>
      <c r="AB3706" s="3" t="str">
        <f t="shared" si="403"/>
        <v>Medium</v>
      </c>
      <c r="AC3706" s="3" t="str">
        <f t="shared" si="404"/>
        <v>High</v>
      </c>
      <c r="AD3706" s="3" t="str">
        <f t="shared" si="405"/>
        <v>No</v>
      </c>
    </row>
    <row r="3707" spans="1:30" ht="15" customHeight="1" x14ac:dyDescent="0.3">
      <c r="A3707" s="3" t="s">
        <v>3728</v>
      </c>
      <c r="B3707" s="3">
        <v>47</v>
      </c>
      <c r="C3707" s="3" t="s">
        <v>23</v>
      </c>
      <c r="D3707" s="3" t="s">
        <v>33</v>
      </c>
      <c r="E3707" s="3">
        <v>40804.561839157097</v>
      </c>
      <c r="F3707" s="3">
        <v>111</v>
      </c>
      <c r="G3707" s="3">
        <v>1011.90196781807</v>
      </c>
      <c r="H3707" s="3">
        <v>3</v>
      </c>
      <c r="I3707" s="3">
        <v>251.80712151649101</v>
      </c>
      <c r="J3707" s="3">
        <v>37</v>
      </c>
      <c r="K3707" s="3">
        <v>515.05420776200003</v>
      </c>
      <c r="L3707" s="3">
        <v>30</v>
      </c>
      <c r="M3707" s="3">
        <v>7</v>
      </c>
      <c r="N3707" s="3">
        <v>2</v>
      </c>
      <c r="O3707" s="3">
        <v>846</v>
      </c>
      <c r="P3707" s="3">
        <v>4</v>
      </c>
      <c r="Q3707" s="3">
        <v>13509.785836327899</v>
      </c>
      <c r="R3707" s="3">
        <v>0</v>
      </c>
      <c r="S3707" s="3">
        <v>0</v>
      </c>
      <c r="T3707" s="3">
        <v>0</v>
      </c>
      <c r="U3707" s="3">
        <v>5466.8965407053902</v>
      </c>
      <c r="V3707" s="3">
        <v>0</v>
      </c>
      <c r="W3707" s="3" t="str">
        <f>IF(Bank_data3[[#This Row],[credit_risk]]=1,"High Risk","Low Risk")</f>
        <v>Low Risk</v>
      </c>
      <c r="X3707" s="3" t="str">
        <f t="shared" si="399"/>
        <v>45-54</v>
      </c>
      <c r="Y3707" s="3" t="str">
        <f t="shared" si="400"/>
        <v>Low Income</v>
      </c>
      <c r="Z3707" s="3" t="str">
        <f t="shared" si="401"/>
        <v>Excellent</v>
      </c>
      <c r="AA3707" s="27">
        <f t="shared" si="402"/>
        <v>0.33108518330819481</v>
      </c>
      <c r="AB3707" s="3" t="str">
        <f t="shared" si="403"/>
        <v>Medium</v>
      </c>
      <c r="AC3707" s="3" t="str">
        <f t="shared" si="404"/>
        <v>High</v>
      </c>
      <c r="AD3707" s="3" t="str">
        <f t="shared" si="405"/>
        <v>No</v>
      </c>
    </row>
    <row r="3708" spans="1:30" ht="15" customHeight="1" x14ac:dyDescent="0.3">
      <c r="A3708" s="3" t="s">
        <v>3729</v>
      </c>
      <c r="B3708" s="3">
        <v>63</v>
      </c>
      <c r="C3708" s="3" t="s">
        <v>31</v>
      </c>
      <c r="D3708" s="3" t="s">
        <v>26</v>
      </c>
      <c r="E3708" s="3">
        <v>75688.704463341899</v>
      </c>
      <c r="F3708" s="3">
        <v>66</v>
      </c>
      <c r="G3708" s="3">
        <v>10</v>
      </c>
      <c r="H3708" s="3">
        <v>2</v>
      </c>
      <c r="I3708" s="3">
        <v>979.226186706406</v>
      </c>
      <c r="J3708" s="3">
        <v>42</v>
      </c>
      <c r="K3708" s="3">
        <v>583.91382188764896</v>
      </c>
      <c r="L3708" s="3">
        <v>22</v>
      </c>
      <c r="M3708" s="3">
        <v>2</v>
      </c>
      <c r="N3708" s="3">
        <v>5</v>
      </c>
      <c r="O3708" s="3">
        <v>658</v>
      </c>
      <c r="P3708" s="3">
        <v>4</v>
      </c>
      <c r="Q3708" s="3">
        <v>18837.1703479889</v>
      </c>
      <c r="R3708" s="3">
        <v>1</v>
      </c>
      <c r="S3708" s="3">
        <v>0</v>
      </c>
      <c r="T3708" s="3">
        <v>0</v>
      </c>
      <c r="U3708" s="3">
        <v>1425.3053392653601</v>
      </c>
      <c r="V3708" s="3">
        <v>0</v>
      </c>
      <c r="W3708" s="3" t="str">
        <f>IF(Bank_data3[[#This Row],[credit_risk]]=1,"High Risk","Low Risk")</f>
        <v>Low Risk</v>
      </c>
      <c r="X3708" s="3" t="str">
        <f t="shared" si="399"/>
        <v>55+</v>
      </c>
      <c r="Y3708" s="3" t="str">
        <f t="shared" si="400"/>
        <v>Middle Income</v>
      </c>
      <c r="Z3708" s="3" t="str">
        <f t="shared" si="401"/>
        <v>Fair</v>
      </c>
      <c r="AA3708" s="27">
        <f t="shared" si="402"/>
        <v>0.24887690285559391</v>
      </c>
      <c r="AB3708" s="3" t="str">
        <f t="shared" si="403"/>
        <v>Low</v>
      </c>
      <c r="AC3708" s="3" t="str">
        <f t="shared" si="404"/>
        <v>Medium</v>
      </c>
      <c r="AD3708" s="3" t="str">
        <f t="shared" si="405"/>
        <v>No</v>
      </c>
    </row>
    <row r="3709" spans="1:30" ht="15" customHeight="1" x14ac:dyDescent="0.3">
      <c r="A3709" s="3" t="s">
        <v>3730</v>
      </c>
      <c r="B3709" s="3">
        <v>34</v>
      </c>
      <c r="C3709" s="3" t="s">
        <v>23</v>
      </c>
      <c r="D3709" s="3" t="s">
        <v>33</v>
      </c>
      <c r="E3709" s="3">
        <v>51287.686924110902</v>
      </c>
      <c r="F3709" s="3">
        <v>59</v>
      </c>
      <c r="G3709" s="3">
        <v>2327.6834833565599</v>
      </c>
      <c r="H3709" s="3">
        <v>4</v>
      </c>
      <c r="I3709" s="3">
        <v>929.55937218711802</v>
      </c>
      <c r="J3709" s="3">
        <v>1</v>
      </c>
      <c r="K3709" s="3">
        <v>96.045556213019495</v>
      </c>
      <c r="L3709" s="3">
        <v>51</v>
      </c>
      <c r="M3709" s="3">
        <v>14</v>
      </c>
      <c r="N3709" s="3">
        <v>1</v>
      </c>
      <c r="O3709" s="3">
        <v>596</v>
      </c>
      <c r="P3709" s="3">
        <v>1</v>
      </c>
      <c r="Q3709" s="3">
        <v>7649.2446459574603</v>
      </c>
      <c r="R3709" s="3">
        <v>3</v>
      </c>
      <c r="S3709" s="3">
        <v>0</v>
      </c>
      <c r="T3709" s="3">
        <v>0</v>
      </c>
      <c r="U3709" s="3">
        <v>3631.2935517435299</v>
      </c>
      <c r="V3709" s="3">
        <v>0</v>
      </c>
      <c r="W3709" s="3" t="str">
        <f>IF(Bank_data3[[#This Row],[credit_risk]]=1,"High Risk","Low Risk")</f>
        <v>Low Risk</v>
      </c>
      <c r="X3709" s="3" t="str">
        <f t="shared" si="399"/>
        <v>25-34</v>
      </c>
      <c r="Y3709" s="3" t="str">
        <f t="shared" si="400"/>
        <v>Middle Income</v>
      </c>
      <c r="Z3709" s="3" t="str">
        <f t="shared" si="401"/>
        <v>Fair</v>
      </c>
      <c r="AA3709" s="27">
        <f t="shared" si="402"/>
        <v>0.14914388042642387</v>
      </c>
      <c r="AB3709" s="3" t="str">
        <f t="shared" si="403"/>
        <v>Medium</v>
      </c>
      <c r="AC3709" s="3" t="str">
        <f t="shared" si="404"/>
        <v>High</v>
      </c>
      <c r="AD3709" s="3" t="str">
        <f t="shared" si="405"/>
        <v>No</v>
      </c>
    </row>
    <row r="3710" spans="1:30" ht="15" customHeight="1" x14ac:dyDescent="0.3">
      <c r="A3710" s="3" t="s">
        <v>3731</v>
      </c>
      <c r="B3710" s="3">
        <v>60</v>
      </c>
      <c r="C3710" s="3" t="s">
        <v>28</v>
      </c>
      <c r="D3710" s="3" t="s">
        <v>26</v>
      </c>
      <c r="E3710" s="3">
        <v>69414.712090013694</v>
      </c>
      <c r="F3710" s="3">
        <v>143</v>
      </c>
      <c r="G3710" s="3">
        <v>1902.1323641382801</v>
      </c>
      <c r="H3710" s="3">
        <v>6</v>
      </c>
      <c r="I3710" s="3">
        <v>949.25495069133001</v>
      </c>
      <c r="J3710" s="3">
        <v>17</v>
      </c>
      <c r="K3710" s="3">
        <v>1063.17517639172</v>
      </c>
      <c r="L3710" s="3">
        <v>53</v>
      </c>
      <c r="M3710" s="3">
        <v>9</v>
      </c>
      <c r="N3710" s="3">
        <v>6</v>
      </c>
      <c r="O3710" s="3">
        <v>712</v>
      </c>
      <c r="P3710" s="3">
        <v>3</v>
      </c>
      <c r="Q3710" s="3">
        <v>19753.499135036898</v>
      </c>
      <c r="R3710" s="3">
        <v>4</v>
      </c>
      <c r="S3710" s="3">
        <v>1</v>
      </c>
      <c r="T3710" s="3">
        <v>0</v>
      </c>
      <c r="U3710" s="3">
        <v>5348.9061023817003</v>
      </c>
      <c r="V3710" s="3">
        <v>1</v>
      </c>
      <c r="W3710" s="3" t="str">
        <f>IF(Bank_data3[[#This Row],[credit_risk]]=1,"High Risk","Low Risk")</f>
        <v>High Risk</v>
      </c>
      <c r="X3710" s="3" t="str">
        <f t="shared" si="399"/>
        <v>55+</v>
      </c>
      <c r="Y3710" s="3" t="str">
        <f t="shared" si="400"/>
        <v>Middle Income</v>
      </c>
      <c r="Z3710" s="3" t="str">
        <f t="shared" si="401"/>
        <v>Good</v>
      </c>
      <c r="AA3710" s="27">
        <f t="shared" si="402"/>
        <v>0.2845722259774196</v>
      </c>
      <c r="AB3710" s="3" t="str">
        <f t="shared" si="403"/>
        <v>Medium</v>
      </c>
      <c r="AC3710" s="3" t="str">
        <f t="shared" si="404"/>
        <v>High</v>
      </c>
      <c r="AD3710" s="3" t="str">
        <f t="shared" si="405"/>
        <v>No</v>
      </c>
    </row>
    <row r="3711" spans="1:30" ht="15" customHeight="1" x14ac:dyDescent="0.3">
      <c r="A3711" s="3" t="s">
        <v>3732</v>
      </c>
      <c r="B3711" s="3">
        <v>42</v>
      </c>
      <c r="C3711" s="3" t="s">
        <v>28</v>
      </c>
      <c r="D3711" s="3" t="s">
        <v>24</v>
      </c>
      <c r="E3711" s="3">
        <v>53688.215443588197</v>
      </c>
      <c r="F3711" s="3">
        <v>167</v>
      </c>
      <c r="G3711" s="3">
        <v>2070.5866513435399</v>
      </c>
      <c r="H3711" s="3">
        <v>1</v>
      </c>
      <c r="I3711" s="3">
        <v>896.36569639613401</v>
      </c>
      <c r="J3711" s="3">
        <v>11</v>
      </c>
      <c r="K3711" s="3">
        <v>241.87564766103</v>
      </c>
      <c r="L3711" s="3">
        <v>46</v>
      </c>
      <c r="M3711" s="3">
        <v>18</v>
      </c>
      <c r="N3711" s="3">
        <v>6</v>
      </c>
      <c r="O3711" s="3">
        <v>698</v>
      </c>
      <c r="P3711" s="3">
        <v>1</v>
      </c>
      <c r="Q3711" s="3">
        <v>13641.678514995299</v>
      </c>
      <c r="R3711" s="3">
        <v>0</v>
      </c>
      <c r="S3711" s="3">
        <v>1</v>
      </c>
      <c r="T3711" s="3">
        <v>0</v>
      </c>
      <c r="U3711" s="3">
        <v>5797.9499657102197</v>
      </c>
      <c r="V3711" s="3">
        <v>1</v>
      </c>
      <c r="W3711" s="3" t="str">
        <f>IF(Bank_data3[[#This Row],[credit_risk]]=1,"High Risk","Low Risk")</f>
        <v>High Risk</v>
      </c>
      <c r="X3711" s="3" t="str">
        <f t="shared" si="399"/>
        <v>35-44</v>
      </c>
      <c r="Y3711" s="3" t="str">
        <f t="shared" si="400"/>
        <v>Middle Income</v>
      </c>
      <c r="Z3711" s="3" t="str">
        <f t="shared" si="401"/>
        <v>Good</v>
      </c>
      <c r="AA3711" s="27">
        <f t="shared" si="402"/>
        <v>0.25409074230319717</v>
      </c>
      <c r="AB3711" s="3" t="str">
        <f t="shared" si="403"/>
        <v>Medium</v>
      </c>
      <c r="AC3711" s="3" t="str">
        <f t="shared" si="404"/>
        <v>High</v>
      </c>
      <c r="AD3711" s="3" t="str">
        <f t="shared" si="405"/>
        <v>No</v>
      </c>
    </row>
    <row r="3712" spans="1:30" ht="15" customHeight="1" x14ac:dyDescent="0.3">
      <c r="A3712" s="3" t="s">
        <v>3733</v>
      </c>
      <c r="B3712" s="3">
        <v>59</v>
      </c>
      <c r="C3712" s="3" t="s">
        <v>31</v>
      </c>
      <c r="D3712" s="3" t="s">
        <v>33</v>
      </c>
      <c r="E3712" s="3">
        <v>45032.321424078502</v>
      </c>
      <c r="F3712" s="3">
        <v>144</v>
      </c>
      <c r="G3712" s="3">
        <v>1328.2784523334999</v>
      </c>
      <c r="H3712" s="3">
        <v>0</v>
      </c>
      <c r="I3712" s="3">
        <v>533.21248833684399</v>
      </c>
      <c r="J3712" s="3">
        <v>28</v>
      </c>
      <c r="K3712" s="3">
        <v>189.14020977666101</v>
      </c>
      <c r="L3712" s="3">
        <v>48</v>
      </c>
      <c r="M3712" s="3">
        <v>11</v>
      </c>
      <c r="N3712" s="3">
        <v>1</v>
      </c>
      <c r="O3712" s="3">
        <v>843</v>
      </c>
      <c r="P3712" s="3">
        <v>4</v>
      </c>
      <c r="Q3712" s="3">
        <v>10169.807549023901</v>
      </c>
      <c r="R3712" s="3">
        <v>6</v>
      </c>
      <c r="S3712" s="3">
        <v>0</v>
      </c>
      <c r="T3712" s="3">
        <v>0</v>
      </c>
      <c r="U3712" s="3">
        <v>9223.2240466220992</v>
      </c>
      <c r="V3712" s="3">
        <v>1</v>
      </c>
      <c r="W3712" s="3" t="str">
        <f>IF(Bank_data3[[#This Row],[credit_risk]]=1,"High Risk","Low Risk")</f>
        <v>High Risk</v>
      </c>
      <c r="X3712" s="3" t="str">
        <f t="shared" si="399"/>
        <v>55+</v>
      </c>
      <c r="Y3712" s="3" t="str">
        <f t="shared" si="400"/>
        <v>Low Income</v>
      </c>
      <c r="Z3712" s="3" t="str">
        <f t="shared" si="401"/>
        <v>Excellent</v>
      </c>
      <c r="AA3712" s="27">
        <f t="shared" si="402"/>
        <v>0.22583351751407085</v>
      </c>
      <c r="AB3712" s="3" t="str">
        <f t="shared" si="403"/>
        <v>Medium</v>
      </c>
      <c r="AC3712" s="3" t="str">
        <f t="shared" si="404"/>
        <v>High</v>
      </c>
      <c r="AD3712" s="3" t="str">
        <f t="shared" si="405"/>
        <v>No</v>
      </c>
    </row>
    <row r="3713" spans="1:30" ht="15" customHeight="1" x14ac:dyDescent="0.3">
      <c r="A3713" s="3" t="s">
        <v>3734</v>
      </c>
      <c r="B3713" s="3">
        <v>30</v>
      </c>
      <c r="C3713" s="3" t="s">
        <v>28</v>
      </c>
      <c r="D3713" s="3" t="s">
        <v>33</v>
      </c>
      <c r="E3713" s="3">
        <v>41516.122935732899</v>
      </c>
      <c r="F3713" s="3">
        <v>205</v>
      </c>
      <c r="G3713" s="3">
        <v>1780.92960625197</v>
      </c>
      <c r="H3713" s="3">
        <v>10</v>
      </c>
      <c r="I3713" s="3">
        <v>1138.06474257275</v>
      </c>
      <c r="J3713" s="3">
        <v>22</v>
      </c>
      <c r="K3713" s="3">
        <v>655.32199623701604</v>
      </c>
      <c r="L3713" s="3">
        <v>55</v>
      </c>
      <c r="M3713" s="3">
        <v>2</v>
      </c>
      <c r="N3713" s="3">
        <v>5</v>
      </c>
      <c r="O3713" s="3">
        <v>690</v>
      </c>
      <c r="P3713" s="3">
        <v>0</v>
      </c>
      <c r="Q3713" s="3">
        <v>12692.6456677965</v>
      </c>
      <c r="R3713" s="3">
        <v>6</v>
      </c>
      <c r="S3713" s="3">
        <v>0</v>
      </c>
      <c r="T3713" s="3">
        <v>0</v>
      </c>
      <c r="U3713" s="3">
        <v>21714.336061718401</v>
      </c>
      <c r="V3713" s="3">
        <v>1</v>
      </c>
      <c r="W3713" s="3" t="str">
        <f>IF(Bank_data3[[#This Row],[credit_risk]]=1,"High Risk","Low Risk")</f>
        <v>High Risk</v>
      </c>
      <c r="X3713" s="3" t="str">
        <f t="shared" si="399"/>
        <v>25-34</v>
      </c>
      <c r="Y3713" s="3" t="str">
        <f t="shared" si="400"/>
        <v>Low Income</v>
      </c>
      <c r="Z3713" s="3" t="str">
        <f t="shared" si="401"/>
        <v>Good</v>
      </c>
      <c r="AA3713" s="27">
        <f t="shared" si="402"/>
        <v>0.30572810682357693</v>
      </c>
      <c r="AB3713" s="3" t="str">
        <f t="shared" si="403"/>
        <v>Medium</v>
      </c>
      <c r="AC3713" s="3" t="str">
        <f t="shared" si="404"/>
        <v>High</v>
      </c>
      <c r="AD3713" s="3" t="str">
        <f t="shared" si="405"/>
        <v>No</v>
      </c>
    </row>
    <row r="3714" spans="1:30" ht="15" customHeight="1" x14ac:dyDescent="0.3">
      <c r="A3714" s="3" t="s">
        <v>3735</v>
      </c>
      <c r="B3714" s="3">
        <v>67</v>
      </c>
      <c r="C3714" s="3" t="s">
        <v>28</v>
      </c>
      <c r="D3714" s="3" t="s">
        <v>33</v>
      </c>
      <c r="E3714" s="3">
        <v>31781.227310198999</v>
      </c>
      <c r="F3714" s="3">
        <v>27</v>
      </c>
      <c r="G3714" s="3">
        <v>10</v>
      </c>
      <c r="H3714" s="3">
        <v>4</v>
      </c>
      <c r="I3714" s="3">
        <v>1147.4727550323</v>
      </c>
      <c r="J3714" s="3">
        <v>46</v>
      </c>
      <c r="K3714" s="3">
        <v>542.83839699341502</v>
      </c>
      <c r="L3714" s="3">
        <v>7</v>
      </c>
      <c r="M3714" s="3">
        <v>13</v>
      </c>
      <c r="N3714" s="3">
        <v>3</v>
      </c>
      <c r="O3714" s="3">
        <v>827</v>
      </c>
      <c r="P3714" s="3">
        <v>5</v>
      </c>
      <c r="Q3714" s="3">
        <v>16847.754246844801</v>
      </c>
      <c r="R3714" s="3">
        <v>7</v>
      </c>
      <c r="S3714" s="3">
        <v>1</v>
      </c>
      <c r="T3714" s="3">
        <v>0</v>
      </c>
      <c r="U3714" s="3">
        <v>12557.779073081399</v>
      </c>
      <c r="V3714" s="3">
        <v>1</v>
      </c>
      <c r="W3714" s="3" t="str">
        <f>IF(Bank_data3[[#This Row],[credit_risk]]=1,"High Risk","Low Risk")</f>
        <v>High Risk</v>
      </c>
      <c r="X3714" s="3" t="str">
        <f t="shared" si="399"/>
        <v>55+</v>
      </c>
      <c r="Y3714" s="3" t="str">
        <f t="shared" si="400"/>
        <v>Low Income</v>
      </c>
      <c r="Z3714" s="3" t="str">
        <f t="shared" si="401"/>
        <v>Excellent</v>
      </c>
      <c r="AA3714" s="27">
        <f t="shared" si="402"/>
        <v>0.5301165396289822</v>
      </c>
      <c r="AB3714" s="3" t="str">
        <f t="shared" si="403"/>
        <v>Low</v>
      </c>
      <c r="AC3714" s="3" t="str">
        <f t="shared" si="404"/>
        <v>Low</v>
      </c>
      <c r="AD3714" s="3" t="str">
        <f t="shared" si="405"/>
        <v>No</v>
      </c>
    </row>
    <row r="3715" spans="1:30" ht="15" customHeight="1" x14ac:dyDescent="0.3">
      <c r="A3715" s="3" t="s">
        <v>3736</v>
      </c>
      <c r="B3715" s="3">
        <v>51</v>
      </c>
      <c r="C3715" s="3" t="s">
        <v>31</v>
      </c>
      <c r="D3715" s="3" t="s">
        <v>24</v>
      </c>
      <c r="E3715" s="3">
        <v>69739.037302316996</v>
      </c>
      <c r="F3715" s="3">
        <v>225</v>
      </c>
      <c r="G3715" s="3">
        <v>643.70148531391601</v>
      </c>
      <c r="H3715" s="3">
        <v>6</v>
      </c>
      <c r="I3715" s="3">
        <v>524.11688719029598</v>
      </c>
      <c r="J3715" s="3">
        <v>8</v>
      </c>
      <c r="K3715" s="3">
        <v>116.778861221512</v>
      </c>
      <c r="L3715" s="3">
        <v>21</v>
      </c>
      <c r="M3715" s="3">
        <v>16</v>
      </c>
      <c r="N3715" s="3">
        <v>6</v>
      </c>
      <c r="O3715" s="3">
        <v>565</v>
      </c>
      <c r="P3715" s="3">
        <v>3</v>
      </c>
      <c r="Q3715" s="3">
        <v>13851.204925272599</v>
      </c>
      <c r="R3715" s="3">
        <v>4</v>
      </c>
      <c r="S3715" s="3">
        <v>0</v>
      </c>
      <c r="T3715" s="3">
        <v>0</v>
      </c>
      <c r="U3715" s="3">
        <v>13496.098902608301</v>
      </c>
      <c r="V3715" s="3">
        <v>1</v>
      </c>
      <c r="W3715" s="3" t="str">
        <f>IF(Bank_data3[[#This Row],[credit_risk]]=1,"High Risk","Low Risk")</f>
        <v>High Risk</v>
      </c>
      <c r="X3715" s="3" t="str">
        <f t="shared" si="399"/>
        <v>45-54</v>
      </c>
      <c r="Y3715" s="3" t="str">
        <f t="shared" si="400"/>
        <v>Middle Income</v>
      </c>
      <c r="Z3715" s="3" t="str">
        <f t="shared" si="401"/>
        <v>Poor</v>
      </c>
      <c r="AA3715" s="27">
        <f t="shared" si="402"/>
        <v>0.19861479970289767</v>
      </c>
      <c r="AB3715" s="3" t="str">
        <f t="shared" si="403"/>
        <v>Low</v>
      </c>
      <c r="AC3715" s="3" t="str">
        <f t="shared" si="404"/>
        <v>Medium</v>
      </c>
      <c r="AD3715" s="3" t="str">
        <f t="shared" si="405"/>
        <v>No</v>
      </c>
    </row>
    <row r="3716" spans="1:30" ht="15" customHeight="1" x14ac:dyDescent="0.3">
      <c r="A3716" s="3" t="s">
        <v>3737</v>
      </c>
      <c r="B3716" s="3">
        <v>55</v>
      </c>
      <c r="C3716" s="3" t="s">
        <v>23</v>
      </c>
      <c r="D3716" s="3" t="s">
        <v>26</v>
      </c>
      <c r="E3716" s="3">
        <v>42295.785223024403</v>
      </c>
      <c r="F3716" s="3">
        <v>124</v>
      </c>
      <c r="G3716" s="3">
        <v>2455.40592351962</v>
      </c>
      <c r="H3716" s="3">
        <v>7</v>
      </c>
      <c r="I3716" s="3">
        <v>986.24339697248502</v>
      </c>
      <c r="J3716" s="3">
        <v>7</v>
      </c>
      <c r="K3716" s="3">
        <v>285.655431184208</v>
      </c>
      <c r="L3716" s="3">
        <v>61</v>
      </c>
      <c r="M3716" s="3">
        <v>2</v>
      </c>
      <c r="N3716" s="3">
        <v>7</v>
      </c>
      <c r="O3716" s="3">
        <v>548</v>
      </c>
      <c r="P3716" s="3">
        <v>4</v>
      </c>
      <c r="Q3716" s="3">
        <v>23014.980379516099</v>
      </c>
      <c r="R3716" s="3">
        <v>1</v>
      </c>
      <c r="S3716" s="3">
        <v>1</v>
      </c>
      <c r="T3716" s="3">
        <v>0</v>
      </c>
      <c r="U3716" s="3">
        <v>7867.2812720952597</v>
      </c>
      <c r="V3716" s="3">
        <v>1</v>
      </c>
      <c r="W3716" s="3" t="str">
        <f>IF(Bank_data3[[#This Row],[credit_risk]]=1,"High Risk","Low Risk")</f>
        <v>High Risk</v>
      </c>
      <c r="X3716" s="3" t="str">
        <f t="shared" si="399"/>
        <v>55+</v>
      </c>
      <c r="Y3716" s="3" t="str">
        <f t="shared" si="400"/>
        <v>Low Income</v>
      </c>
      <c r="Z3716" s="3" t="str">
        <f t="shared" si="401"/>
        <v>Poor</v>
      </c>
      <c r="AA3716" s="27">
        <f t="shared" si="402"/>
        <v>0.54414358920537353</v>
      </c>
      <c r="AB3716" s="3" t="str">
        <f t="shared" si="403"/>
        <v>Medium</v>
      </c>
      <c r="AC3716" s="3" t="str">
        <f t="shared" si="404"/>
        <v>High</v>
      </c>
      <c r="AD3716" s="3" t="str">
        <f t="shared" si="405"/>
        <v>No</v>
      </c>
    </row>
    <row r="3717" spans="1:30" ht="15" customHeight="1" x14ac:dyDescent="0.3">
      <c r="A3717" s="3" t="s">
        <v>3738</v>
      </c>
      <c r="B3717" s="3">
        <v>52</v>
      </c>
      <c r="C3717" s="3" t="s">
        <v>31</v>
      </c>
      <c r="D3717" s="3" t="s">
        <v>26</v>
      </c>
      <c r="E3717" s="3">
        <v>59401.343149098699</v>
      </c>
      <c r="F3717" s="3">
        <v>80</v>
      </c>
      <c r="G3717" s="3">
        <v>1524.7311058999501</v>
      </c>
      <c r="H3717" s="3">
        <v>10</v>
      </c>
      <c r="I3717" s="3">
        <v>1106.24691487879</v>
      </c>
      <c r="J3717" s="3">
        <v>49</v>
      </c>
      <c r="K3717" s="3">
        <v>398.931663106874</v>
      </c>
      <c r="L3717" s="3">
        <v>53</v>
      </c>
      <c r="M3717" s="3">
        <v>6</v>
      </c>
      <c r="N3717" s="3">
        <v>9</v>
      </c>
      <c r="O3717" s="3">
        <v>483</v>
      </c>
      <c r="P3717" s="3">
        <v>5</v>
      </c>
      <c r="Q3717" s="3">
        <v>19280.984314912301</v>
      </c>
      <c r="R3717" s="3">
        <v>6</v>
      </c>
      <c r="S3717" s="3">
        <v>0</v>
      </c>
      <c r="T3717" s="3">
        <v>0</v>
      </c>
      <c r="U3717" s="3">
        <v>9028.0019746747803</v>
      </c>
      <c r="V3717" s="3">
        <v>1</v>
      </c>
      <c r="W3717" s="3" t="str">
        <f>IF(Bank_data3[[#This Row],[credit_risk]]=1,"High Risk","Low Risk")</f>
        <v>High Risk</v>
      </c>
      <c r="X3717" s="3" t="str">
        <f t="shared" si="399"/>
        <v>45-54</v>
      </c>
      <c r="Y3717" s="3" t="str">
        <f t="shared" si="400"/>
        <v>Middle Income</v>
      </c>
      <c r="Z3717" s="3" t="str">
        <f t="shared" si="401"/>
        <v>Poor</v>
      </c>
      <c r="AA3717" s="27">
        <f t="shared" si="402"/>
        <v>0.32458835596556462</v>
      </c>
      <c r="AB3717" s="3" t="str">
        <f t="shared" si="403"/>
        <v>Medium</v>
      </c>
      <c r="AC3717" s="3" t="str">
        <f t="shared" si="404"/>
        <v>High</v>
      </c>
      <c r="AD3717" s="3" t="str">
        <f t="shared" si="405"/>
        <v>No</v>
      </c>
    </row>
    <row r="3718" spans="1:30" ht="15" customHeight="1" x14ac:dyDescent="0.3">
      <c r="A3718" s="3" t="s">
        <v>3739</v>
      </c>
      <c r="B3718" s="3">
        <v>43</v>
      </c>
      <c r="C3718" s="3" t="s">
        <v>23</v>
      </c>
      <c r="D3718" s="3" t="s">
        <v>33</v>
      </c>
      <c r="E3718" s="3">
        <v>40536.590301175202</v>
      </c>
      <c r="F3718" s="3">
        <v>59</v>
      </c>
      <c r="G3718" s="3">
        <v>2995.4250295899301</v>
      </c>
      <c r="H3718" s="3">
        <v>7</v>
      </c>
      <c r="I3718" s="3">
        <v>635.46560432969795</v>
      </c>
      <c r="J3718" s="3">
        <v>15</v>
      </c>
      <c r="K3718" s="3">
        <v>314.182232930748</v>
      </c>
      <c r="L3718" s="3">
        <v>34</v>
      </c>
      <c r="M3718" s="3">
        <v>16</v>
      </c>
      <c r="N3718" s="3">
        <v>0</v>
      </c>
      <c r="O3718" s="3">
        <v>493</v>
      </c>
      <c r="P3718" s="3">
        <v>1</v>
      </c>
      <c r="Q3718" s="3">
        <v>4970.3545833408898</v>
      </c>
      <c r="R3718" s="3">
        <v>1</v>
      </c>
      <c r="S3718" s="3">
        <v>0</v>
      </c>
      <c r="T3718" s="3">
        <v>0</v>
      </c>
      <c r="U3718" s="3">
        <v>10309.455806791801</v>
      </c>
      <c r="V3718" s="3">
        <v>1</v>
      </c>
      <c r="W3718" s="3" t="str">
        <f>IF(Bank_data3[[#This Row],[credit_risk]]=1,"High Risk","Low Risk")</f>
        <v>High Risk</v>
      </c>
      <c r="X3718" s="3" t="str">
        <f t="shared" si="399"/>
        <v>35-44</v>
      </c>
      <c r="Y3718" s="3" t="str">
        <f t="shared" si="400"/>
        <v>Low Income</v>
      </c>
      <c r="Z3718" s="3" t="str">
        <f t="shared" si="401"/>
        <v>Poor</v>
      </c>
      <c r="AA3718" s="27">
        <f t="shared" si="402"/>
        <v>0.12261402713974179</v>
      </c>
      <c r="AB3718" s="3" t="str">
        <f t="shared" si="403"/>
        <v>Medium</v>
      </c>
      <c r="AC3718" s="3" t="str">
        <f t="shared" si="404"/>
        <v>High</v>
      </c>
      <c r="AD3718" s="3" t="str">
        <f t="shared" si="405"/>
        <v>No</v>
      </c>
    </row>
    <row r="3719" spans="1:30" ht="15" customHeight="1" x14ac:dyDescent="0.3">
      <c r="A3719" s="3" t="s">
        <v>3740</v>
      </c>
      <c r="B3719" s="3">
        <v>58</v>
      </c>
      <c r="C3719" s="3" t="s">
        <v>23</v>
      </c>
      <c r="D3719" s="3" t="s">
        <v>33</v>
      </c>
      <c r="E3719" s="3">
        <v>30505.479717338301</v>
      </c>
      <c r="F3719" s="3">
        <v>73</v>
      </c>
      <c r="G3719" s="3">
        <v>720.23537424576898</v>
      </c>
      <c r="H3719" s="3">
        <v>9</v>
      </c>
      <c r="I3719" s="3">
        <v>696.38750876447705</v>
      </c>
      <c r="J3719" s="3">
        <v>22</v>
      </c>
      <c r="K3719" s="3">
        <v>549.07841425398101</v>
      </c>
      <c r="L3719" s="3">
        <v>14</v>
      </c>
      <c r="M3719" s="3">
        <v>14</v>
      </c>
      <c r="N3719" s="3">
        <v>4</v>
      </c>
      <c r="O3719" s="3">
        <v>798</v>
      </c>
      <c r="P3719" s="3">
        <v>2</v>
      </c>
      <c r="Q3719" s="3">
        <v>17545.980667684598</v>
      </c>
      <c r="R3719" s="3">
        <v>5</v>
      </c>
      <c r="S3719" s="3">
        <v>0</v>
      </c>
      <c r="T3719" s="3">
        <v>0</v>
      </c>
      <c r="U3719" s="3">
        <v>13433.9232708951</v>
      </c>
      <c r="V3719" s="3">
        <v>1</v>
      </c>
      <c r="W3719" s="3" t="str">
        <f>IF(Bank_data3[[#This Row],[credit_risk]]=1,"High Risk","Low Risk")</f>
        <v>High Risk</v>
      </c>
      <c r="X3719" s="3" t="str">
        <f t="shared" ref="X3719:X3782" si="406">_xlfn.IFS(B3719&lt;25,"18-24",B3719&lt;35,"25-34",B3719&lt;45,"35-44",B3719&lt;55,"45-54",TRUE(),"55+")</f>
        <v>55+</v>
      </c>
      <c r="Y3719" s="3" t="str">
        <f t="shared" ref="Y3719:Y3782" si="407">_xlfn.IFS(E3719&lt;50000,"Low Income",E3719&lt;100000,"Middle Income",TRUE(),"High Income")</f>
        <v>Low Income</v>
      </c>
      <c r="Z3719" s="3" t="str">
        <f t="shared" ref="Z3719:Z3782" si="408">_xlfn.IFS(O3719&lt;580,"Poor",O3719&lt;670,"Fair",O3719&lt;740,"Good",O3719&lt;800,"Very Good",TRUE(),"Excellent")</f>
        <v>Very Good</v>
      </c>
      <c r="AA3719" s="27">
        <f t="shared" ref="AA3719:AA3782" si="409">IF(E3719=0,0,Q3719/E3719)</f>
        <v>0.57517471714145985</v>
      </c>
      <c r="AB3719" s="3" t="str">
        <f t="shared" ref="AB3719:AB3782" si="410">_xlfn.IFS(G3719&lt;1000,"Low",G3719&lt;5000,"Medium",TRUE(),"High")</f>
        <v>Low</v>
      </c>
      <c r="AC3719" s="3" t="str">
        <f t="shared" ref="AC3719:AC3782" si="411">_xlfn.IFS(L3719&lt;10,"Low",L3719&lt;30,"Medium",TRUE(),"High")</f>
        <v>Medium</v>
      </c>
      <c r="AD3719" s="3" t="str">
        <f t="shared" ref="AD3719:AD3782" si="412">IF(AND(E3719&gt;=100000,O3719&gt;=750),"Yes","No")</f>
        <v>No</v>
      </c>
    </row>
    <row r="3720" spans="1:30" ht="15" customHeight="1" x14ac:dyDescent="0.3">
      <c r="A3720" s="3" t="s">
        <v>3741</v>
      </c>
      <c r="B3720" s="3">
        <v>53</v>
      </c>
      <c r="C3720" s="3" t="s">
        <v>28</v>
      </c>
      <c r="D3720" s="3" t="s">
        <v>33</v>
      </c>
      <c r="E3720" s="3">
        <v>59992.534591260301</v>
      </c>
      <c r="F3720" s="3">
        <v>90</v>
      </c>
      <c r="G3720" s="3">
        <v>3541.7176804670498</v>
      </c>
      <c r="H3720" s="3">
        <v>8</v>
      </c>
      <c r="I3720" s="3">
        <v>986.93969287412494</v>
      </c>
      <c r="J3720" s="3">
        <v>28</v>
      </c>
      <c r="K3720" s="3">
        <v>732.73394038579897</v>
      </c>
      <c r="L3720" s="3">
        <v>4</v>
      </c>
      <c r="M3720" s="3">
        <v>19</v>
      </c>
      <c r="N3720" s="3">
        <v>8</v>
      </c>
      <c r="O3720" s="3">
        <v>352</v>
      </c>
      <c r="P3720" s="3">
        <v>4</v>
      </c>
      <c r="Q3720" s="3">
        <v>18037.146041727501</v>
      </c>
      <c r="R3720" s="3">
        <v>3</v>
      </c>
      <c r="S3720" s="3">
        <v>0</v>
      </c>
      <c r="T3720" s="3">
        <v>0</v>
      </c>
      <c r="U3720" s="3">
        <v>12376.8473630553</v>
      </c>
      <c r="V3720" s="3">
        <v>1</v>
      </c>
      <c r="W3720" s="3" t="str">
        <f>IF(Bank_data3[[#This Row],[credit_risk]]=1,"High Risk","Low Risk")</f>
        <v>High Risk</v>
      </c>
      <c r="X3720" s="3" t="str">
        <f t="shared" si="406"/>
        <v>45-54</v>
      </c>
      <c r="Y3720" s="3" t="str">
        <f t="shared" si="407"/>
        <v>Middle Income</v>
      </c>
      <c r="Z3720" s="3" t="str">
        <f t="shared" si="408"/>
        <v>Poor</v>
      </c>
      <c r="AA3720" s="27">
        <f t="shared" si="409"/>
        <v>0.30065650942434341</v>
      </c>
      <c r="AB3720" s="3" t="str">
        <f t="shared" si="410"/>
        <v>Medium</v>
      </c>
      <c r="AC3720" s="3" t="str">
        <f t="shared" si="411"/>
        <v>Low</v>
      </c>
      <c r="AD3720" s="3" t="str">
        <f t="shared" si="412"/>
        <v>No</v>
      </c>
    </row>
    <row r="3721" spans="1:30" ht="15" customHeight="1" x14ac:dyDescent="0.3">
      <c r="A3721" s="3" t="s">
        <v>3742</v>
      </c>
      <c r="B3721" s="3">
        <v>47</v>
      </c>
      <c r="C3721" s="3" t="s">
        <v>31</v>
      </c>
      <c r="D3721" s="3" t="s">
        <v>33</v>
      </c>
      <c r="E3721" s="3">
        <v>36559.329866943903</v>
      </c>
      <c r="F3721" s="3">
        <v>115</v>
      </c>
      <c r="G3721" s="3">
        <v>3656.3025114091101</v>
      </c>
      <c r="H3721" s="3">
        <v>10</v>
      </c>
      <c r="I3721" s="3">
        <v>271.38458070499502</v>
      </c>
      <c r="J3721" s="3">
        <v>9</v>
      </c>
      <c r="K3721" s="3">
        <v>1049.56253446338</v>
      </c>
      <c r="L3721" s="3">
        <v>16</v>
      </c>
      <c r="M3721" s="3">
        <v>9</v>
      </c>
      <c r="N3721" s="3">
        <v>1</v>
      </c>
      <c r="O3721" s="3">
        <v>381</v>
      </c>
      <c r="P3721" s="3">
        <v>0</v>
      </c>
      <c r="Q3721" s="3">
        <v>15691.3165272733</v>
      </c>
      <c r="R3721" s="3">
        <v>4</v>
      </c>
      <c r="S3721" s="3">
        <v>0</v>
      </c>
      <c r="T3721" s="3">
        <v>0</v>
      </c>
      <c r="U3721" s="3">
        <v>11172.850190212501</v>
      </c>
      <c r="V3721" s="3">
        <v>1</v>
      </c>
      <c r="W3721" s="3" t="str">
        <f>IF(Bank_data3[[#This Row],[credit_risk]]=1,"High Risk","Low Risk")</f>
        <v>High Risk</v>
      </c>
      <c r="X3721" s="3" t="str">
        <f t="shared" si="406"/>
        <v>45-54</v>
      </c>
      <c r="Y3721" s="3" t="str">
        <f t="shared" si="407"/>
        <v>Low Income</v>
      </c>
      <c r="Z3721" s="3" t="str">
        <f t="shared" si="408"/>
        <v>Poor</v>
      </c>
      <c r="AA3721" s="27">
        <f t="shared" si="409"/>
        <v>0.42920142640418102</v>
      </c>
      <c r="AB3721" s="3" t="str">
        <f t="shared" si="410"/>
        <v>Medium</v>
      </c>
      <c r="AC3721" s="3" t="str">
        <f t="shared" si="411"/>
        <v>Medium</v>
      </c>
      <c r="AD3721" s="3" t="str">
        <f t="shared" si="412"/>
        <v>No</v>
      </c>
    </row>
    <row r="3722" spans="1:30" ht="15" customHeight="1" x14ac:dyDescent="0.3">
      <c r="A3722" s="3" t="s">
        <v>3743</v>
      </c>
      <c r="B3722" s="3">
        <v>56</v>
      </c>
      <c r="C3722" s="3" t="s">
        <v>28</v>
      </c>
      <c r="D3722" s="3" t="s">
        <v>24</v>
      </c>
      <c r="E3722" s="3">
        <v>42791.229592391501</v>
      </c>
      <c r="F3722" s="3">
        <v>102</v>
      </c>
      <c r="G3722" s="3">
        <v>984.06368970378503</v>
      </c>
      <c r="H3722" s="3">
        <v>10</v>
      </c>
      <c r="I3722" s="3">
        <v>419.0189724631</v>
      </c>
      <c r="J3722" s="3">
        <v>11</v>
      </c>
      <c r="K3722" s="3">
        <v>117.341082233455</v>
      </c>
      <c r="L3722" s="3">
        <v>2</v>
      </c>
      <c r="M3722" s="3">
        <v>6</v>
      </c>
      <c r="N3722" s="3">
        <v>3</v>
      </c>
      <c r="O3722" s="3">
        <v>845</v>
      </c>
      <c r="P3722" s="3">
        <v>2</v>
      </c>
      <c r="Q3722" s="3">
        <v>6298.4130260578904</v>
      </c>
      <c r="R3722" s="3">
        <v>4</v>
      </c>
      <c r="S3722" s="3">
        <v>0</v>
      </c>
      <c r="T3722" s="3">
        <v>0</v>
      </c>
      <c r="U3722" s="3">
        <v>5111.7296119734701</v>
      </c>
      <c r="V3722" s="3">
        <v>1</v>
      </c>
      <c r="W3722" s="3" t="str">
        <f>IF(Bank_data3[[#This Row],[credit_risk]]=1,"High Risk","Low Risk")</f>
        <v>High Risk</v>
      </c>
      <c r="X3722" s="3" t="str">
        <f t="shared" si="406"/>
        <v>55+</v>
      </c>
      <c r="Y3722" s="3" t="str">
        <f t="shared" si="407"/>
        <v>Low Income</v>
      </c>
      <c r="Z3722" s="3" t="str">
        <f t="shared" si="408"/>
        <v>Excellent</v>
      </c>
      <c r="AA3722" s="27">
        <f t="shared" si="409"/>
        <v>0.14718934431315758</v>
      </c>
      <c r="AB3722" s="3" t="str">
        <f t="shared" si="410"/>
        <v>Low</v>
      </c>
      <c r="AC3722" s="3" t="str">
        <f t="shared" si="411"/>
        <v>Low</v>
      </c>
      <c r="AD3722" s="3" t="str">
        <f t="shared" si="412"/>
        <v>No</v>
      </c>
    </row>
    <row r="3723" spans="1:30" ht="15" customHeight="1" x14ac:dyDescent="0.3">
      <c r="A3723" s="3" t="s">
        <v>3744</v>
      </c>
      <c r="B3723" s="3">
        <v>26</v>
      </c>
      <c r="C3723" s="3" t="s">
        <v>28</v>
      </c>
      <c r="D3723" s="3" t="s">
        <v>33</v>
      </c>
      <c r="E3723" s="3">
        <v>27523.607262285401</v>
      </c>
      <c r="F3723" s="3">
        <v>172</v>
      </c>
      <c r="G3723" s="3">
        <v>1136.45321658444</v>
      </c>
      <c r="H3723" s="3">
        <v>11</v>
      </c>
      <c r="I3723" s="3">
        <v>453.57874724565397</v>
      </c>
      <c r="J3723" s="3">
        <v>11</v>
      </c>
      <c r="K3723" s="3">
        <v>483.45964471921201</v>
      </c>
      <c r="L3723" s="3">
        <v>18</v>
      </c>
      <c r="M3723" s="3">
        <v>19</v>
      </c>
      <c r="N3723" s="3">
        <v>7</v>
      </c>
      <c r="O3723" s="3">
        <v>384</v>
      </c>
      <c r="P3723" s="3">
        <v>2</v>
      </c>
      <c r="Q3723" s="3">
        <v>18715.175322877501</v>
      </c>
      <c r="R3723" s="3">
        <v>1</v>
      </c>
      <c r="S3723" s="3">
        <v>0</v>
      </c>
      <c r="T3723" s="3">
        <v>0</v>
      </c>
      <c r="U3723" s="3">
        <v>500</v>
      </c>
      <c r="V3723" s="3">
        <v>1</v>
      </c>
      <c r="W3723" s="3" t="str">
        <f>IF(Bank_data3[[#This Row],[credit_risk]]=1,"High Risk","Low Risk")</f>
        <v>High Risk</v>
      </c>
      <c r="X3723" s="3" t="str">
        <f t="shared" si="406"/>
        <v>25-34</v>
      </c>
      <c r="Y3723" s="3" t="str">
        <f t="shared" si="407"/>
        <v>Low Income</v>
      </c>
      <c r="Z3723" s="3" t="str">
        <f t="shared" si="408"/>
        <v>Poor</v>
      </c>
      <c r="AA3723" s="27">
        <f t="shared" si="409"/>
        <v>0.6799681140822782</v>
      </c>
      <c r="AB3723" s="3" t="str">
        <f t="shared" si="410"/>
        <v>Medium</v>
      </c>
      <c r="AC3723" s="3" t="str">
        <f t="shared" si="411"/>
        <v>Medium</v>
      </c>
      <c r="AD3723" s="3" t="str">
        <f t="shared" si="412"/>
        <v>No</v>
      </c>
    </row>
    <row r="3724" spans="1:30" ht="15" customHeight="1" x14ac:dyDescent="0.3">
      <c r="A3724" s="3" t="s">
        <v>3745</v>
      </c>
      <c r="B3724" s="3">
        <v>23</v>
      </c>
      <c r="C3724" s="3" t="s">
        <v>23</v>
      </c>
      <c r="D3724" s="3" t="s">
        <v>24</v>
      </c>
      <c r="E3724" s="3">
        <v>41123.7814715696</v>
      </c>
      <c r="F3724" s="3">
        <v>172</v>
      </c>
      <c r="G3724" s="3">
        <v>2501.60153035337</v>
      </c>
      <c r="H3724" s="3">
        <v>0</v>
      </c>
      <c r="I3724" s="3">
        <v>171.28927231107701</v>
      </c>
      <c r="J3724" s="3">
        <v>29</v>
      </c>
      <c r="K3724" s="3">
        <v>521.144854564713</v>
      </c>
      <c r="L3724" s="3">
        <v>36</v>
      </c>
      <c r="M3724" s="3">
        <v>2</v>
      </c>
      <c r="N3724" s="3">
        <v>4</v>
      </c>
      <c r="O3724" s="3">
        <v>684</v>
      </c>
      <c r="P3724" s="3">
        <v>1</v>
      </c>
      <c r="Q3724" s="3">
        <v>13562.316958118099</v>
      </c>
      <c r="R3724" s="3">
        <v>7</v>
      </c>
      <c r="S3724" s="3">
        <v>0</v>
      </c>
      <c r="T3724" s="3">
        <v>0</v>
      </c>
      <c r="U3724" s="3">
        <v>13376.4909740741</v>
      </c>
      <c r="V3724" s="3">
        <v>1</v>
      </c>
      <c r="W3724" s="3" t="str">
        <f>IF(Bank_data3[[#This Row],[credit_risk]]=1,"High Risk","Low Risk")</f>
        <v>High Risk</v>
      </c>
      <c r="X3724" s="3" t="str">
        <f t="shared" si="406"/>
        <v>18-24</v>
      </c>
      <c r="Y3724" s="3" t="str">
        <f t="shared" si="407"/>
        <v>Low Income</v>
      </c>
      <c r="Z3724" s="3" t="str">
        <f t="shared" si="408"/>
        <v>Good</v>
      </c>
      <c r="AA3724" s="27">
        <f t="shared" si="409"/>
        <v>0.32979255488686599</v>
      </c>
      <c r="AB3724" s="3" t="str">
        <f t="shared" si="410"/>
        <v>Medium</v>
      </c>
      <c r="AC3724" s="3" t="str">
        <f t="shared" si="411"/>
        <v>High</v>
      </c>
      <c r="AD3724" s="3" t="str">
        <f t="shared" si="412"/>
        <v>No</v>
      </c>
    </row>
    <row r="3725" spans="1:30" ht="15" customHeight="1" x14ac:dyDescent="0.3">
      <c r="A3725" s="3" t="s">
        <v>3746</v>
      </c>
      <c r="B3725" s="3">
        <v>56</v>
      </c>
      <c r="C3725" s="3" t="s">
        <v>28</v>
      </c>
      <c r="D3725" s="3" t="s">
        <v>33</v>
      </c>
      <c r="E3725" s="3">
        <v>50433.929029182102</v>
      </c>
      <c r="F3725" s="3">
        <v>49</v>
      </c>
      <c r="G3725" s="3">
        <v>1049.7782479784801</v>
      </c>
      <c r="H3725" s="3">
        <v>6</v>
      </c>
      <c r="I3725" s="3">
        <v>1179.7289209656201</v>
      </c>
      <c r="J3725" s="3">
        <v>9</v>
      </c>
      <c r="K3725" s="3">
        <v>517.79151404741003</v>
      </c>
      <c r="L3725" s="3">
        <v>20</v>
      </c>
      <c r="M3725" s="3">
        <v>14</v>
      </c>
      <c r="N3725" s="3">
        <v>7</v>
      </c>
      <c r="O3725" s="3">
        <v>870</v>
      </c>
      <c r="P3725" s="3">
        <v>1</v>
      </c>
      <c r="Q3725" s="3">
        <v>5932.5518965644196</v>
      </c>
      <c r="R3725" s="3">
        <v>6</v>
      </c>
      <c r="S3725" s="3">
        <v>0</v>
      </c>
      <c r="T3725" s="3">
        <v>0</v>
      </c>
      <c r="U3725" s="3">
        <v>11294.1184463469</v>
      </c>
      <c r="V3725" s="3">
        <v>1</v>
      </c>
      <c r="W3725" s="3" t="str">
        <f>IF(Bank_data3[[#This Row],[credit_risk]]=1,"High Risk","Low Risk")</f>
        <v>High Risk</v>
      </c>
      <c r="X3725" s="3" t="str">
        <f t="shared" si="406"/>
        <v>55+</v>
      </c>
      <c r="Y3725" s="3" t="str">
        <f t="shared" si="407"/>
        <v>Middle Income</v>
      </c>
      <c r="Z3725" s="3" t="str">
        <f t="shared" si="408"/>
        <v>Excellent</v>
      </c>
      <c r="AA3725" s="27">
        <f t="shared" si="409"/>
        <v>0.11763017497866811</v>
      </c>
      <c r="AB3725" s="3" t="str">
        <f t="shared" si="410"/>
        <v>Medium</v>
      </c>
      <c r="AC3725" s="3" t="str">
        <f t="shared" si="411"/>
        <v>Medium</v>
      </c>
      <c r="AD3725" s="3" t="str">
        <f t="shared" si="412"/>
        <v>No</v>
      </c>
    </row>
    <row r="3726" spans="1:30" ht="15" customHeight="1" x14ac:dyDescent="0.3">
      <c r="A3726" s="3" t="s">
        <v>3747</v>
      </c>
      <c r="B3726" s="3">
        <v>20</v>
      </c>
      <c r="C3726" s="3" t="s">
        <v>31</v>
      </c>
      <c r="D3726" s="3" t="s">
        <v>26</v>
      </c>
      <c r="E3726" s="3">
        <v>44825.162357758498</v>
      </c>
      <c r="F3726" s="3">
        <v>118</v>
      </c>
      <c r="G3726" s="3">
        <v>1287.5142053694201</v>
      </c>
      <c r="H3726" s="3">
        <v>9</v>
      </c>
      <c r="I3726" s="3">
        <v>104.153865032917</v>
      </c>
      <c r="J3726" s="3">
        <v>13</v>
      </c>
      <c r="K3726" s="3">
        <v>549.849970768861</v>
      </c>
      <c r="L3726" s="3">
        <v>50</v>
      </c>
      <c r="M3726" s="3">
        <v>19</v>
      </c>
      <c r="N3726" s="3">
        <v>9</v>
      </c>
      <c r="O3726" s="3">
        <v>324</v>
      </c>
      <c r="P3726" s="3">
        <v>5</v>
      </c>
      <c r="Q3726" s="3">
        <v>14140.1705393292</v>
      </c>
      <c r="R3726" s="3">
        <v>2</v>
      </c>
      <c r="S3726" s="3">
        <v>0</v>
      </c>
      <c r="T3726" s="3">
        <v>0</v>
      </c>
      <c r="U3726" s="3">
        <v>5160.18503998509</v>
      </c>
      <c r="V3726" s="3">
        <v>1</v>
      </c>
      <c r="W3726" s="3" t="str">
        <f>IF(Bank_data3[[#This Row],[credit_risk]]=1,"High Risk","Low Risk")</f>
        <v>High Risk</v>
      </c>
      <c r="X3726" s="3" t="str">
        <f t="shared" si="406"/>
        <v>18-24</v>
      </c>
      <c r="Y3726" s="3" t="str">
        <f t="shared" si="407"/>
        <v>Low Income</v>
      </c>
      <c r="Z3726" s="3" t="str">
        <f t="shared" si="408"/>
        <v>Poor</v>
      </c>
      <c r="AA3726" s="27">
        <f t="shared" si="409"/>
        <v>0.31545163019095612</v>
      </c>
      <c r="AB3726" s="3" t="str">
        <f t="shared" si="410"/>
        <v>Medium</v>
      </c>
      <c r="AC3726" s="3" t="str">
        <f t="shared" si="411"/>
        <v>High</v>
      </c>
      <c r="AD3726" s="3" t="str">
        <f t="shared" si="412"/>
        <v>No</v>
      </c>
    </row>
    <row r="3727" spans="1:30" ht="15" customHeight="1" x14ac:dyDescent="0.3">
      <c r="A3727" s="3" t="s">
        <v>3748</v>
      </c>
      <c r="B3727" s="3">
        <v>20</v>
      </c>
      <c r="C3727" s="3" t="s">
        <v>28</v>
      </c>
      <c r="D3727" s="3" t="s">
        <v>26</v>
      </c>
      <c r="E3727" s="3">
        <v>64728.079096273097</v>
      </c>
      <c r="F3727" s="3">
        <v>174</v>
      </c>
      <c r="G3727" s="3">
        <v>913.436444325916</v>
      </c>
      <c r="H3727" s="3">
        <v>7</v>
      </c>
      <c r="I3727" s="3">
        <v>920.08873220097803</v>
      </c>
      <c r="J3727" s="3">
        <v>3</v>
      </c>
      <c r="K3727" s="3">
        <v>520.76004313234</v>
      </c>
      <c r="L3727" s="3">
        <v>53</v>
      </c>
      <c r="M3727" s="3">
        <v>4</v>
      </c>
      <c r="N3727" s="3">
        <v>9</v>
      </c>
      <c r="O3727" s="3">
        <v>842</v>
      </c>
      <c r="P3727" s="3">
        <v>3</v>
      </c>
      <c r="Q3727" s="3">
        <v>18791.820190333499</v>
      </c>
      <c r="R3727" s="3">
        <v>6</v>
      </c>
      <c r="S3727" s="3">
        <v>0</v>
      </c>
      <c r="T3727" s="3">
        <v>0</v>
      </c>
      <c r="U3727" s="3">
        <v>18077.2748134699</v>
      </c>
      <c r="V3727" s="3">
        <v>1</v>
      </c>
      <c r="W3727" s="3" t="str">
        <f>IF(Bank_data3[[#This Row],[credit_risk]]=1,"High Risk","Low Risk")</f>
        <v>High Risk</v>
      </c>
      <c r="X3727" s="3" t="str">
        <f t="shared" si="406"/>
        <v>18-24</v>
      </c>
      <c r="Y3727" s="3" t="str">
        <f t="shared" si="407"/>
        <v>Middle Income</v>
      </c>
      <c r="Z3727" s="3" t="str">
        <f t="shared" si="408"/>
        <v>Excellent</v>
      </c>
      <c r="AA3727" s="27">
        <f t="shared" si="409"/>
        <v>0.29031944795370102</v>
      </c>
      <c r="AB3727" s="3" t="str">
        <f t="shared" si="410"/>
        <v>Low</v>
      </c>
      <c r="AC3727" s="3" t="str">
        <f t="shared" si="411"/>
        <v>High</v>
      </c>
      <c r="AD3727" s="3" t="str">
        <f t="shared" si="412"/>
        <v>No</v>
      </c>
    </row>
    <row r="3728" spans="1:30" ht="15" customHeight="1" x14ac:dyDescent="0.3">
      <c r="A3728" s="3" t="s">
        <v>3749</v>
      </c>
      <c r="B3728" s="3">
        <v>66</v>
      </c>
      <c r="C3728" s="3" t="s">
        <v>28</v>
      </c>
      <c r="D3728" s="3" t="s">
        <v>33</v>
      </c>
      <c r="E3728" s="3">
        <v>52619.373375179202</v>
      </c>
      <c r="F3728" s="3">
        <v>171</v>
      </c>
      <c r="G3728" s="3">
        <v>934.97686049894696</v>
      </c>
      <c r="H3728" s="3">
        <v>5</v>
      </c>
      <c r="I3728" s="3">
        <v>1084.0891881643299</v>
      </c>
      <c r="J3728" s="3">
        <v>46</v>
      </c>
      <c r="K3728" s="3">
        <v>790.35791699488595</v>
      </c>
      <c r="L3728" s="3">
        <v>10</v>
      </c>
      <c r="M3728" s="3">
        <v>1</v>
      </c>
      <c r="N3728" s="3">
        <v>0</v>
      </c>
      <c r="O3728" s="3">
        <v>885</v>
      </c>
      <c r="P3728" s="3">
        <v>4</v>
      </c>
      <c r="Q3728" s="3">
        <v>6945.0210628249797</v>
      </c>
      <c r="R3728" s="3">
        <v>6</v>
      </c>
      <c r="S3728" s="3">
        <v>0</v>
      </c>
      <c r="T3728" s="3">
        <v>0</v>
      </c>
      <c r="U3728" s="3">
        <v>4200.5780483306899</v>
      </c>
      <c r="V3728" s="3">
        <v>1</v>
      </c>
      <c r="W3728" s="3" t="str">
        <f>IF(Bank_data3[[#This Row],[credit_risk]]=1,"High Risk","Low Risk")</f>
        <v>High Risk</v>
      </c>
      <c r="X3728" s="3" t="str">
        <f t="shared" si="406"/>
        <v>55+</v>
      </c>
      <c r="Y3728" s="3" t="str">
        <f t="shared" si="407"/>
        <v>Middle Income</v>
      </c>
      <c r="Z3728" s="3" t="str">
        <f t="shared" si="408"/>
        <v>Excellent</v>
      </c>
      <c r="AA3728" s="27">
        <f t="shared" si="409"/>
        <v>0.13198600852401973</v>
      </c>
      <c r="AB3728" s="3" t="str">
        <f t="shared" si="410"/>
        <v>Low</v>
      </c>
      <c r="AC3728" s="3" t="str">
        <f t="shared" si="411"/>
        <v>Medium</v>
      </c>
      <c r="AD3728" s="3" t="str">
        <f t="shared" si="412"/>
        <v>No</v>
      </c>
    </row>
    <row r="3729" spans="1:30" ht="15" customHeight="1" x14ac:dyDescent="0.3">
      <c r="A3729" s="3" t="s">
        <v>3750</v>
      </c>
      <c r="B3729" s="3">
        <v>39</v>
      </c>
      <c r="C3729" s="3" t="s">
        <v>23</v>
      </c>
      <c r="D3729" s="3" t="s">
        <v>33</v>
      </c>
      <c r="E3729" s="3">
        <v>105571.648600022</v>
      </c>
      <c r="F3729" s="3">
        <v>133</v>
      </c>
      <c r="G3729" s="3">
        <v>1594.37284658515</v>
      </c>
      <c r="H3729" s="3">
        <v>9</v>
      </c>
      <c r="I3729" s="3">
        <v>697.24141595535696</v>
      </c>
      <c r="J3729" s="3">
        <v>19</v>
      </c>
      <c r="K3729" s="3">
        <v>596.81297473102995</v>
      </c>
      <c r="L3729" s="3">
        <v>64</v>
      </c>
      <c r="M3729" s="3">
        <v>8</v>
      </c>
      <c r="N3729" s="3">
        <v>6</v>
      </c>
      <c r="O3729" s="3">
        <v>302</v>
      </c>
      <c r="P3729" s="3">
        <v>5</v>
      </c>
      <c r="Q3729" s="3">
        <v>6947.3019552654096</v>
      </c>
      <c r="R3729" s="3">
        <v>5</v>
      </c>
      <c r="S3729" s="3">
        <v>0</v>
      </c>
      <c r="T3729" s="3">
        <v>0</v>
      </c>
      <c r="U3729" s="3">
        <v>7841.9290957414296</v>
      </c>
      <c r="V3729" s="3">
        <v>1</v>
      </c>
      <c r="W3729" s="3" t="str">
        <f>IF(Bank_data3[[#This Row],[credit_risk]]=1,"High Risk","Low Risk")</f>
        <v>High Risk</v>
      </c>
      <c r="X3729" s="3" t="str">
        <f t="shared" si="406"/>
        <v>35-44</v>
      </c>
      <c r="Y3729" s="3" t="str">
        <f t="shared" si="407"/>
        <v>High Income</v>
      </c>
      <c r="Z3729" s="3" t="str">
        <f t="shared" si="408"/>
        <v>Poor</v>
      </c>
      <c r="AA3729" s="27">
        <f t="shared" si="409"/>
        <v>6.5806511950822766E-2</v>
      </c>
      <c r="AB3729" s="3" t="str">
        <f t="shared" si="410"/>
        <v>Medium</v>
      </c>
      <c r="AC3729" s="3" t="str">
        <f t="shared" si="411"/>
        <v>High</v>
      </c>
      <c r="AD3729" s="3" t="str">
        <f t="shared" si="412"/>
        <v>No</v>
      </c>
    </row>
    <row r="3730" spans="1:30" ht="15" customHeight="1" x14ac:dyDescent="0.3">
      <c r="A3730" s="3" t="s">
        <v>3751</v>
      </c>
      <c r="B3730" s="3">
        <v>38</v>
      </c>
      <c r="C3730" s="3" t="s">
        <v>31</v>
      </c>
      <c r="D3730" s="3" t="s">
        <v>24</v>
      </c>
      <c r="E3730" s="3">
        <v>57636.510578039401</v>
      </c>
      <c r="F3730" s="3">
        <v>238</v>
      </c>
      <c r="G3730" s="3">
        <v>1281.1064302811401</v>
      </c>
      <c r="H3730" s="3">
        <v>11</v>
      </c>
      <c r="I3730" s="3">
        <v>566.07133134406399</v>
      </c>
      <c r="J3730" s="3">
        <v>40</v>
      </c>
      <c r="K3730" s="3">
        <v>121.90092190459301</v>
      </c>
      <c r="L3730" s="3">
        <v>29</v>
      </c>
      <c r="M3730" s="3">
        <v>17</v>
      </c>
      <c r="N3730" s="3">
        <v>5</v>
      </c>
      <c r="O3730" s="3">
        <v>493</v>
      </c>
      <c r="P3730" s="3">
        <v>3</v>
      </c>
      <c r="Q3730" s="3">
        <v>16372.5895864908</v>
      </c>
      <c r="R3730" s="3">
        <v>6</v>
      </c>
      <c r="S3730" s="3">
        <v>0</v>
      </c>
      <c r="T3730" s="3">
        <v>0</v>
      </c>
      <c r="U3730" s="3">
        <v>6900.3771927600801</v>
      </c>
      <c r="V3730" s="3">
        <v>1</v>
      </c>
      <c r="W3730" s="3" t="str">
        <f>IF(Bank_data3[[#This Row],[credit_risk]]=1,"High Risk","Low Risk")</f>
        <v>High Risk</v>
      </c>
      <c r="X3730" s="3" t="str">
        <f t="shared" si="406"/>
        <v>35-44</v>
      </c>
      <c r="Y3730" s="3" t="str">
        <f t="shared" si="407"/>
        <v>Middle Income</v>
      </c>
      <c r="Z3730" s="3" t="str">
        <f t="shared" si="408"/>
        <v>Poor</v>
      </c>
      <c r="AA3730" s="27">
        <f t="shared" si="409"/>
        <v>0.28406628753700203</v>
      </c>
      <c r="AB3730" s="3" t="str">
        <f t="shared" si="410"/>
        <v>Medium</v>
      </c>
      <c r="AC3730" s="3" t="str">
        <f t="shared" si="411"/>
        <v>Medium</v>
      </c>
      <c r="AD3730" s="3" t="str">
        <f t="shared" si="412"/>
        <v>No</v>
      </c>
    </row>
    <row r="3731" spans="1:30" ht="15" customHeight="1" x14ac:dyDescent="0.3">
      <c r="A3731" s="3" t="s">
        <v>3752</v>
      </c>
      <c r="B3731" s="3">
        <v>48</v>
      </c>
      <c r="C3731" s="3" t="s">
        <v>28</v>
      </c>
      <c r="D3731" s="3" t="s">
        <v>33</v>
      </c>
      <c r="E3731" s="3">
        <v>18761.224366982398</v>
      </c>
      <c r="F3731" s="3">
        <v>92</v>
      </c>
      <c r="G3731" s="3">
        <v>10</v>
      </c>
      <c r="H3731" s="3">
        <v>3</v>
      </c>
      <c r="I3731" s="3">
        <v>881.49485775782398</v>
      </c>
      <c r="J3731" s="3">
        <v>38</v>
      </c>
      <c r="K3731" s="3">
        <v>170.62004152762</v>
      </c>
      <c r="L3731" s="3">
        <v>42</v>
      </c>
      <c r="M3731" s="3">
        <v>12</v>
      </c>
      <c r="N3731" s="3">
        <v>1</v>
      </c>
      <c r="O3731" s="3">
        <v>676</v>
      </c>
      <c r="P3731" s="3">
        <v>3</v>
      </c>
      <c r="Q3731" s="3">
        <v>14202.4037118864</v>
      </c>
      <c r="R3731" s="3">
        <v>2</v>
      </c>
      <c r="S3731" s="3">
        <v>0</v>
      </c>
      <c r="T3731" s="3">
        <v>0</v>
      </c>
      <c r="U3731" s="3">
        <v>4932.22174848954</v>
      </c>
      <c r="V3731" s="3">
        <v>0</v>
      </c>
      <c r="W3731" s="3" t="str">
        <f>IF(Bank_data3[[#This Row],[credit_risk]]=1,"High Risk","Low Risk")</f>
        <v>Low Risk</v>
      </c>
      <c r="X3731" s="3" t="str">
        <f t="shared" si="406"/>
        <v>45-54</v>
      </c>
      <c r="Y3731" s="3" t="str">
        <f t="shared" si="407"/>
        <v>Low Income</v>
      </c>
      <c r="Z3731" s="3" t="str">
        <f t="shared" si="408"/>
        <v>Good</v>
      </c>
      <c r="AA3731" s="27">
        <f t="shared" si="409"/>
        <v>0.75700836118569104</v>
      </c>
      <c r="AB3731" s="3" t="str">
        <f t="shared" si="410"/>
        <v>Low</v>
      </c>
      <c r="AC3731" s="3" t="str">
        <f t="shared" si="411"/>
        <v>High</v>
      </c>
      <c r="AD3731" s="3" t="str">
        <f t="shared" si="412"/>
        <v>No</v>
      </c>
    </row>
    <row r="3732" spans="1:30" ht="15" customHeight="1" x14ac:dyDescent="0.3">
      <c r="A3732" s="3" t="s">
        <v>3753</v>
      </c>
      <c r="B3732" s="3">
        <v>29</v>
      </c>
      <c r="C3732" s="3" t="s">
        <v>23</v>
      </c>
      <c r="D3732" s="3" t="s">
        <v>33</v>
      </c>
      <c r="E3732" s="3">
        <v>46168.116513608402</v>
      </c>
      <c r="F3732" s="3">
        <v>113</v>
      </c>
      <c r="G3732" s="3">
        <v>2652.8707709885898</v>
      </c>
      <c r="H3732" s="3">
        <v>6</v>
      </c>
      <c r="I3732" s="3">
        <v>800.64155020806902</v>
      </c>
      <c r="J3732" s="3">
        <v>6</v>
      </c>
      <c r="K3732" s="3">
        <v>726.89371635679595</v>
      </c>
      <c r="L3732" s="3">
        <v>35</v>
      </c>
      <c r="M3732" s="3">
        <v>19</v>
      </c>
      <c r="N3732" s="3">
        <v>6</v>
      </c>
      <c r="O3732" s="3">
        <v>844</v>
      </c>
      <c r="P3732" s="3">
        <v>2</v>
      </c>
      <c r="Q3732" s="3">
        <v>16927.845246224701</v>
      </c>
      <c r="R3732" s="3">
        <v>4</v>
      </c>
      <c r="S3732" s="3">
        <v>0</v>
      </c>
      <c r="T3732" s="3">
        <v>0</v>
      </c>
      <c r="U3732" s="3">
        <v>5689.1182414320101</v>
      </c>
      <c r="V3732" s="3">
        <v>1</v>
      </c>
      <c r="W3732" s="3" t="str">
        <f>IF(Bank_data3[[#This Row],[credit_risk]]=1,"High Risk","Low Risk")</f>
        <v>High Risk</v>
      </c>
      <c r="X3732" s="3" t="str">
        <f t="shared" si="406"/>
        <v>25-34</v>
      </c>
      <c r="Y3732" s="3" t="str">
        <f t="shared" si="407"/>
        <v>Low Income</v>
      </c>
      <c r="Z3732" s="3" t="str">
        <f t="shared" si="408"/>
        <v>Excellent</v>
      </c>
      <c r="AA3732" s="27">
        <f t="shared" si="409"/>
        <v>0.36665661336292743</v>
      </c>
      <c r="AB3732" s="3" t="str">
        <f t="shared" si="410"/>
        <v>Medium</v>
      </c>
      <c r="AC3732" s="3" t="str">
        <f t="shared" si="411"/>
        <v>High</v>
      </c>
      <c r="AD3732" s="3" t="str">
        <f t="shared" si="412"/>
        <v>No</v>
      </c>
    </row>
    <row r="3733" spans="1:30" ht="15" customHeight="1" x14ac:dyDescent="0.3">
      <c r="A3733" s="3" t="s">
        <v>3754</v>
      </c>
      <c r="B3733" s="3">
        <v>37</v>
      </c>
      <c r="C3733" s="3" t="s">
        <v>28</v>
      </c>
      <c r="D3733" s="3" t="s">
        <v>33</v>
      </c>
      <c r="E3733" s="3">
        <v>47727.533340507398</v>
      </c>
      <c r="F3733" s="3">
        <v>92</v>
      </c>
      <c r="G3733" s="3">
        <v>2779.4759302011998</v>
      </c>
      <c r="H3733" s="3">
        <v>2</v>
      </c>
      <c r="I3733" s="3">
        <v>1151.2267018457501</v>
      </c>
      <c r="J3733" s="3">
        <v>29</v>
      </c>
      <c r="K3733" s="3">
        <v>623.24996176792297</v>
      </c>
      <c r="L3733" s="3">
        <v>56</v>
      </c>
      <c r="M3733" s="3">
        <v>6</v>
      </c>
      <c r="N3733" s="3">
        <v>2</v>
      </c>
      <c r="O3733" s="3">
        <v>390</v>
      </c>
      <c r="P3733" s="3">
        <v>1</v>
      </c>
      <c r="Q3733" s="3">
        <v>12426.0526242005</v>
      </c>
      <c r="R3733" s="3">
        <v>6</v>
      </c>
      <c r="S3733" s="3">
        <v>0</v>
      </c>
      <c r="T3733" s="3">
        <v>0</v>
      </c>
      <c r="U3733" s="3">
        <v>5204.1339702180603</v>
      </c>
      <c r="V3733" s="3">
        <v>1</v>
      </c>
      <c r="W3733" s="3" t="str">
        <f>IF(Bank_data3[[#This Row],[credit_risk]]=1,"High Risk","Low Risk")</f>
        <v>High Risk</v>
      </c>
      <c r="X3733" s="3" t="str">
        <f t="shared" si="406"/>
        <v>35-44</v>
      </c>
      <c r="Y3733" s="3" t="str">
        <f t="shared" si="407"/>
        <v>Low Income</v>
      </c>
      <c r="Z3733" s="3" t="str">
        <f t="shared" si="408"/>
        <v>Poor</v>
      </c>
      <c r="AA3733" s="27">
        <f t="shared" si="409"/>
        <v>0.26035396666213712</v>
      </c>
      <c r="AB3733" s="3" t="str">
        <f t="shared" si="410"/>
        <v>Medium</v>
      </c>
      <c r="AC3733" s="3" t="str">
        <f t="shared" si="411"/>
        <v>High</v>
      </c>
      <c r="AD3733" s="3" t="str">
        <f t="shared" si="412"/>
        <v>No</v>
      </c>
    </row>
    <row r="3734" spans="1:30" ht="15" customHeight="1" x14ac:dyDescent="0.3">
      <c r="A3734" s="3" t="s">
        <v>3755</v>
      </c>
      <c r="B3734" s="3">
        <v>47</v>
      </c>
      <c r="C3734" s="3" t="s">
        <v>31</v>
      </c>
      <c r="D3734" s="3" t="s">
        <v>26</v>
      </c>
      <c r="E3734" s="3">
        <v>38954.6377091549</v>
      </c>
      <c r="F3734" s="3">
        <v>131</v>
      </c>
      <c r="G3734" s="3">
        <v>1909.9167736591601</v>
      </c>
      <c r="H3734" s="3">
        <v>1</v>
      </c>
      <c r="I3734" s="3">
        <v>20</v>
      </c>
      <c r="J3734" s="3">
        <v>40</v>
      </c>
      <c r="K3734" s="3">
        <v>430.99248221036299</v>
      </c>
      <c r="L3734" s="3">
        <v>25</v>
      </c>
      <c r="M3734" s="3">
        <v>3</v>
      </c>
      <c r="N3734" s="3">
        <v>3</v>
      </c>
      <c r="O3734" s="3">
        <v>784</v>
      </c>
      <c r="P3734" s="3">
        <v>2</v>
      </c>
      <c r="Q3734" s="3">
        <v>27053.254607216499</v>
      </c>
      <c r="R3734" s="3">
        <v>4</v>
      </c>
      <c r="S3734" s="3">
        <v>0</v>
      </c>
      <c r="T3734" s="3">
        <v>0</v>
      </c>
      <c r="U3734" s="3">
        <v>4744.5028389156496</v>
      </c>
      <c r="V3734" s="3">
        <v>1</v>
      </c>
      <c r="W3734" s="3" t="str">
        <f>IF(Bank_data3[[#This Row],[credit_risk]]=1,"High Risk","Low Risk")</f>
        <v>High Risk</v>
      </c>
      <c r="X3734" s="3" t="str">
        <f t="shared" si="406"/>
        <v>45-54</v>
      </c>
      <c r="Y3734" s="3" t="str">
        <f t="shared" si="407"/>
        <v>Low Income</v>
      </c>
      <c r="Z3734" s="3" t="str">
        <f t="shared" si="408"/>
        <v>Very Good</v>
      </c>
      <c r="AA3734" s="27">
        <f t="shared" si="409"/>
        <v>0.69448097064084857</v>
      </c>
      <c r="AB3734" s="3" t="str">
        <f t="shared" si="410"/>
        <v>Medium</v>
      </c>
      <c r="AC3734" s="3" t="str">
        <f t="shared" si="411"/>
        <v>Medium</v>
      </c>
      <c r="AD3734" s="3" t="str">
        <f t="shared" si="412"/>
        <v>No</v>
      </c>
    </row>
    <row r="3735" spans="1:30" ht="15" customHeight="1" x14ac:dyDescent="0.3">
      <c r="A3735" s="3" t="s">
        <v>3756</v>
      </c>
      <c r="B3735" s="3">
        <v>54</v>
      </c>
      <c r="C3735" s="3" t="s">
        <v>28</v>
      </c>
      <c r="D3735" s="3" t="s">
        <v>24</v>
      </c>
      <c r="E3735" s="3">
        <v>51306.995016251902</v>
      </c>
      <c r="F3735" s="3">
        <v>209</v>
      </c>
      <c r="G3735" s="3">
        <v>1600.61006498085</v>
      </c>
      <c r="H3735" s="3">
        <v>5</v>
      </c>
      <c r="I3735" s="3">
        <v>478.45238334815502</v>
      </c>
      <c r="J3735" s="3">
        <v>23</v>
      </c>
      <c r="K3735" s="3">
        <v>618.06144030442101</v>
      </c>
      <c r="L3735" s="3">
        <v>59</v>
      </c>
      <c r="M3735" s="3">
        <v>7</v>
      </c>
      <c r="N3735" s="3">
        <v>5</v>
      </c>
      <c r="O3735" s="3">
        <v>850</v>
      </c>
      <c r="P3735" s="3">
        <v>4</v>
      </c>
      <c r="Q3735" s="3">
        <v>9890.8776357420702</v>
      </c>
      <c r="R3735" s="3">
        <v>6</v>
      </c>
      <c r="S3735" s="3">
        <v>0</v>
      </c>
      <c r="T3735" s="3">
        <v>0</v>
      </c>
      <c r="U3735" s="3">
        <v>10507.941293598</v>
      </c>
      <c r="V3735" s="3">
        <v>1</v>
      </c>
      <c r="W3735" s="3" t="str">
        <f>IF(Bank_data3[[#This Row],[credit_risk]]=1,"High Risk","Low Risk")</f>
        <v>High Risk</v>
      </c>
      <c r="X3735" s="3" t="str">
        <f t="shared" si="406"/>
        <v>45-54</v>
      </c>
      <c r="Y3735" s="3" t="str">
        <f t="shared" si="407"/>
        <v>Middle Income</v>
      </c>
      <c r="Z3735" s="3" t="str">
        <f t="shared" si="408"/>
        <v>Excellent</v>
      </c>
      <c r="AA3735" s="27">
        <f t="shared" si="409"/>
        <v>0.19277834596645263</v>
      </c>
      <c r="AB3735" s="3" t="str">
        <f t="shared" si="410"/>
        <v>Medium</v>
      </c>
      <c r="AC3735" s="3" t="str">
        <f t="shared" si="411"/>
        <v>High</v>
      </c>
      <c r="AD3735" s="3" t="str">
        <f t="shared" si="412"/>
        <v>No</v>
      </c>
    </row>
    <row r="3736" spans="1:30" ht="15" customHeight="1" x14ac:dyDescent="0.3">
      <c r="A3736" s="3" t="s">
        <v>3757</v>
      </c>
      <c r="B3736" s="3">
        <v>62</v>
      </c>
      <c r="C3736" s="3" t="s">
        <v>28</v>
      </c>
      <c r="D3736" s="3" t="s">
        <v>26</v>
      </c>
      <c r="E3736" s="3">
        <v>38418.852880393199</v>
      </c>
      <c r="F3736" s="3">
        <v>141</v>
      </c>
      <c r="G3736" s="3">
        <v>751.31442555631702</v>
      </c>
      <c r="H3736" s="3">
        <v>1</v>
      </c>
      <c r="I3736" s="3">
        <v>996.551909370619</v>
      </c>
      <c r="J3736" s="3">
        <v>9</v>
      </c>
      <c r="K3736" s="3">
        <v>652.97094843368598</v>
      </c>
      <c r="L3736" s="3">
        <v>21</v>
      </c>
      <c r="M3736" s="3">
        <v>5</v>
      </c>
      <c r="N3736" s="3">
        <v>2</v>
      </c>
      <c r="O3736" s="3">
        <v>328</v>
      </c>
      <c r="P3736" s="3">
        <v>3</v>
      </c>
      <c r="Q3736" s="3">
        <v>16014.794031489801</v>
      </c>
      <c r="R3736" s="3">
        <v>0</v>
      </c>
      <c r="S3736" s="3">
        <v>0</v>
      </c>
      <c r="T3736" s="3">
        <v>0</v>
      </c>
      <c r="U3736" s="3">
        <v>11853.5719612475</v>
      </c>
      <c r="V3736" s="3">
        <v>1</v>
      </c>
      <c r="W3736" s="3" t="str">
        <f>IF(Bank_data3[[#This Row],[credit_risk]]=1,"High Risk","Low Risk")</f>
        <v>High Risk</v>
      </c>
      <c r="X3736" s="3" t="str">
        <f t="shared" si="406"/>
        <v>55+</v>
      </c>
      <c r="Y3736" s="3" t="str">
        <f t="shared" si="407"/>
        <v>Low Income</v>
      </c>
      <c r="Z3736" s="3" t="str">
        <f t="shared" si="408"/>
        <v>Poor</v>
      </c>
      <c r="AA3736" s="27">
        <f t="shared" si="409"/>
        <v>0.41684727238857366</v>
      </c>
      <c r="AB3736" s="3" t="str">
        <f t="shared" si="410"/>
        <v>Low</v>
      </c>
      <c r="AC3736" s="3" t="str">
        <f t="shared" si="411"/>
        <v>Medium</v>
      </c>
      <c r="AD3736" s="3" t="str">
        <f t="shared" si="412"/>
        <v>No</v>
      </c>
    </row>
    <row r="3737" spans="1:30" ht="15" customHeight="1" x14ac:dyDescent="0.3">
      <c r="A3737" s="3" t="s">
        <v>3758</v>
      </c>
      <c r="B3737" s="3">
        <v>66</v>
      </c>
      <c r="C3737" s="3" t="s">
        <v>23</v>
      </c>
      <c r="D3737" s="3" t="s">
        <v>24</v>
      </c>
      <c r="E3737" s="3">
        <v>55990.756380977502</v>
      </c>
      <c r="F3737" s="3">
        <v>231</v>
      </c>
      <c r="G3737" s="3">
        <v>1130.5086254641801</v>
      </c>
      <c r="H3737" s="3">
        <v>5</v>
      </c>
      <c r="I3737" s="3">
        <v>817.65660497106103</v>
      </c>
      <c r="J3737" s="3">
        <v>44</v>
      </c>
      <c r="K3737" s="3">
        <v>752.72959675209904</v>
      </c>
      <c r="L3737" s="3">
        <v>23</v>
      </c>
      <c r="M3737" s="3">
        <v>3</v>
      </c>
      <c r="N3737" s="3">
        <v>0</v>
      </c>
      <c r="O3737" s="3">
        <v>404</v>
      </c>
      <c r="P3737" s="3">
        <v>3</v>
      </c>
      <c r="Q3737" s="3">
        <v>9265.7026551488598</v>
      </c>
      <c r="R3737" s="3">
        <v>1</v>
      </c>
      <c r="S3737" s="3">
        <v>0</v>
      </c>
      <c r="T3737" s="3">
        <v>0</v>
      </c>
      <c r="U3737" s="3">
        <v>5152.5967344435703</v>
      </c>
      <c r="V3737" s="3">
        <v>1</v>
      </c>
      <c r="W3737" s="3" t="str">
        <f>IF(Bank_data3[[#This Row],[credit_risk]]=1,"High Risk","Low Risk")</f>
        <v>High Risk</v>
      </c>
      <c r="X3737" s="3" t="str">
        <f t="shared" si="406"/>
        <v>55+</v>
      </c>
      <c r="Y3737" s="3" t="str">
        <f t="shared" si="407"/>
        <v>Middle Income</v>
      </c>
      <c r="Z3737" s="3" t="str">
        <f t="shared" si="408"/>
        <v>Poor</v>
      </c>
      <c r="AA3737" s="27">
        <f t="shared" si="409"/>
        <v>0.16548629191758557</v>
      </c>
      <c r="AB3737" s="3" t="str">
        <f t="shared" si="410"/>
        <v>Medium</v>
      </c>
      <c r="AC3737" s="3" t="str">
        <f t="shared" si="411"/>
        <v>Medium</v>
      </c>
      <c r="AD3737" s="3" t="str">
        <f t="shared" si="412"/>
        <v>No</v>
      </c>
    </row>
    <row r="3738" spans="1:30" ht="15" customHeight="1" x14ac:dyDescent="0.3">
      <c r="A3738" s="3" t="s">
        <v>3759</v>
      </c>
      <c r="B3738" s="3">
        <v>50</v>
      </c>
      <c r="C3738" s="3" t="s">
        <v>28</v>
      </c>
      <c r="D3738" s="3" t="s">
        <v>26</v>
      </c>
      <c r="E3738" s="3">
        <v>15643.6211701252</v>
      </c>
      <c r="F3738" s="3">
        <v>137</v>
      </c>
      <c r="G3738" s="3">
        <v>2371.3273156814198</v>
      </c>
      <c r="H3738" s="3">
        <v>9</v>
      </c>
      <c r="I3738" s="3">
        <v>1063.2119557189001</v>
      </c>
      <c r="J3738" s="3">
        <v>37</v>
      </c>
      <c r="K3738" s="3">
        <v>442.18976077599802</v>
      </c>
      <c r="L3738" s="3">
        <v>11</v>
      </c>
      <c r="M3738" s="3">
        <v>4</v>
      </c>
      <c r="N3738" s="3">
        <v>9</v>
      </c>
      <c r="O3738" s="3">
        <v>324</v>
      </c>
      <c r="P3738" s="3">
        <v>4</v>
      </c>
      <c r="Q3738" s="3">
        <v>3598.2136640852</v>
      </c>
      <c r="R3738" s="3">
        <v>2</v>
      </c>
      <c r="S3738" s="3">
        <v>0</v>
      </c>
      <c r="T3738" s="3">
        <v>0</v>
      </c>
      <c r="U3738" s="3">
        <v>5746.4356729002802</v>
      </c>
      <c r="V3738" s="3">
        <v>1</v>
      </c>
      <c r="W3738" s="3" t="str">
        <f>IF(Bank_data3[[#This Row],[credit_risk]]=1,"High Risk","Low Risk")</f>
        <v>High Risk</v>
      </c>
      <c r="X3738" s="3" t="str">
        <f t="shared" si="406"/>
        <v>45-54</v>
      </c>
      <c r="Y3738" s="3" t="str">
        <f t="shared" si="407"/>
        <v>Low Income</v>
      </c>
      <c r="Z3738" s="3" t="str">
        <f t="shared" si="408"/>
        <v>Poor</v>
      </c>
      <c r="AA3738" s="27">
        <f t="shared" si="409"/>
        <v>0.2300115571039747</v>
      </c>
      <c r="AB3738" s="3" t="str">
        <f t="shared" si="410"/>
        <v>Medium</v>
      </c>
      <c r="AC3738" s="3" t="str">
        <f t="shared" si="411"/>
        <v>Medium</v>
      </c>
      <c r="AD3738" s="3" t="str">
        <f t="shared" si="412"/>
        <v>No</v>
      </c>
    </row>
    <row r="3739" spans="1:30" ht="15" customHeight="1" x14ac:dyDescent="0.3">
      <c r="A3739" s="3" t="s">
        <v>3760</v>
      </c>
      <c r="B3739" s="3">
        <v>46</v>
      </c>
      <c r="C3739" s="3" t="s">
        <v>23</v>
      </c>
      <c r="D3739" s="3" t="s">
        <v>33</v>
      </c>
      <c r="E3739" s="3">
        <v>70594.852492254504</v>
      </c>
      <c r="F3739" s="3">
        <v>14</v>
      </c>
      <c r="G3739" s="3">
        <v>1978.3358854349899</v>
      </c>
      <c r="H3739" s="3">
        <v>2</v>
      </c>
      <c r="I3739" s="3">
        <v>891.70699168388205</v>
      </c>
      <c r="J3739" s="3">
        <v>35</v>
      </c>
      <c r="K3739" s="3">
        <v>699.20442573379501</v>
      </c>
      <c r="L3739" s="3">
        <v>74</v>
      </c>
      <c r="M3739" s="3">
        <v>19</v>
      </c>
      <c r="N3739" s="3">
        <v>0</v>
      </c>
      <c r="O3739" s="3">
        <v>793</v>
      </c>
      <c r="P3739" s="3">
        <v>5</v>
      </c>
      <c r="Q3739" s="3">
        <v>11265.505317239</v>
      </c>
      <c r="R3739" s="3">
        <v>3</v>
      </c>
      <c r="S3739" s="3">
        <v>0</v>
      </c>
      <c r="T3739" s="3">
        <v>0</v>
      </c>
      <c r="U3739" s="3">
        <v>9706.7875629228092</v>
      </c>
      <c r="V3739" s="3">
        <v>0</v>
      </c>
      <c r="W3739" s="3" t="str">
        <f>IF(Bank_data3[[#This Row],[credit_risk]]=1,"High Risk","Low Risk")</f>
        <v>Low Risk</v>
      </c>
      <c r="X3739" s="3" t="str">
        <f t="shared" si="406"/>
        <v>45-54</v>
      </c>
      <c r="Y3739" s="3" t="str">
        <f t="shared" si="407"/>
        <v>Middle Income</v>
      </c>
      <c r="Z3739" s="3" t="str">
        <f t="shared" si="408"/>
        <v>Very Good</v>
      </c>
      <c r="AA3739" s="27">
        <f t="shared" si="409"/>
        <v>0.15957969907898065</v>
      </c>
      <c r="AB3739" s="3" t="str">
        <f t="shared" si="410"/>
        <v>Medium</v>
      </c>
      <c r="AC3739" s="3" t="str">
        <f t="shared" si="411"/>
        <v>High</v>
      </c>
      <c r="AD3739" s="3" t="str">
        <f t="shared" si="412"/>
        <v>No</v>
      </c>
    </row>
    <row r="3740" spans="1:30" ht="15" customHeight="1" x14ac:dyDescent="0.3">
      <c r="A3740" s="3" t="s">
        <v>3761</v>
      </c>
      <c r="B3740" s="3">
        <v>30</v>
      </c>
      <c r="C3740" s="3" t="s">
        <v>31</v>
      </c>
      <c r="D3740" s="3" t="s">
        <v>26</v>
      </c>
      <c r="E3740" s="3">
        <v>21590.773229292601</v>
      </c>
      <c r="F3740" s="3">
        <v>168</v>
      </c>
      <c r="G3740" s="3">
        <v>1864.2251067007701</v>
      </c>
      <c r="H3740" s="3">
        <v>1</v>
      </c>
      <c r="I3740" s="3">
        <v>752.84202786554101</v>
      </c>
      <c r="J3740" s="3">
        <v>16</v>
      </c>
      <c r="K3740" s="3">
        <v>468.07696207374698</v>
      </c>
      <c r="L3740" s="3">
        <v>59</v>
      </c>
      <c r="M3740" s="3">
        <v>19</v>
      </c>
      <c r="N3740" s="3">
        <v>5</v>
      </c>
      <c r="O3740" s="3">
        <v>574</v>
      </c>
      <c r="P3740" s="3">
        <v>3</v>
      </c>
      <c r="Q3740" s="3">
        <v>10342.7923492797</v>
      </c>
      <c r="R3740" s="3">
        <v>7</v>
      </c>
      <c r="S3740" s="3">
        <v>0</v>
      </c>
      <c r="T3740" s="3">
        <v>0</v>
      </c>
      <c r="U3740" s="3">
        <v>9087.3525396380501</v>
      </c>
      <c r="V3740" s="3">
        <v>1</v>
      </c>
      <c r="W3740" s="3" t="str">
        <f>IF(Bank_data3[[#This Row],[credit_risk]]=1,"High Risk","Low Risk")</f>
        <v>High Risk</v>
      </c>
      <c r="X3740" s="3" t="str">
        <f t="shared" si="406"/>
        <v>25-34</v>
      </c>
      <c r="Y3740" s="3" t="str">
        <f t="shared" si="407"/>
        <v>Low Income</v>
      </c>
      <c r="Z3740" s="3" t="str">
        <f t="shared" si="408"/>
        <v>Poor</v>
      </c>
      <c r="AA3740" s="27">
        <f t="shared" si="409"/>
        <v>0.47903760738163109</v>
      </c>
      <c r="AB3740" s="3" t="str">
        <f t="shared" si="410"/>
        <v>Medium</v>
      </c>
      <c r="AC3740" s="3" t="str">
        <f t="shared" si="411"/>
        <v>High</v>
      </c>
      <c r="AD3740" s="3" t="str">
        <f t="shared" si="412"/>
        <v>No</v>
      </c>
    </row>
    <row r="3741" spans="1:30" ht="15" customHeight="1" x14ac:dyDescent="0.3">
      <c r="A3741" s="3" t="s">
        <v>3762</v>
      </c>
      <c r="B3741" s="3">
        <v>68</v>
      </c>
      <c r="C3741" s="3" t="s">
        <v>28</v>
      </c>
      <c r="D3741" s="3" t="s">
        <v>26</v>
      </c>
      <c r="E3741" s="3">
        <v>45256.000063702399</v>
      </c>
      <c r="F3741" s="3">
        <v>184</v>
      </c>
      <c r="G3741" s="3">
        <v>1898.2249645437601</v>
      </c>
      <c r="H3741" s="3">
        <v>7</v>
      </c>
      <c r="I3741" s="3">
        <v>694.19904491727402</v>
      </c>
      <c r="J3741" s="3">
        <v>20</v>
      </c>
      <c r="K3741" s="3">
        <v>131.56875223689801</v>
      </c>
      <c r="L3741" s="3">
        <v>20</v>
      </c>
      <c r="M3741" s="3">
        <v>8</v>
      </c>
      <c r="N3741" s="3">
        <v>3</v>
      </c>
      <c r="O3741" s="3">
        <v>748</v>
      </c>
      <c r="P3741" s="3">
        <v>1</v>
      </c>
      <c r="Q3741" s="3">
        <v>22721.046354625199</v>
      </c>
      <c r="R3741" s="3">
        <v>0</v>
      </c>
      <c r="S3741" s="3">
        <v>0</v>
      </c>
      <c r="T3741" s="3">
        <v>0</v>
      </c>
      <c r="U3741" s="3">
        <v>8591.2066805119193</v>
      </c>
      <c r="V3741" s="3">
        <v>0</v>
      </c>
      <c r="W3741" s="3" t="str">
        <f>IF(Bank_data3[[#This Row],[credit_risk]]=1,"High Risk","Low Risk")</f>
        <v>Low Risk</v>
      </c>
      <c r="X3741" s="3" t="str">
        <f t="shared" si="406"/>
        <v>55+</v>
      </c>
      <c r="Y3741" s="3" t="str">
        <f t="shared" si="407"/>
        <v>Low Income</v>
      </c>
      <c r="Z3741" s="3" t="str">
        <f t="shared" si="408"/>
        <v>Very Good</v>
      </c>
      <c r="AA3741" s="27">
        <f t="shared" si="409"/>
        <v>0.50205599970485748</v>
      </c>
      <c r="AB3741" s="3" t="str">
        <f t="shared" si="410"/>
        <v>Medium</v>
      </c>
      <c r="AC3741" s="3" t="str">
        <f t="shared" si="411"/>
        <v>Medium</v>
      </c>
      <c r="AD3741" s="3" t="str">
        <f t="shared" si="412"/>
        <v>No</v>
      </c>
    </row>
    <row r="3742" spans="1:30" ht="15" customHeight="1" x14ac:dyDescent="0.3">
      <c r="A3742" s="3" t="s">
        <v>3763</v>
      </c>
      <c r="B3742" s="3">
        <v>68</v>
      </c>
      <c r="C3742" s="3" t="s">
        <v>31</v>
      </c>
      <c r="D3742" s="3" t="s">
        <v>24</v>
      </c>
      <c r="E3742" s="3">
        <v>36811.277796250899</v>
      </c>
      <c r="F3742" s="3">
        <v>197</v>
      </c>
      <c r="G3742" s="3">
        <v>2349.9938435986801</v>
      </c>
      <c r="H3742" s="3">
        <v>3</v>
      </c>
      <c r="I3742" s="3">
        <v>1613.7692555564599</v>
      </c>
      <c r="J3742" s="3">
        <v>45</v>
      </c>
      <c r="K3742" s="3">
        <v>596.99085583726696</v>
      </c>
      <c r="L3742" s="3">
        <v>79</v>
      </c>
      <c r="M3742" s="3">
        <v>7</v>
      </c>
      <c r="N3742" s="3">
        <v>6</v>
      </c>
      <c r="O3742" s="3">
        <v>398</v>
      </c>
      <c r="P3742" s="3">
        <v>1</v>
      </c>
      <c r="Q3742" s="3">
        <v>14644.133161911301</v>
      </c>
      <c r="R3742" s="3">
        <v>2</v>
      </c>
      <c r="S3742" s="3">
        <v>0</v>
      </c>
      <c r="T3742" s="3">
        <v>0</v>
      </c>
      <c r="U3742" s="3">
        <v>8897.7747320506405</v>
      </c>
      <c r="V3742" s="3">
        <v>1</v>
      </c>
      <c r="W3742" s="3" t="str">
        <f>IF(Bank_data3[[#This Row],[credit_risk]]=1,"High Risk","Low Risk")</f>
        <v>High Risk</v>
      </c>
      <c r="X3742" s="3" t="str">
        <f t="shared" si="406"/>
        <v>55+</v>
      </c>
      <c r="Y3742" s="3" t="str">
        <f t="shared" si="407"/>
        <v>Low Income</v>
      </c>
      <c r="Z3742" s="3" t="str">
        <f t="shared" si="408"/>
        <v>Poor</v>
      </c>
      <c r="AA3742" s="27">
        <f t="shared" si="409"/>
        <v>0.39781648556092108</v>
      </c>
      <c r="AB3742" s="3" t="str">
        <f t="shared" si="410"/>
        <v>Medium</v>
      </c>
      <c r="AC3742" s="3" t="str">
        <f t="shared" si="411"/>
        <v>High</v>
      </c>
      <c r="AD3742" s="3" t="str">
        <f t="shared" si="412"/>
        <v>No</v>
      </c>
    </row>
    <row r="3743" spans="1:30" ht="15" customHeight="1" x14ac:dyDescent="0.3">
      <c r="A3743" s="3" t="s">
        <v>3764</v>
      </c>
      <c r="B3743" s="3">
        <v>57</v>
      </c>
      <c r="C3743" s="3" t="s">
        <v>31</v>
      </c>
      <c r="D3743" s="3" t="s">
        <v>24</v>
      </c>
      <c r="E3743" s="3">
        <v>55506.561278853398</v>
      </c>
      <c r="F3743" s="3">
        <v>108</v>
      </c>
      <c r="G3743" s="3">
        <v>2229.99274123738</v>
      </c>
      <c r="H3743" s="3">
        <v>11</v>
      </c>
      <c r="I3743" s="3">
        <v>1337.23119591103</v>
      </c>
      <c r="J3743" s="3">
        <v>2</v>
      </c>
      <c r="K3743" s="3">
        <v>816.55032335927604</v>
      </c>
      <c r="L3743" s="3">
        <v>35</v>
      </c>
      <c r="M3743" s="3">
        <v>1</v>
      </c>
      <c r="N3743" s="3">
        <v>8</v>
      </c>
      <c r="O3743" s="3">
        <v>827</v>
      </c>
      <c r="P3743" s="3">
        <v>3</v>
      </c>
      <c r="Q3743" s="3">
        <v>7391.9799427952403</v>
      </c>
      <c r="R3743" s="3">
        <v>1</v>
      </c>
      <c r="S3743" s="3">
        <v>0</v>
      </c>
      <c r="T3743" s="3">
        <v>0</v>
      </c>
      <c r="U3743" s="3">
        <v>10738.77441722</v>
      </c>
      <c r="V3743" s="3">
        <v>0</v>
      </c>
      <c r="W3743" s="3" t="str">
        <f>IF(Bank_data3[[#This Row],[credit_risk]]=1,"High Risk","Low Risk")</f>
        <v>Low Risk</v>
      </c>
      <c r="X3743" s="3" t="str">
        <f t="shared" si="406"/>
        <v>55+</v>
      </c>
      <c r="Y3743" s="3" t="str">
        <f t="shared" si="407"/>
        <v>Middle Income</v>
      </c>
      <c r="Z3743" s="3" t="str">
        <f t="shared" si="408"/>
        <v>Excellent</v>
      </c>
      <c r="AA3743" s="27">
        <f t="shared" si="409"/>
        <v>0.13317308391091773</v>
      </c>
      <c r="AB3743" s="3" t="str">
        <f t="shared" si="410"/>
        <v>Medium</v>
      </c>
      <c r="AC3743" s="3" t="str">
        <f t="shared" si="411"/>
        <v>High</v>
      </c>
      <c r="AD3743" s="3" t="str">
        <f t="shared" si="412"/>
        <v>No</v>
      </c>
    </row>
    <row r="3744" spans="1:30" ht="15" customHeight="1" x14ac:dyDescent="0.3">
      <c r="A3744" s="3" t="s">
        <v>3765</v>
      </c>
      <c r="B3744" s="3">
        <v>24</v>
      </c>
      <c r="C3744" s="3" t="s">
        <v>28</v>
      </c>
      <c r="D3744" s="3" t="s">
        <v>26</v>
      </c>
      <c r="E3744" s="3">
        <v>46701.660006764097</v>
      </c>
      <c r="F3744" s="3">
        <v>124</v>
      </c>
      <c r="G3744" s="3">
        <v>2051.5245367463699</v>
      </c>
      <c r="H3744" s="3">
        <v>3</v>
      </c>
      <c r="I3744" s="3">
        <v>973.42678433332799</v>
      </c>
      <c r="J3744" s="3">
        <v>0</v>
      </c>
      <c r="K3744" s="3">
        <v>694.878864671467</v>
      </c>
      <c r="L3744" s="3">
        <v>6</v>
      </c>
      <c r="M3744" s="3">
        <v>6</v>
      </c>
      <c r="N3744" s="3">
        <v>7</v>
      </c>
      <c r="O3744" s="3">
        <v>883</v>
      </c>
      <c r="P3744" s="3">
        <v>4</v>
      </c>
      <c r="Q3744" s="3">
        <v>12393.5445328187</v>
      </c>
      <c r="R3744" s="3">
        <v>1</v>
      </c>
      <c r="S3744" s="3">
        <v>0</v>
      </c>
      <c r="T3744" s="3">
        <v>0</v>
      </c>
      <c r="U3744" s="3">
        <v>12965.244672512999</v>
      </c>
      <c r="V3744" s="3">
        <v>0</v>
      </c>
      <c r="W3744" s="3" t="str">
        <f>IF(Bank_data3[[#This Row],[credit_risk]]=1,"High Risk","Low Risk")</f>
        <v>Low Risk</v>
      </c>
      <c r="X3744" s="3" t="str">
        <f t="shared" si="406"/>
        <v>18-24</v>
      </c>
      <c r="Y3744" s="3" t="str">
        <f t="shared" si="407"/>
        <v>Low Income</v>
      </c>
      <c r="Z3744" s="3" t="str">
        <f t="shared" si="408"/>
        <v>Excellent</v>
      </c>
      <c r="AA3744" s="27">
        <f t="shared" si="409"/>
        <v>0.26537695942764483</v>
      </c>
      <c r="AB3744" s="3" t="str">
        <f t="shared" si="410"/>
        <v>Medium</v>
      </c>
      <c r="AC3744" s="3" t="str">
        <f t="shared" si="411"/>
        <v>Low</v>
      </c>
      <c r="AD3744" s="3" t="str">
        <f t="shared" si="412"/>
        <v>No</v>
      </c>
    </row>
    <row r="3745" spans="1:30" ht="15" customHeight="1" x14ac:dyDescent="0.3">
      <c r="A3745" s="3" t="s">
        <v>3766</v>
      </c>
      <c r="B3745" s="3">
        <v>27</v>
      </c>
      <c r="C3745" s="3" t="s">
        <v>23</v>
      </c>
      <c r="D3745" s="3" t="s">
        <v>24</v>
      </c>
      <c r="E3745" s="3">
        <v>54529.711982233501</v>
      </c>
      <c r="F3745" s="3">
        <v>55</v>
      </c>
      <c r="G3745" s="3">
        <v>1221.40144417999</v>
      </c>
      <c r="H3745" s="3">
        <v>6</v>
      </c>
      <c r="I3745" s="3">
        <v>827.46236270694499</v>
      </c>
      <c r="J3745" s="3">
        <v>17</v>
      </c>
      <c r="K3745" s="3">
        <v>799.83647365580396</v>
      </c>
      <c r="L3745" s="3">
        <v>60</v>
      </c>
      <c r="M3745" s="3">
        <v>17</v>
      </c>
      <c r="N3745" s="3">
        <v>2</v>
      </c>
      <c r="O3745" s="3">
        <v>498</v>
      </c>
      <c r="P3745" s="3">
        <v>2</v>
      </c>
      <c r="Q3745" s="3">
        <v>6619.0402963387896</v>
      </c>
      <c r="R3745" s="3">
        <v>5</v>
      </c>
      <c r="S3745" s="3">
        <v>0</v>
      </c>
      <c r="T3745" s="3">
        <v>0</v>
      </c>
      <c r="U3745" s="3">
        <v>5526.2789677947903</v>
      </c>
      <c r="V3745" s="3">
        <v>1</v>
      </c>
      <c r="W3745" s="3" t="str">
        <f>IF(Bank_data3[[#This Row],[credit_risk]]=1,"High Risk","Low Risk")</f>
        <v>High Risk</v>
      </c>
      <c r="X3745" s="3" t="str">
        <f t="shared" si="406"/>
        <v>25-34</v>
      </c>
      <c r="Y3745" s="3" t="str">
        <f t="shared" si="407"/>
        <v>Middle Income</v>
      </c>
      <c r="Z3745" s="3" t="str">
        <f t="shared" si="408"/>
        <v>Poor</v>
      </c>
      <c r="AA3745" s="27">
        <f t="shared" si="409"/>
        <v>0.12138410521030003</v>
      </c>
      <c r="AB3745" s="3" t="str">
        <f t="shared" si="410"/>
        <v>Medium</v>
      </c>
      <c r="AC3745" s="3" t="str">
        <f t="shared" si="411"/>
        <v>High</v>
      </c>
      <c r="AD3745" s="3" t="str">
        <f t="shared" si="412"/>
        <v>No</v>
      </c>
    </row>
    <row r="3746" spans="1:30" ht="15" customHeight="1" x14ac:dyDescent="0.3">
      <c r="A3746" s="3" t="s">
        <v>3767</v>
      </c>
      <c r="B3746" s="3">
        <v>53</v>
      </c>
      <c r="C3746" s="3" t="s">
        <v>31</v>
      </c>
      <c r="D3746" s="3" t="s">
        <v>24</v>
      </c>
      <c r="E3746" s="3">
        <v>70001.463406177005</v>
      </c>
      <c r="F3746" s="3">
        <v>220</v>
      </c>
      <c r="G3746" s="3">
        <v>2847.50196169733</v>
      </c>
      <c r="H3746" s="3">
        <v>7</v>
      </c>
      <c r="I3746" s="3">
        <v>988.34639227370201</v>
      </c>
      <c r="J3746" s="3">
        <v>1</v>
      </c>
      <c r="K3746" s="3">
        <v>544.05488564941004</v>
      </c>
      <c r="L3746" s="3">
        <v>52</v>
      </c>
      <c r="M3746" s="3">
        <v>9</v>
      </c>
      <c r="N3746" s="3">
        <v>6</v>
      </c>
      <c r="O3746" s="3">
        <v>896</v>
      </c>
      <c r="P3746" s="3">
        <v>3</v>
      </c>
      <c r="Q3746" s="3">
        <v>10547.313260037001</v>
      </c>
      <c r="R3746" s="3">
        <v>1</v>
      </c>
      <c r="S3746" s="3">
        <v>0</v>
      </c>
      <c r="T3746" s="3">
        <v>0</v>
      </c>
      <c r="U3746" s="3">
        <v>9519.3892347165001</v>
      </c>
      <c r="V3746" s="3">
        <v>0</v>
      </c>
      <c r="W3746" s="3" t="str">
        <f>IF(Bank_data3[[#This Row],[credit_risk]]=1,"High Risk","Low Risk")</f>
        <v>Low Risk</v>
      </c>
      <c r="X3746" s="3" t="str">
        <f t="shared" si="406"/>
        <v>45-54</v>
      </c>
      <c r="Y3746" s="3" t="str">
        <f t="shared" si="407"/>
        <v>Middle Income</v>
      </c>
      <c r="Z3746" s="3" t="str">
        <f t="shared" si="408"/>
        <v>Excellent</v>
      </c>
      <c r="AA3746" s="27">
        <f t="shared" si="409"/>
        <v>0.15067275377997733</v>
      </c>
      <c r="AB3746" s="3" t="str">
        <f t="shared" si="410"/>
        <v>Medium</v>
      </c>
      <c r="AC3746" s="3" t="str">
        <f t="shared" si="411"/>
        <v>High</v>
      </c>
      <c r="AD3746" s="3" t="str">
        <f t="shared" si="412"/>
        <v>No</v>
      </c>
    </row>
    <row r="3747" spans="1:30" ht="15" customHeight="1" x14ac:dyDescent="0.3">
      <c r="A3747" s="3" t="s">
        <v>3768</v>
      </c>
      <c r="B3747" s="3">
        <v>67</v>
      </c>
      <c r="C3747" s="3" t="s">
        <v>31</v>
      </c>
      <c r="D3747" s="3" t="s">
        <v>24</v>
      </c>
      <c r="E3747" s="3">
        <v>63835.077878005301</v>
      </c>
      <c r="F3747" s="3">
        <v>224</v>
      </c>
      <c r="G3747" s="3">
        <v>1112.0650471085</v>
      </c>
      <c r="H3747" s="3">
        <v>11</v>
      </c>
      <c r="I3747" s="3">
        <v>1089.39215125552</v>
      </c>
      <c r="J3747" s="3">
        <v>39</v>
      </c>
      <c r="K3747" s="3">
        <v>288.793036892418</v>
      </c>
      <c r="L3747" s="3">
        <v>27</v>
      </c>
      <c r="M3747" s="3">
        <v>2</v>
      </c>
      <c r="N3747" s="3">
        <v>0</v>
      </c>
      <c r="O3747" s="3">
        <v>762</v>
      </c>
      <c r="P3747" s="3">
        <v>0</v>
      </c>
      <c r="Q3747" s="3">
        <v>18268.866116212801</v>
      </c>
      <c r="R3747" s="3">
        <v>2</v>
      </c>
      <c r="S3747" s="3">
        <v>0</v>
      </c>
      <c r="T3747" s="3">
        <v>0</v>
      </c>
      <c r="U3747" s="3">
        <v>5807.9338716572602</v>
      </c>
      <c r="V3747" s="3">
        <v>0</v>
      </c>
      <c r="W3747" s="3" t="str">
        <f>IF(Bank_data3[[#This Row],[credit_risk]]=1,"High Risk","Low Risk")</f>
        <v>Low Risk</v>
      </c>
      <c r="X3747" s="3" t="str">
        <f t="shared" si="406"/>
        <v>55+</v>
      </c>
      <c r="Y3747" s="3" t="str">
        <f t="shared" si="407"/>
        <v>Middle Income</v>
      </c>
      <c r="Z3747" s="3" t="str">
        <f t="shared" si="408"/>
        <v>Very Good</v>
      </c>
      <c r="AA3747" s="27">
        <f t="shared" si="409"/>
        <v>0.286188514583256</v>
      </c>
      <c r="AB3747" s="3" t="str">
        <f t="shared" si="410"/>
        <v>Medium</v>
      </c>
      <c r="AC3747" s="3" t="str">
        <f t="shared" si="411"/>
        <v>Medium</v>
      </c>
      <c r="AD3747" s="3" t="str">
        <f t="shared" si="412"/>
        <v>No</v>
      </c>
    </row>
    <row r="3748" spans="1:30" ht="15" customHeight="1" x14ac:dyDescent="0.3">
      <c r="A3748" s="3" t="s">
        <v>3769</v>
      </c>
      <c r="B3748" s="3">
        <v>31</v>
      </c>
      <c r="C3748" s="3" t="s">
        <v>28</v>
      </c>
      <c r="D3748" s="3" t="s">
        <v>24</v>
      </c>
      <c r="E3748" s="3">
        <v>50653.532151348103</v>
      </c>
      <c r="F3748" s="3">
        <v>162</v>
      </c>
      <c r="G3748" s="3">
        <v>804.99123406545402</v>
      </c>
      <c r="H3748" s="3">
        <v>8</v>
      </c>
      <c r="I3748" s="3">
        <v>946.58933999657802</v>
      </c>
      <c r="J3748" s="3">
        <v>47</v>
      </c>
      <c r="K3748" s="3">
        <v>548.293883470786</v>
      </c>
      <c r="L3748" s="3">
        <v>23</v>
      </c>
      <c r="M3748" s="3">
        <v>16</v>
      </c>
      <c r="N3748" s="3">
        <v>1</v>
      </c>
      <c r="O3748" s="3">
        <v>472</v>
      </c>
      <c r="P3748" s="3">
        <v>1</v>
      </c>
      <c r="Q3748" s="3">
        <v>14882.077987925401</v>
      </c>
      <c r="R3748" s="3">
        <v>1</v>
      </c>
      <c r="S3748" s="3">
        <v>0</v>
      </c>
      <c r="T3748" s="3">
        <v>0</v>
      </c>
      <c r="U3748" s="3">
        <v>500</v>
      </c>
      <c r="V3748" s="3">
        <v>1</v>
      </c>
      <c r="W3748" s="3" t="str">
        <f>IF(Bank_data3[[#This Row],[credit_risk]]=1,"High Risk","Low Risk")</f>
        <v>High Risk</v>
      </c>
      <c r="X3748" s="3" t="str">
        <f t="shared" si="406"/>
        <v>25-34</v>
      </c>
      <c r="Y3748" s="3" t="str">
        <f t="shared" si="407"/>
        <v>Middle Income</v>
      </c>
      <c r="Z3748" s="3" t="str">
        <f t="shared" si="408"/>
        <v>Poor</v>
      </c>
      <c r="AA3748" s="27">
        <f t="shared" si="409"/>
        <v>0.29380138671196943</v>
      </c>
      <c r="AB3748" s="3" t="str">
        <f t="shared" si="410"/>
        <v>Low</v>
      </c>
      <c r="AC3748" s="3" t="str">
        <f t="shared" si="411"/>
        <v>Medium</v>
      </c>
      <c r="AD3748" s="3" t="str">
        <f t="shared" si="412"/>
        <v>No</v>
      </c>
    </row>
    <row r="3749" spans="1:30" ht="15" customHeight="1" x14ac:dyDescent="0.3">
      <c r="A3749" s="3" t="s">
        <v>3770</v>
      </c>
      <c r="B3749" s="3">
        <v>57</v>
      </c>
      <c r="C3749" s="3" t="s">
        <v>28</v>
      </c>
      <c r="D3749" s="3" t="s">
        <v>24</v>
      </c>
      <c r="E3749" s="3">
        <v>58271.139799495897</v>
      </c>
      <c r="F3749" s="3">
        <v>102</v>
      </c>
      <c r="G3749" s="3">
        <v>1048.9703199560199</v>
      </c>
      <c r="H3749" s="3">
        <v>9</v>
      </c>
      <c r="I3749" s="3">
        <v>537.01695681470505</v>
      </c>
      <c r="J3749" s="3">
        <v>3</v>
      </c>
      <c r="K3749" s="3">
        <v>406.38250952206602</v>
      </c>
      <c r="L3749" s="3">
        <v>52</v>
      </c>
      <c r="M3749" s="3">
        <v>1</v>
      </c>
      <c r="N3749" s="3">
        <v>8</v>
      </c>
      <c r="O3749" s="3">
        <v>735</v>
      </c>
      <c r="P3749" s="3">
        <v>0</v>
      </c>
      <c r="Q3749" s="3">
        <v>2134.32120808935</v>
      </c>
      <c r="R3749" s="3">
        <v>6</v>
      </c>
      <c r="S3749" s="3">
        <v>0</v>
      </c>
      <c r="T3749" s="3">
        <v>0</v>
      </c>
      <c r="U3749" s="3">
        <v>3967.2847151054302</v>
      </c>
      <c r="V3749" s="3">
        <v>1</v>
      </c>
      <c r="W3749" s="3" t="str">
        <f>IF(Bank_data3[[#This Row],[credit_risk]]=1,"High Risk","Low Risk")</f>
        <v>High Risk</v>
      </c>
      <c r="X3749" s="3" t="str">
        <f t="shared" si="406"/>
        <v>55+</v>
      </c>
      <c r="Y3749" s="3" t="str">
        <f t="shared" si="407"/>
        <v>Middle Income</v>
      </c>
      <c r="Z3749" s="3" t="str">
        <f t="shared" si="408"/>
        <v>Good</v>
      </c>
      <c r="AA3749" s="27">
        <f t="shared" si="409"/>
        <v>3.6627414796300481E-2</v>
      </c>
      <c r="AB3749" s="3" t="str">
        <f t="shared" si="410"/>
        <v>Medium</v>
      </c>
      <c r="AC3749" s="3" t="str">
        <f t="shared" si="411"/>
        <v>High</v>
      </c>
      <c r="AD3749" s="3" t="str">
        <f t="shared" si="412"/>
        <v>No</v>
      </c>
    </row>
    <row r="3750" spans="1:30" ht="15" customHeight="1" x14ac:dyDescent="0.3">
      <c r="A3750" s="3" t="s">
        <v>3771</v>
      </c>
      <c r="B3750" s="3">
        <v>20</v>
      </c>
      <c r="C3750" s="3" t="s">
        <v>28</v>
      </c>
      <c r="D3750" s="3" t="s">
        <v>26</v>
      </c>
      <c r="E3750" s="3">
        <v>85280.135338680702</v>
      </c>
      <c r="F3750" s="3">
        <v>175</v>
      </c>
      <c r="G3750" s="3">
        <v>547.02332319157802</v>
      </c>
      <c r="H3750" s="3">
        <v>7</v>
      </c>
      <c r="I3750" s="3">
        <v>1424.57876870358</v>
      </c>
      <c r="J3750" s="3">
        <v>31</v>
      </c>
      <c r="K3750" s="3">
        <v>581.94356566069303</v>
      </c>
      <c r="L3750" s="3">
        <v>12</v>
      </c>
      <c r="M3750" s="3">
        <v>2</v>
      </c>
      <c r="N3750" s="3">
        <v>9</v>
      </c>
      <c r="O3750" s="3">
        <v>561</v>
      </c>
      <c r="P3750" s="3">
        <v>0</v>
      </c>
      <c r="Q3750" s="3">
        <v>7278.7600187060198</v>
      </c>
      <c r="R3750" s="3">
        <v>5</v>
      </c>
      <c r="S3750" s="3">
        <v>0</v>
      </c>
      <c r="T3750" s="3">
        <v>0</v>
      </c>
      <c r="U3750" s="3">
        <v>16050.0703377066</v>
      </c>
      <c r="V3750" s="3">
        <v>1</v>
      </c>
      <c r="W3750" s="3" t="str">
        <f>IF(Bank_data3[[#This Row],[credit_risk]]=1,"High Risk","Low Risk")</f>
        <v>High Risk</v>
      </c>
      <c r="X3750" s="3" t="str">
        <f t="shared" si="406"/>
        <v>18-24</v>
      </c>
      <c r="Y3750" s="3" t="str">
        <f t="shared" si="407"/>
        <v>Middle Income</v>
      </c>
      <c r="Z3750" s="3" t="str">
        <f t="shared" si="408"/>
        <v>Poor</v>
      </c>
      <c r="AA3750" s="27">
        <f t="shared" si="409"/>
        <v>8.5351178088534013E-2</v>
      </c>
      <c r="AB3750" s="3" t="str">
        <f t="shared" si="410"/>
        <v>Low</v>
      </c>
      <c r="AC3750" s="3" t="str">
        <f t="shared" si="411"/>
        <v>Medium</v>
      </c>
      <c r="AD3750" s="3" t="str">
        <f t="shared" si="412"/>
        <v>No</v>
      </c>
    </row>
    <row r="3751" spans="1:30" ht="15" customHeight="1" x14ac:dyDescent="0.3">
      <c r="A3751" s="3" t="s">
        <v>3772</v>
      </c>
      <c r="B3751" s="3">
        <v>50</v>
      </c>
      <c r="C3751" s="3" t="s">
        <v>28</v>
      </c>
      <c r="D3751" s="3" t="s">
        <v>24</v>
      </c>
      <c r="E3751" s="3">
        <v>64476.289304288199</v>
      </c>
      <c r="F3751" s="3">
        <v>181</v>
      </c>
      <c r="G3751" s="3">
        <v>1966.8607323885601</v>
      </c>
      <c r="H3751" s="3">
        <v>3</v>
      </c>
      <c r="I3751" s="3">
        <v>886.17287971390704</v>
      </c>
      <c r="J3751" s="3">
        <v>18</v>
      </c>
      <c r="K3751" s="3">
        <v>514.68243902203801</v>
      </c>
      <c r="L3751" s="3">
        <v>77</v>
      </c>
      <c r="M3751" s="3">
        <v>4</v>
      </c>
      <c r="N3751" s="3">
        <v>7</v>
      </c>
      <c r="O3751" s="3">
        <v>743</v>
      </c>
      <c r="P3751" s="3">
        <v>0</v>
      </c>
      <c r="Q3751" s="3">
        <v>7043.4804015786704</v>
      </c>
      <c r="R3751" s="3">
        <v>3</v>
      </c>
      <c r="S3751" s="3">
        <v>1</v>
      </c>
      <c r="T3751" s="3">
        <v>0</v>
      </c>
      <c r="U3751" s="3">
        <v>12601.2919674846</v>
      </c>
      <c r="V3751" s="3">
        <v>1</v>
      </c>
      <c r="W3751" s="3" t="str">
        <f>IF(Bank_data3[[#This Row],[credit_risk]]=1,"High Risk","Low Risk")</f>
        <v>High Risk</v>
      </c>
      <c r="X3751" s="3" t="str">
        <f t="shared" si="406"/>
        <v>45-54</v>
      </c>
      <c r="Y3751" s="3" t="str">
        <f t="shared" si="407"/>
        <v>Middle Income</v>
      </c>
      <c r="Z3751" s="3" t="str">
        <f t="shared" si="408"/>
        <v>Very Good</v>
      </c>
      <c r="AA3751" s="27">
        <f t="shared" si="409"/>
        <v>0.10924140451597331</v>
      </c>
      <c r="AB3751" s="3" t="str">
        <f t="shared" si="410"/>
        <v>Medium</v>
      </c>
      <c r="AC3751" s="3" t="str">
        <f t="shared" si="411"/>
        <v>High</v>
      </c>
      <c r="AD3751" s="3" t="str">
        <f t="shared" si="412"/>
        <v>No</v>
      </c>
    </row>
    <row r="3752" spans="1:30" ht="15" customHeight="1" x14ac:dyDescent="0.3">
      <c r="A3752" s="3" t="s">
        <v>3773</v>
      </c>
      <c r="B3752" s="3">
        <v>23</v>
      </c>
      <c r="C3752" s="3" t="s">
        <v>28</v>
      </c>
      <c r="D3752" s="3" t="s">
        <v>33</v>
      </c>
      <c r="E3752" s="3">
        <v>44716.317182830098</v>
      </c>
      <c r="F3752" s="3">
        <v>39</v>
      </c>
      <c r="G3752" s="3">
        <v>1489.14946991989</v>
      </c>
      <c r="H3752" s="3">
        <v>1</v>
      </c>
      <c r="I3752" s="3">
        <v>1504.8755106364399</v>
      </c>
      <c r="J3752" s="3">
        <v>19</v>
      </c>
      <c r="K3752" s="3">
        <v>757.25680521168601</v>
      </c>
      <c r="L3752" s="3">
        <v>71</v>
      </c>
      <c r="M3752" s="3">
        <v>12</v>
      </c>
      <c r="N3752" s="3">
        <v>6</v>
      </c>
      <c r="O3752" s="3">
        <v>592</v>
      </c>
      <c r="P3752" s="3">
        <v>3</v>
      </c>
      <c r="Q3752" s="3">
        <v>7890.0569521494399</v>
      </c>
      <c r="R3752" s="3">
        <v>6</v>
      </c>
      <c r="S3752" s="3">
        <v>0</v>
      </c>
      <c r="T3752" s="3">
        <v>0</v>
      </c>
      <c r="U3752" s="3">
        <v>500</v>
      </c>
      <c r="V3752" s="3">
        <v>1</v>
      </c>
      <c r="W3752" s="3" t="str">
        <f>IF(Bank_data3[[#This Row],[credit_risk]]=1,"High Risk","Low Risk")</f>
        <v>High Risk</v>
      </c>
      <c r="X3752" s="3" t="str">
        <f t="shared" si="406"/>
        <v>18-24</v>
      </c>
      <c r="Y3752" s="3" t="str">
        <f t="shared" si="407"/>
        <v>Low Income</v>
      </c>
      <c r="Z3752" s="3" t="str">
        <f t="shared" si="408"/>
        <v>Fair</v>
      </c>
      <c r="AA3752" s="27">
        <f t="shared" si="409"/>
        <v>0.17644693143868781</v>
      </c>
      <c r="AB3752" s="3" t="str">
        <f t="shared" si="410"/>
        <v>Medium</v>
      </c>
      <c r="AC3752" s="3" t="str">
        <f t="shared" si="411"/>
        <v>High</v>
      </c>
      <c r="AD3752" s="3" t="str">
        <f t="shared" si="412"/>
        <v>No</v>
      </c>
    </row>
    <row r="3753" spans="1:30" ht="15" customHeight="1" x14ac:dyDescent="0.3">
      <c r="A3753" s="3" t="s">
        <v>3774</v>
      </c>
      <c r="B3753" s="3">
        <v>68</v>
      </c>
      <c r="C3753" s="3" t="s">
        <v>28</v>
      </c>
      <c r="D3753" s="3" t="s">
        <v>26</v>
      </c>
      <c r="E3753" s="3">
        <v>73001.558073022301</v>
      </c>
      <c r="F3753" s="3">
        <v>121</v>
      </c>
      <c r="G3753" s="3">
        <v>2402.9201830828702</v>
      </c>
      <c r="H3753" s="3">
        <v>9</v>
      </c>
      <c r="I3753" s="3">
        <v>865.50162040706698</v>
      </c>
      <c r="J3753" s="3">
        <v>41</v>
      </c>
      <c r="K3753" s="3">
        <v>154.178236411412</v>
      </c>
      <c r="L3753" s="3">
        <v>0</v>
      </c>
      <c r="M3753" s="3">
        <v>12</v>
      </c>
      <c r="N3753" s="3">
        <v>9</v>
      </c>
      <c r="O3753" s="3">
        <v>810</v>
      </c>
      <c r="P3753" s="3">
        <v>3</v>
      </c>
      <c r="Q3753" s="3">
        <v>13781.1397253922</v>
      </c>
      <c r="R3753" s="3">
        <v>5</v>
      </c>
      <c r="S3753" s="3">
        <v>0</v>
      </c>
      <c r="T3753" s="3">
        <v>0</v>
      </c>
      <c r="U3753" s="3">
        <v>4884.4400396242299</v>
      </c>
      <c r="V3753" s="3">
        <v>1</v>
      </c>
      <c r="W3753" s="3" t="str">
        <f>IF(Bank_data3[[#This Row],[credit_risk]]=1,"High Risk","Low Risk")</f>
        <v>High Risk</v>
      </c>
      <c r="X3753" s="3" t="str">
        <f t="shared" si="406"/>
        <v>55+</v>
      </c>
      <c r="Y3753" s="3" t="str">
        <f t="shared" si="407"/>
        <v>Middle Income</v>
      </c>
      <c r="Z3753" s="3" t="str">
        <f t="shared" si="408"/>
        <v>Excellent</v>
      </c>
      <c r="AA3753" s="27">
        <f t="shared" si="409"/>
        <v>0.18877870677235609</v>
      </c>
      <c r="AB3753" s="3" t="str">
        <f t="shared" si="410"/>
        <v>Medium</v>
      </c>
      <c r="AC3753" s="3" t="str">
        <f t="shared" si="411"/>
        <v>Low</v>
      </c>
      <c r="AD3753" s="3" t="str">
        <f t="shared" si="412"/>
        <v>No</v>
      </c>
    </row>
    <row r="3754" spans="1:30" ht="15" customHeight="1" x14ac:dyDescent="0.3">
      <c r="A3754" s="3" t="s">
        <v>3775</v>
      </c>
      <c r="B3754" s="3">
        <v>64</v>
      </c>
      <c r="C3754" s="3" t="s">
        <v>23</v>
      </c>
      <c r="D3754" s="3" t="s">
        <v>26</v>
      </c>
      <c r="E3754" s="3">
        <v>57043.585774749998</v>
      </c>
      <c r="F3754" s="3">
        <v>61</v>
      </c>
      <c r="G3754" s="3">
        <v>10</v>
      </c>
      <c r="H3754" s="3">
        <v>4</v>
      </c>
      <c r="I3754" s="3">
        <v>714.02132675606299</v>
      </c>
      <c r="J3754" s="3">
        <v>48</v>
      </c>
      <c r="K3754" s="3">
        <v>0</v>
      </c>
      <c r="L3754" s="3">
        <v>40</v>
      </c>
      <c r="M3754" s="3">
        <v>5</v>
      </c>
      <c r="N3754" s="3">
        <v>1</v>
      </c>
      <c r="O3754" s="3">
        <v>303</v>
      </c>
      <c r="P3754" s="3">
        <v>0</v>
      </c>
      <c r="Q3754" s="3">
        <v>18285.321844790498</v>
      </c>
      <c r="R3754" s="3">
        <v>1</v>
      </c>
      <c r="S3754" s="3">
        <v>1</v>
      </c>
      <c r="T3754" s="3">
        <v>0</v>
      </c>
      <c r="U3754" s="3">
        <v>7230.53877863858</v>
      </c>
      <c r="V3754" s="3">
        <v>1</v>
      </c>
      <c r="W3754" s="3" t="str">
        <f>IF(Bank_data3[[#This Row],[credit_risk]]=1,"High Risk","Low Risk")</f>
        <v>High Risk</v>
      </c>
      <c r="X3754" s="3" t="str">
        <f t="shared" si="406"/>
        <v>55+</v>
      </c>
      <c r="Y3754" s="3" t="str">
        <f t="shared" si="407"/>
        <v>Middle Income</v>
      </c>
      <c r="Z3754" s="3" t="str">
        <f t="shared" si="408"/>
        <v>Poor</v>
      </c>
      <c r="AA3754" s="27">
        <f t="shared" si="409"/>
        <v>0.32055000744508572</v>
      </c>
      <c r="AB3754" s="3" t="str">
        <f t="shared" si="410"/>
        <v>Low</v>
      </c>
      <c r="AC3754" s="3" t="str">
        <f t="shared" si="411"/>
        <v>High</v>
      </c>
      <c r="AD3754" s="3" t="str">
        <f t="shared" si="412"/>
        <v>No</v>
      </c>
    </row>
    <row r="3755" spans="1:30" ht="15" customHeight="1" x14ac:dyDescent="0.3">
      <c r="A3755" s="3" t="s">
        <v>3776</v>
      </c>
      <c r="B3755" s="3">
        <v>69</v>
      </c>
      <c r="C3755" s="3" t="s">
        <v>31</v>
      </c>
      <c r="D3755" s="3" t="s">
        <v>26</v>
      </c>
      <c r="E3755" s="3">
        <v>32670.052677192802</v>
      </c>
      <c r="F3755" s="3">
        <v>56</v>
      </c>
      <c r="G3755" s="3">
        <v>1668.7160452277001</v>
      </c>
      <c r="H3755" s="3">
        <v>6</v>
      </c>
      <c r="I3755" s="3">
        <v>1284.4490434162601</v>
      </c>
      <c r="J3755" s="3">
        <v>48</v>
      </c>
      <c r="K3755" s="3">
        <v>519.64149382158303</v>
      </c>
      <c r="L3755" s="3">
        <v>58</v>
      </c>
      <c r="M3755" s="3">
        <v>13</v>
      </c>
      <c r="N3755" s="3">
        <v>1</v>
      </c>
      <c r="O3755" s="3">
        <v>766</v>
      </c>
      <c r="P3755" s="3">
        <v>3</v>
      </c>
      <c r="Q3755" s="3">
        <v>9987.5545239418898</v>
      </c>
      <c r="R3755" s="3">
        <v>0</v>
      </c>
      <c r="S3755" s="3">
        <v>0</v>
      </c>
      <c r="T3755" s="3">
        <v>0</v>
      </c>
      <c r="U3755" s="3">
        <v>8160.0694475182299</v>
      </c>
      <c r="V3755" s="3">
        <v>0</v>
      </c>
      <c r="W3755" s="3" t="str">
        <f>IF(Bank_data3[[#This Row],[credit_risk]]=1,"High Risk","Low Risk")</f>
        <v>Low Risk</v>
      </c>
      <c r="X3755" s="3" t="str">
        <f t="shared" si="406"/>
        <v>55+</v>
      </c>
      <c r="Y3755" s="3" t="str">
        <f t="shared" si="407"/>
        <v>Low Income</v>
      </c>
      <c r="Z3755" s="3" t="str">
        <f t="shared" si="408"/>
        <v>Very Good</v>
      </c>
      <c r="AA3755" s="27">
        <f t="shared" si="409"/>
        <v>0.30570977716587133</v>
      </c>
      <c r="AB3755" s="3" t="str">
        <f t="shared" si="410"/>
        <v>Medium</v>
      </c>
      <c r="AC3755" s="3" t="str">
        <f t="shared" si="411"/>
        <v>High</v>
      </c>
      <c r="AD3755" s="3" t="str">
        <f t="shared" si="412"/>
        <v>No</v>
      </c>
    </row>
    <row r="3756" spans="1:30" ht="15" customHeight="1" x14ac:dyDescent="0.3">
      <c r="A3756" s="3" t="s">
        <v>3777</v>
      </c>
      <c r="B3756" s="3">
        <v>24</v>
      </c>
      <c r="C3756" s="3" t="s">
        <v>23</v>
      </c>
      <c r="D3756" s="3" t="s">
        <v>24</v>
      </c>
      <c r="E3756" s="3">
        <v>46746.998776728004</v>
      </c>
      <c r="F3756" s="3">
        <v>148</v>
      </c>
      <c r="G3756" s="3">
        <v>1294.5009539277301</v>
      </c>
      <c r="H3756" s="3">
        <v>1</v>
      </c>
      <c r="I3756" s="3">
        <v>905.41543532721903</v>
      </c>
      <c r="J3756" s="3">
        <v>6</v>
      </c>
      <c r="K3756" s="3">
        <v>411.07163759881098</v>
      </c>
      <c r="L3756" s="3">
        <v>12</v>
      </c>
      <c r="M3756" s="3">
        <v>4</v>
      </c>
      <c r="N3756" s="3">
        <v>6</v>
      </c>
      <c r="O3756" s="3">
        <v>474</v>
      </c>
      <c r="P3756" s="3">
        <v>0</v>
      </c>
      <c r="Q3756" s="3">
        <v>8232.3850291049403</v>
      </c>
      <c r="R3756" s="3">
        <v>5</v>
      </c>
      <c r="S3756" s="3">
        <v>1</v>
      </c>
      <c r="T3756" s="3">
        <v>0</v>
      </c>
      <c r="U3756" s="3">
        <v>5471.7769485521903</v>
      </c>
      <c r="V3756" s="3">
        <v>1</v>
      </c>
      <c r="W3756" s="3" t="str">
        <f>IF(Bank_data3[[#This Row],[credit_risk]]=1,"High Risk","Low Risk")</f>
        <v>High Risk</v>
      </c>
      <c r="X3756" s="3" t="str">
        <f t="shared" si="406"/>
        <v>18-24</v>
      </c>
      <c r="Y3756" s="3" t="str">
        <f t="shared" si="407"/>
        <v>Low Income</v>
      </c>
      <c r="Z3756" s="3" t="str">
        <f t="shared" si="408"/>
        <v>Poor</v>
      </c>
      <c r="AA3756" s="27">
        <f t="shared" si="409"/>
        <v>0.176105102884236</v>
      </c>
      <c r="AB3756" s="3" t="str">
        <f t="shared" si="410"/>
        <v>Medium</v>
      </c>
      <c r="AC3756" s="3" t="str">
        <f t="shared" si="411"/>
        <v>Medium</v>
      </c>
      <c r="AD3756" s="3" t="str">
        <f t="shared" si="412"/>
        <v>No</v>
      </c>
    </row>
    <row r="3757" spans="1:30" ht="15" customHeight="1" x14ac:dyDescent="0.3">
      <c r="A3757" s="3" t="s">
        <v>3778</v>
      </c>
      <c r="B3757" s="3">
        <v>49</v>
      </c>
      <c r="C3757" s="3" t="s">
        <v>23</v>
      </c>
      <c r="D3757" s="3" t="s">
        <v>33</v>
      </c>
      <c r="E3757" s="3">
        <v>23499.3674573065</v>
      </c>
      <c r="F3757" s="3">
        <v>3</v>
      </c>
      <c r="G3757" s="3">
        <v>1223.5165386642</v>
      </c>
      <c r="H3757" s="3">
        <v>3</v>
      </c>
      <c r="I3757" s="3">
        <v>846.69792207825105</v>
      </c>
      <c r="J3757" s="3">
        <v>8</v>
      </c>
      <c r="K3757" s="3">
        <v>370.21047364885101</v>
      </c>
      <c r="L3757" s="3">
        <v>53</v>
      </c>
      <c r="M3757" s="3">
        <v>0</v>
      </c>
      <c r="N3757" s="3">
        <v>6</v>
      </c>
      <c r="O3757" s="3">
        <v>640</v>
      </c>
      <c r="P3757" s="3">
        <v>0</v>
      </c>
      <c r="Q3757" s="3">
        <v>17019.365503103501</v>
      </c>
      <c r="R3757" s="3">
        <v>3</v>
      </c>
      <c r="S3757" s="3">
        <v>0</v>
      </c>
      <c r="T3757" s="3">
        <v>0</v>
      </c>
      <c r="U3757" s="3">
        <v>11542.868373699999</v>
      </c>
      <c r="V3757" s="3">
        <v>0</v>
      </c>
      <c r="W3757" s="3" t="str">
        <f>IF(Bank_data3[[#This Row],[credit_risk]]=1,"High Risk","Low Risk")</f>
        <v>Low Risk</v>
      </c>
      <c r="X3757" s="3" t="str">
        <f t="shared" si="406"/>
        <v>45-54</v>
      </c>
      <c r="Y3757" s="3" t="str">
        <f t="shared" si="407"/>
        <v>Low Income</v>
      </c>
      <c r="Z3757" s="3" t="str">
        <f t="shared" si="408"/>
        <v>Fair</v>
      </c>
      <c r="AA3757" s="27">
        <f t="shared" si="409"/>
        <v>0.7242478136496302</v>
      </c>
      <c r="AB3757" s="3" t="str">
        <f t="shared" si="410"/>
        <v>Medium</v>
      </c>
      <c r="AC3757" s="3" t="str">
        <f t="shared" si="411"/>
        <v>High</v>
      </c>
      <c r="AD3757" s="3" t="str">
        <f t="shared" si="412"/>
        <v>No</v>
      </c>
    </row>
    <row r="3758" spans="1:30" ht="15" customHeight="1" x14ac:dyDescent="0.3">
      <c r="A3758" s="3" t="s">
        <v>3779</v>
      </c>
      <c r="B3758" s="3">
        <v>43</v>
      </c>
      <c r="C3758" s="3" t="s">
        <v>28</v>
      </c>
      <c r="D3758" s="3" t="s">
        <v>24</v>
      </c>
      <c r="E3758" s="3">
        <v>10000</v>
      </c>
      <c r="F3758" s="3">
        <v>151</v>
      </c>
      <c r="G3758" s="3">
        <v>667.46202170407798</v>
      </c>
      <c r="H3758" s="3">
        <v>5</v>
      </c>
      <c r="I3758" s="3">
        <v>379.87252802509198</v>
      </c>
      <c r="J3758" s="3">
        <v>6</v>
      </c>
      <c r="K3758" s="3">
        <v>323.335228059641</v>
      </c>
      <c r="L3758" s="3">
        <v>46</v>
      </c>
      <c r="M3758" s="3">
        <v>8</v>
      </c>
      <c r="N3758" s="3">
        <v>5</v>
      </c>
      <c r="O3758" s="3">
        <v>765</v>
      </c>
      <c r="P3758" s="3">
        <v>5</v>
      </c>
      <c r="Q3758" s="3">
        <v>13883.8167071104</v>
      </c>
      <c r="R3758" s="3">
        <v>6</v>
      </c>
      <c r="S3758" s="3">
        <v>0</v>
      </c>
      <c r="T3758" s="3">
        <v>0</v>
      </c>
      <c r="U3758" s="3">
        <v>14861.557708419999</v>
      </c>
      <c r="V3758" s="3">
        <v>1</v>
      </c>
      <c r="W3758" s="3" t="str">
        <f>IF(Bank_data3[[#This Row],[credit_risk]]=1,"High Risk","Low Risk")</f>
        <v>High Risk</v>
      </c>
      <c r="X3758" s="3" t="str">
        <f t="shared" si="406"/>
        <v>35-44</v>
      </c>
      <c r="Y3758" s="3" t="str">
        <f t="shared" si="407"/>
        <v>Low Income</v>
      </c>
      <c r="Z3758" s="3" t="str">
        <f t="shared" si="408"/>
        <v>Very Good</v>
      </c>
      <c r="AA3758" s="27">
        <f t="shared" si="409"/>
        <v>1.3883816707110399</v>
      </c>
      <c r="AB3758" s="3" t="str">
        <f t="shared" si="410"/>
        <v>Low</v>
      </c>
      <c r="AC3758" s="3" t="str">
        <f t="shared" si="411"/>
        <v>High</v>
      </c>
      <c r="AD3758" s="3" t="str">
        <f t="shared" si="412"/>
        <v>No</v>
      </c>
    </row>
    <row r="3759" spans="1:30" ht="15" customHeight="1" x14ac:dyDescent="0.3">
      <c r="A3759" s="3" t="s">
        <v>3780</v>
      </c>
      <c r="B3759" s="3">
        <v>22</v>
      </c>
      <c r="C3759" s="3" t="s">
        <v>31</v>
      </c>
      <c r="D3759" s="3" t="s">
        <v>26</v>
      </c>
      <c r="E3759" s="3">
        <v>32917.274758119798</v>
      </c>
      <c r="F3759" s="3">
        <v>30</v>
      </c>
      <c r="G3759" s="3">
        <v>1534.90075067711</v>
      </c>
      <c r="H3759" s="3">
        <v>7</v>
      </c>
      <c r="I3759" s="3">
        <v>1031.07623179754</v>
      </c>
      <c r="J3759" s="3">
        <v>26</v>
      </c>
      <c r="K3759" s="3">
        <v>490.99304564085901</v>
      </c>
      <c r="L3759" s="3">
        <v>26</v>
      </c>
      <c r="M3759" s="3">
        <v>2</v>
      </c>
      <c r="N3759" s="3">
        <v>9</v>
      </c>
      <c r="O3759" s="3">
        <v>469</v>
      </c>
      <c r="P3759" s="3">
        <v>2</v>
      </c>
      <c r="Q3759" s="3">
        <v>8875.2544464351704</v>
      </c>
      <c r="R3759" s="3">
        <v>0</v>
      </c>
      <c r="S3759" s="3">
        <v>0</v>
      </c>
      <c r="T3759" s="3">
        <v>0</v>
      </c>
      <c r="U3759" s="3">
        <v>13092.2567916261</v>
      </c>
      <c r="V3759" s="3">
        <v>1</v>
      </c>
      <c r="W3759" s="3" t="str">
        <f>IF(Bank_data3[[#This Row],[credit_risk]]=1,"High Risk","Low Risk")</f>
        <v>High Risk</v>
      </c>
      <c r="X3759" s="3" t="str">
        <f t="shared" si="406"/>
        <v>18-24</v>
      </c>
      <c r="Y3759" s="3" t="str">
        <f t="shared" si="407"/>
        <v>Low Income</v>
      </c>
      <c r="Z3759" s="3" t="str">
        <f t="shared" si="408"/>
        <v>Poor</v>
      </c>
      <c r="AA3759" s="27">
        <f t="shared" si="409"/>
        <v>0.26962300225798269</v>
      </c>
      <c r="AB3759" s="3" t="str">
        <f t="shared" si="410"/>
        <v>Medium</v>
      </c>
      <c r="AC3759" s="3" t="str">
        <f t="shared" si="411"/>
        <v>Medium</v>
      </c>
      <c r="AD3759" s="3" t="str">
        <f t="shared" si="412"/>
        <v>No</v>
      </c>
    </row>
    <row r="3760" spans="1:30" ht="15" customHeight="1" x14ac:dyDescent="0.3">
      <c r="A3760" s="3" t="s">
        <v>3781</v>
      </c>
      <c r="B3760" s="3">
        <v>30</v>
      </c>
      <c r="C3760" s="3" t="s">
        <v>23</v>
      </c>
      <c r="D3760" s="3" t="s">
        <v>26</v>
      </c>
      <c r="E3760" s="3">
        <v>52206.459236248498</v>
      </c>
      <c r="F3760" s="3">
        <v>114</v>
      </c>
      <c r="G3760" s="3">
        <v>888.23101216177497</v>
      </c>
      <c r="H3760" s="3">
        <v>9</v>
      </c>
      <c r="I3760" s="3">
        <v>627.34136596543203</v>
      </c>
      <c r="J3760" s="3">
        <v>20</v>
      </c>
      <c r="K3760" s="3">
        <v>603.11594956051601</v>
      </c>
      <c r="L3760" s="3">
        <v>76</v>
      </c>
      <c r="M3760" s="3">
        <v>5</v>
      </c>
      <c r="N3760" s="3">
        <v>4</v>
      </c>
      <c r="O3760" s="3">
        <v>745</v>
      </c>
      <c r="P3760" s="3">
        <v>5</v>
      </c>
      <c r="Q3760" s="3">
        <v>9671.4958024744701</v>
      </c>
      <c r="R3760" s="3">
        <v>5</v>
      </c>
      <c r="S3760" s="3">
        <v>0</v>
      </c>
      <c r="T3760" s="3">
        <v>0</v>
      </c>
      <c r="U3760" s="3">
        <v>5538.2334066291596</v>
      </c>
      <c r="V3760" s="3">
        <v>1</v>
      </c>
      <c r="W3760" s="3" t="str">
        <f>IF(Bank_data3[[#This Row],[credit_risk]]=1,"High Risk","Low Risk")</f>
        <v>High Risk</v>
      </c>
      <c r="X3760" s="3" t="str">
        <f t="shared" si="406"/>
        <v>25-34</v>
      </c>
      <c r="Y3760" s="3" t="str">
        <f t="shared" si="407"/>
        <v>Middle Income</v>
      </c>
      <c r="Z3760" s="3" t="str">
        <f t="shared" si="408"/>
        <v>Very Good</v>
      </c>
      <c r="AA3760" s="27">
        <f t="shared" si="409"/>
        <v>0.1852547739104142</v>
      </c>
      <c r="AB3760" s="3" t="str">
        <f t="shared" si="410"/>
        <v>Low</v>
      </c>
      <c r="AC3760" s="3" t="str">
        <f t="shared" si="411"/>
        <v>High</v>
      </c>
      <c r="AD3760" s="3" t="str">
        <f t="shared" si="412"/>
        <v>No</v>
      </c>
    </row>
    <row r="3761" spans="1:30" ht="15" customHeight="1" x14ac:dyDescent="0.3">
      <c r="A3761" s="3" t="s">
        <v>3782</v>
      </c>
      <c r="B3761" s="3">
        <v>64</v>
      </c>
      <c r="C3761" s="3" t="s">
        <v>28</v>
      </c>
      <c r="D3761" s="3" t="s">
        <v>26</v>
      </c>
      <c r="E3761" s="3">
        <v>52259.159740679403</v>
      </c>
      <c r="F3761" s="3">
        <v>18</v>
      </c>
      <c r="G3761" s="3">
        <v>2715.7392467374202</v>
      </c>
      <c r="H3761" s="3">
        <v>5</v>
      </c>
      <c r="I3761" s="3">
        <v>643.27307682410901</v>
      </c>
      <c r="J3761" s="3">
        <v>34</v>
      </c>
      <c r="K3761" s="3">
        <v>637.48354714439699</v>
      </c>
      <c r="L3761" s="3">
        <v>39</v>
      </c>
      <c r="M3761" s="3">
        <v>3</v>
      </c>
      <c r="N3761" s="3">
        <v>5</v>
      </c>
      <c r="O3761" s="3">
        <v>826</v>
      </c>
      <c r="P3761" s="3">
        <v>2</v>
      </c>
      <c r="Q3761" s="3">
        <v>10259.024202885899</v>
      </c>
      <c r="R3761" s="3">
        <v>5</v>
      </c>
      <c r="S3761" s="3">
        <v>0</v>
      </c>
      <c r="T3761" s="3">
        <v>0</v>
      </c>
      <c r="U3761" s="3">
        <v>1825.9975018615601</v>
      </c>
      <c r="V3761" s="3">
        <v>1</v>
      </c>
      <c r="W3761" s="3" t="str">
        <f>IF(Bank_data3[[#This Row],[credit_risk]]=1,"High Risk","Low Risk")</f>
        <v>High Risk</v>
      </c>
      <c r="X3761" s="3" t="str">
        <f t="shared" si="406"/>
        <v>55+</v>
      </c>
      <c r="Y3761" s="3" t="str">
        <f t="shared" si="407"/>
        <v>Middle Income</v>
      </c>
      <c r="Z3761" s="3" t="str">
        <f t="shared" si="408"/>
        <v>Excellent</v>
      </c>
      <c r="AA3761" s="27">
        <f t="shared" si="409"/>
        <v>0.19631054639594794</v>
      </c>
      <c r="AB3761" s="3" t="str">
        <f t="shared" si="410"/>
        <v>Medium</v>
      </c>
      <c r="AC3761" s="3" t="str">
        <f t="shared" si="411"/>
        <v>High</v>
      </c>
      <c r="AD3761" s="3" t="str">
        <f t="shared" si="412"/>
        <v>No</v>
      </c>
    </row>
    <row r="3762" spans="1:30" ht="15" customHeight="1" x14ac:dyDescent="0.3">
      <c r="A3762" s="3" t="s">
        <v>3783</v>
      </c>
      <c r="B3762" s="3">
        <v>23</v>
      </c>
      <c r="C3762" s="3" t="s">
        <v>28</v>
      </c>
      <c r="D3762" s="3" t="s">
        <v>26</v>
      </c>
      <c r="E3762" s="3">
        <v>24591.637667748899</v>
      </c>
      <c r="F3762" s="3">
        <v>178</v>
      </c>
      <c r="G3762" s="3">
        <v>2001.65267285663</v>
      </c>
      <c r="H3762" s="3">
        <v>5</v>
      </c>
      <c r="I3762" s="3">
        <v>628.30790410818997</v>
      </c>
      <c r="J3762" s="3">
        <v>23</v>
      </c>
      <c r="K3762" s="3">
        <v>0</v>
      </c>
      <c r="L3762" s="3">
        <v>31</v>
      </c>
      <c r="M3762" s="3">
        <v>1</v>
      </c>
      <c r="N3762" s="3">
        <v>8</v>
      </c>
      <c r="O3762" s="3">
        <v>870</v>
      </c>
      <c r="P3762" s="3">
        <v>2</v>
      </c>
      <c r="Q3762" s="3">
        <v>18666.191252720699</v>
      </c>
      <c r="R3762" s="3">
        <v>0</v>
      </c>
      <c r="S3762" s="3">
        <v>0</v>
      </c>
      <c r="T3762" s="3">
        <v>0</v>
      </c>
      <c r="U3762" s="3">
        <v>10713.640451363101</v>
      </c>
      <c r="V3762" s="3">
        <v>0</v>
      </c>
      <c r="W3762" s="3" t="str">
        <f>IF(Bank_data3[[#This Row],[credit_risk]]=1,"High Risk","Low Risk")</f>
        <v>Low Risk</v>
      </c>
      <c r="X3762" s="3" t="str">
        <f t="shared" si="406"/>
        <v>18-24</v>
      </c>
      <c r="Y3762" s="3" t="str">
        <f t="shared" si="407"/>
        <v>Low Income</v>
      </c>
      <c r="Z3762" s="3" t="str">
        <f t="shared" si="408"/>
        <v>Excellent</v>
      </c>
      <c r="AA3762" s="27">
        <f t="shared" si="409"/>
        <v>0.75904628658386497</v>
      </c>
      <c r="AB3762" s="3" t="str">
        <f t="shared" si="410"/>
        <v>Medium</v>
      </c>
      <c r="AC3762" s="3" t="str">
        <f t="shared" si="411"/>
        <v>High</v>
      </c>
      <c r="AD3762" s="3" t="str">
        <f t="shared" si="412"/>
        <v>No</v>
      </c>
    </row>
    <row r="3763" spans="1:30" ht="15" customHeight="1" x14ac:dyDescent="0.3">
      <c r="A3763" s="3" t="s">
        <v>3784</v>
      </c>
      <c r="B3763" s="3">
        <v>45</v>
      </c>
      <c r="C3763" s="3" t="s">
        <v>31</v>
      </c>
      <c r="D3763" s="3" t="s">
        <v>24</v>
      </c>
      <c r="E3763" s="3">
        <v>10000</v>
      </c>
      <c r="F3763" s="3">
        <v>30</v>
      </c>
      <c r="G3763" s="3">
        <v>2285.1436424948602</v>
      </c>
      <c r="H3763" s="3">
        <v>5</v>
      </c>
      <c r="I3763" s="3">
        <v>953.66184214335601</v>
      </c>
      <c r="J3763" s="3">
        <v>31</v>
      </c>
      <c r="K3763" s="3">
        <v>474.07882398231698</v>
      </c>
      <c r="L3763" s="3">
        <v>57</v>
      </c>
      <c r="M3763" s="3">
        <v>15</v>
      </c>
      <c r="N3763" s="3">
        <v>3</v>
      </c>
      <c r="O3763" s="3">
        <v>597</v>
      </c>
      <c r="P3763" s="3">
        <v>4</v>
      </c>
      <c r="Q3763" s="3">
        <v>14650.4827221539</v>
      </c>
      <c r="R3763" s="3">
        <v>6</v>
      </c>
      <c r="S3763" s="3">
        <v>0</v>
      </c>
      <c r="T3763" s="3">
        <v>0</v>
      </c>
      <c r="U3763" s="3">
        <v>1306.03179844691</v>
      </c>
      <c r="V3763" s="3">
        <v>1</v>
      </c>
      <c r="W3763" s="3" t="str">
        <f>IF(Bank_data3[[#This Row],[credit_risk]]=1,"High Risk","Low Risk")</f>
        <v>High Risk</v>
      </c>
      <c r="X3763" s="3" t="str">
        <f t="shared" si="406"/>
        <v>45-54</v>
      </c>
      <c r="Y3763" s="3" t="str">
        <f t="shared" si="407"/>
        <v>Low Income</v>
      </c>
      <c r="Z3763" s="3" t="str">
        <f t="shared" si="408"/>
        <v>Fair</v>
      </c>
      <c r="AA3763" s="27">
        <f t="shared" si="409"/>
        <v>1.4650482722153899</v>
      </c>
      <c r="AB3763" s="3" t="str">
        <f t="shared" si="410"/>
        <v>Medium</v>
      </c>
      <c r="AC3763" s="3" t="str">
        <f t="shared" si="411"/>
        <v>High</v>
      </c>
      <c r="AD3763" s="3" t="str">
        <f t="shared" si="412"/>
        <v>No</v>
      </c>
    </row>
    <row r="3764" spans="1:30" ht="15" customHeight="1" x14ac:dyDescent="0.3">
      <c r="A3764" s="3" t="s">
        <v>3785</v>
      </c>
      <c r="B3764" s="3">
        <v>46</v>
      </c>
      <c r="C3764" s="3" t="s">
        <v>23</v>
      </c>
      <c r="D3764" s="3" t="s">
        <v>33</v>
      </c>
      <c r="E3764" s="3">
        <v>76473.724537772898</v>
      </c>
      <c r="F3764" s="3">
        <v>152</v>
      </c>
      <c r="G3764" s="3">
        <v>107.713424734445</v>
      </c>
      <c r="H3764" s="3">
        <v>3</v>
      </c>
      <c r="I3764" s="3">
        <v>262.61830424850899</v>
      </c>
      <c r="J3764" s="3">
        <v>11</v>
      </c>
      <c r="K3764" s="3">
        <v>54.308082003406099</v>
      </c>
      <c r="L3764" s="3">
        <v>75</v>
      </c>
      <c r="M3764" s="3">
        <v>5</v>
      </c>
      <c r="N3764" s="3">
        <v>9</v>
      </c>
      <c r="O3764" s="3">
        <v>809</v>
      </c>
      <c r="P3764" s="3">
        <v>1</v>
      </c>
      <c r="Q3764" s="3">
        <v>23009.947684939401</v>
      </c>
      <c r="R3764" s="3">
        <v>7</v>
      </c>
      <c r="S3764" s="3">
        <v>0</v>
      </c>
      <c r="T3764" s="3">
        <v>0</v>
      </c>
      <c r="U3764" s="3">
        <v>11304.453501910501</v>
      </c>
      <c r="V3764" s="3">
        <v>1</v>
      </c>
      <c r="W3764" s="3" t="str">
        <f>IF(Bank_data3[[#This Row],[credit_risk]]=1,"High Risk","Low Risk")</f>
        <v>High Risk</v>
      </c>
      <c r="X3764" s="3" t="str">
        <f t="shared" si="406"/>
        <v>45-54</v>
      </c>
      <c r="Y3764" s="3" t="str">
        <f t="shared" si="407"/>
        <v>Middle Income</v>
      </c>
      <c r="Z3764" s="3" t="str">
        <f t="shared" si="408"/>
        <v>Excellent</v>
      </c>
      <c r="AA3764" s="27">
        <f t="shared" si="409"/>
        <v>0.3008869755464052</v>
      </c>
      <c r="AB3764" s="3" t="str">
        <f t="shared" si="410"/>
        <v>Low</v>
      </c>
      <c r="AC3764" s="3" t="str">
        <f t="shared" si="411"/>
        <v>High</v>
      </c>
      <c r="AD3764" s="3" t="str">
        <f t="shared" si="412"/>
        <v>No</v>
      </c>
    </row>
    <row r="3765" spans="1:30" ht="15" customHeight="1" x14ac:dyDescent="0.3">
      <c r="A3765" s="3" t="s">
        <v>3786</v>
      </c>
      <c r="B3765" s="3">
        <v>65</v>
      </c>
      <c r="C3765" s="3" t="s">
        <v>23</v>
      </c>
      <c r="D3765" s="3" t="s">
        <v>33</v>
      </c>
      <c r="E3765" s="3">
        <v>51715.276144884199</v>
      </c>
      <c r="F3765" s="3">
        <v>213</v>
      </c>
      <c r="G3765" s="3">
        <v>2208.51146175861</v>
      </c>
      <c r="H3765" s="3">
        <v>2</v>
      </c>
      <c r="I3765" s="3">
        <v>726.20413004596799</v>
      </c>
      <c r="J3765" s="3">
        <v>22</v>
      </c>
      <c r="K3765" s="3">
        <v>722.58745908834806</v>
      </c>
      <c r="L3765" s="3">
        <v>42</v>
      </c>
      <c r="M3765" s="3">
        <v>13</v>
      </c>
      <c r="N3765" s="3">
        <v>0</v>
      </c>
      <c r="O3765" s="3">
        <v>458</v>
      </c>
      <c r="P3765" s="3">
        <v>3</v>
      </c>
      <c r="Q3765" s="3">
        <v>15290.246514595799</v>
      </c>
      <c r="R3765" s="3">
        <v>4</v>
      </c>
      <c r="S3765" s="3">
        <v>0</v>
      </c>
      <c r="T3765" s="3">
        <v>0</v>
      </c>
      <c r="U3765" s="3">
        <v>14419.572809207701</v>
      </c>
      <c r="V3765" s="3">
        <v>1</v>
      </c>
      <c r="W3765" s="3" t="str">
        <f>IF(Bank_data3[[#This Row],[credit_risk]]=1,"High Risk","Low Risk")</f>
        <v>High Risk</v>
      </c>
      <c r="X3765" s="3" t="str">
        <f t="shared" si="406"/>
        <v>55+</v>
      </c>
      <c r="Y3765" s="3" t="str">
        <f t="shared" si="407"/>
        <v>Middle Income</v>
      </c>
      <c r="Z3765" s="3" t="str">
        <f t="shared" si="408"/>
        <v>Poor</v>
      </c>
      <c r="AA3765" s="27">
        <f t="shared" si="409"/>
        <v>0.29566208776994701</v>
      </c>
      <c r="AB3765" s="3" t="str">
        <f t="shared" si="410"/>
        <v>Medium</v>
      </c>
      <c r="AC3765" s="3" t="str">
        <f t="shared" si="411"/>
        <v>High</v>
      </c>
      <c r="AD3765" s="3" t="str">
        <f t="shared" si="412"/>
        <v>No</v>
      </c>
    </row>
    <row r="3766" spans="1:30" ht="15" customHeight="1" x14ac:dyDescent="0.3">
      <c r="A3766" s="3" t="s">
        <v>3787</v>
      </c>
      <c r="B3766" s="3">
        <v>62</v>
      </c>
      <c r="C3766" s="3" t="s">
        <v>23</v>
      </c>
      <c r="D3766" s="3" t="s">
        <v>26</v>
      </c>
      <c r="E3766" s="3">
        <v>78002.815602492497</v>
      </c>
      <c r="F3766" s="3">
        <v>114</v>
      </c>
      <c r="G3766" s="3">
        <v>2133.1061866310702</v>
      </c>
      <c r="H3766" s="3">
        <v>0</v>
      </c>
      <c r="I3766" s="3">
        <v>1143.09764688828</v>
      </c>
      <c r="J3766" s="3">
        <v>35</v>
      </c>
      <c r="K3766" s="3">
        <v>655.49571952299402</v>
      </c>
      <c r="L3766" s="3">
        <v>51</v>
      </c>
      <c r="M3766" s="3">
        <v>9</v>
      </c>
      <c r="N3766" s="3">
        <v>8</v>
      </c>
      <c r="O3766" s="3">
        <v>716</v>
      </c>
      <c r="P3766" s="3">
        <v>2</v>
      </c>
      <c r="Q3766" s="3">
        <v>6683.6361026397499</v>
      </c>
      <c r="R3766" s="3">
        <v>4</v>
      </c>
      <c r="S3766" s="3">
        <v>1</v>
      </c>
      <c r="T3766" s="3">
        <v>0</v>
      </c>
      <c r="U3766" s="3">
        <v>10327.9312111534</v>
      </c>
      <c r="V3766" s="3">
        <v>1</v>
      </c>
      <c r="W3766" s="3" t="str">
        <f>IF(Bank_data3[[#This Row],[credit_risk]]=1,"High Risk","Low Risk")</f>
        <v>High Risk</v>
      </c>
      <c r="X3766" s="3" t="str">
        <f t="shared" si="406"/>
        <v>55+</v>
      </c>
      <c r="Y3766" s="3" t="str">
        <f t="shared" si="407"/>
        <v>Middle Income</v>
      </c>
      <c r="Z3766" s="3" t="str">
        <f t="shared" si="408"/>
        <v>Good</v>
      </c>
      <c r="AA3766" s="27">
        <f t="shared" si="409"/>
        <v>8.5684549346269775E-2</v>
      </c>
      <c r="AB3766" s="3" t="str">
        <f t="shared" si="410"/>
        <v>Medium</v>
      </c>
      <c r="AC3766" s="3" t="str">
        <f t="shared" si="411"/>
        <v>High</v>
      </c>
      <c r="AD3766" s="3" t="str">
        <f t="shared" si="412"/>
        <v>No</v>
      </c>
    </row>
    <row r="3767" spans="1:30" ht="15" customHeight="1" x14ac:dyDescent="0.3">
      <c r="A3767" s="3" t="s">
        <v>3788</v>
      </c>
      <c r="B3767" s="3">
        <v>46</v>
      </c>
      <c r="C3767" s="3" t="s">
        <v>28</v>
      </c>
      <c r="D3767" s="3" t="s">
        <v>33</v>
      </c>
      <c r="E3767" s="3">
        <v>76974.639743042702</v>
      </c>
      <c r="F3767" s="3">
        <v>131</v>
      </c>
      <c r="G3767" s="3">
        <v>1174.9450612513299</v>
      </c>
      <c r="H3767" s="3">
        <v>1</v>
      </c>
      <c r="I3767" s="3">
        <v>364.01589573099699</v>
      </c>
      <c r="J3767" s="3">
        <v>48</v>
      </c>
      <c r="K3767" s="3">
        <v>233.556922886351</v>
      </c>
      <c r="L3767" s="3">
        <v>76</v>
      </c>
      <c r="M3767" s="3">
        <v>3</v>
      </c>
      <c r="N3767" s="3">
        <v>7</v>
      </c>
      <c r="O3767" s="3">
        <v>659</v>
      </c>
      <c r="P3767" s="3">
        <v>1</v>
      </c>
      <c r="Q3767" s="3">
        <v>1997.2492254737999</v>
      </c>
      <c r="R3767" s="3">
        <v>1</v>
      </c>
      <c r="S3767" s="3">
        <v>0</v>
      </c>
      <c r="T3767" s="3">
        <v>1</v>
      </c>
      <c r="U3767" s="3">
        <v>3140.3655605589101</v>
      </c>
      <c r="V3767" s="3">
        <v>1</v>
      </c>
      <c r="W3767" s="3" t="str">
        <f>IF(Bank_data3[[#This Row],[credit_risk]]=1,"High Risk","Low Risk")</f>
        <v>High Risk</v>
      </c>
      <c r="X3767" s="3" t="str">
        <f t="shared" si="406"/>
        <v>45-54</v>
      </c>
      <c r="Y3767" s="3" t="str">
        <f t="shared" si="407"/>
        <v>Middle Income</v>
      </c>
      <c r="Z3767" s="3" t="str">
        <f t="shared" si="408"/>
        <v>Fair</v>
      </c>
      <c r="AA3767" s="27">
        <f t="shared" si="409"/>
        <v>2.5946847327133087E-2</v>
      </c>
      <c r="AB3767" s="3" t="str">
        <f t="shared" si="410"/>
        <v>Medium</v>
      </c>
      <c r="AC3767" s="3" t="str">
        <f t="shared" si="411"/>
        <v>High</v>
      </c>
      <c r="AD3767" s="3" t="str">
        <f t="shared" si="412"/>
        <v>No</v>
      </c>
    </row>
    <row r="3768" spans="1:30" ht="15" customHeight="1" x14ac:dyDescent="0.3">
      <c r="A3768" s="3" t="s">
        <v>3789</v>
      </c>
      <c r="B3768" s="3">
        <v>61</v>
      </c>
      <c r="C3768" s="3" t="s">
        <v>31</v>
      </c>
      <c r="D3768" s="3" t="s">
        <v>26</v>
      </c>
      <c r="E3768" s="3">
        <v>63224.774016313902</v>
      </c>
      <c r="F3768" s="3">
        <v>225</v>
      </c>
      <c r="G3768" s="3">
        <v>1350.8492166513299</v>
      </c>
      <c r="H3768" s="3">
        <v>1</v>
      </c>
      <c r="I3768" s="3">
        <v>860.50763632710505</v>
      </c>
      <c r="J3768" s="3">
        <v>28</v>
      </c>
      <c r="K3768" s="3">
        <v>522.150236387635</v>
      </c>
      <c r="L3768" s="3">
        <v>79</v>
      </c>
      <c r="M3768" s="3">
        <v>6</v>
      </c>
      <c r="N3768" s="3">
        <v>1</v>
      </c>
      <c r="O3768" s="3">
        <v>645</v>
      </c>
      <c r="P3768" s="3">
        <v>1</v>
      </c>
      <c r="Q3768" s="3">
        <v>8266.5224866932203</v>
      </c>
      <c r="R3768" s="3">
        <v>3</v>
      </c>
      <c r="S3768" s="3">
        <v>0</v>
      </c>
      <c r="T3768" s="3">
        <v>0</v>
      </c>
      <c r="U3768" s="3">
        <v>3587.77128875064</v>
      </c>
      <c r="V3768" s="3">
        <v>0</v>
      </c>
      <c r="W3768" s="3" t="str">
        <f>IF(Bank_data3[[#This Row],[credit_risk]]=1,"High Risk","Low Risk")</f>
        <v>Low Risk</v>
      </c>
      <c r="X3768" s="3" t="str">
        <f t="shared" si="406"/>
        <v>55+</v>
      </c>
      <c r="Y3768" s="3" t="str">
        <f t="shared" si="407"/>
        <v>Middle Income</v>
      </c>
      <c r="Z3768" s="3" t="str">
        <f t="shared" si="408"/>
        <v>Fair</v>
      </c>
      <c r="AA3768" s="27">
        <f t="shared" si="409"/>
        <v>0.13074815395243972</v>
      </c>
      <c r="AB3768" s="3" t="str">
        <f t="shared" si="410"/>
        <v>Medium</v>
      </c>
      <c r="AC3768" s="3" t="str">
        <f t="shared" si="411"/>
        <v>High</v>
      </c>
      <c r="AD3768" s="3" t="str">
        <f t="shared" si="412"/>
        <v>No</v>
      </c>
    </row>
    <row r="3769" spans="1:30" ht="15" customHeight="1" x14ac:dyDescent="0.3">
      <c r="A3769" s="3" t="s">
        <v>3790</v>
      </c>
      <c r="B3769" s="3">
        <v>69</v>
      </c>
      <c r="C3769" s="3" t="s">
        <v>31</v>
      </c>
      <c r="D3769" s="3" t="s">
        <v>26</v>
      </c>
      <c r="E3769" s="3">
        <v>51064.584470452297</v>
      </c>
      <c r="F3769" s="3">
        <v>118</v>
      </c>
      <c r="G3769" s="3">
        <v>713.79877048073297</v>
      </c>
      <c r="H3769" s="3">
        <v>9</v>
      </c>
      <c r="I3769" s="3">
        <v>579.01020290520796</v>
      </c>
      <c r="J3769" s="3">
        <v>2</v>
      </c>
      <c r="K3769" s="3">
        <v>0</v>
      </c>
      <c r="L3769" s="3">
        <v>33</v>
      </c>
      <c r="M3769" s="3">
        <v>16</v>
      </c>
      <c r="N3769" s="3">
        <v>3</v>
      </c>
      <c r="O3769" s="3">
        <v>713</v>
      </c>
      <c r="P3769" s="3">
        <v>5</v>
      </c>
      <c r="Q3769" s="3">
        <v>2213.2387452952999</v>
      </c>
      <c r="R3769" s="3">
        <v>6</v>
      </c>
      <c r="S3769" s="3">
        <v>0</v>
      </c>
      <c r="T3769" s="3">
        <v>1</v>
      </c>
      <c r="U3769" s="3">
        <v>8295.1965531646001</v>
      </c>
      <c r="V3769" s="3">
        <v>1</v>
      </c>
      <c r="W3769" s="3" t="str">
        <f>IF(Bank_data3[[#This Row],[credit_risk]]=1,"High Risk","Low Risk")</f>
        <v>High Risk</v>
      </c>
      <c r="X3769" s="3" t="str">
        <f t="shared" si="406"/>
        <v>55+</v>
      </c>
      <c r="Y3769" s="3" t="str">
        <f t="shared" si="407"/>
        <v>Middle Income</v>
      </c>
      <c r="Z3769" s="3" t="str">
        <f t="shared" si="408"/>
        <v>Good</v>
      </c>
      <c r="AA3769" s="27">
        <f t="shared" si="409"/>
        <v>4.3341951535431661E-2</v>
      </c>
      <c r="AB3769" s="3" t="str">
        <f t="shared" si="410"/>
        <v>Low</v>
      </c>
      <c r="AC3769" s="3" t="str">
        <f t="shared" si="411"/>
        <v>High</v>
      </c>
      <c r="AD3769" s="3" t="str">
        <f t="shared" si="412"/>
        <v>No</v>
      </c>
    </row>
    <row r="3770" spans="1:30" ht="15" customHeight="1" x14ac:dyDescent="0.3">
      <c r="A3770" s="3" t="s">
        <v>3791</v>
      </c>
      <c r="B3770" s="3">
        <v>25</v>
      </c>
      <c r="C3770" s="3" t="s">
        <v>23</v>
      </c>
      <c r="D3770" s="3" t="s">
        <v>33</v>
      </c>
      <c r="E3770" s="3">
        <v>42842.285344482101</v>
      </c>
      <c r="F3770" s="3">
        <v>172</v>
      </c>
      <c r="G3770" s="3">
        <v>1253.9509387875501</v>
      </c>
      <c r="H3770" s="3">
        <v>6</v>
      </c>
      <c r="I3770" s="3">
        <v>658.70740818702802</v>
      </c>
      <c r="J3770" s="3">
        <v>42</v>
      </c>
      <c r="K3770" s="3">
        <v>609.20919567982298</v>
      </c>
      <c r="L3770" s="3">
        <v>5</v>
      </c>
      <c r="M3770" s="3">
        <v>4</v>
      </c>
      <c r="N3770" s="3">
        <v>2</v>
      </c>
      <c r="O3770" s="3">
        <v>425</v>
      </c>
      <c r="P3770" s="3">
        <v>3</v>
      </c>
      <c r="Q3770" s="3">
        <v>7332.96642071119</v>
      </c>
      <c r="R3770" s="3">
        <v>2</v>
      </c>
      <c r="S3770" s="3">
        <v>0</v>
      </c>
      <c r="T3770" s="3">
        <v>0</v>
      </c>
      <c r="U3770" s="3">
        <v>15995.3881750447</v>
      </c>
      <c r="V3770" s="3">
        <v>1</v>
      </c>
      <c r="W3770" s="3" t="str">
        <f>IF(Bank_data3[[#This Row],[credit_risk]]=1,"High Risk","Low Risk")</f>
        <v>High Risk</v>
      </c>
      <c r="X3770" s="3" t="str">
        <f t="shared" si="406"/>
        <v>25-34</v>
      </c>
      <c r="Y3770" s="3" t="str">
        <f t="shared" si="407"/>
        <v>Low Income</v>
      </c>
      <c r="Z3770" s="3" t="str">
        <f t="shared" si="408"/>
        <v>Poor</v>
      </c>
      <c r="AA3770" s="27">
        <f t="shared" si="409"/>
        <v>0.17116188741447808</v>
      </c>
      <c r="AB3770" s="3" t="str">
        <f t="shared" si="410"/>
        <v>Medium</v>
      </c>
      <c r="AC3770" s="3" t="str">
        <f t="shared" si="411"/>
        <v>Low</v>
      </c>
      <c r="AD3770" s="3" t="str">
        <f t="shared" si="412"/>
        <v>No</v>
      </c>
    </row>
    <row r="3771" spans="1:30" ht="15" customHeight="1" x14ac:dyDescent="0.3">
      <c r="A3771" s="3" t="s">
        <v>3792</v>
      </c>
      <c r="B3771" s="3">
        <v>34</v>
      </c>
      <c r="C3771" s="3" t="s">
        <v>28</v>
      </c>
      <c r="D3771" s="3" t="s">
        <v>26</v>
      </c>
      <c r="E3771" s="3">
        <v>62934.737418500699</v>
      </c>
      <c r="F3771" s="3">
        <v>100</v>
      </c>
      <c r="G3771" s="3">
        <v>1951.70050920632</v>
      </c>
      <c r="H3771" s="3">
        <v>10</v>
      </c>
      <c r="I3771" s="3">
        <v>1379.3032911364701</v>
      </c>
      <c r="J3771" s="3">
        <v>7</v>
      </c>
      <c r="K3771" s="3">
        <v>612.83489548997795</v>
      </c>
      <c r="L3771" s="3">
        <v>47</v>
      </c>
      <c r="M3771" s="3">
        <v>13</v>
      </c>
      <c r="N3771" s="3">
        <v>2</v>
      </c>
      <c r="O3771" s="3">
        <v>409</v>
      </c>
      <c r="P3771" s="3">
        <v>5</v>
      </c>
      <c r="Q3771" s="3">
        <v>12118.9655036323</v>
      </c>
      <c r="R3771" s="3">
        <v>7</v>
      </c>
      <c r="S3771" s="3">
        <v>0</v>
      </c>
      <c r="T3771" s="3">
        <v>0</v>
      </c>
      <c r="U3771" s="3">
        <v>8636.2289663329702</v>
      </c>
      <c r="V3771" s="3">
        <v>1</v>
      </c>
      <c r="W3771" s="3" t="str">
        <f>IF(Bank_data3[[#This Row],[credit_risk]]=1,"High Risk","Low Risk")</f>
        <v>High Risk</v>
      </c>
      <c r="X3771" s="3" t="str">
        <f t="shared" si="406"/>
        <v>25-34</v>
      </c>
      <c r="Y3771" s="3" t="str">
        <f t="shared" si="407"/>
        <v>Middle Income</v>
      </c>
      <c r="Z3771" s="3" t="str">
        <f t="shared" si="408"/>
        <v>Poor</v>
      </c>
      <c r="AA3771" s="27">
        <f t="shared" si="409"/>
        <v>0.19256401155762559</v>
      </c>
      <c r="AB3771" s="3" t="str">
        <f t="shared" si="410"/>
        <v>Medium</v>
      </c>
      <c r="AC3771" s="3" t="str">
        <f t="shared" si="411"/>
        <v>High</v>
      </c>
      <c r="AD3771" s="3" t="str">
        <f t="shared" si="412"/>
        <v>No</v>
      </c>
    </row>
    <row r="3772" spans="1:30" ht="15" customHeight="1" x14ac:dyDescent="0.3">
      <c r="A3772" s="3" t="s">
        <v>3793</v>
      </c>
      <c r="B3772" s="3">
        <v>49</v>
      </c>
      <c r="C3772" s="3" t="s">
        <v>23</v>
      </c>
      <c r="D3772" s="3" t="s">
        <v>33</v>
      </c>
      <c r="E3772" s="3">
        <v>47122.5584149567</v>
      </c>
      <c r="F3772" s="3">
        <v>234</v>
      </c>
      <c r="G3772" s="3">
        <v>964.52656682017403</v>
      </c>
      <c r="H3772" s="3">
        <v>5</v>
      </c>
      <c r="I3772" s="3">
        <v>222.32878575924701</v>
      </c>
      <c r="J3772" s="3">
        <v>33</v>
      </c>
      <c r="K3772" s="3">
        <v>689.52069883060699</v>
      </c>
      <c r="L3772" s="3">
        <v>17</v>
      </c>
      <c r="M3772" s="3">
        <v>15</v>
      </c>
      <c r="N3772" s="3">
        <v>5</v>
      </c>
      <c r="O3772" s="3">
        <v>748</v>
      </c>
      <c r="P3772" s="3">
        <v>4</v>
      </c>
      <c r="Q3772" s="3">
        <v>4202.2627846772102</v>
      </c>
      <c r="R3772" s="3">
        <v>4</v>
      </c>
      <c r="S3772" s="3">
        <v>0</v>
      </c>
      <c r="T3772" s="3">
        <v>0</v>
      </c>
      <c r="U3772" s="3">
        <v>2970.9287374259502</v>
      </c>
      <c r="V3772" s="3">
        <v>1</v>
      </c>
      <c r="W3772" s="3" t="str">
        <f>IF(Bank_data3[[#This Row],[credit_risk]]=1,"High Risk","Low Risk")</f>
        <v>High Risk</v>
      </c>
      <c r="X3772" s="3" t="str">
        <f t="shared" si="406"/>
        <v>45-54</v>
      </c>
      <c r="Y3772" s="3" t="str">
        <f t="shared" si="407"/>
        <v>Low Income</v>
      </c>
      <c r="Z3772" s="3" t="str">
        <f t="shared" si="408"/>
        <v>Very Good</v>
      </c>
      <c r="AA3772" s="27">
        <f t="shared" si="409"/>
        <v>8.917730543559392E-2</v>
      </c>
      <c r="AB3772" s="3" t="str">
        <f t="shared" si="410"/>
        <v>Low</v>
      </c>
      <c r="AC3772" s="3" t="str">
        <f t="shared" si="411"/>
        <v>Medium</v>
      </c>
      <c r="AD3772" s="3" t="str">
        <f t="shared" si="412"/>
        <v>No</v>
      </c>
    </row>
    <row r="3773" spans="1:30" ht="15" customHeight="1" x14ac:dyDescent="0.3">
      <c r="A3773" s="3" t="s">
        <v>3794</v>
      </c>
      <c r="B3773" s="3">
        <v>61</v>
      </c>
      <c r="C3773" s="3" t="s">
        <v>31</v>
      </c>
      <c r="D3773" s="3" t="s">
        <v>26</v>
      </c>
      <c r="E3773" s="3">
        <v>39386.853273911198</v>
      </c>
      <c r="F3773" s="3">
        <v>72</v>
      </c>
      <c r="G3773" s="3">
        <v>1528.89272301796</v>
      </c>
      <c r="H3773" s="3">
        <v>7</v>
      </c>
      <c r="I3773" s="3">
        <v>1067.9706183600699</v>
      </c>
      <c r="J3773" s="3">
        <v>13</v>
      </c>
      <c r="K3773" s="3">
        <v>655.38182095116599</v>
      </c>
      <c r="L3773" s="3">
        <v>38</v>
      </c>
      <c r="M3773" s="3">
        <v>7</v>
      </c>
      <c r="N3773" s="3">
        <v>6</v>
      </c>
      <c r="O3773" s="3">
        <v>441</v>
      </c>
      <c r="P3773" s="3">
        <v>0</v>
      </c>
      <c r="Q3773" s="3">
        <v>16720.731598987801</v>
      </c>
      <c r="R3773" s="3">
        <v>3</v>
      </c>
      <c r="S3773" s="3">
        <v>0</v>
      </c>
      <c r="T3773" s="3">
        <v>0</v>
      </c>
      <c r="U3773" s="3">
        <v>7494.3264641649703</v>
      </c>
      <c r="V3773" s="3">
        <v>1</v>
      </c>
      <c r="W3773" s="3" t="str">
        <f>IF(Bank_data3[[#This Row],[credit_risk]]=1,"High Risk","Low Risk")</f>
        <v>High Risk</v>
      </c>
      <c r="X3773" s="3" t="str">
        <f t="shared" si="406"/>
        <v>55+</v>
      </c>
      <c r="Y3773" s="3" t="str">
        <f t="shared" si="407"/>
        <v>Low Income</v>
      </c>
      <c r="Z3773" s="3" t="str">
        <f t="shared" si="408"/>
        <v>Poor</v>
      </c>
      <c r="AA3773" s="27">
        <f t="shared" si="409"/>
        <v>0.42452570360738029</v>
      </c>
      <c r="AB3773" s="3" t="str">
        <f t="shared" si="410"/>
        <v>Medium</v>
      </c>
      <c r="AC3773" s="3" t="str">
        <f t="shared" si="411"/>
        <v>High</v>
      </c>
      <c r="AD3773" s="3" t="str">
        <f t="shared" si="412"/>
        <v>No</v>
      </c>
    </row>
    <row r="3774" spans="1:30" ht="15" customHeight="1" x14ac:dyDescent="0.3">
      <c r="A3774" s="3" t="s">
        <v>3795</v>
      </c>
      <c r="B3774" s="3">
        <v>56</v>
      </c>
      <c r="C3774" s="3" t="s">
        <v>28</v>
      </c>
      <c r="D3774" s="3" t="s">
        <v>33</v>
      </c>
      <c r="E3774" s="3">
        <v>12237.715682800401</v>
      </c>
      <c r="F3774" s="3">
        <v>94</v>
      </c>
      <c r="G3774" s="3">
        <v>3536.5001566232299</v>
      </c>
      <c r="H3774" s="3">
        <v>8</v>
      </c>
      <c r="I3774" s="3">
        <v>632.72510592797596</v>
      </c>
      <c r="J3774" s="3">
        <v>35</v>
      </c>
      <c r="K3774" s="3">
        <v>365.39150021638397</v>
      </c>
      <c r="L3774" s="3">
        <v>77</v>
      </c>
      <c r="M3774" s="3">
        <v>15</v>
      </c>
      <c r="N3774" s="3">
        <v>7</v>
      </c>
      <c r="O3774" s="3">
        <v>309</v>
      </c>
      <c r="P3774" s="3">
        <v>2</v>
      </c>
      <c r="Q3774" s="3">
        <v>8962.9892669114597</v>
      </c>
      <c r="R3774" s="3">
        <v>4</v>
      </c>
      <c r="S3774" s="3">
        <v>0</v>
      </c>
      <c r="T3774" s="3">
        <v>0</v>
      </c>
      <c r="U3774" s="3">
        <v>17503.444669279801</v>
      </c>
      <c r="V3774" s="3">
        <v>1</v>
      </c>
      <c r="W3774" s="3" t="str">
        <f>IF(Bank_data3[[#This Row],[credit_risk]]=1,"High Risk","Low Risk")</f>
        <v>High Risk</v>
      </c>
      <c r="X3774" s="3" t="str">
        <f t="shared" si="406"/>
        <v>55+</v>
      </c>
      <c r="Y3774" s="3" t="str">
        <f t="shared" si="407"/>
        <v>Low Income</v>
      </c>
      <c r="Z3774" s="3" t="str">
        <f t="shared" si="408"/>
        <v>Poor</v>
      </c>
      <c r="AA3774" s="27">
        <f t="shared" si="409"/>
        <v>0.73240705203738043</v>
      </c>
      <c r="AB3774" s="3" t="str">
        <f t="shared" si="410"/>
        <v>Medium</v>
      </c>
      <c r="AC3774" s="3" t="str">
        <f t="shared" si="411"/>
        <v>High</v>
      </c>
      <c r="AD3774" s="3" t="str">
        <f t="shared" si="412"/>
        <v>No</v>
      </c>
    </row>
    <row r="3775" spans="1:30" ht="15" customHeight="1" x14ac:dyDescent="0.3">
      <c r="A3775" s="3" t="s">
        <v>3796</v>
      </c>
      <c r="B3775" s="3">
        <v>56</v>
      </c>
      <c r="C3775" s="3" t="s">
        <v>23</v>
      </c>
      <c r="D3775" s="3" t="s">
        <v>26</v>
      </c>
      <c r="E3775" s="3">
        <v>48504.104448501101</v>
      </c>
      <c r="F3775" s="3">
        <v>5</v>
      </c>
      <c r="G3775" s="3">
        <v>716.96165871727703</v>
      </c>
      <c r="H3775" s="3">
        <v>4</v>
      </c>
      <c r="I3775" s="3">
        <v>615.31760519901604</v>
      </c>
      <c r="J3775" s="3">
        <v>47</v>
      </c>
      <c r="K3775" s="3">
        <v>242.75281124099101</v>
      </c>
      <c r="L3775" s="3">
        <v>6</v>
      </c>
      <c r="M3775" s="3">
        <v>5</v>
      </c>
      <c r="N3775" s="3">
        <v>6</v>
      </c>
      <c r="O3775" s="3">
        <v>316</v>
      </c>
      <c r="P3775" s="3">
        <v>4</v>
      </c>
      <c r="Q3775" s="3">
        <v>16802.493708556602</v>
      </c>
      <c r="R3775" s="3">
        <v>5</v>
      </c>
      <c r="S3775" s="3">
        <v>0</v>
      </c>
      <c r="T3775" s="3">
        <v>0</v>
      </c>
      <c r="U3775" s="3">
        <v>1364.87332088162</v>
      </c>
      <c r="V3775" s="3">
        <v>1</v>
      </c>
      <c r="W3775" s="3" t="str">
        <f>IF(Bank_data3[[#This Row],[credit_risk]]=1,"High Risk","Low Risk")</f>
        <v>High Risk</v>
      </c>
      <c r="X3775" s="3" t="str">
        <f t="shared" si="406"/>
        <v>55+</v>
      </c>
      <c r="Y3775" s="3" t="str">
        <f t="shared" si="407"/>
        <v>Low Income</v>
      </c>
      <c r="Z3775" s="3" t="str">
        <f t="shared" si="408"/>
        <v>Poor</v>
      </c>
      <c r="AA3775" s="27">
        <f t="shared" si="409"/>
        <v>0.34641385300488403</v>
      </c>
      <c r="AB3775" s="3" t="str">
        <f t="shared" si="410"/>
        <v>Low</v>
      </c>
      <c r="AC3775" s="3" t="str">
        <f t="shared" si="411"/>
        <v>Low</v>
      </c>
      <c r="AD3775" s="3" t="str">
        <f t="shared" si="412"/>
        <v>No</v>
      </c>
    </row>
    <row r="3776" spans="1:30" ht="15" customHeight="1" x14ac:dyDescent="0.3">
      <c r="A3776" s="3" t="s">
        <v>3797</v>
      </c>
      <c r="B3776" s="3">
        <v>61</v>
      </c>
      <c r="C3776" s="3" t="s">
        <v>23</v>
      </c>
      <c r="D3776" s="3" t="s">
        <v>33</v>
      </c>
      <c r="E3776" s="3">
        <v>69740.075974930296</v>
      </c>
      <c r="F3776" s="3">
        <v>225</v>
      </c>
      <c r="G3776" s="3">
        <v>1765.7090685467899</v>
      </c>
      <c r="H3776" s="3">
        <v>10</v>
      </c>
      <c r="I3776" s="3">
        <v>410.95318012910599</v>
      </c>
      <c r="J3776" s="3">
        <v>45</v>
      </c>
      <c r="K3776" s="3">
        <v>325.92117620890502</v>
      </c>
      <c r="L3776" s="3">
        <v>5</v>
      </c>
      <c r="M3776" s="3">
        <v>10</v>
      </c>
      <c r="N3776" s="3">
        <v>8</v>
      </c>
      <c r="O3776" s="3">
        <v>789</v>
      </c>
      <c r="P3776" s="3">
        <v>3</v>
      </c>
      <c r="Q3776" s="3">
        <v>6329.50092817737</v>
      </c>
      <c r="R3776" s="3">
        <v>3</v>
      </c>
      <c r="S3776" s="3">
        <v>0</v>
      </c>
      <c r="T3776" s="3">
        <v>0</v>
      </c>
      <c r="U3776" s="3">
        <v>14095.835121596499</v>
      </c>
      <c r="V3776" s="3">
        <v>0</v>
      </c>
      <c r="W3776" s="3" t="str">
        <f>IF(Bank_data3[[#This Row],[credit_risk]]=1,"High Risk","Low Risk")</f>
        <v>Low Risk</v>
      </c>
      <c r="X3776" s="3" t="str">
        <f t="shared" si="406"/>
        <v>55+</v>
      </c>
      <c r="Y3776" s="3" t="str">
        <f t="shared" si="407"/>
        <v>Middle Income</v>
      </c>
      <c r="Z3776" s="3" t="str">
        <f t="shared" si="408"/>
        <v>Very Good</v>
      </c>
      <c r="AA3776" s="27">
        <f t="shared" si="409"/>
        <v>9.0758446125763573E-2</v>
      </c>
      <c r="AB3776" s="3" t="str">
        <f t="shared" si="410"/>
        <v>Medium</v>
      </c>
      <c r="AC3776" s="3" t="str">
        <f t="shared" si="411"/>
        <v>Low</v>
      </c>
      <c r="AD3776" s="3" t="str">
        <f t="shared" si="412"/>
        <v>No</v>
      </c>
    </row>
    <row r="3777" spans="1:30" ht="15" customHeight="1" x14ac:dyDescent="0.3">
      <c r="A3777" s="3" t="s">
        <v>3798</v>
      </c>
      <c r="B3777" s="3">
        <v>56</v>
      </c>
      <c r="C3777" s="3" t="s">
        <v>28</v>
      </c>
      <c r="D3777" s="3" t="s">
        <v>26</v>
      </c>
      <c r="E3777" s="3">
        <v>72667.698438110907</v>
      </c>
      <c r="F3777" s="3">
        <v>210</v>
      </c>
      <c r="G3777" s="3">
        <v>672.94816400234595</v>
      </c>
      <c r="H3777" s="3">
        <v>2</v>
      </c>
      <c r="I3777" s="3">
        <v>1063.8648730457701</v>
      </c>
      <c r="J3777" s="3">
        <v>31</v>
      </c>
      <c r="K3777" s="3">
        <v>468.63540986407799</v>
      </c>
      <c r="L3777" s="3">
        <v>75</v>
      </c>
      <c r="M3777" s="3">
        <v>1</v>
      </c>
      <c r="N3777" s="3">
        <v>1</v>
      </c>
      <c r="O3777" s="3">
        <v>826</v>
      </c>
      <c r="P3777" s="3">
        <v>4</v>
      </c>
      <c r="Q3777" s="3">
        <v>16343.708967405601</v>
      </c>
      <c r="R3777" s="3">
        <v>7</v>
      </c>
      <c r="S3777" s="3">
        <v>0</v>
      </c>
      <c r="T3777" s="3">
        <v>0</v>
      </c>
      <c r="U3777" s="3">
        <v>6500.8780070151997</v>
      </c>
      <c r="V3777" s="3">
        <v>1</v>
      </c>
      <c r="W3777" s="3" t="str">
        <f>IF(Bank_data3[[#This Row],[credit_risk]]=1,"High Risk","Low Risk")</f>
        <v>High Risk</v>
      </c>
      <c r="X3777" s="3" t="str">
        <f t="shared" si="406"/>
        <v>55+</v>
      </c>
      <c r="Y3777" s="3" t="str">
        <f t="shared" si="407"/>
        <v>Middle Income</v>
      </c>
      <c r="Z3777" s="3" t="str">
        <f t="shared" si="408"/>
        <v>Excellent</v>
      </c>
      <c r="AA3777" s="27">
        <f t="shared" si="409"/>
        <v>0.22491023272637553</v>
      </c>
      <c r="AB3777" s="3" t="str">
        <f t="shared" si="410"/>
        <v>Low</v>
      </c>
      <c r="AC3777" s="3" t="str">
        <f t="shared" si="411"/>
        <v>High</v>
      </c>
      <c r="AD3777" s="3" t="str">
        <f t="shared" si="412"/>
        <v>No</v>
      </c>
    </row>
    <row r="3778" spans="1:30" ht="15" customHeight="1" x14ac:dyDescent="0.3">
      <c r="A3778" s="3" t="s">
        <v>3799</v>
      </c>
      <c r="B3778" s="3">
        <v>54</v>
      </c>
      <c r="C3778" s="3" t="s">
        <v>31</v>
      </c>
      <c r="D3778" s="3" t="s">
        <v>26</v>
      </c>
      <c r="E3778" s="3">
        <v>50959.016790167698</v>
      </c>
      <c r="F3778" s="3">
        <v>83</v>
      </c>
      <c r="G3778" s="3">
        <v>311.611678112471</v>
      </c>
      <c r="H3778" s="3">
        <v>3</v>
      </c>
      <c r="I3778" s="3">
        <v>733.008384300594</v>
      </c>
      <c r="J3778" s="3">
        <v>6</v>
      </c>
      <c r="K3778" s="3">
        <v>184.03381457248901</v>
      </c>
      <c r="L3778" s="3">
        <v>52</v>
      </c>
      <c r="M3778" s="3">
        <v>0</v>
      </c>
      <c r="N3778" s="3">
        <v>9</v>
      </c>
      <c r="O3778" s="3">
        <v>302</v>
      </c>
      <c r="P3778" s="3">
        <v>5</v>
      </c>
      <c r="Q3778" s="3">
        <v>8971.2380006159492</v>
      </c>
      <c r="R3778" s="3">
        <v>1</v>
      </c>
      <c r="S3778" s="3">
        <v>0</v>
      </c>
      <c r="T3778" s="3">
        <v>0</v>
      </c>
      <c r="U3778" s="3">
        <v>10178.1221060237</v>
      </c>
      <c r="V3778" s="3">
        <v>1</v>
      </c>
      <c r="W3778" s="3" t="str">
        <f>IF(Bank_data3[[#This Row],[credit_risk]]=1,"High Risk","Low Risk")</f>
        <v>High Risk</v>
      </c>
      <c r="X3778" s="3" t="str">
        <f t="shared" si="406"/>
        <v>45-54</v>
      </c>
      <c r="Y3778" s="3" t="str">
        <f t="shared" si="407"/>
        <v>Middle Income</v>
      </c>
      <c r="Z3778" s="3" t="str">
        <f t="shared" si="408"/>
        <v>Poor</v>
      </c>
      <c r="AA3778" s="27">
        <f t="shared" si="409"/>
        <v>0.17604809836807736</v>
      </c>
      <c r="AB3778" s="3" t="str">
        <f t="shared" si="410"/>
        <v>Low</v>
      </c>
      <c r="AC3778" s="3" t="str">
        <f t="shared" si="411"/>
        <v>High</v>
      </c>
      <c r="AD3778" s="3" t="str">
        <f t="shared" si="412"/>
        <v>No</v>
      </c>
    </row>
    <row r="3779" spans="1:30" ht="15" customHeight="1" x14ac:dyDescent="0.3">
      <c r="A3779" s="3" t="s">
        <v>3800</v>
      </c>
      <c r="B3779" s="3">
        <v>42</v>
      </c>
      <c r="C3779" s="3" t="s">
        <v>28</v>
      </c>
      <c r="D3779" s="3" t="s">
        <v>26</v>
      </c>
      <c r="E3779" s="3">
        <v>34003.213689078897</v>
      </c>
      <c r="F3779" s="3">
        <v>46</v>
      </c>
      <c r="G3779" s="3">
        <v>2139.4356526415399</v>
      </c>
      <c r="H3779" s="3">
        <v>10</v>
      </c>
      <c r="I3779" s="3">
        <v>688.81570517187197</v>
      </c>
      <c r="J3779" s="3">
        <v>9</v>
      </c>
      <c r="K3779" s="3">
        <v>413.516036641472</v>
      </c>
      <c r="L3779" s="3">
        <v>0</v>
      </c>
      <c r="M3779" s="3">
        <v>8</v>
      </c>
      <c r="N3779" s="3">
        <v>3</v>
      </c>
      <c r="O3779" s="3">
        <v>541</v>
      </c>
      <c r="P3779" s="3">
        <v>1</v>
      </c>
      <c r="Q3779" s="3">
        <v>10581.327555378801</v>
      </c>
      <c r="R3779" s="3">
        <v>0</v>
      </c>
      <c r="S3779" s="3">
        <v>0</v>
      </c>
      <c r="T3779" s="3">
        <v>0</v>
      </c>
      <c r="U3779" s="3">
        <v>12194.4225102129</v>
      </c>
      <c r="V3779" s="3">
        <v>1</v>
      </c>
      <c r="W3779" s="3" t="str">
        <f>IF(Bank_data3[[#This Row],[credit_risk]]=1,"High Risk","Low Risk")</f>
        <v>High Risk</v>
      </c>
      <c r="X3779" s="3" t="str">
        <f t="shared" si="406"/>
        <v>35-44</v>
      </c>
      <c r="Y3779" s="3" t="str">
        <f t="shared" si="407"/>
        <v>Low Income</v>
      </c>
      <c r="Z3779" s="3" t="str">
        <f t="shared" si="408"/>
        <v>Poor</v>
      </c>
      <c r="AA3779" s="27">
        <f t="shared" si="409"/>
        <v>0.3111861029411257</v>
      </c>
      <c r="AB3779" s="3" t="str">
        <f t="shared" si="410"/>
        <v>Medium</v>
      </c>
      <c r="AC3779" s="3" t="str">
        <f t="shared" si="411"/>
        <v>Low</v>
      </c>
      <c r="AD3779" s="3" t="str">
        <f t="shared" si="412"/>
        <v>No</v>
      </c>
    </row>
    <row r="3780" spans="1:30" ht="15" customHeight="1" x14ac:dyDescent="0.3">
      <c r="A3780" s="3" t="s">
        <v>3801</v>
      </c>
      <c r="B3780" s="3">
        <v>25</v>
      </c>
      <c r="C3780" s="3" t="s">
        <v>23</v>
      </c>
      <c r="D3780" s="3" t="s">
        <v>33</v>
      </c>
      <c r="E3780" s="3">
        <v>66249.389399338397</v>
      </c>
      <c r="F3780" s="3">
        <v>157</v>
      </c>
      <c r="G3780" s="3">
        <v>1174.5021121360401</v>
      </c>
      <c r="H3780" s="3">
        <v>7</v>
      </c>
      <c r="I3780" s="3">
        <v>838.44292522142598</v>
      </c>
      <c r="J3780" s="3">
        <v>11</v>
      </c>
      <c r="K3780" s="3">
        <v>413.56788162304599</v>
      </c>
      <c r="L3780" s="3">
        <v>28</v>
      </c>
      <c r="M3780" s="3">
        <v>4</v>
      </c>
      <c r="N3780" s="3">
        <v>1</v>
      </c>
      <c r="O3780" s="3">
        <v>486</v>
      </c>
      <c r="P3780" s="3">
        <v>4</v>
      </c>
      <c r="Q3780" s="3">
        <v>8188.8600496685904</v>
      </c>
      <c r="R3780" s="3">
        <v>4</v>
      </c>
      <c r="S3780" s="3">
        <v>0</v>
      </c>
      <c r="T3780" s="3">
        <v>0</v>
      </c>
      <c r="U3780" s="3">
        <v>4648.6485527679297</v>
      </c>
      <c r="V3780" s="3">
        <v>1</v>
      </c>
      <c r="W3780" s="3" t="str">
        <f>IF(Bank_data3[[#This Row],[credit_risk]]=1,"High Risk","Low Risk")</f>
        <v>High Risk</v>
      </c>
      <c r="X3780" s="3" t="str">
        <f t="shared" si="406"/>
        <v>25-34</v>
      </c>
      <c r="Y3780" s="3" t="str">
        <f t="shared" si="407"/>
        <v>Middle Income</v>
      </c>
      <c r="Z3780" s="3" t="str">
        <f t="shared" si="408"/>
        <v>Poor</v>
      </c>
      <c r="AA3780" s="27">
        <f t="shared" si="409"/>
        <v>0.12360657394602899</v>
      </c>
      <c r="AB3780" s="3" t="str">
        <f t="shared" si="410"/>
        <v>Medium</v>
      </c>
      <c r="AC3780" s="3" t="str">
        <f t="shared" si="411"/>
        <v>Medium</v>
      </c>
      <c r="AD3780" s="3" t="str">
        <f t="shared" si="412"/>
        <v>No</v>
      </c>
    </row>
    <row r="3781" spans="1:30" ht="15" customHeight="1" x14ac:dyDescent="0.3">
      <c r="A3781" s="3" t="s">
        <v>3802</v>
      </c>
      <c r="B3781" s="3">
        <v>23</v>
      </c>
      <c r="C3781" s="3" t="s">
        <v>23</v>
      </c>
      <c r="D3781" s="3" t="s">
        <v>24</v>
      </c>
      <c r="E3781" s="3">
        <v>49723.421942358698</v>
      </c>
      <c r="F3781" s="3">
        <v>181</v>
      </c>
      <c r="G3781" s="3">
        <v>2779.50282402527</v>
      </c>
      <c r="H3781" s="3">
        <v>2</v>
      </c>
      <c r="I3781" s="3">
        <v>740.39950599037002</v>
      </c>
      <c r="J3781" s="3">
        <v>39</v>
      </c>
      <c r="K3781" s="3">
        <v>779.42366343021695</v>
      </c>
      <c r="L3781" s="3">
        <v>68</v>
      </c>
      <c r="M3781" s="3">
        <v>1</v>
      </c>
      <c r="N3781" s="3">
        <v>2</v>
      </c>
      <c r="O3781" s="3">
        <v>534</v>
      </c>
      <c r="P3781" s="3">
        <v>2</v>
      </c>
      <c r="Q3781" s="3">
        <v>11097.470234328201</v>
      </c>
      <c r="R3781" s="3">
        <v>7</v>
      </c>
      <c r="S3781" s="3">
        <v>0</v>
      </c>
      <c r="T3781" s="3">
        <v>0</v>
      </c>
      <c r="U3781" s="3">
        <v>13282.7817340618</v>
      </c>
      <c r="V3781" s="3">
        <v>1</v>
      </c>
      <c r="W3781" s="3" t="str">
        <f>IF(Bank_data3[[#This Row],[credit_risk]]=1,"High Risk","Low Risk")</f>
        <v>High Risk</v>
      </c>
      <c r="X3781" s="3" t="str">
        <f t="shared" si="406"/>
        <v>18-24</v>
      </c>
      <c r="Y3781" s="3" t="str">
        <f t="shared" si="407"/>
        <v>Low Income</v>
      </c>
      <c r="Z3781" s="3" t="str">
        <f t="shared" si="408"/>
        <v>Poor</v>
      </c>
      <c r="AA3781" s="27">
        <f t="shared" si="409"/>
        <v>0.22318396041191241</v>
      </c>
      <c r="AB3781" s="3" t="str">
        <f t="shared" si="410"/>
        <v>Medium</v>
      </c>
      <c r="AC3781" s="3" t="str">
        <f t="shared" si="411"/>
        <v>High</v>
      </c>
      <c r="AD3781" s="3" t="str">
        <f t="shared" si="412"/>
        <v>No</v>
      </c>
    </row>
    <row r="3782" spans="1:30" ht="15" customHeight="1" x14ac:dyDescent="0.3">
      <c r="A3782" s="3" t="s">
        <v>3803</v>
      </c>
      <c r="B3782" s="3">
        <v>37</v>
      </c>
      <c r="C3782" s="3" t="s">
        <v>23</v>
      </c>
      <c r="D3782" s="3" t="s">
        <v>26</v>
      </c>
      <c r="E3782" s="3">
        <v>43417.843974921001</v>
      </c>
      <c r="F3782" s="3">
        <v>26</v>
      </c>
      <c r="G3782" s="3">
        <v>1954.2907077949601</v>
      </c>
      <c r="H3782" s="3">
        <v>1</v>
      </c>
      <c r="I3782" s="3">
        <v>99.759242086266497</v>
      </c>
      <c r="J3782" s="3">
        <v>22</v>
      </c>
      <c r="K3782" s="3">
        <v>617.66944490335402</v>
      </c>
      <c r="L3782" s="3">
        <v>48</v>
      </c>
      <c r="M3782" s="3">
        <v>13</v>
      </c>
      <c r="N3782" s="3">
        <v>9</v>
      </c>
      <c r="O3782" s="3">
        <v>477</v>
      </c>
      <c r="P3782" s="3">
        <v>4</v>
      </c>
      <c r="Q3782" s="3">
        <v>15455.769878250099</v>
      </c>
      <c r="R3782" s="3">
        <v>7</v>
      </c>
      <c r="S3782" s="3">
        <v>0</v>
      </c>
      <c r="T3782" s="3">
        <v>0</v>
      </c>
      <c r="U3782" s="3">
        <v>10216.8503227526</v>
      </c>
      <c r="V3782" s="3">
        <v>1</v>
      </c>
      <c r="W3782" s="3" t="str">
        <f>IF(Bank_data3[[#This Row],[credit_risk]]=1,"High Risk","Low Risk")</f>
        <v>High Risk</v>
      </c>
      <c r="X3782" s="3" t="str">
        <f t="shared" si="406"/>
        <v>35-44</v>
      </c>
      <c r="Y3782" s="3" t="str">
        <f t="shared" si="407"/>
        <v>Low Income</v>
      </c>
      <c r="Z3782" s="3" t="str">
        <f t="shared" si="408"/>
        <v>Poor</v>
      </c>
      <c r="AA3782" s="27">
        <f t="shared" si="409"/>
        <v>0.35597736928571705</v>
      </c>
      <c r="AB3782" s="3" t="str">
        <f t="shared" si="410"/>
        <v>Medium</v>
      </c>
      <c r="AC3782" s="3" t="str">
        <f t="shared" si="411"/>
        <v>High</v>
      </c>
      <c r="AD3782" s="3" t="str">
        <f t="shared" si="412"/>
        <v>No</v>
      </c>
    </row>
    <row r="3783" spans="1:30" ht="15" customHeight="1" x14ac:dyDescent="0.3">
      <c r="A3783" s="3" t="s">
        <v>3804</v>
      </c>
      <c r="B3783" s="3">
        <v>28</v>
      </c>
      <c r="C3783" s="3" t="s">
        <v>23</v>
      </c>
      <c r="D3783" s="3" t="s">
        <v>26</v>
      </c>
      <c r="E3783" s="3">
        <v>23793.531449615501</v>
      </c>
      <c r="F3783" s="3">
        <v>150</v>
      </c>
      <c r="G3783" s="3">
        <v>871.35829862916205</v>
      </c>
      <c r="H3783" s="3">
        <v>6</v>
      </c>
      <c r="I3783" s="3">
        <v>628.21153595792498</v>
      </c>
      <c r="J3783" s="3">
        <v>10</v>
      </c>
      <c r="K3783" s="3">
        <v>320.15072752163798</v>
      </c>
      <c r="L3783" s="3">
        <v>58</v>
      </c>
      <c r="M3783" s="3">
        <v>19</v>
      </c>
      <c r="N3783" s="3">
        <v>0</v>
      </c>
      <c r="O3783" s="3">
        <v>898</v>
      </c>
      <c r="P3783" s="3">
        <v>4</v>
      </c>
      <c r="Q3783" s="3">
        <v>3730.1616345409602</v>
      </c>
      <c r="R3783" s="3">
        <v>6</v>
      </c>
      <c r="S3783" s="3">
        <v>0</v>
      </c>
      <c r="T3783" s="3">
        <v>0</v>
      </c>
      <c r="U3783" s="3">
        <v>14205.2848077419</v>
      </c>
      <c r="V3783" s="3">
        <v>1</v>
      </c>
      <c r="W3783" s="3" t="str">
        <f>IF(Bank_data3[[#This Row],[credit_risk]]=1,"High Risk","Low Risk")</f>
        <v>High Risk</v>
      </c>
      <c r="X3783" s="3" t="str">
        <f t="shared" ref="X3783:X3846" si="413">_xlfn.IFS(B3783&lt;25,"18-24",B3783&lt;35,"25-34",B3783&lt;45,"35-44",B3783&lt;55,"45-54",TRUE(),"55+")</f>
        <v>25-34</v>
      </c>
      <c r="Y3783" s="3" t="str">
        <f t="shared" ref="Y3783:Y3846" si="414">_xlfn.IFS(E3783&lt;50000,"Low Income",E3783&lt;100000,"Middle Income",TRUE(),"High Income")</f>
        <v>Low Income</v>
      </c>
      <c r="Z3783" s="3" t="str">
        <f t="shared" ref="Z3783:Z3846" si="415">_xlfn.IFS(O3783&lt;580,"Poor",O3783&lt;670,"Fair",O3783&lt;740,"Good",O3783&lt;800,"Very Good",TRUE(),"Excellent")</f>
        <v>Excellent</v>
      </c>
      <c r="AA3783" s="27">
        <f t="shared" ref="AA3783:AA3846" si="416">IF(E3783=0,0,Q3783/E3783)</f>
        <v>0.15677208918902363</v>
      </c>
      <c r="AB3783" s="3" t="str">
        <f t="shared" ref="AB3783:AB3846" si="417">_xlfn.IFS(G3783&lt;1000,"Low",G3783&lt;5000,"Medium",TRUE(),"High")</f>
        <v>Low</v>
      </c>
      <c r="AC3783" s="3" t="str">
        <f t="shared" ref="AC3783:AC3846" si="418">_xlfn.IFS(L3783&lt;10,"Low",L3783&lt;30,"Medium",TRUE(),"High")</f>
        <v>High</v>
      </c>
      <c r="AD3783" s="3" t="str">
        <f t="shared" ref="AD3783:AD3846" si="419">IF(AND(E3783&gt;=100000,O3783&gt;=750),"Yes","No")</f>
        <v>No</v>
      </c>
    </row>
    <row r="3784" spans="1:30" ht="15" customHeight="1" x14ac:dyDescent="0.3">
      <c r="A3784" s="3" t="s">
        <v>3805</v>
      </c>
      <c r="B3784" s="3">
        <v>68</v>
      </c>
      <c r="C3784" s="3" t="s">
        <v>31</v>
      </c>
      <c r="D3784" s="3" t="s">
        <v>33</v>
      </c>
      <c r="E3784" s="3">
        <v>87867.706585024294</v>
      </c>
      <c r="F3784" s="3">
        <v>162</v>
      </c>
      <c r="G3784" s="3">
        <v>798.43443373542198</v>
      </c>
      <c r="H3784" s="3">
        <v>3</v>
      </c>
      <c r="I3784" s="3">
        <v>1113.40431183191</v>
      </c>
      <c r="J3784" s="3">
        <v>12</v>
      </c>
      <c r="K3784" s="3">
        <v>572.93173144948503</v>
      </c>
      <c r="L3784" s="3">
        <v>12</v>
      </c>
      <c r="M3784" s="3">
        <v>12</v>
      </c>
      <c r="N3784" s="3">
        <v>7</v>
      </c>
      <c r="O3784" s="3">
        <v>616</v>
      </c>
      <c r="P3784" s="3">
        <v>1</v>
      </c>
      <c r="Q3784" s="3">
        <v>25331.076056141799</v>
      </c>
      <c r="R3784" s="3">
        <v>0</v>
      </c>
      <c r="S3784" s="3">
        <v>0</v>
      </c>
      <c r="T3784" s="3">
        <v>0</v>
      </c>
      <c r="U3784" s="3">
        <v>9819.2142132360495</v>
      </c>
      <c r="V3784" s="3">
        <v>0</v>
      </c>
      <c r="W3784" s="3" t="str">
        <f>IF(Bank_data3[[#This Row],[credit_risk]]=1,"High Risk","Low Risk")</f>
        <v>Low Risk</v>
      </c>
      <c r="X3784" s="3" t="str">
        <f t="shared" si="413"/>
        <v>55+</v>
      </c>
      <c r="Y3784" s="3" t="str">
        <f t="shared" si="414"/>
        <v>Middle Income</v>
      </c>
      <c r="Z3784" s="3" t="str">
        <f t="shared" si="415"/>
        <v>Fair</v>
      </c>
      <c r="AA3784" s="27">
        <f t="shared" si="416"/>
        <v>0.28828652801618809</v>
      </c>
      <c r="AB3784" s="3" t="str">
        <f t="shared" si="417"/>
        <v>Low</v>
      </c>
      <c r="AC3784" s="3" t="str">
        <f t="shared" si="418"/>
        <v>Medium</v>
      </c>
      <c r="AD3784" s="3" t="str">
        <f t="shared" si="419"/>
        <v>No</v>
      </c>
    </row>
    <row r="3785" spans="1:30" ht="15" customHeight="1" x14ac:dyDescent="0.3">
      <c r="A3785" s="3" t="s">
        <v>3806</v>
      </c>
      <c r="B3785" s="3">
        <v>48</v>
      </c>
      <c r="C3785" s="3" t="s">
        <v>31</v>
      </c>
      <c r="D3785" s="3" t="s">
        <v>26</v>
      </c>
      <c r="E3785" s="3">
        <v>63291.172083089703</v>
      </c>
      <c r="F3785" s="3">
        <v>101</v>
      </c>
      <c r="G3785" s="3">
        <v>2076.4864081256601</v>
      </c>
      <c r="H3785" s="3">
        <v>7</v>
      </c>
      <c r="I3785" s="3">
        <v>272.684237560692</v>
      </c>
      <c r="J3785" s="3">
        <v>11</v>
      </c>
      <c r="K3785" s="3">
        <v>605.20550268474403</v>
      </c>
      <c r="L3785" s="3">
        <v>44</v>
      </c>
      <c r="M3785" s="3">
        <v>11</v>
      </c>
      <c r="N3785" s="3">
        <v>4</v>
      </c>
      <c r="O3785" s="3">
        <v>552</v>
      </c>
      <c r="P3785" s="3">
        <v>5</v>
      </c>
      <c r="Q3785" s="3">
        <v>25398.441735252702</v>
      </c>
      <c r="R3785" s="3">
        <v>5</v>
      </c>
      <c r="S3785" s="3">
        <v>1</v>
      </c>
      <c r="T3785" s="3">
        <v>0</v>
      </c>
      <c r="U3785" s="3">
        <v>16638.574954212101</v>
      </c>
      <c r="V3785" s="3">
        <v>1</v>
      </c>
      <c r="W3785" s="3" t="str">
        <f>IF(Bank_data3[[#This Row],[credit_risk]]=1,"High Risk","Low Risk")</f>
        <v>High Risk</v>
      </c>
      <c r="X3785" s="3" t="str">
        <f t="shared" si="413"/>
        <v>45-54</v>
      </c>
      <c r="Y3785" s="3" t="str">
        <f t="shared" si="414"/>
        <v>Middle Income</v>
      </c>
      <c r="Z3785" s="3" t="str">
        <f t="shared" si="415"/>
        <v>Poor</v>
      </c>
      <c r="AA3785" s="27">
        <f t="shared" si="416"/>
        <v>0.40129517117978486</v>
      </c>
      <c r="AB3785" s="3" t="str">
        <f t="shared" si="417"/>
        <v>Medium</v>
      </c>
      <c r="AC3785" s="3" t="str">
        <f t="shared" si="418"/>
        <v>High</v>
      </c>
      <c r="AD3785" s="3" t="str">
        <f t="shared" si="419"/>
        <v>No</v>
      </c>
    </row>
    <row r="3786" spans="1:30" ht="15" customHeight="1" x14ac:dyDescent="0.3">
      <c r="A3786" s="3" t="s">
        <v>3807</v>
      </c>
      <c r="B3786" s="3">
        <v>32</v>
      </c>
      <c r="C3786" s="3" t="s">
        <v>23</v>
      </c>
      <c r="D3786" s="3" t="s">
        <v>26</v>
      </c>
      <c r="E3786" s="3">
        <v>65232.473154305</v>
      </c>
      <c r="F3786" s="3">
        <v>143</v>
      </c>
      <c r="G3786" s="3">
        <v>657.67407002476602</v>
      </c>
      <c r="H3786" s="3">
        <v>0</v>
      </c>
      <c r="I3786" s="3">
        <v>418.52173505027599</v>
      </c>
      <c r="J3786" s="3">
        <v>6</v>
      </c>
      <c r="K3786" s="3">
        <v>66.209081607490802</v>
      </c>
      <c r="L3786" s="3">
        <v>45</v>
      </c>
      <c r="M3786" s="3">
        <v>8</v>
      </c>
      <c r="N3786" s="3">
        <v>4</v>
      </c>
      <c r="O3786" s="3">
        <v>610</v>
      </c>
      <c r="P3786" s="3">
        <v>4</v>
      </c>
      <c r="Q3786" s="3">
        <v>8997.9273449145403</v>
      </c>
      <c r="R3786" s="3">
        <v>0</v>
      </c>
      <c r="S3786" s="3">
        <v>0</v>
      </c>
      <c r="T3786" s="3">
        <v>0</v>
      </c>
      <c r="U3786" s="3">
        <v>593.13013201266006</v>
      </c>
      <c r="V3786" s="3">
        <v>0</v>
      </c>
      <c r="W3786" s="3" t="str">
        <f>IF(Bank_data3[[#This Row],[credit_risk]]=1,"High Risk","Low Risk")</f>
        <v>Low Risk</v>
      </c>
      <c r="X3786" s="3" t="str">
        <f t="shared" si="413"/>
        <v>25-34</v>
      </c>
      <c r="Y3786" s="3" t="str">
        <f t="shared" si="414"/>
        <v>Middle Income</v>
      </c>
      <c r="Z3786" s="3" t="str">
        <f t="shared" si="415"/>
        <v>Fair</v>
      </c>
      <c r="AA3786" s="27">
        <f t="shared" si="416"/>
        <v>0.13793632082031101</v>
      </c>
      <c r="AB3786" s="3" t="str">
        <f t="shared" si="417"/>
        <v>Low</v>
      </c>
      <c r="AC3786" s="3" t="str">
        <f t="shared" si="418"/>
        <v>High</v>
      </c>
      <c r="AD3786" s="3" t="str">
        <f t="shared" si="419"/>
        <v>No</v>
      </c>
    </row>
    <row r="3787" spans="1:30" ht="15" customHeight="1" x14ac:dyDescent="0.3">
      <c r="A3787" s="3" t="s">
        <v>3808</v>
      </c>
      <c r="B3787" s="3">
        <v>66</v>
      </c>
      <c r="C3787" s="3" t="s">
        <v>31</v>
      </c>
      <c r="D3787" s="3" t="s">
        <v>26</v>
      </c>
      <c r="E3787" s="3">
        <v>34469.4332550541</v>
      </c>
      <c r="F3787" s="3">
        <v>114</v>
      </c>
      <c r="G3787" s="3">
        <v>635.23537920918704</v>
      </c>
      <c r="H3787" s="3">
        <v>7</v>
      </c>
      <c r="I3787" s="3">
        <v>650.62301161051596</v>
      </c>
      <c r="J3787" s="3">
        <v>43</v>
      </c>
      <c r="K3787" s="3">
        <v>1018.93521429462</v>
      </c>
      <c r="L3787" s="3">
        <v>22</v>
      </c>
      <c r="M3787" s="3">
        <v>5</v>
      </c>
      <c r="N3787" s="3">
        <v>7</v>
      </c>
      <c r="O3787" s="3">
        <v>491</v>
      </c>
      <c r="P3787" s="3">
        <v>1</v>
      </c>
      <c r="Q3787" s="3">
        <v>17978.645849808199</v>
      </c>
      <c r="R3787" s="3">
        <v>6</v>
      </c>
      <c r="S3787" s="3">
        <v>0</v>
      </c>
      <c r="T3787" s="3">
        <v>0</v>
      </c>
      <c r="U3787" s="3">
        <v>11158.2843108137</v>
      </c>
      <c r="V3787" s="3">
        <v>1</v>
      </c>
      <c r="W3787" s="3" t="str">
        <f>IF(Bank_data3[[#This Row],[credit_risk]]=1,"High Risk","Low Risk")</f>
        <v>High Risk</v>
      </c>
      <c r="X3787" s="3" t="str">
        <f t="shared" si="413"/>
        <v>55+</v>
      </c>
      <c r="Y3787" s="3" t="str">
        <f t="shared" si="414"/>
        <v>Low Income</v>
      </c>
      <c r="Z3787" s="3" t="str">
        <f t="shared" si="415"/>
        <v>Poor</v>
      </c>
      <c r="AA3787" s="27">
        <f t="shared" si="416"/>
        <v>0.52158228761048953</v>
      </c>
      <c r="AB3787" s="3" t="str">
        <f t="shared" si="417"/>
        <v>Low</v>
      </c>
      <c r="AC3787" s="3" t="str">
        <f t="shared" si="418"/>
        <v>Medium</v>
      </c>
      <c r="AD3787" s="3" t="str">
        <f t="shared" si="419"/>
        <v>No</v>
      </c>
    </row>
    <row r="3788" spans="1:30" ht="15" customHeight="1" x14ac:dyDescent="0.3">
      <c r="A3788" s="3" t="s">
        <v>3809</v>
      </c>
      <c r="B3788" s="3">
        <v>36</v>
      </c>
      <c r="C3788" s="3" t="s">
        <v>31</v>
      </c>
      <c r="D3788" s="3" t="s">
        <v>26</v>
      </c>
      <c r="E3788" s="3">
        <v>51435.494014793003</v>
      </c>
      <c r="F3788" s="3">
        <v>173</v>
      </c>
      <c r="G3788" s="3">
        <v>124.634537688477</v>
      </c>
      <c r="H3788" s="3">
        <v>4</v>
      </c>
      <c r="I3788" s="3">
        <v>546.03180347700004</v>
      </c>
      <c r="J3788" s="3">
        <v>9</v>
      </c>
      <c r="K3788" s="3">
        <v>454.458304085593</v>
      </c>
      <c r="L3788" s="3">
        <v>31</v>
      </c>
      <c r="M3788" s="3">
        <v>3</v>
      </c>
      <c r="N3788" s="3">
        <v>8</v>
      </c>
      <c r="O3788" s="3">
        <v>302</v>
      </c>
      <c r="P3788" s="3">
        <v>2</v>
      </c>
      <c r="Q3788" s="3">
        <v>4824.5822515903001</v>
      </c>
      <c r="R3788" s="3">
        <v>6</v>
      </c>
      <c r="S3788" s="3">
        <v>0</v>
      </c>
      <c r="T3788" s="3">
        <v>0</v>
      </c>
      <c r="U3788" s="3">
        <v>9272.3742143827203</v>
      </c>
      <c r="V3788" s="3">
        <v>1</v>
      </c>
      <c r="W3788" s="3" t="str">
        <f>IF(Bank_data3[[#This Row],[credit_risk]]=1,"High Risk","Low Risk")</f>
        <v>High Risk</v>
      </c>
      <c r="X3788" s="3" t="str">
        <f t="shared" si="413"/>
        <v>35-44</v>
      </c>
      <c r="Y3788" s="3" t="str">
        <f t="shared" si="414"/>
        <v>Middle Income</v>
      </c>
      <c r="Z3788" s="3" t="str">
        <f t="shared" si="415"/>
        <v>Poor</v>
      </c>
      <c r="AA3788" s="27">
        <f t="shared" si="416"/>
        <v>9.379869570617394E-2</v>
      </c>
      <c r="AB3788" s="3" t="str">
        <f t="shared" si="417"/>
        <v>Low</v>
      </c>
      <c r="AC3788" s="3" t="str">
        <f t="shared" si="418"/>
        <v>High</v>
      </c>
      <c r="AD3788" s="3" t="str">
        <f t="shared" si="419"/>
        <v>No</v>
      </c>
    </row>
    <row r="3789" spans="1:30" ht="15" customHeight="1" x14ac:dyDescent="0.3">
      <c r="A3789" s="3" t="s">
        <v>3810</v>
      </c>
      <c r="B3789" s="3">
        <v>64</v>
      </c>
      <c r="C3789" s="3" t="s">
        <v>31</v>
      </c>
      <c r="D3789" s="3" t="s">
        <v>24</v>
      </c>
      <c r="E3789" s="3">
        <v>48533.110412729096</v>
      </c>
      <c r="F3789" s="3">
        <v>150</v>
      </c>
      <c r="G3789" s="3">
        <v>1998.7109718204299</v>
      </c>
      <c r="H3789" s="3">
        <v>11</v>
      </c>
      <c r="I3789" s="3">
        <v>790.24008125043702</v>
      </c>
      <c r="J3789" s="3">
        <v>6</v>
      </c>
      <c r="K3789" s="3">
        <v>274.79751311069498</v>
      </c>
      <c r="L3789" s="3">
        <v>71</v>
      </c>
      <c r="M3789" s="3">
        <v>9</v>
      </c>
      <c r="N3789" s="3">
        <v>8</v>
      </c>
      <c r="O3789" s="3">
        <v>457</v>
      </c>
      <c r="P3789" s="3">
        <v>2</v>
      </c>
      <c r="Q3789" s="3">
        <v>2163.2400788559198</v>
      </c>
      <c r="R3789" s="3">
        <v>7</v>
      </c>
      <c r="S3789" s="3">
        <v>0</v>
      </c>
      <c r="T3789" s="3">
        <v>0</v>
      </c>
      <c r="U3789" s="3">
        <v>3208.1244878641</v>
      </c>
      <c r="V3789" s="3">
        <v>1</v>
      </c>
      <c r="W3789" s="3" t="str">
        <f>IF(Bank_data3[[#This Row],[credit_risk]]=1,"High Risk","Low Risk")</f>
        <v>High Risk</v>
      </c>
      <c r="X3789" s="3" t="str">
        <f t="shared" si="413"/>
        <v>55+</v>
      </c>
      <c r="Y3789" s="3" t="str">
        <f t="shared" si="414"/>
        <v>Low Income</v>
      </c>
      <c r="Z3789" s="3" t="str">
        <f t="shared" si="415"/>
        <v>Poor</v>
      </c>
      <c r="AA3789" s="27">
        <f t="shared" si="416"/>
        <v>4.457245909976857E-2</v>
      </c>
      <c r="AB3789" s="3" t="str">
        <f t="shared" si="417"/>
        <v>Medium</v>
      </c>
      <c r="AC3789" s="3" t="str">
        <f t="shared" si="418"/>
        <v>High</v>
      </c>
      <c r="AD3789" s="3" t="str">
        <f t="shared" si="419"/>
        <v>No</v>
      </c>
    </row>
    <row r="3790" spans="1:30" ht="15" customHeight="1" x14ac:dyDescent="0.3">
      <c r="A3790" s="3" t="s">
        <v>3811</v>
      </c>
      <c r="B3790" s="3">
        <v>51</v>
      </c>
      <c r="C3790" s="3" t="s">
        <v>23</v>
      </c>
      <c r="D3790" s="3" t="s">
        <v>24</v>
      </c>
      <c r="E3790" s="3">
        <v>64077.702998352099</v>
      </c>
      <c r="F3790" s="3">
        <v>125</v>
      </c>
      <c r="G3790" s="3">
        <v>852.30150589980303</v>
      </c>
      <c r="H3790" s="3">
        <v>1</v>
      </c>
      <c r="I3790" s="3">
        <v>417.42313691244101</v>
      </c>
      <c r="J3790" s="3">
        <v>26</v>
      </c>
      <c r="K3790" s="3">
        <v>505.04674241661297</v>
      </c>
      <c r="L3790" s="3">
        <v>74</v>
      </c>
      <c r="M3790" s="3">
        <v>4</v>
      </c>
      <c r="N3790" s="3">
        <v>9</v>
      </c>
      <c r="O3790" s="3">
        <v>485</v>
      </c>
      <c r="P3790" s="3">
        <v>0</v>
      </c>
      <c r="Q3790" s="3">
        <v>23597.4710748865</v>
      </c>
      <c r="R3790" s="3">
        <v>6</v>
      </c>
      <c r="S3790" s="3">
        <v>0</v>
      </c>
      <c r="T3790" s="3">
        <v>0</v>
      </c>
      <c r="U3790" s="3">
        <v>13869.7426848908</v>
      </c>
      <c r="V3790" s="3">
        <v>1</v>
      </c>
      <c r="W3790" s="3" t="str">
        <f>IF(Bank_data3[[#This Row],[credit_risk]]=1,"High Risk","Low Risk")</f>
        <v>High Risk</v>
      </c>
      <c r="X3790" s="3" t="str">
        <f t="shared" si="413"/>
        <v>45-54</v>
      </c>
      <c r="Y3790" s="3" t="str">
        <f t="shared" si="414"/>
        <v>Middle Income</v>
      </c>
      <c r="Z3790" s="3" t="str">
        <f t="shared" si="415"/>
        <v>Poor</v>
      </c>
      <c r="AA3790" s="27">
        <f t="shared" si="416"/>
        <v>0.36826337354029937</v>
      </c>
      <c r="AB3790" s="3" t="str">
        <f t="shared" si="417"/>
        <v>Low</v>
      </c>
      <c r="AC3790" s="3" t="str">
        <f t="shared" si="418"/>
        <v>High</v>
      </c>
      <c r="AD3790" s="3" t="str">
        <f t="shared" si="419"/>
        <v>No</v>
      </c>
    </row>
    <row r="3791" spans="1:30" ht="15" customHeight="1" x14ac:dyDescent="0.3">
      <c r="A3791" s="3" t="s">
        <v>3812</v>
      </c>
      <c r="B3791" s="3">
        <v>67</v>
      </c>
      <c r="C3791" s="3" t="s">
        <v>28</v>
      </c>
      <c r="D3791" s="3" t="s">
        <v>26</v>
      </c>
      <c r="E3791" s="3">
        <v>74474.932210606494</v>
      </c>
      <c r="F3791" s="3">
        <v>114</v>
      </c>
      <c r="G3791" s="3">
        <v>1787.7729836901301</v>
      </c>
      <c r="H3791" s="3">
        <v>0</v>
      </c>
      <c r="I3791" s="3">
        <v>664.25091666671995</v>
      </c>
      <c r="J3791" s="3">
        <v>6</v>
      </c>
      <c r="K3791" s="3">
        <v>270.31898621770699</v>
      </c>
      <c r="L3791" s="3">
        <v>12</v>
      </c>
      <c r="M3791" s="3">
        <v>3</v>
      </c>
      <c r="N3791" s="3">
        <v>8</v>
      </c>
      <c r="O3791" s="3">
        <v>440</v>
      </c>
      <c r="P3791" s="3">
        <v>5</v>
      </c>
      <c r="Q3791" s="3">
        <v>16762.436721567501</v>
      </c>
      <c r="R3791" s="3">
        <v>2</v>
      </c>
      <c r="S3791" s="3">
        <v>0</v>
      </c>
      <c r="T3791" s="3">
        <v>0</v>
      </c>
      <c r="U3791" s="3">
        <v>3056.0312825684</v>
      </c>
      <c r="V3791" s="3">
        <v>1</v>
      </c>
      <c r="W3791" s="3" t="str">
        <f>IF(Bank_data3[[#This Row],[credit_risk]]=1,"High Risk","Low Risk")</f>
        <v>High Risk</v>
      </c>
      <c r="X3791" s="3" t="str">
        <f t="shared" si="413"/>
        <v>55+</v>
      </c>
      <c r="Y3791" s="3" t="str">
        <f t="shared" si="414"/>
        <v>Middle Income</v>
      </c>
      <c r="Z3791" s="3" t="str">
        <f t="shared" si="415"/>
        <v>Poor</v>
      </c>
      <c r="AA3791" s="27">
        <f t="shared" si="416"/>
        <v>0.22507488391080732</v>
      </c>
      <c r="AB3791" s="3" t="str">
        <f t="shared" si="417"/>
        <v>Medium</v>
      </c>
      <c r="AC3791" s="3" t="str">
        <f t="shared" si="418"/>
        <v>Medium</v>
      </c>
      <c r="AD3791" s="3" t="str">
        <f t="shared" si="419"/>
        <v>No</v>
      </c>
    </row>
    <row r="3792" spans="1:30" ht="15" customHeight="1" x14ac:dyDescent="0.3">
      <c r="A3792" s="3" t="s">
        <v>3813</v>
      </c>
      <c r="B3792" s="3">
        <v>41</v>
      </c>
      <c r="C3792" s="3" t="s">
        <v>28</v>
      </c>
      <c r="D3792" s="3" t="s">
        <v>26</v>
      </c>
      <c r="E3792" s="3">
        <v>24184.119247574599</v>
      </c>
      <c r="F3792" s="3">
        <v>132</v>
      </c>
      <c r="G3792" s="3">
        <v>458.20376352344698</v>
      </c>
      <c r="H3792" s="3">
        <v>5</v>
      </c>
      <c r="I3792" s="3">
        <v>783.201913940233</v>
      </c>
      <c r="J3792" s="3">
        <v>49</v>
      </c>
      <c r="K3792" s="3">
        <v>60.141448125038799</v>
      </c>
      <c r="L3792" s="3">
        <v>52</v>
      </c>
      <c r="M3792" s="3">
        <v>19</v>
      </c>
      <c r="N3792" s="3">
        <v>1</v>
      </c>
      <c r="O3792" s="3">
        <v>350</v>
      </c>
      <c r="P3792" s="3">
        <v>0</v>
      </c>
      <c r="Q3792" s="3">
        <v>12941.101321088199</v>
      </c>
      <c r="R3792" s="3">
        <v>2</v>
      </c>
      <c r="S3792" s="3">
        <v>1</v>
      </c>
      <c r="T3792" s="3">
        <v>0</v>
      </c>
      <c r="U3792" s="3">
        <v>11227.386630876799</v>
      </c>
      <c r="V3792" s="3">
        <v>1</v>
      </c>
      <c r="W3792" s="3" t="str">
        <f>IF(Bank_data3[[#This Row],[credit_risk]]=1,"High Risk","Low Risk")</f>
        <v>High Risk</v>
      </c>
      <c r="X3792" s="3" t="str">
        <f t="shared" si="413"/>
        <v>35-44</v>
      </c>
      <c r="Y3792" s="3" t="str">
        <f t="shared" si="414"/>
        <v>Low Income</v>
      </c>
      <c r="Z3792" s="3" t="str">
        <f t="shared" si="415"/>
        <v>Poor</v>
      </c>
      <c r="AA3792" s="27">
        <f t="shared" si="416"/>
        <v>0.53510740617052033</v>
      </c>
      <c r="AB3792" s="3" t="str">
        <f t="shared" si="417"/>
        <v>Low</v>
      </c>
      <c r="AC3792" s="3" t="str">
        <f t="shared" si="418"/>
        <v>High</v>
      </c>
      <c r="AD3792" s="3" t="str">
        <f t="shared" si="419"/>
        <v>No</v>
      </c>
    </row>
    <row r="3793" spans="1:30" ht="15" customHeight="1" x14ac:dyDescent="0.3">
      <c r="A3793" s="3" t="s">
        <v>3814</v>
      </c>
      <c r="B3793" s="3">
        <v>23</v>
      </c>
      <c r="C3793" s="3" t="s">
        <v>28</v>
      </c>
      <c r="D3793" s="3" t="s">
        <v>26</v>
      </c>
      <c r="E3793" s="3">
        <v>30655.803236304098</v>
      </c>
      <c r="F3793" s="3">
        <v>70</v>
      </c>
      <c r="G3793" s="3">
        <v>189.33751127185499</v>
      </c>
      <c r="H3793" s="3">
        <v>8</v>
      </c>
      <c r="I3793" s="3">
        <v>1027.1291456727899</v>
      </c>
      <c r="J3793" s="3">
        <v>23</v>
      </c>
      <c r="K3793" s="3">
        <v>640.80678184334602</v>
      </c>
      <c r="L3793" s="3">
        <v>19</v>
      </c>
      <c r="M3793" s="3">
        <v>3</v>
      </c>
      <c r="N3793" s="3">
        <v>6</v>
      </c>
      <c r="O3793" s="3">
        <v>724</v>
      </c>
      <c r="P3793" s="3">
        <v>1</v>
      </c>
      <c r="Q3793" s="3">
        <v>16526.462525283201</v>
      </c>
      <c r="R3793" s="3">
        <v>1</v>
      </c>
      <c r="S3793" s="3">
        <v>0</v>
      </c>
      <c r="T3793" s="3">
        <v>0</v>
      </c>
      <c r="U3793" s="3">
        <v>6243.6078550378797</v>
      </c>
      <c r="V3793" s="3">
        <v>0</v>
      </c>
      <c r="W3793" s="3" t="str">
        <f>IF(Bank_data3[[#This Row],[credit_risk]]=1,"High Risk","Low Risk")</f>
        <v>Low Risk</v>
      </c>
      <c r="X3793" s="3" t="str">
        <f t="shared" si="413"/>
        <v>18-24</v>
      </c>
      <c r="Y3793" s="3" t="str">
        <f t="shared" si="414"/>
        <v>Low Income</v>
      </c>
      <c r="Z3793" s="3" t="str">
        <f t="shared" si="415"/>
        <v>Good</v>
      </c>
      <c r="AA3793" s="27">
        <f t="shared" si="416"/>
        <v>0.53909735777895906</v>
      </c>
      <c r="AB3793" s="3" t="str">
        <f t="shared" si="417"/>
        <v>Low</v>
      </c>
      <c r="AC3793" s="3" t="str">
        <f t="shared" si="418"/>
        <v>Medium</v>
      </c>
      <c r="AD3793" s="3" t="str">
        <f t="shared" si="419"/>
        <v>No</v>
      </c>
    </row>
    <row r="3794" spans="1:30" ht="15" customHeight="1" x14ac:dyDescent="0.3">
      <c r="A3794" s="3" t="s">
        <v>3815</v>
      </c>
      <c r="B3794" s="3">
        <v>24</v>
      </c>
      <c r="C3794" s="3" t="s">
        <v>23</v>
      </c>
      <c r="D3794" s="3" t="s">
        <v>24</v>
      </c>
      <c r="E3794" s="3">
        <v>61623.281306802302</v>
      </c>
      <c r="F3794" s="3">
        <v>93</v>
      </c>
      <c r="G3794" s="3">
        <v>2075.8161382535</v>
      </c>
      <c r="H3794" s="3">
        <v>8</v>
      </c>
      <c r="I3794" s="3">
        <v>1235.6762851348601</v>
      </c>
      <c r="J3794" s="3">
        <v>22</v>
      </c>
      <c r="K3794" s="3">
        <v>510.59280240348301</v>
      </c>
      <c r="L3794" s="3">
        <v>0</v>
      </c>
      <c r="M3794" s="3">
        <v>12</v>
      </c>
      <c r="N3794" s="3">
        <v>6</v>
      </c>
      <c r="O3794" s="3">
        <v>674</v>
      </c>
      <c r="P3794" s="3">
        <v>0</v>
      </c>
      <c r="Q3794" s="3">
        <v>8008.4848579911204</v>
      </c>
      <c r="R3794" s="3">
        <v>3</v>
      </c>
      <c r="S3794" s="3">
        <v>0</v>
      </c>
      <c r="T3794" s="3">
        <v>0</v>
      </c>
      <c r="U3794" s="3">
        <v>18293.582123123</v>
      </c>
      <c r="V3794" s="3">
        <v>0</v>
      </c>
      <c r="W3794" s="3" t="str">
        <f>IF(Bank_data3[[#This Row],[credit_risk]]=1,"High Risk","Low Risk")</f>
        <v>Low Risk</v>
      </c>
      <c r="X3794" s="3" t="str">
        <f t="shared" si="413"/>
        <v>18-24</v>
      </c>
      <c r="Y3794" s="3" t="str">
        <f t="shared" si="414"/>
        <v>Middle Income</v>
      </c>
      <c r="Z3794" s="3" t="str">
        <f t="shared" si="415"/>
        <v>Good</v>
      </c>
      <c r="AA3794" s="27">
        <f t="shared" si="416"/>
        <v>0.12995875403192952</v>
      </c>
      <c r="AB3794" s="3" t="str">
        <f t="shared" si="417"/>
        <v>Medium</v>
      </c>
      <c r="AC3794" s="3" t="str">
        <f t="shared" si="418"/>
        <v>Low</v>
      </c>
      <c r="AD3794" s="3" t="str">
        <f t="shared" si="419"/>
        <v>No</v>
      </c>
    </row>
    <row r="3795" spans="1:30" ht="15" customHeight="1" x14ac:dyDescent="0.3">
      <c r="A3795" s="3" t="s">
        <v>3816</v>
      </c>
      <c r="B3795" s="3">
        <v>56</v>
      </c>
      <c r="C3795" s="3" t="s">
        <v>31</v>
      </c>
      <c r="D3795" s="3" t="s">
        <v>24</v>
      </c>
      <c r="E3795" s="3">
        <v>40855.471530035997</v>
      </c>
      <c r="F3795" s="3">
        <v>62</v>
      </c>
      <c r="G3795" s="3">
        <v>1373.18959642405</v>
      </c>
      <c r="H3795" s="3">
        <v>8</v>
      </c>
      <c r="I3795" s="3">
        <v>708.458496151296</v>
      </c>
      <c r="J3795" s="3">
        <v>24</v>
      </c>
      <c r="K3795" s="3">
        <v>565.299010926346</v>
      </c>
      <c r="L3795" s="3">
        <v>56</v>
      </c>
      <c r="M3795" s="3">
        <v>15</v>
      </c>
      <c r="N3795" s="3">
        <v>3</v>
      </c>
      <c r="O3795" s="3">
        <v>419</v>
      </c>
      <c r="P3795" s="3">
        <v>0</v>
      </c>
      <c r="Q3795" s="3">
        <v>12642.274270170699</v>
      </c>
      <c r="R3795" s="3">
        <v>6</v>
      </c>
      <c r="S3795" s="3">
        <v>0</v>
      </c>
      <c r="T3795" s="3">
        <v>0</v>
      </c>
      <c r="U3795" s="3">
        <v>10856.7004919308</v>
      </c>
      <c r="V3795" s="3">
        <v>1</v>
      </c>
      <c r="W3795" s="3" t="str">
        <f>IF(Bank_data3[[#This Row],[credit_risk]]=1,"High Risk","Low Risk")</f>
        <v>High Risk</v>
      </c>
      <c r="X3795" s="3" t="str">
        <f t="shared" si="413"/>
        <v>55+</v>
      </c>
      <c r="Y3795" s="3" t="str">
        <f t="shared" si="414"/>
        <v>Low Income</v>
      </c>
      <c r="Z3795" s="3" t="str">
        <f t="shared" si="415"/>
        <v>Poor</v>
      </c>
      <c r="AA3795" s="27">
        <f t="shared" si="416"/>
        <v>0.30943895142359062</v>
      </c>
      <c r="AB3795" s="3" t="str">
        <f t="shared" si="417"/>
        <v>Medium</v>
      </c>
      <c r="AC3795" s="3" t="str">
        <f t="shared" si="418"/>
        <v>High</v>
      </c>
      <c r="AD3795" s="3" t="str">
        <f t="shared" si="419"/>
        <v>No</v>
      </c>
    </row>
    <row r="3796" spans="1:30" ht="15" customHeight="1" x14ac:dyDescent="0.3">
      <c r="A3796" s="3" t="s">
        <v>3817</v>
      </c>
      <c r="B3796" s="3">
        <v>60</v>
      </c>
      <c r="C3796" s="3" t="s">
        <v>31</v>
      </c>
      <c r="D3796" s="3" t="s">
        <v>33</v>
      </c>
      <c r="E3796" s="3">
        <v>64667.734121745903</v>
      </c>
      <c r="F3796" s="3">
        <v>219</v>
      </c>
      <c r="G3796" s="3">
        <v>957.43774553316598</v>
      </c>
      <c r="H3796" s="3">
        <v>10</v>
      </c>
      <c r="I3796" s="3">
        <v>1460.8210844360401</v>
      </c>
      <c r="J3796" s="3">
        <v>43</v>
      </c>
      <c r="K3796" s="3">
        <v>77.136408866648395</v>
      </c>
      <c r="L3796" s="3">
        <v>65</v>
      </c>
      <c r="M3796" s="3">
        <v>10</v>
      </c>
      <c r="N3796" s="3">
        <v>4</v>
      </c>
      <c r="O3796" s="3">
        <v>669</v>
      </c>
      <c r="P3796" s="3">
        <v>3</v>
      </c>
      <c r="Q3796" s="3">
        <v>13460.6958703609</v>
      </c>
      <c r="R3796" s="3">
        <v>1</v>
      </c>
      <c r="S3796" s="3">
        <v>1</v>
      </c>
      <c r="T3796" s="3">
        <v>0</v>
      </c>
      <c r="U3796" s="3">
        <v>10969.7500281965</v>
      </c>
      <c r="V3796" s="3">
        <v>1</v>
      </c>
      <c r="W3796" s="3" t="str">
        <f>IF(Bank_data3[[#This Row],[credit_risk]]=1,"High Risk","Low Risk")</f>
        <v>High Risk</v>
      </c>
      <c r="X3796" s="3" t="str">
        <f t="shared" si="413"/>
        <v>55+</v>
      </c>
      <c r="Y3796" s="3" t="str">
        <f t="shared" si="414"/>
        <v>Middle Income</v>
      </c>
      <c r="Z3796" s="3" t="str">
        <f t="shared" si="415"/>
        <v>Fair</v>
      </c>
      <c r="AA3796" s="27">
        <f t="shared" si="416"/>
        <v>0.20815165481164516</v>
      </c>
      <c r="AB3796" s="3" t="str">
        <f t="shared" si="417"/>
        <v>Low</v>
      </c>
      <c r="AC3796" s="3" t="str">
        <f t="shared" si="418"/>
        <v>High</v>
      </c>
      <c r="AD3796" s="3" t="str">
        <f t="shared" si="419"/>
        <v>No</v>
      </c>
    </row>
    <row r="3797" spans="1:30" ht="15" customHeight="1" x14ac:dyDescent="0.3">
      <c r="A3797" s="3" t="s">
        <v>3818</v>
      </c>
      <c r="B3797" s="3">
        <v>68</v>
      </c>
      <c r="C3797" s="3" t="s">
        <v>23</v>
      </c>
      <c r="D3797" s="3" t="s">
        <v>33</v>
      </c>
      <c r="E3797" s="3">
        <v>43284.931801123799</v>
      </c>
      <c r="F3797" s="3">
        <v>134</v>
      </c>
      <c r="G3797" s="3">
        <v>1110.8366961777001</v>
      </c>
      <c r="H3797" s="3">
        <v>3</v>
      </c>
      <c r="I3797" s="3">
        <v>735.63339680941704</v>
      </c>
      <c r="J3797" s="3">
        <v>35</v>
      </c>
      <c r="K3797" s="3">
        <v>613.93124189358196</v>
      </c>
      <c r="L3797" s="3">
        <v>10</v>
      </c>
      <c r="M3797" s="3">
        <v>18</v>
      </c>
      <c r="N3797" s="3">
        <v>5</v>
      </c>
      <c r="O3797" s="3">
        <v>716</v>
      </c>
      <c r="P3797" s="3">
        <v>0</v>
      </c>
      <c r="Q3797" s="3">
        <v>3355.1090505434599</v>
      </c>
      <c r="R3797" s="3">
        <v>3</v>
      </c>
      <c r="S3797" s="3">
        <v>0</v>
      </c>
      <c r="T3797" s="3">
        <v>0</v>
      </c>
      <c r="U3797" s="3">
        <v>15470.047218633499</v>
      </c>
      <c r="V3797" s="3">
        <v>0</v>
      </c>
      <c r="W3797" s="3" t="str">
        <f>IF(Bank_data3[[#This Row],[credit_risk]]=1,"High Risk","Low Risk")</f>
        <v>Low Risk</v>
      </c>
      <c r="X3797" s="3" t="str">
        <f t="shared" si="413"/>
        <v>55+</v>
      </c>
      <c r="Y3797" s="3" t="str">
        <f t="shared" si="414"/>
        <v>Low Income</v>
      </c>
      <c r="Z3797" s="3" t="str">
        <f t="shared" si="415"/>
        <v>Good</v>
      </c>
      <c r="AA3797" s="27">
        <f t="shared" si="416"/>
        <v>7.7512171347728726E-2</v>
      </c>
      <c r="AB3797" s="3" t="str">
        <f t="shared" si="417"/>
        <v>Medium</v>
      </c>
      <c r="AC3797" s="3" t="str">
        <f t="shared" si="418"/>
        <v>Medium</v>
      </c>
      <c r="AD3797" s="3" t="str">
        <f t="shared" si="419"/>
        <v>No</v>
      </c>
    </row>
    <row r="3798" spans="1:30" ht="15" customHeight="1" x14ac:dyDescent="0.3">
      <c r="A3798" s="3" t="s">
        <v>3819</v>
      </c>
      <c r="B3798" s="3">
        <v>32</v>
      </c>
      <c r="C3798" s="3" t="s">
        <v>23</v>
      </c>
      <c r="D3798" s="3" t="s">
        <v>26</v>
      </c>
      <c r="E3798" s="3">
        <v>27522.056647850099</v>
      </c>
      <c r="F3798" s="3">
        <v>126</v>
      </c>
      <c r="G3798" s="3">
        <v>1113.68852393512</v>
      </c>
      <c r="H3798" s="3">
        <v>5</v>
      </c>
      <c r="I3798" s="3">
        <v>1090.1063018897901</v>
      </c>
      <c r="J3798" s="3">
        <v>32</v>
      </c>
      <c r="K3798" s="3">
        <v>443.245877511603</v>
      </c>
      <c r="L3798" s="3">
        <v>45</v>
      </c>
      <c r="M3798" s="3">
        <v>17</v>
      </c>
      <c r="N3798" s="3">
        <v>6</v>
      </c>
      <c r="O3798" s="3">
        <v>506</v>
      </c>
      <c r="P3798" s="3">
        <v>5</v>
      </c>
      <c r="Q3798" s="3">
        <v>18945.160089412599</v>
      </c>
      <c r="R3798" s="3">
        <v>7</v>
      </c>
      <c r="S3798" s="3">
        <v>0</v>
      </c>
      <c r="T3798" s="3">
        <v>0</v>
      </c>
      <c r="U3798" s="3">
        <v>8137.5864580445996</v>
      </c>
      <c r="V3798" s="3">
        <v>1</v>
      </c>
      <c r="W3798" s="3" t="str">
        <f>IF(Bank_data3[[#This Row],[credit_risk]]=1,"High Risk","Low Risk")</f>
        <v>High Risk</v>
      </c>
      <c r="X3798" s="3" t="str">
        <f t="shared" si="413"/>
        <v>25-34</v>
      </c>
      <c r="Y3798" s="3" t="str">
        <f t="shared" si="414"/>
        <v>Low Income</v>
      </c>
      <c r="Z3798" s="3" t="str">
        <f t="shared" si="415"/>
        <v>Poor</v>
      </c>
      <c r="AA3798" s="27">
        <f t="shared" si="416"/>
        <v>0.68836280412541451</v>
      </c>
      <c r="AB3798" s="3" t="str">
        <f t="shared" si="417"/>
        <v>Medium</v>
      </c>
      <c r="AC3798" s="3" t="str">
        <f t="shared" si="418"/>
        <v>High</v>
      </c>
      <c r="AD3798" s="3" t="str">
        <f t="shared" si="419"/>
        <v>No</v>
      </c>
    </row>
    <row r="3799" spans="1:30" ht="15" customHeight="1" x14ac:dyDescent="0.3">
      <c r="A3799" s="3" t="s">
        <v>3820</v>
      </c>
      <c r="B3799" s="3">
        <v>53</v>
      </c>
      <c r="C3799" s="3" t="s">
        <v>28</v>
      </c>
      <c r="D3799" s="3" t="s">
        <v>26</v>
      </c>
      <c r="E3799" s="3">
        <v>18331.709201894701</v>
      </c>
      <c r="F3799" s="3">
        <v>98</v>
      </c>
      <c r="G3799" s="3">
        <v>3127.4148569075801</v>
      </c>
      <c r="H3799" s="3">
        <v>11</v>
      </c>
      <c r="I3799" s="3">
        <v>1476.0277071543701</v>
      </c>
      <c r="J3799" s="3">
        <v>36</v>
      </c>
      <c r="K3799" s="3">
        <v>186.658740653671</v>
      </c>
      <c r="L3799" s="3">
        <v>29</v>
      </c>
      <c r="M3799" s="3">
        <v>0</v>
      </c>
      <c r="N3799" s="3">
        <v>1</v>
      </c>
      <c r="O3799" s="3">
        <v>842</v>
      </c>
      <c r="P3799" s="3">
        <v>4</v>
      </c>
      <c r="Q3799" s="3">
        <v>9327.4083288079</v>
      </c>
      <c r="R3799" s="3">
        <v>5</v>
      </c>
      <c r="S3799" s="3">
        <v>1</v>
      </c>
      <c r="T3799" s="3">
        <v>0</v>
      </c>
      <c r="U3799" s="3">
        <v>10378.593096127201</v>
      </c>
      <c r="V3799" s="3">
        <v>1</v>
      </c>
      <c r="W3799" s="3" t="str">
        <f>IF(Bank_data3[[#This Row],[credit_risk]]=1,"High Risk","Low Risk")</f>
        <v>High Risk</v>
      </c>
      <c r="X3799" s="3" t="str">
        <f t="shared" si="413"/>
        <v>45-54</v>
      </c>
      <c r="Y3799" s="3" t="str">
        <f t="shared" si="414"/>
        <v>Low Income</v>
      </c>
      <c r="Z3799" s="3" t="str">
        <f t="shared" si="415"/>
        <v>Excellent</v>
      </c>
      <c r="AA3799" s="27">
        <f t="shared" si="416"/>
        <v>0.50881280223689407</v>
      </c>
      <c r="AB3799" s="3" t="str">
        <f t="shared" si="417"/>
        <v>Medium</v>
      </c>
      <c r="AC3799" s="3" t="str">
        <f t="shared" si="418"/>
        <v>Medium</v>
      </c>
      <c r="AD3799" s="3" t="str">
        <f t="shared" si="419"/>
        <v>No</v>
      </c>
    </row>
    <row r="3800" spans="1:30" ht="15" customHeight="1" x14ac:dyDescent="0.3">
      <c r="A3800" s="3" t="s">
        <v>3821</v>
      </c>
      <c r="B3800" s="3">
        <v>64</v>
      </c>
      <c r="C3800" s="3" t="s">
        <v>28</v>
      </c>
      <c r="D3800" s="3" t="s">
        <v>24</v>
      </c>
      <c r="E3800" s="3">
        <v>58714.302560706099</v>
      </c>
      <c r="F3800" s="3">
        <v>147</v>
      </c>
      <c r="G3800" s="3">
        <v>1712.3453248798801</v>
      </c>
      <c r="H3800" s="3">
        <v>9</v>
      </c>
      <c r="I3800" s="3">
        <v>848.75794323257696</v>
      </c>
      <c r="J3800" s="3">
        <v>41</v>
      </c>
      <c r="K3800" s="3">
        <v>272.51395191851202</v>
      </c>
      <c r="L3800" s="3">
        <v>68</v>
      </c>
      <c r="M3800" s="3">
        <v>3</v>
      </c>
      <c r="N3800" s="3">
        <v>9</v>
      </c>
      <c r="O3800" s="3">
        <v>463</v>
      </c>
      <c r="P3800" s="3">
        <v>2</v>
      </c>
      <c r="Q3800" s="3">
        <v>4974.5983365961201</v>
      </c>
      <c r="R3800" s="3">
        <v>6</v>
      </c>
      <c r="S3800" s="3">
        <v>0</v>
      </c>
      <c r="T3800" s="3">
        <v>0</v>
      </c>
      <c r="U3800" s="3">
        <v>2154.7612727693299</v>
      </c>
      <c r="V3800" s="3">
        <v>1</v>
      </c>
      <c r="W3800" s="3" t="str">
        <f>IF(Bank_data3[[#This Row],[credit_risk]]=1,"High Risk","Low Risk")</f>
        <v>High Risk</v>
      </c>
      <c r="X3800" s="3" t="str">
        <f t="shared" si="413"/>
        <v>55+</v>
      </c>
      <c r="Y3800" s="3" t="str">
        <f t="shared" si="414"/>
        <v>Middle Income</v>
      </c>
      <c r="Z3800" s="3" t="str">
        <f t="shared" si="415"/>
        <v>Poor</v>
      </c>
      <c r="AA3800" s="27">
        <f t="shared" si="416"/>
        <v>8.4725494805167209E-2</v>
      </c>
      <c r="AB3800" s="3" t="str">
        <f t="shared" si="417"/>
        <v>Medium</v>
      </c>
      <c r="AC3800" s="3" t="str">
        <f t="shared" si="418"/>
        <v>High</v>
      </c>
      <c r="AD3800" s="3" t="str">
        <f t="shared" si="419"/>
        <v>No</v>
      </c>
    </row>
    <row r="3801" spans="1:30" ht="15" customHeight="1" x14ac:dyDescent="0.3">
      <c r="A3801" s="3" t="s">
        <v>3822</v>
      </c>
      <c r="B3801" s="3">
        <v>41</v>
      </c>
      <c r="C3801" s="3" t="s">
        <v>23</v>
      </c>
      <c r="D3801" s="3" t="s">
        <v>26</v>
      </c>
      <c r="E3801" s="3">
        <v>59155.709783853497</v>
      </c>
      <c r="F3801" s="3">
        <v>131</v>
      </c>
      <c r="G3801" s="3">
        <v>1611.19400548315</v>
      </c>
      <c r="H3801" s="3">
        <v>5</v>
      </c>
      <c r="I3801" s="3">
        <v>319.26568244786301</v>
      </c>
      <c r="J3801" s="3">
        <v>38</v>
      </c>
      <c r="K3801" s="3">
        <v>893.03515802554296</v>
      </c>
      <c r="L3801" s="3">
        <v>6</v>
      </c>
      <c r="M3801" s="3">
        <v>8</v>
      </c>
      <c r="N3801" s="3">
        <v>1</v>
      </c>
      <c r="O3801" s="3">
        <v>433</v>
      </c>
      <c r="P3801" s="3">
        <v>0</v>
      </c>
      <c r="Q3801" s="3">
        <v>22151.621865180699</v>
      </c>
      <c r="R3801" s="3">
        <v>2</v>
      </c>
      <c r="S3801" s="3">
        <v>0</v>
      </c>
      <c r="T3801" s="3">
        <v>0</v>
      </c>
      <c r="U3801" s="3">
        <v>8256.3230851158805</v>
      </c>
      <c r="V3801" s="3">
        <v>1</v>
      </c>
      <c r="W3801" s="3" t="str">
        <f>IF(Bank_data3[[#This Row],[credit_risk]]=1,"High Risk","Low Risk")</f>
        <v>High Risk</v>
      </c>
      <c r="X3801" s="3" t="str">
        <f t="shared" si="413"/>
        <v>35-44</v>
      </c>
      <c r="Y3801" s="3" t="str">
        <f t="shared" si="414"/>
        <v>Middle Income</v>
      </c>
      <c r="Z3801" s="3" t="str">
        <f t="shared" si="415"/>
        <v>Poor</v>
      </c>
      <c r="AA3801" s="27">
        <f t="shared" si="416"/>
        <v>0.37446295456718476</v>
      </c>
      <c r="AB3801" s="3" t="str">
        <f t="shared" si="417"/>
        <v>Medium</v>
      </c>
      <c r="AC3801" s="3" t="str">
        <f t="shared" si="418"/>
        <v>Low</v>
      </c>
      <c r="AD3801" s="3" t="str">
        <f t="shared" si="419"/>
        <v>No</v>
      </c>
    </row>
    <row r="3802" spans="1:30" ht="15" customHeight="1" x14ac:dyDescent="0.3">
      <c r="A3802" s="3" t="s">
        <v>3823</v>
      </c>
      <c r="B3802" s="3">
        <v>42</v>
      </c>
      <c r="C3802" s="3" t="s">
        <v>28</v>
      </c>
      <c r="D3802" s="3" t="s">
        <v>26</v>
      </c>
      <c r="E3802" s="3">
        <v>67463.883360881897</v>
      </c>
      <c r="F3802" s="3">
        <v>35</v>
      </c>
      <c r="G3802" s="3">
        <v>897.21070072007399</v>
      </c>
      <c r="H3802" s="3">
        <v>4</v>
      </c>
      <c r="I3802" s="3">
        <v>831.81635002267103</v>
      </c>
      <c r="J3802" s="3">
        <v>6</v>
      </c>
      <c r="K3802" s="3">
        <v>390.731075936813</v>
      </c>
      <c r="L3802" s="3">
        <v>23</v>
      </c>
      <c r="M3802" s="3">
        <v>8</v>
      </c>
      <c r="N3802" s="3">
        <v>1</v>
      </c>
      <c r="O3802" s="3">
        <v>600</v>
      </c>
      <c r="P3802" s="3">
        <v>1</v>
      </c>
      <c r="Q3802" s="3">
        <v>19432.7003498181</v>
      </c>
      <c r="R3802" s="3">
        <v>7</v>
      </c>
      <c r="S3802" s="3">
        <v>0</v>
      </c>
      <c r="T3802" s="3">
        <v>0</v>
      </c>
      <c r="U3802" s="3">
        <v>8435.2413175347192</v>
      </c>
      <c r="V3802" s="3">
        <v>1</v>
      </c>
      <c r="W3802" s="3" t="str">
        <f>IF(Bank_data3[[#This Row],[credit_risk]]=1,"High Risk","Low Risk")</f>
        <v>High Risk</v>
      </c>
      <c r="X3802" s="3" t="str">
        <f t="shared" si="413"/>
        <v>35-44</v>
      </c>
      <c r="Y3802" s="3" t="str">
        <f t="shared" si="414"/>
        <v>Middle Income</v>
      </c>
      <c r="Z3802" s="3" t="str">
        <f t="shared" si="415"/>
        <v>Fair</v>
      </c>
      <c r="AA3802" s="27">
        <f t="shared" si="416"/>
        <v>0.28804597929632247</v>
      </c>
      <c r="AB3802" s="3" t="str">
        <f t="shared" si="417"/>
        <v>Low</v>
      </c>
      <c r="AC3802" s="3" t="str">
        <f t="shared" si="418"/>
        <v>Medium</v>
      </c>
      <c r="AD3802" s="3" t="str">
        <f t="shared" si="419"/>
        <v>No</v>
      </c>
    </row>
    <row r="3803" spans="1:30" ht="15" customHeight="1" x14ac:dyDescent="0.3">
      <c r="A3803" s="3" t="s">
        <v>3824</v>
      </c>
      <c r="B3803" s="3">
        <v>22</v>
      </c>
      <c r="C3803" s="3" t="s">
        <v>31</v>
      </c>
      <c r="D3803" s="3" t="s">
        <v>24</v>
      </c>
      <c r="E3803" s="3">
        <v>55901.724913588303</v>
      </c>
      <c r="F3803" s="3">
        <v>32</v>
      </c>
      <c r="G3803" s="3">
        <v>2129.4491991797299</v>
      </c>
      <c r="H3803" s="3">
        <v>1</v>
      </c>
      <c r="I3803" s="3">
        <v>585.92498912828103</v>
      </c>
      <c r="J3803" s="3">
        <v>29</v>
      </c>
      <c r="K3803" s="3">
        <v>881.836598716862</v>
      </c>
      <c r="L3803" s="3">
        <v>47</v>
      </c>
      <c r="M3803" s="3">
        <v>10</v>
      </c>
      <c r="N3803" s="3">
        <v>4</v>
      </c>
      <c r="O3803" s="3">
        <v>389</v>
      </c>
      <c r="P3803" s="3">
        <v>3</v>
      </c>
      <c r="Q3803" s="3">
        <v>10763.881943537001</v>
      </c>
      <c r="R3803" s="3">
        <v>1</v>
      </c>
      <c r="S3803" s="3">
        <v>0</v>
      </c>
      <c r="T3803" s="3">
        <v>0</v>
      </c>
      <c r="U3803" s="3">
        <v>500</v>
      </c>
      <c r="V3803" s="3">
        <v>1</v>
      </c>
      <c r="W3803" s="3" t="str">
        <f>IF(Bank_data3[[#This Row],[credit_risk]]=1,"High Risk","Low Risk")</f>
        <v>High Risk</v>
      </c>
      <c r="X3803" s="3" t="str">
        <f t="shared" si="413"/>
        <v>18-24</v>
      </c>
      <c r="Y3803" s="3" t="str">
        <f t="shared" si="414"/>
        <v>Middle Income</v>
      </c>
      <c r="Z3803" s="3" t="str">
        <f t="shared" si="415"/>
        <v>Poor</v>
      </c>
      <c r="AA3803" s="27">
        <f t="shared" si="416"/>
        <v>0.19255008606935797</v>
      </c>
      <c r="AB3803" s="3" t="str">
        <f t="shared" si="417"/>
        <v>Medium</v>
      </c>
      <c r="AC3803" s="3" t="str">
        <f t="shared" si="418"/>
        <v>High</v>
      </c>
      <c r="AD3803" s="3" t="str">
        <f t="shared" si="419"/>
        <v>No</v>
      </c>
    </row>
    <row r="3804" spans="1:30" ht="15" customHeight="1" x14ac:dyDescent="0.3">
      <c r="A3804" s="3" t="s">
        <v>3825</v>
      </c>
      <c r="B3804" s="3">
        <v>61</v>
      </c>
      <c r="C3804" s="3" t="s">
        <v>23</v>
      </c>
      <c r="D3804" s="3" t="s">
        <v>24</v>
      </c>
      <c r="E3804" s="3">
        <v>10000</v>
      </c>
      <c r="F3804" s="3">
        <v>7</v>
      </c>
      <c r="G3804" s="3">
        <v>578.15949385403496</v>
      </c>
      <c r="H3804" s="3">
        <v>6</v>
      </c>
      <c r="I3804" s="3">
        <v>703.94879055964202</v>
      </c>
      <c r="J3804" s="3">
        <v>30</v>
      </c>
      <c r="K3804" s="3">
        <v>260.328466156704</v>
      </c>
      <c r="L3804" s="3">
        <v>42</v>
      </c>
      <c r="M3804" s="3">
        <v>4</v>
      </c>
      <c r="N3804" s="3">
        <v>5</v>
      </c>
      <c r="O3804" s="3">
        <v>371</v>
      </c>
      <c r="P3804" s="3">
        <v>3</v>
      </c>
      <c r="Q3804" s="3">
        <v>4504.79298038254</v>
      </c>
      <c r="R3804" s="3">
        <v>3</v>
      </c>
      <c r="S3804" s="3">
        <v>0</v>
      </c>
      <c r="T3804" s="3">
        <v>0</v>
      </c>
      <c r="U3804" s="3">
        <v>10117.6597059265</v>
      </c>
      <c r="V3804" s="3">
        <v>1</v>
      </c>
      <c r="W3804" s="3" t="str">
        <f>IF(Bank_data3[[#This Row],[credit_risk]]=1,"High Risk","Low Risk")</f>
        <v>High Risk</v>
      </c>
      <c r="X3804" s="3" t="str">
        <f t="shared" si="413"/>
        <v>55+</v>
      </c>
      <c r="Y3804" s="3" t="str">
        <f t="shared" si="414"/>
        <v>Low Income</v>
      </c>
      <c r="Z3804" s="3" t="str">
        <f t="shared" si="415"/>
        <v>Poor</v>
      </c>
      <c r="AA3804" s="27">
        <f t="shared" si="416"/>
        <v>0.45047929803825398</v>
      </c>
      <c r="AB3804" s="3" t="str">
        <f t="shared" si="417"/>
        <v>Low</v>
      </c>
      <c r="AC3804" s="3" t="str">
        <f t="shared" si="418"/>
        <v>High</v>
      </c>
      <c r="AD3804" s="3" t="str">
        <f t="shared" si="419"/>
        <v>No</v>
      </c>
    </row>
    <row r="3805" spans="1:30" ht="15" customHeight="1" x14ac:dyDescent="0.3">
      <c r="A3805" s="3" t="s">
        <v>3826</v>
      </c>
      <c r="B3805" s="3">
        <v>53</v>
      </c>
      <c r="C3805" s="3" t="s">
        <v>23</v>
      </c>
      <c r="D3805" s="3" t="s">
        <v>24</v>
      </c>
      <c r="E3805" s="3">
        <v>59061.8139412444</v>
      </c>
      <c r="F3805" s="3">
        <v>120</v>
      </c>
      <c r="G3805" s="3">
        <v>1914.9479162395201</v>
      </c>
      <c r="H3805" s="3">
        <v>0</v>
      </c>
      <c r="I3805" s="3">
        <v>1494.74190887333</v>
      </c>
      <c r="J3805" s="3">
        <v>44</v>
      </c>
      <c r="K3805" s="3">
        <v>356.42387280416801</v>
      </c>
      <c r="L3805" s="3">
        <v>78</v>
      </c>
      <c r="M3805" s="3">
        <v>5</v>
      </c>
      <c r="N3805" s="3">
        <v>5</v>
      </c>
      <c r="O3805" s="3">
        <v>658</v>
      </c>
      <c r="P3805" s="3">
        <v>2</v>
      </c>
      <c r="Q3805" s="3">
        <v>15209.557661724601</v>
      </c>
      <c r="R3805" s="3">
        <v>5</v>
      </c>
      <c r="S3805" s="3">
        <v>0</v>
      </c>
      <c r="T3805" s="3">
        <v>0</v>
      </c>
      <c r="U3805" s="3">
        <v>14244.0106339862</v>
      </c>
      <c r="V3805" s="3">
        <v>1</v>
      </c>
      <c r="W3805" s="3" t="str">
        <f>IF(Bank_data3[[#This Row],[credit_risk]]=1,"High Risk","Low Risk")</f>
        <v>High Risk</v>
      </c>
      <c r="X3805" s="3" t="str">
        <f t="shared" si="413"/>
        <v>45-54</v>
      </c>
      <c r="Y3805" s="3" t="str">
        <f t="shared" si="414"/>
        <v>Middle Income</v>
      </c>
      <c r="Z3805" s="3" t="str">
        <f t="shared" si="415"/>
        <v>Fair</v>
      </c>
      <c r="AA3805" s="27">
        <f t="shared" si="416"/>
        <v>0.25751931149380719</v>
      </c>
      <c r="AB3805" s="3" t="str">
        <f t="shared" si="417"/>
        <v>Medium</v>
      </c>
      <c r="AC3805" s="3" t="str">
        <f t="shared" si="418"/>
        <v>High</v>
      </c>
      <c r="AD3805" s="3" t="str">
        <f t="shared" si="419"/>
        <v>No</v>
      </c>
    </row>
    <row r="3806" spans="1:30" ht="15" customHeight="1" x14ac:dyDescent="0.3">
      <c r="A3806" s="3" t="s">
        <v>3827</v>
      </c>
      <c r="B3806" s="3">
        <v>51</v>
      </c>
      <c r="C3806" s="3" t="s">
        <v>31</v>
      </c>
      <c r="D3806" s="3" t="s">
        <v>24</v>
      </c>
      <c r="E3806" s="3">
        <v>23765.7656388459</v>
      </c>
      <c r="F3806" s="3">
        <v>142</v>
      </c>
      <c r="G3806" s="3">
        <v>1919.2758883086201</v>
      </c>
      <c r="H3806" s="3">
        <v>5</v>
      </c>
      <c r="I3806" s="3">
        <v>372.03280187164398</v>
      </c>
      <c r="J3806" s="3">
        <v>45</v>
      </c>
      <c r="K3806" s="3">
        <v>396.04711945840302</v>
      </c>
      <c r="L3806" s="3">
        <v>35</v>
      </c>
      <c r="M3806" s="3">
        <v>19</v>
      </c>
      <c r="N3806" s="3">
        <v>2</v>
      </c>
      <c r="O3806" s="3">
        <v>848</v>
      </c>
      <c r="P3806" s="3">
        <v>2</v>
      </c>
      <c r="Q3806" s="3">
        <v>12465.833507569399</v>
      </c>
      <c r="R3806" s="3">
        <v>2</v>
      </c>
      <c r="S3806" s="3">
        <v>0</v>
      </c>
      <c r="T3806" s="3">
        <v>0</v>
      </c>
      <c r="U3806" s="3">
        <v>11976.363489515001</v>
      </c>
      <c r="V3806" s="3">
        <v>0</v>
      </c>
      <c r="W3806" s="3" t="str">
        <f>IF(Bank_data3[[#This Row],[credit_risk]]=1,"High Risk","Low Risk")</f>
        <v>Low Risk</v>
      </c>
      <c r="X3806" s="3" t="str">
        <f t="shared" si="413"/>
        <v>45-54</v>
      </c>
      <c r="Y3806" s="3" t="str">
        <f t="shared" si="414"/>
        <v>Low Income</v>
      </c>
      <c r="Z3806" s="3" t="str">
        <f t="shared" si="415"/>
        <v>Excellent</v>
      </c>
      <c r="AA3806" s="27">
        <f t="shared" si="416"/>
        <v>0.52452900937445912</v>
      </c>
      <c r="AB3806" s="3" t="str">
        <f t="shared" si="417"/>
        <v>Medium</v>
      </c>
      <c r="AC3806" s="3" t="str">
        <f t="shared" si="418"/>
        <v>High</v>
      </c>
      <c r="AD3806" s="3" t="str">
        <f t="shared" si="419"/>
        <v>No</v>
      </c>
    </row>
    <row r="3807" spans="1:30" ht="15" customHeight="1" x14ac:dyDescent="0.3">
      <c r="A3807" s="3" t="s">
        <v>3828</v>
      </c>
      <c r="B3807" s="3">
        <v>64</v>
      </c>
      <c r="C3807" s="3" t="s">
        <v>31</v>
      </c>
      <c r="D3807" s="3" t="s">
        <v>33</v>
      </c>
      <c r="E3807" s="3">
        <v>16381.076033125701</v>
      </c>
      <c r="F3807" s="3">
        <v>232</v>
      </c>
      <c r="G3807" s="3">
        <v>2314.0309849933801</v>
      </c>
      <c r="H3807" s="3">
        <v>4</v>
      </c>
      <c r="I3807" s="3">
        <v>905.16338780705098</v>
      </c>
      <c r="J3807" s="3">
        <v>36</v>
      </c>
      <c r="K3807" s="3">
        <v>693.696856331258</v>
      </c>
      <c r="L3807" s="3">
        <v>73</v>
      </c>
      <c r="M3807" s="3">
        <v>5</v>
      </c>
      <c r="N3807" s="3">
        <v>3</v>
      </c>
      <c r="O3807" s="3">
        <v>400</v>
      </c>
      <c r="P3807" s="3">
        <v>1</v>
      </c>
      <c r="Q3807" s="3">
        <v>25202.199281825298</v>
      </c>
      <c r="R3807" s="3">
        <v>3</v>
      </c>
      <c r="S3807" s="3">
        <v>0</v>
      </c>
      <c r="T3807" s="3">
        <v>0</v>
      </c>
      <c r="U3807" s="3">
        <v>13842.464628441699</v>
      </c>
      <c r="V3807" s="3">
        <v>1</v>
      </c>
      <c r="W3807" s="3" t="str">
        <f>IF(Bank_data3[[#This Row],[credit_risk]]=1,"High Risk","Low Risk")</f>
        <v>High Risk</v>
      </c>
      <c r="X3807" s="3" t="str">
        <f t="shared" si="413"/>
        <v>55+</v>
      </c>
      <c r="Y3807" s="3" t="str">
        <f t="shared" si="414"/>
        <v>Low Income</v>
      </c>
      <c r="Z3807" s="3" t="str">
        <f t="shared" si="415"/>
        <v>Poor</v>
      </c>
      <c r="AA3807" s="27">
        <f t="shared" si="416"/>
        <v>1.5384947381271892</v>
      </c>
      <c r="AB3807" s="3" t="str">
        <f t="shared" si="417"/>
        <v>Medium</v>
      </c>
      <c r="AC3807" s="3" t="str">
        <f t="shared" si="418"/>
        <v>High</v>
      </c>
      <c r="AD3807" s="3" t="str">
        <f t="shared" si="419"/>
        <v>No</v>
      </c>
    </row>
    <row r="3808" spans="1:30" ht="15" customHeight="1" x14ac:dyDescent="0.3">
      <c r="A3808" s="3" t="s">
        <v>3829</v>
      </c>
      <c r="B3808" s="3">
        <v>68</v>
      </c>
      <c r="C3808" s="3" t="s">
        <v>31</v>
      </c>
      <c r="D3808" s="3" t="s">
        <v>24</v>
      </c>
      <c r="E3808" s="3">
        <v>14213.2168594131</v>
      </c>
      <c r="F3808" s="3">
        <v>162</v>
      </c>
      <c r="G3808" s="3">
        <v>10</v>
      </c>
      <c r="H3808" s="3">
        <v>4</v>
      </c>
      <c r="I3808" s="3">
        <v>492.79755188739603</v>
      </c>
      <c r="J3808" s="3">
        <v>20</v>
      </c>
      <c r="K3808" s="3">
        <v>562.07432398491505</v>
      </c>
      <c r="L3808" s="3">
        <v>0</v>
      </c>
      <c r="M3808" s="3">
        <v>7</v>
      </c>
      <c r="N3808" s="3">
        <v>6</v>
      </c>
      <c r="O3808" s="3">
        <v>329</v>
      </c>
      <c r="P3808" s="3">
        <v>1</v>
      </c>
      <c r="Q3808" s="3">
        <v>20095.5142846852</v>
      </c>
      <c r="R3808" s="3">
        <v>1</v>
      </c>
      <c r="S3808" s="3">
        <v>0</v>
      </c>
      <c r="T3808" s="3">
        <v>1</v>
      </c>
      <c r="U3808" s="3">
        <v>11151.362728259701</v>
      </c>
      <c r="V3808" s="3">
        <v>1</v>
      </c>
      <c r="W3808" s="3" t="str">
        <f>IF(Bank_data3[[#This Row],[credit_risk]]=1,"High Risk","Low Risk")</f>
        <v>High Risk</v>
      </c>
      <c r="X3808" s="3" t="str">
        <f t="shared" si="413"/>
        <v>55+</v>
      </c>
      <c r="Y3808" s="3" t="str">
        <f t="shared" si="414"/>
        <v>Low Income</v>
      </c>
      <c r="Z3808" s="3" t="str">
        <f t="shared" si="415"/>
        <v>Poor</v>
      </c>
      <c r="AA3808" s="27">
        <f t="shared" si="416"/>
        <v>1.4138610902412556</v>
      </c>
      <c r="AB3808" s="3" t="str">
        <f t="shared" si="417"/>
        <v>Low</v>
      </c>
      <c r="AC3808" s="3" t="str">
        <f t="shared" si="418"/>
        <v>Low</v>
      </c>
      <c r="AD3808" s="3" t="str">
        <f t="shared" si="419"/>
        <v>No</v>
      </c>
    </row>
    <row r="3809" spans="1:30" ht="15" customHeight="1" x14ac:dyDescent="0.3">
      <c r="A3809" s="3" t="s">
        <v>3830</v>
      </c>
      <c r="B3809" s="3">
        <v>40</v>
      </c>
      <c r="C3809" s="3" t="s">
        <v>28</v>
      </c>
      <c r="D3809" s="3" t="s">
        <v>24</v>
      </c>
      <c r="E3809" s="3">
        <v>12556.616492446299</v>
      </c>
      <c r="F3809" s="3">
        <v>40</v>
      </c>
      <c r="G3809" s="3">
        <v>2401.7954739939701</v>
      </c>
      <c r="H3809" s="3">
        <v>7</v>
      </c>
      <c r="I3809" s="3">
        <v>692.31972057968005</v>
      </c>
      <c r="J3809" s="3">
        <v>33</v>
      </c>
      <c r="K3809" s="3">
        <v>542.08779527703598</v>
      </c>
      <c r="L3809" s="3">
        <v>6</v>
      </c>
      <c r="M3809" s="3">
        <v>18</v>
      </c>
      <c r="N3809" s="3">
        <v>6</v>
      </c>
      <c r="O3809" s="3">
        <v>849</v>
      </c>
      <c r="P3809" s="3">
        <v>5</v>
      </c>
      <c r="Q3809" s="3">
        <v>9305.9419070978602</v>
      </c>
      <c r="R3809" s="3">
        <v>4</v>
      </c>
      <c r="S3809" s="3">
        <v>0</v>
      </c>
      <c r="T3809" s="3">
        <v>0</v>
      </c>
      <c r="U3809" s="3">
        <v>8287.6556112459602</v>
      </c>
      <c r="V3809" s="3">
        <v>1</v>
      </c>
      <c r="W3809" s="3" t="str">
        <f>IF(Bank_data3[[#This Row],[credit_risk]]=1,"High Risk","Low Risk")</f>
        <v>High Risk</v>
      </c>
      <c r="X3809" s="3" t="str">
        <f t="shared" si="413"/>
        <v>35-44</v>
      </c>
      <c r="Y3809" s="3" t="str">
        <f t="shared" si="414"/>
        <v>Low Income</v>
      </c>
      <c r="Z3809" s="3" t="str">
        <f t="shared" si="415"/>
        <v>Excellent</v>
      </c>
      <c r="AA3809" s="27">
        <f t="shared" si="416"/>
        <v>0.7411185897646908</v>
      </c>
      <c r="AB3809" s="3" t="str">
        <f t="shared" si="417"/>
        <v>Medium</v>
      </c>
      <c r="AC3809" s="3" t="str">
        <f t="shared" si="418"/>
        <v>Low</v>
      </c>
      <c r="AD3809" s="3" t="str">
        <f t="shared" si="419"/>
        <v>No</v>
      </c>
    </row>
    <row r="3810" spans="1:30" ht="15" customHeight="1" x14ac:dyDescent="0.3">
      <c r="A3810" s="3" t="s">
        <v>3831</v>
      </c>
      <c r="B3810" s="3">
        <v>65</v>
      </c>
      <c r="C3810" s="3" t="s">
        <v>23</v>
      </c>
      <c r="D3810" s="3" t="s">
        <v>26</v>
      </c>
      <c r="E3810" s="3">
        <v>55021.605834481699</v>
      </c>
      <c r="F3810" s="3">
        <v>19</v>
      </c>
      <c r="G3810" s="3">
        <v>1783.0470307507301</v>
      </c>
      <c r="H3810" s="3">
        <v>8</v>
      </c>
      <c r="I3810" s="3">
        <v>1060.6948173215701</v>
      </c>
      <c r="J3810" s="3">
        <v>45</v>
      </c>
      <c r="K3810" s="3">
        <v>759.34881729746303</v>
      </c>
      <c r="L3810" s="3">
        <v>43</v>
      </c>
      <c r="M3810" s="3">
        <v>0</v>
      </c>
      <c r="N3810" s="3">
        <v>5</v>
      </c>
      <c r="O3810" s="3">
        <v>465</v>
      </c>
      <c r="P3810" s="3">
        <v>5</v>
      </c>
      <c r="Q3810" s="3">
        <v>20810.591508999802</v>
      </c>
      <c r="R3810" s="3">
        <v>4</v>
      </c>
      <c r="S3810" s="3">
        <v>0</v>
      </c>
      <c r="T3810" s="3">
        <v>0</v>
      </c>
      <c r="U3810" s="3">
        <v>500</v>
      </c>
      <c r="V3810" s="3">
        <v>1</v>
      </c>
      <c r="W3810" s="3" t="str">
        <f>IF(Bank_data3[[#This Row],[credit_risk]]=1,"High Risk","Low Risk")</f>
        <v>High Risk</v>
      </c>
      <c r="X3810" s="3" t="str">
        <f t="shared" si="413"/>
        <v>55+</v>
      </c>
      <c r="Y3810" s="3" t="str">
        <f t="shared" si="414"/>
        <v>Middle Income</v>
      </c>
      <c r="Z3810" s="3" t="str">
        <f t="shared" si="415"/>
        <v>Poor</v>
      </c>
      <c r="AA3810" s="27">
        <f t="shared" si="416"/>
        <v>0.37822581135859784</v>
      </c>
      <c r="AB3810" s="3" t="str">
        <f t="shared" si="417"/>
        <v>Medium</v>
      </c>
      <c r="AC3810" s="3" t="str">
        <f t="shared" si="418"/>
        <v>High</v>
      </c>
      <c r="AD3810" s="3" t="str">
        <f t="shared" si="419"/>
        <v>No</v>
      </c>
    </row>
    <row r="3811" spans="1:30" ht="15" customHeight="1" x14ac:dyDescent="0.3">
      <c r="A3811" s="3" t="s">
        <v>3832</v>
      </c>
      <c r="B3811" s="3">
        <v>63</v>
      </c>
      <c r="C3811" s="3" t="s">
        <v>28</v>
      </c>
      <c r="D3811" s="3" t="s">
        <v>26</v>
      </c>
      <c r="E3811" s="3">
        <v>36838.683663547301</v>
      </c>
      <c r="F3811" s="3">
        <v>188</v>
      </c>
      <c r="G3811" s="3">
        <v>896.54682709851102</v>
      </c>
      <c r="H3811" s="3">
        <v>6</v>
      </c>
      <c r="I3811" s="3">
        <v>911.35738021555801</v>
      </c>
      <c r="J3811" s="3">
        <v>20</v>
      </c>
      <c r="K3811" s="3">
        <v>651.61090265484097</v>
      </c>
      <c r="L3811" s="3">
        <v>60</v>
      </c>
      <c r="M3811" s="3">
        <v>4</v>
      </c>
      <c r="N3811" s="3">
        <v>0</v>
      </c>
      <c r="O3811" s="3">
        <v>691</v>
      </c>
      <c r="P3811" s="3">
        <v>1</v>
      </c>
      <c r="Q3811" s="3">
        <v>20173.110555714698</v>
      </c>
      <c r="R3811" s="3">
        <v>5</v>
      </c>
      <c r="S3811" s="3">
        <v>0</v>
      </c>
      <c r="T3811" s="3">
        <v>0</v>
      </c>
      <c r="U3811" s="3">
        <v>4092.27733639691</v>
      </c>
      <c r="V3811" s="3">
        <v>1</v>
      </c>
      <c r="W3811" s="3" t="str">
        <f>IF(Bank_data3[[#This Row],[credit_risk]]=1,"High Risk","Low Risk")</f>
        <v>High Risk</v>
      </c>
      <c r="X3811" s="3" t="str">
        <f t="shared" si="413"/>
        <v>55+</v>
      </c>
      <c r="Y3811" s="3" t="str">
        <f t="shared" si="414"/>
        <v>Low Income</v>
      </c>
      <c r="Z3811" s="3" t="str">
        <f t="shared" si="415"/>
        <v>Good</v>
      </c>
      <c r="AA3811" s="27">
        <f t="shared" si="416"/>
        <v>0.54760671526589977</v>
      </c>
      <c r="AB3811" s="3" t="str">
        <f t="shared" si="417"/>
        <v>Low</v>
      </c>
      <c r="AC3811" s="3" t="str">
        <f t="shared" si="418"/>
        <v>High</v>
      </c>
      <c r="AD3811" s="3" t="str">
        <f t="shared" si="419"/>
        <v>No</v>
      </c>
    </row>
    <row r="3812" spans="1:30" ht="15" customHeight="1" x14ac:dyDescent="0.3">
      <c r="A3812" s="3" t="s">
        <v>3833</v>
      </c>
      <c r="B3812" s="3">
        <v>40</v>
      </c>
      <c r="C3812" s="3" t="s">
        <v>31</v>
      </c>
      <c r="D3812" s="3" t="s">
        <v>26</v>
      </c>
      <c r="E3812" s="3">
        <v>22656.104757633901</v>
      </c>
      <c r="F3812" s="3">
        <v>111</v>
      </c>
      <c r="G3812" s="3">
        <v>10</v>
      </c>
      <c r="H3812" s="3">
        <v>9</v>
      </c>
      <c r="I3812" s="3">
        <v>721.23870586344401</v>
      </c>
      <c r="J3812" s="3">
        <v>39</v>
      </c>
      <c r="K3812" s="3">
        <v>159.94845911173499</v>
      </c>
      <c r="L3812" s="3">
        <v>25</v>
      </c>
      <c r="M3812" s="3">
        <v>18</v>
      </c>
      <c r="N3812" s="3">
        <v>9</v>
      </c>
      <c r="O3812" s="3">
        <v>820</v>
      </c>
      <c r="P3812" s="3">
        <v>3</v>
      </c>
      <c r="Q3812" s="3">
        <v>1559.24278654044</v>
      </c>
      <c r="R3812" s="3">
        <v>1</v>
      </c>
      <c r="S3812" s="3">
        <v>0</v>
      </c>
      <c r="T3812" s="3">
        <v>0</v>
      </c>
      <c r="U3812" s="3">
        <v>8463.7603836734306</v>
      </c>
      <c r="V3812" s="3">
        <v>0</v>
      </c>
      <c r="W3812" s="3" t="str">
        <f>IF(Bank_data3[[#This Row],[credit_risk]]=1,"High Risk","Low Risk")</f>
        <v>Low Risk</v>
      </c>
      <c r="X3812" s="3" t="str">
        <f t="shared" si="413"/>
        <v>35-44</v>
      </c>
      <c r="Y3812" s="3" t="str">
        <f t="shared" si="414"/>
        <v>Low Income</v>
      </c>
      <c r="Z3812" s="3" t="str">
        <f t="shared" si="415"/>
        <v>Excellent</v>
      </c>
      <c r="AA3812" s="27">
        <f t="shared" si="416"/>
        <v>6.8822191776592059E-2</v>
      </c>
      <c r="AB3812" s="3" t="str">
        <f t="shared" si="417"/>
        <v>Low</v>
      </c>
      <c r="AC3812" s="3" t="str">
        <f t="shared" si="418"/>
        <v>Medium</v>
      </c>
      <c r="AD3812" s="3" t="str">
        <f t="shared" si="419"/>
        <v>No</v>
      </c>
    </row>
    <row r="3813" spans="1:30" ht="15" customHeight="1" x14ac:dyDescent="0.3">
      <c r="A3813" s="3" t="s">
        <v>3834</v>
      </c>
      <c r="B3813" s="3">
        <v>63</v>
      </c>
      <c r="C3813" s="3" t="s">
        <v>28</v>
      </c>
      <c r="D3813" s="3" t="s">
        <v>33</v>
      </c>
      <c r="E3813" s="3">
        <v>50415.486002643302</v>
      </c>
      <c r="F3813" s="3">
        <v>42</v>
      </c>
      <c r="G3813" s="3">
        <v>1175.0068414632101</v>
      </c>
      <c r="H3813" s="3">
        <v>7</v>
      </c>
      <c r="I3813" s="3">
        <v>572.56988615737998</v>
      </c>
      <c r="J3813" s="3">
        <v>19</v>
      </c>
      <c r="K3813" s="3">
        <v>738.66483619989197</v>
      </c>
      <c r="L3813" s="3">
        <v>29</v>
      </c>
      <c r="M3813" s="3">
        <v>1</v>
      </c>
      <c r="N3813" s="3">
        <v>5</v>
      </c>
      <c r="O3813" s="3">
        <v>576</v>
      </c>
      <c r="P3813" s="3">
        <v>3</v>
      </c>
      <c r="Q3813" s="3">
        <v>15563.8486250654</v>
      </c>
      <c r="R3813" s="3">
        <v>5</v>
      </c>
      <c r="S3813" s="3">
        <v>0</v>
      </c>
      <c r="T3813" s="3">
        <v>0</v>
      </c>
      <c r="U3813" s="3">
        <v>5544.2780876102097</v>
      </c>
      <c r="V3813" s="3">
        <v>1</v>
      </c>
      <c r="W3813" s="3" t="str">
        <f>IF(Bank_data3[[#This Row],[credit_risk]]=1,"High Risk","Low Risk")</f>
        <v>High Risk</v>
      </c>
      <c r="X3813" s="3" t="str">
        <f t="shared" si="413"/>
        <v>55+</v>
      </c>
      <c r="Y3813" s="3" t="str">
        <f t="shared" si="414"/>
        <v>Middle Income</v>
      </c>
      <c r="Z3813" s="3" t="str">
        <f t="shared" si="415"/>
        <v>Poor</v>
      </c>
      <c r="AA3813" s="27">
        <f t="shared" si="416"/>
        <v>0.30871166498820191</v>
      </c>
      <c r="AB3813" s="3" t="str">
        <f t="shared" si="417"/>
        <v>Medium</v>
      </c>
      <c r="AC3813" s="3" t="str">
        <f t="shared" si="418"/>
        <v>Medium</v>
      </c>
      <c r="AD3813" s="3" t="str">
        <f t="shared" si="419"/>
        <v>No</v>
      </c>
    </row>
    <row r="3814" spans="1:30" ht="15" customHeight="1" x14ac:dyDescent="0.3">
      <c r="A3814" s="3" t="s">
        <v>3835</v>
      </c>
      <c r="B3814" s="3">
        <v>30</v>
      </c>
      <c r="C3814" s="3" t="s">
        <v>31</v>
      </c>
      <c r="D3814" s="3" t="s">
        <v>24</v>
      </c>
      <c r="E3814" s="3">
        <v>30093.201957560799</v>
      </c>
      <c r="F3814" s="3">
        <v>226</v>
      </c>
      <c r="G3814" s="3">
        <v>1649.46303559375</v>
      </c>
      <c r="H3814" s="3">
        <v>1</v>
      </c>
      <c r="I3814" s="3">
        <v>910.62736725376499</v>
      </c>
      <c r="J3814" s="3">
        <v>33</v>
      </c>
      <c r="K3814" s="3">
        <v>232.34007255127699</v>
      </c>
      <c r="L3814" s="3">
        <v>0</v>
      </c>
      <c r="M3814" s="3">
        <v>15</v>
      </c>
      <c r="N3814" s="3">
        <v>0</v>
      </c>
      <c r="O3814" s="3">
        <v>468</v>
      </c>
      <c r="P3814" s="3">
        <v>1</v>
      </c>
      <c r="Q3814" s="3">
        <v>19338.665180304299</v>
      </c>
      <c r="R3814" s="3">
        <v>0</v>
      </c>
      <c r="S3814" s="3">
        <v>0</v>
      </c>
      <c r="T3814" s="3">
        <v>0</v>
      </c>
      <c r="U3814" s="3">
        <v>3892.3997744328899</v>
      </c>
      <c r="V3814" s="3">
        <v>1</v>
      </c>
      <c r="W3814" s="3" t="str">
        <f>IF(Bank_data3[[#This Row],[credit_risk]]=1,"High Risk","Low Risk")</f>
        <v>High Risk</v>
      </c>
      <c r="X3814" s="3" t="str">
        <f t="shared" si="413"/>
        <v>25-34</v>
      </c>
      <c r="Y3814" s="3" t="str">
        <f t="shared" si="414"/>
        <v>Low Income</v>
      </c>
      <c r="Z3814" s="3" t="str">
        <f t="shared" si="415"/>
        <v>Poor</v>
      </c>
      <c r="AA3814" s="27">
        <f t="shared" si="416"/>
        <v>0.64262570688146847</v>
      </c>
      <c r="AB3814" s="3" t="str">
        <f t="shared" si="417"/>
        <v>Medium</v>
      </c>
      <c r="AC3814" s="3" t="str">
        <f t="shared" si="418"/>
        <v>Low</v>
      </c>
      <c r="AD3814" s="3" t="str">
        <f t="shared" si="419"/>
        <v>No</v>
      </c>
    </row>
    <row r="3815" spans="1:30" ht="15" customHeight="1" x14ac:dyDescent="0.3">
      <c r="A3815" s="3" t="s">
        <v>3836</v>
      </c>
      <c r="B3815" s="3">
        <v>58</v>
      </c>
      <c r="C3815" s="3" t="s">
        <v>28</v>
      </c>
      <c r="D3815" s="3" t="s">
        <v>24</v>
      </c>
      <c r="E3815" s="3">
        <v>67659.276629816799</v>
      </c>
      <c r="F3815" s="3">
        <v>154</v>
      </c>
      <c r="G3815" s="3">
        <v>283.88022180440998</v>
      </c>
      <c r="H3815" s="3">
        <v>1</v>
      </c>
      <c r="I3815" s="3">
        <v>1397.69035100368</v>
      </c>
      <c r="J3815" s="3">
        <v>7</v>
      </c>
      <c r="K3815" s="3">
        <v>746.26443803967004</v>
      </c>
      <c r="L3815" s="3">
        <v>62</v>
      </c>
      <c r="M3815" s="3">
        <v>1</v>
      </c>
      <c r="N3815" s="3">
        <v>4</v>
      </c>
      <c r="O3815" s="3">
        <v>574</v>
      </c>
      <c r="P3815" s="3">
        <v>0</v>
      </c>
      <c r="Q3815" s="3">
        <v>9603.9891125288195</v>
      </c>
      <c r="R3815" s="3">
        <v>5</v>
      </c>
      <c r="S3815" s="3">
        <v>0</v>
      </c>
      <c r="T3815" s="3">
        <v>0</v>
      </c>
      <c r="U3815" s="3">
        <v>20209.714070022299</v>
      </c>
      <c r="V3815" s="3">
        <v>1</v>
      </c>
      <c r="W3815" s="3" t="str">
        <f>IF(Bank_data3[[#This Row],[credit_risk]]=1,"High Risk","Low Risk")</f>
        <v>High Risk</v>
      </c>
      <c r="X3815" s="3" t="str">
        <f t="shared" si="413"/>
        <v>55+</v>
      </c>
      <c r="Y3815" s="3" t="str">
        <f t="shared" si="414"/>
        <v>Middle Income</v>
      </c>
      <c r="Z3815" s="3" t="str">
        <f t="shared" si="415"/>
        <v>Poor</v>
      </c>
      <c r="AA3815" s="27">
        <f t="shared" si="416"/>
        <v>0.14194637588390108</v>
      </c>
      <c r="AB3815" s="3" t="str">
        <f t="shared" si="417"/>
        <v>Low</v>
      </c>
      <c r="AC3815" s="3" t="str">
        <f t="shared" si="418"/>
        <v>High</v>
      </c>
      <c r="AD3815" s="3" t="str">
        <f t="shared" si="419"/>
        <v>No</v>
      </c>
    </row>
    <row r="3816" spans="1:30" ht="15" customHeight="1" x14ac:dyDescent="0.3">
      <c r="A3816" s="3" t="s">
        <v>3837</v>
      </c>
      <c r="B3816" s="3">
        <v>23</v>
      </c>
      <c r="C3816" s="3" t="s">
        <v>28</v>
      </c>
      <c r="D3816" s="3" t="s">
        <v>33</v>
      </c>
      <c r="E3816" s="3">
        <v>76103.948729006806</v>
      </c>
      <c r="F3816" s="3">
        <v>142</v>
      </c>
      <c r="G3816" s="3">
        <v>819.19871351408403</v>
      </c>
      <c r="H3816" s="3">
        <v>11</v>
      </c>
      <c r="I3816" s="3">
        <v>484.52682008173201</v>
      </c>
      <c r="J3816" s="3">
        <v>31</v>
      </c>
      <c r="K3816" s="3">
        <v>610.09205798890798</v>
      </c>
      <c r="L3816" s="3">
        <v>14</v>
      </c>
      <c r="M3816" s="3">
        <v>8</v>
      </c>
      <c r="N3816" s="3">
        <v>5</v>
      </c>
      <c r="O3816" s="3">
        <v>548</v>
      </c>
      <c r="P3816" s="3">
        <v>5</v>
      </c>
      <c r="Q3816" s="3">
        <v>4648.7268188806001</v>
      </c>
      <c r="R3816" s="3">
        <v>6</v>
      </c>
      <c r="S3816" s="3">
        <v>0</v>
      </c>
      <c r="T3816" s="3">
        <v>0</v>
      </c>
      <c r="U3816" s="3">
        <v>14480.4656142117</v>
      </c>
      <c r="V3816" s="3">
        <v>1</v>
      </c>
      <c r="W3816" s="3" t="str">
        <f>IF(Bank_data3[[#This Row],[credit_risk]]=1,"High Risk","Low Risk")</f>
        <v>High Risk</v>
      </c>
      <c r="X3816" s="3" t="str">
        <f t="shared" si="413"/>
        <v>18-24</v>
      </c>
      <c r="Y3816" s="3" t="str">
        <f t="shared" si="414"/>
        <v>Middle Income</v>
      </c>
      <c r="Z3816" s="3" t="str">
        <f t="shared" si="415"/>
        <v>Poor</v>
      </c>
      <c r="AA3816" s="27">
        <f t="shared" si="416"/>
        <v>6.1083910841918651E-2</v>
      </c>
      <c r="AB3816" s="3" t="str">
        <f t="shared" si="417"/>
        <v>Low</v>
      </c>
      <c r="AC3816" s="3" t="str">
        <f t="shared" si="418"/>
        <v>Medium</v>
      </c>
      <c r="AD3816" s="3" t="str">
        <f t="shared" si="419"/>
        <v>No</v>
      </c>
    </row>
    <row r="3817" spans="1:30" ht="15" customHeight="1" x14ac:dyDescent="0.3">
      <c r="A3817" s="3" t="s">
        <v>3838</v>
      </c>
      <c r="B3817" s="3">
        <v>20</v>
      </c>
      <c r="C3817" s="3" t="s">
        <v>31</v>
      </c>
      <c r="D3817" s="3" t="s">
        <v>24</v>
      </c>
      <c r="E3817" s="3">
        <v>46083.159755972403</v>
      </c>
      <c r="F3817" s="3">
        <v>113</v>
      </c>
      <c r="G3817" s="3">
        <v>489.23179514067198</v>
      </c>
      <c r="H3817" s="3">
        <v>7</v>
      </c>
      <c r="I3817" s="3">
        <v>1469.08235991022</v>
      </c>
      <c r="J3817" s="3">
        <v>29</v>
      </c>
      <c r="K3817" s="3">
        <v>642.05997274495303</v>
      </c>
      <c r="L3817" s="3">
        <v>62</v>
      </c>
      <c r="M3817" s="3">
        <v>17</v>
      </c>
      <c r="N3817" s="3">
        <v>6</v>
      </c>
      <c r="O3817" s="3">
        <v>811</v>
      </c>
      <c r="P3817" s="3">
        <v>0</v>
      </c>
      <c r="Q3817" s="3">
        <v>30124.453749961202</v>
      </c>
      <c r="R3817" s="3">
        <v>4</v>
      </c>
      <c r="S3817" s="3">
        <v>0</v>
      </c>
      <c r="T3817" s="3">
        <v>0</v>
      </c>
      <c r="U3817" s="3">
        <v>17844.036904495199</v>
      </c>
      <c r="V3817" s="3">
        <v>1</v>
      </c>
      <c r="W3817" s="3" t="str">
        <f>IF(Bank_data3[[#This Row],[credit_risk]]=1,"High Risk","Low Risk")</f>
        <v>High Risk</v>
      </c>
      <c r="X3817" s="3" t="str">
        <f t="shared" si="413"/>
        <v>18-24</v>
      </c>
      <c r="Y3817" s="3" t="str">
        <f t="shared" si="414"/>
        <v>Low Income</v>
      </c>
      <c r="Z3817" s="3" t="str">
        <f t="shared" si="415"/>
        <v>Excellent</v>
      </c>
      <c r="AA3817" s="27">
        <f t="shared" si="416"/>
        <v>0.65369766113004124</v>
      </c>
      <c r="AB3817" s="3" t="str">
        <f t="shared" si="417"/>
        <v>Low</v>
      </c>
      <c r="AC3817" s="3" t="str">
        <f t="shared" si="418"/>
        <v>High</v>
      </c>
      <c r="AD3817" s="3" t="str">
        <f t="shared" si="419"/>
        <v>No</v>
      </c>
    </row>
    <row r="3818" spans="1:30" ht="15" customHeight="1" x14ac:dyDescent="0.3">
      <c r="A3818" s="3" t="s">
        <v>3839</v>
      </c>
      <c r="B3818" s="3">
        <v>47</v>
      </c>
      <c r="C3818" s="3" t="s">
        <v>28</v>
      </c>
      <c r="D3818" s="3" t="s">
        <v>26</v>
      </c>
      <c r="E3818" s="3">
        <v>74790.938957152393</v>
      </c>
      <c r="F3818" s="3">
        <v>130</v>
      </c>
      <c r="G3818" s="3">
        <v>1152.1891387982901</v>
      </c>
      <c r="H3818" s="3">
        <v>5</v>
      </c>
      <c r="I3818" s="3">
        <v>1219.8241077538</v>
      </c>
      <c r="J3818" s="3">
        <v>28</v>
      </c>
      <c r="K3818" s="3">
        <v>389.826802090748</v>
      </c>
      <c r="L3818" s="3">
        <v>54</v>
      </c>
      <c r="M3818" s="3">
        <v>15</v>
      </c>
      <c r="N3818" s="3">
        <v>7</v>
      </c>
      <c r="O3818" s="3">
        <v>411</v>
      </c>
      <c r="P3818" s="3">
        <v>1</v>
      </c>
      <c r="Q3818" s="3">
        <v>21615.329761621801</v>
      </c>
      <c r="R3818" s="3">
        <v>5</v>
      </c>
      <c r="S3818" s="3">
        <v>0</v>
      </c>
      <c r="T3818" s="3">
        <v>0</v>
      </c>
      <c r="U3818" s="3">
        <v>5645.5244080332204</v>
      </c>
      <c r="V3818" s="3">
        <v>1</v>
      </c>
      <c r="W3818" s="3" t="str">
        <f>IF(Bank_data3[[#This Row],[credit_risk]]=1,"High Risk","Low Risk")</f>
        <v>High Risk</v>
      </c>
      <c r="X3818" s="3" t="str">
        <f t="shared" si="413"/>
        <v>45-54</v>
      </c>
      <c r="Y3818" s="3" t="str">
        <f t="shared" si="414"/>
        <v>Middle Income</v>
      </c>
      <c r="Z3818" s="3" t="str">
        <f t="shared" si="415"/>
        <v>Poor</v>
      </c>
      <c r="AA3818" s="27">
        <f t="shared" si="416"/>
        <v>0.28901000659993303</v>
      </c>
      <c r="AB3818" s="3" t="str">
        <f t="shared" si="417"/>
        <v>Medium</v>
      </c>
      <c r="AC3818" s="3" t="str">
        <f t="shared" si="418"/>
        <v>High</v>
      </c>
      <c r="AD3818" s="3" t="str">
        <f t="shared" si="419"/>
        <v>No</v>
      </c>
    </row>
    <row r="3819" spans="1:30" ht="15" customHeight="1" x14ac:dyDescent="0.3">
      <c r="A3819" s="3" t="s">
        <v>3840</v>
      </c>
      <c r="B3819" s="3">
        <v>43</v>
      </c>
      <c r="C3819" s="3" t="s">
        <v>23</v>
      </c>
      <c r="D3819" s="3" t="s">
        <v>33</v>
      </c>
      <c r="E3819" s="3">
        <v>74760.633691743293</v>
      </c>
      <c r="F3819" s="3">
        <v>97</v>
      </c>
      <c r="G3819" s="3">
        <v>629.38395242130002</v>
      </c>
      <c r="H3819" s="3">
        <v>7</v>
      </c>
      <c r="I3819" s="3">
        <v>1279.27367865222</v>
      </c>
      <c r="J3819" s="3">
        <v>4</v>
      </c>
      <c r="K3819" s="3">
        <v>229.32498345708501</v>
      </c>
      <c r="L3819" s="3">
        <v>56</v>
      </c>
      <c r="M3819" s="3">
        <v>6</v>
      </c>
      <c r="N3819" s="3">
        <v>8</v>
      </c>
      <c r="O3819" s="3">
        <v>891</v>
      </c>
      <c r="P3819" s="3">
        <v>1</v>
      </c>
      <c r="Q3819" s="3">
        <v>13763.2098971057</v>
      </c>
      <c r="R3819" s="3">
        <v>4</v>
      </c>
      <c r="S3819" s="3">
        <v>0</v>
      </c>
      <c r="T3819" s="3">
        <v>0</v>
      </c>
      <c r="U3819" s="3">
        <v>7621.6323000126104</v>
      </c>
      <c r="V3819" s="3">
        <v>1</v>
      </c>
      <c r="W3819" s="3" t="str">
        <f>IF(Bank_data3[[#This Row],[credit_risk]]=1,"High Risk","Low Risk")</f>
        <v>High Risk</v>
      </c>
      <c r="X3819" s="3" t="str">
        <f t="shared" si="413"/>
        <v>35-44</v>
      </c>
      <c r="Y3819" s="3" t="str">
        <f t="shared" si="414"/>
        <v>Middle Income</v>
      </c>
      <c r="Z3819" s="3" t="str">
        <f t="shared" si="415"/>
        <v>Excellent</v>
      </c>
      <c r="AA3819" s="27">
        <f t="shared" si="416"/>
        <v>0.18409702028282479</v>
      </c>
      <c r="AB3819" s="3" t="str">
        <f t="shared" si="417"/>
        <v>Low</v>
      </c>
      <c r="AC3819" s="3" t="str">
        <f t="shared" si="418"/>
        <v>High</v>
      </c>
      <c r="AD3819" s="3" t="str">
        <f t="shared" si="419"/>
        <v>No</v>
      </c>
    </row>
    <row r="3820" spans="1:30" ht="15" customHeight="1" x14ac:dyDescent="0.3">
      <c r="A3820" s="3" t="s">
        <v>3841</v>
      </c>
      <c r="B3820" s="3">
        <v>54</v>
      </c>
      <c r="C3820" s="3" t="s">
        <v>28</v>
      </c>
      <c r="D3820" s="3" t="s">
        <v>24</v>
      </c>
      <c r="E3820" s="3">
        <v>51522.939386833001</v>
      </c>
      <c r="F3820" s="3">
        <v>149</v>
      </c>
      <c r="G3820" s="3">
        <v>3236.2053736428702</v>
      </c>
      <c r="H3820" s="3">
        <v>8</v>
      </c>
      <c r="I3820" s="3">
        <v>907.95133332536102</v>
      </c>
      <c r="J3820" s="3">
        <v>29</v>
      </c>
      <c r="K3820" s="3">
        <v>462.12937996451302</v>
      </c>
      <c r="L3820" s="3">
        <v>19</v>
      </c>
      <c r="M3820" s="3">
        <v>8</v>
      </c>
      <c r="N3820" s="3">
        <v>5</v>
      </c>
      <c r="O3820" s="3">
        <v>317</v>
      </c>
      <c r="P3820" s="3">
        <v>3</v>
      </c>
      <c r="Q3820" s="3">
        <v>0</v>
      </c>
      <c r="R3820" s="3">
        <v>4</v>
      </c>
      <c r="S3820" s="3">
        <v>0</v>
      </c>
      <c r="T3820" s="3">
        <v>0</v>
      </c>
      <c r="U3820" s="3">
        <v>6237.4580373070103</v>
      </c>
      <c r="V3820" s="3">
        <v>1</v>
      </c>
      <c r="W3820" s="3" t="str">
        <f>IF(Bank_data3[[#This Row],[credit_risk]]=1,"High Risk","Low Risk")</f>
        <v>High Risk</v>
      </c>
      <c r="X3820" s="3" t="str">
        <f t="shared" si="413"/>
        <v>45-54</v>
      </c>
      <c r="Y3820" s="3" t="str">
        <f t="shared" si="414"/>
        <v>Middle Income</v>
      </c>
      <c r="Z3820" s="3" t="str">
        <f t="shared" si="415"/>
        <v>Poor</v>
      </c>
      <c r="AA3820" s="27">
        <f t="shared" si="416"/>
        <v>0</v>
      </c>
      <c r="AB3820" s="3" t="str">
        <f t="shared" si="417"/>
        <v>Medium</v>
      </c>
      <c r="AC3820" s="3" t="str">
        <f t="shared" si="418"/>
        <v>Medium</v>
      </c>
      <c r="AD3820" s="3" t="str">
        <f t="shared" si="419"/>
        <v>No</v>
      </c>
    </row>
    <row r="3821" spans="1:30" ht="15" customHeight="1" x14ac:dyDescent="0.3">
      <c r="A3821" s="3" t="s">
        <v>3842</v>
      </c>
      <c r="B3821" s="3">
        <v>32</v>
      </c>
      <c r="C3821" s="3" t="s">
        <v>28</v>
      </c>
      <c r="D3821" s="3" t="s">
        <v>33</v>
      </c>
      <c r="E3821" s="3">
        <v>81202.162398886401</v>
      </c>
      <c r="F3821" s="3">
        <v>31</v>
      </c>
      <c r="G3821" s="3">
        <v>2190.9488555335802</v>
      </c>
      <c r="H3821" s="3">
        <v>8</v>
      </c>
      <c r="I3821" s="3">
        <v>1209.8954214284599</v>
      </c>
      <c r="J3821" s="3">
        <v>11</v>
      </c>
      <c r="K3821" s="3">
        <v>573.236391068731</v>
      </c>
      <c r="L3821" s="3">
        <v>21</v>
      </c>
      <c r="M3821" s="3">
        <v>11</v>
      </c>
      <c r="N3821" s="3">
        <v>6</v>
      </c>
      <c r="O3821" s="3">
        <v>759</v>
      </c>
      <c r="P3821" s="3">
        <v>0</v>
      </c>
      <c r="Q3821" s="3">
        <v>9767.0782249976291</v>
      </c>
      <c r="R3821" s="3">
        <v>0</v>
      </c>
      <c r="S3821" s="3">
        <v>0</v>
      </c>
      <c r="T3821" s="3">
        <v>0</v>
      </c>
      <c r="U3821" s="3">
        <v>500</v>
      </c>
      <c r="V3821" s="3">
        <v>0</v>
      </c>
      <c r="W3821" s="3" t="str">
        <f>IF(Bank_data3[[#This Row],[credit_risk]]=1,"High Risk","Low Risk")</f>
        <v>Low Risk</v>
      </c>
      <c r="X3821" s="3" t="str">
        <f t="shared" si="413"/>
        <v>25-34</v>
      </c>
      <c r="Y3821" s="3" t="str">
        <f t="shared" si="414"/>
        <v>Middle Income</v>
      </c>
      <c r="Z3821" s="3" t="str">
        <f t="shared" si="415"/>
        <v>Very Good</v>
      </c>
      <c r="AA3821" s="27">
        <f t="shared" si="416"/>
        <v>0.12028101144670469</v>
      </c>
      <c r="AB3821" s="3" t="str">
        <f t="shared" si="417"/>
        <v>Medium</v>
      </c>
      <c r="AC3821" s="3" t="str">
        <f t="shared" si="418"/>
        <v>Medium</v>
      </c>
      <c r="AD3821" s="3" t="str">
        <f t="shared" si="419"/>
        <v>No</v>
      </c>
    </row>
    <row r="3822" spans="1:30" ht="15" customHeight="1" x14ac:dyDescent="0.3">
      <c r="A3822" s="3" t="s">
        <v>3843</v>
      </c>
      <c r="B3822" s="3">
        <v>66</v>
      </c>
      <c r="C3822" s="3" t="s">
        <v>23</v>
      </c>
      <c r="D3822" s="3" t="s">
        <v>33</v>
      </c>
      <c r="E3822" s="3">
        <v>38810.083909144698</v>
      </c>
      <c r="F3822" s="3">
        <v>215</v>
      </c>
      <c r="G3822" s="3">
        <v>615.54544038580104</v>
      </c>
      <c r="H3822" s="3">
        <v>10</v>
      </c>
      <c r="I3822" s="3">
        <v>446.90905114228099</v>
      </c>
      <c r="J3822" s="3">
        <v>38</v>
      </c>
      <c r="K3822" s="3">
        <v>643.399301816719</v>
      </c>
      <c r="L3822" s="3">
        <v>49</v>
      </c>
      <c r="M3822" s="3">
        <v>18</v>
      </c>
      <c r="N3822" s="3">
        <v>3</v>
      </c>
      <c r="O3822" s="3">
        <v>379</v>
      </c>
      <c r="P3822" s="3">
        <v>5</v>
      </c>
      <c r="Q3822" s="3">
        <v>24059.732732121702</v>
      </c>
      <c r="R3822" s="3">
        <v>2</v>
      </c>
      <c r="S3822" s="3">
        <v>0</v>
      </c>
      <c r="T3822" s="3">
        <v>0</v>
      </c>
      <c r="U3822" s="3">
        <v>9924.7782265466794</v>
      </c>
      <c r="V3822" s="3">
        <v>1</v>
      </c>
      <c r="W3822" s="3" t="str">
        <f>IF(Bank_data3[[#This Row],[credit_risk]]=1,"High Risk","Low Risk")</f>
        <v>High Risk</v>
      </c>
      <c r="X3822" s="3" t="str">
        <f t="shared" si="413"/>
        <v>55+</v>
      </c>
      <c r="Y3822" s="3" t="str">
        <f t="shared" si="414"/>
        <v>Low Income</v>
      </c>
      <c r="Z3822" s="3" t="str">
        <f t="shared" si="415"/>
        <v>Poor</v>
      </c>
      <c r="AA3822" s="27">
        <f t="shared" si="416"/>
        <v>0.61993508667608377</v>
      </c>
      <c r="AB3822" s="3" t="str">
        <f t="shared" si="417"/>
        <v>Low</v>
      </c>
      <c r="AC3822" s="3" t="str">
        <f t="shared" si="418"/>
        <v>High</v>
      </c>
      <c r="AD3822" s="3" t="str">
        <f t="shared" si="419"/>
        <v>No</v>
      </c>
    </row>
    <row r="3823" spans="1:30" ht="15" customHeight="1" x14ac:dyDescent="0.3">
      <c r="A3823" s="3" t="s">
        <v>3844</v>
      </c>
      <c r="B3823" s="3">
        <v>53</v>
      </c>
      <c r="C3823" s="3" t="s">
        <v>31</v>
      </c>
      <c r="D3823" s="3" t="s">
        <v>24</v>
      </c>
      <c r="E3823" s="3">
        <v>14805.4071363517</v>
      </c>
      <c r="F3823" s="3">
        <v>220</v>
      </c>
      <c r="G3823" s="3">
        <v>732.04910836140903</v>
      </c>
      <c r="H3823" s="3">
        <v>5</v>
      </c>
      <c r="I3823" s="3">
        <v>566.18463225302105</v>
      </c>
      <c r="J3823" s="3">
        <v>26</v>
      </c>
      <c r="K3823" s="3">
        <v>371.06688835352998</v>
      </c>
      <c r="L3823" s="3">
        <v>35</v>
      </c>
      <c r="M3823" s="3">
        <v>0</v>
      </c>
      <c r="N3823" s="3">
        <v>9</v>
      </c>
      <c r="O3823" s="3">
        <v>498</v>
      </c>
      <c r="P3823" s="3">
        <v>2</v>
      </c>
      <c r="Q3823" s="3">
        <v>20315.741476174499</v>
      </c>
      <c r="R3823" s="3">
        <v>2</v>
      </c>
      <c r="S3823" s="3">
        <v>0</v>
      </c>
      <c r="T3823" s="3">
        <v>0</v>
      </c>
      <c r="U3823" s="3">
        <v>5916.9592725653401</v>
      </c>
      <c r="V3823" s="3">
        <v>1</v>
      </c>
      <c r="W3823" s="3" t="str">
        <f>IF(Bank_data3[[#This Row],[credit_risk]]=1,"High Risk","Low Risk")</f>
        <v>High Risk</v>
      </c>
      <c r="X3823" s="3" t="str">
        <f t="shared" si="413"/>
        <v>45-54</v>
      </c>
      <c r="Y3823" s="3" t="str">
        <f t="shared" si="414"/>
        <v>Low Income</v>
      </c>
      <c r="Z3823" s="3" t="str">
        <f t="shared" si="415"/>
        <v>Poor</v>
      </c>
      <c r="AA3823" s="27">
        <f t="shared" si="416"/>
        <v>1.3721839115314352</v>
      </c>
      <c r="AB3823" s="3" t="str">
        <f t="shared" si="417"/>
        <v>Low</v>
      </c>
      <c r="AC3823" s="3" t="str">
        <f t="shared" si="418"/>
        <v>High</v>
      </c>
      <c r="AD3823" s="3" t="str">
        <f t="shared" si="419"/>
        <v>No</v>
      </c>
    </row>
    <row r="3824" spans="1:30" ht="15" customHeight="1" x14ac:dyDescent="0.3">
      <c r="A3824" s="3" t="s">
        <v>3845</v>
      </c>
      <c r="B3824" s="3">
        <v>30</v>
      </c>
      <c r="C3824" s="3" t="s">
        <v>23</v>
      </c>
      <c r="D3824" s="3" t="s">
        <v>26</v>
      </c>
      <c r="E3824" s="3">
        <v>22021.1945757752</v>
      </c>
      <c r="F3824" s="3">
        <v>182</v>
      </c>
      <c r="G3824" s="3">
        <v>315.28002949385098</v>
      </c>
      <c r="H3824" s="3">
        <v>7</v>
      </c>
      <c r="I3824" s="3">
        <v>1068.03483487214</v>
      </c>
      <c r="J3824" s="3">
        <v>12</v>
      </c>
      <c r="K3824" s="3">
        <v>331.28262080891301</v>
      </c>
      <c r="L3824" s="3">
        <v>36</v>
      </c>
      <c r="M3824" s="3">
        <v>5</v>
      </c>
      <c r="N3824" s="3">
        <v>6</v>
      </c>
      <c r="O3824" s="3">
        <v>415</v>
      </c>
      <c r="P3824" s="3">
        <v>2</v>
      </c>
      <c r="Q3824" s="3">
        <v>10658.468874824601</v>
      </c>
      <c r="R3824" s="3">
        <v>7</v>
      </c>
      <c r="S3824" s="3">
        <v>0</v>
      </c>
      <c r="T3824" s="3">
        <v>0</v>
      </c>
      <c r="U3824" s="3">
        <v>5709.4277570455897</v>
      </c>
      <c r="V3824" s="3">
        <v>1</v>
      </c>
      <c r="W3824" s="3" t="str">
        <f>IF(Bank_data3[[#This Row],[credit_risk]]=1,"High Risk","Low Risk")</f>
        <v>High Risk</v>
      </c>
      <c r="X3824" s="3" t="str">
        <f t="shared" si="413"/>
        <v>25-34</v>
      </c>
      <c r="Y3824" s="3" t="str">
        <f t="shared" si="414"/>
        <v>Low Income</v>
      </c>
      <c r="Z3824" s="3" t="str">
        <f t="shared" si="415"/>
        <v>Poor</v>
      </c>
      <c r="AA3824" s="27">
        <f t="shared" si="416"/>
        <v>0.48400956806174522</v>
      </c>
      <c r="AB3824" s="3" t="str">
        <f t="shared" si="417"/>
        <v>Low</v>
      </c>
      <c r="AC3824" s="3" t="str">
        <f t="shared" si="418"/>
        <v>High</v>
      </c>
      <c r="AD3824" s="3" t="str">
        <f t="shared" si="419"/>
        <v>No</v>
      </c>
    </row>
    <row r="3825" spans="1:30" ht="15" customHeight="1" x14ac:dyDescent="0.3">
      <c r="A3825" s="3" t="s">
        <v>3846</v>
      </c>
      <c r="B3825" s="3">
        <v>55</v>
      </c>
      <c r="C3825" s="3" t="s">
        <v>28</v>
      </c>
      <c r="D3825" s="3" t="s">
        <v>24</v>
      </c>
      <c r="E3825" s="3">
        <v>37981.676215521999</v>
      </c>
      <c r="F3825" s="3">
        <v>222</v>
      </c>
      <c r="G3825" s="3">
        <v>1379.7366788269401</v>
      </c>
      <c r="H3825" s="3">
        <v>1</v>
      </c>
      <c r="I3825" s="3">
        <v>903.54576932833595</v>
      </c>
      <c r="J3825" s="3">
        <v>46</v>
      </c>
      <c r="K3825" s="3">
        <v>420.53027005484699</v>
      </c>
      <c r="L3825" s="3">
        <v>45</v>
      </c>
      <c r="M3825" s="3">
        <v>1</v>
      </c>
      <c r="N3825" s="3">
        <v>9</v>
      </c>
      <c r="O3825" s="3">
        <v>843</v>
      </c>
      <c r="P3825" s="3">
        <v>4</v>
      </c>
      <c r="Q3825" s="3">
        <v>9261.8648922141892</v>
      </c>
      <c r="R3825" s="3">
        <v>6</v>
      </c>
      <c r="S3825" s="3">
        <v>1</v>
      </c>
      <c r="T3825" s="3">
        <v>0</v>
      </c>
      <c r="U3825" s="3">
        <v>4523.0371679008804</v>
      </c>
      <c r="V3825" s="3">
        <v>1</v>
      </c>
      <c r="W3825" s="3" t="str">
        <f>IF(Bank_data3[[#This Row],[credit_risk]]=1,"High Risk","Low Risk")</f>
        <v>High Risk</v>
      </c>
      <c r="X3825" s="3" t="str">
        <f t="shared" si="413"/>
        <v>55+</v>
      </c>
      <c r="Y3825" s="3" t="str">
        <f t="shared" si="414"/>
        <v>Low Income</v>
      </c>
      <c r="Z3825" s="3" t="str">
        <f t="shared" si="415"/>
        <v>Excellent</v>
      </c>
      <c r="AA3825" s="27">
        <f t="shared" si="416"/>
        <v>0.24385087271185615</v>
      </c>
      <c r="AB3825" s="3" t="str">
        <f t="shared" si="417"/>
        <v>Medium</v>
      </c>
      <c r="AC3825" s="3" t="str">
        <f t="shared" si="418"/>
        <v>High</v>
      </c>
      <c r="AD3825" s="3" t="str">
        <f t="shared" si="419"/>
        <v>No</v>
      </c>
    </row>
    <row r="3826" spans="1:30" ht="15" customHeight="1" x14ac:dyDescent="0.3">
      <c r="A3826" s="3" t="s">
        <v>3847</v>
      </c>
      <c r="B3826" s="3">
        <v>36</v>
      </c>
      <c r="C3826" s="3" t="s">
        <v>31</v>
      </c>
      <c r="D3826" s="3" t="s">
        <v>24</v>
      </c>
      <c r="E3826" s="3">
        <v>59617.436895143001</v>
      </c>
      <c r="F3826" s="3">
        <v>147</v>
      </c>
      <c r="G3826" s="3">
        <v>2920.13136812524</v>
      </c>
      <c r="H3826" s="3">
        <v>7</v>
      </c>
      <c r="I3826" s="3">
        <v>748.06725952578097</v>
      </c>
      <c r="J3826" s="3">
        <v>9</v>
      </c>
      <c r="K3826" s="3">
        <v>699.72940205480904</v>
      </c>
      <c r="L3826" s="3">
        <v>26</v>
      </c>
      <c r="M3826" s="3">
        <v>16</v>
      </c>
      <c r="N3826" s="3">
        <v>0</v>
      </c>
      <c r="O3826" s="3">
        <v>522</v>
      </c>
      <c r="P3826" s="3">
        <v>5</v>
      </c>
      <c r="Q3826" s="3">
        <v>21063.171566232901</v>
      </c>
      <c r="R3826" s="3">
        <v>0</v>
      </c>
      <c r="S3826" s="3">
        <v>0</v>
      </c>
      <c r="T3826" s="3">
        <v>0</v>
      </c>
      <c r="U3826" s="3">
        <v>7728.8848187542299</v>
      </c>
      <c r="V3826" s="3">
        <v>1</v>
      </c>
      <c r="W3826" s="3" t="str">
        <f>IF(Bank_data3[[#This Row],[credit_risk]]=1,"High Risk","Low Risk")</f>
        <v>High Risk</v>
      </c>
      <c r="X3826" s="3" t="str">
        <f t="shared" si="413"/>
        <v>35-44</v>
      </c>
      <c r="Y3826" s="3" t="str">
        <f t="shared" si="414"/>
        <v>Middle Income</v>
      </c>
      <c r="Z3826" s="3" t="str">
        <f t="shared" si="415"/>
        <v>Poor</v>
      </c>
      <c r="AA3826" s="27">
        <f t="shared" si="416"/>
        <v>0.35330555393180457</v>
      </c>
      <c r="AB3826" s="3" t="str">
        <f t="shared" si="417"/>
        <v>Medium</v>
      </c>
      <c r="AC3826" s="3" t="str">
        <f t="shared" si="418"/>
        <v>Medium</v>
      </c>
      <c r="AD3826" s="3" t="str">
        <f t="shared" si="419"/>
        <v>No</v>
      </c>
    </row>
    <row r="3827" spans="1:30" ht="15" customHeight="1" x14ac:dyDescent="0.3">
      <c r="A3827" s="3" t="s">
        <v>3848</v>
      </c>
      <c r="B3827" s="3">
        <v>54</v>
      </c>
      <c r="C3827" s="3" t="s">
        <v>28</v>
      </c>
      <c r="D3827" s="3" t="s">
        <v>26</v>
      </c>
      <c r="E3827" s="3">
        <v>29213.188380926898</v>
      </c>
      <c r="F3827" s="3">
        <v>75</v>
      </c>
      <c r="G3827" s="3">
        <v>2457.8818143518902</v>
      </c>
      <c r="H3827" s="3">
        <v>2</v>
      </c>
      <c r="I3827" s="3">
        <v>20</v>
      </c>
      <c r="J3827" s="3">
        <v>35</v>
      </c>
      <c r="K3827" s="3">
        <v>48.973399988133202</v>
      </c>
      <c r="L3827" s="3">
        <v>18</v>
      </c>
      <c r="M3827" s="3">
        <v>13</v>
      </c>
      <c r="N3827" s="3">
        <v>2</v>
      </c>
      <c r="O3827" s="3">
        <v>761</v>
      </c>
      <c r="P3827" s="3">
        <v>2</v>
      </c>
      <c r="Q3827" s="3">
        <v>10848.773038052101</v>
      </c>
      <c r="R3827" s="3">
        <v>5</v>
      </c>
      <c r="S3827" s="3">
        <v>0</v>
      </c>
      <c r="T3827" s="3">
        <v>0</v>
      </c>
      <c r="U3827" s="3">
        <v>11499.5793738793</v>
      </c>
      <c r="V3827" s="3">
        <v>1</v>
      </c>
      <c r="W3827" s="3" t="str">
        <f>IF(Bank_data3[[#This Row],[credit_risk]]=1,"High Risk","Low Risk")</f>
        <v>High Risk</v>
      </c>
      <c r="X3827" s="3" t="str">
        <f t="shared" si="413"/>
        <v>45-54</v>
      </c>
      <c r="Y3827" s="3" t="str">
        <f t="shared" si="414"/>
        <v>Low Income</v>
      </c>
      <c r="Z3827" s="3" t="str">
        <f t="shared" si="415"/>
        <v>Very Good</v>
      </c>
      <c r="AA3827" s="27">
        <f t="shared" si="416"/>
        <v>0.37136559339531711</v>
      </c>
      <c r="AB3827" s="3" t="str">
        <f t="shared" si="417"/>
        <v>Medium</v>
      </c>
      <c r="AC3827" s="3" t="str">
        <f t="shared" si="418"/>
        <v>Medium</v>
      </c>
      <c r="AD3827" s="3" t="str">
        <f t="shared" si="419"/>
        <v>No</v>
      </c>
    </row>
    <row r="3828" spans="1:30" ht="15" customHeight="1" x14ac:dyDescent="0.3">
      <c r="A3828" s="3" t="s">
        <v>3849</v>
      </c>
      <c r="B3828" s="3">
        <v>37</v>
      </c>
      <c r="C3828" s="3" t="s">
        <v>28</v>
      </c>
      <c r="D3828" s="3" t="s">
        <v>24</v>
      </c>
      <c r="E3828" s="3">
        <v>37835.584638287102</v>
      </c>
      <c r="F3828" s="3">
        <v>23</v>
      </c>
      <c r="G3828" s="3">
        <v>1658.42141828432</v>
      </c>
      <c r="H3828" s="3">
        <v>0</v>
      </c>
      <c r="I3828" s="3">
        <v>647.58408318663999</v>
      </c>
      <c r="J3828" s="3">
        <v>30</v>
      </c>
      <c r="K3828" s="3">
        <v>429.91981690989502</v>
      </c>
      <c r="L3828" s="3">
        <v>15</v>
      </c>
      <c r="M3828" s="3">
        <v>12</v>
      </c>
      <c r="N3828" s="3">
        <v>0</v>
      </c>
      <c r="O3828" s="3">
        <v>387</v>
      </c>
      <c r="P3828" s="3">
        <v>0</v>
      </c>
      <c r="Q3828" s="3">
        <v>11567.5051982398</v>
      </c>
      <c r="R3828" s="3">
        <v>7</v>
      </c>
      <c r="S3828" s="3">
        <v>0</v>
      </c>
      <c r="T3828" s="3">
        <v>0</v>
      </c>
      <c r="U3828" s="3">
        <v>3767.1512630145799</v>
      </c>
      <c r="V3828" s="3">
        <v>1</v>
      </c>
      <c r="W3828" s="3" t="str">
        <f>IF(Bank_data3[[#This Row],[credit_risk]]=1,"High Risk","Low Risk")</f>
        <v>High Risk</v>
      </c>
      <c r="X3828" s="3" t="str">
        <f t="shared" si="413"/>
        <v>35-44</v>
      </c>
      <c r="Y3828" s="3" t="str">
        <f t="shared" si="414"/>
        <v>Low Income</v>
      </c>
      <c r="Z3828" s="3" t="str">
        <f t="shared" si="415"/>
        <v>Poor</v>
      </c>
      <c r="AA3828" s="27">
        <f t="shared" si="416"/>
        <v>0.30573084330073369</v>
      </c>
      <c r="AB3828" s="3" t="str">
        <f t="shared" si="417"/>
        <v>Medium</v>
      </c>
      <c r="AC3828" s="3" t="str">
        <f t="shared" si="418"/>
        <v>Medium</v>
      </c>
      <c r="AD3828" s="3" t="str">
        <f t="shared" si="419"/>
        <v>No</v>
      </c>
    </row>
    <row r="3829" spans="1:30" ht="15" customHeight="1" x14ac:dyDescent="0.3">
      <c r="A3829" s="3" t="s">
        <v>3850</v>
      </c>
      <c r="B3829" s="3">
        <v>59</v>
      </c>
      <c r="C3829" s="3" t="s">
        <v>23</v>
      </c>
      <c r="D3829" s="3" t="s">
        <v>24</v>
      </c>
      <c r="E3829" s="3">
        <v>27509.4232062458</v>
      </c>
      <c r="F3829" s="3">
        <v>62</v>
      </c>
      <c r="G3829" s="3">
        <v>1264.65448650996</v>
      </c>
      <c r="H3829" s="3">
        <v>6</v>
      </c>
      <c r="I3829" s="3">
        <v>389.08117689560697</v>
      </c>
      <c r="J3829" s="3">
        <v>15</v>
      </c>
      <c r="K3829" s="3">
        <v>326.49410402099397</v>
      </c>
      <c r="L3829" s="3">
        <v>53</v>
      </c>
      <c r="M3829" s="3">
        <v>10</v>
      </c>
      <c r="N3829" s="3">
        <v>7</v>
      </c>
      <c r="O3829" s="3">
        <v>731</v>
      </c>
      <c r="P3829" s="3">
        <v>3</v>
      </c>
      <c r="Q3829" s="3">
        <v>14911.0271723238</v>
      </c>
      <c r="R3829" s="3">
        <v>0</v>
      </c>
      <c r="S3829" s="3">
        <v>0</v>
      </c>
      <c r="T3829" s="3">
        <v>0</v>
      </c>
      <c r="U3829" s="3">
        <v>6454.9924844943798</v>
      </c>
      <c r="V3829" s="3">
        <v>0</v>
      </c>
      <c r="W3829" s="3" t="str">
        <f>IF(Bank_data3[[#This Row],[credit_risk]]=1,"High Risk","Low Risk")</f>
        <v>Low Risk</v>
      </c>
      <c r="X3829" s="3" t="str">
        <f t="shared" si="413"/>
        <v>55+</v>
      </c>
      <c r="Y3829" s="3" t="str">
        <f t="shared" si="414"/>
        <v>Low Income</v>
      </c>
      <c r="Z3829" s="3" t="str">
        <f t="shared" si="415"/>
        <v>Good</v>
      </c>
      <c r="AA3829" s="27">
        <f t="shared" si="416"/>
        <v>0.54203343561701312</v>
      </c>
      <c r="AB3829" s="3" t="str">
        <f t="shared" si="417"/>
        <v>Medium</v>
      </c>
      <c r="AC3829" s="3" t="str">
        <f t="shared" si="418"/>
        <v>High</v>
      </c>
      <c r="AD3829" s="3" t="str">
        <f t="shared" si="419"/>
        <v>No</v>
      </c>
    </row>
    <row r="3830" spans="1:30" ht="15" customHeight="1" x14ac:dyDescent="0.3">
      <c r="A3830" s="3" t="s">
        <v>3851</v>
      </c>
      <c r="B3830" s="3">
        <v>41</v>
      </c>
      <c r="C3830" s="3" t="s">
        <v>23</v>
      </c>
      <c r="D3830" s="3" t="s">
        <v>24</v>
      </c>
      <c r="E3830" s="3">
        <v>38247.764266787897</v>
      </c>
      <c r="F3830" s="3">
        <v>100</v>
      </c>
      <c r="G3830" s="3">
        <v>1941.15336676524</v>
      </c>
      <c r="H3830" s="3">
        <v>0</v>
      </c>
      <c r="I3830" s="3">
        <v>972.73700895902596</v>
      </c>
      <c r="J3830" s="3">
        <v>38</v>
      </c>
      <c r="K3830" s="3">
        <v>624.26832898092596</v>
      </c>
      <c r="L3830" s="3">
        <v>33</v>
      </c>
      <c r="M3830" s="3">
        <v>15</v>
      </c>
      <c r="N3830" s="3">
        <v>2</v>
      </c>
      <c r="O3830" s="3">
        <v>627</v>
      </c>
      <c r="P3830" s="3">
        <v>0</v>
      </c>
      <c r="Q3830" s="3">
        <v>15865.7580154113</v>
      </c>
      <c r="R3830" s="3">
        <v>1</v>
      </c>
      <c r="S3830" s="3">
        <v>0</v>
      </c>
      <c r="T3830" s="3">
        <v>0</v>
      </c>
      <c r="U3830" s="3">
        <v>6849.4680667073299</v>
      </c>
      <c r="V3830" s="3">
        <v>0</v>
      </c>
      <c r="W3830" s="3" t="str">
        <f>IF(Bank_data3[[#This Row],[credit_risk]]=1,"High Risk","Low Risk")</f>
        <v>Low Risk</v>
      </c>
      <c r="X3830" s="3" t="str">
        <f t="shared" si="413"/>
        <v>35-44</v>
      </c>
      <c r="Y3830" s="3" t="str">
        <f t="shared" si="414"/>
        <v>Low Income</v>
      </c>
      <c r="Z3830" s="3" t="str">
        <f t="shared" si="415"/>
        <v>Fair</v>
      </c>
      <c r="AA3830" s="27">
        <f t="shared" si="416"/>
        <v>0.4148153054056597</v>
      </c>
      <c r="AB3830" s="3" t="str">
        <f t="shared" si="417"/>
        <v>Medium</v>
      </c>
      <c r="AC3830" s="3" t="str">
        <f t="shared" si="418"/>
        <v>High</v>
      </c>
      <c r="AD3830" s="3" t="str">
        <f t="shared" si="419"/>
        <v>No</v>
      </c>
    </row>
    <row r="3831" spans="1:30" ht="15" customHeight="1" x14ac:dyDescent="0.3">
      <c r="A3831" s="3" t="s">
        <v>3852</v>
      </c>
      <c r="B3831" s="3">
        <v>43</v>
      </c>
      <c r="C3831" s="3" t="s">
        <v>31</v>
      </c>
      <c r="D3831" s="3" t="s">
        <v>33</v>
      </c>
      <c r="E3831" s="3">
        <v>74168.769900993706</v>
      </c>
      <c r="F3831" s="3">
        <v>77</v>
      </c>
      <c r="G3831" s="3">
        <v>1723.8529950352599</v>
      </c>
      <c r="H3831" s="3">
        <v>10</v>
      </c>
      <c r="I3831" s="3">
        <v>733.09101500146801</v>
      </c>
      <c r="J3831" s="3">
        <v>44</v>
      </c>
      <c r="K3831" s="3">
        <v>767.89322493332304</v>
      </c>
      <c r="L3831" s="3">
        <v>78</v>
      </c>
      <c r="M3831" s="3">
        <v>17</v>
      </c>
      <c r="N3831" s="3">
        <v>6</v>
      </c>
      <c r="O3831" s="3">
        <v>402</v>
      </c>
      <c r="P3831" s="3">
        <v>0</v>
      </c>
      <c r="Q3831" s="3">
        <v>5720.7494190695397</v>
      </c>
      <c r="R3831" s="3">
        <v>7</v>
      </c>
      <c r="S3831" s="3">
        <v>0</v>
      </c>
      <c r="T3831" s="3">
        <v>0</v>
      </c>
      <c r="U3831" s="3">
        <v>7396.49408697939</v>
      </c>
      <c r="V3831" s="3">
        <v>1</v>
      </c>
      <c r="W3831" s="3" t="str">
        <f>IF(Bank_data3[[#This Row],[credit_risk]]=1,"High Risk","Low Risk")</f>
        <v>High Risk</v>
      </c>
      <c r="X3831" s="3" t="str">
        <f t="shared" si="413"/>
        <v>35-44</v>
      </c>
      <c r="Y3831" s="3" t="str">
        <f t="shared" si="414"/>
        <v>Middle Income</v>
      </c>
      <c r="Z3831" s="3" t="str">
        <f t="shared" si="415"/>
        <v>Poor</v>
      </c>
      <c r="AA3831" s="27">
        <f t="shared" si="416"/>
        <v>7.7131512720327505E-2</v>
      </c>
      <c r="AB3831" s="3" t="str">
        <f t="shared" si="417"/>
        <v>Medium</v>
      </c>
      <c r="AC3831" s="3" t="str">
        <f t="shared" si="418"/>
        <v>High</v>
      </c>
      <c r="AD3831" s="3" t="str">
        <f t="shared" si="419"/>
        <v>No</v>
      </c>
    </row>
    <row r="3832" spans="1:30" ht="15" customHeight="1" x14ac:dyDescent="0.3">
      <c r="A3832" s="3" t="s">
        <v>3853</v>
      </c>
      <c r="B3832" s="3">
        <v>38</v>
      </c>
      <c r="C3832" s="3" t="s">
        <v>31</v>
      </c>
      <c r="D3832" s="3" t="s">
        <v>33</v>
      </c>
      <c r="E3832" s="3">
        <v>56436.3660349274</v>
      </c>
      <c r="F3832" s="3">
        <v>121</v>
      </c>
      <c r="G3832" s="3">
        <v>1846.3607350130601</v>
      </c>
      <c r="H3832" s="3">
        <v>0</v>
      </c>
      <c r="I3832" s="3">
        <v>580.09480954172295</v>
      </c>
      <c r="J3832" s="3">
        <v>35</v>
      </c>
      <c r="K3832" s="3">
        <v>92.532323935642495</v>
      </c>
      <c r="L3832" s="3">
        <v>50</v>
      </c>
      <c r="M3832" s="3">
        <v>19</v>
      </c>
      <c r="N3832" s="3">
        <v>1</v>
      </c>
      <c r="O3832" s="3">
        <v>597</v>
      </c>
      <c r="P3832" s="3">
        <v>2</v>
      </c>
      <c r="Q3832" s="3">
        <v>16039.366757043001</v>
      </c>
      <c r="R3832" s="3">
        <v>7</v>
      </c>
      <c r="S3832" s="3">
        <v>0</v>
      </c>
      <c r="T3832" s="3">
        <v>0</v>
      </c>
      <c r="U3832" s="3">
        <v>4250.7513954486203</v>
      </c>
      <c r="V3832" s="3">
        <v>1</v>
      </c>
      <c r="W3832" s="3" t="str">
        <f>IF(Bank_data3[[#This Row],[credit_risk]]=1,"High Risk","Low Risk")</f>
        <v>High Risk</v>
      </c>
      <c r="X3832" s="3" t="str">
        <f t="shared" si="413"/>
        <v>35-44</v>
      </c>
      <c r="Y3832" s="3" t="str">
        <f t="shared" si="414"/>
        <v>Middle Income</v>
      </c>
      <c r="Z3832" s="3" t="str">
        <f t="shared" si="415"/>
        <v>Fair</v>
      </c>
      <c r="AA3832" s="27">
        <f t="shared" si="416"/>
        <v>0.28420268496941387</v>
      </c>
      <c r="AB3832" s="3" t="str">
        <f t="shared" si="417"/>
        <v>Medium</v>
      </c>
      <c r="AC3832" s="3" t="str">
        <f t="shared" si="418"/>
        <v>High</v>
      </c>
      <c r="AD3832" s="3" t="str">
        <f t="shared" si="419"/>
        <v>No</v>
      </c>
    </row>
    <row r="3833" spans="1:30" ht="15" customHeight="1" x14ac:dyDescent="0.3">
      <c r="A3833" s="3" t="s">
        <v>3854</v>
      </c>
      <c r="B3833" s="3">
        <v>56</v>
      </c>
      <c r="C3833" s="3" t="s">
        <v>31</v>
      </c>
      <c r="D3833" s="3" t="s">
        <v>33</v>
      </c>
      <c r="E3833" s="3">
        <v>39614.193201340997</v>
      </c>
      <c r="F3833" s="3">
        <v>150</v>
      </c>
      <c r="G3833" s="3">
        <v>1657.89715395282</v>
      </c>
      <c r="H3833" s="3">
        <v>0</v>
      </c>
      <c r="I3833" s="3">
        <v>1725.01866891851</v>
      </c>
      <c r="J3833" s="3">
        <v>25</v>
      </c>
      <c r="K3833" s="3">
        <v>579.42248267651405</v>
      </c>
      <c r="L3833" s="3">
        <v>35</v>
      </c>
      <c r="M3833" s="3">
        <v>2</v>
      </c>
      <c r="N3833" s="3">
        <v>4</v>
      </c>
      <c r="O3833" s="3">
        <v>488</v>
      </c>
      <c r="P3833" s="3">
        <v>1</v>
      </c>
      <c r="Q3833" s="3">
        <v>6341.39862531572</v>
      </c>
      <c r="R3833" s="3">
        <v>1</v>
      </c>
      <c r="S3833" s="3">
        <v>0</v>
      </c>
      <c r="T3833" s="3">
        <v>0</v>
      </c>
      <c r="U3833" s="3">
        <v>10434.289381082501</v>
      </c>
      <c r="V3833" s="3">
        <v>1</v>
      </c>
      <c r="W3833" s="3" t="str">
        <f>IF(Bank_data3[[#This Row],[credit_risk]]=1,"High Risk","Low Risk")</f>
        <v>High Risk</v>
      </c>
      <c r="X3833" s="3" t="str">
        <f t="shared" si="413"/>
        <v>55+</v>
      </c>
      <c r="Y3833" s="3" t="str">
        <f t="shared" si="414"/>
        <v>Low Income</v>
      </c>
      <c r="Z3833" s="3" t="str">
        <f t="shared" si="415"/>
        <v>Poor</v>
      </c>
      <c r="AA3833" s="27">
        <f t="shared" si="416"/>
        <v>0.16007895435570943</v>
      </c>
      <c r="AB3833" s="3" t="str">
        <f t="shared" si="417"/>
        <v>Medium</v>
      </c>
      <c r="AC3833" s="3" t="str">
        <f t="shared" si="418"/>
        <v>High</v>
      </c>
      <c r="AD3833" s="3" t="str">
        <f t="shared" si="419"/>
        <v>No</v>
      </c>
    </row>
    <row r="3834" spans="1:30" ht="15" customHeight="1" x14ac:dyDescent="0.3">
      <c r="A3834" s="3" t="s">
        <v>3855</v>
      </c>
      <c r="B3834" s="3">
        <v>58</v>
      </c>
      <c r="C3834" s="3" t="s">
        <v>28</v>
      </c>
      <c r="D3834" s="3" t="s">
        <v>24</v>
      </c>
      <c r="E3834" s="3">
        <v>71968.480217360993</v>
      </c>
      <c r="F3834" s="3">
        <v>115</v>
      </c>
      <c r="G3834" s="3">
        <v>1855.8487667108</v>
      </c>
      <c r="H3834" s="3">
        <v>3</v>
      </c>
      <c r="I3834" s="3">
        <v>1163.3610668429801</v>
      </c>
      <c r="J3834" s="3">
        <v>43</v>
      </c>
      <c r="K3834" s="3">
        <v>721.09611458562097</v>
      </c>
      <c r="L3834" s="3">
        <v>52</v>
      </c>
      <c r="M3834" s="3">
        <v>0</v>
      </c>
      <c r="N3834" s="3">
        <v>2</v>
      </c>
      <c r="O3834" s="3">
        <v>670</v>
      </c>
      <c r="P3834" s="3">
        <v>4</v>
      </c>
      <c r="Q3834" s="3">
        <v>20123.6605001471</v>
      </c>
      <c r="R3834" s="3">
        <v>7</v>
      </c>
      <c r="S3834" s="3">
        <v>1</v>
      </c>
      <c r="T3834" s="3">
        <v>0</v>
      </c>
      <c r="U3834" s="3">
        <v>8058.0161150082404</v>
      </c>
      <c r="V3834" s="3">
        <v>1</v>
      </c>
      <c r="W3834" s="3" t="str">
        <f>IF(Bank_data3[[#This Row],[credit_risk]]=1,"High Risk","Low Risk")</f>
        <v>High Risk</v>
      </c>
      <c r="X3834" s="3" t="str">
        <f t="shared" si="413"/>
        <v>55+</v>
      </c>
      <c r="Y3834" s="3" t="str">
        <f t="shared" si="414"/>
        <v>Middle Income</v>
      </c>
      <c r="Z3834" s="3" t="str">
        <f t="shared" si="415"/>
        <v>Good</v>
      </c>
      <c r="AA3834" s="27">
        <f t="shared" si="416"/>
        <v>0.27961769429296157</v>
      </c>
      <c r="AB3834" s="3" t="str">
        <f t="shared" si="417"/>
        <v>Medium</v>
      </c>
      <c r="AC3834" s="3" t="str">
        <f t="shared" si="418"/>
        <v>High</v>
      </c>
      <c r="AD3834" s="3" t="str">
        <f t="shared" si="419"/>
        <v>No</v>
      </c>
    </row>
    <row r="3835" spans="1:30" ht="15" customHeight="1" x14ac:dyDescent="0.3">
      <c r="A3835" s="3" t="s">
        <v>3856</v>
      </c>
      <c r="B3835" s="3">
        <v>40</v>
      </c>
      <c r="C3835" s="3" t="s">
        <v>23</v>
      </c>
      <c r="D3835" s="3" t="s">
        <v>26</v>
      </c>
      <c r="E3835" s="3">
        <v>50461.974283956399</v>
      </c>
      <c r="F3835" s="3">
        <v>183</v>
      </c>
      <c r="G3835" s="3">
        <v>363.519057985355</v>
      </c>
      <c r="H3835" s="3">
        <v>11</v>
      </c>
      <c r="I3835" s="3">
        <v>1169.55524947462</v>
      </c>
      <c r="J3835" s="3">
        <v>19</v>
      </c>
      <c r="K3835" s="3">
        <v>254.59656156561201</v>
      </c>
      <c r="L3835" s="3">
        <v>61</v>
      </c>
      <c r="M3835" s="3">
        <v>13</v>
      </c>
      <c r="N3835" s="3">
        <v>9</v>
      </c>
      <c r="O3835" s="3">
        <v>549</v>
      </c>
      <c r="P3835" s="3">
        <v>2</v>
      </c>
      <c r="Q3835" s="3">
        <v>10301.9297823873</v>
      </c>
      <c r="R3835" s="3">
        <v>6</v>
      </c>
      <c r="S3835" s="3">
        <v>0</v>
      </c>
      <c r="T3835" s="3">
        <v>0</v>
      </c>
      <c r="U3835" s="3">
        <v>6772.9427419703698</v>
      </c>
      <c r="V3835" s="3">
        <v>1</v>
      </c>
      <c r="W3835" s="3" t="str">
        <f>IF(Bank_data3[[#This Row],[credit_risk]]=1,"High Risk","Low Risk")</f>
        <v>High Risk</v>
      </c>
      <c r="X3835" s="3" t="str">
        <f t="shared" si="413"/>
        <v>35-44</v>
      </c>
      <c r="Y3835" s="3" t="str">
        <f t="shared" si="414"/>
        <v>Middle Income</v>
      </c>
      <c r="Z3835" s="3" t="str">
        <f t="shared" si="415"/>
        <v>Poor</v>
      </c>
      <c r="AA3835" s="27">
        <f t="shared" si="416"/>
        <v>0.20415233308980221</v>
      </c>
      <c r="AB3835" s="3" t="str">
        <f t="shared" si="417"/>
        <v>Low</v>
      </c>
      <c r="AC3835" s="3" t="str">
        <f t="shared" si="418"/>
        <v>High</v>
      </c>
      <c r="AD3835" s="3" t="str">
        <f t="shared" si="419"/>
        <v>No</v>
      </c>
    </row>
    <row r="3836" spans="1:30" ht="15" customHeight="1" x14ac:dyDescent="0.3">
      <c r="A3836" s="3" t="s">
        <v>3857</v>
      </c>
      <c r="B3836" s="3">
        <v>27</v>
      </c>
      <c r="C3836" s="3" t="s">
        <v>23</v>
      </c>
      <c r="D3836" s="3" t="s">
        <v>33</v>
      </c>
      <c r="E3836" s="3">
        <v>52405.799019012498</v>
      </c>
      <c r="F3836" s="3">
        <v>116</v>
      </c>
      <c r="G3836" s="3">
        <v>1403.73542977997</v>
      </c>
      <c r="H3836" s="3">
        <v>11</v>
      </c>
      <c r="I3836" s="3">
        <v>1570.77530063876</v>
      </c>
      <c r="J3836" s="3">
        <v>33</v>
      </c>
      <c r="K3836" s="3">
        <v>742.07819928311699</v>
      </c>
      <c r="L3836" s="3">
        <v>30</v>
      </c>
      <c r="M3836" s="3">
        <v>16</v>
      </c>
      <c r="N3836" s="3">
        <v>2</v>
      </c>
      <c r="O3836" s="3">
        <v>525</v>
      </c>
      <c r="P3836" s="3">
        <v>2</v>
      </c>
      <c r="Q3836" s="3">
        <v>14082.729850309401</v>
      </c>
      <c r="R3836" s="3">
        <v>5</v>
      </c>
      <c r="S3836" s="3">
        <v>0</v>
      </c>
      <c r="T3836" s="3">
        <v>0</v>
      </c>
      <c r="U3836" s="3">
        <v>9829.4408129184194</v>
      </c>
      <c r="V3836" s="3">
        <v>1</v>
      </c>
      <c r="W3836" s="3" t="str">
        <f>IF(Bank_data3[[#This Row],[credit_risk]]=1,"High Risk","Low Risk")</f>
        <v>High Risk</v>
      </c>
      <c r="X3836" s="3" t="str">
        <f t="shared" si="413"/>
        <v>25-34</v>
      </c>
      <c r="Y3836" s="3" t="str">
        <f t="shared" si="414"/>
        <v>Middle Income</v>
      </c>
      <c r="Z3836" s="3" t="str">
        <f t="shared" si="415"/>
        <v>Poor</v>
      </c>
      <c r="AA3836" s="27">
        <f t="shared" si="416"/>
        <v>0.26872464715594307</v>
      </c>
      <c r="AB3836" s="3" t="str">
        <f t="shared" si="417"/>
        <v>Medium</v>
      </c>
      <c r="AC3836" s="3" t="str">
        <f t="shared" si="418"/>
        <v>High</v>
      </c>
      <c r="AD3836" s="3" t="str">
        <f t="shared" si="419"/>
        <v>No</v>
      </c>
    </row>
    <row r="3837" spans="1:30" ht="15" customHeight="1" x14ac:dyDescent="0.3">
      <c r="A3837" s="3" t="s">
        <v>3858</v>
      </c>
      <c r="B3837" s="3">
        <v>47</v>
      </c>
      <c r="C3837" s="3" t="s">
        <v>23</v>
      </c>
      <c r="D3837" s="3" t="s">
        <v>26</v>
      </c>
      <c r="E3837" s="3">
        <v>70569.954800015897</v>
      </c>
      <c r="F3837" s="3">
        <v>105</v>
      </c>
      <c r="G3837" s="3">
        <v>1686.8159653426701</v>
      </c>
      <c r="H3837" s="3">
        <v>3</v>
      </c>
      <c r="I3837" s="3">
        <v>1080.76712393909</v>
      </c>
      <c r="J3837" s="3">
        <v>36</v>
      </c>
      <c r="K3837" s="3">
        <v>251.39123685963801</v>
      </c>
      <c r="L3837" s="3">
        <v>3</v>
      </c>
      <c r="M3837" s="3">
        <v>2</v>
      </c>
      <c r="N3837" s="3">
        <v>4</v>
      </c>
      <c r="O3837" s="3">
        <v>423</v>
      </c>
      <c r="P3837" s="3">
        <v>2</v>
      </c>
      <c r="Q3837" s="3">
        <v>0</v>
      </c>
      <c r="R3837" s="3">
        <v>1</v>
      </c>
      <c r="S3837" s="3">
        <v>0</v>
      </c>
      <c r="T3837" s="3">
        <v>0</v>
      </c>
      <c r="U3837" s="3">
        <v>7444.1443212780196</v>
      </c>
      <c r="V3837" s="3">
        <v>1</v>
      </c>
      <c r="W3837" s="3" t="str">
        <f>IF(Bank_data3[[#This Row],[credit_risk]]=1,"High Risk","Low Risk")</f>
        <v>High Risk</v>
      </c>
      <c r="X3837" s="3" t="str">
        <f t="shared" si="413"/>
        <v>45-54</v>
      </c>
      <c r="Y3837" s="3" t="str">
        <f t="shared" si="414"/>
        <v>Middle Income</v>
      </c>
      <c r="Z3837" s="3" t="str">
        <f t="shared" si="415"/>
        <v>Poor</v>
      </c>
      <c r="AA3837" s="27">
        <f t="shared" si="416"/>
        <v>0</v>
      </c>
      <c r="AB3837" s="3" t="str">
        <f t="shared" si="417"/>
        <v>Medium</v>
      </c>
      <c r="AC3837" s="3" t="str">
        <f t="shared" si="418"/>
        <v>Low</v>
      </c>
      <c r="AD3837" s="3" t="str">
        <f t="shared" si="419"/>
        <v>No</v>
      </c>
    </row>
    <row r="3838" spans="1:30" ht="15" customHeight="1" x14ac:dyDescent="0.3">
      <c r="A3838" s="3" t="s">
        <v>3859</v>
      </c>
      <c r="B3838" s="3">
        <v>24</v>
      </c>
      <c r="C3838" s="3" t="s">
        <v>31</v>
      </c>
      <c r="D3838" s="3" t="s">
        <v>24</v>
      </c>
      <c r="E3838" s="3">
        <v>43832.819662741204</v>
      </c>
      <c r="F3838" s="3">
        <v>82</v>
      </c>
      <c r="G3838" s="3">
        <v>1151.9570303605001</v>
      </c>
      <c r="H3838" s="3">
        <v>9</v>
      </c>
      <c r="I3838" s="3">
        <v>530.16609668449701</v>
      </c>
      <c r="J3838" s="3">
        <v>7</v>
      </c>
      <c r="K3838" s="3">
        <v>648.13096831066503</v>
      </c>
      <c r="L3838" s="3">
        <v>11</v>
      </c>
      <c r="M3838" s="3">
        <v>11</v>
      </c>
      <c r="N3838" s="3">
        <v>7</v>
      </c>
      <c r="O3838" s="3">
        <v>604</v>
      </c>
      <c r="P3838" s="3">
        <v>4</v>
      </c>
      <c r="Q3838" s="3">
        <v>17366.840184097899</v>
      </c>
      <c r="R3838" s="3">
        <v>2</v>
      </c>
      <c r="S3838" s="3">
        <v>0</v>
      </c>
      <c r="T3838" s="3">
        <v>0</v>
      </c>
      <c r="U3838" s="3">
        <v>4281.04753423088</v>
      </c>
      <c r="V3838" s="3">
        <v>0</v>
      </c>
      <c r="W3838" s="3" t="str">
        <f>IF(Bank_data3[[#This Row],[credit_risk]]=1,"High Risk","Low Risk")</f>
        <v>Low Risk</v>
      </c>
      <c r="X3838" s="3" t="str">
        <f t="shared" si="413"/>
        <v>18-24</v>
      </c>
      <c r="Y3838" s="3" t="str">
        <f t="shared" si="414"/>
        <v>Low Income</v>
      </c>
      <c r="Z3838" s="3" t="str">
        <f t="shared" si="415"/>
        <v>Fair</v>
      </c>
      <c r="AA3838" s="27">
        <f t="shared" si="416"/>
        <v>0.39620632023497382</v>
      </c>
      <c r="AB3838" s="3" t="str">
        <f t="shared" si="417"/>
        <v>Medium</v>
      </c>
      <c r="AC3838" s="3" t="str">
        <f t="shared" si="418"/>
        <v>Medium</v>
      </c>
      <c r="AD3838" s="3" t="str">
        <f t="shared" si="419"/>
        <v>No</v>
      </c>
    </row>
    <row r="3839" spans="1:30" ht="15" customHeight="1" x14ac:dyDescent="0.3">
      <c r="A3839" s="3" t="s">
        <v>3860</v>
      </c>
      <c r="B3839" s="3">
        <v>36</v>
      </c>
      <c r="C3839" s="3" t="s">
        <v>23</v>
      </c>
      <c r="D3839" s="3" t="s">
        <v>33</v>
      </c>
      <c r="E3839" s="3">
        <v>66492.328333458805</v>
      </c>
      <c r="F3839" s="3">
        <v>65</v>
      </c>
      <c r="G3839" s="3">
        <v>501.79014802243103</v>
      </c>
      <c r="H3839" s="3">
        <v>10</v>
      </c>
      <c r="I3839" s="3">
        <v>489.23627690789198</v>
      </c>
      <c r="J3839" s="3">
        <v>3</v>
      </c>
      <c r="K3839" s="3">
        <v>793.08556113564703</v>
      </c>
      <c r="L3839" s="3">
        <v>52</v>
      </c>
      <c r="M3839" s="3">
        <v>1</v>
      </c>
      <c r="N3839" s="3">
        <v>1</v>
      </c>
      <c r="O3839" s="3">
        <v>697</v>
      </c>
      <c r="P3839" s="3">
        <v>3</v>
      </c>
      <c r="Q3839" s="3">
        <v>18201.125632413099</v>
      </c>
      <c r="R3839" s="3">
        <v>5</v>
      </c>
      <c r="S3839" s="3">
        <v>1</v>
      </c>
      <c r="T3839" s="3">
        <v>0</v>
      </c>
      <c r="U3839" s="3">
        <v>9256.6743566528003</v>
      </c>
      <c r="V3839" s="3">
        <v>1</v>
      </c>
      <c r="W3839" s="3" t="str">
        <f>IF(Bank_data3[[#This Row],[credit_risk]]=1,"High Risk","Low Risk")</f>
        <v>High Risk</v>
      </c>
      <c r="X3839" s="3" t="str">
        <f t="shared" si="413"/>
        <v>35-44</v>
      </c>
      <c r="Y3839" s="3" t="str">
        <f t="shared" si="414"/>
        <v>Middle Income</v>
      </c>
      <c r="Z3839" s="3" t="str">
        <f t="shared" si="415"/>
        <v>Good</v>
      </c>
      <c r="AA3839" s="27">
        <f t="shared" si="416"/>
        <v>0.27373271606815325</v>
      </c>
      <c r="AB3839" s="3" t="str">
        <f t="shared" si="417"/>
        <v>Low</v>
      </c>
      <c r="AC3839" s="3" t="str">
        <f t="shared" si="418"/>
        <v>High</v>
      </c>
      <c r="AD3839" s="3" t="str">
        <f t="shared" si="419"/>
        <v>No</v>
      </c>
    </row>
    <row r="3840" spans="1:30" ht="15" customHeight="1" x14ac:dyDescent="0.3">
      <c r="A3840" s="3" t="s">
        <v>3861</v>
      </c>
      <c r="B3840" s="3">
        <v>56</v>
      </c>
      <c r="C3840" s="3" t="s">
        <v>23</v>
      </c>
      <c r="D3840" s="3" t="s">
        <v>24</v>
      </c>
      <c r="E3840" s="3">
        <v>65208.7155517805</v>
      </c>
      <c r="F3840" s="3">
        <v>59</v>
      </c>
      <c r="G3840" s="3">
        <v>1504.18014492354</v>
      </c>
      <c r="H3840" s="3">
        <v>5</v>
      </c>
      <c r="I3840" s="3">
        <v>1137.71596556398</v>
      </c>
      <c r="J3840" s="3">
        <v>28</v>
      </c>
      <c r="K3840" s="3">
        <v>310.44821745326499</v>
      </c>
      <c r="L3840" s="3">
        <v>60</v>
      </c>
      <c r="M3840" s="3">
        <v>1</v>
      </c>
      <c r="N3840" s="3">
        <v>3</v>
      </c>
      <c r="O3840" s="3">
        <v>577</v>
      </c>
      <c r="P3840" s="3">
        <v>5</v>
      </c>
      <c r="Q3840" s="3">
        <v>9224.3654612124101</v>
      </c>
      <c r="R3840" s="3">
        <v>6</v>
      </c>
      <c r="S3840" s="3">
        <v>0</v>
      </c>
      <c r="T3840" s="3">
        <v>0</v>
      </c>
      <c r="U3840" s="3">
        <v>8577.0314193937102</v>
      </c>
      <c r="V3840" s="3">
        <v>1</v>
      </c>
      <c r="W3840" s="3" t="str">
        <f>IF(Bank_data3[[#This Row],[credit_risk]]=1,"High Risk","Low Risk")</f>
        <v>High Risk</v>
      </c>
      <c r="X3840" s="3" t="str">
        <f t="shared" si="413"/>
        <v>55+</v>
      </c>
      <c r="Y3840" s="3" t="str">
        <f t="shared" si="414"/>
        <v>Middle Income</v>
      </c>
      <c r="Z3840" s="3" t="str">
        <f t="shared" si="415"/>
        <v>Poor</v>
      </c>
      <c r="AA3840" s="27">
        <f t="shared" si="416"/>
        <v>0.14145908845402097</v>
      </c>
      <c r="AB3840" s="3" t="str">
        <f t="shared" si="417"/>
        <v>Medium</v>
      </c>
      <c r="AC3840" s="3" t="str">
        <f t="shared" si="418"/>
        <v>High</v>
      </c>
      <c r="AD3840" s="3" t="str">
        <f t="shared" si="419"/>
        <v>No</v>
      </c>
    </row>
    <row r="3841" spans="1:30" ht="15" customHeight="1" x14ac:dyDescent="0.3">
      <c r="A3841" s="3" t="s">
        <v>3862</v>
      </c>
      <c r="B3841" s="3">
        <v>55</v>
      </c>
      <c r="C3841" s="3" t="s">
        <v>23</v>
      </c>
      <c r="D3841" s="3" t="s">
        <v>26</v>
      </c>
      <c r="E3841" s="3">
        <v>47380.190474484101</v>
      </c>
      <c r="F3841" s="3">
        <v>31</v>
      </c>
      <c r="G3841" s="3">
        <v>4818.3160402670801</v>
      </c>
      <c r="H3841" s="3">
        <v>11</v>
      </c>
      <c r="I3841" s="3">
        <v>79.226002078688097</v>
      </c>
      <c r="J3841" s="3">
        <v>30</v>
      </c>
      <c r="K3841" s="3">
        <v>433.91817923418</v>
      </c>
      <c r="L3841" s="3">
        <v>18</v>
      </c>
      <c r="M3841" s="3">
        <v>11</v>
      </c>
      <c r="N3841" s="3">
        <v>3</v>
      </c>
      <c r="O3841" s="3">
        <v>457</v>
      </c>
      <c r="P3841" s="3">
        <v>2</v>
      </c>
      <c r="Q3841" s="3">
        <v>4102.3067806681502</v>
      </c>
      <c r="R3841" s="3">
        <v>3</v>
      </c>
      <c r="S3841" s="3">
        <v>0</v>
      </c>
      <c r="T3841" s="3">
        <v>0</v>
      </c>
      <c r="U3841" s="3">
        <v>500</v>
      </c>
      <c r="V3841" s="3">
        <v>1</v>
      </c>
      <c r="W3841" s="3" t="str">
        <f>IF(Bank_data3[[#This Row],[credit_risk]]=1,"High Risk","Low Risk")</f>
        <v>High Risk</v>
      </c>
      <c r="X3841" s="3" t="str">
        <f t="shared" si="413"/>
        <v>55+</v>
      </c>
      <c r="Y3841" s="3" t="str">
        <f t="shared" si="414"/>
        <v>Low Income</v>
      </c>
      <c r="Z3841" s="3" t="str">
        <f t="shared" si="415"/>
        <v>Poor</v>
      </c>
      <c r="AA3841" s="27">
        <f t="shared" si="416"/>
        <v>8.658274142813728E-2</v>
      </c>
      <c r="AB3841" s="3" t="str">
        <f t="shared" si="417"/>
        <v>Medium</v>
      </c>
      <c r="AC3841" s="3" t="str">
        <f t="shared" si="418"/>
        <v>Medium</v>
      </c>
      <c r="AD3841" s="3" t="str">
        <f t="shared" si="419"/>
        <v>No</v>
      </c>
    </row>
    <row r="3842" spans="1:30" ht="15" customHeight="1" x14ac:dyDescent="0.3">
      <c r="A3842" s="3" t="s">
        <v>3863</v>
      </c>
      <c r="B3842" s="3">
        <v>38</v>
      </c>
      <c r="C3842" s="3" t="s">
        <v>31</v>
      </c>
      <c r="D3842" s="3" t="s">
        <v>33</v>
      </c>
      <c r="E3842" s="3">
        <v>24868.520311174099</v>
      </c>
      <c r="F3842" s="3">
        <v>131</v>
      </c>
      <c r="G3842" s="3">
        <v>841.51999244160095</v>
      </c>
      <c r="H3842" s="3">
        <v>9</v>
      </c>
      <c r="I3842" s="3">
        <v>772.77712914665199</v>
      </c>
      <c r="J3842" s="3">
        <v>1</v>
      </c>
      <c r="K3842" s="3">
        <v>778.38624281538</v>
      </c>
      <c r="L3842" s="3">
        <v>55</v>
      </c>
      <c r="M3842" s="3">
        <v>4</v>
      </c>
      <c r="N3842" s="3">
        <v>4</v>
      </c>
      <c r="O3842" s="3">
        <v>302</v>
      </c>
      <c r="P3842" s="3">
        <v>3</v>
      </c>
      <c r="Q3842" s="3">
        <v>3912.91640886406</v>
      </c>
      <c r="R3842" s="3">
        <v>4</v>
      </c>
      <c r="S3842" s="3">
        <v>0</v>
      </c>
      <c r="T3842" s="3">
        <v>0</v>
      </c>
      <c r="U3842" s="3">
        <v>12473.585420937199</v>
      </c>
      <c r="V3842" s="3">
        <v>1</v>
      </c>
      <c r="W3842" s="3" t="str">
        <f>IF(Bank_data3[[#This Row],[credit_risk]]=1,"High Risk","Low Risk")</f>
        <v>High Risk</v>
      </c>
      <c r="X3842" s="3" t="str">
        <f t="shared" si="413"/>
        <v>35-44</v>
      </c>
      <c r="Y3842" s="3" t="str">
        <f t="shared" si="414"/>
        <v>Low Income</v>
      </c>
      <c r="Z3842" s="3" t="str">
        <f t="shared" si="415"/>
        <v>Poor</v>
      </c>
      <c r="AA3842" s="27">
        <f t="shared" si="416"/>
        <v>0.15734415879604549</v>
      </c>
      <c r="AB3842" s="3" t="str">
        <f t="shared" si="417"/>
        <v>Low</v>
      </c>
      <c r="AC3842" s="3" t="str">
        <f t="shared" si="418"/>
        <v>High</v>
      </c>
      <c r="AD3842" s="3" t="str">
        <f t="shared" si="419"/>
        <v>No</v>
      </c>
    </row>
    <row r="3843" spans="1:30" ht="15" customHeight="1" x14ac:dyDescent="0.3">
      <c r="A3843" s="3" t="s">
        <v>3864</v>
      </c>
      <c r="B3843" s="3">
        <v>46</v>
      </c>
      <c r="C3843" s="3" t="s">
        <v>23</v>
      </c>
      <c r="D3843" s="3" t="s">
        <v>33</v>
      </c>
      <c r="E3843" s="3">
        <v>50228.4517540288</v>
      </c>
      <c r="F3843" s="3">
        <v>126</v>
      </c>
      <c r="G3843" s="3">
        <v>1386.19197546691</v>
      </c>
      <c r="H3843" s="3">
        <v>11</v>
      </c>
      <c r="I3843" s="3">
        <v>40.106467855243203</v>
      </c>
      <c r="J3843" s="3">
        <v>24</v>
      </c>
      <c r="K3843" s="3">
        <v>0</v>
      </c>
      <c r="L3843" s="3">
        <v>8</v>
      </c>
      <c r="M3843" s="3">
        <v>15</v>
      </c>
      <c r="N3843" s="3">
        <v>5</v>
      </c>
      <c r="O3843" s="3">
        <v>630</v>
      </c>
      <c r="P3843" s="3">
        <v>3</v>
      </c>
      <c r="Q3843" s="3">
        <v>12349.957069113099</v>
      </c>
      <c r="R3843" s="3">
        <v>1</v>
      </c>
      <c r="S3843" s="3">
        <v>0</v>
      </c>
      <c r="T3843" s="3">
        <v>0</v>
      </c>
      <c r="U3843" s="3">
        <v>2394.3115651891699</v>
      </c>
      <c r="V3843" s="3">
        <v>0</v>
      </c>
      <c r="W3843" s="3" t="str">
        <f>IF(Bank_data3[[#This Row],[credit_risk]]=1,"High Risk","Low Risk")</f>
        <v>Low Risk</v>
      </c>
      <c r="X3843" s="3" t="str">
        <f t="shared" si="413"/>
        <v>45-54</v>
      </c>
      <c r="Y3843" s="3" t="str">
        <f t="shared" si="414"/>
        <v>Middle Income</v>
      </c>
      <c r="Z3843" s="3" t="str">
        <f t="shared" si="415"/>
        <v>Fair</v>
      </c>
      <c r="AA3843" s="27">
        <f t="shared" si="416"/>
        <v>0.24587572656213746</v>
      </c>
      <c r="AB3843" s="3" t="str">
        <f t="shared" si="417"/>
        <v>Medium</v>
      </c>
      <c r="AC3843" s="3" t="str">
        <f t="shared" si="418"/>
        <v>Low</v>
      </c>
      <c r="AD3843" s="3" t="str">
        <f t="shared" si="419"/>
        <v>No</v>
      </c>
    </row>
    <row r="3844" spans="1:30" ht="15" customHeight="1" x14ac:dyDescent="0.3">
      <c r="A3844" s="3" t="s">
        <v>3865</v>
      </c>
      <c r="B3844" s="3">
        <v>53</v>
      </c>
      <c r="C3844" s="3" t="s">
        <v>31</v>
      </c>
      <c r="D3844" s="3" t="s">
        <v>33</v>
      </c>
      <c r="E3844" s="3">
        <v>70470.558439550296</v>
      </c>
      <c r="F3844" s="3">
        <v>212</v>
      </c>
      <c r="G3844" s="3">
        <v>2509.1083664663001</v>
      </c>
      <c r="H3844" s="3">
        <v>2</v>
      </c>
      <c r="I3844" s="3">
        <v>834.59522793632698</v>
      </c>
      <c r="J3844" s="3">
        <v>37</v>
      </c>
      <c r="K3844" s="3">
        <v>621.74856902579302</v>
      </c>
      <c r="L3844" s="3">
        <v>24</v>
      </c>
      <c r="M3844" s="3">
        <v>4</v>
      </c>
      <c r="N3844" s="3">
        <v>8</v>
      </c>
      <c r="O3844" s="3">
        <v>309</v>
      </c>
      <c r="P3844" s="3">
        <v>0</v>
      </c>
      <c r="Q3844" s="3">
        <v>5640.1412712621204</v>
      </c>
      <c r="R3844" s="3">
        <v>6</v>
      </c>
      <c r="S3844" s="3">
        <v>0</v>
      </c>
      <c r="T3844" s="3">
        <v>0</v>
      </c>
      <c r="U3844" s="3">
        <v>8010.70153700833</v>
      </c>
      <c r="V3844" s="3">
        <v>1</v>
      </c>
      <c r="W3844" s="3" t="str">
        <f>IF(Bank_data3[[#This Row],[credit_risk]]=1,"High Risk","Low Risk")</f>
        <v>High Risk</v>
      </c>
      <c r="X3844" s="3" t="str">
        <f t="shared" si="413"/>
        <v>45-54</v>
      </c>
      <c r="Y3844" s="3" t="str">
        <f t="shared" si="414"/>
        <v>Middle Income</v>
      </c>
      <c r="Z3844" s="3" t="str">
        <f t="shared" si="415"/>
        <v>Poor</v>
      </c>
      <c r="AA3844" s="27">
        <f t="shared" si="416"/>
        <v>8.0035427505519743E-2</v>
      </c>
      <c r="AB3844" s="3" t="str">
        <f t="shared" si="417"/>
        <v>Medium</v>
      </c>
      <c r="AC3844" s="3" t="str">
        <f t="shared" si="418"/>
        <v>Medium</v>
      </c>
      <c r="AD3844" s="3" t="str">
        <f t="shared" si="419"/>
        <v>No</v>
      </c>
    </row>
    <row r="3845" spans="1:30" ht="15" customHeight="1" x14ac:dyDescent="0.3">
      <c r="A3845" s="3" t="s">
        <v>3866</v>
      </c>
      <c r="B3845" s="3">
        <v>30</v>
      </c>
      <c r="C3845" s="3" t="s">
        <v>23</v>
      </c>
      <c r="D3845" s="3" t="s">
        <v>33</v>
      </c>
      <c r="E3845" s="3">
        <v>64755.825250558803</v>
      </c>
      <c r="F3845" s="3">
        <v>61</v>
      </c>
      <c r="G3845" s="3">
        <v>2918.4994692559799</v>
      </c>
      <c r="H3845" s="3">
        <v>9</v>
      </c>
      <c r="I3845" s="3">
        <v>1098.9245877491801</v>
      </c>
      <c r="J3845" s="3">
        <v>2</v>
      </c>
      <c r="K3845" s="3">
        <v>949.528852145006</v>
      </c>
      <c r="L3845" s="3">
        <v>53</v>
      </c>
      <c r="M3845" s="3">
        <v>2</v>
      </c>
      <c r="N3845" s="3">
        <v>4</v>
      </c>
      <c r="O3845" s="3">
        <v>878</v>
      </c>
      <c r="P3845" s="3">
        <v>1</v>
      </c>
      <c r="Q3845" s="3">
        <v>11943.4741791877</v>
      </c>
      <c r="R3845" s="3">
        <v>4</v>
      </c>
      <c r="S3845" s="3">
        <v>0</v>
      </c>
      <c r="T3845" s="3">
        <v>0</v>
      </c>
      <c r="U3845" s="3">
        <v>6221.6280105536798</v>
      </c>
      <c r="V3845" s="3">
        <v>1</v>
      </c>
      <c r="W3845" s="3" t="str">
        <f>IF(Bank_data3[[#This Row],[credit_risk]]=1,"High Risk","Low Risk")</f>
        <v>High Risk</v>
      </c>
      <c r="X3845" s="3" t="str">
        <f t="shared" si="413"/>
        <v>25-34</v>
      </c>
      <c r="Y3845" s="3" t="str">
        <f t="shared" si="414"/>
        <v>Middle Income</v>
      </c>
      <c r="Z3845" s="3" t="str">
        <f t="shared" si="415"/>
        <v>Excellent</v>
      </c>
      <c r="AA3845" s="27">
        <f t="shared" si="416"/>
        <v>0.18443860661145131</v>
      </c>
      <c r="AB3845" s="3" t="str">
        <f t="shared" si="417"/>
        <v>Medium</v>
      </c>
      <c r="AC3845" s="3" t="str">
        <f t="shared" si="418"/>
        <v>High</v>
      </c>
      <c r="AD3845" s="3" t="str">
        <f t="shared" si="419"/>
        <v>No</v>
      </c>
    </row>
    <row r="3846" spans="1:30" ht="15" customHeight="1" x14ac:dyDescent="0.3">
      <c r="A3846" s="3" t="s">
        <v>3867</v>
      </c>
      <c r="B3846" s="3">
        <v>64</v>
      </c>
      <c r="C3846" s="3" t="s">
        <v>23</v>
      </c>
      <c r="D3846" s="3" t="s">
        <v>26</v>
      </c>
      <c r="E3846" s="3">
        <v>80784.507040111697</v>
      </c>
      <c r="F3846" s="3">
        <v>194</v>
      </c>
      <c r="G3846" s="3">
        <v>1033.36831792458</v>
      </c>
      <c r="H3846" s="3">
        <v>5</v>
      </c>
      <c r="I3846" s="3">
        <v>897.79543711127099</v>
      </c>
      <c r="J3846" s="3">
        <v>45</v>
      </c>
      <c r="K3846" s="3">
        <v>0</v>
      </c>
      <c r="L3846" s="3">
        <v>46</v>
      </c>
      <c r="M3846" s="3">
        <v>5</v>
      </c>
      <c r="N3846" s="3">
        <v>9</v>
      </c>
      <c r="O3846" s="3">
        <v>861</v>
      </c>
      <c r="P3846" s="3">
        <v>4</v>
      </c>
      <c r="Q3846" s="3">
        <v>13040.103341187099</v>
      </c>
      <c r="R3846" s="3">
        <v>0</v>
      </c>
      <c r="S3846" s="3">
        <v>0</v>
      </c>
      <c r="T3846" s="3">
        <v>0</v>
      </c>
      <c r="U3846" s="3">
        <v>8774.1251828142904</v>
      </c>
      <c r="V3846" s="3">
        <v>0</v>
      </c>
      <c r="W3846" s="3" t="str">
        <f>IF(Bank_data3[[#This Row],[credit_risk]]=1,"High Risk","Low Risk")</f>
        <v>Low Risk</v>
      </c>
      <c r="X3846" s="3" t="str">
        <f t="shared" si="413"/>
        <v>55+</v>
      </c>
      <c r="Y3846" s="3" t="str">
        <f t="shared" si="414"/>
        <v>Middle Income</v>
      </c>
      <c r="Z3846" s="3" t="str">
        <f t="shared" si="415"/>
        <v>Excellent</v>
      </c>
      <c r="AA3846" s="27">
        <f t="shared" si="416"/>
        <v>0.16141836868190995</v>
      </c>
      <c r="AB3846" s="3" t="str">
        <f t="shared" si="417"/>
        <v>Medium</v>
      </c>
      <c r="AC3846" s="3" t="str">
        <f t="shared" si="418"/>
        <v>High</v>
      </c>
      <c r="AD3846" s="3" t="str">
        <f t="shared" si="419"/>
        <v>No</v>
      </c>
    </row>
    <row r="3847" spans="1:30" ht="15" customHeight="1" x14ac:dyDescent="0.3">
      <c r="A3847" s="3" t="s">
        <v>3868</v>
      </c>
      <c r="B3847" s="3">
        <v>66</v>
      </c>
      <c r="C3847" s="3" t="s">
        <v>23</v>
      </c>
      <c r="D3847" s="3" t="s">
        <v>33</v>
      </c>
      <c r="E3847" s="3">
        <v>41172.796281683099</v>
      </c>
      <c r="F3847" s="3">
        <v>88</v>
      </c>
      <c r="G3847" s="3">
        <v>2271.6922511621901</v>
      </c>
      <c r="H3847" s="3">
        <v>6</v>
      </c>
      <c r="I3847" s="3">
        <v>1128.33827563971</v>
      </c>
      <c r="J3847" s="3">
        <v>41</v>
      </c>
      <c r="K3847" s="3">
        <v>769.34466099996996</v>
      </c>
      <c r="L3847" s="3">
        <v>40</v>
      </c>
      <c r="M3847" s="3">
        <v>18</v>
      </c>
      <c r="N3847" s="3">
        <v>7</v>
      </c>
      <c r="O3847" s="3">
        <v>496</v>
      </c>
      <c r="P3847" s="3">
        <v>1</v>
      </c>
      <c r="Q3847" s="3">
        <v>13715.303525191801</v>
      </c>
      <c r="R3847" s="3">
        <v>2</v>
      </c>
      <c r="S3847" s="3">
        <v>0</v>
      </c>
      <c r="T3847" s="3">
        <v>0</v>
      </c>
      <c r="U3847" s="3">
        <v>5699.1122452915297</v>
      </c>
      <c r="V3847" s="3">
        <v>1</v>
      </c>
      <c r="W3847" s="3" t="str">
        <f>IF(Bank_data3[[#This Row],[credit_risk]]=1,"High Risk","Low Risk")</f>
        <v>High Risk</v>
      </c>
      <c r="X3847" s="3" t="str">
        <f t="shared" ref="X3847:X3910" si="420">_xlfn.IFS(B3847&lt;25,"18-24",B3847&lt;35,"25-34",B3847&lt;45,"35-44",B3847&lt;55,"45-54",TRUE(),"55+")</f>
        <v>55+</v>
      </c>
      <c r="Y3847" s="3" t="str">
        <f t="shared" ref="Y3847:Y3910" si="421">_xlfn.IFS(E3847&lt;50000,"Low Income",E3847&lt;100000,"Middle Income",TRUE(),"High Income")</f>
        <v>Low Income</v>
      </c>
      <c r="Z3847" s="3" t="str">
        <f t="shared" ref="Z3847:Z3910" si="422">_xlfn.IFS(O3847&lt;580,"Poor",O3847&lt;670,"Fair",O3847&lt;740,"Good",O3847&lt;800,"Very Good",TRUE(),"Excellent")</f>
        <v>Poor</v>
      </c>
      <c r="AA3847" s="27">
        <f t="shared" ref="AA3847:AA3910" si="423">IF(E3847=0,0,Q3847/E3847)</f>
        <v>0.33311566771804246</v>
      </c>
      <c r="AB3847" s="3" t="str">
        <f t="shared" ref="AB3847:AB3910" si="424">_xlfn.IFS(G3847&lt;1000,"Low",G3847&lt;5000,"Medium",TRUE(),"High")</f>
        <v>Medium</v>
      </c>
      <c r="AC3847" s="3" t="str">
        <f t="shared" ref="AC3847:AC3910" si="425">_xlfn.IFS(L3847&lt;10,"Low",L3847&lt;30,"Medium",TRUE(),"High")</f>
        <v>High</v>
      </c>
      <c r="AD3847" s="3" t="str">
        <f t="shared" ref="AD3847:AD3910" si="426">IF(AND(E3847&gt;=100000,O3847&gt;=750),"Yes","No")</f>
        <v>No</v>
      </c>
    </row>
    <row r="3848" spans="1:30" ht="15" customHeight="1" x14ac:dyDescent="0.3">
      <c r="A3848" s="3" t="s">
        <v>3869</v>
      </c>
      <c r="B3848" s="3">
        <v>31</v>
      </c>
      <c r="C3848" s="3" t="s">
        <v>31</v>
      </c>
      <c r="D3848" s="3" t="s">
        <v>24</v>
      </c>
      <c r="E3848" s="3">
        <v>64027.408509180197</v>
      </c>
      <c r="F3848" s="3">
        <v>202</v>
      </c>
      <c r="G3848" s="3">
        <v>2133.0015437381999</v>
      </c>
      <c r="H3848" s="3">
        <v>10</v>
      </c>
      <c r="I3848" s="3">
        <v>1487.68942958097</v>
      </c>
      <c r="J3848" s="3">
        <v>42</v>
      </c>
      <c r="K3848" s="3">
        <v>706.24568112221095</v>
      </c>
      <c r="L3848" s="3">
        <v>50</v>
      </c>
      <c r="M3848" s="3">
        <v>11</v>
      </c>
      <c r="N3848" s="3">
        <v>4</v>
      </c>
      <c r="O3848" s="3">
        <v>741</v>
      </c>
      <c r="P3848" s="3">
        <v>3</v>
      </c>
      <c r="Q3848" s="3">
        <v>20977.287903755601</v>
      </c>
      <c r="R3848" s="3">
        <v>1</v>
      </c>
      <c r="S3848" s="3">
        <v>0</v>
      </c>
      <c r="T3848" s="3">
        <v>0</v>
      </c>
      <c r="U3848" s="3">
        <v>9300.2361366660098</v>
      </c>
      <c r="V3848" s="3">
        <v>0</v>
      </c>
      <c r="W3848" s="3" t="str">
        <f>IF(Bank_data3[[#This Row],[credit_risk]]=1,"High Risk","Low Risk")</f>
        <v>Low Risk</v>
      </c>
      <c r="X3848" s="3" t="str">
        <f t="shared" si="420"/>
        <v>25-34</v>
      </c>
      <c r="Y3848" s="3" t="str">
        <f t="shared" si="421"/>
        <v>Middle Income</v>
      </c>
      <c r="Z3848" s="3" t="str">
        <f t="shared" si="422"/>
        <v>Very Good</v>
      </c>
      <c r="AA3848" s="27">
        <f t="shared" si="423"/>
        <v>0.32762981342198</v>
      </c>
      <c r="AB3848" s="3" t="str">
        <f t="shared" si="424"/>
        <v>Medium</v>
      </c>
      <c r="AC3848" s="3" t="str">
        <f t="shared" si="425"/>
        <v>High</v>
      </c>
      <c r="AD3848" s="3" t="str">
        <f t="shared" si="426"/>
        <v>No</v>
      </c>
    </row>
    <row r="3849" spans="1:30" ht="15" customHeight="1" x14ac:dyDescent="0.3">
      <c r="A3849" s="3" t="s">
        <v>3870</v>
      </c>
      <c r="B3849" s="3">
        <v>40</v>
      </c>
      <c r="C3849" s="3" t="s">
        <v>31</v>
      </c>
      <c r="D3849" s="3" t="s">
        <v>33</v>
      </c>
      <c r="E3849" s="3">
        <v>31886.820430917</v>
      </c>
      <c r="F3849" s="3">
        <v>73</v>
      </c>
      <c r="G3849" s="3">
        <v>1094.93782764965</v>
      </c>
      <c r="H3849" s="3">
        <v>0</v>
      </c>
      <c r="I3849" s="3">
        <v>749.761546958297</v>
      </c>
      <c r="J3849" s="3">
        <v>4</v>
      </c>
      <c r="K3849" s="3">
        <v>486.55111986518301</v>
      </c>
      <c r="L3849" s="3">
        <v>49</v>
      </c>
      <c r="M3849" s="3">
        <v>7</v>
      </c>
      <c r="N3849" s="3">
        <v>2</v>
      </c>
      <c r="O3849" s="3">
        <v>314</v>
      </c>
      <c r="P3849" s="3">
        <v>3</v>
      </c>
      <c r="Q3849" s="3">
        <v>20197.652936772101</v>
      </c>
      <c r="R3849" s="3">
        <v>5</v>
      </c>
      <c r="S3849" s="3">
        <v>0</v>
      </c>
      <c r="T3849" s="3">
        <v>0</v>
      </c>
      <c r="U3849" s="3">
        <v>13882.924511077999</v>
      </c>
      <c r="V3849" s="3">
        <v>1</v>
      </c>
      <c r="W3849" s="3" t="str">
        <f>IF(Bank_data3[[#This Row],[credit_risk]]=1,"High Risk","Low Risk")</f>
        <v>High Risk</v>
      </c>
      <c r="X3849" s="3" t="str">
        <f t="shared" si="420"/>
        <v>35-44</v>
      </c>
      <c r="Y3849" s="3" t="str">
        <f t="shared" si="421"/>
        <v>Low Income</v>
      </c>
      <c r="Z3849" s="3" t="str">
        <f t="shared" si="422"/>
        <v>Poor</v>
      </c>
      <c r="AA3849" s="27">
        <f t="shared" si="423"/>
        <v>0.63341696236319467</v>
      </c>
      <c r="AB3849" s="3" t="str">
        <f t="shared" si="424"/>
        <v>Medium</v>
      </c>
      <c r="AC3849" s="3" t="str">
        <f t="shared" si="425"/>
        <v>High</v>
      </c>
      <c r="AD3849" s="3" t="str">
        <f t="shared" si="426"/>
        <v>No</v>
      </c>
    </row>
    <row r="3850" spans="1:30" ht="15" customHeight="1" x14ac:dyDescent="0.3">
      <c r="A3850" s="3" t="s">
        <v>3871</v>
      </c>
      <c r="B3850" s="3">
        <v>30</v>
      </c>
      <c r="C3850" s="3" t="s">
        <v>23</v>
      </c>
      <c r="D3850" s="3" t="s">
        <v>26</v>
      </c>
      <c r="E3850" s="3">
        <v>53628.511291526498</v>
      </c>
      <c r="F3850" s="3">
        <v>91</v>
      </c>
      <c r="G3850" s="3">
        <v>1999.9671772279301</v>
      </c>
      <c r="H3850" s="3">
        <v>5</v>
      </c>
      <c r="I3850" s="3">
        <v>1782.6777741476101</v>
      </c>
      <c r="J3850" s="3">
        <v>21</v>
      </c>
      <c r="K3850" s="3">
        <v>602.46336864809803</v>
      </c>
      <c r="L3850" s="3">
        <v>6</v>
      </c>
      <c r="M3850" s="3">
        <v>5</v>
      </c>
      <c r="N3850" s="3">
        <v>5</v>
      </c>
      <c r="O3850" s="3">
        <v>421</v>
      </c>
      <c r="P3850" s="3">
        <v>4</v>
      </c>
      <c r="Q3850" s="3">
        <v>13283.7636830135</v>
      </c>
      <c r="R3850" s="3">
        <v>5</v>
      </c>
      <c r="S3850" s="3">
        <v>0</v>
      </c>
      <c r="T3850" s="3">
        <v>0</v>
      </c>
      <c r="U3850" s="3">
        <v>5752.5619594440504</v>
      </c>
      <c r="V3850" s="3">
        <v>1</v>
      </c>
      <c r="W3850" s="3" t="str">
        <f>IF(Bank_data3[[#This Row],[credit_risk]]=1,"High Risk","Low Risk")</f>
        <v>High Risk</v>
      </c>
      <c r="X3850" s="3" t="str">
        <f t="shared" si="420"/>
        <v>25-34</v>
      </c>
      <c r="Y3850" s="3" t="str">
        <f t="shared" si="421"/>
        <v>Middle Income</v>
      </c>
      <c r="Z3850" s="3" t="str">
        <f t="shared" si="422"/>
        <v>Poor</v>
      </c>
      <c r="AA3850" s="27">
        <f t="shared" si="423"/>
        <v>0.24769965384275702</v>
      </c>
      <c r="AB3850" s="3" t="str">
        <f t="shared" si="424"/>
        <v>Medium</v>
      </c>
      <c r="AC3850" s="3" t="str">
        <f t="shared" si="425"/>
        <v>Low</v>
      </c>
      <c r="AD3850" s="3" t="str">
        <f t="shared" si="426"/>
        <v>No</v>
      </c>
    </row>
    <row r="3851" spans="1:30" ht="15" customHeight="1" x14ac:dyDescent="0.3">
      <c r="A3851" s="3" t="s">
        <v>3872</v>
      </c>
      <c r="B3851" s="3">
        <v>58</v>
      </c>
      <c r="C3851" s="3" t="s">
        <v>28</v>
      </c>
      <c r="D3851" s="3" t="s">
        <v>33</v>
      </c>
      <c r="E3851" s="3">
        <v>69897.423293869695</v>
      </c>
      <c r="F3851" s="3">
        <v>224</v>
      </c>
      <c r="G3851" s="3">
        <v>1361.5427600979499</v>
      </c>
      <c r="H3851" s="3">
        <v>9</v>
      </c>
      <c r="I3851" s="3">
        <v>874.43448465955396</v>
      </c>
      <c r="J3851" s="3">
        <v>15</v>
      </c>
      <c r="K3851" s="3">
        <v>561.41548822014397</v>
      </c>
      <c r="L3851" s="3">
        <v>26</v>
      </c>
      <c r="M3851" s="3">
        <v>13</v>
      </c>
      <c r="N3851" s="3">
        <v>3</v>
      </c>
      <c r="O3851" s="3">
        <v>859</v>
      </c>
      <c r="P3851" s="3">
        <v>1</v>
      </c>
      <c r="Q3851" s="3">
        <v>16366.243801577901</v>
      </c>
      <c r="R3851" s="3">
        <v>3</v>
      </c>
      <c r="S3851" s="3">
        <v>0</v>
      </c>
      <c r="T3851" s="3">
        <v>0</v>
      </c>
      <c r="U3851" s="3">
        <v>6243.5597497662902</v>
      </c>
      <c r="V3851" s="3">
        <v>0</v>
      </c>
      <c r="W3851" s="3" t="str">
        <f>IF(Bank_data3[[#This Row],[credit_risk]]=1,"High Risk","Low Risk")</f>
        <v>Low Risk</v>
      </c>
      <c r="X3851" s="3" t="str">
        <f t="shared" si="420"/>
        <v>55+</v>
      </c>
      <c r="Y3851" s="3" t="str">
        <f t="shared" si="421"/>
        <v>Middle Income</v>
      </c>
      <c r="Z3851" s="3" t="str">
        <f t="shared" si="422"/>
        <v>Excellent</v>
      </c>
      <c r="AA3851" s="27">
        <f t="shared" si="423"/>
        <v>0.23414659697496018</v>
      </c>
      <c r="AB3851" s="3" t="str">
        <f t="shared" si="424"/>
        <v>Medium</v>
      </c>
      <c r="AC3851" s="3" t="str">
        <f t="shared" si="425"/>
        <v>Medium</v>
      </c>
      <c r="AD3851" s="3" t="str">
        <f t="shared" si="426"/>
        <v>No</v>
      </c>
    </row>
    <row r="3852" spans="1:30" ht="15" customHeight="1" x14ac:dyDescent="0.3">
      <c r="A3852" s="3" t="s">
        <v>3873</v>
      </c>
      <c r="B3852" s="3">
        <v>47</v>
      </c>
      <c r="C3852" s="3" t="s">
        <v>31</v>
      </c>
      <c r="D3852" s="3" t="s">
        <v>26</v>
      </c>
      <c r="E3852" s="3">
        <v>66315.642573218807</v>
      </c>
      <c r="F3852" s="3">
        <v>100</v>
      </c>
      <c r="G3852" s="3">
        <v>998.57866606897096</v>
      </c>
      <c r="H3852" s="3">
        <v>0</v>
      </c>
      <c r="I3852" s="3">
        <v>1132.20777194163</v>
      </c>
      <c r="J3852" s="3">
        <v>8</v>
      </c>
      <c r="K3852" s="3">
        <v>363.941279500056</v>
      </c>
      <c r="L3852" s="3">
        <v>47</v>
      </c>
      <c r="M3852" s="3">
        <v>2</v>
      </c>
      <c r="N3852" s="3">
        <v>4</v>
      </c>
      <c r="O3852" s="3">
        <v>305</v>
      </c>
      <c r="P3852" s="3">
        <v>0</v>
      </c>
      <c r="Q3852" s="3">
        <v>14742.403387833499</v>
      </c>
      <c r="R3852" s="3">
        <v>5</v>
      </c>
      <c r="S3852" s="3">
        <v>0</v>
      </c>
      <c r="T3852" s="3">
        <v>0</v>
      </c>
      <c r="U3852" s="3">
        <v>4848.1686085369302</v>
      </c>
      <c r="V3852" s="3">
        <v>1</v>
      </c>
      <c r="W3852" s="3" t="str">
        <f>IF(Bank_data3[[#This Row],[credit_risk]]=1,"High Risk","Low Risk")</f>
        <v>High Risk</v>
      </c>
      <c r="X3852" s="3" t="str">
        <f t="shared" si="420"/>
        <v>45-54</v>
      </c>
      <c r="Y3852" s="3" t="str">
        <f t="shared" si="421"/>
        <v>Middle Income</v>
      </c>
      <c r="Z3852" s="3" t="str">
        <f t="shared" si="422"/>
        <v>Poor</v>
      </c>
      <c r="AA3852" s="27">
        <f t="shared" si="423"/>
        <v>0.22230657527832107</v>
      </c>
      <c r="AB3852" s="3" t="str">
        <f t="shared" si="424"/>
        <v>Low</v>
      </c>
      <c r="AC3852" s="3" t="str">
        <f t="shared" si="425"/>
        <v>High</v>
      </c>
      <c r="AD3852" s="3" t="str">
        <f t="shared" si="426"/>
        <v>No</v>
      </c>
    </row>
    <row r="3853" spans="1:30" ht="15" customHeight="1" x14ac:dyDescent="0.3">
      <c r="A3853" s="3" t="s">
        <v>3874</v>
      </c>
      <c r="B3853" s="3">
        <v>24</v>
      </c>
      <c r="C3853" s="3" t="s">
        <v>31</v>
      </c>
      <c r="D3853" s="3" t="s">
        <v>26</v>
      </c>
      <c r="E3853" s="3">
        <v>51855.314754633597</v>
      </c>
      <c r="F3853" s="3">
        <v>46</v>
      </c>
      <c r="G3853" s="3">
        <v>2875.2524023282899</v>
      </c>
      <c r="H3853" s="3">
        <v>6</v>
      </c>
      <c r="I3853" s="3">
        <v>586.12804990222605</v>
      </c>
      <c r="J3853" s="3">
        <v>47</v>
      </c>
      <c r="K3853" s="3">
        <v>809.28917435486005</v>
      </c>
      <c r="L3853" s="3">
        <v>54</v>
      </c>
      <c r="M3853" s="3">
        <v>10</v>
      </c>
      <c r="N3853" s="3">
        <v>7</v>
      </c>
      <c r="O3853" s="3">
        <v>815</v>
      </c>
      <c r="P3853" s="3">
        <v>1</v>
      </c>
      <c r="Q3853" s="3">
        <v>21171.156331540002</v>
      </c>
      <c r="R3853" s="3">
        <v>2</v>
      </c>
      <c r="S3853" s="3">
        <v>0</v>
      </c>
      <c r="T3853" s="3">
        <v>0</v>
      </c>
      <c r="U3853" s="3">
        <v>9424.6798314724492</v>
      </c>
      <c r="V3853" s="3">
        <v>0</v>
      </c>
      <c r="W3853" s="3" t="str">
        <f>IF(Bank_data3[[#This Row],[credit_risk]]=1,"High Risk","Low Risk")</f>
        <v>Low Risk</v>
      </c>
      <c r="X3853" s="3" t="str">
        <f t="shared" si="420"/>
        <v>18-24</v>
      </c>
      <c r="Y3853" s="3" t="str">
        <f t="shared" si="421"/>
        <v>Middle Income</v>
      </c>
      <c r="Z3853" s="3" t="str">
        <f t="shared" si="422"/>
        <v>Excellent</v>
      </c>
      <c r="AA3853" s="27">
        <f t="shared" si="423"/>
        <v>0.40827360573774601</v>
      </c>
      <c r="AB3853" s="3" t="str">
        <f t="shared" si="424"/>
        <v>Medium</v>
      </c>
      <c r="AC3853" s="3" t="str">
        <f t="shared" si="425"/>
        <v>High</v>
      </c>
      <c r="AD3853" s="3" t="str">
        <f t="shared" si="426"/>
        <v>No</v>
      </c>
    </row>
    <row r="3854" spans="1:30" ht="15" customHeight="1" x14ac:dyDescent="0.3">
      <c r="A3854" s="3" t="s">
        <v>3875</v>
      </c>
      <c r="B3854" s="3">
        <v>36</v>
      </c>
      <c r="C3854" s="3" t="s">
        <v>23</v>
      </c>
      <c r="D3854" s="3" t="s">
        <v>24</v>
      </c>
      <c r="E3854" s="3">
        <v>45175.061073896803</v>
      </c>
      <c r="F3854" s="3">
        <v>178</v>
      </c>
      <c r="G3854" s="3">
        <v>2019.4654480438701</v>
      </c>
      <c r="H3854" s="3">
        <v>9</v>
      </c>
      <c r="I3854" s="3">
        <v>1366.75989287074</v>
      </c>
      <c r="J3854" s="3">
        <v>8</v>
      </c>
      <c r="K3854" s="3">
        <v>498.43504264473802</v>
      </c>
      <c r="L3854" s="3">
        <v>62</v>
      </c>
      <c r="M3854" s="3">
        <v>6</v>
      </c>
      <c r="N3854" s="3">
        <v>3</v>
      </c>
      <c r="O3854" s="3">
        <v>578</v>
      </c>
      <c r="P3854" s="3">
        <v>2</v>
      </c>
      <c r="Q3854" s="3">
        <v>13250.613922427099</v>
      </c>
      <c r="R3854" s="3">
        <v>0</v>
      </c>
      <c r="S3854" s="3">
        <v>0</v>
      </c>
      <c r="T3854" s="3">
        <v>0</v>
      </c>
      <c r="U3854" s="3">
        <v>6826.9152309512801</v>
      </c>
      <c r="V3854" s="3">
        <v>1</v>
      </c>
      <c r="W3854" s="3" t="str">
        <f>IF(Bank_data3[[#This Row],[credit_risk]]=1,"High Risk","Low Risk")</f>
        <v>High Risk</v>
      </c>
      <c r="X3854" s="3" t="str">
        <f t="shared" si="420"/>
        <v>35-44</v>
      </c>
      <c r="Y3854" s="3" t="str">
        <f t="shared" si="421"/>
        <v>Low Income</v>
      </c>
      <c r="Z3854" s="3" t="str">
        <f t="shared" si="422"/>
        <v>Poor</v>
      </c>
      <c r="AA3854" s="27">
        <f t="shared" si="423"/>
        <v>0.29331701180772973</v>
      </c>
      <c r="AB3854" s="3" t="str">
        <f t="shared" si="424"/>
        <v>Medium</v>
      </c>
      <c r="AC3854" s="3" t="str">
        <f t="shared" si="425"/>
        <v>High</v>
      </c>
      <c r="AD3854" s="3" t="str">
        <f t="shared" si="426"/>
        <v>No</v>
      </c>
    </row>
    <row r="3855" spans="1:30" ht="15" customHeight="1" x14ac:dyDescent="0.3">
      <c r="A3855" s="3" t="s">
        <v>3876</v>
      </c>
      <c r="B3855" s="3">
        <v>39</v>
      </c>
      <c r="C3855" s="3" t="s">
        <v>28</v>
      </c>
      <c r="D3855" s="3" t="s">
        <v>33</v>
      </c>
      <c r="E3855" s="3">
        <v>32093.042155353101</v>
      </c>
      <c r="F3855" s="3">
        <v>235</v>
      </c>
      <c r="G3855" s="3">
        <v>154.56016172706401</v>
      </c>
      <c r="H3855" s="3">
        <v>4</v>
      </c>
      <c r="I3855" s="3">
        <v>1164.59856948992</v>
      </c>
      <c r="J3855" s="3">
        <v>48</v>
      </c>
      <c r="K3855" s="3">
        <v>598.404455697348</v>
      </c>
      <c r="L3855" s="3">
        <v>5</v>
      </c>
      <c r="M3855" s="3">
        <v>8</v>
      </c>
      <c r="N3855" s="3">
        <v>6</v>
      </c>
      <c r="O3855" s="3">
        <v>355</v>
      </c>
      <c r="P3855" s="3">
        <v>1</v>
      </c>
      <c r="Q3855" s="3">
        <v>17935.209370928202</v>
      </c>
      <c r="R3855" s="3">
        <v>5</v>
      </c>
      <c r="S3855" s="3">
        <v>0</v>
      </c>
      <c r="T3855" s="3">
        <v>1</v>
      </c>
      <c r="U3855" s="3">
        <v>8535.0034258812502</v>
      </c>
      <c r="V3855" s="3">
        <v>1</v>
      </c>
      <c r="W3855" s="3" t="str">
        <f>IF(Bank_data3[[#This Row],[credit_risk]]=1,"High Risk","Low Risk")</f>
        <v>High Risk</v>
      </c>
      <c r="X3855" s="3" t="str">
        <f t="shared" si="420"/>
        <v>35-44</v>
      </c>
      <c r="Y3855" s="3" t="str">
        <f t="shared" si="421"/>
        <v>Low Income</v>
      </c>
      <c r="Z3855" s="3" t="str">
        <f t="shared" si="422"/>
        <v>Poor</v>
      </c>
      <c r="AA3855" s="27">
        <f t="shared" si="423"/>
        <v>0.55885039766903555</v>
      </c>
      <c r="AB3855" s="3" t="str">
        <f t="shared" si="424"/>
        <v>Low</v>
      </c>
      <c r="AC3855" s="3" t="str">
        <f t="shared" si="425"/>
        <v>Low</v>
      </c>
      <c r="AD3855" s="3" t="str">
        <f t="shared" si="426"/>
        <v>No</v>
      </c>
    </row>
    <row r="3856" spans="1:30" ht="15" customHeight="1" x14ac:dyDescent="0.3">
      <c r="A3856" s="3" t="s">
        <v>3877</v>
      </c>
      <c r="B3856" s="3">
        <v>60</v>
      </c>
      <c r="C3856" s="3" t="s">
        <v>23</v>
      </c>
      <c r="D3856" s="3" t="s">
        <v>33</v>
      </c>
      <c r="E3856" s="3">
        <v>45936.0810911156</v>
      </c>
      <c r="F3856" s="3">
        <v>118</v>
      </c>
      <c r="G3856" s="3">
        <v>1397.8228478261201</v>
      </c>
      <c r="H3856" s="3">
        <v>9</v>
      </c>
      <c r="I3856" s="3">
        <v>1315.0079558988</v>
      </c>
      <c r="J3856" s="3">
        <v>11</v>
      </c>
      <c r="K3856" s="3">
        <v>259.98445222407702</v>
      </c>
      <c r="L3856" s="3">
        <v>34</v>
      </c>
      <c r="M3856" s="3">
        <v>10</v>
      </c>
      <c r="N3856" s="3">
        <v>2</v>
      </c>
      <c r="O3856" s="3">
        <v>314</v>
      </c>
      <c r="P3856" s="3">
        <v>3</v>
      </c>
      <c r="Q3856" s="3">
        <v>25638.309354209799</v>
      </c>
      <c r="R3856" s="3">
        <v>7</v>
      </c>
      <c r="S3856" s="3">
        <v>0</v>
      </c>
      <c r="T3856" s="3">
        <v>0</v>
      </c>
      <c r="U3856" s="3">
        <v>2736.2122347845602</v>
      </c>
      <c r="V3856" s="3">
        <v>1</v>
      </c>
      <c r="W3856" s="3" t="str">
        <f>IF(Bank_data3[[#This Row],[credit_risk]]=1,"High Risk","Low Risk")</f>
        <v>High Risk</v>
      </c>
      <c r="X3856" s="3" t="str">
        <f t="shared" si="420"/>
        <v>55+</v>
      </c>
      <c r="Y3856" s="3" t="str">
        <f t="shared" si="421"/>
        <v>Low Income</v>
      </c>
      <c r="Z3856" s="3" t="str">
        <f t="shared" si="422"/>
        <v>Poor</v>
      </c>
      <c r="AA3856" s="27">
        <f t="shared" si="423"/>
        <v>0.55813009610801234</v>
      </c>
      <c r="AB3856" s="3" t="str">
        <f t="shared" si="424"/>
        <v>Medium</v>
      </c>
      <c r="AC3856" s="3" t="str">
        <f t="shared" si="425"/>
        <v>High</v>
      </c>
      <c r="AD3856" s="3" t="str">
        <f t="shared" si="426"/>
        <v>No</v>
      </c>
    </row>
    <row r="3857" spans="1:30" ht="15" customHeight="1" x14ac:dyDescent="0.3">
      <c r="A3857" s="3" t="s">
        <v>3878</v>
      </c>
      <c r="B3857" s="3">
        <v>65</v>
      </c>
      <c r="C3857" s="3" t="s">
        <v>31</v>
      </c>
      <c r="D3857" s="3" t="s">
        <v>33</v>
      </c>
      <c r="E3857" s="3">
        <v>26416.330852302901</v>
      </c>
      <c r="F3857" s="3">
        <v>77</v>
      </c>
      <c r="G3857" s="3">
        <v>1084.40918803513</v>
      </c>
      <c r="H3857" s="3">
        <v>3</v>
      </c>
      <c r="I3857" s="3">
        <v>819.07654762088396</v>
      </c>
      <c r="J3857" s="3">
        <v>46</v>
      </c>
      <c r="K3857" s="3">
        <v>0</v>
      </c>
      <c r="L3857" s="3">
        <v>31</v>
      </c>
      <c r="M3857" s="3">
        <v>12</v>
      </c>
      <c r="N3857" s="3">
        <v>3</v>
      </c>
      <c r="O3857" s="3">
        <v>687</v>
      </c>
      <c r="P3857" s="3">
        <v>4</v>
      </c>
      <c r="Q3857" s="3">
        <v>14948.812648204401</v>
      </c>
      <c r="R3857" s="3">
        <v>6</v>
      </c>
      <c r="S3857" s="3">
        <v>0</v>
      </c>
      <c r="T3857" s="3">
        <v>0</v>
      </c>
      <c r="U3857" s="3">
        <v>8259.7888712952008</v>
      </c>
      <c r="V3857" s="3">
        <v>1</v>
      </c>
      <c r="W3857" s="3" t="str">
        <f>IF(Bank_data3[[#This Row],[credit_risk]]=1,"High Risk","Low Risk")</f>
        <v>High Risk</v>
      </c>
      <c r="X3857" s="3" t="str">
        <f t="shared" si="420"/>
        <v>55+</v>
      </c>
      <c r="Y3857" s="3" t="str">
        <f t="shared" si="421"/>
        <v>Low Income</v>
      </c>
      <c r="Z3857" s="3" t="str">
        <f t="shared" si="422"/>
        <v>Good</v>
      </c>
      <c r="AA3857" s="27">
        <f t="shared" si="423"/>
        <v>0.56589284604985957</v>
      </c>
      <c r="AB3857" s="3" t="str">
        <f t="shared" si="424"/>
        <v>Medium</v>
      </c>
      <c r="AC3857" s="3" t="str">
        <f t="shared" si="425"/>
        <v>High</v>
      </c>
      <c r="AD3857" s="3" t="str">
        <f t="shared" si="426"/>
        <v>No</v>
      </c>
    </row>
    <row r="3858" spans="1:30" ht="15" customHeight="1" x14ac:dyDescent="0.3">
      <c r="A3858" s="3" t="s">
        <v>3879</v>
      </c>
      <c r="B3858" s="3">
        <v>31</v>
      </c>
      <c r="C3858" s="3" t="s">
        <v>31</v>
      </c>
      <c r="D3858" s="3" t="s">
        <v>24</v>
      </c>
      <c r="E3858" s="3">
        <v>43822.507131240403</v>
      </c>
      <c r="F3858" s="3">
        <v>145</v>
      </c>
      <c r="G3858" s="3">
        <v>1331.48234614941</v>
      </c>
      <c r="H3858" s="3">
        <v>0</v>
      </c>
      <c r="I3858" s="3">
        <v>360.603852465849</v>
      </c>
      <c r="J3858" s="3">
        <v>41</v>
      </c>
      <c r="K3858" s="3">
        <v>205.290820878847</v>
      </c>
      <c r="L3858" s="3">
        <v>77</v>
      </c>
      <c r="M3858" s="3">
        <v>17</v>
      </c>
      <c r="N3858" s="3">
        <v>7</v>
      </c>
      <c r="O3858" s="3">
        <v>390</v>
      </c>
      <c r="P3858" s="3">
        <v>2</v>
      </c>
      <c r="Q3858" s="3">
        <v>9552.1646344452092</v>
      </c>
      <c r="R3858" s="3">
        <v>6</v>
      </c>
      <c r="S3858" s="3">
        <v>0</v>
      </c>
      <c r="T3858" s="3">
        <v>0</v>
      </c>
      <c r="U3858" s="3">
        <v>500</v>
      </c>
      <c r="V3858" s="3">
        <v>1</v>
      </c>
      <c r="W3858" s="3" t="str">
        <f>IF(Bank_data3[[#This Row],[credit_risk]]=1,"High Risk","Low Risk")</f>
        <v>High Risk</v>
      </c>
      <c r="X3858" s="3" t="str">
        <f t="shared" si="420"/>
        <v>25-34</v>
      </c>
      <c r="Y3858" s="3" t="str">
        <f t="shared" si="421"/>
        <v>Low Income</v>
      </c>
      <c r="Z3858" s="3" t="str">
        <f t="shared" si="422"/>
        <v>Poor</v>
      </c>
      <c r="AA3858" s="27">
        <f t="shared" si="423"/>
        <v>0.21797394215347426</v>
      </c>
      <c r="AB3858" s="3" t="str">
        <f t="shared" si="424"/>
        <v>Medium</v>
      </c>
      <c r="AC3858" s="3" t="str">
        <f t="shared" si="425"/>
        <v>High</v>
      </c>
      <c r="AD3858" s="3" t="str">
        <f t="shared" si="426"/>
        <v>No</v>
      </c>
    </row>
    <row r="3859" spans="1:30" ht="15" customHeight="1" x14ac:dyDescent="0.3">
      <c r="A3859" s="3" t="s">
        <v>3880</v>
      </c>
      <c r="B3859" s="3">
        <v>25</v>
      </c>
      <c r="C3859" s="3" t="s">
        <v>23</v>
      </c>
      <c r="D3859" s="3" t="s">
        <v>24</v>
      </c>
      <c r="E3859" s="3">
        <v>17487.982123881899</v>
      </c>
      <c r="F3859" s="3">
        <v>165</v>
      </c>
      <c r="G3859" s="3">
        <v>1912.7654629926899</v>
      </c>
      <c r="H3859" s="3">
        <v>8</v>
      </c>
      <c r="I3859" s="3">
        <v>961.13910386889199</v>
      </c>
      <c r="J3859" s="3">
        <v>3</v>
      </c>
      <c r="K3859" s="3">
        <v>957.29339339001001</v>
      </c>
      <c r="L3859" s="3">
        <v>5</v>
      </c>
      <c r="M3859" s="3">
        <v>9</v>
      </c>
      <c r="N3859" s="3">
        <v>7</v>
      </c>
      <c r="O3859" s="3">
        <v>793</v>
      </c>
      <c r="P3859" s="3">
        <v>3</v>
      </c>
      <c r="Q3859" s="3">
        <v>9809.5598467452292</v>
      </c>
      <c r="R3859" s="3">
        <v>7</v>
      </c>
      <c r="S3859" s="3">
        <v>1</v>
      </c>
      <c r="T3859" s="3">
        <v>0</v>
      </c>
      <c r="U3859" s="3">
        <v>10289.7561361073</v>
      </c>
      <c r="V3859" s="3">
        <v>1</v>
      </c>
      <c r="W3859" s="3" t="str">
        <f>IF(Bank_data3[[#This Row],[credit_risk]]=1,"High Risk","Low Risk")</f>
        <v>High Risk</v>
      </c>
      <c r="X3859" s="3" t="str">
        <f t="shared" si="420"/>
        <v>25-34</v>
      </c>
      <c r="Y3859" s="3" t="str">
        <f t="shared" si="421"/>
        <v>Low Income</v>
      </c>
      <c r="Z3859" s="3" t="str">
        <f t="shared" si="422"/>
        <v>Very Good</v>
      </c>
      <c r="AA3859" s="27">
        <f t="shared" si="423"/>
        <v>0.56093148867925247</v>
      </c>
      <c r="AB3859" s="3" t="str">
        <f t="shared" si="424"/>
        <v>Medium</v>
      </c>
      <c r="AC3859" s="3" t="str">
        <f t="shared" si="425"/>
        <v>Low</v>
      </c>
      <c r="AD3859" s="3" t="str">
        <f t="shared" si="426"/>
        <v>No</v>
      </c>
    </row>
    <row r="3860" spans="1:30" ht="15" customHeight="1" x14ac:dyDescent="0.3">
      <c r="A3860" s="3" t="s">
        <v>3881</v>
      </c>
      <c r="B3860" s="3">
        <v>36</v>
      </c>
      <c r="C3860" s="3" t="s">
        <v>23</v>
      </c>
      <c r="D3860" s="3" t="s">
        <v>26</v>
      </c>
      <c r="E3860" s="3">
        <v>26263.989895484101</v>
      </c>
      <c r="F3860" s="3">
        <v>25</v>
      </c>
      <c r="G3860" s="3">
        <v>1734.72424846579</v>
      </c>
      <c r="H3860" s="3">
        <v>6</v>
      </c>
      <c r="I3860" s="3">
        <v>206.04306533677001</v>
      </c>
      <c r="J3860" s="3">
        <v>48</v>
      </c>
      <c r="K3860" s="3">
        <v>661.05074469431895</v>
      </c>
      <c r="L3860" s="3">
        <v>62</v>
      </c>
      <c r="M3860" s="3">
        <v>1</v>
      </c>
      <c r="N3860" s="3">
        <v>8</v>
      </c>
      <c r="O3860" s="3">
        <v>538</v>
      </c>
      <c r="P3860" s="3">
        <v>1</v>
      </c>
      <c r="Q3860" s="3">
        <v>8011.01991848327</v>
      </c>
      <c r="R3860" s="3">
        <v>5</v>
      </c>
      <c r="S3860" s="3">
        <v>0</v>
      </c>
      <c r="T3860" s="3">
        <v>0</v>
      </c>
      <c r="U3860" s="3">
        <v>5042.9940200411302</v>
      </c>
      <c r="V3860" s="3">
        <v>1</v>
      </c>
      <c r="W3860" s="3" t="str">
        <f>IF(Bank_data3[[#This Row],[credit_risk]]=1,"High Risk","Low Risk")</f>
        <v>High Risk</v>
      </c>
      <c r="X3860" s="3" t="str">
        <f t="shared" si="420"/>
        <v>35-44</v>
      </c>
      <c r="Y3860" s="3" t="str">
        <f t="shared" si="421"/>
        <v>Low Income</v>
      </c>
      <c r="Z3860" s="3" t="str">
        <f t="shared" si="422"/>
        <v>Poor</v>
      </c>
      <c r="AA3860" s="27">
        <f t="shared" si="423"/>
        <v>0.30501915171162575</v>
      </c>
      <c r="AB3860" s="3" t="str">
        <f t="shared" si="424"/>
        <v>Medium</v>
      </c>
      <c r="AC3860" s="3" t="str">
        <f t="shared" si="425"/>
        <v>High</v>
      </c>
      <c r="AD3860" s="3" t="str">
        <f t="shared" si="426"/>
        <v>No</v>
      </c>
    </row>
    <row r="3861" spans="1:30" ht="15" customHeight="1" x14ac:dyDescent="0.3">
      <c r="A3861" s="3" t="s">
        <v>3882</v>
      </c>
      <c r="B3861" s="3">
        <v>38</v>
      </c>
      <c r="C3861" s="3" t="s">
        <v>28</v>
      </c>
      <c r="D3861" s="3" t="s">
        <v>26</v>
      </c>
      <c r="E3861" s="3">
        <v>65350.506210022002</v>
      </c>
      <c r="F3861" s="3">
        <v>183</v>
      </c>
      <c r="G3861" s="3">
        <v>2647.2603182964099</v>
      </c>
      <c r="H3861" s="3">
        <v>1</v>
      </c>
      <c r="I3861" s="3">
        <v>682.33496873231695</v>
      </c>
      <c r="J3861" s="3">
        <v>17</v>
      </c>
      <c r="K3861" s="3">
        <v>391.98979887225602</v>
      </c>
      <c r="L3861" s="3">
        <v>17</v>
      </c>
      <c r="M3861" s="3">
        <v>6</v>
      </c>
      <c r="N3861" s="3">
        <v>3</v>
      </c>
      <c r="O3861" s="3">
        <v>820</v>
      </c>
      <c r="P3861" s="3">
        <v>4</v>
      </c>
      <c r="Q3861" s="3">
        <v>17005.448250822799</v>
      </c>
      <c r="R3861" s="3">
        <v>5</v>
      </c>
      <c r="S3861" s="3">
        <v>1</v>
      </c>
      <c r="T3861" s="3">
        <v>0</v>
      </c>
      <c r="U3861" s="3">
        <v>6198.5770718915601</v>
      </c>
      <c r="V3861" s="3">
        <v>1</v>
      </c>
      <c r="W3861" s="3" t="str">
        <f>IF(Bank_data3[[#This Row],[credit_risk]]=1,"High Risk","Low Risk")</f>
        <v>High Risk</v>
      </c>
      <c r="X3861" s="3" t="str">
        <f t="shared" si="420"/>
        <v>35-44</v>
      </c>
      <c r="Y3861" s="3" t="str">
        <f t="shared" si="421"/>
        <v>Middle Income</v>
      </c>
      <c r="Z3861" s="3" t="str">
        <f t="shared" si="422"/>
        <v>Excellent</v>
      </c>
      <c r="AA3861" s="27">
        <f t="shared" si="423"/>
        <v>0.26021907460320304</v>
      </c>
      <c r="AB3861" s="3" t="str">
        <f t="shared" si="424"/>
        <v>Medium</v>
      </c>
      <c r="AC3861" s="3" t="str">
        <f t="shared" si="425"/>
        <v>Medium</v>
      </c>
      <c r="AD3861" s="3" t="str">
        <f t="shared" si="426"/>
        <v>No</v>
      </c>
    </row>
    <row r="3862" spans="1:30" ht="15" customHeight="1" x14ac:dyDescent="0.3">
      <c r="A3862" s="3" t="s">
        <v>3883</v>
      </c>
      <c r="B3862" s="3">
        <v>45</v>
      </c>
      <c r="C3862" s="3" t="s">
        <v>28</v>
      </c>
      <c r="D3862" s="3" t="s">
        <v>26</v>
      </c>
      <c r="E3862" s="3">
        <v>63345.093647035799</v>
      </c>
      <c r="F3862" s="3">
        <v>47</v>
      </c>
      <c r="G3862" s="3">
        <v>2477.4803056330702</v>
      </c>
      <c r="H3862" s="3">
        <v>3</v>
      </c>
      <c r="I3862" s="3">
        <v>866.87815282128804</v>
      </c>
      <c r="J3862" s="3">
        <v>17</v>
      </c>
      <c r="K3862" s="3">
        <v>643.093250880033</v>
      </c>
      <c r="L3862" s="3">
        <v>30</v>
      </c>
      <c r="M3862" s="3">
        <v>14</v>
      </c>
      <c r="N3862" s="3">
        <v>9</v>
      </c>
      <c r="O3862" s="3">
        <v>516</v>
      </c>
      <c r="P3862" s="3">
        <v>2</v>
      </c>
      <c r="Q3862" s="3">
        <v>14612.5052327717</v>
      </c>
      <c r="R3862" s="3">
        <v>4</v>
      </c>
      <c r="S3862" s="3">
        <v>0</v>
      </c>
      <c r="T3862" s="3">
        <v>0</v>
      </c>
      <c r="U3862" s="3">
        <v>8564.6496779591398</v>
      </c>
      <c r="V3862" s="3">
        <v>1</v>
      </c>
      <c r="W3862" s="3" t="str">
        <f>IF(Bank_data3[[#This Row],[credit_risk]]=1,"High Risk","Low Risk")</f>
        <v>High Risk</v>
      </c>
      <c r="X3862" s="3" t="str">
        <f t="shared" si="420"/>
        <v>45-54</v>
      </c>
      <c r="Y3862" s="3" t="str">
        <f t="shared" si="421"/>
        <v>Middle Income</v>
      </c>
      <c r="Z3862" s="3" t="str">
        <f t="shared" si="422"/>
        <v>Poor</v>
      </c>
      <c r="AA3862" s="27">
        <f t="shared" si="423"/>
        <v>0.23068093188390898</v>
      </c>
      <c r="AB3862" s="3" t="str">
        <f t="shared" si="424"/>
        <v>Medium</v>
      </c>
      <c r="AC3862" s="3" t="str">
        <f t="shared" si="425"/>
        <v>High</v>
      </c>
      <c r="AD3862" s="3" t="str">
        <f t="shared" si="426"/>
        <v>No</v>
      </c>
    </row>
    <row r="3863" spans="1:30" ht="15" customHeight="1" x14ac:dyDescent="0.3">
      <c r="A3863" s="3" t="s">
        <v>3884</v>
      </c>
      <c r="B3863" s="3">
        <v>67</v>
      </c>
      <c r="C3863" s="3" t="s">
        <v>31</v>
      </c>
      <c r="D3863" s="3" t="s">
        <v>24</v>
      </c>
      <c r="E3863" s="3">
        <v>44800.738902824603</v>
      </c>
      <c r="F3863" s="3">
        <v>215</v>
      </c>
      <c r="G3863" s="3">
        <v>528.88170309975305</v>
      </c>
      <c r="H3863" s="3">
        <v>3</v>
      </c>
      <c r="I3863" s="3">
        <v>1632.0285023787701</v>
      </c>
      <c r="J3863" s="3">
        <v>41</v>
      </c>
      <c r="K3863" s="3">
        <v>605.713373275241</v>
      </c>
      <c r="L3863" s="3">
        <v>51</v>
      </c>
      <c r="M3863" s="3">
        <v>9</v>
      </c>
      <c r="N3863" s="3">
        <v>3</v>
      </c>
      <c r="O3863" s="3">
        <v>484</v>
      </c>
      <c r="P3863" s="3">
        <v>1</v>
      </c>
      <c r="Q3863" s="3">
        <v>10287.4887753288</v>
      </c>
      <c r="R3863" s="3">
        <v>2</v>
      </c>
      <c r="S3863" s="3">
        <v>0</v>
      </c>
      <c r="T3863" s="3">
        <v>0</v>
      </c>
      <c r="U3863" s="3">
        <v>3238.82382859483</v>
      </c>
      <c r="V3863" s="3">
        <v>1</v>
      </c>
      <c r="W3863" s="3" t="str">
        <f>IF(Bank_data3[[#This Row],[credit_risk]]=1,"High Risk","Low Risk")</f>
        <v>High Risk</v>
      </c>
      <c r="X3863" s="3" t="str">
        <f t="shared" si="420"/>
        <v>55+</v>
      </c>
      <c r="Y3863" s="3" t="str">
        <f t="shared" si="421"/>
        <v>Low Income</v>
      </c>
      <c r="Z3863" s="3" t="str">
        <f t="shared" si="422"/>
        <v>Poor</v>
      </c>
      <c r="AA3863" s="27">
        <f t="shared" si="423"/>
        <v>0.2296276585447164</v>
      </c>
      <c r="AB3863" s="3" t="str">
        <f t="shared" si="424"/>
        <v>Low</v>
      </c>
      <c r="AC3863" s="3" t="str">
        <f t="shared" si="425"/>
        <v>High</v>
      </c>
      <c r="AD3863" s="3" t="str">
        <f t="shared" si="426"/>
        <v>No</v>
      </c>
    </row>
    <row r="3864" spans="1:30" ht="15" customHeight="1" x14ac:dyDescent="0.3">
      <c r="A3864" s="3" t="s">
        <v>3885</v>
      </c>
      <c r="B3864" s="3">
        <v>63</v>
      </c>
      <c r="C3864" s="3" t="s">
        <v>28</v>
      </c>
      <c r="D3864" s="3" t="s">
        <v>24</v>
      </c>
      <c r="E3864" s="3">
        <v>51165.838213153402</v>
      </c>
      <c r="F3864" s="3">
        <v>94</v>
      </c>
      <c r="G3864" s="3">
        <v>1421.34897418831</v>
      </c>
      <c r="H3864" s="3">
        <v>7</v>
      </c>
      <c r="I3864" s="3">
        <v>911.49201417967902</v>
      </c>
      <c r="J3864" s="3">
        <v>42</v>
      </c>
      <c r="K3864" s="3">
        <v>49.774196038304602</v>
      </c>
      <c r="L3864" s="3">
        <v>15</v>
      </c>
      <c r="M3864" s="3">
        <v>11</v>
      </c>
      <c r="N3864" s="3">
        <v>4</v>
      </c>
      <c r="O3864" s="3">
        <v>494</v>
      </c>
      <c r="P3864" s="3">
        <v>2</v>
      </c>
      <c r="Q3864" s="3">
        <v>21691.095886544299</v>
      </c>
      <c r="R3864" s="3">
        <v>6</v>
      </c>
      <c r="S3864" s="3">
        <v>0</v>
      </c>
      <c r="T3864" s="3">
        <v>0</v>
      </c>
      <c r="U3864" s="3">
        <v>3373.7369026449101</v>
      </c>
      <c r="V3864" s="3">
        <v>1</v>
      </c>
      <c r="W3864" s="3" t="str">
        <f>IF(Bank_data3[[#This Row],[credit_risk]]=1,"High Risk","Low Risk")</f>
        <v>High Risk</v>
      </c>
      <c r="X3864" s="3" t="str">
        <f t="shared" si="420"/>
        <v>55+</v>
      </c>
      <c r="Y3864" s="3" t="str">
        <f t="shared" si="421"/>
        <v>Middle Income</v>
      </c>
      <c r="Z3864" s="3" t="str">
        <f t="shared" si="422"/>
        <v>Poor</v>
      </c>
      <c r="AA3864" s="27">
        <f t="shared" si="423"/>
        <v>0.42393707684765503</v>
      </c>
      <c r="AB3864" s="3" t="str">
        <f t="shared" si="424"/>
        <v>Medium</v>
      </c>
      <c r="AC3864" s="3" t="str">
        <f t="shared" si="425"/>
        <v>Medium</v>
      </c>
      <c r="AD3864" s="3" t="str">
        <f t="shared" si="426"/>
        <v>No</v>
      </c>
    </row>
    <row r="3865" spans="1:30" ht="15" customHeight="1" x14ac:dyDescent="0.3">
      <c r="A3865" s="3" t="s">
        <v>3886</v>
      </c>
      <c r="B3865" s="3">
        <v>63</v>
      </c>
      <c r="C3865" s="3" t="s">
        <v>28</v>
      </c>
      <c r="D3865" s="3" t="s">
        <v>24</v>
      </c>
      <c r="E3865" s="3">
        <v>53580.122102285197</v>
      </c>
      <c r="F3865" s="3">
        <v>15</v>
      </c>
      <c r="G3865" s="3">
        <v>10</v>
      </c>
      <c r="H3865" s="3">
        <v>1</v>
      </c>
      <c r="I3865" s="3">
        <v>848.83811417906395</v>
      </c>
      <c r="J3865" s="3">
        <v>32</v>
      </c>
      <c r="K3865" s="3">
        <v>712.47081571165904</v>
      </c>
      <c r="L3865" s="3">
        <v>55</v>
      </c>
      <c r="M3865" s="3">
        <v>19</v>
      </c>
      <c r="N3865" s="3">
        <v>4</v>
      </c>
      <c r="O3865" s="3">
        <v>338</v>
      </c>
      <c r="P3865" s="3">
        <v>0</v>
      </c>
      <c r="Q3865" s="3">
        <v>10079.294256187801</v>
      </c>
      <c r="R3865" s="3">
        <v>4</v>
      </c>
      <c r="S3865" s="3">
        <v>0</v>
      </c>
      <c r="T3865" s="3">
        <v>0</v>
      </c>
      <c r="U3865" s="3">
        <v>18778.949867801599</v>
      </c>
      <c r="V3865" s="3">
        <v>1</v>
      </c>
      <c r="W3865" s="3" t="str">
        <f>IF(Bank_data3[[#This Row],[credit_risk]]=1,"High Risk","Low Risk")</f>
        <v>High Risk</v>
      </c>
      <c r="X3865" s="3" t="str">
        <f t="shared" si="420"/>
        <v>55+</v>
      </c>
      <c r="Y3865" s="3" t="str">
        <f t="shared" si="421"/>
        <v>Middle Income</v>
      </c>
      <c r="Z3865" s="3" t="str">
        <f t="shared" si="422"/>
        <v>Poor</v>
      </c>
      <c r="AA3865" s="27">
        <f t="shared" si="423"/>
        <v>0.18811629874501384</v>
      </c>
      <c r="AB3865" s="3" t="str">
        <f t="shared" si="424"/>
        <v>Low</v>
      </c>
      <c r="AC3865" s="3" t="str">
        <f t="shared" si="425"/>
        <v>High</v>
      </c>
      <c r="AD3865" s="3" t="str">
        <f t="shared" si="426"/>
        <v>No</v>
      </c>
    </row>
    <row r="3866" spans="1:30" ht="15" customHeight="1" x14ac:dyDescent="0.3">
      <c r="A3866" s="3" t="s">
        <v>3887</v>
      </c>
      <c r="B3866" s="3">
        <v>51</v>
      </c>
      <c r="C3866" s="3" t="s">
        <v>31</v>
      </c>
      <c r="D3866" s="3" t="s">
        <v>26</v>
      </c>
      <c r="E3866" s="3">
        <v>58285.911020201303</v>
      </c>
      <c r="F3866" s="3">
        <v>36</v>
      </c>
      <c r="G3866" s="3">
        <v>702.65031177173205</v>
      </c>
      <c r="H3866" s="3">
        <v>10</v>
      </c>
      <c r="I3866" s="3">
        <v>777.938651587648</v>
      </c>
      <c r="J3866" s="3">
        <v>41</v>
      </c>
      <c r="K3866" s="3">
        <v>22.973777399013802</v>
      </c>
      <c r="L3866" s="3">
        <v>66</v>
      </c>
      <c r="M3866" s="3">
        <v>8</v>
      </c>
      <c r="N3866" s="3">
        <v>2</v>
      </c>
      <c r="O3866" s="3">
        <v>339</v>
      </c>
      <c r="P3866" s="3">
        <v>0</v>
      </c>
      <c r="Q3866" s="3">
        <v>13014.399049080301</v>
      </c>
      <c r="R3866" s="3">
        <v>5</v>
      </c>
      <c r="S3866" s="3">
        <v>0</v>
      </c>
      <c r="T3866" s="3">
        <v>0</v>
      </c>
      <c r="U3866" s="3">
        <v>7925.59806373838</v>
      </c>
      <c r="V3866" s="3">
        <v>1</v>
      </c>
      <c r="W3866" s="3" t="str">
        <f>IF(Bank_data3[[#This Row],[credit_risk]]=1,"High Risk","Low Risk")</f>
        <v>High Risk</v>
      </c>
      <c r="X3866" s="3" t="str">
        <f t="shared" si="420"/>
        <v>45-54</v>
      </c>
      <c r="Y3866" s="3" t="str">
        <f t="shared" si="421"/>
        <v>Middle Income</v>
      </c>
      <c r="Z3866" s="3" t="str">
        <f t="shared" si="422"/>
        <v>Poor</v>
      </c>
      <c r="AA3866" s="27">
        <f t="shared" si="423"/>
        <v>0.22328550452903864</v>
      </c>
      <c r="AB3866" s="3" t="str">
        <f t="shared" si="424"/>
        <v>Low</v>
      </c>
      <c r="AC3866" s="3" t="str">
        <f t="shared" si="425"/>
        <v>High</v>
      </c>
      <c r="AD3866" s="3" t="str">
        <f t="shared" si="426"/>
        <v>No</v>
      </c>
    </row>
    <row r="3867" spans="1:30" ht="15" customHeight="1" x14ac:dyDescent="0.3">
      <c r="A3867" s="3" t="s">
        <v>3888</v>
      </c>
      <c r="B3867" s="3">
        <v>25</v>
      </c>
      <c r="C3867" s="3" t="s">
        <v>31</v>
      </c>
      <c r="D3867" s="3" t="s">
        <v>24</v>
      </c>
      <c r="E3867" s="3">
        <v>56359.700730530501</v>
      </c>
      <c r="F3867" s="3">
        <v>168</v>
      </c>
      <c r="G3867" s="3">
        <v>10</v>
      </c>
      <c r="H3867" s="3">
        <v>4</v>
      </c>
      <c r="I3867" s="3">
        <v>330.26818333224401</v>
      </c>
      <c r="J3867" s="3">
        <v>2</v>
      </c>
      <c r="K3867" s="3">
        <v>342.81244376804398</v>
      </c>
      <c r="L3867" s="3">
        <v>61</v>
      </c>
      <c r="M3867" s="3">
        <v>18</v>
      </c>
      <c r="N3867" s="3">
        <v>0</v>
      </c>
      <c r="O3867" s="3">
        <v>315</v>
      </c>
      <c r="P3867" s="3">
        <v>4</v>
      </c>
      <c r="Q3867" s="3">
        <v>7753.9341828113402</v>
      </c>
      <c r="R3867" s="3">
        <v>1</v>
      </c>
      <c r="S3867" s="3">
        <v>0</v>
      </c>
      <c r="T3867" s="3">
        <v>0</v>
      </c>
      <c r="U3867" s="3">
        <v>12178.9120959272</v>
      </c>
      <c r="V3867" s="3">
        <v>1</v>
      </c>
      <c r="W3867" s="3" t="str">
        <f>IF(Bank_data3[[#This Row],[credit_risk]]=1,"High Risk","Low Risk")</f>
        <v>High Risk</v>
      </c>
      <c r="X3867" s="3" t="str">
        <f t="shared" si="420"/>
        <v>25-34</v>
      </c>
      <c r="Y3867" s="3" t="str">
        <f t="shared" si="421"/>
        <v>Middle Income</v>
      </c>
      <c r="Z3867" s="3" t="str">
        <f t="shared" si="422"/>
        <v>Poor</v>
      </c>
      <c r="AA3867" s="27">
        <f t="shared" si="423"/>
        <v>0.13757940660268575</v>
      </c>
      <c r="AB3867" s="3" t="str">
        <f t="shared" si="424"/>
        <v>Low</v>
      </c>
      <c r="AC3867" s="3" t="str">
        <f t="shared" si="425"/>
        <v>High</v>
      </c>
      <c r="AD3867" s="3" t="str">
        <f t="shared" si="426"/>
        <v>No</v>
      </c>
    </row>
    <row r="3868" spans="1:30" ht="15" customHeight="1" x14ac:dyDescent="0.3">
      <c r="A3868" s="3" t="s">
        <v>3889</v>
      </c>
      <c r="B3868" s="3">
        <v>55</v>
      </c>
      <c r="C3868" s="3" t="s">
        <v>31</v>
      </c>
      <c r="D3868" s="3" t="s">
        <v>26</v>
      </c>
      <c r="E3868" s="3">
        <v>25938.034191045601</v>
      </c>
      <c r="F3868" s="3">
        <v>72</v>
      </c>
      <c r="G3868" s="3">
        <v>245.60382147180101</v>
      </c>
      <c r="H3868" s="3">
        <v>9</v>
      </c>
      <c r="I3868" s="3">
        <v>830.03904400455303</v>
      </c>
      <c r="J3868" s="3">
        <v>37</v>
      </c>
      <c r="K3868" s="3">
        <v>254.967371489226</v>
      </c>
      <c r="L3868" s="3">
        <v>51</v>
      </c>
      <c r="M3868" s="3">
        <v>5</v>
      </c>
      <c r="N3868" s="3">
        <v>9</v>
      </c>
      <c r="O3868" s="3">
        <v>380</v>
      </c>
      <c r="P3868" s="3">
        <v>0</v>
      </c>
      <c r="Q3868" s="3">
        <v>11784.3177442492</v>
      </c>
      <c r="R3868" s="3">
        <v>5</v>
      </c>
      <c r="S3868" s="3">
        <v>0</v>
      </c>
      <c r="T3868" s="3">
        <v>0</v>
      </c>
      <c r="U3868" s="3">
        <v>5043.3916624849799</v>
      </c>
      <c r="V3868" s="3">
        <v>1</v>
      </c>
      <c r="W3868" s="3" t="str">
        <f>IF(Bank_data3[[#This Row],[credit_risk]]=1,"High Risk","Low Risk")</f>
        <v>High Risk</v>
      </c>
      <c r="X3868" s="3" t="str">
        <f t="shared" si="420"/>
        <v>55+</v>
      </c>
      <c r="Y3868" s="3" t="str">
        <f t="shared" si="421"/>
        <v>Low Income</v>
      </c>
      <c r="Z3868" s="3" t="str">
        <f t="shared" si="422"/>
        <v>Poor</v>
      </c>
      <c r="AA3868" s="27">
        <f t="shared" si="423"/>
        <v>0.45432578496320336</v>
      </c>
      <c r="AB3868" s="3" t="str">
        <f t="shared" si="424"/>
        <v>Low</v>
      </c>
      <c r="AC3868" s="3" t="str">
        <f t="shared" si="425"/>
        <v>High</v>
      </c>
      <c r="AD3868" s="3" t="str">
        <f t="shared" si="426"/>
        <v>No</v>
      </c>
    </row>
    <row r="3869" spans="1:30" ht="15" customHeight="1" x14ac:dyDescent="0.3">
      <c r="A3869" s="3" t="s">
        <v>3890</v>
      </c>
      <c r="B3869" s="3">
        <v>57</v>
      </c>
      <c r="C3869" s="3" t="s">
        <v>31</v>
      </c>
      <c r="D3869" s="3" t="s">
        <v>26</v>
      </c>
      <c r="E3869" s="3">
        <v>10000</v>
      </c>
      <c r="F3869" s="3">
        <v>110</v>
      </c>
      <c r="G3869" s="3">
        <v>2620.0824509726299</v>
      </c>
      <c r="H3869" s="3">
        <v>7</v>
      </c>
      <c r="I3869" s="3">
        <v>836.00893664786997</v>
      </c>
      <c r="J3869" s="3">
        <v>16</v>
      </c>
      <c r="K3869" s="3">
        <v>550.26757805837804</v>
      </c>
      <c r="L3869" s="3">
        <v>4</v>
      </c>
      <c r="M3869" s="3">
        <v>18</v>
      </c>
      <c r="N3869" s="3">
        <v>0</v>
      </c>
      <c r="O3869" s="3">
        <v>364</v>
      </c>
      <c r="P3869" s="3">
        <v>3</v>
      </c>
      <c r="Q3869" s="3">
        <v>7623.3015772303697</v>
      </c>
      <c r="R3869" s="3">
        <v>5</v>
      </c>
      <c r="S3869" s="3">
        <v>0</v>
      </c>
      <c r="T3869" s="3">
        <v>0</v>
      </c>
      <c r="U3869" s="3">
        <v>7200.4548355619499</v>
      </c>
      <c r="V3869" s="3">
        <v>1</v>
      </c>
      <c r="W3869" s="3" t="str">
        <f>IF(Bank_data3[[#This Row],[credit_risk]]=1,"High Risk","Low Risk")</f>
        <v>High Risk</v>
      </c>
      <c r="X3869" s="3" t="str">
        <f t="shared" si="420"/>
        <v>55+</v>
      </c>
      <c r="Y3869" s="3" t="str">
        <f t="shared" si="421"/>
        <v>Low Income</v>
      </c>
      <c r="Z3869" s="3" t="str">
        <f t="shared" si="422"/>
        <v>Poor</v>
      </c>
      <c r="AA3869" s="27">
        <f t="shared" si="423"/>
        <v>0.76233015772303703</v>
      </c>
      <c r="AB3869" s="3" t="str">
        <f t="shared" si="424"/>
        <v>Medium</v>
      </c>
      <c r="AC3869" s="3" t="str">
        <f t="shared" si="425"/>
        <v>Low</v>
      </c>
      <c r="AD3869" s="3" t="str">
        <f t="shared" si="426"/>
        <v>No</v>
      </c>
    </row>
    <row r="3870" spans="1:30" ht="15" customHeight="1" x14ac:dyDescent="0.3">
      <c r="A3870" s="3" t="s">
        <v>3891</v>
      </c>
      <c r="B3870" s="3">
        <v>30</v>
      </c>
      <c r="C3870" s="3" t="s">
        <v>23</v>
      </c>
      <c r="D3870" s="3" t="s">
        <v>33</v>
      </c>
      <c r="E3870" s="3">
        <v>31696.006115675998</v>
      </c>
      <c r="F3870" s="3">
        <v>198</v>
      </c>
      <c r="G3870" s="3">
        <v>2102.1668129587601</v>
      </c>
      <c r="H3870" s="3">
        <v>5</v>
      </c>
      <c r="I3870" s="3">
        <v>460.98702659119903</v>
      </c>
      <c r="J3870" s="3">
        <v>11</v>
      </c>
      <c r="K3870" s="3">
        <v>552.74562890128095</v>
      </c>
      <c r="L3870" s="3">
        <v>52</v>
      </c>
      <c r="M3870" s="3">
        <v>0</v>
      </c>
      <c r="N3870" s="3">
        <v>7</v>
      </c>
      <c r="O3870" s="3">
        <v>414</v>
      </c>
      <c r="P3870" s="3">
        <v>1</v>
      </c>
      <c r="Q3870" s="3">
        <v>11818.435977815599</v>
      </c>
      <c r="R3870" s="3">
        <v>0</v>
      </c>
      <c r="S3870" s="3">
        <v>0</v>
      </c>
      <c r="T3870" s="3">
        <v>0</v>
      </c>
      <c r="U3870" s="3">
        <v>4701.2633885359901</v>
      </c>
      <c r="V3870" s="3">
        <v>1</v>
      </c>
      <c r="W3870" s="3" t="str">
        <f>IF(Bank_data3[[#This Row],[credit_risk]]=1,"High Risk","Low Risk")</f>
        <v>High Risk</v>
      </c>
      <c r="X3870" s="3" t="str">
        <f t="shared" si="420"/>
        <v>25-34</v>
      </c>
      <c r="Y3870" s="3" t="str">
        <f t="shared" si="421"/>
        <v>Low Income</v>
      </c>
      <c r="Z3870" s="3" t="str">
        <f t="shared" si="422"/>
        <v>Poor</v>
      </c>
      <c r="AA3870" s="27">
        <f t="shared" si="423"/>
        <v>0.37286830191424392</v>
      </c>
      <c r="AB3870" s="3" t="str">
        <f t="shared" si="424"/>
        <v>Medium</v>
      </c>
      <c r="AC3870" s="3" t="str">
        <f t="shared" si="425"/>
        <v>High</v>
      </c>
      <c r="AD3870" s="3" t="str">
        <f t="shared" si="426"/>
        <v>No</v>
      </c>
    </row>
    <row r="3871" spans="1:30" ht="15" customHeight="1" x14ac:dyDescent="0.3">
      <c r="A3871" s="3" t="s">
        <v>3892</v>
      </c>
      <c r="B3871" s="3">
        <v>52</v>
      </c>
      <c r="C3871" s="3" t="s">
        <v>31</v>
      </c>
      <c r="D3871" s="3" t="s">
        <v>33</v>
      </c>
      <c r="E3871" s="3">
        <v>47222.0532341652</v>
      </c>
      <c r="F3871" s="3">
        <v>135</v>
      </c>
      <c r="G3871" s="3">
        <v>1993.6479346968599</v>
      </c>
      <c r="H3871" s="3">
        <v>3</v>
      </c>
      <c r="I3871" s="3">
        <v>384.63903495007202</v>
      </c>
      <c r="J3871" s="3">
        <v>10</v>
      </c>
      <c r="K3871" s="3">
        <v>0</v>
      </c>
      <c r="L3871" s="3">
        <v>79</v>
      </c>
      <c r="M3871" s="3">
        <v>1</v>
      </c>
      <c r="N3871" s="3">
        <v>3</v>
      </c>
      <c r="O3871" s="3">
        <v>861</v>
      </c>
      <c r="P3871" s="3">
        <v>2</v>
      </c>
      <c r="Q3871" s="3">
        <v>6146.4206507656099</v>
      </c>
      <c r="R3871" s="3">
        <v>3</v>
      </c>
      <c r="S3871" s="3">
        <v>0</v>
      </c>
      <c r="T3871" s="3">
        <v>0</v>
      </c>
      <c r="U3871" s="3">
        <v>14224.028975044799</v>
      </c>
      <c r="V3871" s="3">
        <v>0</v>
      </c>
      <c r="W3871" s="3" t="str">
        <f>IF(Bank_data3[[#This Row],[credit_risk]]=1,"High Risk","Low Risk")</f>
        <v>Low Risk</v>
      </c>
      <c r="X3871" s="3" t="str">
        <f t="shared" si="420"/>
        <v>45-54</v>
      </c>
      <c r="Y3871" s="3" t="str">
        <f t="shared" si="421"/>
        <v>Low Income</v>
      </c>
      <c r="Z3871" s="3" t="str">
        <f t="shared" si="422"/>
        <v>Excellent</v>
      </c>
      <c r="AA3871" s="27">
        <f t="shared" si="423"/>
        <v>0.13015996192047552</v>
      </c>
      <c r="AB3871" s="3" t="str">
        <f t="shared" si="424"/>
        <v>Medium</v>
      </c>
      <c r="AC3871" s="3" t="str">
        <f t="shared" si="425"/>
        <v>High</v>
      </c>
      <c r="AD3871" s="3" t="str">
        <f t="shared" si="426"/>
        <v>No</v>
      </c>
    </row>
    <row r="3872" spans="1:30" ht="15" customHeight="1" x14ac:dyDescent="0.3">
      <c r="A3872" s="3" t="s">
        <v>3893</v>
      </c>
      <c r="B3872" s="3">
        <v>43</v>
      </c>
      <c r="C3872" s="3" t="s">
        <v>31</v>
      </c>
      <c r="D3872" s="3" t="s">
        <v>33</v>
      </c>
      <c r="E3872" s="3">
        <v>67283.306048738305</v>
      </c>
      <c r="F3872" s="3">
        <v>128</v>
      </c>
      <c r="G3872" s="3">
        <v>2440.27017036694</v>
      </c>
      <c r="H3872" s="3">
        <v>4</v>
      </c>
      <c r="I3872" s="3">
        <v>631.45026103129305</v>
      </c>
      <c r="J3872" s="3">
        <v>16</v>
      </c>
      <c r="K3872" s="3">
        <v>807.52301363218896</v>
      </c>
      <c r="L3872" s="3">
        <v>16</v>
      </c>
      <c r="M3872" s="3">
        <v>14</v>
      </c>
      <c r="N3872" s="3">
        <v>9</v>
      </c>
      <c r="O3872" s="3">
        <v>584</v>
      </c>
      <c r="P3872" s="3">
        <v>2</v>
      </c>
      <c r="Q3872" s="3">
        <v>9369.5551023261705</v>
      </c>
      <c r="R3872" s="3">
        <v>7</v>
      </c>
      <c r="S3872" s="3">
        <v>1</v>
      </c>
      <c r="T3872" s="3">
        <v>0</v>
      </c>
      <c r="U3872" s="3">
        <v>9159.0874704338294</v>
      </c>
      <c r="V3872" s="3">
        <v>1</v>
      </c>
      <c r="W3872" s="3" t="str">
        <f>IF(Bank_data3[[#This Row],[credit_risk]]=1,"High Risk","Low Risk")</f>
        <v>High Risk</v>
      </c>
      <c r="X3872" s="3" t="str">
        <f t="shared" si="420"/>
        <v>35-44</v>
      </c>
      <c r="Y3872" s="3" t="str">
        <f t="shared" si="421"/>
        <v>Middle Income</v>
      </c>
      <c r="Z3872" s="3" t="str">
        <f t="shared" si="422"/>
        <v>Fair</v>
      </c>
      <c r="AA3872" s="27">
        <f t="shared" si="423"/>
        <v>0.13925527225934922</v>
      </c>
      <c r="AB3872" s="3" t="str">
        <f t="shared" si="424"/>
        <v>Medium</v>
      </c>
      <c r="AC3872" s="3" t="str">
        <f t="shared" si="425"/>
        <v>Medium</v>
      </c>
      <c r="AD3872" s="3" t="str">
        <f t="shared" si="426"/>
        <v>No</v>
      </c>
    </row>
    <row r="3873" spans="1:30" ht="15" customHeight="1" x14ac:dyDescent="0.3">
      <c r="A3873" s="3" t="s">
        <v>3894</v>
      </c>
      <c r="B3873" s="3">
        <v>42</v>
      </c>
      <c r="C3873" s="3" t="s">
        <v>31</v>
      </c>
      <c r="D3873" s="3" t="s">
        <v>26</v>
      </c>
      <c r="E3873" s="3">
        <v>54218.474433121701</v>
      </c>
      <c r="F3873" s="3">
        <v>170</v>
      </c>
      <c r="G3873" s="3">
        <v>1990.1647733918401</v>
      </c>
      <c r="H3873" s="3">
        <v>1</v>
      </c>
      <c r="I3873" s="3">
        <v>822.72654250044297</v>
      </c>
      <c r="J3873" s="3">
        <v>34</v>
      </c>
      <c r="K3873" s="3">
        <v>515.61217385592897</v>
      </c>
      <c r="L3873" s="3">
        <v>30</v>
      </c>
      <c r="M3873" s="3">
        <v>10</v>
      </c>
      <c r="N3873" s="3">
        <v>1</v>
      </c>
      <c r="O3873" s="3">
        <v>445</v>
      </c>
      <c r="P3873" s="3">
        <v>5</v>
      </c>
      <c r="Q3873" s="3">
        <v>8167.3637738269399</v>
      </c>
      <c r="R3873" s="3">
        <v>2</v>
      </c>
      <c r="S3873" s="3">
        <v>0</v>
      </c>
      <c r="T3873" s="3">
        <v>0</v>
      </c>
      <c r="U3873" s="3">
        <v>6366.0568919104298</v>
      </c>
      <c r="V3873" s="3">
        <v>1</v>
      </c>
      <c r="W3873" s="3" t="str">
        <f>IF(Bank_data3[[#This Row],[credit_risk]]=1,"High Risk","Low Risk")</f>
        <v>High Risk</v>
      </c>
      <c r="X3873" s="3" t="str">
        <f t="shared" si="420"/>
        <v>35-44</v>
      </c>
      <c r="Y3873" s="3" t="str">
        <f t="shared" si="421"/>
        <v>Middle Income</v>
      </c>
      <c r="Z3873" s="3" t="str">
        <f t="shared" si="422"/>
        <v>Poor</v>
      </c>
      <c r="AA3873" s="27">
        <f t="shared" si="423"/>
        <v>0.15063802254158506</v>
      </c>
      <c r="AB3873" s="3" t="str">
        <f t="shared" si="424"/>
        <v>Medium</v>
      </c>
      <c r="AC3873" s="3" t="str">
        <f t="shared" si="425"/>
        <v>High</v>
      </c>
      <c r="AD3873" s="3" t="str">
        <f t="shared" si="426"/>
        <v>No</v>
      </c>
    </row>
    <row r="3874" spans="1:30" ht="15" customHeight="1" x14ac:dyDescent="0.3">
      <c r="A3874" s="3" t="s">
        <v>3895</v>
      </c>
      <c r="B3874" s="3">
        <v>34</v>
      </c>
      <c r="C3874" s="3" t="s">
        <v>28</v>
      </c>
      <c r="D3874" s="3" t="s">
        <v>33</v>
      </c>
      <c r="E3874" s="3">
        <v>59618.778131120896</v>
      </c>
      <c r="F3874" s="3">
        <v>200</v>
      </c>
      <c r="G3874" s="3">
        <v>1432.1811443423101</v>
      </c>
      <c r="H3874" s="3">
        <v>4</v>
      </c>
      <c r="I3874" s="3">
        <v>639.85603651649001</v>
      </c>
      <c r="J3874" s="3">
        <v>40</v>
      </c>
      <c r="K3874" s="3">
        <v>740.71297345307596</v>
      </c>
      <c r="L3874" s="3">
        <v>15</v>
      </c>
      <c r="M3874" s="3">
        <v>17</v>
      </c>
      <c r="N3874" s="3">
        <v>5</v>
      </c>
      <c r="O3874" s="3">
        <v>715</v>
      </c>
      <c r="P3874" s="3">
        <v>0</v>
      </c>
      <c r="Q3874" s="3">
        <v>8466.6128221109393</v>
      </c>
      <c r="R3874" s="3">
        <v>5</v>
      </c>
      <c r="S3874" s="3">
        <v>0</v>
      </c>
      <c r="T3874" s="3">
        <v>0</v>
      </c>
      <c r="U3874" s="3">
        <v>10376.936670355301</v>
      </c>
      <c r="V3874" s="3">
        <v>1</v>
      </c>
      <c r="W3874" s="3" t="str">
        <f>IF(Bank_data3[[#This Row],[credit_risk]]=1,"High Risk","Low Risk")</f>
        <v>High Risk</v>
      </c>
      <c r="X3874" s="3" t="str">
        <f t="shared" si="420"/>
        <v>25-34</v>
      </c>
      <c r="Y3874" s="3" t="str">
        <f t="shared" si="421"/>
        <v>Middle Income</v>
      </c>
      <c r="Z3874" s="3" t="str">
        <f t="shared" si="422"/>
        <v>Good</v>
      </c>
      <c r="AA3874" s="27">
        <f t="shared" si="423"/>
        <v>0.14201251832921047</v>
      </c>
      <c r="AB3874" s="3" t="str">
        <f t="shared" si="424"/>
        <v>Medium</v>
      </c>
      <c r="AC3874" s="3" t="str">
        <f t="shared" si="425"/>
        <v>Medium</v>
      </c>
      <c r="AD3874" s="3" t="str">
        <f t="shared" si="426"/>
        <v>No</v>
      </c>
    </row>
    <row r="3875" spans="1:30" ht="15" customHeight="1" x14ac:dyDescent="0.3">
      <c r="A3875" s="3" t="s">
        <v>3896</v>
      </c>
      <c r="B3875" s="3">
        <v>46</v>
      </c>
      <c r="C3875" s="3" t="s">
        <v>31</v>
      </c>
      <c r="D3875" s="3" t="s">
        <v>33</v>
      </c>
      <c r="E3875" s="3">
        <v>33856.130814181299</v>
      </c>
      <c r="F3875" s="3">
        <v>23</v>
      </c>
      <c r="G3875" s="3">
        <v>1028.52859352934</v>
      </c>
      <c r="H3875" s="3">
        <v>2</v>
      </c>
      <c r="I3875" s="3">
        <v>432.19359262196798</v>
      </c>
      <c r="J3875" s="3">
        <v>49</v>
      </c>
      <c r="K3875" s="3">
        <v>508.28716906848899</v>
      </c>
      <c r="L3875" s="3">
        <v>56</v>
      </c>
      <c r="M3875" s="3">
        <v>0</v>
      </c>
      <c r="N3875" s="3">
        <v>8</v>
      </c>
      <c r="O3875" s="3">
        <v>678</v>
      </c>
      <c r="P3875" s="3">
        <v>2</v>
      </c>
      <c r="Q3875" s="3">
        <v>6998.3924543309804</v>
      </c>
      <c r="R3875" s="3">
        <v>4</v>
      </c>
      <c r="S3875" s="3">
        <v>0</v>
      </c>
      <c r="T3875" s="3">
        <v>0</v>
      </c>
      <c r="U3875" s="3">
        <v>4992.9331957929699</v>
      </c>
      <c r="V3875" s="3">
        <v>1</v>
      </c>
      <c r="W3875" s="3" t="str">
        <f>IF(Bank_data3[[#This Row],[credit_risk]]=1,"High Risk","Low Risk")</f>
        <v>High Risk</v>
      </c>
      <c r="X3875" s="3" t="str">
        <f t="shared" si="420"/>
        <v>45-54</v>
      </c>
      <c r="Y3875" s="3" t="str">
        <f t="shared" si="421"/>
        <v>Low Income</v>
      </c>
      <c r="Z3875" s="3" t="str">
        <f t="shared" si="422"/>
        <v>Good</v>
      </c>
      <c r="AA3875" s="27">
        <f t="shared" si="423"/>
        <v>0.20670975347837348</v>
      </c>
      <c r="AB3875" s="3" t="str">
        <f t="shared" si="424"/>
        <v>Medium</v>
      </c>
      <c r="AC3875" s="3" t="str">
        <f t="shared" si="425"/>
        <v>High</v>
      </c>
      <c r="AD3875" s="3" t="str">
        <f t="shared" si="426"/>
        <v>No</v>
      </c>
    </row>
    <row r="3876" spans="1:30" ht="15" customHeight="1" x14ac:dyDescent="0.3">
      <c r="A3876" s="3" t="s">
        <v>3897</v>
      </c>
      <c r="B3876" s="3">
        <v>30</v>
      </c>
      <c r="C3876" s="3" t="s">
        <v>23</v>
      </c>
      <c r="D3876" s="3" t="s">
        <v>33</v>
      </c>
      <c r="E3876" s="3">
        <v>48726.879808621903</v>
      </c>
      <c r="F3876" s="3">
        <v>158</v>
      </c>
      <c r="G3876" s="3">
        <v>2856.51889026458</v>
      </c>
      <c r="H3876" s="3">
        <v>11</v>
      </c>
      <c r="I3876" s="3">
        <v>901.24528820150704</v>
      </c>
      <c r="J3876" s="3">
        <v>5</v>
      </c>
      <c r="K3876" s="3">
        <v>544.00883956884195</v>
      </c>
      <c r="L3876" s="3">
        <v>20</v>
      </c>
      <c r="M3876" s="3">
        <v>3</v>
      </c>
      <c r="N3876" s="3">
        <v>4</v>
      </c>
      <c r="O3876" s="3">
        <v>769</v>
      </c>
      <c r="P3876" s="3">
        <v>2</v>
      </c>
      <c r="Q3876" s="3">
        <v>10364.2435136735</v>
      </c>
      <c r="R3876" s="3">
        <v>7</v>
      </c>
      <c r="S3876" s="3">
        <v>0</v>
      </c>
      <c r="T3876" s="3">
        <v>0</v>
      </c>
      <c r="U3876" s="3">
        <v>2089.3922910900001</v>
      </c>
      <c r="V3876" s="3">
        <v>1</v>
      </c>
      <c r="W3876" s="3" t="str">
        <f>IF(Bank_data3[[#This Row],[credit_risk]]=1,"High Risk","Low Risk")</f>
        <v>High Risk</v>
      </c>
      <c r="X3876" s="3" t="str">
        <f t="shared" si="420"/>
        <v>25-34</v>
      </c>
      <c r="Y3876" s="3" t="str">
        <f t="shared" si="421"/>
        <v>Low Income</v>
      </c>
      <c r="Z3876" s="3" t="str">
        <f t="shared" si="422"/>
        <v>Very Good</v>
      </c>
      <c r="AA3876" s="27">
        <f t="shared" si="423"/>
        <v>0.21270074247273299</v>
      </c>
      <c r="AB3876" s="3" t="str">
        <f t="shared" si="424"/>
        <v>Medium</v>
      </c>
      <c r="AC3876" s="3" t="str">
        <f t="shared" si="425"/>
        <v>Medium</v>
      </c>
      <c r="AD3876" s="3" t="str">
        <f t="shared" si="426"/>
        <v>No</v>
      </c>
    </row>
    <row r="3877" spans="1:30" ht="15" customHeight="1" x14ac:dyDescent="0.3">
      <c r="A3877" s="3" t="s">
        <v>3898</v>
      </c>
      <c r="B3877" s="3">
        <v>69</v>
      </c>
      <c r="C3877" s="3" t="s">
        <v>23</v>
      </c>
      <c r="D3877" s="3" t="s">
        <v>24</v>
      </c>
      <c r="E3877" s="3">
        <v>51178.727470229802</v>
      </c>
      <c r="F3877" s="3">
        <v>133</v>
      </c>
      <c r="G3877" s="3">
        <v>2545.10845233602</v>
      </c>
      <c r="H3877" s="3">
        <v>2</v>
      </c>
      <c r="I3877" s="3">
        <v>988.60338845923002</v>
      </c>
      <c r="J3877" s="3">
        <v>34</v>
      </c>
      <c r="K3877" s="3">
        <v>141.41274684001399</v>
      </c>
      <c r="L3877" s="3">
        <v>40</v>
      </c>
      <c r="M3877" s="3">
        <v>3</v>
      </c>
      <c r="N3877" s="3">
        <v>2</v>
      </c>
      <c r="O3877" s="3">
        <v>566</v>
      </c>
      <c r="P3877" s="3">
        <v>1</v>
      </c>
      <c r="Q3877" s="3">
        <v>0</v>
      </c>
      <c r="R3877" s="3">
        <v>7</v>
      </c>
      <c r="S3877" s="3">
        <v>1</v>
      </c>
      <c r="T3877" s="3">
        <v>0</v>
      </c>
      <c r="U3877" s="3">
        <v>13138.593411609399</v>
      </c>
      <c r="V3877" s="3">
        <v>1</v>
      </c>
      <c r="W3877" s="3" t="str">
        <f>IF(Bank_data3[[#This Row],[credit_risk]]=1,"High Risk","Low Risk")</f>
        <v>High Risk</v>
      </c>
      <c r="X3877" s="3" t="str">
        <f t="shared" si="420"/>
        <v>55+</v>
      </c>
      <c r="Y3877" s="3" t="str">
        <f t="shared" si="421"/>
        <v>Middle Income</v>
      </c>
      <c r="Z3877" s="3" t="str">
        <f t="shared" si="422"/>
        <v>Poor</v>
      </c>
      <c r="AA3877" s="27">
        <f t="shared" si="423"/>
        <v>0</v>
      </c>
      <c r="AB3877" s="3" t="str">
        <f t="shared" si="424"/>
        <v>Medium</v>
      </c>
      <c r="AC3877" s="3" t="str">
        <f t="shared" si="425"/>
        <v>High</v>
      </c>
      <c r="AD3877" s="3" t="str">
        <f t="shared" si="426"/>
        <v>No</v>
      </c>
    </row>
    <row r="3878" spans="1:30" ht="15" customHeight="1" x14ac:dyDescent="0.3">
      <c r="A3878" s="3" t="s">
        <v>3899</v>
      </c>
      <c r="B3878" s="3">
        <v>36</v>
      </c>
      <c r="C3878" s="3" t="s">
        <v>31</v>
      </c>
      <c r="D3878" s="3" t="s">
        <v>26</v>
      </c>
      <c r="E3878" s="3">
        <v>36397.8169028798</v>
      </c>
      <c r="F3878" s="3">
        <v>25</v>
      </c>
      <c r="G3878" s="3">
        <v>1324.43019358329</v>
      </c>
      <c r="H3878" s="3">
        <v>6</v>
      </c>
      <c r="I3878" s="3">
        <v>842.45419822778194</v>
      </c>
      <c r="J3878" s="3">
        <v>5</v>
      </c>
      <c r="K3878" s="3">
        <v>305.517946161834</v>
      </c>
      <c r="L3878" s="3">
        <v>38</v>
      </c>
      <c r="M3878" s="3">
        <v>3</v>
      </c>
      <c r="N3878" s="3">
        <v>3</v>
      </c>
      <c r="O3878" s="3">
        <v>712</v>
      </c>
      <c r="P3878" s="3">
        <v>4</v>
      </c>
      <c r="Q3878" s="3">
        <v>16396.974460429799</v>
      </c>
      <c r="R3878" s="3">
        <v>0</v>
      </c>
      <c r="S3878" s="3">
        <v>0</v>
      </c>
      <c r="T3878" s="3">
        <v>0</v>
      </c>
      <c r="U3878" s="3">
        <v>6931.5183734539896</v>
      </c>
      <c r="V3878" s="3">
        <v>0</v>
      </c>
      <c r="W3878" s="3" t="str">
        <f>IF(Bank_data3[[#This Row],[credit_risk]]=1,"High Risk","Low Risk")</f>
        <v>Low Risk</v>
      </c>
      <c r="X3878" s="3" t="str">
        <f t="shared" si="420"/>
        <v>35-44</v>
      </c>
      <c r="Y3878" s="3" t="str">
        <f t="shared" si="421"/>
        <v>Low Income</v>
      </c>
      <c r="Z3878" s="3" t="str">
        <f t="shared" si="422"/>
        <v>Good</v>
      </c>
      <c r="AA3878" s="27">
        <f t="shared" si="423"/>
        <v>0.45049334975726163</v>
      </c>
      <c r="AB3878" s="3" t="str">
        <f t="shared" si="424"/>
        <v>Medium</v>
      </c>
      <c r="AC3878" s="3" t="str">
        <f t="shared" si="425"/>
        <v>High</v>
      </c>
      <c r="AD3878" s="3" t="str">
        <f t="shared" si="426"/>
        <v>No</v>
      </c>
    </row>
    <row r="3879" spans="1:30" ht="15" customHeight="1" x14ac:dyDescent="0.3">
      <c r="A3879" s="3" t="s">
        <v>3900</v>
      </c>
      <c r="B3879" s="3">
        <v>33</v>
      </c>
      <c r="C3879" s="3" t="s">
        <v>23</v>
      </c>
      <c r="D3879" s="3" t="s">
        <v>33</v>
      </c>
      <c r="E3879" s="3">
        <v>30747.921694208198</v>
      </c>
      <c r="F3879" s="3">
        <v>202</v>
      </c>
      <c r="G3879" s="3">
        <v>2111.0905205180302</v>
      </c>
      <c r="H3879" s="3">
        <v>2</v>
      </c>
      <c r="I3879" s="3">
        <v>602.95605014307296</v>
      </c>
      <c r="J3879" s="3">
        <v>31</v>
      </c>
      <c r="K3879" s="3">
        <v>446.23477305905902</v>
      </c>
      <c r="L3879" s="3">
        <v>36</v>
      </c>
      <c r="M3879" s="3">
        <v>17</v>
      </c>
      <c r="N3879" s="3">
        <v>1</v>
      </c>
      <c r="O3879" s="3">
        <v>698</v>
      </c>
      <c r="P3879" s="3">
        <v>5</v>
      </c>
      <c r="Q3879" s="3">
        <v>14034.294595854801</v>
      </c>
      <c r="R3879" s="3">
        <v>6</v>
      </c>
      <c r="S3879" s="3">
        <v>0</v>
      </c>
      <c r="T3879" s="3">
        <v>0</v>
      </c>
      <c r="U3879" s="3">
        <v>9680.8716008512292</v>
      </c>
      <c r="V3879" s="3">
        <v>1</v>
      </c>
      <c r="W3879" s="3" t="str">
        <f>IF(Bank_data3[[#This Row],[credit_risk]]=1,"High Risk","Low Risk")</f>
        <v>High Risk</v>
      </c>
      <c r="X3879" s="3" t="str">
        <f t="shared" si="420"/>
        <v>25-34</v>
      </c>
      <c r="Y3879" s="3" t="str">
        <f t="shared" si="421"/>
        <v>Low Income</v>
      </c>
      <c r="Z3879" s="3" t="str">
        <f t="shared" si="422"/>
        <v>Good</v>
      </c>
      <c r="AA3879" s="27">
        <f t="shared" si="423"/>
        <v>0.45643067311760316</v>
      </c>
      <c r="AB3879" s="3" t="str">
        <f t="shared" si="424"/>
        <v>Medium</v>
      </c>
      <c r="AC3879" s="3" t="str">
        <f t="shared" si="425"/>
        <v>High</v>
      </c>
      <c r="AD3879" s="3" t="str">
        <f t="shared" si="426"/>
        <v>No</v>
      </c>
    </row>
    <row r="3880" spans="1:30" ht="15" customHeight="1" x14ac:dyDescent="0.3">
      <c r="A3880" s="3" t="s">
        <v>3901</v>
      </c>
      <c r="B3880" s="3">
        <v>46</v>
      </c>
      <c r="C3880" s="3" t="s">
        <v>28</v>
      </c>
      <c r="D3880" s="3" t="s">
        <v>24</v>
      </c>
      <c r="E3880" s="3">
        <v>45919.800012271298</v>
      </c>
      <c r="F3880" s="3">
        <v>21</v>
      </c>
      <c r="G3880" s="3">
        <v>10</v>
      </c>
      <c r="H3880" s="3">
        <v>3</v>
      </c>
      <c r="I3880" s="3">
        <v>1008.19435743129</v>
      </c>
      <c r="J3880" s="3">
        <v>10</v>
      </c>
      <c r="K3880" s="3">
        <v>674.00480286248603</v>
      </c>
      <c r="L3880" s="3">
        <v>40</v>
      </c>
      <c r="M3880" s="3">
        <v>0</v>
      </c>
      <c r="N3880" s="3">
        <v>6</v>
      </c>
      <c r="O3880" s="3">
        <v>590</v>
      </c>
      <c r="P3880" s="3">
        <v>2</v>
      </c>
      <c r="Q3880" s="3">
        <v>14121.3022180435</v>
      </c>
      <c r="R3880" s="3">
        <v>0</v>
      </c>
      <c r="S3880" s="3">
        <v>0</v>
      </c>
      <c r="T3880" s="3">
        <v>0</v>
      </c>
      <c r="U3880" s="3">
        <v>6769.5011860901204</v>
      </c>
      <c r="V3880" s="3">
        <v>0</v>
      </c>
      <c r="W3880" s="3" t="str">
        <f>IF(Bank_data3[[#This Row],[credit_risk]]=1,"High Risk","Low Risk")</f>
        <v>Low Risk</v>
      </c>
      <c r="X3880" s="3" t="str">
        <f t="shared" si="420"/>
        <v>45-54</v>
      </c>
      <c r="Y3880" s="3" t="str">
        <f t="shared" si="421"/>
        <v>Low Income</v>
      </c>
      <c r="Z3880" s="3" t="str">
        <f t="shared" si="422"/>
        <v>Fair</v>
      </c>
      <c r="AA3880" s="27">
        <f t="shared" si="423"/>
        <v>0.30752098690041807</v>
      </c>
      <c r="AB3880" s="3" t="str">
        <f t="shared" si="424"/>
        <v>Low</v>
      </c>
      <c r="AC3880" s="3" t="str">
        <f t="shared" si="425"/>
        <v>High</v>
      </c>
      <c r="AD3880" s="3" t="str">
        <f t="shared" si="426"/>
        <v>No</v>
      </c>
    </row>
    <row r="3881" spans="1:30" ht="15" customHeight="1" x14ac:dyDescent="0.3">
      <c r="A3881" s="3" t="s">
        <v>3902</v>
      </c>
      <c r="B3881" s="3">
        <v>37</v>
      </c>
      <c r="C3881" s="3" t="s">
        <v>31</v>
      </c>
      <c r="D3881" s="3" t="s">
        <v>24</v>
      </c>
      <c r="E3881" s="3">
        <v>61902.254266067503</v>
      </c>
      <c r="F3881" s="3">
        <v>205</v>
      </c>
      <c r="G3881" s="3">
        <v>2151.3860916590402</v>
      </c>
      <c r="H3881" s="3">
        <v>6</v>
      </c>
      <c r="I3881" s="3">
        <v>733.31194859555706</v>
      </c>
      <c r="J3881" s="3">
        <v>42</v>
      </c>
      <c r="K3881" s="3">
        <v>387.327933022004</v>
      </c>
      <c r="L3881" s="3">
        <v>52</v>
      </c>
      <c r="M3881" s="3">
        <v>6</v>
      </c>
      <c r="N3881" s="3">
        <v>3</v>
      </c>
      <c r="O3881" s="3">
        <v>379</v>
      </c>
      <c r="P3881" s="3">
        <v>0</v>
      </c>
      <c r="Q3881" s="3">
        <v>11267.6321253074</v>
      </c>
      <c r="R3881" s="3">
        <v>6</v>
      </c>
      <c r="S3881" s="3">
        <v>0</v>
      </c>
      <c r="T3881" s="3">
        <v>0</v>
      </c>
      <c r="U3881" s="3">
        <v>9800.1720196803108</v>
      </c>
      <c r="V3881" s="3">
        <v>1</v>
      </c>
      <c r="W3881" s="3" t="str">
        <f>IF(Bank_data3[[#This Row],[credit_risk]]=1,"High Risk","Low Risk")</f>
        <v>High Risk</v>
      </c>
      <c r="X3881" s="3" t="str">
        <f t="shared" si="420"/>
        <v>35-44</v>
      </c>
      <c r="Y3881" s="3" t="str">
        <f t="shared" si="421"/>
        <v>Middle Income</v>
      </c>
      <c r="Z3881" s="3" t="str">
        <f t="shared" si="422"/>
        <v>Poor</v>
      </c>
      <c r="AA3881" s="27">
        <f t="shared" si="423"/>
        <v>0.1820229692585508</v>
      </c>
      <c r="AB3881" s="3" t="str">
        <f t="shared" si="424"/>
        <v>Medium</v>
      </c>
      <c r="AC3881" s="3" t="str">
        <f t="shared" si="425"/>
        <v>High</v>
      </c>
      <c r="AD3881" s="3" t="str">
        <f t="shared" si="426"/>
        <v>No</v>
      </c>
    </row>
    <row r="3882" spans="1:30" ht="15" customHeight="1" x14ac:dyDescent="0.3">
      <c r="A3882" s="3" t="s">
        <v>3903</v>
      </c>
      <c r="B3882" s="3">
        <v>47</v>
      </c>
      <c r="C3882" s="3" t="s">
        <v>23</v>
      </c>
      <c r="D3882" s="3" t="s">
        <v>24</v>
      </c>
      <c r="E3882" s="3">
        <v>33710.873199563401</v>
      </c>
      <c r="F3882" s="3">
        <v>52</v>
      </c>
      <c r="G3882" s="3">
        <v>1099.36856016248</v>
      </c>
      <c r="H3882" s="3">
        <v>2</v>
      </c>
      <c r="I3882" s="3">
        <v>383.82070242919798</v>
      </c>
      <c r="J3882" s="3">
        <v>38</v>
      </c>
      <c r="K3882" s="3">
        <v>320.19606332752102</v>
      </c>
      <c r="L3882" s="3">
        <v>73</v>
      </c>
      <c r="M3882" s="3">
        <v>13</v>
      </c>
      <c r="N3882" s="3">
        <v>3</v>
      </c>
      <c r="O3882" s="3">
        <v>671</v>
      </c>
      <c r="P3882" s="3">
        <v>0</v>
      </c>
      <c r="Q3882" s="3">
        <v>19822.298020414899</v>
      </c>
      <c r="R3882" s="3">
        <v>1</v>
      </c>
      <c r="S3882" s="3">
        <v>0</v>
      </c>
      <c r="T3882" s="3">
        <v>0</v>
      </c>
      <c r="U3882" s="3">
        <v>500</v>
      </c>
      <c r="V3882" s="3">
        <v>0</v>
      </c>
      <c r="W3882" s="3" t="str">
        <f>IF(Bank_data3[[#This Row],[credit_risk]]=1,"High Risk","Low Risk")</f>
        <v>Low Risk</v>
      </c>
      <c r="X3882" s="3" t="str">
        <f t="shared" si="420"/>
        <v>45-54</v>
      </c>
      <c r="Y3882" s="3" t="str">
        <f t="shared" si="421"/>
        <v>Low Income</v>
      </c>
      <c r="Z3882" s="3" t="str">
        <f t="shared" si="422"/>
        <v>Good</v>
      </c>
      <c r="AA3882" s="27">
        <f t="shared" si="423"/>
        <v>0.58800903503952018</v>
      </c>
      <c r="AB3882" s="3" t="str">
        <f t="shared" si="424"/>
        <v>Medium</v>
      </c>
      <c r="AC3882" s="3" t="str">
        <f t="shared" si="425"/>
        <v>High</v>
      </c>
      <c r="AD3882" s="3" t="str">
        <f t="shared" si="426"/>
        <v>No</v>
      </c>
    </row>
    <row r="3883" spans="1:30" ht="15" customHeight="1" x14ac:dyDescent="0.3">
      <c r="A3883" s="3" t="s">
        <v>3904</v>
      </c>
      <c r="B3883" s="3">
        <v>66</v>
      </c>
      <c r="C3883" s="3" t="s">
        <v>23</v>
      </c>
      <c r="D3883" s="3" t="s">
        <v>33</v>
      </c>
      <c r="E3883" s="3">
        <v>46252.5308099467</v>
      </c>
      <c r="F3883" s="3">
        <v>204</v>
      </c>
      <c r="G3883" s="3">
        <v>3669.9887573562501</v>
      </c>
      <c r="H3883" s="3">
        <v>9</v>
      </c>
      <c r="I3883" s="3">
        <v>1162.6855242504901</v>
      </c>
      <c r="J3883" s="3">
        <v>12</v>
      </c>
      <c r="K3883" s="3">
        <v>274.14776170745301</v>
      </c>
      <c r="L3883" s="3">
        <v>31</v>
      </c>
      <c r="M3883" s="3">
        <v>15</v>
      </c>
      <c r="N3883" s="3">
        <v>7</v>
      </c>
      <c r="O3883" s="3">
        <v>776</v>
      </c>
      <c r="P3883" s="3">
        <v>5</v>
      </c>
      <c r="Q3883" s="3">
        <v>7987.5941014887103</v>
      </c>
      <c r="R3883" s="3">
        <v>2</v>
      </c>
      <c r="S3883" s="3">
        <v>0</v>
      </c>
      <c r="T3883" s="3">
        <v>0</v>
      </c>
      <c r="U3883" s="3">
        <v>4421.5685890771201</v>
      </c>
      <c r="V3883" s="3">
        <v>0</v>
      </c>
      <c r="W3883" s="3" t="str">
        <f>IF(Bank_data3[[#This Row],[credit_risk]]=1,"High Risk","Low Risk")</f>
        <v>Low Risk</v>
      </c>
      <c r="X3883" s="3" t="str">
        <f t="shared" si="420"/>
        <v>55+</v>
      </c>
      <c r="Y3883" s="3" t="str">
        <f t="shared" si="421"/>
        <v>Low Income</v>
      </c>
      <c r="Z3883" s="3" t="str">
        <f t="shared" si="422"/>
        <v>Very Good</v>
      </c>
      <c r="AA3883" s="27">
        <f t="shared" si="423"/>
        <v>0.17269528740621826</v>
      </c>
      <c r="AB3883" s="3" t="str">
        <f t="shared" si="424"/>
        <v>Medium</v>
      </c>
      <c r="AC3883" s="3" t="str">
        <f t="shared" si="425"/>
        <v>High</v>
      </c>
      <c r="AD3883" s="3" t="str">
        <f t="shared" si="426"/>
        <v>No</v>
      </c>
    </row>
    <row r="3884" spans="1:30" ht="15" customHeight="1" x14ac:dyDescent="0.3">
      <c r="A3884" s="3" t="s">
        <v>3905</v>
      </c>
      <c r="B3884" s="3">
        <v>66</v>
      </c>
      <c r="C3884" s="3" t="s">
        <v>31</v>
      </c>
      <c r="D3884" s="3" t="s">
        <v>24</v>
      </c>
      <c r="E3884" s="3">
        <v>74389.8134181489</v>
      </c>
      <c r="F3884" s="3">
        <v>188</v>
      </c>
      <c r="G3884" s="3">
        <v>2420.4982949390001</v>
      </c>
      <c r="H3884" s="3">
        <v>9</v>
      </c>
      <c r="I3884" s="3">
        <v>923.72780674327203</v>
      </c>
      <c r="J3884" s="3">
        <v>12</v>
      </c>
      <c r="K3884" s="3">
        <v>589.61921893427598</v>
      </c>
      <c r="L3884" s="3">
        <v>24</v>
      </c>
      <c r="M3884" s="3">
        <v>14</v>
      </c>
      <c r="N3884" s="3">
        <v>9</v>
      </c>
      <c r="O3884" s="3">
        <v>461</v>
      </c>
      <c r="P3884" s="3">
        <v>4</v>
      </c>
      <c r="Q3884" s="3">
        <v>2077.37987483589</v>
      </c>
      <c r="R3884" s="3">
        <v>1</v>
      </c>
      <c r="S3884" s="3">
        <v>0</v>
      </c>
      <c r="T3884" s="3">
        <v>0</v>
      </c>
      <c r="U3884" s="3">
        <v>500</v>
      </c>
      <c r="V3884" s="3">
        <v>1</v>
      </c>
      <c r="W3884" s="3" t="str">
        <f>IF(Bank_data3[[#This Row],[credit_risk]]=1,"High Risk","Low Risk")</f>
        <v>High Risk</v>
      </c>
      <c r="X3884" s="3" t="str">
        <f t="shared" si="420"/>
        <v>55+</v>
      </c>
      <c r="Y3884" s="3" t="str">
        <f t="shared" si="421"/>
        <v>Middle Income</v>
      </c>
      <c r="Z3884" s="3" t="str">
        <f t="shared" si="422"/>
        <v>Poor</v>
      </c>
      <c r="AA3884" s="27">
        <f t="shared" si="423"/>
        <v>2.7925595983939799E-2</v>
      </c>
      <c r="AB3884" s="3" t="str">
        <f t="shared" si="424"/>
        <v>Medium</v>
      </c>
      <c r="AC3884" s="3" t="str">
        <f t="shared" si="425"/>
        <v>Medium</v>
      </c>
      <c r="AD3884" s="3" t="str">
        <f t="shared" si="426"/>
        <v>No</v>
      </c>
    </row>
    <row r="3885" spans="1:30" ht="15" customHeight="1" x14ac:dyDescent="0.3">
      <c r="A3885" s="3" t="s">
        <v>3906</v>
      </c>
      <c r="B3885" s="3">
        <v>23</v>
      </c>
      <c r="C3885" s="3" t="s">
        <v>23</v>
      </c>
      <c r="D3885" s="3" t="s">
        <v>26</v>
      </c>
      <c r="E3885" s="3">
        <v>40651.856404139697</v>
      </c>
      <c r="F3885" s="3">
        <v>222</v>
      </c>
      <c r="G3885" s="3">
        <v>10</v>
      </c>
      <c r="H3885" s="3">
        <v>1</v>
      </c>
      <c r="I3885" s="3">
        <v>758.24839300649103</v>
      </c>
      <c r="J3885" s="3">
        <v>38</v>
      </c>
      <c r="K3885" s="3">
        <v>477.103541150821</v>
      </c>
      <c r="L3885" s="3">
        <v>52</v>
      </c>
      <c r="M3885" s="3">
        <v>4</v>
      </c>
      <c r="N3885" s="3">
        <v>4</v>
      </c>
      <c r="O3885" s="3">
        <v>447</v>
      </c>
      <c r="P3885" s="3">
        <v>2</v>
      </c>
      <c r="Q3885" s="3">
        <v>13854.577017161</v>
      </c>
      <c r="R3885" s="3">
        <v>1</v>
      </c>
      <c r="S3885" s="3">
        <v>0</v>
      </c>
      <c r="T3885" s="3">
        <v>1</v>
      </c>
      <c r="U3885" s="3">
        <v>15494.5578159014</v>
      </c>
      <c r="V3885" s="3">
        <v>1</v>
      </c>
      <c r="W3885" s="3" t="str">
        <f>IF(Bank_data3[[#This Row],[credit_risk]]=1,"High Risk","Low Risk")</f>
        <v>High Risk</v>
      </c>
      <c r="X3885" s="3" t="str">
        <f t="shared" si="420"/>
        <v>18-24</v>
      </c>
      <c r="Y3885" s="3" t="str">
        <f t="shared" si="421"/>
        <v>Low Income</v>
      </c>
      <c r="Z3885" s="3" t="str">
        <f t="shared" si="422"/>
        <v>Poor</v>
      </c>
      <c r="AA3885" s="27">
        <f t="shared" si="423"/>
        <v>0.34081043875157813</v>
      </c>
      <c r="AB3885" s="3" t="str">
        <f t="shared" si="424"/>
        <v>Low</v>
      </c>
      <c r="AC3885" s="3" t="str">
        <f t="shared" si="425"/>
        <v>High</v>
      </c>
      <c r="AD3885" s="3" t="str">
        <f t="shared" si="426"/>
        <v>No</v>
      </c>
    </row>
    <row r="3886" spans="1:30" ht="15" customHeight="1" x14ac:dyDescent="0.3">
      <c r="A3886" s="3" t="s">
        <v>3907</v>
      </c>
      <c r="B3886" s="3">
        <v>26</v>
      </c>
      <c r="C3886" s="3" t="s">
        <v>31</v>
      </c>
      <c r="D3886" s="3" t="s">
        <v>24</v>
      </c>
      <c r="E3886" s="3">
        <v>50131.093766907499</v>
      </c>
      <c r="F3886" s="3">
        <v>22</v>
      </c>
      <c r="G3886" s="3">
        <v>930.96008276024099</v>
      </c>
      <c r="H3886" s="3">
        <v>9</v>
      </c>
      <c r="I3886" s="3">
        <v>250.131728307846</v>
      </c>
      <c r="J3886" s="3">
        <v>45</v>
      </c>
      <c r="K3886" s="3">
        <v>279.30294164292098</v>
      </c>
      <c r="L3886" s="3">
        <v>63</v>
      </c>
      <c r="M3886" s="3">
        <v>12</v>
      </c>
      <c r="N3886" s="3">
        <v>2</v>
      </c>
      <c r="O3886" s="3">
        <v>804</v>
      </c>
      <c r="P3886" s="3">
        <v>2</v>
      </c>
      <c r="Q3886" s="3">
        <v>23666.258021027301</v>
      </c>
      <c r="R3886" s="3">
        <v>1</v>
      </c>
      <c r="S3886" s="3">
        <v>0</v>
      </c>
      <c r="T3886" s="3">
        <v>0</v>
      </c>
      <c r="U3886" s="3">
        <v>8673.0742604015504</v>
      </c>
      <c r="V3886" s="3">
        <v>0</v>
      </c>
      <c r="W3886" s="3" t="str">
        <f>IF(Bank_data3[[#This Row],[credit_risk]]=1,"High Risk","Low Risk")</f>
        <v>Low Risk</v>
      </c>
      <c r="X3886" s="3" t="str">
        <f t="shared" si="420"/>
        <v>25-34</v>
      </c>
      <c r="Y3886" s="3" t="str">
        <f t="shared" si="421"/>
        <v>Middle Income</v>
      </c>
      <c r="Z3886" s="3" t="str">
        <f t="shared" si="422"/>
        <v>Excellent</v>
      </c>
      <c r="AA3886" s="27">
        <f t="shared" si="423"/>
        <v>0.47208740609305944</v>
      </c>
      <c r="AB3886" s="3" t="str">
        <f t="shared" si="424"/>
        <v>Low</v>
      </c>
      <c r="AC3886" s="3" t="str">
        <f t="shared" si="425"/>
        <v>High</v>
      </c>
      <c r="AD3886" s="3" t="str">
        <f t="shared" si="426"/>
        <v>No</v>
      </c>
    </row>
    <row r="3887" spans="1:30" ht="15" customHeight="1" x14ac:dyDescent="0.3">
      <c r="A3887" s="3" t="s">
        <v>3908</v>
      </c>
      <c r="B3887" s="3">
        <v>64</v>
      </c>
      <c r="C3887" s="3" t="s">
        <v>23</v>
      </c>
      <c r="D3887" s="3" t="s">
        <v>24</v>
      </c>
      <c r="E3887" s="3">
        <v>48097.2545424376</v>
      </c>
      <c r="F3887" s="3">
        <v>238</v>
      </c>
      <c r="G3887" s="3">
        <v>1548.46449907128</v>
      </c>
      <c r="H3887" s="3">
        <v>6</v>
      </c>
      <c r="I3887" s="3">
        <v>539.29890230267597</v>
      </c>
      <c r="J3887" s="3">
        <v>33</v>
      </c>
      <c r="K3887" s="3">
        <v>451.60111200884802</v>
      </c>
      <c r="L3887" s="3">
        <v>32</v>
      </c>
      <c r="M3887" s="3">
        <v>4</v>
      </c>
      <c r="N3887" s="3">
        <v>5</v>
      </c>
      <c r="O3887" s="3">
        <v>504</v>
      </c>
      <c r="P3887" s="3">
        <v>2</v>
      </c>
      <c r="Q3887" s="3">
        <v>20895.5957934689</v>
      </c>
      <c r="R3887" s="3">
        <v>0</v>
      </c>
      <c r="S3887" s="3">
        <v>0</v>
      </c>
      <c r="T3887" s="3">
        <v>0</v>
      </c>
      <c r="U3887" s="3">
        <v>6517.8226293404396</v>
      </c>
      <c r="V3887" s="3">
        <v>1</v>
      </c>
      <c r="W3887" s="3" t="str">
        <f>IF(Bank_data3[[#This Row],[credit_risk]]=1,"High Risk","Low Risk")</f>
        <v>High Risk</v>
      </c>
      <c r="X3887" s="3" t="str">
        <f t="shared" si="420"/>
        <v>55+</v>
      </c>
      <c r="Y3887" s="3" t="str">
        <f t="shared" si="421"/>
        <v>Low Income</v>
      </c>
      <c r="Z3887" s="3" t="str">
        <f t="shared" si="422"/>
        <v>Poor</v>
      </c>
      <c r="AA3887" s="27">
        <f t="shared" si="423"/>
        <v>0.43444466825091044</v>
      </c>
      <c r="AB3887" s="3" t="str">
        <f t="shared" si="424"/>
        <v>Medium</v>
      </c>
      <c r="AC3887" s="3" t="str">
        <f t="shared" si="425"/>
        <v>High</v>
      </c>
      <c r="AD3887" s="3" t="str">
        <f t="shared" si="426"/>
        <v>No</v>
      </c>
    </row>
    <row r="3888" spans="1:30" ht="15" customHeight="1" x14ac:dyDescent="0.3">
      <c r="A3888" s="3" t="s">
        <v>3909</v>
      </c>
      <c r="B3888" s="3">
        <v>54</v>
      </c>
      <c r="C3888" s="3" t="s">
        <v>28</v>
      </c>
      <c r="D3888" s="3" t="s">
        <v>24</v>
      </c>
      <c r="E3888" s="3">
        <v>46619.750693189497</v>
      </c>
      <c r="F3888" s="3">
        <v>118</v>
      </c>
      <c r="G3888" s="3">
        <v>1466.04907439624</v>
      </c>
      <c r="H3888" s="3">
        <v>4</v>
      </c>
      <c r="I3888" s="3">
        <v>1506.4979993340201</v>
      </c>
      <c r="J3888" s="3">
        <v>2</v>
      </c>
      <c r="K3888" s="3">
        <v>311.78367893738999</v>
      </c>
      <c r="L3888" s="3">
        <v>37</v>
      </c>
      <c r="M3888" s="3">
        <v>17</v>
      </c>
      <c r="N3888" s="3">
        <v>7</v>
      </c>
      <c r="O3888" s="3">
        <v>896</v>
      </c>
      <c r="P3888" s="3">
        <v>4</v>
      </c>
      <c r="Q3888" s="3">
        <v>17708.094065389199</v>
      </c>
      <c r="R3888" s="3">
        <v>7</v>
      </c>
      <c r="S3888" s="3">
        <v>0</v>
      </c>
      <c r="T3888" s="3">
        <v>0</v>
      </c>
      <c r="U3888" s="3">
        <v>4196.1530515090199</v>
      </c>
      <c r="V3888" s="3">
        <v>1</v>
      </c>
      <c r="W3888" s="3" t="str">
        <f>IF(Bank_data3[[#This Row],[credit_risk]]=1,"High Risk","Low Risk")</f>
        <v>High Risk</v>
      </c>
      <c r="X3888" s="3" t="str">
        <f t="shared" si="420"/>
        <v>45-54</v>
      </c>
      <c r="Y3888" s="3" t="str">
        <f t="shared" si="421"/>
        <v>Low Income</v>
      </c>
      <c r="Z3888" s="3" t="str">
        <f t="shared" si="422"/>
        <v>Excellent</v>
      </c>
      <c r="AA3888" s="27">
        <f t="shared" si="423"/>
        <v>0.37984102879332016</v>
      </c>
      <c r="AB3888" s="3" t="str">
        <f t="shared" si="424"/>
        <v>Medium</v>
      </c>
      <c r="AC3888" s="3" t="str">
        <f t="shared" si="425"/>
        <v>High</v>
      </c>
      <c r="AD3888" s="3" t="str">
        <f t="shared" si="426"/>
        <v>No</v>
      </c>
    </row>
    <row r="3889" spans="1:30" ht="15" customHeight="1" x14ac:dyDescent="0.3">
      <c r="A3889" s="3" t="s">
        <v>3910</v>
      </c>
      <c r="B3889" s="3">
        <v>67</v>
      </c>
      <c r="C3889" s="3" t="s">
        <v>23</v>
      </c>
      <c r="D3889" s="3" t="s">
        <v>24</v>
      </c>
      <c r="E3889" s="3">
        <v>80032.606958012198</v>
      </c>
      <c r="F3889" s="3">
        <v>94</v>
      </c>
      <c r="G3889" s="3">
        <v>1429.91541695965</v>
      </c>
      <c r="H3889" s="3">
        <v>0</v>
      </c>
      <c r="I3889" s="3">
        <v>272.08027834175601</v>
      </c>
      <c r="J3889" s="3">
        <v>31</v>
      </c>
      <c r="K3889" s="3">
        <v>255.41964900202899</v>
      </c>
      <c r="L3889" s="3">
        <v>78</v>
      </c>
      <c r="M3889" s="3">
        <v>4</v>
      </c>
      <c r="N3889" s="3">
        <v>9</v>
      </c>
      <c r="O3889" s="3">
        <v>349</v>
      </c>
      <c r="P3889" s="3">
        <v>0</v>
      </c>
      <c r="Q3889" s="3">
        <v>25818.8433272685</v>
      </c>
      <c r="R3889" s="3">
        <v>4</v>
      </c>
      <c r="S3889" s="3">
        <v>0</v>
      </c>
      <c r="T3889" s="3">
        <v>0</v>
      </c>
      <c r="U3889" s="3">
        <v>13078.511189163301</v>
      </c>
      <c r="V3889" s="3">
        <v>1</v>
      </c>
      <c r="W3889" s="3" t="str">
        <f>IF(Bank_data3[[#This Row],[credit_risk]]=1,"High Risk","Low Risk")</f>
        <v>High Risk</v>
      </c>
      <c r="X3889" s="3" t="str">
        <f t="shared" si="420"/>
        <v>55+</v>
      </c>
      <c r="Y3889" s="3" t="str">
        <f t="shared" si="421"/>
        <v>Middle Income</v>
      </c>
      <c r="Z3889" s="3" t="str">
        <f t="shared" si="422"/>
        <v>Poor</v>
      </c>
      <c r="AA3889" s="27">
        <f t="shared" si="423"/>
        <v>0.32260405238097434</v>
      </c>
      <c r="AB3889" s="3" t="str">
        <f t="shared" si="424"/>
        <v>Medium</v>
      </c>
      <c r="AC3889" s="3" t="str">
        <f t="shared" si="425"/>
        <v>High</v>
      </c>
      <c r="AD3889" s="3" t="str">
        <f t="shared" si="426"/>
        <v>No</v>
      </c>
    </row>
    <row r="3890" spans="1:30" ht="15" customHeight="1" x14ac:dyDescent="0.3">
      <c r="A3890" s="3" t="s">
        <v>3911</v>
      </c>
      <c r="B3890" s="3">
        <v>28</v>
      </c>
      <c r="C3890" s="3" t="s">
        <v>23</v>
      </c>
      <c r="D3890" s="3" t="s">
        <v>26</v>
      </c>
      <c r="E3890" s="3">
        <v>55503.559562613103</v>
      </c>
      <c r="F3890" s="3">
        <v>95</v>
      </c>
      <c r="G3890" s="3">
        <v>2287.7853827649001</v>
      </c>
      <c r="H3890" s="3">
        <v>11</v>
      </c>
      <c r="I3890" s="3">
        <v>712.02775212540803</v>
      </c>
      <c r="J3890" s="3">
        <v>3</v>
      </c>
      <c r="K3890" s="3">
        <v>100.471829731157</v>
      </c>
      <c r="L3890" s="3">
        <v>7</v>
      </c>
      <c r="M3890" s="3">
        <v>4</v>
      </c>
      <c r="N3890" s="3">
        <v>0</v>
      </c>
      <c r="O3890" s="3">
        <v>713</v>
      </c>
      <c r="P3890" s="3">
        <v>2</v>
      </c>
      <c r="Q3890" s="3">
        <v>9749.6445940734793</v>
      </c>
      <c r="R3890" s="3">
        <v>4</v>
      </c>
      <c r="S3890" s="3">
        <v>1</v>
      </c>
      <c r="T3890" s="3">
        <v>0</v>
      </c>
      <c r="U3890" s="3">
        <v>15985.9013604309</v>
      </c>
      <c r="V3890" s="3">
        <v>1</v>
      </c>
      <c r="W3890" s="3" t="str">
        <f>IF(Bank_data3[[#This Row],[credit_risk]]=1,"High Risk","Low Risk")</f>
        <v>High Risk</v>
      </c>
      <c r="X3890" s="3" t="str">
        <f t="shared" si="420"/>
        <v>25-34</v>
      </c>
      <c r="Y3890" s="3" t="str">
        <f t="shared" si="421"/>
        <v>Middle Income</v>
      </c>
      <c r="Z3890" s="3" t="str">
        <f t="shared" si="422"/>
        <v>Good</v>
      </c>
      <c r="AA3890" s="27">
        <f t="shared" si="423"/>
        <v>0.17565800591716982</v>
      </c>
      <c r="AB3890" s="3" t="str">
        <f t="shared" si="424"/>
        <v>Medium</v>
      </c>
      <c r="AC3890" s="3" t="str">
        <f t="shared" si="425"/>
        <v>Low</v>
      </c>
      <c r="AD3890" s="3" t="str">
        <f t="shared" si="426"/>
        <v>No</v>
      </c>
    </row>
    <row r="3891" spans="1:30" ht="15" customHeight="1" x14ac:dyDescent="0.3">
      <c r="A3891" s="3" t="s">
        <v>3912</v>
      </c>
      <c r="B3891" s="3">
        <v>27</v>
      </c>
      <c r="C3891" s="3" t="s">
        <v>31</v>
      </c>
      <c r="D3891" s="3" t="s">
        <v>33</v>
      </c>
      <c r="E3891" s="3">
        <v>21736.722204727601</v>
      </c>
      <c r="F3891" s="3">
        <v>202</v>
      </c>
      <c r="G3891" s="3">
        <v>1067.3778098856401</v>
      </c>
      <c r="H3891" s="3">
        <v>9</v>
      </c>
      <c r="I3891" s="3">
        <v>794.28248317623297</v>
      </c>
      <c r="J3891" s="3">
        <v>39</v>
      </c>
      <c r="K3891" s="3">
        <v>160.28221210070501</v>
      </c>
      <c r="L3891" s="3">
        <v>0</v>
      </c>
      <c r="M3891" s="3">
        <v>5</v>
      </c>
      <c r="N3891" s="3">
        <v>8</v>
      </c>
      <c r="O3891" s="3">
        <v>420</v>
      </c>
      <c r="P3891" s="3">
        <v>5</v>
      </c>
      <c r="Q3891" s="3">
        <v>9454.3692857062906</v>
      </c>
      <c r="R3891" s="3">
        <v>7</v>
      </c>
      <c r="S3891" s="3">
        <v>0</v>
      </c>
      <c r="T3891" s="3">
        <v>0</v>
      </c>
      <c r="U3891" s="3">
        <v>9480.52171547734</v>
      </c>
      <c r="V3891" s="3">
        <v>1</v>
      </c>
      <c r="W3891" s="3" t="str">
        <f>IF(Bank_data3[[#This Row],[credit_risk]]=1,"High Risk","Low Risk")</f>
        <v>High Risk</v>
      </c>
      <c r="X3891" s="3" t="str">
        <f t="shared" si="420"/>
        <v>25-34</v>
      </c>
      <c r="Y3891" s="3" t="str">
        <f t="shared" si="421"/>
        <v>Low Income</v>
      </c>
      <c r="Z3891" s="3" t="str">
        <f t="shared" si="422"/>
        <v>Poor</v>
      </c>
      <c r="AA3891" s="27">
        <f t="shared" si="423"/>
        <v>0.43494917019503632</v>
      </c>
      <c r="AB3891" s="3" t="str">
        <f t="shared" si="424"/>
        <v>Medium</v>
      </c>
      <c r="AC3891" s="3" t="str">
        <f t="shared" si="425"/>
        <v>Low</v>
      </c>
      <c r="AD3891" s="3" t="str">
        <f t="shared" si="426"/>
        <v>No</v>
      </c>
    </row>
    <row r="3892" spans="1:30" ht="15" customHeight="1" x14ac:dyDescent="0.3">
      <c r="A3892" s="3" t="s">
        <v>3913</v>
      </c>
      <c r="B3892" s="3">
        <v>64</v>
      </c>
      <c r="C3892" s="3" t="s">
        <v>23</v>
      </c>
      <c r="D3892" s="3" t="s">
        <v>26</v>
      </c>
      <c r="E3892" s="3">
        <v>77511.557238315596</v>
      </c>
      <c r="F3892" s="3">
        <v>85</v>
      </c>
      <c r="G3892" s="3">
        <v>1442.1349759971499</v>
      </c>
      <c r="H3892" s="3">
        <v>7</v>
      </c>
      <c r="I3892" s="3">
        <v>912.16687629404396</v>
      </c>
      <c r="J3892" s="3">
        <v>0</v>
      </c>
      <c r="K3892" s="3">
        <v>486.81629735836799</v>
      </c>
      <c r="L3892" s="3">
        <v>73</v>
      </c>
      <c r="M3892" s="3">
        <v>13</v>
      </c>
      <c r="N3892" s="3">
        <v>3</v>
      </c>
      <c r="O3892" s="3">
        <v>757</v>
      </c>
      <c r="P3892" s="3">
        <v>2</v>
      </c>
      <c r="Q3892" s="3">
        <v>10647.103107675801</v>
      </c>
      <c r="R3892" s="3">
        <v>7</v>
      </c>
      <c r="S3892" s="3">
        <v>0</v>
      </c>
      <c r="T3892" s="3">
        <v>0</v>
      </c>
      <c r="U3892" s="3">
        <v>9068.6276569072597</v>
      </c>
      <c r="V3892" s="3">
        <v>1</v>
      </c>
      <c r="W3892" s="3" t="str">
        <f>IF(Bank_data3[[#This Row],[credit_risk]]=1,"High Risk","Low Risk")</f>
        <v>High Risk</v>
      </c>
      <c r="X3892" s="3" t="str">
        <f t="shared" si="420"/>
        <v>55+</v>
      </c>
      <c r="Y3892" s="3" t="str">
        <f t="shared" si="421"/>
        <v>Middle Income</v>
      </c>
      <c r="Z3892" s="3" t="str">
        <f t="shared" si="422"/>
        <v>Very Good</v>
      </c>
      <c r="AA3892" s="27">
        <f t="shared" si="423"/>
        <v>0.13736149146043364</v>
      </c>
      <c r="AB3892" s="3" t="str">
        <f t="shared" si="424"/>
        <v>Medium</v>
      </c>
      <c r="AC3892" s="3" t="str">
        <f t="shared" si="425"/>
        <v>High</v>
      </c>
      <c r="AD3892" s="3" t="str">
        <f t="shared" si="426"/>
        <v>No</v>
      </c>
    </row>
    <row r="3893" spans="1:30" ht="15" customHeight="1" x14ac:dyDescent="0.3">
      <c r="A3893" s="3" t="s">
        <v>3914</v>
      </c>
      <c r="B3893" s="3">
        <v>36</v>
      </c>
      <c r="C3893" s="3" t="s">
        <v>31</v>
      </c>
      <c r="D3893" s="3" t="s">
        <v>26</v>
      </c>
      <c r="E3893" s="3">
        <v>54946.642301554799</v>
      </c>
      <c r="F3893" s="3">
        <v>55</v>
      </c>
      <c r="G3893" s="3">
        <v>2720.8576797053402</v>
      </c>
      <c r="H3893" s="3">
        <v>2</v>
      </c>
      <c r="I3893" s="3">
        <v>275.99017246075499</v>
      </c>
      <c r="J3893" s="3">
        <v>8</v>
      </c>
      <c r="K3893" s="3">
        <v>0</v>
      </c>
      <c r="L3893" s="3">
        <v>58</v>
      </c>
      <c r="M3893" s="3">
        <v>1</v>
      </c>
      <c r="N3893" s="3">
        <v>4</v>
      </c>
      <c r="O3893" s="3">
        <v>498</v>
      </c>
      <c r="P3893" s="3">
        <v>5</v>
      </c>
      <c r="Q3893" s="3">
        <v>0</v>
      </c>
      <c r="R3893" s="3">
        <v>7</v>
      </c>
      <c r="S3893" s="3">
        <v>0</v>
      </c>
      <c r="T3893" s="3">
        <v>0</v>
      </c>
      <c r="U3893" s="3">
        <v>9229.9709411925996</v>
      </c>
      <c r="V3893" s="3">
        <v>1</v>
      </c>
      <c r="W3893" s="3" t="str">
        <f>IF(Bank_data3[[#This Row],[credit_risk]]=1,"High Risk","Low Risk")</f>
        <v>High Risk</v>
      </c>
      <c r="X3893" s="3" t="str">
        <f t="shared" si="420"/>
        <v>35-44</v>
      </c>
      <c r="Y3893" s="3" t="str">
        <f t="shared" si="421"/>
        <v>Middle Income</v>
      </c>
      <c r="Z3893" s="3" t="str">
        <f t="shared" si="422"/>
        <v>Poor</v>
      </c>
      <c r="AA3893" s="27">
        <f t="shared" si="423"/>
        <v>0</v>
      </c>
      <c r="AB3893" s="3" t="str">
        <f t="shared" si="424"/>
        <v>Medium</v>
      </c>
      <c r="AC3893" s="3" t="str">
        <f t="shared" si="425"/>
        <v>High</v>
      </c>
      <c r="AD3893" s="3" t="str">
        <f t="shared" si="426"/>
        <v>No</v>
      </c>
    </row>
    <row r="3894" spans="1:30" ht="15" customHeight="1" x14ac:dyDescent="0.3">
      <c r="A3894" s="3" t="s">
        <v>3915</v>
      </c>
      <c r="B3894" s="3">
        <v>36</v>
      </c>
      <c r="C3894" s="3" t="s">
        <v>28</v>
      </c>
      <c r="D3894" s="3" t="s">
        <v>33</v>
      </c>
      <c r="E3894" s="3">
        <v>43275.661454246598</v>
      </c>
      <c r="F3894" s="3">
        <v>125</v>
      </c>
      <c r="G3894" s="3">
        <v>2733.7755385171299</v>
      </c>
      <c r="H3894" s="3">
        <v>10</v>
      </c>
      <c r="I3894" s="3">
        <v>860.96168974161003</v>
      </c>
      <c r="J3894" s="3">
        <v>48</v>
      </c>
      <c r="K3894" s="3">
        <v>289.36236266218202</v>
      </c>
      <c r="L3894" s="3">
        <v>34</v>
      </c>
      <c r="M3894" s="3">
        <v>14</v>
      </c>
      <c r="N3894" s="3">
        <v>9</v>
      </c>
      <c r="O3894" s="3">
        <v>525</v>
      </c>
      <c r="P3894" s="3">
        <v>5</v>
      </c>
      <c r="Q3894" s="3">
        <v>20939.472385200399</v>
      </c>
      <c r="R3894" s="3">
        <v>3</v>
      </c>
      <c r="S3894" s="3">
        <v>0</v>
      </c>
      <c r="T3894" s="3">
        <v>0</v>
      </c>
      <c r="U3894" s="3">
        <v>5665.1988366775204</v>
      </c>
      <c r="V3894" s="3">
        <v>1</v>
      </c>
      <c r="W3894" s="3" t="str">
        <f>IF(Bank_data3[[#This Row],[credit_risk]]=1,"High Risk","Low Risk")</f>
        <v>High Risk</v>
      </c>
      <c r="X3894" s="3" t="str">
        <f t="shared" si="420"/>
        <v>35-44</v>
      </c>
      <c r="Y3894" s="3" t="str">
        <f t="shared" si="421"/>
        <v>Low Income</v>
      </c>
      <c r="Z3894" s="3" t="str">
        <f t="shared" si="422"/>
        <v>Poor</v>
      </c>
      <c r="AA3894" s="27">
        <f t="shared" si="423"/>
        <v>0.48386256111506826</v>
      </c>
      <c r="AB3894" s="3" t="str">
        <f t="shared" si="424"/>
        <v>Medium</v>
      </c>
      <c r="AC3894" s="3" t="str">
        <f t="shared" si="425"/>
        <v>High</v>
      </c>
      <c r="AD3894" s="3" t="str">
        <f t="shared" si="426"/>
        <v>No</v>
      </c>
    </row>
    <row r="3895" spans="1:30" ht="15" customHeight="1" x14ac:dyDescent="0.3">
      <c r="A3895" s="3" t="s">
        <v>3916</v>
      </c>
      <c r="B3895" s="3">
        <v>68</v>
      </c>
      <c r="C3895" s="3" t="s">
        <v>31</v>
      </c>
      <c r="D3895" s="3" t="s">
        <v>24</v>
      </c>
      <c r="E3895" s="3">
        <v>74289.965101498907</v>
      </c>
      <c r="F3895" s="3">
        <v>87</v>
      </c>
      <c r="G3895" s="3">
        <v>2282.1905884545299</v>
      </c>
      <c r="H3895" s="3">
        <v>6</v>
      </c>
      <c r="I3895" s="3">
        <v>209.863088134912</v>
      </c>
      <c r="J3895" s="3">
        <v>49</v>
      </c>
      <c r="K3895" s="3">
        <v>661.75955783394397</v>
      </c>
      <c r="L3895" s="3">
        <v>15</v>
      </c>
      <c r="M3895" s="3">
        <v>15</v>
      </c>
      <c r="N3895" s="3">
        <v>2</v>
      </c>
      <c r="O3895" s="3">
        <v>559</v>
      </c>
      <c r="P3895" s="3">
        <v>3</v>
      </c>
      <c r="Q3895" s="3">
        <v>12154.363329051999</v>
      </c>
      <c r="R3895" s="3">
        <v>5</v>
      </c>
      <c r="S3895" s="3">
        <v>0</v>
      </c>
      <c r="T3895" s="3">
        <v>0</v>
      </c>
      <c r="U3895" s="3">
        <v>7293.6355547304702</v>
      </c>
      <c r="V3895" s="3">
        <v>1</v>
      </c>
      <c r="W3895" s="3" t="str">
        <f>IF(Bank_data3[[#This Row],[credit_risk]]=1,"High Risk","Low Risk")</f>
        <v>High Risk</v>
      </c>
      <c r="X3895" s="3" t="str">
        <f t="shared" si="420"/>
        <v>55+</v>
      </c>
      <c r="Y3895" s="3" t="str">
        <f t="shared" si="421"/>
        <v>Middle Income</v>
      </c>
      <c r="Z3895" s="3" t="str">
        <f t="shared" si="422"/>
        <v>Poor</v>
      </c>
      <c r="AA3895" s="27">
        <f t="shared" si="423"/>
        <v>0.16360706742082945</v>
      </c>
      <c r="AB3895" s="3" t="str">
        <f t="shared" si="424"/>
        <v>Medium</v>
      </c>
      <c r="AC3895" s="3" t="str">
        <f t="shared" si="425"/>
        <v>Medium</v>
      </c>
      <c r="AD3895" s="3" t="str">
        <f t="shared" si="426"/>
        <v>No</v>
      </c>
    </row>
    <row r="3896" spans="1:30" ht="15" customHeight="1" x14ac:dyDescent="0.3">
      <c r="A3896" s="3" t="s">
        <v>3917</v>
      </c>
      <c r="B3896" s="3">
        <v>52</v>
      </c>
      <c r="C3896" s="3" t="s">
        <v>31</v>
      </c>
      <c r="D3896" s="3" t="s">
        <v>33</v>
      </c>
      <c r="E3896" s="3">
        <v>35983.5806637489</v>
      </c>
      <c r="F3896" s="3">
        <v>84</v>
      </c>
      <c r="G3896" s="3">
        <v>1220.2183191798799</v>
      </c>
      <c r="H3896" s="3">
        <v>5</v>
      </c>
      <c r="I3896" s="3">
        <v>834.10007866842898</v>
      </c>
      <c r="J3896" s="3">
        <v>6</v>
      </c>
      <c r="K3896" s="3">
        <v>745.497341830972</v>
      </c>
      <c r="L3896" s="3">
        <v>13</v>
      </c>
      <c r="M3896" s="3">
        <v>4</v>
      </c>
      <c r="N3896" s="3">
        <v>8</v>
      </c>
      <c r="O3896" s="3">
        <v>874</v>
      </c>
      <c r="P3896" s="3">
        <v>1</v>
      </c>
      <c r="Q3896" s="3">
        <v>8375.6860197620899</v>
      </c>
      <c r="R3896" s="3">
        <v>3</v>
      </c>
      <c r="S3896" s="3">
        <v>1</v>
      </c>
      <c r="T3896" s="3">
        <v>0</v>
      </c>
      <c r="U3896" s="3">
        <v>500</v>
      </c>
      <c r="V3896" s="3">
        <v>1</v>
      </c>
      <c r="W3896" s="3" t="str">
        <f>IF(Bank_data3[[#This Row],[credit_risk]]=1,"High Risk","Low Risk")</f>
        <v>High Risk</v>
      </c>
      <c r="X3896" s="3" t="str">
        <f t="shared" si="420"/>
        <v>45-54</v>
      </c>
      <c r="Y3896" s="3" t="str">
        <f t="shared" si="421"/>
        <v>Low Income</v>
      </c>
      <c r="Z3896" s="3" t="str">
        <f t="shared" si="422"/>
        <v>Excellent</v>
      </c>
      <c r="AA3896" s="27">
        <f t="shared" si="423"/>
        <v>0.23276410699727959</v>
      </c>
      <c r="AB3896" s="3" t="str">
        <f t="shared" si="424"/>
        <v>Medium</v>
      </c>
      <c r="AC3896" s="3" t="str">
        <f t="shared" si="425"/>
        <v>Medium</v>
      </c>
      <c r="AD3896" s="3" t="str">
        <f t="shared" si="426"/>
        <v>No</v>
      </c>
    </row>
    <row r="3897" spans="1:30" ht="15" customHeight="1" x14ac:dyDescent="0.3">
      <c r="A3897" s="3" t="s">
        <v>3918</v>
      </c>
      <c r="B3897" s="3">
        <v>51</v>
      </c>
      <c r="C3897" s="3" t="s">
        <v>23</v>
      </c>
      <c r="D3897" s="3" t="s">
        <v>33</v>
      </c>
      <c r="E3897" s="3">
        <v>80882.601671850905</v>
      </c>
      <c r="F3897" s="3">
        <v>11</v>
      </c>
      <c r="G3897" s="3">
        <v>934.14002911344699</v>
      </c>
      <c r="H3897" s="3">
        <v>9</v>
      </c>
      <c r="I3897" s="3">
        <v>571.66072834664601</v>
      </c>
      <c r="J3897" s="3">
        <v>26</v>
      </c>
      <c r="K3897" s="3">
        <v>592.53809981570896</v>
      </c>
      <c r="L3897" s="3">
        <v>4</v>
      </c>
      <c r="M3897" s="3">
        <v>15</v>
      </c>
      <c r="N3897" s="3">
        <v>5</v>
      </c>
      <c r="O3897" s="3">
        <v>577</v>
      </c>
      <c r="P3897" s="3">
        <v>4</v>
      </c>
      <c r="Q3897" s="3">
        <v>10926.2084427093</v>
      </c>
      <c r="R3897" s="3">
        <v>4</v>
      </c>
      <c r="S3897" s="3">
        <v>0</v>
      </c>
      <c r="T3897" s="3">
        <v>0</v>
      </c>
      <c r="U3897" s="3">
        <v>3403.9889205110399</v>
      </c>
      <c r="V3897" s="3">
        <v>1</v>
      </c>
      <c r="W3897" s="3" t="str">
        <f>IF(Bank_data3[[#This Row],[credit_risk]]=1,"High Risk","Low Risk")</f>
        <v>High Risk</v>
      </c>
      <c r="X3897" s="3" t="str">
        <f t="shared" si="420"/>
        <v>45-54</v>
      </c>
      <c r="Y3897" s="3" t="str">
        <f t="shared" si="421"/>
        <v>Middle Income</v>
      </c>
      <c r="Z3897" s="3" t="str">
        <f t="shared" si="422"/>
        <v>Poor</v>
      </c>
      <c r="AA3897" s="27">
        <f t="shared" si="423"/>
        <v>0.13508725259652329</v>
      </c>
      <c r="AB3897" s="3" t="str">
        <f t="shared" si="424"/>
        <v>Low</v>
      </c>
      <c r="AC3897" s="3" t="str">
        <f t="shared" si="425"/>
        <v>Low</v>
      </c>
      <c r="AD3897" s="3" t="str">
        <f t="shared" si="426"/>
        <v>No</v>
      </c>
    </row>
    <row r="3898" spans="1:30" ht="15" customHeight="1" x14ac:dyDescent="0.3">
      <c r="A3898" s="3" t="s">
        <v>3919</v>
      </c>
      <c r="B3898" s="3">
        <v>27</v>
      </c>
      <c r="C3898" s="3" t="s">
        <v>28</v>
      </c>
      <c r="D3898" s="3" t="s">
        <v>26</v>
      </c>
      <c r="E3898" s="3">
        <v>51679.447566216098</v>
      </c>
      <c r="F3898" s="3">
        <v>6</v>
      </c>
      <c r="G3898" s="3">
        <v>1466.96491095642</v>
      </c>
      <c r="H3898" s="3">
        <v>11</v>
      </c>
      <c r="I3898" s="3">
        <v>496.94575657876601</v>
      </c>
      <c r="J3898" s="3">
        <v>2</v>
      </c>
      <c r="K3898" s="3">
        <v>703.97832187362906</v>
      </c>
      <c r="L3898" s="3">
        <v>79</v>
      </c>
      <c r="M3898" s="3">
        <v>0</v>
      </c>
      <c r="N3898" s="3">
        <v>0</v>
      </c>
      <c r="O3898" s="3">
        <v>303</v>
      </c>
      <c r="P3898" s="3">
        <v>1</v>
      </c>
      <c r="Q3898" s="3">
        <v>6417.0354080096104</v>
      </c>
      <c r="R3898" s="3">
        <v>1</v>
      </c>
      <c r="S3898" s="3">
        <v>0</v>
      </c>
      <c r="T3898" s="3">
        <v>0</v>
      </c>
      <c r="U3898" s="3">
        <v>9680.7864752097503</v>
      </c>
      <c r="V3898" s="3">
        <v>1</v>
      </c>
      <c r="W3898" s="3" t="str">
        <f>IF(Bank_data3[[#This Row],[credit_risk]]=1,"High Risk","Low Risk")</f>
        <v>High Risk</v>
      </c>
      <c r="X3898" s="3" t="str">
        <f t="shared" si="420"/>
        <v>25-34</v>
      </c>
      <c r="Y3898" s="3" t="str">
        <f t="shared" si="421"/>
        <v>Middle Income</v>
      </c>
      <c r="Z3898" s="3" t="str">
        <f t="shared" si="422"/>
        <v>Poor</v>
      </c>
      <c r="AA3898" s="27">
        <f t="shared" si="423"/>
        <v>0.12416996911175492</v>
      </c>
      <c r="AB3898" s="3" t="str">
        <f t="shared" si="424"/>
        <v>Medium</v>
      </c>
      <c r="AC3898" s="3" t="str">
        <f t="shared" si="425"/>
        <v>High</v>
      </c>
      <c r="AD3898" s="3" t="str">
        <f t="shared" si="426"/>
        <v>No</v>
      </c>
    </row>
    <row r="3899" spans="1:30" ht="15" customHeight="1" x14ac:dyDescent="0.3">
      <c r="A3899" s="3" t="s">
        <v>3920</v>
      </c>
      <c r="B3899" s="3">
        <v>38</v>
      </c>
      <c r="C3899" s="3" t="s">
        <v>31</v>
      </c>
      <c r="D3899" s="3" t="s">
        <v>33</v>
      </c>
      <c r="E3899" s="3">
        <v>68100.059246111196</v>
      </c>
      <c r="F3899" s="3">
        <v>171</v>
      </c>
      <c r="G3899" s="3">
        <v>1522.7613887801799</v>
      </c>
      <c r="H3899" s="3">
        <v>5</v>
      </c>
      <c r="I3899" s="3">
        <v>1092.1860055336599</v>
      </c>
      <c r="J3899" s="3">
        <v>21</v>
      </c>
      <c r="K3899" s="3">
        <v>504.91516252164303</v>
      </c>
      <c r="L3899" s="3">
        <v>20</v>
      </c>
      <c r="M3899" s="3">
        <v>7</v>
      </c>
      <c r="N3899" s="3">
        <v>8</v>
      </c>
      <c r="O3899" s="3">
        <v>492</v>
      </c>
      <c r="P3899" s="3">
        <v>4</v>
      </c>
      <c r="Q3899" s="3">
        <v>12387.6451595008</v>
      </c>
      <c r="R3899" s="3">
        <v>0</v>
      </c>
      <c r="S3899" s="3">
        <v>0</v>
      </c>
      <c r="T3899" s="3">
        <v>0</v>
      </c>
      <c r="U3899" s="3">
        <v>6889.2113953081098</v>
      </c>
      <c r="V3899" s="3">
        <v>1</v>
      </c>
      <c r="W3899" s="3" t="str">
        <f>IF(Bank_data3[[#This Row],[credit_risk]]=1,"High Risk","Low Risk")</f>
        <v>High Risk</v>
      </c>
      <c r="X3899" s="3" t="str">
        <f t="shared" si="420"/>
        <v>35-44</v>
      </c>
      <c r="Y3899" s="3" t="str">
        <f t="shared" si="421"/>
        <v>Middle Income</v>
      </c>
      <c r="Z3899" s="3" t="str">
        <f t="shared" si="422"/>
        <v>Poor</v>
      </c>
      <c r="AA3899" s="27">
        <f t="shared" si="423"/>
        <v>0.18190358858179978</v>
      </c>
      <c r="AB3899" s="3" t="str">
        <f t="shared" si="424"/>
        <v>Medium</v>
      </c>
      <c r="AC3899" s="3" t="str">
        <f t="shared" si="425"/>
        <v>Medium</v>
      </c>
      <c r="AD3899" s="3" t="str">
        <f t="shared" si="426"/>
        <v>No</v>
      </c>
    </row>
    <row r="3900" spans="1:30" ht="15" customHeight="1" x14ac:dyDescent="0.3">
      <c r="A3900" s="3" t="s">
        <v>3921</v>
      </c>
      <c r="B3900" s="3">
        <v>57</v>
      </c>
      <c r="C3900" s="3" t="s">
        <v>23</v>
      </c>
      <c r="D3900" s="3" t="s">
        <v>24</v>
      </c>
      <c r="E3900" s="3">
        <v>105215.03800856</v>
      </c>
      <c r="F3900" s="3">
        <v>27</v>
      </c>
      <c r="G3900" s="3">
        <v>1471.73721645512</v>
      </c>
      <c r="H3900" s="3">
        <v>7</v>
      </c>
      <c r="I3900" s="3">
        <v>717.53781482264105</v>
      </c>
      <c r="J3900" s="3">
        <v>15</v>
      </c>
      <c r="K3900" s="3">
        <v>236.834157292181</v>
      </c>
      <c r="L3900" s="3">
        <v>57</v>
      </c>
      <c r="M3900" s="3">
        <v>0</v>
      </c>
      <c r="N3900" s="3">
        <v>4</v>
      </c>
      <c r="O3900" s="3">
        <v>603</v>
      </c>
      <c r="P3900" s="3">
        <v>1</v>
      </c>
      <c r="Q3900" s="3">
        <v>8995.1901905519007</v>
      </c>
      <c r="R3900" s="3">
        <v>1</v>
      </c>
      <c r="S3900" s="3">
        <v>0</v>
      </c>
      <c r="T3900" s="3">
        <v>0</v>
      </c>
      <c r="U3900" s="3">
        <v>13393.3976331881</v>
      </c>
      <c r="V3900" s="3">
        <v>0</v>
      </c>
      <c r="W3900" s="3" t="str">
        <f>IF(Bank_data3[[#This Row],[credit_risk]]=1,"High Risk","Low Risk")</f>
        <v>Low Risk</v>
      </c>
      <c r="X3900" s="3" t="str">
        <f t="shared" si="420"/>
        <v>55+</v>
      </c>
      <c r="Y3900" s="3" t="str">
        <f t="shared" si="421"/>
        <v>High Income</v>
      </c>
      <c r="Z3900" s="3" t="str">
        <f t="shared" si="422"/>
        <v>Fair</v>
      </c>
      <c r="AA3900" s="27">
        <f t="shared" si="423"/>
        <v>8.5493389165720565E-2</v>
      </c>
      <c r="AB3900" s="3" t="str">
        <f t="shared" si="424"/>
        <v>Medium</v>
      </c>
      <c r="AC3900" s="3" t="str">
        <f t="shared" si="425"/>
        <v>High</v>
      </c>
      <c r="AD3900" s="3" t="str">
        <f t="shared" si="426"/>
        <v>No</v>
      </c>
    </row>
    <row r="3901" spans="1:30" ht="15" customHeight="1" x14ac:dyDescent="0.3">
      <c r="A3901" s="3" t="s">
        <v>3922</v>
      </c>
      <c r="B3901" s="3">
        <v>22</v>
      </c>
      <c r="C3901" s="3" t="s">
        <v>23</v>
      </c>
      <c r="D3901" s="3" t="s">
        <v>26</v>
      </c>
      <c r="E3901" s="3">
        <v>53241.647698599503</v>
      </c>
      <c r="F3901" s="3">
        <v>36</v>
      </c>
      <c r="G3901" s="3">
        <v>1945.03645895972</v>
      </c>
      <c r="H3901" s="3">
        <v>11</v>
      </c>
      <c r="I3901" s="3">
        <v>965.79878171764994</v>
      </c>
      <c r="J3901" s="3">
        <v>7</v>
      </c>
      <c r="K3901" s="3">
        <v>671.45787394982005</v>
      </c>
      <c r="L3901" s="3">
        <v>56</v>
      </c>
      <c r="M3901" s="3">
        <v>6</v>
      </c>
      <c r="N3901" s="3">
        <v>2</v>
      </c>
      <c r="O3901" s="3">
        <v>450</v>
      </c>
      <c r="P3901" s="3">
        <v>3</v>
      </c>
      <c r="Q3901" s="3">
        <v>9275.2174308948397</v>
      </c>
      <c r="R3901" s="3">
        <v>1</v>
      </c>
      <c r="S3901" s="3">
        <v>0</v>
      </c>
      <c r="T3901" s="3">
        <v>0</v>
      </c>
      <c r="U3901" s="3">
        <v>2610.7947486950202</v>
      </c>
      <c r="V3901" s="3">
        <v>1</v>
      </c>
      <c r="W3901" s="3" t="str">
        <f>IF(Bank_data3[[#This Row],[credit_risk]]=1,"High Risk","Low Risk")</f>
        <v>High Risk</v>
      </c>
      <c r="X3901" s="3" t="str">
        <f t="shared" si="420"/>
        <v>18-24</v>
      </c>
      <c r="Y3901" s="3" t="str">
        <f t="shared" si="421"/>
        <v>Middle Income</v>
      </c>
      <c r="Z3901" s="3" t="str">
        <f t="shared" si="422"/>
        <v>Poor</v>
      </c>
      <c r="AA3901" s="27">
        <f t="shared" si="423"/>
        <v>0.17420981190142279</v>
      </c>
      <c r="AB3901" s="3" t="str">
        <f t="shared" si="424"/>
        <v>Medium</v>
      </c>
      <c r="AC3901" s="3" t="str">
        <f t="shared" si="425"/>
        <v>High</v>
      </c>
      <c r="AD3901" s="3" t="str">
        <f t="shared" si="426"/>
        <v>No</v>
      </c>
    </row>
    <row r="3902" spans="1:30" ht="15" customHeight="1" x14ac:dyDescent="0.3">
      <c r="A3902" s="3" t="s">
        <v>3923</v>
      </c>
      <c r="B3902" s="3">
        <v>24</v>
      </c>
      <c r="C3902" s="3" t="s">
        <v>31</v>
      </c>
      <c r="D3902" s="3" t="s">
        <v>24</v>
      </c>
      <c r="E3902" s="3">
        <v>48257.025799276897</v>
      </c>
      <c r="F3902" s="3">
        <v>75</v>
      </c>
      <c r="G3902" s="3">
        <v>1788.5330519439899</v>
      </c>
      <c r="H3902" s="3">
        <v>3</v>
      </c>
      <c r="I3902" s="3">
        <v>977.38941898223595</v>
      </c>
      <c r="J3902" s="3">
        <v>4</v>
      </c>
      <c r="K3902" s="3">
        <v>621.67380945146499</v>
      </c>
      <c r="L3902" s="3">
        <v>10</v>
      </c>
      <c r="M3902" s="3">
        <v>5</v>
      </c>
      <c r="N3902" s="3">
        <v>3</v>
      </c>
      <c r="O3902" s="3">
        <v>305</v>
      </c>
      <c r="P3902" s="3">
        <v>1</v>
      </c>
      <c r="Q3902" s="3">
        <v>6751.4635675004802</v>
      </c>
      <c r="R3902" s="3">
        <v>6</v>
      </c>
      <c r="S3902" s="3">
        <v>1</v>
      </c>
      <c r="T3902" s="3">
        <v>0</v>
      </c>
      <c r="U3902" s="3">
        <v>12848.968863105199</v>
      </c>
      <c r="V3902" s="3">
        <v>1</v>
      </c>
      <c r="W3902" s="3" t="str">
        <f>IF(Bank_data3[[#This Row],[credit_risk]]=1,"High Risk","Low Risk")</f>
        <v>High Risk</v>
      </c>
      <c r="X3902" s="3" t="str">
        <f t="shared" si="420"/>
        <v>18-24</v>
      </c>
      <c r="Y3902" s="3" t="str">
        <f t="shared" si="421"/>
        <v>Low Income</v>
      </c>
      <c r="Z3902" s="3" t="str">
        <f t="shared" si="422"/>
        <v>Poor</v>
      </c>
      <c r="AA3902" s="27">
        <f t="shared" si="423"/>
        <v>0.13990633396229005</v>
      </c>
      <c r="AB3902" s="3" t="str">
        <f t="shared" si="424"/>
        <v>Medium</v>
      </c>
      <c r="AC3902" s="3" t="str">
        <f t="shared" si="425"/>
        <v>Medium</v>
      </c>
      <c r="AD3902" s="3" t="str">
        <f t="shared" si="426"/>
        <v>No</v>
      </c>
    </row>
    <row r="3903" spans="1:30" ht="15" customHeight="1" x14ac:dyDescent="0.3">
      <c r="A3903" s="3" t="s">
        <v>3924</v>
      </c>
      <c r="B3903" s="3">
        <v>32</v>
      </c>
      <c r="C3903" s="3" t="s">
        <v>23</v>
      </c>
      <c r="D3903" s="3" t="s">
        <v>26</v>
      </c>
      <c r="E3903" s="3">
        <v>30793.467117306602</v>
      </c>
      <c r="F3903" s="3">
        <v>139</v>
      </c>
      <c r="G3903" s="3">
        <v>1755.1258334297499</v>
      </c>
      <c r="H3903" s="3">
        <v>3</v>
      </c>
      <c r="I3903" s="3">
        <v>1244.4837211342899</v>
      </c>
      <c r="J3903" s="3">
        <v>48</v>
      </c>
      <c r="K3903" s="3">
        <v>365.01166754600501</v>
      </c>
      <c r="L3903" s="3">
        <v>70</v>
      </c>
      <c r="M3903" s="3">
        <v>7</v>
      </c>
      <c r="N3903" s="3">
        <v>4</v>
      </c>
      <c r="O3903" s="3">
        <v>752</v>
      </c>
      <c r="P3903" s="3">
        <v>2</v>
      </c>
      <c r="Q3903" s="3">
        <v>12265.373095262799</v>
      </c>
      <c r="R3903" s="3">
        <v>1</v>
      </c>
      <c r="S3903" s="3">
        <v>0</v>
      </c>
      <c r="T3903" s="3">
        <v>0</v>
      </c>
      <c r="U3903" s="3">
        <v>5348.2173691836297</v>
      </c>
      <c r="V3903" s="3">
        <v>0</v>
      </c>
      <c r="W3903" s="3" t="str">
        <f>IF(Bank_data3[[#This Row],[credit_risk]]=1,"High Risk","Low Risk")</f>
        <v>Low Risk</v>
      </c>
      <c r="X3903" s="3" t="str">
        <f t="shared" si="420"/>
        <v>25-34</v>
      </c>
      <c r="Y3903" s="3" t="str">
        <f t="shared" si="421"/>
        <v>Low Income</v>
      </c>
      <c r="Z3903" s="3" t="str">
        <f t="shared" si="422"/>
        <v>Very Good</v>
      </c>
      <c r="AA3903" s="27">
        <f t="shared" si="423"/>
        <v>0.39831088355651229</v>
      </c>
      <c r="AB3903" s="3" t="str">
        <f t="shared" si="424"/>
        <v>Medium</v>
      </c>
      <c r="AC3903" s="3" t="str">
        <f t="shared" si="425"/>
        <v>High</v>
      </c>
      <c r="AD3903" s="3" t="str">
        <f t="shared" si="426"/>
        <v>No</v>
      </c>
    </row>
    <row r="3904" spans="1:30" ht="15" customHeight="1" x14ac:dyDescent="0.3">
      <c r="A3904" s="3" t="s">
        <v>3925</v>
      </c>
      <c r="B3904" s="3">
        <v>66</v>
      </c>
      <c r="C3904" s="3" t="s">
        <v>31</v>
      </c>
      <c r="D3904" s="3" t="s">
        <v>24</v>
      </c>
      <c r="E3904" s="3">
        <v>47829.731778154099</v>
      </c>
      <c r="F3904" s="3">
        <v>84</v>
      </c>
      <c r="G3904" s="3">
        <v>1126.60479782418</v>
      </c>
      <c r="H3904" s="3">
        <v>11</v>
      </c>
      <c r="I3904" s="3">
        <v>377.10979043264098</v>
      </c>
      <c r="J3904" s="3">
        <v>29</v>
      </c>
      <c r="K3904" s="3">
        <v>344.39611713538602</v>
      </c>
      <c r="L3904" s="3">
        <v>7</v>
      </c>
      <c r="M3904" s="3">
        <v>4</v>
      </c>
      <c r="N3904" s="3">
        <v>0</v>
      </c>
      <c r="O3904" s="3">
        <v>514</v>
      </c>
      <c r="P3904" s="3">
        <v>1</v>
      </c>
      <c r="Q3904" s="3">
        <v>8999.2951937602793</v>
      </c>
      <c r="R3904" s="3">
        <v>2</v>
      </c>
      <c r="S3904" s="3">
        <v>0</v>
      </c>
      <c r="T3904" s="3">
        <v>0</v>
      </c>
      <c r="U3904" s="3">
        <v>5218.7052963572196</v>
      </c>
      <c r="V3904" s="3">
        <v>1</v>
      </c>
      <c r="W3904" s="3" t="str">
        <f>IF(Bank_data3[[#This Row],[credit_risk]]=1,"High Risk","Low Risk")</f>
        <v>High Risk</v>
      </c>
      <c r="X3904" s="3" t="str">
        <f t="shared" si="420"/>
        <v>55+</v>
      </c>
      <c r="Y3904" s="3" t="str">
        <f t="shared" si="421"/>
        <v>Low Income</v>
      </c>
      <c r="Z3904" s="3" t="str">
        <f t="shared" si="422"/>
        <v>Poor</v>
      </c>
      <c r="AA3904" s="27">
        <f t="shared" si="423"/>
        <v>0.18815274222111875</v>
      </c>
      <c r="AB3904" s="3" t="str">
        <f t="shared" si="424"/>
        <v>Medium</v>
      </c>
      <c r="AC3904" s="3" t="str">
        <f t="shared" si="425"/>
        <v>Low</v>
      </c>
      <c r="AD3904" s="3" t="str">
        <f t="shared" si="426"/>
        <v>No</v>
      </c>
    </row>
    <row r="3905" spans="1:30" ht="15" customHeight="1" x14ac:dyDescent="0.3">
      <c r="A3905" s="3" t="s">
        <v>3926</v>
      </c>
      <c r="B3905" s="3">
        <v>65</v>
      </c>
      <c r="C3905" s="3" t="s">
        <v>31</v>
      </c>
      <c r="D3905" s="3" t="s">
        <v>33</v>
      </c>
      <c r="E3905" s="3">
        <v>31348.908045188</v>
      </c>
      <c r="F3905" s="3">
        <v>205</v>
      </c>
      <c r="G3905" s="3">
        <v>540.85025554696495</v>
      </c>
      <c r="H3905" s="3">
        <v>2</v>
      </c>
      <c r="I3905" s="3">
        <v>1121.65548188192</v>
      </c>
      <c r="J3905" s="3">
        <v>27</v>
      </c>
      <c r="K3905" s="3">
        <v>488.58624414033898</v>
      </c>
      <c r="L3905" s="3">
        <v>13</v>
      </c>
      <c r="M3905" s="3">
        <v>14</v>
      </c>
      <c r="N3905" s="3">
        <v>9</v>
      </c>
      <c r="O3905" s="3">
        <v>626</v>
      </c>
      <c r="P3905" s="3">
        <v>1</v>
      </c>
      <c r="Q3905" s="3">
        <v>20158.116578741501</v>
      </c>
      <c r="R3905" s="3">
        <v>2</v>
      </c>
      <c r="S3905" s="3">
        <v>0</v>
      </c>
      <c r="T3905" s="3">
        <v>0</v>
      </c>
      <c r="U3905" s="3">
        <v>5219.47858554716</v>
      </c>
      <c r="V3905" s="3">
        <v>0</v>
      </c>
      <c r="W3905" s="3" t="str">
        <f>IF(Bank_data3[[#This Row],[credit_risk]]=1,"High Risk","Low Risk")</f>
        <v>Low Risk</v>
      </c>
      <c r="X3905" s="3" t="str">
        <f t="shared" si="420"/>
        <v>55+</v>
      </c>
      <c r="Y3905" s="3" t="str">
        <f t="shared" si="421"/>
        <v>Low Income</v>
      </c>
      <c r="Z3905" s="3" t="str">
        <f t="shared" si="422"/>
        <v>Fair</v>
      </c>
      <c r="AA3905" s="27">
        <f t="shared" si="423"/>
        <v>0.64302452097165586</v>
      </c>
      <c r="AB3905" s="3" t="str">
        <f t="shared" si="424"/>
        <v>Low</v>
      </c>
      <c r="AC3905" s="3" t="str">
        <f t="shared" si="425"/>
        <v>Medium</v>
      </c>
      <c r="AD3905" s="3" t="str">
        <f t="shared" si="426"/>
        <v>No</v>
      </c>
    </row>
    <row r="3906" spans="1:30" ht="15" customHeight="1" x14ac:dyDescent="0.3">
      <c r="A3906" s="3" t="s">
        <v>3927</v>
      </c>
      <c r="B3906" s="3">
        <v>50</v>
      </c>
      <c r="C3906" s="3" t="s">
        <v>31</v>
      </c>
      <c r="D3906" s="3" t="s">
        <v>33</v>
      </c>
      <c r="E3906" s="3">
        <v>46634.568269577001</v>
      </c>
      <c r="F3906" s="3">
        <v>143</v>
      </c>
      <c r="G3906" s="3">
        <v>2055.71369451892</v>
      </c>
      <c r="H3906" s="3">
        <v>0</v>
      </c>
      <c r="I3906" s="3">
        <v>805.76156785331705</v>
      </c>
      <c r="J3906" s="3">
        <v>26</v>
      </c>
      <c r="K3906" s="3">
        <v>783.26975049582097</v>
      </c>
      <c r="L3906" s="3">
        <v>48</v>
      </c>
      <c r="M3906" s="3">
        <v>19</v>
      </c>
      <c r="N3906" s="3">
        <v>2</v>
      </c>
      <c r="O3906" s="3">
        <v>384</v>
      </c>
      <c r="P3906" s="3">
        <v>0</v>
      </c>
      <c r="Q3906" s="3">
        <v>15238.5342856631</v>
      </c>
      <c r="R3906" s="3">
        <v>1</v>
      </c>
      <c r="S3906" s="3">
        <v>0</v>
      </c>
      <c r="T3906" s="3">
        <v>0</v>
      </c>
      <c r="U3906" s="3">
        <v>4654.8341702632697</v>
      </c>
      <c r="V3906" s="3">
        <v>1</v>
      </c>
      <c r="W3906" s="3" t="str">
        <f>IF(Bank_data3[[#This Row],[credit_risk]]=1,"High Risk","Low Risk")</f>
        <v>High Risk</v>
      </c>
      <c r="X3906" s="3" t="str">
        <f t="shared" si="420"/>
        <v>45-54</v>
      </c>
      <c r="Y3906" s="3" t="str">
        <f t="shared" si="421"/>
        <v>Low Income</v>
      </c>
      <c r="Z3906" s="3" t="str">
        <f t="shared" si="422"/>
        <v>Poor</v>
      </c>
      <c r="AA3906" s="27">
        <f t="shared" si="423"/>
        <v>0.32676477666899006</v>
      </c>
      <c r="AB3906" s="3" t="str">
        <f t="shared" si="424"/>
        <v>Medium</v>
      </c>
      <c r="AC3906" s="3" t="str">
        <f t="shared" si="425"/>
        <v>High</v>
      </c>
      <c r="AD3906" s="3" t="str">
        <f t="shared" si="426"/>
        <v>No</v>
      </c>
    </row>
    <row r="3907" spans="1:30" ht="15" customHeight="1" x14ac:dyDescent="0.3">
      <c r="A3907" s="3" t="s">
        <v>3928</v>
      </c>
      <c r="B3907" s="3">
        <v>35</v>
      </c>
      <c r="C3907" s="3" t="s">
        <v>28</v>
      </c>
      <c r="D3907" s="3" t="s">
        <v>33</v>
      </c>
      <c r="E3907" s="3">
        <v>102104.31434852</v>
      </c>
      <c r="F3907" s="3">
        <v>232</v>
      </c>
      <c r="G3907" s="3">
        <v>1548.5528825065701</v>
      </c>
      <c r="H3907" s="3">
        <v>9</v>
      </c>
      <c r="I3907" s="3">
        <v>667.65639687064197</v>
      </c>
      <c r="J3907" s="3">
        <v>49</v>
      </c>
      <c r="K3907" s="3">
        <v>406.01715869427102</v>
      </c>
      <c r="L3907" s="3">
        <v>32</v>
      </c>
      <c r="M3907" s="3">
        <v>15</v>
      </c>
      <c r="N3907" s="3">
        <v>6</v>
      </c>
      <c r="O3907" s="3">
        <v>717</v>
      </c>
      <c r="P3907" s="3">
        <v>4</v>
      </c>
      <c r="Q3907" s="3">
        <v>4151.8186421218297</v>
      </c>
      <c r="R3907" s="3">
        <v>3</v>
      </c>
      <c r="S3907" s="3">
        <v>1</v>
      </c>
      <c r="T3907" s="3">
        <v>0</v>
      </c>
      <c r="U3907" s="3">
        <v>10815.3421728592</v>
      </c>
      <c r="V3907" s="3">
        <v>1</v>
      </c>
      <c r="W3907" s="3" t="str">
        <f>IF(Bank_data3[[#This Row],[credit_risk]]=1,"High Risk","Low Risk")</f>
        <v>High Risk</v>
      </c>
      <c r="X3907" s="3" t="str">
        <f t="shared" si="420"/>
        <v>35-44</v>
      </c>
      <c r="Y3907" s="3" t="str">
        <f t="shared" si="421"/>
        <v>High Income</v>
      </c>
      <c r="Z3907" s="3" t="str">
        <f t="shared" si="422"/>
        <v>Good</v>
      </c>
      <c r="AA3907" s="27">
        <f t="shared" si="423"/>
        <v>4.0662519195321448E-2</v>
      </c>
      <c r="AB3907" s="3" t="str">
        <f t="shared" si="424"/>
        <v>Medium</v>
      </c>
      <c r="AC3907" s="3" t="str">
        <f t="shared" si="425"/>
        <v>High</v>
      </c>
      <c r="AD3907" s="3" t="str">
        <f t="shared" si="426"/>
        <v>No</v>
      </c>
    </row>
    <row r="3908" spans="1:30" ht="15" customHeight="1" x14ac:dyDescent="0.3">
      <c r="A3908" s="3" t="s">
        <v>3929</v>
      </c>
      <c r="B3908" s="3">
        <v>69</v>
      </c>
      <c r="C3908" s="3" t="s">
        <v>31</v>
      </c>
      <c r="D3908" s="3" t="s">
        <v>24</v>
      </c>
      <c r="E3908" s="3">
        <v>52152.763182347502</v>
      </c>
      <c r="F3908" s="3">
        <v>139</v>
      </c>
      <c r="G3908" s="3">
        <v>1827.0482993037101</v>
      </c>
      <c r="H3908" s="3">
        <v>2</v>
      </c>
      <c r="I3908" s="3">
        <v>397.76231828340099</v>
      </c>
      <c r="J3908" s="3">
        <v>21</v>
      </c>
      <c r="K3908" s="3">
        <v>0</v>
      </c>
      <c r="L3908" s="3">
        <v>23</v>
      </c>
      <c r="M3908" s="3">
        <v>16</v>
      </c>
      <c r="N3908" s="3">
        <v>8</v>
      </c>
      <c r="O3908" s="3">
        <v>453</v>
      </c>
      <c r="P3908" s="3">
        <v>1</v>
      </c>
      <c r="Q3908" s="3">
        <v>15680.365159537299</v>
      </c>
      <c r="R3908" s="3">
        <v>3</v>
      </c>
      <c r="S3908" s="3">
        <v>0</v>
      </c>
      <c r="T3908" s="3">
        <v>0</v>
      </c>
      <c r="U3908" s="3">
        <v>5498.03741577445</v>
      </c>
      <c r="V3908" s="3">
        <v>1</v>
      </c>
      <c r="W3908" s="3" t="str">
        <f>IF(Bank_data3[[#This Row],[credit_risk]]=1,"High Risk","Low Risk")</f>
        <v>High Risk</v>
      </c>
      <c r="X3908" s="3" t="str">
        <f t="shared" si="420"/>
        <v>55+</v>
      </c>
      <c r="Y3908" s="3" t="str">
        <f t="shared" si="421"/>
        <v>Middle Income</v>
      </c>
      <c r="Z3908" s="3" t="str">
        <f t="shared" si="422"/>
        <v>Poor</v>
      </c>
      <c r="AA3908" s="27">
        <f t="shared" si="423"/>
        <v>0.30066221236854307</v>
      </c>
      <c r="AB3908" s="3" t="str">
        <f t="shared" si="424"/>
        <v>Medium</v>
      </c>
      <c r="AC3908" s="3" t="str">
        <f t="shared" si="425"/>
        <v>Medium</v>
      </c>
      <c r="AD3908" s="3" t="str">
        <f t="shared" si="426"/>
        <v>No</v>
      </c>
    </row>
    <row r="3909" spans="1:30" ht="15" customHeight="1" x14ac:dyDescent="0.3">
      <c r="A3909" s="3" t="s">
        <v>3930</v>
      </c>
      <c r="B3909" s="3">
        <v>51</v>
      </c>
      <c r="C3909" s="3" t="s">
        <v>23</v>
      </c>
      <c r="D3909" s="3" t="s">
        <v>26</v>
      </c>
      <c r="E3909" s="3">
        <v>40033.624713366196</v>
      </c>
      <c r="F3909" s="3">
        <v>210</v>
      </c>
      <c r="G3909" s="3">
        <v>1849.37786790774</v>
      </c>
      <c r="H3909" s="3">
        <v>0</v>
      </c>
      <c r="I3909" s="3">
        <v>1012.30680154</v>
      </c>
      <c r="J3909" s="3">
        <v>29</v>
      </c>
      <c r="K3909" s="3">
        <v>608.36131951853099</v>
      </c>
      <c r="L3909" s="3">
        <v>70</v>
      </c>
      <c r="M3909" s="3">
        <v>10</v>
      </c>
      <c r="N3909" s="3">
        <v>5</v>
      </c>
      <c r="O3909" s="3">
        <v>831</v>
      </c>
      <c r="P3909" s="3">
        <v>5</v>
      </c>
      <c r="Q3909" s="3">
        <v>14052.489572357999</v>
      </c>
      <c r="R3909" s="3">
        <v>4</v>
      </c>
      <c r="S3909" s="3">
        <v>0</v>
      </c>
      <c r="T3909" s="3">
        <v>0</v>
      </c>
      <c r="U3909" s="3">
        <v>500</v>
      </c>
      <c r="V3909" s="3">
        <v>1</v>
      </c>
      <c r="W3909" s="3" t="str">
        <f>IF(Bank_data3[[#This Row],[credit_risk]]=1,"High Risk","Low Risk")</f>
        <v>High Risk</v>
      </c>
      <c r="X3909" s="3" t="str">
        <f t="shared" si="420"/>
        <v>45-54</v>
      </c>
      <c r="Y3909" s="3" t="str">
        <f t="shared" si="421"/>
        <v>Low Income</v>
      </c>
      <c r="Z3909" s="3" t="str">
        <f t="shared" si="422"/>
        <v>Excellent</v>
      </c>
      <c r="AA3909" s="27">
        <f t="shared" si="423"/>
        <v>0.35101716801742</v>
      </c>
      <c r="AB3909" s="3" t="str">
        <f t="shared" si="424"/>
        <v>Medium</v>
      </c>
      <c r="AC3909" s="3" t="str">
        <f t="shared" si="425"/>
        <v>High</v>
      </c>
      <c r="AD3909" s="3" t="str">
        <f t="shared" si="426"/>
        <v>No</v>
      </c>
    </row>
    <row r="3910" spans="1:30" ht="15" customHeight="1" x14ac:dyDescent="0.3">
      <c r="A3910" s="3" t="s">
        <v>3931</v>
      </c>
      <c r="B3910" s="3">
        <v>41</v>
      </c>
      <c r="C3910" s="3" t="s">
        <v>28</v>
      </c>
      <c r="D3910" s="3" t="s">
        <v>26</v>
      </c>
      <c r="E3910" s="3">
        <v>46225.074617188999</v>
      </c>
      <c r="F3910" s="3">
        <v>6</v>
      </c>
      <c r="G3910" s="3">
        <v>10</v>
      </c>
      <c r="H3910" s="3">
        <v>5</v>
      </c>
      <c r="I3910" s="3">
        <v>477.22141753314003</v>
      </c>
      <c r="J3910" s="3">
        <v>36</v>
      </c>
      <c r="K3910" s="3">
        <v>222.66475029858699</v>
      </c>
      <c r="L3910" s="3">
        <v>37</v>
      </c>
      <c r="M3910" s="3">
        <v>1</v>
      </c>
      <c r="N3910" s="3">
        <v>3</v>
      </c>
      <c r="O3910" s="3">
        <v>569</v>
      </c>
      <c r="P3910" s="3">
        <v>2</v>
      </c>
      <c r="Q3910" s="3">
        <v>12423.658564246</v>
      </c>
      <c r="R3910" s="3">
        <v>0</v>
      </c>
      <c r="S3910" s="3">
        <v>0</v>
      </c>
      <c r="T3910" s="3">
        <v>0</v>
      </c>
      <c r="U3910" s="3">
        <v>9367.6134724966905</v>
      </c>
      <c r="V3910" s="3">
        <v>1</v>
      </c>
      <c r="W3910" s="3" t="str">
        <f>IF(Bank_data3[[#This Row],[credit_risk]]=1,"High Risk","Low Risk")</f>
        <v>High Risk</v>
      </c>
      <c r="X3910" s="3" t="str">
        <f t="shared" si="420"/>
        <v>35-44</v>
      </c>
      <c r="Y3910" s="3" t="str">
        <f t="shared" si="421"/>
        <v>Low Income</v>
      </c>
      <c r="Z3910" s="3" t="str">
        <f t="shared" si="422"/>
        <v>Poor</v>
      </c>
      <c r="AA3910" s="27">
        <f t="shared" si="423"/>
        <v>0.26876448912483114</v>
      </c>
      <c r="AB3910" s="3" t="str">
        <f t="shared" si="424"/>
        <v>Low</v>
      </c>
      <c r="AC3910" s="3" t="str">
        <f t="shared" si="425"/>
        <v>High</v>
      </c>
      <c r="AD3910" s="3" t="str">
        <f t="shared" si="426"/>
        <v>No</v>
      </c>
    </row>
    <row r="3911" spans="1:30" ht="15" customHeight="1" x14ac:dyDescent="0.3">
      <c r="A3911" s="3" t="s">
        <v>3932</v>
      </c>
      <c r="B3911" s="3">
        <v>48</v>
      </c>
      <c r="C3911" s="3" t="s">
        <v>23</v>
      </c>
      <c r="D3911" s="3" t="s">
        <v>26</v>
      </c>
      <c r="E3911" s="3">
        <v>42586.314813623598</v>
      </c>
      <c r="F3911" s="3">
        <v>164</v>
      </c>
      <c r="G3911" s="3">
        <v>2877.2089325299198</v>
      </c>
      <c r="H3911" s="3">
        <v>7</v>
      </c>
      <c r="I3911" s="3">
        <v>981.23230544199998</v>
      </c>
      <c r="J3911" s="3">
        <v>6</v>
      </c>
      <c r="K3911" s="3">
        <v>611.26524780693205</v>
      </c>
      <c r="L3911" s="3">
        <v>78</v>
      </c>
      <c r="M3911" s="3">
        <v>0</v>
      </c>
      <c r="N3911" s="3">
        <v>3</v>
      </c>
      <c r="O3911" s="3">
        <v>545</v>
      </c>
      <c r="P3911" s="3">
        <v>2</v>
      </c>
      <c r="Q3911" s="3">
        <v>11057.828618917099</v>
      </c>
      <c r="R3911" s="3">
        <v>2</v>
      </c>
      <c r="S3911" s="3">
        <v>0</v>
      </c>
      <c r="T3911" s="3">
        <v>0</v>
      </c>
      <c r="U3911" s="3">
        <v>9570.8529071946396</v>
      </c>
      <c r="V3911" s="3">
        <v>1</v>
      </c>
      <c r="W3911" s="3" t="str">
        <f>IF(Bank_data3[[#This Row],[credit_risk]]=1,"High Risk","Low Risk")</f>
        <v>High Risk</v>
      </c>
      <c r="X3911" s="3" t="str">
        <f t="shared" ref="X3911:X3974" si="427">_xlfn.IFS(B3911&lt;25,"18-24",B3911&lt;35,"25-34",B3911&lt;45,"35-44",B3911&lt;55,"45-54",TRUE(),"55+")</f>
        <v>45-54</v>
      </c>
      <c r="Y3911" s="3" t="str">
        <f t="shared" ref="Y3911:Y3974" si="428">_xlfn.IFS(E3911&lt;50000,"Low Income",E3911&lt;100000,"Middle Income",TRUE(),"High Income")</f>
        <v>Low Income</v>
      </c>
      <c r="Z3911" s="3" t="str">
        <f t="shared" ref="Z3911:Z3974" si="429">_xlfn.IFS(O3911&lt;580,"Poor",O3911&lt;670,"Fair",O3911&lt;740,"Good",O3911&lt;800,"Very Good",TRUE(),"Excellent")</f>
        <v>Poor</v>
      </c>
      <c r="AA3911" s="27">
        <f t="shared" ref="AA3911:AA3974" si="430">IF(E3911=0,0,Q3911/E3911)</f>
        <v>0.25965685613585043</v>
      </c>
      <c r="AB3911" s="3" t="str">
        <f t="shared" ref="AB3911:AB3974" si="431">_xlfn.IFS(G3911&lt;1000,"Low",G3911&lt;5000,"Medium",TRUE(),"High")</f>
        <v>Medium</v>
      </c>
      <c r="AC3911" s="3" t="str">
        <f t="shared" ref="AC3911:AC3974" si="432">_xlfn.IFS(L3911&lt;10,"Low",L3911&lt;30,"Medium",TRUE(),"High")</f>
        <v>High</v>
      </c>
      <c r="AD3911" s="3" t="str">
        <f t="shared" ref="AD3911:AD3974" si="433">IF(AND(E3911&gt;=100000,O3911&gt;=750),"Yes","No")</f>
        <v>No</v>
      </c>
    </row>
    <row r="3912" spans="1:30" ht="15" customHeight="1" x14ac:dyDescent="0.3">
      <c r="A3912" s="3" t="s">
        <v>3933</v>
      </c>
      <c r="B3912" s="3">
        <v>41</v>
      </c>
      <c r="C3912" s="3" t="s">
        <v>28</v>
      </c>
      <c r="D3912" s="3" t="s">
        <v>33</v>
      </c>
      <c r="E3912" s="3">
        <v>68871.233716549294</v>
      </c>
      <c r="F3912" s="3">
        <v>9</v>
      </c>
      <c r="G3912" s="3">
        <v>1047.9180717614499</v>
      </c>
      <c r="H3912" s="3">
        <v>2</v>
      </c>
      <c r="I3912" s="3">
        <v>1474.7407705385001</v>
      </c>
      <c r="J3912" s="3">
        <v>49</v>
      </c>
      <c r="K3912" s="3">
        <v>601.663343359225</v>
      </c>
      <c r="L3912" s="3">
        <v>49</v>
      </c>
      <c r="M3912" s="3">
        <v>16</v>
      </c>
      <c r="N3912" s="3">
        <v>8</v>
      </c>
      <c r="O3912" s="3">
        <v>672</v>
      </c>
      <c r="P3912" s="3">
        <v>4</v>
      </c>
      <c r="Q3912" s="3">
        <v>19059.804482777599</v>
      </c>
      <c r="R3912" s="3">
        <v>5</v>
      </c>
      <c r="S3912" s="3">
        <v>0</v>
      </c>
      <c r="T3912" s="3">
        <v>0</v>
      </c>
      <c r="U3912" s="3">
        <v>7468.3374108942298</v>
      </c>
      <c r="V3912" s="3">
        <v>1</v>
      </c>
      <c r="W3912" s="3" t="str">
        <f>IF(Bank_data3[[#This Row],[credit_risk]]=1,"High Risk","Low Risk")</f>
        <v>High Risk</v>
      </c>
      <c r="X3912" s="3" t="str">
        <f t="shared" si="427"/>
        <v>35-44</v>
      </c>
      <c r="Y3912" s="3" t="str">
        <f t="shared" si="428"/>
        <v>Middle Income</v>
      </c>
      <c r="Z3912" s="3" t="str">
        <f t="shared" si="429"/>
        <v>Good</v>
      </c>
      <c r="AA3912" s="27">
        <f t="shared" si="430"/>
        <v>0.27674550685735222</v>
      </c>
      <c r="AB3912" s="3" t="str">
        <f t="shared" si="431"/>
        <v>Medium</v>
      </c>
      <c r="AC3912" s="3" t="str">
        <f t="shared" si="432"/>
        <v>High</v>
      </c>
      <c r="AD3912" s="3" t="str">
        <f t="shared" si="433"/>
        <v>No</v>
      </c>
    </row>
    <row r="3913" spans="1:30" ht="15" customHeight="1" x14ac:dyDescent="0.3">
      <c r="A3913" s="3" t="s">
        <v>3934</v>
      </c>
      <c r="B3913" s="3">
        <v>62</v>
      </c>
      <c r="C3913" s="3" t="s">
        <v>28</v>
      </c>
      <c r="D3913" s="3" t="s">
        <v>24</v>
      </c>
      <c r="E3913" s="3">
        <v>48375.957237797098</v>
      </c>
      <c r="F3913" s="3">
        <v>17</v>
      </c>
      <c r="G3913" s="3">
        <v>2599.1556561769398</v>
      </c>
      <c r="H3913" s="3">
        <v>11</v>
      </c>
      <c r="I3913" s="3">
        <v>1142.99196412577</v>
      </c>
      <c r="J3913" s="3">
        <v>29</v>
      </c>
      <c r="K3913" s="3">
        <v>884.64052391172197</v>
      </c>
      <c r="L3913" s="3">
        <v>63</v>
      </c>
      <c r="M3913" s="3">
        <v>0</v>
      </c>
      <c r="N3913" s="3">
        <v>0</v>
      </c>
      <c r="O3913" s="3">
        <v>370</v>
      </c>
      <c r="P3913" s="3">
        <v>3</v>
      </c>
      <c r="Q3913" s="3">
        <v>5362.4948776114697</v>
      </c>
      <c r="R3913" s="3">
        <v>1</v>
      </c>
      <c r="S3913" s="3">
        <v>1</v>
      </c>
      <c r="T3913" s="3">
        <v>0</v>
      </c>
      <c r="U3913" s="3">
        <v>8216.6694729438404</v>
      </c>
      <c r="V3913" s="3">
        <v>1</v>
      </c>
      <c r="W3913" s="3" t="str">
        <f>IF(Bank_data3[[#This Row],[credit_risk]]=1,"High Risk","Low Risk")</f>
        <v>High Risk</v>
      </c>
      <c r="X3913" s="3" t="str">
        <f t="shared" si="427"/>
        <v>55+</v>
      </c>
      <c r="Y3913" s="3" t="str">
        <f t="shared" si="428"/>
        <v>Low Income</v>
      </c>
      <c r="Z3913" s="3" t="str">
        <f t="shared" si="429"/>
        <v>Poor</v>
      </c>
      <c r="AA3913" s="27">
        <f t="shared" si="430"/>
        <v>0.11085041379649736</v>
      </c>
      <c r="AB3913" s="3" t="str">
        <f t="shared" si="431"/>
        <v>Medium</v>
      </c>
      <c r="AC3913" s="3" t="str">
        <f t="shared" si="432"/>
        <v>High</v>
      </c>
      <c r="AD3913" s="3" t="str">
        <f t="shared" si="433"/>
        <v>No</v>
      </c>
    </row>
    <row r="3914" spans="1:30" ht="15" customHeight="1" x14ac:dyDescent="0.3">
      <c r="A3914" s="3" t="s">
        <v>3935</v>
      </c>
      <c r="B3914" s="3">
        <v>22</v>
      </c>
      <c r="C3914" s="3" t="s">
        <v>28</v>
      </c>
      <c r="D3914" s="3" t="s">
        <v>26</v>
      </c>
      <c r="E3914" s="3">
        <v>78959.985681436505</v>
      </c>
      <c r="F3914" s="3">
        <v>40</v>
      </c>
      <c r="G3914" s="3">
        <v>1839.72500268204</v>
      </c>
      <c r="H3914" s="3">
        <v>3</v>
      </c>
      <c r="I3914" s="3">
        <v>1287.0020138027301</v>
      </c>
      <c r="J3914" s="3">
        <v>12</v>
      </c>
      <c r="K3914" s="3">
        <v>475.19787615227</v>
      </c>
      <c r="L3914" s="3">
        <v>1</v>
      </c>
      <c r="M3914" s="3">
        <v>1</v>
      </c>
      <c r="N3914" s="3">
        <v>5</v>
      </c>
      <c r="O3914" s="3">
        <v>501</v>
      </c>
      <c r="P3914" s="3">
        <v>4</v>
      </c>
      <c r="Q3914" s="3">
        <v>11591.510485995301</v>
      </c>
      <c r="R3914" s="3">
        <v>5</v>
      </c>
      <c r="S3914" s="3">
        <v>0</v>
      </c>
      <c r="T3914" s="3">
        <v>0</v>
      </c>
      <c r="U3914" s="3">
        <v>7822.8958630917004</v>
      </c>
      <c r="V3914" s="3">
        <v>1</v>
      </c>
      <c r="W3914" s="3" t="str">
        <f>IF(Bank_data3[[#This Row],[credit_risk]]=1,"High Risk","Low Risk")</f>
        <v>High Risk</v>
      </c>
      <c r="X3914" s="3" t="str">
        <f t="shared" si="427"/>
        <v>18-24</v>
      </c>
      <c r="Y3914" s="3" t="str">
        <f t="shared" si="428"/>
        <v>Middle Income</v>
      </c>
      <c r="Z3914" s="3" t="str">
        <f t="shared" si="429"/>
        <v>Poor</v>
      </c>
      <c r="AA3914" s="27">
        <f t="shared" si="430"/>
        <v>0.14680233774055085</v>
      </c>
      <c r="AB3914" s="3" t="str">
        <f t="shared" si="431"/>
        <v>Medium</v>
      </c>
      <c r="AC3914" s="3" t="str">
        <f t="shared" si="432"/>
        <v>Low</v>
      </c>
      <c r="AD3914" s="3" t="str">
        <f t="shared" si="433"/>
        <v>No</v>
      </c>
    </row>
    <row r="3915" spans="1:30" ht="15" customHeight="1" x14ac:dyDescent="0.3">
      <c r="A3915" s="3" t="s">
        <v>3936</v>
      </c>
      <c r="B3915" s="3">
        <v>29</v>
      </c>
      <c r="C3915" s="3" t="s">
        <v>28</v>
      </c>
      <c r="D3915" s="3" t="s">
        <v>24</v>
      </c>
      <c r="E3915" s="3">
        <v>44310.212887081099</v>
      </c>
      <c r="F3915" s="3">
        <v>205</v>
      </c>
      <c r="G3915" s="3">
        <v>637.14331357450203</v>
      </c>
      <c r="H3915" s="3">
        <v>4</v>
      </c>
      <c r="I3915" s="3">
        <v>548.34832797123897</v>
      </c>
      <c r="J3915" s="3">
        <v>21</v>
      </c>
      <c r="K3915" s="3">
        <v>624.00018290017294</v>
      </c>
      <c r="L3915" s="3">
        <v>38</v>
      </c>
      <c r="M3915" s="3">
        <v>16</v>
      </c>
      <c r="N3915" s="3">
        <v>3</v>
      </c>
      <c r="O3915" s="3">
        <v>650</v>
      </c>
      <c r="P3915" s="3">
        <v>2</v>
      </c>
      <c r="Q3915" s="3">
        <v>1940.60870203845</v>
      </c>
      <c r="R3915" s="3">
        <v>2</v>
      </c>
      <c r="S3915" s="3">
        <v>0</v>
      </c>
      <c r="T3915" s="3">
        <v>0</v>
      </c>
      <c r="U3915" s="3">
        <v>11120.752181022701</v>
      </c>
      <c r="V3915" s="3">
        <v>0</v>
      </c>
      <c r="W3915" s="3" t="str">
        <f>IF(Bank_data3[[#This Row],[credit_risk]]=1,"High Risk","Low Risk")</f>
        <v>Low Risk</v>
      </c>
      <c r="X3915" s="3" t="str">
        <f t="shared" si="427"/>
        <v>25-34</v>
      </c>
      <c r="Y3915" s="3" t="str">
        <f t="shared" si="428"/>
        <v>Low Income</v>
      </c>
      <c r="Z3915" s="3" t="str">
        <f t="shared" si="429"/>
        <v>Fair</v>
      </c>
      <c r="AA3915" s="27">
        <f t="shared" si="430"/>
        <v>4.3795968820638319E-2</v>
      </c>
      <c r="AB3915" s="3" t="str">
        <f t="shared" si="431"/>
        <v>Low</v>
      </c>
      <c r="AC3915" s="3" t="str">
        <f t="shared" si="432"/>
        <v>High</v>
      </c>
      <c r="AD3915" s="3" t="str">
        <f t="shared" si="433"/>
        <v>No</v>
      </c>
    </row>
    <row r="3916" spans="1:30" ht="15" customHeight="1" x14ac:dyDescent="0.3">
      <c r="A3916" s="3" t="s">
        <v>3937</v>
      </c>
      <c r="B3916" s="3">
        <v>61</v>
      </c>
      <c r="C3916" s="3" t="s">
        <v>23</v>
      </c>
      <c r="D3916" s="3" t="s">
        <v>26</v>
      </c>
      <c r="E3916" s="3">
        <v>45471.573013515903</v>
      </c>
      <c r="F3916" s="3">
        <v>226</v>
      </c>
      <c r="G3916" s="3">
        <v>933.88914337257302</v>
      </c>
      <c r="H3916" s="3">
        <v>6</v>
      </c>
      <c r="I3916" s="3">
        <v>1066.9565661462</v>
      </c>
      <c r="J3916" s="3">
        <v>10</v>
      </c>
      <c r="K3916" s="3">
        <v>533.43473433770896</v>
      </c>
      <c r="L3916" s="3">
        <v>73</v>
      </c>
      <c r="M3916" s="3">
        <v>3</v>
      </c>
      <c r="N3916" s="3">
        <v>2</v>
      </c>
      <c r="O3916" s="3">
        <v>357</v>
      </c>
      <c r="P3916" s="3">
        <v>3</v>
      </c>
      <c r="Q3916" s="3">
        <v>15200.8328748615</v>
      </c>
      <c r="R3916" s="3">
        <v>5</v>
      </c>
      <c r="S3916" s="3">
        <v>0</v>
      </c>
      <c r="T3916" s="3">
        <v>0</v>
      </c>
      <c r="U3916" s="3">
        <v>14513.7970084479</v>
      </c>
      <c r="V3916" s="3">
        <v>1</v>
      </c>
      <c r="W3916" s="3" t="str">
        <f>IF(Bank_data3[[#This Row],[credit_risk]]=1,"High Risk","Low Risk")</f>
        <v>High Risk</v>
      </c>
      <c r="X3916" s="3" t="str">
        <f t="shared" si="427"/>
        <v>55+</v>
      </c>
      <c r="Y3916" s="3" t="str">
        <f t="shared" si="428"/>
        <v>Low Income</v>
      </c>
      <c r="Z3916" s="3" t="str">
        <f t="shared" si="429"/>
        <v>Poor</v>
      </c>
      <c r="AA3916" s="27">
        <f t="shared" si="430"/>
        <v>0.33429309494842474</v>
      </c>
      <c r="AB3916" s="3" t="str">
        <f t="shared" si="431"/>
        <v>Low</v>
      </c>
      <c r="AC3916" s="3" t="str">
        <f t="shared" si="432"/>
        <v>High</v>
      </c>
      <c r="AD3916" s="3" t="str">
        <f t="shared" si="433"/>
        <v>No</v>
      </c>
    </row>
    <row r="3917" spans="1:30" ht="15" customHeight="1" x14ac:dyDescent="0.3">
      <c r="A3917" s="3" t="s">
        <v>3938</v>
      </c>
      <c r="B3917" s="3">
        <v>40</v>
      </c>
      <c r="C3917" s="3" t="s">
        <v>31</v>
      </c>
      <c r="D3917" s="3" t="s">
        <v>33</v>
      </c>
      <c r="E3917" s="3">
        <v>33857.881056996601</v>
      </c>
      <c r="F3917" s="3">
        <v>93</v>
      </c>
      <c r="G3917" s="3">
        <v>948.70182762990305</v>
      </c>
      <c r="H3917" s="3">
        <v>11</v>
      </c>
      <c r="I3917" s="3">
        <v>399.52476570226298</v>
      </c>
      <c r="J3917" s="3">
        <v>4</v>
      </c>
      <c r="K3917" s="3">
        <v>719.69353752922996</v>
      </c>
      <c r="L3917" s="3">
        <v>13</v>
      </c>
      <c r="M3917" s="3">
        <v>11</v>
      </c>
      <c r="N3917" s="3">
        <v>0</v>
      </c>
      <c r="O3917" s="3">
        <v>520</v>
      </c>
      <c r="P3917" s="3">
        <v>3</v>
      </c>
      <c r="Q3917" s="3">
        <v>11612.758018127301</v>
      </c>
      <c r="R3917" s="3">
        <v>4</v>
      </c>
      <c r="S3917" s="3">
        <v>0</v>
      </c>
      <c r="T3917" s="3">
        <v>0</v>
      </c>
      <c r="U3917" s="3">
        <v>2733.2247444661698</v>
      </c>
      <c r="V3917" s="3">
        <v>1</v>
      </c>
      <c r="W3917" s="3" t="str">
        <f>IF(Bank_data3[[#This Row],[credit_risk]]=1,"High Risk","Low Risk")</f>
        <v>High Risk</v>
      </c>
      <c r="X3917" s="3" t="str">
        <f t="shared" si="427"/>
        <v>35-44</v>
      </c>
      <c r="Y3917" s="3" t="str">
        <f t="shared" si="428"/>
        <v>Low Income</v>
      </c>
      <c r="Z3917" s="3" t="str">
        <f t="shared" si="429"/>
        <v>Poor</v>
      </c>
      <c r="AA3917" s="27">
        <f t="shared" si="430"/>
        <v>0.34298537461863904</v>
      </c>
      <c r="AB3917" s="3" t="str">
        <f t="shared" si="431"/>
        <v>Low</v>
      </c>
      <c r="AC3917" s="3" t="str">
        <f t="shared" si="432"/>
        <v>Medium</v>
      </c>
      <c r="AD3917" s="3" t="str">
        <f t="shared" si="433"/>
        <v>No</v>
      </c>
    </row>
    <row r="3918" spans="1:30" ht="15" customHeight="1" x14ac:dyDescent="0.3">
      <c r="A3918" s="3" t="s">
        <v>3939</v>
      </c>
      <c r="B3918" s="3">
        <v>35</v>
      </c>
      <c r="C3918" s="3" t="s">
        <v>23</v>
      </c>
      <c r="D3918" s="3" t="s">
        <v>24</v>
      </c>
      <c r="E3918" s="3">
        <v>43099.125759297203</v>
      </c>
      <c r="F3918" s="3">
        <v>224</v>
      </c>
      <c r="G3918" s="3">
        <v>994.71200469873304</v>
      </c>
      <c r="H3918" s="3">
        <v>10</v>
      </c>
      <c r="I3918" s="3">
        <v>718.28098409888503</v>
      </c>
      <c r="J3918" s="3">
        <v>21</v>
      </c>
      <c r="K3918" s="3">
        <v>0</v>
      </c>
      <c r="L3918" s="3">
        <v>11</v>
      </c>
      <c r="M3918" s="3">
        <v>9</v>
      </c>
      <c r="N3918" s="3">
        <v>4</v>
      </c>
      <c r="O3918" s="3">
        <v>458</v>
      </c>
      <c r="P3918" s="3">
        <v>0</v>
      </c>
      <c r="Q3918" s="3">
        <v>6115.8932225283297</v>
      </c>
      <c r="R3918" s="3">
        <v>3</v>
      </c>
      <c r="S3918" s="3">
        <v>0</v>
      </c>
      <c r="T3918" s="3">
        <v>0</v>
      </c>
      <c r="U3918" s="3">
        <v>16481.2688717245</v>
      </c>
      <c r="V3918" s="3">
        <v>1</v>
      </c>
      <c r="W3918" s="3" t="str">
        <f>IF(Bank_data3[[#This Row],[credit_risk]]=1,"High Risk","Low Risk")</f>
        <v>High Risk</v>
      </c>
      <c r="X3918" s="3" t="str">
        <f t="shared" si="427"/>
        <v>35-44</v>
      </c>
      <c r="Y3918" s="3" t="str">
        <f t="shared" si="428"/>
        <v>Low Income</v>
      </c>
      <c r="Z3918" s="3" t="str">
        <f t="shared" si="429"/>
        <v>Poor</v>
      </c>
      <c r="AA3918" s="27">
        <f t="shared" si="430"/>
        <v>0.14190295312913695</v>
      </c>
      <c r="AB3918" s="3" t="str">
        <f t="shared" si="431"/>
        <v>Low</v>
      </c>
      <c r="AC3918" s="3" t="str">
        <f t="shared" si="432"/>
        <v>Medium</v>
      </c>
      <c r="AD3918" s="3" t="str">
        <f t="shared" si="433"/>
        <v>No</v>
      </c>
    </row>
    <row r="3919" spans="1:30" ht="15" customHeight="1" x14ac:dyDescent="0.3">
      <c r="A3919" s="3" t="s">
        <v>3940</v>
      </c>
      <c r="B3919" s="3">
        <v>31</v>
      </c>
      <c r="C3919" s="3" t="s">
        <v>31</v>
      </c>
      <c r="D3919" s="3" t="s">
        <v>26</v>
      </c>
      <c r="E3919" s="3">
        <v>18795.735888413801</v>
      </c>
      <c r="F3919" s="3">
        <v>54</v>
      </c>
      <c r="G3919" s="3">
        <v>84.515383357356797</v>
      </c>
      <c r="H3919" s="3">
        <v>5</v>
      </c>
      <c r="I3919" s="3">
        <v>1409.4452196766899</v>
      </c>
      <c r="J3919" s="3">
        <v>14</v>
      </c>
      <c r="K3919" s="3">
        <v>330.70597074282398</v>
      </c>
      <c r="L3919" s="3">
        <v>77</v>
      </c>
      <c r="M3919" s="3">
        <v>9</v>
      </c>
      <c r="N3919" s="3">
        <v>3</v>
      </c>
      <c r="O3919" s="3">
        <v>507</v>
      </c>
      <c r="P3919" s="3">
        <v>5</v>
      </c>
      <c r="Q3919" s="3">
        <v>13108.103162916301</v>
      </c>
      <c r="R3919" s="3">
        <v>6</v>
      </c>
      <c r="S3919" s="3">
        <v>0</v>
      </c>
      <c r="T3919" s="3">
        <v>0</v>
      </c>
      <c r="U3919" s="3">
        <v>14251.650872930501</v>
      </c>
      <c r="V3919" s="3">
        <v>1</v>
      </c>
      <c r="W3919" s="3" t="str">
        <f>IF(Bank_data3[[#This Row],[credit_risk]]=1,"High Risk","Low Risk")</f>
        <v>High Risk</v>
      </c>
      <c r="X3919" s="3" t="str">
        <f t="shared" si="427"/>
        <v>25-34</v>
      </c>
      <c r="Y3919" s="3" t="str">
        <f t="shared" si="428"/>
        <v>Low Income</v>
      </c>
      <c r="Z3919" s="3" t="str">
        <f t="shared" si="429"/>
        <v>Poor</v>
      </c>
      <c r="AA3919" s="27">
        <f t="shared" si="430"/>
        <v>0.6973977098176023</v>
      </c>
      <c r="AB3919" s="3" t="str">
        <f t="shared" si="431"/>
        <v>Low</v>
      </c>
      <c r="AC3919" s="3" t="str">
        <f t="shared" si="432"/>
        <v>High</v>
      </c>
      <c r="AD3919" s="3" t="str">
        <f t="shared" si="433"/>
        <v>No</v>
      </c>
    </row>
    <row r="3920" spans="1:30" ht="15" customHeight="1" x14ac:dyDescent="0.3">
      <c r="A3920" s="3" t="s">
        <v>3941</v>
      </c>
      <c r="B3920" s="3">
        <v>21</v>
      </c>
      <c r="C3920" s="3" t="s">
        <v>23</v>
      </c>
      <c r="D3920" s="3" t="s">
        <v>26</v>
      </c>
      <c r="E3920" s="3">
        <v>11663.416690522399</v>
      </c>
      <c r="F3920" s="3">
        <v>83</v>
      </c>
      <c r="G3920" s="3">
        <v>861.23046697452696</v>
      </c>
      <c r="H3920" s="3">
        <v>1</v>
      </c>
      <c r="I3920" s="3">
        <v>587.25522775073102</v>
      </c>
      <c r="J3920" s="3">
        <v>38</v>
      </c>
      <c r="K3920" s="3">
        <v>438.28350940608198</v>
      </c>
      <c r="L3920" s="3">
        <v>50</v>
      </c>
      <c r="M3920" s="3">
        <v>14</v>
      </c>
      <c r="N3920" s="3">
        <v>9</v>
      </c>
      <c r="O3920" s="3">
        <v>537</v>
      </c>
      <c r="P3920" s="3">
        <v>1</v>
      </c>
      <c r="Q3920" s="3">
        <v>20185.89691811</v>
      </c>
      <c r="R3920" s="3">
        <v>3</v>
      </c>
      <c r="S3920" s="3">
        <v>0</v>
      </c>
      <c r="T3920" s="3">
        <v>0</v>
      </c>
      <c r="U3920" s="3">
        <v>6708.8544057005502</v>
      </c>
      <c r="V3920" s="3">
        <v>1</v>
      </c>
      <c r="W3920" s="3" t="str">
        <f>IF(Bank_data3[[#This Row],[credit_risk]]=1,"High Risk","Low Risk")</f>
        <v>High Risk</v>
      </c>
      <c r="X3920" s="3" t="str">
        <f t="shared" si="427"/>
        <v>18-24</v>
      </c>
      <c r="Y3920" s="3" t="str">
        <f t="shared" si="428"/>
        <v>Low Income</v>
      </c>
      <c r="Z3920" s="3" t="str">
        <f t="shared" si="429"/>
        <v>Poor</v>
      </c>
      <c r="AA3920" s="27">
        <f t="shared" si="430"/>
        <v>1.7307018563876657</v>
      </c>
      <c r="AB3920" s="3" t="str">
        <f t="shared" si="431"/>
        <v>Low</v>
      </c>
      <c r="AC3920" s="3" t="str">
        <f t="shared" si="432"/>
        <v>High</v>
      </c>
      <c r="AD3920" s="3" t="str">
        <f t="shared" si="433"/>
        <v>No</v>
      </c>
    </row>
    <row r="3921" spans="1:30" ht="15" customHeight="1" x14ac:dyDescent="0.3">
      <c r="A3921" s="3" t="s">
        <v>3942</v>
      </c>
      <c r="B3921" s="3">
        <v>60</v>
      </c>
      <c r="C3921" s="3" t="s">
        <v>28</v>
      </c>
      <c r="D3921" s="3" t="s">
        <v>26</v>
      </c>
      <c r="E3921" s="3">
        <v>61244.120366581003</v>
      </c>
      <c r="F3921" s="3">
        <v>102</v>
      </c>
      <c r="G3921" s="3">
        <v>2273.9054727979701</v>
      </c>
      <c r="H3921" s="3">
        <v>6</v>
      </c>
      <c r="I3921" s="3">
        <v>1188.97466446058</v>
      </c>
      <c r="J3921" s="3">
        <v>36</v>
      </c>
      <c r="K3921" s="3">
        <v>511.68734711994398</v>
      </c>
      <c r="L3921" s="3">
        <v>9</v>
      </c>
      <c r="M3921" s="3">
        <v>10</v>
      </c>
      <c r="N3921" s="3">
        <v>3</v>
      </c>
      <c r="O3921" s="3">
        <v>487</v>
      </c>
      <c r="P3921" s="3">
        <v>5</v>
      </c>
      <c r="Q3921" s="3">
        <v>12668.535733627799</v>
      </c>
      <c r="R3921" s="3">
        <v>6</v>
      </c>
      <c r="S3921" s="3">
        <v>0</v>
      </c>
      <c r="T3921" s="3">
        <v>0</v>
      </c>
      <c r="U3921" s="3">
        <v>9346.71905759324</v>
      </c>
      <c r="V3921" s="3">
        <v>1</v>
      </c>
      <c r="W3921" s="3" t="str">
        <f>IF(Bank_data3[[#This Row],[credit_risk]]=1,"High Risk","Low Risk")</f>
        <v>High Risk</v>
      </c>
      <c r="X3921" s="3" t="str">
        <f t="shared" si="427"/>
        <v>55+</v>
      </c>
      <c r="Y3921" s="3" t="str">
        <f t="shared" si="428"/>
        <v>Middle Income</v>
      </c>
      <c r="Z3921" s="3" t="str">
        <f t="shared" si="429"/>
        <v>Poor</v>
      </c>
      <c r="AA3921" s="27">
        <f t="shared" si="430"/>
        <v>0.20685309312631783</v>
      </c>
      <c r="AB3921" s="3" t="str">
        <f t="shared" si="431"/>
        <v>Medium</v>
      </c>
      <c r="AC3921" s="3" t="str">
        <f t="shared" si="432"/>
        <v>Low</v>
      </c>
      <c r="AD3921" s="3" t="str">
        <f t="shared" si="433"/>
        <v>No</v>
      </c>
    </row>
    <row r="3922" spans="1:30" ht="15" customHeight="1" x14ac:dyDescent="0.3">
      <c r="A3922" s="3" t="s">
        <v>3943</v>
      </c>
      <c r="B3922" s="3">
        <v>43</v>
      </c>
      <c r="C3922" s="3" t="s">
        <v>28</v>
      </c>
      <c r="D3922" s="3" t="s">
        <v>26</v>
      </c>
      <c r="E3922" s="3">
        <v>18582.068661423102</v>
      </c>
      <c r="F3922" s="3">
        <v>213</v>
      </c>
      <c r="G3922" s="3">
        <v>2355.8044809726798</v>
      </c>
      <c r="H3922" s="3">
        <v>7</v>
      </c>
      <c r="I3922" s="3">
        <v>1155.4763565498999</v>
      </c>
      <c r="J3922" s="3">
        <v>30</v>
      </c>
      <c r="K3922" s="3">
        <v>196.51060288997601</v>
      </c>
      <c r="L3922" s="3">
        <v>43</v>
      </c>
      <c r="M3922" s="3">
        <v>6</v>
      </c>
      <c r="N3922" s="3">
        <v>7</v>
      </c>
      <c r="O3922" s="3">
        <v>693</v>
      </c>
      <c r="P3922" s="3">
        <v>5</v>
      </c>
      <c r="Q3922" s="3">
        <v>2550.17719873332</v>
      </c>
      <c r="R3922" s="3">
        <v>7</v>
      </c>
      <c r="S3922" s="3">
        <v>0</v>
      </c>
      <c r="T3922" s="3">
        <v>0</v>
      </c>
      <c r="U3922" s="3">
        <v>13883.3441126747</v>
      </c>
      <c r="V3922" s="3">
        <v>1</v>
      </c>
      <c r="W3922" s="3" t="str">
        <f>IF(Bank_data3[[#This Row],[credit_risk]]=1,"High Risk","Low Risk")</f>
        <v>High Risk</v>
      </c>
      <c r="X3922" s="3" t="str">
        <f t="shared" si="427"/>
        <v>35-44</v>
      </c>
      <c r="Y3922" s="3" t="str">
        <f t="shared" si="428"/>
        <v>Low Income</v>
      </c>
      <c r="Z3922" s="3" t="str">
        <f t="shared" si="429"/>
        <v>Good</v>
      </c>
      <c r="AA3922" s="27">
        <f t="shared" si="430"/>
        <v>0.13723860594851636</v>
      </c>
      <c r="AB3922" s="3" t="str">
        <f t="shared" si="431"/>
        <v>Medium</v>
      </c>
      <c r="AC3922" s="3" t="str">
        <f t="shared" si="432"/>
        <v>High</v>
      </c>
      <c r="AD3922" s="3" t="str">
        <f t="shared" si="433"/>
        <v>No</v>
      </c>
    </row>
    <row r="3923" spans="1:30" ht="15" customHeight="1" x14ac:dyDescent="0.3">
      <c r="A3923" s="3" t="s">
        <v>3944</v>
      </c>
      <c r="B3923" s="3">
        <v>54</v>
      </c>
      <c r="C3923" s="3" t="s">
        <v>31</v>
      </c>
      <c r="D3923" s="3" t="s">
        <v>33</v>
      </c>
      <c r="E3923" s="3">
        <v>57307.378985294403</v>
      </c>
      <c r="F3923" s="3">
        <v>9</v>
      </c>
      <c r="G3923" s="3">
        <v>958.99371463310194</v>
      </c>
      <c r="H3923" s="3">
        <v>11</v>
      </c>
      <c r="I3923" s="3">
        <v>1176.15943757729</v>
      </c>
      <c r="J3923" s="3">
        <v>28</v>
      </c>
      <c r="K3923" s="3">
        <v>574.09309135762896</v>
      </c>
      <c r="L3923" s="3">
        <v>39</v>
      </c>
      <c r="M3923" s="3">
        <v>9</v>
      </c>
      <c r="N3923" s="3">
        <v>1</v>
      </c>
      <c r="O3923" s="3">
        <v>553</v>
      </c>
      <c r="P3923" s="3">
        <v>0</v>
      </c>
      <c r="Q3923" s="3">
        <v>11888.008099294801</v>
      </c>
      <c r="R3923" s="3">
        <v>6</v>
      </c>
      <c r="S3923" s="3">
        <v>1</v>
      </c>
      <c r="T3923" s="3">
        <v>0</v>
      </c>
      <c r="U3923" s="3">
        <v>11026.383412466401</v>
      </c>
      <c r="V3923" s="3">
        <v>1</v>
      </c>
      <c r="W3923" s="3" t="str">
        <f>IF(Bank_data3[[#This Row],[credit_risk]]=1,"High Risk","Low Risk")</f>
        <v>High Risk</v>
      </c>
      <c r="X3923" s="3" t="str">
        <f t="shared" si="427"/>
        <v>45-54</v>
      </c>
      <c r="Y3923" s="3" t="str">
        <f t="shared" si="428"/>
        <v>Middle Income</v>
      </c>
      <c r="Z3923" s="3" t="str">
        <f t="shared" si="429"/>
        <v>Poor</v>
      </c>
      <c r="AA3923" s="27">
        <f t="shared" si="430"/>
        <v>0.2074428862353899</v>
      </c>
      <c r="AB3923" s="3" t="str">
        <f t="shared" si="431"/>
        <v>Low</v>
      </c>
      <c r="AC3923" s="3" t="str">
        <f t="shared" si="432"/>
        <v>High</v>
      </c>
      <c r="AD3923" s="3" t="str">
        <f t="shared" si="433"/>
        <v>No</v>
      </c>
    </row>
    <row r="3924" spans="1:30" ht="15" customHeight="1" x14ac:dyDescent="0.3">
      <c r="A3924" s="3" t="s">
        <v>3945</v>
      </c>
      <c r="B3924" s="3">
        <v>49</v>
      </c>
      <c r="C3924" s="3" t="s">
        <v>31</v>
      </c>
      <c r="D3924" s="3" t="s">
        <v>26</v>
      </c>
      <c r="E3924" s="3">
        <v>40991.056702793903</v>
      </c>
      <c r="F3924" s="3">
        <v>109</v>
      </c>
      <c r="G3924" s="3">
        <v>10</v>
      </c>
      <c r="H3924" s="3">
        <v>0</v>
      </c>
      <c r="I3924" s="3">
        <v>356.54930835755499</v>
      </c>
      <c r="J3924" s="3">
        <v>38</v>
      </c>
      <c r="K3924" s="3">
        <v>720.56262030903099</v>
      </c>
      <c r="L3924" s="3">
        <v>59</v>
      </c>
      <c r="M3924" s="3">
        <v>18</v>
      </c>
      <c r="N3924" s="3">
        <v>9</v>
      </c>
      <c r="O3924" s="3">
        <v>648</v>
      </c>
      <c r="P3924" s="3">
        <v>1</v>
      </c>
      <c r="Q3924" s="3">
        <v>13767.611203770401</v>
      </c>
      <c r="R3924" s="3">
        <v>7</v>
      </c>
      <c r="S3924" s="3">
        <v>0</v>
      </c>
      <c r="T3924" s="3">
        <v>0</v>
      </c>
      <c r="U3924" s="3">
        <v>10621.6843762301</v>
      </c>
      <c r="V3924" s="3">
        <v>1</v>
      </c>
      <c r="W3924" s="3" t="str">
        <f>IF(Bank_data3[[#This Row],[credit_risk]]=1,"High Risk","Low Risk")</f>
        <v>High Risk</v>
      </c>
      <c r="X3924" s="3" t="str">
        <f t="shared" si="427"/>
        <v>45-54</v>
      </c>
      <c r="Y3924" s="3" t="str">
        <f t="shared" si="428"/>
        <v>Low Income</v>
      </c>
      <c r="Z3924" s="3" t="str">
        <f t="shared" si="429"/>
        <v>Fair</v>
      </c>
      <c r="AA3924" s="27">
        <f t="shared" si="430"/>
        <v>0.33586865797563148</v>
      </c>
      <c r="AB3924" s="3" t="str">
        <f t="shared" si="431"/>
        <v>Low</v>
      </c>
      <c r="AC3924" s="3" t="str">
        <f t="shared" si="432"/>
        <v>High</v>
      </c>
      <c r="AD3924" s="3" t="str">
        <f t="shared" si="433"/>
        <v>No</v>
      </c>
    </row>
    <row r="3925" spans="1:30" ht="15" customHeight="1" x14ac:dyDescent="0.3">
      <c r="A3925" s="3" t="s">
        <v>3946</v>
      </c>
      <c r="B3925" s="3">
        <v>49</v>
      </c>
      <c r="C3925" s="3" t="s">
        <v>23</v>
      </c>
      <c r="D3925" s="3" t="s">
        <v>26</v>
      </c>
      <c r="E3925" s="3">
        <v>66911.521498941496</v>
      </c>
      <c r="F3925" s="3">
        <v>47</v>
      </c>
      <c r="G3925" s="3">
        <v>2004.73474784779</v>
      </c>
      <c r="H3925" s="3">
        <v>5</v>
      </c>
      <c r="I3925" s="3">
        <v>983.82033810548796</v>
      </c>
      <c r="J3925" s="3">
        <v>16</v>
      </c>
      <c r="K3925" s="3">
        <v>326.82432594445999</v>
      </c>
      <c r="L3925" s="3">
        <v>69</v>
      </c>
      <c r="M3925" s="3">
        <v>17</v>
      </c>
      <c r="N3925" s="3">
        <v>9</v>
      </c>
      <c r="O3925" s="3">
        <v>621</v>
      </c>
      <c r="P3925" s="3">
        <v>0</v>
      </c>
      <c r="Q3925" s="3">
        <v>7843.9609315261096</v>
      </c>
      <c r="R3925" s="3">
        <v>0</v>
      </c>
      <c r="S3925" s="3">
        <v>0</v>
      </c>
      <c r="T3925" s="3">
        <v>0</v>
      </c>
      <c r="U3925" s="3">
        <v>12986.131082428299</v>
      </c>
      <c r="V3925" s="3">
        <v>0</v>
      </c>
      <c r="W3925" s="3" t="str">
        <f>IF(Bank_data3[[#This Row],[credit_risk]]=1,"High Risk","Low Risk")</f>
        <v>Low Risk</v>
      </c>
      <c r="X3925" s="3" t="str">
        <f t="shared" si="427"/>
        <v>45-54</v>
      </c>
      <c r="Y3925" s="3" t="str">
        <f t="shared" si="428"/>
        <v>Middle Income</v>
      </c>
      <c r="Z3925" s="3" t="str">
        <f t="shared" si="429"/>
        <v>Fair</v>
      </c>
      <c r="AA3925" s="27">
        <f t="shared" si="430"/>
        <v>0.11722885320505223</v>
      </c>
      <c r="AB3925" s="3" t="str">
        <f t="shared" si="431"/>
        <v>Medium</v>
      </c>
      <c r="AC3925" s="3" t="str">
        <f t="shared" si="432"/>
        <v>High</v>
      </c>
      <c r="AD3925" s="3" t="str">
        <f t="shared" si="433"/>
        <v>No</v>
      </c>
    </row>
    <row r="3926" spans="1:30" ht="15" customHeight="1" x14ac:dyDescent="0.3">
      <c r="A3926" s="3" t="s">
        <v>3947</v>
      </c>
      <c r="B3926" s="3">
        <v>66</v>
      </c>
      <c r="C3926" s="3" t="s">
        <v>31</v>
      </c>
      <c r="D3926" s="3" t="s">
        <v>33</v>
      </c>
      <c r="E3926" s="3">
        <v>18978.7204271505</v>
      </c>
      <c r="F3926" s="3">
        <v>61</v>
      </c>
      <c r="G3926" s="3">
        <v>637.00954208918995</v>
      </c>
      <c r="H3926" s="3">
        <v>10</v>
      </c>
      <c r="I3926" s="3">
        <v>745.19050192909799</v>
      </c>
      <c r="J3926" s="3">
        <v>40</v>
      </c>
      <c r="K3926" s="3">
        <v>256.96379253399601</v>
      </c>
      <c r="L3926" s="3">
        <v>30</v>
      </c>
      <c r="M3926" s="3">
        <v>1</v>
      </c>
      <c r="N3926" s="3">
        <v>3</v>
      </c>
      <c r="O3926" s="3">
        <v>479</v>
      </c>
      <c r="P3926" s="3">
        <v>3</v>
      </c>
      <c r="Q3926" s="3">
        <v>25318.922151793598</v>
      </c>
      <c r="R3926" s="3">
        <v>0</v>
      </c>
      <c r="S3926" s="3">
        <v>0</v>
      </c>
      <c r="T3926" s="3">
        <v>0</v>
      </c>
      <c r="U3926" s="3">
        <v>1213.9655487487501</v>
      </c>
      <c r="V3926" s="3">
        <v>1</v>
      </c>
      <c r="W3926" s="3" t="str">
        <f>IF(Bank_data3[[#This Row],[credit_risk]]=1,"High Risk","Low Risk")</f>
        <v>High Risk</v>
      </c>
      <c r="X3926" s="3" t="str">
        <f t="shared" si="427"/>
        <v>55+</v>
      </c>
      <c r="Y3926" s="3" t="str">
        <f t="shared" si="428"/>
        <v>Low Income</v>
      </c>
      <c r="Z3926" s="3" t="str">
        <f t="shared" si="429"/>
        <v>Poor</v>
      </c>
      <c r="AA3926" s="27">
        <f t="shared" si="430"/>
        <v>1.3340689773570276</v>
      </c>
      <c r="AB3926" s="3" t="str">
        <f t="shared" si="431"/>
        <v>Low</v>
      </c>
      <c r="AC3926" s="3" t="str">
        <f t="shared" si="432"/>
        <v>High</v>
      </c>
      <c r="AD3926" s="3" t="str">
        <f t="shared" si="433"/>
        <v>No</v>
      </c>
    </row>
    <row r="3927" spans="1:30" ht="15" customHeight="1" x14ac:dyDescent="0.3">
      <c r="A3927" s="3" t="s">
        <v>3948</v>
      </c>
      <c r="B3927" s="3">
        <v>54</v>
      </c>
      <c r="C3927" s="3" t="s">
        <v>23</v>
      </c>
      <c r="D3927" s="3" t="s">
        <v>26</v>
      </c>
      <c r="E3927" s="3">
        <v>60768.514646264601</v>
      </c>
      <c r="F3927" s="3">
        <v>124</v>
      </c>
      <c r="G3927" s="3">
        <v>699.44518854741705</v>
      </c>
      <c r="H3927" s="3">
        <v>8</v>
      </c>
      <c r="I3927" s="3">
        <v>1180.97390013519</v>
      </c>
      <c r="J3927" s="3">
        <v>5</v>
      </c>
      <c r="K3927" s="3">
        <v>598.86072022176302</v>
      </c>
      <c r="L3927" s="3">
        <v>36</v>
      </c>
      <c r="M3927" s="3">
        <v>6</v>
      </c>
      <c r="N3927" s="3">
        <v>0</v>
      </c>
      <c r="O3927" s="3">
        <v>899</v>
      </c>
      <c r="P3927" s="3">
        <v>1</v>
      </c>
      <c r="Q3927" s="3">
        <v>3303.7088656977498</v>
      </c>
      <c r="R3927" s="3">
        <v>6</v>
      </c>
      <c r="S3927" s="3">
        <v>0</v>
      </c>
      <c r="T3927" s="3">
        <v>0</v>
      </c>
      <c r="U3927" s="3">
        <v>3968.02908105191</v>
      </c>
      <c r="V3927" s="3">
        <v>1</v>
      </c>
      <c r="W3927" s="3" t="str">
        <f>IF(Bank_data3[[#This Row],[credit_risk]]=1,"High Risk","Low Risk")</f>
        <v>High Risk</v>
      </c>
      <c r="X3927" s="3" t="str">
        <f t="shared" si="427"/>
        <v>45-54</v>
      </c>
      <c r="Y3927" s="3" t="str">
        <f t="shared" si="428"/>
        <v>Middle Income</v>
      </c>
      <c r="Z3927" s="3" t="str">
        <f t="shared" si="429"/>
        <v>Excellent</v>
      </c>
      <c r="AA3927" s="27">
        <f t="shared" si="430"/>
        <v>5.4365470094649197E-2</v>
      </c>
      <c r="AB3927" s="3" t="str">
        <f t="shared" si="431"/>
        <v>Low</v>
      </c>
      <c r="AC3927" s="3" t="str">
        <f t="shared" si="432"/>
        <v>High</v>
      </c>
      <c r="AD3927" s="3" t="str">
        <f t="shared" si="433"/>
        <v>No</v>
      </c>
    </row>
    <row r="3928" spans="1:30" ht="15" customHeight="1" x14ac:dyDescent="0.3">
      <c r="A3928" s="3" t="s">
        <v>3949</v>
      </c>
      <c r="B3928" s="3">
        <v>38</v>
      </c>
      <c r="C3928" s="3" t="s">
        <v>31</v>
      </c>
      <c r="D3928" s="3" t="s">
        <v>24</v>
      </c>
      <c r="E3928" s="3">
        <v>55968.799177023102</v>
      </c>
      <c r="F3928" s="3">
        <v>23</v>
      </c>
      <c r="G3928" s="3">
        <v>1273.7328668749101</v>
      </c>
      <c r="H3928" s="3">
        <v>6</v>
      </c>
      <c r="I3928" s="3">
        <v>220.74986009560399</v>
      </c>
      <c r="J3928" s="3">
        <v>40</v>
      </c>
      <c r="K3928" s="3">
        <v>539.81247996748402</v>
      </c>
      <c r="L3928" s="3">
        <v>72</v>
      </c>
      <c r="M3928" s="3">
        <v>13</v>
      </c>
      <c r="N3928" s="3">
        <v>1</v>
      </c>
      <c r="O3928" s="3">
        <v>662</v>
      </c>
      <c r="P3928" s="3">
        <v>2</v>
      </c>
      <c r="Q3928" s="3">
        <v>0</v>
      </c>
      <c r="R3928" s="3">
        <v>4</v>
      </c>
      <c r="S3928" s="3">
        <v>0</v>
      </c>
      <c r="T3928" s="3">
        <v>0</v>
      </c>
      <c r="U3928" s="3">
        <v>7355.8577846809403</v>
      </c>
      <c r="V3928" s="3">
        <v>1</v>
      </c>
      <c r="W3928" s="3" t="str">
        <f>IF(Bank_data3[[#This Row],[credit_risk]]=1,"High Risk","Low Risk")</f>
        <v>High Risk</v>
      </c>
      <c r="X3928" s="3" t="str">
        <f t="shared" si="427"/>
        <v>35-44</v>
      </c>
      <c r="Y3928" s="3" t="str">
        <f t="shared" si="428"/>
        <v>Middle Income</v>
      </c>
      <c r="Z3928" s="3" t="str">
        <f t="shared" si="429"/>
        <v>Fair</v>
      </c>
      <c r="AA3928" s="27">
        <f t="shared" si="430"/>
        <v>0</v>
      </c>
      <c r="AB3928" s="3" t="str">
        <f t="shared" si="431"/>
        <v>Medium</v>
      </c>
      <c r="AC3928" s="3" t="str">
        <f t="shared" si="432"/>
        <v>High</v>
      </c>
      <c r="AD3928" s="3" t="str">
        <f t="shared" si="433"/>
        <v>No</v>
      </c>
    </row>
    <row r="3929" spans="1:30" ht="15" customHeight="1" x14ac:dyDescent="0.3">
      <c r="A3929" s="3" t="s">
        <v>3950</v>
      </c>
      <c r="B3929" s="3">
        <v>69</v>
      </c>
      <c r="C3929" s="3" t="s">
        <v>31</v>
      </c>
      <c r="D3929" s="3" t="s">
        <v>24</v>
      </c>
      <c r="E3929" s="3">
        <v>56525.292055071797</v>
      </c>
      <c r="F3929" s="3">
        <v>158</v>
      </c>
      <c r="G3929" s="3">
        <v>1198.82490551295</v>
      </c>
      <c r="H3929" s="3">
        <v>4</v>
      </c>
      <c r="I3929" s="3">
        <v>928.72576117296103</v>
      </c>
      <c r="J3929" s="3">
        <v>16</v>
      </c>
      <c r="K3929" s="3">
        <v>558.37399823052294</v>
      </c>
      <c r="L3929" s="3">
        <v>57</v>
      </c>
      <c r="M3929" s="3">
        <v>10</v>
      </c>
      <c r="N3929" s="3">
        <v>9</v>
      </c>
      <c r="O3929" s="3">
        <v>603</v>
      </c>
      <c r="P3929" s="3">
        <v>3</v>
      </c>
      <c r="Q3929" s="3">
        <v>6377.7384368270004</v>
      </c>
      <c r="R3929" s="3">
        <v>7</v>
      </c>
      <c r="S3929" s="3">
        <v>0</v>
      </c>
      <c r="T3929" s="3">
        <v>0</v>
      </c>
      <c r="U3929" s="3">
        <v>12715.7216975911</v>
      </c>
      <c r="V3929" s="3">
        <v>1</v>
      </c>
      <c r="W3929" s="3" t="str">
        <f>IF(Bank_data3[[#This Row],[credit_risk]]=1,"High Risk","Low Risk")</f>
        <v>High Risk</v>
      </c>
      <c r="X3929" s="3" t="str">
        <f t="shared" si="427"/>
        <v>55+</v>
      </c>
      <c r="Y3929" s="3" t="str">
        <f t="shared" si="428"/>
        <v>Middle Income</v>
      </c>
      <c r="Z3929" s="3" t="str">
        <f t="shared" si="429"/>
        <v>Fair</v>
      </c>
      <c r="AA3929" s="27">
        <f t="shared" si="430"/>
        <v>0.11282981838666591</v>
      </c>
      <c r="AB3929" s="3" t="str">
        <f t="shared" si="431"/>
        <v>Medium</v>
      </c>
      <c r="AC3929" s="3" t="str">
        <f t="shared" si="432"/>
        <v>High</v>
      </c>
      <c r="AD3929" s="3" t="str">
        <f t="shared" si="433"/>
        <v>No</v>
      </c>
    </row>
    <row r="3930" spans="1:30" ht="15" customHeight="1" x14ac:dyDescent="0.3">
      <c r="A3930" s="3" t="s">
        <v>3951</v>
      </c>
      <c r="B3930" s="3">
        <v>27</v>
      </c>
      <c r="C3930" s="3" t="s">
        <v>31</v>
      </c>
      <c r="D3930" s="3" t="s">
        <v>26</v>
      </c>
      <c r="E3930" s="3">
        <v>70230.179604044097</v>
      </c>
      <c r="F3930" s="3">
        <v>5</v>
      </c>
      <c r="G3930" s="3">
        <v>868.1968746018</v>
      </c>
      <c r="H3930" s="3">
        <v>9</v>
      </c>
      <c r="I3930" s="3">
        <v>879.23132099402403</v>
      </c>
      <c r="J3930" s="3">
        <v>33</v>
      </c>
      <c r="K3930" s="3">
        <v>136.93834560371101</v>
      </c>
      <c r="L3930" s="3">
        <v>42</v>
      </c>
      <c r="M3930" s="3">
        <v>0</v>
      </c>
      <c r="N3930" s="3">
        <v>9</v>
      </c>
      <c r="O3930" s="3">
        <v>681</v>
      </c>
      <c r="P3930" s="3">
        <v>4</v>
      </c>
      <c r="Q3930" s="3">
        <v>308.92577192965302</v>
      </c>
      <c r="R3930" s="3">
        <v>0</v>
      </c>
      <c r="S3930" s="3">
        <v>0</v>
      </c>
      <c r="T3930" s="3">
        <v>0</v>
      </c>
      <c r="U3930" s="3">
        <v>16002.862592105301</v>
      </c>
      <c r="V3930" s="3">
        <v>0</v>
      </c>
      <c r="W3930" s="3" t="str">
        <f>IF(Bank_data3[[#This Row],[credit_risk]]=1,"High Risk","Low Risk")</f>
        <v>Low Risk</v>
      </c>
      <c r="X3930" s="3" t="str">
        <f t="shared" si="427"/>
        <v>25-34</v>
      </c>
      <c r="Y3930" s="3" t="str">
        <f t="shared" si="428"/>
        <v>Middle Income</v>
      </c>
      <c r="Z3930" s="3" t="str">
        <f t="shared" si="429"/>
        <v>Good</v>
      </c>
      <c r="AA3930" s="27">
        <f t="shared" si="430"/>
        <v>4.398760955352363E-3</v>
      </c>
      <c r="AB3930" s="3" t="str">
        <f t="shared" si="431"/>
        <v>Low</v>
      </c>
      <c r="AC3930" s="3" t="str">
        <f t="shared" si="432"/>
        <v>High</v>
      </c>
      <c r="AD3930" s="3" t="str">
        <f t="shared" si="433"/>
        <v>No</v>
      </c>
    </row>
    <row r="3931" spans="1:30" ht="15" customHeight="1" x14ac:dyDescent="0.3">
      <c r="A3931" s="3" t="s">
        <v>3952</v>
      </c>
      <c r="B3931" s="3">
        <v>45</v>
      </c>
      <c r="C3931" s="3" t="s">
        <v>28</v>
      </c>
      <c r="D3931" s="3" t="s">
        <v>33</v>
      </c>
      <c r="E3931" s="3">
        <v>51265.167207604398</v>
      </c>
      <c r="F3931" s="3">
        <v>144</v>
      </c>
      <c r="G3931" s="3">
        <v>940.48258241435303</v>
      </c>
      <c r="H3931" s="3">
        <v>10</v>
      </c>
      <c r="I3931" s="3">
        <v>103.45914196287301</v>
      </c>
      <c r="J3931" s="3">
        <v>22</v>
      </c>
      <c r="K3931" s="3">
        <v>1184.0222907841101</v>
      </c>
      <c r="L3931" s="3">
        <v>70</v>
      </c>
      <c r="M3931" s="3">
        <v>19</v>
      </c>
      <c r="N3931" s="3">
        <v>2</v>
      </c>
      <c r="O3931" s="3">
        <v>425</v>
      </c>
      <c r="P3931" s="3">
        <v>3</v>
      </c>
      <c r="Q3931" s="3">
        <v>17665.447668877401</v>
      </c>
      <c r="R3931" s="3">
        <v>4</v>
      </c>
      <c r="S3931" s="3">
        <v>0</v>
      </c>
      <c r="T3931" s="3">
        <v>0</v>
      </c>
      <c r="U3931" s="3">
        <v>11067.2206932187</v>
      </c>
      <c r="V3931" s="3">
        <v>1</v>
      </c>
      <c r="W3931" s="3" t="str">
        <f>IF(Bank_data3[[#This Row],[credit_risk]]=1,"High Risk","Low Risk")</f>
        <v>High Risk</v>
      </c>
      <c r="X3931" s="3" t="str">
        <f t="shared" si="427"/>
        <v>45-54</v>
      </c>
      <c r="Y3931" s="3" t="str">
        <f t="shared" si="428"/>
        <v>Middle Income</v>
      </c>
      <c r="Z3931" s="3" t="str">
        <f t="shared" si="429"/>
        <v>Poor</v>
      </c>
      <c r="AA3931" s="27">
        <f t="shared" si="430"/>
        <v>0.34458968206109752</v>
      </c>
      <c r="AB3931" s="3" t="str">
        <f t="shared" si="431"/>
        <v>Low</v>
      </c>
      <c r="AC3931" s="3" t="str">
        <f t="shared" si="432"/>
        <v>High</v>
      </c>
      <c r="AD3931" s="3" t="str">
        <f t="shared" si="433"/>
        <v>No</v>
      </c>
    </row>
    <row r="3932" spans="1:30" ht="15" customHeight="1" x14ac:dyDescent="0.3">
      <c r="A3932" s="3" t="s">
        <v>3953</v>
      </c>
      <c r="B3932" s="3">
        <v>68</v>
      </c>
      <c r="C3932" s="3" t="s">
        <v>28</v>
      </c>
      <c r="D3932" s="3" t="s">
        <v>33</v>
      </c>
      <c r="E3932" s="3">
        <v>10000</v>
      </c>
      <c r="F3932" s="3">
        <v>4</v>
      </c>
      <c r="G3932" s="3">
        <v>1098.44823638052</v>
      </c>
      <c r="H3932" s="3">
        <v>9</v>
      </c>
      <c r="I3932" s="3">
        <v>490.10287536675798</v>
      </c>
      <c r="J3932" s="3">
        <v>29</v>
      </c>
      <c r="K3932" s="3">
        <v>0</v>
      </c>
      <c r="L3932" s="3">
        <v>37</v>
      </c>
      <c r="M3932" s="3">
        <v>4</v>
      </c>
      <c r="N3932" s="3">
        <v>0</v>
      </c>
      <c r="O3932" s="3">
        <v>673</v>
      </c>
      <c r="P3932" s="3">
        <v>2</v>
      </c>
      <c r="Q3932" s="3">
        <v>18369.341234512402</v>
      </c>
      <c r="R3932" s="3">
        <v>7</v>
      </c>
      <c r="S3932" s="3">
        <v>0</v>
      </c>
      <c r="T3932" s="3">
        <v>0</v>
      </c>
      <c r="U3932" s="3">
        <v>5696.7870823147396</v>
      </c>
      <c r="V3932" s="3">
        <v>1</v>
      </c>
      <c r="W3932" s="3" t="str">
        <f>IF(Bank_data3[[#This Row],[credit_risk]]=1,"High Risk","Low Risk")</f>
        <v>High Risk</v>
      </c>
      <c r="X3932" s="3" t="str">
        <f t="shared" si="427"/>
        <v>55+</v>
      </c>
      <c r="Y3932" s="3" t="str">
        <f t="shared" si="428"/>
        <v>Low Income</v>
      </c>
      <c r="Z3932" s="3" t="str">
        <f t="shared" si="429"/>
        <v>Good</v>
      </c>
      <c r="AA3932" s="27">
        <f t="shared" si="430"/>
        <v>1.8369341234512402</v>
      </c>
      <c r="AB3932" s="3" t="str">
        <f t="shared" si="431"/>
        <v>Medium</v>
      </c>
      <c r="AC3932" s="3" t="str">
        <f t="shared" si="432"/>
        <v>High</v>
      </c>
      <c r="AD3932" s="3" t="str">
        <f t="shared" si="433"/>
        <v>No</v>
      </c>
    </row>
    <row r="3933" spans="1:30" ht="15" customHeight="1" x14ac:dyDescent="0.3">
      <c r="A3933" s="3" t="s">
        <v>3954</v>
      </c>
      <c r="B3933" s="3">
        <v>59</v>
      </c>
      <c r="C3933" s="3" t="s">
        <v>23</v>
      </c>
      <c r="D3933" s="3" t="s">
        <v>33</v>
      </c>
      <c r="E3933" s="3">
        <v>58083.945632427</v>
      </c>
      <c r="F3933" s="3">
        <v>31</v>
      </c>
      <c r="G3933" s="3">
        <v>928.809828962079</v>
      </c>
      <c r="H3933" s="3">
        <v>8</v>
      </c>
      <c r="I3933" s="3">
        <v>159.44672540910199</v>
      </c>
      <c r="J3933" s="3">
        <v>12</v>
      </c>
      <c r="K3933" s="3">
        <v>716.41003075296999</v>
      </c>
      <c r="L3933" s="3">
        <v>7</v>
      </c>
      <c r="M3933" s="3">
        <v>3</v>
      </c>
      <c r="N3933" s="3">
        <v>1</v>
      </c>
      <c r="O3933" s="3">
        <v>479</v>
      </c>
      <c r="P3933" s="3">
        <v>0</v>
      </c>
      <c r="Q3933" s="3">
        <v>2335.6423132087598</v>
      </c>
      <c r="R3933" s="3">
        <v>7</v>
      </c>
      <c r="S3933" s="3">
        <v>0</v>
      </c>
      <c r="T3933" s="3">
        <v>0</v>
      </c>
      <c r="U3933" s="3">
        <v>7704.0820641800101</v>
      </c>
      <c r="V3933" s="3">
        <v>1</v>
      </c>
      <c r="W3933" s="3" t="str">
        <f>IF(Bank_data3[[#This Row],[credit_risk]]=1,"High Risk","Low Risk")</f>
        <v>High Risk</v>
      </c>
      <c r="X3933" s="3" t="str">
        <f t="shared" si="427"/>
        <v>55+</v>
      </c>
      <c r="Y3933" s="3" t="str">
        <f t="shared" si="428"/>
        <v>Middle Income</v>
      </c>
      <c r="Z3933" s="3" t="str">
        <f t="shared" si="429"/>
        <v>Poor</v>
      </c>
      <c r="AA3933" s="27">
        <f t="shared" si="430"/>
        <v>4.0211495410270852E-2</v>
      </c>
      <c r="AB3933" s="3" t="str">
        <f t="shared" si="431"/>
        <v>Low</v>
      </c>
      <c r="AC3933" s="3" t="str">
        <f t="shared" si="432"/>
        <v>Low</v>
      </c>
      <c r="AD3933" s="3" t="str">
        <f t="shared" si="433"/>
        <v>No</v>
      </c>
    </row>
    <row r="3934" spans="1:30" ht="15" customHeight="1" x14ac:dyDescent="0.3">
      <c r="A3934" s="3" t="s">
        <v>3955</v>
      </c>
      <c r="B3934" s="3">
        <v>26</v>
      </c>
      <c r="C3934" s="3" t="s">
        <v>31</v>
      </c>
      <c r="D3934" s="3" t="s">
        <v>26</v>
      </c>
      <c r="E3934" s="3">
        <v>55754.107026368903</v>
      </c>
      <c r="F3934" s="3">
        <v>148</v>
      </c>
      <c r="G3934" s="3">
        <v>979.13046516269696</v>
      </c>
      <c r="H3934" s="3">
        <v>1</v>
      </c>
      <c r="I3934" s="3">
        <v>545.77564432698296</v>
      </c>
      <c r="J3934" s="3">
        <v>29</v>
      </c>
      <c r="K3934" s="3">
        <v>320.618631382758</v>
      </c>
      <c r="L3934" s="3">
        <v>33</v>
      </c>
      <c r="M3934" s="3">
        <v>13</v>
      </c>
      <c r="N3934" s="3">
        <v>6</v>
      </c>
      <c r="O3934" s="3">
        <v>854</v>
      </c>
      <c r="P3934" s="3">
        <v>1</v>
      </c>
      <c r="Q3934" s="3">
        <v>5468.6104531222099</v>
      </c>
      <c r="R3934" s="3">
        <v>5</v>
      </c>
      <c r="S3934" s="3">
        <v>0</v>
      </c>
      <c r="T3934" s="3">
        <v>0</v>
      </c>
      <c r="U3934" s="3">
        <v>4742.10483695322</v>
      </c>
      <c r="V3934" s="3">
        <v>1</v>
      </c>
      <c r="W3934" s="3" t="str">
        <f>IF(Bank_data3[[#This Row],[credit_risk]]=1,"High Risk","Low Risk")</f>
        <v>High Risk</v>
      </c>
      <c r="X3934" s="3" t="str">
        <f t="shared" si="427"/>
        <v>25-34</v>
      </c>
      <c r="Y3934" s="3" t="str">
        <f t="shared" si="428"/>
        <v>Middle Income</v>
      </c>
      <c r="Z3934" s="3" t="str">
        <f t="shared" si="429"/>
        <v>Excellent</v>
      </c>
      <c r="AA3934" s="27">
        <f t="shared" si="430"/>
        <v>9.80844415737092E-2</v>
      </c>
      <c r="AB3934" s="3" t="str">
        <f t="shared" si="431"/>
        <v>Low</v>
      </c>
      <c r="AC3934" s="3" t="str">
        <f t="shared" si="432"/>
        <v>High</v>
      </c>
      <c r="AD3934" s="3" t="str">
        <f t="shared" si="433"/>
        <v>No</v>
      </c>
    </row>
    <row r="3935" spans="1:30" ht="15" customHeight="1" x14ac:dyDescent="0.3">
      <c r="A3935" s="3" t="s">
        <v>3956</v>
      </c>
      <c r="B3935" s="3">
        <v>49</v>
      </c>
      <c r="C3935" s="3" t="s">
        <v>23</v>
      </c>
      <c r="D3935" s="3" t="s">
        <v>26</v>
      </c>
      <c r="E3935" s="3">
        <v>45596.748505257099</v>
      </c>
      <c r="F3935" s="3">
        <v>39</v>
      </c>
      <c r="G3935" s="3">
        <v>1255.41603574377</v>
      </c>
      <c r="H3935" s="3">
        <v>6</v>
      </c>
      <c r="I3935" s="3">
        <v>992.22597963280202</v>
      </c>
      <c r="J3935" s="3">
        <v>48</v>
      </c>
      <c r="K3935" s="3">
        <v>1255.4461693271001</v>
      </c>
      <c r="L3935" s="3">
        <v>16</v>
      </c>
      <c r="M3935" s="3">
        <v>2</v>
      </c>
      <c r="N3935" s="3">
        <v>9</v>
      </c>
      <c r="O3935" s="3">
        <v>387</v>
      </c>
      <c r="P3935" s="3">
        <v>0</v>
      </c>
      <c r="Q3935" s="3">
        <v>4710.6456308515699</v>
      </c>
      <c r="R3935" s="3">
        <v>5</v>
      </c>
      <c r="S3935" s="3">
        <v>0</v>
      </c>
      <c r="T3935" s="3">
        <v>0</v>
      </c>
      <c r="U3935" s="3">
        <v>5478.98259050255</v>
      </c>
      <c r="V3935" s="3">
        <v>1</v>
      </c>
      <c r="W3935" s="3" t="str">
        <f>IF(Bank_data3[[#This Row],[credit_risk]]=1,"High Risk","Low Risk")</f>
        <v>High Risk</v>
      </c>
      <c r="X3935" s="3" t="str">
        <f t="shared" si="427"/>
        <v>45-54</v>
      </c>
      <c r="Y3935" s="3" t="str">
        <f t="shared" si="428"/>
        <v>Low Income</v>
      </c>
      <c r="Z3935" s="3" t="str">
        <f t="shared" si="429"/>
        <v>Poor</v>
      </c>
      <c r="AA3935" s="27">
        <f t="shared" si="430"/>
        <v>0.1033109988162523</v>
      </c>
      <c r="AB3935" s="3" t="str">
        <f t="shared" si="431"/>
        <v>Medium</v>
      </c>
      <c r="AC3935" s="3" t="str">
        <f t="shared" si="432"/>
        <v>Medium</v>
      </c>
      <c r="AD3935" s="3" t="str">
        <f t="shared" si="433"/>
        <v>No</v>
      </c>
    </row>
    <row r="3936" spans="1:30" ht="15" customHeight="1" x14ac:dyDescent="0.3">
      <c r="A3936" s="3" t="s">
        <v>3957</v>
      </c>
      <c r="B3936" s="3">
        <v>26</v>
      </c>
      <c r="C3936" s="3" t="s">
        <v>31</v>
      </c>
      <c r="D3936" s="3" t="s">
        <v>24</v>
      </c>
      <c r="E3936" s="3">
        <v>34848.087661780199</v>
      </c>
      <c r="F3936" s="3">
        <v>175</v>
      </c>
      <c r="G3936" s="3">
        <v>1782.6858515650399</v>
      </c>
      <c r="H3936" s="3">
        <v>8</v>
      </c>
      <c r="I3936" s="3">
        <v>868.37795147701297</v>
      </c>
      <c r="J3936" s="3">
        <v>19</v>
      </c>
      <c r="K3936" s="3">
        <v>609.81739093339399</v>
      </c>
      <c r="L3936" s="3">
        <v>16</v>
      </c>
      <c r="M3936" s="3">
        <v>17</v>
      </c>
      <c r="N3936" s="3">
        <v>9</v>
      </c>
      <c r="O3936" s="3">
        <v>825</v>
      </c>
      <c r="P3936" s="3">
        <v>5</v>
      </c>
      <c r="Q3936" s="3">
        <v>11863.4355556559</v>
      </c>
      <c r="R3936" s="3">
        <v>6</v>
      </c>
      <c r="S3936" s="3">
        <v>0</v>
      </c>
      <c r="T3936" s="3">
        <v>0</v>
      </c>
      <c r="U3936" s="3">
        <v>4716.7190372701798</v>
      </c>
      <c r="V3936" s="3">
        <v>1</v>
      </c>
      <c r="W3936" s="3" t="str">
        <f>IF(Bank_data3[[#This Row],[credit_risk]]=1,"High Risk","Low Risk")</f>
        <v>High Risk</v>
      </c>
      <c r="X3936" s="3" t="str">
        <f t="shared" si="427"/>
        <v>25-34</v>
      </c>
      <c r="Y3936" s="3" t="str">
        <f t="shared" si="428"/>
        <v>Low Income</v>
      </c>
      <c r="Z3936" s="3" t="str">
        <f t="shared" si="429"/>
        <v>Excellent</v>
      </c>
      <c r="AA3936" s="27">
        <f t="shared" si="430"/>
        <v>0.34043290038744878</v>
      </c>
      <c r="AB3936" s="3" t="str">
        <f t="shared" si="431"/>
        <v>Medium</v>
      </c>
      <c r="AC3936" s="3" t="str">
        <f t="shared" si="432"/>
        <v>Medium</v>
      </c>
      <c r="AD3936" s="3" t="str">
        <f t="shared" si="433"/>
        <v>No</v>
      </c>
    </row>
    <row r="3937" spans="1:30" ht="15" customHeight="1" x14ac:dyDescent="0.3">
      <c r="A3937" s="3" t="s">
        <v>3958</v>
      </c>
      <c r="B3937" s="3">
        <v>22</v>
      </c>
      <c r="C3937" s="3" t="s">
        <v>28</v>
      </c>
      <c r="D3937" s="3" t="s">
        <v>33</v>
      </c>
      <c r="E3937" s="3">
        <v>43503.4521861209</v>
      </c>
      <c r="F3937" s="3">
        <v>47</v>
      </c>
      <c r="G3937" s="3">
        <v>1699.24218427255</v>
      </c>
      <c r="H3937" s="3">
        <v>1</v>
      </c>
      <c r="I3937" s="3">
        <v>859.29002820774201</v>
      </c>
      <c r="J3937" s="3">
        <v>5</v>
      </c>
      <c r="K3937" s="3">
        <v>766.70931535698503</v>
      </c>
      <c r="L3937" s="3">
        <v>52</v>
      </c>
      <c r="M3937" s="3">
        <v>17</v>
      </c>
      <c r="N3937" s="3">
        <v>5</v>
      </c>
      <c r="O3937" s="3">
        <v>542</v>
      </c>
      <c r="P3937" s="3">
        <v>0</v>
      </c>
      <c r="Q3937" s="3">
        <v>14821.5113669333</v>
      </c>
      <c r="R3937" s="3">
        <v>2</v>
      </c>
      <c r="S3937" s="3">
        <v>0</v>
      </c>
      <c r="T3937" s="3">
        <v>0</v>
      </c>
      <c r="U3937" s="3">
        <v>10493.2127645255</v>
      </c>
      <c r="V3937" s="3">
        <v>1</v>
      </c>
      <c r="W3937" s="3" t="str">
        <f>IF(Bank_data3[[#This Row],[credit_risk]]=1,"High Risk","Low Risk")</f>
        <v>High Risk</v>
      </c>
      <c r="X3937" s="3" t="str">
        <f t="shared" si="427"/>
        <v>18-24</v>
      </c>
      <c r="Y3937" s="3" t="str">
        <f t="shared" si="428"/>
        <v>Low Income</v>
      </c>
      <c r="Z3937" s="3" t="str">
        <f t="shared" si="429"/>
        <v>Poor</v>
      </c>
      <c r="AA3937" s="27">
        <f t="shared" si="430"/>
        <v>0.3406973612926717</v>
      </c>
      <c r="AB3937" s="3" t="str">
        <f t="shared" si="431"/>
        <v>Medium</v>
      </c>
      <c r="AC3937" s="3" t="str">
        <f t="shared" si="432"/>
        <v>High</v>
      </c>
      <c r="AD3937" s="3" t="str">
        <f t="shared" si="433"/>
        <v>No</v>
      </c>
    </row>
    <row r="3938" spans="1:30" ht="15" customHeight="1" x14ac:dyDescent="0.3">
      <c r="A3938" s="3" t="s">
        <v>3959</v>
      </c>
      <c r="B3938" s="3">
        <v>20</v>
      </c>
      <c r="C3938" s="3" t="s">
        <v>28</v>
      </c>
      <c r="D3938" s="3" t="s">
        <v>26</v>
      </c>
      <c r="E3938" s="3">
        <v>76245.075979683897</v>
      </c>
      <c r="F3938" s="3">
        <v>154</v>
      </c>
      <c r="G3938" s="3">
        <v>1066.2635575788099</v>
      </c>
      <c r="H3938" s="3">
        <v>10</v>
      </c>
      <c r="I3938" s="3">
        <v>436.08816187401601</v>
      </c>
      <c r="J3938" s="3">
        <v>30</v>
      </c>
      <c r="K3938" s="3">
        <v>624.480145496501</v>
      </c>
      <c r="L3938" s="3">
        <v>14</v>
      </c>
      <c r="M3938" s="3">
        <v>3</v>
      </c>
      <c r="N3938" s="3">
        <v>1</v>
      </c>
      <c r="O3938" s="3">
        <v>829</v>
      </c>
      <c r="P3938" s="3">
        <v>1</v>
      </c>
      <c r="Q3938" s="3">
        <v>20972.789019543201</v>
      </c>
      <c r="R3938" s="3">
        <v>1</v>
      </c>
      <c r="S3938" s="3">
        <v>0</v>
      </c>
      <c r="T3938" s="3">
        <v>0</v>
      </c>
      <c r="U3938" s="3">
        <v>9919.4782561152206</v>
      </c>
      <c r="V3938" s="3">
        <v>0</v>
      </c>
      <c r="W3938" s="3" t="str">
        <f>IF(Bank_data3[[#This Row],[credit_risk]]=1,"High Risk","Low Risk")</f>
        <v>Low Risk</v>
      </c>
      <c r="X3938" s="3" t="str">
        <f t="shared" si="427"/>
        <v>18-24</v>
      </c>
      <c r="Y3938" s="3" t="str">
        <f t="shared" si="428"/>
        <v>Middle Income</v>
      </c>
      <c r="Z3938" s="3" t="str">
        <f t="shared" si="429"/>
        <v>Excellent</v>
      </c>
      <c r="AA3938" s="27">
        <f t="shared" si="430"/>
        <v>0.2750707340777202</v>
      </c>
      <c r="AB3938" s="3" t="str">
        <f t="shared" si="431"/>
        <v>Medium</v>
      </c>
      <c r="AC3938" s="3" t="str">
        <f t="shared" si="432"/>
        <v>Medium</v>
      </c>
      <c r="AD3938" s="3" t="str">
        <f t="shared" si="433"/>
        <v>No</v>
      </c>
    </row>
    <row r="3939" spans="1:30" ht="15" customHeight="1" x14ac:dyDescent="0.3">
      <c r="A3939" s="3" t="s">
        <v>3960</v>
      </c>
      <c r="B3939" s="3">
        <v>55</v>
      </c>
      <c r="C3939" s="3" t="s">
        <v>31</v>
      </c>
      <c r="D3939" s="3" t="s">
        <v>26</v>
      </c>
      <c r="E3939" s="3">
        <v>33441.658797669799</v>
      </c>
      <c r="F3939" s="3">
        <v>122</v>
      </c>
      <c r="G3939" s="3">
        <v>1246.64533302058</v>
      </c>
      <c r="H3939" s="3">
        <v>9</v>
      </c>
      <c r="I3939" s="3">
        <v>1192.1576720286901</v>
      </c>
      <c r="J3939" s="3">
        <v>18</v>
      </c>
      <c r="K3939" s="3">
        <v>0</v>
      </c>
      <c r="L3939" s="3">
        <v>63</v>
      </c>
      <c r="M3939" s="3">
        <v>2</v>
      </c>
      <c r="N3939" s="3">
        <v>0</v>
      </c>
      <c r="O3939" s="3">
        <v>527</v>
      </c>
      <c r="P3939" s="3">
        <v>0</v>
      </c>
      <c r="Q3939" s="3">
        <v>14548.2640269528</v>
      </c>
      <c r="R3939" s="3">
        <v>3</v>
      </c>
      <c r="S3939" s="3">
        <v>0</v>
      </c>
      <c r="T3939" s="3">
        <v>0</v>
      </c>
      <c r="U3939" s="3">
        <v>12778.580500561</v>
      </c>
      <c r="V3939" s="3">
        <v>1</v>
      </c>
      <c r="W3939" s="3" t="str">
        <f>IF(Bank_data3[[#This Row],[credit_risk]]=1,"High Risk","Low Risk")</f>
        <v>High Risk</v>
      </c>
      <c r="X3939" s="3" t="str">
        <f t="shared" si="427"/>
        <v>55+</v>
      </c>
      <c r="Y3939" s="3" t="str">
        <f t="shared" si="428"/>
        <v>Low Income</v>
      </c>
      <c r="Z3939" s="3" t="str">
        <f t="shared" si="429"/>
        <v>Poor</v>
      </c>
      <c r="AA3939" s="27">
        <f t="shared" si="430"/>
        <v>0.43503416247900112</v>
      </c>
      <c r="AB3939" s="3" t="str">
        <f t="shared" si="431"/>
        <v>Medium</v>
      </c>
      <c r="AC3939" s="3" t="str">
        <f t="shared" si="432"/>
        <v>High</v>
      </c>
      <c r="AD3939" s="3" t="str">
        <f t="shared" si="433"/>
        <v>No</v>
      </c>
    </row>
    <row r="3940" spans="1:30" ht="15" customHeight="1" x14ac:dyDescent="0.3">
      <c r="A3940" s="3" t="s">
        <v>3961</v>
      </c>
      <c r="B3940" s="3">
        <v>44</v>
      </c>
      <c r="C3940" s="3" t="s">
        <v>31</v>
      </c>
      <c r="D3940" s="3" t="s">
        <v>26</v>
      </c>
      <c r="E3940" s="3">
        <v>18672.5934669911</v>
      </c>
      <c r="F3940" s="3">
        <v>48</v>
      </c>
      <c r="G3940" s="3">
        <v>2575.47926674072</v>
      </c>
      <c r="H3940" s="3">
        <v>5</v>
      </c>
      <c r="I3940" s="3">
        <v>793.41311257353095</v>
      </c>
      <c r="J3940" s="3">
        <v>5</v>
      </c>
      <c r="K3940" s="3">
        <v>528.09136931916498</v>
      </c>
      <c r="L3940" s="3">
        <v>56</v>
      </c>
      <c r="M3940" s="3">
        <v>9</v>
      </c>
      <c r="N3940" s="3">
        <v>9</v>
      </c>
      <c r="O3940" s="3">
        <v>376</v>
      </c>
      <c r="P3940" s="3">
        <v>5</v>
      </c>
      <c r="Q3940" s="3">
        <v>9979.3702857204607</v>
      </c>
      <c r="R3940" s="3">
        <v>6</v>
      </c>
      <c r="S3940" s="3">
        <v>0</v>
      </c>
      <c r="T3940" s="3">
        <v>0</v>
      </c>
      <c r="U3940" s="3">
        <v>9056.2190240032996</v>
      </c>
      <c r="V3940" s="3">
        <v>1</v>
      </c>
      <c r="W3940" s="3" t="str">
        <f>IF(Bank_data3[[#This Row],[credit_risk]]=1,"High Risk","Low Risk")</f>
        <v>High Risk</v>
      </c>
      <c r="X3940" s="3" t="str">
        <f t="shared" si="427"/>
        <v>35-44</v>
      </c>
      <c r="Y3940" s="3" t="str">
        <f t="shared" si="428"/>
        <v>Low Income</v>
      </c>
      <c r="Z3940" s="3" t="str">
        <f t="shared" si="429"/>
        <v>Poor</v>
      </c>
      <c r="AA3940" s="27">
        <f t="shared" si="430"/>
        <v>0.53443943410226968</v>
      </c>
      <c r="AB3940" s="3" t="str">
        <f t="shared" si="431"/>
        <v>Medium</v>
      </c>
      <c r="AC3940" s="3" t="str">
        <f t="shared" si="432"/>
        <v>High</v>
      </c>
      <c r="AD3940" s="3" t="str">
        <f t="shared" si="433"/>
        <v>No</v>
      </c>
    </row>
    <row r="3941" spans="1:30" ht="15" customHeight="1" x14ac:dyDescent="0.3">
      <c r="A3941" s="3" t="s">
        <v>3962</v>
      </c>
      <c r="B3941" s="3">
        <v>56</v>
      </c>
      <c r="C3941" s="3" t="s">
        <v>28</v>
      </c>
      <c r="D3941" s="3" t="s">
        <v>33</v>
      </c>
      <c r="E3941" s="3">
        <v>23571.271634683198</v>
      </c>
      <c r="F3941" s="3">
        <v>142</v>
      </c>
      <c r="G3941" s="3">
        <v>2289.307016061</v>
      </c>
      <c r="H3941" s="3">
        <v>8</v>
      </c>
      <c r="I3941" s="3">
        <v>811.79633429012802</v>
      </c>
      <c r="J3941" s="3">
        <v>33</v>
      </c>
      <c r="K3941" s="3">
        <v>590.14606720484903</v>
      </c>
      <c r="L3941" s="3">
        <v>19</v>
      </c>
      <c r="M3941" s="3">
        <v>15</v>
      </c>
      <c r="N3941" s="3">
        <v>8</v>
      </c>
      <c r="O3941" s="3">
        <v>589</v>
      </c>
      <c r="P3941" s="3">
        <v>2</v>
      </c>
      <c r="Q3941" s="3">
        <v>9707.4074541628397</v>
      </c>
      <c r="R3941" s="3">
        <v>7</v>
      </c>
      <c r="S3941" s="3">
        <v>1</v>
      </c>
      <c r="T3941" s="3">
        <v>0</v>
      </c>
      <c r="U3941" s="3">
        <v>6253.9878863336598</v>
      </c>
      <c r="V3941" s="3">
        <v>1</v>
      </c>
      <c r="W3941" s="3" t="str">
        <f>IF(Bank_data3[[#This Row],[credit_risk]]=1,"High Risk","Low Risk")</f>
        <v>High Risk</v>
      </c>
      <c r="X3941" s="3" t="str">
        <f t="shared" si="427"/>
        <v>55+</v>
      </c>
      <c r="Y3941" s="3" t="str">
        <f t="shared" si="428"/>
        <v>Low Income</v>
      </c>
      <c r="Z3941" s="3" t="str">
        <f t="shared" si="429"/>
        <v>Fair</v>
      </c>
      <c r="AA3941" s="27">
        <f t="shared" si="430"/>
        <v>0.41183214909284671</v>
      </c>
      <c r="AB3941" s="3" t="str">
        <f t="shared" si="431"/>
        <v>Medium</v>
      </c>
      <c r="AC3941" s="3" t="str">
        <f t="shared" si="432"/>
        <v>Medium</v>
      </c>
      <c r="AD3941" s="3" t="str">
        <f t="shared" si="433"/>
        <v>No</v>
      </c>
    </row>
    <row r="3942" spans="1:30" ht="15" customHeight="1" x14ac:dyDescent="0.3">
      <c r="A3942" s="3" t="s">
        <v>3963</v>
      </c>
      <c r="B3942" s="3">
        <v>20</v>
      </c>
      <c r="C3942" s="3" t="s">
        <v>28</v>
      </c>
      <c r="D3942" s="3" t="s">
        <v>33</v>
      </c>
      <c r="E3942" s="3">
        <v>49364.673490603796</v>
      </c>
      <c r="F3942" s="3">
        <v>55</v>
      </c>
      <c r="G3942" s="3">
        <v>1938.5744684204401</v>
      </c>
      <c r="H3942" s="3">
        <v>2</v>
      </c>
      <c r="I3942" s="3">
        <v>1129.13984913115</v>
      </c>
      <c r="J3942" s="3">
        <v>27</v>
      </c>
      <c r="K3942" s="3">
        <v>618.36511956966297</v>
      </c>
      <c r="L3942" s="3">
        <v>60</v>
      </c>
      <c r="M3942" s="3">
        <v>2</v>
      </c>
      <c r="N3942" s="3">
        <v>0</v>
      </c>
      <c r="O3942" s="3">
        <v>852</v>
      </c>
      <c r="P3942" s="3">
        <v>5</v>
      </c>
      <c r="Q3942" s="3">
        <v>12585.8044503816</v>
      </c>
      <c r="R3942" s="3">
        <v>1</v>
      </c>
      <c r="S3942" s="3">
        <v>0</v>
      </c>
      <c r="T3942" s="3">
        <v>0</v>
      </c>
      <c r="U3942" s="3">
        <v>10237.5136971376</v>
      </c>
      <c r="V3942" s="3">
        <v>0</v>
      </c>
      <c r="W3942" s="3" t="str">
        <f>IF(Bank_data3[[#This Row],[credit_risk]]=1,"High Risk","Low Risk")</f>
        <v>Low Risk</v>
      </c>
      <c r="X3942" s="3" t="str">
        <f t="shared" si="427"/>
        <v>18-24</v>
      </c>
      <c r="Y3942" s="3" t="str">
        <f t="shared" si="428"/>
        <v>Low Income</v>
      </c>
      <c r="Z3942" s="3" t="str">
        <f t="shared" si="429"/>
        <v>Excellent</v>
      </c>
      <c r="AA3942" s="27">
        <f t="shared" si="430"/>
        <v>0.25495569119437639</v>
      </c>
      <c r="AB3942" s="3" t="str">
        <f t="shared" si="431"/>
        <v>Medium</v>
      </c>
      <c r="AC3942" s="3" t="str">
        <f t="shared" si="432"/>
        <v>High</v>
      </c>
      <c r="AD3942" s="3" t="str">
        <f t="shared" si="433"/>
        <v>No</v>
      </c>
    </row>
    <row r="3943" spans="1:30" ht="15" customHeight="1" x14ac:dyDescent="0.3">
      <c r="A3943" s="3" t="s">
        <v>3964</v>
      </c>
      <c r="B3943" s="3">
        <v>34</v>
      </c>
      <c r="C3943" s="3" t="s">
        <v>23</v>
      </c>
      <c r="D3943" s="3" t="s">
        <v>24</v>
      </c>
      <c r="E3943" s="3">
        <v>80075.309529985898</v>
      </c>
      <c r="F3943" s="3">
        <v>47</v>
      </c>
      <c r="G3943" s="3">
        <v>82.934529554090005</v>
      </c>
      <c r="H3943" s="3">
        <v>7</v>
      </c>
      <c r="I3943" s="3">
        <v>453.028988307612</v>
      </c>
      <c r="J3943" s="3">
        <v>12</v>
      </c>
      <c r="K3943" s="3">
        <v>795.76634467063002</v>
      </c>
      <c r="L3943" s="3">
        <v>24</v>
      </c>
      <c r="M3943" s="3">
        <v>18</v>
      </c>
      <c r="N3943" s="3">
        <v>9</v>
      </c>
      <c r="O3943" s="3">
        <v>418</v>
      </c>
      <c r="P3943" s="3">
        <v>4</v>
      </c>
      <c r="Q3943" s="3">
        <v>12947.4215569098</v>
      </c>
      <c r="R3943" s="3">
        <v>5</v>
      </c>
      <c r="S3943" s="3">
        <v>0</v>
      </c>
      <c r="T3943" s="3">
        <v>0</v>
      </c>
      <c r="U3943" s="3">
        <v>13446.9156165971</v>
      </c>
      <c r="V3943" s="3">
        <v>1</v>
      </c>
      <c r="W3943" s="3" t="str">
        <f>IF(Bank_data3[[#This Row],[credit_risk]]=1,"High Risk","Low Risk")</f>
        <v>High Risk</v>
      </c>
      <c r="X3943" s="3" t="str">
        <f t="shared" si="427"/>
        <v>25-34</v>
      </c>
      <c r="Y3943" s="3" t="str">
        <f t="shared" si="428"/>
        <v>Middle Income</v>
      </c>
      <c r="Z3943" s="3" t="str">
        <f t="shared" si="429"/>
        <v>Poor</v>
      </c>
      <c r="AA3943" s="27">
        <f t="shared" si="430"/>
        <v>0.16169055896139076</v>
      </c>
      <c r="AB3943" s="3" t="str">
        <f t="shared" si="431"/>
        <v>Low</v>
      </c>
      <c r="AC3943" s="3" t="str">
        <f t="shared" si="432"/>
        <v>Medium</v>
      </c>
      <c r="AD3943" s="3" t="str">
        <f t="shared" si="433"/>
        <v>No</v>
      </c>
    </row>
    <row r="3944" spans="1:30" ht="15" customHeight="1" x14ac:dyDescent="0.3">
      <c r="A3944" s="3" t="s">
        <v>3965</v>
      </c>
      <c r="B3944" s="3">
        <v>56</v>
      </c>
      <c r="C3944" s="3" t="s">
        <v>28</v>
      </c>
      <c r="D3944" s="3" t="s">
        <v>33</v>
      </c>
      <c r="E3944" s="3">
        <v>89687.312997406698</v>
      </c>
      <c r="F3944" s="3">
        <v>34</v>
      </c>
      <c r="G3944" s="3">
        <v>1585.6404238826599</v>
      </c>
      <c r="H3944" s="3">
        <v>4</v>
      </c>
      <c r="I3944" s="3">
        <v>879.99171945517298</v>
      </c>
      <c r="J3944" s="3">
        <v>9</v>
      </c>
      <c r="K3944" s="3">
        <v>556.79532699114895</v>
      </c>
      <c r="L3944" s="3">
        <v>77</v>
      </c>
      <c r="M3944" s="3">
        <v>19</v>
      </c>
      <c r="N3944" s="3">
        <v>4</v>
      </c>
      <c r="O3944" s="3">
        <v>886</v>
      </c>
      <c r="P3944" s="3">
        <v>1</v>
      </c>
      <c r="Q3944" s="3">
        <v>11264.8140375526</v>
      </c>
      <c r="R3944" s="3">
        <v>2</v>
      </c>
      <c r="S3944" s="3">
        <v>0</v>
      </c>
      <c r="T3944" s="3">
        <v>0</v>
      </c>
      <c r="U3944" s="3">
        <v>10838.00816657</v>
      </c>
      <c r="V3944" s="3">
        <v>0</v>
      </c>
      <c r="W3944" s="3" t="str">
        <f>IF(Bank_data3[[#This Row],[credit_risk]]=1,"High Risk","Low Risk")</f>
        <v>Low Risk</v>
      </c>
      <c r="X3944" s="3" t="str">
        <f t="shared" si="427"/>
        <v>55+</v>
      </c>
      <c r="Y3944" s="3" t="str">
        <f t="shared" si="428"/>
        <v>Middle Income</v>
      </c>
      <c r="Z3944" s="3" t="str">
        <f t="shared" si="429"/>
        <v>Excellent</v>
      </c>
      <c r="AA3944" s="27">
        <f t="shared" si="430"/>
        <v>0.12560097589140976</v>
      </c>
      <c r="AB3944" s="3" t="str">
        <f t="shared" si="431"/>
        <v>Medium</v>
      </c>
      <c r="AC3944" s="3" t="str">
        <f t="shared" si="432"/>
        <v>High</v>
      </c>
      <c r="AD3944" s="3" t="str">
        <f t="shared" si="433"/>
        <v>No</v>
      </c>
    </row>
    <row r="3945" spans="1:30" ht="15" customHeight="1" x14ac:dyDescent="0.3">
      <c r="A3945" s="3" t="s">
        <v>3966</v>
      </c>
      <c r="B3945" s="3">
        <v>32</v>
      </c>
      <c r="C3945" s="3" t="s">
        <v>31</v>
      </c>
      <c r="D3945" s="3" t="s">
        <v>26</v>
      </c>
      <c r="E3945" s="3">
        <v>61704.167170091801</v>
      </c>
      <c r="F3945" s="3">
        <v>20</v>
      </c>
      <c r="G3945" s="3">
        <v>959.62212380080803</v>
      </c>
      <c r="H3945" s="3">
        <v>6</v>
      </c>
      <c r="I3945" s="3">
        <v>948.21187206049694</v>
      </c>
      <c r="J3945" s="3">
        <v>40</v>
      </c>
      <c r="K3945" s="3">
        <v>701.17741795060203</v>
      </c>
      <c r="L3945" s="3">
        <v>26</v>
      </c>
      <c r="M3945" s="3">
        <v>14</v>
      </c>
      <c r="N3945" s="3">
        <v>8</v>
      </c>
      <c r="O3945" s="3">
        <v>476</v>
      </c>
      <c r="P3945" s="3">
        <v>0</v>
      </c>
      <c r="Q3945" s="3">
        <v>12584.205361824599</v>
      </c>
      <c r="R3945" s="3">
        <v>5</v>
      </c>
      <c r="S3945" s="3">
        <v>0</v>
      </c>
      <c r="T3945" s="3">
        <v>0</v>
      </c>
      <c r="U3945" s="3">
        <v>14064.803698297001</v>
      </c>
      <c r="V3945" s="3">
        <v>1</v>
      </c>
      <c r="W3945" s="3" t="str">
        <f>IF(Bank_data3[[#This Row],[credit_risk]]=1,"High Risk","Low Risk")</f>
        <v>High Risk</v>
      </c>
      <c r="X3945" s="3" t="str">
        <f t="shared" si="427"/>
        <v>25-34</v>
      </c>
      <c r="Y3945" s="3" t="str">
        <f t="shared" si="428"/>
        <v>Middle Income</v>
      </c>
      <c r="Z3945" s="3" t="str">
        <f t="shared" si="429"/>
        <v>Poor</v>
      </c>
      <c r="AA3945" s="27">
        <f t="shared" si="430"/>
        <v>0.20394417328630929</v>
      </c>
      <c r="AB3945" s="3" t="str">
        <f t="shared" si="431"/>
        <v>Low</v>
      </c>
      <c r="AC3945" s="3" t="str">
        <f t="shared" si="432"/>
        <v>Medium</v>
      </c>
      <c r="AD3945" s="3" t="str">
        <f t="shared" si="433"/>
        <v>No</v>
      </c>
    </row>
    <row r="3946" spans="1:30" ht="15" customHeight="1" x14ac:dyDescent="0.3">
      <c r="A3946" s="3" t="s">
        <v>3967</v>
      </c>
      <c r="B3946" s="3">
        <v>59</v>
      </c>
      <c r="C3946" s="3" t="s">
        <v>23</v>
      </c>
      <c r="D3946" s="3" t="s">
        <v>24</v>
      </c>
      <c r="E3946" s="3">
        <v>32337.572925187898</v>
      </c>
      <c r="F3946" s="3">
        <v>15</v>
      </c>
      <c r="G3946" s="3">
        <v>734.79095030695999</v>
      </c>
      <c r="H3946" s="3">
        <v>11</v>
      </c>
      <c r="I3946" s="3">
        <v>609.05114739715304</v>
      </c>
      <c r="J3946" s="3">
        <v>44</v>
      </c>
      <c r="K3946" s="3">
        <v>309.80465811576499</v>
      </c>
      <c r="L3946" s="3">
        <v>46</v>
      </c>
      <c r="M3946" s="3">
        <v>4</v>
      </c>
      <c r="N3946" s="3">
        <v>8</v>
      </c>
      <c r="O3946" s="3">
        <v>517</v>
      </c>
      <c r="P3946" s="3">
        <v>1</v>
      </c>
      <c r="Q3946" s="3">
        <v>11856.521944378899</v>
      </c>
      <c r="R3946" s="3">
        <v>6</v>
      </c>
      <c r="S3946" s="3">
        <v>0</v>
      </c>
      <c r="T3946" s="3">
        <v>0</v>
      </c>
      <c r="U3946" s="3">
        <v>9210.9487407251399</v>
      </c>
      <c r="V3946" s="3">
        <v>1</v>
      </c>
      <c r="W3946" s="3" t="str">
        <f>IF(Bank_data3[[#This Row],[credit_risk]]=1,"High Risk","Low Risk")</f>
        <v>High Risk</v>
      </c>
      <c r="X3946" s="3" t="str">
        <f t="shared" si="427"/>
        <v>55+</v>
      </c>
      <c r="Y3946" s="3" t="str">
        <f t="shared" si="428"/>
        <v>Low Income</v>
      </c>
      <c r="Z3946" s="3" t="str">
        <f t="shared" si="429"/>
        <v>Poor</v>
      </c>
      <c r="AA3946" s="27">
        <f t="shared" si="430"/>
        <v>0.36664847951974139</v>
      </c>
      <c r="AB3946" s="3" t="str">
        <f t="shared" si="431"/>
        <v>Low</v>
      </c>
      <c r="AC3946" s="3" t="str">
        <f t="shared" si="432"/>
        <v>High</v>
      </c>
      <c r="AD3946" s="3" t="str">
        <f t="shared" si="433"/>
        <v>No</v>
      </c>
    </row>
    <row r="3947" spans="1:30" ht="15" customHeight="1" x14ac:dyDescent="0.3">
      <c r="A3947" s="3" t="s">
        <v>3968</v>
      </c>
      <c r="B3947" s="3">
        <v>27</v>
      </c>
      <c r="C3947" s="3" t="s">
        <v>31</v>
      </c>
      <c r="D3947" s="3" t="s">
        <v>33</v>
      </c>
      <c r="E3947" s="3">
        <v>34248.348403249598</v>
      </c>
      <c r="F3947" s="3">
        <v>134</v>
      </c>
      <c r="G3947" s="3">
        <v>1212.2493310401101</v>
      </c>
      <c r="H3947" s="3">
        <v>2</v>
      </c>
      <c r="I3947" s="3">
        <v>1028.33068326592</v>
      </c>
      <c r="J3947" s="3">
        <v>6</v>
      </c>
      <c r="K3947" s="3">
        <v>58.810483361238298</v>
      </c>
      <c r="L3947" s="3">
        <v>27</v>
      </c>
      <c r="M3947" s="3">
        <v>10</v>
      </c>
      <c r="N3947" s="3">
        <v>5</v>
      </c>
      <c r="O3947" s="3">
        <v>880</v>
      </c>
      <c r="P3947" s="3">
        <v>5</v>
      </c>
      <c r="Q3947" s="3">
        <v>3289.1639148377699</v>
      </c>
      <c r="R3947" s="3">
        <v>0</v>
      </c>
      <c r="S3947" s="3">
        <v>1</v>
      </c>
      <c r="T3947" s="3">
        <v>0</v>
      </c>
      <c r="U3947" s="3">
        <v>1588.90717406305</v>
      </c>
      <c r="V3947" s="3">
        <v>1</v>
      </c>
      <c r="W3947" s="3" t="str">
        <f>IF(Bank_data3[[#This Row],[credit_risk]]=1,"High Risk","Low Risk")</f>
        <v>High Risk</v>
      </c>
      <c r="X3947" s="3" t="str">
        <f t="shared" si="427"/>
        <v>25-34</v>
      </c>
      <c r="Y3947" s="3" t="str">
        <f t="shared" si="428"/>
        <v>Low Income</v>
      </c>
      <c r="Z3947" s="3" t="str">
        <f t="shared" si="429"/>
        <v>Excellent</v>
      </c>
      <c r="AA3947" s="27">
        <f t="shared" si="430"/>
        <v>9.6038614070092884E-2</v>
      </c>
      <c r="AB3947" s="3" t="str">
        <f t="shared" si="431"/>
        <v>Medium</v>
      </c>
      <c r="AC3947" s="3" t="str">
        <f t="shared" si="432"/>
        <v>Medium</v>
      </c>
      <c r="AD3947" s="3" t="str">
        <f t="shared" si="433"/>
        <v>No</v>
      </c>
    </row>
    <row r="3948" spans="1:30" ht="15" customHeight="1" x14ac:dyDescent="0.3">
      <c r="A3948" s="3" t="s">
        <v>3969</v>
      </c>
      <c r="B3948" s="3">
        <v>24</v>
      </c>
      <c r="C3948" s="3" t="s">
        <v>23</v>
      </c>
      <c r="D3948" s="3" t="s">
        <v>33</v>
      </c>
      <c r="E3948" s="3">
        <v>65765.071917782698</v>
      </c>
      <c r="F3948" s="3">
        <v>25</v>
      </c>
      <c r="G3948" s="3">
        <v>2337.6600494151699</v>
      </c>
      <c r="H3948" s="3">
        <v>7</v>
      </c>
      <c r="I3948" s="3">
        <v>966.99310972034903</v>
      </c>
      <c r="J3948" s="3">
        <v>17</v>
      </c>
      <c r="K3948" s="3">
        <v>269.07437781340599</v>
      </c>
      <c r="L3948" s="3">
        <v>5</v>
      </c>
      <c r="M3948" s="3">
        <v>8</v>
      </c>
      <c r="N3948" s="3">
        <v>2</v>
      </c>
      <c r="O3948" s="3">
        <v>311</v>
      </c>
      <c r="P3948" s="3">
        <v>0</v>
      </c>
      <c r="Q3948" s="3">
        <v>12887.301385692401</v>
      </c>
      <c r="R3948" s="3">
        <v>7</v>
      </c>
      <c r="S3948" s="3">
        <v>0</v>
      </c>
      <c r="T3948" s="3">
        <v>0</v>
      </c>
      <c r="U3948" s="3">
        <v>11831.955392550901</v>
      </c>
      <c r="V3948" s="3">
        <v>1</v>
      </c>
      <c r="W3948" s="3" t="str">
        <f>IF(Bank_data3[[#This Row],[credit_risk]]=1,"High Risk","Low Risk")</f>
        <v>High Risk</v>
      </c>
      <c r="X3948" s="3" t="str">
        <f t="shared" si="427"/>
        <v>18-24</v>
      </c>
      <c r="Y3948" s="3" t="str">
        <f t="shared" si="428"/>
        <v>Middle Income</v>
      </c>
      <c r="Z3948" s="3" t="str">
        <f t="shared" si="429"/>
        <v>Poor</v>
      </c>
      <c r="AA3948" s="27">
        <f t="shared" si="430"/>
        <v>0.19595966384410976</v>
      </c>
      <c r="AB3948" s="3" t="str">
        <f t="shared" si="431"/>
        <v>Medium</v>
      </c>
      <c r="AC3948" s="3" t="str">
        <f t="shared" si="432"/>
        <v>Low</v>
      </c>
      <c r="AD3948" s="3" t="str">
        <f t="shared" si="433"/>
        <v>No</v>
      </c>
    </row>
    <row r="3949" spans="1:30" ht="15" customHeight="1" x14ac:dyDescent="0.3">
      <c r="A3949" s="3" t="s">
        <v>3970</v>
      </c>
      <c r="B3949" s="3">
        <v>28</v>
      </c>
      <c r="C3949" s="3" t="s">
        <v>31</v>
      </c>
      <c r="D3949" s="3" t="s">
        <v>33</v>
      </c>
      <c r="E3949" s="3">
        <v>73969.437739421104</v>
      </c>
      <c r="F3949" s="3">
        <v>64</v>
      </c>
      <c r="G3949" s="3">
        <v>2210.6221533242401</v>
      </c>
      <c r="H3949" s="3">
        <v>1</v>
      </c>
      <c r="I3949" s="3">
        <v>764.58815070290098</v>
      </c>
      <c r="J3949" s="3">
        <v>21</v>
      </c>
      <c r="K3949" s="3">
        <v>314.35492788721501</v>
      </c>
      <c r="L3949" s="3">
        <v>40</v>
      </c>
      <c r="M3949" s="3">
        <v>12</v>
      </c>
      <c r="N3949" s="3">
        <v>1</v>
      </c>
      <c r="O3949" s="3">
        <v>412</v>
      </c>
      <c r="P3949" s="3">
        <v>2</v>
      </c>
      <c r="Q3949" s="3">
        <v>6752.1788489476103</v>
      </c>
      <c r="R3949" s="3">
        <v>3</v>
      </c>
      <c r="S3949" s="3">
        <v>0</v>
      </c>
      <c r="T3949" s="3">
        <v>0</v>
      </c>
      <c r="U3949" s="3">
        <v>11636.8638859069</v>
      </c>
      <c r="V3949" s="3">
        <v>1</v>
      </c>
      <c r="W3949" s="3" t="str">
        <f>IF(Bank_data3[[#This Row],[credit_risk]]=1,"High Risk","Low Risk")</f>
        <v>High Risk</v>
      </c>
      <c r="X3949" s="3" t="str">
        <f t="shared" si="427"/>
        <v>25-34</v>
      </c>
      <c r="Y3949" s="3" t="str">
        <f t="shared" si="428"/>
        <v>Middle Income</v>
      </c>
      <c r="Z3949" s="3" t="str">
        <f t="shared" si="429"/>
        <v>Poor</v>
      </c>
      <c r="AA3949" s="27">
        <f t="shared" si="430"/>
        <v>9.1283360470227282E-2</v>
      </c>
      <c r="AB3949" s="3" t="str">
        <f t="shared" si="431"/>
        <v>Medium</v>
      </c>
      <c r="AC3949" s="3" t="str">
        <f t="shared" si="432"/>
        <v>High</v>
      </c>
      <c r="AD3949" s="3" t="str">
        <f t="shared" si="433"/>
        <v>No</v>
      </c>
    </row>
    <row r="3950" spans="1:30" ht="15" customHeight="1" x14ac:dyDescent="0.3">
      <c r="A3950" s="3" t="s">
        <v>3971</v>
      </c>
      <c r="B3950" s="3">
        <v>20</v>
      </c>
      <c r="C3950" s="3" t="s">
        <v>28</v>
      </c>
      <c r="D3950" s="3" t="s">
        <v>33</v>
      </c>
      <c r="E3950" s="3">
        <v>38444.054099840003</v>
      </c>
      <c r="F3950" s="3">
        <v>56</v>
      </c>
      <c r="G3950" s="3">
        <v>1004.38867253914</v>
      </c>
      <c r="H3950" s="3">
        <v>7</v>
      </c>
      <c r="I3950" s="3">
        <v>753.74718845279904</v>
      </c>
      <c r="J3950" s="3">
        <v>13</v>
      </c>
      <c r="K3950" s="3">
        <v>269.383204604507</v>
      </c>
      <c r="L3950" s="3">
        <v>58</v>
      </c>
      <c r="M3950" s="3">
        <v>10</v>
      </c>
      <c r="N3950" s="3">
        <v>2</v>
      </c>
      <c r="O3950" s="3">
        <v>619</v>
      </c>
      <c r="P3950" s="3">
        <v>3</v>
      </c>
      <c r="Q3950" s="3">
        <v>13239.137483041501</v>
      </c>
      <c r="R3950" s="3">
        <v>7</v>
      </c>
      <c r="S3950" s="3">
        <v>0</v>
      </c>
      <c r="T3950" s="3">
        <v>0</v>
      </c>
      <c r="U3950" s="3">
        <v>15670.3325290418</v>
      </c>
      <c r="V3950" s="3">
        <v>1</v>
      </c>
      <c r="W3950" s="3" t="str">
        <f>IF(Bank_data3[[#This Row],[credit_risk]]=1,"High Risk","Low Risk")</f>
        <v>High Risk</v>
      </c>
      <c r="X3950" s="3" t="str">
        <f t="shared" si="427"/>
        <v>18-24</v>
      </c>
      <c r="Y3950" s="3" t="str">
        <f t="shared" si="428"/>
        <v>Low Income</v>
      </c>
      <c r="Z3950" s="3" t="str">
        <f t="shared" si="429"/>
        <v>Fair</v>
      </c>
      <c r="AA3950" s="27">
        <f t="shared" si="430"/>
        <v>0.34437412476476043</v>
      </c>
      <c r="AB3950" s="3" t="str">
        <f t="shared" si="431"/>
        <v>Medium</v>
      </c>
      <c r="AC3950" s="3" t="str">
        <f t="shared" si="432"/>
        <v>High</v>
      </c>
      <c r="AD3950" s="3" t="str">
        <f t="shared" si="433"/>
        <v>No</v>
      </c>
    </row>
    <row r="3951" spans="1:30" ht="15" customHeight="1" x14ac:dyDescent="0.3">
      <c r="A3951" s="3" t="s">
        <v>3972</v>
      </c>
      <c r="B3951" s="3">
        <v>55</v>
      </c>
      <c r="C3951" s="3" t="s">
        <v>31</v>
      </c>
      <c r="D3951" s="3" t="s">
        <v>26</v>
      </c>
      <c r="E3951" s="3">
        <v>75640.108908330905</v>
      </c>
      <c r="F3951" s="3">
        <v>204</v>
      </c>
      <c r="G3951" s="3">
        <v>1567.69625832933</v>
      </c>
      <c r="H3951" s="3">
        <v>1</v>
      </c>
      <c r="I3951" s="3">
        <v>983.24168025495703</v>
      </c>
      <c r="J3951" s="3">
        <v>35</v>
      </c>
      <c r="K3951" s="3">
        <v>194.09221671176999</v>
      </c>
      <c r="L3951" s="3">
        <v>77</v>
      </c>
      <c r="M3951" s="3">
        <v>13</v>
      </c>
      <c r="N3951" s="3">
        <v>0</v>
      </c>
      <c r="O3951" s="3">
        <v>325</v>
      </c>
      <c r="P3951" s="3">
        <v>4</v>
      </c>
      <c r="Q3951" s="3">
        <v>14936.5106374151</v>
      </c>
      <c r="R3951" s="3">
        <v>0</v>
      </c>
      <c r="S3951" s="3">
        <v>0</v>
      </c>
      <c r="T3951" s="3">
        <v>0</v>
      </c>
      <c r="U3951" s="3">
        <v>4496.5231287972101</v>
      </c>
      <c r="V3951" s="3">
        <v>1</v>
      </c>
      <c r="W3951" s="3" t="str">
        <f>IF(Bank_data3[[#This Row],[credit_risk]]=1,"High Risk","Low Risk")</f>
        <v>High Risk</v>
      </c>
      <c r="X3951" s="3" t="str">
        <f t="shared" si="427"/>
        <v>55+</v>
      </c>
      <c r="Y3951" s="3" t="str">
        <f t="shared" si="428"/>
        <v>Middle Income</v>
      </c>
      <c r="Z3951" s="3" t="str">
        <f t="shared" si="429"/>
        <v>Poor</v>
      </c>
      <c r="AA3951" s="27">
        <f t="shared" si="430"/>
        <v>0.19746812706889177</v>
      </c>
      <c r="AB3951" s="3" t="str">
        <f t="shared" si="431"/>
        <v>Medium</v>
      </c>
      <c r="AC3951" s="3" t="str">
        <f t="shared" si="432"/>
        <v>High</v>
      </c>
      <c r="AD3951" s="3" t="str">
        <f t="shared" si="433"/>
        <v>No</v>
      </c>
    </row>
    <row r="3952" spans="1:30" ht="15" customHeight="1" x14ac:dyDescent="0.3">
      <c r="A3952" s="3" t="s">
        <v>3973</v>
      </c>
      <c r="B3952" s="3">
        <v>54</v>
      </c>
      <c r="C3952" s="3" t="s">
        <v>23</v>
      </c>
      <c r="D3952" s="3" t="s">
        <v>33</v>
      </c>
      <c r="E3952" s="3">
        <v>45867.916885933002</v>
      </c>
      <c r="F3952" s="3">
        <v>185</v>
      </c>
      <c r="G3952" s="3">
        <v>1162.75197331564</v>
      </c>
      <c r="H3952" s="3">
        <v>6</v>
      </c>
      <c r="I3952" s="3">
        <v>1075.96486400462</v>
      </c>
      <c r="J3952" s="3">
        <v>7</v>
      </c>
      <c r="K3952" s="3">
        <v>260.61279774464998</v>
      </c>
      <c r="L3952" s="3">
        <v>60</v>
      </c>
      <c r="M3952" s="3">
        <v>0</v>
      </c>
      <c r="N3952" s="3">
        <v>2</v>
      </c>
      <c r="O3952" s="3">
        <v>690</v>
      </c>
      <c r="P3952" s="3">
        <v>4</v>
      </c>
      <c r="Q3952" s="3">
        <v>19063.663658319001</v>
      </c>
      <c r="R3952" s="3">
        <v>1</v>
      </c>
      <c r="S3952" s="3">
        <v>0</v>
      </c>
      <c r="T3952" s="3">
        <v>0</v>
      </c>
      <c r="U3952" s="3">
        <v>9081.7475703619002</v>
      </c>
      <c r="V3952" s="3">
        <v>0</v>
      </c>
      <c r="W3952" s="3" t="str">
        <f>IF(Bank_data3[[#This Row],[credit_risk]]=1,"High Risk","Low Risk")</f>
        <v>Low Risk</v>
      </c>
      <c r="X3952" s="3" t="str">
        <f t="shared" si="427"/>
        <v>45-54</v>
      </c>
      <c r="Y3952" s="3" t="str">
        <f t="shared" si="428"/>
        <v>Low Income</v>
      </c>
      <c r="Z3952" s="3" t="str">
        <f t="shared" si="429"/>
        <v>Good</v>
      </c>
      <c r="AA3952" s="27">
        <f t="shared" si="430"/>
        <v>0.41562087298901379</v>
      </c>
      <c r="AB3952" s="3" t="str">
        <f t="shared" si="431"/>
        <v>Medium</v>
      </c>
      <c r="AC3952" s="3" t="str">
        <f t="shared" si="432"/>
        <v>High</v>
      </c>
      <c r="AD3952" s="3" t="str">
        <f t="shared" si="433"/>
        <v>No</v>
      </c>
    </row>
    <row r="3953" spans="1:30" ht="15" customHeight="1" x14ac:dyDescent="0.3">
      <c r="A3953" s="3" t="s">
        <v>3974</v>
      </c>
      <c r="B3953" s="3">
        <v>21</v>
      </c>
      <c r="C3953" s="3" t="s">
        <v>31</v>
      </c>
      <c r="D3953" s="3" t="s">
        <v>26</v>
      </c>
      <c r="E3953" s="3">
        <v>62857.111569824701</v>
      </c>
      <c r="F3953" s="3">
        <v>71</v>
      </c>
      <c r="G3953" s="3">
        <v>1307.9467858123601</v>
      </c>
      <c r="H3953" s="3">
        <v>1</v>
      </c>
      <c r="I3953" s="3">
        <v>822.014971092324</v>
      </c>
      <c r="J3953" s="3">
        <v>11</v>
      </c>
      <c r="K3953" s="3">
        <v>389.86472819563301</v>
      </c>
      <c r="L3953" s="3">
        <v>79</v>
      </c>
      <c r="M3953" s="3">
        <v>8</v>
      </c>
      <c r="N3953" s="3">
        <v>1</v>
      </c>
      <c r="O3953" s="3">
        <v>354</v>
      </c>
      <c r="P3953" s="3">
        <v>1</v>
      </c>
      <c r="Q3953" s="3">
        <v>11799.792005007501</v>
      </c>
      <c r="R3953" s="3">
        <v>5</v>
      </c>
      <c r="S3953" s="3">
        <v>0</v>
      </c>
      <c r="T3953" s="3">
        <v>0</v>
      </c>
      <c r="U3953" s="3">
        <v>8865.4593578245895</v>
      </c>
      <c r="V3953" s="3">
        <v>1</v>
      </c>
      <c r="W3953" s="3" t="str">
        <f>IF(Bank_data3[[#This Row],[credit_risk]]=1,"High Risk","Low Risk")</f>
        <v>High Risk</v>
      </c>
      <c r="X3953" s="3" t="str">
        <f t="shared" si="427"/>
        <v>18-24</v>
      </c>
      <c r="Y3953" s="3" t="str">
        <f t="shared" si="428"/>
        <v>Middle Income</v>
      </c>
      <c r="Z3953" s="3" t="str">
        <f t="shared" si="429"/>
        <v>Poor</v>
      </c>
      <c r="AA3953" s="27">
        <f t="shared" si="430"/>
        <v>0.18772405715620141</v>
      </c>
      <c r="AB3953" s="3" t="str">
        <f t="shared" si="431"/>
        <v>Medium</v>
      </c>
      <c r="AC3953" s="3" t="str">
        <f t="shared" si="432"/>
        <v>High</v>
      </c>
      <c r="AD3953" s="3" t="str">
        <f t="shared" si="433"/>
        <v>No</v>
      </c>
    </row>
    <row r="3954" spans="1:30" ht="15" customHeight="1" x14ac:dyDescent="0.3">
      <c r="A3954" s="3" t="s">
        <v>3975</v>
      </c>
      <c r="B3954" s="3">
        <v>59</v>
      </c>
      <c r="C3954" s="3" t="s">
        <v>23</v>
      </c>
      <c r="D3954" s="3" t="s">
        <v>26</v>
      </c>
      <c r="E3954" s="3">
        <v>70618.405758068096</v>
      </c>
      <c r="F3954" s="3">
        <v>170</v>
      </c>
      <c r="G3954" s="3">
        <v>2298.0447135081599</v>
      </c>
      <c r="H3954" s="3">
        <v>6</v>
      </c>
      <c r="I3954" s="3">
        <v>1192.0663111424001</v>
      </c>
      <c r="J3954" s="3">
        <v>39</v>
      </c>
      <c r="K3954" s="3">
        <v>244.926153215261</v>
      </c>
      <c r="L3954" s="3">
        <v>48</v>
      </c>
      <c r="M3954" s="3">
        <v>12</v>
      </c>
      <c r="N3954" s="3">
        <v>7</v>
      </c>
      <c r="O3954" s="3">
        <v>507</v>
      </c>
      <c r="P3954" s="3">
        <v>4</v>
      </c>
      <c r="Q3954" s="3">
        <v>8170.6845231389198</v>
      </c>
      <c r="R3954" s="3">
        <v>0</v>
      </c>
      <c r="S3954" s="3">
        <v>0</v>
      </c>
      <c r="T3954" s="3">
        <v>0</v>
      </c>
      <c r="U3954" s="3">
        <v>6970.5791243666399</v>
      </c>
      <c r="V3954" s="3">
        <v>1</v>
      </c>
      <c r="W3954" s="3" t="str">
        <f>IF(Bank_data3[[#This Row],[credit_risk]]=1,"High Risk","Low Risk")</f>
        <v>High Risk</v>
      </c>
      <c r="X3954" s="3" t="str">
        <f t="shared" si="427"/>
        <v>55+</v>
      </c>
      <c r="Y3954" s="3" t="str">
        <f t="shared" si="428"/>
        <v>Middle Income</v>
      </c>
      <c r="Z3954" s="3" t="str">
        <f t="shared" si="429"/>
        <v>Poor</v>
      </c>
      <c r="AA3954" s="27">
        <f t="shared" si="430"/>
        <v>0.1157019113562391</v>
      </c>
      <c r="AB3954" s="3" t="str">
        <f t="shared" si="431"/>
        <v>Medium</v>
      </c>
      <c r="AC3954" s="3" t="str">
        <f t="shared" si="432"/>
        <v>High</v>
      </c>
      <c r="AD3954" s="3" t="str">
        <f t="shared" si="433"/>
        <v>No</v>
      </c>
    </row>
    <row r="3955" spans="1:30" ht="15" customHeight="1" x14ac:dyDescent="0.3">
      <c r="A3955" s="3" t="s">
        <v>3976</v>
      </c>
      <c r="B3955" s="3">
        <v>42</v>
      </c>
      <c r="C3955" s="3" t="s">
        <v>31</v>
      </c>
      <c r="D3955" s="3" t="s">
        <v>26</v>
      </c>
      <c r="E3955" s="3">
        <v>23328.178718475501</v>
      </c>
      <c r="F3955" s="3">
        <v>16</v>
      </c>
      <c r="G3955" s="3">
        <v>1449.47600215387</v>
      </c>
      <c r="H3955" s="3">
        <v>0</v>
      </c>
      <c r="I3955" s="3">
        <v>1030.4840868506999</v>
      </c>
      <c r="J3955" s="3">
        <v>47</v>
      </c>
      <c r="K3955" s="3">
        <v>1141.83264032332</v>
      </c>
      <c r="L3955" s="3">
        <v>4</v>
      </c>
      <c r="M3955" s="3">
        <v>1</v>
      </c>
      <c r="N3955" s="3">
        <v>9</v>
      </c>
      <c r="O3955" s="3">
        <v>890</v>
      </c>
      <c r="P3955" s="3">
        <v>0</v>
      </c>
      <c r="Q3955" s="3">
        <v>17066.208924702602</v>
      </c>
      <c r="R3955" s="3">
        <v>4</v>
      </c>
      <c r="S3955" s="3">
        <v>0</v>
      </c>
      <c r="T3955" s="3">
        <v>0</v>
      </c>
      <c r="U3955" s="3">
        <v>1602.20993550615</v>
      </c>
      <c r="V3955" s="3">
        <v>1</v>
      </c>
      <c r="W3955" s="3" t="str">
        <f>IF(Bank_data3[[#This Row],[credit_risk]]=1,"High Risk","Low Risk")</f>
        <v>High Risk</v>
      </c>
      <c r="X3955" s="3" t="str">
        <f t="shared" si="427"/>
        <v>35-44</v>
      </c>
      <c r="Y3955" s="3" t="str">
        <f t="shared" si="428"/>
        <v>Low Income</v>
      </c>
      <c r="Z3955" s="3" t="str">
        <f t="shared" si="429"/>
        <v>Excellent</v>
      </c>
      <c r="AA3955" s="27">
        <f t="shared" si="430"/>
        <v>0.73157056668065001</v>
      </c>
      <c r="AB3955" s="3" t="str">
        <f t="shared" si="431"/>
        <v>Medium</v>
      </c>
      <c r="AC3955" s="3" t="str">
        <f t="shared" si="432"/>
        <v>Low</v>
      </c>
      <c r="AD3955" s="3" t="str">
        <f t="shared" si="433"/>
        <v>No</v>
      </c>
    </row>
    <row r="3956" spans="1:30" ht="15" customHeight="1" x14ac:dyDescent="0.3">
      <c r="A3956" s="3" t="s">
        <v>3977</v>
      </c>
      <c r="B3956" s="3">
        <v>28</v>
      </c>
      <c r="C3956" s="3" t="s">
        <v>28</v>
      </c>
      <c r="D3956" s="3" t="s">
        <v>24</v>
      </c>
      <c r="E3956" s="3">
        <v>58125.8977976026</v>
      </c>
      <c r="F3956" s="3">
        <v>100</v>
      </c>
      <c r="G3956" s="3">
        <v>94.250834861550402</v>
      </c>
      <c r="H3956" s="3">
        <v>5</v>
      </c>
      <c r="I3956" s="3">
        <v>174.03761759561499</v>
      </c>
      <c r="J3956" s="3">
        <v>32</v>
      </c>
      <c r="K3956" s="3">
        <v>150.06257466135199</v>
      </c>
      <c r="L3956" s="3">
        <v>10</v>
      </c>
      <c r="M3956" s="3">
        <v>3</v>
      </c>
      <c r="N3956" s="3">
        <v>6</v>
      </c>
      <c r="O3956" s="3">
        <v>739</v>
      </c>
      <c r="P3956" s="3">
        <v>5</v>
      </c>
      <c r="Q3956" s="3">
        <v>12380.598312857501</v>
      </c>
      <c r="R3956" s="3">
        <v>1</v>
      </c>
      <c r="S3956" s="3">
        <v>0</v>
      </c>
      <c r="T3956" s="3">
        <v>0</v>
      </c>
      <c r="U3956" s="3">
        <v>6455.6377969760197</v>
      </c>
      <c r="V3956" s="3">
        <v>0</v>
      </c>
      <c r="W3956" s="3" t="str">
        <f>IF(Bank_data3[[#This Row],[credit_risk]]=1,"High Risk","Low Risk")</f>
        <v>Low Risk</v>
      </c>
      <c r="X3956" s="3" t="str">
        <f t="shared" si="427"/>
        <v>25-34</v>
      </c>
      <c r="Y3956" s="3" t="str">
        <f t="shared" si="428"/>
        <v>Middle Income</v>
      </c>
      <c r="Z3956" s="3" t="str">
        <f t="shared" si="429"/>
        <v>Good</v>
      </c>
      <c r="AA3956" s="27">
        <f t="shared" si="430"/>
        <v>0.21299625093047833</v>
      </c>
      <c r="AB3956" s="3" t="str">
        <f t="shared" si="431"/>
        <v>Low</v>
      </c>
      <c r="AC3956" s="3" t="str">
        <f t="shared" si="432"/>
        <v>Medium</v>
      </c>
      <c r="AD3956" s="3" t="str">
        <f t="shared" si="433"/>
        <v>No</v>
      </c>
    </row>
    <row r="3957" spans="1:30" ht="15" customHeight="1" x14ac:dyDescent="0.3">
      <c r="A3957" s="3" t="s">
        <v>3978</v>
      </c>
      <c r="B3957" s="3">
        <v>53</v>
      </c>
      <c r="C3957" s="3" t="s">
        <v>28</v>
      </c>
      <c r="D3957" s="3" t="s">
        <v>26</v>
      </c>
      <c r="E3957" s="3">
        <v>75715.565792262001</v>
      </c>
      <c r="F3957" s="3">
        <v>30</v>
      </c>
      <c r="G3957" s="3">
        <v>1610.9516998896299</v>
      </c>
      <c r="H3957" s="3">
        <v>9</v>
      </c>
      <c r="I3957" s="3">
        <v>308.28615586025001</v>
      </c>
      <c r="J3957" s="3">
        <v>23</v>
      </c>
      <c r="K3957" s="3">
        <v>609.98195244611804</v>
      </c>
      <c r="L3957" s="3">
        <v>39</v>
      </c>
      <c r="M3957" s="3">
        <v>15</v>
      </c>
      <c r="N3957" s="3">
        <v>0</v>
      </c>
      <c r="O3957" s="3">
        <v>450</v>
      </c>
      <c r="P3957" s="3">
        <v>2</v>
      </c>
      <c r="Q3957" s="3">
        <v>23781.533436051901</v>
      </c>
      <c r="R3957" s="3">
        <v>0</v>
      </c>
      <c r="S3957" s="3">
        <v>0</v>
      </c>
      <c r="T3957" s="3">
        <v>0</v>
      </c>
      <c r="U3957" s="3">
        <v>6899.2825209819503</v>
      </c>
      <c r="V3957" s="3">
        <v>1</v>
      </c>
      <c r="W3957" s="3" t="str">
        <f>IF(Bank_data3[[#This Row],[credit_risk]]=1,"High Risk","Low Risk")</f>
        <v>High Risk</v>
      </c>
      <c r="X3957" s="3" t="str">
        <f t="shared" si="427"/>
        <v>45-54</v>
      </c>
      <c r="Y3957" s="3" t="str">
        <f t="shared" si="428"/>
        <v>Middle Income</v>
      </c>
      <c r="Z3957" s="3" t="str">
        <f t="shared" si="429"/>
        <v>Poor</v>
      </c>
      <c r="AA3957" s="27">
        <f t="shared" si="430"/>
        <v>0.31409041439775298</v>
      </c>
      <c r="AB3957" s="3" t="str">
        <f t="shared" si="431"/>
        <v>Medium</v>
      </c>
      <c r="AC3957" s="3" t="str">
        <f t="shared" si="432"/>
        <v>High</v>
      </c>
      <c r="AD3957" s="3" t="str">
        <f t="shared" si="433"/>
        <v>No</v>
      </c>
    </row>
    <row r="3958" spans="1:30" ht="15" customHeight="1" x14ac:dyDescent="0.3">
      <c r="A3958" s="3" t="s">
        <v>3979</v>
      </c>
      <c r="B3958" s="3">
        <v>65</v>
      </c>
      <c r="C3958" s="3" t="s">
        <v>31</v>
      </c>
      <c r="D3958" s="3" t="s">
        <v>33</v>
      </c>
      <c r="E3958" s="3">
        <v>39908.0296335081</v>
      </c>
      <c r="F3958" s="3">
        <v>202</v>
      </c>
      <c r="G3958" s="3">
        <v>2953.0950496209798</v>
      </c>
      <c r="H3958" s="3">
        <v>6</v>
      </c>
      <c r="I3958" s="3">
        <v>1213.7823266575799</v>
      </c>
      <c r="J3958" s="3">
        <v>41</v>
      </c>
      <c r="K3958" s="3">
        <v>364.79247262914902</v>
      </c>
      <c r="L3958" s="3">
        <v>69</v>
      </c>
      <c r="M3958" s="3">
        <v>9</v>
      </c>
      <c r="N3958" s="3">
        <v>0</v>
      </c>
      <c r="O3958" s="3">
        <v>762</v>
      </c>
      <c r="P3958" s="3">
        <v>5</v>
      </c>
      <c r="Q3958" s="3">
        <v>3491.6655433901301</v>
      </c>
      <c r="R3958" s="3">
        <v>1</v>
      </c>
      <c r="S3958" s="3">
        <v>0</v>
      </c>
      <c r="T3958" s="3">
        <v>0</v>
      </c>
      <c r="U3958" s="3">
        <v>6109.0003943521097</v>
      </c>
      <c r="V3958" s="3">
        <v>0</v>
      </c>
      <c r="W3958" s="3" t="str">
        <f>IF(Bank_data3[[#This Row],[credit_risk]]=1,"High Risk","Low Risk")</f>
        <v>Low Risk</v>
      </c>
      <c r="X3958" s="3" t="str">
        <f t="shared" si="427"/>
        <v>55+</v>
      </c>
      <c r="Y3958" s="3" t="str">
        <f t="shared" si="428"/>
        <v>Low Income</v>
      </c>
      <c r="Z3958" s="3" t="str">
        <f t="shared" si="429"/>
        <v>Very Good</v>
      </c>
      <c r="AA3958" s="27">
        <f t="shared" si="430"/>
        <v>8.7492807223396779E-2</v>
      </c>
      <c r="AB3958" s="3" t="str">
        <f t="shared" si="431"/>
        <v>Medium</v>
      </c>
      <c r="AC3958" s="3" t="str">
        <f t="shared" si="432"/>
        <v>High</v>
      </c>
      <c r="AD3958" s="3" t="str">
        <f t="shared" si="433"/>
        <v>No</v>
      </c>
    </row>
    <row r="3959" spans="1:30" ht="15" customHeight="1" x14ac:dyDescent="0.3">
      <c r="A3959" s="3" t="s">
        <v>3980</v>
      </c>
      <c r="B3959" s="3">
        <v>33</v>
      </c>
      <c r="C3959" s="3" t="s">
        <v>31</v>
      </c>
      <c r="D3959" s="3" t="s">
        <v>24</v>
      </c>
      <c r="E3959" s="3">
        <v>30981.534159609801</v>
      </c>
      <c r="F3959" s="3">
        <v>210</v>
      </c>
      <c r="G3959" s="3">
        <v>940.00100819693398</v>
      </c>
      <c r="H3959" s="3">
        <v>3</v>
      </c>
      <c r="I3959" s="3">
        <v>713.62940398518595</v>
      </c>
      <c r="J3959" s="3">
        <v>38</v>
      </c>
      <c r="K3959" s="3">
        <v>634.20608641353294</v>
      </c>
      <c r="L3959" s="3">
        <v>38</v>
      </c>
      <c r="M3959" s="3">
        <v>5</v>
      </c>
      <c r="N3959" s="3">
        <v>4</v>
      </c>
      <c r="O3959" s="3">
        <v>627</v>
      </c>
      <c r="P3959" s="3">
        <v>2</v>
      </c>
      <c r="Q3959" s="3">
        <v>8519.9528478537395</v>
      </c>
      <c r="R3959" s="3">
        <v>0</v>
      </c>
      <c r="S3959" s="3">
        <v>0</v>
      </c>
      <c r="T3959" s="3">
        <v>0</v>
      </c>
      <c r="U3959" s="3">
        <v>9832.1133535630906</v>
      </c>
      <c r="V3959" s="3">
        <v>0</v>
      </c>
      <c r="W3959" s="3" t="str">
        <f>IF(Bank_data3[[#This Row],[credit_risk]]=1,"High Risk","Low Risk")</f>
        <v>Low Risk</v>
      </c>
      <c r="X3959" s="3" t="str">
        <f t="shared" si="427"/>
        <v>25-34</v>
      </c>
      <c r="Y3959" s="3" t="str">
        <f t="shared" si="428"/>
        <v>Low Income</v>
      </c>
      <c r="Z3959" s="3" t="str">
        <f t="shared" si="429"/>
        <v>Fair</v>
      </c>
      <c r="AA3959" s="27">
        <f t="shared" si="430"/>
        <v>0.27500099911001452</v>
      </c>
      <c r="AB3959" s="3" t="str">
        <f t="shared" si="431"/>
        <v>Low</v>
      </c>
      <c r="AC3959" s="3" t="str">
        <f t="shared" si="432"/>
        <v>High</v>
      </c>
      <c r="AD3959" s="3" t="str">
        <f t="shared" si="433"/>
        <v>No</v>
      </c>
    </row>
    <row r="3960" spans="1:30" ht="15" customHeight="1" x14ac:dyDescent="0.3">
      <c r="A3960" s="3" t="s">
        <v>3981</v>
      </c>
      <c r="B3960" s="3">
        <v>23</v>
      </c>
      <c r="C3960" s="3" t="s">
        <v>31</v>
      </c>
      <c r="D3960" s="3" t="s">
        <v>33</v>
      </c>
      <c r="E3960" s="3">
        <v>58906.137835941801</v>
      </c>
      <c r="F3960" s="3">
        <v>97</v>
      </c>
      <c r="G3960" s="3">
        <v>2738.8340577393901</v>
      </c>
      <c r="H3960" s="3">
        <v>10</v>
      </c>
      <c r="I3960" s="3">
        <v>857.46153797911597</v>
      </c>
      <c r="J3960" s="3">
        <v>13</v>
      </c>
      <c r="K3960" s="3">
        <v>439.48084214276003</v>
      </c>
      <c r="L3960" s="3">
        <v>69</v>
      </c>
      <c r="M3960" s="3">
        <v>8</v>
      </c>
      <c r="N3960" s="3">
        <v>3</v>
      </c>
      <c r="O3960" s="3">
        <v>497</v>
      </c>
      <c r="P3960" s="3">
        <v>5</v>
      </c>
      <c r="Q3960" s="3">
        <v>7720.4407416002596</v>
      </c>
      <c r="R3960" s="3">
        <v>0</v>
      </c>
      <c r="S3960" s="3">
        <v>0</v>
      </c>
      <c r="T3960" s="3">
        <v>0</v>
      </c>
      <c r="U3960" s="3">
        <v>15120.081704624799</v>
      </c>
      <c r="V3960" s="3">
        <v>1</v>
      </c>
      <c r="W3960" s="3" t="str">
        <f>IF(Bank_data3[[#This Row],[credit_risk]]=1,"High Risk","Low Risk")</f>
        <v>High Risk</v>
      </c>
      <c r="X3960" s="3" t="str">
        <f t="shared" si="427"/>
        <v>18-24</v>
      </c>
      <c r="Y3960" s="3" t="str">
        <f t="shared" si="428"/>
        <v>Middle Income</v>
      </c>
      <c r="Z3960" s="3" t="str">
        <f t="shared" si="429"/>
        <v>Poor</v>
      </c>
      <c r="AA3960" s="27">
        <f t="shared" si="430"/>
        <v>0.13106343456266459</v>
      </c>
      <c r="AB3960" s="3" t="str">
        <f t="shared" si="431"/>
        <v>Medium</v>
      </c>
      <c r="AC3960" s="3" t="str">
        <f t="shared" si="432"/>
        <v>High</v>
      </c>
      <c r="AD3960" s="3" t="str">
        <f t="shared" si="433"/>
        <v>No</v>
      </c>
    </row>
    <row r="3961" spans="1:30" ht="15" customHeight="1" x14ac:dyDescent="0.3">
      <c r="A3961" s="3" t="s">
        <v>3982</v>
      </c>
      <c r="B3961" s="3">
        <v>49</v>
      </c>
      <c r="C3961" s="3" t="s">
        <v>23</v>
      </c>
      <c r="D3961" s="3" t="s">
        <v>26</v>
      </c>
      <c r="E3961" s="3">
        <v>52401.979022791696</v>
      </c>
      <c r="F3961" s="3">
        <v>73</v>
      </c>
      <c r="G3961" s="3">
        <v>1993.97185640572</v>
      </c>
      <c r="H3961" s="3">
        <v>10</v>
      </c>
      <c r="I3961" s="3">
        <v>1198.7516811807</v>
      </c>
      <c r="J3961" s="3">
        <v>48</v>
      </c>
      <c r="K3961" s="3">
        <v>712.68354742496604</v>
      </c>
      <c r="L3961" s="3">
        <v>19</v>
      </c>
      <c r="M3961" s="3">
        <v>1</v>
      </c>
      <c r="N3961" s="3">
        <v>7</v>
      </c>
      <c r="O3961" s="3">
        <v>803</v>
      </c>
      <c r="P3961" s="3">
        <v>1</v>
      </c>
      <c r="Q3961" s="3">
        <v>23064.9345952439</v>
      </c>
      <c r="R3961" s="3">
        <v>5</v>
      </c>
      <c r="S3961" s="3">
        <v>0</v>
      </c>
      <c r="T3961" s="3">
        <v>0</v>
      </c>
      <c r="U3961" s="3">
        <v>11367.9838157306</v>
      </c>
      <c r="V3961" s="3">
        <v>1</v>
      </c>
      <c r="W3961" s="3" t="str">
        <f>IF(Bank_data3[[#This Row],[credit_risk]]=1,"High Risk","Low Risk")</f>
        <v>High Risk</v>
      </c>
      <c r="X3961" s="3" t="str">
        <f t="shared" si="427"/>
        <v>45-54</v>
      </c>
      <c r="Y3961" s="3" t="str">
        <f t="shared" si="428"/>
        <v>Middle Income</v>
      </c>
      <c r="Z3961" s="3" t="str">
        <f t="shared" si="429"/>
        <v>Excellent</v>
      </c>
      <c r="AA3961" s="27">
        <f t="shared" si="430"/>
        <v>0.44015388398235966</v>
      </c>
      <c r="AB3961" s="3" t="str">
        <f t="shared" si="431"/>
        <v>Medium</v>
      </c>
      <c r="AC3961" s="3" t="str">
        <f t="shared" si="432"/>
        <v>Medium</v>
      </c>
      <c r="AD3961" s="3" t="str">
        <f t="shared" si="433"/>
        <v>No</v>
      </c>
    </row>
    <row r="3962" spans="1:30" ht="15" customHeight="1" x14ac:dyDescent="0.3">
      <c r="A3962" s="3" t="s">
        <v>3983</v>
      </c>
      <c r="B3962" s="3">
        <v>50</v>
      </c>
      <c r="C3962" s="3" t="s">
        <v>31</v>
      </c>
      <c r="D3962" s="3" t="s">
        <v>33</v>
      </c>
      <c r="E3962" s="3">
        <v>44108.527437061202</v>
      </c>
      <c r="F3962" s="3">
        <v>69</v>
      </c>
      <c r="G3962" s="3">
        <v>2441.0082738583801</v>
      </c>
      <c r="H3962" s="3">
        <v>0</v>
      </c>
      <c r="I3962" s="3">
        <v>797.75607391985602</v>
      </c>
      <c r="J3962" s="3">
        <v>4</v>
      </c>
      <c r="K3962" s="3">
        <v>400.10057087872002</v>
      </c>
      <c r="L3962" s="3">
        <v>3</v>
      </c>
      <c r="M3962" s="3">
        <v>0</v>
      </c>
      <c r="N3962" s="3">
        <v>7</v>
      </c>
      <c r="O3962" s="3">
        <v>519</v>
      </c>
      <c r="P3962" s="3">
        <v>0</v>
      </c>
      <c r="Q3962" s="3">
        <v>14729.1954318969</v>
      </c>
      <c r="R3962" s="3">
        <v>5</v>
      </c>
      <c r="S3962" s="3">
        <v>0</v>
      </c>
      <c r="T3962" s="3">
        <v>0</v>
      </c>
      <c r="U3962" s="3">
        <v>4291.2627724802396</v>
      </c>
      <c r="V3962" s="3">
        <v>1</v>
      </c>
      <c r="W3962" s="3" t="str">
        <f>IF(Bank_data3[[#This Row],[credit_risk]]=1,"High Risk","Low Risk")</f>
        <v>High Risk</v>
      </c>
      <c r="X3962" s="3" t="str">
        <f t="shared" si="427"/>
        <v>45-54</v>
      </c>
      <c r="Y3962" s="3" t="str">
        <f t="shared" si="428"/>
        <v>Low Income</v>
      </c>
      <c r="Z3962" s="3" t="str">
        <f t="shared" si="429"/>
        <v>Poor</v>
      </c>
      <c r="AA3962" s="27">
        <f t="shared" si="430"/>
        <v>0.33393079043307672</v>
      </c>
      <c r="AB3962" s="3" t="str">
        <f t="shared" si="431"/>
        <v>Medium</v>
      </c>
      <c r="AC3962" s="3" t="str">
        <f t="shared" si="432"/>
        <v>Low</v>
      </c>
      <c r="AD3962" s="3" t="str">
        <f t="shared" si="433"/>
        <v>No</v>
      </c>
    </row>
    <row r="3963" spans="1:30" ht="15" customHeight="1" x14ac:dyDescent="0.3">
      <c r="A3963" s="3" t="s">
        <v>3984</v>
      </c>
      <c r="B3963" s="3">
        <v>57</v>
      </c>
      <c r="C3963" s="3" t="s">
        <v>31</v>
      </c>
      <c r="D3963" s="3" t="s">
        <v>24</v>
      </c>
      <c r="E3963" s="3">
        <v>49960.171220724398</v>
      </c>
      <c r="F3963" s="3">
        <v>159</v>
      </c>
      <c r="G3963" s="3">
        <v>2200.3536434954799</v>
      </c>
      <c r="H3963" s="3">
        <v>11</v>
      </c>
      <c r="I3963" s="3">
        <v>813.04366335627196</v>
      </c>
      <c r="J3963" s="3">
        <v>18</v>
      </c>
      <c r="K3963" s="3">
        <v>521.82878380123304</v>
      </c>
      <c r="L3963" s="3">
        <v>12</v>
      </c>
      <c r="M3963" s="3">
        <v>11</v>
      </c>
      <c r="N3963" s="3">
        <v>2</v>
      </c>
      <c r="O3963" s="3">
        <v>603</v>
      </c>
      <c r="P3963" s="3">
        <v>4</v>
      </c>
      <c r="Q3963" s="3">
        <v>774.35699369764905</v>
      </c>
      <c r="R3963" s="3">
        <v>5</v>
      </c>
      <c r="S3963" s="3">
        <v>0</v>
      </c>
      <c r="T3963" s="3">
        <v>0</v>
      </c>
      <c r="U3963" s="3">
        <v>12600.152914730101</v>
      </c>
      <c r="V3963" s="3">
        <v>1</v>
      </c>
      <c r="W3963" s="3" t="str">
        <f>IF(Bank_data3[[#This Row],[credit_risk]]=1,"High Risk","Low Risk")</f>
        <v>High Risk</v>
      </c>
      <c r="X3963" s="3" t="str">
        <f t="shared" si="427"/>
        <v>55+</v>
      </c>
      <c r="Y3963" s="3" t="str">
        <f t="shared" si="428"/>
        <v>Low Income</v>
      </c>
      <c r="Z3963" s="3" t="str">
        <f t="shared" si="429"/>
        <v>Fair</v>
      </c>
      <c r="AA3963" s="27">
        <f t="shared" si="430"/>
        <v>1.5499486386396361E-2</v>
      </c>
      <c r="AB3963" s="3" t="str">
        <f t="shared" si="431"/>
        <v>Medium</v>
      </c>
      <c r="AC3963" s="3" t="str">
        <f t="shared" si="432"/>
        <v>Medium</v>
      </c>
      <c r="AD3963" s="3" t="str">
        <f t="shared" si="433"/>
        <v>No</v>
      </c>
    </row>
    <row r="3964" spans="1:30" ht="15" customHeight="1" x14ac:dyDescent="0.3">
      <c r="A3964" s="3" t="s">
        <v>3985</v>
      </c>
      <c r="B3964" s="3">
        <v>30</v>
      </c>
      <c r="C3964" s="3" t="s">
        <v>23</v>
      </c>
      <c r="D3964" s="3" t="s">
        <v>24</v>
      </c>
      <c r="E3964" s="3">
        <v>19934.707896394699</v>
      </c>
      <c r="F3964" s="3">
        <v>102</v>
      </c>
      <c r="G3964" s="3">
        <v>1642.2357835452301</v>
      </c>
      <c r="H3964" s="3">
        <v>5</v>
      </c>
      <c r="I3964" s="3">
        <v>495.944768522895</v>
      </c>
      <c r="J3964" s="3">
        <v>2</v>
      </c>
      <c r="K3964" s="3">
        <v>0</v>
      </c>
      <c r="L3964" s="3">
        <v>48</v>
      </c>
      <c r="M3964" s="3">
        <v>15</v>
      </c>
      <c r="N3964" s="3">
        <v>4</v>
      </c>
      <c r="O3964" s="3">
        <v>810</v>
      </c>
      <c r="P3964" s="3">
        <v>0</v>
      </c>
      <c r="Q3964" s="3">
        <v>1239.8680010816199</v>
      </c>
      <c r="R3964" s="3">
        <v>1</v>
      </c>
      <c r="S3964" s="3">
        <v>0</v>
      </c>
      <c r="T3964" s="3">
        <v>0</v>
      </c>
      <c r="U3964" s="3">
        <v>13107.6339170141</v>
      </c>
      <c r="V3964" s="3">
        <v>0</v>
      </c>
      <c r="W3964" s="3" t="str">
        <f>IF(Bank_data3[[#This Row],[credit_risk]]=1,"High Risk","Low Risk")</f>
        <v>Low Risk</v>
      </c>
      <c r="X3964" s="3" t="str">
        <f t="shared" si="427"/>
        <v>25-34</v>
      </c>
      <c r="Y3964" s="3" t="str">
        <f t="shared" si="428"/>
        <v>Low Income</v>
      </c>
      <c r="Z3964" s="3" t="str">
        <f t="shared" si="429"/>
        <v>Excellent</v>
      </c>
      <c r="AA3964" s="27">
        <f t="shared" si="430"/>
        <v>6.2196446896814417E-2</v>
      </c>
      <c r="AB3964" s="3" t="str">
        <f t="shared" si="431"/>
        <v>Medium</v>
      </c>
      <c r="AC3964" s="3" t="str">
        <f t="shared" si="432"/>
        <v>High</v>
      </c>
      <c r="AD3964" s="3" t="str">
        <f t="shared" si="433"/>
        <v>No</v>
      </c>
    </row>
    <row r="3965" spans="1:30" ht="15" customHeight="1" x14ac:dyDescent="0.3">
      <c r="A3965" s="3" t="s">
        <v>3986</v>
      </c>
      <c r="B3965" s="3">
        <v>54</v>
      </c>
      <c r="C3965" s="3" t="s">
        <v>28</v>
      </c>
      <c r="D3965" s="3" t="s">
        <v>33</v>
      </c>
      <c r="E3965" s="3">
        <v>57280.555811309699</v>
      </c>
      <c r="F3965" s="3">
        <v>63</v>
      </c>
      <c r="G3965" s="3">
        <v>1009.40441752853</v>
      </c>
      <c r="H3965" s="3">
        <v>3</v>
      </c>
      <c r="I3965" s="3">
        <v>929.49807752963204</v>
      </c>
      <c r="J3965" s="3">
        <v>0</v>
      </c>
      <c r="K3965" s="3">
        <v>156.31507259780901</v>
      </c>
      <c r="L3965" s="3">
        <v>75</v>
      </c>
      <c r="M3965" s="3">
        <v>1</v>
      </c>
      <c r="N3965" s="3">
        <v>6</v>
      </c>
      <c r="O3965" s="3">
        <v>832</v>
      </c>
      <c r="P3965" s="3">
        <v>4</v>
      </c>
      <c r="Q3965" s="3">
        <v>17153.750442308999</v>
      </c>
      <c r="R3965" s="3">
        <v>2</v>
      </c>
      <c r="S3965" s="3">
        <v>0</v>
      </c>
      <c r="T3965" s="3">
        <v>0</v>
      </c>
      <c r="U3965" s="3">
        <v>10675.961327953901</v>
      </c>
      <c r="V3965" s="3">
        <v>0</v>
      </c>
      <c r="W3965" s="3" t="str">
        <f>IF(Bank_data3[[#This Row],[credit_risk]]=1,"High Risk","Low Risk")</f>
        <v>Low Risk</v>
      </c>
      <c r="X3965" s="3" t="str">
        <f t="shared" si="427"/>
        <v>45-54</v>
      </c>
      <c r="Y3965" s="3" t="str">
        <f t="shared" si="428"/>
        <v>Middle Income</v>
      </c>
      <c r="Z3965" s="3" t="str">
        <f t="shared" si="429"/>
        <v>Excellent</v>
      </c>
      <c r="AA3965" s="27">
        <f t="shared" si="430"/>
        <v>0.29946899430962043</v>
      </c>
      <c r="AB3965" s="3" t="str">
        <f t="shared" si="431"/>
        <v>Medium</v>
      </c>
      <c r="AC3965" s="3" t="str">
        <f t="shared" si="432"/>
        <v>High</v>
      </c>
      <c r="AD3965" s="3" t="str">
        <f t="shared" si="433"/>
        <v>No</v>
      </c>
    </row>
    <row r="3966" spans="1:30" ht="15" customHeight="1" x14ac:dyDescent="0.3">
      <c r="A3966" s="3" t="s">
        <v>3987</v>
      </c>
      <c r="B3966" s="3">
        <v>27</v>
      </c>
      <c r="C3966" s="3" t="s">
        <v>31</v>
      </c>
      <c r="D3966" s="3" t="s">
        <v>33</v>
      </c>
      <c r="E3966" s="3">
        <v>78666.7613961264</v>
      </c>
      <c r="F3966" s="3">
        <v>105</v>
      </c>
      <c r="G3966" s="3">
        <v>1640.53946563149</v>
      </c>
      <c r="H3966" s="3">
        <v>2</v>
      </c>
      <c r="I3966" s="3">
        <v>1005.27927663839</v>
      </c>
      <c r="J3966" s="3">
        <v>39</v>
      </c>
      <c r="K3966" s="3">
        <v>111.44421419345301</v>
      </c>
      <c r="L3966" s="3">
        <v>8</v>
      </c>
      <c r="M3966" s="3">
        <v>12</v>
      </c>
      <c r="N3966" s="3">
        <v>7</v>
      </c>
      <c r="O3966" s="3">
        <v>703</v>
      </c>
      <c r="P3966" s="3">
        <v>0</v>
      </c>
      <c r="Q3966" s="3">
        <v>5652.9566867141702</v>
      </c>
      <c r="R3966" s="3">
        <v>6</v>
      </c>
      <c r="S3966" s="3">
        <v>0</v>
      </c>
      <c r="T3966" s="3">
        <v>0</v>
      </c>
      <c r="U3966" s="3">
        <v>15372.322590516</v>
      </c>
      <c r="V3966" s="3">
        <v>1</v>
      </c>
      <c r="W3966" s="3" t="str">
        <f>IF(Bank_data3[[#This Row],[credit_risk]]=1,"High Risk","Low Risk")</f>
        <v>High Risk</v>
      </c>
      <c r="X3966" s="3" t="str">
        <f t="shared" si="427"/>
        <v>25-34</v>
      </c>
      <c r="Y3966" s="3" t="str">
        <f t="shared" si="428"/>
        <v>Middle Income</v>
      </c>
      <c r="Z3966" s="3" t="str">
        <f t="shared" si="429"/>
        <v>Good</v>
      </c>
      <c r="AA3966" s="27">
        <f t="shared" si="430"/>
        <v>7.1859532366518972E-2</v>
      </c>
      <c r="AB3966" s="3" t="str">
        <f t="shared" si="431"/>
        <v>Medium</v>
      </c>
      <c r="AC3966" s="3" t="str">
        <f t="shared" si="432"/>
        <v>Low</v>
      </c>
      <c r="AD3966" s="3" t="str">
        <f t="shared" si="433"/>
        <v>No</v>
      </c>
    </row>
    <row r="3967" spans="1:30" ht="15" customHeight="1" x14ac:dyDescent="0.3">
      <c r="A3967" s="3" t="s">
        <v>3988</v>
      </c>
      <c r="B3967" s="3">
        <v>22</v>
      </c>
      <c r="C3967" s="3" t="s">
        <v>31</v>
      </c>
      <c r="D3967" s="3" t="s">
        <v>33</v>
      </c>
      <c r="E3967" s="3">
        <v>37135.835783886701</v>
      </c>
      <c r="F3967" s="3">
        <v>198</v>
      </c>
      <c r="G3967" s="3">
        <v>1686.54556078477</v>
      </c>
      <c r="H3967" s="3">
        <v>3</v>
      </c>
      <c r="I3967" s="3">
        <v>597.74135704900004</v>
      </c>
      <c r="J3967" s="3">
        <v>40</v>
      </c>
      <c r="K3967" s="3">
        <v>879.10119888886595</v>
      </c>
      <c r="L3967" s="3">
        <v>58</v>
      </c>
      <c r="M3967" s="3">
        <v>7</v>
      </c>
      <c r="N3967" s="3">
        <v>2</v>
      </c>
      <c r="O3967" s="3">
        <v>662</v>
      </c>
      <c r="P3967" s="3">
        <v>4</v>
      </c>
      <c r="Q3967" s="3">
        <v>12031.9986579714</v>
      </c>
      <c r="R3967" s="3">
        <v>1</v>
      </c>
      <c r="S3967" s="3">
        <v>0</v>
      </c>
      <c r="T3967" s="3">
        <v>0</v>
      </c>
      <c r="U3967" s="3">
        <v>7279.2410797432703</v>
      </c>
      <c r="V3967" s="3">
        <v>0</v>
      </c>
      <c r="W3967" s="3" t="str">
        <f>IF(Bank_data3[[#This Row],[credit_risk]]=1,"High Risk","Low Risk")</f>
        <v>Low Risk</v>
      </c>
      <c r="X3967" s="3" t="str">
        <f t="shared" si="427"/>
        <v>18-24</v>
      </c>
      <c r="Y3967" s="3" t="str">
        <f t="shared" si="428"/>
        <v>Low Income</v>
      </c>
      <c r="Z3967" s="3" t="str">
        <f t="shared" si="429"/>
        <v>Fair</v>
      </c>
      <c r="AA3967" s="27">
        <f t="shared" si="430"/>
        <v>0.32399967319954875</v>
      </c>
      <c r="AB3967" s="3" t="str">
        <f t="shared" si="431"/>
        <v>Medium</v>
      </c>
      <c r="AC3967" s="3" t="str">
        <f t="shared" si="432"/>
        <v>High</v>
      </c>
      <c r="AD3967" s="3" t="str">
        <f t="shared" si="433"/>
        <v>No</v>
      </c>
    </row>
    <row r="3968" spans="1:30" ht="15" customHeight="1" x14ac:dyDescent="0.3">
      <c r="A3968" s="3" t="s">
        <v>3989</v>
      </c>
      <c r="B3968" s="3">
        <v>33</v>
      </c>
      <c r="C3968" s="3" t="s">
        <v>28</v>
      </c>
      <c r="D3968" s="3" t="s">
        <v>24</v>
      </c>
      <c r="E3968" s="3">
        <v>35088.495251894397</v>
      </c>
      <c r="F3968" s="3">
        <v>139</v>
      </c>
      <c r="G3968" s="3">
        <v>2277.2476908367798</v>
      </c>
      <c r="H3968" s="3">
        <v>5</v>
      </c>
      <c r="I3968" s="3">
        <v>477.29251759294698</v>
      </c>
      <c r="J3968" s="3">
        <v>36</v>
      </c>
      <c r="K3968" s="3">
        <v>733.01188526107205</v>
      </c>
      <c r="L3968" s="3">
        <v>2</v>
      </c>
      <c r="M3968" s="3">
        <v>0</v>
      </c>
      <c r="N3968" s="3">
        <v>7</v>
      </c>
      <c r="O3968" s="3">
        <v>370</v>
      </c>
      <c r="P3968" s="3">
        <v>4</v>
      </c>
      <c r="Q3968" s="3">
        <v>10760.697777847499</v>
      </c>
      <c r="R3968" s="3">
        <v>3</v>
      </c>
      <c r="S3968" s="3">
        <v>0</v>
      </c>
      <c r="T3968" s="3">
        <v>0</v>
      </c>
      <c r="U3968" s="3">
        <v>17845.315235106598</v>
      </c>
      <c r="V3968" s="3">
        <v>1</v>
      </c>
      <c r="W3968" s="3" t="str">
        <f>IF(Bank_data3[[#This Row],[credit_risk]]=1,"High Risk","Low Risk")</f>
        <v>High Risk</v>
      </c>
      <c r="X3968" s="3" t="str">
        <f t="shared" si="427"/>
        <v>25-34</v>
      </c>
      <c r="Y3968" s="3" t="str">
        <f t="shared" si="428"/>
        <v>Low Income</v>
      </c>
      <c r="Z3968" s="3" t="str">
        <f t="shared" si="429"/>
        <v>Poor</v>
      </c>
      <c r="AA3968" s="27">
        <f t="shared" si="430"/>
        <v>0.30667310469138853</v>
      </c>
      <c r="AB3968" s="3" t="str">
        <f t="shared" si="431"/>
        <v>Medium</v>
      </c>
      <c r="AC3968" s="3" t="str">
        <f t="shared" si="432"/>
        <v>Low</v>
      </c>
      <c r="AD3968" s="3" t="str">
        <f t="shared" si="433"/>
        <v>No</v>
      </c>
    </row>
    <row r="3969" spans="1:30" ht="15" customHeight="1" x14ac:dyDescent="0.3">
      <c r="A3969" s="3" t="s">
        <v>3990</v>
      </c>
      <c r="B3969" s="3">
        <v>32</v>
      </c>
      <c r="C3969" s="3" t="s">
        <v>28</v>
      </c>
      <c r="D3969" s="3" t="s">
        <v>26</v>
      </c>
      <c r="E3969" s="3">
        <v>53106.111391835897</v>
      </c>
      <c r="F3969" s="3">
        <v>121</v>
      </c>
      <c r="G3969" s="3">
        <v>10</v>
      </c>
      <c r="H3969" s="3">
        <v>4</v>
      </c>
      <c r="I3969" s="3">
        <v>1719.20123931833</v>
      </c>
      <c r="J3969" s="3">
        <v>32</v>
      </c>
      <c r="K3969" s="3">
        <v>548.71674639887499</v>
      </c>
      <c r="L3969" s="3">
        <v>10</v>
      </c>
      <c r="M3969" s="3">
        <v>4</v>
      </c>
      <c r="N3969" s="3">
        <v>9</v>
      </c>
      <c r="O3969" s="3">
        <v>393</v>
      </c>
      <c r="P3969" s="3">
        <v>2</v>
      </c>
      <c r="Q3969" s="3">
        <v>23869.579819282</v>
      </c>
      <c r="R3969" s="3">
        <v>3</v>
      </c>
      <c r="S3969" s="3">
        <v>0</v>
      </c>
      <c r="T3969" s="3">
        <v>0</v>
      </c>
      <c r="U3969" s="3">
        <v>9271.33249548206</v>
      </c>
      <c r="V3969" s="3">
        <v>1</v>
      </c>
      <c r="W3969" s="3" t="str">
        <f>IF(Bank_data3[[#This Row],[credit_risk]]=1,"High Risk","Low Risk")</f>
        <v>High Risk</v>
      </c>
      <c r="X3969" s="3" t="str">
        <f t="shared" si="427"/>
        <v>25-34</v>
      </c>
      <c r="Y3969" s="3" t="str">
        <f t="shared" si="428"/>
        <v>Middle Income</v>
      </c>
      <c r="Z3969" s="3" t="str">
        <f t="shared" si="429"/>
        <v>Poor</v>
      </c>
      <c r="AA3969" s="27">
        <f t="shared" si="430"/>
        <v>0.44946954679403461</v>
      </c>
      <c r="AB3969" s="3" t="str">
        <f t="shared" si="431"/>
        <v>Low</v>
      </c>
      <c r="AC3969" s="3" t="str">
        <f t="shared" si="432"/>
        <v>Medium</v>
      </c>
      <c r="AD3969" s="3" t="str">
        <f t="shared" si="433"/>
        <v>No</v>
      </c>
    </row>
    <row r="3970" spans="1:30" ht="15" customHeight="1" x14ac:dyDescent="0.3">
      <c r="A3970" s="3" t="s">
        <v>3991</v>
      </c>
      <c r="B3970" s="3">
        <v>64</v>
      </c>
      <c r="C3970" s="3" t="s">
        <v>23</v>
      </c>
      <c r="D3970" s="3" t="s">
        <v>33</v>
      </c>
      <c r="E3970" s="3">
        <v>101225.794105202</v>
      </c>
      <c r="F3970" s="3">
        <v>19</v>
      </c>
      <c r="G3970" s="3">
        <v>356.10380798766801</v>
      </c>
      <c r="H3970" s="3">
        <v>1</v>
      </c>
      <c r="I3970" s="3">
        <v>767.48203555310101</v>
      </c>
      <c r="J3970" s="3">
        <v>48</v>
      </c>
      <c r="K3970" s="3">
        <v>761.37002365920398</v>
      </c>
      <c r="L3970" s="3">
        <v>4</v>
      </c>
      <c r="M3970" s="3">
        <v>9</v>
      </c>
      <c r="N3970" s="3">
        <v>8</v>
      </c>
      <c r="O3970" s="3">
        <v>774</v>
      </c>
      <c r="P3970" s="3">
        <v>3</v>
      </c>
      <c r="Q3970" s="3">
        <v>10578.0040483591</v>
      </c>
      <c r="R3970" s="3">
        <v>2</v>
      </c>
      <c r="S3970" s="3">
        <v>0</v>
      </c>
      <c r="T3970" s="3">
        <v>0</v>
      </c>
      <c r="U3970" s="3">
        <v>500</v>
      </c>
      <c r="V3970" s="3">
        <v>0</v>
      </c>
      <c r="W3970" s="3" t="str">
        <f>IF(Bank_data3[[#This Row],[credit_risk]]=1,"High Risk","Low Risk")</f>
        <v>Low Risk</v>
      </c>
      <c r="X3970" s="3" t="str">
        <f t="shared" si="427"/>
        <v>55+</v>
      </c>
      <c r="Y3970" s="3" t="str">
        <f t="shared" si="428"/>
        <v>High Income</v>
      </c>
      <c r="Z3970" s="3" t="str">
        <f t="shared" si="429"/>
        <v>Very Good</v>
      </c>
      <c r="AA3970" s="27">
        <f t="shared" si="430"/>
        <v>0.10449909671605624</v>
      </c>
      <c r="AB3970" s="3" t="str">
        <f t="shared" si="431"/>
        <v>Low</v>
      </c>
      <c r="AC3970" s="3" t="str">
        <f t="shared" si="432"/>
        <v>Low</v>
      </c>
      <c r="AD3970" s="3" t="str">
        <f t="shared" si="433"/>
        <v>Yes</v>
      </c>
    </row>
    <row r="3971" spans="1:30" ht="15" customHeight="1" x14ac:dyDescent="0.3">
      <c r="A3971" s="3" t="s">
        <v>3992</v>
      </c>
      <c r="B3971" s="3">
        <v>51</v>
      </c>
      <c r="C3971" s="3" t="s">
        <v>31</v>
      </c>
      <c r="D3971" s="3" t="s">
        <v>26</v>
      </c>
      <c r="E3971" s="3">
        <v>69797.898923962493</v>
      </c>
      <c r="F3971" s="3">
        <v>51</v>
      </c>
      <c r="G3971" s="3">
        <v>1689.0426589891299</v>
      </c>
      <c r="H3971" s="3">
        <v>1</v>
      </c>
      <c r="I3971" s="3">
        <v>560.70768113674796</v>
      </c>
      <c r="J3971" s="3">
        <v>45</v>
      </c>
      <c r="K3971" s="3">
        <v>246.54694725143699</v>
      </c>
      <c r="L3971" s="3">
        <v>34</v>
      </c>
      <c r="M3971" s="3">
        <v>2</v>
      </c>
      <c r="N3971" s="3">
        <v>2</v>
      </c>
      <c r="O3971" s="3">
        <v>884</v>
      </c>
      <c r="P3971" s="3">
        <v>3</v>
      </c>
      <c r="Q3971" s="3">
        <v>9466.9408524549108</v>
      </c>
      <c r="R3971" s="3">
        <v>0</v>
      </c>
      <c r="S3971" s="3">
        <v>0</v>
      </c>
      <c r="T3971" s="3">
        <v>0</v>
      </c>
      <c r="U3971" s="3">
        <v>18023.464806139498</v>
      </c>
      <c r="V3971" s="3">
        <v>0</v>
      </c>
      <c r="W3971" s="3" t="str">
        <f>IF(Bank_data3[[#This Row],[credit_risk]]=1,"High Risk","Low Risk")</f>
        <v>Low Risk</v>
      </c>
      <c r="X3971" s="3" t="str">
        <f t="shared" si="427"/>
        <v>45-54</v>
      </c>
      <c r="Y3971" s="3" t="str">
        <f t="shared" si="428"/>
        <v>Middle Income</v>
      </c>
      <c r="Z3971" s="3" t="str">
        <f t="shared" si="429"/>
        <v>Excellent</v>
      </c>
      <c r="AA3971" s="27">
        <f t="shared" si="430"/>
        <v>0.1356336078650183</v>
      </c>
      <c r="AB3971" s="3" t="str">
        <f t="shared" si="431"/>
        <v>Medium</v>
      </c>
      <c r="AC3971" s="3" t="str">
        <f t="shared" si="432"/>
        <v>High</v>
      </c>
      <c r="AD3971" s="3" t="str">
        <f t="shared" si="433"/>
        <v>No</v>
      </c>
    </row>
    <row r="3972" spans="1:30" ht="15" customHeight="1" x14ac:dyDescent="0.3">
      <c r="A3972" s="3" t="s">
        <v>3993</v>
      </c>
      <c r="B3972" s="3">
        <v>53</v>
      </c>
      <c r="C3972" s="3" t="s">
        <v>31</v>
      </c>
      <c r="D3972" s="3" t="s">
        <v>24</v>
      </c>
      <c r="E3972" s="3">
        <v>48304.853874872599</v>
      </c>
      <c r="F3972" s="3">
        <v>193</v>
      </c>
      <c r="G3972" s="3">
        <v>1766.18439287243</v>
      </c>
      <c r="H3972" s="3">
        <v>2</v>
      </c>
      <c r="I3972" s="3">
        <v>1047.30525585229</v>
      </c>
      <c r="J3972" s="3">
        <v>16</v>
      </c>
      <c r="K3972" s="3">
        <v>871.88630657173996</v>
      </c>
      <c r="L3972" s="3">
        <v>23</v>
      </c>
      <c r="M3972" s="3">
        <v>10</v>
      </c>
      <c r="N3972" s="3">
        <v>1</v>
      </c>
      <c r="O3972" s="3">
        <v>527</v>
      </c>
      <c r="P3972" s="3">
        <v>5</v>
      </c>
      <c r="Q3972" s="3">
        <v>15385.339056813</v>
      </c>
      <c r="R3972" s="3">
        <v>1</v>
      </c>
      <c r="S3972" s="3">
        <v>0</v>
      </c>
      <c r="T3972" s="3">
        <v>0</v>
      </c>
      <c r="U3972" s="3">
        <v>2807.4329421173002</v>
      </c>
      <c r="V3972" s="3">
        <v>1</v>
      </c>
      <c r="W3972" s="3" t="str">
        <f>IF(Bank_data3[[#This Row],[credit_risk]]=1,"High Risk","Low Risk")</f>
        <v>High Risk</v>
      </c>
      <c r="X3972" s="3" t="str">
        <f t="shared" si="427"/>
        <v>45-54</v>
      </c>
      <c r="Y3972" s="3" t="str">
        <f t="shared" si="428"/>
        <v>Low Income</v>
      </c>
      <c r="Z3972" s="3" t="str">
        <f t="shared" si="429"/>
        <v>Poor</v>
      </c>
      <c r="AA3972" s="27">
        <f t="shared" si="430"/>
        <v>0.31850503257222779</v>
      </c>
      <c r="AB3972" s="3" t="str">
        <f t="shared" si="431"/>
        <v>Medium</v>
      </c>
      <c r="AC3972" s="3" t="str">
        <f t="shared" si="432"/>
        <v>Medium</v>
      </c>
      <c r="AD3972" s="3" t="str">
        <f t="shared" si="433"/>
        <v>No</v>
      </c>
    </row>
    <row r="3973" spans="1:30" ht="15" customHeight="1" x14ac:dyDescent="0.3">
      <c r="A3973" s="3" t="s">
        <v>3994</v>
      </c>
      <c r="B3973" s="3">
        <v>64</v>
      </c>
      <c r="C3973" s="3" t="s">
        <v>23</v>
      </c>
      <c r="D3973" s="3" t="s">
        <v>33</v>
      </c>
      <c r="E3973" s="3">
        <v>50712.7787249385</v>
      </c>
      <c r="F3973" s="3">
        <v>214</v>
      </c>
      <c r="G3973" s="3">
        <v>806.21951327371596</v>
      </c>
      <c r="H3973" s="3">
        <v>10</v>
      </c>
      <c r="I3973" s="3">
        <v>782.22208767023801</v>
      </c>
      <c r="J3973" s="3">
        <v>8</v>
      </c>
      <c r="K3973" s="3">
        <v>524.23673535255796</v>
      </c>
      <c r="L3973" s="3">
        <v>69</v>
      </c>
      <c r="M3973" s="3">
        <v>4</v>
      </c>
      <c r="N3973" s="3">
        <v>1</v>
      </c>
      <c r="O3973" s="3">
        <v>646</v>
      </c>
      <c r="P3973" s="3">
        <v>1</v>
      </c>
      <c r="Q3973" s="3">
        <v>18672.437590612401</v>
      </c>
      <c r="R3973" s="3">
        <v>6</v>
      </c>
      <c r="S3973" s="3">
        <v>0</v>
      </c>
      <c r="T3973" s="3">
        <v>0</v>
      </c>
      <c r="U3973" s="3">
        <v>7559.59070617011</v>
      </c>
      <c r="V3973" s="3">
        <v>1</v>
      </c>
      <c r="W3973" s="3" t="str">
        <f>IF(Bank_data3[[#This Row],[credit_risk]]=1,"High Risk","Low Risk")</f>
        <v>High Risk</v>
      </c>
      <c r="X3973" s="3" t="str">
        <f t="shared" si="427"/>
        <v>55+</v>
      </c>
      <c r="Y3973" s="3" t="str">
        <f t="shared" si="428"/>
        <v>Middle Income</v>
      </c>
      <c r="Z3973" s="3" t="str">
        <f t="shared" si="429"/>
        <v>Fair</v>
      </c>
      <c r="AA3973" s="27">
        <f t="shared" si="430"/>
        <v>0.36819985140017675</v>
      </c>
      <c r="AB3973" s="3" t="str">
        <f t="shared" si="431"/>
        <v>Low</v>
      </c>
      <c r="AC3973" s="3" t="str">
        <f t="shared" si="432"/>
        <v>High</v>
      </c>
      <c r="AD3973" s="3" t="str">
        <f t="shared" si="433"/>
        <v>No</v>
      </c>
    </row>
    <row r="3974" spans="1:30" ht="15" customHeight="1" x14ac:dyDescent="0.3">
      <c r="A3974" s="3" t="s">
        <v>3995</v>
      </c>
      <c r="B3974" s="3">
        <v>38</v>
      </c>
      <c r="C3974" s="3" t="s">
        <v>28</v>
      </c>
      <c r="D3974" s="3" t="s">
        <v>33</v>
      </c>
      <c r="E3974" s="3">
        <v>71579.243761101505</v>
      </c>
      <c r="F3974" s="3">
        <v>80</v>
      </c>
      <c r="G3974" s="3">
        <v>1785.8223310107201</v>
      </c>
      <c r="H3974" s="3">
        <v>5</v>
      </c>
      <c r="I3974" s="3">
        <v>419.981786858264</v>
      </c>
      <c r="J3974" s="3">
        <v>30</v>
      </c>
      <c r="K3974" s="3">
        <v>440.42080107304599</v>
      </c>
      <c r="L3974" s="3">
        <v>5</v>
      </c>
      <c r="M3974" s="3">
        <v>11</v>
      </c>
      <c r="N3974" s="3">
        <v>4</v>
      </c>
      <c r="O3974" s="3">
        <v>474</v>
      </c>
      <c r="P3974" s="3">
        <v>5</v>
      </c>
      <c r="Q3974" s="3">
        <v>12735.3348960688</v>
      </c>
      <c r="R3974" s="3">
        <v>7</v>
      </c>
      <c r="S3974" s="3">
        <v>0</v>
      </c>
      <c r="T3974" s="3">
        <v>0</v>
      </c>
      <c r="U3974" s="3">
        <v>6063.5272245986898</v>
      </c>
      <c r="V3974" s="3">
        <v>1</v>
      </c>
      <c r="W3974" s="3" t="str">
        <f>IF(Bank_data3[[#This Row],[credit_risk]]=1,"High Risk","Low Risk")</f>
        <v>High Risk</v>
      </c>
      <c r="X3974" s="3" t="str">
        <f t="shared" si="427"/>
        <v>35-44</v>
      </c>
      <c r="Y3974" s="3" t="str">
        <f t="shared" si="428"/>
        <v>Middle Income</v>
      </c>
      <c r="Z3974" s="3" t="str">
        <f t="shared" si="429"/>
        <v>Poor</v>
      </c>
      <c r="AA3974" s="27">
        <f t="shared" si="430"/>
        <v>0.17791938314650924</v>
      </c>
      <c r="AB3974" s="3" t="str">
        <f t="shared" si="431"/>
        <v>Medium</v>
      </c>
      <c r="AC3974" s="3" t="str">
        <f t="shared" si="432"/>
        <v>Low</v>
      </c>
      <c r="AD3974" s="3" t="str">
        <f t="shared" si="433"/>
        <v>No</v>
      </c>
    </row>
    <row r="3975" spans="1:30" ht="15" customHeight="1" x14ac:dyDescent="0.3">
      <c r="A3975" s="3" t="s">
        <v>3996</v>
      </c>
      <c r="B3975" s="3">
        <v>57</v>
      </c>
      <c r="C3975" s="3" t="s">
        <v>23</v>
      </c>
      <c r="D3975" s="3" t="s">
        <v>24</v>
      </c>
      <c r="E3975" s="3">
        <v>33631.245544476602</v>
      </c>
      <c r="F3975" s="3">
        <v>48</v>
      </c>
      <c r="G3975" s="3">
        <v>2042.68456792451</v>
      </c>
      <c r="H3975" s="3">
        <v>11</v>
      </c>
      <c r="I3975" s="3">
        <v>969.06875007800602</v>
      </c>
      <c r="J3975" s="3">
        <v>34</v>
      </c>
      <c r="K3975" s="3">
        <v>753.704641722205</v>
      </c>
      <c r="L3975" s="3">
        <v>41</v>
      </c>
      <c r="M3975" s="3">
        <v>11</v>
      </c>
      <c r="N3975" s="3">
        <v>9</v>
      </c>
      <c r="O3975" s="3">
        <v>516</v>
      </c>
      <c r="P3975" s="3">
        <v>3</v>
      </c>
      <c r="Q3975" s="3">
        <v>0</v>
      </c>
      <c r="R3975" s="3">
        <v>5</v>
      </c>
      <c r="S3975" s="3">
        <v>0</v>
      </c>
      <c r="T3975" s="3">
        <v>0</v>
      </c>
      <c r="U3975" s="3">
        <v>6761.2919794018899</v>
      </c>
      <c r="V3975" s="3">
        <v>1</v>
      </c>
      <c r="W3975" s="3" t="str">
        <f>IF(Bank_data3[[#This Row],[credit_risk]]=1,"High Risk","Low Risk")</f>
        <v>High Risk</v>
      </c>
      <c r="X3975" s="3" t="str">
        <f t="shared" ref="X3975:X4038" si="434">_xlfn.IFS(B3975&lt;25,"18-24",B3975&lt;35,"25-34",B3975&lt;45,"35-44",B3975&lt;55,"45-54",TRUE(),"55+")</f>
        <v>55+</v>
      </c>
      <c r="Y3975" s="3" t="str">
        <f t="shared" ref="Y3975:Y4038" si="435">_xlfn.IFS(E3975&lt;50000,"Low Income",E3975&lt;100000,"Middle Income",TRUE(),"High Income")</f>
        <v>Low Income</v>
      </c>
      <c r="Z3975" s="3" t="str">
        <f t="shared" ref="Z3975:Z4038" si="436">_xlfn.IFS(O3975&lt;580,"Poor",O3975&lt;670,"Fair",O3975&lt;740,"Good",O3975&lt;800,"Very Good",TRUE(),"Excellent")</f>
        <v>Poor</v>
      </c>
      <c r="AA3975" s="27">
        <f t="shared" ref="AA3975:AA4038" si="437">IF(E3975=0,0,Q3975/E3975)</f>
        <v>0</v>
      </c>
      <c r="AB3975" s="3" t="str">
        <f t="shared" ref="AB3975:AB4038" si="438">_xlfn.IFS(G3975&lt;1000,"Low",G3975&lt;5000,"Medium",TRUE(),"High")</f>
        <v>Medium</v>
      </c>
      <c r="AC3975" s="3" t="str">
        <f t="shared" ref="AC3975:AC4038" si="439">_xlfn.IFS(L3975&lt;10,"Low",L3975&lt;30,"Medium",TRUE(),"High")</f>
        <v>High</v>
      </c>
      <c r="AD3975" s="3" t="str">
        <f t="shared" ref="AD3975:AD4038" si="440">IF(AND(E3975&gt;=100000,O3975&gt;=750),"Yes","No")</f>
        <v>No</v>
      </c>
    </row>
    <row r="3976" spans="1:30" ht="15" customHeight="1" x14ac:dyDescent="0.3">
      <c r="A3976" s="3" t="s">
        <v>3997</v>
      </c>
      <c r="B3976" s="3">
        <v>35</v>
      </c>
      <c r="C3976" s="3" t="s">
        <v>28</v>
      </c>
      <c r="D3976" s="3" t="s">
        <v>33</v>
      </c>
      <c r="E3976" s="3">
        <v>61011.366919959299</v>
      </c>
      <c r="F3976" s="3">
        <v>95</v>
      </c>
      <c r="G3976" s="3">
        <v>1344.2328798118999</v>
      </c>
      <c r="H3976" s="3">
        <v>0</v>
      </c>
      <c r="I3976" s="3">
        <v>501.40766082346403</v>
      </c>
      <c r="J3976" s="3">
        <v>2</v>
      </c>
      <c r="K3976" s="3">
        <v>738.81415023047305</v>
      </c>
      <c r="L3976" s="3">
        <v>42</v>
      </c>
      <c r="M3976" s="3">
        <v>12</v>
      </c>
      <c r="N3976" s="3">
        <v>0</v>
      </c>
      <c r="O3976" s="3">
        <v>847</v>
      </c>
      <c r="P3976" s="3">
        <v>1</v>
      </c>
      <c r="Q3976" s="3">
        <v>16852.4732236247</v>
      </c>
      <c r="R3976" s="3">
        <v>0</v>
      </c>
      <c r="S3976" s="3">
        <v>0</v>
      </c>
      <c r="T3976" s="3">
        <v>0</v>
      </c>
      <c r="U3976" s="3">
        <v>7983.3181223472102</v>
      </c>
      <c r="V3976" s="3">
        <v>0</v>
      </c>
      <c r="W3976" s="3" t="str">
        <f>IF(Bank_data3[[#This Row],[credit_risk]]=1,"High Risk","Low Risk")</f>
        <v>Low Risk</v>
      </c>
      <c r="X3976" s="3" t="str">
        <f t="shared" si="434"/>
        <v>35-44</v>
      </c>
      <c r="Y3976" s="3" t="str">
        <f t="shared" si="435"/>
        <v>Middle Income</v>
      </c>
      <c r="Z3976" s="3" t="str">
        <f t="shared" si="436"/>
        <v>Excellent</v>
      </c>
      <c r="AA3976" s="27">
        <f t="shared" si="437"/>
        <v>0.27621858146095019</v>
      </c>
      <c r="AB3976" s="3" t="str">
        <f t="shared" si="438"/>
        <v>Medium</v>
      </c>
      <c r="AC3976" s="3" t="str">
        <f t="shared" si="439"/>
        <v>High</v>
      </c>
      <c r="AD3976" s="3" t="str">
        <f t="shared" si="440"/>
        <v>No</v>
      </c>
    </row>
    <row r="3977" spans="1:30" ht="15" customHeight="1" x14ac:dyDescent="0.3">
      <c r="A3977" s="3" t="s">
        <v>3998</v>
      </c>
      <c r="B3977" s="3">
        <v>21</v>
      </c>
      <c r="C3977" s="3" t="s">
        <v>23</v>
      </c>
      <c r="D3977" s="3" t="s">
        <v>26</v>
      </c>
      <c r="E3977" s="3">
        <v>29885.809839904599</v>
      </c>
      <c r="F3977" s="3">
        <v>123</v>
      </c>
      <c r="G3977" s="3">
        <v>2643.6445704052098</v>
      </c>
      <c r="H3977" s="3">
        <v>10</v>
      </c>
      <c r="I3977" s="3">
        <v>1351.7603007544701</v>
      </c>
      <c r="J3977" s="3">
        <v>12</v>
      </c>
      <c r="K3977" s="3">
        <v>145.14841868041901</v>
      </c>
      <c r="L3977" s="3">
        <v>13</v>
      </c>
      <c r="M3977" s="3">
        <v>13</v>
      </c>
      <c r="N3977" s="3">
        <v>5</v>
      </c>
      <c r="O3977" s="3">
        <v>696</v>
      </c>
      <c r="P3977" s="3">
        <v>2</v>
      </c>
      <c r="Q3977" s="3">
        <v>3857.7824222757499</v>
      </c>
      <c r="R3977" s="3">
        <v>0</v>
      </c>
      <c r="S3977" s="3">
        <v>0</v>
      </c>
      <c r="T3977" s="3">
        <v>0</v>
      </c>
      <c r="U3977" s="3">
        <v>12358.2362569735</v>
      </c>
      <c r="V3977" s="3">
        <v>0</v>
      </c>
      <c r="W3977" s="3" t="str">
        <f>IF(Bank_data3[[#This Row],[credit_risk]]=1,"High Risk","Low Risk")</f>
        <v>Low Risk</v>
      </c>
      <c r="X3977" s="3" t="str">
        <f t="shared" si="434"/>
        <v>18-24</v>
      </c>
      <c r="Y3977" s="3" t="str">
        <f t="shared" si="435"/>
        <v>Low Income</v>
      </c>
      <c r="Z3977" s="3" t="str">
        <f t="shared" si="436"/>
        <v>Good</v>
      </c>
      <c r="AA3977" s="27">
        <f t="shared" si="437"/>
        <v>0.1290840851541758</v>
      </c>
      <c r="AB3977" s="3" t="str">
        <f t="shared" si="438"/>
        <v>Medium</v>
      </c>
      <c r="AC3977" s="3" t="str">
        <f t="shared" si="439"/>
        <v>Medium</v>
      </c>
      <c r="AD3977" s="3" t="str">
        <f t="shared" si="440"/>
        <v>No</v>
      </c>
    </row>
    <row r="3978" spans="1:30" ht="15" customHeight="1" x14ac:dyDescent="0.3">
      <c r="A3978" s="3" t="s">
        <v>3999</v>
      </c>
      <c r="B3978" s="3">
        <v>59</v>
      </c>
      <c r="C3978" s="3" t="s">
        <v>28</v>
      </c>
      <c r="D3978" s="3" t="s">
        <v>24</v>
      </c>
      <c r="E3978" s="3">
        <v>66648.464045933797</v>
      </c>
      <c r="F3978" s="3">
        <v>15</v>
      </c>
      <c r="G3978" s="3">
        <v>2793.1555376250999</v>
      </c>
      <c r="H3978" s="3">
        <v>6</v>
      </c>
      <c r="I3978" s="3">
        <v>973.07662041334095</v>
      </c>
      <c r="J3978" s="3">
        <v>36</v>
      </c>
      <c r="K3978" s="3">
        <v>715.44886545825</v>
      </c>
      <c r="L3978" s="3">
        <v>75</v>
      </c>
      <c r="M3978" s="3">
        <v>3</v>
      </c>
      <c r="N3978" s="3">
        <v>6</v>
      </c>
      <c r="O3978" s="3">
        <v>573</v>
      </c>
      <c r="P3978" s="3">
        <v>1</v>
      </c>
      <c r="Q3978" s="3">
        <v>2787.1649907791202</v>
      </c>
      <c r="R3978" s="3">
        <v>7</v>
      </c>
      <c r="S3978" s="3">
        <v>0</v>
      </c>
      <c r="T3978" s="3">
        <v>0</v>
      </c>
      <c r="U3978" s="3">
        <v>10068.6360147297</v>
      </c>
      <c r="V3978" s="3">
        <v>1</v>
      </c>
      <c r="W3978" s="3" t="str">
        <f>IF(Bank_data3[[#This Row],[credit_risk]]=1,"High Risk","Low Risk")</f>
        <v>High Risk</v>
      </c>
      <c r="X3978" s="3" t="str">
        <f t="shared" si="434"/>
        <v>55+</v>
      </c>
      <c r="Y3978" s="3" t="str">
        <f t="shared" si="435"/>
        <v>Middle Income</v>
      </c>
      <c r="Z3978" s="3" t="str">
        <f t="shared" si="436"/>
        <v>Poor</v>
      </c>
      <c r="AA3978" s="27">
        <f t="shared" si="437"/>
        <v>4.1818893063435336E-2</v>
      </c>
      <c r="AB3978" s="3" t="str">
        <f t="shared" si="438"/>
        <v>Medium</v>
      </c>
      <c r="AC3978" s="3" t="str">
        <f t="shared" si="439"/>
        <v>High</v>
      </c>
      <c r="AD3978" s="3" t="str">
        <f t="shared" si="440"/>
        <v>No</v>
      </c>
    </row>
    <row r="3979" spans="1:30" ht="15" customHeight="1" x14ac:dyDescent="0.3">
      <c r="A3979" s="3" t="s">
        <v>4000</v>
      </c>
      <c r="B3979" s="3">
        <v>36</v>
      </c>
      <c r="C3979" s="3" t="s">
        <v>23</v>
      </c>
      <c r="D3979" s="3" t="s">
        <v>24</v>
      </c>
      <c r="E3979" s="3">
        <v>44708.820940144098</v>
      </c>
      <c r="F3979" s="3">
        <v>230</v>
      </c>
      <c r="G3979" s="3">
        <v>1597.4278228743799</v>
      </c>
      <c r="H3979" s="3">
        <v>7</v>
      </c>
      <c r="I3979" s="3">
        <v>703.09185141587102</v>
      </c>
      <c r="J3979" s="3">
        <v>37</v>
      </c>
      <c r="K3979" s="3">
        <v>456.77970796160201</v>
      </c>
      <c r="L3979" s="3">
        <v>24</v>
      </c>
      <c r="M3979" s="3">
        <v>2</v>
      </c>
      <c r="N3979" s="3">
        <v>4</v>
      </c>
      <c r="O3979" s="3">
        <v>414</v>
      </c>
      <c r="P3979" s="3">
        <v>3</v>
      </c>
      <c r="Q3979" s="3">
        <v>9046.4627983467199</v>
      </c>
      <c r="R3979" s="3">
        <v>3</v>
      </c>
      <c r="S3979" s="3">
        <v>0</v>
      </c>
      <c r="T3979" s="3">
        <v>0</v>
      </c>
      <c r="U3979" s="3">
        <v>7968.1710367858204</v>
      </c>
      <c r="V3979" s="3">
        <v>1</v>
      </c>
      <c r="W3979" s="3" t="str">
        <f>IF(Bank_data3[[#This Row],[credit_risk]]=1,"High Risk","Low Risk")</f>
        <v>High Risk</v>
      </c>
      <c r="X3979" s="3" t="str">
        <f t="shared" si="434"/>
        <v>35-44</v>
      </c>
      <c r="Y3979" s="3" t="str">
        <f t="shared" si="435"/>
        <v>Low Income</v>
      </c>
      <c r="Z3979" s="3" t="str">
        <f t="shared" si="436"/>
        <v>Poor</v>
      </c>
      <c r="AA3979" s="27">
        <f t="shared" si="437"/>
        <v>0.20234178866980343</v>
      </c>
      <c r="AB3979" s="3" t="str">
        <f t="shared" si="438"/>
        <v>Medium</v>
      </c>
      <c r="AC3979" s="3" t="str">
        <f t="shared" si="439"/>
        <v>Medium</v>
      </c>
      <c r="AD3979" s="3" t="str">
        <f t="shared" si="440"/>
        <v>No</v>
      </c>
    </row>
    <row r="3980" spans="1:30" ht="15" customHeight="1" x14ac:dyDescent="0.3">
      <c r="A3980" s="3" t="s">
        <v>4001</v>
      </c>
      <c r="B3980" s="3">
        <v>53</v>
      </c>
      <c r="C3980" s="3" t="s">
        <v>28</v>
      </c>
      <c r="D3980" s="3" t="s">
        <v>33</v>
      </c>
      <c r="E3980" s="3">
        <v>53612.494254372701</v>
      </c>
      <c r="F3980" s="3">
        <v>47</v>
      </c>
      <c r="G3980" s="3">
        <v>2172.6979277596502</v>
      </c>
      <c r="H3980" s="3">
        <v>6</v>
      </c>
      <c r="I3980" s="3">
        <v>838.27145630773998</v>
      </c>
      <c r="J3980" s="3">
        <v>13</v>
      </c>
      <c r="K3980" s="3">
        <v>569.34009705477695</v>
      </c>
      <c r="L3980" s="3">
        <v>17</v>
      </c>
      <c r="M3980" s="3">
        <v>16</v>
      </c>
      <c r="N3980" s="3">
        <v>7</v>
      </c>
      <c r="O3980" s="3">
        <v>502</v>
      </c>
      <c r="P3980" s="3">
        <v>4</v>
      </c>
      <c r="Q3980" s="3">
        <v>12750.388396165799</v>
      </c>
      <c r="R3980" s="3">
        <v>5</v>
      </c>
      <c r="S3980" s="3">
        <v>0</v>
      </c>
      <c r="T3980" s="3">
        <v>0</v>
      </c>
      <c r="U3980" s="3">
        <v>5973.61228009772</v>
      </c>
      <c r="V3980" s="3">
        <v>1</v>
      </c>
      <c r="W3980" s="3" t="str">
        <f>IF(Bank_data3[[#This Row],[credit_risk]]=1,"High Risk","Low Risk")</f>
        <v>High Risk</v>
      </c>
      <c r="X3980" s="3" t="str">
        <f t="shared" si="434"/>
        <v>45-54</v>
      </c>
      <c r="Y3980" s="3" t="str">
        <f t="shared" si="435"/>
        <v>Middle Income</v>
      </c>
      <c r="Z3980" s="3" t="str">
        <f t="shared" si="436"/>
        <v>Poor</v>
      </c>
      <c r="AA3980" s="27">
        <f t="shared" si="437"/>
        <v>0.23782494311250707</v>
      </c>
      <c r="AB3980" s="3" t="str">
        <f t="shared" si="438"/>
        <v>Medium</v>
      </c>
      <c r="AC3980" s="3" t="str">
        <f t="shared" si="439"/>
        <v>Medium</v>
      </c>
      <c r="AD3980" s="3" t="str">
        <f t="shared" si="440"/>
        <v>No</v>
      </c>
    </row>
    <row r="3981" spans="1:30" ht="15" customHeight="1" x14ac:dyDescent="0.3">
      <c r="A3981" s="3" t="s">
        <v>4002</v>
      </c>
      <c r="B3981" s="3">
        <v>61</v>
      </c>
      <c r="C3981" s="3" t="s">
        <v>28</v>
      </c>
      <c r="D3981" s="3" t="s">
        <v>24</v>
      </c>
      <c r="E3981" s="3">
        <v>43540.230472373602</v>
      </c>
      <c r="F3981" s="3">
        <v>183</v>
      </c>
      <c r="G3981" s="3">
        <v>142.91056918358601</v>
      </c>
      <c r="H3981" s="3">
        <v>10</v>
      </c>
      <c r="I3981" s="3">
        <v>1116.15084238437</v>
      </c>
      <c r="J3981" s="3">
        <v>5</v>
      </c>
      <c r="K3981" s="3">
        <v>397.02793026001098</v>
      </c>
      <c r="L3981" s="3">
        <v>23</v>
      </c>
      <c r="M3981" s="3">
        <v>7</v>
      </c>
      <c r="N3981" s="3">
        <v>5</v>
      </c>
      <c r="O3981" s="3">
        <v>817</v>
      </c>
      <c r="P3981" s="3">
        <v>1</v>
      </c>
      <c r="Q3981" s="3">
        <v>20752.3169680094</v>
      </c>
      <c r="R3981" s="3">
        <v>6</v>
      </c>
      <c r="S3981" s="3">
        <v>0</v>
      </c>
      <c r="T3981" s="3">
        <v>0</v>
      </c>
      <c r="U3981" s="3">
        <v>7215.8220865992098</v>
      </c>
      <c r="V3981" s="3">
        <v>1</v>
      </c>
      <c r="W3981" s="3" t="str">
        <f>IF(Bank_data3[[#This Row],[credit_risk]]=1,"High Risk","Low Risk")</f>
        <v>High Risk</v>
      </c>
      <c r="X3981" s="3" t="str">
        <f t="shared" si="434"/>
        <v>55+</v>
      </c>
      <c r="Y3981" s="3" t="str">
        <f t="shared" si="435"/>
        <v>Low Income</v>
      </c>
      <c r="Z3981" s="3" t="str">
        <f t="shared" si="436"/>
        <v>Excellent</v>
      </c>
      <c r="AA3981" s="27">
        <f t="shared" si="437"/>
        <v>0.47662395772518484</v>
      </c>
      <c r="AB3981" s="3" t="str">
        <f t="shared" si="438"/>
        <v>Low</v>
      </c>
      <c r="AC3981" s="3" t="str">
        <f t="shared" si="439"/>
        <v>Medium</v>
      </c>
      <c r="AD3981" s="3" t="str">
        <f t="shared" si="440"/>
        <v>No</v>
      </c>
    </row>
    <row r="3982" spans="1:30" ht="15" customHeight="1" x14ac:dyDescent="0.3">
      <c r="A3982" s="3" t="s">
        <v>4003</v>
      </c>
      <c r="B3982" s="3">
        <v>35</v>
      </c>
      <c r="C3982" s="3" t="s">
        <v>28</v>
      </c>
      <c r="D3982" s="3" t="s">
        <v>33</v>
      </c>
      <c r="E3982" s="3">
        <v>62576.3607683597</v>
      </c>
      <c r="F3982" s="3">
        <v>19</v>
      </c>
      <c r="G3982" s="3">
        <v>2358.6970552116099</v>
      </c>
      <c r="H3982" s="3">
        <v>2</v>
      </c>
      <c r="I3982" s="3">
        <v>865.08643874627899</v>
      </c>
      <c r="J3982" s="3">
        <v>28</v>
      </c>
      <c r="K3982" s="3">
        <v>225.706140453248</v>
      </c>
      <c r="L3982" s="3">
        <v>62</v>
      </c>
      <c r="M3982" s="3">
        <v>15</v>
      </c>
      <c r="N3982" s="3">
        <v>0</v>
      </c>
      <c r="O3982" s="3">
        <v>424</v>
      </c>
      <c r="P3982" s="3">
        <v>3</v>
      </c>
      <c r="Q3982" s="3">
        <v>0</v>
      </c>
      <c r="R3982" s="3">
        <v>5</v>
      </c>
      <c r="S3982" s="3">
        <v>0</v>
      </c>
      <c r="T3982" s="3">
        <v>0</v>
      </c>
      <c r="U3982" s="3">
        <v>13054.734191248201</v>
      </c>
      <c r="V3982" s="3">
        <v>1</v>
      </c>
      <c r="W3982" s="3" t="str">
        <f>IF(Bank_data3[[#This Row],[credit_risk]]=1,"High Risk","Low Risk")</f>
        <v>High Risk</v>
      </c>
      <c r="X3982" s="3" t="str">
        <f t="shared" si="434"/>
        <v>35-44</v>
      </c>
      <c r="Y3982" s="3" t="str">
        <f t="shared" si="435"/>
        <v>Middle Income</v>
      </c>
      <c r="Z3982" s="3" t="str">
        <f t="shared" si="436"/>
        <v>Poor</v>
      </c>
      <c r="AA3982" s="27">
        <f t="shared" si="437"/>
        <v>0</v>
      </c>
      <c r="AB3982" s="3" t="str">
        <f t="shared" si="438"/>
        <v>Medium</v>
      </c>
      <c r="AC3982" s="3" t="str">
        <f t="shared" si="439"/>
        <v>High</v>
      </c>
      <c r="AD3982" s="3" t="str">
        <f t="shared" si="440"/>
        <v>No</v>
      </c>
    </row>
    <row r="3983" spans="1:30" ht="15" customHeight="1" x14ac:dyDescent="0.3">
      <c r="A3983" s="3" t="s">
        <v>4004</v>
      </c>
      <c r="B3983" s="3">
        <v>57</v>
      </c>
      <c r="C3983" s="3" t="s">
        <v>28</v>
      </c>
      <c r="D3983" s="3" t="s">
        <v>33</v>
      </c>
      <c r="E3983" s="3">
        <v>46855.725501389097</v>
      </c>
      <c r="F3983" s="3">
        <v>49</v>
      </c>
      <c r="G3983" s="3">
        <v>2672.78893810926</v>
      </c>
      <c r="H3983" s="3">
        <v>5</v>
      </c>
      <c r="I3983" s="3">
        <v>1542.73831003174</v>
      </c>
      <c r="J3983" s="3">
        <v>48</v>
      </c>
      <c r="K3983" s="3">
        <v>161.718353394286</v>
      </c>
      <c r="L3983" s="3">
        <v>78</v>
      </c>
      <c r="M3983" s="3">
        <v>10</v>
      </c>
      <c r="N3983" s="3">
        <v>8</v>
      </c>
      <c r="O3983" s="3">
        <v>607</v>
      </c>
      <c r="P3983" s="3">
        <v>3</v>
      </c>
      <c r="Q3983" s="3">
        <v>12928.5433273504</v>
      </c>
      <c r="R3983" s="3">
        <v>1</v>
      </c>
      <c r="S3983" s="3">
        <v>0</v>
      </c>
      <c r="T3983" s="3">
        <v>0</v>
      </c>
      <c r="U3983" s="3">
        <v>9192.9073542674705</v>
      </c>
      <c r="V3983" s="3">
        <v>0</v>
      </c>
      <c r="W3983" s="3" t="str">
        <f>IF(Bank_data3[[#This Row],[credit_risk]]=1,"High Risk","Low Risk")</f>
        <v>Low Risk</v>
      </c>
      <c r="X3983" s="3" t="str">
        <f t="shared" si="434"/>
        <v>55+</v>
      </c>
      <c r="Y3983" s="3" t="str">
        <f t="shared" si="435"/>
        <v>Low Income</v>
      </c>
      <c r="Z3983" s="3" t="str">
        <f t="shared" si="436"/>
        <v>Fair</v>
      </c>
      <c r="AA3983" s="27">
        <f t="shared" si="437"/>
        <v>0.27592238064838237</v>
      </c>
      <c r="AB3983" s="3" t="str">
        <f t="shared" si="438"/>
        <v>Medium</v>
      </c>
      <c r="AC3983" s="3" t="str">
        <f t="shared" si="439"/>
        <v>High</v>
      </c>
      <c r="AD3983" s="3" t="str">
        <f t="shared" si="440"/>
        <v>No</v>
      </c>
    </row>
    <row r="3984" spans="1:30" ht="15" customHeight="1" x14ac:dyDescent="0.3">
      <c r="A3984" s="3" t="s">
        <v>4005</v>
      </c>
      <c r="B3984" s="3">
        <v>21</v>
      </c>
      <c r="C3984" s="3" t="s">
        <v>28</v>
      </c>
      <c r="D3984" s="3" t="s">
        <v>24</v>
      </c>
      <c r="E3984" s="3">
        <v>88843.490348508698</v>
      </c>
      <c r="F3984" s="3">
        <v>64</v>
      </c>
      <c r="G3984" s="3">
        <v>687.67736209314205</v>
      </c>
      <c r="H3984" s="3">
        <v>3</v>
      </c>
      <c r="I3984" s="3">
        <v>1197.55363073843</v>
      </c>
      <c r="J3984" s="3">
        <v>8</v>
      </c>
      <c r="K3984" s="3">
        <v>345.00778742234098</v>
      </c>
      <c r="L3984" s="3">
        <v>0</v>
      </c>
      <c r="M3984" s="3">
        <v>4</v>
      </c>
      <c r="N3984" s="3">
        <v>4</v>
      </c>
      <c r="O3984" s="3">
        <v>497</v>
      </c>
      <c r="P3984" s="3">
        <v>4</v>
      </c>
      <c r="Q3984" s="3">
        <v>20865.747303741002</v>
      </c>
      <c r="R3984" s="3">
        <v>4</v>
      </c>
      <c r="S3984" s="3">
        <v>0</v>
      </c>
      <c r="T3984" s="3">
        <v>0</v>
      </c>
      <c r="U3984" s="3">
        <v>4737.1350867395104</v>
      </c>
      <c r="V3984" s="3">
        <v>1</v>
      </c>
      <c r="W3984" s="3" t="str">
        <f>IF(Bank_data3[[#This Row],[credit_risk]]=1,"High Risk","Low Risk")</f>
        <v>High Risk</v>
      </c>
      <c r="X3984" s="3" t="str">
        <f t="shared" si="434"/>
        <v>18-24</v>
      </c>
      <c r="Y3984" s="3" t="str">
        <f t="shared" si="435"/>
        <v>Middle Income</v>
      </c>
      <c r="Z3984" s="3" t="str">
        <f t="shared" si="436"/>
        <v>Poor</v>
      </c>
      <c r="AA3984" s="27">
        <f t="shared" si="437"/>
        <v>0.2348596078552338</v>
      </c>
      <c r="AB3984" s="3" t="str">
        <f t="shared" si="438"/>
        <v>Low</v>
      </c>
      <c r="AC3984" s="3" t="str">
        <f t="shared" si="439"/>
        <v>Low</v>
      </c>
      <c r="AD3984" s="3" t="str">
        <f t="shared" si="440"/>
        <v>No</v>
      </c>
    </row>
    <row r="3985" spans="1:30" ht="15" customHeight="1" x14ac:dyDescent="0.3">
      <c r="A3985" s="3" t="s">
        <v>4006</v>
      </c>
      <c r="B3985" s="3">
        <v>21</v>
      </c>
      <c r="C3985" s="3" t="s">
        <v>31</v>
      </c>
      <c r="D3985" s="3" t="s">
        <v>33</v>
      </c>
      <c r="E3985" s="3">
        <v>75539.616616439802</v>
      </c>
      <c r="F3985" s="3">
        <v>180</v>
      </c>
      <c r="G3985" s="3">
        <v>1993.3778855304099</v>
      </c>
      <c r="H3985" s="3">
        <v>4</v>
      </c>
      <c r="I3985" s="3">
        <v>970.66257864639294</v>
      </c>
      <c r="J3985" s="3">
        <v>35</v>
      </c>
      <c r="K3985" s="3">
        <v>608.97171356484296</v>
      </c>
      <c r="L3985" s="3">
        <v>14</v>
      </c>
      <c r="M3985" s="3">
        <v>15</v>
      </c>
      <c r="N3985" s="3">
        <v>4</v>
      </c>
      <c r="O3985" s="3">
        <v>814</v>
      </c>
      <c r="P3985" s="3">
        <v>0</v>
      </c>
      <c r="Q3985" s="3">
        <v>11389.7953168491</v>
      </c>
      <c r="R3985" s="3">
        <v>5</v>
      </c>
      <c r="S3985" s="3">
        <v>0</v>
      </c>
      <c r="T3985" s="3">
        <v>0</v>
      </c>
      <c r="U3985" s="3">
        <v>10595.8873718375</v>
      </c>
      <c r="V3985" s="3">
        <v>1</v>
      </c>
      <c r="W3985" s="3" t="str">
        <f>IF(Bank_data3[[#This Row],[credit_risk]]=1,"High Risk","Low Risk")</f>
        <v>High Risk</v>
      </c>
      <c r="X3985" s="3" t="str">
        <f t="shared" si="434"/>
        <v>18-24</v>
      </c>
      <c r="Y3985" s="3" t="str">
        <f t="shared" si="435"/>
        <v>Middle Income</v>
      </c>
      <c r="Z3985" s="3" t="str">
        <f t="shared" si="436"/>
        <v>Excellent</v>
      </c>
      <c r="AA3985" s="27">
        <f t="shared" si="437"/>
        <v>0.1507790987963569</v>
      </c>
      <c r="AB3985" s="3" t="str">
        <f t="shared" si="438"/>
        <v>Medium</v>
      </c>
      <c r="AC3985" s="3" t="str">
        <f t="shared" si="439"/>
        <v>Medium</v>
      </c>
      <c r="AD3985" s="3" t="str">
        <f t="shared" si="440"/>
        <v>No</v>
      </c>
    </row>
    <row r="3986" spans="1:30" ht="15" customHeight="1" x14ac:dyDescent="0.3">
      <c r="A3986" s="3" t="s">
        <v>4007</v>
      </c>
      <c r="B3986" s="3">
        <v>45</v>
      </c>
      <c r="C3986" s="3" t="s">
        <v>28</v>
      </c>
      <c r="D3986" s="3" t="s">
        <v>26</v>
      </c>
      <c r="E3986" s="3">
        <v>26522.804078550598</v>
      </c>
      <c r="F3986" s="3">
        <v>45</v>
      </c>
      <c r="G3986" s="3">
        <v>10</v>
      </c>
      <c r="H3986" s="3">
        <v>2</v>
      </c>
      <c r="I3986" s="3">
        <v>472.05494427203098</v>
      </c>
      <c r="J3986" s="3">
        <v>22</v>
      </c>
      <c r="K3986" s="3">
        <v>563.72662362064796</v>
      </c>
      <c r="L3986" s="3">
        <v>53</v>
      </c>
      <c r="M3986" s="3">
        <v>8</v>
      </c>
      <c r="N3986" s="3">
        <v>0</v>
      </c>
      <c r="O3986" s="3">
        <v>777</v>
      </c>
      <c r="P3986" s="3">
        <v>3</v>
      </c>
      <c r="Q3986" s="3">
        <v>16625.0478152982</v>
      </c>
      <c r="R3986" s="3">
        <v>6</v>
      </c>
      <c r="S3986" s="3">
        <v>0</v>
      </c>
      <c r="T3986" s="3">
        <v>0</v>
      </c>
      <c r="U3986" s="3">
        <v>15810.2870166008</v>
      </c>
      <c r="V3986" s="3">
        <v>1</v>
      </c>
      <c r="W3986" s="3" t="str">
        <f>IF(Bank_data3[[#This Row],[credit_risk]]=1,"High Risk","Low Risk")</f>
        <v>High Risk</v>
      </c>
      <c r="X3986" s="3" t="str">
        <f t="shared" si="434"/>
        <v>45-54</v>
      </c>
      <c r="Y3986" s="3" t="str">
        <f t="shared" si="435"/>
        <v>Low Income</v>
      </c>
      <c r="Z3986" s="3" t="str">
        <f t="shared" si="436"/>
        <v>Very Good</v>
      </c>
      <c r="AA3986" s="27">
        <f t="shared" si="437"/>
        <v>0.62682089593773882</v>
      </c>
      <c r="AB3986" s="3" t="str">
        <f t="shared" si="438"/>
        <v>Low</v>
      </c>
      <c r="AC3986" s="3" t="str">
        <f t="shared" si="439"/>
        <v>High</v>
      </c>
      <c r="AD3986" s="3" t="str">
        <f t="shared" si="440"/>
        <v>No</v>
      </c>
    </row>
    <row r="3987" spans="1:30" ht="15" customHeight="1" x14ac:dyDescent="0.3">
      <c r="A3987" s="3" t="s">
        <v>4008</v>
      </c>
      <c r="B3987" s="3">
        <v>32</v>
      </c>
      <c r="C3987" s="3" t="s">
        <v>31</v>
      </c>
      <c r="D3987" s="3" t="s">
        <v>26</v>
      </c>
      <c r="E3987" s="3">
        <v>53446.210450698803</v>
      </c>
      <c r="F3987" s="3">
        <v>70</v>
      </c>
      <c r="G3987" s="3">
        <v>870.58171059664005</v>
      </c>
      <c r="H3987" s="3">
        <v>4</v>
      </c>
      <c r="I3987" s="3">
        <v>748.58916363430296</v>
      </c>
      <c r="J3987" s="3">
        <v>14</v>
      </c>
      <c r="K3987" s="3">
        <v>550.77759709168697</v>
      </c>
      <c r="L3987" s="3">
        <v>33</v>
      </c>
      <c r="M3987" s="3">
        <v>12</v>
      </c>
      <c r="N3987" s="3">
        <v>4</v>
      </c>
      <c r="O3987" s="3">
        <v>365</v>
      </c>
      <c r="P3987" s="3">
        <v>2</v>
      </c>
      <c r="Q3987" s="3">
        <v>16120.6916913597</v>
      </c>
      <c r="R3987" s="3">
        <v>5</v>
      </c>
      <c r="S3987" s="3">
        <v>0</v>
      </c>
      <c r="T3987" s="3">
        <v>0</v>
      </c>
      <c r="U3987" s="3">
        <v>4309.2051324548602</v>
      </c>
      <c r="V3987" s="3">
        <v>1</v>
      </c>
      <c r="W3987" s="3" t="str">
        <f>IF(Bank_data3[[#This Row],[credit_risk]]=1,"High Risk","Low Risk")</f>
        <v>High Risk</v>
      </c>
      <c r="X3987" s="3" t="str">
        <f t="shared" si="434"/>
        <v>25-34</v>
      </c>
      <c r="Y3987" s="3" t="str">
        <f t="shared" si="435"/>
        <v>Middle Income</v>
      </c>
      <c r="Z3987" s="3" t="str">
        <f t="shared" si="436"/>
        <v>Poor</v>
      </c>
      <c r="AA3987" s="27">
        <f t="shared" si="437"/>
        <v>0.30162459705595318</v>
      </c>
      <c r="AB3987" s="3" t="str">
        <f t="shared" si="438"/>
        <v>Low</v>
      </c>
      <c r="AC3987" s="3" t="str">
        <f t="shared" si="439"/>
        <v>High</v>
      </c>
      <c r="AD3987" s="3" t="str">
        <f t="shared" si="440"/>
        <v>No</v>
      </c>
    </row>
    <row r="3988" spans="1:30" ht="15" customHeight="1" x14ac:dyDescent="0.3">
      <c r="A3988" s="3" t="s">
        <v>4009</v>
      </c>
      <c r="B3988" s="3">
        <v>66</v>
      </c>
      <c r="C3988" s="3" t="s">
        <v>28</v>
      </c>
      <c r="D3988" s="3" t="s">
        <v>33</v>
      </c>
      <c r="E3988" s="3">
        <v>63232.794175806499</v>
      </c>
      <c r="F3988" s="3">
        <v>126</v>
      </c>
      <c r="G3988" s="3">
        <v>1083.7431973134101</v>
      </c>
      <c r="H3988" s="3">
        <v>5</v>
      </c>
      <c r="I3988" s="3">
        <v>967.60623951835805</v>
      </c>
      <c r="J3988" s="3">
        <v>49</v>
      </c>
      <c r="K3988" s="3">
        <v>699.22894673300095</v>
      </c>
      <c r="L3988" s="3">
        <v>51</v>
      </c>
      <c r="M3988" s="3">
        <v>7</v>
      </c>
      <c r="N3988" s="3">
        <v>2</v>
      </c>
      <c r="O3988" s="3">
        <v>507</v>
      </c>
      <c r="P3988" s="3">
        <v>5</v>
      </c>
      <c r="Q3988" s="3">
        <v>8583.4529204426908</v>
      </c>
      <c r="R3988" s="3">
        <v>3</v>
      </c>
      <c r="S3988" s="3">
        <v>0</v>
      </c>
      <c r="T3988" s="3">
        <v>0</v>
      </c>
      <c r="U3988" s="3">
        <v>500</v>
      </c>
      <c r="V3988" s="3">
        <v>1</v>
      </c>
      <c r="W3988" s="3" t="str">
        <f>IF(Bank_data3[[#This Row],[credit_risk]]=1,"High Risk","Low Risk")</f>
        <v>High Risk</v>
      </c>
      <c r="X3988" s="3" t="str">
        <f t="shared" si="434"/>
        <v>55+</v>
      </c>
      <c r="Y3988" s="3" t="str">
        <f t="shared" si="435"/>
        <v>Middle Income</v>
      </c>
      <c r="Z3988" s="3" t="str">
        <f t="shared" si="436"/>
        <v>Poor</v>
      </c>
      <c r="AA3988" s="27">
        <f t="shared" si="437"/>
        <v>0.13574369173973347</v>
      </c>
      <c r="AB3988" s="3" t="str">
        <f t="shared" si="438"/>
        <v>Medium</v>
      </c>
      <c r="AC3988" s="3" t="str">
        <f t="shared" si="439"/>
        <v>High</v>
      </c>
      <c r="AD3988" s="3" t="str">
        <f t="shared" si="440"/>
        <v>No</v>
      </c>
    </row>
    <row r="3989" spans="1:30" ht="15" customHeight="1" x14ac:dyDescent="0.3">
      <c r="A3989" s="3" t="s">
        <v>4010</v>
      </c>
      <c r="B3989" s="3">
        <v>50</v>
      </c>
      <c r="C3989" s="3" t="s">
        <v>31</v>
      </c>
      <c r="D3989" s="3" t="s">
        <v>26</v>
      </c>
      <c r="E3989" s="3">
        <v>41753.132085322199</v>
      </c>
      <c r="F3989" s="3">
        <v>214</v>
      </c>
      <c r="G3989" s="3">
        <v>320.19759483917602</v>
      </c>
      <c r="H3989" s="3">
        <v>7</v>
      </c>
      <c r="I3989" s="3">
        <v>511.99850448465202</v>
      </c>
      <c r="J3989" s="3">
        <v>46</v>
      </c>
      <c r="K3989" s="3">
        <v>486.10416412912099</v>
      </c>
      <c r="L3989" s="3">
        <v>1</v>
      </c>
      <c r="M3989" s="3">
        <v>4</v>
      </c>
      <c r="N3989" s="3">
        <v>9</v>
      </c>
      <c r="O3989" s="3">
        <v>577</v>
      </c>
      <c r="P3989" s="3">
        <v>4</v>
      </c>
      <c r="Q3989" s="3">
        <v>15642.387395989401</v>
      </c>
      <c r="R3989" s="3">
        <v>5</v>
      </c>
      <c r="S3989" s="3">
        <v>0</v>
      </c>
      <c r="T3989" s="3">
        <v>0</v>
      </c>
      <c r="U3989" s="3">
        <v>8205.43692834178</v>
      </c>
      <c r="V3989" s="3">
        <v>1</v>
      </c>
      <c r="W3989" s="3" t="str">
        <f>IF(Bank_data3[[#This Row],[credit_risk]]=1,"High Risk","Low Risk")</f>
        <v>High Risk</v>
      </c>
      <c r="X3989" s="3" t="str">
        <f t="shared" si="434"/>
        <v>45-54</v>
      </c>
      <c r="Y3989" s="3" t="str">
        <f t="shared" si="435"/>
        <v>Low Income</v>
      </c>
      <c r="Z3989" s="3" t="str">
        <f t="shared" si="436"/>
        <v>Poor</v>
      </c>
      <c r="AA3989" s="27">
        <f t="shared" si="437"/>
        <v>0.37463985609568895</v>
      </c>
      <c r="AB3989" s="3" t="str">
        <f t="shared" si="438"/>
        <v>Low</v>
      </c>
      <c r="AC3989" s="3" t="str">
        <f t="shared" si="439"/>
        <v>Low</v>
      </c>
      <c r="AD3989" s="3" t="str">
        <f t="shared" si="440"/>
        <v>No</v>
      </c>
    </row>
    <row r="3990" spans="1:30" ht="15" customHeight="1" x14ac:dyDescent="0.3">
      <c r="A3990" s="3" t="s">
        <v>4011</v>
      </c>
      <c r="B3990" s="3">
        <v>53</v>
      </c>
      <c r="C3990" s="3" t="s">
        <v>31</v>
      </c>
      <c r="D3990" s="3" t="s">
        <v>33</v>
      </c>
      <c r="E3990" s="3">
        <v>71824.580671316202</v>
      </c>
      <c r="F3990" s="3">
        <v>205</v>
      </c>
      <c r="G3990" s="3">
        <v>1309.60775293541</v>
      </c>
      <c r="H3990" s="3">
        <v>11</v>
      </c>
      <c r="I3990" s="3">
        <v>1252.69940623703</v>
      </c>
      <c r="J3990" s="3">
        <v>49</v>
      </c>
      <c r="K3990" s="3">
        <v>973.758952985983</v>
      </c>
      <c r="L3990" s="3">
        <v>35</v>
      </c>
      <c r="M3990" s="3">
        <v>8</v>
      </c>
      <c r="N3990" s="3">
        <v>2</v>
      </c>
      <c r="O3990" s="3">
        <v>438</v>
      </c>
      <c r="P3990" s="3">
        <v>0</v>
      </c>
      <c r="Q3990" s="3">
        <v>12703.826962381099</v>
      </c>
      <c r="R3990" s="3">
        <v>7</v>
      </c>
      <c r="S3990" s="3">
        <v>0</v>
      </c>
      <c r="T3990" s="3">
        <v>0</v>
      </c>
      <c r="U3990" s="3">
        <v>10719.340819703801</v>
      </c>
      <c r="V3990" s="3">
        <v>1</v>
      </c>
      <c r="W3990" s="3" t="str">
        <f>IF(Bank_data3[[#This Row],[credit_risk]]=1,"High Risk","Low Risk")</f>
        <v>High Risk</v>
      </c>
      <c r="X3990" s="3" t="str">
        <f t="shared" si="434"/>
        <v>45-54</v>
      </c>
      <c r="Y3990" s="3" t="str">
        <f t="shared" si="435"/>
        <v>Middle Income</v>
      </c>
      <c r="Z3990" s="3" t="str">
        <f t="shared" si="436"/>
        <v>Poor</v>
      </c>
      <c r="AA3990" s="27">
        <f t="shared" si="437"/>
        <v>0.17687297083593678</v>
      </c>
      <c r="AB3990" s="3" t="str">
        <f t="shared" si="438"/>
        <v>Medium</v>
      </c>
      <c r="AC3990" s="3" t="str">
        <f t="shared" si="439"/>
        <v>High</v>
      </c>
      <c r="AD3990" s="3" t="str">
        <f t="shared" si="440"/>
        <v>No</v>
      </c>
    </row>
    <row r="3991" spans="1:30" ht="15" customHeight="1" x14ac:dyDescent="0.3">
      <c r="A3991" s="3" t="s">
        <v>4012</v>
      </c>
      <c r="B3991" s="3">
        <v>58</v>
      </c>
      <c r="C3991" s="3" t="s">
        <v>23</v>
      </c>
      <c r="D3991" s="3" t="s">
        <v>26</v>
      </c>
      <c r="E3991" s="3">
        <v>69703.714686384905</v>
      </c>
      <c r="F3991" s="3">
        <v>236</v>
      </c>
      <c r="G3991" s="3">
        <v>1256.8306977690199</v>
      </c>
      <c r="H3991" s="3">
        <v>5</v>
      </c>
      <c r="I3991" s="3">
        <v>459.044930377686</v>
      </c>
      <c r="J3991" s="3">
        <v>6</v>
      </c>
      <c r="K3991" s="3">
        <v>594.30193088011094</v>
      </c>
      <c r="L3991" s="3">
        <v>22</v>
      </c>
      <c r="M3991" s="3">
        <v>5</v>
      </c>
      <c r="N3991" s="3">
        <v>9</v>
      </c>
      <c r="O3991" s="3">
        <v>608</v>
      </c>
      <c r="P3991" s="3">
        <v>4</v>
      </c>
      <c r="Q3991" s="3">
        <v>10093.507122923</v>
      </c>
      <c r="R3991" s="3">
        <v>0</v>
      </c>
      <c r="S3991" s="3">
        <v>0</v>
      </c>
      <c r="T3991" s="3">
        <v>0</v>
      </c>
      <c r="U3991" s="3">
        <v>15064.5707022638</v>
      </c>
      <c r="V3991" s="3">
        <v>0</v>
      </c>
      <c r="W3991" s="3" t="str">
        <f>IF(Bank_data3[[#This Row],[credit_risk]]=1,"High Risk","Low Risk")</f>
        <v>Low Risk</v>
      </c>
      <c r="X3991" s="3" t="str">
        <f t="shared" si="434"/>
        <v>55+</v>
      </c>
      <c r="Y3991" s="3" t="str">
        <f t="shared" si="435"/>
        <v>Middle Income</v>
      </c>
      <c r="Z3991" s="3" t="str">
        <f t="shared" si="436"/>
        <v>Fair</v>
      </c>
      <c r="AA3991" s="27">
        <f t="shared" si="437"/>
        <v>0.14480587108357576</v>
      </c>
      <c r="AB3991" s="3" t="str">
        <f t="shared" si="438"/>
        <v>Medium</v>
      </c>
      <c r="AC3991" s="3" t="str">
        <f t="shared" si="439"/>
        <v>Medium</v>
      </c>
      <c r="AD3991" s="3" t="str">
        <f t="shared" si="440"/>
        <v>No</v>
      </c>
    </row>
    <row r="3992" spans="1:30" ht="15" customHeight="1" x14ac:dyDescent="0.3">
      <c r="A3992" s="3" t="s">
        <v>4013</v>
      </c>
      <c r="B3992" s="3">
        <v>22</v>
      </c>
      <c r="C3992" s="3" t="s">
        <v>28</v>
      </c>
      <c r="D3992" s="3" t="s">
        <v>24</v>
      </c>
      <c r="E3992" s="3">
        <v>48495.8740425285</v>
      </c>
      <c r="F3992" s="3">
        <v>216</v>
      </c>
      <c r="G3992" s="3">
        <v>1993.4214853733799</v>
      </c>
      <c r="H3992" s="3">
        <v>8</v>
      </c>
      <c r="I3992" s="3">
        <v>576.97100568393398</v>
      </c>
      <c r="J3992" s="3">
        <v>46</v>
      </c>
      <c r="K3992" s="3">
        <v>253.26525597618101</v>
      </c>
      <c r="L3992" s="3">
        <v>23</v>
      </c>
      <c r="M3992" s="3">
        <v>1</v>
      </c>
      <c r="N3992" s="3">
        <v>7</v>
      </c>
      <c r="O3992" s="3">
        <v>631</v>
      </c>
      <c r="P3992" s="3">
        <v>5</v>
      </c>
      <c r="Q3992" s="3">
        <v>21577.752878266299</v>
      </c>
      <c r="R3992" s="3">
        <v>0</v>
      </c>
      <c r="S3992" s="3">
        <v>0</v>
      </c>
      <c r="T3992" s="3">
        <v>0</v>
      </c>
      <c r="U3992" s="3">
        <v>4506.9129332087696</v>
      </c>
      <c r="V3992" s="3">
        <v>0</v>
      </c>
      <c r="W3992" s="3" t="str">
        <f>IF(Bank_data3[[#This Row],[credit_risk]]=1,"High Risk","Low Risk")</f>
        <v>Low Risk</v>
      </c>
      <c r="X3992" s="3" t="str">
        <f t="shared" si="434"/>
        <v>18-24</v>
      </c>
      <c r="Y3992" s="3" t="str">
        <f t="shared" si="435"/>
        <v>Low Income</v>
      </c>
      <c r="Z3992" s="3" t="str">
        <f t="shared" si="436"/>
        <v>Fair</v>
      </c>
      <c r="AA3992" s="27">
        <f t="shared" si="437"/>
        <v>0.44493997281796943</v>
      </c>
      <c r="AB3992" s="3" t="str">
        <f t="shared" si="438"/>
        <v>Medium</v>
      </c>
      <c r="AC3992" s="3" t="str">
        <f t="shared" si="439"/>
        <v>Medium</v>
      </c>
      <c r="AD3992" s="3" t="str">
        <f t="shared" si="440"/>
        <v>No</v>
      </c>
    </row>
    <row r="3993" spans="1:30" ht="15" customHeight="1" x14ac:dyDescent="0.3">
      <c r="A3993" s="3" t="s">
        <v>4014</v>
      </c>
      <c r="B3993" s="3">
        <v>27</v>
      </c>
      <c r="C3993" s="3" t="s">
        <v>23</v>
      </c>
      <c r="D3993" s="3" t="s">
        <v>33</v>
      </c>
      <c r="E3993" s="3">
        <v>67661.885913320904</v>
      </c>
      <c r="F3993" s="3">
        <v>111</v>
      </c>
      <c r="G3993" s="3">
        <v>288.88178766200599</v>
      </c>
      <c r="H3993" s="3">
        <v>9</v>
      </c>
      <c r="I3993" s="3">
        <v>603.19528528679098</v>
      </c>
      <c r="J3993" s="3">
        <v>24</v>
      </c>
      <c r="K3993" s="3">
        <v>165.41332972424399</v>
      </c>
      <c r="L3993" s="3">
        <v>31</v>
      </c>
      <c r="M3993" s="3">
        <v>6</v>
      </c>
      <c r="N3993" s="3">
        <v>8</v>
      </c>
      <c r="O3993" s="3">
        <v>467</v>
      </c>
      <c r="P3993" s="3">
        <v>1</v>
      </c>
      <c r="Q3993" s="3">
        <v>10952.710403056501</v>
      </c>
      <c r="R3993" s="3">
        <v>4</v>
      </c>
      <c r="S3993" s="3">
        <v>0</v>
      </c>
      <c r="T3993" s="3">
        <v>0</v>
      </c>
      <c r="U3993" s="3">
        <v>7057.8474785625704</v>
      </c>
      <c r="V3993" s="3">
        <v>1</v>
      </c>
      <c r="W3993" s="3" t="str">
        <f>IF(Bank_data3[[#This Row],[credit_risk]]=1,"High Risk","Low Risk")</f>
        <v>High Risk</v>
      </c>
      <c r="X3993" s="3" t="str">
        <f t="shared" si="434"/>
        <v>25-34</v>
      </c>
      <c r="Y3993" s="3" t="str">
        <f t="shared" si="435"/>
        <v>Middle Income</v>
      </c>
      <c r="Z3993" s="3" t="str">
        <f t="shared" si="436"/>
        <v>Poor</v>
      </c>
      <c r="AA3993" s="27">
        <f t="shared" si="437"/>
        <v>0.16187415197216948</v>
      </c>
      <c r="AB3993" s="3" t="str">
        <f t="shared" si="438"/>
        <v>Low</v>
      </c>
      <c r="AC3993" s="3" t="str">
        <f t="shared" si="439"/>
        <v>High</v>
      </c>
      <c r="AD3993" s="3" t="str">
        <f t="shared" si="440"/>
        <v>No</v>
      </c>
    </row>
    <row r="3994" spans="1:30" ht="15" customHeight="1" x14ac:dyDescent="0.3">
      <c r="A3994" s="3" t="s">
        <v>4015</v>
      </c>
      <c r="B3994" s="3">
        <v>42</v>
      </c>
      <c r="C3994" s="3" t="s">
        <v>23</v>
      </c>
      <c r="D3994" s="3" t="s">
        <v>33</v>
      </c>
      <c r="E3994" s="3">
        <v>10000</v>
      </c>
      <c r="F3994" s="3">
        <v>202</v>
      </c>
      <c r="G3994" s="3">
        <v>1998.6742038382299</v>
      </c>
      <c r="H3994" s="3">
        <v>9</v>
      </c>
      <c r="I3994" s="3">
        <v>1060.3385612216</v>
      </c>
      <c r="J3994" s="3">
        <v>36</v>
      </c>
      <c r="K3994" s="3">
        <v>583.14295779114298</v>
      </c>
      <c r="L3994" s="3">
        <v>50</v>
      </c>
      <c r="M3994" s="3">
        <v>16</v>
      </c>
      <c r="N3994" s="3">
        <v>5</v>
      </c>
      <c r="O3994" s="3">
        <v>846</v>
      </c>
      <c r="P3994" s="3">
        <v>3</v>
      </c>
      <c r="Q3994" s="3">
        <v>21061.2309581263</v>
      </c>
      <c r="R3994" s="3">
        <v>0</v>
      </c>
      <c r="S3994" s="3">
        <v>0</v>
      </c>
      <c r="T3994" s="3">
        <v>0</v>
      </c>
      <c r="U3994" s="3">
        <v>6096.3895678118897</v>
      </c>
      <c r="V3994" s="3">
        <v>0</v>
      </c>
      <c r="W3994" s="3" t="str">
        <f>IF(Bank_data3[[#This Row],[credit_risk]]=1,"High Risk","Low Risk")</f>
        <v>Low Risk</v>
      </c>
      <c r="X3994" s="3" t="str">
        <f t="shared" si="434"/>
        <v>35-44</v>
      </c>
      <c r="Y3994" s="3" t="str">
        <f t="shared" si="435"/>
        <v>Low Income</v>
      </c>
      <c r="Z3994" s="3" t="str">
        <f t="shared" si="436"/>
        <v>Excellent</v>
      </c>
      <c r="AA3994" s="27">
        <f t="shared" si="437"/>
        <v>2.10612309581263</v>
      </c>
      <c r="AB3994" s="3" t="str">
        <f t="shared" si="438"/>
        <v>Medium</v>
      </c>
      <c r="AC3994" s="3" t="str">
        <f t="shared" si="439"/>
        <v>High</v>
      </c>
      <c r="AD3994" s="3" t="str">
        <f t="shared" si="440"/>
        <v>No</v>
      </c>
    </row>
    <row r="3995" spans="1:30" ht="15" customHeight="1" x14ac:dyDescent="0.3">
      <c r="A3995" s="3" t="s">
        <v>4016</v>
      </c>
      <c r="B3995" s="3">
        <v>33</v>
      </c>
      <c r="C3995" s="3" t="s">
        <v>28</v>
      </c>
      <c r="D3995" s="3" t="s">
        <v>33</v>
      </c>
      <c r="E3995" s="3">
        <v>74436.587766983197</v>
      </c>
      <c r="F3995" s="3">
        <v>30</v>
      </c>
      <c r="G3995" s="3">
        <v>868.66549013697704</v>
      </c>
      <c r="H3995" s="3">
        <v>9</v>
      </c>
      <c r="I3995" s="3">
        <v>518.27227149022997</v>
      </c>
      <c r="J3995" s="3">
        <v>22</v>
      </c>
      <c r="K3995" s="3">
        <v>446.30410553612302</v>
      </c>
      <c r="L3995" s="3">
        <v>45</v>
      </c>
      <c r="M3995" s="3">
        <v>11</v>
      </c>
      <c r="N3995" s="3">
        <v>2</v>
      </c>
      <c r="O3995" s="3">
        <v>342</v>
      </c>
      <c r="P3995" s="3">
        <v>3</v>
      </c>
      <c r="Q3995" s="3">
        <v>9954.3790899467294</v>
      </c>
      <c r="R3995" s="3">
        <v>2</v>
      </c>
      <c r="S3995" s="3">
        <v>0</v>
      </c>
      <c r="T3995" s="3">
        <v>0</v>
      </c>
      <c r="U3995" s="3">
        <v>11219.534868869099</v>
      </c>
      <c r="V3995" s="3">
        <v>1</v>
      </c>
      <c r="W3995" s="3" t="str">
        <f>IF(Bank_data3[[#This Row],[credit_risk]]=1,"High Risk","Low Risk")</f>
        <v>High Risk</v>
      </c>
      <c r="X3995" s="3" t="str">
        <f t="shared" si="434"/>
        <v>25-34</v>
      </c>
      <c r="Y3995" s="3" t="str">
        <f t="shared" si="435"/>
        <v>Middle Income</v>
      </c>
      <c r="Z3995" s="3" t="str">
        <f t="shared" si="436"/>
        <v>Poor</v>
      </c>
      <c r="AA3995" s="27">
        <f t="shared" si="437"/>
        <v>0.13372965350195776</v>
      </c>
      <c r="AB3995" s="3" t="str">
        <f t="shared" si="438"/>
        <v>Low</v>
      </c>
      <c r="AC3995" s="3" t="str">
        <f t="shared" si="439"/>
        <v>High</v>
      </c>
      <c r="AD3995" s="3" t="str">
        <f t="shared" si="440"/>
        <v>No</v>
      </c>
    </row>
    <row r="3996" spans="1:30" ht="15" customHeight="1" x14ac:dyDescent="0.3">
      <c r="A3996" s="3" t="s">
        <v>4017</v>
      </c>
      <c r="B3996" s="3">
        <v>46</v>
      </c>
      <c r="C3996" s="3" t="s">
        <v>23</v>
      </c>
      <c r="D3996" s="3" t="s">
        <v>33</v>
      </c>
      <c r="E3996" s="3">
        <v>65957.158437359496</v>
      </c>
      <c r="F3996" s="3">
        <v>175</v>
      </c>
      <c r="G3996" s="3">
        <v>477.19079898223299</v>
      </c>
      <c r="H3996" s="3">
        <v>9</v>
      </c>
      <c r="I3996" s="3">
        <v>170.00820035333101</v>
      </c>
      <c r="J3996" s="3">
        <v>10</v>
      </c>
      <c r="K3996" s="3">
        <v>211.057999890057</v>
      </c>
      <c r="L3996" s="3">
        <v>12</v>
      </c>
      <c r="M3996" s="3">
        <v>0</v>
      </c>
      <c r="N3996" s="3">
        <v>7</v>
      </c>
      <c r="O3996" s="3">
        <v>570</v>
      </c>
      <c r="P3996" s="3">
        <v>4</v>
      </c>
      <c r="Q3996" s="3">
        <v>11232.927589480199</v>
      </c>
      <c r="R3996" s="3">
        <v>4</v>
      </c>
      <c r="S3996" s="3">
        <v>0</v>
      </c>
      <c r="T3996" s="3">
        <v>1</v>
      </c>
      <c r="U3996" s="3">
        <v>3110.42011326586</v>
      </c>
      <c r="V3996" s="3">
        <v>1</v>
      </c>
      <c r="W3996" s="3" t="str">
        <f>IF(Bank_data3[[#This Row],[credit_risk]]=1,"High Risk","Low Risk")</f>
        <v>High Risk</v>
      </c>
      <c r="X3996" s="3" t="str">
        <f t="shared" si="434"/>
        <v>45-54</v>
      </c>
      <c r="Y3996" s="3" t="str">
        <f t="shared" si="435"/>
        <v>Middle Income</v>
      </c>
      <c r="Z3996" s="3" t="str">
        <f t="shared" si="436"/>
        <v>Poor</v>
      </c>
      <c r="AA3996" s="27">
        <f t="shared" si="437"/>
        <v>0.17030642094971812</v>
      </c>
      <c r="AB3996" s="3" t="str">
        <f t="shared" si="438"/>
        <v>Low</v>
      </c>
      <c r="AC3996" s="3" t="str">
        <f t="shared" si="439"/>
        <v>Medium</v>
      </c>
      <c r="AD3996" s="3" t="str">
        <f t="shared" si="440"/>
        <v>No</v>
      </c>
    </row>
    <row r="3997" spans="1:30" ht="15" customHeight="1" x14ac:dyDescent="0.3">
      <c r="A3997" s="3" t="s">
        <v>4018</v>
      </c>
      <c r="B3997" s="3">
        <v>48</v>
      </c>
      <c r="C3997" s="3" t="s">
        <v>28</v>
      </c>
      <c r="D3997" s="3" t="s">
        <v>33</v>
      </c>
      <c r="E3997" s="3">
        <v>30421.8014948374</v>
      </c>
      <c r="F3997" s="3">
        <v>171</v>
      </c>
      <c r="G3997" s="3">
        <v>1342.8866081092699</v>
      </c>
      <c r="H3997" s="3">
        <v>3</v>
      </c>
      <c r="I3997" s="3">
        <v>1180.8135925166</v>
      </c>
      <c r="J3997" s="3">
        <v>45</v>
      </c>
      <c r="K3997" s="3">
        <v>460.60730795987899</v>
      </c>
      <c r="L3997" s="3">
        <v>13</v>
      </c>
      <c r="M3997" s="3">
        <v>14</v>
      </c>
      <c r="N3997" s="3">
        <v>2</v>
      </c>
      <c r="O3997" s="3">
        <v>599</v>
      </c>
      <c r="P3997" s="3">
        <v>1</v>
      </c>
      <c r="Q3997" s="3">
        <v>10603.679229592601</v>
      </c>
      <c r="R3997" s="3">
        <v>5</v>
      </c>
      <c r="S3997" s="3">
        <v>0</v>
      </c>
      <c r="T3997" s="3">
        <v>0</v>
      </c>
      <c r="U3997" s="3">
        <v>14372.1236392912</v>
      </c>
      <c r="V3997" s="3">
        <v>1</v>
      </c>
      <c r="W3997" s="3" t="str">
        <f>IF(Bank_data3[[#This Row],[credit_risk]]=1,"High Risk","Low Risk")</f>
        <v>High Risk</v>
      </c>
      <c r="X3997" s="3" t="str">
        <f t="shared" si="434"/>
        <v>45-54</v>
      </c>
      <c r="Y3997" s="3" t="str">
        <f t="shared" si="435"/>
        <v>Low Income</v>
      </c>
      <c r="Z3997" s="3" t="str">
        <f t="shared" si="436"/>
        <v>Fair</v>
      </c>
      <c r="AA3997" s="27">
        <f t="shared" si="437"/>
        <v>0.3485552698577713</v>
      </c>
      <c r="AB3997" s="3" t="str">
        <f t="shared" si="438"/>
        <v>Medium</v>
      </c>
      <c r="AC3997" s="3" t="str">
        <f t="shared" si="439"/>
        <v>Medium</v>
      </c>
      <c r="AD3997" s="3" t="str">
        <f t="shared" si="440"/>
        <v>No</v>
      </c>
    </row>
    <row r="3998" spans="1:30" ht="15" customHeight="1" x14ac:dyDescent="0.3">
      <c r="A3998" s="3" t="s">
        <v>4019</v>
      </c>
      <c r="B3998" s="3">
        <v>58</v>
      </c>
      <c r="C3998" s="3" t="s">
        <v>23</v>
      </c>
      <c r="D3998" s="3" t="s">
        <v>33</v>
      </c>
      <c r="E3998" s="3">
        <v>54533.846481671397</v>
      </c>
      <c r="F3998" s="3">
        <v>96</v>
      </c>
      <c r="G3998" s="3">
        <v>2102.1944873800699</v>
      </c>
      <c r="H3998" s="3">
        <v>1</v>
      </c>
      <c r="I3998" s="3">
        <v>644.46480021305297</v>
      </c>
      <c r="J3998" s="3">
        <v>7</v>
      </c>
      <c r="K3998" s="3">
        <v>362.26579793572699</v>
      </c>
      <c r="L3998" s="3">
        <v>16</v>
      </c>
      <c r="M3998" s="3">
        <v>10</v>
      </c>
      <c r="N3998" s="3">
        <v>6</v>
      </c>
      <c r="O3998" s="3">
        <v>341</v>
      </c>
      <c r="P3998" s="3">
        <v>5</v>
      </c>
      <c r="Q3998" s="3">
        <v>18298.278191001002</v>
      </c>
      <c r="R3998" s="3">
        <v>0</v>
      </c>
      <c r="S3998" s="3">
        <v>0</v>
      </c>
      <c r="T3998" s="3">
        <v>0</v>
      </c>
      <c r="U3998" s="3">
        <v>10552.2438153614</v>
      </c>
      <c r="V3998" s="3">
        <v>1</v>
      </c>
      <c r="W3998" s="3" t="str">
        <f>IF(Bank_data3[[#This Row],[credit_risk]]=1,"High Risk","Low Risk")</f>
        <v>High Risk</v>
      </c>
      <c r="X3998" s="3" t="str">
        <f t="shared" si="434"/>
        <v>55+</v>
      </c>
      <c r="Y3998" s="3" t="str">
        <f t="shared" si="435"/>
        <v>Middle Income</v>
      </c>
      <c r="Z3998" s="3" t="str">
        <f t="shared" si="436"/>
        <v>Poor</v>
      </c>
      <c r="AA3998" s="27">
        <f t="shared" si="437"/>
        <v>0.33553984124613284</v>
      </c>
      <c r="AB3998" s="3" t="str">
        <f t="shared" si="438"/>
        <v>Medium</v>
      </c>
      <c r="AC3998" s="3" t="str">
        <f t="shared" si="439"/>
        <v>Medium</v>
      </c>
      <c r="AD3998" s="3" t="str">
        <f t="shared" si="440"/>
        <v>No</v>
      </c>
    </row>
    <row r="3999" spans="1:30" ht="15" customHeight="1" x14ac:dyDescent="0.3">
      <c r="A3999" s="3" t="s">
        <v>4020</v>
      </c>
      <c r="B3999" s="3">
        <v>58</v>
      </c>
      <c r="C3999" s="3" t="s">
        <v>28</v>
      </c>
      <c r="D3999" s="3" t="s">
        <v>24</v>
      </c>
      <c r="E3999" s="3">
        <v>13526.896795389701</v>
      </c>
      <c r="F3999" s="3">
        <v>227</v>
      </c>
      <c r="G3999" s="3">
        <v>1112.6323057469899</v>
      </c>
      <c r="H3999" s="3">
        <v>11</v>
      </c>
      <c r="I3999" s="3">
        <v>426.02232874682198</v>
      </c>
      <c r="J3999" s="3">
        <v>35</v>
      </c>
      <c r="K3999" s="3">
        <v>389.04097307078803</v>
      </c>
      <c r="L3999" s="3">
        <v>15</v>
      </c>
      <c r="M3999" s="3">
        <v>9</v>
      </c>
      <c r="N3999" s="3">
        <v>1</v>
      </c>
      <c r="O3999" s="3">
        <v>896</v>
      </c>
      <c r="P3999" s="3">
        <v>4</v>
      </c>
      <c r="Q3999" s="3">
        <v>6812.28543626996</v>
      </c>
      <c r="R3999" s="3">
        <v>3</v>
      </c>
      <c r="S3999" s="3">
        <v>0</v>
      </c>
      <c r="T3999" s="3">
        <v>0</v>
      </c>
      <c r="U3999" s="3">
        <v>2425.9120411563099</v>
      </c>
      <c r="V3999" s="3">
        <v>0</v>
      </c>
      <c r="W3999" s="3" t="str">
        <f>IF(Bank_data3[[#This Row],[credit_risk]]=1,"High Risk","Low Risk")</f>
        <v>Low Risk</v>
      </c>
      <c r="X3999" s="3" t="str">
        <f t="shared" si="434"/>
        <v>55+</v>
      </c>
      <c r="Y3999" s="3" t="str">
        <f t="shared" si="435"/>
        <v>Low Income</v>
      </c>
      <c r="Z3999" s="3" t="str">
        <f t="shared" si="436"/>
        <v>Excellent</v>
      </c>
      <c r="AA3999" s="27">
        <f t="shared" si="437"/>
        <v>0.50361036528287506</v>
      </c>
      <c r="AB3999" s="3" t="str">
        <f t="shared" si="438"/>
        <v>Medium</v>
      </c>
      <c r="AC3999" s="3" t="str">
        <f t="shared" si="439"/>
        <v>Medium</v>
      </c>
      <c r="AD3999" s="3" t="str">
        <f t="shared" si="440"/>
        <v>No</v>
      </c>
    </row>
    <row r="4000" spans="1:30" ht="15" customHeight="1" x14ac:dyDescent="0.3">
      <c r="A4000" s="3" t="s">
        <v>4021</v>
      </c>
      <c r="B4000" s="3">
        <v>20</v>
      </c>
      <c r="C4000" s="3" t="s">
        <v>28</v>
      </c>
      <c r="D4000" s="3" t="s">
        <v>24</v>
      </c>
      <c r="E4000" s="3">
        <v>36258.374608587903</v>
      </c>
      <c r="F4000" s="3">
        <v>227</v>
      </c>
      <c r="G4000" s="3">
        <v>1911.1247436298099</v>
      </c>
      <c r="H4000" s="3">
        <v>8</v>
      </c>
      <c r="I4000" s="3">
        <v>535.79950637911099</v>
      </c>
      <c r="J4000" s="3">
        <v>41</v>
      </c>
      <c r="K4000" s="3">
        <v>839.33371333500702</v>
      </c>
      <c r="L4000" s="3">
        <v>31</v>
      </c>
      <c r="M4000" s="3">
        <v>15</v>
      </c>
      <c r="N4000" s="3">
        <v>5</v>
      </c>
      <c r="O4000" s="3">
        <v>815</v>
      </c>
      <c r="P4000" s="3">
        <v>2</v>
      </c>
      <c r="Q4000" s="3">
        <v>14768.8048633218</v>
      </c>
      <c r="R4000" s="3">
        <v>3</v>
      </c>
      <c r="S4000" s="3">
        <v>0</v>
      </c>
      <c r="T4000" s="3">
        <v>0</v>
      </c>
      <c r="U4000" s="3">
        <v>6748.1401365780202</v>
      </c>
      <c r="V4000" s="3">
        <v>0</v>
      </c>
      <c r="W4000" s="3" t="str">
        <f>IF(Bank_data3[[#This Row],[credit_risk]]=1,"High Risk","Low Risk")</f>
        <v>Low Risk</v>
      </c>
      <c r="X4000" s="3" t="str">
        <f t="shared" si="434"/>
        <v>18-24</v>
      </c>
      <c r="Y4000" s="3" t="str">
        <f t="shared" si="435"/>
        <v>Low Income</v>
      </c>
      <c r="Z4000" s="3" t="str">
        <f t="shared" si="436"/>
        <v>Excellent</v>
      </c>
      <c r="AA4000" s="27">
        <f t="shared" si="437"/>
        <v>0.4073212057283937</v>
      </c>
      <c r="AB4000" s="3" t="str">
        <f t="shared" si="438"/>
        <v>Medium</v>
      </c>
      <c r="AC4000" s="3" t="str">
        <f t="shared" si="439"/>
        <v>High</v>
      </c>
      <c r="AD4000" s="3" t="str">
        <f t="shared" si="440"/>
        <v>No</v>
      </c>
    </row>
    <row r="4001" spans="1:30" ht="15" customHeight="1" x14ac:dyDescent="0.3">
      <c r="A4001" s="3" t="s">
        <v>4022</v>
      </c>
      <c r="B4001" s="3">
        <v>36</v>
      </c>
      <c r="C4001" s="3" t="s">
        <v>28</v>
      </c>
      <c r="D4001" s="3" t="s">
        <v>26</v>
      </c>
      <c r="E4001" s="3">
        <v>69721.508085483394</v>
      </c>
      <c r="F4001" s="3">
        <v>120</v>
      </c>
      <c r="G4001" s="3">
        <v>1723.1251205106901</v>
      </c>
      <c r="H4001" s="3">
        <v>10</v>
      </c>
      <c r="I4001" s="3">
        <v>1400.8669622145201</v>
      </c>
      <c r="J4001" s="3">
        <v>38</v>
      </c>
      <c r="K4001" s="3">
        <v>679.476483929182</v>
      </c>
      <c r="L4001" s="3">
        <v>78</v>
      </c>
      <c r="M4001" s="3">
        <v>8</v>
      </c>
      <c r="N4001" s="3">
        <v>7</v>
      </c>
      <c r="O4001" s="3">
        <v>626</v>
      </c>
      <c r="P4001" s="3">
        <v>3</v>
      </c>
      <c r="Q4001" s="3">
        <v>14372.4225003262</v>
      </c>
      <c r="R4001" s="3">
        <v>6</v>
      </c>
      <c r="S4001" s="3">
        <v>1</v>
      </c>
      <c r="T4001" s="3">
        <v>0</v>
      </c>
      <c r="U4001" s="3">
        <v>8723.6226319443904</v>
      </c>
      <c r="V4001" s="3">
        <v>1</v>
      </c>
      <c r="W4001" s="3" t="str">
        <f>IF(Bank_data3[[#This Row],[credit_risk]]=1,"High Risk","Low Risk")</f>
        <v>High Risk</v>
      </c>
      <c r="X4001" s="3" t="str">
        <f t="shared" si="434"/>
        <v>35-44</v>
      </c>
      <c r="Y4001" s="3" t="str">
        <f t="shared" si="435"/>
        <v>Middle Income</v>
      </c>
      <c r="Z4001" s="3" t="str">
        <f t="shared" si="436"/>
        <v>Fair</v>
      </c>
      <c r="AA4001" s="27">
        <f t="shared" si="437"/>
        <v>0.20614044209578219</v>
      </c>
      <c r="AB4001" s="3" t="str">
        <f t="shared" si="438"/>
        <v>Medium</v>
      </c>
      <c r="AC4001" s="3" t="str">
        <f t="shared" si="439"/>
        <v>High</v>
      </c>
      <c r="AD4001" s="3" t="str">
        <f t="shared" si="440"/>
        <v>No</v>
      </c>
    </row>
    <row r="4002" spans="1:30" ht="15" customHeight="1" x14ac:dyDescent="0.3">
      <c r="A4002" s="3" t="s">
        <v>4023</v>
      </c>
      <c r="B4002" s="3">
        <v>60</v>
      </c>
      <c r="C4002" s="3" t="s">
        <v>31</v>
      </c>
      <c r="D4002" s="3" t="s">
        <v>33</v>
      </c>
      <c r="E4002" s="3">
        <v>49768.949148707303</v>
      </c>
      <c r="F4002" s="3">
        <v>166</v>
      </c>
      <c r="G4002" s="3">
        <v>4007.7322651396998</v>
      </c>
      <c r="H4002" s="3">
        <v>2</v>
      </c>
      <c r="I4002" s="3">
        <v>570.03470595448096</v>
      </c>
      <c r="J4002" s="3">
        <v>0</v>
      </c>
      <c r="K4002" s="3">
        <v>761.91680139154698</v>
      </c>
      <c r="L4002" s="3">
        <v>11</v>
      </c>
      <c r="M4002" s="3">
        <v>11</v>
      </c>
      <c r="N4002" s="3">
        <v>2</v>
      </c>
      <c r="O4002" s="3">
        <v>584</v>
      </c>
      <c r="P4002" s="3">
        <v>3</v>
      </c>
      <c r="Q4002" s="3">
        <v>14407.269042743799</v>
      </c>
      <c r="R4002" s="3">
        <v>2</v>
      </c>
      <c r="S4002" s="3">
        <v>0</v>
      </c>
      <c r="T4002" s="3">
        <v>0</v>
      </c>
      <c r="U4002" s="3">
        <v>4731.6552813697099</v>
      </c>
      <c r="V4002" s="3">
        <v>0</v>
      </c>
      <c r="W4002" s="3" t="str">
        <f>IF(Bank_data3[[#This Row],[credit_risk]]=1,"High Risk","Low Risk")</f>
        <v>Low Risk</v>
      </c>
      <c r="X4002" s="3" t="str">
        <f t="shared" si="434"/>
        <v>55+</v>
      </c>
      <c r="Y4002" s="3" t="str">
        <f t="shared" si="435"/>
        <v>Low Income</v>
      </c>
      <c r="Z4002" s="3" t="str">
        <f t="shared" si="436"/>
        <v>Fair</v>
      </c>
      <c r="AA4002" s="27">
        <f t="shared" si="437"/>
        <v>0.28948308712919674</v>
      </c>
      <c r="AB4002" s="3" t="str">
        <f t="shared" si="438"/>
        <v>Medium</v>
      </c>
      <c r="AC4002" s="3" t="str">
        <f t="shared" si="439"/>
        <v>Medium</v>
      </c>
      <c r="AD4002" s="3" t="str">
        <f t="shared" si="440"/>
        <v>No</v>
      </c>
    </row>
    <row r="4003" spans="1:30" ht="15" customHeight="1" x14ac:dyDescent="0.3">
      <c r="A4003" s="3" t="s">
        <v>4024</v>
      </c>
      <c r="B4003" s="3">
        <v>49</v>
      </c>
      <c r="C4003" s="3" t="s">
        <v>23</v>
      </c>
      <c r="D4003" s="3" t="s">
        <v>26</v>
      </c>
      <c r="E4003" s="3">
        <v>48772.346494576101</v>
      </c>
      <c r="F4003" s="3">
        <v>93</v>
      </c>
      <c r="G4003" s="3">
        <v>1249.9315120799399</v>
      </c>
      <c r="H4003" s="3">
        <v>10</v>
      </c>
      <c r="I4003" s="3">
        <v>756.82116311808397</v>
      </c>
      <c r="J4003" s="3">
        <v>43</v>
      </c>
      <c r="K4003" s="3">
        <v>929.24537887637996</v>
      </c>
      <c r="L4003" s="3">
        <v>2</v>
      </c>
      <c r="M4003" s="3">
        <v>14</v>
      </c>
      <c r="N4003" s="3">
        <v>8</v>
      </c>
      <c r="O4003" s="3">
        <v>561</v>
      </c>
      <c r="P4003" s="3">
        <v>2</v>
      </c>
      <c r="Q4003" s="3">
        <v>24294.204691577099</v>
      </c>
      <c r="R4003" s="3">
        <v>4</v>
      </c>
      <c r="S4003" s="3">
        <v>0</v>
      </c>
      <c r="T4003" s="3">
        <v>0</v>
      </c>
      <c r="U4003" s="3">
        <v>4763.0827444575898</v>
      </c>
      <c r="V4003" s="3">
        <v>1</v>
      </c>
      <c r="W4003" s="3" t="str">
        <f>IF(Bank_data3[[#This Row],[credit_risk]]=1,"High Risk","Low Risk")</f>
        <v>High Risk</v>
      </c>
      <c r="X4003" s="3" t="str">
        <f t="shared" si="434"/>
        <v>45-54</v>
      </c>
      <c r="Y4003" s="3" t="str">
        <f t="shared" si="435"/>
        <v>Low Income</v>
      </c>
      <c r="Z4003" s="3" t="str">
        <f t="shared" si="436"/>
        <v>Poor</v>
      </c>
      <c r="AA4003" s="27">
        <f t="shared" si="437"/>
        <v>0.4981143298955038</v>
      </c>
      <c r="AB4003" s="3" t="str">
        <f t="shared" si="438"/>
        <v>Medium</v>
      </c>
      <c r="AC4003" s="3" t="str">
        <f t="shared" si="439"/>
        <v>Low</v>
      </c>
      <c r="AD4003" s="3" t="str">
        <f t="shared" si="440"/>
        <v>No</v>
      </c>
    </row>
    <row r="4004" spans="1:30" ht="15" customHeight="1" x14ac:dyDescent="0.3">
      <c r="A4004" s="3" t="s">
        <v>4025</v>
      </c>
      <c r="B4004" s="3">
        <v>32</v>
      </c>
      <c r="C4004" s="3" t="s">
        <v>31</v>
      </c>
      <c r="D4004" s="3" t="s">
        <v>26</v>
      </c>
      <c r="E4004" s="3">
        <v>50814.071431638004</v>
      </c>
      <c r="F4004" s="3">
        <v>86</v>
      </c>
      <c r="G4004" s="3">
        <v>1366.80756351226</v>
      </c>
      <c r="H4004" s="3">
        <v>6</v>
      </c>
      <c r="I4004" s="3">
        <v>643.57857319989398</v>
      </c>
      <c r="J4004" s="3">
        <v>12</v>
      </c>
      <c r="K4004" s="3">
        <v>531.25415321699904</v>
      </c>
      <c r="L4004" s="3">
        <v>74</v>
      </c>
      <c r="M4004" s="3">
        <v>15</v>
      </c>
      <c r="N4004" s="3">
        <v>8</v>
      </c>
      <c r="O4004" s="3">
        <v>554</v>
      </c>
      <c r="P4004" s="3">
        <v>0</v>
      </c>
      <c r="Q4004" s="3">
        <v>10725.019732791199</v>
      </c>
      <c r="R4004" s="3">
        <v>4</v>
      </c>
      <c r="S4004" s="3">
        <v>0</v>
      </c>
      <c r="T4004" s="3">
        <v>0</v>
      </c>
      <c r="U4004" s="3">
        <v>4960.1531834357502</v>
      </c>
      <c r="V4004" s="3">
        <v>1</v>
      </c>
      <c r="W4004" s="3" t="str">
        <f>IF(Bank_data3[[#This Row],[credit_risk]]=1,"High Risk","Low Risk")</f>
        <v>High Risk</v>
      </c>
      <c r="X4004" s="3" t="str">
        <f t="shared" si="434"/>
        <v>25-34</v>
      </c>
      <c r="Y4004" s="3" t="str">
        <f t="shared" si="435"/>
        <v>Middle Income</v>
      </c>
      <c r="Z4004" s="3" t="str">
        <f t="shared" si="436"/>
        <v>Poor</v>
      </c>
      <c r="AA4004" s="27">
        <f t="shared" si="437"/>
        <v>0.211063971664226</v>
      </c>
      <c r="AB4004" s="3" t="str">
        <f t="shared" si="438"/>
        <v>Medium</v>
      </c>
      <c r="AC4004" s="3" t="str">
        <f t="shared" si="439"/>
        <v>High</v>
      </c>
      <c r="AD4004" s="3" t="str">
        <f t="shared" si="440"/>
        <v>No</v>
      </c>
    </row>
    <row r="4005" spans="1:30" ht="15" customHeight="1" x14ac:dyDescent="0.3">
      <c r="A4005" s="3" t="s">
        <v>4026</v>
      </c>
      <c r="B4005" s="3">
        <v>40</v>
      </c>
      <c r="C4005" s="3" t="s">
        <v>23</v>
      </c>
      <c r="D4005" s="3" t="s">
        <v>24</v>
      </c>
      <c r="E4005" s="3">
        <v>48714.2663677249</v>
      </c>
      <c r="F4005" s="3">
        <v>35</v>
      </c>
      <c r="G4005" s="3">
        <v>2386.33803801354</v>
      </c>
      <c r="H4005" s="3">
        <v>3</v>
      </c>
      <c r="I4005" s="3">
        <v>368.56810979818499</v>
      </c>
      <c r="J4005" s="3">
        <v>15</v>
      </c>
      <c r="K4005" s="3">
        <v>563.10714586410904</v>
      </c>
      <c r="L4005" s="3">
        <v>52</v>
      </c>
      <c r="M4005" s="3">
        <v>0</v>
      </c>
      <c r="N4005" s="3">
        <v>2</v>
      </c>
      <c r="O4005" s="3">
        <v>493</v>
      </c>
      <c r="P4005" s="3">
        <v>5</v>
      </c>
      <c r="Q4005" s="3">
        <v>28392.215399581899</v>
      </c>
      <c r="R4005" s="3">
        <v>7</v>
      </c>
      <c r="S4005" s="3">
        <v>0</v>
      </c>
      <c r="T4005" s="3">
        <v>0</v>
      </c>
      <c r="U4005" s="3">
        <v>4853.4502091501199</v>
      </c>
      <c r="V4005" s="3">
        <v>1</v>
      </c>
      <c r="W4005" s="3" t="str">
        <f>IF(Bank_data3[[#This Row],[credit_risk]]=1,"High Risk","Low Risk")</f>
        <v>High Risk</v>
      </c>
      <c r="X4005" s="3" t="str">
        <f t="shared" si="434"/>
        <v>35-44</v>
      </c>
      <c r="Y4005" s="3" t="str">
        <f t="shared" si="435"/>
        <v>Low Income</v>
      </c>
      <c r="Z4005" s="3" t="str">
        <f t="shared" si="436"/>
        <v>Poor</v>
      </c>
      <c r="AA4005" s="27">
        <f t="shared" si="437"/>
        <v>0.58283163263221893</v>
      </c>
      <c r="AB4005" s="3" t="str">
        <f t="shared" si="438"/>
        <v>Medium</v>
      </c>
      <c r="AC4005" s="3" t="str">
        <f t="shared" si="439"/>
        <v>High</v>
      </c>
      <c r="AD4005" s="3" t="str">
        <f t="shared" si="440"/>
        <v>No</v>
      </c>
    </row>
    <row r="4006" spans="1:30" ht="15" customHeight="1" x14ac:dyDescent="0.3">
      <c r="A4006" s="3" t="s">
        <v>4027</v>
      </c>
      <c r="B4006" s="3">
        <v>38</v>
      </c>
      <c r="C4006" s="3" t="s">
        <v>23</v>
      </c>
      <c r="D4006" s="3" t="s">
        <v>26</v>
      </c>
      <c r="E4006" s="3">
        <v>67774.814905437102</v>
      </c>
      <c r="F4006" s="3">
        <v>27</v>
      </c>
      <c r="G4006" s="3">
        <v>1458.6309604298599</v>
      </c>
      <c r="H4006" s="3">
        <v>11</v>
      </c>
      <c r="I4006" s="3">
        <v>540.04850321356298</v>
      </c>
      <c r="J4006" s="3">
        <v>45</v>
      </c>
      <c r="K4006" s="3">
        <v>581.65142467512305</v>
      </c>
      <c r="L4006" s="3">
        <v>42</v>
      </c>
      <c r="M4006" s="3">
        <v>5</v>
      </c>
      <c r="N4006" s="3">
        <v>2</v>
      </c>
      <c r="O4006" s="3">
        <v>380</v>
      </c>
      <c r="P4006" s="3">
        <v>3</v>
      </c>
      <c r="Q4006" s="3">
        <v>18728.584265630601</v>
      </c>
      <c r="R4006" s="3">
        <v>0</v>
      </c>
      <c r="S4006" s="3">
        <v>1</v>
      </c>
      <c r="T4006" s="3">
        <v>0</v>
      </c>
      <c r="U4006" s="3">
        <v>500</v>
      </c>
      <c r="V4006" s="3">
        <v>1</v>
      </c>
      <c r="W4006" s="3" t="str">
        <f>IF(Bank_data3[[#This Row],[credit_risk]]=1,"High Risk","Low Risk")</f>
        <v>High Risk</v>
      </c>
      <c r="X4006" s="3" t="str">
        <f t="shared" si="434"/>
        <v>35-44</v>
      </c>
      <c r="Y4006" s="3" t="str">
        <f t="shared" si="435"/>
        <v>Middle Income</v>
      </c>
      <c r="Z4006" s="3" t="str">
        <f t="shared" si="436"/>
        <v>Poor</v>
      </c>
      <c r="AA4006" s="27">
        <f t="shared" si="437"/>
        <v>0.27633545427990741</v>
      </c>
      <c r="AB4006" s="3" t="str">
        <f t="shared" si="438"/>
        <v>Medium</v>
      </c>
      <c r="AC4006" s="3" t="str">
        <f t="shared" si="439"/>
        <v>High</v>
      </c>
      <c r="AD4006" s="3" t="str">
        <f t="shared" si="440"/>
        <v>No</v>
      </c>
    </row>
    <row r="4007" spans="1:30" ht="15" customHeight="1" x14ac:dyDescent="0.3">
      <c r="A4007" s="3" t="s">
        <v>4028</v>
      </c>
      <c r="B4007" s="3">
        <v>38</v>
      </c>
      <c r="C4007" s="3" t="s">
        <v>23</v>
      </c>
      <c r="D4007" s="3" t="s">
        <v>24</v>
      </c>
      <c r="E4007" s="3">
        <v>38858.186939938503</v>
      </c>
      <c r="F4007" s="3">
        <v>238</v>
      </c>
      <c r="G4007" s="3">
        <v>1700.78909486459</v>
      </c>
      <c r="H4007" s="3">
        <v>11</v>
      </c>
      <c r="I4007" s="3">
        <v>344.61205754772698</v>
      </c>
      <c r="J4007" s="3">
        <v>12</v>
      </c>
      <c r="K4007" s="3">
        <v>777.41125988735303</v>
      </c>
      <c r="L4007" s="3">
        <v>4</v>
      </c>
      <c r="M4007" s="3">
        <v>12</v>
      </c>
      <c r="N4007" s="3">
        <v>4</v>
      </c>
      <c r="O4007" s="3">
        <v>710</v>
      </c>
      <c r="P4007" s="3">
        <v>5</v>
      </c>
      <c r="Q4007" s="3">
        <v>3319.0646351914002</v>
      </c>
      <c r="R4007" s="3">
        <v>0</v>
      </c>
      <c r="S4007" s="3">
        <v>1</v>
      </c>
      <c r="T4007" s="3">
        <v>0</v>
      </c>
      <c r="U4007" s="3">
        <v>12072.357933138501</v>
      </c>
      <c r="V4007" s="3">
        <v>1</v>
      </c>
      <c r="W4007" s="3" t="str">
        <f>IF(Bank_data3[[#This Row],[credit_risk]]=1,"High Risk","Low Risk")</f>
        <v>High Risk</v>
      </c>
      <c r="X4007" s="3" t="str">
        <f t="shared" si="434"/>
        <v>35-44</v>
      </c>
      <c r="Y4007" s="3" t="str">
        <f t="shared" si="435"/>
        <v>Low Income</v>
      </c>
      <c r="Z4007" s="3" t="str">
        <f t="shared" si="436"/>
        <v>Good</v>
      </c>
      <c r="AA4007" s="27">
        <f t="shared" si="437"/>
        <v>8.5414809505176895E-2</v>
      </c>
      <c r="AB4007" s="3" t="str">
        <f t="shared" si="438"/>
        <v>Medium</v>
      </c>
      <c r="AC4007" s="3" t="str">
        <f t="shared" si="439"/>
        <v>Low</v>
      </c>
      <c r="AD4007" s="3" t="str">
        <f t="shared" si="440"/>
        <v>No</v>
      </c>
    </row>
    <row r="4008" spans="1:30" ht="15" customHeight="1" x14ac:dyDescent="0.3">
      <c r="A4008" s="3" t="s">
        <v>4029</v>
      </c>
      <c r="B4008" s="3">
        <v>44</v>
      </c>
      <c r="C4008" s="3" t="s">
        <v>31</v>
      </c>
      <c r="D4008" s="3" t="s">
        <v>26</v>
      </c>
      <c r="E4008" s="3">
        <v>57548.229325904198</v>
      </c>
      <c r="F4008" s="3">
        <v>237</v>
      </c>
      <c r="G4008" s="3">
        <v>94.683012474151795</v>
      </c>
      <c r="H4008" s="3">
        <v>0</v>
      </c>
      <c r="I4008" s="3">
        <v>1134.55844648825</v>
      </c>
      <c r="J4008" s="3">
        <v>36</v>
      </c>
      <c r="K4008" s="3">
        <v>763.53910520426405</v>
      </c>
      <c r="L4008" s="3">
        <v>46</v>
      </c>
      <c r="M4008" s="3">
        <v>0</v>
      </c>
      <c r="N4008" s="3">
        <v>8</v>
      </c>
      <c r="O4008" s="3">
        <v>438</v>
      </c>
      <c r="P4008" s="3">
        <v>4</v>
      </c>
      <c r="Q4008" s="3">
        <v>5164.2331909302002</v>
      </c>
      <c r="R4008" s="3">
        <v>1</v>
      </c>
      <c r="S4008" s="3">
        <v>0</v>
      </c>
      <c r="T4008" s="3">
        <v>0</v>
      </c>
      <c r="U4008" s="3">
        <v>13754.2670410887</v>
      </c>
      <c r="V4008" s="3">
        <v>1</v>
      </c>
      <c r="W4008" s="3" t="str">
        <f>IF(Bank_data3[[#This Row],[credit_risk]]=1,"High Risk","Low Risk")</f>
        <v>High Risk</v>
      </c>
      <c r="X4008" s="3" t="str">
        <f t="shared" si="434"/>
        <v>35-44</v>
      </c>
      <c r="Y4008" s="3" t="str">
        <f t="shared" si="435"/>
        <v>Middle Income</v>
      </c>
      <c r="Z4008" s="3" t="str">
        <f t="shared" si="436"/>
        <v>Poor</v>
      </c>
      <c r="AA4008" s="27">
        <f t="shared" si="437"/>
        <v>8.9737481959425339E-2</v>
      </c>
      <c r="AB4008" s="3" t="str">
        <f t="shared" si="438"/>
        <v>Low</v>
      </c>
      <c r="AC4008" s="3" t="str">
        <f t="shared" si="439"/>
        <v>High</v>
      </c>
      <c r="AD4008" s="3" t="str">
        <f t="shared" si="440"/>
        <v>No</v>
      </c>
    </row>
    <row r="4009" spans="1:30" ht="15" customHeight="1" x14ac:dyDescent="0.3">
      <c r="A4009" s="3" t="s">
        <v>4030</v>
      </c>
      <c r="B4009" s="3">
        <v>41</v>
      </c>
      <c r="C4009" s="3" t="s">
        <v>23</v>
      </c>
      <c r="D4009" s="3" t="s">
        <v>33</v>
      </c>
      <c r="E4009" s="3">
        <v>29396.8820322213</v>
      </c>
      <c r="F4009" s="3">
        <v>21</v>
      </c>
      <c r="G4009" s="3">
        <v>1402.4673923022001</v>
      </c>
      <c r="H4009" s="3">
        <v>7</v>
      </c>
      <c r="I4009" s="3">
        <v>835.30767261475899</v>
      </c>
      <c r="J4009" s="3">
        <v>13</v>
      </c>
      <c r="K4009" s="3">
        <v>353.29180867828302</v>
      </c>
      <c r="L4009" s="3">
        <v>26</v>
      </c>
      <c r="M4009" s="3">
        <v>12</v>
      </c>
      <c r="N4009" s="3">
        <v>0</v>
      </c>
      <c r="O4009" s="3">
        <v>800</v>
      </c>
      <c r="P4009" s="3">
        <v>0</v>
      </c>
      <c r="Q4009" s="3">
        <v>18163.823483471399</v>
      </c>
      <c r="R4009" s="3">
        <v>5</v>
      </c>
      <c r="S4009" s="3">
        <v>0</v>
      </c>
      <c r="T4009" s="3">
        <v>0</v>
      </c>
      <c r="U4009" s="3">
        <v>500</v>
      </c>
      <c r="V4009" s="3">
        <v>1</v>
      </c>
      <c r="W4009" s="3" t="str">
        <f>IF(Bank_data3[[#This Row],[credit_risk]]=1,"High Risk","Low Risk")</f>
        <v>High Risk</v>
      </c>
      <c r="X4009" s="3" t="str">
        <f t="shared" si="434"/>
        <v>35-44</v>
      </c>
      <c r="Y4009" s="3" t="str">
        <f t="shared" si="435"/>
        <v>Low Income</v>
      </c>
      <c r="Z4009" s="3" t="str">
        <f t="shared" si="436"/>
        <v>Excellent</v>
      </c>
      <c r="AA4009" s="27">
        <f t="shared" si="437"/>
        <v>0.61788265379853602</v>
      </c>
      <c r="AB4009" s="3" t="str">
        <f t="shared" si="438"/>
        <v>Medium</v>
      </c>
      <c r="AC4009" s="3" t="str">
        <f t="shared" si="439"/>
        <v>Medium</v>
      </c>
      <c r="AD4009" s="3" t="str">
        <f t="shared" si="440"/>
        <v>No</v>
      </c>
    </row>
    <row r="4010" spans="1:30" ht="15" customHeight="1" x14ac:dyDescent="0.3">
      <c r="A4010" s="3" t="s">
        <v>4031</v>
      </c>
      <c r="B4010" s="3">
        <v>50</v>
      </c>
      <c r="C4010" s="3" t="s">
        <v>31</v>
      </c>
      <c r="D4010" s="3" t="s">
        <v>26</v>
      </c>
      <c r="E4010" s="3">
        <v>63339.786108800799</v>
      </c>
      <c r="F4010" s="3">
        <v>177</v>
      </c>
      <c r="G4010" s="3">
        <v>935.92201141699798</v>
      </c>
      <c r="H4010" s="3">
        <v>11</v>
      </c>
      <c r="I4010" s="3">
        <v>1668.9372167610099</v>
      </c>
      <c r="J4010" s="3">
        <v>12</v>
      </c>
      <c r="K4010" s="3">
        <v>214.12061694903201</v>
      </c>
      <c r="L4010" s="3">
        <v>51</v>
      </c>
      <c r="M4010" s="3">
        <v>4</v>
      </c>
      <c r="N4010" s="3">
        <v>0</v>
      </c>
      <c r="O4010" s="3">
        <v>402</v>
      </c>
      <c r="P4010" s="3">
        <v>0</v>
      </c>
      <c r="Q4010" s="3">
        <v>7533.6766139239999</v>
      </c>
      <c r="R4010" s="3">
        <v>2</v>
      </c>
      <c r="S4010" s="3">
        <v>0</v>
      </c>
      <c r="T4010" s="3">
        <v>0</v>
      </c>
      <c r="U4010" s="3">
        <v>8583.8688945003596</v>
      </c>
      <c r="V4010" s="3">
        <v>1</v>
      </c>
      <c r="W4010" s="3" t="str">
        <f>IF(Bank_data3[[#This Row],[credit_risk]]=1,"High Risk","Low Risk")</f>
        <v>High Risk</v>
      </c>
      <c r="X4010" s="3" t="str">
        <f t="shared" si="434"/>
        <v>45-54</v>
      </c>
      <c r="Y4010" s="3" t="str">
        <f t="shared" si="435"/>
        <v>Middle Income</v>
      </c>
      <c r="Z4010" s="3" t="str">
        <f t="shared" si="436"/>
        <v>Poor</v>
      </c>
      <c r="AA4010" s="27">
        <f t="shared" si="437"/>
        <v>0.11894067026028726</v>
      </c>
      <c r="AB4010" s="3" t="str">
        <f t="shared" si="438"/>
        <v>Low</v>
      </c>
      <c r="AC4010" s="3" t="str">
        <f t="shared" si="439"/>
        <v>High</v>
      </c>
      <c r="AD4010" s="3" t="str">
        <f t="shared" si="440"/>
        <v>No</v>
      </c>
    </row>
    <row r="4011" spans="1:30" ht="15" customHeight="1" x14ac:dyDescent="0.3">
      <c r="A4011" s="3" t="s">
        <v>4032</v>
      </c>
      <c r="B4011" s="3">
        <v>36</v>
      </c>
      <c r="C4011" s="3" t="s">
        <v>28</v>
      </c>
      <c r="D4011" s="3" t="s">
        <v>24</v>
      </c>
      <c r="E4011" s="3">
        <v>44215.320166660596</v>
      </c>
      <c r="F4011" s="3">
        <v>215</v>
      </c>
      <c r="G4011" s="3">
        <v>1116.3938763359899</v>
      </c>
      <c r="H4011" s="3">
        <v>3</v>
      </c>
      <c r="I4011" s="3">
        <v>551.88124625329397</v>
      </c>
      <c r="J4011" s="3">
        <v>45</v>
      </c>
      <c r="K4011" s="3">
        <v>231.20152295298101</v>
      </c>
      <c r="L4011" s="3">
        <v>55</v>
      </c>
      <c r="M4011" s="3">
        <v>2</v>
      </c>
      <c r="N4011" s="3">
        <v>0</v>
      </c>
      <c r="O4011" s="3">
        <v>843</v>
      </c>
      <c r="P4011" s="3">
        <v>4</v>
      </c>
      <c r="Q4011" s="3">
        <v>13477.2061660896</v>
      </c>
      <c r="R4011" s="3">
        <v>4</v>
      </c>
      <c r="S4011" s="3">
        <v>0</v>
      </c>
      <c r="T4011" s="3">
        <v>0</v>
      </c>
      <c r="U4011" s="3">
        <v>6511.3683290510598</v>
      </c>
      <c r="V4011" s="3">
        <v>1</v>
      </c>
      <c r="W4011" s="3" t="str">
        <f>IF(Bank_data3[[#This Row],[credit_risk]]=1,"High Risk","Low Risk")</f>
        <v>High Risk</v>
      </c>
      <c r="X4011" s="3" t="str">
        <f t="shared" si="434"/>
        <v>35-44</v>
      </c>
      <c r="Y4011" s="3" t="str">
        <f t="shared" si="435"/>
        <v>Low Income</v>
      </c>
      <c r="Z4011" s="3" t="str">
        <f t="shared" si="436"/>
        <v>Excellent</v>
      </c>
      <c r="AA4011" s="27">
        <f t="shared" si="437"/>
        <v>0.30480851694141375</v>
      </c>
      <c r="AB4011" s="3" t="str">
        <f t="shared" si="438"/>
        <v>Medium</v>
      </c>
      <c r="AC4011" s="3" t="str">
        <f t="shared" si="439"/>
        <v>High</v>
      </c>
      <c r="AD4011" s="3" t="str">
        <f t="shared" si="440"/>
        <v>No</v>
      </c>
    </row>
    <row r="4012" spans="1:30" ht="15" customHeight="1" x14ac:dyDescent="0.3">
      <c r="A4012" s="3" t="s">
        <v>4033</v>
      </c>
      <c r="B4012" s="3">
        <v>42</v>
      </c>
      <c r="C4012" s="3" t="s">
        <v>23</v>
      </c>
      <c r="D4012" s="3" t="s">
        <v>24</v>
      </c>
      <c r="E4012" s="3">
        <v>49262.224408796901</v>
      </c>
      <c r="F4012" s="3">
        <v>108</v>
      </c>
      <c r="G4012" s="3">
        <v>1705.2309671246101</v>
      </c>
      <c r="H4012" s="3">
        <v>10</v>
      </c>
      <c r="I4012" s="3">
        <v>499.39891384903302</v>
      </c>
      <c r="J4012" s="3">
        <v>11</v>
      </c>
      <c r="K4012" s="3">
        <v>512.93338438463502</v>
      </c>
      <c r="L4012" s="3">
        <v>79</v>
      </c>
      <c r="M4012" s="3">
        <v>11</v>
      </c>
      <c r="N4012" s="3">
        <v>3</v>
      </c>
      <c r="O4012" s="3">
        <v>669</v>
      </c>
      <c r="P4012" s="3">
        <v>5</v>
      </c>
      <c r="Q4012" s="3">
        <v>7841.7422898589903</v>
      </c>
      <c r="R4012" s="3">
        <v>0</v>
      </c>
      <c r="S4012" s="3">
        <v>0</v>
      </c>
      <c r="T4012" s="3">
        <v>0</v>
      </c>
      <c r="U4012" s="3">
        <v>6419.8638700254696</v>
      </c>
      <c r="V4012" s="3">
        <v>0</v>
      </c>
      <c r="W4012" s="3" t="str">
        <f>IF(Bank_data3[[#This Row],[credit_risk]]=1,"High Risk","Low Risk")</f>
        <v>Low Risk</v>
      </c>
      <c r="X4012" s="3" t="str">
        <f t="shared" si="434"/>
        <v>35-44</v>
      </c>
      <c r="Y4012" s="3" t="str">
        <f t="shared" si="435"/>
        <v>Low Income</v>
      </c>
      <c r="Z4012" s="3" t="str">
        <f t="shared" si="436"/>
        <v>Fair</v>
      </c>
      <c r="AA4012" s="27">
        <f t="shared" si="437"/>
        <v>0.15918368250660372</v>
      </c>
      <c r="AB4012" s="3" t="str">
        <f t="shared" si="438"/>
        <v>Medium</v>
      </c>
      <c r="AC4012" s="3" t="str">
        <f t="shared" si="439"/>
        <v>High</v>
      </c>
      <c r="AD4012" s="3" t="str">
        <f t="shared" si="440"/>
        <v>No</v>
      </c>
    </row>
    <row r="4013" spans="1:30" ht="15" customHeight="1" x14ac:dyDescent="0.3">
      <c r="A4013" s="3" t="s">
        <v>4034</v>
      </c>
      <c r="B4013" s="3">
        <v>51</v>
      </c>
      <c r="C4013" s="3" t="s">
        <v>23</v>
      </c>
      <c r="D4013" s="3" t="s">
        <v>24</v>
      </c>
      <c r="E4013" s="3">
        <v>43480.923100547901</v>
      </c>
      <c r="F4013" s="3">
        <v>35</v>
      </c>
      <c r="G4013" s="3">
        <v>1456.07269603499</v>
      </c>
      <c r="H4013" s="3">
        <v>5</v>
      </c>
      <c r="I4013" s="3">
        <v>1336.81591892437</v>
      </c>
      <c r="J4013" s="3">
        <v>27</v>
      </c>
      <c r="K4013" s="3">
        <v>191.79646452699299</v>
      </c>
      <c r="L4013" s="3">
        <v>79</v>
      </c>
      <c r="M4013" s="3">
        <v>9</v>
      </c>
      <c r="N4013" s="3">
        <v>6</v>
      </c>
      <c r="O4013" s="3">
        <v>350</v>
      </c>
      <c r="P4013" s="3">
        <v>2</v>
      </c>
      <c r="Q4013" s="3">
        <v>9224.3435486161197</v>
      </c>
      <c r="R4013" s="3">
        <v>7</v>
      </c>
      <c r="S4013" s="3">
        <v>0</v>
      </c>
      <c r="T4013" s="3">
        <v>0</v>
      </c>
      <c r="U4013" s="3">
        <v>3960.4921003432601</v>
      </c>
      <c r="V4013" s="3">
        <v>1</v>
      </c>
      <c r="W4013" s="3" t="str">
        <f>IF(Bank_data3[[#This Row],[credit_risk]]=1,"High Risk","Low Risk")</f>
        <v>High Risk</v>
      </c>
      <c r="X4013" s="3" t="str">
        <f t="shared" si="434"/>
        <v>45-54</v>
      </c>
      <c r="Y4013" s="3" t="str">
        <f t="shared" si="435"/>
        <v>Low Income</v>
      </c>
      <c r="Z4013" s="3" t="str">
        <f t="shared" si="436"/>
        <v>Poor</v>
      </c>
      <c r="AA4013" s="27">
        <f t="shared" si="437"/>
        <v>0.21214691158431004</v>
      </c>
      <c r="AB4013" s="3" t="str">
        <f t="shared" si="438"/>
        <v>Medium</v>
      </c>
      <c r="AC4013" s="3" t="str">
        <f t="shared" si="439"/>
        <v>High</v>
      </c>
      <c r="AD4013" s="3" t="str">
        <f t="shared" si="440"/>
        <v>No</v>
      </c>
    </row>
    <row r="4014" spans="1:30" ht="15" customHeight="1" x14ac:dyDescent="0.3">
      <c r="A4014" s="3" t="s">
        <v>4035</v>
      </c>
      <c r="B4014" s="3">
        <v>29</v>
      </c>
      <c r="C4014" s="3" t="s">
        <v>28</v>
      </c>
      <c r="D4014" s="3" t="s">
        <v>26</v>
      </c>
      <c r="E4014" s="3">
        <v>45758.238790726398</v>
      </c>
      <c r="F4014" s="3">
        <v>69</v>
      </c>
      <c r="G4014" s="3">
        <v>2117.7298943309502</v>
      </c>
      <c r="H4014" s="3">
        <v>6</v>
      </c>
      <c r="I4014" s="3">
        <v>1170.29196122385</v>
      </c>
      <c r="J4014" s="3">
        <v>21</v>
      </c>
      <c r="K4014" s="3">
        <v>590.88701988178798</v>
      </c>
      <c r="L4014" s="3">
        <v>79</v>
      </c>
      <c r="M4014" s="3">
        <v>8</v>
      </c>
      <c r="N4014" s="3">
        <v>1</v>
      </c>
      <c r="O4014" s="3">
        <v>537</v>
      </c>
      <c r="P4014" s="3">
        <v>0</v>
      </c>
      <c r="Q4014" s="3">
        <v>10470.5988201086</v>
      </c>
      <c r="R4014" s="3">
        <v>5</v>
      </c>
      <c r="S4014" s="3">
        <v>0</v>
      </c>
      <c r="T4014" s="3">
        <v>0</v>
      </c>
      <c r="U4014" s="3">
        <v>6285.6293951787302</v>
      </c>
      <c r="V4014" s="3">
        <v>1</v>
      </c>
      <c r="W4014" s="3" t="str">
        <f>IF(Bank_data3[[#This Row],[credit_risk]]=1,"High Risk","Low Risk")</f>
        <v>High Risk</v>
      </c>
      <c r="X4014" s="3" t="str">
        <f t="shared" si="434"/>
        <v>25-34</v>
      </c>
      <c r="Y4014" s="3" t="str">
        <f t="shared" si="435"/>
        <v>Low Income</v>
      </c>
      <c r="Z4014" s="3" t="str">
        <f t="shared" si="436"/>
        <v>Poor</v>
      </c>
      <c r="AA4014" s="27">
        <f t="shared" si="437"/>
        <v>0.2288243406394091</v>
      </c>
      <c r="AB4014" s="3" t="str">
        <f t="shared" si="438"/>
        <v>Medium</v>
      </c>
      <c r="AC4014" s="3" t="str">
        <f t="shared" si="439"/>
        <v>High</v>
      </c>
      <c r="AD4014" s="3" t="str">
        <f t="shared" si="440"/>
        <v>No</v>
      </c>
    </row>
    <row r="4015" spans="1:30" ht="15" customHeight="1" x14ac:dyDescent="0.3">
      <c r="A4015" s="3" t="s">
        <v>4036</v>
      </c>
      <c r="B4015" s="3">
        <v>29</v>
      </c>
      <c r="C4015" s="3" t="s">
        <v>28</v>
      </c>
      <c r="D4015" s="3" t="s">
        <v>26</v>
      </c>
      <c r="E4015" s="3">
        <v>31914.927902381802</v>
      </c>
      <c r="F4015" s="3">
        <v>144</v>
      </c>
      <c r="G4015" s="3">
        <v>2263.1870478450301</v>
      </c>
      <c r="H4015" s="3">
        <v>7</v>
      </c>
      <c r="I4015" s="3">
        <v>934.66775761985798</v>
      </c>
      <c r="J4015" s="3">
        <v>19</v>
      </c>
      <c r="K4015" s="3">
        <v>0</v>
      </c>
      <c r="L4015" s="3">
        <v>67</v>
      </c>
      <c r="M4015" s="3">
        <v>16</v>
      </c>
      <c r="N4015" s="3">
        <v>2</v>
      </c>
      <c r="O4015" s="3">
        <v>339</v>
      </c>
      <c r="P4015" s="3">
        <v>3</v>
      </c>
      <c r="Q4015" s="3">
        <v>17913.982532012102</v>
      </c>
      <c r="R4015" s="3">
        <v>4</v>
      </c>
      <c r="S4015" s="3">
        <v>0</v>
      </c>
      <c r="T4015" s="3">
        <v>0</v>
      </c>
      <c r="U4015" s="3">
        <v>18112.294496546201</v>
      </c>
      <c r="V4015" s="3">
        <v>1</v>
      </c>
      <c r="W4015" s="3" t="str">
        <f>IF(Bank_data3[[#This Row],[credit_risk]]=1,"High Risk","Low Risk")</f>
        <v>High Risk</v>
      </c>
      <c r="X4015" s="3" t="str">
        <f t="shared" si="434"/>
        <v>25-34</v>
      </c>
      <c r="Y4015" s="3" t="str">
        <f t="shared" si="435"/>
        <v>Low Income</v>
      </c>
      <c r="Z4015" s="3" t="str">
        <f t="shared" si="436"/>
        <v>Poor</v>
      </c>
      <c r="AA4015" s="27">
        <f t="shared" si="437"/>
        <v>0.56130418300820251</v>
      </c>
      <c r="AB4015" s="3" t="str">
        <f t="shared" si="438"/>
        <v>Medium</v>
      </c>
      <c r="AC4015" s="3" t="str">
        <f t="shared" si="439"/>
        <v>High</v>
      </c>
      <c r="AD4015" s="3" t="str">
        <f t="shared" si="440"/>
        <v>No</v>
      </c>
    </row>
    <row r="4016" spans="1:30" ht="15" customHeight="1" x14ac:dyDescent="0.3">
      <c r="A4016" s="3" t="s">
        <v>4037</v>
      </c>
      <c r="B4016" s="3">
        <v>55</v>
      </c>
      <c r="C4016" s="3" t="s">
        <v>23</v>
      </c>
      <c r="D4016" s="3" t="s">
        <v>24</v>
      </c>
      <c r="E4016" s="3">
        <v>55926.501118868</v>
      </c>
      <c r="F4016" s="3">
        <v>209</v>
      </c>
      <c r="G4016" s="3">
        <v>1358.2394154533199</v>
      </c>
      <c r="H4016" s="3">
        <v>9</v>
      </c>
      <c r="I4016" s="3">
        <v>410.20796971910499</v>
      </c>
      <c r="J4016" s="3">
        <v>46</v>
      </c>
      <c r="K4016" s="3">
        <v>967.59917996920501</v>
      </c>
      <c r="L4016" s="3">
        <v>14</v>
      </c>
      <c r="M4016" s="3">
        <v>5</v>
      </c>
      <c r="N4016" s="3">
        <v>3</v>
      </c>
      <c r="O4016" s="3">
        <v>522</v>
      </c>
      <c r="P4016" s="3">
        <v>1</v>
      </c>
      <c r="Q4016" s="3">
        <v>10647.378739648</v>
      </c>
      <c r="R4016" s="3">
        <v>5</v>
      </c>
      <c r="S4016" s="3">
        <v>0</v>
      </c>
      <c r="T4016" s="3">
        <v>0</v>
      </c>
      <c r="U4016" s="3">
        <v>11385.6266888917</v>
      </c>
      <c r="V4016" s="3">
        <v>1</v>
      </c>
      <c r="W4016" s="3" t="str">
        <f>IF(Bank_data3[[#This Row],[credit_risk]]=1,"High Risk","Low Risk")</f>
        <v>High Risk</v>
      </c>
      <c r="X4016" s="3" t="str">
        <f t="shared" si="434"/>
        <v>55+</v>
      </c>
      <c r="Y4016" s="3" t="str">
        <f t="shared" si="435"/>
        <v>Middle Income</v>
      </c>
      <c r="Z4016" s="3" t="str">
        <f t="shared" si="436"/>
        <v>Poor</v>
      </c>
      <c r="AA4016" s="27">
        <f t="shared" si="437"/>
        <v>0.19038163530054769</v>
      </c>
      <c r="AB4016" s="3" t="str">
        <f t="shared" si="438"/>
        <v>Medium</v>
      </c>
      <c r="AC4016" s="3" t="str">
        <f t="shared" si="439"/>
        <v>Medium</v>
      </c>
      <c r="AD4016" s="3" t="str">
        <f t="shared" si="440"/>
        <v>No</v>
      </c>
    </row>
    <row r="4017" spans="1:30" ht="15" customHeight="1" x14ac:dyDescent="0.3">
      <c r="A4017" s="3" t="s">
        <v>4038</v>
      </c>
      <c r="B4017" s="3">
        <v>27</v>
      </c>
      <c r="C4017" s="3" t="s">
        <v>28</v>
      </c>
      <c r="D4017" s="3" t="s">
        <v>33</v>
      </c>
      <c r="E4017" s="3">
        <v>59983.953752638903</v>
      </c>
      <c r="F4017" s="3">
        <v>163</v>
      </c>
      <c r="G4017" s="3">
        <v>1739.58436393994</v>
      </c>
      <c r="H4017" s="3">
        <v>1</v>
      </c>
      <c r="I4017" s="3">
        <v>1410.74869370478</v>
      </c>
      <c r="J4017" s="3">
        <v>18</v>
      </c>
      <c r="K4017" s="3">
        <v>157.11587330838699</v>
      </c>
      <c r="L4017" s="3">
        <v>18</v>
      </c>
      <c r="M4017" s="3">
        <v>13</v>
      </c>
      <c r="N4017" s="3">
        <v>0</v>
      </c>
      <c r="O4017" s="3">
        <v>817</v>
      </c>
      <c r="P4017" s="3">
        <v>0</v>
      </c>
      <c r="Q4017" s="3">
        <v>20561.718693766001</v>
      </c>
      <c r="R4017" s="3">
        <v>2</v>
      </c>
      <c r="S4017" s="3">
        <v>1</v>
      </c>
      <c r="T4017" s="3">
        <v>0</v>
      </c>
      <c r="U4017" s="3">
        <v>7620.8678883918101</v>
      </c>
      <c r="V4017" s="3">
        <v>1</v>
      </c>
      <c r="W4017" s="3" t="str">
        <f>IF(Bank_data3[[#This Row],[credit_risk]]=1,"High Risk","Low Risk")</f>
        <v>High Risk</v>
      </c>
      <c r="X4017" s="3" t="str">
        <f t="shared" si="434"/>
        <v>25-34</v>
      </c>
      <c r="Y4017" s="3" t="str">
        <f t="shared" si="435"/>
        <v>Middle Income</v>
      </c>
      <c r="Z4017" s="3" t="str">
        <f t="shared" si="436"/>
        <v>Excellent</v>
      </c>
      <c r="AA4017" s="27">
        <f t="shared" si="437"/>
        <v>0.34278698564216298</v>
      </c>
      <c r="AB4017" s="3" t="str">
        <f t="shared" si="438"/>
        <v>Medium</v>
      </c>
      <c r="AC4017" s="3" t="str">
        <f t="shared" si="439"/>
        <v>Medium</v>
      </c>
      <c r="AD4017" s="3" t="str">
        <f t="shared" si="440"/>
        <v>No</v>
      </c>
    </row>
    <row r="4018" spans="1:30" ht="15" customHeight="1" x14ac:dyDescent="0.3">
      <c r="A4018" s="3" t="s">
        <v>4039</v>
      </c>
      <c r="B4018" s="3">
        <v>39</v>
      </c>
      <c r="C4018" s="3" t="s">
        <v>31</v>
      </c>
      <c r="D4018" s="3" t="s">
        <v>33</v>
      </c>
      <c r="E4018" s="3">
        <v>26048.477230771601</v>
      </c>
      <c r="F4018" s="3">
        <v>44</v>
      </c>
      <c r="G4018" s="3">
        <v>10</v>
      </c>
      <c r="H4018" s="3">
        <v>8</v>
      </c>
      <c r="I4018" s="3">
        <v>774.76389408037801</v>
      </c>
      <c r="J4018" s="3">
        <v>10</v>
      </c>
      <c r="K4018" s="3">
        <v>336.949163735779</v>
      </c>
      <c r="L4018" s="3">
        <v>25</v>
      </c>
      <c r="M4018" s="3">
        <v>2</v>
      </c>
      <c r="N4018" s="3">
        <v>1</v>
      </c>
      <c r="O4018" s="3">
        <v>680</v>
      </c>
      <c r="P4018" s="3">
        <v>2</v>
      </c>
      <c r="Q4018" s="3">
        <v>6149.1556749301999</v>
      </c>
      <c r="R4018" s="3">
        <v>3</v>
      </c>
      <c r="S4018" s="3">
        <v>0</v>
      </c>
      <c r="T4018" s="3">
        <v>0</v>
      </c>
      <c r="U4018" s="3">
        <v>1678.8196728565699</v>
      </c>
      <c r="V4018" s="3">
        <v>0</v>
      </c>
      <c r="W4018" s="3" t="str">
        <f>IF(Bank_data3[[#This Row],[credit_risk]]=1,"High Risk","Low Risk")</f>
        <v>Low Risk</v>
      </c>
      <c r="X4018" s="3" t="str">
        <f t="shared" si="434"/>
        <v>35-44</v>
      </c>
      <c r="Y4018" s="3" t="str">
        <f t="shared" si="435"/>
        <v>Low Income</v>
      </c>
      <c r="Z4018" s="3" t="str">
        <f t="shared" si="436"/>
        <v>Good</v>
      </c>
      <c r="AA4018" s="27">
        <f t="shared" si="437"/>
        <v>0.2360658406421576</v>
      </c>
      <c r="AB4018" s="3" t="str">
        <f t="shared" si="438"/>
        <v>Low</v>
      </c>
      <c r="AC4018" s="3" t="str">
        <f t="shared" si="439"/>
        <v>Medium</v>
      </c>
      <c r="AD4018" s="3" t="str">
        <f t="shared" si="440"/>
        <v>No</v>
      </c>
    </row>
    <row r="4019" spans="1:30" ht="15" customHeight="1" x14ac:dyDescent="0.3">
      <c r="A4019" s="3" t="s">
        <v>4040</v>
      </c>
      <c r="B4019" s="3">
        <v>51</v>
      </c>
      <c r="C4019" s="3" t="s">
        <v>31</v>
      </c>
      <c r="D4019" s="3" t="s">
        <v>26</v>
      </c>
      <c r="E4019" s="3">
        <v>39264.8016923635</v>
      </c>
      <c r="F4019" s="3">
        <v>216</v>
      </c>
      <c r="G4019" s="3">
        <v>1751.6642913232799</v>
      </c>
      <c r="H4019" s="3">
        <v>9</v>
      </c>
      <c r="I4019" s="3">
        <v>649.26370502673797</v>
      </c>
      <c r="J4019" s="3">
        <v>29</v>
      </c>
      <c r="K4019" s="3">
        <v>355.59503621667699</v>
      </c>
      <c r="L4019" s="3">
        <v>78</v>
      </c>
      <c r="M4019" s="3">
        <v>17</v>
      </c>
      <c r="N4019" s="3">
        <v>1</v>
      </c>
      <c r="O4019" s="3">
        <v>571</v>
      </c>
      <c r="P4019" s="3">
        <v>4</v>
      </c>
      <c r="Q4019" s="3">
        <v>16766.7790068824</v>
      </c>
      <c r="R4019" s="3">
        <v>2</v>
      </c>
      <c r="S4019" s="3">
        <v>0</v>
      </c>
      <c r="T4019" s="3">
        <v>0</v>
      </c>
      <c r="U4019" s="3">
        <v>5808.4911745997397</v>
      </c>
      <c r="V4019" s="3">
        <v>1</v>
      </c>
      <c r="W4019" s="3" t="str">
        <f>IF(Bank_data3[[#This Row],[credit_risk]]=1,"High Risk","Low Risk")</f>
        <v>High Risk</v>
      </c>
      <c r="X4019" s="3" t="str">
        <f t="shared" si="434"/>
        <v>45-54</v>
      </c>
      <c r="Y4019" s="3" t="str">
        <f t="shared" si="435"/>
        <v>Low Income</v>
      </c>
      <c r="Z4019" s="3" t="str">
        <f t="shared" si="436"/>
        <v>Poor</v>
      </c>
      <c r="AA4019" s="27">
        <f t="shared" si="437"/>
        <v>0.42701804884305128</v>
      </c>
      <c r="AB4019" s="3" t="str">
        <f t="shared" si="438"/>
        <v>Medium</v>
      </c>
      <c r="AC4019" s="3" t="str">
        <f t="shared" si="439"/>
        <v>High</v>
      </c>
      <c r="AD4019" s="3" t="str">
        <f t="shared" si="440"/>
        <v>No</v>
      </c>
    </row>
    <row r="4020" spans="1:30" ht="15" customHeight="1" x14ac:dyDescent="0.3">
      <c r="A4020" s="3" t="s">
        <v>4041</v>
      </c>
      <c r="B4020" s="3">
        <v>69</v>
      </c>
      <c r="C4020" s="3" t="s">
        <v>23</v>
      </c>
      <c r="D4020" s="3" t="s">
        <v>26</v>
      </c>
      <c r="E4020" s="3">
        <v>50540.249167099202</v>
      </c>
      <c r="F4020" s="3">
        <v>195</v>
      </c>
      <c r="G4020" s="3">
        <v>2342.4099251379398</v>
      </c>
      <c r="H4020" s="3">
        <v>2</v>
      </c>
      <c r="I4020" s="3">
        <v>1200.0359079213999</v>
      </c>
      <c r="J4020" s="3">
        <v>25</v>
      </c>
      <c r="K4020" s="3">
        <v>865.98610884843299</v>
      </c>
      <c r="L4020" s="3">
        <v>44</v>
      </c>
      <c r="M4020" s="3">
        <v>6</v>
      </c>
      <c r="N4020" s="3">
        <v>5</v>
      </c>
      <c r="O4020" s="3">
        <v>698</v>
      </c>
      <c r="P4020" s="3">
        <v>3</v>
      </c>
      <c r="Q4020" s="3">
        <v>13282.7475950191</v>
      </c>
      <c r="R4020" s="3">
        <v>4</v>
      </c>
      <c r="S4020" s="3">
        <v>0</v>
      </c>
      <c r="T4020" s="3">
        <v>0</v>
      </c>
      <c r="U4020" s="3">
        <v>7873.3832048933</v>
      </c>
      <c r="V4020" s="3">
        <v>1</v>
      </c>
      <c r="W4020" s="3" t="str">
        <f>IF(Bank_data3[[#This Row],[credit_risk]]=1,"High Risk","Low Risk")</f>
        <v>High Risk</v>
      </c>
      <c r="X4020" s="3" t="str">
        <f t="shared" si="434"/>
        <v>55+</v>
      </c>
      <c r="Y4020" s="3" t="str">
        <f t="shared" si="435"/>
        <v>Middle Income</v>
      </c>
      <c r="Z4020" s="3" t="str">
        <f t="shared" si="436"/>
        <v>Good</v>
      </c>
      <c r="AA4020" s="27">
        <f t="shared" si="437"/>
        <v>0.26281523763570858</v>
      </c>
      <c r="AB4020" s="3" t="str">
        <f t="shared" si="438"/>
        <v>Medium</v>
      </c>
      <c r="AC4020" s="3" t="str">
        <f t="shared" si="439"/>
        <v>High</v>
      </c>
      <c r="AD4020" s="3" t="str">
        <f t="shared" si="440"/>
        <v>No</v>
      </c>
    </row>
    <row r="4021" spans="1:30" ht="15" customHeight="1" x14ac:dyDescent="0.3">
      <c r="A4021" s="3" t="s">
        <v>4042</v>
      </c>
      <c r="B4021" s="3">
        <v>33</v>
      </c>
      <c r="C4021" s="3" t="s">
        <v>31</v>
      </c>
      <c r="D4021" s="3" t="s">
        <v>24</v>
      </c>
      <c r="E4021" s="3">
        <v>39224.333512411999</v>
      </c>
      <c r="F4021" s="3">
        <v>97</v>
      </c>
      <c r="G4021" s="3">
        <v>772.19866102870401</v>
      </c>
      <c r="H4021" s="3">
        <v>0</v>
      </c>
      <c r="I4021" s="3">
        <v>792.19670756119501</v>
      </c>
      <c r="J4021" s="3">
        <v>14</v>
      </c>
      <c r="K4021" s="3">
        <v>498.19028352147399</v>
      </c>
      <c r="L4021" s="3">
        <v>9</v>
      </c>
      <c r="M4021" s="3">
        <v>8</v>
      </c>
      <c r="N4021" s="3">
        <v>3</v>
      </c>
      <c r="O4021" s="3">
        <v>705</v>
      </c>
      <c r="P4021" s="3">
        <v>1</v>
      </c>
      <c r="Q4021" s="3">
        <v>4590.1181228253799</v>
      </c>
      <c r="R4021" s="3">
        <v>0</v>
      </c>
      <c r="S4021" s="3">
        <v>1</v>
      </c>
      <c r="T4021" s="3">
        <v>0</v>
      </c>
      <c r="U4021" s="3">
        <v>4155.7882381122799</v>
      </c>
      <c r="V4021" s="3">
        <v>1</v>
      </c>
      <c r="W4021" s="3" t="str">
        <f>IF(Bank_data3[[#This Row],[credit_risk]]=1,"High Risk","Low Risk")</f>
        <v>High Risk</v>
      </c>
      <c r="X4021" s="3" t="str">
        <f t="shared" si="434"/>
        <v>25-34</v>
      </c>
      <c r="Y4021" s="3" t="str">
        <f t="shared" si="435"/>
        <v>Low Income</v>
      </c>
      <c r="Z4021" s="3" t="str">
        <f t="shared" si="436"/>
        <v>Good</v>
      </c>
      <c r="AA4021" s="27">
        <f t="shared" si="437"/>
        <v>0.11702220820075632</v>
      </c>
      <c r="AB4021" s="3" t="str">
        <f t="shared" si="438"/>
        <v>Low</v>
      </c>
      <c r="AC4021" s="3" t="str">
        <f t="shared" si="439"/>
        <v>Low</v>
      </c>
      <c r="AD4021" s="3" t="str">
        <f t="shared" si="440"/>
        <v>No</v>
      </c>
    </row>
    <row r="4022" spans="1:30" ht="15" customHeight="1" x14ac:dyDescent="0.3">
      <c r="A4022" s="3" t="s">
        <v>4043</v>
      </c>
      <c r="B4022" s="3">
        <v>69</v>
      </c>
      <c r="C4022" s="3" t="s">
        <v>31</v>
      </c>
      <c r="D4022" s="3" t="s">
        <v>26</v>
      </c>
      <c r="E4022" s="3">
        <v>45989.210944639002</v>
      </c>
      <c r="F4022" s="3">
        <v>49</v>
      </c>
      <c r="G4022" s="3">
        <v>2104.4076599835998</v>
      </c>
      <c r="H4022" s="3">
        <v>1</v>
      </c>
      <c r="I4022" s="3">
        <v>392.01547002884098</v>
      </c>
      <c r="J4022" s="3">
        <v>29</v>
      </c>
      <c r="K4022" s="3">
        <v>233.46824607928201</v>
      </c>
      <c r="L4022" s="3">
        <v>25</v>
      </c>
      <c r="M4022" s="3">
        <v>14</v>
      </c>
      <c r="N4022" s="3">
        <v>6</v>
      </c>
      <c r="O4022" s="3">
        <v>445</v>
      </c>
      <c r="P4022" s="3">
        <v>0</v>
      </c>
      <c r="Q4022" s="3">
        <v>8460.8621133026008</v>
      </c>
      <c r="R4022" s="3">
        <v>4</v>
      </c>
      <c r="S4022" s="3">
        <v>0</v>
      </c>
      <c r="T4022" s="3">
        <v>0</v>
      </c>
      <c r="U4022" s="3">
        <v>8952.4265572434397</v>
      </c>
      <c r="V4022" s="3">
        <v>1</v>
      </c>
      <c r="W4022" s="3" t="str">
        <f>IF(Bank_data3[[#This Row],[credit_risk]]=1,"High Risk","Low Risk")</f>
        <v>High Risk</v>
      </c>
      <c r="X4022" s="3" t="str">
        <f t="shared" si="434"/>
        <v>55+</v>
      </c>
      <c r="Y4022" s="3" t="str">
        <f t="shared" si="435"/>
        <v>Low Income</v>
      </c>
      <c r="Z4022" s="3" t="str">
        <f t="shared" si="436"/>
        <v>Poor</v>
      </c>
      <c r="AA4022" s="27">
        <f t="shared" si="437"/>
        <v>0.18397493541447443</v>
      </c>
      <c r="AB4022" s="3" t="str">
        <f t="shared" si="438"/>
        <v>Medium</v>
      </c>
      <c r="AC4022" s="3" t="str">
        <f t="shared" si="439"/>
        <v>Medium</v>
      </c>
      <c r="AD4022" s="3" t="str">
        <f t="shared" si="440"/>
        <v>No</v>
      </c>
    </row>
    <row r="4023" spans="1:30" ht="15" customHeight="1" x14ac:dyDescent="0.3">
      <c r="A4023" s="3" t="s">
        <v>4044</v>
      </c>
      <c r="B4023" s="3">
        <v>47</v>
      </c>
      <c r="C4023" s="3" t="s">
        <v>23</v>
      </c>
      <c r="D4023" s="3" t="s">
        <v>26</v>
      </c>
      <c r="E4023" s="3">
        <v>79089.831328820306</v>
      </c>
      <c r="F4023" s="3">
        <v>37</v>
      </c>
      <c r="G4023" s="3">
        <v>1138.4210891098101</v>
      </c>
      <c r="H4023" s="3">
        <v>7</v>
      </c>
      <c r="I4023" s="3">
        <v>814.10590982450401</v>
      </c>
      <c r="J4023" s="3">
        <v>28</v>
      </c>
      <c r="K4023" s="3">
        <v>481.96655098605402</v>
      </c>
      <c r="L4023" s="3">
        <v>7</v>
      </c>
      <c r="M4023" s="3">
        <v>18</v>
      </c>
      <c r="N4023" s="3">
        <v>7</v>
      </c>
      <c r="O4023" s="3">
        <v>733</v>
      </c>
      <c r="P4023" s="3">
        <v>2</v>
      </c>
      <c r="Q4023" s="3">
        <v>11293.480984796901</v>
      </c>
      <c r="R4023" s="3">
        <v>1</v>
      </c>
      <c r="S4023" s="3">
        <v>1</v>
      </c>
      <c r="T4023" s="3">
        <v>0</v>
      </c>
      <c r="U4023" s="3">
        <v>7370.3064950193502</v>
      </c>
      <c r="V4023" s="3">
        <v>1</v>
      </c>
      <c r="W4023" s="3" t="str">
        <f>IF(Bank_data3[[#This Row],[credit_risk]]=1,"High Risk","Low Risk")</f>
        <v>High Risk</v>
      </c>
      <c r="X4023" s="3" t="str">
        <f t="shared" si="434"/>
        <v>45-54</v>
      </c>
      <c r="Y4023" s="3" t="str">
        <f t="shared" si="435"/>
        <v>Middle Income</v>
      </c>
      <c r="Z4023" s="3" t="str">
        <f t="shared" si="436"/>
        <v>Good</v>
      </c>
      <c r="AA4023" s="27">
        <f t="shared" si="437"/>
        <v>0.14279308471203631</v>
      </c>
      <c r="AB4023" s="3" t="str">
        <f t="shared" si="438"/>
        <v>Medium</v>
      </c>
      <c r="AC4023" s="3" t="str">
        <f t="shared" si="439"/>
        <v>Low</v>
      </c>
      <c r="AD4023" s="3" t="str">
        <f t="shared" si="440"/>
        <v>No</v>
      </c>
    </row>
    <row r="4024" spans="1:30" ht="15" customHeight="1" x14ac:dyDescent="0.3">
      <c r="A4024" s="3" t="s">
        <v>4045</v>
      </c>
      <c r="B4024" s="3">
        <v>65</v>
      </c>
      <c r="C4024" s="3" t="s">
        <v>28</v>
      </c>
      <c r="D4024" s="3" t="s">
        <v>24</v>
      </c>
      <c r="E4024" s="3">
        <v>31673.0698617364</v>
      </c>
      <c r="F4024" s="3">
        <v>119</v>
      </c>
      <c r="G4024" s="3">
        <v>1038.65134034008</v>
      </c>
      <c r="H4024" s="3">
        <v>9</v>
      </c>
      <c r="I4024" s="3">
        <v>526.52791945023296</v>
      </c>
      <c r="J4024" s="3">
        <v>31</v>
      </c>
      <c r="K4024" s="3">
        <v>511.19979591696602</v>
      </c>
      <c r="L4024" s="3">
        <v>79</v>
      </c>
      <c r="M4024" s="3">
        <v>15</v>
      </c>
      <c r="N4024" s="3">
        <v>1</v>
      </c>
      <c r="O4024" s="3">
        <v>528</v>
      </c>
      <c r="P4024" s="3">
        <v>1</v>
      </c>
      <c r="Q4024" s="3">
        <v>19437.467109350499</v>
      </c>
      <c r="R4024" s="3">
        <v>5</v>
      </c>
      <c r="S4024" s="3">
        <v>0</v>
      </c>
      <c r="T4024" s="3">
        <v>0</v>
      </c>
      <c r="U4024" s="3">
        <v>11632.2130477468</v>
      </c>
      <c r="V4024" s="3">
        <v>1</v>
      </c>
      <c r="W4024" s="3" t="str">
        <f>IF(Bank_data3[[#This Row],[credit_risk]]=1,"High Risk","Low Risk")</f>
        <v>High Risk</v>
      </c>
      <c r="X4024" s="3" t="str">
        <f t="shared" si="434"/>
        <v>55+</v>
      </c>
      <c r="Y4024" s="3" t="str">
        <f t="shared" si="435"/>
        <v>Low Income</v>
      </c>
      <c r="Z4024" s="3" t="str">
        <f t="shared" si="436"/>
        <v>Poor</v>
      </c>
      <c r="AA4024" s="27">
        <f t="shared" si="437"/>
        <v>0.61369065878999352</v>
      </c>
      <c r="AB4024" s="3" t="str">
        <f t="shared" si="438"/>
        <v>Medium</v>
      </c>
      <c r="AC4024" s="3" t="str">
        <f t="shared" si="439"/>
        <v>High</v>
      </c>
      <c r="AD4024" s="3" t="str">
        <f t="shared" si="440"/>
        <v>No</v>
      </c>
    </row>
    <row r="4025" spans="1:30" ht="15" customHeight="1" x14ac:dyDescent="0.3">
      <c r="A4025" s="3" t="s">
        <v>4046</v>
      </c>
      <c r="B4025" s="3">
        <v>43</v>
      </c>
      <c r="C4025" s="3" t="s">
        <v>23</v>
      </c>
      <c r="D4025" s="3" t="s">
        <v>24</v>
      </c>
      <c r="E4025" s="3">
        <v>10000</v>
      </c>
      <c r="F4025" s="3">
        <v>214</v>
      </c>
      <c r="G4025" s="3">
        <v>2639.35024806619</v>
      </c>
      <c r="H4025" s="3">
        <v>5</v>
      </c>
      <c r="I4025" s="3">
        <v>20</v>
      </c>
      <c r="J4025" s="3">
        <v>29</v>
      </c>
      <c r="K4025" s="3">
        <v>596.70643667719798</v>
      </c>
      <c r="L4025" s="3">
        <v>31</v>
      </c>
      <c r="M4025" s="3">
        <v>18</v>
      </c>
      <c r="N4025" s="3">
        <v>1</v>
      </c>
      <c r="O4025" s="3">
        <v>860</v>
      </c>
      <c r="P4025" s="3">
        <v>1</v>
      </c>
      <c r="Q4025" s="3">
        <v>11244.5130373555</v>
      </c>
      <c r="R4025" s="3">
        <v>2</v>
      </c>
      <c r="S4025" s="3">
        <v>0</v>
      </c>
      <c r="T4025" s="3">
        <v>0</v>
      </c>
      <c r="U4025" s="3">
        <v>4475.7733737810404</v>
      </c>
      <c r="V4025" s="3">
        <v>0</v>
      </c>
      <c r="W4025" s="3" t="str">
        <f>IF(Bank_data3[[#This Row],[credit_risk]]=1,"High Risk","Low Risk")</f>
        <v>Low Risk</v>
      </c>
      <c r="X4025" s="3" t="str">
        <f t="shared" si="434"/>
        <v>35-44</v>
      </c>
      <c r="Y4025" s="3" t="str">
        <f t="shared" si="435"/>
        <v>Low Income</v>
      </c>
      <c r="Z4025" s="3" t="str">
        <f t="shared" si="436"/>
        <v>Excellent</v>
      </c>
      <c r="AA4025" s="27">
        <f t="shared" si="437"/>
        <v>1.1244513037355501</v>
      </c>
      <c r="AB4025" s="3" t="str">
        <f t="shared" si="438"/>
        <v>Medium</v>
      </c>
      <c r="AC4025" s="3" t="str">
        <f t="shared" si="439"/>
        <v>High</v>
      </c>
      <c r="AD4025" s="3" t="str">
        <f t="shared" si="440"/>
        <v>No</v>
      </c>
    </row>
    <row r="4026" spans="1:30" ht="15" customHeight="1" x14ac:dyDescent="0.3">
      <c r="A4026" s="3" t="s">
        <v>4047</v>
      </c>
      <c r="B4026" s="3">
        <v>34</v>
      </c>
      <c r="C4026" s="3" t="s">
        <v>31</v>
      </c>
      <c r="D4026" s="3" t="s">
        <v>26</v>
      </c>
      <c r="E4026" s="3">
        <v>39222.683378486297</v>
      </c>
      <c r="F4026" s="3">
        <v>162</v>
      </c>
      <c r="G4026" s="3">
        <v>1473.6845388417901</v>
      </c>
      <c r="H4026" s="3">
        <v>10</v>
      </c>
      <c r="I4026" s="3">
        <v>491.40143274745401</v>
      </c>
      <c r="J4026" s="3">
        <v>43</v>
      </c>
      <c r="K4026" s="3">
        <v>226.32283034498499</v>
      </c>
      <c r="L4026" s="3">
        <v>20</v>
      </c>
      <c r="M4026" s="3">
        <v>18</v>
      </c>
      <c r="N4026" s="3">
        <v>4</v>
      </c>
      <c r="O4026" s="3">
        <v>753</v>
      </c>
      <c r="P4026" s="3">
        <v>3</v>
      </c>
      <c r="Q4026" s="3">
        <v>24407.177471331499</v>
      </c>
      <c r="R4026" s="3">
        <v>1</v>
      </c>
      <c r="S4026" s="3">
        <v>0</v>
      </c>
      <c r="T4026" s="3">
        <v>0</v>
      </c>
      <c r="U4026" s="3">
        <v>10176.649323489501</v>
      </c>
      <c r="V4026" s="3">
        <v>0</v>
      </c>
      <c r="W4026" s="3" t="str">
        <f>IF(Bank_data3[[#This Row],[credit_risk]]=1,"High Risk","Low Risk")</f>
        <v>Low Risk</v>
      </c>
      <c r="X4026" s="3" t="str">
        <f t="shared" si="434"/>
        <v>25-34</v>
      </c>
      <c r="Y4026" s="3" t="str">
        <f t="shared" si="435"/>
        <v>Low Income</v>
      </c>
      <c r="Z4026" s="3" t="str">
        <f t="shared" si="436"/>
        <v>Very Good</v>
      </c>
      <c r="AA4026" s="27">
        <f t="shared" si="437"/>
        <v>0.62227199592159654</v>
      </c>
      <c r="AB4026" s="3" t="str">
        <f t="shared" si="438"/>
        <v>Medium</v>
      </c>
      <c r="AC4026" s="3" t="str">
        <f t="shared" si="439"/>
        <v>Medium</v>
      </c>
      <c r="AD4026" s="3" t="str">
        <f t="shared" si="440"/>
        <v>No</v>
      </c>
    </row>
    <row r="4027" spans="1:30" ht="15" customHeight="1" x14ac:dyDescent="0.3">
      <c r="A4027" s="3" t="s">
        <v>4048</v>
      </c>
      <c r="B4027" s="3">
        <v>41</v>
      </c>
      <c r="C4027" s="3" t="s">
        <v>23</v>
      </c>
      <c r="D4027" s="3" t="s">
        <v>33</v>
      </c>
      <c r="E4027" s="3">
        <v>44093.125670365502</v>
      </c>
      <c r="F4027" s="3">
        <v>185</v>
      </c>
      <c r="G4027" s="3">
        <v>2193.4525969045098</v>
      </c>
      <c r="H4027" s="3">
        <v>0</v>
      </c>
      <c r="I4027" s="3">
        <v>615.29255019625202</v>
      </c>
      <c r="J4027" s="3">
        <v>15</v>
      </c>
      <c r="K4027" s="3">
        <v>721.12791001954395</v>
      </c>
      <c r="L4027" s="3">
        <v>44</v>
      </c>
      <c r="M4027" s="3">
        <v>16</v>
      </c>
      <c r="N4027" s="3">
        <v>3</v>
      </c>
      <c r="O4027" s="3">
        <v>662</v>
      </c>
      <c r="P4027" s="3">
        <v>3</v>
      </c>
      <c r="Q4027" s="3">
        <v>10088.5501845363</v>
      </c>
      <c r="R4027" s="3">
        <v>4</v>
      </c>
      <c r="S4027" s="3">
        <v>0</v>
      </c>
      <c r="T4027" s="3">
        <v>0</v>
      </c>
      <c r="U4027" s="3">
        <v>10594.2406178316</v>
      </c>
      <c r="V4027" s="3">
        <v>1</v>
      </c>
      <c r="W4027" s="3" t="str">
        <f>IF(Bank_data3[[#This Row],[credit_risk]]=1,"High Risk","Low Risk")</f>
        <v>High Risk</v>
      </c>
      <c r="X4027" s="3" t="str">
        <f t="shared" si="434"/>
        <v>35-44</v>
      </c>
      <c r="Y4027" s="3" t="str">
        <f t="shared" si="435"/>
        <v>Low Income</v>
      </c>
      <c r="Z4027" s="3" t="str">
        <f t="shared" si="436"/>
        <v>Fair</v>
      </c>
      <c r="AA4027" s="27">
        <f t="shared" si="437"/>
        <v>0.22880097591531601</v>
      </c>
      <c r="AB4027" s="3" t="str">
        <f t="shared" si="438"/>
        <v>Medium</v>
      </c>
      <c r="AC4027" s="3" t="str">
        <f t="shared" si="439"/>
        <v>High</v>
      </c>
      <c r="AD4027" s="3" t="str">
        <f t="shared" si="440"/>
        <v>No</v>
      </c>
    </row>
    <row r="4028" spans="1:30" ht="15" customHeight="1" x14ac:dyDescent="0.3">
      <c r="A4028" s="3" t="s">
        <v>4049</v>
      </c>
      <c r="B4028" s="3">
        <v>49</v>
      </c>
      <c r="C4028" s="3" t="s">
        <v>23</v>
      </c>
      <c r="D4028" s="3" t="s">
        <v>26</v>
      </c>
      <c r="E4028" s="3">
        <v>41180.180920136903</v>
      </c>
      <c r="F4028" s="3">
        <v>184</v>
      </c>
      <c r="G4028" s="3">
        <v>10</v>
      </c>
      <c r="H4028" s="3">
        <v>10</v>
      </c>
      <c r="I4028" s="3">
        <v>395.52421174743301</v>
      </c>
      <c r="J4028" s="3">
        <v>35</v>
      </c>
      <c r="K4028" s="3">
        <v>532.50408289561904</v>
      </c>
      <c r="L4028" s="3">
        <v>54</v>
      </c>
      <c r="M4028" s="3">
        <v>5</v>
      </c>
      <c r="N4028" s="3">
        <v>9</v>
      </c>
      <c r="O4028" s="3">
        <v>550</v>
      </c>
      <c r="P4028" s="3">
        <v>0</v>
      </c>
      <c r="Q4028" s="3">
        <v>12590.4601148975</v>
      </c>
      <c r="R4028" s="3">
        <v>6</v>
      </c>
      <c r="S4028" s="3">
        <v>0</v>
      </c>
      <c r="T4028" s="3">
        <v>0</v>
      </c>
      <c r="U4028" s="3">
        <v>9243.8257059457301</v>
      </c>
      <c r="V4028" s="3">
        <v>1</v>
      </c>
      <c r="W4028" s="3" t="str">
        <f>IF(Bank_data3[[#This Row],[credit_risk]]=1,"High Risk","Low Risk")</f>
        <v>High Risk</v>
      </c>
      <c r="X4028" s="3" t="str">
        <f t="shared" si="434"/>
        <v>45-54</v>
      </c>
      <c r="Y4028" s="3" t="str">
        <f t="shared" si="435"/>
        <v>Low Income</v>
      </c>
      <c r="Z4028" s="3" t="str">
        <f t="shared" si="436"/>
        <v>Poor</v>
      </c>
      <c r="AA4028" s="27">
        <f t="shared" si="437"/>
        <v>0.30574076736852868</v>
      </c>
      <c r="AB4028" s="3" t="str">
        <f t="shared" si="438"/>
        <v>Low</v>
      </c>
      <c r="AC4028" s="3" t="str">
        <f t="shared" si="439"/>
        <v>High</v>
      </c>
      <c r="AD4028" s="3" t="str">
        <f t="shared" si="440"/>
        <v>No</v>
      </c>
    </row>
    <row r="4029" spans="1:30" ht="15" customHeight="1" x14ac:dyDescent="0.3">
      <c r="A4029" s="3" t="s">
        <v>4050</v>
      </c>
      <c r="B4029" s="3">
        <v>23</v>
      </c>
      <c r="C4029" s="3" t="s">
        <v>31</v>
      </c>
      <c r="D4029" s="3" t="s">
        <v>33</v>
      </c>
      <c r="E4029" s="3">
        <v>54838.601549276798</v>
      </c>
      <c r="F4029" s="3">
        <v>78</v>
      </c>
      <c r="G4029" s="3">
        <v>1012.13062346222</v>
      </c>
      <c r="H4029" s="3">
        <v>8</v>
      </c>
      <c r="I4029" s="3">
        <v>1001.33628623991</v>
      </c>
      <c r="J4029" s="3">
        <v>17</v>
      </c>
      <c r="K4029" s="3">
        <v>866.69741116288401</v>
      </c>
      <c r="L4029" s="3">
        <v>11</v>
      </c>
      <c r="M4029" s="3">
        <v>0</v>
      </c>
      <c r="N4029" s="3">
        <v>1</v>
      </c>
      <c r="O4029" s="3">
        <v>693</v>
      </c>
      <c r="P4029" s="3">
        <v>0</v>
      </c>
      <c r="Q4029" s="3">
        <v>19933.866242448399</v>
      </c>
      <c r="R4029" s="3">
        <v>7</v>
      </c>
      <c r="S4029" s="3">
        <v>0</v>
      </c>
      <c r="T4029" s="3">
        <v>0</v>
      </c>
      <c r="U4029" s="3">
        <v>6905.8487013712202</v>
      </c>
      <c r="V4029" s="3">
        <v>1</v>
      </c>
      <c r="W4029" s="3" t="str">
        <f>IF(Bank_data3[[#This Row],[credit_risk]]=1,"High Risk","Low Risk")</f>
        <v>High Risk</v>
      </c>
      <c r="X4029" s="3" t="str">
        <f t="shared" si="434"/>
        <v>18-24</v>
      </c>
      <c r="Y4029" s="3" t="str">
        <f t="shared" si="435"/>
        <v>Middle Income</v>
      </c>
      <c r="Z4029" s="3" t="str">
        <f t="shared" si="436"/>
        <v>Good</v>
      </c>
      <c r="AA4029" s="27">
        <f t="shared" si="437"/>
        <v>0.36350063056469906</v>
      </c>
      <c r="AB4029" s="3" t="str">
        <f t="shared" si="438"/>
        <v>Medium</v>
      </c>
      <c r="AC4029" s="3" t="str">
        <f t="shared" si="439"/>
        <v>Medium</v>
      </c>
      <c r="AD4029" s="3" t="str">
        <f t="shared" si="440"/>
        <v>No</v>
      </c>
    </row>
    <row r="4030" spans="1:30" ht="15" customHeight="1" x14ac:dyDescent="0.3">
      <c r="A4030" s="3" t="s">
        <v>4051</v>
      </c>
      <c r="B4030" s="3">
        <v>32</v>
      </c>
      <c r="C4030" s="3" t="s">
        <v>31</v>
      </c>
      <c r="D4030" s="3" t="s">
        <v>33</v>
      </c>
      <c r="E4030" s="3">
        <v>31494.528322822898</v>
      </c>
      <c r="F4030" s="3">
        <v>181</v>
      </c>
      <c r="G4030" s="3">
        <v>2069.27744248012</v>
      </c>
      <c r="H4030" s="3">
        <v>6</v>
      </c>
      <c r="I4030" s="3">
        <v>527.89328493492599</v>
      </c>
      <c r="J4030" s="3">
        <v>40</v>
      </c>
      <c r="K4030" s="3">
        <v>456.626880018066</v>
      </c>
      <c r="L4030" s="3">
        <v>47</v>
      </c>
      <c r="M4030" s="3">
        <v>18</v>
      </c>
      <c r="N4030" s="3">
        <v>8</v>
      </c>
      <c r="O4030" s="3">
        <v>594</v>
      </c>
      <c r="P4030" s="3">
        <v>1</v>
      </c>
      <c r="Q4030" s="3">
        <v>4443.9896112157503</v>
      </c>
      <c r="R4030" s="3">
        <v>4</v>
      </c>
      <c r="S4030" s="3">
        <v>0</v>
      </c>
      <c r="T4030" s="3">
        <v>0</v>
      </c>
      <c r="U4030" s="3">
        <v>10970.292876242</v>
      </c>
      <c r="V4030" s="3">
        <v>1</v>
      </c>
      <c r="W4030" s="3" t="str">
        <f>IF(Bank_data3[[#This Row],[credit_risk]]=1,"High Risk","Low Risk")</f>
        <v>High Risk</v>
      </c>
      <c r="X4030" s="3" t="str">
        <f t="shared" si="434"/>
        <v>25-34</v>
      </c>
      <c r="Y4030" s="3" t="str">
        <f t="shared" si="435"/>
        <v>Low Income</v>
      </c>
      <c r="Z4030" s="3" t="str">
        <f t="shared" si="436"/>
        <v>Fair</v>
      </c>
      <c r="AA4030" s="27">
        <f t="shared" si="437"/>
        <v>0.14110354553223642</v>
      </c>
      <c r="AB4030" s="3" t="str">
        <f t="shared" si="438"/>
        <v>Medium</v>
      </c>
      <c r="AC4030" s="3" t="str">
        <f t="shared" si="439"/>
        <v>High</v>
      </c>
      <c r="AD4030" s="3" t="str">
        <f t="shared" si="440"/>
        <v>No</v>
      </c>
    </row>
    <row r="4031" spans="1:30" ht="15" customHeight="1" x14ac:dyDescent="0.3">
      <c r="A4031" s="3" t="s">
        <v>4052</v>
      </c>
      <c r="B4031" s="3">
        <v>42</v>
      </c>
      <c r="C4031" s="3" t="s">
        <v>23</v>
      </c>
      <c r="D4031" s="3" t="s">
        <v>33</v>
      </c>
      <c r="E4031" s="3">
        <v>28844.9579012674</v>
      </c>
      <c r="F4031" s="3">
        <v>210</v>
      </c>
      <c r="G4031" s="3">
        <v>1599.52756660613</v>
      </c>
      <c r="H4031" s="3">
        <v>9</v>
      </c>
      <c r="I4031" s="3">
        <v>967.44917029205999</v>
      </c>
      <c r="J4031" s="3">
        <v>47</v>
      </c>
      <c r="K4031" s="3">
        <v>481.13519342678001</v>
      </c>
      <c r="L4031" s="3">
        <v>58</v>
      </c>
      <c r="M4031" s="3">
        <v>14</v>
      </c>
      <c r="N4031" s="3">
        <v>8</v>
      </c>
      <c r="O4031" s="3">
        <v>869</v>
      </c>
      <c r="P4031" s="3">
        <v>2</v>
      </c>
      <c r="Q4031" s="3">
        <v>19209.7886170149</v>
      </c>
      <c r="R4031" s="3">
        <v>5</v>
      </c>
      <c r="S4031" s="3">
        <v>0</v>
      </c>
      <c r="T4031" s="3">
        <v>0</v>
      </c>
      <c r="U4031" s="3">
        <v>5302.2023194831199</v>
      </c>
      <c r="V4031" s="3">
        <v>1</v>
      </c>
      <c r="W4031" s="3" t="str">
        <f>IF(Bank_data3[[#This Row],[credit_risk]]=1,"High Risk","Low Risk")</f>
        <v>High Risk</v>
      </c>
      <c r="X4031" s="3" t="str">
        <f t="shared" si="434"/>
        <v>35-44</v>
      </c>
      <c r="Y4031" s="3" t="str">
        <f t="shared" si="435"/>
        <v>Low Income</v>
      </c>
      <c r="Z4031" s="3" t="str">
        <f t="shared" si="436"/>
        <v>Excellent</v>
      </c>
      <c r="AA4031" s="27">
        <f t="shared" si="437"/>
        <v>0.66596694932845968</v>
      </c>
      <c r="AB4031" s="3" t="str">
        <f t="shared" si="438"/>
        <v>Medium</v>
      </c>
      <c r="AC4031" s="3" t="str">
        <f t="shared" si="439"/>
        <v>High</v>
      </c>
      <c r="AD4031" s="3" t="str">
        <f t="shared" si="440"/>
        <v>No</v>
      </c>
    </row>
    <row r="4032" spans="1:30" ht="15" customHeight="1" x14ac:dyDescent="0.3">
      <c r="A4032" s="3" t="s">
        <v>4053</v>
      </c>
      <c r="B4032" s="3">
        <v>27</v>
      </c>
      <c r="C4032" s="3" t="s">
        <v>31</v>
      </c>
      <c r="D4032" s="3" t="s">
        <v>24</v>
      </c>
      <c r="E4032" s="3">
        <v>37859.230861146098</v>
      </c>
      <c r="F4032" s="3">
        <v>189</v>
      </c>
      <c r="G4032" s="3">
        <v>1352.9066808733901</v>
      </c>
      <c r="H4032" s="3">
        <v>10</v>
      </c>
      <c r="I4032" s="3">
        <v>368.33809227108998</v>
      </c>
      <c r="J4032" s="3">
        <v>38</v>
      </c>
      <c r="K4032" s="3">
        <v>458.57405341377398</v>
      </c>
      <c r="L4032" s="3">
        <v>73</v>
      </c>
      <c r="M4032" s="3">
        <v>2</v>
      </c>
      <c r="N4032" s="3">
        <v>9</v>
      </c>
      <c r="O4032" s="3">
        <v>600</v>
      </c>
      <c r="P4032" s="3">
        <v>1</v>
      </c>
      <c r="Q4032" s="3">
        <v>8098.5587090454601</v>
      </c>
      <c r="R4032" s="3">
        <v>1</v>
      </c>
      <c r="S4032" s="3">
        <v>0</v>
      </c>
      <c r="T4032" s="3">
        <v>0</v>
      </c>
      <c r="U4032" s="3">
        <v>500</v>
      </c>
      <c r="V4032" s="3">
        <v>0</v>
      </c>
      <c r="W4032" s="3" t="str">
        <f>IF(Bank_data3[[#This Row],[credit_risk]]=1,"High Risk","Low Risk")</f>
        <v>Low Risk</v>
      </c>
      <c r="X4032" s="3" t="str">
        <f t="shared" si="434"/>
        <v>25-34</v>
      </c>
      <c r="Y4032" s="3" t="str">
        <f t="shared" si="435"/>
        <v>Low Income</v>
      </c>
      <c r="Z4032" s="3" t="str">
        <f t="shared" si="436"/>
        <v>Fair</v>
      </c>
      <c r="AA4032" s="27">
        <f t="shared" si="437"/>
        <v>0.21391239401423739</v>
      </c>
      <c r="AB4032" s="3" t="str">
        <f t="shared" si="438"/>
        <v>Medium</v>
      </c>
      <c r="AC4032" s="3" t="str">
        <f t="shared" si="439"/>
        <v>High</v>
      </c>
      <c r="AD4032" s="3" t="str">
        <f t="shared" si="440"/>
        <v>No</v>
      </c>
    </row>
    <row r="4033" spans="1:30" ht="15" customHeight="1" x14ac:dyDescent="0.3">
      <c r="A4033" s="3" t="s">
        <v>4054</v>
      </c>
      <c r="B4033" s="3">
        <v>37</v>
      </c>
      <c r="C4033" s="3" t="s">
        <v>31</v>
      </c>
      <c r="D4033" s="3" t="s">
        <v>24</v>
      </c>
      <c r="E4033" s="3">
        <v>38230.722743375103</v>
      </c>
      <c r="F4033" s="3">
        <v>202</v>
      </c>
      <c r="G4033" s="3">
        <v>1983.18215382738</v>
      </c>
      <c r="H4033" s="3">
        <v>2</v>
      </c>
      <c r="I4033" s="3">
        <v>1118.2266223788899</v>
      </c>
      <c r="J4033" s="3">
        <v>27</v>
      </c>
      <c r="K4033" s="3">
        <v>812.91703659801897</v>
      </c>
      <c r="L4033" s="3">
        <v>69</v>
      </c>
      <c r="M4033" s="3">
        <v>16</v>
      </c>
      <c r="N4033" s="3">
        <v>3</v>
      </c>
      <c r="O4033" s="3">
        <v>327</v>
      </c>
      <c r="P4033" s="3">
        <v>5</v>
      </c>
      <c r="Q4033" s="3">
        <v>10599.9724090207</v>
      </c>
      <c r="R4033" s="3">
        <v>0</v>
      </c>
      <c r="S4033" s="3">
        <v>0</v>
      </c>
      <c r="T4033" s="3">
        <v>0</v>
      </c>
      <c r="U4033" s="3">
        <v>6257.6966369936899</v>
      </c>
      <c r="V4033" s="3">
        <v>1</v>
      </c>
      <c r="W4033" s="3" t="str">
        <f>IF(Bank_data3[[#This Row],[credit_risk]]=1,"High Risk","Low Risk")</f>
        <v>High Risk</v>
      </c>
      <c r="X4033" s="3" t="str">
        <f t="shared" si="434"/>
        <v>35-44</v>
      </c>
      <c r="Y4033" s="3" t="str">
        <f t="shared" si="435"/>
        <v>Low Income</v>
      </c>
      <c r="Z4033" s="3" t="str">
        <f t="shared" si="436"/>
        <v>Poor</v>
      </c>
      <c r="AA4033" s="27">
        <f t="shared" si="437"/>
        <v>0.27726319693648849</v>
      </c>
      <c r="AB4033" s="3" t="str">
        <f t="shared" si="438"/>
        <v>Medium</v>
      </c>
      <c r="AC4033" s="3" t="str">
        <f t="shared" si="439"/>
        <v>High</v>
      </c>
      <c r="AD4033" s="3" t="str">
        <f t="shared" si="440"/>
        <v>No</v>
      </c>
    </row>
    <row r="4034" spans="1:30" ht="15" customHeight="1" x14ac:dyDescent="0.3">
      <c r="A4034" s="3" t="s">
        <v>4055</v>
      </c>
      <c r="B4034" s="3">
        <v>31</v>
      </c>
      <c r="C4034" s="3" t="s">
        <v>31</v>
      </c>
      <c r="D4034" s="3" t="s">
        <v>24</v>
      </c>
      <c r="E4034" s="3">
        <v>88175.137063084097</v>
      </c>
      <c r="F4034" s="3">
        <v>144</v>
      </c>
      <c r="G4034" s="3">
        <v>834.91575861191404</v>
      </c>
      <c r="H4034" s="3">
        <v>6</v>
      </c>
      <c r="I4034" s="3">
        <v>353.23111566672799</v>
      </c>
      <c r="J4034" s="3">
        <v>18</v>
      </c>
      <c r="K4034" s="3">
        <v>671.209963625554</v>
      </c>
      <c r="L4034" s="3">
        <v>36</v>
      </c>
      <c r="M4034" s="3">
        <v>5</v>
      </c>
      <c r="N4034" s="3">
        <v>1</v>
      </c>
      <c r="O4034" s="3">
        <v>372</v>
      </c>
      <c r="P4034" s="3">
        <v>2</v>
      </c>
      <c r="Q4034" s="3">
        <v>13503.176587677601</v>
      </c>
      <c r="R4034" s="3">
        <v>0</v>
      </c>
      <c r="S4034" s="3">
        <v>0</v>
      </c>
      <c r="T4034" s="3">
        <v>0</v>
      </c>
      <c r="U4034" s="3">
        <v>8125.5620147455502</v>
      </c>
      <c r="V4034" s="3">
        <v>1</v>
      </c>
      <c r="W4034" s="3" t="str">
        <f>IF(Bank_data3[[#This Row],[credit_risk]]=1,"High Risk","Low Risk")</f>
        <v>High Risk</v>
      </c>
      <c r="X4034" s="3" t="str">
        <f t="shared" si="434"/>
        <v>25-34</v>
      </c>
      <c r="Y4034" s="3" t="str">
        <f t="shared" si="435"/>
        <v>Middle Income</v>
      </c>
      <c r="Z4034" s="3" t="str">
        <f t="shared" si="436"/>
        <v>Poor</v>
      </c>
      <c r="AA4034" s="27">
        <f t="shared" si="437"/>
        <v>0.15314040938793072</v>
      </c>
      <c r="AB4034" s="3" t="str">
        <f t="shared" si="438"/>
        <v>Low</v>
      </c>
      <c r="AC4034" s="3" t="str">
        <f t="shared" si="439"/>
        <v>High</v>
      </c>
      <c r="AD4034" s="3" t="str">
        <f t="shared" si="440"/>
        <v>No</v>
      </c>
    </row>
    <row r="4035" spans="1:30" ht="15" customHeight="1" x14ac:dyDescent="0.3">
      <c r="A4035" s="3" t="s">
        <v>4056</v>
      </c>
      <c r="B4035" s="3">
        <v>50</v>
      </c>
      <c r="C4035" s="3" t="s">
        <v>31</v>
      </c>
      <c r="D4035" s="3" t="s">
        <v>26</v>
      </c>
      <c r="E4035" s="3">
        <v>77944.055862709603</v>
      </c>
      <c r="F4035" s="3">
        <v>148</v>
      </c>
      <c r="G4035" s="3">
        <v>2473.7927340259698</v>
      </c>
      <c r="H4035" s="3">
        <v>5</v>
      </c>
      <c r="I4035" s="3">
        <v>20</v>
      </c>
      <c r="J4035" s="3">
        <v>10</v>
      </c>
      <c r="K4035" s="3">
        <v>317.215121724683</v>
      </c>
      <c r="L4035" s="3">
        <v>30</v>
      </c>
      <c r="M4035" s="3">
        <v>3</v>
      </c>
      <c r="N4035" s="3">
        <v>2</v>
      </c>
      <c r="O4035" s="3">
        <v>612</v>
      </c>
      <c r="P4035" s="3">
        <v>3</v>
      </c>
      <c r="Q4035" s="3">
        <v>7155.3012745829301</v>
      </c>
      <c r="R4035" s="3">
        <v>2</v>
      </c>
      <c r="S4035" s="3">
        <v>0</v>
      </c>
      <c r="T4035" s="3">
        <v>0</v>
      </c>
      <c r="U4035" s="3">
        <v>4283.8322971734897</v>
      </c>
      <c r="V4035" s="3">
        <v>0</v>
      </c>
      <c r="W4035" s="3" t="str">
        <f>IF(Bank_data3[[#This Row],[credit_risk]]=1,"High Risk","Low Risk")</f>
        <v>Low Risk</v>
      </c>
      <c r="X4035" s="3" t="str">
        <f t="shared" si="434"/>
        <v>45-54</v>
      </c>
      <c r="Y4035" s="3" t="str">
        <f t="shared" si="435"/>
        <v>Middle Income</v>
      </c>
      <c r="Z4035" s="3" t="str">
        <f t="shared" si="436"/>
        <v>Fair</v>
      </c>
      <c r="AA4035" s="27">
        <f t="shared" si="437"/>
        <v>9.180047401159433E-2</v>
      </c>
      <c r="AB4035" s="3" t="str">
        <f t="shared" si="438"/>
        <v>Medium</v>
      </c>
      <c r="AC4035" s="3" t="str">
        <f t="shared" si="439"/>
        <v>High</v>
      </c>
      <c r="AD4035" s="3" t="str">
        <f t="shared" si="440"/>
        <v>No</v>
      </c>
    </row>
    <row r="4036" spans="1:30" ht="15" customHeight="1" x14ac:dyDescent="0.3">
      <c r="A4036" s="3" t="s">
        <v>4057</v>
      </c>
      <c r="B4036" s="3">
        <v>33</v>
      </c>
      <c r="C4036" s="3" t="s">
        <v>31</v>
      </c>
      <c r="D4036" s="3" t="s">
        <v>24</v>
      </c>
      <c r="E4036" s="3">
        <v>19948.514912694201</v>
      </c>
      <c r="F4036" s="3">
        <v>130</v>
      </c>
      <c r="G4036" s="3">
        <v>1329.9358080074201</v>
      </c>
      <c r="H4036" s="3">
        <v>2</v>
      </c>
      <c r="I4036" s="3">
        <v>1233.0419048071301</v>
      </c>
      <c r="J4036" s="3">
        <v>16</v>
      </c>
      <c r="K4036" s="3">
        <v>1168.8514644413401</v>
      </c>
      <c r="L4036" s="3">
        <v>2</v>
      </c>
      <c r="M4036" s="3">
        <v>7</v>
      </c>
      <c r="N4036" s="3">
        <v>7</v>
      </c>
      <c r="O4036" s="3">
        <v>379</v>
      </c>
      <c r="P4036" s="3">
        <v>2</v>
      </c>
      <c r="Q4036" s="3">
        <v>27968.948082293198</v>
      </c>
      <c r="R4036" s="3">
        <v>7</v>
      </c>
      <c r="S4036" s="3">
        <v>0</v>
      </c>
      <c r="T4036" s="3">
        <v>0</v>
      </c>
      <c r="U4036" s="3">
        <v>7561.1824632932303</v>
      </c>
      <c r="V4036" s="3">
        <v>1</v>
      </c>
      <c r="W4036" s="3" t="str">
        <f>IF(Bank_data3[[#This Row],[credit_risk]]=1,"High Risk","Low Risk")</f>
        <v>High Risk</v>
      </c>
      <c r="X4036" s="3" t="str">
        <f t="shared" si="434"/>
        <v>25-34</v>
      </c>
      <c r="Y4036" s="3" t="str">
        <f t="shared" si="435"/>
        <v>Low Income</v>
      </c>
      <c r="Z4036" s="3" t="str">
        <f t="shared" si="436"/>
        <v>Poor</v>
      </c>
      <c r="AA4036" s="27">
        <f t="shared" si="437"/>
        <v>1.4020566545780913</v>
      </c>
      <c r="AB4036" s="3" t="str">
        <f t="shared" si="438"/>
        <v>Medium</v>
      </c>
      <c r="AC4036" s="3" t="str">
        <f t="shared" si="439"/>
        <v>Low</v>
      </c>
      <c r="AD4036" s="3" t="str">
        <f t="shared" si="440"/>
        <v>No</v>
      </c>
    </row>
    <row r="4037" spans="1:30" ht="15" customHeight="1" x14ac:dyDescent="0.3">
      <c r="A4037" s="3" t="s">
        <v>4058</v>
      </c>
      <c r="B4037" s="3">
        <v>53</v>
      </c>
      <c r="C4037" s="3" t="s">
        <v>31</v>
      </c>
      <c r="D4037" s="3" t="s">
        <v>24</v>
      </c>
      <c r="E4037" s="3">
        <v>15263.439567960801</v>
      </c>
      <c r="F4037" s="3">
        <v>57</v>
      </c>
      <c r="G4037" s="3">
        <v>847.40866250917099</v>
      </c>
      <c r="H4037" s="3">
        <v>7</v>
      </c>
      <c r="I4037" s="3">
        <v>500.43716869409002</v>
      </c>
      <c r="J4037" s="3">
        <v>20</v>
      </c>
      <c r="K4037" s="3">
        <v>339.63824508170302</v>
      </c>
      <c r="L4037" s="3">
        <v>68</v>
      </c>
      <c r="M4037" s="3">
        <v>3</v>
      </c>
      <c r="N4037" s="3">
        <v>7</v>
      </c>
      <c r="O4037" s="3">
        <v>328</v>
      </c>
      <c r="P4037" s="3">
        <v>2</v>
      </c>
      <c r="Q4037" s="3">
        <v>13337.083287512</v>
      </c>
      <c r="R4037" s="3">
        <v>5</v>
      </c>
      <c r="S4037" s="3">
        <v>0</v>
      </c>
      <c r="T4037" s="3">
        <v>0</v>
      </c>
      <c r="U4037" s="3">
        <v>500</v>
      </c>
      <c r="V4037" s="3">
        <v>1</v>
      </c>
      <c r="W4037" s="3" t="str">
        <f>IF(Bank_data3[[#This Row],[credit_risk]]=1,"High Risk","Low Risk")</f>
        <v>High Risk</v>
      </c>
      <c r="X4037" s="3" t="str">
        <f t="shared" si="434"/>
        <v>45-54</v>
      </c>
      <c r="Y4037" s="3" t="str">
        <f t="shared" si="435"/>
        <v>Low Income</v>
      </c>
      <c r="Z4037" s="3" t="str">
        <f t="shared" si="436"/>
        <v>Poor</v>
      </c>
      <c r="AA4037" s="27">
        <f t="shared" si="437"/>
        <v>0.87379277967645119</v>
      </c>
      <c r="AB4037" s="3" t="str">
        <f t="shared" si="438"/>
        <v>Low</v>
      </c>
      <c r="AC4037" s="3" t="str">
        <f t="shared" si="439"/>
        <v>High</v>
      </c>
      <c r="AD4037" s="3" t="str">
        <f t="shared" si="440"/>
        <v>No</v>
      </c>
    </row>
    <row r="4038" spans="1:30" ht="15" customHeight="1" x14ac:dyDescent="0.3">
      <c r="A4038" s="3" t="s">
        <v>4059</v>
      </c>
      <c r="B4038" s="3">
        <v>37</v>
      </c>
      <c r="C4038" s="3" t="s">
        <v>28</v>
      </c>
      <c r="D4038" s="3" t="s">
        <v>26</v>
      </c>
      <c r="E4038" s="3">
        <v>48456.446942831601</v>
      </c>
      <c r="F4038" s="3">
        <v>224</v>
      </c>
      <c r="G4038" s="3">
        <v>899.94814683853997</v>
      </c>
      <c r="H4038" s="3">
        <v>0</v>
      </c>
      <c r="I4038" s="3">
        <v>1414.9251703697901</v>
      </c>
      <c r="J4038" s="3">
        <v>36</v>
      </c>
      <c r="K4038" s="3">
        <v>368.71638259447502</v>
      </c>
      <c r="L4038" s="3">
        <v>58</v>
      </c>
      <c r="M4038" s="3">
        <v>1</v>
      </c>
      <c r="N4038" s="3">
        <v>6</v>
      </c>
      <c r="O4038" s="3">
        <v>610</v>
      </c>
      <c r="P4038" s="3">
        <v>3</v>
      </c>
      <c r="Q4038" s="3">
        <v>12826.837567049201</v>
      </c>
      <c r="R4038" s="3">
        <v>1</v>
      </c>
      <c r="S4038" s="3">
        <v>0</v>
      </c>
      <c r="T4038" s="3">
        <v>0</v>
      </c>
      <c r="U4038" s="3">
        <v>10767.515097781899</v>
      </c>
      <c r="V4038" s="3">
        <v>0</v>
      </c>
      <c r="W4038" s="3" t="str">
        <f>IF(Bank_data3[[#This Row],[credit_risk]]=1,"High Risk","Low Risk")</f>
        <v>Low Risk</v>
      </c>
      <c r="X4038" s="3" t="str">
        <f t="shared" si="434"/>
        <v>35-44</v>
      </c>
      <c r="Y4038" s="3" t="str">
        <f t="shared" si="435"/>
        <v>Low Income</v>
      </c>
      <c r="Z4038" s="3" t="str">
        <f t="shared" si="436"/>
        <v>Fair</v>
      </c>
      <c r="AA4038" s="27">
        <f t="shared" si="437"/>
        <v>0.26470858629362914</v>
      </c>
      <c r="AB4038" s="3" t="str">
        <f t="shared" si="438"/>
        <v>Low</v>
      </c>
      <c r="AC4038" s="3" t="str">
        <f t="shared" si="439"/>
        <v>High</v>
      </c>
      <c r="AD4038" s="3" t="str">
        <f t="shared" si="440"/>
        <v>No</v>
      </c>
    </row>
    <row r="4039" spans="1:30" ht="15" customHeight="1" x14ac:dyDescent="0.3">
      <c r="A4039" s="3" t="s">
        <v>4060</v>
      </c>
      <c r="B4039" s="3">
        <v>53</v>
      </c>
      <c r="C4039" s="3" t="s">
        <v>23</v>
      </c>
      <c r="D4039" s="3" t="s">
        <v>26</v>
      </c>
      <c r="E4039" s="3">
        <v>84408.7102160785</v>
      </c>
      <c r="F4039" s="3">
        <v>227</v>
      </c>
      <c r="G4039" s="3">
        <v>1434.7600910674901</v>
      </c>
      <c r="H4039" s="3">
        <v>4</v>
      </c>
      <c r="I4039" s="3">
        <v>997.60716542282398</v>
      </c>
      <c r="J4039" s="3">
        <v>43</v>
      </c>
      <c r="K4039" s="3">
        <v>740.95313509783205</v>
      </c>
      <c r="L4039" s="3">
        <v>32</v>
      </c>
      <c r="M4039" s="3">
        <v>9</v>
      </c>
      <c r="N4039" s="3">
        <v>3</v>
      </c>
      <c r="O4039" s="3">
        <v>356</v>
      </c>
      <c r="P4039" s="3">
        <v>4</v>
      </c>
      <c r="Q4039" s="3">
        <v>8462.5379929794199</v>
      </c>
      <c r="R4039" s="3">
        <v>2</v>
      </c>
      <c r="S4039" s="3">
        <v>0</v>
      </c>
      <c r="T4039" s="3">
        <v>0</v>
      </c>
      <c r="U4039" s="3">
        <v>10657.086695313101</v>
      </c>
      <c r="V4039" s="3">
        <v>1</v>
      </c>
      <c r="W4039" s="3" t="str">
        <f>IF(Bank_data3[[#This Row],[credit_risk]]=1,"High Risk","Low Risk")</f>
        <v>High Risk</v>
      </c>
      <c r="X4039" s="3" t="str">
        <f t="shared" ref="X4039:X4102" si="441">_xlfn.IFS(B4039&lt;25,"18-24",B4039&lt;35,"25-34",B4039&lt;45,"35-44",B4039&lt;55,"45-54",TRUE(),"55+")</f>
        <v>45-54</v>
      </c>
      <c r="Y4039" s="3" t="str">
        <f t="shared" ref="Y4039:Y4102" si="442">_xlfn.IFS(E4039&lt;50000,"Low Income",E4039&lt;100000,"Middle Income",TRUE(),"High Income")</f>
        <v>Middle Income</v>
      </c>
      <c r="Z4039" s="3" t="str">
        <f t="shared" ref="Z4039:Z4102" si="443">_xlfn.IFS(O4039&lt;580,"Poor",O4039&lt;670,"Fair",O4039&lt;740,"Good",O4039&lt;800,"Very Good",TRUE(),"Excellent")</f>
        <v>Poor</v>
      </c>
      <c r="AA4039" s="27">
        <f t="shared" ref="AA4039:AA4102" si="444">IF(E4039=0,0,Q4039/E4039)</f>
        <v>0.10025669117933569</v>
      </c>
      <c r="AB4039" s="3" t="str">
        <f t="shared" ref="AB4039:AB4102" si="445">_xlfn.IFS(G4039&lt;1000,"Low",G4039&lt;5000,"Medium",TRUE(),"High")</f>
        <v>Medium</v>
      </c>
      <c r="AC4039" s="3" t="str">
        <f t="shared" ref="AC4039:AC4102" si="446">_xlfn.IFS(L4039&lt;10,"Low",L4039&lt;30,"Medium",TRUE(),"High")</f>
        <v>High</v>
      </c>
      <c r="AD4039" s="3" t="str">
        <f t="shared" ref="AD4039:AD4102" si="447">IF(AND(E4039&gt;=100000,O4039&gt;=750),"Yes","No")</f>
        <v>No</v>
      </c>
    </row>
    <row r="4040" spans="1:30" ht="15" customHeight="1" x14ac:dyDescent="0.3">
      <c r="A4040" s="3" t="s">
        <v>4061</v>
      </c>
      <c r="B4040" s="3">
        <v>30</v>
      </c>
      <c r="C4040" s="3" t="s">
        <v>31</v>
      </c>
      <c r="D4040" s="3" t="s">
        <v>33</v>
      </c>
      <c r="E4040" s="3">
        <v>61989.615352876797</v>
      </c>
      <c r="F4040" s="3">
        <v>100</v>
      </c>
      <c r="G4040" s="3">
        <v>1158.8184320241201</v>
      </c>
      <c r="H4040" s="3">
        <v>7</v>
      </c>
      <c r="I4040" s="3">
        <v>1076.59216143344</v>
      </c>
      <c r="J4040" s="3">
        <v>33</v>
      </c>
      <c r="K4040" s="3">
        <v>459.86217919481101</v>
      </c>
      <c r="L4040" s="3">
        <v>35</v>
      </c>
      <c r="M4040" s="3">
        <v>11</v>
      </c>
      <c r="N4040" s="3">
        <v>0</v>
      </c>
      <c r="O4040" s="3">
        <v>709</v>
      </c>
      <c r="P4040" s="3">
        <v>5</v>
      </c>
      <c r="Q4040" s="3">
        <v>3949.0178390343899</v>
      </c>
      <c r="R4040" s="3">
        <v>2</v>
      </c>
      <c r="S4040" s="3">
        <v>0</v>
      </c>
      <c r="T4040" s="3">
        <v>0</v>
      </c>
      <c r="U4040" s="3">
        <v>7877.5894639567396</v>
      </c>
      <c r="V4040" s="3">
        <v>0</v>
      </c>
      <c r="W4040" s="3" t="str">
        <f>IF(Bank_data3[[#This Row],[credit_risk]]=1,"High Risk","Low Risk")</f>
        <v>Low Risk</v>
      </c>
      <c r="X4040" s="3" t="str">
        <f t="shared" si="441"/>
        <v>25-34</v>
      </c>
      <c r="Y4040" s="3" t="str">
        <f t="shared" si="442"/>
        <v>Middle Income</v>
      </c>
      <c r="Z4040" s="3" t="str">
        <f t="shared" si="443"/>
        <v>Good</v>
      </c>
      <c r="AA4040" s="27">
        <f t="shared" si="444"/>
        <v>6.3704506255677626E-2</v>
      </c>
      <c r="AB4040" s="3" t="str">
        <f t="shared" si="445"/>
        <v>Medium</v>
      </c>
      <c r="AC4040" s="3" t="str">
        <f t="shared" si="446"/>
        <v>High</v>
      </c>
      <c r="AD4040" s="3" t="str">
        <f t="shared" si="447"/>
        <v>No</v>
      </c>
    </row>
    <row r="4041" spans="1:30" ht="15" customHeight="1" x14ac:dyDescent="0.3">
      <c r="A4041" s="3" t="s">
        <v>4062</v>
      </c>
      <c r="B4041" s="3">
        <v>60</v>
      </c>
      <c r="C4041" s="3" t="s">
        <v>23</v>
      </c>
      <c r="D4041" s="3" t="s">
        <v>26</v>
      </c>
      <c r="E4041" s="3">
        <v>49408.0574143497</v>
      </c>
      <c r="F4041" s="3">
        <v>186</v>
      </c>
      <c r="G4041" s="3">
        <v>1920.9275123607999</v>
      </c>
      <c r="H4041" s="3">
        <v>2</v>
      </c>
      <c r="I4041" s="3">
        <v>1165.91537516313</v>
      </c>
      <c r="J4041" s="3">
        <v>32</v>
      </c>
      <c r="K4041" s="3">
        <v>230.46071321744901</v>
      </c>
      <c r="L4041" s="3">
        <v>73</v>
      </c>
      <c r="M4041" s="3">
        <v>0</v>
      </c>
      <c r="N4041" s="3">
        <v>9</v>
      </c>
      <c r="O4041" s="3">
        <v>794</v>
      </c>
      <c r="P4041" s="3">
        <v>1</v>
      </c>
      <c r="Q4041" s="3">
        <v>18816.645811159899</v>
      </c>
      <c r="R4041" s="3">
        <v>7</v>
      </c>
      <c r="S4041" s="3">
        <v>0</v>
      </c>
      <c r="T4041" s="3">
        <v>0</v>
      </c>
      <c r="U4041" s="3">
        <v>13703.964211897301</v>
      </c>
      <c r="V4041" s="3">
        <v>1</v>
      </c>
      <c r="W4041" s="3" t="str">
        <f>IF(Bank_data3[[#This Row],[credit_risk]]=1,"High Risk","Low Risk")</f>
        <v>High Risk</v>
      </c>
      <c r="X4041" s="3" t="str">
        <f t="shared" si="441"/>
        <v>55+</v>
      </c>
      <c r="Y4041" s="3" t="str">
        <f t="shared" si="442"/>
        <v>Low Income</v>
      </c>
      <c r="Z4041" s="3" t="str">
        <f t="shared" si="443"/>
        <v>Very Good</v>
      </c>
      <c r="AA4041" s="27">
        <f t="shared" si="444"/>
        <v>0.38084164397232373</v>
      </c>
      <c r="AB4041" s="3" t="str">
        <f t="shared" si="445"/>
        <v>Medium</v>
      </c>
      <c r="AC4041" s="3" t="str">
        <f t="shared" si="446"/>
        <v>High</v>
      </c>
      <c r="AD4041" s="3" t="str">
        <f t="shared" si="447"/>
        <v>No</v>
      </c>
    </row>
    <row r="4042" spans="1:30" ht="15" customHeight="1" x14ac:dyDescent="0.3">
      <c r="A4042" s="3" t="s">
        <v>4063</v>
      </c>
      <c r="B4042" s="3">
        <v>31</v>
      </c>
      <c r="C4042" s="3" t="s">
        <v>28</v>
      </c>
      <c r="D4042" s="3" t="s">
        <v>26</v>
      </c>
      <c r="E4042" s="3">
        <v>41790.663091190698</v>
      </c>
      <c r="F4042" s="3">
        <v>110</v>
      </c>
      <c r="G4042" s="3">
        <v>1462.9043587087599</v>
      </c>
      <c r="H4042" s="3">
        <v>10</v>
      </c>
      <c r="I4042" s="3">
        <v>839.43777118717401</v>
      </c>
      <c r="J4042" s="3">
        <v>28</v>
      </c>
      <c r="K4042" s="3">
        <v>808.08283844286404</v>
      </c>
      <c r="L4042" s="3">
        <v>2</v>
      </c>
      <c r="M4042" s="3">
        <v>11</v>
      </c>
      <c r="N4042" s="3">
        <v>8</v>
      </c>
      <c r="O4042" s="3">
        <v>432</v>
      </c>
      <c r="P4042" s="3">
        <v>0</v>
      </c>
      <c r="Q4042" s="3">
        <v>10374.513077404699</v>
      </c>
      <c r="R4042" s="3">
        <v>7</v>
      </c>
      <c r="S4042" s="3">
        <v>0</v>
      </c>
      <c r="T4042" s="3">
        <v>0</v>
      </c>
      <c r="U4042" s="3">
        <v>3863.31193164461</v>
      </c>
      <c r="V4042" s="3">
        <v>1</v>
      </c>
      <c r="W4042" s="3" t="str">
        <f>IF(Bank_data3[[#This Row],[credit_risk]]=1,"High Risk","Low Risk")</f>
        <v>High Risk</v>
      </c>
      <c r="X4042" s="3" t="str">
        <f t="shared" si="441"/>
        <v>25-34</v>
      </c>
      <c r="Y4042" s="3" t="str">
        <f t="shared" si="442"/>
        <v>Low Income</v>
      </c>
      <c r="Z4042" s="3" t="str">
        <f t="shared" si="443"/>
        <v>Poor</v>
      </c>
      <c r="AA4042" s="27">
        <f t="shared" si="444"/>
        <v>0.24824954451588027</v>
      </c>
      <c r="AB4042" s="3" t="str">
        <f t="shared" si="445"/>
        <v>Medium</v>
      </c>
      <c r="AC4042" s="3" t="str">
        <f t="shared" si="446"/>
        <v>Low</v>
      </c>
      <c r="AD4042" s="3" t="str">
        <f t="shared" si="447"/>
        <v>No</v>
      </c>
    </row>
    <row r="4043" spans="1:30" ht="15" customHeight="1" x14ac:dyDescent="0.3">
      <c r="A4043" s="3" t="s">
        <v>4064</v>
      </c>
      <c r="B4043" s="3">
        <v>68</v>
      </c>
      <c r="C4043" s="3" t="s">
        <v>31</v>
      </c>
      <c r="D4043" s="3" t="s">
        <v>24</v>
      </c>
      <c r="E4043" s="3">
        <v>69388.924575934507</v>
      </c>
      <c r="F4043" s="3">
        <v>51</v>
      </c>
      <c r="G4043" s="3">
        <v>1215.2143221380099</v>
      </c>
      <c r="H4043" s="3">
        <v>9</v>
      </c>
      <c r="I4043" s="3">
        <v>843.41939624348902</v>
      </c>
      <c r="J4043" s="3">
        <v>3</v>
      </c>
      <c r="K4043" s="3">
        <v>1000.61784223145</v>
      </c>
      <c r="L4043" s="3">
        <v>74</v>
      </c>
      <c r="M4043" s="3">
        <v>9</v>
      </c>
      <c r="N4043" s="3">
        <v>6</v>
      </c>
      <c r="O4043" s="3">
        <v>446</v>
      </c>
      <c r="P4043" s="3">
        <v>2</v>
      </c>
      <c r="Q4043" s="3">
        <v>13984.9931961983</v>
      </c>
      <c r="R4043" s="3">
        <v>3</v>
      </c>
      <c r="S4043" s="3">
        <v>0</v>
      </c>
      <c r="T4043" s="3">
        <v>0</v>
      </c>
      <c r="U4043" s="3">
        <v>11547.346072451801</v>
      </c>
      <c r="V4043" s="3">
        <v>1</v>
      </c>
      <c r="W4043" s="3" t="str">
        <f>IF(Bank_data3[[#This Row],[credit_risk]]=1,"High Risk","Low Risk")</f>
        <v>High Risk</v>
      </c>
      <c r="X4043" s="3" t="str">
        <f t="shared" si="441"/>
        <v>55+</v>
      </c>
      <c r="Y4043" s="3" t="str">
        <f t="shared" si="442"/>
        <v>Middle Income</v>
      </c>
      <c r="Z4043" s="3" t="str">
        <f t="shared" si="443"/>
        <v>Poor</v>
      </c>
      <c r="AA4043" s="27">
        <f t="shared" si="444"/>
        <v>0.20154503448016517</v>
      </c>
      <c r="AB4043" s="3" t="str">
        <f t="shared" si="445"/>
        <v>Medium</v>
      </c>
      <c r="AC4043" s="3" t="str">
        <f t="shared" si="446"/>
        <v>High</v>
      </c>
      <c r="AD4043" s="3" t="str">
        <f t="shared" si="447"/>
        <v>No</v>
      </c>
    </row>
    <row r="4044" spans="1:30" ht="15" customHeight="1" x14ac:dyDescent="0.3">
      <c r="A4044" s="3" t="s">
        <v>4065</v>
      </c>
      <c r="B4044" s="3">
        <v>34</v>
      </c>
      <c r="C4044" s="3" t="s">
        <v>23</v>
      </c>
      <c r="D4044" s="3" t="s">
        <v>33</v>
      </c>
      <c r="E4044" s="3">
        <v>53203.808832859497</v>
      </c>
      <c r="F4044" s="3">
        <v>228</v>
      </c>
      <c r="G4044" s="3">
        <v>1782.7148043146799</v>
      </c>
      <c r="H4044" s="3">
        <v>10</v>
      </c>
      <c r="I4044" s="3">
        <v>1248.4690084680101</v>
      </c>
      <c r="J4044" s="3">
        <v>31</v>
      </c>
      <c r="K4044" s="3">
        <v>243.72323766669501</v>
      </c>
      <c r="L4044" s="3">
        <v>2</v>
      </c>
      <c r="M4044" s="3">
        <v>11</v>
      </c>
      <c r="N4044" s="3">
        <v>0</v>
      </c>
      <c r="O4044" s="3">
        <v>528</v>
      </c>
      <c r="P4044" s="3">
        <v>0</v>
      </c>
      <c r="Q4044" s="3">
        <v>6142.6142240415002</v>
      </c>
      <c r="R4044" s="3">
        <v>5</v>
      </c>
      <c r="S4044" s="3">
        <v>0</v>
      </c>
      <c r="T4044" s="3">
        <v>1</v>
      </c>
      <c r="U4044" s="3">
        <v>9762.4326536634908</v>
      </c>
      <c r="V4044" s="3">
        <v>1</v>
      </c>
      <c r="W4044" s="3" t="str">
        <f>IF(Bank_data3[[#This Row],[credit_risk]]=1,"High Risk","Low Risk")</f>
        <v>High Risk</v>
      </c>
      <c r="X4044" s="3" t="str">
        <f t="shared" si="441"/>
        <v>25-34</v>
      </c>
      <c r="Y4044" s="3" t="str">
        <f t="shared" si="442"/>
        <v>Middle Income</v>
      </c>
      <c r="Z4044" s="3" t="str">
        <f t="shared" si="443"/>
        <v>Poor</v>
      </c>
      <c r="AA4044" s="27">
        <f t="shared" si="444"/>
        <v>0.1154544074718148</v>
      </c>
      <c r="AB4044" s="3" t="str">
        <f t="shared" si="445"/>
        <v>Medium</v>
      </c>
      <c r="AC4044" s="3" t="str">
        <f t="shared" si="446"/>
        <v>Low</v>
      </c>
      <c r="AD4044" s="3" t="str">
        <f t="shared" si="447"/>
        <v>No</v>
      </c>
    </row>
    <row r="4045" spans="1:30" ht="15" customHeight="1" x14ac:dyDescent="0.3">
      <c r="A4045" s="3" t="s">
        <v>4066</v>
      </c>
      <c r="B4045" s="3">
        <v>50</v>
      </c>
      <c r="C4045" s="3" t="s">
        <v>31</v>
      </c>
      <c r="D4045" s="3" t="s">
        <v>33</v>
      </c>
      <c r="E4045" s="3">
        <v>81171.650897246305</v>
      </c>
      <c r="F4045" s="3">
        <v>190</v>
      </c>
      <c r="G4045" s="3">
        <v>1076.36683844861</v>
      </c>
      <c r="H4045" s="3">
        <v>11</v>
      </c>
      <c r="I4045" s="3">
        <v>838.97547349433398</v>
      </c>
      <c r="J4045" s="3">
        <v>10</v>
      </c>
      <c r="K4045" s="3">
        <v>806.11470987651398</v>
      </c>
      <c r="L4045" s="3">
        <v>58</v>
      </c>
      <c r="M4045" s="3">
        <v>18</v>
      </c>
      <c r="N4045" s="3">
        <v>4</v>
      </c>
      <c r="O4045" s="3">
        <v>895</v>
      </c>
      <c r="P4045" s="3">
        <v>5</v>
      </c>
      <c r="Q4045" s="3">
        <v>16883.418795239999</v>
      </c>
      <c r="R4045" s="3">
        <v>2</v>
      </c>
      <c r="S4045" s="3">
        <v>0</v>
      </c>
      <c r="T4045" s="3">
        <v>0</v>
      </c>
      <c r="U4045" s="3">
        <v>6043.7159308899199</v>
      </c>
      <c r="V4045" s="3">
        <v>0</v>
      </c>
      <c r="W4045" s="3" t="str">
        <f>IF(Bank_data3[[#This Row],[credit_risk]]=1,"High Risk","Low Risk")</f>
        <v>Low Risk</v>
      </c>
      <c r="X4045" s="3" t="str">
        <f t="shared" si="441"/>
        <v>45-54</v>
      </c>
      <c r="Y4045" s="3" t="str">
        <f t="shared" si="442"/>
        <v>Middle Income</v>
      </c>
      <c r="Z4045" s="3" t="str">
        <f t="shared" si="443"/>
        <v>Excellent</v>
      </c>
      <c r="AA4045" s="27">
        <f t="shared" si="444"/>
        <v>0.20799649395590594</v>
      </c>
      <c r="AB4045" s="3" t="str">
        <f t="shared" si="445"/>
        <v>Medium</v>
      </c>
      <c r="AC4045" s="3" t="str">
        <f t="shared" si="446"/>
        <v>High</v>
      </c>
      <c r="AD4045" s="3" t="str">
        <f t="shared" si="447"/>
        <v>No</v>
      </c>
    </row>
    <row r="4046" spans="1:30" ht="15" customHeight="1" x14ac:dyDescent="0.3">
      <c r="A4046" s="3" t="s">
        <v>4067</v>
      </c>
      <c r="B4046" s="3">
        <v>68</v>
      </c>
      <c r="C4046" s="3" t="s">
        <v>31</v>
      </c>
      <c r="D4046" s="3" t="s">
        <v>26</v>
      </c>
      <c r="E4046" s="3">
        <v>19621.312476335301</v>
      </c>
      <c r="F4046" s="3">
        <v>115</v>
      </c>
      <c r="G4046" s="3">
        <v>1893.06717342653</v>
      </c>
      <c r="H4046" s="3">
        <v>5</v>
      </c>
      <c r="I4046" s="3">
        <v>545.13810362118704</v>
      </c>
      <c r="J4046" s="3">
        <v>25</v>
      </c>
      <c r="K4046" s="3">
        <v>376.443763226638</v>
      </c>
      <c r="L4046" s="3">
        <v>53</v>
      </c>
      <c r="M4046" s="3">
        <v>2</v>
      </c>
      <c r="N4046" s="3">
        <v>2</v>
      </c>
      <c r="O4046" s="3">
        <v>861</v>
      </c>
      <c r="P4046" s="3">
        <v>0</v>
      </c>
      <c r="Q4046" s="3">
        <v>10111.830431042499</v>
      </c>
      <c r="R4046" s="3">
        <v>5</v>
      </c>
      <c r="S4046" s="3">
        <v>0</v>
      </c>
      <c r="T4046" s="3">
        <v>0</v>
      </c>
      <c r="U4046" s="3">
        <v>7270.2822012146999</v>
      </c>
      <c r="V4046" s="3">
        <v>1</v>
      </c>
      <c r="W4046" s="3" t="str">
        <f>IF(Bank_data3[[#This Row],[credit_risk]]=1,"High Risk","Low Risk")</f>
        <v>High Risk</v>
      </c>
      <c r="X4046" s="3" t="str">
        <f t="shared" si="441"/>
        <v>55+</v>
      </c>
      <c r="Y4046" s="3" t="str">
        <f t="shared" si="442"/>
        <v>Low Income</v>
      </c>
      <c r="Z4046" s="3" t="str">
        <f t="shared" si="443"/>
        <v>Excellent</v>
      </c>
      <c r="AA4046" s="27">
        <f t="shared" si="444"/>
        <v>0.51534933981802111</v>
      </c>
      <c r="AB4046" s="3" t="str">
        <f t="shared" si="445"/>
        <v>Medium</v>
      </c>
      <c r="AC4046" s="3" t="str">
        <f t="shared" si="446"/>
        <v>High</v>
      </c>
      <c r="AD4046" s="3" t="str">
        <f t="shared" si="447"/>
        <v>No</v>
      </c>
    </row>
    <row r="4047" spans="1:30" ht="15" customHeight="1" x14ac:dyDescent="0.3">
      <c r="A4047" s="3" t="s">
        <v>4068</v>
      </c>
      <c r="B4047" s="3">
        <v>48</v>
      </c>
      <c r="C4047" s="3" t="s">
        <v>31</v>
      </c>
      <c r="D4047" s="3" t="s">
        <v>24</v>
      </c>
      <c r="E4047" s="3">
        <v>57625.624193597403</v>
      </c>
      <c r="F4047" s="3">
        <v>183</v>
      </c>
      <c r="G4047" s="3">
        <v>1761.1142556551299</v>
      </c>
      <c r="H4047" s="3">
        <v>9</v>
      </c>
      <c r="I4047" s="3">
        <v>1005.01549605678</v>
      </c>
      <c r="J4047" s="3">
        <v>17</v>
      </c>
      <c r="K4047" s="3">
        <v>0</v>
      </c>
      <c r="L4047" s="3">
        <v>27</v>
      </c>
      <c r="M4047" s="3">
        <v>18</v>
      </c>
      <c r="N4047" s="3">
        <v>1</v>
      </c>
      <c r="O4047" s="3">
        <v>631</v>
      </c>
      <c r="P4047" s="3">
        <v>1</v>
      </c>
      <c r="Q4047" s="3">
        <v>2084.7768679340902</v>
      </c>
      <c r="R4047" s="3">
        <v>5</v>
      </c>
      <c r="S4047" s="3">
        <v>0</v>
      </c>
      <c r="T4047" s="3">
        <v>0</v>
      </c>
      <c r="U4047" s="3">
        <v>7647.2344835166696</v>
      </c>
      <c r="V4047" s="3">
        <v>1</v>
      </c>
      <c r="W4047" s="3" t="str">
        <f>IF(Bank_data3[[#This Row],[credit_risk]]=1,"High Risk","Low Risk")</f>
        <v>High Risk</v>
      </c>
      <c r="X4047" s="3" t="str">
        <f t="shared" si="441"/>
        <v>45-54</v>
      </c>
      <c r="Y4047" s="3" t="str">
        <f t="shared" si="442"/>
        <v>Middle Income</v>
      </c>
      <c r="Z4047" s="3" t="str">
        <f t="shared" si="443"/>
        <v>Fair</v>
      </c>
      <c r="AA4047" s="27">
        <f t="shared" si="444"/>
        <v>3.6177948562086427E-2</v>
      </c>
      <c r="AB4047" s="3" t="str">
        <f t="shared" si="445"/>
        <v>Medium</v>
      </c>
      <c r="AC4047" s="3" t="str">
        <f t="shared" si="446"/>
        <v>Medium</v>
      </c>
      <c r="AD4047" s="3" t="str">
        <f t="shared" si="447"/>
        <v>No</v>
      </c>
    </row>
    <row r="4048" spans="1:30" ht="15" customHeight="1" x14ac:dyDescent="0.3">
      <c r="A4048" s="3" t="s">
        <v>4069</v>
      </c>
      <c r="B4048" s="3">
        <v>45</v>
      </c>
      <c r="C4048" s="3" t="s">
        <v>31</v>
      </c>
      <c r="D4048" s="3" t="s">
        <v>24</v>
      </c>
      <c r="E4048" s="3">
        <v>39860.641984174101</v>
      </c>
      <c r="F4048" s="3">
        <v>201</v>
      </c>
      <c r="G4048" s="3">
        <v>1728.1942484348399</v>
      </c>
      <c r="H4048" s="3">
        <v>10</v>
      </c>
      <c r="I4048" s="3">
        <v>60.224804965266699</v>
      </c>
      <c r="J4048" s="3">
        <v>31</v>
      </c>
      <c r="K4048" s="3">
        <v>662.94858115324996</v>
      </c>
      <c r="L4048" s="3">
        <v>8</v>
      </c>
      <c r="M4048" s="3">
        <v>6</v>
      </c>
      <c r="N4048" s="3">
        <v>2</v>
      </c>
      <c r="O4048" s="3">
        <v>748</v>
      </c>
      <c r="P4048" s="3">
        <v>4</v>
      </c>
      <c r="Q4048" s="3">
        <v>10263.375627107</v>
      </c>
      <c r="R4048" s="3">
        <v>2</v>
      </c>
      <c r="S4048" s="3">
        <v>0</v>
      </c>
      <c r="T4048" s="3">
        <v>0</v>
      </c>
      <c r="U4048" s="3">
        <v>9206.1830181756704</v>
      </c>
      <c r="V4048" s="3">
        <v>0</v>
      </c>
      <c r="W4048" s="3" t="str">
        <f>IF(Bank_data3[[#This Row],[credit_risk]]=1,"High Risk","Low Risk")</f>
        <v>Low Risk</v>
      </c>
      <c r="X4048" s="3" t="str">
        <f t="shared" si="441"/>
        <v>45-54</v>
      </c>
      <c r="Y4048" s="3" t="str">
        <f t="shared" si="442"/>
        <v>Low Income</v>
      </c>
      <c r="Z4048" s="3" t="str">
        <f t="shared" si="443"/>
        <v>Very Good</v>
      </c>
      <c r="AA4048" s="27">
        <f t="shared" si="444"/>
        <v>0.25748144325377087</v>
      </c>
      <c r="AB4048" s="3" t="str">
        <f t="shared" si="445"/>
        <v>Medium</v>
      </c>
      <c r="AC4048" s="3" t="str">
        <f t="shared" si="446"/>
        <v>Low</v>
      </c>
      <c r="AD4048" s="3" t="str">
        <f t="shared" si="447"/>
        <v>No</v>
      </c>
    </row>
    <row r="4049" spans="1:30" ht="15" customHeight="1" x14ac:dyDescent="0.3">
      <c r="A4049" s="3" t="s">
        <v>4070</v>
      </c>
      <c r="B4049" s="3">
        <v>37</v>
      </c>
      <c r="C4049" s="3" t="s">
        <v>31</v>
      </c>
      <c r="D4049" s="3" t="s">
        <v>24</v>
      </c>
      <c r="E4049" s="3">
        <v>57456.953915244798</v>
      </c>
      <c r="F4049" s="3">
        <v>136</v>
      </c>
      <c r="G4049" s="3">
        <v>1213.64174645139</v>
      </c>
      <c r="H4049" s="3">
        <v>1</v>
      </c>
      <c r="I4049" s="3">
        <v>1261.8455805460801</v>
      </c>
      <c r="J4049" s="3">
        <v>26</v>
      </c>
      <c r="K4049" s="3">
        <v>32.135798587634703</v>
      </c>
      <c r="L4049" s="3">
        <v>25</v>
      </c>
      <c r="M4049" s="3">
        <v>0</v>
      </c>
      <c r="N4049" s="3">
        <v>5</v>
      </c>
      <c r="O4049" s="3">
        <v>743</v>
      </c>
      <c r="P4049" s="3">
        <v>4</v>
      </c>
      <c r="Q4049" s="3">
        <v>16673.364671084099</v>
      </c>
      <c r="R4049" s="3">
        <v>3</v>
      </c>
      <c r="S4049" s="3">
        <v>0</v>
      </c>
      <c r="T4049" s="3">
        <v>0</v>
      </c>
      <c r="U4049" s="3">
        <v>8574.4687446096104</v>
      </c>
      <c r="V4049" s="3">
        <v>0</v>
      </c>
      <c r="W4049" s="3" t="str">
        <f>IF(Bank_data3[[#This Row],[credit_risk]]=1,"High Risk","Low Risk")</f>
        <v>Low Risk</v>
      </c>
      <c r="X4049" s="3" t="str">
        <f t="shared" si="441"/>
        <v>35-44</v>
      </c>
      <c r="Y4049" s="3" t="str">
        <f t="shared" si="442"/>
        <v>Middle Income</v>
      </c>
      <c r="Z4049" s="3" t="str">
        <f t="shared" si="443"/>
        <v>Very Good</v>
      </c>
      <c r="AA4049" s="27">
        <f t="shared" si="444"/>
        <v>0.29018880283279741</v>
      </c>
      <c r="AB4049" s="3" t="str">
        <f t="shared" si="445"/>
        <v>Medium</v>
      </c>
      <c r="AC4049" s="3" t="str">
        <f t="shared" si="446"/>
        <v>Medium</v>
      </c>
      <c r="AD4049" s="3" t="str">
        <f t="shared" si="447"/>
        <v>No</v>
      </c>
    </row>
    <row r="4050" spans="1:30" ht="15" customHeight="1" x14ac:dyDescent="0.3">
      <c r="A4050" s="3" t="s">
        <v>4071</v>
      </c>
      <c r="B4050" s="3">
        <v>51</v>
      </c>
      <c r="C4050" s="3" t="s">
        <v>31</v>
      </c>
      <c r="D4050" s="3" t="s">
        <v>24</v>
      </c>
      <c r="E4050" s="3">
        <v>54515.4125287352</v>
      </c>
      <c r="F4050" s="3">
        <v>72</v>
      </c>
      <c r="G4050" s="3">
        <v>996.31264704847695</v>
      </c>
      <c r="H4050" s="3">
        <v>8</v>
      </c>
      <c r="I4050" s="3">
        <v>1269.15369758778</v>
      </c>
      <c r="J4050" s="3">
        <v>15</v>
      </c>
      <c r="K4050" s="3">
        <v>317.45387494140698</v>
      </c>
      <c r="L4050" s="3">
        <v>28</v>
      </c>
      <c r="M4050" s="3">
        <v>12</v>
      </c>
      <c r="N4050" s="3">
        <v>6</v>
      </c>
      <c r="O4050" s="3">
        <v>741</v>
      </c>
      <c r="P4050" s="3">
        <v>5</v>
      </c>
      <c r="Q4050" s="3">
        <v>15527.010862138</v>
      </c>
      <c r="R4050" s="3">
        <v>2</v>
      </c>
      <c r="S4050" s="3">
        <v>0</v>
      </c>
      <c r="T4050" s="3">
        <v>0</v>
      </c>
      <c r="U4050" s="3">
        <v>1819.2043801739001</v>
      </c>
      <c r="V4050" s="3">
        <v>0</v>
      </c>
      <c r="W4050" s="3" t="str">
        <f>IF(Bank_data3[[#This Row],[credit_risk]]=1,"High Risk","Low Risk")</f>
        <v>Low Risk</v>
      </c>
      <c r="X4050" s="3" t="str">
        <f t="shared" si="441"/>
        <v>45-54</v>
      </c>
      <c r="Y4050" s="3" t="str">
        <f t="shared" si="442"/>
        <v>Middle Income</v>
      </c>
      <c r="Z4050" s="3" t="str">
        <f t="shared" si="443"/>
        <v>Very Good</v>
      </c>
      <c r="AA4050" s="27">
        <f t="shared" si="444"/>
        <v>0.28481873550812215</v>
      </c>
      <c r="AB4050" s="3" t="str">
        <f t="shared" si="445"/>
        <v>Low</v>
      </c>
      <c r="AC4050" s="3" t="str">
        <f t="shared" si="446"/>
        <v>Medium</v>
      </c>
      <c r="AD4050" s="3" t="str">
        <f t="shared" si="447"/>
        <v>No</v>
      </c>
    </row>
    <row r="4051" spans="1:30" ht="15" customHeight="1" x14ac:dyDescent="0.3">
      <c r="A4051" s="3" t="s">
        <v>4072</v>
      </c>
      <c r="B4051" s="3">
        <v>41</v>
      </c>
      <c r="C4051" s="3" t="s">
        <v>31</v>
      </c>
      <c r="D4051" s="3" t="s">
        <v>26</v>
      </c>
      <c r="E4051" s="3">
        <v>59173.991762000398</v>
      </c>
      <c r="F4051" s="3">
        <v>88</v>
      </c>
      <c r="G4051" s="3">
        <v>2146.9659772662699</v>
      </c>
      <c r="H4051" s="3">
        <v>1</v>
      </c>
      <c r="I4051" s="3">
        <v>1219.3583338430799</v>
      </c>
      <c r="J4051" s="3">
        <v>9</v>
      </c>
      <c r="K4051" s="3">
        <v>431.24365654009699</v>
      </c>
      <c r="L4051" s="3">
        <v>9</v>
      </c>
      <c r="M4051" s="3">
        <v>8</v>
      </c>
      <c r="N4051" s="3">
        <v>9</v>
      </c>
      <c r="O4051" s="3">
        <v>710</v>
      </c>
      <c r="P4051" s="3">
        <v>5</v>
      </c>
      <c r="Q4051" s="3">
        <v>14302.373900196701</v>
      </c>
      <c r="R4051" s="3">
        <v>2</v>
      </c>
      <c r="S4051" s="3">
        <v>1</v>
      </c>
      <c r="T4051" s="3">
        <v>1</v>
      </c>
      <c r="U4051" s="3">
        <v>11684.6810113224</v>
      </c>
      <c r="V4051" s="3">
        <v>1</v>
      </c>
      <c r="W4051" s="3" t="str">
        <f>IF(Bank_data3[[#This Row],[credit_risk]]=1,"High Risk","Low Risk")</f>
        <v>High Risk</v>
      </c>
      <c r="X4051" s="3" t="str">
        <f t="shared" si="441"/>
        <v>35-44</v>
      </c>
      <c r="Y4051" s="3" t="str">
        <f t="shared" si="442"/>
        <v>Middle Income</v>
      </c>
      <c r="Z4051" s="3" t="str">
        <f t="shared" si="443"/>
        <v>Good</v>
      </c>
      <c r="AA4051" s="27">
        <f t="shared" si="444"/>
        <v>0.24170033952959072</v>
      </c>
      <c r="AB4051" s="3" t="str">
        <f t="shared" si="445"/>
        <v>Medium</v>
      </c>
      <c r="AC4051" s="3" t="str">
        <f t="shared" si="446"/>
        <v>Low</v>
      </c>
      <c r="AD4051" s="3" t="str">
        <f t="shared" si="447"/>
        <v>No</v>
      </c>
    </row>
    <row r="4052" spans="1:30" ht="15" customHeight="1" x14ac:dyDescent="0.3">
      <c r="A4052" s="3" t="s">
        <v>4073</v>
      </c>
      <c r="B4052" s="3">
        <v>57</v>
      </c>
      <c r="C4052" s="3" t="s">
        <v>28</v>
      </c>
      <c r="D4052" s="3" t="s">
        <v>24</v>
      </c>
      <c r="E4052" s="3">
        <v>67596.478641971393</v>
      </c>
      <c r="F4052" s="3">
        <v>138</v>
      </c>
      <c r="G4052" s="3">
        <v>1991.2434482327401</v>
      </c>
      <c r="H4052" s="3">
        <v>4</v>
      </c>
      <c r="I4052" s="3">
        <v>1205.92018683219</v>
      </c>
      <c r="J4052" s="3">
        <v>43</v>
      </c>
      <c r="K4052" s="3">
        <v>491.77287863794197</v>
      </c>
      <c r="L4052" s="3">
        <v>26</v>
      </c>
      <c r="M4052" s="3">
        <v>15</v>
      </c>
      <c r="N4052" s="3">
        <v>8</v>
      </c>
      <c r="O4052" s="3">
        <v>512</v>
      </c>
      <c r="P4052" s="3">
        <v>4</v>
      </c>
      <c r="Q4052" s="3">
        <v>11789.0301581315</v>
      </c>
      <c r="R4052" s="3">
        <v>5</v>
      </c>
      <c r="S4052" s="3">
        <v>0</v>
      </c>
      <c r="T4052" s="3">
        <v>0</v>
      </c>
      <c r="U4052" s="3">
        <v>12075.2340881739</v>
      </c>
      <c r="V4052" s="3">
        <v>1</v>
      </c>
      <c r="W4052" s="3" t="str">
        <f>IF(Bank_data3[[#This Row],[credit_risk]]=1,"High Risk","Low Risk")</f>
        <v>High Risk</v>
      </c>
      <c r="X4052" s="3" t="str">
        <f t="shared" si="441"/>
        <v>55+</v>
      </c>
      <c r="Y4052" s="3" t="str">
        <f t="shared" si="442"/>
        <v>Middle Income</v>
      </c>
      <c r="Z4052" s="3" t="str">
        <f t="shared" si="443"/>
        <v>Poor</v>
      </c>
      <c r="AA4052" s="27">
        <f t="shared" si="444"/>
        <v>0.17440302209487524</v>
      </c>
      <c r="AB4052" s="3" t="str">
        <f t="shared" si="445"/>
        <v>Medium</v>
      </c>
      <c r="AC4052" s="3" t="str">
        <f t="shared" si="446"/>
        <v>Medium</v>
      </c>
      <c r="AD4052" s="3" t="str">
        <f t="shared" si="447"/>
        <v>No</v>
      </c>
    </row>
    <row r="4053" spans="1:30" ht="15" customHeight="1" x14ac:dyDescent="0.3">
      <c r="A4053" s="3" t="s">
        <v>4074</v>
      </c>
      <c r="B4053" s="3">
        <v>36</v>
      </c>
      <c r="C4053" s="3" t="s">
        <v>28</v>
      </c>
      <c r="D4053" s="3" t="s">
        <v>33</v>
      </c>
      <c r="E4053" s="3">
        <v>75016.266435712896</v>
      </c>
      <c r="F4053" s="3">
        <v>231</v>
      </c>
      <c r="G4053" s="3">
        <v>693.61143416937796</v>
      </c>
      <c r="H4053" s="3">
        <v>2</v>
      </c>
      <c r="I4053" s="3">
        <v>770.53863613060696</v>
      </c>
      <c r="J4053" s="3">
        <v>33</v>
      </c>
      <c r="K4053" s="3">
        <v>773.28930857599505</v>
      </c>
      <c r="L4053" s="3">
        <v>62</v>
      </c>
      <c r="M4053" s="3">
        <v>17</v>
      </c>
      <c r="N4053" s="3">
        <v>9</v>
      </c>
      <c r="O4053" s="3">
        <v>408</v>
      </c>
      <c r="P4053" s="3">
        <v>4</v>
      </c>
      <c r="Q4053" s="3">
        <v>12230.6236353204</v>
      </c>
      <c r="R4053" s="3">
        <v>2</v>
      </c>
      <c r="S4053" s="3">
        <v>0</v>
      </c>
      <c r="T4053" s="3">
        <v>0</v>
      </c>
      <c r="U4053" s="3">
        <v>8601.7702287279299</v>
      </c>
      <c r="V4053" s="3">
        <v>1</v>
      </c>
      <c r="W4053" s="3" t="str">
        <f>IF(Bank_data3[[#This Row],[credit_risk]]=1,"High Risk","Low Risk")</f>
        <v>High Risk</v>
      </c>
      <c r="X4053" s="3" t="str">
        <f t="shared" si="441"/>
        <v>35-44</v>
      </c>
      <c r="Y4053" s="3" t="str">
        <f t="shared" si="442"/>
        <v>Middle Income</v>
      </c>
      <c r="Z4053" s="3" t="str">
        <f t="shared" si="443"/>
        <v>Poor</v>
      </c>
      <c r="AA4053" s="27">
        <f t="shared" si="444"/>
        <v>0.16303962082412812</v>
      </c>
      <c r="AB4053" s="3" t="str">
        <f t="shared" si="445"/>
        <v>Low</v>
      </c>
      <c r="AC4053" s="3" t="str">
        <f t="shared" si="446"/>
        <v>High</v>
      </c>
      <c r="AD4053" s="3" t="str">
        <f t="shared" si="447"/>
        <v>No</v>
      </c>
    </row>
    <row r="4054" spans="1:30" ht="15" customHeight="1" x14ac:dyDescent="0.3">
      <c r="A4054" s="3" t="s">
        <v>4075</v>
      </c>
      <c r="B4054" s="3">
        <v>42</v>
      </c>
      <c r="C4054" s="3" t="s">
        <v>31</v>
      </c>
      <c r="D4054" s="3" t="s">
        <v>33</v>
      </c>
      <c r="E4054" s="3">
        <v>85131.0170672651</v>
      </c>
      <c r="F4054" s="3">
        <v>145</v>
      </c>
      <c r="G4054" s="3">
        <v>1153.73778802532</v>
      </c>
      <c r="H4054" s="3">
        <v>9</v>
      </c>
      <c r="I4054" s="3">
        <v>762.66116542744203</v>
      </c>
      <c r="J4054" s="3">
        <v>32</v>
      </c>
      <c r="K4054" s="3">
        <v>346.66143903975399</v>
      </c>
      <c r="L4054" s="3">
        <v>61</v>
      </c>
      <c r="M4054" s="3">
        <v>14</v>
      </c>
      <c r="N4054" s="3">
        <v>6</v>
      </c>
      <c r="O4054" s="3">
        <v>801</v>
      </c>
      <c r="P4054" s="3">
        <v>3</v>
      </c>
      <c r="Q4054" s="3">
        <v>8664.8559106030698</v>
      </c>
      <c r="R4054" s="3">
        <v>1</v>
      </c>
      <c r="S4054" s="3">
        <v>0</v>
      </c>
      <c r="T4054" s="3">
        <v>1</v>
      </c>
      <c r="U4054" s="3">
        <v>12396.0071393981</v>
      </c>
      <c r="V4054" s="3">
        <v>1</v>
      </c>
      <c r="W4054" s="3" t="str">
        <f>IF(Bank_data3[[#This Row],[credit_risk]]=1,"High Risk","Low Risk")</f>
        <v>High Risk</v>
      </c>
      <c r="X4054" s="3" t="str">
        <f t="shared" si="441"/>
        <v>35-44</v>
      </c>
      <c r="Y4054" s="3" t="str">
        <f t="shared" si="442"/>
        <v>Middle Income</v>
      </c>
      <c r="Z4054" s="3" t="str">
        <f t="shared" si="443"/>
        <v>Excellent</v>
      </c>
      <c r="AA4054" s="27">
        <f t="shared" si="444"/>
        <v>0.10178259592219664</v>
      </c>
      <c r="AB4054" s="3" t="str">
        <f t="shared" si="445"/>
        <v>Medium</v>
      </c>
      <c r="AC4054" s="3" t="str">
        <f t="shared" si="446"/>
        <v>High</v>
      </c>
      <c r="AD4054" s="3" t="str">
        <f t="shared" si="447"/>
        <v>No</v>
      </c>
    </row>
    <row r="4055" spans="1:30" ht="15" customHeight="1" x14ac:dyDescent="0.3">
      <c r="A4055" s="3" t="s">
        <v>4076</v>
      </c>
      <c r="B4055" s="3">
        <v>43</v>
      </c>
      <c r="C4055" s="3" t="s">
        <v>31</v>
      </c>
      <c r="D4055" s="3" t="s">
        <v>26</v>
      </c>
      <c r="E4055" s="3">
        <v>50284.2974190327</v>
      </c>
      <c r="F4055" s="3">
        <v>156</v>
      </c>
      <c r="G4055" s="3">
        <v>2571.7682431694998</v>
      </c>
      <c r="H4055" s="3">
        <v>11</v>
      </c>
      <c r="I4055" s="3">
        <v>369.62596858019998</v>
      </c>
      <c r="J4055" s="3">
        <v>9</v>
      </c>
      <c r="K4055" s="3">
        <v>848.94667985353396</v>
      </c>
      <c r="L4055" s="3">
        <v>17</v>
      </c>
      <c r="M4055" s="3">
        <v>19</v>
      </c>
      <c r="N4055" s="3">
        <v>0</v>
      </c>
      <c r="O4055" s="3">
        <v>844</v>
      </c>
      <c r="P4055" s="3">
        <v>0</v>
      </c>
      <c r="Q4055" s="3">
        <v>18968.753621745102</v>
      </c>
      <c r="R4055" s="3">
        <v>3</v>
      </c>
      <c r="S4055" s="3">
        <v>0</v>
      </c>
      <c r="T4055" s="3">
        <v>1</v>
      </c>
      <c r="U4055" s="3">
        <v>4134.2203320404396</v>
      </c>
      <c r="V4055" s="3">
        <v>1</v>
      </c>
      <c r="W4055" s="3" t="str">
        <f>IF(Bank_data3[[#This Row],[credit_risk]]=1,"High Risk","Low Risk")</f>
        <v>High Risk</v>
      </c>
      <c r="X4055" s="3" t="str">
        <f t="shared" si="441"/>
        <v>35-44</v>
      </c>
      <c r="Y4055" s="3" t="str">
        <f t="shared" si="442"/>
        <v>Middle Income</v>
      </c>
      <c r="Z4055" s="3" t="str">
        <f t="shared" si="443"/>
        <v>Excellent</v>
      </c>
      <c r="AA4055" s="27">
        <f t="shared" si="444"/>
        <v>0.37723016121063258</v>
      </c>
      <c r="AB4055" s="3" t="str">
        <f t="shared" si="445"/>
        <v>Medium</v>
      </c>
      <c r="AC4055" s="3" t="str">
        <f t="shared" si="446"/>
        <v>Medium</v>
      </c>
      <c r="AD4055" s="3" t="str">
        <f t="shared" si="447"/>
        <v>No</v>
      </c>
    </row>
    <row r="4056" spans="1:30" ht="15" customHeight="1" x14ac:dyDescent="0.3">
      <c r="A4056" s="3" t="s">
        <v>4077</v>
      </c>
      <c r="B4056" s="3">
        <v>69</v>
      </c>
      <c r="C4056" s="3" t="s">
        <v>28</v>
      </c>
      <c r="D4056" s="3" t="s">
        <v>24</v>
      </c>
      <c r="E4056" s="3">
        <v>40237.700475014397</v>
      </c>
      <c r="F4056" s="3">
        <v>41</v>
      </c>
      <c r="G4056" s="3">
        <v>2287.20601065233</v>
      </c>
      <c r="H4056" s="3">
        <v>8</v>
      </c>
      <c r="I4056" s="3">
        <v>1411.8144380988699</v>
      </c>
      <c r="J4056" s="3">
        <v>41</v>
      </c>
      <c r="K4056" s="3">
        <v>477.12328438876699</v>
      </c>
      <c r="L4056" s="3">
        <v>52</v>
      </c>
      <c r="M4056" s="3">
        <v>14</v>
      </c>
      <c r="N4056" s="3">
        <v>6</v>
      </c>
      <c r="O4056" s="3">
        <v>401</v>
      </c>
      <c r="P4056" s="3">
        <v>0</v>
      </c>
      <c r="Q4056" s="3">
        <v>11696.2850956863</v>
      </c>
      <c r="R4056" s="3">
        <v>7</v>
      </c>
      <c r="S4056" s="3">
        <v>0</v>
      </c>
      <c r="T4056" s="3">
        <v>0</v>
      </c>
      <c r="U4056" s="3">
        <v>15407.2910639932</v>
      </c>
      <c r="V4056" s="3">
        <v>1</v>
      </c>
      <c r="W4056" s="3" t="str">
        <f>IF(Bank_data3[[#This Row],[credit_risk]]=1,"High Risk","Low Risk")</f>
        <v>High Risk</v>
      </c>
      <c r="X4056" s="3" t="str">
        <f t="shared" si="441"/>
        <v>55+</v>
      </c>
      <c r="Y4056" s="3" t="str">
        <f t="shared" si="442"/>
        <v>Low Income</v>
      </c>
      <c r="Z4056" s="3" t="str">
        <f t="shared" si="443"/>
        <v>Poor</v>
      </c>
      <c r="AA4056" s="27">
        <f t="shared" si="444"/>
        <v>0.29067975946958274</v>
      </c>
      <c r="AB4056" s="3" t="str">
        <f t="shared" si="445"/>
        <v>Medium</v>
      </c>
      <c r="AC4056" s="3" t="str">
        <f t="shared" si="446"/>
        <v>High</v>
      </c>
      <c r="AD4056" s="3" t="str">
        <f t="shared" si="447"/>
        <v>No</v>
      </c>
    </row>
    <row r="4057" spans="1:30" ht="15" customHeight="1" x14ac:dyDescent="0.3">
      <c r="A4057" s="3" t="s">
        <v>4078</v>
      </c>
      <c r="B4057" s="3">
        <v>27</v>
      </c>
      <c r="C4057" s="3" t="s">
        <v>28</v>
      </c>
      <c r="D4057" s="3" t="s">
        <v>24</v>
      </c>
      <c r="E4057" s="3">
        <v>27935.208163728999</v>
      </c>
      <c r="F4057" s="3">
        <v>133</v>
      </c>
      <c r="G4057" s="3">
        <v>563.98310258627305</v>
      </c>
      <c r="H4057" s="3">
        <v>8</v>
      </c>
      <c r="I4057" s="3">
        <v>630.24363944080301</v>
      </c>
      <c r="J4057" s="3">
        <v>25</v>
      </c>
      <c r="K4057" s="3">
        <v>228.45033250808399</v>
      </c>
      <c r="L4057" s="3">
        <v>16</v>
      </c>
      <c r="M4057" s="3">
        <v>14</v>
      </c>
      <c r="N4057" s="3">
        <v>0</v>
      </c>
      <c r="O4057" s="3">
        <v>780</v>
      </c>
      <c r="P4057" s="3">
        <v>5</v>
      </c>
      <c r="Q4057" s="3">
        <v>8844.1345103657295</v>
      </c>
      <c r="R4057" s="3">
        <v>0</v>
      </c>
      <c r="S4057" s="3">
        <v>0</v>
      </c>
      <c r="T4057" s="3">
        <v>0</v>
      </c>
      <c r="U4057" s="3">
        <v>4126.4214936047301</v>
      </c>
      <c r="V4057" s="3">
        <v>0</v>
      </c>
      <c r="W4057" s="3" t="str">
        <f>IF(Bank_data3[[#This Row],[credit_risk]]=1,"High Risk","Low Risk")</f>
        <v>Low Risk</v>
      </c>
      <c r="X4057" s="3" t="str">
        <f t="shared" si="441"/>
        <v>25-34</v>
      </c>
      <c r="Y4057" s="3" t="str">
        <f t="shared" si="442"/>
        <v>Low Income</v>
      </c>
      <c r="Z4057" s="3" t="str">
        <f t="shared" si="443"/>
        <v>Very Good</v>
      </c>
      <c r="AA4057" s="27">
        <f t="shared" si="444"/>
        <v>0.31659454472399207</v>
      </c>
      <c r="AB4057" s="3" t="str">
        <f t="shared" si="445"/>
        <v>Low</v>
      </c>
      <c r="AC4057" s="3" t="str">
        <f t="shared" si="446"/>
        <v>Medium</v>
      </c>
      <c r="AD4057" s="3" t="str">
        <f t="shared" si="447"/>
        <v>No</v>
      </c>
    </row>
    <row r="4058" spans="1:30" ht="15" customHeight="1" x14ac:dyDescent="0.3">
      <c r="A4058" s="3" t="s">
        <v>4079</v>
      </c>
      <c r="B4058" s="3">
        <v>60</v>
      </c>
      <c r="C4058" s="3" t="s">
        <v>28</v>
      </c>
      <c r="D4058" s="3" t="s">
        <v>24</v>
      </c>
      <c r="E4058" s="3">
        <v>57827.9541265445</v>
      </c>
      <c r="F4058" s="3">
        <v>187</v>
      </c>
      <c r="G4058" s="3">
        <v>1509.5111315372401</v>
      </c>
      <c r="H4058" s="3">
        <v>6</v>
      </c>
      <c r="I4058" s="3">
        <v>918.95985841315803</v>
      </c>
      <c r="J4058" s="3">
        <v>41</v>
      </c>
      <c r="K4058" s="3">
        <v>648.56693936779504</v>
      </c>
      <c r="L4058" s="3">
        <v>48</v>
      </c>
      <c r="M4058" s="3">
        <v>9</v>
      </c>
      <c r="N4058" s="3">
        <v>7</v>
      </c>
      <c r="O4058" s="3">
        <v>720</v>
      </c>
      <c r="P4058" s="3">
        <v>5</v>
      </c>
      <c r="Q4058" s="3">
        <v>22747.3224081716</v>
      </c>
      <c r="R4058" s="3">
        <v>2</v>
      </c>
      <c r="S4058" s="3">
        <v>0</v>
      </c>
      <c r="T4058" s="3">
        <v>0</v>
      </c>
      <c r="U4058" s="3">
        <v>12503.517726923499</v>
      </c>
      <c r="V4058" s="3">
        <v>0</v>
      </c>
      <c r="W4058" s="3" t="str">
        <f>IF(Bank_data3[[#This Row],[credit_risk]]=1,"High Risk","Low Risk")</f>
        <v>Low Risk</v>
      </c>
      <c r="X4058" s="3" t="str">
        <f t="shared" si="441"/>
        <v>55+</v>
      </c>
      <c r="Y4058" s="3" t="str">
        <f t="shared" si="442"/>
        <v>Middle Income</v>
      </c>
      <c r="Z4058" s="3" t="str">
        <f t="shared" si="443"/>
        <v>Good</v>
      </c>
      <c r="AA4058" s="27">
        <f t="shared" si="444"/>
        <v>0.39336204698498922</v>
      </c>
      <c r="AB4058" s="3" t="str">
        <f t="shared" si="445"/>
        <v>Medium</v>
      </c>
      <c r="AC4058" s="3" t="str">
        <f t="shared" si="446"/>
        <v>High</v>
      </c>
      <c r="AD4058" s="3" t="str">
        <f t="shared" si="447"/>
        <v>No</v>
      </c>
    </row>
    <row r="4059" spans="1:30" ht="15" customHeight="1" x14ac:dyDescent="0.3">
      <c r="A4059" s="3" t="s">
        <v>4080</v>
      </c>
      <c r="B4059" s="3">
        <v>25</v>
      </c>
      <c r="C4059" s="3" t="s">
        <v>31</v>
      </c>
      <c r="D4059" s="3" t="s">
        <v>24</v>
      </c>
      <c r="E4059" s="3">
        <v>65028.512253681598</v>
      </c>
      <c r="F4059" s="3">
        <v>12</v>
      </c>
      <c r="G4059" s="3">
        <v>1835.2036803343201</v>
      </c>
      <c r="H4059" s="3">
        <v>9</v>
      </c>
      <c r="I4059" s="3">
        <v>888.91584903417197</v>
      </c>
      <c r="J4059" s="3">
        <v>24</v>
      </c>
      <c r="K4059" s="3">
        <v>950.03601686595698</v>
      </c>
      <c r="L4059" s="3">
        <v>25</v>
      </c>
      <c r="M4059" s="3">
        <v>17</v>
      </c>
      <c r="N4059" s="3">
        <v>1</v>
      </c>
      <c r="O4059" s="3">
        <v>752</v>
      </c>
      <c r="P4059" s="3">
        <v>5</v>
      </c>
      <c r="Q4059" s="3">
        <v>19429.340238004999</v>
      </c>
      <c r="R4059" s="3">
        <v>7</v>
      </c>
      <c r="S4059" s="3">
        <v>0</v>
      </c>
      <c r="T4059" s="3">
        <v>0</v>
      </c>
      <c r="U4059" s="3">
        <v>8868.4582416222293</v>
      </c>
      <c r="V4059" s="3">
        <v>1</v>
      </c>
      <c r="W4059" s="3" t="str">
        <f>IF(Bank_data3[[#This Row],[credit_risk]]=1,"High Risk","Low Risk")</f>
        <v>High Risk</v>
      </c>
      <c r="X4059" s="3" t="str">
        <f t="shared" si="441"/>
        <v>25-34</v>
      </c>
      <c r="Y4059" s="3" t="str">
        <f t="shared" si="442"/>
        <v>Middle Income</v>
      </c>
      <c r="Z4059" s="3" t="str">
        <f t="shared" si="443"/>
        <v>Very Good</v>
      </c>
      <c r="AA4059" s="27">
        <f t="shared" si="444"/>
        <v>0.29878186605606993</v>
      </c>
      <c r="AB4059" s="3" t="str">
        <f t="shared" si="445"/>
        <v>Medium</v>
      </c>
      <c r="AC4059" s="3" t="str">
        <f t="shared" si="446"/>
        <v>Medium</v>
      </c>
      <c r="AD4059" s="3" t="str">
        <f t="shared" si="447"/>
        <v>No</v>
      </c>
    </row>
    <row r="4060" spans="1:30" ht="15" customHeight="1" x14ac:dyDescent="0.3">
      <c r="A4060" s="3" t="s">
        <v>4081</v>
      </c>
      <c r="B4060" s="3">
        <v>24</v>
      </c>
      <c r="C4060" s="3" t="s">
        <v>23</v>
      </c>
      <c r="D4060" s="3" t="s">
        <v>26</v>
      </c>
      <c r="E4060" s="3">
        <v>25727.9405174401</v>
      </c>
      <c r="F4060" s="3">
        <v>5</v>
      </c>
      <c r="G4060" s="3">
        <v>2294.9090431465302</v>
      </c>
      <c r="H4060" s="3">
        <v>4</v>
      </c>
      <c r="I4060" s="3">
        <v>330.85328643854501</v>
      </c>
      <c r="J4060" s="3">
        <v>1</v>
      </c>
      <c r="K4060" s="3">
        <v>384.86049288581</v>
      </c>
      <c r="L4060" s="3">
        <v>4</v>
      </c>
      <c r="M4060" s="3">
        <v>14</v>
      </c>
      <c r="N4060" s="3">
        <v>1</v>
      </c>
      <c r="O4060" s="3">
        <v>711</v>
      </c>
      <c r="P4060" s="3">
        <v>3</v>
      </c>
      <c r="Q4060" s="3">
        <v>12582.6975888455</v>
      </c>
      <c r="R4060" s="3">
        <v>1</v>
      </c>
      <c r="S4060" s="3">
        <v>0</v>
      </c>
      <c r="T4060" s="3">
        <v>0</v>
      </c>
      <c r="U4060" s="3">
        <v>9725.4214126196403</v>
      </c>
      <c r="V4060" s="3">
        <v>0</v>
      </c>
      <c r="W4060" s="3" t="str">
        <f>IF(Bank_data3[[#This Row],[credit_risk]]=1,"High Risk","Low Risk")</f>
        <v>Low Risk</v>
      </c>
      <c r="X4060" s="3" t="str">
        <f t="shared" si="441"/>
        <v>18-24</v>
      </c>
      <c r="Y4060" s="3" t="str">
        <f t="shared" si="442"/>
        <v>Low Income</v>
      </c>
      <c r="Z4060" s="3" t="str">
        <f t="shared" si="443"/>
        <v>Good</v>
      </c>
      <c r="AA4060" s="27">
        <f t="shared" si="444"/>
        <v>0.48906742381171608</v>
      </c>
      <c r="AB4060" s="3" t="str">
        <f t="shared" si="445"/>
        <v>Medium</v>
      </c>
      <c r="AC4060" s="3" t="str">
        <f t="shared" si="446"/>
        <v>Low</v>
      </c>
      <c r="AD4060" s="3" t="str">
        <f t="shared" si="447"/>
        <v>No</v>
      </c>
    </row>
    <row r="4061" spans="1:30" ht="15" customHeight="1" x14ac:dyDescent="0.3">
      <c r="A4061" s="3" t="s">
        <v>4082</v>
      </c>
      <c r="B4061" s="3">
        <v>63</v>
      </c>
      <c r="C4061" s="3" t="s">
        <v>23</v>
      </c>
      <c r="D4061" s="3" t="s">
        <v>24</v>
      </c>
      <c r="E4061" s="3">
        <v>70603.969716477295</v>
      </c>
      <c r="F4061" s="3">
        <v>224</v>
      </c>
      <c r="G4061" s="3">
        <v>1601.6975560552</v>
      </c>
      <c r="H4061" s="3">
        <v>8</v>
      </c>
      <c r="I4061" s="3">
        <v>189.36374155687801</v>
      </c>
      <c r="J4061" s="3">
        <v>25</v>
      </c>
      <c r="K4061" s="3">
        <v>238.98396867286101</v>
      </c>
      <c r="L4061" s="3">
        <v>72</v>
      </c>
      <c r="M4061" s="3">
        <v>11</v>
      </c>
      <c r="N4061" s="3">
        <v>0</v>
      </c>
      <c r="O4061" s="3">
        <v>393</v>
      </c>
      <c r="P4061" s="3">
        <v>1</v>
      </c>
      <c r="Q4061" s="3">
        <v>9893.9581974700905</v>
      </c>
      <c r="R4061" s="3">
        <v>1</v>
      </c>
      <c r="S4061" s="3">
        <v>1</v>
      </c>
      <c r="T4061" s="3">
        <v>0</v>
      </c>
      <c r="U4061" s="3">
        <v>13683.058158563001</v>
      </c>
      <c r="V4061" s="3">
        <v>1</v>
      </c>
      <c r="W4061" s="3" t="str">
        <f>IF(Bank_data3[[#This Row],[credit_risk]]=1,"High Risk","Low Risk")</f>
        <v>High Risk</v>
      </c>
      <c r="X4061" s="3" t="str">
        <f t="shared" si="441"/>
        <v>55+</v>
      </c>
      <c r="Y4061" s="3" t="str">
        <f t="shared" si="442"/>
        <v>Middle Income</v>
      </c>
      <c r="Z4061" s="3" t="str">
        <f t="shared" si="443"/>
        <v>Poor</v>
      </c>
      <c r="AA4061" s="27">
        <f t="shared" si="444"/>
        <v>0.14013317150864216</v>
      </c>
      <c r="AB4061" s="3" t="str">
        <f t="shared" si="445"/>
        <v>Medium</v>
      </c>
      <c r="AC4061" s="3" t="str">
        <f t="shared" si="446"/>
        <v>High</v>
      </c>
      <c r="AD4061" s="3" t="str">
        <f t="shared" si="447"/>
        <v>No</v>
      </c>
    </row>
    <row r="4062" spans="1:30" ht="15" customHeight="1" x14ac:dyDescent="0.3">
      <c r="A4062" s="3" t="s">
        <v>4083</v>
      </c>
      <c r="B4062" s="3">
        <v>48</v>
      </c>
      <c r="C4062" s="3" t="s">
        <v>23</v>
      </c>
      <c r="D4062" s="3" t="s">
        <v>26</v>
      </c>
      <c r="E4062" s="3">
        <v>48175.694413091398</v>
      </c>
      <c r="F4062" s="3">
        <v>48</v>
      </c>
      <c r="G4062" s="3">
        <v>1887.0884801606701</v>
      </c>
      <c r="H4062" s="3">
        <v>6</v>
      </c>
      <c r="I4062" s="3">
        <v>801.95531730357197</v>
      </c>
      <c r="J4062" s="3">
        <v>19</v>
      </c>
      <c r="K4062" s="3">
        <v>355.84617830818001</v>
      </c>
      <c r="L4062" s="3">
        <v>43</v>
      </c>
      <c r="M4062" s="3">
        <v>0</v>
      </c>
      <c r="N4062" s="3">
        <v>8</v>
      </c>
      <c r="O4062" s="3">
        <v>783</v>
      </c>
      <c r="P4062" s="3">
        <v>2</v>
      </c>
      <c r="Q4062" s="3">
        <v>10076.4195776087</v>
      </c>
      <c r="R4062" s="3">
        <v>1</v>
      </c>
      <c r="S4062" s="3">
        <v>0</v>
      </c>
      <c r="T4062" s="3">
        <v>0</v>
      </c>
      <c r="U4062" s="3">
        <v>10822.3408879402</v>
      </c>
      <c r="V4062" s="3">
        <v>0</v>
      </c>
      <c r="W4062" s="3" t="str">
        <f>IF(Bank_data3[[#This Row],[credit_risk]]=1,"High Risk","Low Risk")</f>
        <v>Low Risk</v>
      </c>
      <c r="X4062" s="3" t="str">
        <f t="shared" si="441"/>
        <v>45-54</v>
      </c>
      <c r="Y4062" s="3" t="str">
        <f t="shared" si="442"/>
        <v>Low Income</v>
      </c>
      <c r="Z4062" s="3" t="str">
        <f t="shared" si="443"/>
        <v>Very Good</v>
      </c>
      <c r="AA4062" s="27">
        <f t="shared" si="444"/>
        <v>0.20915982012021617</v>
      </c>
      <c r="AB4062" s="3" t="str">
        <f t="shared" si="445"/>
        <v>Medium</v>
      </c>
      <c r="AC4062" s="3" t="str">
        <f t="shared" si="446"/>
        <v>High</v>
      </c>
      <c r="AD4062" s="3" t="str">
        <f t="shared" si="447"/>
        <v>No</v>
      </c>
    </row>
    <row r="4063" spans="1:30" ht="15" customHeight="1" x14ac:dyDescent="0.3">
      <c r="A4063" s="3" t="s">
        <v>4084</v>
      </c>
      <c r="B4063" s="3">
        <v>47</v>
      </c>
      <c r="C4063" s="3" t="s">
        <v>23</v>
      </c>
      <c r="D4063" s="3" t="s">
        <v>24</v>
      </c>
      <c r="E4063" s="3">
        <v>27395.297883638101</v>
      </c>
      <c r="F4063" s="3">
        <v>152</v>
      </c>
      <c r="G4063" s="3">
        <v>2245.0749469454299</v>
      </c>
      <c r="H4063" s="3">
        <v>1</v>
      </c>
      <c r="I4063" s="3">
        <v>641.18535883597201</v>
      </c>
      <c r="J4063" s="3">
        <v>2</v>
      </c>
      <c r="K4063" s="3">
        <v>65.872035176973597</v>
      </c>
      <c r="L4063" s="3">
        <v>23</v>
      </c>
      <c r="M4063" s="3">
        <v>12</v>
      </c>
      <c r="N4063" s="3">
        <v>7</v>
      </c>
      <c r="O4063" s="3">
        <v>343</v>
      </c>
      <c r="P4063" s="3">
        <v>4</v>
      </c>
      <c r="Q4063" s="3">
        <v>6220.25655578031</v>
      </c>
      <c r="R4063" s="3">
        <v>3</v>
      </c>
      <c r="S4063" s="3">
        <v>0</v>
      </c>
      <c r="T4063" s="3">
        <v>0</v>
      </c>
      <c r="U4063" s="3">
        <v>4576.7258966066602</v>
      </c>
      <c r="V4063" s="3">
        <v>1</v>
      </c>
      <c r="W4063" s="3" t="str">
        <f>IF(Bank_data3[[#This Row],[credit_risk]]=1,"High Risk","Low Risk")</f>
        <v>High Risk</v>
      </c>
      <c r="X4063" s="3" t="str">
        <f t="shared" si="441"/>
        <v>45-54</v>
      </c>
      <c r="Y4063" s="3" t="str">
        <f t="shared" si="442"/>
        <v>Low Income</v>
      </c>
      <c r="Z4063" s="3" t="str">
        <f t="shared" si="443"/>
        <v>Poor</v>
      </c>
      <c r="AA4063" s="27">
        <f t="shared" si="444"/>
        <v>0.22705562765555368</v>
      </c>
      <c r="AB4063" s="3" t="str">
        <f t="shared" si="445"/>
        <v>Medium</v>
      </c>
      <c r="AC4063" s="3" t="str">
        <f t="shared" si="446"/>
        <v>Medium</v>
      </c>
      <c r="AD4063" s="3" t="str">
        <f t="shared" si="447"/>
        <v>No</v>
      </c>
    </row>
    <row r="4064" spans="1:30" ht="15" customHeight="1" x14ac:dyDescent="0.3">
      <c r="A4064" s="3" t="s">
        <v>4085</v>
      </c>
      <c r="B4064" s="3">
        <v>30</v>
      </c>
      <c r="C4064" s="3" t="s">
        <v>31</v>
      </c>
      <c r="D4064" s="3" t="s">
        <v>24</v>
      </c>
      <c r="E4064" s="3">
        <v>34730.830499096301</v>
      </c>
      <c r="F4064" s="3">
        <v>69</v>
      </c>
      <c r="G4064" s="3">
        <v>2352.55531616283</v>
      </c>
      <c r="H4064" s="3">
        <v>9</v>
      </c>
      <c r="I4064" s="3">
        <v>768.69709926483301</v>
      </c>
      <c r="J4064" s="3">
        <v>31</v>
      </c>
      <c r="K4064" s="3">
        <v>576.45063049678095</v>
      </c>
      <c r="L4064" s="3">
        <v>56</v>
      </c>
      <c r="M4064" s="3">
        <v>16</v>
      </c>
      <c r="N4064" s="3">
        <v>8</v>
      </c>
      <c r="O4064" s="3">
        <v>615</v>
      </c>
      <c r="P4064" s="3">
        <v>4</v>
      </c>
      <c r="Q4064" s="3">
        <v>17716.987170997902</v>
      </c>
      <c r="R4064" s="3">
        <v>6</v>
      </c>
      <c r="S4064" s="3">
        <v>0</v>
      </c>
      <c r="T4064" s="3">
        <v>0</v>
      </c>
      <c r="U4064" s="3">
        <v>10430.9565616442</v>
      </c>
      <c r="V4064" s="3">
        <v>1</v>
      </c>
      <c r="W4064" s="3" t="str">
        <f>IF(Bank_data3[[#This Row],[credit_risk]]=1,"High Risk","Low Risk")</f>
        <v>High Risk</v>
      </c>
      <c r="X4064" s="3" t="str">
        <f t="shared" si="441"/>
        <v>25-34</v>
      </c>
      <c r="Y4064" s="3" t="str">
        <f t="shared" si="442"/>
        <v>Low Income</v>
      </c>
      <c r="Z4064" s="3" t="str">
        <f t="shared" si="443"/>
        <v>Fair</v>
      </c>
      <c r="AA4064" s="27">
        <f t="shared" si="444"/>
        <v>0.51012276171912729</v>
      </c>
      <c r="AB4064" s="3" t="str">
        <f t="shared" si="445"/>
        <v>Medium</v>
      </c>
      <c r="AC4064" s="3" t="str">
        <f t="shared" si="446"/>
        <v>High</v>
      </c>
      <c r="AD4064" s="3" t="str">
        <f t="shared" si="447"/>
        <v>No</v>
      </c>
    </row>
    <row r="4065" spans="1:30" ht="15" customHeight="1" x14ac:dyDescent="0.3">
      <c r="A4065" s="3" t="s">
        <v>4086</v>
      </c>
      <c r="B4065" s="3">
        <v>20</v>
      </c>
      <c r="C4065" s="3" t="s">
        <v>23</v>
      </c>
      <c r="D4065" s="3" t="s">
        <v>33</v>
      </c>
      <c r="E4065" s="3">
        <v>33021.630272412003</v>
      </c>
      <c r="F4065" s="3">
        <v>195</v>
      </c>
      <c r="G4065" s="3">
        <v>1355.3853167929999</v>
      </c>
      <c r="H4065" s="3">
        <v>0</v>
      </c>
      <c r="I4065" s="3">
        <v>1172.8954705711301</v>
      </c>
      <c r="J4065" s="3">
        <v>0</v>
      </c>
      <c r="K4065" s="3">
        <v>111.94233463293</v>
      </c>
      <c r="L4065" s="3">
        <v>6</v>
      </c>
      <c r="M4065" s="3">
        <v>16</v>
      </c>
      <c r="N4065" s="3">
        <v>7</v>
      </c>
      <c r="O4065" s="3">
        <v>357</v>
      </c>
      <c r="P4065" s="3">
        <v>3</v>
      </c>
      <c r="Q4065" s="3">
        <v>23033.4581223614</v>
      </c>
      <c r="R4065" s="3">
        <v>6</v>
      </c>
      <c r="S4065" s="3">
        <v>0</v>
      </c>
      <c r="T4065" s="3">
        <v>0</v>
      </c>
      <c r="U4065" s="3">
        <v>17540.976068989501</v>
      </c>
      <c r="V4065" s="3">
        <v>1</v>
      </c>
      <c r="W4065" s="3" t="str">
        <f>IF(Bank_data3[[#This Row],[credit_risk]]=1,"High Risk","Low Risk")</f>
        <v>High Risk</v>
      </c>
      <c r="X4065" s="3" t="str">
        <f t="shared" si="441"/>
        <v>18-24</v>
      </c>
      <c r="Y4065" s="3" t="str">
        <f t="shared" si="442"/>
        <v>Low Income</v>
      </c>
      <c r="Z4065" s="3" t="str">
        <f t="shared" si="443"/>
        <v>Poor</v>
      </c>
      <c r="AA4065" s="27">
        <f t="shared" si="444"/>
        <v>0.69752637687318408</v>
      </c>
      <c r="AB4065" s="3" t="str">
        <f t="shared" si="445"/>
        <v>Medium</v>
      </c>
      <c r="AC4065" s="3" t="str">
        <f t="shared" si="446"/>
        <v>Low</v>
      </c>
      <c r="AD4065" s="3" t="str">
        <f t="shared" si="447"/>
        <v>No</v>
      </c>
    </row>
    <row r="4066" spans="1:30" ht="15" customHeight="1" x14ac:dyDescent="0.3">
      <c r="A4066" s="3" t="s">
        <v>4087</v>
      </c>
      <c r="B4066" s="3">
        <v>62</v>
      </c>
      <c r="C4066" s="3" t="s">
        <v>28</v>
      </c>
      <c r="D4066" s="3" t="s">
        <v>26</v>
      </c>
      <c r="E4066" s="3">
        <v>33341.805534216997</v>
      </c>
      <c r="F4066" s="3">
        <v>99</v>
      </c>
      <c r="G4066" s="3">
        <v>1536.44702197368</v>
      </c>
      <c r="H4066" s="3">
        <v>9</v>
      </c>
      <c r="I4066" s="3">
        <v>878.73045268795795</v>
      </c>
      <c r="J4066" s="3">
        <v>23</v>
      </c>
      <c r="K4066" s="3">
        <v>660.38422150958502</v>
      </c>
      <c r="L4066" s="3">
        <v>19</v>
      </c>
      <c r="M4066" s="3">
        <v>6</v>
      </c>
      <c r="N4066" s="3">
        <v>3</v>
      </c>
      <c r="O4066" s="3">
        <v>441</v>
      </c>
      <c r="P4066" s="3">
        <v>4</v>
      </c>
      <c r="Q4066" s="3">
        <v>15438.354518251799</v>
      </c>
      <c r="R4066" s="3">
        <v>3</v>
      </c>
      <c r="S4066" s="3">
        <v>0</v>
      </c>
      <c r="T4066" s="3">
        <v>0</v>
      </c>
      <c r="U4066" s="3">
        <v>16464.394228971501</v>
      </c>
      <c r="V4066" s="3">
        <v>1</v>
      </c>
      <c r="W4066" s="3" t="str">
        <f>IF(Bank_data3[[#This Row],[credit_risk]]=1,"High Risk","Low Risk")</f>
        <v>High Risk</v>
      </c>
      <c r="X4066" s="3" t="str">
        <f t="shared" si="441"/>
        <v>55+</v>
      </c>
      <c r="Y4066" s="3" t="str">
        <f t="shared" si="442"/>
        <v>Low Income</v>
      </c>
      <c r="Z4066" s="3" t="str">
        <f t="shared" si="443"/>
        <v>Poor</v>
      </c>
      <c r="AA4066" s="27">
        <f t="shared" si="444"/>
        <v>0.46303294830294062</v>
      </c>
      <c r="AB4066" s="3" t="str">
        <f t="shared" si="445"/>
        <v>Medium</v>
      </c>
      <c r="AC4066" s="3" t="str">
        <f t="shared" si="446"/>
        <v>Medium</v>
      </c>
      <c r="AD4066" s="3" t="str">
        <f t="shared" si="447"/>
        <v>No</v>
      </c>
    </row>
    <row r="4067" spans="1:30" ht="15" customHeight="1" x14ac:dyDescent="0.3">
      <c r="A4067" s="3" t="s">
        <v>4088</v>
      </c>
      <c r="B4067" s="3">
        <v>38</v>
      </c>
      <c r="C4067" s="3" t="s">
        <v>28</v>
      </c>
      <c r="D4067" s="3" t="s">
        <v>33</v>
      </c>
      <c r="E4067" s="3">
        <v>60258.225135967601</v>
      </c>
      <c r="F4067" s="3">
        <v>21</v>
      </c>
      <c r="G4067" s="3">
        <v>893.55817529295996</v>
      </c>
      <c r="H4067" s="3">
        <v>9</v>
      </c>
      <c r="I4067" s="3">
        <v>1065.4828892676601</v>
      </c>
      <c r="J4067" s="3">
        <v>49</v>
      </c>
      <c r="K4067" s="3">
        <v>433.40707699139199</v>
      </c>
      <c r="L4067" s="3">
        <v>55</v>
      </c>
      <c r="M4067" s="3">
        <v>10</v>
      </c>
      <c r="N4067" s="3">
        <v>8</v>
      </c>
      <c r="O4067" s="3">
        <v>689</v>
      </c>
      <c r="P4067" s="3">
        <v>3</v>
      </c>
      <c r="Q4067" s="3">
        <v>21309.972081230899</v>
      </c>
      <c r="R4067" s="3">
        <v>7</v>
      </c>
      <c r="S4067" s="3">
        <v>0</v>
      </c>
      <c r="T4067" s="3">
        <v>0</v>
      </c>
      <c r="U4067" s="3">
        <v>12592.430892133099</v>
      </c>
      <c r="V4067" s="3">
        <v>1</v>
      </c>
      <c r="W4067" s="3" t="str">
        <f>IF(Bank_data3[[#This Row],[credit_risk]]=1,"High Risk","Low Risk")</f>
        <v>High Risk</v>
      </c>
      <c r="X4067" s="3" t="str">
        <f t="shared" si="441"/>
        <v>35-44</v>
      </c>
      <c r="Y4067" s="3" t="str">
        <f t="shared" si="442"/>
        <v>Middle Income</v>
      </c>
      <c r="Z4067" s="3" t="str">
        <f t="shared" si="443"/>
        <v>Good</v>
      </c>
      <c r="AA4067" s="27">
        <f t="shared" si="444"/>
        <v>0.35364420430815452</v>
      </c>
      <c r="AB4067" s="3" t="str">
        <f t="shared" si="445"/>
        <v>Low</v>
      </c>
      <c r="AC4067" s="3" t="str">
        <f t="shared" si="446"/>
        <v>High</v>
      </c>
      <c r="AD4067" s="3" t="str">
        <f t="shared" si="447"/>
        <v>No</v>
      </c>
    </row>
    <row r="4068" spans="1:30" ht="15" customHeight="1" x14ac:dyDescent="0.3">
      <c r="A4068" s="3" t="s">
        <v>4089</v>
      </c>
      <c r="B4068" s="3">
        <v>28</v>
      </c>
      <c r="C4068" s="3" t="s">
        <v>23</v>
      </c>
      <c r="D4068" s="3" t="s">
        <v>26</v>
      </c>
      <c r="E4068" s="3">
        <v>65548.899116393906</v>
      </c>
      <c r="F4068" s="3">
        <v>230</v>
      </c>
      <c r="G4068" s="3">
        <v>1281.49668387566</v>
      </c>
      <c r="H4068" s="3">
        <v>3</v>
      </c>
      <c r="I4068" s="3">
        <v>955.86485676145196</v>
      </c>
      <c r="J4068" s="3">
        <v>42</v>
      </c>
      <c r="K4068" s="3">
        <v>673.45066700311895</v>
      </c>
      <c r="L4068" s="3">
        <v>71</v>
      </c>
      <c r="M4068" s="3">
        <v>11</v>
      </c>
      <c r="N4068" s="3">
        <v>7</v>
      </c>
      <c r="O4068" s="3">
        <v>745</v>
      </c>
      <c r="P4068" s="3">
        <v>2</v>
      </c>
      <c r="Q4068" s="3">
        <v>17166.176867151</v>
      </c>
      <c r="R4068" s="3">
        <v>4</v>
      </c>
      <c r="S4068" s="3">
        <v>0</v>
      </c>
      <c r="T4068" s="3">
        <v>0</v>
      </c>
      <c r="U4068" s="3">
        <v>10121.5062802664</v>
      </c>
      <c r="V4068" s="3">
        <v>1</v>
      </c>
      <c r="W4068" s="3" t="str">
        <f>IF(Bank_data3[[#This Row],[credit_risk]]=1,"High Risk","Low Risk")</f>
        <v>High Risk</v>
      </c>
      <c r="X4068" s="3" t="str">
        <f t="shared" si="441"/>
        <v>25-34</v>
      </c>
      <c r="Y4068" s="3" t="str">
        <f t="shared" si="442"/>
        <v>Middle Income</v>
      </c>
      <c r="Z4068" s="3" t="str">
        <f t="shared" si="443"/>
        <v>Very Good</v>
      </c>
      <c r="AA4068" s="27">
        <f t="shared" si="444"/>
        <v>0.26188352662749304</v>
      </c>
      <c r="AB4068" s="3" t="str">
        <f t="shared" si="445"/>
        <v>Medium</v>
      </c>
      <c r="AC4068" s="3" t="str">
        <f t="shared" si="446"/>
        <v>High</v>
      </c>
      <c r="AD4068" s="3" t="str">
        <f t="shared" si="447"/>
        <v>No</v>
      </c>
    </row>
    <row r="4069" spans="1:30" ht="15" customHeight="1" x14ac:dyDescent="0.3">
      <c r="A4069" s="3" t="s">
        <v>4090</v>
      </c>
      <c r="B4069" s="3">
        <v>46</v>
      </c>
      <c r="C4069" s="3" t="s">
        <v>28</v>
      </c>
      <c r="D4069" s="3" t="s">
        <v>24</v>
      </c>
      <c r="E4069" s="3">
        <v>80584.620467417597</v>
      </c>
      <c r="F4069" s="3">
        <v>64</v>
      </c>
      <c r="G4069" s="3">
        <v>1174.07006507101</v>
      </c>
      <c r="H4069" s="3">
        <v>9</v>
      </c>
      <c r="I4069" s="3">
        <v>689.28303236605905</v>
      </c>
      <c r="J4069" s="3">
        <v>43</v>
      </c>
      <c r="K4069" s="3">
        <v>434.28782966366902</v>
      </c>
      <c r="L4069" s="3">
        <v>18</v>
      </c>
      <c r="M4069" s="3">
        <v>8</v>
      </c>
      <c r="N4069" s="3">
        <v>0</v>
      </c>
      <c r="O4069" s="3">
        <v>304</v>
      </c>
      <c r="P4069" s="3">
        <v>0</v>
      </c>
      <c r="Q4069" s="3">
        <v>3181.7522763230099</v>
      </c>
      <c r="R4069" s="3">
        <v>2</v>
      </c>
      <c r="S4069" s="3">
        <v>0</v>
      </c>
      <c r="T4069" s="3">
        <v>0</v>
      </c>
      <c r="U4069" s="3">
        <v>4487.1522803080898</v>
      </c>
      <c r="V4069" s="3">
        <v>1</v>
      </c>
      <c r="W4069" s="3" t="str">
        <f>IF(Bank_data3[[#This Row],[credit_risk]]=1,"High Risk","Low Risk")</f>
        <v>High Risk</v>
      </c>
      <c r="X4069" s="3" t="str">
        <f t="shared" si="441"/>
        <v>45-54</v>
      </c>
      <c r="Y4069" s="3" t="str">
        <f t="shared" si="442"/>
        <v>Middle Income</v>
      </c>
      <c r="Z4069" s="3" t="str">
        <f t="shared" si="443"/>
        <v>Poor</v>
      </c>
      <c r="AA4069" s="27">
        <f t="shared" si="444"/>
        <v>3.9483368636196198E-2</v>
      </c>
      <c r="AB4069" s="3" t="str">
        <f t="shared" si="445"/>
        <v>Medium</v>
      </c>
      <c r="AC4069" s="3" t="str">
        <f t="shared" si="446"/>
        <v>Medium</v>
      </c>
      <c r="AD4069" s="3" t="str">
        <f t="shared" si="447"/>
        <v>No</v>
      </c>
    </row>
    <row r="4070" spans="1:30" ht="15" customHeight="1" x14ac:dyDescent="0.3">
      <c r="A4070" s="3" t="s">
        <v>4091</v>
      </c>
      <c r="B4070" s="3">
        <v>53</v>
      </c>
      <c r="C4070" s="3" t="s">
        <v>31</v>
      </c>
      <c r="D4070" s="3" t="s">
        <v>24</v>
      </c>
      <c r="E4070" s="3">
        <v>37431.999817907097</v>
      </c>
      <c r="F4070" s="3">
        <v>100</v>
      </c>
      <c r="G4070" s="3">
        <v>1349.1047177365399</v>
      </c>
      <c r="H4070" s="3">
        <v>7</v>
      </c>
      <c r="I4070" s="3">
        <v>449.36889148242801</v>
      </c>
      <c r="J4070" s="3">
        <v>32</v>
      </c>
      <c r="K4070" s="3">
        <v>621.41606103498498</v>
      </c>
      <c r="L4070" s="3">
        <v>63</v>
      </c>
      <c r="M4070" s="3">
        <v>14</v>
      </c>
      <c r="N4070" s="3">
        <v>9</v>
      </c>
      <c r="O4070" s="3">
        <v>732</v>
      </c>
      <c r="P4070" s="3">
        <v>4</v>
      </c>
      <c r="Q4070" s="3">
        <v>20780.698660627801</v>
      </c>
      <c r="R4070" s="3">
        <v>0</v>
      </c>
      <c r="S4070" s="3">
        <v>1</v>
      </c>
      <c r="T4070" s="3">
        <v>0</v>
      </c>
      <c r="U4070" s="3">
        <v>9941.3600905128806</v>
      </c>
      <c r="V4070" s="3">
        <v>1</v>
      </c>
      <c r="W4070" s="3" t="str">
        <f>IF(Bank_data3[[#This Row],[credit_risk]]=1,"High Risk","Low Risk")</f>
        <v>High Risk</v>
      </c>
      <c r="X4070" s="3" t="str">
        <f t="shared" si="441"/>
        <v>45-54</v>
      </c>
      <c r="Y4070" s="3" t="str">
        <f t="shared" si="442"/>
        <v>Low Income</v>
      </c>
      <c r="Z4070" s="3" t="str">
        <f t="shared" si="443"/>
        <v>Good</v>
      </c>
      <c r="AA4070" s="27">
        <f t="shared" si="444"/>
        <v>0.55515865467296033</v>
      </c>
      <c r="AB4070" s="3" t="str">
        <f t="shared" si="445"/>
        <v>Medium</v>
      </c>
      <c r="AC4070" s="3" t="str">
        <f t="shared" si="446"/>
        <v>High</v>
      </c>
      <c r="AD4070" s="3" t="str">
        <f t="shared" si="447"/>
        <v>No</v>
      </c>
    </row>
    <row r="4071" spans="1:30" ht="15" customHeight="1" x14ac:dyDescent="0.3">
      <c r="A4071" s="3" t="s">
        <v>4092</v>
      </c>
      <c r="B4071" s="3">
        <v>63</v>
      </c>
      <c r="C4071" s="3" t="s">
        <v>23</v>
      </c>
      <c r="D4071" s="3" t="s">
        <v>26</v>
      </c>
      <c r="E4071" s="3">
        <v>56173.212814195504</v>
      </c>
      <c r="F4071" s="3">
        <v>59</v>
      </c>
      <c r="G4071" s="3">
        <v>1424.6030319095</v>
      </c>
      <c r="H4071" s="3">
        <v>5</v>
      </c>
      <c r="I4071" s="3">
        <v>892.65125383971395</v>
      </c>
      <c r="J4071" s="3">
        <v>37</v>
      </c>
      <c r="K4071" s="3">
        <v>253.09257376014099</v>
      </c>
      <c r="L4071" s="3">
        <v>42</v>
      </c>
      <c r="M4071" s="3">
        <v>0</v>
      </c>
      <c r="N4071" s="3">
        <v>4</v>
      </c>
      <c r="O4071" s="3">
        <v>734</v>
      </c>
      <c r="P4071" s="3">
        <v>1</v>
      </c>
      <c r="Q4071" s="3">
        <v>10653.5396502443</v>
      </c>
      <c r="R4071" s="3">
        <v>0</v>
      </c>
      <c r="S4071" s="3">
        <v>0</v>
      </c>
      <c r="T4071" s="3">
        <v>0</v>
      </c>
      <c r="U4071" s="3">
        <v>7665.0150735115703</v>
      </c>
      <c r="V4071" s="3">
        <v>0</v>
      </c>
      <c r="W4071" s="3" t="str">
        <f>IF(Bank_data3[[#This Row],[credit_risk]]=1,"High Risk","Low Risk")</f>
        <v>Low Risk</v>
      </c>
      <c r="X4071" s="3" t="str">
        <f t="shared" si="441"/>
        <v>55+</v>
      </c>
      <c r="Y4071" s="3" t="str">
        <f t="shared" si="442"/>
        <v>Middle Income</v>
      </c>
      <c r="Z4071" s="3" t="str">
        <f t="shared" si="443"/>
        <v>Good</v>
      </c>
      <c r="AA4071" s="27">
        <f t="shared" si="444"/>
        <v>0.18965515975529265</v>
      </c>
      <c r="AB4071" s="3" t="str">
        <f t="shared" si="445"/>
        <v>Medium</v>
      </c>
      <c r="AC4071" s="3" t="str">
        <f t="shared" si="446"/>
        <v>High</v>
      </c>
      <c r="AD4071" s="3" t="str">
        <f t="shared" si="447"/>
        <v>No</v>
      </c>
    </row>
    <row r="4072" spans="1:30" ht="15" customHeight="1" x14ac:dyDescent="0.3">
      <c r="A4072" s="3" t="s">
        <v>4093</v>
      </c>
      <c r="B4072" s="3">
        <v>23</v>
      </c>
      <c r="C4072" s="3" t="s">
        <v>23</v>
      </c>
      <c r="D4072" s="3" t="s">
        <v>33</v>
      </c>
      <c r="E4072" s="3">
        <v>38353.535594624198</v>
      </c>
      <c r="F4072" s="3">
        <v>97</v>
      </c>
      <c r="G4072" s="3">
        <v>2150.68926378177</v>
      </c>
      <c r="H4072" s="3">
        <v>1</v>
      </c>
      <c r="I4072" s="3">
        <v>829.36241677113196</v>
      </c>
      <c r="J4072" s="3">
        <v>47</v>
      </c>
      <c r="K4072" s="3">
        <v>569.745483187128</v>
      </c>
      <c r="L4072" s="3">
        <v>43</v>
      </c>
      <c r="M4072" s="3">
        <v>10</v>
      </c>
      <c r="N4072" s="3">
        <v>8</v>
      </c>
      <c r="O4072" s="3">
        <v>422</v>
      </c>
      <c r="P4072" s="3">
        <v>3</v>
      </c>
      <c r="Q4072" s="3">
        <v>13315.034833075601</v>
      </c>
      <c r="R4072" s="3">
        <v>4</v>
      </c>
      <c r="S4072" s="3">
        <v>1</v>
      </c>
      <c r="T4072" s="3">
        <v>0</v>
      </c>
      <c r="U4072" s="3">
        <v>5564.3404482696096</v>
      </c>
      <c r="V4072" s="3">
        <v>1</v>
      </c>
      <c r="W4072" s="3" t="str">
        <f>IF(Bank_data3[[#This Row],[credit_risk]]=1,"High Risk","Low Risk")</f>
        <v>High Risk</v>
      </c>
      <c r="X4072" s="3" t="str">
        <f t="shared" si="441"/>
        <v>18-24</v>
      </c>
      <c r="Y4072" s="3" t="str">
        <f t="shared" si="442"/>
        <v>Low Income</v>
      </c>
      <c r="Z4072" s="3" t="str">
        <f t="shared" si="443"/>
        <v>Poor</v>
      </c>
      <c r="AA4072" s="27">
        <f t="shared" si="444"/>
        <v>0.34716577302828622</v>
      </c>
      <c r="AB4072" s="3" t="str">
        <f t="shared" si="445"/>
        <v>Medium</v>
      </c>
      <c r="AC4072" s="3" t="str">
        <f t="shared" si="446"/>
        <v>High</v>
      </c>
      <c r="AD4072" s="3" t="str">
        <f t="shared" si="447"/>
        <v>No</v>
      </c>
    </row>
    <row r="4073" spans="1:30" ht="15" customHeight="1" x14ac:dyDescent="0.3">
      <c r="A4073" s="3" t="s">
        <v>4094</v>
      </c>
      <c r="B4073" s="3">
        <v>55</v>
      </c>
      <c r="C4073" s="3" t="s">
        <v>31</v>
      </c>
      <c r="D4073" s="3" t="s">
        <v>26</v>
      </c>
      <c r="E4073" s="3">
        <v>50362.230253922702</v>
      </c>
      <c r="F4073" s="3">
        <v>109</v>
      </c>
      <c r="G4073" s="3">
        <v>1779.45825162031</v>
      </c>
      <c r="H4073" s="3">
        <v>4</v>
      </c>
      <c r="I4073" s="3">
        <v>1120.30471812666</v>
      </c>
      <c r="J4073" s="3">
        <v>34</v>
      </c>
      <c r="K4073" s="3">
        <v>335.87460718859398</v>
      </c>
      <c r="L4073" s="3">
        <v>24</v>
      </c>
      <c r="M4073" s="3">
        <v>4</v>
      </c>
      <c r="N4073" s="3">
        <v>7</v>
      </c>
      <c r="O4073" s="3">
        <v>317</v>
      </c>
      <c r="P4073" s="3">
        <v>5</v>
      </c>
      <c r="Q4073" s="3">
        <v>6541.3707570308698</v>
      </c>
      <c r="R4073" s="3">
        <v>0</v>
      </c>
      <c r="S4073" s="3">
        <v>0</v>
      </c>
      <c r="T4073" s="3">
        <v>0</v>
      </c>
      <c r="U4073" s="3">
        <v>7184.2741766630897</v>
      </c>
      <c r="V4073" s="3">
        <v>1</v>
      </c>
      <c r="W4073" s="3" t="str">
        <f>IF(Bank_data3[[#This Row],[credit_risk]]=1,"High Risk","Low Risk")</f>
        <v>High Risk</v>
      </c>
      <c r="X4073" s="3" t="str">
        <f t="shared" si="441"/>
        <v>55+</v>
      </c>
      <c r="Y4073" s="3" t="str">
        <f t="shared" si="442"/>
        <v>Middle Income</v>
      </c>
      <c r="Z4073" s="3" t="str">
        <f t="shared" si="443"/>
        <v>Poor</v>
      </c>
      <c r="AA4073" s="27">
        <f t="shared" si="444"/>
        <v>0.12988643918368495</v>
      </c>
      <c r="AB4073" s="3" t="str">
        <f t="shared" si="445"/>
        <v>Medium</v>
      </c>
      <c r="AC4073" s="3" t="str">
        <f t="shared" si="446"/>
        <v>Medium</v>
      </c>
      <c r="AD4073" s="3" t="str">
        <f t="shared" si="447"/>
        <v>No</v>
      </c>
    </row>
    <row r="4074" spans="1:30" ht="15" customHeight="1" x14ac:dyDescent="0.3">
      <c r="A4074" s="3" t="s">
        <v>4095</v>
      </c>
      <c r="B4074" s="3">
        <v>37</v>
      </c>
      <c r="C4074" s="3" t="s">
        <v>28</v>
      </c>
      <c r="D4074" s="3" t="s">
        <v>26</v>
      </c>
      <c r="E4074" s="3">
        <v>23353.1530281382</v>
      </c>
      <c r="F4074" s="3">
        <v>90</v>
      </c>
      <c r="G4074" s="3">
        <v>476.05029847152201</v>
      </c>
      <c r="H4074" s="3">
        <v>8</v>
      </c>
      <c r="I4074" s="3">
        <v>747.18497559712796</v>
      </c>
      <c r="J4074" s="3">
        <v>16</v>
      </c>
      <c r="K4074" s="3">
        <v>652.40356636164404</v>
      </c>
      <c r="L4074" s="3">
        <v>16</v>
      </c>
      <c r="M4074" s="3">
        <v>18</v>
      </c>
      <c r="N4074" s="3">
        <v>0</v>
      </c>
      <c r="O4074" s="3">
        <v>784</v>
      </c>
      <c r="P4074" s="3">
        <v>2</v>
      </c>
      <c r="Q4074" s="3">
        <v>1471.1277417782401</v>
      </c>
      <c r="R4074" s="3">
        <v>2</v>
      </c>
      <c r="S4074" s="3">
        <v>0</v>
      </c>
      <c r="T4074" s="3">
        <v>0</v>
      </c>
      <c r="U4074" s="3">
        <v>4658.3367653496498</v>
      </c>
      <c r="V4074" s="3">
        <v>0</v>
      </c>
      <c r="W4074" s="3" t="str">
        <f>IF(Bank_data3[[#This Row],[credit_risk]]=1,"High Risk","Low Risk")</f>
        <v>Low Risk</v>
      </c>
      <c r="X4074" s="3" t="str">
        <f t="shared" si="441"/>
        <v>35-44</v>
      </c>
      <c r="Y4074" s="3" t="str">
        <f t="shared" si="442"/>
        <v>Low Income</v>
      </c>
      <c r="Z4074" s="3" t="str">
        <f t="shared" si="443"/>
        <v>Very Good</v>
      </c>
      <c r="AA4074" s="27">
        <f t="shared" si="444"/>
        <v>6.2994823011936721E-2</v>
      </c>
      <c r="AB4074" s="3" t="str">
        <f t="shared" si="445"/>
        <v>Low</v>
      </c>
      <c r="AC4074" s="3" t="str">
        <f t="shared" si="446"/>
        <v>Medium</v>
      </c>
      <c r="AD4074" s="3" t="str">
        <f t="shared" si="447"/>
        <v>No</v>
      </c>
    </row>
    <row r="4075" spans="1:30" ht="15" customHeight="1" x14ac:dyDescent="0.3">
      <c r="A4075" s="3" t="s">
        <v>4096</v>
      </c>
      <c r="B4075" s="3">
        <v>34</v>
      </c>
      <c r="C4075" s="3" t="s">
        <v>31</v>
      </c>
      <c r="D4075" s="3" t="s">
        <v>24</v>
      </c>
      <c r="E4075" s="3">
        <v>29782.451473884001</v>
      </c>
      <c r="F4075" s="3">
        <v>206</v>
      </c>
      <c r="G4075" s="3">
        <v>1940.3140061832901</v>
      </c>
      <c r="H4075" s="3">
        <v>5</v>
      </c>
      <c r="I4075" s="3">
        <v>695.93045920956695</v>
      </c>
      <c r="J4075" s="3">
        <v>47</v>
      </c>
      <c r="K4075" s="3">
        <v>464.00083443529098</v>
      </c>
      <c r="L4075" s="3">
        <v>38</v>
      </c>
      <c r="M4075" s="3">
        <v>17</v>
      </c>
      <c r="N4075" s="3">
        <v>5</v>
      </c>
      <c r="O4075" s="3">
        <v>810</v>
      </c>
      <c r="P4075" s="3">
        <v>1</v>
      </c>
      <c r="Q4075" s="3">
        <v>8266.39280060292</v>
      </c>
      <c r="R4075" s="3">
        <v>0</v>
      </c>
      <c r="S4075" s="3">
        <v>0</v>
      </c>
      <c r="T4075" s="3">
        <v>0</v>
      </c>
      <c r="U4075" s="3">
        <v>18530.104765238299</v>
      </c>
      <c r="V4075" s="3">
        <v>0</v>
      </c>
      <c r="W4075" s="3" t="str">
        <f>IF(Bank_data3[[#This Row],[credit_risk]]=1,"High Risk","Low Risk")</f>
        <v>Low Risk</v>
      </c>
      <c r="X4075" s="3" t="str">
        <f t="shared" si="441"/>
        <v>25-34</v>
      </c>
      <c r="Y4075" s="3" t="str">
        <f t="shared" si="442"/>
        <v>Low Income</v>
      </c>
      <c r="Z4075" s="3" t="str">
        <f t="shared" si="443"/>
        <v>Excellent</v>
      </c>
      <c r="AA4075" s="27">
        <f t="shared" si="444"/>
        <v>0.27755917970190114</v>
      </c>
      <c r="AB4075" s="3" t="str">
        <f t="shared" si="445"/>
        <v>Medium</v>
      </c>
      <c r="AC4075" s="3" t="str">
        <f t="shared" si="446"/>
        <v>High</v>
      </c>
      <c r="AD4075" s="3" t="str">
        <f t="shared" si="447"/>
        <v>No</v>
      </c>
    </row>
    <row r="4076" spans="1:30" ht="15" customHeight="1" x14ac:dyDescent="0.3">
      <c r="A4076" s="3" t="s">
        <v>4097</v>
      </c>
      <c r="B4076" s="3">
        <v>32</v>
      </c>
      <c r="C4076" s="3" t="s">
        <v>31</v>
      </c>
      <c r="D4076" s="3" t="s">
        <v>33</v>
      </c>
      <c r="E4076" s="3">
        <v>64455.088795857999</v>
      </c>
      <c r="F4076" s="3">
        <v>143</v>
      </c>
      <c r="G4076" s="3">
        <v>1060.9750219226601</v>
      </c>
      <c r="H4076" s="3">
        <v>5</v>
      </c>
      <c r="I4076" s="3">
        <v>719.67521567643996</v>
      </c>
      <c r="J4076" s="3">
        <v>42</v>
      </c>
      <c r="K4076" s="3">
        <v>775.56898672244995</v>
      </c>
      <c r="L4076" s="3">
        <v>24</v>
      </c>
      <c r="M4076" s="3">
        <v>17</v>
      </c>
      <c r="N4076" s="3">
        <v>5</v>
      </c>
      <c r="O4076" s="3">
        <v>522</v>
      </c>
      <c r="P4076" s="3">
        <v>0</v>
      </c>
      <c r="Q4076" s="3">
        <v>13645.4772111614</v>
      </c>
      <c r="R4076" s="3">
        <v>2</v>
      </c>
      <c r="S4076" s="3">
        <v>0</v>
      </c>
      <c r="T4076" s="3">
        <v>0</v>
      </c>
      <c r="U4076" s="3">
        <v>6282.5144950123204</v>
      </c>
      <c r="V4076" s="3">
        <v>1</v>
      </c>
      <c r="W4076" s="3" t="str">
        <f>IF(Bank_data3[[#This Row],[credit_risk]]=1,"High Risk","Low Risk")</f>
        <v>High Risk</v>
      </c>
      <c r="X4076" s="3" t="str">
        <f t="shared" si="441"/>
        <v>25-34</v>
      </c>
      <c r="Y4076" s="3" t="str">
        <f t="shared" si="442"/>
        <v>Middle Income</v>
      </c>
      <c r="Z4076" s="3" t="str">
        <f t="shared" si="443"/>
        <v>Poor</v>
      </c>
      <c r="AA4076" s="27">
        <f t="shared" si="444"/>
        <v>0.21170519606883675</v>
      </c>
      <c r="AB4076" s="3" t="str">
        <f t="shared" si="445"/>
        <v>Medium</v>
      </c>
      <c r="AC4076" s="3" t="str">
        <f t="shared" si="446"/>
        <v>Medium</v>
      </c>
      <c r="AD4076" s="3" t="str">
        <f t="shared" si="447"/>
        <v>No</v>
      </c>
    </row>
    <row r="4077" spans="1:30" ht="15" customHeight="1" x14ac:dyDescent="0.3">
      <c r="A4077" s="3" t="s">
        <v>4098</v>
      </c>
      <c r="B4077" s="3">
        <v>38</v>
      </c>
      <c r="C4077" s="3" t="s">
        <v>28</v>
      </c>
      <c r="D4077" s="3" t="s">
        <v>26</v>
      </c>
      <c r="E4077" s="3">
        <v>23297.612862096499</v>
      </c>
      <c r="F4077" s="3">
        <v>146</v>
      </c>
      <c r="G4077" s="3">
        <v>628.47888111146494</v>
      </c>
      <c r="H4077" s="3">
        <v>6</v>
      </c>
      <c r="I4077" s="3">
        <v>478.445677748094</v>
      </c>
      <c r="J4077" s="3">
        <v>47</v>
      </c>
      <c r="K4077" s="3">
        <v>437.02038349895099</v>
      </c>
      <c r="L4077" s="3">
        <v>38</v>
      </c>
      <c r="M4077" s="3">
        <v>17</v>
      </c>
      <c r="N4077" s="3">
        <v>1</v>
      </c>
      <c r="O4077" s="3">
        <v>543</v>
      </c>
      <c r="P4077" s="3">
        <v>1</v>
      </c>
      <c r="Q4077" s="3">
        <v>12773.3330477045</v>
      </c>
      <c r="R4077" s="3">
        <v>3</v>
      </c>
      <c r="S4077" s="3">
        <v>0</v>
      </c>
      <c r="T4077" s="3">
        <v>1</v>
      </c>
      <c r="U4077" s="3">
        <v>11639.7030544554</v>
      </c>
      <c r="V4077" s="3">
        <v>1</v>
      </c>
      <c r="W4077" s="3" t="str">
        <f>IF(Bank_data3[[#This Row],[credit_risk]]=1,"High Risk","Low Risk")</f>
        <v>High Risk</v>
      </c>
      <c r="X4077" s="3" t="str">
        <f t="shared" si="441"/>
        <v>35-44</v>
      </c>
      <c r="Y4077" s="3" t="str">
        <f t="shared" si="442"/>
        <v>Low Income</v>
      </c>
      <c r="Z4077" s="3" t="str">
        <f t="shared" si="443"/>
        <v>Poor</v>
      </c>
      <c r="AA4077" s="27">
        <f t="shared" si="444"/>
        <v>0.54826789007580135</v>
      </c>
      <c r="AB4077" s="3" t="str">
        <f t="shared" si="445"/>
        <v>Low</v>
      </c>
      <c r="AC4077" s="3" t="str">
        <f t="shared" si="446"/>
        <v>High</v>
      </c>
      <c r="AD4077" s="3" t="str">
        <f t="shared" si="447"/>
        <v>No</v>
      </c>
    </row>
    <row r="4078" spans="1:30" ht="15" customHeight="1" x14ac:dyDescent="0.3">
      <c r="A4078" s="3" t="s">
        <v>4099</v>
      </c>
      <c r="B4078" s="3">
        <v>68</v>
      </c>
      <c r="C4078" s="3" t="s">
        <v>31</v>
      </c>
      <c r="D4078" s="3" t="s">
        <v>33</v>
      </c>
      <c r="E4078" s="3">
        <v>61066.957418198399</v>
      </c>
      <c r="F4078" s="3">
        <v>146</v>
      </c>
      <c r="G4078" s="3">
        <v>586.190313602576</v>
      </c>
      <c r="H4078" s="3">
        <v>10</v>
      </c>
      <c r="I4078" s="3">
        <v>1306.4184806871599</v>
      </c>
      <c r="J4078" s="3">
        <v>43</v>
      </c>
      <c r="K4078" s="3">
        <v>312.872219371467</v>
      </c>
      <c r="L4078" s="3">
        <v>38</v>
      </c>
      <c r="M4078" s="3">
        <v>19</v>
      </c>
      <c r="N4078" s="3">
        <v>1</v>
      </c>
      <c r="O4078" s="3">
        <v>308</v>
      </c>
      <c r="P4078" s="3">
        <v>3</v>
      </c>
      <c r="Q4078" s="3">
        <v>16781.451914839199</v>
      </c>
      <c r="R4078" s="3">
        <v>6</v>
      </c>
      <c r="S4078" s="3">
        <v>0</v>
      </c>
      <c r="T4078" s="3">
        <v>0</v>
      </c>
      <c r="U4078" s="3">
        <v>8051.1796762527702</v>
      </c>
      <c r="V4078" s="3">
        <v>1</v>
      </c>
      <c r="W4078" s="3" t="str">
        <f>IF(Bank_data3[[#This Row],[credit_risk]]=1,"High Risk","Low Risk")</f>
        <v>High Risk</v>
      </c>
      <c r="X4078" s="3" t="str">
        <f t="shared" si="441"/>
        <v>55+</v>
      </c>
      <c r="Y4078" s="3" t="str">
        <f t="shared" si="442"/>
        <v>Middle Income</v>
      </c>
      <c r="Z4078" s="3" t="str">
        <f t="shared" si="443"/>
        <v>Poor</v>
      </c>
      <c r="AA4078" s="27">
        <f t="shared" si="444"/>
        <v>0.27480412688512634</v>
      </c>
      <c r="AB4078" s="3" t="str">
        <f t="shared" si="445"/>
        <v>Low</v>
      </c>
      <c r="AC4078" s="3" t="str">
        <f t="shared" si="446"/>
        <v>High</v>
      </c>
      <c r="AD4078" s="3" t="str">
        <f t="shared" si="447"/>
        <v>No</v>
      </c>
    </row>
    <row r="4079" spans="1:30" ht="15" customHeight="1" x14ac:dyDescent="0.3">
      <c r="A4079" s="3" t="s">
        <v>4100</v>
      </c>
      <c r="B4079" s="3">
        <v>25</v>
      </c>
      <c r="C4079" s="3" t="s">
        <v>28</v>
      </c>
      <c r="D4079" s="3" t="s">
        <v>33</v>
      </c>
      <c r="E4079" s="3">
        <v>37829.317063069102</v>
      </c>
      <c r="F4079" s="3">
        <v>117</v>
      </c>
      <c r="G4079" s="3">
        <v>1635.8224562155101</v>
      </c>
      <c r="H4079" s="3">
        <v>4</v>
      </c>
      <c r="I4079" s="3">
        <v>1198.8700641155201</v>
      </c>
      <c r="J4079" s="3">
        <v>32</v>
      </c>
      <c r="K4079" s="3">
        <v>533.87435578386999</v>
      </c>
      <c r="L4079" s="3">
        <v>58</v>
      </c>
      <c r="M4079" s="3">
        <v>6</v>
      </c>
      <c r="N4079" s="3">
        <v>0</v>
      </c>
      <c r="O4079" s="3">
        <v>645</v>
      </c>
      <c r="P4079" s="3">
        <v>4</v>
      </c>
      <c r="Q4079" s="3">
        <v>13740.8298808284</v>
      </c>
      <c r="R4079" s="3">
        <v>3</v>
      </c>
      <c r="S4079" s="3">
        <v>0</v>
      </c>
      <c r="T4079" s="3">
        <v>0</v>
      </c>
      <c r="U4079" s="3">
        <v>2268.2393396900602</v>
      </c>
      <c r="V4079" s="3">
        <v>0</v>
      </c>
      <c r="W4079" s="3" t="str">
        <f>IF(Bank_data3[[#This Row],[credit_risk]]=1,"High Risk","Low Risk")</f>
        <v>Low Risk</v>
      </c>
      <c r="X4079" s="3" t="str">
        <f t="shared" si="441"/>
        <v>25-34</v>
      </c>
      <c r="Y4079" s="3" t="str">
        <f t="shared" si="442"/>
        <v>Low Income</v>
      </c>
      <c r="Z4079" s="3" t="str">
        <f t="shared" si="443"/>
        <v>Fair</v>
      </c>
      <c r="AA4079" s="27">
        <f t="shared" si="444"/>
        <v>0.36323230096698983</v>
      </c>
      <c r="AB4079" s="3" t="str">
        <f t="shared" si="445"/>
        <v>Medium</v>
      </c>
      <c r="AC4079" s="3" t="str">
        <f t="shared" si="446"/>
        <v>High</v>
      </c>
      <c r="AD4079" s="3" t="str">
        <f t="shared" si="447"/>
        <v>No</v>
      </c>
    </row>
    <row r="4080" spans="1:30" ht="15" customHeight="1" x14ac:dyDescent="0.3">
      <c r="A4080" s="3" t="s">
        <v>4101</v>
      </c>
      <c r="B4080" s="3">
        <v>67</v>
      </c>
      <c r="C4080" s="3" t="s">
        <v>28</v>
      </c>
      <c r="D4080" s="3" t="s">
        <v>26</v>
      </c>
      <c r="E4080" s="3">
        <v>15340.345075282199</v>
      </c>
      <c r="F4080" s="3">
        <v>121</v>
      </c>
      <c r="G4080" s="3">
        <v>2348.73644550992</v>
      </c>
      <c r="H4080" s="3">
        <v>2</v>
      </c>
      <c r="I4080" s="3">
        <v>375.43955986468399</v>
      </c>
      <c r="J4080" s="3">
        <v>10</v>
      </c>
      <c r="K4080" s="3">
        <v>1086.13587711185</v>
      </c>
      <c r="L4080" s="3">
        <v>65</v>
      </c>
      <c r="M4080" s="3">
        <v>13</v>
      </c>
      <c r="N4080" s="3">
        <v>5</v>
      </c>
      <c r="O4080" s="3">
        <v>421</v>
      </c>
      <c r="P4080" s="3">
        <v>0</v>
      </c>
      <c r="Q4080" s="3">
        <v>12917.4339157637</v>
      </c>
      <c r="R4080" s="3">
        <v>2</v>
      </c>
      <c r="S4080" s="3">
        <v>0</v>
      </c>
      <c r="T4080" s="3">
        <v>0</v>
      </c>
      <c r="U4080" s="3">
        <v>7628.5854886982297</v>
      </c>
      <c r="V4080" s="3">
        <v>1</v>
      </c>
      <c r="W4080" s="3" t="str">
        <f>IF(Bank_data3[[#This Row],[credit_risk]]=1,"High Risk","Low Risk")</f>
        <v>High Risk</v>
      </c>
      <c r="X4080" s="3" t="str">
        <f t="shared" si="441"/>
        <v>55+</v>
      </c>
      <c r="Y4080" s="3" t="str">
        <f t="shared" si="442"/>
        <v>Low Income</v>
      </c>
      <c r="Z4080" s="3" t="str">
        <f t="shared" si="443"/>
        <v>Poor</v>
      </c>
      <c r="AA4080" s="27">
        <f t="shared" si="444"/>
        <v>0.84205628050554615</v>
      </c>
      <c r="AB4080" s="3" t="str">
        <f t="shared" si="445"/>
        <v>Medium</v>
      </c>
      <c r="AC4080" s="3" t="str">
        <f t="shared" si="446"/>
        <v>High</v>
      </c>
      <c r="AD4080" s="3" t="str">
        <f t="shared" si="447"/>
        <v>No</v>
      </c>
    </row>
    <row r="4081" spans="1:30" ht="15" customHeight="1" x14ac:dyDescent="0.3">
      <c r="A4081" s="3" t="s">
        <v>4102</v>
      </c>
      <c r="B4081" s="3">
        <v>31</v>
      </c>
      <c r="C4081" s="3" t="s">
        <v>31</v>
      </c>
      <c r="D4081" s="3" t="s">
        <v>33</v>
      </c>
      <c r="E4081" s="3">
        <v>10000</v>
      </c>
      <c r="F4081" s="3">
        <v>54</v>
      </c>
      <c r="G4081" s="3">
        <v>1331.3519530486001</v>
      </c>
      <c r="H4081" s="3">
        <v>2</v>
      </c>
      <c r="I4081" s="3">
        <v>1081.38184969039</v>
      </c>
      <c r="J4081" s="3">
        <v>22</v>
      </c>
      <c r="K4081" s="3">
        <v>769.350403888703</v>
      </c>
      <c r="L4081" s="3">
        <v>15</v>
      </c>
      <c r="M4081" s="3">
        <v>0</v>
      </c>
      <c r="N4081" s="3">
        <v>8</v>
      </c>
      <c r="O4081" s="3">
        <v>779</v>
      </c>
      <c r="P4081" s="3">
        <v>3</v>
      </c>
      <c r="Q4081" s="3">
        <v>8736.4047986518308</v>
      </c>
      <c r="R4081" s="3">
        <v>6</v>
      </c>
      <c r="S4081" s="3">
        <v>0</v>
      </c>
      <c r="T4081" s="3">
        <v>0</v>
      </c>
      <c r="U4081" s="3">
        <v>8336.7074907553597</v>
      </c>
      <c r="V4081" s="3">
        <v>1</v>
      </c>
      <c r="W4081" s="3" t="str">
        <f>IF(Bank_data3[[#This Row],[credit_risk]]=1,"High Risk","Low Risk")</f>
        <v>High Risk</v>
      </c>
      <c r="X4081" s="3" t="str">
        <f t="shared" si="441"/>
        <v>25-34</v>
      </c>
      <c r="Y4081" s="3" t="str">
        <f t="shared" si="442"/>
        <v>Low Income</v>
      </c>
      <c r="Z4081" s="3" t="str">
        <f t="shared" si="443"/>
        <v>Very Good</v>
      </c>
      <c r="AA4081" s="27">
        <f t="shared" si="444"/>
        <v>0.87364047986518312</v>
      </c>
      <c r="AB4081" s="3" t="str">
        <f t="shared" si="445"/>
        <v>Medium</v>
      </c>
      <c r="AC4081" s="3" t="str">
        <f t="shared" si="446"/>
        <v>Medium</v>
      </c>
      <c r="AD4081" s="3" t="str">
        <f t="shared" si="447"/>
        <v>No</v>
      </c>
    </row>
    <row r="4082" spans="1:30" ht="15" customHeight="1" x14ac:dyDescent="0.3">
      <c r="A4082" s="3" t="s">
        <v>4103</v>
      </c>
      <c r="B4082" s="3">
        <v>56</v>
      </c>
      <c r="C4082" s="3" t="s">
        <v>28</v>
      </c>
      <c r="D4082" s="3" t="s">
        <v>24</v>
      </c>
      <c r="E4082" s="3">
        <v>76342.304237960197</v>
      </c>
      <c r="F4082" s="3">
        <v>214</v>
      </c>
      <c r="G4082" s="3">
        <v>2249.8136434622602</v>
      </c>
      <c r="H4082" s="3">
        <v>4</v>
      </c>
      <c r="I4082" s="3">
        <v>154.24822762367199</v>
      </c>
      <c r="J4082" s="3">
        <v>37</v>
      </c>
      <c r="K4082" s="3">
        <v>299.65486887274199</v>
      </c>
      <c r="L4082" s="3">
        <v>52</v>
      </c>
      <c r="M4082" s="3">
        <v>19</v>
      </c>
      <c r="N4082" s="3">
        <v>7</v>
      </c>
      <c r="O4082" s="3">
        <v>597</v>
      </c>
      <c r="P4082" s="3">
        <v>2</v>
      </c>
      <c r="Q4082" s="3">
        <v>24145.567892531999</v>
      </c>
      <c r="R4082" s="3">
        <v>6</v>
      </c>
      <c r="S4082" s="3">
        <v>0</v>
      </c>
      <c r="T4082" s="3">
        <v>0</v>
      </c>
      <c r="U4082" s="3">
        <v>14840.7891130552</v>
      </c>
      <c r="V4082" s="3">
        <v>1</v>
      </c>
      <c r="W4082" s="3" t="str">
        <f>IF(Bank_data3[[#This Row],[credit_risk]]=1,"High Risk","Low Risk")</f>
        <v>High Risk</v>
      </c>
      <c r="X4082" s="3" t="str">
        <f t="shared" si="441"/>
        <v>55+</v>
      </c>
      <c r="Y4082" s="3" t="str">
        <f t="shared" si="442"/>
        <v>Middle Income</v>
      </c>
      <c r="Z4082" s="3" t="str">
        <f t="shared" si="443"/>
        <v>Fair</v>
      </c>
      <c r="AA4082" s="27">
        <f t="shared" si="444"/>
        <v>0.3162803131703999</v>
      </c>
      <c r="AB4082" s="3" t="str">
        <f t="shared" si="445"/>
        <v>Medium</v>
      </c>
      <c r="AC4082" s="3" t="str">
        <f t="shared" si="446"/>
        <v>High</v>
      </c>
      <c r="AD4082" s="3" t="str">
        <f t="shared" si="447"/>
        <v>No</v>
      </c>
    </row>
    <row r="4083" spans="1:30" ht="15" customHeight="1" x14ac:dyDescent="0.3">
      <c r="A4083" s="3" t="s">
        <v>4104</v>
      </c>
      <c r="B4083" s="3">
        <v>36</v>
      </c>
      <c r="C4083" s="3" t="s">
        <v>31</v>
      </c>
      <c r="D4083" s="3" t="s">
        <v>24</v>
      </c>
      <c r="E4083" s="3">
        <v>15702.5035757142</v>
      </c>
      <c r="F4083" s="3">
        <v>43</v>
      </c>
      <c r="G4083" s="3">
        <v>1568.5387374122599</v>
      </c>
      <c r="H4083" s="3">
        <v>3</v>
      </c>
      <c r="I4083" s="3">
        <v>1144.8512315888599</v>
      </c>
      <c r="J4083" s="3">
        <v>31</v>
      </c>
      <c r="K4083" s="3">
        <v>499.12314171451999</v>
      </c>
      <c r="L4083" s="3">
        <v>77</v>
      </c>
      <c r="M4083" s="3">
        <v>8</v>
      </c>
      <c r="N4083" s="3">
        <v>4</v>
      </c>
      <c r="O4083" s="3">
        <v>664</v>
      </c>
      <c r="P4083" s="3">
        <v>1</v>
      </c>
      <c r="Q4083" s="3">
        <v>23817.393753309301</v>
      </c>
      <c r="R4083" s="3">
        <v>5</v>
      </c>
      <c r="S4083" s="3">
        <v>0</v>
      </c>
      <c r="T4083" s="3">
        <v>1</v>
      </c>
      <c r="U4083" s="3">
        <v>7540.4753000400397</v>
      </c>
      <c r="V4083" s="3">
        <v>1</v>
      </c>
      <c r="W4083" s="3" t="str">
        <f>IF(Bank_data3[[#This Row],[credit_risk]]=1,"High Risk","Low Risk")</f>
        <v>High Risk</v>
      </c>
      <c r="X4083" s="3" t="str">
        <f t="shared" si="441"/>
        <v>35-44</v>
      </c>
      <c r="Y4083" s="3" t="str">
        <f t="shared" si="442"/>
        <v>Low Income</v>
      </c>
      <c r="Z4083" s="3" t="str">
        <f t="shared" si="443"/>
        <v>Fair</v>
      </c>
      <c r="AA4083" s="27">
        <f t="shared" si="444"/>
        <v>1.5167895768000812</v>
      </c>
      <c r="AB4083" s="3" t="str">
        <f t="shared" si="445"/>
        <v>Medium</v>
      </c>
      <c r="AC4083" s="3" t="str">
        <f t="shared" si="446"/>
        <v>High</v>
      </c>
      <c r="AD4083" s="3" t="str">
        <f t="shared" si="447"/>
        <v>No</v>
      </c>
    </row>
    <row r="4084" spans="1:30" ht="15" customHeight="1" x14ac:dyDescent="0.3">
      <c r="A4084" s="3" t="s">
        <v>4105</v>
      </c>
      <c r="B4084" s="3">
        <v>42</v>
      </c>
      <c r="C4084" s="3" t="s">
        <v>28</v>
      </c>
      <c r="D4084" s="3" t="s">
        <v>24</v>
      </c>
      <c r="E4084" s="3">
        <v>48841.292911746903</v>
      </c>
      <c r="F4084" s="3">
        <v>50</v>
      </c>
      <c r="G4084" s="3">
        <v>10</v>
      </c>
      <c r="H4084" s="3">
        <v>4</v>
      </c>
      <c r="I4084" s="3">
        <v>556.27734211231405</v>
      </c>
      <c r="J4084" s="3">
        <v>18</v>
      </c>
      <c r="K4084" s="3">
        <v>333.58021199630002</v>
      </c>
      <c r="L4084" s="3">
        <v>28</v>
      </c>
      <c r="M4084" s="3">
        <v>15</v>
      </c>
      <c r="N4084" s="3">
        <v>7</v>
      </c>
      <c r="O4084" s="3">
        <v>625</v>
      </c>
      <c r="P4084" s="3">
        <v>1</v>
      </c>
      <c r="Q4084" s="3">
        <v>13608.4055668855</v>
      </c>
      <c r="R4084" s="3">
        <v>2</v>
      </c>
      <c r="S4084" s="3">
        <v>0</v>
      </c>
      <c r="T4084" s="3">
        <v>0</v>
      </c>
      <c r="U4084" s="3">
        <v>3418.46682181914</v>
      </c>
      <c r="V4084" s="3">
        <v>0</v>
      </c>
      <c r="W4084" s="3" t="str">
        <f>IF(Bank_data3[[#This Row],[credit_risk]]=1,"High Risk","Low Risk")</f>
        <v>Low Risk</v>
      </c>
      <c r="X4084" s="3" t="str">
        <f t="shared" si="441"/>
        <v>35-44</v>
      </c>
      <c r="Y4084" s="3" t="str">
        <f t="shared" si="442"/>
        <v>Low Income</v>
      </c>
      <c r="Z4084" s="3" t="str">
        <f t="shared" si="443"/>
        <v>Fair</v>
      </c>
      <c r="AA4084" s="27">
        <f t="shared" si="444"/>
        <v>0.2786250067432699</v>
      </c>
      <c r="AB4084" s="3" t="str">
        <f t="shared" si="445"/>
        <v>Low</v>
      </c>
      <c r="AC4084" s="3" t="str">
        <f t="shared" si="446"/>
        <v>Medium</v>
      </c>
      <c r="AD4084" s="3" t="str">
        <f t="shared" si="447"/>
        <v>No</v>
      </c>
    </row>
    <row r="4085" spans="1:30" ht="15" customHeight="1" x14ac:dyDescent="0.3">
      <c r="A4085" s="3" t="s">
        <v>4106</v>
      </c>
      <c r="B4085" s="3">
        <v>45</v>
      </c>
      <c r="C4085" s="3" t="s">
        <v>23</v>
      </c>
      <c r="D4085" s="3" t="s">
        <v>24</v>
      </c>
      <c r="E4085" s="3">
        <v>56371.114298785702</v>
      </c>
      <c r="F4085" s="3">
        <v>93</v>
      </c>
      <c r="G4085" s="3">
        <v>1989.7190034928601</v>
      </c>
      <c r="H4085" s="3">
        <v>8</v>
      </c>
      <c r="I4085" s="3">
        <v>925.96519518738796</v>
      </c>
      <c r="J4085" s="3">
        <v>11</v>
      </c>
      <c r="K4085" s="3">
        <v>282.32263218146699</v>
      </c>
      <c r="L4085" s="3">
        <v>65</v>
      </c>
      <c r="M4085" s="3">
        <v>5</v>
      </c>
      <c r="N4085" s="3">
        <v>1</v>
      </c>
      <c r="O4085" s="3">
        <v>408</v>
      </c>
      <c r="P4085" s="3">
        <v>0</v>
      </c>
      <c r="Q4085" s="3">
        <v>3688.3432178241001</v>
      </c>
      <c r="R4085" s="3">
        <v>3</v>
      </c>
      <c r="S4085" s="3">
        <v>0</v>
      </c>
      <c r="T4085" s="3">
        <v>0</v>
      </c>
      <c r="U4085" s="3">
        <v>2906.5096514554002</v>
      </c>
      <c r="V4085" s="3">
        <v>1</v>
      </c>
      <c r="W4085" s="3" t="str">
        <f>IF(Bank_data3[[#This Row],[credit_risk]]=1,"High Risk","Low Risk")</f>
        <v>High Risk</v>
      </c>
      <c r="X4085" s="3" t="str">
        <f t="shared" si="441"/>
        <v>45-54</v>
      </c>
      <c r="Y4085" s="3" t="str">
        <f t="shared" si="442"/>
        <v>Middle Income</v>
      </c>
      <c r="Z4085" s="3" t="str">
        <f t="shared" si="443"/>
        <v>Poor</v>
      </c>
      <c r="AA4085" s="27">
        <f t="shared" si="444"/>
        <v>6.5429666660031791E-2</v>
      </c>
      <c r="AB4085" s="3" t="str">
        <f t="shared" si="445"/>
        <v>Medium</v>
      </c>
      <c r="AC4085" s="3" t="str">
        <f t="shared" si="446"/>
        <v>High</v>
      </c>
      <c r="AD4085" s="3" t="str">
        <f t="shared" si="447"/>
        <v>No</v>
      </c>
    </row>
    <row r="4086" spans="1:30" ht="15" customHeight="1" x14ac:dyDescent="0.3">
      <c r="A4086" s="3" t="s">
        <v>4107</v>
      </c>
      <c r="B4086" s="3">
        <v>48</v>
      </c>
      <c r="C4086" s="3" t="s">
        <v>28</v>
      </c>
      <c r="D4086" s="3" t="s">
        <v>33</v>
      </c>
      <c r="E4086" s="3">
        <v>26362.359877163599</v>
      </c>
      <c r="F4086" s="3">
        <v>41</v>
      </c>
      <c r="G4086" s="3">
        <v>1066.2600617000701</v>
      </c>
      <c r="H4086" s="3">
        <v>4</v>
      </c>
      <c r="I4086" s="3">
        <v>124.671608660415</v>
      </c>
      <c r="J4086" s="3">
        <v>27</v>
      </c>
      <c r="K4086" s="3">
        <v>503.61212116233901</v>
      </c>
      <c r="L4086" s="3">
        <v>9</v>
      </c>
      <c r="M4086" s="3">
        <v>6</v>
      </c>
      <c r="N4086" s="3">
        <v>5</v>
      </c>
      <c r="O4086" s="3">
        <v>842</v>
      </c>
      <c r="P4086" s="3">
        <v>0</v>
      </c>
      <c r="Q4086" s="3">
        <v>14216.5374987099</v>
      </c>
      <c r="R4086" s="3">
        <v>2</v>
      </c>
      <c r="S4086" s="3">
        <v>0</v>
      </c>
      <c r="T4086" s="3">
        <v>1</v>
      </c>
      <c r="U4086" s="3">
        <v>12675.1766756858</v>
      </c>
      <c r="V4086" s="3">
        <v>1</v>
      </c>
      <c r="W4086" s="3" t="str">
        <f>IF(Bank_data3[[#This Row],[credit_risk]]=1,"High Risk","Low Risk")</f>
        <v>High Risk</v>
      </c>
      <c r="X4086" s="3" t="str">
        <f t="shared" si="441"/>
        <v>45-54</v>
      </c>
      <c r="Y4086" s="3" t="str">
        <f t="shared" si="442"/>
        <v>Low Income</v>
      </c>
      <c r="Z4086" s="3" t="str">
        <f t="shared" si="443"/>
        <v>Excellent</v>
      </c>
      <c r="AA4086" s="27">
        <f t="shared" si="444"/>
        <v>0.53927408490561501</v>
      </c>
      <c r="AB4086" s="3" t="str">
        <f t="shared" si="445"/>
        <v>Medium</v>
      </c>
      <c r="AC4086" s="3" t="str">
        <f t="shared" si="446"/>
        <v>Low</v>
      </c>
      <c r="AD4086" s="3" t="str">
        <f t="shared" si="447"/>
        <v>No</v>
      </c>
    </row>
    <row r="4087" spans="1:30" ht="15" customHeight="1" x14ac:dyDescent="0.3">
      <c r="A4087" s="3" t="s">
        <v>4108</v>
      </c>
      <c r="B4087" s="3">
        <v>52</v>
      </c>
      <c r="C4087" s="3" t="s">
        <v>28</v>
      </c>
      <c r="D4087" s="3" t="s">
        <v>24</v>
      </c>
      <c r="E4087" s="3">
        <v>40036.543369635998</v>
      </c>
      <c r="F4087" s="3">
        <v>15</v>
      </c>
      <c r="G4087" s="3">
        <v>851.56995110984894</v>
      </c>
      <c r="H4087" s="3">
        <v>3</v>
      </c>
      <c r="I4087" s="3">
        <v>380.45351891271702</v>
      </c>
      <c r="J4087" s="3">
        <v>1</v>
      </c>
      <c r="K4087" s="3">
        <v>435.40020423710399</v>
      </c>
      <c r="L4087" s="3">
        <v>1</v>
      </c>
      <c r="M4087" s="3">
        <v>17</v>
      </c>
      <c r="N4087" s="3">
        <v>1</v>
      </c>
      <c r="O4087" s="3">
        <v>421</v>
      </c>
      <c r="P4087" s="3">
        <v>2</v>
      </c>
      <c r="Q4087" s="3">
        <v>4440.8835057838196</v>
      </c>
      <c r="R4087" s="3">
        <v>4</v>
      </c>
      <c r="S4087" s="3">
        <v>0</v>
      </c>
      <c r="T4087" s="3">
        <v>0</v>
      </c>
      <c r="U4087" s="3">
        <v>5135.5316928602497</v>
      </c>
      <c r="V4087" s="3">
        <v>1</v>
      </c>
      <c r="W4087" s="3" t="str">
        <f>IF(Bank_data3[[#This Row],[credit_risk]]=1,"High Risk","Low Risk")</f>
        <v>High Risk</v>
      </c>
      <c r="X4087" s="3" t="str">
        <f t="shared" si="441"/>
        <v>45-54</v>
      </c>
      <c r="Y4087" s="3" t="str">
        <f t="shared" si="442"/>
        <v>Low Income</v>
      </c>
      <c r="Z4087" s="3" t="str">
        <f t="shared" si="443"/>
        <v>Poor</v>
      </c>
      <c r="AA4087" s="27">
        <f t="shared" si="444"/>
        <v>0.11092075219340283</v>
      </c>
      <c r="AB4087" s="3" t="str">
        <f t="shared" si="445"/>
        <v>Low</v>
      </c>
      <c r="AC4087" s="3" t="str">
        <f t="shared" si="446"/>
        <v>Low</v>
      </c>
      <c r="AD4087" s="3" t="str">
        <f t="shared" si="447"/>
        <v>No</v>
      </c>
    </row>
    <row r="4088" spans="1:30" ht="15" customHeight="1" x14ac:dyDescent="0.3">
      <c r="A4088" s="3" t="s">
        <v>4109</v>
      </c>
      <c r="B4088" s="3">
        <v>46</v>
      </c>
      <c r="C4088" s="3" t="s">
        <v>31</v>
      </c>
      <c r="D4088" s="3" t="s">
        <v>26</v>
      </c>
      <c r="E4088" s="3">
        <v>58618.8303801406</v>
      </c>
      <c r="F4088" s="3">
        <v>134</v>
      </c>
      <c r="G4088" s="3">
        <v>1994.3128052501199</v>
      </c>
      <c r="H4088" s="3">
        <v>3</v>
      </c>
      <c r="I4088" s="3">
        <v>964.04603853729304</v>
      </c>
      <c r="J4088" s="3">
        <v>9</v>
      </c>
      <c r="K4088" s="3">
        <v>239.745381514516</v>
      </c>
      <c r="L4088" s="3">
        <v>12</v>
      </c>
      <c r="M4088" s="3">
        <v>0</v>
      </c>
      <c r="N4088" s="3">
        <v>7</v>
      </c>
      <c r="O4088" s="3">
        <v>574</v>
      </c>
      <c r="P4088" s="3">
        <v>2</v>
      </c>
      <c r="Q4088" s="3">
        <v>3616.0979279570101</v>
      </c>
      <c r="R4088" s="3">
        <v>3</v>
      </c>
      <c r="S4088" s="3">
        <v>0</v>
      </c>
      <c r="T4088" s="3">
        <v>0</v>
      </c>
      <c r="U4088" s="3">
        <v>8436.4243561462499</v>
      </c>
      <c r="V4088" s="3">
        <v>1</v>
      </c>
      <c r="W4088" s="3" t="str">
        <f>IF(Bank_data3[[#This Row],[credit_risk]]=1,"High Risk","Low Risk")</f>
        <v>High Risk</v>
      </c>
      <c r="X4088" s="3" t="str">
        <f t="shared" si="441"/>
        <v>45-54</v>
      </c>
      <c r="Y4088" s="3" t="str">
        <f t="shared" si="442"/>
        <v>Middle Income</v>
      </c>
      <c r="Z4088" s="3" t="str">
        <f t="shared" si="443"/>
        <v>Poor</v>
      </c>
      <c r="AA4088" s="27">
        <f t="shared" si="444"/>
        <v>6.1688332989702631E-2</v>
      </c>
      <c r="AB4088" s="3" t="str">
        <f t="shared" si="445"/>
        <v>Medium</v>
      </c>
      <c r="AC4088" s="3" t="str">
        <f t="shared" si="446"/>
        <v>Medium</v>
      </c>
      <c r="AD4088" s="3" t="str">
        <f t="shared" si="447"/>
        <v>No</v>
      </c>
    </row>
    <row r="4089" spans="1:30" ht="15" customHeight="1" x14ac:dyDescent="0.3">
      <c r="A4089" s="3" t="s">
        <v>4110</v>
      </c>
      <c r="B4089" s="3">
        <v>44</v>
      </c>
      <c r="C4089" s="3" t="s">
        <v>28</v>
      </c>
      <c r="D4089" s="3" t="s">
        <v>24</v>
      </c>
      <c r="E4089" s="3">
        <v>55279.691326768501</v>
      </c>
      <c r="F4089" s="3">
        <v>98</v>
      </c>
      <c r="G4089" s="3">
        <v>1607.0878995469</v>
      </c>
      <c r="H4089" s="3">
        <v>0</v>
      </c>
      <c r="I4089" s="3">
        <v>554.68213581602697</v>
      </c>
      <c r="J4089" s="3">
        <v>18</v>
      </c>
      <c r="K4089" s="3">
        <v>335.35442741940301</v>
      </c>
      <c r="L4089" s="3">
        <v>53</v>
      </c>
      <c r="M4089" s="3">
        <v>15</v>
      </c>
      <c r="N4089" s="3">
        <v>1</v>
      </c>
      <c r="O4089" s="3">
        <v>370</v>
      </c>
      <c r="P4089" s="3">
        <v>0</v>
      </c>
      <c r="Q4089" s="3">
        <v>17997.679711846198</v>
      </c>
      <c r="R4089" s="3">
        <v>0</v>
      </c>
      <c r="S4089" s="3">
        <v>0</v>
      </c>
      <c r="T4089" s="3">
        <v>0</v>
      </c>
      <c r="U4089" s="3">
        <v>500</v>
      </c>
      <c r="V4089" s="3">
        <v>1</v>
      </c>
      <c r="W4089" s="3" t="str">
        <f>IF(Bank_data3[[#This Row],[credit_risk]]=1,"High Risk","Low Risk")</f>
        <v>High Risk</v>
      </c>
      <c r="X4089" s="3" t="str">
        <f t="shared" si="441"/>
        <v>35-44</v>
      </c>
      <c r="Y4089" s="3" t="str">
        <f t="shared" si="442"/>
        <v>Middle Income</v>
      </c>
      <c r="Z4089" s="3" t="str">
        <f t="shared" si="443"/>
        <v>Poor</v>
      </c>
      <c r="AA4089" s="27">
        <f t="shared" si="444"/>
        <v>0.3255748952261433</v>
      </c>
      <c r="AB4089" s="3" t="str">
        <f t="shared" si="445"/>
        <v>Medium</v>
      </c>
      <c r="AC4089" s="3" t="str">
        <f t="shared" si="446"/>
        <v>High</v>
      </c>
      <c r="AD4089" s="3" t="str">
        <f t="shared" si="447"/>
        <v>No</v>
      </c>
    </row>
    <row r="4090" spans="1:30" ht="15" customHeight="1" x14ac:dyDescent="0.3">
      <c r="A4090" s="3" t="s">
        <v>4111</v>
      </c>
      <c r="B4090" s="3">
        <v>29</v>
      </c>
      <c r="C4090" s="3" t="s">
        <v>23</v>
      </c>
      <c r="D4090" s="3" t="s">
        <v>26</v>
      </c>
      <c r="E4090" s="3">
        <v>41709.639803463397</v>
      </c>
      <c r="F4090" s="3">
        <v>111</v>
      </c>
      <c r="G4090" s="3">
        <v>1446.18571530451</v>
      </c>
      <c r="H4090" s="3">
        <v>9</v>
      </c>
      <c r="I4090" s="3">
        <v>506.01299536973102</v>
      </c>
      <c r="J4090" s="3">
        <v>27</v>
      </c>
      <c r="K4090" s="3">
        <v>513.45839437750897</v>
      </c>
      <c r="L4090" s="3">
        <v>1</v>
      </c>
      <c r="M4090" s="3">
        <v>17</v>
      </c>
      <c r="N4090" s="3">
        <v>4</v>
      </c>
      <c r="O4090" s="3">
        <v>474</v>
      </c>
      <c r="P4090" s="3">
        <v>3</v>
      </c>
      <c r="Q4090" s="3">
        <v>6875.4235108190396</v>
      </c>
      <c r="R4090" s="3">
        <v>3</v>
      </c>
      <c r="S4090" s="3">
        <v>0</v>
      </c>
      <c r="T4090" s="3">
        <v>0</v>
      </c>
      <c r="U4090" s="3">
        <v>15583.027464291999</v>
      </c>
      <c r="V4090" s="3">
        <v>1</v>
      </c>
      <c r="W4090" s="3" t="str">
        <f>IF(Bank_data3[[#This Row],[credit_risk]]=1,"High Risk","Low Risk")</f>
        <v>High Risk</v>
      </c>
      <c r="X4090" s="3" t="str">
        <f t="shared" si="441"/>
        <v>25-34</v>
      </c>
      <c r="Y4090" s="3" t="str">
        <f t="shared" si="442"/>
        <v>Low Income</v>
      </c>
      <c r="Z4090" s="3" t="str">
        <f t="shared" si="443"/>
        <v>Poor</v>
      </c>
      <c r="AA4090" s="27">
        <f t="shared" si="444"/>
        <v>0.16484015549441722</v>
      </c>
      <c r="AB4090" s="3" t="str">
        <f t="shared" si="445"/>
        <v>Medium</v>
      </c>
      <c r="AC4090" s="3" t="str">
        <f t="shared" si="446"/>
        <v>Low</v>
      </c>
      <c r="AD4090" s="3" t="str">
        <f t="shared" si="447"/>
        <v>No</v>
      </c>
    </row>
    <row r="4091" spans="1:30" ht="15" customHeight="1" x14ac:dyDescent="0.3">
      <c r="A4091" s="3" t="s">
        <v>4112</v>
      </c>
      <c r="B4091" s="3">
        <v>66</v>
      </c>
      <c r="C4091" s="3" t="s">
        <v>23</v>
      </c>
      <c r="D4091" s="3" t="s">
        <v>26</v>
      </c>
      <c r="E4091" s="3">
        <v>54264.2833341558</v>
      </c>
      <c r="F4091" s="3">
        <v>106</v>
      </c>
      <c r="G4091" s="3">
        <v>1577.64189032834</v>
      </c>
      <c r="H4091" s="3">
        <v>3</v>
      </c>
      <c r="I4091" s="3">
        <v>1288.5515941082299</v>
      </c>
      <c r="J4091" s="3">
        <v>46</v>
      </c>
      <c r="K4091" s="3">
        <v>355.45116841045399</v>
      </c>
      <c r="L4091" s="3">
        <v>41</v>
      </c>
      <c r="M4091" s="3">
        <v>17</v>
      </c>
      <c r="N4091" s="3">
        <v>6</v>
      </c>
      <c r="O4091" s="3">
        <v>592</v>
      </c>
      <c r="P4091" s="3">
        <v>3</v>
      </c>
      <c r="Q4091" s="3">
        <v>9046.94570189572</v>
      </c>
      <c r="R4091" s="3">
        <v>0</v>
      </c>
      <c r="S4091" s="3">
        <v>0</v>
      </c>
      <c r="T4091" s="3">
        <v>0</v>
      </c>
      <c r="U4091" s="3">
        <v>3715.72598458116</v>
      </c>
      <c r="V4091" s="3">
        <v>0</v>
      </c>
      <c r="W4091" s="3" t="str">
        <f>IF(Bank_data3[[#This Row],[credit_risk]]=1,"High Risk","Low Risk")</f>
        <v>Low Risk</v>
      </c>
      <c r="X4091" s="3" t="str">
        <f t="shared" si="441"/>
        <v>55+</v>
      </c>
      <c r="Y4091" s="3" t="str">
        <f t="shared" si="442"/>
        <v>Middle Income</v>
      </c>
      <c r="Z4091" s="3" t="str">
        <f t="shared" si="443"/>
        <v>Fair</v>
      </c>
      <c r="AA4091" s="27">
        <f t="shared" si="444"/>
        <v>0.1667200807976259</v>
      </c>
      <c r="AB4091" s="3" t="str">
        <f t="shared" si="445"/>
        <v>Medium</v>
      </c>
      <c r="AC4091" s="3" t="str">
        <f t="shared" si="446"/>
        <v>High</v>
      </c>
      <c r="AD4091" s="3" t="str">
        <f t="shared" si="447"/>
        <v>No</v>
      </c>
    </row>
    <row r="4092" spans="1:30" ht="15" customHeight="1" x14ac:dyDescent="0.3">
      <c r="A4092" s="3" t="s">
        <v>4113</v>
      </c>
      <c r="B4092" s="3">
        <v>42</v>
      </c>
      <c r="C4092" s="3" t="s">
        <v>28</v>
      </c>
      <c r="D4092" s="3" t="s">
        <v>24</v>
      </c>
      <c r="E4092" s="3">
        <v>48159.7760446596</v>
      </c>
      <c r="F4092" s="3">
        <v>100</v>
      </c>
      <c r="G4092" s="3">
        <v>822.32695250502297</v>
      </c>
      <c r="H4092" s="3">
        <v>11</v>
      </c>
      <c r="I4092" s="3">
        <v>1573.8357239455099</v>
      </c>
      <c r="J4092" s="3">
        <v>7</v>
      </c>
      <c r="K4092" s="3">
        <v>496.16696656526398</v>
      </c>
      <c r="L4092" s="3">
        <v>13</v>
      </c>
      <c r="M4092" s="3">
        <v>18</v>
      </c>
      <c r="N4092" s="3">
        <v>6</v>
      </c>
      <c r="O4092" s="3">
        <v>774</v>
      </c>
      <c r="P4092" s="3">
        <v>0</v>
      </c>
      <c r="Q4092" s="3">
        <v>17506.990927008701</v>
      </c>
      <c r="R4092" s="3">
        <v>7</v>
      </c>
      <c r="S4092" s="3">
        <v>0</v>
      </c>
      <c r="T4092" s="3">
        <v>0</v>
      </c>
      <c r="U4092" s="3">
        <v>12120.599081430501</v>
      </c>
      <c r="V4092" s="3">
        <v>1</v>
      </c>
      <c r="W4092" s="3" t="str">
        <f>IF(Bank_data3[[#This Row],[credit_risk]]=1,"High Risk","Low Risk")</f>
        <v>High Risk</v>
      </c>
      <c r="X4092" s="3" t="str">
        <f t="shared" si="441"/>
        <v>35-44</v>
      </c>
      <c r="Y4092" s="3" t="str">
        <f t="shared" si="442"/>
        <v>Low Income</v>
      </c>
      <c r="Z4092" s="3" t="str">
        <f t="shared" si="443"/>
        <v>Very Good</v>
      </c>
      <c r="AA4092" s="27">
        <f t="shared" si="444"/>
        <v>0.36351894391647688</v>
      </c>
      <c r="AB4092" s="3" t="str">
        <f t="shared" si="445"/>
        <v>Low</v>
      </c>
      <c r="AC4092" s="3" t="str">
        <f t="shared" si="446"/>
        <v>Medium</v>
      </c>
      <c r="AD4092" s="3" t="str">
        <f t="shared" si="447"/>
        <v>No</v>
      </c>
    </row>
    <row r="4093" spans="1:30" ht="15" customHeight="1" x14ac:dyDescent="0.3">
      <c r="A4093" s="3" t="s">
        <v>4114</v>
      </c>
      <c r="B4093" s="3">
        <v>40</v>
      </c>
      <c r="C4093" s="3" t="s">
        <v>28</v>
      </c>
      <c r="D4093" s="3" t="s">
        <v>24</v>
      </c>
      <c r="E4093" s="3">
        <v>32532.5015678745</v>
      </c>
      <c r="F4093" s="3">
        <v>233</v>
      </c>
      <c r="G4093" s="3">
        <v>2915.9686971277401</v>
      </c>
      <c r="H4093" s="3">
        <v>3</v>
      </c>
      <c r="I4093" s="3">
        <v>1127.95487788682</v>
      </c>
      <c r="J4093" s="3">
        <v>42</v>
      </c>
      <c r="K4093" s="3">
        <v>325.366319582735</v>
      </c>
      <c r="L4093" s="3">
        <v>50</v>
      </c>
      <c r="M4093" s="3">
        <v>12</v>
      </c>
      <c r="N4093" s="3">
        <v>3</v>
      </c>
      <c r="O4093" s="3">
        <v>318</v>
      </c>
      <c r="P4093" s="3">
        <v>1</v>
      </c>
      <c r="Q4093" s="3">
        <v>14847.2332260904</v>
      </c>
      <c r="R4093" s="3">
        <v>0</v>
      </c>
      <c r="S4093" s="3">
        <v>0</v>
      </c>
      <c r="T4093" s="3">
        <v>0</v>
      </c>
      <c r="U4093" s="3">
        <v>12935.5067585745</v>
      </c>
      <c r="V4093" s="3">
        <v>1</v>
      </c>
      <c r="W4093" s="3" t="str">
        <f>IF(Bank_data3[[#This Row],[credit_risk]]=1,"High Risk","Low Risk")</f>
        <v>High Risk</v>
      </c>
      <c r="X4093" s="3" t="str">
        <f t="shared" si="441"/>
        <v>35-44</v>
      </c>
      <c r="Y4093" s="3" t="str">
        <f t="shared" si="442"/>
        <v>Low Income</v>
      </c>
      <c r="Z4093" s="3" t="str">
        <f t="shared" si="443"/>
        <v>Poor</v>
      </c>
      <c r="AA4093" s="27">
        <f t="shared" si="444"/>
        <v>0.45638154185941499</v>
      </c>
      <c r="AB4093" s="3" t="str">
        <f t="shared" si="445"/>
        <v>Medium</v>
      </c>
      <c r="AC4093" s="3" t="str">
        <f t="shared" si="446"/>
        <v>High</v>
      </c>
      <c r="AD4093" s="3" t="str">
        <f t="shared" si="447"/>
        <v>No</v>
      </c>
    </row>
    <row r="4094" spans="1:30" ht="15" customHeight="1" x14ac:dyDescent="0.3">
      <c r="A4094" s="3" t="s">
        <v>4115</v>
      </c>
      <c r="B4094" s="3">
        <v>40</v>
      </c>
      <c r="C4094" s="3" t="s">
        <v>23</v>
      </c>
      <c r="D4094" s="3" t="s">
        <v>33</v>
      </c>
      <c r="E4094" s="3">
        <v>71608.828221927193</v>
      </c>
      <c r="F4094" s="3">
        <v>45</v>
      </c>
      <c r="G4094" s="3">
        <v>1638.0599582366301</v>
      </c>
      <c r="H4094" s="3">
        <v>8</v>
      </c>
      <c r="I4094" s="3">
        <v>417.84179989272798</v>
      </c>
      <c r="J4094" s="3">
        <v>22</v>
      </c>
      <c r="K4094" s="3">
        <v>617.018232026428</v>
      </c>
      <c r="L4094" s="3">
        <v>48</v>
      </c>
      <c r="M4094" s="3">
        <v>18</v>
      </c>
      <c r="N4094" s="3">
        <v>7</v>
      </c>
      <c r="O4094" s="3">
        <v>392</v>
      </c>
      <c r="P4094" s="3">
        <v>5</v>
      </c>
      <c r="Q4094" s="3">
        <v>16203.6866822011</v>
      </c>
      <c r="R4094" s="3">
        <v>4</v>
      </c>
      <c r="S4094" s="3">
        <v>0</v>
      </c>
      <c r="T4094" s="3">
        <v>0</v>
      </c>
      <c r="U4094" s="3">
        <v>17588.973927548901</v>
      </c>
      <c r="V4094" s="3">
        <v>1</v>
      </c>
      <c r="W4094" s="3" t="str">
        <f>IF(Bank_data3[[#This Row],[credit_risk]]=1,"High Risk","Low Risk")</f>
        <v>High Risk</v>
      </c>
      <c r="X4094" s="3" t="str">
        <f t="shared" si="441"/>
        <v>35-44</v>
      </c>
      <c r="Y4094" s="3" t="str">
        <f t="shared" si="442"/>
        <v>Middle Income</v>
      </c>
      <c r="Z4094" s="3" t="str">
        <f t="shared" si="443"/>
        <v>Poor</v>
      </c>
      <c r="AA4094" s="27">
        <f t="shared" si="444"/>
        <v>0.22628057300397778</v>
      </c>
      <c r="AB4094" s="3" t="str">
        <f t="shared" si="445"/>
        <v>Medium</v>
      </c>
      <c r="AC4094" s="3" t="str">
        <f t="shared" si="446"/>
        <v>High</v>
      </c>
      <c r="AD4094" s="3" t="str">
        <f t="shared" si="447"/>
        <v>No</v>
      </c>
    </row>
    <row r="4095" spans="1:30" ht="15" customHeight="1" x14ac:dyDescent="0.3">
      <c r="A4095" s="3" t="s">
        <v>4116</v>
      </c>
      <c r="B4095" s="3">
        <v>62</v>
      </c>
      <c r="C4095" s="3" t="s">
        <v>31</v>
      </c>
      <c r="D4095" s="3" t="s">
        <v>26</v>
      </c>
      <c r="E4095" s="3">
        <v>53733.570529305798</v>
      </c>
      <c r="F4095" s="3">
        <v>211</v>
      </c>
      <c r="G4095" s="3">
        <v>1626.91191989865</v>
      </c>
      <c r="H4095" s="3">
        <v>10</v>
      </c>
      <c r="I4095" s="3">
        <v>1417.2317664862001</v>
      </c>
      <c r="J4095" s="3">
        <v>47</v>
      </c>
      <c r="K4095" s="3">
        <v>328.286167080376</v>
      </c>
      <c r="L4095" s="3">
        <v>37</v>
      </c>
      <c r="M4095" s="3">
        <v>2</v>
      </c>
      <c r="N4095" s="3">
        <v>6</v>
      </c>
      <c r="O4095" s="3">
        <v>708</v>
      </c>
      <c r="P4095" s="3">
        <v>4</v>
      </c>
      <c r="Q4095" s="3">
        <v>22798.375248165201</v>
      </c>
      <c r="R4095" s="3">
        <v>3</v>
      </c>
      <c r="S4095" s="3">
        <v>0</v>
      </c>
      <c r="T4095" s="3">
        <v>0</v>
      </c>
      <c r="U4095" s="3">
        <v>3410.6487119931598</v>
      </c>
      <c r="V4095" s="3">
        <v>0</v>
      </c>
      <c r="W4095" s="3" t="str">
        <f>IF(Bank_data3[[#This Row],[credit_risk]]=1,"High Risk","Low Risk")</f>
        <v>Low Risk</v>
      </c>
      <c r="X4095" s="3" t="str">
        <f t="shared" si="441"/>
        <v>55+</v>
      </c>
      <c r="Y4095" s="3" t="str">
        <f t="shared" si="442"/>
        <v>Middle Income</v>
      </c>
      <c r="Z4095" s="3" t="str">
        <f t="shared" si="443"/>
        <v>Good</v>
      </c>
      <c r="AA4095" s="27">
        <f t="shared" si="444"/>
        <v>0.42428550761820633</v>
      </c>
      <c r="AB4095" s="3" t="str">
        <f t="shared" si="445"/>
        <v>Medium</v>
      </c>
      <c r="AC4095" s="3" t="str">
        <f t="shared" si="446"/>
        <v>High</v>
      </c>
      <c r="AD4095" s="3" t="str">
        <f t="shared" si="447"/>
        <v>No</v>
      </c>
    </row>
    <row r="4096" spans="1:30" ht="15" customHeight="1" x14ac:dyDescent="0.3">
      <c r="A4096" s="3" t="s">
        <v>4117</v>
      </c>
      <c r="B4096" s="3">
        <v>32</v>
      </c>
      <c r="C4096" s="3" t="s">
        <v>23</v>
      </c>
      <c r="D4096" s="3" t="s">
        <v>24</v>
      </c>
      <c r="E4096" s="3">
        <v>16843.4388096968</v>
      </c>
      <c r="F4096" s="3">
        <v>90</v>
      </c>
      <c r="G4096" s="3">
        <v>1430.36200793377</v>
      </c>
      <c r="H4096" s="3">
        <v>3</v>
      </c>
      <c r="I4096" s="3">
        <v>253.49870912306599</v>
      </c>
      <c r="J4096" s="3">
        <v>44</v>
      </c>
      <c r="K4096" s="3">
        <v>658.53844346255005</v>
      </c>
      <c r="L4096" s="3">
        <v>33</v>
      </c>
      <c r="M4096" s="3">
        <v>19</v>
      </c>
      <c r="N4096" s="3">
        <v>9</v>
      </c>
      <c r="O4096" s="3">
        <v>352</v>
      </c>
      <c r="P4096" s="3">
        <v>2</v>
      </c>
      <c r="Q4096" s="3">
        <v>8799.3725399011</v>
      </c>
      <c r="R4096" s="3">
        <v>3</v>
      </c>
      <c r="S4096" s="3">
        <v>0</v>
      </c>
      <c r="T4096" s="3">
        <v>0</v>
      </c>
      <c r="U4096" s="3">
        <v>8320.8287199913102</v>
      </c>
      <c r="V4096" s="3">
        <v>1</v>
      </c>
      <c r="W4096" s="3" t="str">
        <f>IF(Bank_data3[[#This Row],[credit_risk]]=1,"High Risk","Low Risk")</f>
        <v>High Risk</v>
      </c>
      <c r="X4096" s="3" t="str">
        <f t="shared" si="441"/>
        <v>25-34</v>
      </c>
      <c r="Y4096" s="3" t="str">
        <f t="shared" si="442"/>
        <v>Low Income</v>
      </c>
      <c r="Z4096" s="3" t="str">
        <f t="shared" si="443"/>
        <v>Poor</v>
      </c>
      <c r="AA4096" s="27">
        <f t="shared" si="444"/>
        <v>0.52242137958403634</v>
      </c>
      <c r="AB4096" s="3" t="str">
        <f t="shared" si="445"/>
        <v>Medium</v>
      </c>
      <c r="AC4096" s="3" t="str">
        <f t="shared" si="446"/>
        <v>High</v>
      </c>
      <c r="AD4096" s="3" t="str">
        <f t="shared" si="447"/>
        <v>No</v>
      </c>
    </row>
    <row r="4097" spans="1:30" ht="15" customHeight="1" x14ac:dyDescent="0.3">
      <c r="A4097" s="3" t="s">
        <v>4118</v>
      </c>
      <c r="B4097" s="3">
        <v>56</v>
      </c>
      <c r="C4097" s="3" t="s">
        <v>23</v>
      </c>
      <c r="D4097" s="3" t="s">
        <v>33</v>
      </c>
      <c r="E4097" s="3">
        <v>59390.143685091403</v>
      </c>
      <c r="F4097" s="3">
        <v>95</v>
      </c>
      <c r="G4097" s="3">
        <v>206.76957005414599</v>
      </c>
      <c r="H4097" s="3">
        <v>6</v>
      </c>
      <c r="I4097" s="3">
        <v>693.42799107363601</v>
      </c>
      <c r="J4097" s="3">
        <v>29</v>
      </c>
      <c r="K4097" s="3">
        <v>426.87801556193602</v>
      </c>
      <c r="L4097" s="3">
        <v>28</v>
      </c>
      <c r="M4097" s="3">
        <v>16</v>
      </c>
      <c r="N4097" s="3">
        <v>4</v>
      </c>
      <c r="O4097" s="3">
        <v>784</v>
      </c>
      <c r="P4097" s="3">
        <v>3</v>
      </c>
      <c r="Q4097" s="3">
        <v>14043.195943541299</v>
      </c>
      <c r="R4097" s="3">
        <v>7</v>
      </c>
      <c r="S4097" s="3">
        <v>0</v>
      </c>
      <c r="T4097" s="3">
        <v>0</v>
      </c>
      <c r="U4097" s="3">
        <v>21298.925926701999</v>
      </c>
      <c r="V4097" s="3">
        <v>1</v>
      </c>
      <c r="W4097" s="3" t="str">
        <f>IF(Bank_data3[[#This Row],[credit_risk]]=1,"High Risk","Low Risk")</f>
        <v>High Risk</v>
      </c>
      <c r="X4097" s="3" t="str">
        <f t="shared" si="441"/>
        <v>55+</v>
      </c>
      <c r="Y4097" s="3" t="str">
        <f t="shared" si="442"/>
        <v>Middle Income</v>
      </c>
      <c r="Z4097" s="3" t="str">
        <f t="shared" si="443"/>
        <v>Very Good</v>
      </c>
      <c r="AA4097" s="27">
        <f t="shared" si="444"/>
        <v>0.23645667567338344</v>
      </c>
      <c r="AB4097" s="3" t="str">
        <f t="shared" si="445"/>
        <v>Low</v>
      </c>
      <c r="AC4097" s="3" t="str">
        <f t="shared" si="446"/>
        <v>Medium</v>
      </c>
      <c r="AD4097" s="3" t="str">
        <f t="shared" si="447"/>
        <v>No</v>
      </c>
    </row>
    <row r="4098" spans="1:30" ht="15" customHeight="1" x14ac:dyDescent="0.3">
      <c r="A4098" s="3" t="s">
        <v>4119</v>
      </c>
      <c r="B4098" s="3">
        <v>52</v>
      </c>
      <c r="C4098" s="3" t="s">
        <v>28</v>
      </c>
      <c r="D4098" s="3" t="s">
        <v>24</v>
      </c>
      <c r="E4098" s="3">
        <v>38920.7147001146</v>
      </c>
      <c r="F4098" s="3">
        <v>176</v>
      </c>
      <c r="G4098" s="3">
        <v>960.34755236690603</v>
      </c>
      <c r="H4098" s="3">
        <v>0</v>
      </c>
      <c r="I4098" s="3">
        <v>819.17221844558105</v>
      </c>
      <c r="J4098" s="3">
        <v>27</v>
      </c>
      <c r="K4098" s="3">
        <v>0</v>
      </c>
      <c r="L4098" s="3">
        <v>63</v>
      </c>
      <c r="M4098" s="3">
        <v>10</v>
      </c>
      <c r="N4098" s="3">
        <v>3</v>
      </c>
      <c r="O4098" s="3">
        <v>886</v>
      </c>
      <c r="P4098" s="3">
        <v>4</v>
      </c>
      <c r="Q4098" s="3">
        <v>21016.8931340823</v>
      </c>
      <c r="R4098" s="3">
        <v>4</v>
      </c>
      <c r="S4098" s="3">
        <v>0</v>
      </c>
      <c r="T4098" s="3">
        <v>0</v>
      </c>
      <c r="U4098" s="3">
        <v>5342.8232357350898</v>
      </c>
      <c r="V4098" s="3">
        <v>1</v>
      </c>
      <c r="W4098" s="3" t="str">
        <f>IF(Bank_data3[[#This Row],[credit_risk]]=1,"High Risk","Low Risk")</f>
        <v>High Risk</v>
      </c>
      <c r="X4098" s="3" t="str">
        <f t="shared" si="441"/>
        <v>45-54</v>
      </c>
      <c r="Y4098" s="3" t="str">
        <f t="shared" si="442"/>
        <v>Low Income</v>
      </c>
      <c r="Z4098" s="3" t="str">
        <f t="shared" si="443"/>
        <v>Excellent</v>
      </c>
      <c r="AA4098" s="27">
        <f t="shared" si="444"/>
        <v>0.53999247691154084</v>
      </c>
      <c r="AB4098" s="3" t="str">
        <f t="shared" si="445"/>
        <v>Low</v>
      </c>
      <c r="AC4098" s="3" t="str">
        <f t="shared" si="446"/>
        <v>High</v>
      </c>
      <c r="AD4098" s="3" t="str">
        <f t="shared" si="447"/>
        <v>No</v>
      </c>
    </row>
    <row r="4099" spans="1:30" ht="15" customHeight="1" x14ac:dyDescent="0.3">
      <c r="A4099" s="3" t="s">
        <v>4120</v>
      </c>
      <c r="B4099" s="3">
        <v>43</v>
      </c>
      <c r="C4099" s="3" t="s">
        <v>28</v>
      </c>
      <c r="D4099" s="3" t="s">
        <v>24</v>
      </c>
      <c r="E4099" s="3">
        <v>44790.148568334298</v>
      </c>
      <c r="F4099" s="3">
        <v>222</v>
      </c>
      <c r="G4099" s="3">
        <v>520.98174903087897</v>
      </c>
      <c r="H4099" s="3">
        <v>6</v>
      </c>
      <c r="I4099" s="3">
        <v>1473.41324534356</v>
      </c>
      <c r="J4099" s="3">
        <v>12</v>
      </c>
      <c r="K4099" s="3">
        <v>434.00984082560899</v>
      </c>
      <c r="L4099" s="3">
        <v>22</v>
      </c>
      <c r="M4099" s="3">
        <v>16</v>
      </c>
      <c r="N4099" s="3">
        <v>1</v>
      </c>
      <c r="O4099" s="3">
        <v>857</v>
      </c>
      <c r="P4099" s="3">
        <v>1</v>
      </c>
      <c r="Q4099" s="3">
        <v>6461.8163910473804</v>
      </c>
      <c r="R4099" s="3">
        <v>6</v>
      </c>
      <c r="S4099" s="3">
        <v>0</v>
      </c>
      <c r="T4099" s="3">
        <v>0</v>
      </c>
      <c r="U4099" s="3">
        <v>7680.1120545303502</v>
      </c>
      <c r="V4099" s="3">
        <v>1</v>
      </c>
      <c r="W4099" s="3" t="str">
        <f>IF(Bank_data3[[#This Row],[credit_risk]]=1,"High Risk","Low Risk")</f>
        <v>High Risk</v>
      </c>
      <c r="X4099" s="3" t="str">
        <f t="shared" si="441"/>
        <v>35-44</v>
      </c>
      <c r="Y4099" s="3" t="str">
        <f t="shared" si="442"/>
        <v>Low Income</v>
      </c>
      <c r="Z4099" s="3" t="str">
        <f t="shared" si="443"/>
        <v>Excellent</v>
      </c>
      <c r="AA4099" s="27">
        <f t="shared" si="444"/>
        <v>0.14426869741655088</v>
      </c>
      <c r="AB4099" s="3" t="str">
        <f t="shared" si="445"/>
        <v>Low</v>
      </c>
      <c r="AC4099" s="3" t="str">
        <f t="shared" si="446"/>
        <v>Medium</v>
      </c>
      <c r="AD4099" s="3" t="str">
        <f t="shared" si="447"/>
        <v>No</v>
      </c>
    </row>
    <row r="4100" spans="1:30" ht="15" customHeight="1" x14ac:dyDescent="0.3">
      <c r="A4100" s="3" t="s">
        <v>4121</v>
      </c>
      <c r="B4100" s="3">
        <v>63</v>
      </c>
      <c r="C4100" s="3" t="s">
        <v>23</v>
      </c>
      <c r="D4100" s="3" t="s">
        <v>24</v>
      </c>
      <c r="E4100" s="3">
        <v>50147.507015541298</v>
      </c>
      <c r="F4100" s="3">
        <v>128</v>
      </c>
      <c r="G4100" s="3">
        <v>444.27354647190799</v>
      </c>
      <c r="H4100" s="3">
        <v>1</v>
      </c>
      <c r="I4100" s="3">
        <v>1119.4306981431</v>
      </c>
      <c r="J4100" s="3">
        <v>36</v>
      </c>
      <c r="K4100" s="3">
        <v>626.26529425588296</v>
      </c>
      <c r="L4100" s="3">
        <v>22</v>
      </c>
      <c r="M4100" s="3">
        <v>11</v>
      </c>
      <c r="N4100" s="3">
        <v>1</v>
      </c>
      <c r="O4100" s="3">
        <v>714</v>
      </c>
      <c r="P4100" s="3">
        <v>2</v>
      </c>
      <c r="Q4100" s="3">
        <v>11208.9883937714</v>
      </c>
      <c r="R4100" s="3">
        <v>7</v>
      </c>
      <c r="S4100" s="3">
        <v>0</v>
      </c>
      <c r="T4100" s="3">
        <v>0</v>
      </c>
      <c r="U4100" s="3">
        <v>11495.5680921762</v>
      </c>
      <c r="V4100" s="3">
        <v>1</v>
      </c>
      <c r="W4100" s="3" t="str">
        <f>IF(Bank_data3[[#This Row],[credit_risk]]=1,"High Risk","Low Risk")</f>
        <v>High Risk</v>
      </c>
      <c r="X4100" s="3" t="str">
        <f t="shared" si="441"/>
        <v>55+</v>
      </c>
      <c r="Y4100" s="3" t="str">
        <f t="shared" si="442"/>
        <v>Middle Income</v>
      </c>
      <c r="Z4100" s="3" t="str">
        <f t="shared" si="443"/>
        <v>Good</v>
      </c>
      <c r="AA4100" s="27">
        <f t="shared" si="444"/>
        <v>0.22352035147624794</v>
      </c>
      <c r="AB4100" s="3" t="str">
        <f t="shared" si="445"/>
        <v>Low</v>
      </c>
      <c r="AC4100" s="3" t="str">
        <f t="shared" si="446"/>
        <v>Medium</v>
      </c>
      <c r="AD4100" s="3" t="str">
        <f t="shared" si="447"/>
        <v>No</v>
      </c>
    </row>
    <row r="4101" spans="1:30" ht="15" customHeight="1" x14ac:dyDescent="0.3">
      <c r="A4101" s="3" t="s">
        <v>4122</v>
      </c>
      <c r="B4101" s="3">
        <v>30</v>
      </c>
      <c r="C4101" s="3" t="s">
        <v>31</v>
      </c>
      <c r="D4101" s="3" t="s">
        <v>26</v>
      </c>
      <c r="E4101" s="3">
        <v>35726.944946250303</v>
      </c>
      <c r="F4101" s="3">
        <v>111</v>
      </c>
      <c r="G4101" s="3">
        <v>266.75003734401901</v>
      </c>
      <c r="H4101" s="3">
        <v>11</v>
      </c>
      <c r="I4101" s="3">
        <v>637.68480682016798</v>
      </c>
      <c r="J4101" s="3">
        <v>11</v>
      </c>
      <c r="K4101" s="3">
        <v>361.82352521632498</v>
      </c>
      <c r="L4101" s="3">
        <v>15</v>
      </c>
      <c r="M4101" s="3">
        <v>11</v>
      </c>
      <c r="N4101" s="3">
        <v>3</v>
      </c>
      <c r="O4101" s="3">
        <v>847</v>
      </c>
      <c r="P4101" s="3">
        <v>3</v>
      </c>
      <c r="Q4101" s="3">
        <v>17181.1019337051</v>
      </c>
      <c r="R4101" s="3">
        <v>3</v>
      </c>
      <c r="S4101" s="3">
        <v>0</v>
      </c>
      <c r="T4101" s="3">
        <v>0</v>
      </c>
      <c r="U4101" s="3">
        <v>12308.8178046269</v>
      </c>
      <c r="V4101" s="3">
        <v>0</v>
      </c>
      <c r="W4101" s="3" t="str">
        <f>IF(Bank_data3[[#This Row],[credit_risk]]=1,"High Risk","Low Risk")</f>
        <v>Low Risk</v>
      </c>
      <c r="X4101" s="3" t="str">
        <f t="shared" si="441"/>
        <v>25-34</v>
      </c>
      <c r="Y4101" s="3" t="str">
        <f t="shared" si="442"/>
        <v>Low Income</v>
      </c>
      <c r="Z4101" s="3" t="str">
        <f t="shared" si="443"/>
        <v>Excellent</v>
      </c>
      <c r="AA4101" s="27">
        <f t="shared" si="444"/>
        <v>0.48090039491351277</v>
      </c>
      <c r="AB4101" s="3" t="str">
        <f t="shared" si="445"/>
        <v>Low</v>
      </c>
      <c r="AC4101" s="3" t="str">
        <f t="shared" si="446"/>
        <v>Medium</v>
      </c>
      <c r="AD4101" s="3" t="str">
        <f t="shared" si="447"/>
        <v>No</v>
      </c>
    </row>
    <row r="4102" spans="1:30" ht="15" customHeight="1" x14ac:dyDescent="0.3">
      <c r="A4102" s="3" t="s">
        <v>4123</v>
      </c>
      <c r="B4102" s="3">
        <v>36</v>
      </c>
      <c r="C4102" s="3" t="s">
        <v>23</v>
      </c>
      <c r="D4102" s="3" t="s">
        <v>24</v>
      </c>
      <c r="E4102" s="3">
        <v>82454.681532098301</v>
      </c>
      <c r="F4102" s="3">
        <v>49</v>
      </c>
      <c r="G4102" s="3">
        <v>991.83317876655894</v>
      </c>
      <c r="H4102" s="3">
        <v>10</v>
      </c>
      <c r="I4102" s="3">
        <v>469.26530522708799</v>
      </c>
      <c r="J4102" s="3">
        <v>9</v>
      </c>
      <c r="K4102" s="3">
        <v>450.96068702159801</v>
      </c>
      <c r="L4102" s="3">
        <v>43</v>
      </c>
      <c r="M4102" s="3">
        <v>19</v>
      </c>
      <c r="N4102" s="3">
        <v>7</v>
      </c>
      <c r="O4102" s="3">
        <v>431</v>
      </c>
      <c r="P4102" s="3">
        <v>3</v>
      </c>
      <c r="Q4102" s="3">
        <v>4608.5695011787602</v>
      </c>
      <c r="R4102" s="3">
        <v>6</v>
      </c>
      <c r="S4102" s="3">
        <v>0</v>
      </c>
      <c r="T4102" s="3">
        <v>0</v>
      </c>
      <c r="U4102" s="3">
        <v>16703.090506009201</v>
      </c>
      <c r="V4102" s="3">
        <v>1</v>
      </c>
      <c r="W4102" s="3" t="str">
        <f>IF(Bank_data3[[#This Row],[credit_risk]]=1,"High Risk","Low Risk")</f>
        <v>High Risk</v>
      </c>
      <c r="X4102" s="3" t="str">
        <f t="shared" si="441"/>
        <v>35-44</v>
      </c>
      <c r="Y4102" s="3" t="str">
        <f t="shared" si="442"/>
        <v>Middle Income</v>
      </c>
      <c r="Z4102" s="3" t="str">
        <f t="shared" si="443"/>
        <v>Poor</v>
      </c>
      <c r="AA4102" s="27">
        <f t="shared" si="444"/>
        <v>5.5892150882721162E-2</v>
      </c>
      <c r="AB4102" s="3" t="str">
        <f t="shared" si="445"/>
        <v>Low</v>
      </c>
      <c r="AC4102" s="3" t="str">
        <f t="shared" si="446"/>
        <v>High</v>
      </c>
      <c r="AD4102" s="3" t="str">
        <f t="shared" si="447"/>
        <v>No</v>
      </c>
    </row>
    <row r="4103" spans="1:30" ht="15" customHeight="1" x14ac:dyDescent="0.3">
      <c r="A4103" s="3" t="s">
        <v>4124</v>
      </c>
      <c r="B4103" s="3">
        <v>23</v>
      </c>
      <c r="C4103" s="3" t="s">
        <v>23</v>
      </c>
      <c r="D4103" s="3" t="s">
        <v>33</v>
      </c>
      <c r="E4103" s="3">
        <v>23120.280945168401</v>
      </c>
      <c r="F4103" s="3">
        <v>216</v>
      </c>
      <c r="G4103" s="3">
        <v>1516.3869195964501</v>
      </c>
      <c r="H4103" s="3">
        <v>7</v>
      </c>
      <c r="I4103" s="3">
        <v>1150.76742883114</v>
      </c>
      <c r="J4103" s="3">
        <v>16</v>
      </c>
      <c r="K4103" s="3">
        <v>656.123819707086</v>
      </c>
      <c r="L4103" s="3">
        <v>59</v>
      </c>
      <c r="M4103" s="3">
        <v>15</v>
      </c>
      <c r="N4103" s="3">
        <v>5</v>
      </c>
      <c r="O4103" s="3">
        <v>542</v>
      </c>
      <c r="P4103" s="3">
        <v>1</v>
      </c>
      <c r="Q4103" s="3">
        <v>13380.9024208392</v>
      </c>
      <c r="R4103" s="3">
        <v>0</v>
      </c>
      <c r="S4103" s="3">
        <v>0</v>
      </c>
      <c r="T4103" s="3">
        <v>0</v>
      </c>
      <c r="U4103" s="3">
        <v>5658.9693938763503</v>
      </c>
      <c r="V4103" s="3">
        <v>1</v>
      </c>
      <c r="W4103" s="3" t="str">
        <f>IF(Bank_data3[[#This Row],[credit_risk]]=1,"High Risk","Low Risk")</f>
        <v>High Risk</v>
      </c>
      <c r="X4103" s="3" t="str">
        <f t="shared" ref="X4103:X4166" si="448">_xlfn.IFS(B4103&lt;25,"18-24",B4103&lt;35,"25-34",B4103&lt;45,"35-44",B4103&lt;55,"45-54",TRUE(),"55+")</f>
        <v>18-24</v>
      </c>
      <c r="Y4103" s="3" t="str">
        <f t="shared" ref="Y4103:Y4166" si="449">_xlfn.IFS(E4103&lt;50000,"Low Income",E4103&lt;100000,"Middle Income",TRUE(),"High Income")</f>
        <v>Low Income</v>
      </c>
      <c r="Z4103" s="3" t="str">
        <f t="shared" ref="Z4103:Z4166" si="450">_xlfn.IFS(O4103&lt;580,"Poor",O4103&lt;670,"Fair",O4103&lt;740,"Good",O4103&lt;800,"Very Good",TRUE(),"Excellent")</f>
        <v>Poor</v>
      </c>
      <c r="AA4103" s="27">
        <f t="shared" ref="AA4103:AA4166" si="451">IF(E4103=0,0,Q4103/E4103)</f>
        <v>0.57875172246276263</v>
      </c>
      <c r="AB4103" s="3" t="str">
        <f t="shared" ref="AB4103:AB4166" si="452">_xlfn.IFS(G4103&lt;1000,"Low",G4103&lt;5000,"Medium",TRUE(),"High")</f>
        <v>Medium</v>
      </c>
      <c r="AC4103" s="3" t="str">
        <f t="shared" ref="AC4103:AC4166" si="453">_xlfn.IFS(L4103&lt;10,"Low",L4103&lt;30,"Medium",TRUE(),"High")</f>
        <v>High</v>
      </c>
      <c r="AD4103" s="3" t="str">
        <f t="shared" ref="AD4103:AD4166" si="454">IF(AND(E4103&gt;=100000,O4103&gt;=750),"Yes","No")</f>
        <v>No</v>
      </c>
    </row>
    <row r="4104" spans="1:30" ht="15" customHeight="1" x14ac:dyDescent="0.3">
      <c r="A4104" s="3" t="s">
        <v>4125</v>
      </c>
      <c r="B4104" s="3">
        <v>66</v>
      </c>
      <c r="C4104" s="3" t="s">
        <v>31</v>
      </c>
      <c r="D4104" s="3" t="s">
        <v>24</v>
      </c>
      <c r="E4104" s="3">
        <v>51020.374591371903</v>
      </c>
      <c r="F4104" s="3">
        <v>94</v>
      </c>
      <c r="G4104" s="3">
        <v>362.24454307961099</v>
      </c>
      <c r="H4104" s="3">
        <v>0</v>
      </c>
      <c r="I4104" s="3">
        <v>613.32436497287597</v>
      </c>
      <c r="J4104" s="3">
        <v>0</v>
      </c>
      <c r="K4104" s="3">
        <v>879.97198016544098</v>
      </c>
      <c r="L4104" s="3">
        <v>70</v>
      </c>
      <c r="M4104" s="3">
        <v>0</v>
      </c>
      <c r="N4104" s="3">
        <v>8</v>
      </c>
      <c r="O4104" s="3">
        <v>390</v>
      </c>
      <c r="P4104" s="3">
        <v>1</v>
      </c>
      <c r="Q4104" s="3">
        <v>10273.7501599897</v>
      </c>
      <c r="R4104" s="3">
        <v>5</v>
      </c>
      <c r="S4104" s="3">
        <v>0</v>
      </c>
      <c r="T4104" s="3">
        <v>0</v>
      </c>
      <c r="U4104" s="3">
        <v>5739.3501515205498</v>
      </c>
      <c r="V4104" s="3">
        <v>1</v>
      </c>
      <c r="W4104" s="3" t="str">
        <f>IF(Bank_data3[[#This Row],[credit_risk]]=1,"High Risk","Low Risk")</f>
        <v>High Risk</v>
      </c>
      <c r="X4104" s="3" t="str">
        <f t="shared" si="448"/>
        <v>55+</v>
      </c>
      <c r="Y4104" s="3" t="str">
        <f t="shared" si="449"/>
        <v>Middle Income</v>
      </c>
      <c r="Z4104" s="3" t="str">
        <f t="shared" si="450"/>
        <v>Poor</v>
      </c>
      <c r="AA4104" s="27">
        <f t="shared" si="451"/>
        <v>0.20136563563622095</v>
      </c>
      <c r="AB4104" s="3" t="str">
        <f t="shared" si="452"/>
        <v>Low</v>
      </c>
      <c r="AC4104" s="3" t="str">
        <f t="shared" si="453"/>
        <v>High</v>
      </c>
      <c r="AD4104" s="3" t="str">
        <f t="shared" si="454"/>
        <v>No</v>
      </c>
    </row>
    <row r="4105" spans="1:30" ht="15" customHeight="1" x14ac:dyDescent="0.3">
      <c r="A4105" s="3" t="s">
        <v>4126</v>
      </c>
      <c r="B4105" s="3">
        <v>44</v>
      </c>
      <c r="C4105" s="3" t="s">
        <v>23</v>
      </c>
      <c r="D4105" s="3" t="s">
        <v>24</v>
      </c>
      <c r="E4105" s="3">
        <v>56864.3284607885</v>
      </c>
      <c r="F4105" s="3">
        <v>183</v>
      </c>
      <c r="G4105" s="3">
        <v>2059.8747875029799</v>
      </c>
      <c r="H4105" s="3">
        <v>9</v>
      </c>
      <c r="I4105" s="3">
        <v>875.85903075274098</v>
      </c>
      <c r="J4105" s="3">
        <v>21</v>
      </c>
      <c r="K4105" s="3">
        <v>788.41581342124698</v>
      </c>
      <c r="L4105" s="3">
        <v>64</v>
      </c>
      <c r="M4105" s="3">
        <v>19</v>
      </c>
      <c r="N4105" s="3">
        <v>1</v>
      </c>
      <c r="O4105" s="3">
        <v>645</v>
      </c>
      <c r="P4105" s="3">
        <v>3</v>
      </c>
      <c r="Q4105" s="3">
        <v>6559.6840274692304</v>
      </c>
      <c r="R4105" s="3">
        <v>5</v>
      </c>
      <c r="S4105" s="3">
        <v>0</v>
      </c>
      <c r="T4105" s="3">
        <v>0</v>
      </c>
      <c r="U4105" s="3">
        <v>8738.3516594256707</v>
      </c>
      <c r="V4105" s="3">
        <v>1</v>
      </c>
      <c r="W4105" s="3" t="str">
        <f>IF(Bank_data3[[#This Row],[credit_risk]]=1,"High Risk","Low Risk")</f>
        <v>High Risk</v>
      </c>
      <c r="X4105" s="3" t="str">
        <f t="shared" si="448"/>
        <v>35-44</v>
      </c>
      <c r="Y4105" s="3" t="str">
        <f t="shared" si="449"/>
        <v>Middle Income</v>
      </c>
      <c r="Z4105" s="3" t="str">
        <f t="shared" si="450"/>
        <v>Fair</v>
      </c>
      <c r="AA4105" s="27">
        <f t="shared" si="451"/>
        <v>0.11535674833463551</v>
      </c>
      <c r="AB4105" s="3" t="str">
        <f t="shared" si="452"/>
        <v>Medium</v>
      </c>
      <c r="AC4105" s="3" t="str">
        <f t="shared" si="453"/>
        <v>High</v>
      </c>
      <c r="AD4105" s="3" t="str">
        <f t="shared" si="454"/>
        <v>No</v>
      </c>
    </row>
    <row r="4106" spans="1:30" ht="15" customHeight="1" x14ac:dyDescent="0.3">
      <c r="A4106" s="3" t="s">
        <v>4127</v>
      </c>
      <c r="B4106" s="3">
        <v>49</v>
      </c>
      <c r="C4106" s="3" t="s">
        <v>23</v>
      </c>
      <c r="D4106" s="3" t="s">
        <v>33</v>
      </c>
      <c r="E4106" s="3">
        <v>50741.829950503998</v>
      </c>
      <c r="F4106" s="3">
        <v>155</v>
      </c>
      <c r="G4106" s="3">
        <v>1737.9673185009001</v>
      </c>
      <c r="H4106" s="3">
        <v>2</v>
      </c>
      <c r="I4106" s="3">
        <v>320.57822875930998</v>
      </c>
      <c r="J4106" s="3">
        <v>14</v>
      </c>
      <c r="K4106" s="3">
        <v>527.20828406395106</v>
      </c>
      <c r="L4106" s="3">
        <v>18</v>
      </c>
      <c r="M4106" s="3">
        <v>12</v>
      </c>
      <c r="N4106" s="3">
        <v>6</v>
      </c>
      <c r="O4106" s="3">
        <v>663</v>
      </c>
      <c r="P4106" s="3">
        <v>3</v>
      </c>
      <c r="Q4106" s="3">
        <v>19219.396691557598</v>
      </c>
      <c r="R4106" s="3">
        <v>6</v>
      </c>
      <c r="S4106" s="3">
        <v>0</v>
      </c>
      <c r="T4106" s="3">
        <v>0</v>
      </c>
      <c r="U4106" s="3">
        <v>15663.9124212722</v>
      </c>
      <c r="V4106" s="3">
        <v>1</v>
      </c>
      <c r="W4106" s="3" t="str">
        <f>IF(Bank_data3[[#This Row],[credit_risk]]=1,"High Risk","Low Risk")</f>
        <v>High Risk</v>
      </c>
      <c r="X4106" s="3" t="str">
        <f t="shared" si="448"/>
        <v>45-54</v>
      </c>
      <c r="Y4106" s="3" t="str">
        <f t="shared" si="449"/>
        <v>Middle Income</v>
      </c>
      <c r="Z4106" s="3" t="str">
        <f t="shared" si="450"/>
        <v>Fair</v>
      </c>
      <c r="AA4106" s="27">
        <f t="shared" si="451"/>
        <v>0.3787683004397972</v>
      </c>
      <c r="AB4106" s="3" t="str">
        <f t="shared" si="452"/>
        <v>Medium</v>
      </c>
      <c r="AC4106" s="3" t="str">
        <f t="shared" si="453"/>
        <v>Medium</v>
      </c>
      <c r="AD4106" s="3" t="str">
        <f t="shared" si="454"/>
        <v>No</v>
      </c>
    </row>
    <row r="4107" spans="1:30" ht="15" customHeight="1" x14ac:dyDescent="0.3">
      <c r="A4107" s="3" t="s">
        <v>4128</v>
      </c>
      <c r="B4107" s="3">
        <v>28</v>
      </c>
      <c r="C4107" s="3" t="s">
        <v>28</v>
      </c>
      <c r="D4107" s="3" t="s">
        <v>33</v>
      </c>
      <c r="E4107" s="3">
        <v>46562.255447396499</v>
      </c>
      <c r="F4107" s="3">
        <v>43</v>
      </c>
      <c r="G4107" s="3">
        <v>1314.63294094766</v>
      </c>
      <c r="H4107" s="3">
        <v>7</v>
      </c>
      <c r="I4107" s="3">
        <v>999.24024932846999</v>
      </c>
      <c r="J4107" s="3">
        <v>15</v>
      </c>
      <c r="K4107" s="3">
        <v>639.92895121761501</v>
      </c>
      <c r="L4107" s="3">
        <v>44</v>
      </c>
      <c r="M4107" s="3">
        <v>1</v>
      </c>
      <c r="N4107" s="3">
        <v>0</v>
      </c>
      <c r="O4107" s="3">
        <v>421</v>
      </c>
      <c r="P4107" s="3">
        <v>4</v>
      </c>
      <c r="Q4107" s="3">
        <v>17510.824073608499</v>
      </c>
      <c r="R4107" s="3">
        <v>2</v>
      </c>
      <c r="S4107" s="3">
        <v>0</v>
      </c>
      <c r="T4107" s="3">
        <v>0</v>
      </c>
      <c r="U4107" s="3">
        <v>5319.92303452325</v>
      </c>
      <c r="V4107" s="3">
        <v>1</v>
      </c>
      <c r="W4107" s="3" t="str">
        <f>IF(Bank_data3[[#This Row],[credit_risk]]=1,"High Risk","Low Risk")</f>
        <v>High Risk</v>
      </c>
      <c r="X4107" s="3" t="str">
        <f t="shared" si="448"/>
        <v>25-34</v>
      </c>
      <c r="Y4107" s="3" t="str">
        <f t="shared" si="449"/>
        <v>Low Income</v>
      </c>
      <c r="Z4107" s="3" t="str">
        <f t="shared" si="450"/>
        <v>Poor</v>
      </c>
      <c r="AA4107" s="27">
        <f t="shared" si="451"/>
        <v>0.3760733646889437</v>
      </c>
      <c r="AB4107" s="3" t="str">
        <f t="shared" si="452"/>
        <v>Medium</v>
      </c>
      <c r="AC4107" s="3" t="str">
        <f t="shared" si="453"/>
        <v>High</v>
      </c>
      <c r="AD4107" s="3" t="str">
        <f t="shared" si="454"/>
        <v>No</v>
      </c>
    </row>
    <row r="4108" spans="1:30" ht="15" customHeight="1" x14ac:dyDescent="0.3">
      <c r="A4108" s="3" t="s">
        <v>4129</v>
      </c>
      <c r="B4108" s="3">
        <v>40</v>
      </c>
      <c r="C4108" s="3" t="s">
        <v>31</v>
      </c>
      <c r="D4108" s="3" t="s">
        <v>26</v>
      </c>
      <c r="E4108" s="3">
        <v>43213.760906237803</v>
      </c>
      <c r="F4108" s="3">
        <v>5</v>
      </c>
      <c r="G4108" s="3">
        <v>3229.6745560815302</v>
      </c>
      <c r="H4108" s="3">
        <v>9</v>
      </c>
      <c r="I4108" s="3">
        <v>971.04330101161804</v>
      </c>
      <c r="J4108" s="3">
        <v>19</v>
      </c>
      <c r="K4108" s="3">
        <v>522.52742223486302</v>
      </c>
      <c r="L4108" s="3">
        <v>0</v>
      </c>
      <c r="M4108" s="3">
        <v>15</v>
      </c>
      <c r="N4108" s="3">
        <v>1</v>
      </c>
      <c r="O4108" s="3">
        <v>658</v>
      </c>
      <c r="P4108" s="3">
        <v>1</v>
      </c>
      <c r="Q4108" s="3">
        <v>15206.2077691656</v>
      </c>
      <c r="R4108" s="3">
        <v>5</v>
      </c>
      <c r="S4108" s="3">
        <v>0</v>
      </c>
      <c r="T4108" s="3">
        <v>0</v>
      </c>
      <c r="U4108" s="3">
        <v>6635.15876212696</v>
      </c>
      <c r="V4108" s="3">
        <v>1</v>
      </c>
      <c r="W4108" s="3" t="str">
        <f>IF(Bank_data3[[#This Row],[credit_risk]]=1,"High Risk","Low Risk")</f>
        <v>High Risk</v>
      </c>
      <c r="X4108" s="3" t="str">
        <f t="shared" si="448"/>
        <v>35-44</v>
      </c>
      <c r="Y4108" s="3" t="str">
        <f t="shared" si="449"/>
        <v>Low Income</v>
      </c>
      <c r="Z4108" s="3" t="str">
        <f t="shared" si="450"/>
        <v>Fair</v>
      </c>
      <c r="AA4108" s="27">
        <f t="shared" si="451"/>
        <v>0.35188346143162513</v>
      </c>
      <c r="AB4108" s="3" t="str">
        <f t="shared" si="452"/>
        <v>Medium</v>
      </c>
      <c r="AC4108" s="3" t="str">
        <f t="shared" si="453"/>
        <v>Low</v>
      </c>
      <c r="AD4108" s="3" t="str">
        <f t="shared" si="454"/>
        <v>No</v>
      </c>
    </row>
    <row r="4109" spans="1:30" ht="15" customHeight="1" x14ac:dyDescent="0.3">
      <c r="A4109" s="3" t="s">
        <v>4130</v>
      </c>
      <c r="B4109" s="3">
        <v>39</v>
      </c>
      <c r="C4109" s="3" t="s">
        <v>28</v>
      </c>
      <c r="D4109" s="3" t="s">
        <v>26</v>
      </c>
      <c r="E4109" s="3">
        <v>35542.760975636498</v>
      </c>
      <c r="F4109" s="3">
        <v>123</v>
      </c>
      <c r="G4109" s="3">
        <v>1307.52131399124</v>
      </c>
      <c r="H4109" s="3">
        <v>7</v>
      </c>
      <c r="I4109" s="3">
        <v>365.43297841963999</v>
      </c>
      <c r="J4109" s="3">
        <v>9</v>
      </c>
      <c r="K4109" s="3">
        <v>124.461056164206</v>
      </c>
      <c r="L4109" s="3">
        <v>11</v>
      </c>
      <c r="M4109" s="3">
        <v>6</v>
      </c>
      <c r="N4109" s="3">
        <v>8</v>
      </c>
      <c r="O4109" s="3">
        <v>413</v>
      </c>
      <c r="P4109" s="3">
        <v>5</v>
      </c>
      <c r="Q4109" s="3">
        <v>16245.065967340101</v>
      </c>
      <c r="R4109" s="3">
        <v>5</v>
      </c>
      <c r="S4109" s="3">
        <v>0</v>
      </c>
      <c r="T4109" s="3">
        <v>0</v>
      </c>
      <c r="U4109" s="3">
        <v>5560.6574650009197</v>
      </c>
      <c r="V4109" s="3">
        <v>1</v>
      </c>
      <c r="W4109" s="3" t="str">
        <f>IF(Bank_data3[[#This Row],[credit_risk]]=1,"High Risk","Low Risk")</f>
        <v>High Risk</v>
      </c>
      <c r="X4109" s="3" t="str">
        <f t="shared" si="448"/>
        <v>35-44</v>
      </c>
      <c r="Y4109" s="3" t="str">
        <f t="shared" si="449"/>
        <v>Low Income</v>
      </c>
      <c r="Z4109" s="3" t="str">
        <f t="shared" si="450"/>
        <v>Poor</v>
      </c>
      <c r="AA4109" s="27">
        <f t="shared" si="451"/>
        <v>0.45705695116019851</v>
      </c>
      <c r="AB4109" s="3" t="str">
        <f t="shared" si="452"/>
        <v>Medium</v>
      </c>
      <c r="AC4109" s="3" t="str">
        <f t="shared" si="453"/>
        <v>Medium</v>
      </c>
      <c r="AD4109" s="3" t="str">
        <f t="shared" si="454"/>
        <v>No</v>
      </c>
    </row>
    <row r="4110" spans="1:30" ht="15" customHeight="1" x14ac:dyDescent="0.3">
      <c r="A4110" s="3" t="s">
        <v>4131</v>
      </c>
      <c r="B4110" s="3">
        <v>38</v>
      </c>
      <c r="C4110" s="3" t="s">
        <v>28</v>
      </c>
      <c r="D4110" s="3" t="s">
        <v>26</v>
      </c>
      <c r="E4110" s="3">
        <v>35223.563152888899</v>
      </c>
      <c r="F4110" s="3">
        <v>79</v>
      </c>
      <c r="G4110" s="3">
        <v>2138.5683262428702</v>
      </c>
      <c r="H4110" s="3">
        <v>10</v>
      </c>
      <c r="I4110" s="3">
        <v>1161.06808950507</v>
      </c>
      <c r="J4110" s="3">
        <v>41</v>
      </c>
      <c r="K4110" s="3">
        <v>816.55108869395099</v>
      </c>
      <c r="L4110" s="3">
        <v>24</v>
      </c>
      <c r="M4110" s="3">
        <v>1</v>
      </c>
      <c r="N4110" s="3">
        <v>7</v>
      </c>
      <c r="O4110" s="3">
        <v>718</v>
      </c>
      <c r="P4110" s="3">
        <v>1</v>
      </c>
      <c r="Q4110" s="3">
        <v>9600.6571376870907</v>
      </c>
      <c r="R4110" s="3">
        <v>4</v>
      </c>
      <c r="S4110" s="3">
        <v>0</v>
      </c>
      <c r="T4110" s="3">
        <v>0</v>
      </c>
      <c r="U4110" s="3">
        <v>7121.5359520793399</v>
      </c>
      <c r="V4110" s="3">
        <v>1</v>
      </c>
      <c r="W4110" s="3" t="str">
        <f>IF(Bank_data3[[#This Row],[credit_risk]]=1,"High Risk","Low Risk")</f>
        <v>High Risk</v>
      </c>
      <c r="X4110" s="3" t="str">
        <f t="shared" si="448"/>
        <v>35-44</v>
      </c>
      <c r="Y4110" s="3" t="str">
        <f t="shared" si="449"/>
        <v>Low Income</v>
      </c>
      <c r="Z4110" s="3" t="str">
        <f t="shared" si="450"/>
        <v>Good</v>
      </c>
      <c r="AA4110" s="27">
        <f t="shared" si="451"/>
        <v>0.27256348530144892</v>
      </c>
      <c r="AB4110" s="3" t="str">
        <f t="shared" si="452"/>
        <v>Medium</v>
      </c>
      <c r="AC4110" s="3" t="str">
        <f t="shared" si="453"/>
        <v>Medium</v>
      </c>
      <c r="AD4110" s="3" t="str">
        <f t="shared" si="454"/>
        <v>No</v>
      </c>
    </row>
    <row r="4111" spans="1:30" ht="15" customHeight="1" x14ac:dyDescent="0.3">
      <c r="A4111" s="3" t="s">
        <v>4132</v>
      </c>
      <c r="B4111" s="3">
        <v>38</v>
      </c>
      <c r="C4111" s="3" t="s">
        <v>31</v>
      </c>
      <c r="D4111" s="3" t="s">
        <v>26</v>
      </c>
      <c r="E4111" s="3">
        <v>70853.782122820106</v>
      </c>
      <c r="F4111" s="3">
        <v>97</v>
      </c>
      <c r="G4111" s="3">
        <v>1667.57266493974</v>
      </c>
      <c r="H4111" s="3">
        <v>4</v>
      </c>
      <c r="I4111" s="3">
        <v>994.16103288497402</v>
      </c>
      <c r="J4111" s="3">
        <v>25</v>
      </c>
      <c r="K4111" s="3">
        <v>829.00537707880005</v>
      </c>
      <c r="L4111" s="3">
        <v>9</v>
      </c>
      <c r="M4111" s="3">
        <v>17</v>
      </c>
      <c r="N4111" s="3">
        <v>8</v>
      </c>
      <c r="O4111" s="3">
        <v>822</v>
      </c>
      <c r="P4111" s="3">
        <v>4</v>
      </c>
      <c r="Q4111" s="3">
        <v>12321.273677418099</v>
      </c>
      <c r="R4111" s="3">
        <v>5</v>
      </c>
      <c r="S4111" s="3">
        <v>0</v>
      </c>
      <c r="T4111" s="3">
        <v>0</v>
      </c>
      <c r="U4111" s="3">
        <v>5761.46550482563</v>
      </c>
      <c r="V4111" s="3">
        <v>1</v>
      </c>
      <c r="W4111" s="3" t="str">
        <f>IF(Bank_data3[[#This Row],[credit_risk]]=1,"High Risk","Low Risk")</f>
        <v>High Risk</v>
      </c>
      <c r="X4111" s="3" t="str">
        <f t="shared" si="448"/>
        <v>35-44</v>
      </c>
      <c r="Y4111" s="3" t="str">
        <f t="shared" si="449"/>
        <v>Middle Income</v>
      </c>
      <c r="Z4111" s="3" t="str">
        <f t="shared" si="450"/>
        <v>Excellent</v>
      </c>
      <c r="AA4111" s="27">
        <f t="shared" si="451"/>
        <v>0.1738971909228505</v>
      </c>
      <c r="AB4111" s="3" t="str">
        <f t="shared" si="452"/>
        <v>Medium</v>
      </c>
      <c r="AC4111" s="3" t="str">
        <f t="shared" si="453"/>
        <v>Low</v>
      </c>
      <c r="AD4111" s="3" t="str">
        <f t="shared" si="454"/>
        <v>No</v>
      </c>
    </row>
    <row r="4112" spans="1:30" ht="15" customHeight="1" x14ac:dyDescent="0.3">
      <c r="A4112" s="3" t="s">
        <v>4133</v>
      </c>
      <c r="B4112" s="3">
        <v>31</v>
      </c>
      <c r="C4112" s="3" t="s">
        <v>31</v>
      </c>
      <c r="D4112" s="3" t="s">
        <v>33</v>
      </c>
      <c r="E4112" s="3">
        <v>42048.5589770554</v>
      </c>
      <c r="F4112" s="3">
        <v>15</v>
      </c>
      <c r="G4112" s="3">
        <v>2650.9899219843801</v>
      </c>
      <c r="H4112" s="3">
        <v>4</v>
      </c>
      <c r="I4112" s="3">
        <v>1059.00848847303</v>
      </c>
      <c r="J4112" s="3">
        <v>48</v>
      </c>
      <c r="K4112" s="3">
        <v>80.942472108667104</v>
      </c>
      <c r="L4112" s="3">
        <v>65</v>
      </c>
      <c r="M4112" s="3">
        <v>16</v>
      </c>
      <c r="N4112" s="3">
        <v>6</v>
      </c>
      <c r="O4112" s="3">
        <v>486</v>
      </c>
      <c r="P4112" s="3">
        <v>1</v>
      </c>
      <c r="Q4112" s="3">
        <v>7071.2605478318001</v>
      </c>
      <c r="R4112" s="3">
        <v>4</v>
      </c>
      <c r="S4112" s="3">
        <v>0</v>
      </c>
      <c r="T4112" s="3">
        <v>0</v>
      </c>
      <c r="U4112" s="3">
        <v>9779.4397400902708</v>
      </c>
      <c r="V4112" s="3">
        <v>1</v>
      </c>
      <c r="W4112" s="3" t="str">
        <f>IF(Bank_data3[[#This Row],[credit_risk]]=1,"High Risk","Low Risk")</f>
        <v>High Risk</v>
      </c>
      <c r="X4112" s="3" t="str">
        <f t="shared" si="448"/>
        <v>25-34</v>
      </c>
      <c r="Y4112" s="3" t="str">
        <f t="shared" si="449"/>
        <v>Low Income</v>
      </c>
      <c r="Z4112" s="3" t="str">
        <f t="shared" si="450"/>
        <v>Poor</v>
      </c>
      <c r="AA4112" s="27">
        <f t="shared" si="451"/>
        <v>0.16816891517472379</v>
      </c>
      <c r="AB4112" s="3" t="str">
        <f t="shared" si="452"/>
        <v>Medium</v>
      </c>
      <c r="AC4112" s="3" t="str">
        <f t="shared" si="453"/>
        <v>High</v>
      </c>
      <c r="AD4112" s="3" t="str">
        <f t="shared" si="454"/>
        <v>No</v>
      </c>
    </row>
    <row r="4113" spans="1:30" ht="15" customHeight="1" x14ac:dyDescent="0.3">
      <c r="A4113" s="3" t="s">
        <v>4134</v>
      </c>
      <c r="B4113" s="3">
        <v>56</v>
      </c>
      <c r="C4113" s="3" t="s">
        <v>23</v>
      </c>
      <c r="D4113" s="3" t="s">
        <v>24</v>
      </c>
      <c r="E4113" s="3">
        <v>88379.342002514793</v>
      </c>
      <c r="F4113" s="3">
        <v>107</v>
      </c>
      <c r="G4113" s="3">
        <v>2367.6678298730199</v>
      </c>
      <c r="H4113" s="3">
        <v>7</v>
      </c>
      <c r="I4113" s="3">
        <v>667.46245753745404</v>
      </c>
      <c r="J4113" s="3">
        <v>22</v>
      </c>
      <c r="K4113" s="3">
        <v>404.36955575107999</v>
      </c>
      <c r="L4113" s="3">
        <v>32</v>
      </c>
      <c r="M4113" s="3">
        <v>15</v>
      </c>
      <c r="N4113" s="3">
        <v>9</v>
      </c>
      <c r="O4113" s="3">
        <v>377</v>
      </c>
      <c r="P4113" s="3">
        <v>0</v>
      </c>
      <c r="Q4113" s="3">
        <v>16638.6692731074</v>
      </c>
      <c r="R4113" s="3">
        <v>7</v>
      </c>
      <c r="S4113" s="3">
        <v>0</v>
      </c>
      <c r="T4113" s="3">
        <v>0</v>
      </c>
      <c r="U4113" s="3">
        <v>6918.1141322142303</v>
      </c>
      <c r="V4113" s="3">
        <v>1</v>
      </c>
      <c r="W4113" s="3" t="str">
        <f>IF(Bank_data3[[#This Row],[credit_risk]]=1,"High Risk","Low Risk")</f>
        <v>High Risk</v>
      </c>
      <c r="X4113" s="3" t="str">
        <f t="shared" si="448"/>
        <v>55+</v>
      </c>
      <c r="Y4113" s="3" t="str">
        <f t="shared" si="449"/>
        <v>Middle Income</v>
      </c>
      <c r="Z4113" s="3" t="str">
        <f t="shared" si="450"/>
        <v>Poor</v>
      </c>
      <c r="AA4113" s="27">
        <f t="shared" si="451"/>
        <v>0.18826423569247613</v>
      </c>
      <c r="AB4113" s="3" t="str">
        <f t="shared" si="452"/>
        <v>Medium</v>
      </c>
      <c r="AC4113" s="3" t="str">
        <f t="shared" si="453"/>
        <v>High</v>
      </c>
      <c r="AD4113" s="3" t="str">
        <f t="shared" si="454"/>
        <v>No</v>
      </c>
    </row>
    <row r="4114" spans="1:30" ht="15" customHeight="1" x14ac:dyDescent="0.3">
      <c r="A4114" s="3" t="s">
        <v>4135</v>
      </c>
      <c r="B4114" s="3">
        <v>61</v>
      </c>
      <c r="C4114" s="3" t="s">
        <v>28</v>
      </c>
      <c r="D4114" s="3" t="s">
        <v>24</v>
      </c>
      <c r="E4114" s="3">
        <v>62040.9257383238</v>
      </c>
      <c r="F4114" s="3">
        <v>20</v>
      </c>
      <c r="G4114" s="3">
        <v>1259.9989471486699</v>
      </c>
      <c r="H4114" s="3">
        <v>9</v>
      </c>
      <c r="I4114" s="3">
        <v>862.63474395025503</v>
      </c>
      <c r="J4114" s="3">
        <v>16</v>
      </c>
      <c r="K4114" s="3">
        <v>883.63236322253795</v>
      </c>
      <c r="L4114" s="3">
        <v>1</v>
      </c>
      <c r="M4114" s="3">
        <v>19</v>
      </c>
      <c r="N4114" s="3">
        <v>8</v>
      </c>
      <c r="O4114" s="3">
        <v>881</v>
      </c>
      <c r="P4114" s="3">
        <v>2</v>
      </c>
      <c r="Q4114" s="3">
        <v>6572.5928766181996</v>
      </c>
      <c r="R4114" s="3">
        <v>6</v>
      </c>
      <c r="S4114" s="3">
        <v>0</v>
      </c>
      <c r="T4114" s="3">
        <v>0</v>
      </c>
      <c r="U4114" s="3">
        <v>12681.0685081883</v>
      </c>
      <c r="V4114" s="3">
        <v>1</v>
      </c>
      <c r="W4114" s="3" t="str">
        <f>IF(Bank_data3[[#This Row],[credit_risk]]=1,"High Risk","Low Risk")</f>
        <v>High Risk</v>
      </c>
      <c r="X4114" s="3" t="str">
        <f t="shared" si="448"/>
        <v>55+</v>
      </c>
      <c r="Y4114" s="3" t="str">
        <f t="shared" si="449"/>
        <v>Middle Income</v>
      </c>
      <c r="Z4114" s="3" t="str">
        <f t="shared" si="450"/>
        <v>Excellent</v>
      </c>
      <c r="AA4114" s="27">
        <f t="shared" si="451"/>
        <v>0.10593963256351267</v>
      </c>
      <c r="AB4114" s="3" t="str">
        <f t="shared" si="452"/>
        <v>Medium</v>
      </c>
      <c r="AC4114" s="3" t="str">
        <f t="shared" si="453"/>
        <v>Low</v>
      </c>
      <c r="AD4114" s="3" t="str">
        <f t="shared" si="454"/>
        <v>No</v>
      </c>
    </row>
    <row r="4115" spans="1:30" ht="15" customHeight="1" x14ac:dyDescent="0.3">
      <c r="A4115" s="3" t="s">
        <v>4136</v>
      </c>
      <c r="B4115" s="3">
        <v>36</v>
      </c>
      <c r="C4115" s="3" t="s">
        <v>31</v>
      </c>
      <c r="D4115" s="3" t="s">
        <v>24</v>
      </c>
      <c r="E4115" s="3">
        <v>10000</v>
      </c>
      <c r="F4115" s="3">
        <v>39</v>
      </c>
      <c r="G4115" s="3">
        <v>1289.05524336294</v>
      </c>
      <c r="H4115" s="3">
        <v>4</v>
      </c>
      <c r="I4115" s="3">
        <v>822.18260410286405</v>
      </c>
      <c r="J4115" s="3">
        <v>33</v>
      </c>
      <c r="K4115" s="3">
        <v>554.79859627854603</v>
      </c>
      <c r="L4115" s="3">
        <v>3</v>
      </c>
      <c r="M4115" s="3">
        <v>17</v>
      </c>
      <c r="N4115" s="3">
        <v>3</v>
      </c>
      <c r="O4115" s="3">
        <v>786</v>
      </c>
      <c r="P4115" s="3">
        <v>0</v>
      </c>
      <c r="Q4115" s="3">
        <v>9007.53668997766</v>
      </c>
      <c r="R4115" s="3">
        <v>7</v>
      </c>
      <c r="S4115" s="3">
        <v>0</v>
      </c>
      <c r="T4115" s="3">
        <v>0</v>
      </c>
      <c r="U4115" s="3">
        <v>8055.72260413206</v>
      </c>
      <c r="V4115" s="3">
        <v>1</v>
      </c>
      <c r="W4115" s="3" t="str">
        <f>IF(Bank_data3[[#This Row],[credit_risk]]=1,"High Risk","Low Risk")</f>
        <v>High Risk</v>
      </c>
      <c r="X4115" s="3" t="str">
        <f t="shared" si="448"/>
        <v>35-44</v>
      </c>
      <c r="Y4115" s="3" t="str">
        <f t="shared" si="449"/>
        <v>Low Income</v>
      </c>
      <c r="Z4115" s="3" t="str">
        <f t="shared" si="450"/>
        <v>Very Good</v>
      </c>
      <c r="AA4115" s="27">
        <f t="shared" si="451"/>
        <v>0.90075366899776599</v>
      </c>
      <c r="AB4115" s="3" t="str">
        <f t="shared" si="452"/>
        <v>Medium</v>
      </c>
      <c r="AC4115" s="3" t="str">
        <f t="shared" si="453"/>
        <v>Low</v>
      </c>
      <c r="AD4115" s="3" t="str">
        <f t="shared" si="454"/>
        <v>No</v>
      </c>
    </row>
    <row r="4116" spans="1:30" ht="15" customHeight="1" x14ac:dyDescent="0.3">
      <c r="A4116" s="3" t="s">
        <v>4137</v>
      </c>
      <c r="B4116" s="3">
        <v>56</v>
      </c>
      <c r="C4116" s="3" t="s">
        <v>28</v>
      </c>
      <c r="D4116" s="3" t="s">
        <v>26</v>
      </c>
      <c r="E4116" s="3">
        <v>65898.662292096196</v>
      </c>
      <c r="F4116" s="3">
        <v>173</v>
      </c>
      <c r="G4116" s="3">
        <v>426.86786166106901</v>
      </c>
      <c r="H4116" s="3">
        <v>8</v>
      </c>
      <c r="I4116" s="3">
        <v>748.14035833601895</v>
      </c>
      <c r="J4116" s="3">
        <v>40</v>
      </c>
      <c r="K4116" s="3">
        <v>250.16322885318601</v>
      </c>
      <c r="L4116" s="3">
        <v>22</v>
      </c>
      <c r="M4116" s="3">
        <v>19</v>
      </c>
      <c r="N4116" s="3">
        <v>2</v>
      </c>
      <c r="O4116" s="3">
        <v>304</v>
      </c>
      <c r="P4116" s="3">
        <v>5</v>
      </c>
      <c r="Q4116" s="3">
        <v>5863.2933173830697</v>
      </c>
      <c r="R4116" s="3">
        <v>2</v>
      </c>
      <c r="S4116" s="3">
        <v>0</v>
      </c>
      <c r="T4116" s="3">
        <v>0</v>
      </c>
      <c r="U4116" s="3">
        <v>500</v>
      </c>
      <c r="V4116" s="3">
        <v>1</v>
      </c>
      <c r="W4116" s="3" t="str">
        <f>IF(Bank_data3[[#This Row],[credit_risk]]=1,"High Risk","Low Risk")</f>
        <v>High Risk</v>
      </c>
      <c r="X4116" s="3" t="str">
        <f t="shared" si="448"/>
        <v>55+</v>
      </c>
      <c r="Y4116" s="3" t="str">
        <f t="shared" si="449"/>
        <v>Middle Income</v>
      </c>
      <c r="Z4116" s="3" t="str">
        <f t="shared" si="450"/>
        <v>Poor</v>
      </c>
      <c r="AA4116" s="27">
        <f t="shared" si="451"/>
        <v>8.8974390578582446E-2</v>
      </c>
      <c r="AB4116" s="3" t="str">
        <f t="shared" si="452"/>
        <v>Low</v>
      </c>
      <c r="AC4116" s="3" t="str">
        <f t="shared" si="453"/>
        <v>Medium</v>
      </c>
      <c r="AD4116" s="3" t="str">
        <f t="shared" si="454"/>
        <v>No</v>
      </c>
    </row>
    <row r="4117" spans="1:30" ht="15" customHeight="1" x14ac:dyDescent="0.3">
      <c r="A4117" s="3" t="s">
        <v>4138</v>
      </c>
      <c r="B4117" s="3">
        <v>67</v>
      </c>
      <c r="C4117" s="3" t="s">
        <v>28</v>
      </c>
      <c r="D4117" s="3" t="s">
        <v>33</v>
      </c>
      <c r="E4117" s="3">
        <v>49043.123496993503</v>
      </c>
      <c r="F4117" s="3">
        <v>164</v>
      </c>
      <c r="G4117" s="3">
        <v>1592.763800384</v>
      </c>
      <c r="H4117" s="3">
        <v>0</v>
      </c>
      <c r="I4117" s="3">
        <v>859.67614735804602</v>
      </c>
      <c r="J4117" s="3">
        <v>21</v>
      </c>
      <c r="K4117" s="3">
        <v>804.55310112716199</v>
      </c>
      <c r="L4117" s="3">
        <v>40</v>
      </c>
      <c r="M4117" s="3">
        <v>15</v>
      </c>
      <c r="N4117" s="3">
        <v>3</v>
      </c>
      <c r="O4117" s="3">
        <v>602</v>
      </c>
      <c r="P4117" s="3">
        <v>1</v>
      </c>
      <c r="Q4117" s="3">
        <v>13301.1441554592</v>
      </c>
      <c r="R4117" s="3">
        <v>7</v>
      </c>
      <c r="S4117" s="3">
        <v>0</v>
      </c>
      <c r="T4117" s="3">
        <v>0</v>
      </c>
      <c r="U4117" s="3">
        <v>15076.680337477201</v>
      </c>
      <c r="V4117" s="3">
        <v>1</v>
      </c>
      <c r="W4117" s="3" t="str">
        <f>IF(Bank_data3[[#This Row],[credit_risk]]=1,"High Risk","Low Risk")</f>
        <v>High Risk</v>
      </c>
      <c r="X4117" s="3" t="str">
        <f t="shared" si="448"/>
        <v>55+</v>
      </c>
      <c r="Y4117" s="3" t="str">
        <f t="shared" si="449"/>
        <v>Low Income</v>
      </c>
      <c r="Z4117" s="3" t="str">
        <f t="shared" si="450"/>
        <v>Fair</v>
      </c>
      <c r="AA4117" s="27">
        <f t="shared" si="451"/>
        <v>0.27121323453785734</v>
      </c>
      <c r="AB4117" s="3" t="str">
        <f t="shared" si="452"/>
        <v>Medium</v>
      </c>
      <c r="AC4117" s="3" t="str">
        <f t="shared" si="453"/>
        <v>High</v>
      </c>
      <c r="AD4117" s="3" t="str">
        <f t="shared" si="454"/>
        <v>No</v>
      </c>
    </row>
    <row r="4118" spans="1:30" ht="15" customHeight="1" x14ac:dyDescent="0.3">
      <c r="A4118" s="3" t="s">
        <v>4139</v>
      </c>
      <c r="B4118" s="3">
        <v>58</v>
      </c>
      <c r="C4118" s="3" t="s">
        <v>31</v>
      </c>
      <c r="D4118" s="3" t="s">
        <v>33</v>
      </c>
      <c r="E4118" s="3">
        <v>24980.868547091199</v>
      </c>
      <c r="F4118" s="3">
        <v>211</v>
      </c>
      <c r="G4118" s="3">
        <v>2023.71258196446</v>
      </c>
      <c r="H4118" s="3">
        <v>4</v>
      </c>
      <c r="I4118" s="3">
        <v>1239.75504082873</v>
      </c>
      <c r="J4118" s="3">
        <v>3</v>
      </c>
      <c r="K4118" s="3">
        <v>529.01765372893897</v>
      </c>
      <c r="L4118" s="3">
        <v>37</v>
      </c>
      <c r="M4118" s="3">
        <v>0</v>
      </c>
      <c r="N4118" s="3">
        <v>4</v>
      </c>
      <c r="O4118" s="3">
        <v>389</v>
      </c>
      <c r="P4118" s="3">
        <v>4</v>
      </c>
      <c r="Q4118" s="3">
        <v>10445.6494540434</v>
      </c>
      <c r="R4118" s="3">
        <v>0</v>
      </c>
      <c r="S4118" s="3">
        <v>0</v>
      </c>
      <c r="T4118" s="3">
        <v>0</v>
      </c>
      <c r="U4118" s="3">
        <v>11703.311231010901</v>
      </c>
      <c r="V4118" s="3">
        <v>1</v>
      </c>
      <c r="W4118" s="3" t="str">
        <f>IF(Bank_data3[[#This Row],[credit_risk]]=1,"High Risk","Low Risk")</f>
        <v>High Risk</v>
      </c>
      <c r="X4118" s="3" t="str">
        <f t="shared" si="448"/>
        <v>55+</v>
      </c>
      <c r="Y4118" s="3" t="str">
        <f t="shared" si="449"/>
        <v>Low Income</v>
      </c>
      <c r="Z4118" s="3" t="str">
        <f t="shared" si="450"/>
        <v>Poor</v>
      </c>
      <c r="AA4118" s="27">
        <f t="shared" si="451"/>
        <v>0.41814596775738222</v>
      </c>
      <c r="AB4118" s="3" t="str">
        <f t="shared" si="452"/>
        <v>Medium</v>
      </c>
      <c r="AC4118" s="3" t="str">
        <f t="shared" si="453"/>
        <v>High</v>
      </c>
      <c r="AD4118" s="3" t="str">
        <f t="shared" si="454"/>
        <v>No</v>
      </c>
    </row>
    <row r="4119" spans="1:30" ht="15" customHeight="1" x14ac:dyDescent="0.3">
      <c r="A4119" s="3" t="s">
        <v>4140</v>
      </c>
      <c r="B4119" s="3">
        <v>47</v>
      </c>
      <c r="C4119" s="3" t="s">
        <v>23</v>
      </c>
      <c r="D4119" s="3" t="s">
        <v>33</v>
      </c>
      <c r="E4119" s="3">
        <v>73476.5935968673</v>
      </c>
      <c r="F4119" s="3">
        <v>57</v>
      </c>
      <c r="G4119" s="3">
        <v>1450.5024177471901</v>
      </c>
      <c r="H4119" s="3">
        <v>2</v>
      </c>
      <c r="I4119" s="3">
        <v>1176.2327235463699</v>
      </c>
      <c r="J4119" s="3">
        <v>6</v>
      </c>
      <c r="K4119" s="3">
        <v>823.87773878396797</v>
      </c>
      <c r="L4119" s="3">
        <v>55</v>
      </c>
      <c r="M4119" s="3">
        <v>4</v>
      </c>
      <c r="N4119" s="3">
        <v>9</v>
      </c>
      <c r="O4119" s="3">
        <v>861</v>
      </c>
      <c r="P4119" s="3">
        <v>3</v>
      </c>
      <c r="Q4119" s="3">
        <v>14415.1591015715</v>
      </c>
      <c r="R4119" s="3">
        <v>2</v>
      </c>
      <c r="S4119" s="3">
        <v>0</v>
      </c>
      <c r="T4119" s="3">
        <v>0</v>
      </c>
      <c r="U4119" s="3">
        <v>13373.9092284624</v>
      </c>
      <c r="V4119" s="3">
        <v>0</v>
      </c>
      <c r="W4119" s="3" t="str">
        <f>IF(Bank_data3[[#This Row],[credit_risk]]=1,"High Risk","Low Risk")</f>
        <v>Low Risk</v>
      </c>
      <c r="X4119" s="3" t="str">
        <f t="shared" si="448"/>
        <v>45-54</v>
      </c>
      <c r="Y4119" s="3" t="str">
        <f t="shared" si="449"/>
        <v>Middle Income</v>
      </c>
      <c r="Z4119" s="3" t="str">
        <f t="shared" si="450"/>
        <v>Excellent</v>
      </c>
      <c r="AA4119" s="27">
        <f t="shared" si="451"/>
        <v>0.19618709028157907</v>
      </c>
      <c r="AB4119" s="3" t="str">
        <f t="shared" si="452"/>
        <v>Medium</v>
      </c>
      <c r="AC4119" s="3" t="str">
        <f t="shared" si="453"/>
        <v>High</v>
      </c>
      <c r="AD4119" s="3" t="str">
        <f t="shared" si="454"/>
        <v>No</v>
      </c>
    </row>
    <row r="4120" spans="1:30" ht="15" customHeight="1" x14ac:dyDescent="0.3">
      <c r="A4120" s="3" t="s">
        <v>4141</v>
      </c>
      <c r="B4120" s="3">
        <v>60</v>
      </c>
      <c r="C4120" s="3" t="s">
        <v>28</v>
      </c>
      <c r="D4120" s="3" t="s">
        <v>24</v>
      </c>
      <c r="E4120" s="3">
        <v>42153.495197836499</v>
      </c>
      <c r="F4120" s="3">
        <v>54</v>
      </c>
      <c r="G4120" s="3">
        <v>2620.4848490702102</v>
      </c>
      <c r="H4120" s="3">
        <v>2</v>
      </c>
      <c r="I4120" s="3">
        <v>386.34876288589999</v>
      </c>
      <c r="J4120" s="3">
        <v>4</v>
      </c>
      <c r="K4120" s="3">
        <v>521.33390127285497</v>
      </c>
      <c r="L4120" s="3">
        <v>75</v>
      </c>
      <c r="M4120" s="3">
        <v>14</v>
      </c>
      <c r="N4120" s="3">
        <v>3</v>
      </c>
      <c r="O4120" s="3">
        <v>654</v>
      </c>
      <c r="P4120" s="3">
        <v>1</v>
      </c>
      <c r="Q4120" s="3">
        <v>8020.1276688561502</v>
      </c>
      <c r="R4120" s="3">
        <v>3</v>
      </c>
      <c r="S4120" s="3">
        <v>0</v>
      </c>
      <c r="T4120" s="3">
        <v>0</v>
      </c>
      <c r="U4120" s="3">
        <v>6751.3879190903999</v>
      </c>
      <c r="V4120" s="3">
        <v>0</v>
      </c>
      <c r="W4120" s="3" t="str">
        <f>IF(Bank_data3[[#This Row],[credit_risk]]=1,"High Risk","Low Risk")</f>
        <v>Low Risk</v>
      </c>
      <c r="X4120" s="3" t="str">
        <f t="shared" si="448"/>
        <v>55+</v>
      </c>
      <c r="Y4120" s="3" t="str">
        <f t="shared" si="449"/>
        <v>Low Income</v>
      </c>
      <c r="Z4120" s="3" t="str">
        <f t="shared" si="450"/>
        <v>Fair</v>
      </c>
      <c r="AA4120" s="27">
        <f t="shared" si="451"/>
        <v>0.19026008712245002</v>
      </c>
      <c r="AB4120" s="3" t="str">
        <f t="shared" si="452"/>
        <v>Medium</v>
      </c>
      <c r="AC4120" s="3" t="str">
        <f t="shared" si="453"/>
        <v>High</v>
      </c>
      <c r="AD4120" s="3" t="str">
        <f t="shared" si="454"/>
        <v>No</v>
      </c>
    </row>
    <row r="4121" spans="1:30" ht="15" customHeight="1" x14ac:dyDescent="0.3">
      <c r="A4121" s="3" t="s">
        <v>4142</v>
      </c>
      <c r="B4121" s="3">
        <v>54</v>
      </c>
      <c r="C4121" s="3" t="s">
        <v>31</v>
      </c>
      <c r="D4121" s="3" t="s">
        <v>26</v>
      </c>
      <c r="E4121" s="3">
        <v>40623.217514927899</v>
      </c>
      <c r="F4121" s="3">
        <v>215</v>
      </c>
      <c r="G4121" s="3">
        <v>1616.0892713051801</v>
      </c>
      <c r="H4121" s="3">
        <v>1</v>
      </c>
      <c r="I4121" s="3">
        <v>1144.89063591743</v>
      </c>
      <c r="J4121" s="3">
        <v>30</v>
      </c>
      <c r="K4121" s="3">
        <v>0</v>
      </c>
      <c r="L4121" s="3">
        <v>43</v>
      </c>
      <c r="M4121" s="3">
        <v>12</v>
      </c>
      <c r="N4121" s="3">
        <v>3</v>
      </c>
      <c r="O4121" s="3">
        <v>501</v>
      </c>
      <c r="P4121" s="3">
        <v>3</v>
      </c>
      <c r="Q4121" s="3">
        <v>7470.0221624913602</v>
      </c>
      <c r="R4121" s="3">
        <v>2</v>
      </c>
      <c r="S4121" s="3">
        <v>0</v>
      </c>
      <c r="T4121" s="3">
        <v>0</v>
      </c>
      <c r="U4121" s="3">
        <v>17300.422552849399</v>
      </c>
      <c r="V4121" s="3">
        <v>1</v>
      </c>
      <c r="W4121" s="3" t="str">
        <f>IF(Bank_data3[[#This Row],[credit_risk]]=1,"High Risk","Low Risk")</f>
        <v>High Risk</v>
      </c>
      <c r="X4121" s="3" t="str">
        <f t="shared" si="448"/>
        <v>45-54</v>
      </c>
      <c r="Y4121" s="3" t="str">
        <f t="shared" si="449"/>
        <v>Low Income</v>
      </c>
      <c r="Z4121" s="3" t="str">
        <f t="shared" si="450"/>
        <v>Poor</v>
      </c>
      <c r="AA4121" s="27">
        <f t="shared" si="451"/>
        <v>0.18388553687915871</v>
      </c>
      <c r="AB4121" s="3" t="str">
        <f t="shared" si="452"/>
        <v>Medium</v>
      </c>
      <c r="AC4121" s="3" t="str">
        <f t="shared" si="453"/>
        <v>High</v>
      </c>
      <c r="AD4121" s="3" t="str">
        <f t="shared" si="454"/>
        <v>No</v>
      </c>
    </row>
    <row r="4122" spans="1:30" ht="15" customHeight="1" x14ac:dyDescent="0.3">
      <c r="A4122" s="3" t="s">
        <v>4143</v>
      </c>
      <c r="B4122" s="3">
        <v>66</v>
      </c>
      <c r="C4122" s="3" t="s">
        <v>23</v>
      </c>
      <c r="D4122" s="3" t="s">
        <v>33</v>
      </c>
      <c r="E4122" s="3">
        <v>56753.420304961299</v>
      </c>
      <c r="F4122" s="3">
        <v>38</v>
      </c>
      <c r="G4122" s="3">
        <v>2497.9287301107101</v>
      </c>
      <c r="H4122" s="3">
        <v>2</v>
      </c>
      <c r="I4122" s="3">
        <v>1216.9001804618099</v>
      </c>
      <c r="J4122" s="3">
        <v>18</v>
      </c>
      <c r="K4122" s="3">
        <v>951.73213999526297</v>
      </c>
      <c r="L4122" s="3">
        <v>63</v>
      </c>
      <c r="M4122" s="3">
        <v>4</v>
      </c>
      <c r="N4122" s="3">
        <v>6</v>
      </c>
      <c r="O4122" s="3">
        <v>394</v>
      </c>
      <c r="P4122" s="3">
        <v>2</v>
      </c>
      <c r="Q4122" s="3">
        <v>14624.9030032827</v>
      </c>
      <c r="R4122" s="3">
        <v>4</v>
      </c>
      <c r="S4122" s="3">
        <v>0</v>
      </c>
      <c r="T4122" s="3">
        <v>0</v>
      </c>
      <c r="U4122" s="3">
        <v>11419.6195524176</v>
      </c>
      <c r="V4122" s="3">
        <v>1</v>
      </c>
      <c r="W4122" s="3" t="str">
        <f>IF(Bank_data3[[#This Row],[credit_risk]]=1,"High Risk","Low Risk")</f>
        <v>High Risk</v>
      </c>
      <c r="X4122" s="3" t="str">
        <f t="shared" si="448"/>
        <v>55+</v>
      </c>
      <c r="Y4122" s="3" t="str">
        <f t="shared" si="449"/>
        <v>Middle Income</v>
      </c>
      <c r="Z4122" s="3" t="str">
        <f t="shared" si="450"/>
        <v>Poor</v>
      </c>
      <c r="AA4122" s="27">
        <f t="shared" si="451"/>
        <v>0.25769201089020904</v>
      </c>
      <c r="AB4122" s="3" t="str">
        <f t="shared" si="452"/>
        <v>Medium</v>
      </c>
      <c r="AC4122" s="3" t="str">
        <f t="shared" si="453"/>
        <v>High</v>
      </c>
      <c r="AD4122" s="3" t="str">
        <f t="shared" si="454"/>
        <v>No</v>
      </c>
    </row>
    <row r="4123" spans="1:30" ht="15" customHeight="1" x14ac:dyDescent="0.3">
      <c r="A4123" s="3" t="s">
        <v>4144</v>
      </c>
      <c r="B4123" s="3">
        <v>67</v>
      </c>
      <c r="C4123" s="3" t="s">
        <v>28</v>
      </c>
      <c r="D4123" s="3" t="s">
        <v>26</v>
      </c>
      <c r="E4123" s="3">
        <v>70570.9461120122</v>
      </c>
      <c r="F4123" s="3">
        <v>184</v>
      </c>
      <c r="G4123" s="3">
        <v>1369.4864528026101</v>
      </c>
      <c r="H4123" s="3">
        <v>6</v>
      </c>
      <c r="I4123" s="3">
        <v>747.08781432667195</v>
      </c>
      <c r="J4123" s="3">
        <v>3</v>
      </c>
      <c r="K4123" s="3">
        <v>223.14911360754701</v>
      </c>
      <c r="L4123" s="3">
        <v>23</v>
      </c>
      <c r="M4123" s="3">
        <v>17</v>
      </c>
      <c r="N4123" s="3">
        <v>3</v>
      </c>
      <c r="O4123" s="3">
        <v>890</v>
      </c>
      <c r="P4123" s="3">
        <v>0</v>
      </c>
      <c r="Q4123" s="3">
        <v>11194.488872326099</v>
      </c>
      <c r="R4123" s="3">
        <v>1</v>
      </c>
      <c r="S4123" s="3">
        <v>0</v>
      </c>
      <c r="T4123" s="3">
        <v>0</v>
      </c>
      <c r="U4123" s="3">
        <v>11427.7100331973</v>
      </c>
      <c r="V4123" s="3">
        <v>0</v>
      </c>
      <c r="W4123" s="3" t="str">
        <f>IF(Bank_data3[[#This Row],[credit_risk]]=1,"High Risk","Low Risk")</f>
        <v>Low Risk</v>
      </c>
      <c r="X4123" s="3" t="str">
        <f t="shared" si="448"/>
        <v>55+</v>
      </c>
      <c r="Y4123" s="3" t="str">
        <f t="shared" si="449"/>
        <v>Middle Income</v>
      </c>
      <c r="Z4123" s="3" t="str">
        <f t="shared" si="450"/>
        <v>Excellent</v>
      </c>
      <c r="AA4123" s="27">
        <f t="shared" si="451"/>
        <v>0.15862744499071743</v>
      </c>
      <c r="AB4123" s="3" t="str">
        <f t="shared" si="452"/>
        <v>Medium</v>
      </c>
      <c r="AC4123" s="3" t="str">
        <f t="shared" si="453"/>
        <v>Medium</v>
      </c>
      <c r="AD4123" s="3" t="str">
        <f t="shared" si="454"/>
        <v>No</v>
      </c>
    </row>
    <row r="4124" spans="1:30" ht="15" customHeight="1" x14ac:dyDescent="0.3">
      <c r="A4124" s="3" t="s">
        <v>4145</v>
      </c>
      <c r="B4124" s="3">
        <v>37</v>
      </c>
      <c r="C4124" s="3" t="s">
        <v>31</v>
      </c>
      <c r="D4124" s="3" t="s">
        <v>33</v>
      </c>
      <c r="E4124" s="3">
        <v>52041.4735675669</v>
      </c>
      <c r="F4124" s="3">
        <v>189</v>
      </c>
      <c r="G4124" s="3">
        <v>572.37009025166503</v>
      </c>
      <c r="H4124" s="3">
        <v>7</v>
      </c>
      <c r="I4124" s="3">
        <v>977.956486329222</v>
      </c>
      <c r="J4124" s="3">
        <v>49</v>
      </c>
      <c r="K4124" s="3">
        <v>390.70618665311201</v>
      </c>
      <c r="L4124" s="3">
        <v>40</v>
      </c>
      <c r="M4124" s="3">
        <v>19</v>
      </c>
      <c r="N4124" s="3">
        <v>3</v>
      </c>
      <c r="O4124" s="3">
        <v>467</v>
      </c>
      <c r="P4124" s="3">
        <v>2</v>
      </c>
      <c r="Q4124" s="3">
        <v>29049.120135938701</v>
      </c>
      <c r="R4124" s="3">
        <v>3</v>
      </c>
      <c r="S4124" s="3">
        <v>0</v>
      </c>
      <c r="T4124" s="3">
        <v>0</v>
      </c>
      <c r="U4124" s="3">
        <v>500</v>
      </c>
      <c r="V4124" s="3">
        <v>1</v>
      </c>
      <c r="W4124" s="3" t="str">
        <f>IF(Bank_data3[[#This Row],[credit_risk]]=1,"High Risk","Low Risk")</f>
        <v>High Risk</v>
      </c>
      <c r="X4124" s="3" t="str">
        <f t="shared" si="448"/>
        <v>35-44</v>
      </c>
      <c r="Y4124" s="3" t="str">
        <f t="shared" si="449"/>
        <v>Middle Income</v>
      </c>
      <c r="Z4124" s="3" t="str">
        <f t="shared" si="450"/>
        <v>Poor</v>
      </c>
      <c r="AA4124" s="27">
        <f t="shared" si="451"/>
        <v>0.55819172949096874</v>
      </c>
      <c r="AB4124" s="3" t="str">
        <f t="shared" si="452"/>
        <v>Low</v>
      </c>
      <c r="AC4124" s="3" t="str">
        <f t="shared" si="453"/>
        <v>High</v>
      </c>
      <c r="AD4124" s="3" t="str">
        <f t="shared" si="454"/>
        <v>No</v>
      </c>
    </row>
    <row r="4125" spans="1:30" ht="15" customHeight="1" x14ac:dyDescent="0.3">
      <c r="A4125" s="3" t="s">
        <v>4146</v>
      </c>
      <c r="B4125" s="3">
        <v>33</v>
      </c>
      <c r="C4125" s="3" t="s">
        <v>28</v>
      </c>
      <c r="D4125" s="3" t="s">
        <v>26</v>
      </c>
      <c r="E4125" s="3">
        <v>50752.748262116103</v>
      </c>
      <c r="F4125" s="3">
        <v>116</v>
      </c>
      <c r="G4125" s="3">
        <v>1000.00785202919</v>
      </c>
      <c r="H4125" s="3">
        <v>11</v>
      </c>
      <c r="I4125" s="3">
        <v>972.90058355605595</v>
      </c>
      <c r="J4125" s="3">
        <v>21</v>
      </c>
      <c r="K4125" s="3">
        <v>800.25577568354095</v>
      </c>
      <c r="L4125" s="3">
        <v>27</v>
      </c>
      <c r="M4125" s="3">
        <v>4</v>
      </c>
      <c r="N4125" s="3">
        <v>8</v>
      </c>
      <c r="O4125" s="3">
        <v>729</v>
      </c>
      <c r="P4125" s="3">
        <v>3</v>
      </c>
      <c r="Q4125" s="3">
        <v>15913.458693930699</v>
      </c>
      <c r="R4125" s="3">
        <v>6</v>
      </c>
      <c r="S4125" s="3">
        <v>0</v>
      </c>
      <c r="T4125" s="3">
        <v>1</v>
      </c>
      <c r="U4125" s="3">
        <v>7231.8510527296503</v>
      </c>
      <c r="V4125" s="3">
        <v>1</v>
      </c>
      <c r="W4125" s="3" t="str">
        <f>IF(Bank_data3[[#This Row],[credit_risk]]=1,"High Risk","Low Risk")</f>
        <v>High Risk</v>
      </c>
      <c r="X4125" s="3" t="str">
        <f t="shared" si="448"/>
        <v>25-34</v>
      </c>
      <c r="Y4125" s="3" t="str">
        <f t="shared" si="449"/>
        <v>Middle Income</v>
      </c>
      <c r="Z4125" s="3" t="str">
        <f t="shared" si="450"/>
        <v>Good</v>
      </c>
      <c r="AA4125" s="27">
        <f t="shared" si="451"/>
        <v>0.3135487089633951</v>
      </c>
      <c r="AB4125" s="3" t="str">
        <f t="shared" si="452"/>
        <v>Medium</v>
      </c>
      <c r="AC4125" s="3" t="str">
        <f t="shared" si="453"/>
        <v>Medium</v>
      </c>
      <c r="AD4125" s="3" t="str">
        <f t="shared" si="454"/>
        <v>No</v>
      </c>
    </row>
    <row r="4126" spans="1:30" ht="15" customHeight="1" x14ac:dyDescent="0.3">
      <c r="A4126" s="3" t="s">
        <v>4147</v>
      </c>
      <c r="B4126" s="3">
        <v>54</v>
      </c>
      <c r="C4126" s="3" t="s">
        <v>31</v>
      </c>
      <c r="D4126" s="3" t="s">
        <v>33</v>
      </c>
      <c r="E4126" s="3">
        <v>37456.411739841496</v>
      </c>
      <c r="F4126" s="3">
        <v>54</v>
      </c>
      <c r="G4126" s="3">
        <v>1474.24119525469</v>
      </c>
      <c r="H4126" s="3">
        <v>7</v>
      </c>
      <c r="I4126" s="3">
        <v>502.51168416399503</v>
      </c>
      <c r="J4126" s="3">
        <v>2</v>
      </c>
      <c r="K4126" s="3">
        <v>1070.1829241461301</v>
      </c>
      <c r="L4126" s="3">
        <v>61</v>
      </c>
      <c r="M4126" s="3">
        <v>15</v>
      </c>
      <c r="N4126" s="3">
        <v>8</v>
      </c>
      <c r="O4126" s="3">
        <v>657</v>
      </c>
      <c r="P4126" s="3">
        <v>2</v>
      </c>
      <c r="Q4126" s="3">
        <v>12845.874550459001</v>
      </c>
      <c r="R4126" s="3">
        <v>5</v>
      </c>
      <c r="S4126" s="3">
        <v>0</v>
      </c>
      <c r="T4126" s="3">
        <v>0</v>
      </c>
      <c r="U4126" s="3">
        <v>10913.3053410516</v>
      </c>
      <c r="V4126" s="3">
        <v>1</v>
      </c>
      <c r="W4126" s="3" t="str">
        <f>IF(Bank_data3[[#This Row],[credit_risk]]=1,"High Risk","Low Risk")</f>
        <v>High Risk</v>
      </c>
      <c r="X4126" s="3" t="str">
        <f t="shared" si="448"/>
        <v>45-54</v>
      </c>
      <c r="Y4126" s="3" t="str">
        <f t="shared" si="449"/>
        <v>Low Income</v>
      </c>
      <c r="Z4126" s="3" t="str">
        <f t="shared" si="450"/>
        <v>Fair</v>
      </c>
      <c r="AA4126" s="27">
        <f t="shared" si="451"/>
        <v>0.34295528999632252</v>
      </c>
      <c r="AB4126" s="3" t="str">
        <f t="shared" si="452"/>
        <v>Medium</v>
      </c>
      <c r="AC4126" s="3" t="str">
        <f t="shared" si="453"/>
        <v>High</v>
      </c>
      <c r="AD4126" s="3" t="str">
        <f t="shared" si="454"/>
        <v>No</v>
      </c>
    </row>
    <row r="4127" spans="1:30" ht="15" customHeight="1" x14ac:dyDescent="0.3">
      <c r="A4127" s="3" t="s">
        <v>4148</v>
      </c>
      <c r="B4127" s="3">
        <v>63</v>
      </c>
      <c r="C4127" s="3" t="s">
        <v>31</v>
      </c>
      <c r="D4127" s="3" t="s">
        <v>26</v>
      </c>
      <c r="E4127" s="3">
        <v>70263.623282577799</v>
      </c>
      <c r="F4127" s="3">
        <v>234</v>
      </c>
      <c r="G4127" s="3">
        <v>900.36300900220294</v>
      </c>
      <c r="H4127" s="3">
        <v>10</v>
      </c>
      <c r="I4127" s="3">
        <v>666.31529936508502</v>
      </c>
      <c r="J4127" s="3">
        <v>22</v>
      </c>
      <c r="K4127" s="3">
        <v>483.53610829552201</v>
      </c>
      <c r="L4127" s="3">
        <v>14</v>
      </c>
      <c r="M4127" s="3">
        <v>10</v>
      </c>
      <c r="N4127" s="3">
        <v>4</v>
      </c>
      <c r="O4127" s="3">
        <v>413</v>
      </c>
      <c r="P4127" s="3">
        <v>3</v>
      </c>
      <c r="Q4127" s="3">
        <v>19784.404801329802</v>
      </c>
      <c r="R4127" s="3">
        <v>5</v>
      </c>
      <c r="S4127" s="3">
        <v>0</v>
      </c>
      <c r="T4127" s="3">
        <v>0</v>
      </c>
      <c r="U4127" s="3">
        <v>9400.1253374135104</v>
      </c>
      <c r="V4127" s="3">
        <v>1</v>
      </c>
      <c r="W4127" s="3" t="str">
        <f>IF(Bank_data3[[#This Row],[credit_risk]]=1,"High Risk","Low Risk")</f>
        <v>High Risk</v>
      </c>
      <c r="X4127" s="3" t="str">
        <f t="shared" si="448"/>
        <v>55+</v>
      </c>
      <c r="Y4127" s="3" t="str">
        <f t="shared" si="449"/>
        <v>Middle Income</v>
      </c>
      <c r="Z4127" s="3" t="str">
        <f t="shared" si="450"/>
        <v>Poor</v>
      </c>
      <c r="AA4127" s="27">
        <f t="shared" si="451"/>
        <v>0.2815739336664046</v>
      </c>
      <c r="AB4127" s="3" t="str">
        <f t="shared" si="452"/>
        <v>Low</v>
      </c>
      <c r="AC4127" s="3" t="str">
        <f t="shared" si="453"/>
        <v>Medium</v>
      </c>
      <c r="AD4127" s="3" t="str">
        <f t="shared" si="454"/>
        <v>No</v>
      </c>
    </row>
    <row r="4128" spans="1:30" ht="15" customHeight="1" x14ac:dyDescent="0.3">
      <c r="A4128" s="3" t="s">
        <v>4149</v>
      </c>
      <c r="B4128" s="3">
        <v>60</v>
      </c>
      <c r="C4128" s="3" t="s">
        <v>28</v>
      </c>
      <c r="D4128" s="3" t="s">
        <v>33</v>
      </c>
      <c r="E4128" s="3">
        <v>52214.914158058004</v>
      </c>
      <c r="F4128" s="3">
        <v>21</v>
      </c>
      <c r="G4128" s="3">
        <v>175.94710839211101</v>
      </c>
      <c r="H4128" s="3">
        <v>7</v>
      </c>
      <c r="I4128" s="3">
        <v>1062.78358359806</v>
      </c>
      <c r="J4128" s="3">
        <v>3</v>
      </c>
      <c r="K4128" s="3">
        <v>589.42138218840705</v>
      </c>
      <c r="L4128" s="3">
        <v>61</v>
      </c>
      <c r="M4128" s="3">
        <v>10</v>
      </c>
      <c r="N4128" s="3">
        <v>8</v>
      </c>
      <c r="O4128" s="3">
        <v>831</v>
      </c>
      <c r="P4128" s="3">
        <v>0</v>
      </c>
      <c r="Q4128" s="3">
        <v>18012.143515727799</v>
      </c>
      <c r="R4128" s="3">
        <v>6</v>
      </c>
      <c r="S4128" s="3">
        <v>0</v>
      </c>
      <c r="T4128" s="3">
        <v>0</v>
      </c>
      <c r="U4128" s="3">
        <v>5496.8467188193299</v>
      </c>
      <c r="V4128" s="3">
        <v>1</v>
      </c>
      <c r="W4128" s="3" t="str">
        <f>IF(Bank_data3[[#This Row],[credit_risk]]=1,"High Risk","Low Risk")</f>
        <v>High Risk</v>
      </c>
      <c r="X4128" s="3" t="str">
        <f t="shared" si="448"/>
        <v>55+</v>
      </c>
      <c r="Y4128" s="3" t="str">
        <f t="shared" si="449"/>
        <v>Middle Income</v>
      </c>
      <c r="Z4128" s="3" t="str">
        <f t="shared" si="450"/>
        <v>Excellent</v>
      </c>
      <c r="AA4128" s="27">
        <f t="shared" si="451"/>
        <v>0.34496166097685899</v>
      </c>
      <c r="AB4128" s="3" t="str">
        <f t="shared" si="452"/>
        <v>Low</v>
      </c>
      <c r="AC4128" s="3" t="str">
        <f t="shared" si="453"/>
        <v>High</v>
      </c>
      <c r="AD4128" s="3" t="str">
        <f t="shared" si="454"/>
        <v>No</v>
      </c>
    </row>
    <row r="4129" spans="1:30" ht="15" customHeight="1" x14ac:dyDescent="0.3">
      <c r="A4129" s="3" t="s">
        <v>4150</v>
      </c>
      <c r="B4129" s="3">
        <v>26</v>
      </c>
      <c r="C4129" s="3" t="s">
        <v>28</v>
      </c>
      <c r="D4129" s="3" t="s">
        <v>33</v>
      </c>
      <c r="E4129" s="3">
        <v>45942.023706494001</v>
      </c>
      <c r="F4129" s="3">
        <v>142</v>
      </c>
      <c r="G4129" s="3">
        <v>10</v>
      </c>
      <c r="H4129" s="3">
        <v>0</v>
      </c>
      <c r="I4129" s="3">
        <v>626.46221710899204</v>
      </c>
      <c r="J4129" s="3">
        <v>45</v>
      </c>
      <c r="K4129" s="3">
        <v>203.59625084244499</v>
      </c>
      <c r="L4129" s="3">
        <v>9</v>
      </c>
      <c r="M4129" s="3">
        <v>2</v>
      </c>
      <c r="N4129" s="3">
        <v>1</v>
      </c>
      <c r="O4129" s="3">
        <v>899</v>
      </c>
      <c r="P4129" s="3">
        <v>3</v>
      </c>
      <c r="Q4129" s="3">
        <v>13100.279088244401</v>
      </c>
      <c r="R4129" s="3">
        <v>5</v>
      </c>
      <c r="S4129" s="3">
        <v>0</v>
      </c>
      <c r="T4129" s="3">
        <v>0</v>
      </c>
      <c r="U4129" s="3">
        <v>500</v>
      </c>
      <c r="V4129" s="3">
        <v>1</v>
      </c>
      <c r="W4129" s="3" t="str">
        <f>IF(Bank_data3[[#This Row],[credit_risk]]=1,"High Risk","Low Risk")</f>
        <v>High Risk</v>
      </c>
      <c r="X4129" s="3" t="str">
        <f t="shared" si="448"/>
        <v>25-34</v>
      </c>
      <c r="Y4129" s="3" t="str">
        <f t="shared" si="449"/>
        <v>Low Income</v>
      </c>
      <c r="Z4129" s="3" t="str">
        <f t="shared" si="450"/>
        <v>Excellent</v>
      </c>
      <c r="AA4129" s="27">
        <f t="shared" si="451"/>
        <v>0.28514806339261561</v>
      </c>
      <c r="AB4129" s="3" t="str">
        <f t="shared" si="452"/>
        <v>Low</v>
      </c>
      <c r="AC4129" s="3" t="str">
        <f t="shared" si="453"/>
        <v>Low</v>
      </c>
      <c r="AD4129" s="3" t="str">
        <f t="shared" si="454"/>
        <v>No</v>
      </c>
    </row>
    <row r="4130" spans="1:30" ht="15" customHeight="1" x14ac:dyDescent="0.3">
      <c r="A4130" s="3" t="s">
        <v>4151</v>
      </c>
      <c r="B4130" s="3">
        <v>60</v>
      </c>
      <c r="C4130" s="3" t="s">
        <v>31</v>
      </c>
      <c r="D4130" s="3" t="s">
        <v>26</v>
      </c>
      <c r="E4130" s="3">
        <v>43708.8762147421</v>
      </c>
      <c r="F4130" s="3">
        <v>94</v>
      </c>
      <c r="G4130" s="3">
        <v>2311.1260913801102</v>
      </c>
      <c r="H4130" s="3">
        <v>10</v>
      </c>
      <c r="I4130" s="3">
        <v>1141.42484574181</v>
      </c>
      <c r="J4130" s="3">
        <v>23</v>
      </c>
      <c r="K4130" s="3">
        <v>430.79792079513999</v>
      </c>
      <c r="L4130" s="3">
        <v>28</v>
      </c>
      <c r="M4130" s="3">
        <v>18</v>
      </c>
      <c r="N4130" s="3">
        <v>4</v>
      </c>
      <c r="O4130" s="3">
        <v>804</v>
      </c>
      <c r="P4130" s="3">
        <v>0</v>
      </c>
      <c r="Q4130" s="3">
        <v>30275.513715507499</v>
      </c>
      <c r="R4130" s="3">
        <v>2</v>
      </c>
      <c r="S4130" s="3">
        <v>0</v>
      </c>
      <c r="T4130" s="3">
        <v>0</v>
      </c>
      <c r="U4130" s="3">
        <v>8850.1395957554305</v>
      </c>
      <c r="V4130" s="3">
        <v>0</v>
      </c>
      <c r="W4130" s="3" t="str">
        <f>IF(Bank_data3[[#This Row],[credit_risk]]=1,"High Risk","Low Risk")</f>
        <v>Low Risk</v>
      </c>
      <c r="X4130" s="3" t="str">
        <f t="shared" si="448"/>
        <v>55+</v>
      </c>
      <c r="Y4130" s="3" t="str">
        <f t="shared" si="449"/>
        <v>Low Income</v>
      </c>
      <c r="Z4130" s="3" t="str">
        <f t="shared" si="450"/>
        <v>Excellent</v>
      </c>
      <c r="AA4130" s="27">
        <f t="shared" si="451"/>
        <v>0.69266282589292916</v>
      </c>
      <c r="AB4130" s="3" t="str">
        <f t="shared" si="452"/>
        <v>Medium</v>
      </c>
      <c r="AC4130" s="3" t="str">
        <f t="shared" si="453"/>
        <v>Medium</v>
      </c>
      <c r="AD4130" s="3" t="str">
        <f t="shared" si="454"/>
        <v>No</v>
      </c>
    </row>
    <row r="4131" spans="1:30" ht="15" customHeight="1" x14ac:dyDescent="0.3">
      <c r="A4131" s="3" t="s">
        <v>4152</v>
      </c>
      <c r="B4131" s="3">
        <v>32</v>
      </c>
      <c r="C4131" s="3" t="s">
        <v>23</v>
      </c>
      <c r="D4131" s="3" t="s">
        <v>26</v>
      </c>
      <c r="E4131" s="3">
        <v>68482.860720566998</v>
      </c>
      <c r="F4131" s="3">
        <v>141</v>
      </c>
      <c r="G4131" s="3">
        <v>1808.2662727776401</v>
      </c>
      <c r="H4131" s="3">
        <v>6</v>
      </c>
      <c r="I4131" s="3">
        <v>1256.74035429742</v>
      </c>
      <c r="J4131" s="3">
        <v>13</v>
      </c>
      <c r="K4131" s="3">
        <v>774.435405323297</v>
      </c>
      <c r="L4131" s="3">
        <v>30</v>
      </c>
      <c r="M4131" s="3">
        <v>9</v>
      </c>
      <c r="N4131" s="3">
        <v>6</v>
      </c>
      <c r="O4131" s="3">
        <v>625</v>
      </c>
      <c r="P4131" s="3">
        <v>1</v>
      </c>
      <c r="Q4131" s="3">
        <v>18935.289031015302</v>
      </c>
      <c r="R4131" s="3">
        <v>2</v>
      </c>
      <c r="S4131" s="3">
        <v>0</v>
      </c>
      <c r="T4131" s="3">
        <v>0</v>
      </c>
      <c r="U4131" s="3">
        <v>9475.1294870493693</v>
      </c>
      <c r="V4131" s="3">
        <v>0</v>
      </c>
      <c r="W4131" s="3" t="str">
        <f>IF(Bank_data3[[#This Row],[credit_risk]]=1,"High Risk","Low Risk")</f>
        <v>Low Risk</v>
      </c>
      <c r="X4131" s="3" t="str">
        <f t="shared" si="448"/>
        <v>25-34</v>
      </c>
      <c r="Y4131" s="3" t="str">
        <f t="shared" si="449"/>
        <v>Middle Income</v>
      </c>
      <c r="Z4131" s="3" t="str">
        <f t="shared" si="450"/>
        <v>Fair</v>
      </c>
      <c r="AA4131" s="27">
        <f t="shared" si="451"/>
        <v>0.2764967589230482</v>
      </c>
      <c r="AB4131" s="3" t="str">
        <f t="shared" si="452"/>
        <v>Medium</v>
      </c>
      <c r="AC4131" s="3" t="str">
        <f t="shared" si="453"/>
        <v>High</v>
      </c>
      <c r="AD4131" s="3" t="str">
        <f t="shared" si="454"/>
        <v>No</v>
      </c>
    </row>
    <row r="4132" spans="1:30" ht="15" customHeight="1" x14ac:dyDescent="0.3">
      <c r="A4132" s="3" t="s">
        <v>4153</v>
      </c>
      <c r="B4132" s="3">
        <v>37</v>
      </c>
      <c r="C4132" s="3" t="s">
        <v>28</v>
      </c>
      <c r="D4132" s="3" t="s">
        <v>24</v>
      </c>
      <c r="E4132" s="3">
        <v>45278.175266615697</v>
      </c>
      <c r="F4132" s="3">
        <v>50</v>
      </c>
      <c r="G4132" s="3">
        <v>1720.52680670824</v>
      </c>
      <c r="H4132" s="3">
        <v>1</v>
      </c>
      <c r="I4132" s="3">
        <v>1200.28514469317</v>
      </c>
      <c r="J4132" s="3">
        <v>48</v>
      </c>
      <c r="K4132" s="3">
        <v>576.97833683646195</v>
      </c>
      <c r="L4132" s="3">
        <v>62</v>
      </c>
      <c r="M4132" s="3">
        <v>1</v>
      </c>
      <c r="N4132" s="3">
        <v>7</v>
      </c>
      <c r="O4132" s="3">
        <v>596</v>
      </c>
      <c r="P4132" s="3">
        <v>3</v>
      </c>
      <c r="Q4132" s="3">
        <v>5317.7952654261799</v>
      </c>
      <c r="R4132" s="3">
        <v>0</v>
      </c>
      <c r="S4132" s="3">
        <v>0</v>
      </c>
      <c r="T4132" s="3">
        <v>0</v>
      </c>
      <c r="U4132" s="3">
        <v>14591.168285337</v>
      </c>
      <c r="V4132" s="3">
        <v>0</v>
      </c>
      <c r="W4132" s="3" t="str">
        <f>IF(Bank_data3[[#This Row],[credit_risk]]=1,"High Risk","Low Risk")</f>
        <v>Low Risk</v>
      </c>
      <c r="X4132" s="3" t="str">
        <f t="shared" si="448"/>
        <v>35-44</v>
      </c>
      <c r="Y4132" s="3" t="str">
        <f t="shared" si="449"/>
        <v>Low Income</v>
      </c>
      <c r="Z4132" s="3" t="str">
        <f t="shared" si="450"/>
        <v>Fair</v>
      </c>
      <c r="AA4132" s="27">
        <f t="shared" si="451"/>
        <v>0.1174472079343505</v>
      </c>
      <c r="AB4132" s="3" t="str">
        <f t="shared" si="452"/>
        <v>Medium</v>
      </c>
      <c r="AC4132" s="3" t="str">
        <f t="shared" si="453"/>
        <v>High</v>
      </c>
      <c r="AD4132" s="3" t="str">
        <f t="shared" si="454"/>
        <v>No</v>
      </c>
    </row>
    <row r="4133" spans="1:30" ht="15" customHeight="1" x14ac:dyDescent="0.3">
      <c r="A4133" s="3" t="s">
        <v>4154</v>
      </c>
      <c r="B4133" s="3">
        <v>56</v>
      </c>
      <c r="C4133" s="3" t="s">
        <v>31</v>
      </c>
      <c r="D4133" s="3" t="s">
        <v>26</v>
      </c>
      <c r="E4133" s="3">
        <v>68529.157126435806</v>
      </c>
      <c r="F4133" s="3">
        <v>103</v>
      </c>
      <c r="G4133" s="3">
        <v>1634.68554742332</v>
      </c>
      <c r="H4133" s="3">
        <v>10</v>
      </c>
      <c r="I4133" s="3">
        <v>1492.9316111093101</v>
      </c>
      <c r="J4133" s="3">
        <v>40</v>
      </c>
      <c r="K4133" s="3">
        <v>933.73061106963803</v>
      </c>
      <c r="L4133" s="3">
        <v>17</v>
      </c>
      <c r="M4133" s="3">
        <v>16</v>
      </c>
      <c r="N4133" s="3">
        <v>4</v>
      </c>
      <c r="O4133" s="3">
        <v>667</v>
      </c>
      <c r="P4133" s="3">
        <v>2</v>
      </c>
      <c r="Q4133" s="3">
        <v>9997.2330144421394</v>
      </c>
      <c r="R4133" s="3">
        <v>6</v>
      </c>
      <c r="S4133" s="3">
        <v>0</v>
      </c>
      <c r="T4133" s="3">
        <v>0</v>
      </c>
      <c r="U4133" s="3">
        <v>10911.1711625442</v>
      </c>
      <c r="V4133" s="3">
        <v>1</v>
      </c>
      <c r="W4133" s="3" t="str">
        <f>IF(Bank_data3[[#This Row],[credit_risk]]=1,"High Risk","Low Risk")</f>
        <v>High Risk</v>
      </c>
      <c r="X4133" s="3" t="str">
        <f t="shared" si="448"/>
        <v>55+</v>
      </c>
      <c r="Y4133" s="3" t="str">
        <f t="shared" si="449"/>
        <v>Middle Income</v>
      </c>
      <c r="Z4133" s="3" t="str">
        <f t="shared" si="450"/>
        <v>Fair</v>
      </c>
      <c r="AA4133" s="27">
        <f t="shared" si="451"/>
        <v>0.14588291223248689</v>
      </c>
      <c r="AB4133" s="3" t="str">
        <f t="shared" si="452"/>
        <v>Medium</v>
      </c>
      <c r="AC4133" s="3" t="str">
        <f t="shared" si="453"/>
        <v>Medium</v>
      </c>
      <c r="AD4133" s="3" t="str">
        <f t="shared" si="454"/>
        <v>No</v>
      </c>
    </row>
    <row r="4134" spans="1:30" ht="15" customHeight="1" x14ac:dyDescent="0.3">
      <c r="A4134" s="3" t="s">
        <v>4155</v>
      </c>
      <c r="B4134" s="3">
        <v>32</v>
      </c>
      <c r="C4134" s="3" t="s">
        <v>31</v>
      </c>
      <c r="D4134" s="3" t="s">
        <v>33</v>
      </c>
      <c r="E4134" s="3">
        <v>41511.655339582401</v>
      </c>
      <c r="F4134" s="3">
        <v>222</v>
      </c>
      <c r="G4134" s="3">
        <v>1062.0520249347001</v>
      </c>
      <c r="H4134" s="3">
        <v>9</v>
      </c>
      <c r="I4134" s="3">
        <v>768.24370119811101</v>
      </c>
      <c r="J4134" s="3">
        <v>2</v>
      </c>
      <c r="K4134" s="3">
        <v>150.87810995274401</v>
      </c>
      <c r="L4134" s="3">
        <v>6</v>
      </c>
      <c r="M4134" s="3">
        <v>2</v>
      </c>
      <c r="N4134" s="3">
        <v>8</v>
      </c>
      <c r="O4134" s="3">
        <v>694</v>
      </c>
      <c r="P4134" s="3">
        <v>4</v>
      </c>
      <c r="Q4134" s="3">
        <v>1256.2702887952901</v>
      </c>
      <c r="R4134" s="3">
        <v>3</v>
      </c>
      <c r="S4134" s="3">
        <v>0</v>
      </c>
      <c r="T4134" s="3">
        <v>0</v>
      </c>
      <c r="U4134" s="3">
        <v>8897.6607491356008</v>
      </c>
      <c r="V4134" s="3">
        <v>0</v>
      </c>
      <c r="W4134" s="3" t="str">
        <f>IF(Bank_data3[[#This Row],[credit_risk]]=1,"High Risk","Low Risk")</f>
        <v>Low Risk</v>
      </c>
      <c r="X4134" s="3" t="str">
        <f t="shared" si="448"/>
        <v>25-34</v>
      </c>
      <c r="Y4134" s="3" t="str">
        <f t="shared" si="449"/>
        <v>Low Income</v>
      </c>
      <c r="Z4134" s="3" t="str">
        <f t="shared" si="450"/>
        <v>Good</v>
      </c>
      <c r="AA4134" s="27">
        <f t="shared" si="451"/>
        <v>3.0263073792612769E-2</v>
      </c>
      <c r="AB4134" s="3" t="str">
        <f t="shared" si="452"/>
        <v>Medium</v>
      </c>
      <c r="AC4134" s="3" t="str">
        <f t="shared" si="453"/>
        <v>Low</v>
      </c>
      <c r="AD4134" s="3" t="str">
        <f t="shared" si="454"/>
        <v>No</v>
      </c>
    </row>
    <row r="4135" spans="1:30" ht="15" customHeight="1" x14ac:dyDescent="0.3">
      <c r="A4135" s="3" t="s">
        <v>4156</v>
      </c>
      <c r="B4135" s="3">
        <v>55</v>
      </c>
      <c r="C4135" s="3" t="s">
        <v>23</v>
      </c>
      <c r="D4135" s="3" t="s">
        <v>33</v>
      </c>
      <c r="E4135" s="3">
        <v>63001.498708089297</v>
      </c>
      <c r="F4135" s="3">
        <v>101</v>
      </c>
      <c r="G4135" s="3">
        <v>2135.4669544531298</v>
      </c>
      <c r="H4135" s="3">
        <v>3</v>
      </c>
      <c r="I4135" s="3">
        <v>862.02037588917199</v>
      </c>
      <c r="J4135" s="3">
        <v>46</v>
      </c>
      <c r="K4135" s="3">
        <v>140.47459419718101</v>
      </c>
      <c r="L4135" s="3">
        <v>26</v>
      </c>
      <c r="M4135" s="3">
        <v>2</v>
      </c>
      <c r="N4135" s="3">
        <v>2</v>
      </c>
      <c r="O4135" s="3">
        <v>329</v>
      </c>
      <c r="P4135" s="3">
        <v>2</v>
      </c>
      <c r="Q4135" s="3">
        <v>3213.3189359159901</v>
      </c>
      <c r="R4135" s="3">
        <v>0</v>
      </c>
      <c r="S4135" s="3">
        <v>0</v>
      </c>
      <c r="T4135" s="3">
        <v>1</v>
      </c>
      <c r="U4135" s="3">
        <v>8573.95401948156</v>
      </c>
      <c r="V4135" s="3">
        <v>1</v>
      </c>
      <c r="W4135" s="3" t="str">
        <f>IF(Bank_data3[[#This Row],[credit_risk]]=1,"High Risk","Low Risk")</f>
        <v>High Risk</v>
      </c>
      <c r="X4135" s="3" t="str">
        <f t="shared" si="448"/>
        <v>55+</v>
      </c>
      <c r="Y4135" s="3" t="str">
        <f t="shared" si="449"/>
        <v>Middle Income</v>
      </c>
      <c r="Z4135" s="3" t="str">
        <f t="shared" si="450"/>
        <v>Poor</v>
      </c>
      <c r="AA4135" s="27">
        <f t="shared" si="451"/>
        <v>5.1003849143407838E-2</v>
      </c>
      <c r="AB4135" s="3" t="str">
        <f t="shared" si="452"/>
        <v>Medium</v>
      </c>
      <c r="AC4135" s="3" t="str">
        <f t="shared" si="453"/>
        <v>Medium</v>
      </c>
      <c r="AD4135" s="3" t="str">
        <f t="shared" si="454"/>
        <v>No</v>
      </c>
    </row>
    <row r="4136" spans="1:30" ht="15" customHeight="1" x14ac:dyDescent="0.3">
      <c r="A4136" s="3" t="s">
        <v>4157</v>
      </c>
      <c r="B4136" s="3">
        <v>50</v>
      </c>
      <c r="C4136" s="3" t="s">
        <v>23</v>
      </c>
      <c r="D4136" s="3" t="s">
        <v>26</v>
      </c>
      <c r="E4136" s="3">
        <v>53727.731246162497</v>
      </c>
      <c r="F4136" s="3">
        <v>238</v>
      </c>
      <c r="G4136" s="3">
        <v>108.578176631506</v>
      </c>
      <c r="H4136" s="3">
        <v>4</v>
      </c>
      <c r="I4136" s="3">
        <v>912.23206671692401</v>
      </c>
      <c r="J4136" s="3">
        <v>20</v>
      </c>
      <c r="K4136" s="3">
        <v>328.83059762967002</v>
      </c>
      <c r="L4136" s="3">
        <v>8</v>
      </c>
      <c r="M4136" s="3">
        <v>7</v>
      </c>
      <c r="N4136" s="3">
        <v>7</v>
      </c>
      <c r="O4136" s="3">
        <v>686</v>
      </c>
      <c r="P4136" s="3">
        <v>5</v>
      </c>
      <c r="Q4136" s="3">
        <v>29900.436812031101</v>
      </c>
      <c r="R4136" s="3">
        <v>4</v>
      </c>
      <c r="S4136" s="3">
        <v>0</v>
      </c>
      <c r="T4136" s="3">
        <v>0</v>
      </c>
      <c r="U4136" s="3">
        <v>8780.7959697772203</v>
      </c>
      <c r="V4136" s="3">
        <v>1</v>
      </c>
      <c r="W4136" s="3" t="str">
        <f>IF(Bank_data3[[#This Row],[credit_risk]]=1,"High Risk","Low Risk")</f>
        <v>High Risk</v>
      </c>
      <c r="X4136" s="3" t="str">
        <f t="shared" si="448"/>
        <v>45-54</v>
      </c>
      <c r="Y4136" s="3" t="str">
        <f t="shared" si="449"/>
        <v>Middle Income</v>
      </c>
      <c r="Z4136" s="3" t="str">
        <f t="shared" si="450"/>
        <v>Good</v>
      </c>
      <c r="AA4136" s="27">
        <f t="shared" si="451"/>
        <v>0.55651776314613577</v>
      </c>
      <c r="AB4136" s="3" t="str">
        <f t="shared" si="452"/>
        <v>Low</v>
      </c>
      <c r="AC4136" s="3" t="str">
        <f t="shared" si="453"/>
        <v>Low</v>
      </c>
      <c r="AD4136" s="3" t="str">
        <f t="shared" si="454"/>
        <v>No</v>
      </c>
    </row>
    <row r="4137" spans="1:30" ht="15" customHeight="1" x14ac:dyDescent="0.3">
      <c r="A4137" s="3" t="s">
        <v>4158</v>
      </c>
      <c r="B4137" s="3">
        <v>21</v>
      </c>
      <c r="C4137" s="3" t="s">
        <v>23</v>
      </c>
      <c r="D4137" s="3" t="s">
        <v>24</v>
      </c>
      <c r="E4137" s="3">
        <v>32886.410205488799</v>
      </c>
      <c r="F4137" s="3">
        <v>209</v>
      </c>
      <c r="G4137" s="3">
        <v>10</v>
      </c>
      <c r="H4137" s="3">
        <v>11</v>
      </c>
      <c r="I4137" s="3">
        <v>778.86072625324198</v>
      </c>
      <c r="J4137" s="3">
        <v>25</v>
      </c>
      <c r="K4137" s="3">
        <v>340.89720435650401</v>
      </c>
      <c r="L4137" s="3">
        <v>19</v>
      </c>
      <c r="M4137" s="3">
        <v>15</v>
      </c>
      <c r="N4137" s="3">
        <v>8</v>
      </c>
      <c r="O4137" s="3">
        <v>353</v>
      </c>
      <c r="P4137" s="3">
        <v>4</v>
      </c>
      <c r="Q4137" s="3">
        <v>20110.3638800347</v>
      </c>
      <c r="R4137" s="3">
        <v>4</v>
      </c>
      <c r="S4137" s="3">
        <v>0</v>
      </c>
      <c r="T4137" s="3">
        <v>0</v>
      </c>
      <c r="U4137" s="3">
        <v>5972.5824690185</v>
      </c>
      <c r="V4137" s="3">
        <v>1</v>
      </c>
      <c r="W4137" s="3" t="str">
        <f>IF(Bank_data3[[#This Row],[credit_risk]]=1,"High Risk","Low Risk")</f>
        <v>High Risk</v>
      </c>
      <c r="X4137" s="3" t="str">
        <f t="shared" si="448"/>
        <v>18-24</v>
      </c>
      <c r="Y4137" s="3" t="str">
        <f t="shared" si="449"/>
        <v>Low Income</v>
      </c>
      <c r="Z4137" s="3" t="str">
        <f t="shared" si="450"/>
        <v>Poor</v>
      </c>
      <c r="AA4137" s="27">
        <f t="shared" si="451"/>
        <v>0.61150985329126151</v>
      </c>
      <c r="AB4137" s="3" t="str">
        <f t="shared" si="452"/>
        <v>Low</v>
      </c>
      <c r="AC4137" s="3" t="str">
        <f t="shared" si="453"/>
        <v>Medium</v>
      </c>
      <c r="AD4137" s="3" t="str">
        <f t="shared" si="454"/>
        <v>No</v>
      </c>
    </row>
    <row r="4138" spans="1:30" ht="15" customHeight="1" x14ac:dyDescent="0.3">
      <c r="A4138" s="3" t="s">
        <v>4159</v>
      </c>
      <c r="B4138" s="3">
        <v>35</v>
      </c>
      <c r="C4138" s="3" t="s">
        <v>28</v>
      </c>
      <c r="D4138" s="3" t="s">
        <v>26</v>
      </c>
      <c r="E4138" s="3">
        <v>48434.430242718998</v>
      </c>
      <c r="F4138" s="3">
        <v>146</v>
      </c>
      <c r="G4138" s="3">
        <v>1338.68039589058</v>
      </c>
      <c r="H4138" s="3">
        <v>0</v>
      </c>
      <c r="I4138" s="3">
        <v>989.76264093557597</v>
      </c>
      <c r="J4138" s="3">
        <v>0</v>
      </c>
      <c r="K4138" s="3">
        <v>739.18673331376499</v>
      </c>
      <c r="L4138" s="3">
        <v>49</v>
      </c>
      <c r="M4138" s="3">
        <v>11</v>
      </c>
      <c r="N4138" s="3">
        <v>6</v>
      </c>
      <c r="O4138" s="3">
        <v>309</v>
      </c>
      <c r="P4138" s="3">
        <v>2</v>
      </c>
      <c r="Q4138" s="3">
        <v>1894.7689567524001</v>
      </c>
      <c r="R4138" s="3">
        <v>0</v>
      </c>
      <c r="S4138" s="3">
        <v>0</v>
      </c>
      <c r="T4138" s="3">
        <v>0</v>
      </c>
      <c r="U4138" s="3">
        <v>6091.9446642532403</v>
      </c>
      <c r="V4138" s="3">
        <v>1</v>
      </c>
      <c r="W4138" s="3" t="str">
        <f>IF(Bank_data3[[#This Row],[credit_risk]]=1,"High Risk","Low Risk")</f>
        <v>High Risk</v>
      </c>
      <c r="X4138" s="3" t="str">
        <f t="shared" si="448"/>
        <v>35-44</v>
      </c>
      <c r="Y4138" s="3" t="str">
        <f t="shared" si="449"/>
        <v>Low Income</v>
      </c>
      <c r="Z4138" s="3" t="str">
        <f t="shared" si="450"/>
        <v>Poor</v>
      </c>
      <c r="AA4138" s="27">
        <f t="shared" si="451"/>
        <v>3.9120289993237509E-2</v>
      </c>
      <c r="AB4138" s="3" t="str">
        <f t="shared" si="452"/>
        <v>Medium</v>
      </c>
      <c r="AC4138" s="3" t="str">
        <f t="shared" si="453"/>
        <v>High</v>
      </c>
      <c r="AD4138" s="3" t="str">
        <f t="shared" si="454"/>
        <v>No</v>
      </c>
    </row>
    <row r="4139" spans="1:30" ht="15" customHeight="1" x14ac:dyDescent="0.3">
      <c r="A4139" s="3" t="s">
        <v>4160</v>
      </c>
      <c r="B4139" s="3">
        <v>28</v>
      </c>
      <c r="C4139" s="3" t="s">
        <v>31</v>
      </c>
      <c r="D4139" s="3" t="s">
        <v>33</v>
      </c>
      <c r="E4139" s="3">
        <v>10569.147504779499</v>
      </c>
      <c r="F4139" s="3">
        <v>239</v>
      </c>
      <c r="G4139" s="3">
        <v>1603.75853431362</v>
      </c>
      <c r="H4139" s="3">
        <v>3</v>
      </c>
      <c r="I4139" s="3">
        <v>201.078589845804</v>
      </c>
      <c r="J4139" s="3">
        <v>29</v>
      </c>
      <c r="K4139" s="3">
        <v>397.28910614390003</v>
      </c>
      <c r="L4139" s="3">
        <v>60</v>
      </c>
      <c r="M4139" s="3">
        <v>18</v>
      </c>
      <c r="N4139" s="3">
        <v>4</v>
      </c>
      <c r="O4139" s="3">
        <v>564</v>
      </c>
      <c r="P4139" s="3">
        <v>3</v>
      </c>
      <c r="Q4139" s="3">
        <v>11966.823994816499</v>
      </c>
      <c r="R4139" s="3">
        <v>3</v>
      </c>
      <c r="S4139" s="3">
        <v>0</v>
      </c>
      <c r="T4139" s="3">
        <v>0</v>
      </c>
      <c r="U4139" s="3">
        <v>8933.0442824430993</v>
      </c>
      <c r="V4139" s="3">
        <v>1</v>
      </c>
      <c r="W4139" s="3" t="str">
        <f>IF(Bank_data3[[#This Row],[credit_risk]]=1,"High Risk","Low Risk")</f>
        <v>High Risk</v>
      </c>
      <c r="X4139" s="3" t="str">
        <f t="shared" si="448"/>
        <v>25-34</v>
      </c>
      <c r="Y4139" s="3" t="str">
        <f t="shared" si="449"/>
        <v>Low Income</v>
      </c>
      <c r="Z4139" s="3" t="str">
        <f t="shared" si="450"/>
        <v>Poor</v>
      </c>
      <c r="AA4139" s="27">
        <f t="shared" si="451"/>
        <v>1.1322411754973571</v>
      </c>
      <c r="AB4139" s="3" t="str">
        <f t="shared" si="452"/>
        <v>Medium</v>
      </c>
      <c r="AC4139" s="3" t="str">
        <f t="shared" si="453"/>
        <v>High</v>
      </c>
      <c r="AD4139" s="3" t="str">
        <f t="shared" si="454"/>
        <v>No</v>
      </c>
    </row>
    <row r="4140" spans="1:30" ht="15" customHeight="1" x14ac:dyDescent="0.3">
      <c r="A4140" s="3" t="s">
        <v>4161</v>
      </c>
      <c r="B4140" s="3">
        <v>28</v>
      </c>
      <c r="C4140" s="3" t="s">
        <v>31</v>
      </c>
      <c r="D4140" s="3" t="s">
        <v>33</v>
      </c>
      <c r="E4140" s="3">
        <v>36607.282861426698</v>
      </c>
      <c r="F4140" s="3">
        <v>201</v>
      </c>
      <c r="G4140" s="3">
        <v>792.70865987925595</v>
      </c>
      <c r="H4140" s="3">
        <v>3</v>
      </c>
      <c r="I4140" s="3">
        <v>871.71688604238204</v>
      </c>
      <c r="J4140" s="3">
        <v>3</v>
      </c>
      <c r="K4140" s="3">
        <v>205.540236505693</v>
      </c>
      <c r="L4140" s="3">
        <v>66</v>
      </c>
      <c r="M4140" s="3">
        <v>0</v>
      </c>
      <c r="N4140" s="3">
        <v>8</v>
      </c>
      <c r="O4140" s="3">
        <v>434</v>
      </c>
      <c r="P4140" s="3">
        <v>1</v>
      </c>
      <c r="Q4140" s="3">
        <v>9866.0463939499896</v>
      </c>
      <c r="R4140" s="3">
        <v>7</v>
      </c>
      <c r="S4140" s="3">
        <v>0</v>
      </c>
      <c r="T4140" s="3">
        <v>0</v>
      </c>
      <c r="U4140" s="3">
        <v>13738.6463237105</v>
      </c>
      <c r="V4140" s="3">
        <v>1</v>
      </c>
      <c r="W4140" s="3" t="str">
        <f>IF(Bank_data3[[#This Row],[credit_risk]]=1,"High Risk","Low Risk")</f>
        <v>High Risk</v>
      </c>
      <c r="X4140" s="3" t="str">
        <f t="shared" si="448"/>
        <v>25-34</v>
      </c>
      <c r="Y4140" s="3" t="str">
        <f t="shared" si="449"/>
        <v>Low Income</v>
      </c>
      <c r="Z4140" s="3" t="str">
        <f t="shared" si="450"/>
        <v>Poor</v>
      </c>
      <c r="AA4140" s="27">
        <f t="shared" si="451"/>
        <v>0.26951048050457466</v>
      </c>
      <c r="AB4140" s="3" t="str">
        <f t="shared" si="452"/>
        <v>Low</v>
      </c>
      <c r="AC4140" s="3" t="str">
        <f t="shared" si="453"/>
        <v>High</v>
      </c>
      <c r="AD4140" s="3" t="str">
        <f t="shared" si="454"/>
        <v>No</v>
      </c>
    </row>
    <row r="4141" spans="1:30" ht="15" customHeight="1" x14ac:dyDescent="0.3">
      <c r="A4141" s="3" t="s">
        <v>4162</v>
      </c>
      <c r="B4141" s="3">
        <v>57</v>
      </c>
      <c r="C4141" s="3" t="s">
        <v>31</v>
      </c>
      <c r="D4141" s="3" t="s">
        <v>24</v>
      </c>
      <c r="E4141" s="3">
        <v>21599.484705326398</v>
      </c>
      <c r="F4141" s="3">
        <v>49</v>
      </c>
      <c r="G4141" s="3">
        <v>225.336474256836</v>
      </c>
      <c r="H4141" s="3">
        <v>8</v>
      </c>
      <c r="I4141" s="3">
        <v>317.89717254098599</v>
      </c>
      <c r="J4141" s="3">
        <v>13</v>
      </c>
      <c r="K4141" s="3">
        <v>599.34133775992302</v>
      </c>
      <c r="L4141" s="3">
        <v>73</v>
      </c>
      <c r="M4141" s="3">
        <v>18</v>
      </c>
      <c r="N4141" s="3">
        <v>7</v>
      </c>
      <c r="O4141" s="3">
        <v>872</v>
      </c>
      <c r="P4141" s="3">
        <v>5</v>
      </c>
      <c r="Q4141" s="3">
        <v>27909.922599689002</v>
      </c>
      <c r="R4141" s="3">
        <v>0</v>
      </c>
      <c r="S4141" s="3">
        <v>0</v>
      </c>
      <c r="T4141" s="3">
        <v>0</v>
      </c>
      <c r="U4141" s="3">
        <v>11600.8775973916</v>
      </c>
      <c r="V4141" s="3">
        <v>0</v>
      </c>
      <c r="W4141" s="3" t="str">
        <f>IF(Bank_data3[[#This Row],[credit_risk]]=1,"High Risk","Low Risk")</f>
        <v>Low Risk</v>
      </c>
      <c r="X4141" s="3" t="str">
        <f t="shared" si="448"/>
        <v>55+</v>
      </c>
      <c r="Y4141" s="3" t="str">
        <f t="shared" si="449"/>
        <v>Low Income</v>
      </c>
      <c r="Z4141" s="3" t="str">
        <f t="shared" si="450"/>
        <v>Excellent</v>
      </c>
      <c r="AA4141" s="27">
        <f t="shared" si="451"/>
        <v>1.2921568722797567</v>
      </c>
      <c r="AB4141" s="3" t="str">
        <f t="shared" si="452"/>
        <v>Low</v>
      </c>
      <c r="AC4141" s="3" t="str">
        <f t="shared" si="453"/>
        <v>High</v>
      </c>
      <c r="AD4141" s="3" t="str">
        <f t="shared" si="454"/>
        <v>No</v>
      </c>
    </row>
    <row r="4142" spans="1:30" ht="15" customHeight="1" x14ac:dyDescent="0.3">
      <c r="A4142" s="3" t="s">
        <v>4163</v>
      </c>
      <c r="B4142" s="3">
        <v>30</v>
      </c>
      <c r="C4142" s="3" t="s">
        <v>23</v>
      </c>
      <c r="D4142" s="3" t="s">
        <v>26</v>
      </c>
      <c r="E4142" s="3">
        <v>85955.001677234104</v>
      </c>
      <c r="F4142" s="3">
        <v>69</v>
      </c>
      <c r="G4142" s="3">
        <v>1972.53215449653</v>
      </c>
      <c r="H4142" s="3">
        <v>8</v>
      </c>
      <c r="I4142" s="3">
        <v>463.08185283734798</v>
      </c>
      <c r="J4142" s="3">
        <v>17</v>
      </c>
      <c r="K4142" s="3">
        <v>307.81784484515299</v>
      </c>
      <c r="L4142" s="3">
        <v>16</v>
      </c>
      <c r="M4142" s="3">
        <v>3</v>
      </c>
      <c r="N4142" s="3">
        <v>7</v>
      </c>
      <c r="O4142" s="3">
        <v>825</v>
      </c>
      <c r="P4142" s="3">
        <v>3</v>
      </c>
      <c r="Q4142" s="3">
        <v>0</v>
      </c>
      <c r="R4142" s="3">
        <v>5</v>
      </c>
      <c r="S4142" s="3">
        <v>0</v>
      </c>
      <c r="T4142" s="3">
        <v>0</v>
      </c>
      <c r="U4142" s="3">
        <v>10330.5677942726</v>
      </c>
      <c r="V4142" s="3">
        <v>1</v>
      </c>
      <c r="W4142" s="3" t="str">
        <f>IF(Bank_data3[[#This Row],[credit_risk]]=1,"High Risk","Low Risk")</f>
        <v>High Risk</v>
      </c>
      <c r="X4142" s="3" t="str">
        <f t="shared" si="448"/>
        <v>25-34</v>
      </c>
      <c r="Y4142" s="3" t="str">
        <f t="shared" si="449"/>
        <v>Middle Income</v>
      </c>
      <c r="Z4142" s="3" t="str">
        <f t="shared" si="450"/>
        <v>Excellent</v>
      </c>
      <c r="AA4142" s="27">
        <f t="shared" si="451"/>
        <v>0</v>
      </c>
      <c r="AB4142" s="3" t="str">
        <f t="shared" si="452"/>
        <v>Medium</v>
      </c>
      <c r="AC4142" s="3" t="str">
        <f t="shared" si="453"/>
        <v>Medium</v>
      </c>
      <c r="AD4142" s="3" t="str">
        <f t="shared" si="454"/>
        <v>No</v>
      </c>
    </row>
    <row r="4143" spans="1:30" ht="15" customHeight="1" x14ac:dyDescent="0.3">
      <c r="A4143" s="3" t="s">
        <v>4164</v>
      </c>
      <c r="B4143" s="3">
        <v>41</v>
      </c>
      <c r="C4143" s="3" t="s">
        <v>31</v>
      </c>
      <c r="D4143" s="3" t="s">
        <v>33</v>
      </c>
      <c r="E4143" s="3">
        <v>21811.448911701002</v>
      </c>
      <c r="F4143" s="3">
        <v>33</v>
      </c>
      <c r="G4143" s="3">
        <v>1170.8570375141301</v>
      </c>
      <c r="H4143" s="3">
        <v>10</v>
      </c>
      <c r="I4143" s="3">
        <v>1056.5114338604701</v>
      </c>
      <c r="J4143" s="3">
        <v>11</v>
      </c>
      <c r="K4143" s="3">
        <v>226.60564487661901</v>
      </c>
      <c r="L4143" s="3">
        <v>20</v>
      </c>
      <c r="M4143" s="3">
        <v>16</v>
      </c>
      <c r="N4143" s="3">
        <v>5</v>
      </c>
      <c r="O4143" s="3">
        <v>557</v>
      </c>
      <c r="P4143" s="3">
        <v>0</v>
      </c>
      <c r="Q4143" s="3">
        <v>8191.1366548005199</v>
      </c>
      <c r="R4143" s="3">
        <v>7</v>
      </c>
      <c r="S4143" s="3">
        <v>0</v>
      </c>
      <c r="T4143" s="3">
        <v>0</v>
      </c>
      <c r="U4143" s="3">
        <v>1489.16640132012</v>
      </c>
      <c r="V4143" s="3">
        <v>1</v>
      </c>
      <c r="W4143" s="3" t="str">
        <f>IF(Bank_data3[[#This Row],[credit_risk]]=1,"High Risk","Low Risk")</f>
        <v>High Risk</v>
      </c>
      <c r="X4143" s="3" t="str">
        <f t="shared" si="448"/>
        <v>35-44</v>
      </c>
      <c r="Y4143" s="3" t="str">
        <f t="shared" si="449"/>
        <v>Low Income</v>
      </c>
      <c r="Z4143" s="3" t="str">
        <f t="shared" si="450"/>
        <v>Poor</v>
      </c>
      <c r="AA4143" s="27">
        <f t="shared" si="451"/>
        <v>0.37554298606940739</v>
      </c>
      <c r="AB4143" s="3" t="str">
        <f t="shared" si="452"/>
        <v>Medium</v>
      </c>
      <c r="AC4143" s="3" t="str">
        <f t="shared" si="453"/>
        <v>Medium</v>
      </c>
      <c r="AD4143" s="3" t="str">
        <f t="shared" si="454"/>
        <v>No</v>
      </c>
    </row>
    <row r="4144" spans="1:30" ht="15" customHeight="1" x14ac:dyDescent="0.3">
      <c r="A4144" s="3" t="s">
        <v>4165</v>
      </c>
      <c r="B4144" s="3">
        <v>52</v>
      </c>
      <c r="C4144" s="3" t="s">
        <v>28</v>
      </c>
      <c r="D4144" s="3" t="s">
        <v>33</v>
      </c>
      <c r="E4144" s="3">
        <v>96544.231289923599</v>
      </c>
      <c r="F4144" s="3">
        <v>78</v>
      </c>
      <c r="G4144" s="3">
        <v>2055.2707718349802</v>
      </c>
      <c r="H4144" s="3">
        <v>9</v>
      </c>
      <c r="I4144" s="3">
        <v>730.30931654284302</v>
      </c>
      <c r="J4144" s="3">
        <v>37</v>
      </c>
      <c r="K4144" s="3">
        <v>765.03504279760602</v>
      </c>
      <c r="L4144" s="3">
        <v>72</v>
      </c>
      <c r="M4144" s="3">
        <v>18</v>
      </c>
      <c r="N4144" s="3">
        <v>1</v>
      </c>
      <c r="O4144" s="3">
        <v>705</v>
      </c>
      <c r="P4144" s="3">
        <v>1</v>
      </c>
      <c r="Q4144" s="3">
        <v>8254.2316716207606</v>
      </c>
      <c r="R4144" s="3">
        <v>7</v>
      </c>
      <c r="S4144" s="3">
        <v>0</v>
      </c>
      <c r="T4144" s="3">
        <v>0</v>
      </c>
      <c r="U4144" s="3">
        <v>12355.324172828799</v>
      </c>
      <c r="V4144" s="3">
        <v>1</v>
      </c>
      <c r="W4144" s="3" t="str">
        <f>IF(Bank_data3[[#This Row],[credit_risk]]=1,"High Risk","Low Risk")</f>
        <v>High Risk</v>
      </c>
      <c r="X4144" s="3" t="str">
        <f t="shared" si="448"/>
        <v>45-54</v>
      </c>
      <c r="Y4144" s="3" t="str">
        <f t="shared" si="449"/>
        <v>Middle Income</v>
      </c>
      <c r="Z4144" s="3" t="str">
        <f t="shared" si="450"/>
        <v>Good</v>
      </c>
      <c r="AA4144" s="27">
        <f t="shared" si="451"/>
        <v>8.5496891542211295E-2</v>
      </c>
      <c r="AB4144" s="3" t="str">
        <f t="shared" si="452"/>
        <v>Medium</v>
      </c>
      <c r="AC4144" s="3" t="str">
        <f t="shared" si="453"/>
        <v>High</v>
      </c>
      <c r="AD4144" s="3" t="str">
        <f t="shared" si="454"/>
        <v>No</v>
      </c>
    </row>
    <row r="4145" spans="1:30" ht="15" customHeight="1" x14ac:dyDescent="0.3">
      <c r="A4145" s="3" t="s">
        <v>4166</v>
      </c>
      <c r="B4145" s="3">
        <v>55</v>
      </c>
      <c r="C4145" s="3" t="s">
        <v>23</v>
      </c>
      <c r="D4145" s="3" t="s">
        <v>33</v>
      </c>
      <c r="E4145" s="3">
        <v>59257.031588032703</v>
      </c>
      <c r="F4145" s="3">
        <v>10</v>
      </c>
      <c r="G4145" s="3">
        <v>2544.5639281734102</v>
      </c>
      <c r="H4145" s="3">
        <v>0</v>
      </c>
      <c r="I4145" s="3">
        <v>1044.16506615053</v>
      </c>
      <c r="J4145" s="3">
        <v>41</v>
      </c>
      <c r="K4145" s="3">
        <v>823.48784498849398</v>
      </c>
      <c r="L4145" s="3">
        <v>31</v>
      </c>
      <c r="M4145" s="3">
        <v>3</v>
      </c>
      <c r="N4145" s="3">
        <v>3</v>
      </c>
      <c r="O4145" s="3">
        <v>743</v>
      </c>
      <c r="P4145" s="3">
        <v>5</v>
      </c>
      <c r="Q4145" s="3">
        <v>7721.3928682719397</v>
      </c>
      <c r="R4145" s="3">
        <v>0</v>
      </c>
      <c r="S4145" s="3">
        <v>1</v>
      </c>
      <c r="T4145" s="3">
        <v>0</v>
      </c>
      <c r="U4145" s="3">
        <v>9795.7862485574205</v>
      </c>
      <c r="V4145" s="3">
        <v>1</v>
      </c>
      <c r="W4145" s="3" t="str">
        <f>IF(Bank_data3[[#This Row],[credit_risk]]=1,"High Risk","Low Risk")</f>
        <v>High Risk</v>
      </c>
      <c r="X4145" s="3" t="str">
        <f t="shared" si="448"/>
        <v>55+</v>
      </c>
      <c r="Y4145" s="3" t="str">
        <f t="shared" si="449"/>
        <v>Middle Income</v>
      </c>
      <c r="Z4145" s="3" t="str">
        <f t="shared" si="450"/>
        <v>Very Good</v>
      </c>
      <c r="AA4145" s="27">
        <f t="shared" si="451"/>
        <v>0.13030340301135365</v>
      </c>
      <c r="AB4145" s="3" t="str">
        <f t="shared" si="452"/>
        <v>Medium</v>
      </c>
      <c r="AC4145" s="3" t="str">
        <f t="shared" si="453"/>
        <v>High</v>
      </c>
      <c r="AD4145" s="3" t="str">
        <f t="shared" si="454"/>
        <v>No</v>
      </c>
    </row>
    <row r="4146" spans="1:30" ht="15" customHeight="1" x14ac:dyDescent="0.3">
      <c r="A4146" s="3" t="s">
        <v>4167</v>
      </c>
      <c r="B4146" s="3">
        <v>64</v>
      </c>
      <c r="C4146" s="3" t="s">
        <v>23</v>
      </c>
      <c r="D4146" s="3" t="s">
        <v>26</v>
      </c>
      <c r="E4146" s="3">
        <v>40660.3909768456</v>
      </c>
      <c r="F4146" s="3">
        <v>219</v>
      </c>
      <c r="G4146" s="3">
        <v>217.131873290366</v>
      </c>
      <c r="H4146" s="3">
        <v>7</v>
      </c>
      <c r="I4146" s="3">
        <v>722.728188739605</v>
      </c>
      <c r="J4146" s="3">
        <v>35</v>
      </c>
      <c r="K4146" s="3">
        <v>744.71608055760396</v>
      </c>
      <c r="L4146" s="3">
        <v>47</v>
      </c>
      <c r="M4146" s="3">
        <v>14</v>
      </c>
      <c r="N4146" s="3">
        <v>0</v>
      </c>
      <c r="O4146" s="3">
        <v>600</v>
      </c>
      <c r="P4146" s="3">
        <v>3</v>
      </c>
      <c r="Q4146" s="3">
        <v>13546.438624504601</v>
      </c>
      <c r="R4146" s="3">
        <v>3</v>
      </c>
      <c r="S4146" s="3">
        <v>0</v>
      </c>
      <c r="T4146" s="3">
        <v>0</v>
      </c>
      <c r="U4146" s="3">
        <v>19250.916622808501</v>
      </c>
      <c r="V4146" s="3">
        <v>0</v>
      </c>
      <c r="W4146" s="3" t="str">
        <f>IF(Bank_data3[[#This Row],[credit_risk]]=1,"High Risk","Low Risk")</f>
        <v>Low Risk</v>
      </c>
      <c r="X4146" s="3" t="str">
        <f t="shared" si="448"/>
        <v>55+</v>
      </c>
      <c r="Y4146" s="3" t="str">
        <f t="shared" si="449"/>
        <v>Low Income</v>
      </c>
      <c r="Z4146" s="3" t="str">
        <f t="shared" si="450"/>
        <v>Fair</v>
      </c>
      <c r="AA4146" s="27">
        <f t="shared" si="451"/>
        <v>0.3331605599222775</v>
      </c>
      <c r="AB4146" s="3" t="str">
        <f t="shared" si="452"/>
        <v>Low</v>
      </c>
      <c r="AC4146" s="3" t="str">
        <f t="shared" si="453"/>
        <v>High</v>
      </c>
      <c r="AD4146" s="3" t="str">
        <f t="shared" si="454"/>
        <v>No</v>
      </c>
    </row>
    <row r="4147" spans="1:30" ht="15" customHeight="1" x14ac:dyDescent="0.3">
      <c r="A4147" s="3" t="s">
        <v>4168</v>
      </c>
      <c r="B4147" s="3">
        <v>42</v>
      </c>
      <c r="C4147" s="3" t="s">
        <v>23</v>
      </c>
      <c r="D4147" s="3" t="s">
        <v>26</v>
      </c>
      <c r="E4147" s="3">
        <v>64514.481811174897</v>
      </c>
      <c r="F4147" s="3">
        <v>191</v>
      </c>
      <c r="G4147" s="3">
        <v>1670.6544989369399</v>
      </c>
      <c r="H4147" s="3">
        <v>3</v>
      </c>
      <c r="I4147" s="3">
        <v>1187.24221073691</v>
      </c>
      <c r="J4147" s="3">
        <v>15</v>
      </c>
      <c r="K4147" s="3">
        <v>291.39675392445798</v>
      </c>
      <c r="L4147" s="3">
        <v>37</v>
      </c>
      <c r="M4147" s="3">
        <v>6</v>
      </c>
      <c r="N4147" s="3">
        <v>9</v>
      </c>
      <c r="O4147" s="3">
        <v>325</v>
      </c>
      <c r="P4147" s="3">
        <v>1</v>
      </c>
      <c r="Q4147" s="3">
        <v>17329.701853994098</v>
      </c>
      <c r="R4147" s="3">
        <v>4</v>
      </c>
      <c r="S4147" s="3">
        <v>0</v>
      </c>
      <c r="T4147" s="3">
        <v>0</v>
      </c>
      <c r="U4147" s="3">
        <v>8422.3521511392191</v>
      </c>
      <c r="V4147" s="3">
        <v>1</v>
      </c>
      <c r="W4147" s="3" t="str">
        <f>IF(Bank_data3[[#This Row],[credit_risk]]=1,"High Risk","Low Risk")</f>
        <v>High Risk</v>
      </c>
      <c r="X4147" s="3" t="str">
        <f t="shared" si="448"/>
        <v>35-44</v>
      </c>
      <c r="Y4147" s="3" t="str">
        <f t="shared" si="449"/>
        <v>Middle Income</v>
      </c>
      <c r="Z4147" s="3" t="str">
        <f t="shared" si="450"/>
        <v>Poor</v>
      </c>
      <c r="AA4147" s="27">
        <f t="shared" si="451"/>
        <v>0.26861723705253926</v>
      </c>
      <c r="AB4147" s="3" t="str">
        <f t="shared" si="452"/>
        <v>Medium</v>
      </c>
      <c r="AC4147" s="3" t="str">
        <f t="shared" si="453"/>
        <v>High</v>
      </c>
      <c r="AD4147" s="3" t="str">
        <f t="shared" si="454"/>
        <v>No</v>
      </c>
    </row>
    <row r="4148" spans="1:30" ht="15" customHeight="1" x14ac:dyDescent="0.3">
      <c r="A4148" s="3" t="s">
        <v>4169</v>
      </c>
      <c r="B4148" s="3">
        <v>64</v>
      </c>
      <c r="C4148" s="3" t="s">
        <v>23</v>
      </c>
      <c r="D4148" s="3" t="s">
        <v>24</v>
      </c>
      <c r="E4148" s="3">
        <v>38398.735055128098</v>
      </c>
      <c r="F4148" s="3">
        <v>46</v>
      </c>
      <c r="G4148" s="3">
        <v>1699.6744778868599</v>
      </c>
      <c r="H4148" s="3">
        <v>3</v>
      </c>
      <c r="I4148" s="3">
        <v>716.32175303254405</v>
      </c>
      <c r="J4148" s="3">
        <v>0</v>
      </c>
      <c r="K4148" s="3">
        <v>352.659265858889</v>
      </c>
      <c r="L4148" s="3">
        <v>27</v>
      </c>
      <c r="M4148" s="3">
        <v>19</v>
      </c>
      <c r="N4148" s="3">
        <v>4</v>
      </c>
      <c r="O4148" s="3">
        <v>742</v>
      </c>
      <c r="P4148" s="3">
        <v>0</v>
      </c>
      <c r="Q4148" s="3">
        <v>8873.2447927460798</v>
      </c>
      <c r="R4148" s="3">
        <v>1</v>
      </c>
      <c r="S4148" s="3">
        <v>0</v>
      </c>
      <c r="T4148" s="3">
        <v>0</v>
      </c>
      <c r="U4148" s="3">
        <v>11316.1270683402</v>
      </c>
      <c r="V4148" s="3">
        <v>0</v>
      </c>
      <c r="W4148" s="3" t="str">
        <f>IF(Bank_data3[[#This Row],[credit_risk]]=1,"High Risk","Low Risk")</f>
        <v>Low Risk</v>
      </c>
      <c r="X4148" s="3" t="str">
        <f t="shared" si="448"/>
        <v>55+</v>
      </c>
      <c r="Y4148" s="3" t="str">
        <f t="shared" si="449"/>
        <v>Low Income</v>
      </c>
      <c r="Z4148" s="3" t="str">
        <f t="shared" si="450"/>
        <v>Very Good</v>
      </c>
      <c r="AA4148" s="27">
        <f t="shared" si="451"/>
        <v>0.23108169526957034</v>
      </c>
      <c r="AB4148" s="3" t="str">
        <f t="shared" si="452"/>
        <v>Medium</v>
      </c>
      <c r="AC4148" s="3" t="str">
        <f t="shared" si="453"/>
        <v>Medium</v>
      </c>
      <c r="AD4148" s="3" t="str">
        <f t="shared" si="454"/>
        <v>No</v>
      </c>
    </row>
    <row r="4149" spans="1:30" ht="15" customHeight="1" x14ac:dyDescent="0.3">
      <c r="A4149" s="3" t="s">
        <v>4170</v>
      </c>
      <c r="B4149" s="3">
        <v>64</v>
      </c>
      <c r="C4149" s="3" t="s">
        <v>28</v>
      </c>
      <c r="D4149" s="3" t="s">
        <v>33</v>
      </c>
      <c r="E4149" s="3">
        <v>24628.120152663101</v>
      </c>
      <c r="F4149" s="3">
        <v>180</v>
      </c>
      <c r="G4149" s="3">
        <v>2095.5405525336801</v>
      </c>
      <c r="H4149" s="3">
        <v>4</v>
      </c>
      <c r="I4149" s="3">
        <v>115.778528652907</v>
      </c>
      <c r="J4149" s="3">
        <v>2</v>
      </c>
      <c r="K4149" s="3">
        <v>635.97712555097496</v>
      </c>
      <c r="L4149" s="3">
        <v>59</v>
      </c>
      <c r="M4149" s="3">
        <v>16</v>
      </c>
      <c r="N4149" s="3">
        <v>9</v>
      </c>
      <c r="O4149" s="3">
        <v>338</v>
      </c>
      <c r="P4149" s="3">
        <v>5</v>
      </c>
      <c r="Q4149" s="3">
        <v>11538.327656277101</v>
      </c>
      <c r="R4149" s="3">
        <v>0</v>
      </c>
      <c r="S4149" s="3">
        <v>1</v>
      </c>
      <c r="T4149" s="3">
        <v>0</v>
      </c>
      <c r="U4149" s="3">
        <v>10306.1661400802</v>
      </c>
      <c r="V4149" s="3">
        <v>1</v>
      </c>
      <c r="W4149" s="3" t="str">
        <f>IF(Bank_data3[[#This Row],[credit_risk]]=1,"High Risk","Low Risk")</f>
        <v>High Risk</v>
      </c>
      <c r="X4149" s="3" t="str">
        <f t="shared" si="448"/>
        <v>55+</v>
      </c>
      <c r="Y4149" s="3" t="str">
        <f t="shared" si="449"/>
        <v>Low Income</v>
      </c>
      <c r="Z4149" s="3" t="str">
        <f t="shared" si="450"/>
        <v>Poor</v>
      </c>
      <c r="AA4149" s="27">
        <f t="shared" si="451"/>
        <v>0.46850216682207602</v>
      </c>
      <c r="AB4149" s="3" t="str">
        <f t="shared" si="452"/>
        <v>Medium</v>
      </c>
      <c r="AC4149" s="3" t="str">
        <f t="shared" si="453"/>
        <v>High</v>
      </c>
      <c r="AD4149" s="3" t="str">
        <f t="shared" si="454"/>
        <v>No</v>
      </c>
    </row>
    <row r="4150" spans="1:30" ht="15" customHeight="1" x14ac:dyDescent="0.3">
      <c r="A4150" s="3" t="s">
        <v>4171</v>
      </c>
      <c r="B4150" s="3">
        <v>53</v>
      </c>
      <c r="C4150" s="3" t="s">
        <v>31</v>
      </c>
      <c r="D4150" s="3" t="s">
        <v>33</v>
      </c>
      <c r="E4150" s="3">
        <v>51423.264827758903</v>
      </c>
      <c r="F4150" s="3">
        <v>37</v>
      </c>
      <c r="G4150" s="3">
        <v>1073.2699174076999</v>
      </c>
      <c r="H4150" s="3">
        <v>1</v>
      </c>
      <c r="I4150" s="3">
        <v>878.88740370394498</v>
      </c>
      <c r="J4150" s="3">
        <v>38</v>
      </c>
      <c r="K4150" s="3">
        <v>685.53622422936201</v>
      </c>
      <c r="L4150" s="3">
        <v>69</v>
      </c>
      <c r="M4150" s="3">
        <v>8</v>
      </c>
      <c r="N4150" s="3">
        <v>0</v>
      </c>
      <c r="O4150" s="3">
        <v>545</v>
      </c>
      <c r="P4150" s="3">
        <v>4</v>
      </c>
      <c r="Q4150" s="3">
        <v>6271.5836536510997</v>
      </c>
      <c r="R4150" s="3">
        <v>5</v>
      </c>
      <c r="S4150" s="3">
        <v>0</v>
      </c>
      <c r="T4150" s="3">
        <v>0</v>
      </c>
      <c r="U4150" s="3">
        <v>7933.9336368315198</v>
      </c>
      <c r="V4150" s="3">
        <v>1</v>
      </c>
      <c r="W4150" s="3" t="str">
        <f>IF(Bank_data3[[#This Row],[credit_risk]]=1,"High Risk","Low Risk")</f>
        <v>High Risk</v>
      </c>
      <c r="X4150" s="3" t="str">
        <f t="shared" si="448"/>
        <v>45-54</v>
      </c>
      <c r="Y4150" s="3" t="str">
        <f t="shared" si="449"/>
        <v>Middle Income</v>
      </c>
      <c r="Z4150" s="3" t="str">
        <f t="shared" si="450"/>
        <v>Poor</v>
      </c>
      <c r="AA4150" s="27">
        <f t="shared" si="451"/>
        <v>0.12196004424568591</v>
      </c>
      <c r="AB4150" s="3" t="str">
        <f t="shared" si="452"/>
        <v>Medium</v>
      </c>
      <c r="AC4150" s="3" t="str">
        <f t="shared" si="453"/>
        <v>High</v>
      </c>
      <c r="AD4150" s="3" t="str">
        <f t="shared" si="454"/>
        <v>No</v>
      </c>
    </row>
    <row r="4151" spans="1:30" ht="15" customHeight="1" x14ac:dyDescent="0.3">
      <c r="A4151" s="3" t="s">
        <v>4172</v>
      </c>
      <c r="B4151" s="3">
        <v>28</v>
      </c>
      <c r="C4151" s="3" t="s">
        <v>28</v>
      </c>
      <c r="D4151" s="3" t="s">
        <v>24</v>
      </c>
      <c r="E4151" s="3">
        <v>62601.308533872303</v>
      </c>
      <c r="F4151" s="3">
        <v>206</v>
      </c>
      <c r="G4151" s="3">
        <v>1544.66455473716</v>
      </c>
      <c r="H4151" s="3">
        <v>0</v>
      </c>
      <c r="I4151" s="3">
        <v>40.8990540041071</v>
      </c>
      <c r="J4151" s="3">
        <v>34</v>
      </c>
      <c r="K4151" s="3">
        <v>442.55955612664798</v>
      </c>
      <c r="L4151" s="3">
        <v>57</v>
      </c>
      <c r="M4151" s="3">
        <v>6</v>
      </c>
      <c r="N4151" s="3">
        <v>5</v>
      </c>
      <c r="O4151" s="3">
        <v>507</v>
      </c>
      <c r="P4151" s="3">
        <v>5</v>
      </c>
      <c r="Q4151" s="3">
        <v>6758.1007233530599</v>
      </c>
      <c r="R4151" s="3">
        <v>7</v>
      </c>
      <c r="S4151" s="3">
        <v>0</v>
      </c>
      <c r="T4151" s="3">
        <v>0</v>
      </c>
      <c r="U4151" s="3">
        <v>8140.09681545683</v>
      </c>
      <c r="V4151" s="3">
        <v>1</v>
      </c>
      <c r="W4151" s="3" t="str">
        <f>IF(Bank_data3[[#This Row],[credit_risk]]=1,"High Risk","Low Risk")</f>
        <v>High Risk</v>
      </c>
      <c r="X4151" s="3" t="str">
        <f t="shared" si="448"/>
        <v>25-34</v>
      </c>
      <c r="Y4151" s="3" t="str">
        <f t="shared" si="449"/>
        <v>Middle Income</v>
      </c>
      <c r="Z4151" s="3" t="str">
        <f t="shared" si="450"/>
        <v>Poor</v>
      </c>
      <c r="AA4151" s="27">
        <f t="shared" si="451"/>
        <v>0.10795462397876857</v>
      </c>
      <c r="AB4151" s="3" t="str">
        <f t="shared" si="452"/>
        <v>Medium</v>
      </c>
      <c r="AC4151" s="3" t="str">
        <f t="shared" si="453"/>
        <v>High</v>
      </c>
      <c r="AD4151" s="3" t="str">
        <f t="shared" si="454"/>
        <v>No</v>
      </c>
    </row>
    <row r="4152" spans="1:30" ht="15" customHeight="1" x14ac:dyDescent="0.3">
      <c r="A4152" s="3" t="s">
        <v>4173</v>
      </c>
      <c r="B4152" s="3">
        <v>43</v>
      </c>
      <c r="C4152" s="3" t="s">
        <v>31</v>
      </c>
      <c r="D4152" s="3" t="s">
        <v>33</v>
      </c>
      <c r="E4152" s="3">
        <v>73011.396114714007</v>
      </c>
      <c r="F4152" s="3">
        <v>191</v>
      </c>
      <c r="G4152" s="3">
        <v>2086.9342228632299</v>
      </c>
      <c r="H4152" s="3">
        <v>4</v>
      </c>
      <c r="I4152" s="3">
        <v>291.547684113657</v>
      </c>
      <c r="J4152" s="3">
        <v>14</v>
      </c>
      <c r="K4152" s="3">
        <v>801.26893998680703</v>
      </c>
      <c r="L4152" s="3">
        <v>69</v>
      </c>
      <c r="M4152" s="3">
        <v>3</v>
      </c>
      <c r="N4152" s="3">
        <v>9</v>
      </c>
      <c r="O4152" s="3">
        <v>500</v>
      </c>
      <c r="P4152" s="3">
        <v>1</v>
      </c>
      <c r="Q4152" s="3">
        <v>14466.670811903199</v>
      </c>
      <c r="R4152" s="3">
        <v>5</v>
      </c>
      <c r="S4152" s="3">
        <v>0</v>
      </c>
      <c r="T4152" s="3">
        <v>0</v>
      </c>
      <c r="U4152" s="3">
        <v>5977.9294426549604</v>
      </c>
      <c r="V4152" s="3">
        <v>1</v>
      </c>
      <c r="W4152" s="3" t="str">
        <f>IF(Bank_data3[[#This Row],[credit_risk]]=1,"High Risk","Low Risk")</f>
        <v>High Risk</v>
      </c>
      <c r="X4152" s="3" t="str">
        <f t="shared" si="448"/>
        <v>35-44</v>
      </c>
      <c r="Y4152" s="3" t="str">
        <f t="shared" si="449"/>
        <v>Middle Income</v>
      </c>
      <c r="Z4152" s="3" t="str">
        <f t="shared" si="450"/>
        <v>Poor</v>
      </c>
      <c r="AA4152" s="27">
        <f t="shared" si="451"/>
        <v>0.19814264048825286</v>
      </c>
      <c r="AB4152" s="3" t="str">
        <f t="shared" si="452"/>
        <v>Medium</v>
      </c>
      <c r="AC4152" s="3" t="str">
        <f t="shared" si="453"/>
        <v>High</v>
      </c>
      <c r="AD4152" s="3" t="str">
        <f t="shared" si="454"/>
        <v>No</v>
      </c>
    </row>
    <row r="4153" spans="1:30" ht="15" customHeight="1" x14ac:dyDescent="0.3">
      <c r="A4153" s="3" t="s">
        <v>4174</v>
      </c>
      <c r="B4153" s="3">
        <v>27</v>
      </c>
      <c r="C4153" s="3" t="s">
        <v>28</v>
      </c>
      <c r="D4153" s="3" t="s">
        <v>24</v>
      </c>
      <c r="E4153" s="3">
        <v>58959.141972061901</v>
      </c>
      <c r="F4153" s="3">
        <v>215</v>
      </c>
      <c r="G4153" s="3">
        <v>1850.20070466894</v>
      </c>
      <c r="H4153" s="3">
        <v>6</v>
      </c>
      <c r="I4153" s="3">
        <v>490.96871485050099</v>
      </c>
      <c r="J4153" s="3">
        <v>37</v>
      </c>
      <c r="K4153" s="3">
        <v>0</v>
      </c>
      <c r="L4153" s="3">
        <v>52</v>
      </c>
      <c r="M4153" s="3">
        <v>16</v>
      </c>
      <c r="N4153" s="3">
        <v>7</v>
      </c>
      <c r="O4153" s="3">
        <v>480</v>
      </c>
      <c r="P4153" s="3">
        <v>1</v>
      </c>
      <c r="Q4153" s="3">
        <v>15466.9282455872</v>
      </c>
      <c r="R4153" s="3">
        <v>0</v>
      </c>
      <c r="S4153" s="3">
        <v>0</v>
      </c>
      <c r="T4153" s="3">
        <v>0</v>
      </c>
      <c r="U4153" s="3">
        <v>10865.469446720699</v>
      </c>
      <c r="V4153" s="3">
        <v>1</v>
      </c>
      <c r="W4153" s="3" t="str">
        <f>IF(Bank_data3[[#This Row],[credit_risk]]=1,"High Risk","Low Risk")</f>
        <v>High Risk</v>
      </c>
      <c r="X4153" s="3" t="str">
        <f t="shared" si="448"/>
        <v>25-34</v>
      </c>
      <c r="Y4153" s="3" t="str">
        <f t="shared" si="449"/>
        <v>Middle Income</v>
      </c>
      <c r="Z4153" s="3" t="str">
        <f t="shared" si="450"/>
        <v>Poor</v>
      </c>
      <c r="AA4153" s="27">
        <f t="shared" si="451"/>
        <v>0.26233299414221944</v>
      </c>
      <c r="AB4153" s="3" t="str">
        <f t="shared" si="452"/>
        <v>Medium</v>
      </c>
      <c r="AC4153" s="3" t="str">
        <f t="shared" si="453"/>
        <v>High</v>
      </c>
      <c r="AD4153" s="3" t="str">
        <f t="shared" si="454"/>
        <v>No</v>
      </c>
    </row>
    <row r="4154" spans="1:30" ht="15" customHeight="1" x14ac:dyDescent="0.3">
      <c r="A4154" s="3" t="s">
        <v>4175</v>
      </c>
      <c r="B4154" s="3">
        <v>26</v>
      </c>
      <c r="C4154" s="3" t="s">
        <v>23</v>
      </c>
      <c r="D4154" s="3" t="s">
        <v>24</v>
      </c>
      <c r="E4154" s="3">
        <v>40471.780573951997</v>
      </c>
      <c r="F4154" s="3">
        <v>220</v>
      </c>
      <c r="G4154" s="3">
        <v>2747.1580254657201</v>
      </c>
      <c r="H4154" s="3">
        <v>9</v>
      </c>
      <c r="I4154" s="3">
        <v>447.30168278043402</v>
      </c>
      <c r="J4154" s="3">
        <v>15</v>
      </c>
      <c r="K4154" s="3">
        <v>356.81702124320998</v>
      </c>
      <c r="L4154" s="3">
        <v>9</v>
      </c>
      <c r="M4154" s="3">
        <v>14</v>
      </c>
      <c r="N4154" s="3">
        <v>9</v>
      </c>
      <c r="O4154" s="3">
        <v>680</v>
      </c>
      <c r="P4154" s="3">
        <v>0</v>
      </c>
      <c r="Q4154" s="3">
        <v>934.30810340625601</v>
      </c>
      <c r="R4154" s="3">
        <v>2</v>
      </c>
      <c r="S4154" s="3">
        <v>0</v>
      </c>
      <c r="T4154" s="3">
        <v>0</v>
      </c>
      <c r="U4154" s="3">
        <v>2425.60469799052</v>
      </c>
      <c r="V4154" s="3">
        <v>0</v>
      </c>
      <c r="W4154" s="3" t="str">
        <f>IF(Bank_data3[[#This Row],[credit_risk]]=1,"High Risk","Low Risk")</f>
        <v>Low Risk</v>
      </c>
      <c r="X4154" s="3" t="str">
        <f t="shared" si="448"/>
        <v>25-34</v>
      </c>
      <c r="Y4154" s="3" t="str">
        <f t="shared" si="449"/>
        <v>Low Income</v>
      </c>
      <c r="Z4154" s="3" t="str">
        <f t="shared" si="450"/>
        <v>Good</v>
      </c>
      <c r="AA4154" s="27">
        <f t="shared" si="451"/>
        <v>2.3085421252940504E-2</v>
      </c>
      <c r="AB4154" s="3" t="str">
        <f t="shared" si="452"/>
        <v>Medium</v>
      </c>
      <c r="AC4154" s="3" t="str">
        <f t="shared" si="453"/>
        <v>Low</v>
      </c>
      <c r="AD4154" s="3" t="str">
        <f t="shared" si="454"/>
        <v>No</v>
      </c>
    </row>
    <row r="4155" spans="1:30" ht="15" customHeight="1" x14ac:dyDescent="0.3">
      <c r="A4155" s="3" t="s">
        <v>4176</v>
      </c>
      <c r="B4155" s="3">
        <v>55</v>
      </c>
      <c r="C4155" s="3" t="s">
        <v>23</v>
      </c>
      <c r="D4155" s="3" t="s">
        <v>33</v>
      </c>
      <c r="E4155" s="3">
        <v>74952.969477454797</v>
      </c>
      <c r="F4155" s="3">
        <v>185</v>
      </c>
      <c r="G4155" s="3">
        <v>805.237624378536</v>
      </c>
      <c r="H4155" s="3">
        <v>8</v>
      </c>
      <c r="I4155" s="3">
        <v>609.23221845429998</v>
      </c>
      <c r="J4155" s="3">
        <v>16</v>
      </c>
      <c r="K4155" s="3">
        <v>1053.85781810309</v>
      </c>
      <c r="L4155" s="3">
        <v>1</v>
      </c>
      <c r="M4155" s="3">
        <v>8</v>
      </c>
      <c r="N4155" s="3">
        <v>0</v>
      </c>
      <c r="O4155" s="3">
        <v>473</v>
      </c>
      <c r="P4155" s="3">
        <v>5</v>
      </c>
      <c r="Q4155" s="3">
        <v>7628.6942143218303</v>
      </c>
      <c r="R4155" s="3">
        <v>3</v>
      </c>
      <c r="S4155" s="3">
        <v>1</v>
      </c>
      <c r="T4155" s="3">
        <v>0</v>
      </c>
      <c r="U4155" s="3">
        <v>20795.257332041099</v>
      </c>
      <c r="V4155" s="3">
        <v>1</v>
      </c>
      <c r="W4155" s="3" t="str">
        <f>IF(Bank_data3[[#This Row],[credit_risk]]=1,"High Risk","Low Risk")</f>
        <v>High Risk</v>
      </c>
      <c r="X4155" s="3" t="str">
        <f t="shared" si="448"/>
        <v>55+</v>
      </c>
      <c r="Y4155" s="3" t="str">
        <f t="shared" si="449"/>
        <v>Middle Income</v>
      </c>
      <c r="Z4155" s="3" t="str">
        <f t="shared" si="450"/>
        <v>Poor</v>
      </c>
      <c r="AA4155" s="27">
        <f t="shared" si="451"/>
        <v>0.10177974625296834</v>
      </c>
      <c r="AB4155" s="3" t="str">
        <f t="shared" si="452"/>
        <v>Low</v>
      </c>
      <c r="AC4155" s="3" t="str">
        <f t="shared" si="453"/>
        <v>Low</v>
      </c>
      <c r="AD4155" s="3" t="str">
        <f t="shared" si="454"/>
        <v>No</v>
      </c>
    </row>
    <row r="4156" spans="1:30" ht="15" customHeight="1" x14ac:dyDescent="0.3">
      <c r="A4156" s="3" t="s">
        <v>4177</v>
      </c>
      <c r="B4156" s="3">
        <v>37</v>
      </c>
      <c r="C4156" s="3" t="s">
        <v>28</v>
      </c>
      <c r="D4156" s="3" t="s">
        <v>26</v>
      </c>
      <c r="E4156" s="3">
        <v>70933.564872248695</v>
      </c>
      <c r="F4156" s="3">
        <v>196</v>
      </c>
      <c r="G4156" s="3">
        <v>1665.6195646112101</v>
      </c>
      <c r="H4156" s="3">
        <v>11</v>
      </c>
      <c r="I4156" s="3">
        <v>435.27626176411297</v>
      </c>
      <c r="J4156" s="3">
        <v>33</v>
      </c>
      <c r="K4156" s="3">
        <v>496.45724549445799</v>
      </c>
      <c r="L4156" s="3">
        <v>24</v>
      </c>
      <c r="M4156" s="3">
        <v>15</v>
      </c>
      <c r="N4156" s="3">
        <v>5</v>
      </c>
      <c r="O4156" s="3">
        <v>618</v>
      </c>
      <c r="P4156" s="3">
        <v>3</v>
      </c>
      <c r="Q4156" s="3">
        <v>10063.796402886001</v>
      </c>
      <c r="R4156" s="3">
        <v>2</v>
      </c>
      <c r="S4156" s="3">
        <v>0</v>
      </c>
      <c r="T4156" s="3">
        <v>0</v>
      </c>
      <c r="U4156" s="3">
        <v>7653.6931022593599</v>
      </c>
      <c r="V4156" s="3">
        <v>0</v>
      </c>
      <c r="W4156" s="3" t="str">
        <f>IF(Bank_data3[[#This Row],[credit_risk]]=1,"High Risk","Low Risk")</f>
        <v>Low Risk</v>
      </c>
      <c r="X4156" s="3" t="str">
        <f t="shared" si="448"/>
        <v>35-44</v>
      </c>
      <c r="Y4156" s="3" t="str">
        <f t="shared" si="449"/>
        <v>Middle Income</v>
      </c>
      <c r="Z4156" s="3" t="str">
        <f t="shared" si="450"/>
        <v>Fair</v>
      </c>
      <c r="AA4156" s="27">
        <f t="shared" si="451"/>
        <v>0.14187636587856386</v>
      </c>
      <c r="AB4156" s="3" t="str">
        <f t="shared" si="452"/>
        <v>Medium</v>
      </c>
      <c r="AC4156" s="3" t="str">
        <f t="shared" si="453"/>
        <v>Medium</v>
      </c>
      <c r="AD4156" s="3" t="str">
        <f t="shared" si="454"/>
        <v>No</v>
      </c>
    </row>
    <row r="4157" spans="1:30" ht="15" customHeight="1" x14ac:dyDescent="0.3">
      <c r="A4157" s="3" t="s">
        <v>4178</v>
      </c>
      <c r="B4157" s="3">
        <v>22</v>
      </c>
      <c r="C4157" s="3" t="s">
        <v>28</v>
      </c>
      <c r="D4157" s="3" t="s">
        <v>26</v>
      </c>
      <c r="E4157" s="3">
        <v>54842.3154998877</v>
      </c>
      <c r="F4157" s="3">
        <v>16</v>
      </c>
      <c r="G4157" s="3">
        <v>1430.9734784827101</v>
      </c>
      <c r="H4157" s="3">
        <v>11</v>
      </c>
      <c r="I4157" s="3">
        <v>307.91656774501502</v>
      </c>
      <c r="J4157" s="3">
        <v>9</v>
      </c>
      <c r="K4157" s="3">
        <v>380.576399264158</v>
      </c>
      <c r="L4157" s="3">
        <v>37</v>
      </c>
      <c r="M4157" s="3">
        <v>5</v>
      </c>
      <c r="N4157" s="3">
        <v>3</v>
      </c>
      <c r="O4157" s="3">
        <v>414</v>
      </c>
      <c r="P4157" s="3">
        <v>4</v>
      </c>
      <c r="Q4157" s="3">
        <v>9687.9908929671692</v>
      </c>
      <c r="R4157" s="3">
        <v>4</v>
      </c>
      <c r="S4157" s="3">
        <v>0</v>
      </c>
      <c r="T4157" s="3">
        <v>0</v>
      </c>
      <c r="U4157" s="3">
        <v>5860.0804515167301</v>
      </c>
      <c r="V4157" s="3">
        <v>1</v>
      </c>
      <c r="W4157" s="3" t="str">
        <f>IF(Bank_data3[[#This Row],[credit_risk]]=1,"High Risk","Low Risk")</f>
        <v>High Risk</v>
      </c>
      <c r="X4157" s="3" t="str">
        <f t="shared" si="448"/>
        <v>18-24</v>
      </c>
      <c r="Y4157" s="3" t="str">
        <f t="shared" si="449"/>
        <v>Middle Income</v>
      </c>
      <c r="Z4157" s="3" t="str">
        <f t="shared" si="450"/>
        <v>Poor</v>
      </c>
      <c r="AA4157" s="27">
        <f t="shared" si="451"/>
        <v>0.17665174791875823</v>
      </c>
      <c r="AB4157" s="3" t="str">
        <f t="shared" si="452"/>
        <v>Medium</v>
      </c>
      <c r="AC4157" s="3" t="str">
        <f t="shared" si="453"/>
        <v>High</v>
      </c>
      <c r="AD4157" s="3" t="str">
        <f t="shared" si="454"/>
        <v>No</v>
      </c>
    </row>
    <row r="4158" spans="1:30" ht="15" customHeight="1" x14ac:dyDescent="0.3">
      <c r="A4158" s="3" t="s">
        <v>4179</v>
      </c>
      <c r="B4158" s="3">
        <v>47</v>
      </c>
      <c r="C4158" s="3" t="s">
        <v>31</v>
      </c>
      <c r="D4158" s="3" t="s">
        <v>26</v>
      </c>
      <c r="E4158" s="3">
        <v>71793.999442822897</v>
      </c>
      <c r="F4158" s="3">
        <v>112</v>
      </c>
      <c r="G4158" s="3">
        <v>1334.7873009805901</v>
      </c>
      <c r="H4158" s="3">
        <v>1</v>
      </c>
      <c r="I4158" s="3">
        <v>1339.64251069427</v>
      </c>
      <c r="J4158" s="3">
        <v>10</v>
      </c>
      <c r="K4158" s="3">
        <v>618.56252252245304</v>
      </c>
      <c r="L4158" s="3">
        <v>0</v>
      </c>
      <c r="M4158" s="3">
        <v>16</v>
      </c>
      <c r="N4158" s="3">
        <v>8</v>
      </c>
      <c r="O4158" s="3">
        <v>602</v>
      </c>
      <c r="P4158" s="3">
        <v>1</v>
      </c>
      <c r="Q4158" s="3">
        <v>10416.018346003701</v>
      </c>
      <c r="R4158" s="3">
        <v>2</v>
      </c>
      <c r="S4158" s="3">
        <v>0</v>
      </c>
      <c r="T4158" s="3">
        <v>0</v>
      </c>
      <c r="U4158" s="3">
        <v>7330.23945407869</v>
      </c>
      <c r="V4158" s="3">
        <v>0</v>
      </c>
      <c r="W4158" s="3" t="str">
        <f>IF(Bank_data3[[#This Row],[credit_risk]]=1,"High Risk","Low Risk")</f>
        <v>Low Risk</v>
      </c>
      <c r="X4158" s="3" t="str">
        <f t="shared" si="448"/>
        <v>45-54</v>
      </c>
      <c r="Y4158" s="3" t="str">
        <f t="shared" si="449"/>
        <v>Middle Income</v>
      </c>
      <c r="Z4158" s="3" t="str">
        <f t="shared" si="450"/>
        <v>Fair</v>
      </c>
      <c r="AA4158" s="27">
        <f t="shared" si="451"/>
        <v>0.1450820183697813</v>
      </c>
      <c r="AB4158" s="3" t="str">
        <f t="shared" si="452"/>
        <v>Medium</v>
      </c>
      <c r="AC4158" s="3" t="str">
        <f t="shared" si="453"/>
        <v>Low</v>
      </c>
      <c r="AD4158" s="3" t="str">
        <f t="shared" si="454"/>
        <v>No</v>
      </c>
    </row>
    <row r="4159" spans="1:30" ht="15" customHeight="1" x14ac:dyDescent="0.3">
      <c r="A4159" s="3" t="s">
        <v>4180</v>
      </c>
      <c r="B4159" s="3">
        <v>25</v>
      </c>
      <c r="C4159" s="3" t="s">
        <v>28</v>
      </c>
      <c r="D4159" s="3" t="s">
        <v>26</v>
      </c>
      <c r="E4159" s="3">
        <v>89326.585597726604</v>
      </c>
      <c r="F4159" s="3">
        <v>6</v>
      </c>
      <c r="G4159" s="3">
        <v>1970.5109996803601</v>
      </c>
      <c r="H4159" s="3">
        <v>11</v>
      </c>
      <c r="I4159" s="3">
        <v>562.64940876283595</v>
      </c>
      <c r="J4159" s="3">
        <v>27</v>
      </c>
      <c r="K4159" s="3">
        <v>260.921015102963</v>
      </c>
      <c r="L4159" s="3">
        <v>79</v>
      </c>
      <c r="M4159" s="3">
        <v>6</v>
      </c>
      <c r="N4159" s="3">
        <v>7</v>
      </c>
      <c r="O4159" s="3">
        <v>441</v>
      </c>
      <c r="P4159" s="3">
        <v>1</v>
      </c>
      <c r="Q4159" s="3">
        <v>0</v>
      </c>
      <c r="R4159" s="3">
        <v>3</v>
      </c>
      <c r="S4159" s="3">
        <v>0</v>
      </c>
      <c r="T4159" s="3">
        <v>0</v>
      </c>
      <c r="U4159" s="3">
        <v>12513.484003604301</v>
      </c>
      <c r="V4159" s="3">
        <v>1</v>
      </c>
      <c r="W4159" s="3" t="str">
        <f>IF(Bank_data3[[#This Row],[credit_risk]]=1,"High Risk","Low Risk")</f>
        <v>High Risk</v>
      </c>
      <c r="X4159" s="3" t="str">
        <f t="shared" si="448"/>
        <v>25-34</v>
      </c>
      <c r="Y4159" s="3" t="str">
        <f t="shared" si="449"/>
        <v>Middle Income</v>
      </c>
      <c r="Z4159" s="3" t="str">
        <f t="shared" si="450"/>
        <v>Poor</v>
      </c>
      <c r="AA4159" s="27">
        <f t="shared" si="451"/>
        <v>0</v>
      </c>
      <c r="AB4159" s="3" t="str">
        <f t="shared" si="452"/>
        <v>Medium</v>
      </c>
      <c r="AC4159" s="3" t="str">
        <f t="shared" si="453"/>
        <v>High</v>
      </c>
      <c r="AD4159" s="3" t="str">
        <f t="shared" si="454"/>
        <v>No</v>
      </c>
    </row>
    <row r="4160" spans="1:30" ht="15" customHeight="1" x14ac:dyDescent="0.3">
      <c r="A4160" s="3" t="s">
        <v>4181</v>
      </c>
      <c r="B4160" s="3">
        <v>63</v>
      </c>
      <c r="C4160" s="3" t="s">
        <v>28</v>
      </c>
      <c r="D4160" s="3" t="s">
        <v>33</v>
      </c>
      <c r="E4160" s="3">
        <v>40215.489078312799</v>
      </c>
      <c r="F4160" s="3">
        <v>147</v>
      </c>
      <c r="G4160" s="3">
        <v>1592.5156582340701</v>
      </c>
      <c r="H4160" s="3">
        <v>7</v>
      </c>
      <c r="I4160" s="3">
        <v>20</v>
      </c>
      <c r="J4160" s="3">
        <v>26</v>
      </c>
      <c r="K4160" s="3">
        <v>0</v>
      </c>
      <c r="L4160" s="3">
        <v>75</v>
      </c>
      <c r="M4160" s="3">
        <v>16</v>
      </c>
      <c r="N4160" s="3">
        <v>3</v>
      </c>
      <c r="O4160" s="3">
        <v>827</v>
      </c>
      <c r="P4160" s="3">
        <v>1</v>
      </c>
      <c r="Q4160" s="3">
        <v>18434.930607934999</v>
      </c>
      <c r="R4160" s="3">
        <v>0</v>
      </c>
      <c r="S4160" s="3">
        <v>0</v>
      </c>
      <c r="T4160" s="3">
        <v>0</v>
      </c>
      <c r="U4160" s="3">
        <v>11397.2436091293</v>
      </c>
      <c r="V4160" s="3">
        <v>0</v>
      </c>
      <c r="W4160" s="3" t="str">
        <f>IF(Bank_data3[[#This Row],[credit_risk]]=1,"High Risk","Low Risk")</f>
        <v>Low Risk</v>
      </c>
      <c r="X4160" s="3" t="str">
        <f t="shared" si="448"/>
        <v>55+</v>
      </c>
      <c r="Y4160" s="3" t="str">
        <f t="shared" si="449"/>
        <v>Low Income</v>
      </c>
      <c r="Z4160" s="3" t="str">
        <f t="shared" si="450"/>
        <v>Excellent</v>
      </c>
      <c r="AA4160" s="27">
        <f t="shared" si="451"/>
        <v>0.45840374021154184</v>
      </c>
      <c r="AB4160" s="3" t="str">
        <f t="shared" si="452"/>
        <v>Medium</v>
      </c>
      <c r="AC4160" s="3" t="str">
        <f t="shared" si="453"/>
        <v>High</v>
      </c>
      <c r="AD4160" s="3" t="str">
        <f t="shared" si="454"/>
        <v>No</v>
      </c>
    </row>
    <row r="4161" spans="1:30" ht="15" customHeight="1" x14ac:dyDescent="0.3">
      <c r="A4161" s="3" t="s">
        <v>4182</v>
      </c>
      <c r="B4161" s="3">
        <v>63</v>
      </c>
      <c r="C4161" s="3" t="s">
        <v>31</v>
      </c>
      <c r="D4161" s="3" t="s">
        <v>24</v>
      </c>
      <c r="E4161" s="3">
        <v>33805.801718905903</v>
      </c>
      <c r="F4161" s="3">
        <v>114</v>
      </c>
      <c r="G4161" s="3">
        <v>647.23977445032699</v>
      </c>
      <c r="H4161" s="3">
        <v>6</v>
      </c>
      <c r="I4161" s="3">
        <v>673.67856944675998</v>
      </c>
      <c r="J4161" s="3">
        <v>37</v>
      </c>
      <c r="K4161" s="3">
        <v>1250.64480012593</v>
      </c>
      <c r="L4161" s="3">
        <v>72</v>
      </c>
      <c r="M4161" s="3">
        <v>13</v>
      </c>
      <c r="N4161" s="3">
        <v>1</v>
      </c>
      <c r="O4161" s="3">
        <v>447</v>
      </c>
      <c r="P4161" s="3">
        <v>1</v>
      </c>
      <c r="Q4161" s="3">
        <v>11537.3423505971</v>
      </c>
      <c r="R4161" s="3">
        <v>0</v>
      </c>
      <c r="S4161" s="3">
        <v>0</v>
      </c>
      <c r="T4161" s="3">
        <v>0</v>
      </c>
      <c r="U4161" s="3">
        <v>8075.0755174170199</v>
      </c>
      <c r="V4161" s="3">
        <v>1</v>
      </c>
      <c r="W4161" s="3" t="str">
        <f>IF(Bank_data3[[#This Row],[credit_risk]]=1,"High Risk","Low Risk")</f>
        <v>High Risk</v>
      </c>
      <c r="X4161" s="3" t="str">
        <f t="shared" si="448"/>
        <v>55+</v>
      </c>
      <c r="Y4161" s="3" t="str">
        <f t="shared" si="449"/>
        <v>Low Income</v>
      </c>
      <c r="Z4161" s="3" t="str">
        <f t="shared" si="450"/>
        <v>Poor</v>
      </c>
      <c r="AA4161" s="27">
        <f t="shared" si="451"/>
        <v>0.34128290896721553</v>
      </c>
      <c r="AB4161" s="3" t="str">
        <f t="shared" si="452"/>
        <v>Low</v>
      </c>
      <c r="AC4161" s="3" t="str">
        <f t="shared" si="453"/>
        <v>High</v>
      </c>
      <c r="AD4161" s="3" t="str">
        <f t="shared" si="454"/>
        <v>No</v>
      </c>
    </row>
    <row r="4162" spans="1:30" ht="15" customHeight="1" x14ac:dyDescent="0.3">
      <c r="A4162" s="3" t="s">
        <v>4183</v>
      </c>
      <c r="B4162" s="3">
        <v>40</v>
      </c>
      <c r="C4162" s="3" t="s">
        <v>31</v>
      </c>
      <c r="D4162" s="3" t="s">
        <v>24</v>
      </c>
      <c r="E4162" s="3">
        <v>39691.594572296599</v>
      </c>
      <c r="F4162" s="3">
        <v>71</v>
      </c>
      <c r="G4162" s="3">
        <v>2262.1660602060701</v>
      </c>
      <c r="H4162" s="3">
        <v>1</v>
      </c>
      <c r="I4162" s="3">
        <v>406.344129690356</v>
      </c>
      <c r="J4162" s="3">
        <v>17</v>
      </c>
      <c r="K4162" s="3">
        <v>285.29416645536401</v>
      </c>
      <c r="L4162" s="3">
        <v>12</v>
      </c>
      <c r="M4162" s="3">
        <v>14</v>
      </c>
      <c r="N4162" s="3">
        <v>5</v>
      </c>
      <c r="O4162" s="3">
        <v>800</v>
      </c>
      <c r="P4162" s="3">
        <v>5</v>
      </c>
      <c r="Q4162" s="3">
        <v>28848.027174462401</v>
      </c>
      <c r="R4162" s="3">
        <v>1</v>
      </c>
      <c r="S4162" s="3">
        <v>0</v>
      </c>
      <c r="T4162" s="3">
        <v>0</v>
      </c>
      <c r="U4162" s="3">
        <v>6338.6734303122703</v>
      </c>
      <c r="V4162" s="3">
        <v>0</v>
      </c>
      <c r="W4162" s="3" t="str">
        <f>IF(Bank_data3[[#This Row],[credit_risk]]=1,"High Risk","Low Risk")</f>
        <v>Low Risk</v>
      </c>
      <c r="X4162" s="3" t="str">
        <f t="shared" si="448"/>
        <v>35-44</v>
      </c>
      <c r="Y4162" s="3" t="str">
        <f t="shared" si="449"/>
        <v>Low Income</v>
      </c>
      <c r="Z4162" s="3" t="str">
        <f t="shared" si="450"/>
        <v>Excellent</v>
      </c>
      <c r="AA4162" s="27">
        <f t="shared" si="451"/>
        <v>0.72680444021761115</v>
      </c>
      <c r="AB4162" s="3" t="str">
        <f t="shared" si="452"/>
        <v>Medium</v>
      </c>
      <c r="AC4162" s="3" t="str">
        <f t="shared" si="453"/>
        <v>Medium</v>
      </c>
      <c r="AD4162" s="3" t="str">
        <f t="shared" si="454"/>
        <v>No</v>
      </c>
    </row>
    <row r="4163" spans="1:30" ht="15" customHeight="1" x14ac:dyDescent="0.3">
      <c r="A4163" s="3" t="s">
        <v>4184</v>
      </c>
      <c r="B4163" s="3">
        <v>47</v>
      </c>
      <c r="C4163" s="3" t="s">
        <v>31</v>
      </c>
      <c r="D4163" s="3" t="s">
        <v>33</v>
      </c>
      <c r="E4163" s="3">
        <v>25706.299460614799</v>
      </c>
      <c r="F4163" s="3">
        <v>154</v>
      </c>
      <c r="G4163" s="3">
        <v>1972.20761229812</v>
      </c>
      <c r="H4163" s="3">
        <v>4</v>
      </c>
      <c r="I4163" s="3">
        <v>490.26133044751498</v>
      </c>
      <c r="J4163" s="3">
        <v>46</v>
      </c>
      <c r="K4163" s="3">
        <v>555.596073595093</v>
      </c>
      <c r="L4163" s="3">
        <v>70</v>
      </c>
      <c r="M4163" s="3">
        <v>19</v>
      </c>
      <c r="N4163" s="3">
        <v>2</v>
      </c>
      <c r="O4163" s="3">
        <v>686</v>
      </c>
      <c r="P4163" s="3">
        <v>0</v>
      </c>
      <c r="Q4163" s="3">
        <v>15769.5011905478</v>
      </c>
      <c r="R4163" s="3">
        <v>4</v>
      </c>
      <c r="S4163" s="3">
        <v>0</v>
      </c>
      <c r="T4163" s="3">
        <v>0</v>
      </c>
      <c r="U4163" s="3">
        <v>3498.9164736100802</v>
      </c>
      <c r="V4163" s="3">
        <v>1</v>
      </c>
      <c r="W4163" s="3" t="str">
        <f>IF(Bank_data3[[#This Row],[credit_risk]]=1,"High Risk","Low Risk")</f>
        <v>High Risk</v>
      </c>
      <c r="X4163" s="3" t="str">
        <f t="shared" si="448"/>
        <v>45-54</v>
      </c>
      <c r="Y4163" s="3" t="str">
        <f t="shared" si="449"/>
        <v>Low Income</v>
      </c>
      <c r="Z4163" s="3" t="str">
        <f t="shared" si="450"/>
        <v>Good</v>
      </c>
      <c r="AA4163" s="27">
        <f t="shared" si="451"/>
        <v>0.61344890246488448</v>
      </c>
      <c r="AB4163" s="3" t="str">
        <f t="shared" si="452"/>
        <v>Medium</v>
      </c>
      <c r="AC4163" s="3" t="str">
        <f t="shared" si="453"/>
        <v>High</v>
      </c>
      <c r="AD4163" s="3" t="str">
        <f t="shared" si="454"/>
        <v>No</v>
      </c>
    </row>
    <row r="4164" spans="1:30" ht="15" customHeight="1" x14ac:dyDescent="0.3">
      <c r="A4164" s="3" t="s">
        <v>4185</v>
      </c>
      <c r="B4164" s="3">
        <v>59</v>
      </c>
      <c r="C4164" s="3" t="s">
        <v>28</v>
      </c>
      <c r="D4164" s="3" t="s">
        <v>26</v>
      </c>
      <c r="E4164" s="3">
        <v>60641.866123100503</v>
      </c>
      <c r="F4164" s="3">
        <v>51</v>
      </c>
      <c r="G4164" s="3">
        <v>2679.75274902304</v>
      </c>
      <c r="H4164" s="3">
        <v>6</v>
      </c>
      <c r="I4164" s="3">
        <v>1048.6198684733699</v>
      </c>
      <c r="J4164" s="3">
        <v>47</v>
      </c>
      <c r="K4164" s="3">
        <v>543.43284769501304</v>
      </c>
      <c r="L4164" s="3">
        <v>0</v>
      </c>
      <c r="M4164" s="3">
        <v>17</v>
      </c>
      <c r="N4164" s="3">
        <v>0</v>
      </c>
      <c r="O4164" s="3">
        <v>328</v>
      </c>
      <c r="P4164" s="3">
        <v>1</v>
      </c>
      <c r="Q4164" s="3">
        <v>14295.5896164269</v>
      </c>
      <c r="R4164" s="3">
        <v>0</v>
      </c>
      <c r="S4164" s="3">
        <v>0</v>
      </c>
      <c r="T4164" s="3">
        <v>0</v>
      </c>
      <c r="U4164" s="3">
        <v>8010.37129972395</v>
      </c>
      <c r="V4164" s="3">
        <v>1</v>
      </c>
      <c r="W4164" s="3" t="str">
        <f>IF(Bank_data3[[#This Row],[credit_risk]]=1,"High Risk","Low Risk")</f>
        <v>High Risk</v>
      </c>
      <c r="X4164" s="3" t="str">
        <f t="shared" si="448"/>
        <v>55+</v>
      </c>
      <c r="Y4164" s="3" t="str">
        <f t="shared" si="449"/>
        <v>Middle Income</v>
      </c>
      <c r="Z4164" s="3" t="str">
        <f t="shared" si="450"/>
        <v>Poor</v>
      </c>
      <c r="AA4164" s="27">
        <f t="shared" si="451"/>
        <v>0.23573795680046256</v>
      </c>
      <c r="AB4164" s="3" t="str">
        <f t="shared" si="452"/>
        <v>Medium</v>
      </c>
      <c r="AC4164" s="3" t="str">
        <f t="shared" si="453"/>
        <v>Low</v>
      </c>
      <c r="AD4164" s="3" t="str">
        <f t="shared" si="454"/>
        <v>No</v>
      </c>
    </row>
    <row r="4165" spans="1:30" ht="15" customHeight="1" x14ac:dyDescent="0.3">
      <c r="A4165" s="3" t="s">
        <v>4186</v>
      </c>
      <c r="B4165" s="3">
        <v>20</v>
      </c>
      <c r="C4165" s="3" t="s">
        <v>31</v>
      </c>
      <c r="D4165" s="3" t="s">
        <v>24</v>
      </c>
      <c r="E4165" s="3">
        <v>21021.742375813599</v>
      </c>
      <c r="F4165" s="3">
        <v>57</v>
      </c>
      <c r="G4165" s="3">
        <v>2081.6956766112799</v>
      </c>
      <c r="H4165" s="3">
        <v>2</v>
      </c>
      <c r="I4165" s="3">
        <v>643.14483342517406</v>
      </c>
      <c r="J4165" s="3">
        <v>29</v>
      </c>
      <c r="K4165" s="3">
        <v>623.80231860926904</v>
      </c>
      <c r="L4165" s="3">
        <v>30</v>
      </c>
      <c r="M4165" s="3">
        <v>18</v>
      </c>
      <c r="N4165" s="3">
        <v>6</v>
      </c>
      <c r="O4165" s="3">
        <v>559</v>
      </c>
      <c r="P4165" s="3">
        <v>4</v>
      </c>
      <c r="Q4165" s="3">
        <v>6857.2631492318797</v>
      </c>
      <c r="R4165" s="3">
        <v>2</v>
      </c>
      <c r="S4165" s="3">
        <v>0</v>
      </c>
      <c r="T4165" s="3">
        <v>0</v>
      </c>
      <c r="U4165" s="3">
        <v>9875.6870585205197</v>
      </c>
      <c r="V4165" s="3">
        <v>1</v>
      </c>
      <c r="W4165" s="3" t="str">
        <f>IF(Bank_data3[[#This Row],[credit_risk]]=1,"High Risk","Low Risk")</f>
        <v>High Risk</v>
      </c>
      <c r="X4165" s="3" t="str">
        <f t="shared" si="448"/>
        <v>18-24</v>
      </c>
      <c r="Y4165" s="3" t="str">
        <f t="shared" si="449"/>
        <v>Low Income</v>
      </c>
      <c r="Z4165" s="3" t="str">
        <f t="shared" si="450"/>
        <v>Poor</v>
      </c>
      <c r="AA4165" s="27">
        <f t="shared" si="451"/>
        <v>0.32619861030746194</v>
      </c>
      <c r="AB4165" s="3" t="str">
        <f t="shared" si="452"/>
        <v>Medium</v>
      </c>
      <c r="AC4165" s="3" t="str">
        <f t="shared" si="453"/>
        <v>High</v>
      </c>
      <c r="AD4165" s="3" t="str">
        <f t="shared" si="454"/>
        <v>No</v>
      </c>
    </row>
    <row r="4166" spans="1:30" ht="15" customHeight="1" x14ac:dyDescent="0.3">
      <c r="A4166" s="3" t="s">
        <v>4187</v>
      </c>
      <c r="B4166" s="3">
        <v>55</v>
      </c>
      <c r="C4166" s="3" t="s">
        <v>23</v>
      </c>
      <c r="D4166" s="3" t="s">
        <v>33</v>
      </c>
      <c r="E4166" s="3">
        <v>72770.256213290602</v>
      </c>
      <c r="F4166" s="3">
        <v>201</v>
      </c>
      <c r="G4166" s="3">
        <v>1329.1821932077401</v>
      </c>
      <c r="H4166" s="3">
        <v>1</v>
      </c>
      <c r="I4166" s="3">
        <v>396.59118957374</v>
      </c>
      <c r="J4166" s="3">
        <v>12</v>
      </c>
      <c r="K4166" s="3">
        <v>301.59532898029403</v>
      </c>
      <c r="L4166" s="3">
        <v>66</v>
      </c>
      <c r="M4166" s="3">
        <v>17</v>
      </c>
      <c r="N4166" s="3">
        <v>3</v>
      </c>
      <c r="O4166" s="3">
        <v>413</v>
      </c>
      <c r="P4166" s="3">
        <v>0</v>
      </c>
      <c r="Q4166" s="3">
        <v>8510.2011277274305</v>
      </c>
      <c r="R4166" s="3">
        <v>1</v>
      </c>
      <c r="S4166" s="3">
        <v>0</v>
      </c>
      <c r="T4166" s="3">
        <v>0</v>
      </c>
      <c r="U4166" s="3">
        <v>500</v>
      </c>
      <c r="V4166" s="3">
        <v>1</v>
      </c>
      <c r="W4166" s="3" t="str">
        <f>IF(Bank_data3[[#This Row],[credit_risk]]=1,"High Risk","Low Risk")</f>
        <v>High Risk</v>
      </c>
      <c r="X4166" s="3" t="str">
        <f t="shared" si="448"/>
        <v>55+</v>
      </c>
      <c r="Y4166" s="3" t="str">
        <f t="shared" si="449"/>
        <v>Middle Income</v>
      </c>
      <c r="Z4166" s="3" t="str">
        <f t="shared" si="450"/>
        <v>Poor</v>
      </c>
      <c r="AA4166" s="27">
        <f t="shared" si="451"/>
        <v>0.1169461476510941</v>
      </c>
      <c r="AB4166" s="3" t="str">
        <f t="shared" si="452"/>
        <v>Medium</v>
      </c>
      <c r="AC4166" s="3" t="str">
        <f t="shared" si="453"/>
        <v>High</v>
      </c>
      <c r="AD4166" s="3" t="str">
        <f t="shared" si="454"/>
        <v>No</v>
      </c>
    </row>
    <row r="4167" spans="1:30" ht="15" customHeight="1" x14ac:dyDescent="0.3">
      <c r="A4167" s="3" t="s">
        <v>4188</v>
      </c>
      <c r="B4167" s="3">
        <v>40</v>
      </c>
      <c r="C4167" s="3" t="s">
        <v>23</v>
      </c>
      <c r="D4167" s="3" t="s">
        <v>33</v>
      </c>
      <c r="E4167" s="3">
        <v>37900.730548877204</v>
      </c>
      <c r="F4167" s="3">
        <v>153</v>
      </c>
      <c r="G4167" s="3">
        <v>1335.3065749037</v>
      </c>
      <c r="H4167" s="3">
        <v>5</v>
      </c>
      <c r="I4167" s="3">
        <v>956.18872848503599</v>
      </c>
      <c r="J4167" s="3">
        <v>15</v>
      </c>
      <c r="K4167" s="3">
        <v>0</v>
      </c>
      <c r="L4167" s="3">
        <v>55</v>
      </c>
      <c r="M4167" s="3">
        <v>13</v>
      </c>
      <c r="N4167" s="3">
        <v>8</v>
      </c>
      <c r="O4167" s="3">
        <v>307</v>
      </c>
      <c r="P4167" s="3">
        <v>5</v>
      </c>
      <c r="Q4167" s="3">
        <v>16814.942549899399</v>
      </c>
      <c r="R4167" s="3">
        <v>1</v>
      </c>
      <c r="S4167" s="3">
        <v>0</v>
      </c>
      <c r="T4167" s="3">
        <v>0</v>
      </c>
      <c r="U4167" s="3">
        <v>12555.3874049476</v>
      </c>
      <c r="V4167" s="3">
        <v>1</v>
      </c>
      <c r="W4167" s="3" t="str">
        <f>IF(Bank_data3[[#This Row],[credit_risk]]=1,"High Risk","Low Risk")</f>
        <v>High Risk</v>
      </c>
      <c r="X4167" s="3" t="str">
        <f t="shared" ref="X4167:X4230" si="455">_xlfn.IFS(B4167&lt;25,"18-24",B4167&lt;35,"25-34",B4167&lt;45,"35-44",B4167&lt;55,"45-54",TRUE(),"55+")</f>
        <v>35-44</v>
      </c>
      <c r="Y4167" s="3" t="str">
        <f t="shared" ref="Y4167:Y4230" si="456">_xlfn.IFS(E4167&lt;50000,"Low Income",E4167&lt;100000,"Middle Income",TRUE(),"High Income")</f>
        <v>Low Income</v>
      </c>
      <c r="Z4167" s="3" t="str">
        <f t="shared" ref="Z4167:Z4230" si="457">_xlfn.IFS(O4167&lt;580,"Poor",O4167&lt;670,"Fair",O4167&lt;740,"Good",O4167&lt;800,"Very Good",TRUE(),"Excellent")</f>
        <v>Poor</v>
      </c>
      <c r="AA4167" s="27">
        <f t="shared" ref="AA4167:AA4230" si="458">IF(E4167=0,0,Q4167/E4167)</f>
        <v>0.4436574785336832</v>
      </c>
      <c r="AB4167" s="3" t="str">
        <f t="shared" ref="AB4167:AB4230" si="459">_xlfn.IFS(G4167&lt;1000,"Low",G4167&lt;5000,"Medium",TRUE(),"High")</f>
        <v>Medium</v>
      </c>
      <c r="AC4167" s="3" t="str">
        <f t="shared" ref="AC4167:AC4230" si="460">_xlfn.IFS(L4167&lt;10,"Low",L4167&lt;30,"Medium",TRUE(),"High")</f>
        <v>High</v>
      </c>
      <c r="AD4167" s="3" t="str">
        <f t="shared" ref="AD4167:AD4230" si="461">IF(AND(E4167&gt;=100000,O4167&gt;=750),"Yes","No")</f>
        <v>No</v>
      </c>
    </row>
    <row r="4168" spans="1:30" ht="15" customHeight="1" x14ac:dyDescent="0.3">
      <c r="A4168" s="3" t="s">
        <v>4189</v>
      </c>
      <c r="B4168" s="3">
        <v>62</v>
      </c>
      <c r="C4168" s="3" t="s">
        <v>23</v>
      </c>
      <c r="D4168" s="3" t="s">
        <v>26</v>
      </c>
      <c r="E4168" s="3">
        <v>74456.740379194904</v>
      </c>
      <c r="F4168" s="3">
        <v>83</v>
      </c>
      <c r="G4168" s="3">
        <v>2328.6406649359401</v>
      </c>
      <c r="H4168" s="3">
        <v>9</v>
      </c>
      <c r="I4168" s="3">
        <v>1202.47929071318</v>
      </c>
      <c r="J4168" s="3">
        <v>1</v>
      </c>
      <c r="K4168" s="3">
        <v>336.14985687641399</v>
      </c>
      <c r="L4168" s="3">
        <v>18</v>
      </c>
      <c r="M4168" s="3">
        <v>19</v>
      </c>
      <c r="N4168" s="3">
        <v>9</v>
      </c>
      <c r="O4168" s="3">
        <v>603</v>
      </c>
      <c r="P4168" s="3">
        <v>1</v>
      </c>
      <c r="Q4168" s="3">
        <v>10340.305140227299</v>
      </c>
      <c r="R4168" s="3">
        <v>6</v>
      </c>
      <c r="S4168" s="3">
        <v>0</v>
      </c>
      <c r="T4168" s="3">
        <v>0</v>
      </c>
      <c r="U4168" s="3">
        <v>10583.5758012602</v>
      </c>
      <c r="V4168" s="3">
        <v>1</v>
      </c>
      <c r="W4168" s="3" t="str">
        <f>IF(Bank_data3[[#This Row],[credit_risk]]=1,"High Risk","Low Risk")</f>
        <v>High Risk</v>
      </c>
      <c r="X4168" s="3" t="str">
        <f t="shared" si="455"/>
        <v>55+</v>
      </c>
      <c r="Y4168" s="3" t="str">
        <f t="shared" si="456"/>
        <v>Middle Income</v>
      </c>
      <c r="Z4168" s="3" t="str">
        <f t="shared" si="457"/>
        <v>Fair</v>
      </c>
      <c r="AA4168" s="27">
        <f t="shared" si="458"/>
        <v>0.13887668312587911</v>
      </c>
      <c r="AB4168" s="3" t="str">
        <f t="shared" si="459"/>
        <v>Medium</v>
      </c>
      <c r="AC4168" s="3" t="str">
        <f t="shared" si="460"/>
        <v>Medium</v>
      </c>
      <c r="AD4168" s="3" t="str">
        <f t="shared" si="461"/>
        <v>No</v>
      </c>
    </row>
    <row r="4169" spans="1:30" ht="15" customHeight="1" x14ac:dyDescent="0.3">
      <c r="A4169" s="3" t="s">
        <v>4190</v>
      </c>
      <c r="B4169" s="3">
        <v>54</v>
      </c>
      <c r="C4169" s="3" t="s">
        <v>28</v>
      </c>
      <c r="D4169" s="3" t="s">
        <v>33</v>
      </c>
      <c r="E4169" s="3">
        <v>10000</v>
      </c>
      <c r="F4169" s="3">
        <v>142</v>
      </c>
      <c r="G4169" s="3">
        <v>886.31040954519403</v>
      </c>
      <c r="H4169" s="3">
        <v>5</v>
      </c>
      <c r="I4169" s="3">
        <v>987.90525692394601</v>
      </c>
      <c r="J4169" s="3">
        <v>19</v>
      </c>
      <c r="K4169" s="3">
        <v>507.64080765753999</v>
      </c>
      <c r="L4169" s="3">
        <v>3</v>
      </c>
      <c r="M4169" s="3">
        <v>4</v>
      </c>
      <c r="N4169" s="3">
        <v>9</v>
      </c>
      <c r="O4169" s="3">
        <v>554</v>
      </c>
      <c r="P4169" s="3">
        <v>5</v>
      </c>
      <c r="Q4169" s="3">
        <v>7840.6441278985203</v>
      </c>
      <c r="R4169" s="3">
        <v>4</v>
      </c>
      <c r="S4169" s="3">
        <v>0</v>
      </c>
      <c r="T4169" s="3">
        <v>0</v>
      </c>
      <c r="U4169" s="3">
        <v>6825.50764378042</v>
      </c>
      <c r="V4169" s="3">
        <v>1</v>
      </c>
      <c r="W4169" s="3" t="str">
        <f>IF(Bank_data3[[#This Row],[credit_risk]]=1,"High Risk","Low Risk")</f>
        <v>High Risk</v>
      </c>
      <c r="X4169" s="3" t="str">
        <f t="shared" si="455"/>
        <v>45-54</v>
      </c>
      <c r="Y4169" s="3" t="str">
        <f t="shared" si="456"/>
        <v>Low Income</v>
      </c>
      <c r="Z4169" s="3" t="str">
        <f t="shared" si="457"/>
        <v>Poor</v>
      </c>
      <c r="AA4169" s="27">
        <f t="shared" si="458"/>
        <v>0.78406441278985206</v>
      </c>
      <c r="AB4169" s="3" t="str">
        <f t="shared" si="459"/>
        <v>Low</v>
      </c>
      <c r="AC4169" s="3" t="str">
        <f t="shared" si="460"/>
        <v>Low</v>
      </c>
      <c r="AD4169" s="3" t="str">
        <f t="shared" si="461"/>
        <v>No</v>
      </c>
    </row>
    <row r="4170" spans="1:30" ht="15" customHeight="1" x14ac:dyDescent="0.3">
      <c r="A4170" s="3" t="s">
        <v>4191</v>
      </c>
      <c r="B4170" s="3">
        <v>32</v>
      </c>
      <c r="C4170" s="3" t="s">
        <v>23</v>
      </c>
      <c r="D4170" s="3" t="s">
        <v>24</v>
      </c>
      <c r="E4170" s="3">
        <v>43066.6227013311</v>
      </c>
      <c r="F4170" s="3">
        <v>141</v>
      </c>
      <c r="G4170" s="3">
        <v>776.09018072861295</v>
      </c>
      <c r="H4170" s="3">
        <v>10</v>
      </c>
      <c r="I4170" s="3">
        <v>20</v>
      </c>
      <c r="J4170" s="3">
        <v>11</v>
      </c>
      <c r="K4170" s="3">
        <v>525.64374278112496</v>
      </c>
      <c r="L4170" s="3">
        <v>27</v>
      </c>
      <c r="M4170" s="3">
        <v>6</v>
      </c>
      <c r="N4170" s="3">
        <v>2</v>
      </c>
      <c r="O4170" s="3">
        <v>383</v>
      </c>
      <c r="P4170" s="3">
        <v>4</v>
      </c>
      <c r="Q4170" s="3">
        <v>23335.411575208302</v>
      </c>
      <c r="R4170" s="3">
        <v>7</v>
      </c>
      <c r="S4170" s="3">
        <v>1</v>
      </c>
      <c r="T4170" s="3">
        <v>0</v>
      </c>
      <c r="U4170" s="3">
        <v>8353.32411600675</v>
      </c>
      <c r="V4170" s="3">
        <v>1</v>
      </c>
      <c r="W4170" s="3" t="str">
        <f>IF(Bank_data3[[#This Row],[credit_risk]]=1,"High Risk","Low Risk")</f>
        <v>High Risk</v>
      </c>
      <c r="X4170" s="3" t="str">
        <f t="shared" si="455"/>
        <v>25-34</v>
      </c>
      <c r="Y4170" s="3" t="str">
        <f t="shared" si="456"/>
        <v>Low Income</v>
      </c>
      <c r="Z4170" s="3" t="str">
        <f t="shared" si="457"/>
        <v>Poor</v>
      </c>
      <c r="AA4170" s="27">
        <f t="shared" si="458"/>
        <v>0.54184447517606371</v>
      </c>
      <c r="AB4170" s="3" t="str">
        <f t="shared" si="459"/>
        <v>Low</v>
      </c>
      <c r="AC4170" s="3" t="str">
        <f t="shared" si="460"/>
        <v>Medium</v>
      </c>
      <c r="AD4170" s="3" t="str">
        <f t="shared" si="461"/>
        <v>No</v>
      </c>
    </row>
    <row r="4171" spans="1:30" ht="15" customHeight="1" x14ac:dyDescent="0.3">
      <c r="A4171" s="3" t="s">
        <v>4192</v>
      </c>
      <c r="B4171" s="3">
        <v>68</v>
      </c>
      <c r="C4171" s="3" t="s">
        <v>28</v>
      </c>
      <c r="D4171" s="3" t="s">
        <v>24</v>
      </c>
      <c r="E4171" s="3">
        <v>26725.812516387399</v>
      </c>
      <c r="F4171" s="3">
        <v>117</v>
      </c>
      <c r="G4171" s="3">
        <v>1676.3006446700899</v>
      </c>
      <c r="H4171" s="3">
        <v>3</v>
      </c>
      <c r="I4171" s="3">
        <v>409.75367416104501</v>
      </c>
      <c r="J4171" s="3">
        <v>28</v>
      </c>
      <c r="K4171" s="3">
        <v>890.75069589369798</v>
      </c>
      <c r="L4171" s="3">
        <v>43</v>
      </c>
      <c r="M4171" s="3">
        <v>11</v>
      </c>
      <c r="N4171" s="3">
        <v>9</v>
      </c>
      <c r="O4171" s="3">
        <v>315</v>
      </c>
      <c r="P4171" s="3">
        <v>2</v>
      </c>
      <c r="Q4171" s="3">
        <v>14236.2136708217</v>
      </c>
      <c r="R4171" s="3">
        <v>1</v>
      </c>
      <c r="S4171" s="3">
        <v>1</v>
      </c>
      <c r="T4171" s="3">
        <v>0</v>
      </c>
      <c r="U4171" s="3">
        <v>4345.9736419701303</v>
      </c>
      <c r="V4171" s="3">
        <v>1</v>
      </c>
      <c r="W4171" s="3" t="str">
        <f>IF(Bank_data3[[#This Row],[credit_risk]]=1,"High Risk","Low Risk")</f>
        <v>High Risk</v>
      </c>
      <c r="X4171" s="3" t="str">
        <f t="shared" si="455"/>
        <v>55+</v>
      </c>
      <c r="Y4171" s="3" t="str">
        <f t="shared" si="456"/>
        <v>Low Income</v>
      </c>
      <c r="Z4171" s="3" t="str">
        <f t="shared" si="457"/>
        <v>Poor</v>
      </c>
      <c r="AA4171" s="27">
        <f t="shared" si="458"/>
        <v>0.53267655238142964</v>
      </c>
      <c r="AB4171" s="3" t="str">
        <f t="shared" si="459"/>
        <v>Medium</v>
      </c>
      <c r="AC4171" s="3" t="str">
        <f t="shared" si="460"/>
        <v>High</v>
      </c>
      <c r="AD4171" s="3" t="str">
        <f t="shared" si="461"/>
        <v>No</v>
      </c>
    </row>
    <row r="4172" spans="1:30" ht="15" customHeight="1" x14ac:dyDescent="0.3">
      <c r="A4172" s="3" t="s">
        <v>4193</v>
      </c>
      <c r="B4172" s="3">
        <v>29</v>
      </c>
      <c r="C4172" s="3" t="s">
        <v>28</v>
      </c>
      <c r="D4172" s="3" t="s">
        <v>33</v>
      </c>
      <c r="E4172" s="3">
        <v>74360.388606587599</v>
      </c>
      <c r="F4172" s="3">
        <v>77</v>
      </c>
      <c r="G4172" s="3">
        <v>304.732422158443</v>
      </c>
      <c r="H4172" s="3">
        <v>0</v>
      </c>
      <c r="I4172" s="3">
        <v>816.60698572267199</v>
      </c>
      <c r="J4172" s="3">
        <v>45</v>
      </c>
      <c r="K4172" s="3">
        <v>428.98315086129202</v>
      </c>
      <c r="L4172" s="3">
        <v>29</v>
      </c>
      <c r="M4172" s="3">
        <v>16</v>
      </c>
      <c r="N4172" s="3">
        <v>9</v>
      </c>
      <c r="O4172" s="3">
        <v>602</v>
      </c>
      <c r="P4172" s="3">
        <v>2</v>
      </c>
      <c r="Q4172" s="3">
        <v>16764.025115756798</v>
      </c>
      <c r="R4172" s="3">
        <v>5</v>
      </c>
      <c r="S4172" s="3">
        <v>0</v>
      </c>
      <c r="T4172" s="3">
        <v>0</v>
      </c>
      <c r="U4172" s="3">
        <v>8763.3965242664308</v>
      </c>
      <c r="V4172" s="3">
        <v>1</v>
      </c>
      <c r="W4172" s="3" t="str">
        <f>IF(Bank_data3[[#This Row],[credit_risk]]=1,"High Risk","Low Risk")</f>
        <v>High Risk</v>
      </c>
      <c r="X4172" s="3" t="str">
        <f t="shared" si="455"/>
        <v>25-34</v>
      </c>
      <c r="Y4172" s="3" t="str">
        <f t="shared" si="456"/>
        <v>Middle Income</v>
      </c>
      <c r="Z4172" s="3" t="str">
        <f t="shared" si="457"/>
        <v>Fair</v>
      </c>
      <c r="AA4172" s="27">
        <f t="shared" si="458"/>
        <v>0.2254429465726551</v>
      </c>
      <c r="AB4172" s="3" t="str">
        <f t="shared" si="459"/>
        <v>Low</v>
      </c>
      <c r="AC4172" s="3" t="str">
        <f t="shared" si="460"/>
        <v>Medium</v>
      </c>
      <c r="AD4172" s="3" t="str">
        <f t="shared" si="461"/>
        <v>No</v>
      </c>
    </row>
    <row r="4173" spans="1:30" ht="15" customHeight="1" x14ac:dyDescent="0.3">
      <c r="A4173" s="3" t="s">
        <v>4194</v>
      </c>
      <c r="B4173" s="3">
        <v>63</v>
      </c>
      <c r="C4173" s="3" t="s">
        <v>23</v>
      </c>
      <c r="D4173" s="3" t="s">
        <v>24</v>
      </c>
      <c r="E4173" s="3">
        <v>80222.446373068902</v>
      </c>
      <c r="F4173" s="3">
        <v>100</v>
      </c>
      <c r="G4173" s="3">
        <v>1778.9642775418999</v>
      </c>
      <c r="H4173" s="3">
        <v>4</v>
      </c>
      <c r="I4173" s="3">
        <v>714.49520815759502</v>
      </c>
      <c r="J4173" s="3">
        <v>7</v>
      </c>
      <c r="K4173" s="3">
        <v>552.06084143969599</v>
      </c>
      <c r="L4173" s="3">
        <v>35</v>
      </c>
      <c r="M4173" s="3">
        <v>18</v>
      </c>
      <c r="N4173" s="3">
        <v>9</v>
      </c>
      <c r="O4173" s="3">
        <v>395</v>
      </c>
      <c r="P4173" s="3">
        <v>4</v>
      </c>
      <c r="Q4173" s="3">
        <v>10156.288975343499</v>
      </c>
      <c r="R4173" s="3">
        <v>3</v>
      </c>
      <c r="S4173" s="3">
        <v>0</v>
      </c>
      <c r="T4173" s="3">
        <v>0</v>
      </c>
      <c r="U4173" s="3">
        <v>500</v>
      </c>
      <c r="V4173" s="3">
        <v>1</v>
      </c>
      <c r="W4173" s="3" t="str">
        <f>IF(Bank_data3[[#This Row],[credit_risk]]=1,"High Risk","Low Risk")</f>
        <v>High Risk</v>
      </c>
      <c r="X4173" s="3" t="str">
        <f t="shared" si="455"/>
        <v>55+</v>
      </c>
      <c r="Y4173" s="3" t="str">
        <f t="shared" si="456"/>
        <v>Middle Income</v>
      </c>
      <c r="Z4173" s="3" t="str">
        <f t="shared" si="457"/>
        <v>Poor</v>
      </c>
      <c r="AA4173" s="27">
        <f t="shared" si="458"/>
        <v>0.12660158639531366</v>
      </c>
      <c r="AB4173" s="3" t="str">
        <f t="shared" si="459"/>
        <v>Medium</v>
      </c>
      <c r="AC4173" s="3" t="str">
        <f t="shared" si="460"/>
        <v>High</v>
      </c>
      <c r="AD4173" s="3" t="str">
        <f t="shared" si="461"/>
        <v>No</v>
      </c>
    </row>
    <row r="4174" spans="1:30" ht="15" customHeight="1" x14ac:dyDescent="0.3">
      <c r="A4174" s="3" t="s">
        <v>4195</v>
      </c>
      <c r="B4174" s="3">
        <v>66</v>
      </c>
      <c r="C4174" s="3" t="s">
        <v>31</v>
      </c>
      <c r="D4174" s="3" t="s">
        <v>33</v>
      </c>
      <c r="E4174" s="3">
        <v>10000</v>
      </c>
      <c r="F4174" s="3">
        <v>129</v>
      </c>
      <c r="G4174" s="3">
        <v>1875.7480680067899</v>
      </c>
      <c r="H4174" s="3">
        <v>0</v>
      </c>
      <c r="I4174" s="3">
        <v>685.45369612128104</v>
      </c>
      <c r="J4174" s="3">
        <v>37</v>
      </c>
      <c r="K4174" s="3">
        <v>301.89214733771598</v>
      </c>
      <c r="L4174" s="3">
        <v>52</v>
      </c>
      <c r="M4174" s="3">
        <v>15</v>
      </c>
      <c r="N4174" s="3">
        <v>0</v>
      </c>
      <c r="O4174" s="3">
        <v>421</v>
      </c>
      <c r="P4174" s="3">
        <v>1</v>
      </c>
      <c r="Q4174" s="3">
        <v>19318.577797943399</v>
      </c>
      <c r="R4174" s="3">
        <v>7</v>
      </c>
      <c r="S4174" s="3">
        <v>0</v>
      </c>
      <c r="T4174" s="3">
        <v>0</v>
      </c>
      <c r="U4174" s="3">
        <v>12709.2505460796</v>
      </c>
      <c r="V4174" s="3">
        <v>1</v>
      </c>
      <c r="W4174" s="3" t="str">
        <f>IF(Bank_data3[[#This Row],[credit_risk]]=1,"High Risk","Low Risk")</f>
        <v>High Risk</v>
      </c>
      <c r="X4174" s="3" t="str">
        <f t="shared" si="455"/>
        <v>55+</v>
      </c>
      <c r="Y4174" s="3" t="str">
        <f t="shared" si="456"/>
        <v>Low Income</v>
      </c>
      <c r="Z4174" s="3" t="str">
        <f t="shared" si="457"/>
        <v>Poor</v>
      </c>
      <c r="AA4174" s="27">
        <f t="shared" si="458"/>
        <v>1.9318577797943399</v>
      </c>
      <c r="AB4174" s="3" t="str">
        <f t="shared" si="459"/>
        <v>Medium</v>
      </c>
      <c r="AC4174" s="3" t="str">
        <f t="shared" si="460"/>
        <v>High</v>
      </c>
      <c r="AD4174" s="3" t="str">
        <f t="shared" si="461"/>
        <v>No</v>
      </c>
    </row>
    <row r="4175" spans="1:30" ht="15" customHeight="1" x14ac:dyDescent="0.3">
      <c r="A4175" s="3" t="s">
        <v>4196</v>
      </c>
      <c r="B4175" s="3">
        <v>29</v>
      </c>
      <c r="C4175" s="3" t="s">
        <v>28</v>
      </c>
      <c r="D4175" s="3" t="s">
        <v>24</v>
      </c>
      <c r="E4175" s="3">
        <v>65585.508050008197</v>
      </c>
      <c r="F4175" s="3">
        <v>113</v>
      </c>
      <c r="G4175" s="3">
        <v>1302.88493134788</v>
      </c>
      <c r="H4175" s="3">
        <v>10</v>
      </c>
      <c r="I4175" s="3">
        <v>456.03515750570801</v>
      </c>
      <c r="J4175" s="3">
        <v>45</v>
      </c>
      <c r="K4175" s="3">
        <v>350.48014862787602</v>
      </c>
      <c r="L4175" s="3">
        <v>58</v>
      </c>
      <c r="M4175" s="3">
        <v>1</v>
      </c>
      <c r="N4175" s="3">
        <v>1</v>
      </c>
      <c r="O4175" s="3">
        <v>525</v>
      </c>
      <c r="P4175" s="3">
        <v>1</v>
      </c>
      <c r="Q4175" s="3">
        <v>8818.0574901719192</v>
      </c>
      <c r="R4175" s="3">
        <v>2</v>
      </c>
      <c r="S4175" s="3">
        <v>0</v>
      </c>
      <c r="T4175" s="3">
        <v>0</v>
      </c>
      <c r="U4175" s="3">
        <v>7293.9616345171899</v>
      </c>
      <c r="V4175" s="3">
        <v>1</v>
      </c>
      <c r="W4175" s="3" t="str">
        <f>IF(Bank_data3[[#This Row],[credit_risk]]=1,"High Risk","Low Risk")</f>
        <v>High Risk</v>
      </c>
      <c r="X4175" s="3" t="str">
        <f t="shared" si="455"/>
        <v>25-34</v>
      </c>
      <c r="Y4175" s="3" t="str">
        <f t="shared" si="456"/>
        <v>Middle Income</v>
      </c>
      <c r="Z4175" s="3" t="str">
        <f t="shared" si="457"/>
        <v>Poor</v>
      </c>
      <c r="AA4175" s="27">
        <f t="shared" si="458"/>
        <v>0.13445131024140655</v>
      </c>
      <c r="AB4175" s="3" t="str">
        <f t="shared" si="459"/>
        <v>Medium</v>
      </c>
      <c r="AC4175" s="3" t="str">
        <f t="shared" si="460"/>
        <v>High</v>
      </c>
      <c r="AD4175" s="3" t="str">
        <f t="shared" si="461"/>
        <v>No</v>
      </c>
    </row>
    <row r="4176" spans="1:30" ht="15" customHeight="1" x14ac:dyDescent="0.3">
      <c r="A4176" s="3" t="s">
        <v>4197</v>
      </c>
      <c r="B4176" s="3">
        <v>65</v>
      </c>
      <c r="C4176" s="3" t="s">
        <v>23</v>
      </c>
      <c r="D4176" s="3" t="s">
        <v>26</v>
      </c>
      <c r="E4176" s="3">
        <v>69236.372365860298</v>
      </c>
      <c r="F4176" s="3">
        <v>103</v>
      </c>
      <c r="G4176" s="3">
        <v>2626.4332933635601</v>
      </c>
      <c r="H4176" s="3">
        <v>10</v>
      </c>
      <c r="I4176" s="3">
        <v>308.04557092289599</v>
      </c>
      <c r="J4176" s="3">
        <v>46</v>
      </c>
      <c r="K4176" s="3">
        <v>1000.87752729564</v>
      </c>
      <c r="L4176" s="3">
        <v>67</v>
      </c>
      <c r="M4176" s="3">
        <v>11</v>
      </c>
      <c r="N4176" s="3">
        <v>3</v>
      </c>
      <c r="O4176" s="3">
        <v>328</v>
      </c>
      <c r="P4176" s="3">
        <v>0</v>
      </c>
      <c r="Q4176" s="3">
        <v>19142.658264556499</v>
      </c>
      <c r="R4176" s="3">
        <v>1</v>
      </c>
      <c r="S4176" s="3">
        <v>0</v>
      </c>
      <c r="T4176" s="3">
        <v>0</v>
      </c>
      <c r="U4176" s="3">
        <v>500</v>
      </c>
      <c r="V4176" s="3">
        <v>1</v>
      </c>
      <c r="W4176" s="3" t="str">
        <f>IF(Bank_data3[[#This Row],[credit_risk]]=1,"High Risk","Low Risk")</f>
        <v>High Risk</v>
      </c>
      <c r="X4176" s="3" t="str">
        <f t="shared" si="455"/>
        <v>55+</v>
      </c>
      <c r="Y4176" s="3" t="str">
        <f t="shared" si="456"/>
        <v>Middle Income</v>
      </c>
      <c r="Z4176" s="3" t="str">
        <f t="shared" si="457"/>
        <v>Poor</v>
      </c>
      <c r="AA4176" s="27">
        <f t="shared" si="458"/>
        <v>0.27648268692360806</v>
      </c>
      <c r="AB4176" s="3" t="str">
        <f t="shared" si="459"/>
        <v>Medium</v>
      </c>
      <c r="AC4176" s="3" t="str">
        <f t="shared" si="460"/>
        <v>High</v>
      </c>
      <c r="AD4176" s="3" t="str">
        <f t="shared" si="461"/>
        <v>No</v>
      </c>
    </row>
    <row r="4177" spans="1:30" ht="15" customHeight="1" x14ac:dyDescent="0.3">
      <c r="A4177" s="3" t="s">
        <v>4198</v>
      </c>
      <c r="B4177" s="3">
        <v>32</v>
      </c>
      <c r="C4177" s="3" t="s">
        <v>28</v>
      </c>
      <c r="D4177" s="3" t="s">
        <v>24</v>
      </c>
      <c r="E4177" s="3">
        <v>55862.321453794902</v>
      </c>
      <c r="F4177" s="3">
        <v>116</v>
      </c>
      <c r="G4177" s="3">
        <v>2402.3778474334399</v>
      </c>
      <c r="H4177" s="3">
        <v>7</v>
      </c>
      <c r="I4177" s="3">
        <v>1502.72360123456</v>
      </c>
      <c r="J4177" s="3">
        <v>19</v>
      </c>
      <c r="K4177" s="3">
        <v>321.44595613982301</v>
      </c>
      <c r="L4177" s="3">
        <v>74</v>
      </c>
      <c r="M4177" s="3">
        <v>16</v>
      </c>
      <c r="N4177" s="3">
        <v>6</v>
      </c>
      <c r="O4177" s="3">
        <v>887</v>
      </c>
      <c r="P4177" s="3">
        <v>1</v>
      </c>
      <c r="Q4177" s="3">
        <v>9309.9149123201096</v>
      </c>
      <c r="R4177" s="3">
        <v>0</v>
      </c>
      <c r="S4177" s="3">
        <v>0</v>
      </c>
      <c r="T4177" s="3">
        <v>0</v>
      </c>
      <c r="U4177" s="3">
        <v>13040.997079626201</v>
      </c>
      <c r="V4177" s="3">
        <v>0</v>
      </c>
      <c r="W4177" s="3" t="str">
        <f>IF(Bank_data3[[#This Row],[credit_risk]]=1,"High Risk","Low Risk")</f>
        <v>Low Risk</v>
      </c>
      <c r="X4177" s="3" t="str">
        <f t="shared" si="455"/>
        <v>25-34</v>
      </c>
      <c r="Y4177" s="3" t="str">
        <f t="shared" si="456"/>
        <v>Middle Income</v>
      </c>
      <c r="Z4177" s="3" t="str">
        <f t="shared" si="457"/>
        <v>Excellent</v>
      </c>
      <c r="AA4177" s="27">
        <f t="shared" si="458"/>
        <v>0.16665821738218611</v>
      </c>
      <c r="AB4177" s="3" t="str">
        <f t="shared" si="459"/>
        <v>Medium</v>
      </c>
      <c r="AC4177" s="3" t="str">
        <f t="shared" si="460"/>
        <v>High</v>
      </c>
      <c r="AD4177" s="3" t="str">
        <f t="shared" si="461"/>
        <v>No</v>
      </c>
    </row>
    <row r="4178" spans="1:30" ht="15" customHeight="1" x14ac:dyDescent="0.3">
      <c r="A4178" s="3" t="s">
        <v>4199</v>
      </c>
      <c r="B4178" s="3">
        <v>56</v>
      </c>
      <c r="C4178" s="3" t="s">
        <v>31</v>
      </c>
      <c r="D4178" s="3" t="s">
        <v>26</v>
      </c>
      <c r="E4178" s="3">
        <v>60586.939569416398</v>
      </c>
      <c r="F4178" s="3">
        <v>31</v>
      </c>
      <c r="G4178" s="3">
        <v>877.43051168615602</v>
      </c>
      <c r="H4178" s="3">
        <v>1</v>
      </c>
      <c r="I4178" s="3">
        <v>809.48883359861895</v>
      </c>
      <c r="J4178" s="3">
        <v>34</v>
      </c>
      <c r="K4178" s="3">
        <v>405.36279991456701</v>
      </c>
      <c r="L4178" s="3">
        <v>3</v>
      </c>
      <c r="M4178" s="3">
        <v>2</v>
      </c>
      <c r="N4178" s="3">
        <v>7</v>
      </c>
      <c r="O4178" s="3">
        <v>623</v>
      </c>
      <c r="P4178" s="3">
        <v>0</v>
      </c>
      <c r="Q4178" s="3">
        <v>21809.028385391899</v>
      </c>
      <c r="R4178" s="3">
        <v>2</v>
      </c>
      <c r="S4178" s="3">
        <v>0</v>
      </c>
      <c r="T4178" s="3">
        <v>0</v>
      </c>
      <c r="U4178" s="3">
        <v>6190.9738751945797</v>
      </c>
      <c r="V4178" s="3">
        <v>0</v>
      </c>
      <c r="W4178" s="3" t="str">
        <f>IF(Bank_data3[[#This Row],[credit_risk]]=1,"High Risk","Low Risk")</f>
        <v>Low Risk</v>
      </c>
      <c r="X4178" s="3" t="str">
        <f t="shared" si="455"/>
        <v>55+</v>
      </c>
      <c r="Y4178" s="3" t="str">
        <f t="shared" si="456"/>
        <v>Middle Income</v>
      </c>
      <c r="Z4178" s="3" t="str">
        <f t="shared" si="457"/>
        <v>Fair</v>
      </c>
      <c r="AA4178" s="27">
        <f t="shared" si="458"/>
        <v>0.35996253549669061</v>
      </c>
      <c r="AB4178" s="3" t="str">
        <f t="shared" si="459"/>
        <v>Low</v>
      </c>
      <c r="AC4178" s="3" t="str">
        <f t="shared" si="460"/>
        <v>Low</v>
      </c>
      <c r="AD4178" s="3" t="str">
        <f t="shared" si="461"/>
        <v>No</v>
      </c>
    </row>
    <row r="4179" spans="1:30" ht="15" customHeight="1" x14ac:dyDescent="0.3">
      <c r="A4179" s="3" t="s">
        <v>4200</v>
      </c>
      <c r="B4179" s="3">
        <v>57</v>
      </c>
      <c r="C4179" s="3" t="s">
        <v>31</v>
      </c>
      <c r="D4179" s="3" t="s">
        <v>26</v>
      </c>
      <c r="E4179" s="3">
        <v>59288.990265960201</v>
      </c>
      <c r="F4179" s="3">
        <v>64</v>
      </c>
      <c r="G4179" s="3">
        <v>2024.6095191351201</v>
      </c>
      <c r="H4179" s="3">
        <v>8</v>
      </c>
      <c r="I4179" s="3">
        <v>1024.7426261036001</v>
      </c>
      <c r="J4179" s="3">
        <v>38</v>
      </c>
      <c r="K4179" s="3">
        <v>771.43462214912495</v>
      </c>
      <c r="L4179" s="3">
        <v>10</v>
      </c>
      <c r="M4179" s="3">
        <v>7</v>
      </c>
      <c r="N4179" s="3">
        <v>3</v>
      </c>
      <c r="O4179" s="3">
        <v>418</v>
      </c>
      <c r="P4179" s="3">
        <v>1</v>
      </c>
      <c r="Q4179" s="3">
        <v>19865.2640147768</v>
      </c>
      <c r="R4179" s="3">
        <v>7</v>
      </c>
      <c r="S4179" s="3">
        <v>0</v>
      </c>
      <c r="T4179" s="3">
        <v>0</v>
      </c>
      <c r="U4179" s="3">
        <v>5785.18310339448</v>
      </c>
      <c r="V4179" s="3">
        <v>1</v>
      </c>
      <c r="W4179" s="3" t="str">
        <f>IF(Bank_data3[[#This Row],[credit_risk]]=1,"High Risk","Low Risk")</f>
        <v>High Risk</v>
      </c>
      <c r="X4179" s="3" t="str">
        <f t="shared" si="455"/>
        <v>55+</v>
      </c>
      <c r="Y4179" s="3" t="str">
        <f t="shared" si="456"/>
        <v>Middle Income</v>
      </c>
      <c r="Z4179" s="3" t="str">
        <f t="shared" si="457"/>
        <v>Poor</v>
      </c>
      <c r="AA4179" s="27">
        <f t="shared" si="458"/>
        <v>0.33505822793852025</v>
      </c>
      <c r="AB4179" s="3" t="str">
        <f t="shared" si="459"/>
        <v>Medium</v>
      </c>
      <c r="AC4179" s="3" t="str">
        <f t="shared" si="460"/>
        <v>Medium</v>
      </c>
      <c r="AD4179" s="3" t="str">
        <f t="shared" si="461"/>
        <v>No</v>
      </c>
    </row>
    <row r="4180" spans="1:30" ht="15" customHeight="1" x14ac:dyDescent="0.3">
      <c r="A4180" s="3" t="s">
        <v>4201</v>
      </c>
      <c r="B4180" s="3">
        <v>43</v>
      </c>
      <c r="C4180" s="3" t="s">
        <v>23</v>
      </c>
      <c r="D4180" s="3" t="s">
        <v>33</v>
      </c>
      <c r="E4180" s="3">
        <v>65651.152676002195</v>
      </c>
      <c r="F4180" s="3">
        <v>55</v>
      </c>
      <c r="G4180" s="3">
        <v>2287.6332127559499</v>
      </c>
      <c r="H4180" s="3">
        <v>8</v>
      </c>
      <c r="I4180" s="3">
        <v>802.18791075433296</v>
      </c>
      <c r="J4180" s="3">
        <v>30</v>
      </c>
      <c r="K4180" s="3">
        <v>976.50201925861597</v>
      </c>
      <c r="L4180" s="3">
        <v>52</v>
      </c>
      <c r="M4180" s="3">
        <v>4</v>
      </c>
      <c r="N4180" s="3">
        <v>2</v>
      </c>
      <c r="O4180" s="3">
        <v>470</v>
      </c>
      <c r="P4180" s="3">
        <v>5</v>
      </c>
      <c r="Q4180" s="3">
        <v>9486.22172293935</v>
      </c>
      <c r="R4180" s="3">
        <v>4</v>
      </c>
      <c r="S4180" s="3">
        <v>0</v>
      </c>
      <c r="T4180" s="3">
        <v>0</v>
      </c>
      <c r="U4180" s="3">
        <v>6332.5512776160103</v>
      </c>
      <c r="V4180" s="3">
        <v>1</v>
      </c>
      <c r="W4180" s="3" t="str">
        <f>IF(Bank_data3[[#This Row],[credit_risk]]=1,"High Risk","Low Risk")</f>
        <v>High Risk</v>
      </c>
      <c r="X4180" s="3" t="str">
        <f t="shared" si="455"/>
        <v>35-44</v>
      </c>
      <c r="Y4180" s="3" t="str">
        <f t="shared" si="456"/>
        <v>Middle Income</v>
      </c>
      <c r="Z4180" s="3" t="str">
        <f t="shared" si="457"/>
        <v>Poor</v>
      </c>
      <c r="AA4180" s="27">
        <f t="shared" si="458"/>
        <v>0.14449436660701462</v>
      </c>
      <c r="AB4180" s="3" t="str">
        <f t="shared" si="459"/>
        <v>Medium</v>
      </c>
      <c r="AC4180" s="3" t="str">
        <f t="shared" si="460"/>
        <v>High</v>
      </c>
      <c r="AD4180" s="3" t="str">
        <f t="shared" si="461"/>
        <v>No</v>
      </c>
    </row>
    <row r="4181" spans="1:30" ht="15" customHeight="1" x14ac:dyDescent="0.3">
      <c r="A4181" s="3" t="s">
        <v>4202</v>
      </c>
      <c r="B4181" s="3">
        <v>21</v>
      </c>
      <c r="C4181" s="3" t="s">
        <v>28</v>
      </c>
      <c r="D4181" s="3" t="s">
        <v>26</v>
      </c>
      <c r="E4181" s="3">
        <v>30335.5932714259</v>
      </c>
      <c r="F4181" s="3">
        <v>119</v>
      </c>
      <c r="G4181" s="3">
        <v>1566.21494501179</v>
      </c>
      <c r="H4181" s="3">
        <v>2</v>
      </c>
      <c r="I4181" s="3">
        <v>816.22204452329595</v>
      </c>
      <c r="J4181" s="3">
        <v>15</v>
      </c>
      <c r="K4181" s="3">
        <v>702.58411951116102</v>
      </c>
      <c r="L4181" s="3">
        <v>53</v>
      </c>
      <c r="M4181" s="3">
        <v>16</v>
      </c>
      <c r="N4181" s="3">
        <v>9</v>
      </c>
      <c r="O4181" s="3">
        <v>333</v>
      </c>
      <c r="P4181" s="3">
        <v>3</v>
      </c>
      <c r="Q4181" s="3">
        <v>25651.0694032826</v>
      </c>
      <c r="R4181" s="3">
        <v>7</v>
      </c>
      <c r="S4181" s="3">
        <v>0</v>
      </c>
      <c r="T4181" s="3">
        <v>0</v>
      </c>
      <c r="U4181" s="3">
        <v>5778.9747174602098</v>
      </c>
      <c r="V4181" s="3">
        <v>1</v>
      </c>
      <c r="W4181" s="3" t="str">
        <f>IF(Bank_data3[[#This Row],[credit_risk]]=1,"High Risk","Low Risk")</f>
        <v>High Risk</v>
      </c>
      <c r="X4181" s="3" t="str">
        <f t="shared" si="455"/>
        <v>18-24</v>
      </c>
      <c r="Y4181" s="3" t="str">
        <f t="shared" si="456"/>
        <v>Low Income</v>
      </c>
      <c r="Z4181" s="3" t="str">
        <f t="shared" si="457"/>
        <v>Poor</v>
      </c>
      <c r="AA4181" s="27">
        <f t="shared" si="458"/>
        <v>0.84557665227678902</v>
      </c>
      <c r="AB4181" s="3" t="str">
        <f t="shared" si="459"/>
        <v>Medium</v>
      </c>
      <c r="AC4181" s="3" t="str">
        <f t="shared" si="460"/>
        <v>High</v>
      </c>
      <c r="AD4181" s="3" t="str">
        <f t="shared" si="461"/>
        <v>No</v>
      </c>
    </row>
    <row r="4182" spans="1:30" ht="15" customHeight="1" x14ac:dyDescent="0.3">
      <c r="A4182" s="3" t="s">
        <v>4203</v>
      </c>
      <c r="B4182" s="3">
        <v>41</v>
      </c>
      <c r="C4182" s="3" t="s">
        <v>28</v>
      </c>
      <c r="D4182" s="3" t="s">
        <v>24</v>
      </c>
      <c r="E4182" s="3">
        <v>71608.898199920295</v>
      </c>
      <c r="F4182" s="3">
        <v>178</v>
      </c>
      <c r="G4182" s="3">
        <v>1154.55082891503</v>
      </c>
      <c r="H4182" s="3">
        <v>5</v>
      </c>
      <c r="I4182" s="3">
        <v>778.26381006674899</v>
      </c>
      <c r="J4182" s="3">
        <v>22</v>
      </c>
      <c r="K4182" s="3">
        <v>703.37391962168601</v>
      </c>
      <c r="L4182" s="3">
        <v>44</v>
      </c>
      <c r="M4182" s="3">
        <v>13</v>
      </c>
      <c r="N4182" s="3">
        <v>8</v>
      </c>
      <c r="O4182" s="3">
        <v>604</v>
      </c>
      <c r="P4182" s="3">
        <v>3</v>
      </c>
      <c r="Q4182" s="3">
        <v>12870.856533480101</v>
      </c>
      <c r="R4182" s="3">
        <v>7</v>
      </c>
      <c r="S4182" s="3">
        <v>0</v>
      </c>
      <c r="T4182" s="3">
        <v>0</v>
      </c>
      <c r="U4182" s="3">
        <v>10916.856364154601</v>
      </c>
      <c r="V4182" s="3">
        <v>1</v>
      </c>
      <c r="W4182" s="3" t="str">
        <f>IF(Bank_data3[[#This Row],[credit_risk]]=1,"High Risk","Low Risk")</f>
        <v>High Risk</v>
      </c>
      <c r="X4182" s="3" t="str">
        <f t="shared" si="455"/>
        <v>35-44</v>
      </c>
      <c r="Y4182" s="3" t="str">
        <f t="shared" si="456"/>
        <v>Middle Income</v>
      </c>
      <c r="Z4182" s="3" t="str">
        <f t="shared" si="457"/>
        <v>Fair</v>
      </c>
      <c r="AA4182" s="27">
        <f t="shared" si="458"/>
        <v>0.1797382288657309</v>
      </c>
      <c r="AB4182" s="3" t="str">
        <f t="shared" si="459"/>
        <v>Medium</v>
      </c>
      <c r="AC4182" s="3" t="str">
        <f t="shared" si="460"/>
        <v>High</v>
      </c>
      <c r="AD4182" s="3" t="str">
        <f t="shared" si="461"/>
        <v>No</v>
      </c>
    </row>
    <row r="4183" spans="1:30" ht="15" customHeight="1" x14ac:dyDescent="0.3">
      <c r="A4183" s="3" t="s">
        <v>4204</v>
      </c>
      <c r="B4183" s="3">
        <v>36</v>
      </c>
      <c r="C4183" s="3" t="s">
        <v>28</v>
      </c>
      <c r="D4183" s="3" t="s">
        <v>24</v>
      </c>
      <c r="E4183" s="3">
        <v>53768.234046117701</v>
      </c>
      <c r="F4183" s="3">
        <v>230</v>
      </c>
      <c r="G4183" s="3">
        <v>612.97021304913596</v>
      </c>
      <c r="H4183" s="3">
        <v>8</v>
      </c>
      <c r="I4183" s="3">
        <v>407.843949323949</v>
      </c>
      <c r="J4183" s="3">
        <v>33</v>
      </c>
      <c r="K4183" s="3">
        <v>186.97418883867701</v>
      </c>
      <c r="L4183" s="3">
        <v>16</v>
      </c>
      <c r="M4183" s="3">
        <v>13</v>
      </c>
      <c r="N4183" s="3">
        <v>7</v>
      </c>
      <c r="O4183" s="3">
        <v>487</v>
      </c>
      <c r="P4183" s="3">
        <v>4</v>
      </c>
      <c r="Q4183" s="3">
        <v>22341.319770038801</v>
      </c>
      <c r="R4183" s="3">
        <v>1</v>
      </c>
      <c r="S4183" s="3">
        <v>0</v>
      </c>
      <c r="T4183" s="3">
        <v>0</v>
      </c>
      <c r="U4183" s="3">
        <v>7586.4707743628096</v>
      </c>
      <c r="V4183" s="3">
        <v>1</v>
      </c>
      <c r="W4183" s="3" t="str">
        <f>IF(Bank_data3[[#This Row],[credit_risk]]=1,"High Risk","Low Risk")</f>
        <v>High Risk</v>
      </c>
      <c r="X4183" s="3" t="str">
        <f t="shared" si="455"/>
        <v>35-44</v>
      </c>
      <c r="Y4183" s="3" t="str">
        <f t="shared" si="456"/>
        <v>Middle Income</v>
      </c>
      <c r="Z4183" s="3" t="str">
        <f t="shared" si="457"/>
        <v>Poor</v>
      </c>
      <c r="AA4183" s="27">
        <f t="shared" si="458"/>
        <v>0.41551150351853411</v>
      </c>
      <c r="AB4183" s="3" t="str">
        <f t="shared" si="459"/>
        <v>Low</v>
      </c>
      <c r="AC4183" s="3" t="str">
        <f t="shared" si="460"/>
        <v>Medium</v>
      </c>
      <c r="AD4183" s="3" t="str">
        <f t="shared" si="461"/>
        <v>No</v>
      </c>
    </row>
    <row r="4184" spans="1:30" ht="15" customHeight="1" x14ac:dyDescent="0.3">
      <c r="A4184" s="3" t="s">
        <v>4205</v>
      </c>
      <c r="B4184" s="3">
        <v>55</v>
      </c>
      <c r="C4184" s="3" t="s">
        <v>28</v>
      </c>
      <c r="D4184" s="3" t="s">
        <v>26</v>
      </c>
      <c r="E4184" s="3">
        <v>52688.009115856403</v>
      </c>
      <c r="F4184" s="3">
        <v>93</v>
      </c>
      <c r="G4184" s="3">
        <v>1053.4178165241999</v>
      </c>
      <c r="H4184" s="3">
        <v>6</v>
      </c>
      <c r="I4184" s="3">
        <v>269.92868968801298</v>
      </c>
      <c r="J4184" s="3">
        <v>31</v>
      </c>
      <c r="K4184" s="3">
        <v>628.68887386462404</v>
      </c>
      <c r="L4184" s="3">
        <v>63</v>
      </c>
      <c r="M4184" s="3">
        <v>3</v>
      </c>
      <c r="N4184" s="3">
        <v>5</v>
      </c>
      <c r="O4184" s="3">
        <v>350</v>
      </c>
      <c r="P4184" s="3">
        <v>5</v>
      </c>
      <c r="Q4184" s="3">
        <v>5283.8145601812002</v>
      </c>
      <c r="R4184" s="3">
        <v>2</v>
      </c>
      <c r="S4184" s="3">
        <v>0</v>
      </c>
      <c r="T4184" s="3">
        <v>0</v>
      </c>
      <c r="U4184" s="3">
        <v>6288.4478727742098</v>
      </c>
      <c r="V4184" s="3">
        <v>1</v>
      </c>
      <c r="W4184" s="3" t="str">
        <f>IF(Bank_data3[[#This Row],[credit_risk]]=1,"High Risk","Low Risk")</f>
        <v>High Risk</v>
      </c>
      <c r="X4184" s="3" t="str">
        <f t="shared" si="455"/>
        <v>55+</v>
      </c>
      <c r="Y4184" s="3" t="str">
        <f t="shared" si="456"/>
        <v>Middle Income</v>
      </c>
      <c r="Z4184" s="3" t="str">
        <f t="shared" si="457"/>
        <v>Poor</v>
      </c>
      <c r="AA4184" s="27">
        <f t="shared" si="458"/>
        <v>0.10028495380348394</v>
      </c>
      <c r="AB4184" s="3" t="str">
        <f t="shared" si="459"/>
        <v>Medium</v>
      </c>
      <c r="AC4184" s="3" t="str">
        <f t="shared" si="460"/>
        <v>High</v>
      </c>
      <c r="AD4184" s="3" t="str">
        <f t="shared" si="461"/>
        <v>No</v>
      </c>
    </row>
    <row r="4185" spans="1:30" ht="15" customHeight="1" x14ac:dyDescent="0.3">
      <c r="A4185" s="3" t="s">
        <v>4206</v>
      </c>
      <c r="B4185" s="3">
        <v>33</v>
      </c>
      <c r="C4185" s="3" t="s">
        <v>23</v>
      </c>
      <c r="D4185" s="3" t="s">
        <v>33</v>
      </c>
      <c r="E4185" s="3">
        <v>60199.249086339303</v>
      </c>
      <c r="F4185" s="3">
        <v>108</v>
      </c>
      <c r="G4185" s="3">
        <v>630.79337472489499</v>
      </c>
      <c r="H4185" s="3">
        <v>3</v>
      </c>
      <c r="I4185" s="3">
        <v>935.178880810745</v>
      </c>
      <c r="J4185" s="3">
        <v>16</v>
      </c>
      <c r="K4185" s="3">
        <v>423.14593403009599</v>
      </c>
      <c r="L4185" s="3">
        <v>57</v>
      </c>
      <c r="M4185" s="3">
        <v>14</v>
      </c>
      <c r="N4185" s="3">
        <v>8</v>
      </c>
      <c r="O4185" s="3">
        <v>820</v>
      </c>
      <c r="P4185" s="3">
        <v>3</v>
      </c>
      <c r="Q4185" s="3">
        <v>16232.7438866948</v>
      </c>
      <c r="R4185" s="3">
        <v>0</v>
      </c>
      <c r="S4185" s="3">
        <v>0</v>
      </c>
      <c r="T4185" s="3">
        <v>0</v>
      </c>
      <c r="U4185" s="3">
        <v>6771.8560238971004</v>
      </c>
      <c r="V4185" s="3">
        <v>0</v>
      </c>
      <c r="W4185" s="3" t="str">
        <f>IF(Bank_data3[[#This Row],[credit_risk]]=1,"High Risk","Low Risk")</f>
        <v>Low Risk</v>
      </c>
      <c r="X4185" s="3" t="str">
        <f t="shared" si="455"/>
        <v>25-34</v>
      </c>
      <c r="Y4185" s="3" t="str">
        <f t="shared" si="456"/>
        <v>Middle Income</v>
      </c>
      <c r="Z4185" s="3" t="str">
        <f t="shared" si="457"/>
        <v>Excellent</v>
      </c>
      <c r="AA4185" s="27">
        <f t="shared" si="458"/>
        <v>0.26965027193966129</v>
      </c>
      <c r="AB4185" s="3" t="str">
        <f t="shared" si="459"/>
        <v>Low</v>
      </c>
      <c r="AC4185" s="3" t="str">
        <f t="shared" si="460"/>
        <v>High</v>
      </c>
      <c r="AD4185" s="3" t="str">
        <f t="shared" si="461"/>
        <v>No</v>
      </c>
    </row>
    <row r="4186" spans="1:30" ht="15" customHeight="1" x14ac:dyDescent="0.3">
      <c r="A4186" s="3" t="s">
        <v>4207</v>
      </c>
      <c r="B4186" s="3">
        <v>29</v>
      </c>
      <c r="C4186" s="3" t="s">
        <v>31</v>
      </c>
      <c r="D4186" s="3" t="s">
        <v>26</v>
      </c>
      <c r="E4186" s="3">
        <v>27126.161801068301</v>
      </c>
      <c r="F4186" s="3">
        <v>88</v>
      </c>
      <c r="G4186" s="3">
        <v>2229.9729121473101</v>
      </c>
      <c r="H4186" s="3">
        <v>2</v>
      </c>
      <c r="I4186" s="3">
        <v>865.74484254490801</v>
      </c>
      <c r="J4186" s="3">
        <v>42</v>
      </c>
      <c r="K4186" s="3">
        <v>618.20302020167605</v>
      </c>
      <c r="L4186" s="3">
        <v>12</v>
      </c>
      <c r="M4186" s="3">
        <v>1</v>
      </c>
      <c r="N4186" s="3">
        <v>7</v>
      </c>
      <c r="O4186" s="3">
        <v>432</v>
      </c>
      <c r="P4186" s="3">
        <v>2</v>
      </c>
      <c r="Q4186" s="3">
        <v>14410.589080326199</v>
      </c>
      <c r="R4186" s="3">
        <v>1</v>
      </c>
      <c r="S4186" s="3">
        <v>1</v>
      </c>
      <c r="T4186" s="3">
        <v>0</v>
      </c>
      <c r="U4186" s="3">
        <v>13751.267809229699</v>
      </c>
      <c r="V4186" s="3">
        <v>1</v>
      </c>
      <c r="W4186" s="3" t="str">
        <f>IF(Bank_data3[[#This Row],[credit_risk]]=1,"High Risk","Low Risk")</f>
        <v>High Risk</v>
      </c>
      <c r="X4186" s="3" t="str">
        <f t="shared" si="455"/>
        <v>25-34</v>
      </c>
      <c r="Y4186" s="3" t="str">
        <f t="shared" si="456"/>
        <v>Low Income</v>
      </c>
      <c r="Z4186" s="3" t="str">
        <f t="shared" si="457"/>
        <v>Poor</v>
      </c>
      <c r="AA4186" s="27">
        <f t="shared" si="458"/>
        <v>0.5312432030011216</v>
      </c>
      <c r="AB4186" s="3" t="str">
        <f t="shared" si="459"/>
        <v>Medium</v>
      </c>
      <c r="AC4186" s="3" t="str">
        <f t="shared" si="460"/>
        <v>Medium</v>
      </c>
      <c r="AD4186" s="3" t="str">
        <f t="shared" si="461"/>
        <v>No</v>
      </c>
    </row>
    <row r="4187" spans="1:30" ht="15" customHeight="1" x14ac:dyDescent="0.3">
      <c r="A4187" s="3" t="s">
        <v>4208</v>
      </c>
      <c r="B4187" s="3">
        <v>54</v>
      </c>
      <c r="C4187" s="3" t="s">
        <v>23</v>
      </c>
      <c r="D4187" s="3" t="s">
        <v>24</v>
      </c>
      <c r="E4187" s="3">
        <v>22038.040674510699</v>
      </c>
      <c r="F4187" s="3">
        <v>130</v>
      </c>
      <c r="G4187" s="3">
        <v>1295.88777232452</v>
      </c>
      <c r="H4187" s="3">
        <v>1</v>
      </c>
      <c r="I4187" s="3">
        <v>1128.3983144609001</v>
      </c>
      <c r="J4187" s="3">
        <v>23</v>
      </c>
      <c r="K4187" s="3">
        <v>430.18827429819999</v>
      </c>
      <c r="L4187" s="3">
        <v>50</v>
      </c>
      <c r="M4187" s="3">
        <v>3</v>
      </c>
      <c r="N4187" s="3">
        <v>6</v>
      </c>
      <c r="O4187" s="3">
        <v>665</v>
      </c>
      <c r="P4187" s="3">
        <v>2</v>
      </c>
      <c r="Q4187" s="3">
        <v>9679.8115106826008</v>
      </c>
      <c r="R4187" s="3">
        <v>4</v>
      </c>
      <c r="S4187" s="3">
        <v>0</v>
      </c>
      <c r="T4187" s="3">
        <v>0</v>
      </c>
      <c r="U4187" s="3">
        <v>5203.4373393083597</v>
      </c>
      <c r="V4187" s="3">
        <v>1</v>
      </c>
      <c r="W4187" s="3" t="str">
        <f>IF(Bank_data3[[#This Row],[credit_risk]]=1,"High Risk","Low Risk")</f>
        <v>High Risk</v>
      </c>
      <c r="X4187" s="3" t="str">
        <f t="shared" si="455"/>
        <v>45-54</v>
      </c>
      <c r="Y4187" s="3" t="str">
        <f t="shared" si="456"/>
        <v>Low Income</v>
      </c>
      <c r="Z4187" s="3" t="str">
        <f t="shared" si="457"/>
        <v>Fair</v>
      </c>
      <c r="AA4187" s="27">
        <f t="shared" si="458"/>
        <v>0.43923194687077222</v>
      </c>
      <c r="AB4187" s="3" t="str">
        <f t="shared" si="459"/>
        <v>Medium</v>
      </c>
      <c r="AC4187" s="3" t="str">
        <f t="shared" si="460"/>
        <v>High</v>
      </c>
      <c r="AD4187" s="3" t="str">
        <f t="shared" si="461"/>
        <v>No</v>
      </c>
    </row>
    <row r="4188" spans="1:30" ht="15" customHeight="1" x14ac:dyDescent="0.3">
      <c r="A4188" s="3" t="s">
        <v>4209</v>
      </c>
      <c r="B4188" s="3">
        <v>44</v>
      </c>
      <c r="C4188" s="3" t="s">
        <v>28</v>
      </c>
      <c r="D4188" s="3" t="s">
        <v>24</v>
      </c>
      <c r="E4188" s="3">
        <v>47821.421078548199</v>
      </c>
      <c r="F4188" s="3">
        <v>196</v>
      </c>
      <c r="G4188" s="3">
        <v>1917.3214247828</v>
      </c>
      <c r="H4188" s="3">
        <v>9</v>
      </c>
      <c r="I4188" s="3">
        <v>1057.3762893247099</v>
      </c>
      <c r="J4188" s="3">
        <v>34</v>
      </c>
      <c r="K4188" s="3">
        <v>357.20638590500801</v>
      </c>
      <c r="L4188" s="3">
        <v>51</v>
      </c>
      <c r="M4188" s="3">
        <v>16</v>
      </c>
      <c r="N4188" s="3">
        <v>5</v>
      </c>
      <c r="O4188" s="3">
        <v>491</v>
      </c>
      <c r="P4188" s="3">
        <v>0</v>
      </c>
      <c r="Q4188" s="3">
        <v>17782.773709225901</v>
      </c>
      <c r="R4188" s="3">
        <v>4</v>
      </c>
      <c r="S4188" s="3">
        <v>0</v>
      </c>
      <c r="T4188" s="3">
        <v>0</v>
      </c>
      <c r="U4188" s="3">
        <v>7815.24396096294</v>
      </c>
      <c r="V4188" s="3">
        <v>1</v>
      </c>
      <c r="W4188" s="3" t="str">
        <f>IF(Bank_data3[[#This Row],[credit_risk]]=1,"High Risk","Low Risk")</f>
        <v>High Risk</v>
      </c>
      <c r="X4188" s="3" t="str">
        <f t="shared" si="455"/>
        <v>35-44</v>
      </c>
      <c r="Y4188" s="3" t="str">
        <f t="shared" si="456"/>
        <v>Low Income</v>
      </c>
      <c r="Z4188" s="3" t="str">
        <f t="shared" si="457"/>
        <v>Poor</v>
      </c>
      <c r="AA4188" s="27">
        <f t="shared" si="458"/>
        <v>0.37185791028704757</v>
      </c>
      <c r="AB4188" s="3" t="str">
        <f t="shared" si="459"/>
        <v>Medium</v>
      </c>
      <c r="AC4188" s="3" t="str">
        <f t="shared" si="460"/>
        <v>High</v>
      </c>
      <c r="AD4188" s="3" t="str">
        <f t="shared" si="461"/>
        <v>No</v>
      </c>
    </row>
    <row r="4189" spans="1:30" ht="15" customHeight="1" x14ac:dyDescent="0.3">
      <c r="A4189" s="3" t="s">
        <v>4210</v>
      </c>
      <c r="B4189" s="3">
        <v>22</v>
      </c>
      <c r="C4189" s="3" t="s">
        <v>28</v>
      </c>
      <c r="D4189" s="3" t="s">
        <v>26</v>
      </c>
      <c r="E4189" s="3">
        <v>77783.700764854395</v>
      </c>
      <c r="F4189" s="3">
        <v>102</v>
      </c>
      <c r="G4189" s="3">
        <v>2508.2415087008899</v>
      </c>
      <c r="H4189" s="3">
        <v>9</v>
      </c>
      <c r="I4189" s="3">
        <v>517.020732537615</v>
      </c>
      <c r="J4189" s="3">
        <v>22</v>
      </c>
      <c r="K4189" s="3">
        <v>135.41848409055299</v>
      </c>
      <c r="L4189" s="3">
        <v>14</v>
      </c>
      <c r="M4189" s="3">
        <v>2</v>
      </c>
      <c r="N4189" s="3">
        <v>9</v>
      </c>
      <c r="O4189" s="3">
        <v>827</v>
      </c>
      <c r="P4189" s="3">
        <v>2</v>
      </c>
      <c r="Q4189" s="3">
        <v>19835.504709226301</v>
      </c>
      <c r="R4189" s="3">
        <v>6</v>
      </c>
      <c r="S4189" s="3">
        <v>0</v>
      </c>
      <c r="T4189" s="3">
        <v>0</v>
      </c>
      <c r="U4189" s="3">
        <v>3702.05821250392</v>
      </c>
      <c r="V4189" s="3">
        <v>1</v>
      </c>
      <c r="W4189" s="3" t="str">
        <f>IF(Bank_data3[[#This Row],[credit_risk]]=1,"High Risk","Low Risk")</f>
        <v>High Risk</v>
      </c>
      <c r="X4189" s="3" t="str">
        <f t="shared" si="455"/>
        <v>18-24</v>
      </c>
      <c r="Y4189" s="3" t="str">
        <f t="shared" si="456"/>
        <v>Middle Income</v>
      </c>
      <c r="Z4189" s="3" t="str">
        <f t="shared" si="457"/>
        <v>Excellent</v>
      </c>
      <c r="AA4189" s="27">
        <f t="shared" si="458"/>
        <v>0.25500849810669757</v>
      </c>
      <c r="AB4189" s="3" t="str">
        <f t="shared" si="459"/>
        <v>Medium</v>
      </c>
      <c r="AC4189" s="3" t="str">
        <f t="shared" si="460"/>
        <v>Medium</v>
      </c>
      <c r="AD4189" s="3" t="str">
        <f t="shared" si="461"/>
        <v>No</v>
      </c>
    </row>
    <row r="4190" spans="1:30" ht="15" customHeight="1" x14ac:dyDescent="0.3">
      <c r="A4190" s="3" t="s">
        <v>4211</v>
      </c>
      <c r="B4190" s="3">
        <v>66</v>
      </c>
      <c r="C4190" s="3" t="s">
        <v>31</v>
      </c>
      <c r="D4190" s="3" t="s">
        <v>26</v>
      </c>
      <c r="E4190" s="3">
        <v>28663.1126833913</v>
      </c>
      <c r="F4190" s="3">
        <v>178</v>
      </c>
      <c r="G4190" s="3">
        <v>1669.74311621539</v>
      </c>
      <c r="H4190" s="3">
        <v>0</v>
      </c>
      <c r="I4190" s="3">
        <v>1196.4069581226599</v>
      </c>
      <c r="J4190" s="3">
        <v>7</v>
      </c>
      <c r="K4190" s="3">
        <v>479.12271867350802</v>
      </c>
      <c r="L4190" s="3">
        <v>3</v>
      </c>
      <c r="M4190" s="3">
        <v>15</v>
      </c>
      <c r="N4190" s="3">
        <v>2</v>
      </c>
      <c r="O4190" s="3">
        <v>486</v>
      </c>
      <c r="P4190" s="3">
        <v>1</v>
      </c>
      <c r="Q4190" s="3">
        <v>15235.349835095099</v>
      </c>
      <c r="R4190" s="3">
        <v>4</v>
      </c>
      <c r="S4190" s="3">
        <v>0</v>
      </c>
      <c r="T4190" s="3">
        <v>0</v>
      </c>
      <c r="U4190" s="3">
        <v>13803.7467860654</v>
      </c>
      <c r="V4190" s="3">
        <v>1</v>
      </c>
      <c r="W4190" s="3" t="str">
        <f>IF(Bank_data3[[#This Row],[credit_risk]]=1,"High Risk","Low Risk")</f>
        <v>High Risk</v>
      </c>
      <c r="X4190" s="3" t="str">
        <f t="shared" si="455"/>
        <v>55+</v>
      </c>
      <c r="Y4190" s="3" t="str">
        <f t="shared" si="456"/>
        <v>Low Income</v>
      </c>
      <c r="Z4190" s="3" t="str">
        <f t="shared" si="457"/>
        <v>Poor</v>
      </c>
      <c r="AA4190" s="27">
        <f t="shared" si="458"/>
        <v>0.53153158916767429</v>
      </c>
      <c r="AB4190" s="3" t="str">
        <f t="shared" si="459"/>
        <v>Medium</v>
      </c>
      <c r="AC4190" s="3" t="str">
        <f t="shared" si="460"/>
        <v>Low</v>
      </c>
      <c r="AD4190" s="3" t="str">
        <f t="shared" si="461"/>
        <v>No</v>
      </c>
    </row>
    <row r="4191" spans="1:30" ht="15" customHeight="1" x14ac:dyDescent="0.3">
      <c r="A4191" s="3" t="s">
        <v>4212</v>
      </c>
      <c r="B4191" s="3">
        <v>57</v>
      </c>
      <c r="C4191" s="3" t="s">
        <v>28</v>
      </c>
      <c r="D4191" s="3" t="s">
        <v>26</v>
      </c>
      <c r="E4191" s="3">
        <v>53152.779931996498</v>
      </c>
      <c r="F4191" s="3">
        <v>96</v>
      </c>
      <c r="G4191" s="3">
        <v>2441.6598912539598</v>
      </c>
      <c r="H4191" s="3">
        <v>10</v>
      </c>
      <c r="I4191" s="3">
        <v>1067.7595183040801</v>
      </c>
      <c r="J4191" s="3">
        <v>22</v>
      </c>
      <c r="K4191" s="3">
        <v>542.97321605405898</v>
      </c>
      <c r="L4191" s="3">
        <v>8</v>
      </c>
      <c r="M4191" s="3">
        <v>11</v>
      </c>
      <c r="N4191" s="3">
        <v>5</v>
      </c>
      <c r="O4191" s="3">
        <v>483</v>
      </c>
      <c r="P4191" s="3">
        <v>0</v>
      </c>
      <c r="Q4191" s="3">
        <v>14375.77939634</v>
      </c>
      <c r="R4191" s="3">
        <v>5</v>
      </c>
      <c r="S4191" s="3">
        <v>1</v>
      </c>
      <c r="T4191" s="3">
        <v>0</v>
      </c>
      <c r="U4191" s="3">
        <v>5244.3090627501397</v>
      </c>
      <c r="V4191" s="3">
        <v>1</v>
      </c>
      <c r="W4191" s="3" t="str">
        <f>IF(Bank_data3[[#This Row],[credit_risk]]=1,"High Risk","Low Risk")</f>
        <v>High Risk</v>
      </c>
      <c r="X4191" s="3" t="str">
        <f t="shared" si="455"/>
        <v>55+</v>
      </c>
      <c r="Y4191" s="3" t="str">
        <f t="shared" si="456"/>
        <v>Middle Income</v>
      </c>
      <c r="Z4191" s="3" t="str">
        <f t="shared" si="457"/>
        <v>Poor</v>
      </c>
      <c r="AA4191" s="27">
        <f t="shared" si="458"/>
        <v>0.27046147755079464</v>
      </c>
      <c r="AB4191" s="3" t="str">
        <f t="shared" si="459"/>
        <v>Medium</v>
      </c>
      <c r="AC4191" s="3" t="str">
        <f t="shared" si="460"/>
        <v>Low</v>
      </c>
      <c r="AD4191" s="3" t="str">
        <f t="shared" si="461"/>
        <v>No</v>
      </c>
    </row>
    <row r="4192" spans="1:30" ht="15" customHeight="1" x14ac:dyDescent="0.3">
      <c r="A4192" s="3" t="s">
        <v>4213</v>
      </c>
      <c r="B4192" s="3">
        <v>36</v>
      </c>
      <c r="C4192" s="3" t="s">
        <v>23</v>
      </c>
      <c r="D4192" s="3" t="s">
        <v>24</v>
      </c>
      <c r="E4192" s="3">
        <v>37099.6896571506</v>
      </c>
      <c r="F4192" s="3">
        <v>189</v>
      </c>
      <c r="G4192" s="3">
        <v>1219.55270646193</v>
      </c>
      <c r="H4192" s="3">
        <v>9</v>
      </c>
      <c r="I4192" s="3">
        <v>1041.79454945007</v>
      </c>
      <c r="J4192" s="3">
        <v>20</v>
      </c>
      <c r="K4192" s="3">
        <v>0</v>
      </c>
      <c r="L4192" s="3">
        <v>66</v>
      </c>
      <c r="M4192" s="3">
        <v>19</v>
      </c>
      <c r="N4192" s="3">
        <v>3</v>
      </c>
      <c r="O4192" s="3">
        <v>492</v>
      </c>
      <c r="P4192" s="3">
        <v>5</v>
      </c>
      <c r="Q4192" s="3">
        <v>13609.6357159408</v>
      </c>
      <c r="R4192" s="3">
        <v>1</v>
      </c>
      <c r="S4192" s="3">
        <v>0</v>
      </c>
      <c r="T4192" s="3">
        <v>0</v>
      </c>
      <c r="U4192" s="3">
        <v>15076.3441850117</v>
      </c>
      <c r="V4192" s="3">
        <v>1</v>
      </c>
      <c r="W4192" s="3" t="str">
        <f>IF(Bank_data3[[#This Row],[credit_risk]]=1,"High Risk","Low Risk")</f>
        <v>High Risk</v>
      </c>
      <c r="X4192" s="3" t="str">
        <f t="shared" si="455"/>
        <v>35-44</v>
      </c>
      <c r="Y4192" s="3" t="str">
        <f t="shared" si="456"/>
        <v>Low Income</v>
      </c>
      <c r="Z4192" s="3" t="str">
        <f t="shared" si="457"/>
        <v>Poor</v>
      </c>
      <c r="AA4192" s="27">
        <f t="shared" si="458"/>
        <v>0.36683961083533423</v>
      </c>
      <c r="AB4192" s="3" t="str">
        <f t="shared" si="459"/>
        <v>Medium</v>
      </c>
      <c r="AC4192" s="3" t="str">
        <f t="shared" si="460"/>
        <v>High</v>
      </c>
      <c r="AD4192" s="3" t="str">
        <f t="shared" si="461"/>
        <v>No</v>
      </c>
    </row>
    <row r="4193" spans="1:30" ht="15" customHeight="1" x14ac:dyDescent="0.3">
      <c r="A4193" s="3" t="s">
        <v>4214</v>
      </c>
      <c r="B4193" s="3">
        <v>31</v>
      </c>
      <c r="C4193" s="3" t="s">
        <v>23</v>
      </c>
      <c r="D4193" s="3" t="s">
        <v>24</v>
      </c>
      <c r="E4193" s="3">
        <v>34682.388273446799</v>
      </c>
      <c r="F4193" s="3">
        <v>201</v>
      </c>
      <c r="G4193" s="3">
        <v>1809.16470379212</v>
      </c>
      <c r="H4193" s="3">
        <v>10</v>
      </c>
      <c r="I4193" s="3">
        <v>1587.26437719258</v>
      </c>
      <c r="J4193" s="3">
        <v>18</v>
      </c>
      <c r="K4193" s="3">
        <v>346.65311954677497</v>
      </c>
      <c r="L4193" s="3">
        <v>73</v>
      </c>
      <c r="M4193" s="3">
        <v>2</v>
      </c>
      <c r="N4193" s="3">
        <v>4</v>
      </c>
      <c r="O4193" s="3">
        <v>383</v>
      </c>
      <c r="P4193" s="3">
        <v>3</v>
      </c>
      <c r="Q4193" s="3">
        <v>15161.465193095</v>
      </c>
      <c r="R4193" s="3">
        <v>1</v>
      </c>
      <c r="S4193" s="3">
        <v>0</v>
      </c>
      <c r="T4193" s="3">
        <v>0</v>
      </c>
      <c r="U4193" s="3">
        <v>19162.743579669601</v>
      </c>
      <c r="V4193" s="3">
        <v>1</v>
      </c>
      <c r="W4193" s="3" t="str">
        <f>IF(Bank_data3[[#This Row],[credit_risk]]=1,"High Risk","Low Risk")</f>
        <v>High Risk</v>
      </c>
      <c r="X4193" s="3" t="str">
        <f t="shared" si="455"/>
        <v>25-34</v>
      </c>
      <c r="Y4193" s="3" t="str">
        <f t="shared" si="456"/>
        <v>Low Income</v>
      </c>
      <c r="Z4193" s="3" t="str">
        <f t="shared" si="457"/>
        <v>Poor</v>
      </c>
      <c r="AA4193" s="27">
        <f t="shared" si="458"/>
        <v>0.43715170574636514</v>
      </c>
      <c r="AB4193" s="3" t="str">
        <f t="shared" si="459"/>
        <v>Medium</v>
      </c>
      <c r="AC4193" s="3" t="str">
        <f t="shared" si="460"/>
        <v>High</v>
      </c>
      <c r="AD4193" s="3" t="str">
        <f t="shared" si="461"/>
        <v>No</v>
      </c>
    </row>
    <row r="4194" spans="1:30" ht="15" customHeight="1" x14ac:dyDescent="0.3">
      <c r="A4194" s="3" t="s">
        <v>4215</v>
      </c>
      <c r="B4194" s="3">
        <v>43</v>
      </c>
      <c r="C4194" s="3" t="s">
        <v>31</v>
      </c>
      <c r="D4194" s="3" t="s">
        <v>24</v>
      </c>
      <c r="E4194" s="3">
        <v>59013.470587583201</v>
      </c>
      <c r="F4194" s="3">
        <v>187</v>
      </c>
      <c r="G4194" s="3">
        <v>1664.3255529608</v>
      </c>
      <c r="H4194" s="3">
        <v>0</v>
      </c>
      <c r="I4194" s="3">
        <v>1515.3855668778699</v>
      </c>
      <c r="J4194" s="3">
        <v>30</v>
      </c>
      <c r="K4194" s="3">
        <v>433.88645373487202</v>
      </c>
      <c r="L4194" s="3">
        <v>56</v>
      </c>
      <c r="M4194" s="3">
        <v>4</v>
      </c>
      <c r="N4194" s="3">
        <v>6</v>
      </c>
      <c r="O4194" s="3">
        <v>693</v>
      </c>
      <c r="P4194" s="3">
        <v>3</v>
      </c>
      <c r="Q4194" s="3">
        <v>16817.073212105599</v>
      </c>
      <c r="R4194" s="3">
        <v>1</v>
      </c>
      <c r="S4194" s="3">
        <v>0</v>
      </c>
      <c r="T4194" s="3">
        <v>0</v>
      </c>
      <c r="U4194" s="3">
        <v>11354.7020784049</v>
      </c>
      <c r="V4194" s="3">
        <v>0</v>
      </c>
      <c r="W4194" s="3" t="str">
        <f>IF(Bank_data3[[#This Row],[credit_risk]]=1,"High Risk","Low Risk")</f>
        <v>Low Risk</v>
      </c>
      <c r="X4194" s="3" t="str">
        <f t="shared" si="455"/>
        <v>35-44</v>
      </c>
      <c r="Y4194" s="3" t="str">
        <f t="shared" si="456"/>
        <v>Middle Income</v>
      </c>
      <c r="Z4194" s="3" t="str">
        <f t="shared" si="457"/>
        <v>Good</v>
      </c>
      <c r="AA4194" s="27">
        <f t="shared" si="458"/>
        <v>0.28497007623279852</v>
      </c>
      <c r="AB4194" s="3" t="str">
        <f t="shared" si="459"/>
        <v>Medium</v>
      </c>
      <c r="AC4194" s="3" t="str">
        <f t="shared" si="460"/>
        <v>High</v>
      </c>
      <c r="AD4194" s="3" t="str">
        <f t="shared" si="461"/>
        <v>No</v>
      </c>
    </row>
    <row r="4195" spans="1:30" ht="15" customHeight="1" x14ac:dyDescent="0.3">
      <c r="A4195" s="3" t="s">
        <v>4216</v>
      </c>
      <c r="B4195" s="3">
        <v>48</v>
      </c>
      <c r="C4195" s="3" t="s">
        <v>23</v>
      </c>
      <c r="D4195" s="3" t="s">
        <v>33</v>
      </c>
      <c r="E4195" s="3">
        <v>63668.758989010101</v>
      </c>
      <c r="F4195" s="3">
        <v>78</v>
      </c>
      <c r="G4195" s="3">
        <v>938.78742836377</v>
      </c>
      <c r="H4195" s="3">
        <v>11</v>
      </c>
      <c r="I4195" s="3">
        <v>1041.46981829421</v>
      </c>
      <c r="J4195" s="3">
        <v>49</v>
      </c>
      <c r="K4195" s="3">
        <v>643.31388907516498</v>
      </c>
      <c r="L4195" s="3">
        <v>28</v>
      </c>
      <c r="M4195" s="3">
        <v>15</v>
      </c>
      <c r="N4195" s="3">
        <v>6</v>
      </c>
      <c r="O4195" s="3">
        <v>802</v>
      </c>
      <c r="P4195" s="3">
        <v>2</v>
      </c>
      <c r="Q4195" s="3">
        <v>16515.4430960762</v>
      </c>
      <c r="R4195" s="3">
        <v>0</v>
      </c>
      <c r="S4195" s="3">
        <v>0</v>
      </c>
      <c r="T4195" s="3">
        <v>0</v>
      </c>
      <c r="U4195" s="3">
        <v>5180.4215420676301</v>
      </c>
      <c r="V4195" s="3">
        <v>0</v>
      </c>
      <c r="W4195" s="3" t="str">
        <f>IF(Bank_data3[[#This Row],[credit_risk]]=1,"High Risk","Low Risk")</f>
        <v>Low Risk</v>
      </c>
      <c r="X4195" s="3" t="str">
        <f t="shared" si="455"/>
        <v>45-54</v>
      </c>
      <c r="Y4195" s="3" t="str">
        <f t="shared" si="456"/>
        <v>Middle Income</v>
      </c>
      <c r="Z4195" s="3" t="str">
        <f t="shared" si="457"/>
        <v>Excellent</v>
      </c>
      <c r="AA4195" s="27">
        <f t="shared" si="458"/>
        <v>0.25939634065942668</v>
      </c>
      <c r="AB4195" s="3" t="str">
        <f t="shared" si="459"/>
        <v>Low</v>
      </c>
      <c r="AC4195" s="3" t="str">
        <f t="shared" si="460"/>
        <v>Medium</v>
      </c>
      <c r="AD4195" s="3" t="str">
        <f t="shared" si="461"/>
        <v>No</v>
      </c>
    </row>
    <row r="4196" spans="1:30" ht="15" customHeight="1" x14ac:dyDescent="0.3">
      <c r="A4196" s="3" t="s">
        <v>4217</v>
      </c>
      <c r="B4196" s="3">
        <v>62</v>
      </c>
      <c r="C4196" s="3" t="s">
        <v>23</v>
      </c>
      <c r="D4196" s="3" t="s">
        <v>24</v>
      </c>
      <c r="E4196" s="3">
        <v>35824.073558661999</v>
      </c>
      <c r="F4196" s="3">
        <v>5</v>
      </c>
      <c r="G4196" s="3">
        <v>1252.5296753939299</v>
      </c>
      <c r="H4196" s="3">
        <v>3</v>
      </c>
      <c r="I4196" s="3">
        <v>997.81902204313496</v>
      </c>
      <c r="J4196" s="3">
        <v>6</v>
      </c>
      <c r="K4196" s="3">
        <v>352.50681886820797</v>
      </c>
      <c r="L4196" s="3">
        <v>46</v>
      </c>
      <c r="M4196" s="3">
        <v>6</v>
      </c>
      <c r="N4196" s="3">
        <v>8</v>
      </c>
      <c r="O4196" s="3">
        <v>361</v>
      </c>
      <c r="P4196" s="3">
        <v>2</v>
      </c>
      <c r="Q4196" s="3">
        <v>15654.9503086237</v>
      </c>
      <c r="R4196" s="3">
        <v>5</v>
      </c>
      <c r="S4196" s="3">
        <v>0</v>
      </c>
      <c r="T4196" s="3">
        <v>0</v>
      </c>
      <c r="U4196" s="3">
        <v>3850.96949928704</v>
      </c>
      <c r="V4196" s="3">
        <v>1</v>
      </c>
      <c r="W4196" s="3" t="str">
        <f>IF(Bank_data3[[#This Row],[credit_risk]]=1,"High Risk","Low Risk")</f>
        <v>High Risk</v>
      </c>
      <c r="X4196" s="3" t="str">
        <f t="shared" si="455"/>
        <v>55+</v>
      </c>
      <c r="Y4196" s="3" t="str">
        <f t="shared" si="456"/>
        <v>Low Income</v>
      </c>
      <c r="Z4196" s="3" t="str">
        <f t="shared" si="457"/>
        <v>Poor</v>
      </c>
      <c r="AA4196" s="27">
        <f t="shared" si="458"/>
        <v>0.43699525915132698</v>
      </c>
      <c r="AB4196" s="3" t="str">
        <f t="shared" si="459"/>
        <v>Medium</v>
      </c>
      <c r="AC4196" s="3" t="str">
        <f t="shared" si="460"/>
        <v>High</v>
      </c>
      <c r="AD4196" s="3" t="str">
        <f t="shared" si="461"/>
        <v>No</v>
      </c>
    </row>
    <row r="4197" spans="1:30" ht="15" customHeight="1" x14ac:dyDescent="0.3">
      <c r="A4197" s="3" t="s">
        <v>4218</v>
      </c>
      <c r="B4197" s="3">
        <v>44</v>
      </c>
      <c r="C4197" s="3" t="s">
        <v>23</v>
      </c>
      <c r="D4197" s="3" t="s">
        <v>24</v>
      </c>
      <c r="E4197" s="3">
        <v>74970.504607402094</v>
      </c>
      <c r="F4197" s="3">
        <v>83</v>
      </c>
      <c r="G4197" s="3">
        <v>2632.1513430406999</v>
      </c>
      <c r="H4197" s="3">
        <v>3</v>
      </c>
      <c r="I4197" s="3">
        <v>1178.5793136193899</v>
      </c>
      <c r="J4197" s="3">
        <v>47</v>
      </c>
      <c r="K4197" s="3">
        <v>657.14949670470799</v>
      </c>
      <c r="L4197" s="3">
        <v>4</v>
      </c>
      <c r="M4197" s="3">
        <v>19</v>
      </c>
      <c r="N4197" s="3">
        <v>8</v>
      </c>
      <c r="O4197" s="3">
        <v>332</v>
      </c>
      <c r="P4197" s="3">
        <v>1</v>
      </c>
      <c r="Q4197" s="3">
        <v>9351.7592110467194</v>
      </c>
      <c r="R4197" s="3">
        <v>6</v>
      </c>
      <c r="S4197" s="3">
        <v>0</v>
      </c>
      <c r="T4197" s="3">
        <v>0</v>
      </c>
      <c r="U4197" s="3">
        <v>13524.282316177399</v>
      </c>
      <c r="V4197" s="3">
        <v>1</v>
      </c>
      <c r="W4197" s="3" t="str">
        <f>IF(Bank_data3[[#This Row],[credit_risk]]=1,"High Risk","Low Risk")</f>
        <v>High Risk</v>
      </c>
      <c r="X4197" s="3" t="str">
        <f t="shared" si="455"/>
        <v>35-44</v>
      </c>
      <c r="Y4197" s="3" t="str">
        <f t="shared" si="456"/>
        <v>Middle Income</v>
      </c>
      <c r="Z4197" s="3" t="str">
        <f t="shared" si="457"/>
        <v>Poor</v>
      </c>
      <c r="AA4197" s="27">
        <f t="shared" si="458"/>
        <v>0.12473917922813858</v>
      </c>
      <c r="AB4197" s="3" t="str">
        <f t="shared" si="459"/>
        <v>Medium</v>
      </c>
      <c r="AC4197" s="3" t="str">
        <f t="shared" si="460"/>
        <v>Low</v>
      </c>
      <c r="AD4197" s="3" t="str">
        <f t="shared" si="461"/>
        <v>No</v>
      </c>
    </row>
    <row r="4198" spans="1:30" ht="15" customHeight="1" x14ac:dyDescent="0.3">
      <c r="A4198" s="3" t="s">
        <v>4219</v>
      </c>
      <c r="B4198" s="3">
        <v>55</v>
      </c>
      <c r="C4198" s="3" t="s">
        <v>23</v>
      </c>
      <c r="D4198" s="3" t="s">
        <v>33</v>
      </c>
      <c r="E4198" s="3">
        <v>57605.065276865702</v>
      </c>
      <c r="F4198" s="3">
        <v>107</v>
      </c>
      <c r="G4198" s="3">
        <v>1224.1035921601599</v>
      </c>
      <c r="H4198" s="3">
        <v>8</v>
      </c>
      <c r="I4198" s="3">
        <v>595.61618061537001</v>
      </c>
      <c r="J4198" s="3">
        <v>23</v>
      </c>
      <c r="K4198" s="3">
        <v>570.13922960501804</v>
      </c>
      <c r="L4198" s="3">
        <v>69</v>
      </c>
      <c r="M4198" s="3">
        <v>15</v>
      </c>
      <c r="N4198" s="3">
        <v>5</v>
      </c>
      <c r="O4198" s="3">
        <v>792</v>
      </c>
      <c r="P4198" s="3">
        <v>3</v>
      </c>
      <c r="Q4198" s="3">
        <v>18073.469334765399</v>
      </c>
      <c r="R4198" s="3">
        <v>4</v>
      </c>
      <c r="S4198" s="3">
        <v>0</v>
      </c>
      <c r="T4198" s="3">
        <v>0</v>
      </c>
      <c r="U4198" s="3">
        <v>9463.7565745102693</v>
      </c>
      <c r="V4198" s="3">
        <v>1</v>
      </c>
      <c r="W4198" s="3" t="str">
        <f>IF(Bank_data3[[#This Row],[credit_risk]]=1,"High Risk","Low Risk")</f>
        <v>High Risk</v>
      </c>
      <c r="X4198" s="3" t="str">
        <f t="shared" si="455"/>
        <v>55+</v>
      </c>
      <c r="Y4198" s="3" t="str">
        <f t="shared" si="456"/>
        <v>Middle Income</v>
      </c>
      <c r="Z4198" s="3" t="str">
        <f t="shared" si="457"/>
        <v>Very Good</v>
      </c>
      <c r="AA4198" s="27">
        <f t="shared" si="458"/>
        <v>0.31374791865783608</v>
      </c>
      <c r="AB4198" s="3" t="str">
        <f t="shared" si="459"/>
        <v>Medium</v>
      </c>
      <c r="AC4198" s="3" t="str">
        <f t="shared" si="460"/>
        <v>High</v>
      </c>
      <c r="AD4198" s="3" t="str">
        <f t="shared" si="461"/>
        <v>No</v>
      </c>
    </row>
    <row r="4199" spans="1:30" ht="15" customHeight="1" x14ac:dyDescent="0.3">
      <c r="A4199" s="3" t="s">
        <v>4220</v>
      </c>
      <c r="B4199" s="3">
        <v>45</v>
      </c>
      <c r="C4199" s="3" t="s">
        <v>28</v>
      </c>
      <c r="D4199" s="3" t="s">
        <v>33</v>
      </c>
      <c r="E4199" s="3">
        <v>45649.796638761101</v>
      </c>
      <c r="F4199" s="3">
        <v>34</v>
      </c>
      <c r="G4199" s="3">
        <v>169.89010746376599</v>
      </c>
      <c r="H4199" s="3">
        <v>9</v>
      </c>
      <c r="I4199" s="3">
        <v>600.55975984313295</v>
      </c>
      <c r="J4199" s="3">
        <v>45</v>
      </c>
      <c r="K4199" s="3">
        <v>717.32218625046903</v>
      </c>
      <c r="L4199" s="3">
        <v>63</v>
      </c>
      <c r="M4199" s="3">
        <v>16</v>
      </c>
      <c r="N4199" s="3">
        <v>5</v>
      </c>
      <c r="O4199" s="3">
        <v>442</v>
      </c>
      <c r="P4199" s="3">
        <v>2</v>
      </c>
      <c r="Q4199" s="3">
        <v>15469.025196949</v>
      </c>
      <c r="R4199" s="3">
        <v>2</v>
      </c>
      <c r="S4199" s="3">
        <v>0</v>
      </c>
      <c r="T4199" s="3">
        <v>0</v>
      </c>
      <c r="U4199" s="3">
        <v>8132.2165264162004</v>
      </c>
      <c r="V4199" s="3">
        <v>1</v>
      </c>
      <c r="W4199" s="3" t="str">
        <f>IF(Bank_data3[[#This Row],[credit_risk]]=1,"High Risk","Low Risk")</f>
        <v>High Risk</v>
      </c>
      <c r="X4199" s="3" t="str">
        <f t="shared" si="455"/>
        <v>45-54</v>
      </c>
      <c r="Y4199" s="3" t="str">
        <f t="shared" si="456"/>
        <v>Low Income</v>
      </c>
      <c r="Z4199" s="3" t="str">
        <f t="shared" si="457"/>
        <v>Poor</v>
      </c>
      <c r="AA4199" s="27">
        <f t="shared" si="458"/>
        <v>0.33886295966134267</v>
      </c>
      <c r="AB4199" s="3" t="str">
        <f t="shared" si="459"/>
        <v>Low</v>
      </c>
      <c r="AC4199" s="3" t="str">
        <f t="shared" si="460"/>
        <v>High</v>
      </c>
      <c r="AD4199" s="3" t="str">
        <f t="shared" si="461"/>
        <v>No</v>
      </c>
    </row>
    <row r="4200" spans="1:30" ht="15" customHeight="1" x14ac:dyDescent="0.3">
      <c r="A4200" s="3" t="s">
        <v>4221</v>
      </c>
      <c r="B4200" s="3">
        <v>57</v>
      </c>
      <c r="C4200" s="3" t="s">
        <v>23</v>
      </c>
      <c r="D4200" s="3" t="s">
        <v>33</v>
      </c>
      <c r="E4200" s="3">
        <v>56255.324646294801</v>
      </c>
      <c r="F4200" s="3">
        <v>10</v>
      </c>
      <c r="G4200" s="3">
        <v>1223.01091261547</v>
      </c>
      <c r="H4200" s="3">
        <v>0</v>
      </c>
      <c r="I4200" s="3">
        <v>1035.69749248217</v>
      </c>
      <c r="J4200" s="3">
        <v>7</v>
      </c>
      <c r="K4200" s="3">
        <v>367.50900534836097</v>
      </c>
      <c r="L4200" s="3">
        <v>58</v>
      </c>
      <c r="M4200" s="3">
        <v>1</v>
      </c>
      <c r="N4200" s="3">
        <v>1</v>
      </c>
      <c r="O4200" s="3">
        <v>640</v>
      </c>
      <c r="P4200" s="3">
        <v>3</v>
      </c>
      <c r="Q4200" s="3">
        <v>14340.1597490229</v>
      </c>
      <c r="R4200" s="3">
        <v>5</v>
      </c>
      <c r="S4200" s="3">
        <v>1</v>
      </c>
      <c r="T4200" s="3">
        <v>0</v>
      </c>
      <c r="U4200" s="3">
        <v>10524.223892874699</v>
      </c>
      <c r="V4200" s="3">
        <v>1</v>
      </c>
      <c r="W4200" s="3" t="str">
        <f>IF(Bank_data3[[#This Row],[credit_risk]]=1,"High Risk","Low Risk")</f>
        <v>High Risk</v>
      </c>
      <c r="X4200" s="3" t="str">
        <f t="shared" si="455"/>
        <v>55+</v>
      </c>
      <c r="Y4200" s="3" t="str">
        <f t="shared" si="456"/>
        <v>Middle Income</v>
      </c>
      <c r="Z4200" s="3" t="str">
        <f t="shared" si="457"/>
        <v>Fair</v>
      </c>
      <c r="AA4200" s="27">
        <f t="shared" si="458"/>
        <v>0.25491204324544592</v>
      </c>
      <c r="AB4200" s="3" t="str">
        <f t="shared" si="459"/>
        <v>Medium</v>
      </c>
      <c r="AC4200" s="3" t="str">
        <f t="shared" si="460"/>
        <v>High</v>
      </c>
      <c r="AD4200" s="3" t="str">
        <f t="shared" si="461"/>
        <v>No</v>
      </c>
    </row>
    <row r="4201" spans="1:30" ht="15" customHeight="1" x14ac:dyDescent="0.3">
      <c r="A4201" s="3" t="s">
        <v>4222</v>
      </c>
      <c r="B4201" s="3">
        <v>20</v>
      </c>
      <c r="C4201" s="3" t="s">
        <v>31</v>
      </c>
      <c r="D4201" s="3" t="s">
        <v>33</v>
      </c>
      <c r="E4201" s="3">
        <v>86654.255263811894</v>
      </c>
      <c r="F4201" s="3">
        <v>89</v>
      </c>
      <c r="G4201" s="3">
        <v>897.65644031047498</v>
      </c>
      <c r="H4201" s="3">
        <v>10</v>
      </c>
      <c r="I4201" s="3">
        <v>500.23336880534998</v>
      </c>
      <c r="J4201" s="3">
        <v>12</v>
      </c>
      <c r="K4201" s="3">
        <v>429.405107992816</v>
      </c>
      <c r="L4201" s="3">
        <v>34</v>
      </c>
      <c r="M4201" s="3">
        <v>11</v>
      </c>
      <c r="N4201" s="3">
        <v>7</v>
      </c>
      <c r="O4201" s="3">
        <v>661</v>
      </c>
      <c r="P4201" s="3">
        <v>3</v>
      </c>
      <c r="Q4201" s="3">
        <v>10689.3410324979</v>
      </c>
      <c r="R4201" s="3">
        <v>2</v>
      </c>
      <c r="S4201" s="3">
        <v>0</v>
      </c>
      <c r="T4201" s="3">
        <v>0</v>
      </c>
      <c r="U4201" s="3">
        <v>3956.3586247063499</v>
      </c>
      <c r="V4201" s="3">
        <v>0</v>
      </c>
      <c r="W4201" s="3" t="str">
        <f>IF(Bank_data3[[#This Row],[credit_risk]]=1,"High Risk","Low Risk")</f>
        <v>Low Risk</v>
      </c>
      <c r="X4201" s="3" t="str">
        <f t="shared" si="455"/>
        <v>18-24</v>
      </c>
      <c r="Y4201" s="3" t="str">
        <f t="shared" si="456"/>
        <v>Middle Income</v>
      </c>
      <c r="Z4201" s="3" t="str">
        <f t="shared" si="457"/>
        <v>Fair</v>
      </c>
      <c r="AA4201" s="27">
        <f t="shared" si="458"/>
        <v>0.12335621603295836</v>
      </c>
      <c r="AB4201" s="3" t="str">
        <f t="shared" si="459"/>
        <v>Low</v>
      </c>
      <c r="AC4201" s="3" t="str">
        <f t="shared" si="460"/>
        <v>High</v>
      </c>
      <c r="AD4201" s="3" t="str">
        <f t="shared" si="461"/>
        <v>No</v>
      </c>
    </row>
    <row r="4202" spans="1:30" ht="15" customHeight="1" x14ac:dyDescent="0.3">
      <c r="A4202" s="3" t="s">
        <v>4223</v>
      </c>
      <c r="B4202" s="3">
        <v>39</v>
      </c>
      <c r="C4202" s="3" t="s">
        <v>31</v>
      </c>
      <c r="D4202" s="3" t="s">
        <v>33</v>
      </c>
      <c r="E4202" s="3">
        <v>63563.553519812303</v>
      </c>
      <c r="F4202" s="3">
        <v>232</v>
      </c>
      <c r="G4202" s="3">
        <v>1864.7382391896399</v>
      </c>
      <c r="H4202" s="3">
        <v>3</v>
      </c>
      <c r="I4202" s="3">
        <v>1007.46931993314</v>
      </c>
      <c r="J4202" s="3">
        <v>2</v>
      </c>
      <c r="K4202" s="3">
        <v>642.57404627013102</v>
      </c>
      <c r="L4202" s="3">
        <v>4</v>
      </c>
      <c r="M4202" s="3">
        <v>12</v>
      </c>
      <c r="N4202" s="3">
        <v>2</v>
      </c>
      <c r="O4202" s="3">
        <v>422</v>
      </c>
      <c r="P4202" s="3">
        <v>2</v>
      </c>
      <c r="Q4202" s="3">
        <v>17943.458285061999</v>
      </c>
      <c r="R4202" s="3">
        <v>7</v>
      </c>
      <c r="S4202" s="3">
        <v>0</v>
      </c>
      <c r="T4202" s="3">
        <v>0</v>
      </c>
      <c r="U4202" s="3">
        <v>7194.0485708439401</v>
      </c>
      <c r="V4202" s="3">
        <v>1</v>
      </c>
      <c r="W4202" s="3" t="str">
        <f>IF(Bank_data3[[#This Row],[credit_risk]]=1,"High Risk","Low Risk")</f>
        <v>High Risk</v>
      </c>
      <c r="X4202" s="3" t="str">
        <f t="shared" si="455"/>
        <v>35-44</v>
      </c>
      <c r="Y4202" s="3" t="str">
        <f t="shared" si="456"/>
        <v>Middle Income</v>
      </c>
      <c r="Z4202" s="3" t="str">
        <f t="shared" si="457"/>
        <v>Poor</v>
      </c>
      <c r="AA4202" s="27">
        <f t="shared" si="458"/>
        <v>0.28229161668044805</v>
      </c>
      <c r="AB4202" s="3" t="str">
        <f t="shared" si="459"/>
        <v>Medium</v>
      </c>
      <c r="AC4202" s="3" t="str">
        <f t="shared" si="460"/>
        <v>Low</v>
      </c>
      <c r="AD4202" s="3" t="str">
        <f t="shared" si="461"/>
        <v>No</v>
      </c>
    </row>
    <row r="4203" spans="1:30" ht="15" customHeight="1" x14ac:dyDescent="0.3">
      <c r="A4203" s="3" t="s">
        <v>4224</v>
      </c>
      <c r="B4203" s="3">
        <v>47</v>
      </c>
      <c r="C4203" s="3" t="s">
        <v>23</v>
      </c>
      <c r="D4203" s="3" t="s">
        <v>33</v>
      </c>
      <c r="E4203" s="3">
        <v>37423.455165341496</v>
      </c>
      <c r="F4203" s="3">
        <v>32</v>
      </c>
      <c r="G4203" s="3">
        <v>1991.8350660894801</v>
      </c>
      <c r="H4203" s="3">
        <v>2</v>
      </c>
      <c r="I4203" s="3">
        <v>854.89125828766703</v>
      </c>
      <c r="J4203" s="3">
        <v>33</v>
      </c>
      <c r="K4203" s="3">
        <v>244.849522735965</v>
      </c>
      <c r="L4203" s="3">
        <v>49</v>
      </c>
      <c r="M4203" s="3">
        <v>4</v>
      </c>
      <c r="N4203" s="3">
        <v>0</v>
      </c>
      <c r="O4203" s="3">
        <v>797</v>
      </c>
      <c r="P4203" s="3">
        <v>3</v>
      </c>
      <c r="Q4203" s="3">
        <v>0</v>
      </c>
      <c r="R4203" s="3">
        <v>1</v>
      </c>
      <c r="S4203" s="3">
        <v>0</v>
      </c>
      <c r="T4203" s="3">
        <v>0</v>
      </c>
      <c r="U4203" s="3">
        <v>3871.7379637047502</v>
      </c>
      <c r="V4203" s="3">
        <v>0</v>
      </c>
      <c r="W4203" s="3" t="str">
        <f>IF(Bank_data3[[#This Row],[credit_risk]]=1,"High Risk","Low Risk")</f>
        <v>Low Risk</v>
      </c>
      <c r="X4203" s="3" t="str">
        <f t="shared" si="455"/>
        <v>45-54</v>
      </c>
      <c r="Y4203" s="3" t="str">
        <f t="shared" si="456"/>
        <v>Low Income</v>
      </c>
      <c r="Z4203" s="3" t="str">
        <f t="shared" si="457"/>
        <v>Very Good</v>
      </c>
      <c r="AA4203" s="27">
        <f t="shared" si="458"/>
        <v>0</v>
      </c>
      <c r="AB4203" s="3" t="str">
        <f t="shared" si="459"/>
        <v>Medium</v>
      </c>
      <c r="AC4203" s="3" t="str">
        <f t="shared" si="460"/>
        <v>High</v>
      </c>
      <c r="AD4203" s="3" t="str">
        <f t="shared" si="461"/>
        <v>No</v>
      </c>
    </row>
    <row r="4204" spans="1:30" ht="15" customHeight="1" x14ac:dyDescent="0.3">
      <c r="A4204" s="3" t="s">
        <v>4225</v>
      </c>
      <c r="B4204" s="3">
        <v>35</v>
      </c>
      <c r="C4204" s="3" t="s">
        <v>31</v>
      </c>
      <c r="D4204" s="3" t="s">
        <v>26</v>
      </c>
      <c r="E4204" s="3">
        <v>49663.265085013598</v>
      </c>
      <c r="F4204" s="3">
        <v>145</v>
      </c>
      <c r="G4204" s="3">
        <v>1786.50313564572</v>
      </c>
      <c r="H4204" s="3">
        <v>8</v>
      </c>
      <c r="I4204" s="3">
        <v>500.33346339275897</v>
      </c>
      <c r="J4204" s="3">
        <v>12</v>
      </c>
      <c r="K4204" s="3">
        <v>483.34068945457199</v>
      </c>
      <c r="L4204" s="3">
        <v>59</v>
      </c>
      <c r="M4204" s="3">
        <v>15</v>
      </c>
      <c r="N4204" s="3">
        <v>3</v>
      </c>
      <c r="O4204" s="3">
        <v>414</v>
      </c>
      <c r="P4204" s="3">
        <v>2</v>
      </c>
      <c r="Q4204" s="3">
        <v>11672.134371296899</v>
      </c>
      <c r="R4204" s="3">
        <v>4</v>
      </c>
      <c r="S4204" s="3">
        <v>0</v>
      </c>
      <c r="T4204" s="3">
        <v>0</v>
      </c>
      <c r="U4204" s="3">
        <v>9819.3409669235607</v>
      </c>
      <c r="V4204" s="3">
        <v>1</v>
      </c>
      <c r="W4204" s="3" t="str">
        <f>IF(Bank_data3[[#This Row],[credit_risk]]=1,"High Risk","Low Risk")</f>
        <v>High Risk</v>
      </c>
      <c r="X4204" s="3" t="str">
        <f t="shared" si="455"/>
        <v>35-44</v>
      </c>
      <c r="Y4204" s="3" t="str">
        <f t="shared" si="456"/>
        <v>Low Income</v>
      </c>
      <c r="Z4204" s="3" t="str">
        <f t="shared" si="457"/>
        <v>Poor</v>
      </c>
      <c r="AA4204" s="27">
        <f t="shared" si="458"/>
        <v>0.23502551335109631</v>
      </c>
      <c r="AB4204" s="3" t="str">
        <f t="shared" si="459"/>
        <v>Medium</v>
      </c>
      <c r="AC4204" s="3" t="str">
        <f t="shared" si="460"/>
        <v>High</v>
      </c>
      <c r="AD4204" s="3" t="str">
        <f t="shared" si="461"/>
        <v>No</v>
      </c>
    </row>
    <row r="4205" spans="1:30" ht="15" customHeight="1" x14ac:dyDescent="0.3">
      <c r="A4205" s="3" t="s">
        <v>4226</v>
      </c>
      <c r="B4205" s="3">
        <v>66</v>
      </c>
      <c r="C4205" s="3" t="s">
        <v>23</v>
      </c>
      <c r="D4205" s="3" t="s">
        <v>26</v>
      </c>
      <c r="E4205" s="3">
        <v>52362.839681087098</v>
      </c>
      <c r="F4205" s="3">
        <v>76</v>
      </c>
      <c r="G4205" s="3">
        <v>1172.4191435760899</v>
      </c>
      <c r="H4205" s="3">
        <v>4</v>
      </c>
      <c r="I4205" s="3">
        <v>809.05327860090495</v>
      </c>
      <c r="J4205" s="3">
        <v>31</v>
      </c>
      <c r="K4205" s="3">
        <v>747.52982276442106</v>
      </c>
      <c r="L4205" s="3">
        <v>14</v>
      </c>
      <c r="M4205" s="3">
        <v>7</v>
      </c>
      <c r="N4205" s="3">
        <v>4</v>
      </c>
      <c r="O4205" s="3">
        <v>656</v>
      </c>
      <c r="P4205" s="3">
        <v>4</v>
      </c>
      <c r="Q4205" s="3">
        <v>9675.3865689973409</v>
      </c>
      <c r="R4205" s="3">
        <v>6</v>
      </c>
      <c r="S4205" s="3">
        <v>0</v>
      </c>
      <c r="T4205" s="3">
        <v>0</v>
      </c>
      <c r="U4205" s="3">
        <v>11191.6831448345</v>
      </c>
      <c r="V4205" s="3">
        <v>1</v>
      </c>
      <c r="W4205" s="3" t="str">
        <f>IF(Bank_data3[[#This Row],[credit_risk]]=1,"High Risk","Low Risk")</f>
        <v>High Risk</v>
      </c>
      <c r="X4205" s="3" t="str">
        <f t="shared" si="455"/>
        <v>55+</v>
      </c>
      <c r="Y4205" s="3" t="str">
        <f t="shared" si="456"/>
        <v>Middle Income</v>
      </c>
      <c r="Z4205" s="3" t="str">
        <f t="shared" si="457"/>
        <v>Fair</v>
      </c>
      <c r="AA4205" s="27">
        <f t="shared" si="458"/>
        <v>0.18477581865163795</v>
      </c>
      <c r="AB4205" s="3" t="str">
        <f t="shared" si="459"/>
        <v>Medium</v>
      </c>
      <c r="AC4205" s="3" t="str">
        <f t="shared" si="460"/>
        <v>Medium</v>
      </c>
      <c r="AD4205" s="3" t="str">
        <f t="shared" si="461"/>
        <v>No</v>
      </c>
    </row>
    <row r="4206" spans="1:30" ht="15" customHeight="1" x14ac:dyDescent="0.3">
      <c r="A4206" s="3" t="s">
        <v>4227</v>
      </c>
      <c r="B4206" s="3">
        <v>36</v>
      </c>
      <c r="C4206" s="3" t="s">
        <v>31</v>
      </c>
      <c r="D4206" s="3" t="s">
        <v>26</v>
      </c>
      <c r="E4206" s="3">
        <v>61976.422177609202</v>
      </c>
      <c r="F4206" s="3">
        <v>185</v>
      </c>
      <c r="G4206" s="3">
        <v>1547.3470666386299</v>
      </c>
      <c r="H4206" s="3">
        <v>8</v>
      </c>
      <c r="I4206" s="3">
        <v>1256.7785572484499</v>
      </c>
      <c r="J4206" s="3">
        <v>34</v>
      </c>
      <c r="K4206" s="3">
        <v>333.32019250309003</v>
      </c>
      <c r="L4206" s="3">
        <v>23</v>
      </c>
      <c r="M4206" s="3">
        <v>13</v>
      </c>
      <c r="N4206" s="3">
        <v>2</v>
      </c>
      <c r="O4206" s="3">
        <v>693</v>
      </c>
      <c r="P4206" s="3">
        <v>2</v>
      </c>
      <c r="Q4206" s="3">
        <v>9151.8201755218506</v>
      </c>
      <c r="R4206" s="3">
        <v>4</v>
      </c>
      <c r="S4206" s="3">
        <v>1</v>
      </c>
      <c r="T4206" s="3">
        <v>0</v>
      </c>
      <c r="U4206" s="3">
        <v>13220.1962522375</v>
      </c>
      <c r="V4206" s="3">
        <v>1</v>
      </c>
      <c r="W4206" s="3" t="str">
        <f>IF(Bank_data3[[#This Row],[credit_risk]]=1,"High Risk","Low Risk")</f>
        <v>High Risk</v>
      </c>
      <c r="X4206" s="3" t="str">
        <f t="shared" si="455"/>
        <v>35-44</v>
      </c>
      <c r="Y4206" s="3" t="str">
        <f t="shared" si="456"/>
        <v>Middle Income</v>
      </c>
      <c r="Z4206" s="3" t="str">
        <f t="shared" si="457"/>
        <v>Good</v>
      </c>
      <c r="AA4206" s="27">
        <f t="shared" si="458"/>
        <v>0.14766615841900299</v>
      </c>
      <c r="AB4206" s="3" t="str">
        <f t="shared" si="459"/>
        <v>Medium</v>
      </c>
      <c r="AC4206" s="3" t="str">
        <f t="shared" si="460"/>
        <v>Medium</v>
      </c>
      <c r="AD4206" s="3" t="str">
        <f t="shared" si="461"/>
        <v>No</v>
      </c>
    </row>
    <row r="4207" spans="1:30" ht="15" customHeight="1" x14ac:dyDescent="0.3">
      <c r="A4207" s="3" t="s">
        <v>4228</v>
      </c>
      <c r="B4207" s="3">
        <v>59</v>
      </c>
      <c r="C4207" s="3" t="s">
        <v>31</v>
      </c>
      <c r="D4207" s="3" t="s">
        <v>26</v>
      </c>
      <c r="E4207" s="3">
        <v>54311.858975646202</v>
      </c>
      <c r="F4207" s="3">
        <v>125</v>
      </c>
      <c r="G4207" s="3">
        <v>1247.78276068729</v>
      </c>
      <c r="H4207" s="3">
        <v>9</v>
      </c>
      <c r="I4207" s="3">
        <v>828.82965772884302</v>
      </c>
      <c r="J4207" s="3">
        <v>20</v>
      </c>
      <c r="K4207" s="3">
        <v>582.01023893941203</v>
      </c>
      <c r="L4207" s="3">
        <v>20</v>
      </c>
      <c r="M4207" s="3">
        <v>7</v>
      </c>
      <c r="N4207" s="3">
        <v>6</v>
      </c>
      <c r="O4207" s="3">
        <v>803</v>
      </c>
      <c r="P4207" s="3">
        <v>3</v>
      </c>
      <c r="Q4207" s="3">
        <v>10432.865764088599</v>
      </c>
      <c r="R4207" s="3">
        <v>1</v>
      </c>
      <c r="S4207" s="3">
        <v>0</v>
      </c>
      <c r="T4207" s="3">
        <v>0</v>
      </c>
      <c r="U4207" s="3">
        <v>5341.1338409647096</v>
      </c>
      <c r="V4207" s="3">
        <v>0</v>
      </c>
      <c r="W4207" s="3" t="str">
        <f>IF(Bank_data3[[#This Row],[credit_risk]]=1,"High Risk","Low Risk")</f>
        <v>Low Risk</v>
      </c>
      <c r="X4207" s="3" t="str">
        <f t="shared" si="455"/>
        <v>55+</v>
      </c>
      <c r="Y4207" s="3" t="str">
        <f t="shared" si="456"/>
        <v>Middle Income</v>
      </c>
      <c r="Z4207" s="3" t="str">
        <f t="shared" si="457"/>
        <v>Excellent</v>
      </c>
      <c r="AA4207" s="27">
        <f t="shared" si="458"/>
        <v>0.19209185545953722</v>
      </c>
      <c r="AB4207" s="3" t="str">
        <f t="shared" si="459"/>
        <v>Medium</v>
      </c>
      <c r="AC4207" s="3" t="str">
        <f t="shared" si="460"/>
        <v>Medium</v>
      </c>
      <c r="AD4207" s="3" t="str">
        <f t="shared" si="461"/>
        <v>No</v>
      </c>
    </row>
    <row r="4208" spans="1:30" ht="15" customHeight="1" x14ac:dyDescent="0.3">
      <c r="A4208" s="3" t="s">
        <v>4229</v>
      </c>
      <c r="B4208" s="3">
        <v>47</v>
      </c>
      <c r="C4208" s="3" t="s">
        <v>23</v>
      </c>
      <c r="D4208" s="3" t="s">
        <v>24</v>
      </c>
      <c r="E4208" s="3">
        <v>84115.830361139102</v>
      </c>
      <c r="F4208" s="3">
        <v>123</v>
      </c>
      <c r="G4208" s="3">
        <v>342.53594579053299</v>
      </c>
      <c r="H4208" s="3">
        <v>5</v>
      </c>
      <c r="I4208" s="3">
        <v>830.29167666629201</v>
      </c>
      <c r="J4208" s="3">
        <v>0</v>
      </c>
      <c r="K4208" s="3">
        <v>499.56126414389797</v>
      </c>
      <c r="L4208" s="3">
        <v>1</v>
      </c>
      <c r="M4208" s="3">
        <v>17</v>
      </c>
      <c r="N4208" s="3">
        <v>4</v>
      </c>
      <c r="O4208" s="3">
        <v>891</v>
      </c>
      <c r="P4208" s="3">
        <v>4</v>
      </c>
      <c r="Q4208" s="3">
        <v>5811.0429832152504</v>
      </c>
      <c r="R4208" s="3">
        <v>0</v>
      </c>
      <c r="S4208" s="3">
        <v>0</v>
      </c>
      <c r="T4208" s="3">
        <v>0</v>
      </c>
      <c r="U4208" s="3">
        <v>12805.8286052437</v>
      </c>
      <c r="V4208" s="3">
        <v>0</v>
      </c>
      <c r="W4208" s="3" t="str">
        <f>IF(Bank_data3[[#This Row],[credit_risk]]=1,"High Risk","Low Risk")</f>
        <v>Low Risk</v>
      </c>
      <c r="X4208" s="3" t="str">
        <f t="shared" si="455"/>
        <v>45-54</v>
      </c>
      <c r="Y4208" s="3" t="str">
        <f t="shared" si="456"/>
        <v>Middle Income</v>
      </c>
      <c r="Z4208" s="3" t="str">
        <f t="shared" si="457"/>
        <v>Excellent</v>
      </c>
      <c r="AA4208" s="27">
        <f t="shared" si="458"/>
        <v>6.9083821181653696E-2</v>
      </c>
      <c r="AB4208" s="3" t="str">
        <f t="shared" si="459"/>
        <v>Low</v>
      </c>
      <c r="AC4208" s="3" t="str">
        <f t="shared" si="460"/>
        <v>Low</v>
      </c>
      <c r="AD4208" s="3" t="str">
        <f t="shared" si="461"/>
        <v>No</v>
      </c>
    </row>
    <row r="4209" spans="1:30" ht="15" customHeight="1" x14ac:dyDescent="0.3">
      <c r="A4209" s="3" t="s">
        <v>4230</v>
      </c>
      <c r="B4209" s="3">
        <v>31</v>
      </c>
      <c r="C4209" s="3" t="s">
        <v>23</v>
      </c>
      <c r="D4209" s="3" t="s">
        <v>33</v>
      </c>
      <c r="E4209" s="3">
        <v>45919.644283378999</v>
      </c>
      <c r="F4209" s="3">
        <v>40</v>
      </c>
      <c r="G4209" s="3">
        <v>1410.3184298071899</v>
      </c>
      <c r="H4209" s="3">
        <v>10</v>
      </c>
      <c r="I4209" s="3">
        <v>915.14484761660901</v>
      </c>
      <c r="J4209" s="3">
        <v>1</v>
      </c>
      <c r="K4209" s="3">
        <v>867.10677795854099</v>
      </c>
      <c r="L4209" s="3">
        <v>44</v>
      </c>
      <c r="M4209" s="3">
        <v>19</v>
      </c>
      <c r="N4209" s="3">
        <v>9</v>
      </c>
      <c r="O4209" s="3">
        <v>435</v>
      </c>
      <c r="P4209" s="3">
        <v>3</v>
      </c>
      <c r="Q4209" s="3">
        <v>9932.5290056954891</v>
      </c>
      <c r="R4209" s="3">
        <v>2</v>
      </c>
      <c r="S4209" s="3">
        <v>0</v>
      </c>
      <c r="T4209" s="3">
        <v>0</v>
      </c>
      <c r="U4209" s="3">
        <v>500</v>
      </c>
      <c r="V4209" s="3">
        <v>1</v>
      </c>
      <c r="W4209" s="3" t="str">
        <f>IF(Bank_data3[[#This Row],[credit_risk]]=1,"High Risk","Low Risk")</f>
        <v>High Risk</v>
      </c>
      <c r="X4209" s="3" t="str">
        <f t="shared" si="455"/>
        <v>25-34</v>
      </c>
      <c r="Y4209" s="3" t="str">
        <f t="shared" si="456"/>
        <v>Low Income</v>
      </c>
      <c r="Z4209" s="3" t="str">
        <f t="shared" si="457"/>
        <v>Poor</v>
      </c>
      <c r="AA4209" s="27">
        <f t="shared" si="458"/>
        <v>0.21630239433911841</v>
      </c>
      <c r="AB4209" s="3" t="str">
        <f t="shared" si="459"/>
        <v>Medium</v>
      </c>
      <c r="AC4209" s="3" t="str">
        <f t="shared" si="460"/>
        <v>High</v>
      </c>
      <c r="AD4209" s="3" t="str">
        <f t="shared" si="461"/>
        <v>No</v>
      </c>
    </row>
    <row r="4210" spans="1:30" ht="15" customHeight="1" x14ac:dyDescent="0.3">
      <c r="A4210" s="3" t="s">
        <v>4231</v>
      </c>
      <c r="B4210" s="3">
        <v>46</v>
      </c>
      <c r="C4210" s="3" t="s">
        <v>28</v>
      </c>
      <c r="D4210" s="3" t="s">
        <v>24</v>
      </c>
      <c r="E4210" s="3">
        <v>18861.697446317699</v>
      </c>
      <c r="F4210" s="3">
        <v>145</v>
      </c>
      <c r="G4210" s="3">
        <v>3609.3296891754098</v>
      </c>
      <c r="H4210" s="3">
        <v>8</v>
      </c>
      <c r="I4210" s="3">
        <v>960.71598301206302</v>
      </c>
      <c r="J4210" s="3">
        <v>41</v>
      </c>
      <c r="K4210" s="3">
        <v>520.44353101169099</v>
      </c>
      <c r="L4210" s="3">
        <v>9</v>
      </c>
      <c r="M4210" s="3">
        <v>11</v>
      </c>
      <c r="N4210" s="3">
        <v>4</v>
      </c>
      <c r="O4210" s="3">
        <v>664</v>
      </c>
      <c r="P4210" s="3">
        <v>3</v>
      </c>
      <c r="Q4210" s="3">
        <v>4944.5514980789403</v>
      </c>
      <c r="R4210" s="3">
        <v>2</v>
      </c>
      <c r="S4210" s="3">
        <v>0</v>
      </c>
      <c r="T4210" s="3">
        <v>0</v>
      </c>
      <c r="U4210" s="3">
        <v>3280.6854518648202</v>
      </c>
      <c r="V4210" s="3">
        <v>0</v>
      </c>
      <c r="W4210" s="3" t="str">
        <f>IF(Bank_data3[[#This Row],[credit_risk]]=1,"High Risk","Low Risk")</f>
        <v>Low Risk</v>
      </c>
      <c r="X4210" s="3" t="str">
        <f t="shared" si="455"/>
        <v>45-54</v>
      </c>
      <c r="Y4210" s="3" t="str">
        <f t="shared" si="456"/>
        <v>Low Income</v>
      </c>
      <c r="Z4210" s="3" t="str">
        <f t="shared" si="457"/>
        <v>Fair</v>
      </c>
      <c r="AA4210" s="27">
        <f t="shared" si="458"/>
        <v>0.26214774742048719</v>
      </c>
      <c r="AB4210" s="3" t="str">
        <f t="shared" si="459"/>
        <v>Medium</v>
      </c>
      <c r="AC4210" s="3" t="str">
        <f t="shared" si="460"/>
        <v>Low</v>
      </c>
      <c r="AD4210" s="3" t="str">
        <f t="shared" si="461"/>
        <v>No</v>
      </c>
    </row>
    <row r="4211" spans="1:30" ht="15" customHeight="1" x14ac:dyDescent="0.3">
      <c r="A4211" s="3" t="s">
        <v>4232</v>
      </c>
      <c r="B4211" s="3">
        <v>61</v>
      </c>
      <c r="C4211" s="3" t="s">
        <v>23</v>
      </c>
      <c r="D4211" s="3" t="s">
        <v>33</v>
      </c>
      <c r="E4211" s="3">
        <v>53861.514250950502</v>
      </c>
      <c r="F4211" s="3">
        <v>160</v>
      </c>
      <c r="G4211" s="3">
        <v>676.59943750160596</v>
      </c>
      <c r="H4211" s="3">
        <v>0</v>
      </c>
      <c r="I4211" s="3">
        <v>684.20583687158205</v>
      </c>
      <c r="J4211" s="3">
        <v>42</v>
      </c>
      <c r="K4211" s="3">
        <v>633.43053171690701</v>
      </c>
      <c r="L4211" s="3">
        <v>44</v>
      </c>
      <c r="M4211" s="3">
        <v>10</v>
      </c>
      <c r="N4211" s="3">
        <v>5</v>
      </c>
      <c r="O4211" s="3">
        <v>563</v>
      </c>
      <c r="P4211" s="3">
        <v>4</v>
      </c>
      <c r="Q4211" s="3">
        <v>14486.847007876</v>
      </c>
      <c r="R4211" s="3">
        <v>3</v>
      </c>
      <c r="S4211" s="3">
        <v>0</v>
      </c>
      <c r="T4211" s="3">
        <v>0</v>
      </c>
      <c r="U4211" s="3">
        <v>11071.078382138699</v>
      </c>
      <c r="V4211" s="3">
        <v>1</v>
      </c>
      <c r="W4211" s="3" t="str">
        <f>IF(Bank_data3[[#This Row],[credit_risk]]=1,"High Risk","Low Risk")</f>
        <v>High Risk</v>
      </c>
      <c r="X4211" s="3" t="str">
        <f t="shared" si="455"/>
        <v>55+</v>
      </c>
      <c r="Y4211" s="3" t="str">
        <f t="shared" si="456"/>
        <v>Middle Income</v>
      </c>
      <c r="Z4211" s="3" t="str">
        <f t="shared" si="457"/>
        <v>Poor</v>
      </c>
      <c r="AA4211" s="27">
        <f t="shared" si="458"/>
        <v>0.26896471830292717</v>
      </c>
      <c r="AB4211" s="3" t="str">
        <f t="shared" si="459"/>
        <v>Low</v>
      </c>
      <c r="AC4211" s="3" t="str">
        <f t="shared" si="460"/>
        <v>High</v>
      </c>
      <c r="AD4211" s="3" t="str">
        <f t="shared" si="461"/>
        <v>No</v>
      </c>
    </row>
    <row r="4212" spans="1:30" ht="15" customHeight="1" x14ac:dyDescent="0.3">
      <c r="A4212" s="3" t="s">
        <v>4233</v>
      </c>
      <c r="B4212" s="3">
        <v>66</v>
      </c>
      <c r="C4212" s="3" t="s">
        <v>23</v>
      </c>
      <c r="D4212" s="3" t="s">
        <v>33</v>
      </c>
      <c r="E4212" s="3">
        <v>42059.746414470101</v>
      </c>
      <c r="F4212" s="3">
        <v>176</v>
      </c>
      <c r="G4212" s="3">
        <v>16.124041555780899</v>
      </c>
      <c r="H4212" s="3">
        <v>3</v>
      </c>
      <c r="I4212" s="3">
        <v>922.59136678846698</v>
      </c>
      <c r="J4212" s="3">
        <v>25</v>
      </c>
      <c r="K4212" s="3">
        <v>458.24428581159498</v>
      </c>
      <c r="L4212" s="3">
        <v>36</v>
      </c>
      <c r="M4212" s="3">
        <v>15</v>
      </c>
      <c r="N4212" s="3">
        <v>5</v>
      </c>
      <c r="O4212" s="3">
        <v>440</v>
      </c>
      <c r="P4212" s="3">
        <v>5</v>
      </c>
      <c r="Q4212" s="3">
        <v>17652.202591474601</v>
      </c>
      <c r="R4212" s="3">
        <v>7</v>
      </c>
      <c r="S4212" s="3">
        <v>1</v>
      </c>
      <c r="T4212" s="3">
        <v>0</v>
      </c>
      <c r="U4212" s="3">
        <v>10647.9486358224</v>
      </c>
      <c r="V4212" s="3">
        <v>1</v>
      </c>
      <c r="W4212" s="3" t="str">
        <f>IF(Bank_data3[[#This Row],[credit_risk]]=1,"High Risk","Low Risk")</f>
        <v>High Risk</v>
      </c>
      <c r="X4212" s="3" t="str">
        <f t="shared" si="455"/>
        <v>55+</v>
      </c>
      <c r="Y4212" s="3" t="str">
        <f t="shared" si="456"/>
        <v>Low Income</v>
      </c>
      <c r="Z4212" s="3" t="str">
        <f t="shared" si="457"/>
        <v>Poor</v>
      </c>
      <c r="AA4212" s="27">
        <f t="shared" si="458"/>
        <v>0.41969350974026781</v>
      </c>
      <c r="AB4212" s="3" t="str">
        <f t="shared" si="459"/>
        <v>Low</v>
      </c>
      <c r="AC4212" s="3" t="str">
        <f t="shared" si="460"/>
        <v>High</v>
      </c>
      <c r="AD4212" s="3" t="str">
        <f t="shared" si="461"/>
        <v>No</v>
      </c>
    </row>
    <row r="4213" spans="1:30" ht="15" customHeight="1" x14ac:dyDescent="0.3">
      <c r="A4213" s="3" t="s">
        <v>4234</v>
      </c>
      <c r="B4213" s="3">
        <v>49</v>
      </c>
      <c r="C4213" s="3" t="s">
        <v>28</v>
      </c>
      <c r="D4213" s="3" t="s">
        <v>24</v>
      </c>
      <c r="E4213" s="3">
        <v>22927.442177320801</v>
      </c>
      <c r="F4213" s="3">
        <v>194</v>
      </c>
      <c r="G4213" s="3">
        <v>2639.15470461121</v>
      </c>
      <c r="H4213" s="3">
        <v>3</v>
      </c>
      <c r="I4213" s="3">
        <v>432.82537414324298</v>
      </c>
      <c r="J4213" s="3">
        <v>2</v>
      </c>
      <c r="K4213" s="3">
        <v>370.51325309273699</v>
      </c>
      <c r="L4213" s="3">
        <v>22</v>
      </c>
      <c r="M4213" s="3">
        <v>14</v>
      </c>
      <c r="N4213" s="3">
        <v>8</v>
      </c>
      <c r="O4213" s="3">
        <v>387</v>
      </c>
      <c r="P4213" s="3">
        <v>1</v>
      </c>
      <c r="Q4213" s="3">
        <v>18308.214174380799</v>
      </c>
      <c r="R4213" s="3">
        <v>6</v>
      </c>
      <c r="S4213" s="3">
        <v>0</v>
      </c>
      <c r="T4213" s="3">
        <v>0</v>
      </c>
      <c r="U4213" s="3">
        <v>10023.013304082901</v>
      </c>
      <c r="V4213" s="3">
        <v>1</v>
      </c>
      <c r="W4213" s="3" t="str">
        <f>IF(Bank_data3[[#This Row],[credit_risk]]=1,"High Risk","Low Risk")</f>
        <v>High Risk</v>
      </c>
      <c r="X4213" s="3" t="str">
        <f t="shared" si="455"/>
        <v>45-54</v>
      </c>
      <c r="Y4213" s="3" t="str">
        <f t="shared" si="456"/>
        <v>Low Income</v>
      </c>
      <c r="Z4213" s="3" t="str">
        <f t="shared" si="457"/>
        <v>Poor</v>
      </c>
      <c r="AA4213" s="27">
        <f t="shared" si="458"/>
        <v>0.79852841990768531</v>
      </c>
      <c r="AB4213" s="3" t="str">
        <f t="shared" si="459"/>
        <v>Medium</v>
      </c>
      <c r="AC4213" s="3" t="str">
        <f t="shared" si="460"/>
        <v>Medium</v>
      </c>
      <c r="AD4213" s="3" t="str">
        <f t="shared" si="461"/>
        <v>No</v>
      </c>
    </row>
    <row r="4214" spans="1:30" ht="15" customHeight="1" x14ac:dyDescent="0.3">
      <c r="A4214" s="3" t="s">
        <v>4235</v>
      </c>
      <c r="B4214" s="3">
        <v>60</v>
      </c>
      <c r="C4214" s="3" t="s">
        <v>23</v>
      </c>
      <c r="D4214" s="3" t="s">
        <v>26</v>
      </c>
      <c r="E4214" s="3">
        <v>37336.568329991998</v>
      </c>
      <c r="F4214" s="3">
        <v>156</v>
      </c>
      <c r="G4214" s="3">
        <v>1858.92285716129</v>
      </c>
      <c r="H4214" s="3">
        <v>9</v>
      </c>
      <c r="I4214" s="3">
        <v>520.32513010813898</v>
      </c>
      <c r="J4214" s="3">
        <v>23</v>
      </c>
      <c r="K4214" s="3">
        <v>556.64944495631801</v>
      </c>
      <c r="L4214" s="3">
        <v>44</v>
      </c>
      <c r="M4214" s="3">
        <v>12</v>
      </c>
      <c r="N4214" s="3">
        <v>2</v>
      </c>
      <c r="O4214" s="3">
        <v>759</v>
      </c>
      <c r="P4214" s="3">
        <v>4</v>
      </c>
      <c r="Q4214" s="3">
        <v>15292.031935741799</v>
      </c>
      <c r="R4214" s="3">
        <v>7</v>
      </c>
      <c r="S4214" s="3">
        <v>0</v>
      </c>
      <c r="T4214" s="3">
        <v>0</v>
      </c>
      <c r="U4214" s="3">
        <v>1032.3279315739201</v>
      </c>
      <c r="V4214" s="3">
        <v>1</v>
      </c>
      <c r="W4214" s="3" t="str">
        <f>IF(Bank_data3[[#This Row],[credit_risk]]=1,"High Risk","Low Risk")</f>
        <v>High Risk</v>
      </c>
      <c r="X4214" s="3" t="str">
        <f t="shared" si="455"/>
        <v>55+</v>
      </c>
      <c r="Y4214" s="3" t="str">
        <f t="shared" si="456"/>
        <v>Low Income</v>
      </c>
      <c r="Z4214" s="3" t="str">
        <f t="shared" si="457"/>
        <v>Very Good</v>
      </c>
      <c r="AA4214" s="27">
        <f t="shared" si="458"/>
        <v>0.40957250812624635</v>
      </c>
      <c r="AB4214" s="3" t="str">
        <f t="shared" si="459"/>
        <v>Medium</v>
      </c>
      <c r="AC4214" s="3" t="str">
        <f t="shared" si="460"/>
        <v>High</v>
      </c>
      <c r="AD4214" s="3" t="str">
        <f t="shared" si="461"/>
        <v>No</v>
      </c>
    </row>
    <row r="4215" spans="1:30" ht="15" customHeight="1" x14ac:dyDescent="0.3">
      <c r="A4215" s="3" t="s">
        <v>4236</v>
      </c>
      <c r="B4215" s="3">
        <v>53</v>
      </c>
      <c r="C4215" s="3" t="s">
        <v>23</v>
      </c>
      <c r="D4215" s="3" t="s">
        <v>24</v>
      </c>
      <c r="E4215" s="3">
        <v>43549.016572808199</v>
      </c>
      <c r="F4215" s="3">
        <v>117</v>
      </c>
      <c r="G4215" s="3">
        <v>1738.35237693249</v>
      </c>
      <c r="H4215" s="3">
        <v>9</v>
      </c>
      <c r="I4215" s="3">
        <v>565.09781217353202</v>
      </c>
      <c r="J4215" s="3">
        <v>25</v>
      </c>
      <c r="K4215" s="3">
        <v>358.12114264079298</v>
      </c>
      <c r="L4215" s="3">
        <v>40</v>
      </c>
      <c r="M4215" s="3">
        <v>17</v>
      </c>
      <c r="N4215" s="3">
        <v>7</v>
      </c>
      <c r="O4215" s="3">
        <v>536</v>
      </c>
      <c r="P4215" s="3">
        <v>5</v>
      </c>
      <c r="Q4215" s="3">
        <v>8634.4522519183301</v>
      </c>
      <c r="R4215" s="3">
        <v>1</v>
      </c>
      <c r="S4215" s="3">
        <v>0</v>
      </c>
      <c r="T4215" s="3">
        <v>1</v>
      </c>
      <c r="U4215" s="3">
        <v>12958.271034829</v>
      </c>
      <c r="V4215" s="3">
        <v>1</v>
      </c>
      <c r="W4215" s="3" t="str">
        <f>IF(Bank_data3[[#This Row],[credit_risk]]=1,"High Risk","Low Risk")</f>
        <v>High Risk</v>
      </c>
      <c r="X4215" s="3" t="str">
        <f t="shared" si="455"/>
        <v>45-54</v>
      </c>
      <c r="Y4215" s="3" t="str">
        <f t="shared" si="456"/>
        <v>Low Income</v>
      </c>
      <c r="Z4215" s="3" t="str">
        <f t="shared" si="457"/>
        <v>Poor</v>
      </c>
      <c r="AA4215" s="27">
        <f t="shared" si="458"/>
        <v>0.19826974134955877</v>
      </c>
      <c r="AB4215" s="3" t="str">
        <f t="shared" si="459"/>
        <v>Medium</v>
      </c>
      <c r="AC4215" s="3" t="str">
        <f t="shared" si="460"/>
        <v>High</v>
      </c>
      <c r="AD4215" s="3" t="str">
        <f t="shared" si="461"/>
        <v>No</v>
      </c>
    </row>
    <row r="4216" spans="1:30" ht="15" customHeight="1" x14ac:dyDescent="0.3">
      <c r="A4216" s="3" t="s">
        <v>4237</v>
      </c>
      <c r="B4216" s="3">
        <v>56</v>
      </c>
      <c r="C4216" s="3" t="s">
        <v>28</v>
      </c>
      <c r="D4216" s="3" t="s">
        <v>24</v>
      </c>
      <c r="E4216" s="3">
        <v>70516.475892508694</v>
      </c>
      <c r="F4216" s="3">
        <v>111</v>
      </c>
      <c r="G4216" s="3">
        <v>1213.13864552425</v>
      </c>
      <c r="H4216" s="3">
        <v>5</v>
      </c>
      <c r="I4216" s="3">
        <v>964.41694137193804</v>
      </c>
      <c r="J4216" s="3">
        <v>7</v>
      </c>
      <c r="K4216" s="3">
        <v>758.49510922664399</v>
      </c>
      <c r="L4216" s="3">
        <v>64</v>
      </c>
      <c r="M4216" s="3">
        <v>0</v>
      </c>
      <c r="N4216" s="3">
        <v>6</v>
      </c>
      <c r="O4216" s="3">
        <v>809</v>
      </c>
      <c r="P4216" s="3">
        <v>5</v>
      </c>
      <c r="Q4216" s="3">
        <v>5367.0932754406103</v>
      </c>
      <c r="R4216" s="3">
        <v>2</v>
      </c>
      <c r="S4216" s="3">
        <v>0</v>
      </c>
      <c r="T4216" s="3">
        <v>0</v>
      </c>
      <c r="U4216" s="3">
        <v>9604.2690019010497</v>
      </c>
      <c r="V4216" s="3">
        <v>0</v>
      </c>
      <c r="W4216" s="3" t="str">
        <f>IF(Bank_data3[[#This Row],[credit_risk]]=1,"High Risk","Low Risk")</f>
        <v>Low Risk</v>
      </c>
      <c r="X4216" s="3" t="str">
        <f t="shared" si="455"/>
        <v>55+</v>
      </c>
      <c r="Y4216" s="3" t="str">
        <f t="shared" si="456"/>
        <v>Middle Income</v>
      </c>
      <c r="Z4216" s="3" t="str">
        <f t="shared" si="457"/>
        <v>Excellent</v>
      </c>
      <c r="AA4216" s="27">
        <f t="shared" si="458"/>
        <v>7.6111195398106707E-2</v>
      </c>
      <c r="AB4216" s="3" t="str">
        <f t="shared" si="459"/>
        <v>Medium</v>
      </c>
      <c r="AC4216" s="3" t="str">
        <f t="shared" si="460"/>
        <v>High</v>
      </c>
      <c r="AD4216" s="3" t="str">
        <f t="shared" si="461"/>
        <v>No</v>
      </c>
    </row>
    <row r="4217" spans="1:30" ht="15" customHeight="1" x14ac:dyDescent="0.3">
      <c r="A4217" s="3" t="s">
        <v>4238</v>
      </c>
      <c r="B4217" s="3">
        <v>25</v>
      </c>
      <c r="C4217" s="3" t="s">
        <v>23</v>
      </c>
      <c r="D4217" s="3" t="s">
        <v>33</v>
      </c>
      <c r="E4217" s="3">
        <v>23301.530277838301</v>
      </c>
      <c r="F4217" s="3">
        <v>80</v>
      </c>
      <c r="G4217" s="3">
        <v>1681.0023521195601</v>
      </c>
      <c r="H4217" s="3">
        <v>9</v>
      </c>
      <c r="I4217" s="3">
        <v>856.08148964469694</v>
      </c>
      <c r="J4217" s="3">
        <v>46</v>
      </c>
      <c r="K4217" s="3">
        <v>793.97563400983302</v>
      </c>
      <c r="L4217" s="3">
        <v>60</v>
      </c>
      <c r="M4217" s="3">
        <v>0</v>
      </c>
      <c r="N4217" s="3">
        <v>8</v>
      </c>
      <c r="O4217" s="3">
        <v>870</v>
      </c>
      <c r="P4217" s="3">
        <v>3</v>
      </c>
      <c r="Q4217" s="3">
        <v>8093.9451038760899</v>
      </c>
      <c r="R4217" s="3">
        <v>6</v>
      </c>
      <c r="S4217" s="3">
        <v>0</v>
      </c>
      <c r="T4217" s="3">
        <v>0</v>
      </c>
      <c r="U4217" s="3">
        <v>9037.4289286513595</v>
      </c>
      <c r="V4217" s="3">
        <v>1</v>
      </c>
      <c r="W4217" s="3" t="str">
        <f>IF(Bank_data3[[#This Row],[credit_risk]]=1,"High Risk","Low Risk")</f>
        <v>High Risk</v>
      </c>
      <c r="X4217" s="3" t="str">
        <f t="shared" si="455"/>
        <v>25-34</v>
      </c>
      <c r="Y4217" s="3" t="str">
        <f t="shared" si="456"/>
        <v>Low Income</v>
      </c>
      <c r="Z4217" s="3" t="str">
        <f t="shared" si="457"/>
        <v>Excellent</v>
      </c>
      <c r="AA4217" s="27">
        <f t="shared" si="458"/>
        <v>0.34735680478350844</v>
      </c>
      <c r="AB4217" s="3" t="str">
        <f t="shared" si="459"/>
        <v>Medium</v>
      </c>
      <c r="AC4217" s="3" t="str">
        <f t="shared" si="460"/>
        <v>High</v>
      </c>
      <c r="AD4217" s="3" t="str">
        <f t="shared" si="461"/>
        <v>No</v>
      </c>
    </row>
    <row r="4218" spans="1:30" ht="15" customHeight="1" x14ac:dyDescent="0.3">
      <c r="A4218" s="3" t="s">
        <v>4239</v>
      </c>
      <c r="B4218" s="3">
        <v>26</v>
      </c>
      <c r="C4218" s="3" t="s">
        <v>23</v>
      </c>
      <c r="D4218" s="3" t="s">
        <v>33</v>
      </c>
      <c r="E4218" s="3">
        <v>56296.134816355101</v>
      </c>
      <c r="F4218" s="3">
        <v>197</v>
      </c>
      <c r="G4218" s="3">
        <v>1541.4140717</v>
      </c>
      <c r="H4218" s="3">
        <v>0</v>
      </c>
      <c r="I4218" s="3">
        <v>752.97414796461703</v>
      </c>
      <c r="J4218" s="3">
        <v>36</v>
      </c>
      <c r="K4218" s="3">
        <v>517.99777528428604</v>
      </c>
      <c r="L4218" s="3">
        <v>5</v>
      </c>
      <c r="M4218" s="3">
        <v>0</v>
      </c>
      <c r="N4218" s="3">
        <v>4</v>
      </c>
      <c r="O4218" s="3">
        <v>474</v>
      </c>
      <c r="P4218" s="3">
        <v>3</v>
      </c>
      <c r="Q4218" s="3">
        <v>10098.6285849338</v>
      </c>
      <c r="R4218" s="3">
        <v>2</v>
      </c>
      <c r="S4218" s="3">
        <v>0</v>
      </c>
      <c r="T4218" s="3">
        <v>1</v>
      </c>
      <c r="U4218" s="3">
        <v>11504.199060880101</v>
      </c>
      <c r="V4218" s="3">
        <v>1</v>
      </c>
      <c r="W4218" s="3" t="str">
        <f>IF(Bank_data3[[#This Row],[credit_risk]]=1,"High Risk","Low Risk")</f>
        <v>High Risk</v>
      </c>
      <c r="X4218" s="3" t="str">
        <f t="shared" si="455"/>
        <v>25-34</v>
      </c>
      <c r="Y4218" s="3" t="str">
        <f t="shared" si="456"/>
        <v>Middle Income</v>
      </c>
      <c r="Z4218" s="3" t="str">
        <f t="shared" si="457"/>
        <v>Poor</v>
      </c>
      <c r="AA4218" s="27">
        <f t="shared" si="458"/>
        <v>0.17938404861855553</v>
      </c>
      <c r="AB4218" s="3" t="str">
        <f t="shared" si="459"/>
        <v>Medium</v>
      </c>
      <c r="AC4218" s="3" t="str">
        <f t="shared" si="460"/>
        <v>Low</v>
      </c>
      <c r="AD4218" s="3" t="str">
        <f t="shared" si="461"/>
        <v>No</v>
      </c>
    </row>
    <row r="4219" spans="1:30" ht="15" customHeight="1" x14ac:dyDescent="0.3">
      <c r="A4219" s="3" t="s">
        <v>4240</v>
      </c>
      <c r="B4219" s="3">
        <v>51</v>
      </c>
      <c r="C4219" s="3" t="s">
        <v>28</v>
      </c>
      <c r="D4219" s="3" t="s">
        <v>33</v>
      </c>
      <c r="E4219" s="3">
        <v>89968.651187381402</v>
      </c>
      <c r="F4219" s="3">
        <v>38</v>
      </c>
      <c r="G4219" s="3">
        <v>2548.6133342150201</v>
      </c>
      <c r="H4219" s="3">
        <v>9</v>
      </c>
      <c r="I4219" s="3">
        <v>1041.7694963548499</v>
      </c>
      <c r="J4219" s="3">
        <v>7</v>
      </c>
      <c r="K4219" s="3">
        <v>389.67774789813802</v>
      </c>
      <c r="L4219" s="3">
        <v>64</v>
      </c>
      <c r="M4219" s="3">
        <v>8</v>
      </c>
      <c r="N4219" s="3">
        <v>6</v>
      </c>
      <c r="O4219" s="3">
        <v>871</v>
      </c>
      <c r="P4219" s="3">
        <v>1</v>
      </c>
      <c r="Q4219" s="3">
        <v>8217.2805441120399</v>
      </c>
      <c r="R4219" s="3">
        <v>0</v>
      </c>
      <c r="S4219" s="3">
        <v>1</v>
      </c>
      <c r="T4219" s="3">
        <v>0</v>
      </c>
      <c r="U4219" s="3">
        <v>6238.5839773929501</v>
      </c>
      <c r="V4219" s="3">
        <v>1</v>
      </c>
      <c r="W4219" s="3" t="str">
        <f>IF(Bank_data3[[#This Row],[credit_risk]]=1,"High Risk","Low Risk")</f>
        <v>High Risk</v>
      </c>
      <c r="X4219" s="3" t="str">
        <f t="shared" si="455"/>
        <v>45-54</v>
      </c>
      <c r="Y4219" s="3" t="str">
        <f t="shared" si="456"/>
        <v>Middle Income</v>
      </c>
      <c r="Z4219" s="3" t="str">
        <f t="shared" si="457"/>
        <v>Excellent</v>
      </c>
      <c r="AA4219" s="27">
        <f t="shared" si="458"/>
        <v>9.1334930952755675E-2</v>
      </c>
      <c r="AB4219" s="3" t="str">
        <f t="shared" si="459"/>
        <v>Medium</v>
      </c>
      <c r="AC4219" s="3" t="str">
        <f t="shared" si="460"/>
        <v>High</v>
      </c>
      <c r="AD4219" s="3" t="str">
        <f t="shared" si="461"/>
        <v>No</v>
      </c>
    </row>
    <row r="4220" spans="1:30" ht="15" customHeight="1" x14ac:dyDescent="0.3">
      <c r="A4220" s="3" t="s">
        <v>4241</v>
      </c>
      <c r="B4220" s="3">
        <v>51</v>
      </c>
      <c r="C4220" s="3" t="s">
        <v>28</v>
      </c>
      <c r="D4220" s="3" t="s">
        <v>26</v>
      </c>
      <c r="E4220" s="3">
        <v>46852.490557819699</v>
      </c>
      <c r="F4220" s="3">
        <v>92</v>
      </c>
      <c r="G4220" s="3">
        <v>2233.5616600470598</v>
      </c>
      <c r="H4220" s="3">
        <v>4</v>
      </c>
      <c r="I4220" s="3">
        <v>932.60172895981805</v>
      </c>
      <c r="J4220" s="3">
        <v>17</v>
      </c>
      <c r="K4220" s="3">
        <v>556.91175031310695</v>
      </c>
      <c r="L4220" s="3">
        <v>17</v>
      </c>
      <c r="M4220" s="3">
        <v>13</v>
      </c>
      <c r="N4220" s="3">
        <v>7</v>
      </c>
      <c r="O4220" s="3">
        <v>468</v>
      </c>
      <c r="P4220" s="3">
        <v>4</v>
      </c>
      <c r="Q4220" s="3">
        <v>26572.703937823899</v>
      </c>
      <c r="R4220" s="3">
        <v>5</v>
      </c>
      <c r="S4220" s="3">
        <v>0</v>
      </c>
      <c r="T4220" s="3">
        <v>0</v>
      </c>
      <c r="U4220" s="3">
        <v>13678.0068652889</v>
      </c>
      <c r="V4220" s="3">
        <v>1</v>
      </c>
      <c r="W4220" s="3" t="str">
        <f>IF(Bank_data3[[#This Row],[credit_risk]]=1,"High Risk","Low Risk")</f>
        <v>High Risk</v>
      </c>
      <c r="X4220" s="3" t="str">
        <f t="shared" si="455"/>
        <v>45-54</v>
      </c>
      <c r="Y4220" s="3" t="str">
        <f t="shared" si="456"/>
        <v>Low Income</v>
      </c>
      <c r="Z4220" s="3" t="str">
        <f t="shared" si="457"/>
        <v>Poor</v>
      </c>
      <c r="AA4220" s="27">
        <f t="shared" si="458"/>
        <v>0.56715670013381825</v>
      </c>
      <c r="AB4220" s="3" t="str">
        <f t="shared" si="459"/>
        <v>Medium</v>
      </c>
      <c r="AC4220" s="3" t="str">
        <f t="shared" si="460"/>
        <v>Medium</v>
      </c>
      <c r="AD4220" s="3" t="str">
        <f t="shared" si="461"/>
        <v>No</v>
      </c>
    </row>
    <row r="4221" spans="1:30" ht="15" customHeight="1" x14ac:dyDescent="0.3">
      <c r="A4221" s="3" t="s">
        <v>4242</v>
      </c>
      <c r="B4221" s="3">
        <v>44</v>
      </c>
      <c r="C4221" s="3" t="s">
        <v>31</v>
      </c>
      <c r="D4221" s="3" t="s">
        <v>24</v>
      </c>
      <c r="E4221" s="3">
        <v>46323.671186026899</v>
      </c>
      <c r="F4221" s="3">
        <v>208</v>
      </c>
      <c r="G4221" s="3">
        <v>1981.79131610633</v>
      </c>
      <c r="H4221" s="3">
        <v>2</v>
      </c>
      <c r="I4221" s="3">
        <v>698.50812700599499</v>
      </c>
      <c r="J4221" s="3">
        <v>17</v>
      </c>
      <c r="K4221" s="3">
        <v>181.40199147241401</v>
      </c>
      <c r="L4221" s="3">
        <v>39</v>
      </c>
      <c r="M4221" s="3">
        <v>17</v>
      </c>
      <c r="N4221" s="3">
        <v>8</v>
      </c>
      <c r="O4221" s="3">
        <v>351</v>
      </c>
      <c r="P4221" s="3">
        <v>2</v>
      </c>
      <c r="Q4221" s="3">
        <v>16229.3876395473</v>
      </c>
      <c r="R4221" s="3">
        <v>1</v>
      </c>
      <c r="S4221" s="3">
        <v>0</v>
      </c>
      <c r="T4221" s="3">
        <v>0</v>
      </c>
      <c r="U4221" s="3">
        <v>9429.1642387002503</v>
      </c>
      <c r="V4221" s="3">
        <v>1</v>
      </c>
      <c r="W4221" s="3" t="str">
        <f>IF(Bank_data3[[#This Row],[credit_risk]]=1,"High Risk","Low Risk")</f>
        <v>High Risk</v>
      </c>
      <c r="X4221" s="3" t="str">
        <f t="shared" si="455"/>
        <v>35-44</v>
      </c>
      <c r="Y4221" s="3" t="str">
        <f t="shared" si="456"/>
        <v>Low Income</v>
      </c>
      <c r="Z4221" s="3" t="str">
        <f t="shared" si="457"/>
        <v>Poor</v>
      </c>
      <c r="AA4221" s="27">
        <f t="shared" si="458"/>
        <v>0.35034761330493908</v>
      </c>
      <c r="AB4221" s="3" t="str">
        <f t="shared" si="459"/>
        <v>Medium</v>
      </c>
      <c r="AC4221" s="3" t="str">
        <f t="shared" si="460"/>
        <v>High</v>
      </c>
      <c r="AD4221" s="3" t="str">
        <f t="shared" si="461"/>
        <v>No</v>
      </c>
    </row>
    <row r="4222" spans="1:30" ht="15" customHeight="1" x14ac:dyDescent="0.3">
      <c r="A4222" s="3" t="s">
        <v>4243</v>
      </c>
      <c r="B4222" s="3">
        <v>52</v>
      </c>
      <c r="C4222" s="3" t="s">
        <v>23</v>
      </c>
      <c r="D4222" s="3" t="s">
        <v>24</v>
      </c>
      <c r="E4222" s="3">
        <v>62955.977350598601</v>
      </c>
      <c r="F4222" s="3">
        <v>161</v>
      </c>
      <c r="G4222" s="3">
        <v>953.82484034402398</v>
      </c>
      <c r="H4222" s="3">
        <v>0</v>
      </c>
      <c r="I4222" s="3">
        <v>437.669205013066</v>
      </c>
      <c r="J4222" s="3">
        <v>11</v>
      </c>
      <c r="K4222" s="3">
        <v>310.74296664862101</v>
      </c>
      <c r="L4222" s="3">
        <v>37</v>
      </c>
      <c r="M4222" s="3">
        <v>0</v>
      </c>
      <c r="N4222" s="3">
        <v>7</v>
      </c>
      <c r="O4222" s="3">
        <v>527</v>
      </c>
      <c r="P4222" s="3">
        <v>3</v>
      </c>
      <c r="Q4222" s="3">
        <v>15475.2222741489</v>
      </c>
      <c r="R4222" s="3">
        <v>1</v>
      </c>
      <c r="S4222" s="3">
        <v>0</v>
      </c>
      <c r="T4222" s="3">
        <v>0</v>
      </c>
      <c r="U4222" s="3">
        <v>9952.6183857221804</v>
      </c>
      <c r="V4222" s="3">
        <v>1</v>
      </c>
      <c r="W4222" s="3" t="str">
        <f>IF(Bank_data3[[#This Row],[credit_risk]]=1,"High Risk","Low Risk")</f>
        <v>High Risk</v>
      </c>
      <c r="X4222" s="3" t="str">
        <f t="shared" si="455"/>
        <v>45-54</v>
      </c>
      <c r="Y4222" s="3" t="str">
        <f t="shared" si="456"/>
        <v>Middle Income</v>
      </c>
      <c r="Z4222" s="3" t="str">
        <f t="shared" si="457"/>
        <v>Poor</v>
      </c>
      <c r="AA4222" s="27">
        <f t="shared" si="458"/>
        <v>0.24581021414326051</v>
      </c>
      <c r="AB4222" s="3" t="str">
        <f t="shared" si="459"/>
        <v>Low</v>
      </c>
      <c r="AC4222" s="3" t="str">
        <f t="shared" si="460"/>
        <v>High</v>
      </c>
      <c r="AD4222" s="3" t="str">
        <f t="shared" si="461"/>
        <v>No</v>
      </c>
    </row>
    <row r="4223" spans="1:30" ht="15" customHeight="1" x14ac:dyDescent="0.3">
      <c r="A4223" s="3" t="s">
        <v>4244</v>
      </c>
      <c r="B4223" s="3">
        <v>26</v>
      </c>
      <c r="C4223" s="3" t="s">
        <v>31</v>
      </c>
      <c r="D4223" s="3" t="s">
        <v>26</v>
      </c>
      <c r="E4223" s="3">
        <v>59399.268726444898</v>
      </c>
      <c r="F4223" s="3">
        <v>208</v>
      </c>
      <c r="G4223" s="3">
        <v>1683.1677046248799</v>
      </c>
      <c r="H4223" s="3">
        <v>5</v>
      </c>
      <c r="I4223" s="3">
        <v>513.10191957063705</v>
      </c>
      <c r="J4223" s="3">
        <v>35</v>
      </c>
      <c r="K4223" s="3">
        <v>227.194720303564</v>
      </c>
      <c r="L4223" s="3">
        <v>44</v>
      </c>
      <c r="M4223" s="3">
        <v>19</v>
      </c>
      <c r="N4223" s="3">
        <v>1</v>
      </c>
      <c r="O4223" s="3">
        <v>547</v>
      </c>
      <c r="P4223" s="3">
        <v>4</v>
      </c>
      <c r="Q4223" s="3">
        <v>13864.671606395699</v>
      </c>
      <c r="R4223" s="3">
        <v>5</v>
      </c>
      <c r="S4223" s="3">
        <v>0</v>
      </c>
      <c r="T4223" s="3">
        <v>0</v>
      </c>
      <c r="U4223" s="3">
        <v>11745.843659579999</v>
      </c>
      <c r="V4223" s="3">
        <v>1</v>
      </c>
      <c r="W4223" s="3" t="str">
        <f>IF(Bank_data3[[#This Row],[credit_risk]]=1,"High Risk","Low Risk")</f>
        <v>High Risk</v>
      </c>
      <c r="X4223" s="3" t="str">
        <f t="shared" si="455"/>
        <v>25-34</v>
      </c>
      <c r="Y4223" s="3" t="str">
        <f t="shared" si="456"/>
        <v>Middle Income</v>
      </c>
      <c r="Z4223" s="3" t="str">
        <f t="shared" si="457"/>
        <v>Poor</v>
      </c>
      <c r="AA4223" s="27">
        <f t="shared" si="458"/>
        <v>0.23341485347652213</v>
      </c>
      <c r="AB4223" s="3" t="str">
        <f t="shared" si="459"/>
        <v>Medium</v>
      </c>
      <c r="AC4223" s="3" t="str">
        <f t="shared" si="460"/>
        <v>High</v>
      </c>
      <c r="AD4223" s="3" t="str">
        <f t="shared" si="461"/>
        <v>No</v>
      </c>
    </row>
    <row r="4224" spans="1:30" ht="15" customHeight="1" x14ac:dyDescent="0.3">
      <c r="A4224" s="3" t="s">
        <v>4245</v>
      </c>
      <c r="B4224" s="3">
        <v>31</v>
      </c>
      <c r="C4224" s="3" t="s">
        <v>31</v>
      </c>
      <c r="D4224" s="3" t="s">
        <v>24</v>
      </c>
      <c r="E4224" s="3">
        <v>75516.120030272403</v>
      </c>
      <c r="F4224" s="3">
        <v>42</v>
      </c>
      <c r="G4224" s="3">
        <v>1007.66860191219</v>
      </c>
      <c r="H4224" s="3">
        <v>2</v>
      </c>
      <c r="I4224" s="3">
        <v>286.61668711248802</v>
      </c>
      <c r="J4224" s="3">
        <v>39</v>
      </c>
      <c r="K4224" s="3">
        <v>314.483224456958</v>
      </c>
      <c r="L4224" s="3">
        <v>16</v>
      </c>
      <c r="M4224" s="3">
        <v>10</v>
      </c>
      <c r="N4224" s="3">
        <v>5</v>
      </c>
      <c r="O4224" s="3">
        <v>631</v>
      </c>
      <c r="P4224" s="3">
        <v>0</v>
      </c>
      <c r="Q4224" s="3">
        <v>8983.3314503122292</v>
      </c>
      <c r="R4224" s="3">
        <v>6</v>
      </c>
      <c r="S4224" s="3">
        <v>0</v>
      </c>
      <c r="T4224" s="3">
        <v>0</v>
      </c>
      <c r="U4224" s="3">
        <v>622.41307311093101</v>
      </c>
      <c r="V4224" s="3">
        <v>1</v>
      </c>
      <c r="W4224" s="3" t="str">
        <f>IF(Bank_data3[[#This Row],[credit_risk]]=1,"High Risk","Low Risk")</f>
        <v>High Risk</v>
      </c>
      <c r="X4224" s="3" t="str">
        <f t="shared" si="455"/>
        <v>25-34</v>
      </c>
      <c r="Y4224" s="3" t="str">
        <f t="shared" si="456"/>
        <v>Middle Income</v>
      </c>
      <c r="Z4224" s="3" t="str">
        <f t="shared" si="457"/>
        <v>Fair</v>
      </c>
      <c r="AA4224" s="27">
        <f t="shared" si="458"/>
        <v>0.11895912351840972</v>
      </c>
      <c r="AB4224" s="3" t="str">
        <f t="shared" si="459"/>
        <v>Medium</v>
      </c>
      <c r="AC4224" s="3" t="str">
        <f t="shared" si="460"/>
        <v>Medium</v>
      </c>
      <c r="AD4224" s="3" t="str">
        <f t="shared" si="461"/>
        <v>No</v>
      </c>
    </row>
    <row r="4225" spans="1:30" ht="15" customHeight="1" x14ac:dyDescent="0.3">
      <c r="A4225" s="3" t="s">
        <v>4246</v>
      </c>
      <c r="B4225" s="3">
        <v>35</v>
      </c>
      <c r="C4225" s="3" t="s">
        <v>28</v>
      </c>
      <c r="D4225" s="3" t="s">
        <v>24</v>
      </c>
      <c r="E4225" s="3">
        <v>46991.999697823798</v>
      </c>
      <c r="F4225" s="3">
        <v>76</v>
      </c>
      <c r="G4225" s="3">
        <v>2482.77400722841</v>
      </c>
      <c r="H4225" s="3">
        <v>3</v>
      </c>
      <c r="I4225" s="3">
        <v>849.19934255278895</v>
      </c>
      <c r="J4225" s="3">
        <v>1</v>
      </c>
      <c r="K4225" s="3">
        <v>346.67286937082503</v>
      </c>
      <c r="L4225" s="3">
        <v>12</v>
      </c>
      <c r="M4225" s="3">
        <v>1</v>
      </c>
      <c r="N4225" s="3">
        <v>3</v>
      </c>
      <c r="O4225" s="3">
        <v>737</v>
      </c>
      <c r="P4225" s="3">
        <v>3</v>
      </c>
      <c r="Q4225" s="3">
        <v>12826.0555370153</v>
      </c>
      <c r="R4225" s="3">
        <v>7</v>
      </c>
      <c r="S4225" s="3">
        <v>1</v>
      </c>
      <c r="T4225" s="3">
        <v>0</v>
      </c>
      <c r="U4225" s="3">
        <v>6196.4028007399902</v>
      </c>
      <c r="V4225" s="3">
        <v>1</v>
      </c>
      <c r="W4225" s="3" t="str">
        <f>IF(Bank_data3[[#This Row],[credit_risk]]=1,"High Risk","Low Risk")</f>
        <v>High Risk</v>
      </c>
      <c r="X4225" s="3" t="str">
        <f t="shared" si="455"/>
        <v>35-44</v>
      </c>
      <c r="Y4225" s="3" t="str">
        <f t="shared" si="456"/>
        <v>Low Income</v>
      </c>
      <c r="Z4225" s="3" t="str">
        <f t="shared" si="457"/>
        <v>Good</v>
      </c>
      <c r="AA4225" s="27">
        <f t="shared" si="458"/>
        <v>0.27294125850126943</v>
      </c>
      <c r="AB4225" s="3" t="str">
        <f t="shared" si="459"/>
        <v>Medium</v>
      </c>
      <c r="AC4225" s="3" t="str">
        <f t="shared" si="460"/>
        <v>Medium</v>
      </c>
      <c r="AD4225" s="3" t="str">
        <f t="shared" si="461"/>
        <v>No</v>
      </c>
    </row>
    <row r="4226" spans="1:30" ht="15" customHeight="1" x14ac:dyDescent="0.3">
      <c r="A4226" s="3" t="s">
        <v>4247</v>
      </c>
      <c r="B4226" s="3">
        <v>35</v>
      </c>
      <c r="C4226" s="3" t="s">
        <v>23</v>
      </c>
      <c r="D4226" s="3" t="s">
        <v>33</v>
      </c>
      <c r="E4226" s="3">
        <v>62639.472409693299</v>
      </c>
      <c r="F4226" s="3">
        <v>203</v>
      </c>
      <c r="G4226" s="3">
        <v>928.01403349309601</v>
      </c>
      <c r="H4226" s="3">
        <v>11</v>
      </c>
      <c r="I4226" s="3">
        <v>498.25142614121501</v>
      </c>
      <c r="J4226" s="3">
        <v>19</v>
      </c>
      <c r="K4226" s="3">
        <v>178.553589714362</v>
      </c>
      <c r="L4226" s="3">
        <v>9</v>
      </c>
      <c r="M4226" s="3">
        <v>18</v>
      </c>
      <c r="N4226" s="3">
        <v>3</v>
      </c>
      <c r="O4226" s="3">
        <v>335</v>
      </c>
      <c r="P4226" s="3">
        <v>2</v>
      </c>
      <c r="Q4226" s="3">
        <v>16180.7108590183</v>
      </c>
      <c r="R4226" s="3">
        <v>5</v>
      </c>
      <c r="S4226" s="3">
        <v>1</v>
      </c>
      <c r="T4226" s="3">
        <v>0</v>
      </c>
      <c r="U4226" s="3">
        <v>6518.1120483158402</v>
      </c>
      <c r="V4226" s="3">
        <v>1</v>
      </c>
      <c r="W4226" s="3" t="str">
        <f>IF(Bank_data3[[#This Row],[credit_risk]]=1,"High Risk","Low Risk")</f>
        <v>High Risk</v>
      </c>
      <c r="X4226" s="3" t="str">
        <f t="shared" si="455"/>
        <v>35-44</v>
      </c>
      <c r="Y4226" s="3" t="str">
        <f t="shared" si="456"/>
        <v>Middle Income</v>
      </c>
      <c r="Z4226" s="3" t="str">
        <f t="shared" si="457"/>
        <v>Poor</v>
      </c>
      <c r="AA4226" s="27">
        <f t="shared" si="458"/>
        <v>0.25831492885489848</v>
      </c>
      <c r="AB4226" s="3" t="str">
        <f t="shared" si="459"/>
        <v>Low</v>
      </c>
      <c r="AC4226" s="3" t="str">
        <f t="shared" si="460"/>
        <v>Low</v>
      </c>
      <c r="AD4226" s="3" t="str">
        <f t="shared" si="461"/>
        <v>No</v>
      </c>
    </row>
    <row r="4227" spans="1:30" ht="15" customHeight="1" x14ac:dyDescent="0.3">
      <c r="A4227" s="3" t="s">
        <v>4248</v>
      </c>
      <c r="B4227" s="3">
        <v>62</v>
      </c>
      <c r="C4227" s="3" t="s">
        <v>23</v>
      </c>
      <c r="D4227" s="3" t="s">
        <v>26</v>
      </c>
      <c r="E4227" s="3">
        <v>62925.814199732398</v>
      </c>
      <c r="F4227" s="3">
        <v>48</v>
      </c>
      <c r="G4227" s="3">
        <v>1392.3914536485399</v>
      </c>
      <c r="H4227" s="3">
        <v>8</v>
      </c>
      <c r="I4227" s="3">
        <v>626.63695630564496</v>
      </c>
      <c r="J4227" s="3">
        <v>2</v>
      </c>
      <c r="K4227" s="3">
        <v>433.46117940666699</v>
      </c>
      <c r="L4227" s="3">
        <v>30</v>
      </c>
      <c r="M4227" s="3">
        <v>1</v>
      </c>
      <c r="N4227" s="3">
        <v>8</v>
      </c>
      <c r="O4227" s="3">
        <v>632</v>
      </c>
      <c r="P4227" s="3">
        <v>3</v>
      </c>
      <c r="Q4227" s="3">
        <v>17786.781117830498</v>
      </c>
      <c r="R4227" s="3">
        <v>5</v>
      </c>
      <c r="S4227" s="3">
        <v>0</v>
      </c>
      <c r="T4227" s="3">
        <v>0</v>
      </c>
      <c r="U4227" s="3">
        <v>5166.9683230258797</v>
      </c>
      <c r="V4227" s="3">
        <v>1</v>
      </c>
      <c r="W4227" s="3" t="str">
        <f>IF(Bank_data3[[#This Row],[credit_risk]]=1,"High Risk","Low Risk")</f>
        <v>High Risk</v>
      </c>
      <c r="X4227" s="3" t="str">
        <f t="shared" si="455"/>
        <v>55+</v>
      </c>
      <c r="Y4227" s="3" t="str">
        <f t="shared" si="456"/>
        <v>Middle Income</v>
      </c>
      <c r="Z4227" s="3" t="str">
        <f t="shared" si="457"/>
        <v>Fair</v>
      </c>
      <c r="AA4227" s="27">
        <f t="shared" si="458"/>
        <v>0.28266270916056163</v>
      </c>
      <c r="AB4227" s="3" t="str">
        <f t="shared" si="459"/>
        <v>Medium</v>
      </c>
      <c r="AC4227" s="3" t="str">
        <f t="shared" si="460"/>
        <v>High</v>
      </c>
      <c r="AD4227" s="3" t="str">
        <f t="shared" si="461"/>
        <v>No</v>
      </c>
    </row>
    <row r="4228" spans="1:30" ht="15" customHeight="1" x14ac:dyDescent="0.3">
      <c r="A4228" s="3" t="s">
        <v>4249</v>
      </c>
      <c r="B4228" s="3">
        <v>55</v>
      </c>
      <c r="C4228" s="3" t="s">
        <v>28</v>
      </c>
      <c r="D4228" s="3" t="s">
        <v>33</v>
      </c>
      <c r="E4228" s="3">
        <v>43959.993923276597</v>
      </c>
      <c r="F4228" s="3">
        <v>234</v>
      </c>
      <c r="G4228" s="3">
        <v>630.59172415931005</v>
      </c>
      <c r="H4228" s="3">
        <v>1</v>
      </c>
      <c r="I4228" s="3">
        <v>755.34326177989794</v>
      </c>
      <c r="J4228" s="3">
        <v>39</v>
      </c>
      <c r="K4228" s="3">
        <v>451.68225152137597</v>
      </c>
      <c r="L4228" s="3">
        <v>49</v>
      </c>
      <c r="M4228" s="3">
        <v>18</v>
      </c>
      <c r="N4228" s="3">
        <v>6</v>
      </c>
      <c r="O4228" s="3">
        <v>398</v>
      </c>
      <c r="P4228" s="3">
        <v>5</v>
      </c>
      <c r="Q4228" s="3">
        <v>13783.445706906499</v>
      </c>
      <c r="R4228" s="3">
        <v>7</v>
      </c>
      <c r="S4228" s="3">
        <v>0</v>
      </c>
      <c r="T4228" s="3">
        <v>0</v>
      </c>
      <c r="U4228" s="3">
        <v>9428.1254556410204</v>
      </c>
      <c r="V4228" s="3">
        <v>1</v>
      </c>
      <c r="W4228" s="3" t="str">
        <f>IF(Bank_data3[[#This Row],[credit_risk]]=1,"High Risk","Low Risk")</f>
        <v>High Risk</v>
      </c>
      <c r="X4228" s="3" t="str">
        <f t="shared" si="455"/>
        <v>55+</v>
      </c>
      <c r="Y4228" s="3" t="str">
        <f t="shared" si="456"/>
        <v>Low Income</v>
      </c>
      <c r="Z4228" s="3" t="str">
        <f t="shared" si="457"/>
        <v>Poor</v>
      </c>
      <c r="AA4228" s="27">
        <f t="shared" si="458"/>
        <v>0.31354521410905456</v>
      </c>
      <c r="AB4228" s="3" t="str">
        <f t="shared" si="459"/>
        <v>Low</v>
      </c>
      <c r="AC4228" s="3" t="str">
        <f t="shared" si="460"/>
        <v>High</v>
      </c>
      <c r="AD4228" s="3" t="str">
        <f t="shared" si="461"/>
        <v>No</v>
      </c>
    </row>
    <row r="4229" spans="1:30" ht="15" customHeight="1" x14ac:dyDescent="0.3">
      <c r="A4229" s="3" t="s">
        <v>4250</v>
      </c>
      <c r="B4229" s="3">
        <v>32</v>
      </c>
      <c r="C4229" s="3" t="s">
        <v>31</v>
      </c>
      <c r="D4229" s="3" t="s">
        <v>26</v>
      </c>
      <c r="E4229" s="3">
        <v>47948.356580323503</v>
      </c>
      <c r="F4229" s="3">
        <v>109</v>
      </c>
      <c r="G4229" s="3">
        <v>1101.4919214531999</v>
      </c>
      <c r="H4229" s="3">
        <v>0</v>
      </c>
      <c r="I4229" s="3">
        <v>1165.3983169657399</v>
      </c>
      <c r="J4229" s="3">
        <v>43</v>
      </c>
      <c r="K4229" s="3">
        <v>643.19662516074698</v>
      </c>
      <c r="L4229" s="3">
        <v>22</v>
      </c>
      <c r="M4229" s="3">
        <v>1</v>
      </c>
      <c r="N4229" s="3">
        <v>5</v>
      </c>
      <c r="O4229" s="3">
        <v>368</v>
      </c>
      <c r="P4229" s="3">
        <v>4</v>
      </c>
      <c r="Q4229" s="3">
        <v>16576.554219923601</v>
      </c>
      <c r="R4229" s="3">
        <v>6</v>
      </c>
      <c r="S4229" s="3">
        <v>0</v>
      </c>
      <c r="T4229" s="3">
        <v>0</v>
      </c>
      <c r="U4229" s="3">
        <v>6480.0159998379604</v>
      </c>
      <c r="V4229" s="3">
        <v>1</v>
      </c>
      <c r="W4229" s="3" t="str">
        <f>IF(Bank_data3[[#This Row],[credit_risk]]=1,"High Risk","Low Risk")</f>
        <v>High Risk</v>
      </c>
      <c r="X4229" s="3" t="str">
        <f t="shared" si="455"/>
        <v>25-34</v>
      </c>
      <c r="Y4229" s="3" t="str">
        <f t="shared" si="456"/>
        <v>Low Income</v>
      </c>
      <c r="Z4229" s="3" t="str">
        <f t="shared" si="457"/>
        <v>Poor</v>
      </c>
      <c r="AA4229" s="27">
        <f t="shared" si="458"/>
        <v>0.34571683790985441</v>
      </c>
      <c r="AB4229" s="3" t="str">
        <f t="shared" si="459"/>
        <v>Medium</v>
      </c>
      <c r="AC4229" s="3" t="str">
        <f t="shared" si="460"/>
        <v>Medium</v>
      </c>
      <c r="AD4229" s="3" t="str">
        <f t="shared" si="461"/>
        <v>No</v>
      </c>
    </row>
    <row r="4230" spans="1:30" ht="15" customHeight="1" x14ac:dyDescent="0.3">
      <c r="A4230" s="3" t="s">
        <v>4251</v>
      </c>
      <c r="B4230" s="3">
        <v>26</v>
      </c>
      <c r="C4230" s="3" t="s">
        <v>28</v>
      </c>
      <c r="D4230" s="3" t="s">
        <v>33</v>
      </c>
      <c r="E4230" s="3">
        <v>49798.414913724097</v>
      </c>
      <c r="F4230" s="3">
        <v>172</v>
      </c>
      <c r="G4230" s="3">
        <v>1092.45621947731</v>
      </c>
      <c r="H4230" s="3">
        <v>9</v>
      </c>
      <c r="I4230" s="3">
        <v>1125.0767094108901</v>
      </c>
      <c r="J4230" s="3">
        <v>33</v>
      </c>
      <c r="K4230" s="3">
        <v>526.38987220237095</v>
      </c>
      <c r="L4230" s="3">
        <v>44</v>
      </c>
      <c r="M4230" s="3">
        <v>5</v>
      </c>
      <c r="N4230" s="3">
        <v>1</v>
      </c>
      <c r="O4230" s="3">
        <v>440</v>
      </c>
      <c r="P4230" s="3">
        <v>1</v>
      </c>
      <c r="Q4230" s="3">
        <v>9121.3595767929801</v>
      </c>
      <c r="R4230" s="3">
        <v>2</v>
      </c>
      <c r="S4230" s="3">
        <v>0</v>
      </c>
      <c r="T4230" s="3">
        <v>0</v>
      </c>
      <c r="U4230" s="3">
        <v>12002.7088149172</v>
      </c>
      <c r="V4230" s="3">
        <v>1</v>
      </c>
      <c r="W4230" s="3" t="str">
        <f>IF(Bank_data3[[#This Row],[credit_risk]]=1,"High Risk","Low Risk")</f>
        <v>High Risk</v>
      </c>
      <c r="X4230" s="3" t="str">
        <f t="shared" si="455"/>
        <v>25-34</v>
      </c>
      <c r="Y4230" s="3" t="str">
        <f t="shared" si="456"/>
        <v>Low Income</v>
      </c>
      <c r="Z4230" s="3" t="str">
        <f t="shared" si="457"/>
        <v>Poor</v>
      </c>
      <c r="AA4230" s="27">
        <f t="shared" si="458"/>
        <v>0.18316566084675109</v>
      </c>
      <c r="AB4230" s="3" t="str">
        <f t="shared" si="459"/>
        <v>Medium</v>
      </c>
      <c r="AC4230" s="3" t="str">
        <f t="shared" si="460"/>
        <v>High</v>
      </c>
      <c r="AD4230" s="3" t="str">
        <f t="shared" si="461"/>
        <v>No</v>
      </c>
    </row>
    <row r="4231" spans="1:30" ht="15" customHeight="1" x14ac:dyDescent="0.3">
      <c r="A4231" s="3" t="s">
        <v>4252</v>
      </c>
      <c r="B4231" s="3">
        <v>55</v>
      </c>
      <c r="C4231" s="3" t="s">
        <v>23</v>
      </c>
      <c r="D4231" s="3" t="s">
        <v>24</v>
      </c>
      <c r="E4231" s="3">
        <v>27721.4033364725</v>
      </c>
      <c r="F4231" s="3">
        <v>148</v>
      </c>
      <c r="G4231" s="3">
        <v>1377.82461035338</v>
      </c>
      <c r="H4231" s="3">
        <v>5</v>
      </c>
      <c r="I4231" s="3">
        <v>780.85203506110895</v>
      </c>
      <c r="J4231" s="3">
        <v>48</v>
      </c>
      <c r="K4231" s="3">
        <v>853.06636999126897</v>
      </c>
      <c r="L4231" s="3">
        <v>78</v>
      </c>
      <c r="M4231" s="3">
        <v>14</v>
      </c>
      <c r="N4231" s="3">
        <v>0</v>
      </c>
      <c r="O4231" s="3">
        <v>793</v>
      </c>
      <c r="P4231" s="3">
        <v>0</v>
      </c>
      <c r="Q4231" s="3">
        <v>2575.3140120287899</v>
      </c>
      <c r="R4231" s="3">
        <v>2</v>
      </c>
      <c r="S4231" s="3">
        <v>0</v>
      </c>
      <c r="T4231" s="3">
        <v>0</v>
      </c>
      <c r="U4231" s="3">
        <v>9340.7283889523605</v>
      </c>
      <c r="V4231" s="3">
        <v>0</v>
      </c>
      <c r="W4231" s="3" t="str">
        <f>IF(Bank_data3[[#This Row],[credit_risk]]=1,"High Risk","Low Risk")</f>
        <v>Low Risk</v>
      </c>
      <c r="X4231" s="3" t="str">
        <f t="shared" ref="X4231:X4294" si="462">_xlfn.IFS(B4231&lt;25,"18-24",B4231&lt;35,"25-34",B4231&lt;45,"35-44",B4231&lt;55,"45-54",TRUE(),"55+")</f>
        <v>55+</v>
      </c>
      <c r="Y4231" s="3" t="str">
        <f t="shared" ref="Y4231:Y4294" si="463">_xlfn.IFS(E4231&lt;50000,"Low Income",E4231&lt;100000,"Middle Income",TRUE(),"High Income")</f>
        <v>Low Income</v>
      </c>
      <c r="Z4231" s="3" t="str">
        <f t="shared" ref="Z4231:Z4294" si="464">_xlfn.IFS(O4231&lt;580,"Poor",O4231&lt;670,"Fair",O4231&lt;740,"Good",O4231&lt;800,"Very Good",TRUE(),"Excellent")</f>
        <v>Very Good</v>
      </c>
      <c r="AA4231" s="27">
        <f t="shared" ref="AA4231:AA4294" si="465">IF(E4231=0,0,Q4231/E4231)</f>
        <v>9.2899842795494431E-2</v>
      </c>
      <c r="AB4231" s="3" t="str">
        <f t="shared" ref="AB4231:AB4294" si="466">_xlfn.IFS(G4231&lt;1000,"Low",G4231&lt;5000,"Medium",TRUE(),"High")</f>
        <v>Medium</v>
      </c>
      <c r="AC4231" s="3" t="str">
        <f t="shared" ref="AC4231:AC4294" si="467">_xlfn.IFS(L4231&lt;10,"Low",L4231&lt;30,"Medium",TRUE(),"High")</f>
        <v>High</v>
      </c>
      <c r="AD4231" s="3" t="str">
        <f t="shared" ref="AD4231:AD4294" si="468">IF(AND(E4231&gt;=100000,O4231&gt;=750),"Yes","No")</f>
        <v>No</v>
      </c>
    </row>
    <row r="4232" spans="1:30" ht="15" customHeight="1" x14ac:dyDescent="0.3">
      <c r="A4232" s="3" t="s">
        <v>4253</v>
      </c>
      <c r="B4232" s="3">
        <v>66</v>
      </c>
      <c r="C4232" s="3" t="s">
        <v>28</v>
      </c>
      <c r="D4232" s="3" t="s">
        <v>26</v>
      </c>
      <c r="E4232" s="3">
        <v>43003.788917834499</v>
      </c>
      <c r="F4232" s="3">
        <v>102</v>
      </c>
      <c r="G4232" s="3">
        <v>780.29701725159305</v>
      </c>
      <c r="H4232" s="3">
        <v>11</v>
      </c>
      <c r="I4232" s="3">
        <v>1242.9262212901101</v>
      </c>
      <c r="J4232" s="3">
        <v>45</v>
      </c>
      <c r="K4232" s="3">
        <v>647.21124058634098</v>
      </c>
      <c r="L4232" s="3">
        <v>37</v>
      </c>
      <c r="M4232" s="3">
        <v>10</v>
      </c>
      <c r="N4232" s="3">
        <v>9</v>
      </c>
      <c r="O4232" s="3">
        <v>566</v>
      </c>
      <c r="P4232" s="3">
        <v>2</v>
      </c>
      <c r="Q4232" s="3">
        <v>19890.558778872601</v>
      </c>
      <c r="R4232" s="3">
        <v>6</v>
      </c>
      <c r="S4232" s="3">
        <v>0</v>
      </c>
      <c r="T4232" s="3">
        <v>0</v>
      </c>
      <c r="U4232" s="3">
        <v>4994.4867322364798</v>
      </c>
      <c r="V4232" s="3">
        <v>1</v>
      </c>
      <c r="W4232" s="3" t="str">
        <f>IF(Bank_data3[[#This Row],[credit_risk]]=1,"High Risk","Low Risk")</f>
        <v>High Risk</v>
      </c>
      <c r="X4232" s="3" t="str">
        <f t="shared" si="462"/>
        <v>55+</v>
      </c>
      <c r="Y4232" s="3" t="str">
        <f t="shared" si="463"/>
        <v>Low Income</v>
      </c>
      <c r="Z4232" s="3" t="str">
        <f t="shared" si="464"/>
        <v>Poor</v>
      </c>
      <c r="AA4232" s="27">
        <f t="shared" si="465"/>
        <v>0.4625303788202626</v>
      </c>
      <c r="AB4232" s="3" t="str">
        <f t="shared" si="466"/>
        <v>Low</v>
      </c>
      <c r="AC4232" s="3" t="str">
        <f t="shared" si="467"/>
        <v>High</v>
      </c>
      <c r="AD4232" s="3" t="str">
        <f t="shared" si="468"/>
        <v>No</v>
      </c>
    </row>
    <row r="4233" spans="1:30" ht="15" customHeight="1" x14ac:dyDescent="0.3">
      <c r="A4233" s="3" t="s">
        <v>4254</v>
      </c>
      <c r="B4233" s="3">
        <v>28</v>
      </c>
      <c r="C4233" s="3" t="s">
        <v>23</v>
      </c>
      <c r="D4233" s="3" t="s">
        <v>26</v>
      </c>
      <c r="E4233" s="3">
        <v>76930.961481803795</v>
      </c>
      <c r="F4233" s="3">
        <v>166</v>
      </c>
      <c r="G4233" s="3">
        <v>2472.5029539592601</v>
      </c>
      <c r="H4233" s="3">
        <v>0</v>
      </c>
      <c r="I4233" s="3">
        <v>95.6780217376987</v>
      </c>
      <c r="J4233" s="3">
        <v>45</v>
      </c>
      <c r="K4233" s="3">
        <v>1085.47870496981</v>
      </c>
      <c r="L4233" s="3">
        <v>10</v>
      </c>
      <c r="M4233" s="3">
        <v>15</v>
      </c>
      <c r="N4233" s="3">
        <v>3</v>
      </c>
      <c r="O4233" s="3">
        <v>307</v>
      </c>
      <c r="P4233" s="3">
        <v>3</v>
      </c>
      <c r="Q4233" s="3">
        <v>8430.8998822899994</v>
      </c>
      <c r="R4233" s="3">
        <v>7</v>
      </c>
      <c r="S4233" s="3">
        <v>0</v>
      </c>
      <c r="T4233" s="3">
        <v>0</v>
      </c>
      <c r="U4233" s="3">
        <v>9213.8874104270908</v>
      </c>
      <c r="V4233" s="3">
        <v>1</v>
      </c>
      <c r="W4233" s="3" t="str">
        <f>IF(Bank_data3[[#This Row],[credit_risk]]=1,"High Risk","Low Risk")</f>
        <v>High Risk</v>
      </c>
      <c r="X4233" s="3" t="str">
        <f t="shared" si="462"/>
        <v>25-34</v>
      </c>
      <c r="Y4233" s="3" t="str">
        <f t="shared" si="463"/>
        <v>Middle Income</v>
      </c>
      <c r="Z4233" s="3" t="str">
        <f t="shared" si="464"/>
        <v>Poor</v>
      </c>
      <c r="AA4233" s="27">
        <f t="shared" si="465"/>
        <v>0.10959046552777232</v>
      </c>
      <c r="AB4233" s="3" t="str">
        <f t="shared" si="466"/>
        <v>Medium</v>
      </c>
      <c r="AC4233" s="3" t="str">
        <f t="shared" si="467"/>
        <v>Medium</v>
      </c>
      <c r="AD4233" s="3" t="str">
        <f t="shared" si="468"/>
        <v>No</v>
      </c>
    </row>
    <row r="4234" spans="1:30" ht="15" customHeight="1" x14ac:dyDescent="0.3">
      <c r="A4234" s="3" t="s">
        <v>4255</v>
      </c>
      <c r="B4234" s="3">
        <v>51</v>
      </c>
      <c r="C4234" s="3" t="s">
        <v>31</v>
      </c>
      <c r="D4234" s="3" t="s">
        <v>33</v>
      </c>
      <c r="E4234" s="3">
        <v>68678.899082080097</v>
      </c>
      <c r="F4234" s="3">
        <v>206</v>
      </c>
      <c r="G4234" s="3">
        <v>1350.34802666203</v>
      </c>
      <c r="H4234" s="3">
        <v>0</v>
      </c>
      <c r="I4234" s="3">
        <v>1457.02719241828</v>
      </c>
      <c r="J4234" s="3">
        <v>5</v>
      </c>
      <c r="K4234" s="3">
        <v>212.508672204048</v>
      </c>
      <c r="L4234" s="3">
        <v>7</v>
      </c>
      <c r="M4234" s="3">
        <v>19</v>
      </c>
      <c r="N4234" s="3">
        <v>8</v>
      </c>
      <c r="O4234" s="3">
        <v>714</v>
      </c>
      <c r="P4234" s="3">
        <v>2</v>
      </c>
      <c r="Q4234" s="3">
        <v>8405.7547379122607</v>
      </c>
      <c r="R4234" s="3">
        <v>4</v>
      </c>
      <c r="S4234" s="3">
        <v>0</v>
      </c>
      <c r="T4234" s="3">
        <v>0</v>
      </c>
      <c r="U4234" s="3">
        <v>3519.56047559938</v>
      </c>
      <c r="V4234" s="3">
        <v>1</v>
      </c>
      <c r="W4234" s="3" t="str">
        <f>IF(Bank_data3[[#This Row],[credit_risk]]=1,"High Risk","Low Risk")</f>
        <v>High Risk</v>
      </c>
      <c r="X4234" s="3" t="str">
        <f t="shared" si="462"/>
        <v>45-54</v>
      </c>
      <c r="Y4234" s="3" t="str">
        <f t="shared" si="463"/>
        <v>Middle Income</v>
      </c>
      <c r="Z4234" s="3" t="str">
        <f t="shared" si="464"/>
        <v>Good</v>
      </c>
      <c r="AA4234" s="27">
        <f t="shared" si="465"/>
        <v>0.12239210077998346</v>
      </c>
      <c r="AB4234" s="3" t="str">
        <f t="shared" si="466"/>
        <v>Medium</v>
      </c>
      <c r="AC4234" s="3" t="str">
        <f t="shared" si="467"/>
        <v>Low</v>
      </c>
      <c r="AD4234" s="3" t="str">
        <f t="shared" si="468"/>
        <v>No</v>
      </c>
    </row>
    <row r="4235" spans="1:30" ht="15" customHeight="1" x14ac:dyDescent="0.3">
      <c r="A4235" s="3" t="s">
        <v>4256</v>
      </c>
      <c r="B4235" s="3">
        <v>30</v>
      </c>
      <c r="C4235" s="3" t="s">
        <v>23</v>
      </c>
      <c r="D4235" s="3" t="s">
        <v>26</v>
      </c>
      <c r="E4235" s="3">
        <v>39561.153517121202</v>
      </c>
      <c r="F4235" s="3">
        <v>180</v>
      </c>
      <c r="G4235" s="3">
        <v>1073.1045418772601</v>
      </c>
      <c r="H4235" s="3">
        <v>6</v>
      </c>
      <c r="I4235" s="3">
        <v>1042.37490000661</v>
      </c>
      <c r="J4235" s="3">
        <v>39</v>
      </c>
      <c r="K4235" s="3">
        <v>749.35259375331498</v>
      </c>
      <c r="L4235" s="3">
        <v>77</v>
      </c>
      <c r="M4235" s="3">
        <v>2</v>
      </c>
      <c r="N4235" s="3">
        <v>3</v>
      </c>
      <c r="O4235" s="3">
        <v>873</v>
      </c>
      <c r="P4235" s="3">
        <v>1</v>
      </c>
      <c r="Q4235" s="3">
        <v>6732.0460777584203</v>
      </c>
      <c r="R4235" s="3">
        <v>3</v>
      </c>
      <c r="S4235" s="3">
        <v>1</v>
      </c>
      <c r="T4235" s="3">
        <v>0</v>
      </c>
      <c r="U4235" s="3">
        <v>2736.0706155204598</v>
      </c>
      <c r="V4235" s="3">
        <v>1</v>
      </c>
      <c r="W4235" s="3" t="str">
        <f>IF(Bank_data3[[#This Row],[credit_risk]]=1,"High Risk","Low Risk")</f>
        <v>High Risk</v>
      </c>
      <c r="X4235" s="3" t="str">
        <f t="shared" si="462"/>
        <v>25-34</v>
      </c>
      <c r="Y4235" s="3" t="str">
        <f t="shared" si="463"/>
        <v>Low Income</v>
      </c>
      <c r="Z4235" s="3" t="str">
        <f t="shared" si="464"/>
        <v>Excellent</v>
      </c>
      <c r="AA4235" s="27">
        <f t="shared" si="465"/>
        <v>0.17016809367919311</v>
      </c>
      <c r="AB4235" s="3" t="str">
        <f t="shared" si="466"/>
        <v>Medium</v>
      </c>
      <c r="AC4235" s="3" t="str">
        <f t="shared" si="467"/>
        <v>High</v>
      </c>
      <c r="AD4235" s="3" t="str">
        <f t="shared" si="468"/>
        <v>No</v>
      </c>
    </row>
    <row r="4236" spans="1:30" ht="15" customHeight="1" x14ac:dyDescent="0.3">
      <c r="A4236" s="3" t="s">
        <v>4257</v>
      </c>
      <c r="B4236" s="3">
        <v>27</v>
      </c>
      <c r="C4236" s="3" t="s">
        <v>31</v>
      </c>
      <c r="D4236" s="3" t="s">
        <v>24</v>
      </c>
      <c r="E4236" s="3">
        <v>49716.641326412602</v>
      </c>
      <c r="F4236" s="3">
        <v>63</v>
      </c>
      <c r="G4236" s="3">
        <v>2115.7493948496099</v>
      </c>
      <c r="H4236" s="3">
        <v>1</v>
      </c>
      <c r="I4236" s="3">
        <v>835.98114975697501</v>
      </c>
      <c r="J4236" s="3">
        <v>9</v>
      </c>
      <c r="K4236" s="3">
        <v>107.91273282519499</v>
      </c>
      <c r="L4236" s="3">
        <v>12</v>
      </c>
      <c r="M4236" s="3">
        <v>2</v>
      </c>
      <c r="N4236" s="3">
        <v>1</v>
      </c>
      <c r="O4236" s="3">
        <v>439</v>
      </c>
      <c r="P4236" s="3">
        <v>0</v>
      </c>
      <c r="Q4236" s="3">
        <v>13851.8586656026</v>
      </c>
      <c r="R4236" s="3">
        <v>5</v>
      </c>
      <c r="S4236" s="3">
        <v>0</v>
      </c>
      <c r="T4236" s="3">
        <v>0</v>
      </c>
      <c r="U4236" s="3">
        <v>6934.9603415885804</v>
      </c>
      <c r="V4236" s="3">
        <v>1</v>
      </c>
      <c r="W4236" s="3" t="str">
        <f>IF(Bank_data3[[#This Row],[credit_risk]]=1,"High Risk","Low Risk")</f>
        <v>High Risk</v>
      </c>
      <c r="X4236" s="3" t="str">
        <f t="shared" si="462"/>
        <v>25-34</v>
      </c>
      <c r="Y4236" s="3" t="str">
        <f t="shared" si="463"/>
        <v>Low Income</v>
      </c>
      <c r="Z4236" s="3" t="str">
        <f t="shared" si="464"/>
        <v>Poor</v>
      </c>
      <c r="AA4236" s="27">
        <f t="shared" si="465"/>
        <v>0.27861613930552509</v>
      </c>
      <c r="AB4236" s="3" t="str">
        <f t="shared" si="466"/>
        <v>Medium</v>
      </c>
      <c r="AC4236" s="3" t="str">
        <f t="shared" si="467"/>
        <v>Medium</v>
      </c>
      <c r="AD4236" s="3" t="str">
        <f t="shared" si="468"/>
        <v>No</v>
      </c>
    </row>
    <row r="4237" spans="1:30" ht="15" customHeight="1" x14ac:dyDescent="0.3">
      <c r="A4237" s="3" t="s">
        <v>4258</v>
      </c>
      <c r="B4237" s="3">
        <v>52</v>
      </c>
      <c r="C4237" s="3" t="s">
        <v>31</v>
      </c>
      <c r="D4237" s="3" t="s">
        <v>24</v>
      </c>
      <c r="E4237" s="3">
        <v>67485.018009695807</v>
      </c>
      <c r="F4237" s="3">
        <v>170</v>
      </c>
      <c r="G4237" s="3">
        <v>3229.9191917521198</v>
      </c>
      <c r="H4237" s="3">
        <v>3</v>
      </c>
      <c r="I4237" s="3">
        <v>488.02411173677802</v>
      </c>
      <c r="J4237" s="3">
        <v>23</v>
      </c>
      <c r="K4237" s="3">
        <v>764.97838136178802</v>
      </c>
      <c r="L4237" s="3">
        <v>33</v>
      </c>
      <c r="M4237" s="3">
        <v>18</v>
      </c>
      <c r="N4237" s="3">
        <v>7</v>
      </c>
      <c r="O4237" s="3">
        <v>700</v>
      </c>
      <c r="P4237" s="3">
        <v>2</v>
      </c>
      <c r="Q4237" s="3">
        <v>8770.0856827676507</v>
      </c>
      <c r="R4237" s="3">
        <v>2</v>
      </c>
      <c r="S4237" s="3">
        <v>0</v>
      </c>
      <c r="T4237" s="3">
        <v>0</v>
      </c>
      <c r="U4237" s="3">
        <v>10579.6826264379</v>
      </c>
      <c r="V4237" s="3">
        <v>0</v>
      </c>
      <c r="W4237" s="3" t="str">
        <f>IF(Bank_data3[[#This Row],[credit_risk]]=1,"High Risk","Low Risk")</f>
        <v>Low Risk</v>
      </c>
      <c r="X4237" s="3" t="str">
        <f t="shared" si="462"/>
        <v>45-54</v>
      </c>
      <c r="Y4237" s="3" t="str">
        <f t="shared" si="463"/>
        <v>Middle Income</v>
      </c>
      <c r="Z4237" s="3" t="str">
        <f t="shared" si="464"/>
        <v>Good</v>
      </c>
      <c r="AA4237" s="27">
        <f t="shared" si="465"/>
        <v>0.12995603974659414</v>
      </c>
      <c r="AB4237" s="3" t="str">
        <f t="shared" si="466"/>
        <v>Medium</v>
      </c>
      <c r="AC4237" s="3" t="str">
        <f t="shared" si="467"/>
        <v>High</v>
      </c>
      <c r="AD4237" s="3" t="str">
        <f t="shared" si="468"/>
        <v>No</v>
      </c>
    </row>
    <row r="4238" spans="1:30" ht="15" customHeight="1" x14ac:dyDescent="0.3">
      <c r="A4238" s="3" t="s">
        <v>4259</v>
      </c>
      <c r="B4238" s="3">
        <v>42</v>
      </c>
      <c r="C4238" s="3" t="s">
        <v>23</v>
      </c>
      <c r="D4238" s="3" t="s">
        <v>24</v>
      </c>
      <c r="E4238" s="3">
        <v>57981.302375760002</v>
      </c>
      <c r="F4238" s="3">
        <v>5</v>
      </c>
      <c r="G4238" s="3">
        <v>1176.6112579389501</v>
      </c>
      <c r="H4238" s="3">
        <v>3</v>
      </c>
      <c r="I4238" s="3">
        <v>646.67642185433795</v>
      </c>
      <c r="J4238" s="3">
        <v>17</v>
      </c>
      <c r="K4238" s="3">
        <v>595.87069012621498</v>
      </c>
      <c r="L4238" s="3">
        <v>64</v>
      </c>
      <c r="M4238" s="3">
        <v>10</v>
      </c>
      <c r="N4238" s="3">
        <v>5</v>
      </c>
      <c r="O4238" s="3">
        <v>710</v>
      </c>
      <c r="P4238" s="3">
        <v>4</v>
      </c>
      <c r="Q4238" s="3">
        <v>20928.5501507072</v>
      </c>
      <c r="R4238" s="3">
        <v>1</v>
      </c>
      <c r="S4238" s="3">
        <v>0</v>
      </c>
      <c r="T4238" s="3">
        <v>0</v>
      </c>
      <c r="U4238" s="3">
        <v>10814.6674007742</v>
      </c>
      <c r="V4238" s="3">
        <v>0</v>
      </c>
      <c r="W4238" s="3" t="str">
        <f>IF(Bank_data3[[#This Row],[credit_risk]]=1,"High Risk","Low Risk")</f>
        <v>Low Risk</v>
      </c>
      <c r="X4238" s="3" t="str">
        <f t="shared" si="462"/>
        <v>35-44</v>
      </c>
      <c r="Y4238" s="3" t="str">
        <f t="shared" si="463"/>
        <v>Middle Income</v>
      </c>
      <c r="Z4238" s="3" t="str">
        <f t="shared" si="464"/>
        <v>Good</v>
      </c>
      <c r="AA4238" s="27">
        <f t="shared" si="465"/>
        <v>0.36095343314428052</v>
      </c>
      <c r="AB4238" s="3" t="str">
        <f t="shared" si="466"/>
        <v>Medium</v>
      </c>
      <c r="AC4238" s="3" t="str">
        <f t="shared" si="467"/>
        <v>High</v>
      </c>
      <c r="AD4238" s="3" t="str">
        <f t="shared" si="468"/>
        <v>No</v>
      </c>
    </row>
    <row r="4239" spans="1:30" ht="15" customHeight="1" x14ac:dyDescent="0.3">
      <c r="A4239" s="3" t="s">
        <v>4260</v>
      </c>
      <c r="B4239" s="3">
        <v>44</v>
      </c>
      <c r="C4239" s="3" t="s">
        <v>23</v>
      </c>
      <c r="D4239" s="3" t="s">
        <v>33</v>
      </c>
      <c r="E4239" s="3">
        <v>64398.397144834496</v>
      </c>
      <c r="F4239" s="3">
        <v>84</v>
      </c>
      <c r="G4239" s="3">
        <v>1303.8766527018199</v>
      </c>
      <c r="H4239" s="3">
        <v>1</v>
      </c>
      <c r="I4239" s="3">
        <v>1013.2728134523099</v>
      </c>
      <c r="J4239" s="3">
        <v>32</v>
      </c>
      <c r="K4239" s="3">
        <v>443.46603358821199</v>
      </c>
      <c r="L4239" s="3">
        <v>74</v>
      </c>
      <c r="M4239" s="3">
        <v>5</v>
      </c>
      <c r="N4239" s="3">
        <v>0</v>
      </c>
      <c r="O4239" s="3">
        <v>409</v>
      </c>
      <c r="P4239" s="3">
        <v>4</v>
      </c>
      <c r="Q4239" s="3">
        <v>20768.912497870901</v>
      </c>
      <c r="R4239" s="3">
        <v>4</v>
      </c>
      <c r="S4239" s="3">
        <v>0</v>
      </c>
      <c r="T4239" s="3">
        <v>0</v>
      </c>
      <c r="U4239" s="3">
        <v>10960.265674210499</v>
      </c>
      <c r="V4239" s="3">
        <v>1</v>
      </c>
      <c r="W4239" s="3" t="str">
        <f>IF(Bank_data3[[#This Row],[credit_risk]]=1,"High Risk","Low Risk")</f>
        <v>High Risk</v>
      </c>
      <c r="X4239" s="3" t="str">
        <f t="shared" si="462"/>
        <v>35-44</v>
      </c>
      <c r="Y4239" s="3" t="str">
        <f t="shared" si="463"/>
        <v>Middle Income</v>
      </c>
      <c r="Z4239" s="3" t="str">
        <f t="shared" si="464"/>
        <v>Poor</v>
      </c>
      <c r="AA4239" s="27">
        <f t="shared" si="465"/>
        <v>0.32250666815760665</v>
      </c>
      <c r="AB4239" s="3" t="str">
        <f t="shared" si="466"/>
        <v>Medium</v>
      </c>
      <c r="AC4239" s="3" t="str">
        <f t="shared" si="467"/>
        <v>High</v>
      </c>
      <c r="AD4239" s="3" t="str">
        <f t="shared" si="468"/>
        <v>No</v>
      </c>
    </row>
    <row r="4240" spans="1:30" ht="15" customHeight="1" x14ac:dyDescent="0.3">
      <c r="A4240" s="3" t="s">
        <v>4261</v>
      </c>
      <c r="B4240" s="3">
        <v>27</v>
      </c>
      <c r="C4240" s="3" t="s">
        <v>31</v>
      </c>
      <c r="D4240" s="3" t="s">
        <v>26</v>
      </c>
      <c r="E4240" s="3">
        <v>59614.306138304099</v>
      </c>
      <c r="F4240" s="3">
        <v>9</v>
      </c>
      <c r="G4240" s="3">
        <v>909.36516028897302</v>
      </c>
      <c r="H4240" s="3">
        <v>5</v>
      </c>
      <c r="I4240" s="3">
        <v>1021.227784236</v>
      </c>
      <c r="J4240" s="3">
        <v>38</v>
      </c>
      <c r="K4240" s="3">
        <v>552.58620183349001</v>
      </c>
      <c r="L4240" s="3">
        <v>9</v>
      </c>
      <c r="M4240" s="3">
        <v>8</v>
      </c>
      <c r="N4240" s="3">
        <v>3</v>
      </c>
      <c r="O4240" s="3">
        <v>471</v>
      </c>
      <c r="P4240" s="3">
        <v>2</v>
      </c>
      <c r="Q4240" s="3">
        <v>14327.0784932469</v>
      </c>
      <c r="R4240" s="3">
        <v>6</v>
      </c>
      <c r="S4240" s="3">
        <v>1</v>
      </c>
      <c r="T4240" s="3">
        <v>0</v>
      </c>
      <c r="U4240" s="3">
        <v>5640.2411484211798</v>
      </c>
      <c r="V4240" s="3">
        <v>1</v>
      </c>
      <c r="W4240" s="3" t="str">
        <f>IF(Bank_data3[[#This Row],[credit_risk]]=1,"High Risk","Low Risk")</f>
        <v>High Risk</v>
      </c>
      <c r="X4240" s="3" t="str">
        <f t="shared" si="462"/>
        <v>25-34</v>
      </c>
      <c r="Y4240" s="3" t="str">
        <f t="shared" si="463"/>
        <v>Middle Income</v>
      </c>
      <c r="Z4240" s="3" t="str">
        <f t="shared" si="464"/>
        <v>Poor</v>
      </c>
      <c r="AA4240" s="27">
        <f t="shared" si="465"/>
        <v>0.24032953533013265</v>
      </c>
      <c r="AB4240" s="3" t="str">
        <f t="shared" si="466"/>
        <v>Low</v>
      </c>
      <c r="AC4240" s="3" t="str">
        <f t="shared" si="467"/>
        <v>Low</v>
      </c>
      <c r="AD4240" s="3" t="str">
        <f t="shared" si="468"/>
        <v>No</v>
      </c>
    </row>
    <row r="4241" spans="1:30" ht="15" customHeight="1" x14ac:dyDescent="0.3">
      <c r="A4241" s="3" t="s">
        <v>4262</v>
      </c>
      <c r="B4241" s="3">
        <v>64</v>
      </c>
      <c r="C4241" s="3" t="s">
        <v>28</v>
      </c>
      <c r="D4241" s="3" t="s">
        <v>33</v>
      </c>
      <c r="E4241" s="3">
        <v>53877.405249142197</v>
      </c>
      <c r="F4241" s="3">
        <v>33</v>
      </c>
      <c r="G4241" s="3">
        <v>2029.6227484769699</v>
      </c>
      <c r="H4241" s="3">
        <v>9</v>
      </c>
      <c r="I4241" s="3">
        <v>1033.93767970678</v>
      </c>
      <c r="J4241" s="3">
        <v>6</v>
      </c>
      <c r="K4241" s="3">
        <v>377.26870969681801</v>
      </c>
      <c r="L4241" s="3">
        <v>75</v>
      </c>
      <c r="M4241" s="3">
        <v>4</v>
      </c>
      <c r="N4241" s="3">
        <v>9</v>
      </c>
      <c r="O4241" s="3">
        <v>869</v>
      </c>
      <c r="P4241" s="3">
        <v>0</v>
      </c>
      <c r="Q4241" s="3">
        <v>7806.5406756346401</v>
      </c>
      <c r="R4241" s="3">
        <v>0</v>
      </c>
      <c r="S4241" s="3">
        <v>0</v>
      </c>
      <c r="T4241" s="3">
        <v>0</v>
      </c>
      <c r="U4241" s="3">
        <v>5496.0945952810798</v>
      </c>
      <c r="V4241" s="3">
        <v>0</v>
      </c>
      <c r="W4241" s="3" t="str">
        <f>IF(Bank_data3[[#This Row],[credit_risk]]=1,"High Risk","Low Risk")</f>
        <v>Low Risk</v>
      </c>
      <c r="X4241" s="3" t="str">
        <f t="shared" si="462"/>
        <v>55+</v>
      </c>
      <c r="Y4241" s="3" t="str">
        <f t="shared" si="463"/>
        <v>Middle Income</v>
      </c>
      <c r="Z4241" s="3" t="str">
        <f t="shared" si="464"/>
        <v>Excellent</v>
      </c>
      <c r="AA4241" s="27">
        <f t="shared" si="465"/>
        <v>0.14489451820360133</v>
      </c>
      <c r="AB4241" s="3" t="str">
        <f t="shared" si="466"/>
        <v>Medium</v>
      </c>
      <c r="AC4241" s="3" t="str">
        <f t="shared" si="467"/>
        <v>High</v>
      </c>
      <c r="AD4241" s="3" t="str">
        <f t="shared" si="468"/>
        <v>No</v>
      </c>
    </row>
    <row r="4242" spans="1:30" ht="15" customHeight="1" x14ac:dyDescent="0.3">
      <c r="A4242" s="3" t="s">
        <v>4263</v>
      </c>
      <c r="B4242" s="3">
        <v>41</v>
      </c>
      <c r="C4242" s="3" t="s">
        <v>23</v>
      </c>
      <c r="D4242" s="3" t="s">
        <v>24</v>
      </c>
      <c r="E4242" s="3">
        <v>47013.9317087651</v>
      </c>
      <c r="F4242" s="3">
        <v>67</v>
      </c>
      <c r="G4242" s="3">
        <v>2264.29728441013</v>
      </c>
      <c r="H4242" s="3">
        <v>1</v>
      </c>
      <c r="I4242" s="3">
        <v>545.02614297173898</v>
      </c>
      <c r="J4242" s="3">
        <v>44</v>
      </c>
      <c r="K4242" s="3">
        <v>353.62670999962597</v>
      </c>
      <c r="L4242" s="3">
        <v>35</v>
      </c>
      <c r="M4242" s="3">
        <v>6</v>
      </c>
      <c r="N4242" s="3">
        <v>4</v>
      </c>
      <c r="O4242" s="3">
        <v>713</v>
      </c>
      <c r="P4242" s="3">
        <v>3</v>
      </c>
      <c r="Q4242" s="3">
        <v>23156.1791024536</v>
      </c>
      <c r="R4242" s="3">
        <v>1</v>
      </c>
      <c r="S4242" s="3">
        <v>0</v>
      </c>
      <c r="T4242" s="3">
        <v>0</v>
      </c>
      <c r="U4242" s="3">
        <v>500</v>
      </c>
      <c r="V4242" s="3">
        <v>0</v>
      </c>
      <c r="W4242" s="3" t="str">
        <f>IF(Bank_data3[[#This Row],[credit_risk]]=1,"High Risk","Low Risk")</f>
        <v>Low Risk</v>
      </c>
      <c r="X4242" s="3" t="str">
        <f t="shared" si="462"/>
        <v>35-44</v>
      </c>
      <c r="Y4242" s="3" t="str">
        <f t="shared" si="463"/>
        <v>Low Income</v>
      </c>
      <c r="Z4242" s="3" t="str">
        <f t="shared" si="464"/>
        <v>Good</v>
      </c>
      <c r="AA4242" s="27">
        <f t="shared" si="465"/>
        <v>0.49253866377094452</v>
      </c>
      <c r="AB4242" s="3" t="str">
        <f t="shared" si="466"/>
        <v>Medium</v>
      </c>
      <c r="AC4242" s="3" t="str">
        <f t="shared" si="467"/>
        <v>High</v>
      </c>
      <c r="AD4242" s="3" t="str">
        <f t="shared" si="468"/>
        <v>No</v>
      </c>
    </row>
    <row r="4243" spans="1:30" ht="15" customHeight="1" x14ac:dyDescent="0.3">
      <c r="A4243" s="3" t="s">
        <v>4264</v>
      </c>
      <c r="B4243" s="3">
        <v>23</v>
      </c>
      <c r="C4243" s="3" t="s">
        <v>31</v>
      </c>
      <c r="D4243" s="3" t="s">
        <v>26</v>
      </c>
      <c r="E4243" s="3">
        <v>28488.045915316299</v>
      </c>
      <c r="F4243" s="3">
        <v>97</v>
      </c>
      <c r="G4243" s="3">
        <v>1462.89757843704</v>
      </c>
      <c r="H4243" s="3">
        <v>11</v>
      </c>
      <c r="I4243" s="3">
        <v>474.55330044467701</v>
      </c>
      <c r="J4243" s="3">
        <v>47</v>
      </c>
      <c r="K4243" s="3">
        <v>609.38801728764099</v>
      </c>
      <c r="L4243" s="3">
        <v>3</v>
      </c>
      <c r="M4243" s="3">
        <v>19</v>
      </c>
      <c r="N4243" s="3">
        <v>0</v>
      </c>
      <c r="O4243" s="3">
        <v>307</v>
      </c>
      <c r="P4243" s="3">
        <v>4</v>
      </c>
      <c r="Q4243" s="3">
        <v>18925.7768793744</v>
      </c>
      <c r="R4243" s="3">
        <v>7</v>
      </c>
      <c r="S4243" s="3">
        <v>0</v>
      </c>
      <c r="T4243" s="3">
        <v>0</v>
      </c>
      <c r="U4243" s="3">
        <v>1634.12775680819</v>
      </c>
      <c r="V4243" s="3">
        <v>1</v>
      </c>
      <c r="W4243" s="3" t="str">
        <f>IF(Bank_data3[[#This Row],[credit_risk]]=1,"High Risk","Low Risk")</f>
        <v>High Risk</v>
      </c>
      <c r="X4243" s="3" t="str">
        <f t="shared" si="462"/>
        <v>18-24</v>
      </c>
      <c r="Y4243" s="3" t="str">
        <f t="shared" si="463"/>
        <v>Low Income</v>
      </c>
      <c r="Z4243" s="3" t="str">
        <f t="shared" si="464"/>
        <v>Poor</v>
      </c>
      <c r="AA4243" s="27">
        <f t="shared" si="465"/>
        <v>0.6643409988748703</v>
      </c>
      <c r="AB4243" s="3" t="str">
        <f t="shared" si="466"/>
        <v>Medium</v>
      </c>
      <c r="AC4243" s="3" t="str">
        <f t="shared" si="467"/>
        <v>Low</v>
      </c>
      <c r="AD4243" s="3" t="str">
        <f t="shared" si="468"/>
        <v>No</v>
      </c>
    </row>
    <row r="4244" spans="1:30" ht="15" customHeight="1" x14ac:dyDescent="0.3">
      <c r="A4244" s="3" t="s">
        <v>4265</v>
      </c>
      <c r="B4244" s="3">
        <v>59</v>
      </c>
      <c r="C4244" s="3" t="s">
        <v>31</v>
      </c>
      <c r="D4244" s="3" t="s">
        <v>24</v>
      </c>
      <c r="E4244" s="3">
        <v>62460.227938428601</v>
      </c>
      <c r="F4244" s="3">
        <v>66</v>
      </c>
      <c r="G4244" s="3">
        <v>1149.3062739112199</v>
      </c>
      <c r="H4244" s="3">
        <v>7</v>
      </c>
      <c r="I4244" s="3">
        <v>868.32183552337699</v>
      </c>
      <c r="J4244" s="3">
        <v>43</v>
      </c>
      <c r="K4244" s="3">
        <v>95.019820905099607</v>
      </c>
      <c r="L4244" s="3">
        <v>20</v>
      </c>
      <c r="M4244" s="3">
        <v>0</v>
      </c>
      <c r="N4244" s="3">
        <v>1</v>
      </c>
      <c r="O4244" s="3">
        <v>662</v>
      </c>
      <c r="P4244" s="3">
        <v>3</v>
      </c>
      <c r="Q4244" s="3">
        <v>8005.2965898360499</v>
      </c>
      <c r="R4244" s="3">
        <v>4</v>
      </c>
      <c r="S4244" s="3">
        <v>1</v>
      </c>
      <c r="T4244" s="3">
        <v>0</v>
      </c>
      <c r="U4244" s="3">
        <v>15755.2109247029</v>
      </c>
      <c r="V4244" s="3">
        <v>1</v>
      </c>
      <c r="W4244" s="3" t="str">
        <f>IF(Bank_data3[[#This Row],[credit_risk]]=1,"High Risk","Low Risk")</f>
        <v>High Risk</v>
      </c>
      <c r="X4244" s="3" t="str">
        <f t="shared" si="462"/>
        <v>55+</v>
      </c>
      <c r="Y4244" s="3" t="str">
        <f t="shared" si="463"/>
        <v>Middle Income</v>
      </c>
      <c r="Z4244" s="3" t="str">
        <f t="shared" si="464"/>
        <v>Fair</v>
      </c>
      <c r="AA4244" s="27">
        <f t="shared" si="465"/>
        <v>0.12816630444780683</v>
      </c>
      <c r="AB4244" s="3" t="str">
        <f t="shared" si="466"/>
        <v>Medium</v>
      </c>
      <c r="AC4244" s="3" t="str">
        <f t="shared" si="467"/>
        <v>Medium</v>
      </c>
      <c r="AD4244" s="3" t="str">
        <f t="shared" si="468"/>
        <v>No</v>
      </c>
    </row>
    <row r="4245" spans="1:30" ht="15" customHeight="1" x14ac:dyDescent="0.3">
      <c r="A4245" s="3" t="s">
        <v>4266</v>
      </c>
      <c r="B4245" s="3">
        <v>22</v>
      </c>
      <c r="C4245" s="3" t="s">
        <v>28</v>
      </c>
      <c r="D4245" s="3" t="s">
        <v>26</v>
      </c>
      <c r="E4245" s="3">
        <v>46008.463675866602</v>
      </c>
      <c r="F4245" s="3">
        <v>79</v>
      </c>
      <c r="G4245" s="3">
        <v>1927.16817724719</v>
      </c>
      <c r="H4245" s="3">
        <v>3</v>
      </c>
      <c r="I4245" s="3">
        <v>1069.44888522002</v>
      </c>
      <c r="J4245" s="3">
        <v>28</v>
      </c>
      <c r="K4245" s="3">
        <v>582.37108115997103</v>
      </c>
      <c r="L4245" s="3">
        <v>60</v>
      </c>
      <c r="M4245" s="3">
        <v>2</v>
      </c>
      <c r="N4245" s="3">
        <v>8</v>
      </c>
      <c r="O4245" s="3">
        <v>675</v>
      </c>
      <c r="P4245" s="3">
        <v>3</v>
      </c>
      <c r="Q4245" s="3">
        <v>14541.513304534799</v>
      </c>
      <c r="R4245" s="3">
        <v>7</v>
      </c>
      <c r="S4245" s="3">
        <v>0</v>
      </c>
      <c r="T4245" s="3">
        <v>1</v>
      </c>
      <c r="U4245" s="3">
        <v>8435.0628892145505</v>
      </c>
      <c r="V4245" s="3">
        <v>1</v>
      </c>
      <c r="W4245" s="3" t="str">
        <f>IF(Bank_data3[[#This Row],[credit_risk]]=1,"High Risk","Low Risk")</f>
        <v>High Risk</v>
      </c>
      <c r="X4245" s="3" t="str">
        <f t="shared" si="462"/>
        <v>18-24</v>
      </c>
      <c r="Y4245" s="3" t="str">
        <f t="shared" si="463"/>
        <v>Low Income</v>
      </c>
      <c r="Z4245" s="3" t="str">
        <f t="shared" si="464"/>
        <v>Good</v>
      </c>
      <c r="AA4245" s="27">
        <f t="shared" si="465"/>
        <v>0.31606170132045602</v>
      </c>
      <c r="AB4245" s="3" t="str">
        <f t="shared" si="466"/>
        <v>Medium</v>
      </c>
      <c r="AC4245" s="3" t="str">
        <f t="shared" si="467"/>
        <v>High</v>
      </c>
      <c r="AD4245" s="3" t="str">
        <f t="shared" si="468"/>
        <v>No</v>
      </c>
    </row>
    <row r="4246" spans="1:30" ht="15" customHeight="1" x14ac:dyDescent="0.3">
      <c r="A4246" s="3" t="s">
        <v>4267</v>
      </c>
      <c r="B4246" s="3">
        <v>48</v>
      </c>
      <c r="C4246" s="3" t="s">
        <v>23</v>
      </c>
      <c r="D4246" s="3" t="s">
        <v>26</v>
      </c>
      <c r="E4246" s="3">
        <v>20338.0359105768</v>
      </c>
      <c r="F4246" s="3">
        <v>223</v>
      </c>
      <c r="G4246" s="3">
        <v>2091.7360264502599</v>
      </c>
      <c r="H4246" s="3">
        <v>0</v>
      </c>
      <c r="I4246" s="3">
        <v>801.11469732670105</v>
      </c>
      <c r="J4246" s="3">
        <v>18</v>
      </c>
      <c r="K4246" s="3">
        <v>468.62918833487601</v>
      </c>
      <c r="L4246" s="3">
        <v>37</v>
      </c>
      <c r="M4246" s="3">
        <v>10</v>
      </c>
      <c r="N4246" s="3">
        <v>0</v>
      </c>
      <c r="O4246" s="3">
        <v>875</v>
      </c>
      <c r="P4246" s="3">
        <v>2</v>
      </c>
      <c r="Q4246" s="3">
        <v>13725.7593457246</v>
      </c>
      <c r="R4246" s="3">
        <v>5</v>
      </c>
      <c r="S4246" s="3">
        <v>0</v>
      </c>
      <c r="T4246" s="3">
        <v>0</v>
      </c>
      <c r="U4246" s="3">
        <v>6056.1464205554703</v>
      </c>
      <c r="V4246" s="3">
        <v>1</v>
      </c>
      <c r="W4246" s="3" t="str">
        <f>IF(Bank_data3[[#This Row],[credit_risk]]=1,"High Risk","Low Risk")</f>
        <v>High Risk</v>
      </c>
      <c r="X4246" s="3" t="str">
        <f t="shared" si="462"/>
        <v>45-54</v>
      </c>
      <c r="Y4246" s="3" t="str">
        <f t="shared" si="463"/>
        <v>Low Income</v>
      </c>
      <c r="Z4246" s="3" t="str">
        <f t="shared" si="464"/>
        <v>Excellent</v>
      </c>
      <c r="AA4246" s="27">
        <f t="shared" si="465"/>
        <v>0.67488126218650824</v>
      </c>
      <c r="AB4246" s="3" t="str">
        <f t="shared" si="466"/>
        <v>Medium</v>
      </c>
      <c r="AC4246" s="3" t="str">
        <f t="shared" si="467"/>
        <v>High</v>
      </c>
      <c r="AD4246" s="3" t="str">
        <f t="shared" si="468"/>
        <v>No</v>
      </c>
    </row>
    <row r="4247" spans="1:30" ht="15" customHeight="1" x14ac:dyDescent="0.3">
      <c r="A4247" s="3" t="s">
        <v>4268</v>
      </c>
      <c r="B4247" s="3">
        <v>60</v>
      </c>
      <c r="C4247" s="3" t="s">
        <v>31</v>
      </c>
      <c r="D4247" s="3" t="s">
        <v>33</v>
      </c>
      <c r="E4247" s="3">
        <v>40178.138122194199</v>
      </c>
      <c r="F4247" s="3">
        <v>5</v>
      </c>
      <c r="G4247" s="3">
        <v>2743.23397349487</v>
      </c>
      <c r="H4247" s="3">
        <v>6</v>
      </c>
      <c r="I4247" s="3">
        <v>1318.51948640981</v>
      </c>
      <c r="J4247" s="3">
        <v>37</v>
      </c>
      <c r="K4247" s="3">
        <v>418.28210277348899</v>
      </c>
      <c r="L4247" s="3">
        <v>75</v>
      </c>
      <c r="M4247" s="3">
        <v>9</v>
      </c>
      <c r="N4247" s="3">
        <v>7</v>
      </c>
      <c r="O4247" s="3">
        <v>626</v>
      </c>
      <c r="P4247" s="3">
        <v>4</v>
      </c>
      <c r="Q4247" s="3">
        <v>15535.4650902422</v>
      </c>
      <c r="R4247" s="3">
        <v>1</v>
      </c>
      <c r="S4247" s="3">
        <v>1</v>
      </c>
      <c r="T4247" s="3">
        <v>0</v>
      </c>
      <c r="U4247" s="3">
        <v>11911.952824780899</v>
      </c>
      <c r="V4247" s="3">
        <v>1</v>
      </c>
      <c r="W4247" s="3" t="str">
        <f>IF(Bank_data3[[#This Row],[credit_risk]]=1,"High Risk","Low Risk")</f>
        <v>High Risk</v>
      </c>
      <c r="X4247" s="3" t="str">
        <f t="shared" si="462"/>
        <v>55+</v>
      </c>
      <c r="Y4247" s="3" t="str">
        <f t="shared" si="463"/>
        <v>Low Income</v>
      </c>
      <c r="Z4247" s="3" t="str">
        <f t="shared" si="464"/>
        <v>Fair</v>
      </c>
      <c r="AA4247" s="27">
        <f t="shared" si="465"/>
        <v>0.38666463445852134</v>
      </c>
      <c r="AB4247" s="3" t="str">
        <f t="shared" si="466"/>
        <v>Medium</v>
      </c>
      <c r="AC4247" s="3" t="str">
        <f t="shared" si="467"/>
        <v>High</v>
      </c>
      <c r="AD4247" s="3" t="str">
        <f t="shared" si="468"/>
        <v>No</v>
      </c>
    </row>
    <row r="4248" spans="1:30" ht="15" customHeight="1" x14ac:dyDescent="0.3">
      <c r="A4248" s="3" t="s">
        <v>4269</v>
      </c>
      <c r="B4248" s="3">
        <v>48</v>
      </c>
      <c r="C4248" s="3" t="s">
        <v>28</v>
      </c>
      <c r="D4248" s="3" t="s">
        <v>26</v>
      </c>
      <c r="E4248" s="3">
        <v>65341.214410150598</v>
      </c>
      <c r="F4248" s="3">
        <v>95</v>
      </c>
      <c r="G4248" s="3">
        <v>1033.9734227773999</v>
      </c>
      <c r="H4248" s="3">
        <v>5</v>
      </c>
      <c r="I4248" s="3">
        <v>811.59811176653898</v>
      </c>
      <c r="J4248" s="3">
        <v>38</v>
      </c>
      <c r="K4248" s="3">
        <v>376.96348406124002</v>
      </c>
      <c r="L4248" s="3">
        <v>38</v>
      </c>
      <c r="M4248" s="3">
        <v>12</v>
      </c>
      <c r="N4248" s="3">
        <v>8</v>
      </c>
      <c r="O4248" s="3">
        <v>577</v>
      </c>
      <c r="P4248" s="3">
        <v>2</v>
      </c>
      <c r="Q4248" s="3">
        <v>12887.8344637386</v>
      </c>
      <c r="R4248" s="3">
        <v>5</v>
      </c>
      <c r="S4248" s="3">
        <v>0</v>
      </c>
      <c r="T4248" s="3">
        <v>0</v>
      </c>
      <c r="U4248" s="3">
        <v>10185.6329142379</v>
      </c>
      <c r="V4248" s="3">
        <v>1</v>
      </c>
      <c r="W4248" s="3" t="str">
        <f>IF(Bank_data3[[#This Row],[credit_risk]]=1,"High Risk","Low Risk")</f>
        <v>High Risk</v>
      </c>
      <c r="X4248" s="3" t="str">
        <f t="shared" si="462"/>
        <v>45-54</v>
      </c>
      <c r="Y4248" s="3" t="str">
        <f t="shared" si="463"/>
        <v>Middle Income</v>
      </c>
      <c r="Z4248" s="3" t="str">
        <f t="shared" si="464"/>
        <v>Poor</v>
      </c>
      <c r="AA4248" s="27">
        <f t="shared" si="465"/>
        <v>0.19723897971716464</v>
      </c>
      <c r="AB4248" s="3" t="str">
        <f t="shared" si="466"/>
        <v>Medium</v>
      </c>
      <c r="AC4248" s="3" t="str">
        <f t="shared" si="467"/>
        <v>High</v>
      </c>
      <c r="AD4248" s="3" t="str">
        <f t="shared" si="468"/>
        <v>No</v>
      </c>
    </row>
    <row r="4249" spans="1:30" ht="15" customHeight="1" x14ac:dyDescent="0.3">
      <c r="A4249" s="3" t="s">
        <v>4270</v>
      </c>
      <c r="B4249" s="3">
        <v>53</v>
      </c>
      <c r="C4249" s="3" t="s">
        <v>31</v>
      </c>
      <c r="D4249" s="3" t="s">
        <v>24</v>
      </c>
      <c r="E4249" s="3">
        <v>15509.041137213</v>
      </c>
      <c r="F4249" s="3">
        <v>37</v>
      </c>
      <c r="G4249" s="3">
        <v>2181.86854645941</v>
      </c>
      <c r="H4249" s="3">
        <v>11</v>
      </c>
      <c r="I4249" s="3">
        <v>799.75197465845497</v>
      </c>
      <c r="J4249" s="3">
        <v>24</v>
      </c>
      <c r="K4249" s="3">
        <v>559.06197829127996</v>
      </c>
      <c r="L4249" s="3">
        <v>53</v>
      </c>
      <c r="M4249" s="3">
        <v>2</v>
      </c>
      <c r="N4249" s="3">
        <v>1</v>
      </c>
      <c r="O4249" s="3">
        <v>490</v>
      </c>
      <c r="P4249" s="3">
        <v>1</v>
      </c>
      <c r="Q4249" s="3">
        <v>12138.707398480899</v>
      </c>
      <c r="R4249" s="3">
        <v>1</v>
      </c>
      <c r="S4249" s="3">
        <v>1</v>
      </c>
      <c r="T4249" s="3">
        <v>0</v>
      </c>
      <c r="U4249" s="3">
        <v>9545.0340858519194</v>
      </c>
      <c r="V4249" s="3">
        <v>1</v>
      </c>
      <c r="W4249" s="3" t="str">
        <f>IF(Bank_data3[[#This Row],[credit_risk]]=1,"High Risk","Low Risk")</f>
        <v>High Risk</v>
      </c>
      <c r="X4249" s="3" t="str">
        <f t="shared" si="462"/>
        <v>45-54</v>
      </c>
      <c r="Y4249" s="3" t="str">
        <f t="shared" si="463"/>
        <v>Low Income</v>
      </c>
      <c r="Z4249" s="3" t="str">
        <f t="shared" si="464"/>
        <v>Poor</v>
      </c>
      <c r="AA4249" s="27">
        <f t="shared" si="465"/>
        <v>0.78268587278131652</v>
      </c>
      <c r="AB4249" s="3" t="str">
        <f t="shared" si="466"/>
        <v>Medium</v>
      </c>
      <c r="AC4249" s="3" t="str">
        <f t="shared" si="467"/>
        <v>High</v>
      </c>
      <c r="AD4249" s="3" t="str">
        <f t="shared" si="468"/>
        <v>No</v>
      </c>
    </row>
    <row r="4250" spans="1:30" ht="15" customHeight="1" x14ac:dyDescent="0.3">
      <c r="A4250" s="3" t="s">
        <v>4271</v>
      </c>
      <c r="B4250" s="3">
        <v>53</v>
      </c>
      <c r="C4250" s="3" t="s">
        <v>23</v>
      </c>
      <c r="D4250" s="3" t="s">
        <v>26</v>
      </c>
      <c r="E4250" s="3">
        <v>31468.558726475701</v>
      </c>
      <c r="F4250" s="3">
        <v>17</v>
      </c>
      <c r="G4250" s="3">
        <v>1584.62558852045</v>
      </c>
      <c r="H4250" s="3">
        <v>5</v>
      </c>
      <c r="I4250" s="3">
        <v>1034.69599691743</v>
      </c>
      <c r="J4250" s="3">
        <v>16</v>
      </c>
      <c r="K4250" s="3">
        <v>757.95410748154904</v>
      </c>
      <c r="L4250" s="3">
        <v>61</v>
      </c>
      <c r="M4250" s="3">
        <v>10</v>
      </c>
      <c r="N4250" s="3">
        <v>1</v>
      </c>
      <c r="O4250" s="3">
        <v>803</v>
      </c>
      <c r="P4250" s="3">
        <v>3</v>
      </c>
      <c r="Q4250" s="3">
        <v>29632.140465454901</v>
      </c>
      <c r="R4250" s="3">
        <v>1</v>
      </c>
      <c r="S4250" s="3">
        <v>0</v>
      </c>
      <c r="T4250" s="3">
        <v>0</v>
      </c>
      <c r="U4250" s="3">
        <v>6237.8541112402099</v>
      </c>
      <c r="V4250" s="3">
        <v>0</v>
      </c>
      <c r="W4250" s="3" t="str">
        <f>IF(Bank_data3[[#This Row],[credit_risk]]=1,"High Risk","Low Risk")</f>
        <v>Low Risk</v>
      </c>
      <c r="X4250" s="3" t="str">
        <f t="shared" si="462"/>
        <v>45-54</v>
      </c>
      <c r="Y4250" s="3" t="str">
        <f t="shared" si="463"/>
        <v>Low Income</v>
      </c>
      <c r="Z4250" s="3" t="str">
        <f t="shared" si="464"/>
        <v>Excellent</v>
      </c>
      <c r="AA4250" s="27">
        <f t="shared" si="465"/>
        <v>0.9416427591430887</v>
      </c>
      <c r="AB4250" s="3" t="str">
        <f t="shared" si="466"/>
        <v>Medium</v>
      </c>
      <c r="AC4250" s="3" t="str">
        <f t="shared" si="467"/>
        <v>High</v>
      </c>
      <c r="AD4250" s="3" t="str">
        <f t="shared" si="468"/>
        <v>No</v>
      </c>
    </row>
    <row r="4251" spans="1:30" ht="15" customHeight="1" x14ac:dyDescent="0.3">
      <c r="A4251" s="3" t="s">
        <v>4272</v>
      </c>
      <c r="B4251" s="3">
        <v>47</v>
      </c>
      <c r="C4251" s="3" t="s">
        <v>28</v>
      </c>
      <c r="D4251" s="3" t="s">
        <v>24</v>
      </c>
      <c r="E4251" s="3">
        <v>52468.401223745903</v>
      </c>
      <c r="F4251" s="3">
        <v>23</v>
      </c>
      <c r="G4251" s="3">
        <v>112.576212735344</v>
      </c>
      <c r="H4251" s="3">
        <v>10</v>
      </c>
      <c r="I4251" s="3">
        <v>1226.73054815721</v>
      </c>
      <c r="J4251" s="3">
        <v>36</v>
      </c>
      <c r="K4251" s="3">
        <v>1057.0662571575899</v>
      </c>
      <c r="L4251" s="3">
        <v>18</v>
      </c>
      <c r="M4251" s="3">
        <v>19</v>
      </c>
      <c r="N4251" s="3">
        <v>6</v>
      </c>
      <c r="O4251" s="3">
        <v>378</v>
      </c>
      <c r="P4251" s="3">
        <v>0</v>
      </c>
      <c r="Q4251" s="3">
        <v>15585.2417424654</v>
      </c>
      <c r="R4251" s="3">
        <v>2</v>
      </c>
      <c r="S4251" s="3">
        <v>1</v>
      </c>
      <c r="T4251" s="3">
        <v>0</v>
      </c>
      <c r="U4251" s="3">
        <v>7694.6143599023499</v>
      </c>
      <c r="V4251" s="3">
        <v>1</v>
      </c>
      <c r="W4251" s="3" t="str">
        <f>IF(Bank_data3[[#This Row],[credit_risk]]=1,"High Risk","Low Risk")</f>
        <v>High Risk</v>
      </c>
      <c r="X4251" s="3" t="str">
        <f t="shared" si="462"/>
        <v>45-54</v>
      </c>
      <c r="Y4251" s="3" t="str">
        <f t="shared" si="463"/>
        <v>Middle Income</v>
      </c>
      <c r="Z4251" s="3" t="str">
        <f t="shared" si="464"/>
        <v>Poor</v>
      </c>
      <c r="AA4251" s="27">
        <f t="shared" si="465"/>
        <v>0.29704053066156522</v>
      </c>
      <c r="AB4251" s="3" t="str">
        <f t="shared" si="466"/>
        <v>Low</v>
      </c>
      <c r="AC4251" s="3" t="str">
        <f t="shared" si="467"/>
        <v>Medium</v>
      </c>
      <c r="AD4251" s="3" t="str">
        <f t="shared" si="468"/>
        <v>No</v>
      </c>
    </row>
    <row r="4252" spans="1:30" ht="15" customHeight="1" x14ac:dyDescent="0.3">
      <c r="A4252" s="3" t="s">
        <v>4273</v>
      </c>
      <c r="B4252" s="3">
        <v>32</v>
      </c>
      <c r="C4252" s="3" t="s">
        <v>31</v>
      </c>
      <c r="D4252" s="3" t="s">
        <v>33</v>
      </c>
      <c r="E4252" s="3">
        <v>75302.935581096797</v>
      </c>
      <c r="F4252" s="3">
        <v>64</v>
      </c>
      <c r="G4252" s="3">
        <v>2717.76370569745</v>
      </c>
      <c r="H4252" s="3">
        <v>2</v>
      </c>
      <c r="I4252" s="3">
        <v>327.76065906840898</v>
      </c>
      <c r="J4252" s="3">
        <v>2</v>
      </c>
      <c r="K4252" s="3">
        <v>780.04363285658803</v>
      </c>
      <c r="L4252" s="3">
        <v>1</v>
      </c>
      <c r="M4252" s="3">
        <v>8</v>
      </c>
      <c r="N4252" s="3">
        <v>9</v>
      </c>
      <c r="O4252" s="3">
        <v>848</v>
      </c>
      <c r="P4252" s="3">
        <v>5</v>
      </c>
      <c r="Q4252" s="3">
        <v>8106.8512653677099</v>
      </c>
      <c r="R4252" s="3">
        <v>2</v>
      </c>
      <c r="S4252" s="3">
        <v>0</v>
      </c>
      <c r="T4252" s="3">
        <v>0</v>
      </c>
      <c r="U4252" s="3">
        <v>10980.278250142101</v>
      </c>
      <c r="V4252" s="3">
        <v>0</v>
      </c>
      <c r="W4252" s="3" t="str">
        <f>IF(Bank_data3[[#This Row],[credit_risk]]=1,"High Risk","Low Risk")</f>
        <v>Low Risk</v>
      </c>
      <c r="X4252" s="3" t="str">
        <f t="shared" si="462"/>
        <v>25-34</v>
      </c>
      <c r="Y4252" s="3" t="str">
        <f t="shared" si="463"/>
        <v>Middle Income</v>
      </c>
      <c r="Z4252" s="3" t="str">
        <f t="shared" si="464"/>
        <v>Excellent</v>
      </c>
      <c r="AA4252" s="27">
        <f t="shared" si="465"/>
        <v>0.10765651037119411</v>
      </c>
      <c r="AB4252" s="3" t="str">
        <f t="shared" si="466"/>
        <v>Medium</v>
      </c>
      <c r="AC4252" s="3" t="str">
        <f t="shared" si="467"/>
        <v>Low</v>
      </c>
      <c r="AD4252" s="3" t="str">
        <f t="shared" si="468"/>
        <v>No</v>
      </c>
    </row>
    <row r="4253" spans="1:30" ht="15" customHeight="1" x14ac:dyDescent="0.3">
      <c r="A4253" s="3" t="s">
        <v>4274</v>
      </c>
      <c r="B4253" s="3">
        <v>34</v>
      </c>
      <c r="C4253" s="3" t="s">
        <v>28</v>
      </c>
      <c r="D4253" s="3" t="s">
        <v>24</v>
      </c>
      <c r="E4253" s="3">
        <v>67999.569240808807</v>
      </c>
      <c r="F4253" s="3">
        <v>85</v>
      </c>
      <c r="G4253" s="3">
        <v>1737.98427490173</v>
      </c>
      <c r="H4253" s="3">
        <v>9</v>
      </c>
      <c r="I4253" s="3">
        <v>408.69590218754098</v>
      </c>
      <c r="J4253" s="3">
        <v>23</v>
      </c>
      <c r="K4253" s="3">
        <v>707.86585494267104</v>
      </c>
      <c r="L4253" s="3">
        <v>21</v>
      </c>
      <c r="M4253" s="3">
        <v>10</v>
      </c>
      <c r="N4253" s="3">
        <v>8</v>
      </c>
      <c r="O4253" s="3">
        <v>394</v>
      </c>
      <c r="P4253" s="3">
        <v>3</v>
      </c>
      <c r="Q4253" s="3">
        <v>9675.5773920315605</v>
      </c>
      <c r="R4253" s="3">
        <v>3</v>
      </c>
      <c r="S4253" s="3">
        <v>0</v>
      </c>
      <c r="T4253" s="3">
        <v>0</v>
      </c>
      <c r="U4253" s="3">
        <v>12678.9137821155</v>
      </c>
      <c r="V4253" s="3">
        <v>1</v>
      </c>
      <c r="W4253" s="3" t="str">
        <f>IF(Bank_data3[[#This Row],[credit_risk]]=1,"High Risk","Low Risk")</f>
        <v>High Risk</v>
      </c>
      <c r="X4253" s="3" t="str">
        <f t="shared" si="462"/>
        <v>25-34</v>
      </c>
      <c r="Y4253" s="3" t="str">
        <f t="shared" si="463"/>
        <v>Middle Income</v>
      </c>
      <c r="Z4253" s="3" t="str">
        <f t="shared" si="464"/>
        <v>Poor</v>
      </c>
      <c r="AA4253" s="27">
        <f t="shared" si="465"/>
        <v>0.14228880418002596</v>
      </c>
      <c r="AB4253" s="3" t="str">
        <f t="shared" si="466"/>
        <v>Medium</v>
      </c>
      <c r="AC4253" s="3" t="str">
        <f t="shared" si="467"/>
        <v>Medium</v>
      </c>
      <c r="AD4253" s="3" t="str">
        <f t="shared" si="468"/>
        <v>No</v>
      </c>
    </row>
    <row r="4254" spans="1:30" ht="15" customHeight="1" x14ac:dyDescent="0.3">
      <c r="A4254" s="3" t="s">
        <v>4275</v>
      </c>
      <c r="B4254" s="3">
        <v>42</v>
      </c>
      <c r="C4254" s="3" t="s">
        <v>23</v>
      </c>
      <c r="D4254" s="3" t="s">
        <v>26</v>
      </c>
      <c r="E4254" s="3">
        <v>77029.423135339501</v>
      </c>
      <c r="F4254" s="3">
        <v>158</v>
      </c>
      <c r="G4254" s="3">
        <v>1985.44324673811</v>
      </c>
      <c r="H4254" s="3">
        <v>6</v>
      </c>
      <c r="I4254" s="3">
        <v>690.35849678958698</v>
      </c>
      <c r="J4254" s="3">
        <v>17</v>
      </c>
      <c r="K4254" s="3">
        <v>303.03581539507701</v>
      </c>
      <c r="L4254" s="3">
        <v>56</v>
      </c>
      <c r="M4254" s="3">
        <v>8</v>
      </c>
      <c r="N4254" s="3">
        <v>9</v>
      </c>
      <c r="O4254" s="3">
        <v>752</v>
      </c>
      <c r="P4254" s="3">
        <v>0</v>
      </c>
      <c r="Q4254" s="3">
        <v>23376.9057628175</v>
      </c>
      <c r="R4254" s="3">
        <v>0</v>
      </c>
      <c r="S4254" s="3">
        <v>0</v>
      </c>
      <c r="T4254" s="3">
        <v>0</v>
      </c>
      <c r="U4254" s="3">
        <v>7538.2973039697799</v>
      </c>
      <c r="V4254" s="3">
        <v>0</v>
      </c>
      <c r="W4254" s="3" t="str">
        <f>IF(Bank_data3[[#This Row],[credit_risk]]=1,"High Risk","Low Risk")</f>
        <v>Low Risk</v>
      </c>
      <c r="X4254" s="3" t="str">
        <f t="shared" si="462"/>
        <v>35-44</v>
      </c>
      <c r="Y4254" s="3" t="str">
        <f t="shared" si="463"/>
        <v>Middle Income</v>
      </c>
      <c r="Z4254" s="3" t="str">
        <f t="shared" si="464"/>
        <v>Very Good</v>
      </c>
      <c r="AA4254" s="27">
        <f t="shared" si="465"/>
        <v>0.30348021329128533</v>
      </c>
      <c r="AB4254" s="3" t="str">
        <f t="shared" si="466"/>
        <v>Medium</v>
      </c>
      <c r="AC4254" s="3" t="str">
        <f t="shared" si="467"/>
        <v>High</v>
      </c>
      <c r="AD4254" s="3" t="str">
        <f t="shared" si="468"/>
        <v>No</v>
      </c>
    </row>
    <row r="4255" spans="1:30" ht="15" customHeight="1" x14ac:dyDescent="0.3">
      <c r="A4255" s="3" t="s">
        <v>4276</v>
      </c>
      <c r="B4255" s="3">
        <v>63</v>
      </c>
      <c r="C4255" s="3" t="s">
        <v>28</v>
      </c>
      <c r="D4255" s="3" t="s">
        <v>24</v>
      </c>
      <c r="E4255" s="3">
        <v>53740.073277071897</v>
      </c>
      <c r="F4255" s="3">
        <v>6</v>
      </c>
      <c r="G4255" s="3">
        <v>2257.0540132501801</v>
      </c>
      <c r="H4255" s="3">
        <v>5</v>
      </c>
      <c r="I4255" s="3">
        <v>1905.6296246060299</v>
      </c>
      <c r="J4255" s="3">
        <v>48</v>
      </c>
      <c r="K4255" s="3">
        <v>350.82972225242702</v>
      </c>
      <c r="L4255" s="3">
        <v>2</v>
      </c>
      <c r="M4255" s="3">
        <v>12</v>
      </c>
      <c r="N4255" s="3">
        <v>8</v>
      </c>
      <c r="O4255" s="3">
        <v>613</v>
      </c>
      <c r="P4255" s="3">
        <v>2</v>
      </c>
      <c r="Q4255" s="3">
        <v>10309.5672828644</v>
      </c>
      <c r="R4255" s="3">
        <v>0</v>
      </c>
      <c r="S4255" s="3">
        <v>0</v>
      </c>
      <c r="T4255" s="3">
        <v>0</v>
      </c>
      <c r="U4255" s="3">
        <v>10953.8033678047</v>
      </c>
      <c r="V4255" s="3">
        <v>0</v>
      </c>
      <c r="W4255" s="3" t="str">
        <f>IF(Bank_data3[[#This Row],[credit_risk]]=1,"High Risk","Low Risk")</f>
        <v>Low Risk</v>
      </c>
      <c r="X4255" s="3" t="str">
        <f t="shared" si="462"/>
        <v>55+</v>
      </c>
      <c r="Y4255" s="3" t="str">
        <f t="shared" si="463"/>
        <v>Middle Income</v>
      </c>
      <c r="Z4255" s="3" t="str">
        <f t="shared" si="464"/>
        <v>Fair</v>
      </c>
      <c r="AA4255" s="27">
        <f t="shared" si="465"/>
        <v>0.19184133281156052</v>
      </c>
      <c r="AB4255" s="3" t="str">
        <f t="shared" si="466"/>
        <v>Medium</v>
      </c>
      <c r="AC4255" s="3" t="str">
        <f t="shared" si="467"/>
        <v>Low</v>
      </c>
      <c r="AD4255" s="3" t="str">
        <f t="shared" si="468"/>
        <v>No</v>
      </c>
    </row>
    <row r="4256" spans="1:30" ht="15" customHeight="1" x14ac:dyDescent="0.3">
      <c r="A4256" s="3" t="s">
        <v>4277</v>
      </c>
      <c r="B4256" s="3">
        <v>45</v>
      </c>
      <c r="C4256" s="3" t="s">
        <v>23</v>
      </c>
      <c r="D4256" s="3" t="s">
        <v>24</v>
      </c>
      <c r="E4256" s="3">
        <v>46234.752179593401</v>
      </c>
      <c r="F4256" s="3">
        <v>239</v>
      </c>
      <c r="G4256" s="3">
        <v>1976.8449672368799</v>
      </c>
      <c r="H4256" s="3">
        <v>9</v>
      </c>
      <c r="I4256" s="3">
        <v>708.48600311067401</v>
      </c>
      <c r="J4256" s="3">
        <v>25</v>
      </c>
      <c r="K4256" s="3">
        <v>498.86904027116998</v>
      </c>
      <c r="L4256" s="3">
        <v>22</v>
      </c>
      <c r="M4256" s="3">
        <v>8</v>
      </c>
      <c r="N4256" s="3">
        <v>2</v>
      </c>
      <c r="O4256" s="3">
        <v>503</v>
      </c>
      <c r="P4256" s="3">
        <v>4</v>
      </c>
      <c r="Q4256" s="3">
        <v>6761.0628359557904</v>
      </c>
      <c r="R4256" s="3">
        <v>2</v>
      </c>
      <c r="S4256" s="3">
        <v>0</v>
      </c>
      <c r="T4256" s="3">
        <v>0</v>
      </c>
      <c r="U4256" s="3">
        <v>553.95181583186604</v>
      </c>
      <c r="V4256" s="3">
        <v>1</v>
      </c>
      <c r="W4256" s="3" t="str">
        <f>IF(Bank_data3[[#This Row],[credit_risk]]=1,"High Risk","Low Risk")</f>
        <v>High Risk</v>
      </c>
      <c r="X4256" s="3" t="str">
        <f t="shared" si="462"/>
        <v>45-54</v>
      </c>
      <c r="Y4256" s="3" t="str">
        <f t="shared" si="463"/>
        <v>Low Income</v>
      </c>
      <c r="Z4256" s="3" t="str">
        <f t="shared" si="464"/>
        <v>Poor</v>
      </c>
      <c r="AA4256" s="27">
        <f t="shared" si="465"/>
        <v>0.14623335299156023</v>
      </c>
      <c r="AB4256" s="3" t="str">
        <f t="shared" si="466"/>
        <v>Medium</v>
      </c>
      <c r="AC4256" s="3" t="str">
        <f t="shared" si="467"/>
        <v>Medium</v>
      </c>
      <c r="AD4256" s="3" t="str">
        <f t="shared" si="468"/>
        <v>No</v>
      </c>
    </row>
    <row r="4257" spans="1:30" ht="15" customHeight="1" x14ac:dyDescent="0.3">
      <c r="A4257" s="3" t="s">
        <v>4278</v>
      </c>
      <c r="B4257" s="3">
        <v>23</v>
      </c>
      <c r="C4257" s="3" t="s">
        <v>31</v>
      </c>
      <c r="D4257" s="3" t="s">
        <v>26</v>
      </c>
      <c r="E4257" s="3">
        <v>65179.520139793203</v>
      </c>
      <c r="F4257" s="3">
        <v>143</v>
      </c>
      <c r="G4257" s="3">
        <v>726.40594411615598</v>
      </c>
      <c r="H4257" s="3">
        <v>9</v>
      </c>
      <c r="I4257" s="3">
        <v>757.37596994630098</v>
      </c>
      <c r="J4257" s="3">
        <v>20</v>
      </c>
      <c r="K4257" s="3">
        <v>610.98815143353295</v>
      </c>
      <c r="L4257" s="3">
        <v>3</v>
      </c>
      <c r="M4257" s="3">
        <v>13</v>
      </c>
      <c r="N4257" s="3">
        <v>6</v>
      </c>
      <c r="O4257" s="3">
        <v>521</v>
      </c>
      <c r="P4257" s="3">
        <v>3</v>
      </c>
      <c r="Q4257" s="3">
        <v>12731.910193292801</v>
      </c>
      <c r="R4257" s="3">
        <v>1</v>
      </c>
      <c r="S4257" s="3">
        <v>0</v>
      </c>
      <c r="T4257" s="3">
        <v>0</v>
      </c>
      <c r="U4257" s="3">
        <v>4558.6334398722702</v>
      </c>
      <c r="V4257" s="3">
        <v>1</v>
      </c>
      <c r="W4257" s="3" t="str">
        <f>IF(Bank_data3[[#This Row],[credit_risk]]=1,"High Risk","Low Risk")</f>
        <v>High Risk</v>
      </c>
      <c r="X4257" s="3" t="str">
        <f t="shared" si="462"/>
        <v>18-24</v>
      </c>
      <c r="Y4257" s="3" t="str">
        <f t="shared" si="463"/>
        <v>Middle Income</v>
      </c>
      <c r="Z4257" s="3" t="str">
        <f t="shared" si="464"/>
        <v>Poor</v>
      </c>
      <c r="AA4257" s="27">
        <f t="shared" si="465"/>
        <v>0.1953360528887931</v>
      </c>
      <c r="AB4257" s="3" t="str">
        <f t="shared" si="466"/>
        <v>Low</v>
      </c>
      <c r="AC4257" s="3" t="str">
        <f t="shared" si="467"/>
        <v>Low</v>
      </c>
      <c r="AD4257" s="3" t="str">
        <f t="shared" si="468"/>
        <v>No</v>
      </c>
    </row>
    <row r="4258" spans="1:30" ht="15" customHeight="1" x14ac:dyDescent="0.3">
      <c r="A4258" s="3" t="s">
        <v>4279</v>
      </c>
      <c r="B4258" s="3">
        <v>45</v>
      </c>
      <c r="C4258" s="3" t="s">
        <v>23</v>
      </c>
      <c r="D4258" s="3" t="s">
        <v>24</v>
      </c>
      <c r="E4258" s="3">
        <v>33811.388962929399</v>
      </c>
      <c r="F4258" s="3">
        <v>209</v>
      </c>
      <c r="G4258" s="3">
        <v>2039.7429926669399</v>
      </c>
      <c r="H4258" s="3">
        <v>8</v>
      </c>
      <c r="I4258" s="3">
        <v>1016.42317543277</v>
      </c>
      <c r="J4258" s="3">
        <v>10</v>
      </c>
      <c r="K4258" s="3">
        <v>386.83236239199101</v>
      </c>
      <c r="L4258" s="3">
        <v>27</v>
      </c>
      <c r="M4258" s="3">
        <v>15</v>
      </c>
      <c r="N4258" s="3">
        <v>5</v>
      </c>
      <c r="O4258" s="3">
        <v>888</v>
      </c>
      <c r="P4258" s="3">
        <v>1</v>
      </c>
      <c r="Q4258" s="3">
        <v>11308.290828020799</v>
      </c>
      <c r="R4258" s="3">
        <v>1</v>
      </c>
      <c r="S4258" s="3">
        <v>0</v>
      </c>
      <c r="T4258" s="3">
        <v>0</v>
      </c>
      <c r="U4258" s="3">
        <v>6523.4266362137696</v>
      </c>
      <c r="V4258" s="3">
        <v>0</v>
      </c>
      <c r="W4258" s="3" t="str">
        <f>IF(Bank_data3[[#This Row],[credit_risk]]=1,"High Risk","Low Risk")</f>
        <v>Low Risk</v>
      </c>
      <c r="X4258" s="3" t="str">
        <f t="shared" si="462"/>
        <v>45-54</v>
      </c>
      <c r="Y4258" s="3" t="str">
        <f t="shared" si="463"/>
        <v>Low Income</v>
      </c>
      <c r="Z4258" s="3" t="str">
        <f t="shared" si="464"/>
        <v>Excellent</v>
      </c>
      <c r="AA4258" s="27">
        <f t="shared" si="465"/>
        <v>0.33445212323040441</v>
      </c>
      <c r="AB4258" s="3" t="str">
        <f t="shared" si="466"/>
        <v>Medium</v>
      </c>
      <c r="AC4258" s="3" t="str">
        <f t="shared" si="467"/>
        <v>Medium</v>
      </c>
      <c r="AD4258" s="3" t="str">
        <f t="shared" si="468"/>
        <v>No</v>
      </c>
    </row>
    <row r="4259" spans="1:30" ht="15" customHeight="1" x14ac:dyDescent="0.3">
      <c r="A4259" s="3" t="s">
        <v>4280</v>
      </c>
      <c r="B4259" s="3">
        <v>59</v>
      </c>
      <c r="C4259" s="3" t="s">
        <v>31</v>
      </c>
      <c r="D4259" s="3" t="s">
        <v>26</v>
      </c>
      <c r="E4259" s="3">
        <v>32407.101495776598</v>
      </c>
      <c r="F4259" s="3">
        <v>181</v>
      </c>
      <c r="G4259" s="3">
        <v>1897.30444696012</v>
      </c>
      <c r="H4259" s="3">
        <v>2</v>
      </c>
      <c r="I4259" s="3">
        <v>1141.9251159847199</v>
      </c>
      <c r="J4259" s="3">
        <v>40</v>
      </c>
      <c r="K4259" s="3">
        <v>796.40298672859001</v>
      </c>
      <c r="L4259" s="3">
        <v>77</v>
      </c>
      <c r="M4259" s="3">
        <v>16</v>
      </c>
      <c r="N4259" s="3">
        <v>7</v>
      </c>
      <c r="O4259" s="3">
        <v>886</v>
      </c>
      <c r="P4259" s="3">
        <v>3</v>
      </c>
      <c r="Q4259" s="3">
        <v>20840.0388475236</v>
      </c>
      <c r="R4259" s="3">
        <v>6</v>
      </c>
      <c r="S4259" s="3">
        <v>0</v>
      </c>
      <c r="T4259" s="3">
        <v>0</v>
      </c>
      <c r="U4259" s="3">
        <v>3190.4667005239999</v>
      </c>
      <c r="V4259" s="3">
        <v>1</v>
      </c>
      <c r="W4259" s="3" t="str">
        <f>IF(Bank_data3[[#This Row],[credit_risk]]=1,"High Risk","Low Risk")</f>
        <v>High Risk</v>
      </c>
      <c r="X4259" s="3" t="str">
        <f t="shared" si="462"/>
        <v>55+</v>
      </c>
      <c r="Y4259" s="3" t="str">
        <f t="shared" si="463"/>
        <v>Low Income</v>
      </c>
      <c r="Z4259" s="3" t="str">
        <f t="shared" si="464"/>
        <v>Excellent</v>
      </c>
      <c r="AA4259" s="27">
        <f t="shared" si="465"/>
        <v>0.64307012616477111</v>
      </c>
      <c r="AB4259" s="3" t="str">
        <f t="shared" si="466"/>
        <v>Medium</v>
      </c>
      <c r="AC4259" s="3" t="str">
        <f t="shared" si="467"/>
        <v>High</v>
      </c>
      <c r="AD4259" s="3" t="str">
        <f t="shared" si="468"/>
        <v>No</v>
      </c>
    </row>
    <row r="4260" spans="1:30" ht="15" customHeight="1" x14ac:dyDescent="0.3">
      <c r="A4260" s="3" t="s">
        <v>4281</v>
      </c>
      <c r="B4260" s="3">
        <v>28</v>
      </c>
      <c r="C4260" s="3" t="s">
        <v>31</v>
      </c>
      <c r="D4260" s="3" t="s">
        <v>33</v>
      </c>
      <c r="E4260" s="3">
        <v>29208.384046975701</v>
      </c>
      <c r="F4260" s="3">
        <v>178</v>
      </c>
      <c r="G4260" s="3">
        <v>164.127579925925</v>
      </c>
      <c r="H4260" s="3">
        <v>2</v>
      </c>
      <c r="I4260" s="3">
        <v>859.42479075916503</v>
      </c>
      <c r="J4260" s="3">
        <v>16</v>
      </c>
      <c r="K4260" s="3">
        <v>332.03444603062502</v>
      </c>
      <c r="L4260" s="3">
        <v>69</v>
      </c>
      <c r="M4260" s="3">
        <v>14</v>
      </c>
      <c r="N4260" s="3">
        <v>7</v>
      </c>
      <c r="O4260" s="3">
        <v>500</v>
      </c>
      <c r="P4260" s="3">
        <v>0</v>
      </c>
      <c r="Q4260" s="3">
        <v>21986.7978310078</v>
      </c>
      <c r="R4260" s="3">
        <v>5</v>
      </c>
      <c r="S4260" s="3">
        <v>0</v>
      </c>
      <c r="T4260" s="3">
        <v>0</v>
      </c>
      <c r="U4260" s="3">
        <v>5919.7596126090802</v>
      </c>
      <c r="V4260" s="3">
        <v>1</v>
      </c>
      <c r="W4260" s="3" t="str">
        <f>IF(Bank_data3[[#This Row],[credit_risk]]=1,"High Risk","Low Risk")</f>
        <v>High Risk</v>
      </c>
      <c r="X4260" s="3" t="str">
        <f t="shared" si="462"/>
        <v>25-34</v>
      </c>
      <c r="Y4260" s="3" t="str">
        <f t="shared" si="463"/>
        <v>Low Income</v>
      </c>
      <c r="Z4260" s="3" t="str">
        <f t="shared" si="464"/>
        <v>Poor</v>
      </c>
      <c r="AA4260" s="27">
        <f t="shared" si="465"/>
        <v>0.75275639335769273</v>
      </c>
      <c r="AB4260" s="3" t="str">
        <f t="shared" si="466"/>
        <v>Low</v>
      </c>
      <c r="AC4260" s="3" t="str">
        <f t="shared" si="467"/>
        <v>High</v>
      </c>
      <c r="AD4260" s="3" t="str">
        <f t="shared" si="468"/>
        <v>No</v>
      </c>
    </row>
    <row r="4261" spans="1:30" ht="15" customHeight="1" x14ac:dyDescent="0.3">
      <c r="A4261" s="3" t="s">
        <v>4282</v>
      </c>
      <c r="B4261" s="3">
        <v>24</v>
      </c>
      <c r="C4261" s="3" t="s">
        <v>23</v>
      </c>
      <c r="D4261" s="3" t="s">
        <v>24</v>
      </c>
      <c r="E4261" s="3">
        <v>69599.923177371107</v>
      </c>
      <c r="F4261" s="3">
        <v>169</v>
      </c>
      <c r="G4261" s="3">
        <v>2832.8297975180399</v>
      </c>
      <c r="H4261" s="3">
        <v>3</v>
      </c>
      <c r="I4261" s="3">
        <v>1207.5216232640901</v>
      </c>
      <c r="J4261" s="3">
        <v>44</v>
      </c>
      <c r="K4261" s="3">
        <v>185.13982410971499</v>
      </c>
      <c r="L4261" s="3">
        <v>69</v>
      </c>
      <c r="M4261" s="3">
        <v>10</v>
      </c>
      <c r="N4261" s="3">
        <v>7</v>
      </c>
      <c r="O4261" s="3">
        <v>521</v>
      </c>
      <c r="P4261" s="3">
        <v>0</v>
      </c>
      <c r="Q4261" s="3">
        <v>10693.6513004714</v>
      </c>
      <c r="R4261" s="3">
        <v>4</v>
      </c>
      <c r="S4261" s="3">
        <v>0</v>
      </c>
      <c r="T4261" s="3">
        <v>0</v>
      </c>
      <c r="U4261" s="3">
        <v>19908.767229476201</v>
      </c>
      <c r="V4261" s="3">
        <v>1</v>
      </c>
      <c r="W4261" s="3" t="str">
        <f>IF(Bank_data3[[#This Row],[credit_risk]]=1,"High Risk","Low Risk")</f>
        <v>High Risk</v>
      </c>
      <c r="X4261" s="3" t="str">
        <f t="shared" si="462"/>
        <v>18-24</v>
      </c>
      <c r="Y4261" s="3" t="str">
        <f t="shared" si="463"/>
        <v>Middle Income</v>
      </c>
      <c r="Z4261" s="3" t="str">
        <f t="shared" si="464"/>
        <v>Poor</v>
      </c>
      <c r="AA4261" s="27">
        <f t="shared" si="465"/>
        <v>0.15364458482546439</v>
      </c>
      <c r="AB4261" s="3" t="str">
        <f t="shared" si="466"/>
        <v>Medium</v>
      </c>
      <c r="AC4261" s="3" t="str">
        <f t="shared" si="467"/>
        <v>High</v>
      </c>
      <c r="AD4261" s="3" t="str">
        <f t="shared" si="468"/>
        <v>No</v>
      </c>
    </row>
    <row r="4262" spans="1:30" ht="15" customHeight="1" x14ac:dyDescent="0.3">
      <c r="A4262" s="3" t="s">
        <v>4283</v>
      </c>
      <c r="B4262" s="3">
        <v>51</v>
      </c>
      <c r="C4262" s="3" t="s">
        <v>31</v>
      </c>
      <c r="D4262" s="3" t="s">
        <v>33</v>
      </c>
      <c r="E4262" s="3">
        <v>34977.549605411099</v>
      </c>
      <c r="F4262" s="3">
        <v>226</v>
      </c>
      <c r="G4262" s="3">
        <v>1198.1403873038601</v>
      </c>
      <c r="H4262" s="3">
        <v>2</v>
      </c>
      <c r="I4262" s="3">
        <v>382.110085940928</v>
      </c>
      <c r="J4262" s="3">
        <v>37</v>
      </c>
      <c r="K4262" s="3">
        <v>759.09524945813496</v>
      </c>
      <c r="L4262" s="3">
        <v>40</v>
      </c>
      <c r="M4262" s="3">
        <v>11</v>
      </c>
      <c r="N4262" s="3">
        <v>7</v>
      </c>
      <c r="O4262" s="3">
        <v>849</v>
      </c>
      <c r="P4262" s="3">
        <v>0</v>
      </c>
      <c r="Q4262" s="3">
        <v>17450.6686558861</v>
      </c>
      <c r="R4262" s="3">
        <v>5</v>
      </c>
      <c r="S4262" s="3">
        <v>0</v>
      </c>
      <c r="T4262" s="3">
        <v>0</v>
      </c>
      <c r="U4262" s="3">
        <v>16385.510772453901</v>
      </c>
      <c r="V4262" s="3">
        <v>1</v>
      </c>
      <c r="W4262" s="3" t="str">
        <f>IF(Bank_data3[[#This Row],[credit_risk]]=1,"High Risk","Low Risk")</f>
        <v>High Risk</v>
      </c>
      <c r="X4262" s="3" t="str">
        <f t="shared" si="462"/>
        <v>45-54</v>
      </c>
      <c r="Y4262" s="3" t="str">
        <f t="shared" si="463"/>
        <v>Low Income</v>
      </c>
      <c r="Z4262" s="3" t="str">
        <f t="shared" si="464"/>
        <v>Excellent</v>
      </c>
      <c r="AA4262" s="27">
        <f t="shared" si="465"/>
        <v>0.49891055413402791</v>
      </c>
      <c r="AB4262" s="3" t="str">
        <f t="shared" si="466"/>
        <v>Medium</v>
      </c>
      <c r="AC4262" s="3" t="str">
        <f t="shared" si="467"/>
        <v>High</v>
      </c>
      <c r="AD4262" s="3" t="str">
        <f t="shared" si="468"/>
        <v>No</v>
      </c>
    </row>
    <row r="4263" spans="1:30" ht="15" customHeight="1" x14ac:dyDescent="0.3">
      <c r="A4263" s="3" t="s">
        <v>4284</v>
      </c>
      <c r="B4263" s="3">
        <v>39</v>
      </c>
      <c r="C4263" s="3" t="s">
        <v>28</v>
      </c>
      <c r="D4263" s="3" t="s">
        <v>24</v>
      </c>
      <c r="E4263" s="3">
        <v>68010.861353292799</v>
      </c>
      <c r="F4263" s="3">
        <v>69</v>
      </c>
      <c r="G4263" s="3">
        <v>2296.4540908906702</v>
      </c>
      <c r="H4263" s="3">
        <v>3</v>
      </c>
      <c r="I4263" s="3">
        <v>531.86905134004598</v>
      </c>
      <c r="J4263" s="3">
        <v>20</v>
      </c>
      <c r="K4263" s="3">
        <v>559.04079835684104</v>
      </c>
      <c r="L4263" s="3">
        <v>36</v>
      </c>
      <c r="M4263" s="3">
        <v>10</v>
      </c>
      <c r="N4263" s="3">
        <v>9</v>
      </c>
      <c r="O4263" s="3">
        <v>729</v>
      </c>
      <c r="P4263" s="3">
        <v>4</v>
      </c>
      <c r="Q4263" s="3">
        <v>11706.9734667461</v>
      </c>
      <c r="R4263" s="3">
        <v>5</v>
      </c>
      <c r="S4263" s="3">
        <v>0</v>
      </c>
      <c r="T4263" s="3">
        <v>0</v>
      </c>
      <c r="U4263" s="3">
        <v>2347.6653934946798</v>
      </c>
      <c r="V4263" s="3">
        <v>1</v>
      </c>
      <c r="W4263" s="3" t="str">
        <f>IF(Bank_data3[[#This Row],[credit_risk]]=1,"High Risk","Low Risk")</f>
        <v>High Risk</v>
      </c>
      <c r="X4263" s="3" t="str">
        <f t="shared" si="462"/>
        <v>35-44</v>
      </c>
      <c r="Y4263" s="3" t="str">
        <f t="shared" si="463"/>
        <v>Middle Income</v>
      </c>
      <c r="Z4263" s="3" t="str">
        <f t="shared" si="464"/>
        <v>Good</v>
      </c>
      <c r="AA4263" s="27">
        <f t="shared" si="465"/>
        <v>0.17213388029203805</v>
      </c>
      <c r="AB4263" s="3" t="str">
        <f t="shared" si="466"/>
        <v>Medium</v>
      </c>
      <c r="AC4263" s="3" t="str">
        <f t="shared" si="467"/>
        <v>High</v>
      </c>
      <c r="AD4263" s="3" t="str">
        <f t="shared" si="468"/>
        <v>No</v>
      </c>
    </row>
    <row r="4264" spans="1:30" ht="15" customHeight="1" x14ac:dyDescent="0.3">
      <c r="A4264" s="3" t="s">
        <v>4285</v>
      </c>
      <c r="B4264" s="3">
        <v>69</v>
      </c>
      <c r="C4264" s="3" t="s">
        <v>31</v>
      </c>
      <c r="D4264" s="3" t="s">
        <v>24</v>
      </c>
      <c r="E4264" s="3">
        <v>52672.105105718998</v>
      </c>
      <c r="F4264" s="3">
        <v>96</v>
      </c>
      <c r="G4264" s="3">
        <v>1231.1997743239399</v>
      </c>
      <c r="H4264" s="3">
        <v>5</v>
      </c>
      <c r="I4264" s="3">
        <v>1206.8704327028699</v>
      </c>
      <c r="J4264" s="3">
        <v>3</v>
      </c>
      <c r="K4264" s="3">
        <v>428.26044182738099</v>
      </c>
      <c r="L4264" s="3">
        <v>6</v>
      </c>
      <c r="M4264" s="3">
        <v>17</v>
      </c>
      <c r="N4264" s="3">
        <v>5</v>
      </c>
      <c r="O4264" s="3">
        <v>533</v>
      </c>
      <c r="P4264" s="3">
        <v>1</v>
      </c>
      <c r="Q4264" s="3">
        <v>7668.40924561866</v>
      </c>
      <c r="R4264" s="3">
        <v>4</v>
      </c>
      <c r="S4264" s="3">
        <v>0</v>
      </c>
      <c r="T4264" s="3">
        <v>0</v>
      </c>
      <c r="U4264" s="3">
        <v>6913.6269672895596</v>
      </c>
      <c r="V4264" s="3">
        <v>1</v>
      </c>
      <c r="W4264" s="3" t="str">
        <f>IF(Bank_data3[[#This Row],[credit_risk]]=1,"High Risk","Low Risk")</f>
        <v>High Risk</v>
      </c>
      <c r="X4264" s="3" t="str">
        <f t="shared" si="462"/>
        <v>55+</v>
      </c>
      <c r="Y4264" s="3" t="str">
        <f t="shared" si="463"/>
        <v>Middle Income</v>
      </c>
      <c r="Z4264" s="3" t="str">
        <f t="shared" si="464"/>
        <v>Poor</v>
      </c>
      <c r="AA4264" s="27">
        <f t="shared" si="465"/>
        <v>0.14558767359358957</v>
      </c>
      <c r="AB4264" s="3" t="str">
        <f t="shared" si="466"/>
        <v>Medium</v>
      </c>
      <c r="AC4264" s="3" t="str">
        <f t="shared" si="467"/>
        <v>Low</v>
      </c>
      <c r="AD4264" s="3" t="str">
        <f t="shared" si="468"/>
        <v>No</v>
      </c>
    </row>
    <row r="4265" spans="1:30" ht="15" customHeight="1" x14ac:dyDescent="0.3">
      <c r="A4265" s="3" t="s">
        <v>4286</v>
      </c>
      <c r="B4265" s="3">
        <v>30</v>
      </c>
      <c r="C4265" s="3" t="s">
        <v>23</v>
      </c>
      <c r="D4265" s="3" t="s">
        <v>33</v>
      </c>
      <c r="E4265" s="3">
        <v>69831.313691802701</v>
      </c>
      <c r="F4265" s="3">
        <v>60</v>
      </c>
      <c r="G4265" s="3">
        <v>1073.4308371729501</v>
      </c>
      <c r="H4265" s="3">
        <v>0</v>
      </c>
      <c r="I4265" s="3">
        <v>803.83009017421602</v>
      </c>
      <c r="J4265" s="3">
        <v>31</v>
      </c>
      <c r="K4265" s="3">
        <v>157.27417330781699</v>
      </c>
      <c r="L4265" s="3">
        <v>76</v>
      </c>
      <c r="M4265" s="3">
        <v>11</v>
      </c>
      <c r="N4265" s="3">
        <v>8</v>
      </c>
      <c r="O4265" s="3">
        <v>420</v>
      </c>
      <c r="P4265" s="3">
        <v>1</v>
      </c>
      <c r="Q4265" s="3">
        <v>23274.431204057</v>
      </c>
      <c r="R4265" s="3">
        <v>4</v>
      </c>
      <c r="S4265" s="3">
        <v>0</v>
      </c>
      <c r="T4265" s="3">
        <v>0</v>
      </c>
      <c r="U4265" s="3">
        <v>6478.7668942642404</v>
      </c>
      <c r="V4265" s="3">
        <v>1</v>
      </c>
      <c r="W4265" s="3" t="str">
        <f>IF(Bank_data3[[#This Row],[credit_risk]]=1,"High Risk","Low Risk")</f>
        <v>High Risk</v>
      </c>
      <c r="X4265" s="3" t="str">
        <f t="shared" si="462"/>
        <v>25-34</v>
      </c>
      <c r="Y4265" s="3" t="str">
        <f t="shared" si="463"/>
        <v>Middle Income</v>
      </c>
      <c r="Z4265" s="3" t="str">
        <f t="shared" si="464"/>
        <v>Poor</v>
      </c>
      <c r="AA4265" s="27">
        <f t="shared" si="465"/>
        <v>0.33329505022313677</v>
      </c>
      <c r="AB4265" s="3" t="str">
        <f t="shared" si="466"/>
        <v>Medium</v>
      </c>
      <c r="AC4265" s="3" t="str">
        <f t="shared" si="467"/>
        <v>High</v>
      </c>
      <c r="AD4265" s="3" t="str">
        <f t="shared" si="468"/>
        <v>No</v>
      </c>
    </row>
    <row r="4266" spans="1:30" ht="15" customHeight="1" x14ac:dyDescent="0.3">
      <c r="A4266" s="3" t="s">
        <v>4287</v>
      </c>
      <c r="B4266" s="3">
        <v>34</v>
      </c>
      <c r="C4266" s="3" t="s">
        <v>28</v>
      </c>
      <c r="D4266" s="3" t="s">
        <v>24</v>
      </c>
      <c r="E4266" s="3">
        <v>30103.1207354289</v>
      </c>
      <c r="F4266" s="3">
        <v>214</v>
      </c>
      <c r="G4266" s="3">
        <v>1436.86247349717</v>
      </c>
      <c r="H4266" s="3">
        <v>1</v>
      </c>
      <c r="I4266" s="3">
        <v>358.14228824696698</v>
      </c>
      <c r="J4266" s="3">
        <v>17</v>
      </c>
      <c r="K4266" s="3">
        <v>746.18032471996003</v>
      </c>
      <c r="L4266" s="3">
        <v>0</v>
      </c>
      <c r="M4266" s="3">
        <v>7</v>
      </c>
      <c r="N4266" s="3">
        <v>4</v>
      </c>
      <c r="O4266" s="3">
        <v>860</v>
      </c>
      <c r="P4266" s="3">
        <v>0</v>
      </c>
      <c r="Q4266" s="3">
        <v>24245.2709809568</v>
      </c>
      <c r="R4266" s="3">
        <v>6</v>
      </c>
      <c r="S4266" s="3">
        <v>0</v>
      </c>
      <c r="T4266" s="3">
        <v>0</v>
      </c>
      <c r="U4266" s="3">
        <v>5123.7187731819304</v>
      </c>
      <c r="V4266" s="3">
        <v>1</v>
      </c>
      <c r="W4266" s="3" t="str">
        <f>IF(Bank_data3[[#This Row],[credit_risk]]=1,"High Risk","Low Risk")</f>
        <v>High Risk</v>
      </c>
      <c r="X4266" s="3" t="str">
        <f t="shared" si="462"/>
        <v>25-34</v>
      </c>
      <c r="Y4266" s="3" t="str">
        <f t="shared" si="463"/>
        <v>Low Income</v>
      </c>
      <c r="Z4266" s="3" t="str">
        <f t="shared" si="464"/>
        <v>Excellent</v>
      </c>
      <c r="AA4266" s="27">
        <f t="shared" si="465"/>
        <v>0.8054072265146287</v>
      </c>
      <c r="AB4266" s="3" t="str">
        <f t="shared" si="466"/>
        <v>Medium</v>
      </c>
      <c r="AC4266" s="3" t="str">
        <f t="shared" si="467"/>
        <v>Low</v>
      </c>
      <c r="AD4266" s="3" t="str">
        <f t="shared" si="468"/>
        <v>No</v>
      </c>
    </row>
    <row r="4267" spans="1:30" ht="15" customHeight="1" x14ac:dyDescent="0.3">
      <c r="A4267" s="3" t="s">
        <v>4288</v>
      </c>
      <c r="B4267" s="3">
        <v>51</v>
      </c>
      <c r="C4267" s="3" t="s">
        <v>28</v>
      </c>
      <c r="D4267" s="3" t="s">
        <v>24</v>
      </c>
      <c r="E4267" s="3">
        <v>38740.718179723801</v>
      </c>
      <c r="F4267" s="3">
        <v>132</v>
      </c>
      <c r="G4267" s="3">
        <v>3197.3796444751702</v>
      </c>
      <c r="H4267" s="3">
        <v>9</v>
      </c>
      <c r="I4267" s="3">
        <v>337.11172393397698</v>
      </c>
      <c r="J4267" s="3">
        <v>43</v>
      </c>
      <c r="K4267" s="3">
        <v>1094.68535056218</v>
      </c>
      <c r="L4267" s="3">
        <v>33</v>
      </c>
      <c r="M4267" s="3">
        <v>9</v>
      </c>
      <c r="N4267" s="3">
        <v>3</v>
      </c>
      <c r="O4267" s="3">
        <v>333</v>
      </c>
      <c r="P4267" s="3">
        <v>1</v>
      </c>
      <c r="Q4267" s="3">
        <v>14658.6144153732</v>
      </c>
      <c r="R4267" s="3">
        <v>5</v>
      </c>
      <c r="S4267" s="3">
        <v>0</v>
      </c>
      <c r="T4267" s="3">
        <v>0</v>
      </c>
      <c r="U4267" s="3">
        <v>1985.8873905390101</v>
      </c>
      <c r="V4267" s="3">
        <v>1</v>
      </c>
      <c r="W4267" s="3" t="str">
        <f>IF(Bank_data3[[#This Row],[credit_risk]]=1,"High Risk","Low Risk")</f>
        <v>High Risk</v>
      </c>
      <c r="X4267" s="3" t="str">
        <f t="shared" si="462"/>
        <v>45-54</v>
      </c>
      <c r="Y4267" s="3" t="str">
        <f t="shared" si="463"/>
        <v>Low Income</v>
      </c>
      <c r="Z4267" s="3" t="str">
        <f t="shared" si="464"/>
        <v>Poor</v>
      </c>
      <c r="AA4267" s="27">
        <f t="shared" si="465"/>
        <v>0.37837745669478212</v>
      </c>
      <c r="AB4267" s="3" t="str">
        <f t="shared" si="466"/>
        <v>Medium</v>
      </c>
      <c r="AC4267" s="3" t="str">
        <f t="shared" si="467"/>
        <v>High</v>
      </c>
      <c r="AD4267" s="3" t="str">
        <f t="shared" si="468"/>
        <v>No</v>
      </c>
    </row>
    <row r="4268" spans="1:30" ht="15" customHeight="1" x14ac:dyDescent="0.3">
      <c r="A4268" s="3" t="s">
        <v>4289</v>
      </c>
      <c r="B4268" s="3">
        <v>47</v>
      </c>
      <c r="C4268" s="3" t="s">
        <v>31</v>
      </c>
      <c r="D4268" s="3" t="s">
        <v>33</v>
      </c>
      <c r="E4268" s="3">
        <v>58171.803158831797</v>
      </c>
      <c r="F4268" s="3">
        <v>27</v>
      </c>
      <c r="G4268" s="3">
        <v>3110.35470381198</v>
      </c>
      <c r="H4268" s="3">
        <v>5</v>
      </c>
      <c r="I4268" s="3">
        <v>516.17071812935296</v>
      </c>
      <c r="J4268" s="3">
        <v>27</v>
      </c>
      <c r="K4268" s="3">
        <v>623.68992602244805</v>
      </c>
      <c r="L4268" s="3">
        <v>51</v>
      </c>
      <c r="M4268" s="3">
        <v>2</v>
      </c>
      <c r="N4268" s="3">
        <v>6</v>
      </c>
      <c r="O4268" s="3">
        <v>429</v>
      </c>
      <c r="P4268" s="3">
        <v>1</v>
      </c>
      <c r="Q4268" s="3">
        <v>8801.2167574833493</v>
      </c>
      <c r="R4268" s="3">
        <v>7</v>
      </c>
      <c r="S4268" s="3">
        <v>0</v>
      </c>
      <c r="T4268" s="3">
        <v>0</v>
      </c>
      <c r="U4268" s="3">
        <v>7439.8185934175399</v>
      </c>
      <c r="V4268" s="3">
        <v>1</v>
      </c>
      <c r="W4268" s="3" t="str">
        <f>IF(Bank_data3[[#This Row],[credit_risk]]=1,"High Risk","Low Risk")</f>
        <v>High Risk</v>
      </c>
      <c r="X4268" s="3" t="str">
        <f t="shared" si="462"/>
        <v>45-54</v>
      </c>
      <c r="Y4268" s="3" t="str">
        <f t="shared" si="463"/>
        <v>Middle Income</v>
      </c>
      <c r="Z4268" s="3" t="str">
        <f t="shared" si="464"/>
        <v>Poor</v>
      </c>
      <c r="AA4268" s="27">
        <f t="shared" si="465"/>
        <v>0.15129695624962117</v>
      </c>
      <c r="AB4268" s="3" t="str">
        <f t="shared" si="466"/>
        <v>Medium</v>
      </c>
      <c r="AC4268" s="3" t="str">
        <f t="shared" si="467"/>
        <v>High</v>
      </c>
      <c r="AD4268" s="3" t="str">
        <f t="shared" si="468"/>
        <v>No</v>
      </c>
    </row>
    <row r="4269" spans="1:30" ht="15" customHeight="1" x14ac:dyDescent="0.3">
      <c r="A4269" s="3" t="s">
        <v>4290</v>
      </c>
      <c r="B4269" s="3">
        <v>41</v>
      </c>
      <c r="C4269" s="3" t="s">
        <v>31</v>
      </c>
      <c r="D4269" s="3" t="s">
        <v>24</v>
      </c>
      <c r="E4269" s="3">
        <v>42242.721679397197</v>
      </c>
      <c r="F4269" s="3">
        <v>13</v>
      </c>
      <c r="G4269" s="3">
        <v>1072.3736042609</v>
      </c>
      <c r="H4269" s="3">
        <v>11</v>
      </c>
      <c r="I4269" s="3">
        <v>800.74393975527096</v>
      </c>
      <c r="J4269" s="3">
        <v>35</v>
      </c>
      <c r="K4269" s="3">
        <v>341.12474376402099</v>
      </c>
      <c r="L4269" s="3">
        <v>9</v>
      </c>
      <c r="M4269" s="3">
        <v>19</v>
      </c>
      <c r="N4269" s="3">
        <v>2</v>
      </c>
      <c r="O4269" s="3">
        <v>678</v>
      </c>
      <c r="P4269" s="3">
        <v>2</v>
      </c>
      <c r="Q4269" s="3">
        <v>6695.5029334071996</v>
      </c>
      <c r="R4269" s="3">
        <v>0</v>
      </c>
      <c r="S4269" s="3">
        <v>0</v>
      </c>
      <c r="T4269" s="3">
        <v>0</v>
      </c>
      <c r="U4269" s="3">
        <v>4371.4538506264898</v>
      </c>
      <c r="V4269" s="3">
        <v>0</v>
      </c>
      <c r="W4269" s="3" t="str">
        <f>IF(Bank_data3[[#This Row],[credit_risk]]=1,"High Risk","Low Risk")</f>
        <v>Low Risk</v>
      </c>
      <c r="X4269" s="3" t="str">
        <f t="shared" si="462"/>
        <v>35-44</v>
      </c>
      <c r="Y4269" s="3" t="str">
        <f t="shared" si="463"/>
        <v>Low Income</v>
      </c>
      <c r="Z4269" s="3" t="str">
        <f t="shared" si="464"/>
        <v>Good</v>
      </c>
      <c r="AA4269" s="27">
        <f t="shared" si="465"/>
        <v>0.15850074680847942</v>
      </c>
      <c r="AB4269" s="3" t="str">
        <f t="shared" si="466"/>
        <v>Medium</v>
      </c>
      <c r="AC4269" s="3" t="str">
        <f t="shared" si="467"/>
        <v>Low</v>
      </c>
      <c r="AD4269" s="3" t="str">
        <f t="shared" si="468"/>
        <v>No</v>
      </c>
    </row>
    <row r="4270" spans="1:30" ht="15" customHeight="1" x14ac:dyDescent="0.3">
      <c r="A4270" s="3" t="s">
        <v>4291</v>
      </c>
      <c r="B4270" s="3">
        <v>60</v>
      </c>
      <c r="C4270" s="3" t="s">
        <v>23</v>
      </c>
      <c r="D4270" s="3" t="s">
        <v>26</v>
      </c>
      <c r="E4270" s="3">
        <v>10000</v>
      </c>
      <c r="F4270" s="3">
        <v>3</v>
      </c>
      <c r="G4270" s="3">
        <v>2497.87370773168</v>
      </c>
      <c r="H4270" s="3">
        <v>5</v>
      </c>
      <c r="I4270" s="3">
        <v>963.58284940437602</v>
      </c>
      <c r="J4270" s="3">
        <v>36</v>
      </c>
      <c r="K4270" s="3">
        <v>559.40503362519996</v>
      </c>
      <c r="L4270" s="3">
        <v>59</v>
      </c>
      <c r="M4270" s="3">
        <v>3</v>
      </c>
      <c r="N4270" s="3">
        <v>7</v>
      </c>
      <c r="O4270" s="3">
        <v>867</v>
      </c>
      <c r="P4270" s="3">
        <v>5</v>
      </c>
      <c r="Q4270" s="3">
        <v>16554.807152892801</v>
      </c>
      <c r="R4270" s="3">
        <v>0</v>
      </c>
      <c r="S4270" s="3">
        <v>0</v>
      </c>
      <c r="T4270" s="3">
        <v>0</v>
      </c>
      <c r="U4270" s="3">
        <v>2146.4044708071001</v>
      </c>
      <c r="V4270" s="3">
        <v>0</v>
      </c>
      <c r="W4270" s="3" t="str">
        <f>IF(Bank_data3[[#This Row],[credit_risk]]=1,"High Risk","Low Risk")</f>
        <v>Low Risk</v>
      </c>
      <c r="X4270" s="3" t="str">
        <f t="shared" si="462"/>
        <v>55+</v>
      </c>
      <c r="Y4270" s="3" t="str">
        <f t="shared" si="463"/>
        <v>Low Income</v>
      </c>
      <c r="Z4270" s="3" t="str">
        <f t="shared" si="464"/>
        <v>Excellent</v>
      </c>
      <c r="AA4270" s="27">
        <f t="shared" si="465"/>
        <v>1.6554807152892801</v>
      </c>
      <c r="AB4270" s="3" t="str">
        <f t="shared" si="466"/>
        <v>Medium</v>
      </c>
      <c r="AC4270" s="3" t="str">
        <f t="shared" si="467"/>
        <v>High</v>
      </c>
      <c r="AD4270" s="3" t="str">
        <f t="shared" si="468"/>
        <v>No</v>
      </c>
    </row>
    <row r="4271" spans="1:30" ht="15" customHeight="1" x14ac:dyDescent="0.3">
      <c r="A4271" s="3" t="s">
        <v>4292</v>
      </c>
      <c r="B4271" s="3">
        <v>36</v>
      </c>
      <c r="C4271" s="3" t="s">
        <v>28</v>
      </c>
      <c r="D4271" s="3" t="s">
        <v>24</v>
      </c>
      <c r="E4271" s="3">
        <v>25299.329856623699</v>
      </c>
      <c r="F4271" s="3">
        <v>50</v>
      </c>
      <c r="G4271" s="3">
        <v>1518.6938404684799</v>
      </c>
      <c r="H4271" s="3">
        <v>11</v>
      </c>
      <c r="I4271" s="3">
        <v>684.82900001955102</v>
      </c>
      <c r="J4271" s="3">
        <v>43</v>
      </c>
      <c r="K4271" s="3">
        <v>640.69706946309202</v>
      </c>
      <c r="L4271" s="3">
        <v>5</v>
      </c>
      <c r="M4271" s="3">
        <v>12</v>
      </c>
      <c r="N4271" s="3">
        <v>7</v>
      </c>
      <c r="O4271" s="3">
        <v>434</v>
      </c>
      <c r="P4271" s="3">
        <v>1</v>
      </c>
      <c r="Q4271" s="3">
        <v>20589.137188094399</v>
      </c>
      <c r="R4271" s="3">
        <v>4</v>
      </c>
      <c r="S4271" s="3">
        <v>0</v>
      </c>
      <c r="T4271" s="3">
        <v>0</v>
      </c>
      <c r="U4271" s="3">
        <v>4994.1669616589197</v>
      </c>
      <c r="V4271" s="3">
        <v>1</v>
      </c>
      <c r="W4271" s="3" t="str">
        <f>IF(Bank_data3[[#This Row],[credit_risk]]=1,"High Risk","Low Risk")</f>
        <v>High Risk</v>
      </c>
      <c r="X4271" s="3" t="str">
        <f t="shared" si="462"/>
        <v>35-44</v>
      </c>
      <c r="Y4271" s="3" t="str">
        <f t="shared" si="463"/>
        <v>Low Income</v>
      </c>
      <c r="Z4271" s="3" t="str">
        <f t="shared" si="464"/>
        <v>Poor</v>
      </c>
      <c r="AA4271" s="27">
        <f t="shared" si="465"/>
        <v>0.81382144526266531</v>
      </c>
      <c r="AB4271" s="3" t="str">
        <f t="shared" si="466"/>
        <v>Medium</v>
      </c>
      <c r="AC4271" s="3" t="str">
        <f t="shared" si="467"/>
        <v>Low</v>
      </c>
      <c r="AD4271" s="3" t="str">
        <f t="shared" si="468"/>
        <v>No</v>
      </c>
    </row>
    <row r="4272" spans="1:30" ht="15" customHeight="1" x14ac:dyDescent="0.3">
      <c r="A4272" s="3" t="s">
        <v>4293</v>
      </c>
      <c r="B4272" s="3">
        <v>45</v>
      </c>
      <c r="C4272" s="3" t="s">
        <v>23</v>
      </c>
      <c r="D4272" s="3" t="s">
        <v>24</v>
      </c>
      <c r="E4272" s="3">
        <v>29961.379507622099</v>
      </c>
      <c r="F4272" s="3">
        <v>115</v>
      </c>
      <c r="G4272" s="3">
        <v>3114.6519234447101</v>
      </c>
      <c r="H4272" s="3">
        <v>0</v>
      </c>
      <c r="I4272" s="3">
        <v>934.74971623383203</v>
      </c>
      <c r="J4272" s="3">
        <v>49</v>
      </c>
      <c r="K4272" s="3">
        <v>624.53841706061405</v>
      </c>
      <c r="L4272" s="3">
        <v>67</v>
      </c>
      <c r="M4272" s="3">
        <v>19</v>
      </c>
      <c r="N4272" s="3">
        <v>4</v>
      </c>
      <c r="O4272" s="3">
        <v>335</v>
      </c>
      <c r="P4272" s="3">
        <v>5</v>
      </c>
      <c r="Q4272" s="3">
        <v>13515.578915373801</v>
      </c>
      <c r="R4272" s="3">
        <v>4</v>
      </c>
      <c r="S4272" s="3">
        <v>0</v>
      </c>
      <c r="T4272" s="3">
        <v>0</v>
      </c>
      <c r="U4272" s="3">
        <v>13227.282328977801</v>
      </c>
      <c r="V4272" s="3">
        <v>1</v>
      </c>
      <c r="W4272" s="3" t="str">
        <f>IF(Bank_data3[[#This Row],[credit_risk]]=1,"High Risk","Low Risk")</f>
        <v>High Risk</v>
      </c>
      <c r="X4272" s="3" t="str">
        <f t="shared" si="462"/>
        <v>45-54</v>
      </c>
      <c r="Y4272" s="3" t="str">
        <f t="shared" si="463"/>
        <v>Low Income</v>
      </c>
      <c r="Z4272" s="3" t="str">
        <f t="shared" si="464"/>
        <v>Poor</v>
      </c>
      <c r="AA4272" s="27">
        <f t="shared" si="465"/>
        <v>0.45110002067613314</v>
      </c>
      <c r="AB4272" s="3" t="str">
        <f t="shared" si="466"/>
        <v>Medium</v>
      </c>
      <c r="AC4272" s="3" t="str">
        <f t="shared" si="467"/>
        <v>High</v>
      </c>
      <c r="AD4272" s="3" t="str">
        <f t="shared" si="468"/>
        <v>No</v>
      </c>
    </row>
    <row r="4273" spans="1:30" ht="15" customHeight="1" x14ac:dyDescent="0.3">
      <c r="A4273" s="3" t="s">
        <v>4294</v>
      </c>
      <c r="B4273" s="3">
        <v>63</v>
      </c>
      <c r="C4273" s="3" t="s">
        <v>31</v>
      </c>
      <c r="D4273" s="3" t="s">
        <v>24</v>
      </c>
      <c r="E4273" s="3">
        <v>31295.369653512498</v>
      </c>
      <c r="F4273" s="3">
        <v>178</v>
      </c>
      <c r="G4273" s="3">
        <v>2422.29676391166</v>
      </c>
      <c r="H4273" s="3">
        <v>5</v>
      </c>
      <c r="I4273" s="3">
        <v>647.02672965723502</v>
      </c>
      <c r="J4273" s="3">
        <v>25</v>
      </c>
      <c r="K4273" s="3">
        <v>296.74768808139601</v>
      </c>
      <c r="L4273" s="3">
        <v>71</v>
      </c>
      <c r="M4273" s="3">
        <v>7</v>
      </c>
      <c r="N4273" s="3">
        <v>9</v>
      </c>
      <c r="O4273" s="3">
        <v>467</v>
      </c>
      <c r="P4273" s="3">
        <v>0</v>
      </c>
      <c r="Q4273" s="3">
        <v>19252.8031235944</v>
      </c>
      <c r="R4273" s="3">
        <v>4</v>
      </c>
      <c r="S4273" s="3">
        <v>0</v>
      </c>
      <c r="T4273" s="3">
        <v>0</v>
      </c>
      <c r="U4273" s="3">
        <v>5684.1017675037001</v>
      </c>
      <c r="V4273" s="3">
        <v>1</v>
      </c>
      <c r="W4273" s="3" t="str">
        <f>IF(Bank_data3[[#This Row],[credit_risk]]=1,"High Risk","Low Risk")</f>
        <v>High Risk</v>
      </c>
      <c r="X4273" s="3" t="str">
        <f t="shared" si="462"/>
        <v>55+</v>
      </c>
      <c r="Y4273" s="3" t="str">
        <f t="shared" si="463"/>
        <v>Low Income</v>
      </c>
      <c r="Z4273" s="3" t="str">
        <f t="shared" si="464"/>
        <v>Poor</v>
      </c>
      <c r="AA4273" s="27">
        <f t="shared" si="465"/>
        <v>0.61519653983168476</v>
      </c>
      <c r="AB4273" s="3" t="str">
        <f t="shared" si="466"/>
        <v>Medium</v>
      </c>
      <c r="AC4273" s="3" t="str">
        <f t="shared" si="467"/>
        <v>High</v>
      </c>
      <c r="AD4273" s="3" t="str">
        <f t="shared" si="468"/>
        <v>No</v>
      </c>
    </row>
    <row r="4274" spans="1:30" ht="15" customHeight="1" x14ac:dyDescent="0.3">
      <c r="A4274" s="3" t="s">
        <v>4295</v>
      </c>
      <c r="B4274" s="3">
        <v>26</v>
      </c>
      <c r="C4274" s="3" t="s">
        <v>28</v>
      </c>
      <c r="D4274" s="3" t="s">
        <v>33</v>
      </c>
      <c r="E4274" s="3">
        <v>62272.097273023297</v>
      </c>
      <c r="F4274" s="3">
        <v>140</v>
      </c>
      <c r="G4274" s="3">
        <v>1723.2443579686501</v>
      </c>
      <c r="H4274" s="3">
        <v>10</v>
      </c>
      <c r="I4274" s="3">
        <v>1228.37207056592</v>
      </c>
      <c r="J4274" s="3">
        <v>48</v>
      </c>
      <c r="K4274" s="3">
        <v>373.73723777590499</v>
      </c>
      <c r="L4274" s="3">
        <v>47</v>
      </c>
      <c r="M4274" s="3">
        <v>1</v>
      </c>
      <c r="N4274" s="3">
        <v>7</v>
      </c>
      <c r="O4274" s="3">
        <v>505</v>
      </c>
      <c r="P4274" s="3">
        <v>4</v>
      </c>
      <c r="Q4274" s="3">
        <v>11412.216620248701</v>
      </c>
      <c r="R4274" s="3">
        <v>0</v>
      </c>
      <c r="S4274" s="3">
        <v>0</v>
      </c>
      <c r="T4274" s="3">
        <v>0</v>
      </c>
      <c r="U4274" s="3">
        <v>5595.3375213255604</v>
      </c>
      <c r="V4274" s="3">
        <v>1</v>
      </c>
      <c r="W4274" s="3" t="str">
        <f>IF(Bank_data3[[#This Row],[credit_risk]]=1,"High Risk","Low Risk")</f>
        <v>High Risk</v>
      </c>
      <c r="X4274" s="3" t="str">
        <f t="shared" si="462"/>
        <v>25-34</v>
      </c>
      <c r="Y4274" s="3" t="str">
        <f t="shared" si="463"/>
        <v>Middle Income</v>
      </c>
      <c r="Z4274" s="3" t="str">
        <f t="shared" si="464"/>
        <v>Poor</v>
      </c>
      <c r="AA4274" s="27">
        <f t="shared" si="465"/>
        <v>0.18326372677338026</v>
      </c>
      <c r="AB4274" s="3" t="str">
        <f t="shared" si="466"/>
        <v>Medium</v>
      </c>
      <c r="AC4274" s="3" t="str">
        <f t="shared" si="467"/>
        <v>High</v>
      </c>
      <c r="AD4274" s="3" t="str">
        <f t="shared" si="468"/>
        <v>No</v>
      </c>
    </row>
    <row r="4275" spans="1:30" ht="15" customHeight="1" x14ac:dyDescent="0.3">
      <c r="A4275" s="3" t="s">
        <v>4296</v>
      </c>
      <c r="B4275" s="3">
        <v>61</v>
      </c>
      <c r="C4275" s="3" t="s">
        <v>23</v>
      </c>
      <c r="D4275" s="3" t="s">
        <v>26</v>
      </c>
      <c r="E4275" s="3">
        <v>56066.876435205399</v>
      </c>
      <c r="F4275" s="3">
        <v>83</v>
      </c>
      <c r="G4275" s="3">
        <v>1565.1056441809901</v>
      </c>
      <c r="H4275" s="3">
        <v>11</v>
      </c>
      <c r="I4275" s="3">
        <v>1693.14403310033</v>
      </c>
      <c r="J4275" s="3">
        <v>23</v>
      </c>
      <c r="K4275" s="3">
        <v>313.26402996665598</v>
      </c>
      <c r="L4275" s="3">
        <v>78</v>
      </c>
      <c r="M4275" s="3">
        <v>1</v>
      </c>
      <c r="N4275" s="3">
        <v>2</v>
      </c>
      <c r="O4275" s="3">
        <v>774</v>
      </c>
      <c r="P4275" s="3">
        <v>5</v>
      </c>
      <c r="Q4275" s="3">
        <v>9353.0721622976798</v>
      </c>
      <c r="R4275" s="3">
        <v>2</v>
      </c>
      <c r="S4275" s="3">
        <v>0</v>
      </c>
      <c r="T4275" s="3">
        <v>0</v>
      </c>
      <c r="U4275" s="3">
        <v>8089.3601366087596</v>
      </c>
      <c r="V4275" s="3">
        <v>0</v>
      </c>
      <c r="W4275" s="3" t="str">
        <f>IF(Bank_data3[[#This Row],[credit_risk]]=1,"High Risk","Low Risk")</f>
        <v>Low Risk</v>
      </c>
      <c r="X4275" s="3" t="str">
        <f t="shared" si="462"/>
        <v>55+</v>
      </c>
      <c r="Y4275" s="3" t="str">
        <f t="shared" si="463"/>
        <v>Middle Income</v>
      </c>
      <c r="Z4275" s="3" t="str">
        <f t="shared" si="464"/>
        <v>Very Good</v>
      </c>
      <c r="AA4275" s="27">
        <f t="shared" si="465"/>
        <v>0.16681992572043336</v>
      </c>
      <c r="AB4275" s="3" t="str">
        <f t="shared" si="466"/>
        <v>Medium</v>
      </c>
      <c r="AC4275" s="3" t="str">
        <f t="shared" si="467"/>
        <v>High</v>
      </c>
      <c r="AD4275" s="3" t="str">
        <f t="shared" si="468"/>
        <v>No</v>
      </c>
    </row>
    <row r="4276" spans="1:30" ht="15" customHeight="1" x14ac:dyDescent="0.3">
      <c r="A4276" s="3" t="s">
        <v>4297</v>
      </c>
      <c r="B4276" s="3">
        <v>45</v>
      </c>
      <c r="C4276" s="3" t="s">
        <v>23</v>
      </c>
      <c r="D4276" s="3" t="s">
        <v>26</v>
      </c>
      <c r="E4276" s="3">
        <v>52920.043040806901</v>
      </c>
      <c r="F4276" s="3">
        <v>32</v>
      </c>
      <c r="G4276" s="3">
        <v>1986.7116817347401</v>
      </c>
      <c r="H4276" s="3">
        <v>8</v>
      </c>
      <c r="I4276" s="3">
        <v>662.58554377045198</v>
      </c>
      <c r="J4276" s="3">
        <v>9</v>
      </c>
      <c r="K4276" s="3">
        <v>592.45405090786096</v>
      </c>
      <c r="L4276" s="3">
        <v>44</v>
      </c>
      <c r="M4276" s="3">
        <v>5</v>
      </c>
      <c r="N4276" s="3">
        <v>2</v>
      </c>
      <c r="O4276" s="3">
        <v>895</v>
      </c>
      <c r="P4276" s="3">
        <v>2</v>
      </c>
      <c r="Q4276" s="3">
        <v>14267.4150082219</v>
      </c>
      <c r="R4276" s="3">
        <v>5</v>
      </c>
      <c r="S4276" s="3">
        <v>1</v>
      </c>
      <c r="T4276" s="3">
        <v>0</v>
      </c>
      <c r="U4276" s="3">
        <v>12837.723121991399</v>
      </c>
      <c r="V4276" s="3">
        <v>1</v>
      </c>
      <c r="W4276" s="3" t="str">
        <f>IF(Bank_data3[[#This Row],[credit_risk]]=1,"High Risk","Low Risk")</f>
        <v>High Risk</v>
      </c>
      <c r="X4276" s="3" t="str">
        <f t="shared" si="462"/>
        <v>45-54</v>
      </c>
      <c r="Y4276" s="3" t="str">
        <f t="shared" si="463"/>
        <v>Middle Income</v>
      </c>
      <c r="Z4276" s="3" t="str">
        <f t="shared" si="464"/>
        <v>Excellent</v>
      </c>
      <c r="AA4276" s="27">
        <f t="shared" si="465"/>
        <v>0.26960323893199079</v>
      </c>
      <c r="AB4276" s="3" t="str">
        <f t="shared" si="466"/>
        <v>Medium</v>
      </c>
      <c r="AC4276" s="3" t="str">
        <f t="shared" si="467"/>
        <v>High</v>
      </c>
      <c r="AD4276" s="3" t="str">
        <f t="shared" si="468"/>
        <v>No</v>
      </c>
    </row>
    <row r="4277" spans="1:30" ht="15" customHeight="1" x14ac:dyDescent="0.3">
      <c r="A4277" s="3" t="s">
        <v>4298</v>
      </c>
      <c r="B4277" s="3">
        <v>44</v>
      </c>
      <c r="C4277" s="3" t="s">
        <v>23</v>
      </c>
      <c r="D4277" s="3" t="s">
        <v>24</v>
      </c>
      <c r="E4277" s="3">
        <v>86156.042148305001</v>
      </c>
      <c r="F4277" s="3">
        <v>165</v>
      </c>
      <c r="G4277" s="3">
        <v>1886.8053813450499</v>
      </c>
      <c r="H4277" s="3">
        <v>7</v>
      </c>
      <c r="I4277" s="3">
        <v>967.97648377963105</v>
      </c>
      <c r="J4277" s="3">
        <v>37</v>
      </c>
      <c r="K4277" s="3">
        <v>484.025775363967</v>
      </c>
      <c r="L4277" s="3">
        <v>11</v>
      </c>
      <c r="M4277" s="3">
        <v>19</v>
      </c>
      <c r="N4277" s="3">
        <v>3</v>
      </c>
      <c r="O4277" s="3">
        <v>374</v>
      </c>
      <c r="P4277" s="3">
        <v>1</v>
      </c>
      <c r="Q4277" s="3">
        <v>682.20296627070297</v>
      </c>
      <c r="R4277" s="3">
        <v>7</v>
      </c>
      <c r="S4277" s="3">
        <v>0</v>
      </c>
      <c r="T4277" s="3">
        <v>0</v>
      </c>
      <c r="U4277" s="3">
        <v>1628.4058969254399</v>
      </c>
      <c r="V4277" s="3">
        <v>1</v>
      </c>
      <c r="W4277" s="3" t="str">
        <f>IF(Bank_data3[[#This Row],[credit_risk]]=1,"High Risk","Low Risk")</f>
        <v>High Risk</v>
      </c>
      <c r="X4277" s="3" t="str">
        <f t="shared" si="462"/>
        <v>35-44</v>
      </c>
      <c r="Y4277" s="3" t="str">
        <f t="shared" si="463"/>
        <v>Middle Income</v>
      </c>
      <c r="Z4277" s="3" t="str">
        <f t="shared" si="464"/>
        <v>Poor</v>
      </c>
      <c r="AA4277" s="27">
        <f t="shared" si="465"/>
        <v>7.9182254576688951E-3</v>
      </c>
      <c r="AB4277" s="3" t="str">
        <f t="shared" si="466"/>
        <v>Medium</v>
      </c>
      <c r="AC4277" s="3" t="str">
        <f t="shared" si="467"/>
        <v>Medium</v>
      </c>
      <c r="AD4277" s="3" t="str">
        <f t="shared" si="468"/>
        <v>No</v>
      </c>
    </row>
    <row r="4278" spans="1:30" ht="15" customHeight="1" x14ac:dyDescent="0.3">
      <c r="A4278" s="3" t="s">
        <v>4299</v>
      </c>
      <c r="B4278" s="3">
        <v>29</v>
      </c>
      <c r="C4278" s="3" t="s">
        <v>23</v>
      </c>
      <c r="D4278" s="3" t="s">
        <v>33</v>
      </c>
      <c r="E4278" s="3">
        <v>71154.040200221003</v>
      </c>
      <c r="F4278" s="3">
        <v>116</v>
      </c>
      <c r="G4278" s="3">
        <v>617.89145513785297</v>
      </c>
      <c r="H4278" s="3">
        <v>9</v>
      </c>
      <c r="I4278" s="3">
        <v>939.44378845253902</v>
      </c>
      <c r="J4278" s="3">
        <v>48</v>
      </c>
      <c r="K4278" s="3">
        <v>787.83602289749695</v>
      </c>
      <c r="L4278" s="3">
        <v>69</v>
      </c>
      <c r="M4278" s="3">
        <v>6</v>
      </c>
      <c r="N4278" s="3">
        <v>8</v>
      </c>
      <c r="O4278" s="3">
        <v>389</v>
      </c>
      <c r="P4278" s="3">
        <v>2</v>
      </c>
      <c r="Q4278" s="3">
        <v>9841.5613155073497</v>
      </c>
      <c r="R4278" s="3">
        <v>7</v>
      </c>
      <c r="S4278" s="3">
        <v>0</v>
      </c>
      <c r="T4278" s="3">
        <v>0</v>
      </c>
      <c r="U4278" s="3">
        <v>10726.1428626451</v>
      </c>
      <c r="V4278" s="3">
        <v>1</v>
      </c>
      <c r="W4278" s="3" t="str">
        <f>IF(Bank_data3[[#This Row],[credit_risk]]=1,"High Risk","Low Risk")</f>
        <v>High Risk</v>
      </c>
      <c r="X4278" s="3" t="str">
        <f t="shared" si="462"/>
        <v>25-34</v>
      </c>
      <c r="Y4278" s="3" t="str">
        <f t="shared" si="463"/>
        <v>Middle Income</v>
      </c>
      <c r="Z4278" s="3" t="str">
        <f t="shared" si="464"/>
        <v>Poor</v>
      </c>
      <c r="AA4278" s="27">
        <f t="shared" si="465"/>
        <v>0.13831345750450841</v>
      </c>
      <c r="AB4278" s="3" t="str">
        <f t="shared" si="466"/>
        <v>Low</v>
      </c>
      <c r="AC4278" s="3" t="str">
        <f t="shared" si="467"/>
        <v>High</v>
      </c>
      <c r="AD4278" s="3" t="str">
        <f t="shared" si="468"/>
        <v>No</v>
      </c>
    </row>
    <row r="4279" spans="1:30" ht="15" customHeight="1" x14ac:dyDescent="0.3">
      <c r="A4279" s="3" t="s">
        <v>4300</v>
      </c>
      <c r="B4279" s="3">
        <v>64</v>
      </c>
      <c r="C4279" s="3" t="s">
        <v>23</v>
      </c>
      <c r="D4279" s="3" t="s">
        <v>33</v>
      </c>
      <c r="E4279" s="3">
        <v>64432.747223618899</v>
      </c>
      <c r="F4279" s="3">
        <v>21</v>
      </c>
      <c r="G4279" s="3">
        <v>1666.2507127086201</v>
      </c>
      <c r="H4279" s="3">
        <v>4</v>
      </c>
      <c r="I4279" s="3">
        <v>848.54339919097401</v>
      </c>
      <c r="J4279" s="3">
        <v>7</v>
      </c>
      <c r="K4279" s="3">
        <v>561.77439191067697</v>
      </c>
      <c r="L4279" s="3">
        <v>20</v>
      </c>
      <c r="M4279" s="3">
        <v>3</v>
      </c>
      <c r="N4279" s="3">
        <v>4</v>
      </c>
      <c r="O4279" s="3">
        <v>624</v>
      </c>
      <c r="P4279" s="3">
        <v>3</v>
      </c>
      <c r="Q4279" s="3">
        <v>17684.591672727998</v>
      </c>
      <c r="R4279" s="3">
        <v>7</v>
      </c>
      <c r="S4279" s="3">
        <v>0</v>
      </c>
      <c r="T4279" s="3">
        <v>0</v>
      </c>
      <c r="U4279" s="3">
        <v>8866.6679539107899</v>
      </c>
      <c r="V4279" s="3">
        <v>1</v>
      </c>
      <c r="W4279" s="3" t="str">
        <f>IF(Bank_data3[[#This Row],[credit_risk]]=1,"High Risk","Low Risk")</f>
        <v>High Risk</v>
      </c>
      <c r="X4279" s="3" t="str">
        <f t="shared" si="462"/>
        <v>55+</v>
      </c>
      <c r="Y4279" s="3" t="str">
        <f t="shared" si="463"/>
        <v>Middle Income</v>
      </c>
      <c r="Z4279" s="3" t="str">
        <f t="shared" si="464"/>
        <v>Fair</v>
      </c>
      <c r="AA4279" s="27">
        <f t="shared" si="465"/>
        <v>0.27446589560045043</v>
      </c>
      <c r="AB4279" s="3" t="str">
        <f t="shared" si="466"/>
        <v>Medium</v>
      </c>
      <c r="AC4279" s="3" t="str">
        <f t="shared" si="467"/>
        <v>Medium</v>
      </c>
      <c r="AD4279" s="3" t="str">
        <f t="shared" si="468"/>
        <v>No</v>
      </c>
    </row>
    <row r="4280" spans="1:30" ht="15" customHeight="1" x14ac:dyDescent="0.3">
      <c r="A4280" s="3" t="s">
        <v>4301</v>
      </c>
      <c r="B4280" s="3">
        <v>38</v>
      </c>
      <c r="C4280" s="3" t="s">
        <v>28</v>
      </c>
      <c r="D4280" s="3" t="s">
        <v>26</v>
      </c>
      <c r="E4280" s="3">
        <v>23085.210919974401</v>
      </c>
      <c r="F4280" s="3">
        <v>112</v>
      </c>
      <c r="G4280" s="3">
        <v>978.65504600738302</v>
      </c>
      <c r="H4280" s="3">
        <v>3</v>
      </c>
      <c r="I4280" s="3">
        <v>1028.63783086945</v>
      </c>
      <c r="J4280" s="3">
        <v>1</v>
      </c>
      <c r="K4280" s="3">
        <v>678.06719059357795</v>
      </c>
      <c r="L4280" s="3">
        <v>74</v>
      </c>
      <c r="M4280" s="3">
        <v>7</v>
      </c>
      <c r="N4280" s="3">
        <v>5</v>
      </c>
      <c r="O4280" s="3">
        <v>571</v>
      </c>
      <c r="P4280" s="3">
        <v>2</v>
      </c>
      <c r="Q4280" s="3">
        <v>0</v>
      </c>
      <c r="R4280" s="3">
        <v>5</v>
      </c>
      <c r="S4280" s="3">
        <v>0</v>
      </c>
      <c r="T4280" s="3">
        <v>0</v>
      </c>
      <c r="U4280" s="3">
        <v>11964.1934686924</v>
      </c>
      <c r="V4280" s="3">
        <v>1</v>
      </c>
      <c r="W4280" s="3" t="str">
        <f>IF(Bank_data3[[#This Row],[credit_risk]]=1,"High Risk","Low Risk")</f>
        <v>High Risk</v>
      </c>
      <c r="X4280" s="3" t="str">
        <f t="shared" si="462"/>
        <v>35-44</v>
      </c>
      <c r="Y4280" s="3" t="str">
        <f t="shared" si="463"/>
        <v>Low Income</v>
      </c>
      <c r="Z4280" s="3" t="str">
        <f t="shared" si="464"/>
        <v>Poor</v>
      </c>
      <c r="AA4280" s="27">
        <f t="shared" si="465"/>
        <v>0</v>
      </c>
      <c r="AB4280" s="3" t="str">
        <f t="shared" si="466"/>
        <v>Low</v>
      </c>
      <c r="AC4280" s="3" t="str">
        <f t="shared" si="467"/>
        <v>High</v>
      </c>
      <c r="AD4280" s="3" t="str">
        <f t="shared" si="468"/>
        <v>No</v>
      </c>
    </row>
    <row r="4281" spans="1:30" ht="15" customHeight="1" x14ac:dyDescent="0.3">
      <c r="A4281" s="3" t="s">
        <v>4302</v>
      </c>
      <c r="B4281" s="3">
        <v>30</v>
      </c>
      <c r="C4281" s="3" t="s">
        <v>23</v>
      </c>
      <c r="D4281" s="3" t="s">
        <v>33</v>
      </c>
      <c r="E4281" s="3">
        <v>51071.718852157901</v>
      </c>
      <c r="F4281" s="3">
        <v>183</v>
      </c>
      <c r="G4281" s="3">
        <v>1076.2449313720299</v>
      </c>
      <c r="H4281" s="3">
        <v>5</v>
      </c>
      <c r="I4281" s="3">
        <v>967.58741614293899</v>
      </c>
      <c r="J4281" s="3">
        <v>43</v>
      </c>
      <c r="K4281" s="3">
        <v>432.84978534922499</v>
      </c>
      <c r="L4281" s="3">
        <v>35</v>
      </c>
      <c r="M4281" s="3">
        <v>17</v>
      </c>
      <c r="N4281" s="3">
        <v>3</v>
      </c>
      <c r="O4281" s="3">
        <v>374</v>
      </c>
      <c r="P4281" s="3">
        <v>5</v>
      </c>
      <c r="Q4281" s="3">
        <v>5076.4592172275698</v>
      </c>
      <c r="R4281" s="3">
        <v>7</v>
      </c>
      <c r="S4281" s="3">
        <v>0</v>
      </c>
      <c r="T4281" s="3">
        <v>0</v>
      </c>
      <c r="U4281" s="3">
        <v>10761.4447403179</v>
      </c>
      <c r="V4281" s="3">
        <v>1</v>
      </c>
      <c r="W4281" s="3" t="str">
        <f>IF(Bank_data3[[#This Row],[credit_risk]]=1,"High Risk","Low Risk")</f>
        <v>High Risk</v>
      </c>
      <c r="X4281" s="3" t="str">
        <f t="shared" si="462"/>
        <v>25-34</v>
      </c>
      <c r="Y4281" s="3" t="str">
        <f t="shared" si="463"/>
        <v>Middle Income</v>
      </c>
      <c r="Z4281" s="3" t="str">
        <f t="shared" si="464"/>
        <v>Poor</v>
      </c>
      <c r="AA4281" s="27">
        <f t="shared" si="465"/>
        <v>9.9398636492397538E-2</v>
      </c>
      <c r="AB4281" s="3" t="str">
        <f t="shared" si="466"/>
        <v>Medium</v>
      </c>
      <c r="AC4281" s="3" t="str">
        <f t="shared" si="467"/>
        <v>High</v>
      </c>
      <c r="AD4281" s="3" t="str">
        <f t="shared" si="468"/>
        <v>No</v>
      </c>
    </row>
    <row r="4282" spans="1:30" ht="15" customHeight="1" x14ac:dyDescent="0.3">
      <c r="A4282" s="3" t="s">
        <v>4303</v>
      </c>
      <c r="B4282" s="3">
        <v>32</v>
      </c>
      <c r="C4282" s="3" t="s">
        <v>28</v>
      </c>
      <c r="D4282" s="3" t="s">
        <v>24</v>
      </c>
      <c r="E4282" s="3">
        <v>55376.539921782802</v>
      </c>
      <c r="F4282" s="3">
        <v>36</v>
      </c>
      <c r="G4282" s="3">
        <v>2391.6417562553802</v>
      </c>
      <c r="H4282" s="3">
        <v>10</v>
      </c>
      <c r="I4282" s="3">
        <v>635.13125036528697</v>
      </c>
      <c r="J4282" s="3">
        <v>34</v>
      </c>
      <c r="K4282" s="3">
        <v>48.495961023241897</v>
      </c>
      <c r="L4282" s="3">
        <v>22</v>
      </c>
      <c r="M4282" s="3">
        <v>9</v>
      </c>
      <c r="N4282" s="3">
        <v>8</v>
      </c>
      <c r="O4282" s="3">
        <v>436</v>
      </c>
      <c r="P4282" s="3">
        <v>2</v>
      </c>
      <c r="Q4282" s="3">
        <v>11987.2619756446</v>
      </c>
      <c r="R4282" s="3">
        <v>5</v>
      </c>
      <c r="S4282" s="3">
        <v>0</v>
      </c>
      <c r="T4282" s="3">
        <v>0</v>
      </c>
      <c r="U4282" s="3">
        <v>16547.874961822399</v>
      </c>
      <c r="V4282" s="3">
        <v>1</v>
      </c>
      <c r="W4282" s="3" t="str">
        <f>IF(Bank_data3[[#This Row],[credit_risk]]=1,"High Risk","Low Risk")</f>
        <v>High Risk</v>
      </c>
      <c r="X4282" s="3" t="str">
        <f t="shared" si="462"/>
        <v>25-34</v>
      </c>
      <c r="Y4282" s="3" t="str">
        <f t="shared" si="463"/>
        <v>Middle Income</v>
      </c>
      <c r="Z4282" s="3" t="str">
        <f t="shared" si="464"/>
        <v>Poor</v>
      </c>
      <c r="AA4282" s="27">
        <f t="shared" si="465"/>
        <v>0.21646823713753405</v>
      </c>
      <c r="AB4282" s="3" t="str">
        <f t="shared" si="466"/>
        <v>Medium</v>
      </c>
      <c r="AC4282" s="3" t="str">
        <f t="shared" si="467"/>
        <v>Medium</v>
      </c>
      <c r="AD4282" s="3" t="str">
        <f t="shared" si="468"/>
        <v>No</v>
      </c>
    </row>
    <row r="4283" spans="1:30" ht="15" customHeight="1" x14ac:dyDescent="0.3">
      <c r="A4283" s="3" t="s">
        <v>4304</v>
      </c>
      <c r="B4283" s="3">
        <v>27</v>
      </c>
      <c r="C4283" s="3" t="s">
        <v>23</v>
      </c>
      <c r="D4283" s="3" t="s">
        <v>24</v>
      </c>
      <c r="E4283" s="3">
        <v>42525.909873305201</v>
      </c>
      <c r="F4283" s="3">
        <v>34</v>
      </c>
      <c r="G4283" s="3">
        <v>1662.9990225223701</v>
      </c>
      <c r="H4283" s="3">
        <v>11</v>
      </c>
      <c r="I4283" s="3">
        <v>1260.79102041794</v>
      </c>
      <c r="J4283" s="3">
        <v>20</v>
      </c>
      <c r="K4283" s="3">
        <v>836.63205754278795</v>
      </c>
      <c r="L4283" s="3">
        <v>54</v>
      </c>
      <c r="M4283" s="3">
        <v>19</v>
      </c>
      <c r="N4283" s="3">
        <v>3</v>
      </c>
      <c r="O4283" s="3">
        <v>560</v>
      </c>
      <c r="P4283" s="3">
        <v>2</v>
      </c>
      <c r="Q4283" s="3">
        <v>5637.1861119560799</v>
      </c>
      <c r="R4283" s="3">
        <v>5</v>
      </c>
      <c r="S4283" s="3">
        <v>0</v>
      </c>
      <c r="T4283" s="3">
        <v>0</v>
      </c>
      <c r="U4283" s="3">
        <v>5393.3895774966404</v>
      </c>
      <c r="V4283" s="3">
        <v>1</v>
      </c>
      <c r="W4283" s="3" t="str">
        <f>IF(Bank_data3[[#This Row],[credit_risk]]=1,"High Risk","Low Risk")</f>
        <v>High Risk</v>
      </c>
      <c r="X4283" s="3" t="str">
        <f t="shared" si="462"/>
        <v>25-34</v>
      </c>
      <c r="Y4283" s="3" t="str">
        <f t="shared" si="463"/>
        <v>Low Income</v>
      </c>
      <c r="Z4283" s="3" t="str">
        <f t="shared" si="464"/>
        <v>Poor</v>
      </c>
      <c r="AA4283" s="27">
        <f t="shared" si="465"/>
        <v>0.13255885949884666</v>
      </c>
      <c r="AB4283" s="3" t="str">
        <f t="shared" si="466"/>
        <v>Medium</v>
      </c>
      <c r="AC4283" s="3" t="str">
        <f t="shared" si="467"/>
        <v>High</v>
      </c>
      <c r="AD4283" s="3" t="str">
        <f t="shared" si="468"/>
        <v>No</v>
      </c>
    </row>
    <row r="4284" spans="1:30" ht="15" customHeight="1" x14ac:dyDescent="0.3">
      <c r="A4284" s="3" t="s">
        <v>4305</v>
      </c>
      <c r="B4284" s="3">
        <v>59</v>
      </c>
      <c r="C4284" s="3" t="s">
        <v>31</v>
      </c>
      <c r="D4284" s="3" t="s">
        <v>33</v>
      </c>
      <c r="E4284" s="3">
        <v>80714.836054083396</v>
      </c>
      <c r="F4284" s="3">
        <v>78</v>
      </c>
      <c r="G4284" s="3">
        <v>1136.38387629264</v>
      </c>
      <c r="H4284" s="3">
        <v>4</v>
      </c>
      <c r="I4284" s="3">
        <v>870.58318662037198</v>
      </c>
      <c r="J4284" s="3">
        <v>26</v>
      </c>
      <c r="K4284" s="3">
        <v>531.346720855429</v>
      </c>
      <c r="L4284" s="3">
        <v>26</v>
      </c>
      <c r="M4284" s="3">
        <v>10</v>
      </c>
      <c r="N4284" s="3">
        <v>2</v>
      </c>
      <c r="O4284" s="3">
        <v>511</v>
      </c>
      <c r="P4284" s="3">
        <v>1</v>
      </c>
      <c r="Q4284" s="3">
        <v>9944.6568403322199</v>
      </c>
      <c r="R4284" s="3">
        <v>1</v>
      </c>
      <c r="S4284" s="3">
        <v>0</v>
      </c>
      <c r="T4284" s="3">
        <v>0</v>
      </c>
      <c r="U4284" s="3">
        <v>4035.7488584985099</v>
      </c>
      <c r="V4284" s="3">
        <v>1</v>
      </c>
      <c r="W4284" s="3" t="str">
        <f>IF(Bank_data3[[#This Row],[credit_risk]]=1,"High Risk","Low Risk")</f>
        <v>High Risk</v>
      </c>
      <c r="X4284" s="3" t="str">
        <f t="shared" si="462"/>
        <v>55+</v>
      </c>
      <c r="Y4284" s="3" t="str">
        <f t="shared" si="463"/>
        <v>Middle Income</v>
      </c>
      <c r="Z4284" s="3" t="str">
        <f t="shared" si="464"/>
        <v>Poor</v>
      </c>
      <c r="AA4284" s="27">
        <f t="shared" si="465"/>
        <v>0.12320729777198272</v>
      </c>
      <c r="AB4284" s="3" t="str">
        <f t="shared" si="466"/>
        <v>Medium</v>
      </c>
      <c r="AC4284" s="3" t="str">
        <f t="shared" si="467"/>
        <v>Medium</v>
      </c>
      <c r="AD4284" s="3" t="str">
        <f t="shared" si="468"/>
        <v>No</v>
      </c>
    </row>
    <row r="4285" spans="1:30" ht="15" customHeight="1" x14ac:dyDescent="0.3">
      <c r="A4285" s="3" t="s">
        <v>4306</v>
      </c>
      <c r="B4285" s="3">
        <v>23</v>
      </c>
      <c r="C4285" s="3" t="s">
        <v>31</v>
      </c>
      <c r="D4285" s="3" t="s">
        <v>24</v>
      </c>
      <c r="E4285" s="3">
        <v>50921.670390331397</v>
      </c>
      <c r="F4285" s="3">
        <v>237</v>
      </c>
      <c r="G4285" s="3">
        <v>530.504433391867</v>
      </c>
      <c r="H4285" s="3">
        <v>5</v>
      </c>
      <c r="I4285" s="3">
        <v>665.31985305937303</v>
      </c>
      <c r="J4285" s="3">
        <v>22</v>
      </c>
      <c r="K4285" s="3">
        <v>603.28256717149895</v>
      </c>
      <c r="L4285" s="3">
        <v>19</v>
      </c>
      <c r="M4285" s="3">
        <v>6</v>
      </c>
      <c r="N4285" s="3">
        <v>1</v>
      </c>
      <c r="O4285" s="3">
        <v>854</v>
      </c>
      <c r="P4285" s="3">
        <v>2</v>
      </c>
      <c r="Q4285" s="3">
        <v>591.74865196000098</v>
      </c>
      <c r="R4285" s="3">
        <v>5</v>
      </c>
      <c r="S4285" s="3">
        <v>0</v>
      </c>
      <c r="T4285" s="3">
        <v>0</v>
      </c>
      <c r="U4285" s="3">
        <v>5045.4233936213896</v>
      </c>
      <c r="V4285" s="3">
        <v>1</v>
      </c>
      <c r="W4285" s="3" t="str">
        <f>IF(Bank_data3[[#This Row],[credit_risk]]=1,"High Risk","Low Risk")</f>
        <v>High Risk</v>
      </c>
      <c r="X4285" s="3" t="str">
        <f t="shared" si="462"/>
        <v>18-24</v>
      </c>
      <c r="Y4285" s="3" t="str">
        <f t="shared" si="463"/>
        <v>Middle Income</v>
      </c>
      <c r="Z4285" s="3" t="str">
        <f t="shared" si="464"/>
        <v>Excellent</v>
      </c>
      <c r="AA4285" s="27">
        <f t="shared" si="465"/>
        <v>1.1620762779854871E-2</v>
      </c>
      <c r="AB4285" s="3" t="str">
        <f t="shared" si="466"/>
        <v>Low</v>
      </c>
      <c r="AC4285" s="3" t="str">
        <f t="shared" si="467"/>
        <v>Medium</v>
      </c>
      <c r="AD4285" s="3" t="str">
        <f t="shared" si="468"/>
        <v>No</v>
      </c>
    </row>
    <row r="4286" spans="1:30" ht="15" customHeight="1" x14ac:dyDescent="0.3">
      <c r="A4286" s="3" t="s">
        <v>4307</v>
      </c>
      <c r="B4286" s="3">
        <v>66</v>
      </c>
      <c r="C4286" s="3" t="s">
        <v>23</v>
      </c>
      <c r="D4286" s="3" t="s">
        <v>26</v>
      </c>
      <c r="E4286" s="3">
        <v>27889.722225717702</v>
      </c>
      <c r="F4286" s="3">
        <v>128</v>
      </c>
      <c r="G4286" s="3">
        <v>879.16306992128204</v>
      </c>
      <c r="H4286" s="3">
        <v>9</v>
      </c>
      <c r="I4286" s="3">
        <v>1655.1208833465901</v>
      </c>
      <c r="J4286" s="3">
        <v>31</v>
      </c>
      <c r="K4286" s="3">
        <v>704.21270736161</v>
      </c>
      <c r="L4286" s="3">
        <v>14</v>
      </c>
      <c r="M4286" s="3">
        <v>4</v>
      </c>
      <c r="N4286" s="3">
        <v>2</v>
      </c>
      <c r="O4286" s="3">
        <v>885</v>
      </c>
      <c r="P4286" s="3">
        <v>5</v>
      </c>
      <c r="Q4286" s="3">
        <v>16647.8233458832</v>
      </c>
      <c r="R4286" s="3">
        <v>7</v>
      </c>
      <c r="S4286" s="3">
        <v>0</v>
      </c>
      <c r="T4286" s="3">
        <v>0</v>
      </c>
      <c r="U4286" s="3">
        <v>9231.6002955328695</v>
      </c>
      <c r="V4286" s="3">
        <v>1</v>
      </c>
      <c r="W4286" s="3" t="str">
        <f>IF(Bank_data3[[#This Row],[credit_risk]]=1,"High Risk","Low Risk")</f>
        <v>High Risk</v>
      </c>
      <c r="X4286" s="3" t="str">
        <f t="shared" si="462"/>
        <v>55+</v>
      </c>
      <c r="Y4286" s="3" t="str">
        <f t="shared" si="463"/>
        <v>Low Income</v>
      </c>
      <c r="Z4286" s="3" t="str">
        <f t="shared" si="464"/>
        <v>Excellent</v>
      </c>
      <c r="AA4286" s="27">
        <f t="shared" si="465"/>
        <v>0.59691606862014179</v>
      </c>
      <c r="AB4286" s="3" t="str">
        <f t="shared" si="466"/>
        <v>Low</v>
      </c>
      <c r="AC4286" s="3" t="str">
        <f t="shared" si="467"/>
        <v>Medium</v>
      </c>
      <c r="AD4286" s="3" t="str">
        <f t="shared" si="468"/>
        <v>No</v>
      </c>
    </row>
    <row r="4287" spans="1:30" ht="15" customHeight="1" x14ac:dyDescent="0.3">
      <c r="A4287" s="3" t="s">
        <v>4308</v>
      </c>
      <c r="B4287" s="3">
        <v>50</v>
      </c>
      <c r="C4287" s="3" t="s">
        <v>31</v>
      </c>
      <c r="D4287" s="3" t="s">
        <v>24</v>
      </c>
      <c r="E4287" s="3">
        <v>32047.207326516502</v>
      </c>
      <c r="F4287" s="3">
        <v>211</v>
      </c>
      <c r="G4287" s="3">
        <v>1452.44587427633</v>
      </c>
      <c r="H4287" s="3">
        <v>10</v>
      </c>
      <c r="I4287" s="3">
        <v>759.32531799553999</v>
      </c>
      <c r="J4287" s="3">
        <v>25</v>
      </c>
      <c r="K4287" s="3">
        <v>564.42407400824004</v>
      </c>
      <c r="L4287" s="3">
        <v>41</v>
      </c>
      <c r="M4287" s="3">
        <v>10</v>
      </c>
      <c r="N4287" s="3">
        <v>0</v>
      </c>
      <c r="O4287" s="3">
        <v>784</v>
      </c>
      <c r="P4287" s="3">
        <v>4</v>
      </c>
      <c r="Q4287" s="3">
        <v>19368.990797472001</v>
      </c>
      <c r="R4287" s="3">
        <v>5</v>
      </c>
      <c r="S4287" s="3">
        <v>0</v>
      </c>
      <c r="T4287" s="3">
        <v>0</v>
      </c>
      <c r="U4287" s="3">
        <v>13198.6165391391</v>
      </c>
      <c r="V4287" s="3">
        <v>1</v>
      </c>
      <c r="W4287" s="3" t="str">
        <f>IF(Bank_data3[[#This Row],[credit_risk]]=1,"High Risk","Low Risk")</f>
        <v>High Risk</v>
      </c>
      <c r="X4287" s="3" t="str">
        <f t="shared" si="462"/>
        <v>45-54</v>
      </c>
      <c r="Y4287" s="3" t="str">
        <f t="shared" si="463"/>
        <v>Low Income</v>
      </c>
      <c r="Z4287" s="3" t="str">
        <f t="shared" si="464"/>
        <v>Very Good</v>
      </c>
      <c r="AA4287" s="27">
        <f t="shared" si="465"/>
        <v>0.60438934975297243</v>
      </c>
      <c r="AB4287" s="3" t="str">
        <f t="shared" si="466"/>
        <v>Medium</v>
      </c>
      <c r="AC4287" s="3" t="str">
        <f t="shared" si="467"/>
        <v>High</v>
      </c>
      <c r="AD4287" s="3" t="str">
        <f t="shared" si="468"/>
        <v>No</v>
      </c>
    </row>
    <row r="4288" spans="1:30" ht="15" customHeight="1" x14ac:dyDescent="0.3">
      <c r="A4288" s="3" t="s">
        <v>4309</v>
      </c>
      <c r="B4288" s="3">
        <v>47</v>
      </c>
      <c r="C4288" s="3" t="s">
        <v>28</v>
      </c>
      <c r="D4288" s="3" t="s">
        <v>33</v>
      </c>
      <c r="E4288" s="3">
        <v>91082.162088078199</v>
      </c>
      <c r="F4288" s="3">
        <v>136</v>
      </c>
      <c r="G4288" s="3">
        <v>2848.6873850695501</v>
      </c>
      <c r="H4288" s="3">
        <v>2</v>
      </c>
      <c r="I4288" s="3">
        <v>889.23034449831198</v>
      </c>
      <c r="J4288" s="3">
        <v>6</v>
      </c>
      <c r="K4288" s="3">
        <v>35.901681646734197</v>
      </c>
      <c r="L4288" s="3">
        <v>3</v>
      </c>
      <c r="M4288" s="3">
        <v>17</v>
      </c>
      <c r="N4288" s="3">
        <v>7</v>
      </c>
      <c r="O4288" s="3">
        <v>843</v>
      </c>
      <c r="P4288" s="3">
        <v>1</v>
      </c>
      <c r="Q4288" s="3">
        <v>3696.10843599297</v>
      </c>
      <c r="R4288" s="3">
        <v>2</v>
      </c>
      <c r="S4288" s="3">
        <v>0</v>
      </c>
      <c r="T4288" s="3">
        <v>0</v>
      </c>
      <c r="U4288" s="3">
        <v>14431.0708673107</v>
      </c>
      <c r="V4288" s="3">
        <v>0</v>
      </c>
      <c r="W4288" s="3" t="str">
        <f>IF(Bank_data3[[#This Row],[credit_risk]]=1,"High Risk","Low Risk")</f>
        <v>Low Risk</v>
      </c>
      <c r="X4288" s="3" t="str">
        <f t="shared" si="462"/>
        <v>45-54</v>
      </c>
      <c r="Y4288" s="3" t="str">
        <f t="shared" si="463"/>
        <v>Middle Income</v>
      </c>
      <c r="Z4288" s="3" t="str">
        <f t="shared" si="464"/>
        <v>Excellent</v>
      </c>
      <c r="AA4288" s="27">
        <f t="shared" si="465"/>
        <v>4.0579937402218914E-2</v>
      </c>
      <c r="AB4288" s="3" t="str">
        <f t="shared" si="466"/>
        <v>Medium</v>
      </c>
      <c r="AC4288" s="3" t="str">
        <f t="shared" si="467"/>
        <v>Low</v>
      </c>
      <c r="AD4288" s="3" t="str">
        <f t="shared" si="468"/>
        <v>No</v>
      </c>
    </row>
    <row r="4289" spans="1:30" ht="15" customHeight="1" x14ac:dyDescent="0.3">
      <c r="A4289" s="3" t="s">
        <v>4310</v>
      </c>
      <c r="B4289" s="3">
        <v>30</v>
      </c>
      <c r="C4289" s="3" t="s">
        <v>23</v>
      </c>
      <c r="D4289" s="3" t="s">
        <v>26</v>
      </c>
      <c r="E4289" s="3">
        <v>42437.786409105902</v>
      </c>
      <c r="F4289" s="3">
        <v>143</v>
      </c>
      <c r="G4289" s="3">
        <v>660.73906016969704</v>
      </c>
      <c r="H4289" s="3">
        <v>6</v>
      </c>
      <c r="I4289" s="3">
        <v>861.40412060311803</v>
      </c>
      <c r="J4289" s="3">
        <v>32</v>
      </c>
      <c r="K4289" s="3">
        <v>412.052766824039</v>
      </c>
      <c r="L4289" s="3">
        <v>28</v>
      </c>
      <c r="M4289" s="3">
        <v>15</v>
      </c>
      <c r="N4289" s="3">
        <v>0</v>
      </c>
      <c r="O4289" s="3">
        <v>515</v>
      </c>
      <c r="P4289" s="3">
        <v>0</v>
      </c>
      <c r="Q4289" s="3">
        <v>14088.160389668899</v>
      </c>
      <c r="R4289" s="3">
        <v>0</v>
      </c>
      <c r="S4289" s="3">
        <v>0</v>
      </c>
      <c r="T4289" s="3">
        <v>0</v>
      </c>
      <c r="U4289" s="3">
        <v>5318.2518993937501</v>
      </c>
      <c r="V4289" s="3">
        <v>1</v>
      </c>
      <c r="W4289" s="3" t="str">
        <f>IF(Bank_data3[[#This Row],[credit_risk]]=1,"High Risk","Low Risk")</f>
        <v>High Risk</v>
      </c>
      <c r="X4289" s="3" t="str">
        <f t="shared" si="462"/>
        <v>25-34</v>
      </c>
      <c r="Y4289" s="3" t="str">
        <f t="shared" si="463"/>
        <v>Low Income</v>
      </c>
      <c r="Z4289" s="3" t="str">
        <f t="shared" si="464"/>
        <v>Poor</v>
      </c>
      <c r="AA4289" s="27">
        <f t="shared" si="465"/>
        <v>0.33197208388432803</v>
      </c>
      <c r="AB4289" s="3" t="str">
        <f t="shared" si="466"/>
        <v>Low</v>
      </c>
      <c r="AC4289" s="3" t="str">
        <f t="shared" si="467"/>
        <v>Medium</v>
      </c>
      <c r="AD4289" s="3" t="str">
        <f t="shared" si="468"/>
        <v>No</v>
      </c>
    </row>
    <row r="4290" spans="1:30" ht="15" customHeight="1" x14ac:dyDescent="0.3">
      <c r="A4290" s="3" t="s">
        <v>4311</v>
      </c>
      <c r="B4290" s="3">
        <v>62</v>
      </c>
      <c r="C4290" s="3" t="s">
        <v>28</v>
      </c>
      <c r="D4290" s="3" t="s">
        <v>24</v>
      </c>
      <c r="E4290" s="3">
        <v>12586.479022388799</v>
      </c>
      <c r="F4290" s="3">
        <v>233</v>
      </c>
      <c r="G4290" s="3">
        <v>1735.8114335803</v>
      </c>
      <c r="H4290" s="3">
        <v>7</v>
      </c>
      <c r="I4290" s="3">
        <v>754.536886167077</v>
      </c>
      <c r="J4290" s="3">
        <v>16</v>
      </c>
      <c r="K4290" s="3">
        <v>379.63346940937998</v>
      </c>
      <c r="L4290" s="3">
        <v>54</v>
      </c>
      <c r="M4290" s="3">
        <v>18</v>
      </c>
      <c r="N4290" s="3">
        <v>5</v>
      </c>
      <c r="O4290" s="3">
        <v>663</v>
      </c>
      <c r="P4290" s="3">
        <v>3</v>
      </c>
      <c r="Q4290" s="3">
        <v>11605.8676069757</v>
      </c>
      <c r="R4290" s="3">
        <v>0</v>
      </c>
      <c r="S4290" s="3">
        <v>0</v>
      </c>
      <c r="T4290" s="3">
        <v>0</v>
      </c>
      <c r="U4290" s="3">
        <v>15967.6270425653</v>
      </c>
      <c r="V4290" s="3">
        <v>0</v>
      </c>
      <c r="W4290" s="3" t="str">
        <f>IF(Bank_data3[[#This Row],[credit_risk]]=1,"High Risk","Low Risk")</f>
        <v>Low Risk</v>
      </c>
      <c r="X4290" s="3" t="str">
        <f t="shared" si="462"/>
        <v>55+</v>
      </c>
      <c r="Y4290" s="3" t="str">
        <f t="shared" si="463"/>
        <v>Low Income</v>
      </c>
      <c r="Z4290" s="3" t="str">
        <f t="shared" si="464"/>
        <v>Fair</v>
      </c>
      <c r="AA4290" s="27">
        <f t="shared" si="465"/>
        <v>0.92209009257721797</v>
      </c>
      <c r="AB4290" s="3" t="str">
        <f t="shared" si="466"/>
        <v>Medium</v>
      </c>
      <c r="AC4290" s="3" t="str">
        <f t="shared" si="467"/>
        <v>High</v>
      </c>
      <c r="AD4290" s="3" t="str">
        <f t="shared" si="468"/>
        <v>No</v>
      </c>
    </row>
    <row r="4291" spans="1:30" ht="15" customHeight="1" x14ac:dyDescent="0.3">
      <c r="A4291" s="3" t="s">
        <v>4312</v>
      </c>
      <c r="B4291" s="3">
        <v>20</v>
      </c>
      <c r="C4291" s="3" t="s">
        <v>23</v>
      </c>
      <c r="D4291" s="3" t="s">
        <v>26</v>
      </c>
      <c r="E4291" s="3">
        <v>39211.799349802997</v>
      </c>
      <c r="F4291" s="3">
        <v>88</v>
      </c>
      <c r="G4291" s="3">
        <v>1825.6954403473301</v>
      </c>
      <c r="H4291" s="3">
        <v>4</v>
      </c>
      <c r="I4291" s="3">
        <v>957.03264676540505</v>
      </c>
      <c r="J4291" s="3">
        <v>7</v>
      </c>
      <c r="K4291" s="3">
        <v>387.91901551188801</v>
      </c>
      <c r="L4291" s="3">
        <v>74</v>
      </c>
      <c r="M4291" s="3">
        <v>19</v>
      </c>
      <c r="N4291" s="3">
        <v>1</v>
      </c>
      <c r="O4291" s="3">
        <v>366</v>
      </c>
      <c r="P4291" s="3">
        <v>0</v>
      </c>
      <c r="Q4291" s="3">
        <v>15579.503042366299</v>
      </c>
      <c r="R4291" s="3">
        <v>4</v>
      </c>
      <c r="S4291" s="3">
        <v>0</v>
      </c>
      <c r="T4291" s="3">
        <v>0</v>
      </c>
      <c r="U4291" s="3">
        <v>9113.3622766866902</v>
      </c>
      <c r="V4291" s="3">
        <v>1</v>
      </c>
      <c r="W4291" s="3" t="str">
        <f>IF(Bank_data3[[#This Row],[credit_risk]]=1,"High Risk","Low Risk")</f>
        <v>High Risk</v>
      </c>
      <c r="X4291" s="3" t="str">
        <f t="shared" si="462"/>
        <v>18-24</v>
      </c>
      <c r="Y4291" s="3" t="str">
        <f t="shared" si="463"/>
        <v>Low Income</v>
      </c>
      <c r="Z4291" s="3" t="str">
        <f t="shared" si="464"/>
        <v>Poor</v>
      </c>
      <c r="AA4291" s="27">
        <f t="shared" si="465"/>
        <v>0.39731670825364895</v>
      </c>
      <c r="AB4291" s="3" t="str">
        <f t="shared" si="466"/>
        <v>Medium</v>
      </c>
      <c r="AC4291" s="3" t="str">
        <f t="shared" si="467"/>
        <v>High</v>
      </c>
      <c r="AD4291" s="3" t="str">
        <f t="shared" si="468"/>
        <v>No</v>
      </c>
    </row>
    <row r="4292" spans="1:30" ht="15" customHeight="1" x14ac:dyDescent="0.3">
      <c r="A4292" s="3" t="s">
        <v>4313</v>
      </c>
      <c r="B4292" s="3">
        <v>68</v>
      </c>
      <c r="C4292" s="3" t="s">
        <v>31</v>
      </c>
      <c r="D4292" s="3" t="s">
        <v>33</v>
      </c>
      <c r="E4292" s="3">
        <v>17120.849117291</v>
      </c>
      <c r="F4292" s="3">
        <v>77</v>
      </c>
      <c r="G4292" s="3">
        <v>2478.1114015431799</v>
      </c>
      <c r="H4292" s="3">
        <v>4</v>
      </c>
      <c r="I4292" s="3">
        <v>504.25003181793102</v>
      </c>
      <c r="J4292" s="3">
        <v>41</v>
      </c>
      <c r="K4292" s="3">
        <v>448.334943758446</v>
      </c>
      <c r="L4292" s="3">
        <v>48</v>
      </c>
      <c r="M4292" s="3">
        <v>4</v>
      </c>
      <c r="N4292" s="3">
        <v>2</v>
      </c>
      <c r="O4292" s="3">
        <v>530</v>
      </c>
      <c r="P4292" s="3">
        <v>1</v>
      </c>
      <c r="Q4292" s="3">
        <v>21652.656718324499</v>
      </c>
      <c r="R4292" s="3">
        <v>2</v>
      </c>
      <c r="S4292" s="3">
        <v>0</v>
      </c>
      <c r="T4292" s="3">
        <v>0</v>
      </c>
      <c r="U4292" s="3">
        <v>7725.6212398765301</v>
      </c>
      <c r="V4292" s="3">
        <v>1</v>
      </c>
      <c r="W4292" s="3" t="str">
        <f>IF(Bank_data3[[#This Row],[credit_risk]]=1,"High Risk","Low Risk")</f>
        <v>High Risk</v>
      </c>
      <c r="X4292" s="3" t="str">
        <f t="shared" si="462"/>
        <v>55+</v>
      </c>
      <c r="Y4292" s="3" t="str">
        <f t="shared" si="463"/>
        <v>Low Income</v>
      </c>
      <c r="Z4292" s="3" t="str">
        <f t="shared" si="464"/>
        <v>Poor</v>
      </c>
      <c r="AA4292" s="27">
        <f t="shared" si="465"/>
        <v>1.2646952595626026</v>
      </c>
      <c r="AB4292" s="3" t="str">
        <f t="shared" si="466"/>
        <v>Medium</v>
      </c>
      <c r="AC4292" s="3" t="str">
        <f t="shared" si="467"/>
        <v>High</v>
      </c>
      <c r="AD4292" s="3" t="str">
        <f t="shared" si="468"/>
        <v>No</v>
      </c>
    </row>
    <row r="4293" spans="1:30" ht="15" customHeight="1" x14ac:dyDescent="0.3">
      <c r="A4293" s="3" t="s">
        <v>4314</v>
      </c>
      <c r="B4293" s="3">
        <v>66</v>
      </c>
      <c r="C4293" s="3" t="s">
        <v>28</v>
      </c>
      <c r="D4293" s="3" t="s">
        <v>24</v>
      </c>
      <c r="E4293" s="3">
        <v>66511.594372474399</v>
      </c>
      <c r="F4293" s="3">
        <v>194</v>
      </c>
      <c r="G4293" s="3">
        <v>1599.9021267660501</v>
      </c>
      <c r="H4293" s="3">
        <v>11</v>
      </c>
      <c r="I4293" s="3">
        <v>1008.7901852830699</v>
      </c>
      <c r="J4293" s="3">
        <v>16</v>
      </c>
      <c r="K4293" s="3">
        <v>513.87724710652799</v>
      </c>
      <c r="L4293" s="3">
        <v>70</v>
      </c>
      <c r="M4293" s="3">
        <v>6</v>
      </c>
      <c r="N4293" s="3">
        <v>8</v>
      </c>
      <c r="O4293" s="3">
        <v>682</v>
      </c>
      <c r="P4293" s="3">
        <v>0</v>
      </c>
      <c r="Q4293" s="3">
        <v>5948.7036546532099</v>
      </c>
      <c r="R4293" s="3">
        <v>0</v>
      </c>
      <c r="S4293" s="3">
        <v>0</v>
      </c>
      <c r="T4293" s="3">
        <v>0</v>
      </c>
      <c r="U4293" s="3">
        <v>7721.9238676590203</v>
      </c>
      <c r="V4293" s="3">
        <v>0</v>
      </c>
      <c r="W4293" s="3" t="str">
        <f>IF(Bank_data3[[#This Row],[credit_risk]]=1,"High Risk","Low Risk")</f>
        <v>Low Risk</v>
      </c>
      <c r="X4293" s="3" t="str">
        <f t="shared" si="462"/>
        <v>55+</v>
      </c>
      <c r="Y4293" s="3" t="str">
        <f t="shared" si="463"/>
        <v>Middle Income</v>
      </c>
      <c r="Z4293" s="3" t="str">
        <f t="shared" si="464"/>
        <v>Good</v>
      </c>
      <c r="AA4293" s="27">
        <f t="shared" si="465"/>
        <v>8.9438596545132004E-2</v>
      </c>
      <c r="AB4293" s="3" t="str">
        <f t="shared" si="466"/>
        <v>Medium</v>
      </c>
      <c r="AC4293" s="3" t="str">
        <f t="shared" si="467"/>
        <v>High</v>
      </c>
      <c r="AD4293" s="3" t="str">
        <f t="shared" si="468"/>
        <v>No</v>
      </c>
    </row>
    <row r="4294" spans="1:30" ht="15" customHeight="1" x14ac:dyDescent="0.3">
      <c r="A4294" s="3" t="s">
        <v>4315</v>
      </c>
      <c r="B4294" s="3">
        <v>57</v>
      </c>
      <c r="C4294" s="3" t="s">
        <v>31</v>
      </c>
      <c r="D4294" s="3" t="s">
        <v>24</v>
      </c>
      <c r="E4294" s="3">
        <v>14812.662575639401</v>
      </c>
      <c r="F4294" s="3">
        <v>137</v>
      </c>
      <c r="G4294" s="3">
        <v>1826.3820359348499</v>
      </c>
      <c r="H4294" s="3">
        <v>3</v>
      </c>
      <c r="I4294" s="3">
        <v>184.57609006265</v>
      </c>
      <c r="J4294" s="3">
        <v>47</v>
      </c>
      <c r="K4294" s="3">
        <v>982.45194827040405</v>
      </c>
      <c r="L4294" s="3">
        <v>74</v>
      </c>
      <c r="M4294" s="3">
        <v>2</v>
      </c>
      <c r="N4294" s="3">
        <v>8</v>
      </c>
      <c r="O4294" s="3">
        <v>534</v>
      </c>
      <c r="P4294" s="3">
        <v>3</v>
      </c>
      <c r="Q4294" s="3">
        <v>20362.4474310849</v>
      </c>
      <c r="R4294" s="3">
        <v>7</v>
      </c>
      <c r="S4294" s="3">
        <v>0</v>
      </c>
      <c r="T4294" s="3">
        <v>0</v>
      </c>
      <c r="U4294" s="3">
        <v>14058.809983049199</v>
      </c>
      <c r="V4294" s="3">
        <v>1</v>
      </c>
      <c r="W4294" s="3" t="str">
        <f>IF(Bank_data3[[#This Row],[credit_risk]]=1,"High Risk","Low Risk")</f>
        <v>High Risk</v>
      </c>
      <c r="X4294" s="3" t="str">
        <f t="shared" si="462"/>
        <v>55+</v>
      </c>
      <c r="Y4294" s="3" t="str">
        <f t="shared" si="463"/>
        <v>Low Income</v>
      </c>
      <c r="Z4294" s="3" t="str">
        <f t="shared" si="464"/>
        <v>Poor</v>
      </c>
      <c r="AA4294" s="27">
        <f t="shared" si="465"/>
        <v>1.3746649076157693</v>
      </c>
      <c r="AB4294" s="3" t="str">
        <f t="shared" si="466"/>
        <v>Medium</v>
      </c>
      <c r="AC4294" s="3" t="str">
        <f t="shared" si="467"/>
        <v>High</v>
      </c>
      <c r="AD4294" s="3" t="str">
        <f t="shared" si="468"/>
        <v>No</v>
      </c>
    </row>
    <row r="4295" spans="1:30" ht="15" customHeight="1" x14ac:dyDescent="0.3">
      <c r="A4295" s="3" t="s">
        <v>4316</v>
      </c>
      <c r="B4295" s="3">
        <v>43</v>
      </c>
      <c r="C4295" s="3" t="s">
        <v>31</v>
      </c>
      <c r="D4295" s="3" t="s">
        <v>26</v>
      </c>
      <c r="E4295" s="3">
        <v>24760.308373937401</v>
      </c>
      <c r="F4295" s="3">
        <v>47</v>
      </c>
      <c r="G4295" s="3">
        <v>2445.6789957322299</v>
      </c>
      <c r="H4295" s="3">
        <v>9</v>
      </c>
      <c r="I4295" s="3">
        <v>345.675587060005</v>
      </c>
      <c r="J4295" s="3">
        <v>41</v>
      </c>
      <c r="K4295" s="3">
        <v>630.853219877637</v>
      </c>
      <c r="L4295" s="3">
        <v>53</v>
      </c>
      <c r="M4295" s="3">
        <v>9</v>
      </c>
      <c r="N4295" s="3">
        <v>5</v>
      </c>
      <c r="O4295" s="3">
        <v>453</v>
      </c>
      <c r="P4295" s="3">
        <v>5</v>
      </c>
      <c r="Q4295" s="3">
        <v>22950.9411913113</v>
      </c>
      <c r="R4295" s="3">
        <v>3</v>
      </c>
      <c r="S4295" s="3">
        <v>0</v>
      </c>
      <c r="T4295" s="3">
        <v>0</v>
      </c>
      <c r="U4295" s="3">
        <v>3920.7143335103201</v>
      </c>
      <c r="V4295" s="3">
        <v>1</v>
      </c>
      <c r="W4295" s="3" t="str">
        <f>IF(Bank_data3[[#This Row],[credit_risk]]=1,"High Risk","Low Risk")</f>
        <v>High Risk</v>
      </c>
      <c r="X4295" s="3" t="str">
        <f t="shared" ref="X4295:X4358" si="469">_xlfn.IFS(B4295&lt;25,"18-24",B4295&lt;35,"25-34",B4295&lt;45,"35-44",B4295&lt;55,"45-54",TRUE(),"55+")</f>
        <v>35-44</v>
      </c>
      <c r="Y4295" s="3" t="str">
        <f t="shared" ref="Y4295:Y4358" si="470">_xlfn.IFS(E4295&lt;50000,"Low Income",E4295&lt;100000,"Middle Income",TRUE(),"High Income")</f>
        <v>Low Income</v>
      </c>
      <c r="Z4295" s="3" t="str">
        <f t="shared" ref="Z4295:Z4358" si="471">_xlfn.IFS(O4295&lt;580,"Poor",O4295&lt;670,"Fair",O4295&lt;740,"Good",O4295&lt;800,"Very Good",TRUE(),"Excellent")</f>
        <v>Poor</v>
      </c>
      <c r="AA4295" s="27">
        <f t="shared" ref="AA4295:AA4358" si="472">IF(E4295=0,0,Q4295/E4295)</f>
        <v>0.9269246911104454</v>
      </c>
      <c r="AB4295" s="3" t="str">
        <f t="shared" ref="AB4295:AB4358" si="473">_xlfn.IFS(G4295&lt;1000,"Low",G4295&lt;5000,"Medium",TRUE(),"High")</f>
        <v>Medium</v>
      </c>
      <c r="AC4295" s="3" t="str">
        <f t="shared" ref="AC4295:AC4358" si="474">_xlfn.IFS(L4295&lt;10,"Low",L4295&lt;30,"Medium",TRUE(),"High")</f>
        <v>High</v>
      </c>
      <c r="AD4295" s="3" t="str">
        <f t="shared" ref="AD4295:AD4358" si="475">IF(AND(E4295&gt;=100000,O4295&gt;=750),"Yes","No")</f>
        <v>No</v>
      </c>
    </row>
    <row r="4296" spans="1:30" ht="15" customHeight="1" x14ac:dyDescent="0.3">
      <c r="A4296" s="3" t="s">
        <v>4317</v>
      </c>
      <c r="B4296" s="3">
        <v>66</v>
      </c>
      <c r="C4296" s="3" t="s">
        <v>23</v>
      </c>
      <c r="D4296" s="3" t="s">
        <v>24</v>
      </c>
      <c r="E4296" s="3">
        <v>50071.794089200201</v>
      </c>
      <c r="F4296" s="3">
        <v>175</v>
      </c>
      <c r="G4296" s="3">
        <v>878.34903757648101</v>
      </c>
      <c r="H4296" s="3">
        <v>4</v>
      </c>
      <c r="I4296" s="3">
        <v>1439.00359150898</v>
      </c>
      <c r="J4296" s="3">
        <v>46</v>
      </c>
      <c r="K4296" s="3">
        <v>680.10975111430196</v>
      </c>
      <c r="L4296" s="3">
        <v>32</v>
      </c>
      <c r="M4296" s="3">
        <v>18</v>
      </c>
      <c r="N4296" s="3">
        <v>6</v>
      </c>
      <c r="O4296" s="3">
        <v>311</v>
      </c>
      <c r="P4296" s="3">
        <v>5</v>
      </c>
      <c r="Q4296" s="3">
        <v>2404.06540574776</v>
      </c>
      <c r="R4296" s="3">
        <v>2</v>
      </c>
      <c r="S4296" s="3">
        <v>0</v>
      </c>
      <c r="T4296" s="3">
        <v>0</v>
      </c>
      <c r="U4296" s="3">
        <v>9665.9723445404597</v>
      </c>
      <c r="V4296" s="3">
        <v>1</v>
      </c>
      <c r="W4296" s="3" t="str">
        <f>IF(Bank_data3[[#This Row],[credit_risk]]=1,"High Risk","Low Risk")</f>
        <v>High Risk</v>
      </c>
      <c r="X4296" s="3" t="str">
        <f t="shared" si="469"/>
        <v>55+</v>
      </c>
      <c r="Y4296" s="3" t="str">
        <f t="shared" si="470"/>
        <v>Middle Income</v>
      </c>
      <c r="Z4296" s="3" t="str">
        <f t="shared" si="471"/>
        <v>Poor</v>
      </c>
      <c r="AA4296" s="27">
        <f t="shared" si="472"/>
        <v>4.8012368030293608E-2</v>
      </c>
      <c r="AB4296" s="3" t="str">
        <f t="shared" si="473"/>
        <v>Low</v>
      </c>
      <c r="AC4296" s="3" t="str">
        <f t="shared" si="474"/>
        <v>High</v>
      </c>
      <c r="AD4296" s="3" t="str">
        <f t="shared" si="475"/>
        <v>No</v>
      </c>
    </row>
    <row r="4297" spans="1:30" ht="15" customHeight="1" x14ac:dyDescent="0.3">
      <c r="A4297" s="3" t="s">
        <v>4318</v>
      </c>
      <c r="B4297" s="3">
        <v>50</v>
      </c>
      <c r="C4297" s="3" t="s">
        <v>28</v>
      </c>
      <c r="D4297" s="3" t="s">
        <v>24</v>
      </c>
      <c r="E4297" s="3">
        <v>69968.843006295894</v>
      </c>
      <c r="F4297" s="3">
        <v>215</v>
      </c>
      <c r="G4297" s="3">
        <v>2132.9644398822702</v>
      </c>
      <c r="H4297" s="3">
        <v>11</v>
      </c>
      <c r="I4297" s="3">
        <v>360.33699064737499</v>
      </c>
      <c r="J4297" s="3">
        <v>47</v>
      </c>
      <c r="K4297" s="3">
        <v>383.09572546094199</v>
      </c>
      <c r="L4297" s="3">
        <v>36</v>
      </c>
      <c r="M4297" s="3">
        <v>4</v>
      </c>
      <c r="N4297" s="3">
        <v>4</v>
      </c>
      <c r="O4297" s="3">
        <v>336</v>
      </c>
      <c r="P4297" s="3">
        <v>2</v>
      </c>
      <c r="Q4297" s="3">
        <v>18744.947221811901</v>
      </c>
      <c r="R4297" s="3">
        <v>6</v>
      </c>
      <c r="S4297" s="3">
        <v>0</v>
      </c>
      <c r="T4297" s="3">
        <v>0</v>
      </c>
      <c r="U4297" s="3">
        <v>8769.43162445706</v>
      </c>
      <c r="V4297" s="3">
        <v>1</v>
      </c>
      <c r="W4297" s="3" t="str">
        <f>IF(Bank_data3[[#This Row],[credit_risk]]=1,"High Risk","Low Risk")</f>
        <v>High Risk</v>
      </c>
      <c r="X4297" s="3" t="str">
        <f t="shared" si="469"/>
        <v>45-54</v>
      </c>
      <c r="Y4297" s="3" t="str">
        <f t="shared" si="470"/>
        <v>Middle Income</v>
      </c>
      <c r="Z4297" s="3" t="str">
        <f t="shared" si="471"/>
        <v>Poor</v>
      </c>
      <c r="AA4297" s="27">
        <f t="shared" si="472"/>
        <v>0.26790420444890312</v>
      </c>
      <c r="AB4297" s="3" t="str">
        <f t="shared" si="473"/>
        <v>Medium</v>
      </c>
      <c r="AC4297" s="3" t="str">
        <f t="shared" si="474"/>
        <v>High</v>
      </c>
      <c r="AD4297" s="3" t="str">
        <f t="shared" si="475"/>
        <v>No</v>
      </c>
    </row>
    <row r="4298" spans="1:30" ht="15" customHeight="1" x14ac:dyDescent="0.3">
      <c r="A4298" s="3" t="s">
        <v>4319</v>
      </c>
      <c r="B4298" s="3">
        <v>60</v>
      </c>
      <c r="C4298" s="3" t="s">
        <v>31</v>
      </c>
      <c r="D4298" s="3" t="s">
        <v>24</v>
      </c>
      <c r="E4298" s="3">
        <v>48750.186767372099</v>
      </c>
      <c r="F4298" s="3">
        <v>67</v>
      </c>
      <c r="G4298" s="3">
        <v>384.82476705486101</v>
      </c>
      <c r="H4298" s="3">
        <v>9</v>
      </c>
      <c r="I4298" s="3">
        <v>114.014401787099</v>
      </c>
      <c r="J4298" s="3">
        <v>17</v>
      </c>
      <c r="K4298" s="3">
        <v>871.868938898127</v>
      </c>
      <c r="L4298" s="3">
        <v>76</v>
      </c>
      <c r="M4298" s="3">
        <v>4</v>
      </c>
      <c r="N4298" s="3">
        <v>6</v>
      </c>
      <c r="O4298" s="3">
        <v>612</v>
      </c>
      <c r="P4298" s="3">
        <v>0</v>
      </c>
      <c r="Q4298" s="3">
        <v>7654.9715764824996</v>
      </c>
      <c r="R4298" s="3">
        <v>2</v>
      </c>
      <c r="S4298" s="3">
        <v>0</v>
      </c>
      <c r="T4298" s="3">
        <v>0</v>
      </c>
      <c r="U4298" s="3">
        <v>2026.6941063997499</v>
      </c>
      <c r="V4298" s="3">
        <v>0</v>
      </c>
      <c r="W4298" s="3" t="str">
        <f>IF(Bank_data3[[#This Row],[credit_risk]]=1,"High Risk","Low Risk")</f>
        <v>Low Risk</v>
      </c>
      <c r="X4298" s="3" t="str">
        <f t="shared" si="469"/>
        <v>55+</v>
      </c>
      <c r="Y4298" s="3" t="str">
        <f t="shared" si="470"/>
        <v>Low Income</v>
      </c>
      <c r="Z4298" s="3" t="str">
        <f t="shared" si="471"/>
        <v>Fair</v>
      </c>
      <c r="AA4298" s="27">
        <f t="shared" si="472"/>
        <v>0.15702445639871637</v>
      </c>
      <c r="AB4298" s="3" t="str">
        <f t="shared" si="473"/>
        <v>Low</v>
      </c>
      <c r="AC4298" s="3" t="str">
        <f t="shared" si="474"/>
        <v>High</v>
      </c>
      <c r="AD4298" s="3" t="str">
        <f t="shared" si="475"/>
        <v>No</v>
      </c>
    </row>
    <row r="4299" spans="1:30" ht="15" customHeight="1" x14ac:dyDescent="0.3">
      <c r="A4299" s="3" t="s">
        <v>4320</v>
      </c>
      <c r="B4299" s="3">
        <v>65</v>
      </c>
      <c r="C4299" s="3" t="s">
        <v>23</v>
      </c>
      <c r="D4299" s="3" t="s">
        <v>24</v>
      </c>
      <c r="E4299" s="3">
        <v>27362.382119617199</v>
      </c>
      <c r="F4299" s="3">
        <v>96</v>
      </c>
      <c r="G4299" s="3">
        <v>1551.3550707654699</v>
      </c>
      <c r="H4299" s="3">
        <v>10</v>
      </c>
      <c r="I4299" s="3">
        <v>369.00434082683398</v>
      </c>
      <c r="J4299" s="3">
        <v>35</v>
      </c>
      <c r="K4299" s="3">
        <v>533.53822586258798</v>
      </c>
      <c r="L4299" s="3">
        <v>6</v>
      </c>
      <c r="M4299" s="3">
        <v>10</v>
      </c>
      <c r="N4299" s="3">
        <v>5</v>
      </c>
      <c r="O4299" s="3">
        <v>311</v>
      </c>
      <c r="P4299" s="3">
        <v>5</v>
      </c>
      <c r="Q4299" s="3">
        <v>16645.252165679001</v>
      </c>
      <c r="R4299" s="3">
        <v>6</v>
      </c>
      <c r="S4299" s="3">
        <v>0</v>
      </c>
      <c r="T4299" s="3">
        <v>0</v>
      </c>
      <c r="U4299" s="3">
        <v>500</v>
      </c>
      <c r="V4299" s="3">
        <v>1</v>
      </c>
      <c r="W4299" s="3" t="str">
        <f>IF(Bank_data3[[#This Row],[credit_risk]]=1,"High Risk","Low Risk")</f>
        <v>High Risk</v>
      </c>
      <c r="X4299" s="3" t="str">
        <f t="shared" si="469"/>
        <v>55+</v>
      </c>
      <c r="Y4299" s="3" t="str">
        <f t="shared" si="470"/>
        <v>Low Income</v>
      </c>
      <c r="Z4299" s="3" t="str">
        <f t="shared" si="471"/>
        <v>Poor</v>
      </c>
      <c r="AA4299" s="27">
        <f t="shared" si="472"/>
        <v>0.60832613523605994</v>
      </c>
      <c r="AB4299" s="3" t="str">
        <f t="shared" si="473"/>
        <v>Medium</v>
      </c>
      <c r="AC4299" s="3" t="str">
        <f t="shared" si="474"/>
        <v>Low</v>
      </c>
      <c r="AD4299" s="3" t="str">
        <f t="shared" si="475"/>
        <v>No</v>
      </c>
    </row>
    <row r="4300" spans="1:30" ht="15" customHeight="1" x14ac:dyDescent="0.3">
      <c r="A4300" s="3" t="s">
        <v>4321</v>
      </c>
      <c r="B4300" s="3">
        <v>69</v>
      </c>
      <c r="C4300" s="3" t="s">
        <v>23</v>
      </c>
      <c r="D4300" s="3" t="s">
        <v>33</v>
      </c>
      <c r="E4300" s="3">
        <v>53286.1338325162</v>
      </c>
      <c r="F4300" s="3">
        <v>21</v>
      </c>
      <c r="G4300" s="3">
        <v>1310.1212174356399</v>
      </c>
      <c r="H4300" s="3">
        <v>7</v>
      </c>
      <c r="I4300" s="3">
        <v>1409.02004421886</v>
      </c>
      <c r="J4300" s="3">
        <v>38</v>
      </c>
      <c r="K4300" s="3">
        <v>496.23122804734697</v>
      </c>
      <c r="L4300" s="3">
        <v>23</v>
      </c>
      <c r="M4300" s="3">
        <v>18</v>
      </c>
      <c r="N4300" s="3">
        <v>4</v>
      </c>
      <c r="O4300" s="3">
        <v>473</v>
      </c>
      <c r="P4300" s="3">
        <v>1</v>
      </c>
      <c r="Q4300" s="3">
        <v>8104.3021768900198</v>
      </c>
      <c r="R4300" s="3">
        <v>0</v>
      </c>
      <c r="S4300" s="3">
        <v>0</v>
      </c>
      <c r="T4300" s="3">
        <v>0</v>
      </c>
      <c r="U4300" s="3">
        <v>8476.9386356203795</v>
      </c>
      <c r="V4300" s="3">
        <v>1</v>
      </c>
      <c r="W4300" s="3" t="str">
        <f>IF(Bank_data3[[#This Row],[credit_risk]]=1,"High Risk","Low Risk")</f>
        <v>High Risk</v>
      </c>
      <c r="X4300" s="3" t="str">
        <f t="shared" si="469"/>
        <v>55+</v>
      </c>
      <c r="Y4300" s="3" t="str">
        <f t="shared" si="470"/>
        <v>Middle Income</v>
      </c>
      <c r="Z4300" s="3" t="str">
        <f t="shared" si="471"/>
        <v>Poor</v>
      </c>
      <c r="AA4300" s="27">
        <f t="shared" si="472"/>
        <v>0.15209026427705705</v>
      </c>
      <c r="AB4300" s="3" t="str">
        <f t="shared" si="473"/>
        <v>Medium</v>
      </c>
      <c r="AC4300" s="3" t="str">
        <f t="shared" si="474"/>
        <v>Medium</v>
      </c>
      <c r="AD4300" s="3" t="str">
        <f t="shared" si="475"/>
        <v>No</v>
      </c>
    </row>
    <row r="4301" spans="1:30" ht="15" customHeight="1" x14ac:dyDescent="0.3">
      <c r="A4301" s="3" t="s">
        <v>4322</v>
      </c>
      <c r="B4301" s="3">
        <v>45</v>
      </c>
      <c r="C4301" s="3" t="s">
        <v>23</v>
      </c>
      <c r="D4301" s="3" t="s">
        <v>24</v>
      </c>
      <c r="E4301" s="3">
        <v>41579.6456484296</v>
      </c>
      <c r="F4301" s="3">
        <v>121</v>
      </c>
      <c r="G4301" s="3">
        <v>922.31962633715102</v>
      </c>
      <c r="H4301" s="3">
        <v>4</v>
      </c>
      <c r="I4301" s="3">
        <v>172.84839090455</v>
      </c>
      <c r="J4301" s="3">
        <v>43</v>
      </c>
      <c r="K4301" s="3">
        <v>52.888977366302598</v>
      </c>
      <c r="L4301" s="3">
        <v>54</v>
      </c>
      <c r="M4301" s="3">
        <v>11</v>
      </c>
      <c r="N4301" s="3">
        <v>2</v>
      </c>
      <c r="O4301" s="3">
        <v>524</v>
      </c>
      <c r="P4301" s="3">
        <v>4</v>
      </c>
      <c r="Q4301" s="3">
        <v>9496.9642788253404</v>
      </c>
      <c r="R4301" s="3">
        <v>1</v>
      </c>
      <c r="S4301" s="3">
        <v>0</v>
      </c>
      <c r="T4301" s="3">
        <v>0</v>
      </c>
      <c r="U4301" s="3">
        <v>2458.8671254014598</v>
      </c>
      <c r="V4301" s="3">
        <v>1</v>
      </c>
      <c r="W4301" s="3" t="str">
        <f>IF(Bank_data3[[#This Row],[credit_risk]]=1,"High Risk","Low Risk")</f>
        <v>High Risk</v>
      </c>
      <c r="X4301" s="3" t="str">
        <f t="shared" si="469"/>
        <v>45-54</v>
      </c>
      <c r="Y4301" s="3" t="str">
        <f t="shared" si="470"/>
        <v>Low Income</v>
      </c>
      <c r="Z4301" s="3" t="str">
        <f t="shared" si="471"/>
        <v>Poor</v>
      </c>
      <c r="AA4301" s="27">
        <f t="shared" si="472"/>
        <v>0.22840416580568013</v>
      </c>
      <c r="AB4301" s="3" t="str">
        <f t="shared" si="473"/>
        <v>Low</v>
      </c>
      <c r="AC4301" s="3" t="str">
        <f t="shared" si="474"/>
        <v>High</v>
      </c>
      <c r="AD4301" s="3" t="str">
        <f t="shared" si="475"/>
        <v>No</v>
      </c>
    </row>
    <row r="4302" spans="1:30" ht="15" customHeight="1" x14ac:dyDescent="0.3">
      <c r="A4302" s="3" t="s">
        <v>4323</v>
      </c>
      <c r="B4302" s="3">
        <v>68</v>
      </c>
      <c r="C4302" s="3" t="s">
        <v>31</v>
      </c>
      <c r="D4302" s="3" t="s">
        <v>26</v>
      </c>
      <c r="E4302" s="3">
        <v>70388.639117889994</v>
      </c>
      <c r="F4302" s="3">
        <v>49</v>
      </c>
      <c r="G4302" s="3">
        <v>2277.9145675397899</v>
      </c>
      <c r="H4302" s="3">
        <v>8</v>
      </c>
      <c r="I4302" s="3">
        <v>465.46503609295701</v>
      </c>
      <c r="J4302" s="3">
        <v>22</v>
      </c>
      <c r="K4302" s="3">
        <v>677.01529536065198</v>
      </c>
      <c r="L4302" s="3">
        <v>10</v>
      </c>
      <c r="M4302" s="3">
        <v>16</v>
      </c>
      <c r="N4302" s="3">
        <v>1</v>
      </c>
      <c r="O4302" s="3">
        <v>454</v>
      </c>
      <c r="P4302" s="3">
        <v>3</v>
      </c>
      <c r="Q4302" s="3">
        <v>8919.1986047684295</v>
      </c>
      <c r="R4302" s="3">
        <v>0</v>
      </c>
      <c r="S4302" s="3">
        <v>0</v>
      </c>
      <c r="T4302" s="3">
        <v>0</v>
      </c>
      <c r="U4302" s="3">
        <v>6763.8686806474698</v>
      </c>
      <c r="V4302" s="3">
        <v>1</v>
      </c>
      <c r="W4302" s="3" t="str">
        <f>IF(Bank_data3[[#This Row],[credit_risk]]=1,"High Risk","Low Risk")</f>
        <v>High Risk</v>
      </c>
      <c r="X4302" s="3" t="str">
        <f t="shared" si="469"/>
        <v>55+</v>
      </c>
      <c r="Y4302" s="3" t="str">
        <f t="shared" si="470"/>
        <v>Middle Income</v>
      </c>
      <c r="Z4302" s="3" t="str">
        <f t="shared" si="471"/>
        <v>Poor</v>
      </c>
      <c r="AA4302" s="27">
        <f t="shared" si="472"/>
        <v>0.12671361055624564</v>
      </c>
      <c r="AB4302" s="3" t="str">
        <f t="shared" si="473"/>
        <v>Medium</v>
      </c>
      <c r="AC4302" s="3" t="str">
        <f t="shared" si="474"/>
        <v>Medium</v>
      </c>
      <c r="AD4302" s="3" t="str">
        <f t="shared" si="475"/>
        <v>No</v>
      </c>
    </row>
    <row r="4303" spans="1:30" ht="15" customHeight="1" x14ac:dyDescent="0.3">
      <c r="A4303" s="3" t="s">
        <v>4324</v>
      </c>
      <c r="B4303" s="3">
        <v>69</v>
      </c>
      <c r="C4303" s="3" t="s">
        <v>23</v>
      </c>
      <c r="D4303" s="3" t="s">
        <v>33</v>
      </c>
      <c r="E4303" s="3">
        <v>65386.184025434799</v>
      </c>
      <c r="F4303" s="3">
        <v>48</v>
      </c>
      <c r="G4303" s="3">
        <v>2322.8095266679302</v>
      </c>
      <c r="H4303" s="3">
        <v>11</v>
      </c>
      <c r="I4303" s="3">
        <v>289.63263048905497</v>
      </c>
      <c r="J4303" s="3">
        <v>11</v>
      </c>
      <c r="K4303" s="3">
        <v>732.87979812399897</v>
      </c>
      <c r="L4303" s="3">
        <v>77</v>
      </c>
      <c r="M4303" s="3">
        <v>19</v>
      </c>
      <c r="N4303" s="3">
        <v>4</v>
      </c>
      <c r="O4303" s="3">
        <v>818</v>
      </c>
      <c r="P4303" s="3">
        <v>0</v>
      </c>
      <c r="Q4303" s="3">
        <v>7037.2076089191796</v>
      </c>
      <c r="R4303" s="3">
        <v>2</v>
      </c>
      <c r="S4303" s="3">
        <v>1</v>
      </c>
      <c r="T4303" s="3">
        <v>0</v>
      </c>
      <c r="U4303" s="3">
        <v>7773.2087292598299</v>
      </c>
      <c r="V4303" s="3">
        <v>1</v>
      </c>
      <c r="W4303" s="3" t="str">
        <f>IF(Bank_data3[[#This Row],[credit_risk]]=1,"High Risk","Low Risk")</f>
        <v>High Risk</v>
      </c>
      <c r="X4303" s="3" t="str">
        <f t="shared" si="469"/>
        <v>55+</v>
      </c>
      <c r="Y4303" s="3" t="str">
        <f t="shared" si="470"/>
        <v>Middle Income</v>
      </c>
      <c r="Z4303" s="3" t="str">
        <f t="shared" si="471"/>
        <v>Excellent</v>
      </c>
      <c r="AA4303" s="27">
        <f t="shared" si="472"/>
        <v>0.1076252990414879</v>
      </c>
      <c r="AB4303" s="3" t="str">
        <f t="shared" si="473"/>
        <v>Medium</v>
      </c>
      <c r="AC4303" s="3" t="str">
        <f t="shared" si="474"/>
        <v>High</v>
      </c>
      <c r="AD4303" s="3" t="str">
        <f t="shared" si="475"/>
        <v>No</v>
      </c>
    </row>
    <row r="4304" spans="1:30" ht="15" customHeight="1" x14ac:dyDescent="0.3">
      <c r="A4304" s="3" t="s">
        <v>4325</v>
      </c>
      <c r="B4304" s="3">
        <v>24</v>
      </c>
      <c r="C4304" s="3" t="s">
        <v>28</v>
      </c>
      <c r="D4304" s="3" t="s">
        <v>26</v>
      </c>
      <c r="E4304" s="3">
        <v>40331.1296753481</v>
      </c>
      <c r="F4304" s="3">
        <v>31</v>
      </c>
      <c r="G4304" s="3">
        <v>2355.22191629586</v>
      </c>
      <c r="H4304" s="3">
        <v>0</v>
      </c>
      <c r="I4304" s="3">
        <v>704.05478101849701</v>
      </c>
      <c r="J4304" s="3">
        <v>22</v>
      </c>
      <c r="K4304" s="3">
        <v>725.65510386478297</v>
      </c>
      <c r="L4304" s="3">
        <v>43</v>
      </c>
      <c r="M4304" s="3">
        <v>14</v>
      </c>
      <c r="N4304" s="3">
        <v>7</v>
      </c>
      <c r="O4304" s="3">
        <v>535</v>
      </c>
      <c r="P4304" s="3">
        <v>4</v>
      </c>
      <c r="Q4304" s="3">
        <v>17302.967411871701</v>
      </c>
      <c r="R4304" s="3">
        <v>3</v>
      </c>
      <c r="S4304" s="3">
        <v>0</v>
      </c>
      <c r="T4304" s="3">
        <v>1</v>
      </c>
      <c r="U4304" s="3">
        <v>500</v>
      </c>
      <c r="V4304" s="3">
        <v>1</v>
      </c>
      <c r="W4304" s="3" t="str">
        <f>IF(Bank_data3[[#This Row],[credit_risk]]=1,"High Risk","Low Risk")</f>
        <v>High Risk</v>
      </c>
      <c r="X4304" s="3" t="str">
        <f t="shared" si="469"/>
        <v>18-24</v>
      </c>
      <c r="Y4304" s="3" t="str">
        <f t="shared" si="470"/>
        <v>Low Income</v>
      </c>
      <c r="Z4304" s="3" t="str">
        <f t="shared" si="471"/>
        <v>Poor</v>
      </c>
      <c r="AA4304" s="27">
        <f t="shared" si="472"/>
        <v>0.42902263217407283</v>
      </c>
      <c r="AB4304" s="3" t="str">
        <f t="shared" si="473"/>
        <v>Medium</v>
      </c>
      <c r="AC4304" s="3" t="str">
        <f t="shared" si="474"/>
        <v>High</v>
      </c>
      <c r="AD4304" s="3" t="str">
        <f t="shared" si="475"/>
        <v>No</v>
      </c>
    </row>
    <row r="4305" spans="1:30" ht="15" customHeight="1" x14ac:dyDescent="0.3">
      <c r="A4305" s="3" t="s">
        <v>4326</v>
      </c>
      <c r="B4305" s="3">
        <v>39</v>
      </c>
      <c r="C4305" s="3" t="s">
        <v>28</v>
      </c>
      <c r="D4305" s="3" t="s">
        <v>26</v>
      </c>
      <c r="E4305" s="3">
        <v>64035.910587256301</v>
      </c>
      <c r="F4305" s="3">
        <v>229</v>
      </c>
      <c r="G4305" s="3">
        <v>1803.7925202735901</v>
      </c>
      <c r="H4305" s="3">
        <v>6</v>
      </c>
      <c r="I4305" s="3">
        <v>647.39268563674204</v>
      </c>
      <c r="J4305" s="3">
        <v>32</v>
      </c>
      <c r="K4305" s="3">
        <v>149.15064935429601</v>
      </c>
      <c r="L4305" s="3">
        <v>64</v>
      </c>
      <c r="M4305" s="3">
        <v>17</v>
      </c>
      <c r="N4305" s="3">
        <v>4</v>
      </c>
      <c r="O4305" s="3">
        <v>337</v>
      </c>
      <c r="P4305" s="3">
        <v>3</v>
      </c>
      <c r="Q4305" s="3">
        <v>15711.2915613758</v>
      </c>
      <c r="R4305" s="3">
        <v>2</v>
      </c>
      <c r="S4305" s="3">
        <v>0</v>
      </c>
      <c r="T4305" s="3">
        <v>0</v>
      </c>
      <c r="U4305" s="3">
        <v>7173.9907469206501</v>
      </c>
      <c r="V4305" s="3">
        <v>1</v>
      </c>
      <c r="W4305" s="3" t="str">
        <f>IF(Bank_data3[[#This Row],[credit_risk]]=1,"High Risk","Low Risk")</f>
        <v>High Risk</v>
      </c>
      <c r="X4305" s="3" t="str">
        <f t="shared" si="469"/>
        <v>35-44</v>
      </c>
      <c r="Y4305" s="3" t="str">
        <f t="shared" si="470"/>
        <v>Middle Income</v>
      </c>
      <c r="Z4305" s="3" t="str">
        <f t="shared" si="471"/>
        <v>Poor</v>
      </c>
      <c r="AA4305" s="27">
        <f t="shared" si="472"/>
        <v>0.24535126333477145</v>
      </c>
      <c r="AB4305" s="3" t="str">
        <f t="shared" si="473"/>
        <v>Medium</v>
      </c>
      <c r="AC4305" s="3" t="str">
        <f t="shared" si="474"/>
        <v>High</v>
      </c>
      <c r="AD4305" s="3" t="str">
        <f t="shared" si="475"/>
        <v>No</v>
      </c>
    </row>
    <row r="4306" spans="1:30" ht="15" customHeight="1" x14ac:dyDescent="0.3">
      <c r="A4306" s="3" t="s">
        <v>4327</v>
      </c>
      <c r="B4306" s="3">
        <v>60</v>
      </c>
      <c r="C4306" s="3" t="s">
        <v>31</v>
      </c>
      <c r="D4306" s="3" t="s">
        <v>26</v>
      </c>
      <c r="E4306" s="3">
        <v>54882.061055584803</v>
      </c>
      <c r="F4306" s="3">
        <v>214</v>
      </c>
      <c r="G4306" s="3">
        <v>513.93620449735602</v>
      </c>
      <c r="H4306" s="3">
        <v>4</v>
      </c>
      <c r="I4306" s="3">
        <v>631.73522264553799</v>
      </c>
      <c r="J4306" s="3">
        <v>27</v>
      </c>
      <c r="K4306" s="3">
        <v>734.88093161979305</v>
      </c>
      <c r="L4306" s="3">
        <v>5</v>
      </c>
      <c r="M4306" s="3">
        <v>8</v>
      </c>
      <c r="N4306" s="3">
        <v>2</v>
      </c>
      <c r="O4306" s="3">
        <v>597</v>
      </c>
      <c r="P4306" s="3">
        <v>0</v>
      </c>
      <c r="Q4306" s="3">
        <v>15861.958668753099</v>
      </c>
      <c r="R4306" s="3">
        <v>6</v>
      </c>
      <c r="S4306" s="3">
        <v>1</v>
      </c>
      <c r="T4306" s="3">
        <v>0</v>
      </c>
      <c r="U4306" s="3">
        <v>5553.69525324188</v>
      </c>
      <c r="V4306" s="3">
        <v>1</v>
      </c>
      <c r="W4306" s="3" t="str">
        <f>IF(Bank_data3[[#This Row],[credit_risk]]=1,"High Risk","Low Risk")</f>
        <v>High Risk</v>
      </c>
      <c r="X4306" s="3" t="str">
        <f t="shared" si="469"/>
        <v>55+</v>
      </c>
      <c r="Y4306" s="3" t="str">
        <f t="shared" si="470"/>
        <v>Middle Income</v>
      </c>
      <c r="Z4306" s="3" t="str">
        <f t="shared" si="471"/>
        <v>Fair</v>
      </c>
      <c r="AA4306" s="27">
        <f t="shared" si="472"/>
        <v>0.28901900481995446</v>
      </c>
      <c r="AB4306" s="3" t="str">
        <f t="shared" si="473"/>
        <v>Low</v>
      </c>
      <c r="AC4306" s="3" t="str">
        <f t="shared" si="474"/>
        <v>Low</v>
      </c>
      <c r="AD4306" s="3" t="str">
        <f t="shared" si="475"/>
        <v>No</v>
      </c>
    </row>
    <row r="4307" spans="1:30" ht="15" customHeight="1" x14ac:dyDescent="0.3">
      <c r="A4307" s="3" t="s">
        <v>4328</v>
      </c>
      <c r="B4307" s="3">
        <v>30</v>
      </c>
      <c r="C4307" s="3" t="s">
        <v>28</v>
      </c>
      <c r="D4307" s="3" t="s">
        <v>33</v>
      </c>
      <c r="E4307" s="3">
        <v>74602.570400965094</v>
      </c>
      <c r="F4307" s="3">
        <v>102</v>
      </c>
      <c r="G4307" s="3">
        <v>1236.81980228101</v>
      </c>
      <c r="H4307" s="3">
        <v>3</v>
      </c>
      <c r="I4307" s="3">
        <v>1449.6468297918</v>
      </c>
      <c r="J4307" s="3">
        <v>43</v>
      </c>
      <c r="K4307" s="3">
        <v>422.19713844768899</v>
      </c>
      <c r="L4307" s="3">
        <v>30</v>
      </c>
      <c r="M4307" s="3">
        <v>16</v>
      </c>
      <c r="N4307" s="3">
        <v>9</v>
      </c>
      <c r="O4307" s="3">
        <v>543</v>
      </c>
      <c r="P4307" s="3">
        <v>1</v>
      </c>
      <c r="Q4307" s="3">
        <v>10600.5828699057</v>
      </c>
      <c r="R4307" s="3">
        <v>0</v>
      </c>
      <c r="S4307" s="3">
        <v>0</v>
      </c>
      <c r="T4307" s="3">
        <v>0</v>
      </c>
      <c r="U4307" s="3">
        <v>5503.5746059114199</v>
      </c>
      <c r="V4307" s="3">
        <v>1</v>
      </c>
      <c r="W4307" s="3" t="str">
        <f>IF(Bank_data3[[#This Row],[credit_risk]]=1,"High Risk","Low Risk")</f>
        <v>High Risk</v>
      </c>
      <c r="X4307" s="3" t="str">
        <f t="shared" si="469"/>
        <v>25-34</v>
      </c>
      <c r="Y4307" s="3" t="str">
        <f t="shared" si="470"/>
        <v>Middle Income</v>
      </c>
      <c r="Z4307" s="3" t="str">
        <f t="shared" si="471"/>
        <v>Poor</v>
      </c>
      <c r="AA4307" s="27">
        <f t="shared" si="472"/>
        <v>0.14209407012293193</v>
      </c>
      <c r="AB4307" s="3" t="str">
        <f t="shared" si="473"/>
        <v>Medium</v>
      </c>
      <c r="AC4307" s="3" t="str">
        <f t="shared" si="474"/>
        <v>High</v>
      </c>
      <c r="AD4307" s="3" t="str">
        <f t="shared" si="475"/>
        <v>No</v>
      </c>
    </row>
    <row r="4308" spans="1:30" ht="15" customHeight="1" x14ac:dyDescent="0.3">
      <c r="A4308" s="3" t="s">
        <v>4329</v>
      </c>
      <c r="B4308" s="3">
        <v>52</v>
      </c>
      <c r="C4308" s="3" t="s">
        <v>23</v>
      </c>
      <c r="D4308" s="3" t="s">
        <v>33</v>
      </c>
      <c r="E4308" s="3">
        <v>63269.263520574401</v>
      </c>
      <c r="F4308" s="3">
        <v>191</v>
      </c>
      <c r="G4308" s="3">
        <v>2304.7044018589299</v>
      </c>
      <c r="H4308" s="3">
        <v>2</v>
      </c>
      <c r="I4308" s="3">
        <v>380.32363882685797</v>
      </c>
      <c r="J4308" s="3">
        <v>22</v>
      </c>
      <c r="K4308" s="3">
        <v>185.79213898371799</v>
      </c>
      <c r="L4308" s="3">
        <v>42</v>
      </c>
      <c r="M4308" s="3">
        <v>10</v>
      </c>
      <c r="N4308" s="3">
        <v>2</v>
      </c>
      <c r="O4308" s="3">
        <v>422</v>
      </c>
      <c r="P4308" s="3">
        <v>4</v>
      </c>
      <c r="Q4308" s="3">
        <v>11204.4467074194</v>
      </c>
      <c r="R4308" s="3">
        <v>5</v>
      </c>
      <c r="S4308" s="3">
        <v>0</v>
      </c>
      <c r="T4308" s="3">
        <v>0</v>
      </c>
      <c r="U4308" s="3">
        <v>5777.6975696617801</v>
      </c>
      <c r="V4308" s="3">
        <v>1</v>
      </c>
      <c r="W4308" s="3" t="str">
        <f>IF(Bank_data3[[#This Row],[credit_risk]]=1,"High Risk","Low Risk")</f>
        <v>High Risk</v>
      </c>
      <c r="X4308" s="3" t="str">
        <f t="shared" si="469"/>
        <v>45-54</v>
      </c>
      <c r="Y4308" s="3" t="str">
        <f t="shared" si="470"/>
        <v>Middle Income</v>
      </c>
      <c r="Z4308" s="3" t="str">
        <f t="shared" si="471"/>
        <v>Poor</v>
      </c>
      <c r="AA4308" s="27">
        <f t="shared" si="472"/>
        <v>0.17709146722998995</v>
      </c>
      <c r="AB4308" s="3" t="str">
        <f t="shared" si="473"/>
        <v>Medium</v>
      </c>
      <c r="AC4308" s="3" t="str">
        <f t="shared" si="474"/>
        <v>High</v>
      </c>
      <c r="AD4308" s="3" t="str">
        <f t="shared" si="475"/>
        <v>No</v>
      </c>
    </row>
    <row r="4309" spans="1:30" ht="15" customHeight="1" x14ac:dyDescent="0.3">
      <c r="A4309" s="3" t="s">
        <v>4330</v>
      </c>
      <c r="B4309" s="3">
        <v>69</v>
      </c>
      <c r="C4309" s="3" t="s">
        <v>31</v>
      </c>
      <c r="D4309" s="3" t="s">
        <v>33</v>
      </c>
      <c r="E4309" s="3">
        <v>59845.923047797398</v>
      </c>
      <c r="F4309" s="3">
        <v>233</v>
      </c>
      <c r="G4309" s="3">
        <v>2294.1508065007702</v>
      </c>
      <c r="H4309" s="3">
        <v>11</v>
      </c>
      <c r="I4309" s="3">
        <v>764.23427709901102</v>
      </c>
      <c r="J4309" s="3">
        <v>6</v>
      </c>
      <c r="K4309" s="3">
        <v>1039.4070425192299</v>
      </c>
      <c r="L4309" s="3">
        <v>11</v>
      </c>
      <c r="M4309" s="3">
        <v>5</v>
      </c>
      <c r="N4309" s="3">
        <v>4</v>
      </c>
      <c r="O4309" s="3">
        <v>791</v>
      </c>
      <c r="P4309" s="3">
        <v>5</v>
      </c>
      <c r="Q4309" s="3">
        <v>15056.2547059975</v>
      </c>
      <c r="R4309" s="3">
        <v>4</v>
      </c>
      <c r="S4309" s="3">
        <v>0</v>
      </c>
      <c r="T4309" s="3">
        <v>0</v>
      </c>
      <c r="U4309" s="3">
        <v>6223.3585250443002</v>
      </c>
      <c r="V4309" s="3">
        <v>1</v>
      </c>
      <c r="W4309" s="3" t="str">
        <f>IF(Bank_data3[[#This Row],[credit_risk]]=1,"High Risk","Low Risk")</f>
        <v>High Risk</v>
      </c>
      <c r="X4309" s="3" t="str">
        <f t="shared" si="469"/>
        <v>55+</v>
      </c>
      <c r="Y4309" s="3" t="str">
        <f t="shared" si="470"/>
        <v>Middle Income</v>
      </c>
      <c r="Z4309" s="3" t="str">
        <f t="shared" si="471"/>
        <v>Very Good</v>
      </c>
      <c r="AA4309" s="27">
        <f t="shared" si="472"/>
        <v>0.25158363242175175</v>
      </c>
      <c r="AB4309" s="3" t="str">
        <f t="shared" si="473"/>
        <v>Medium</v>
      </c>
      <c r="AC4309" s="3" t="str">
        <f t="shared" si="474"/>
        <v>Medium</v>
      </c>
      <c r="AD4309" s="3" t="str">
        <f t="shared" si="475"/>
        <v>No</v>
      </c>
    </row>
    <row r="4310" spans="1:30" ht="15" customHeight="1" x14ac:dyDescent="0.3">
      <c r="A4310" s="3" t="s">
        <v>4331</v>
      </c>
      <c r="B4310" s="3">
        <v>57</v>
      </c>
      <c r="C4310" s="3" t="s">
        <v>23</v>
      </c>
      <c r="D4310" s="3" t="s">
        <v>24</v>
      </c>
      <c r="E4310" s="3">
        <v>73903.270616077294</v>
      </c>
      <c r="F4310" s="3">
        <v>67</v>
      </c>
      <c r="G4310" s="3">
        <v>2457.35582623554</v>
      </c>
      <c r="H4310" s="3">
        <v>9</v>
      </c>
      <c r="I4310" s="3">
        <v>918.51043621225699</v>
      </c>
      <c r="J4310" s="3">
        <v>46</v>
      </c>
      <c r="K4310" s="3">
        <v>878.20875502701301</v>
      </c>
      <c r="L4310" s="3">
        <v>64</v>
      </c>
      <c r="M4310" s="3">
        <v>11</v>
      </c>
      <c r="N4310" s="3">
        <v>8</v>
      </c>
      <c r="O4310" s="3">
        <v>597</v>
      </c>
      <c r="P4310" s="3">
        <v>4</v>
      </c>
      <c r="Q4310" s="3">
        <v>7962.0629081935303</v>
      </c>
      <c r="R4310" s="3">
        <v>6</v>
      </c>
      <c r="S4310" s="3">
        <v>0</v>
      </c>
      <c r="T4310" s="3">
        <v>0</v>
      </c>
      <c r="U4310" s="3">
        <v>3207.0204239336399</v>
      </c>
      <c r="V4310" s="3">
        <v>1</v>
      </c>
      <c r="W4310" s="3" t="str">
        <f>IF(Bank_data3[[#This Row],[credit_risk]]=1,"High Risk","Low Risk")</f>
        <v>High Risk</v>
      </c>
      <c r="X4310" s="3" t="str">
        <f t="shared" si="469"/>
        <v>55+</v>
      </c>
      <c r="Y4310" s="3" t="str">
        <f t="shared" si="470"/>
        <v>Middle Income</v>
      </c>
      <c r="Z4310" s="3" t="str">
        <f t="shared" si="471"/>
        <v>Fair</v>
      </c>
      <c r="AA4310" s="27">
        <f t="shared" si="472"/>
        <v>0.10773627258739239</v>
      </c>
      <c r="AB4310" s="3" t="str">
        <f t="shared" si="473"/>
        <v>Medium</v>
      </c>
      <c r="AC4310" s="3" t="str">
        <f t="shared" si="474"/>
        <v>High</v>
      </c>
      <c r="AD4310" s="3" t="str">
        <f t="shared" si="475"/>
        <v>No</v>
      </c>
    </row>
    <row r="4311" spans="1:30" ht="15" customHeight="1" x14ac:dyDescent="0.3">
      <c r="A4311" s="3" t="s">
        <v>4332</v>
      </c>
      <c r="B4311" s="3">
        <v>46</v>
      </c>
      <c r="C4311" s="3" t="s">
        <v>31</v>
      </c>
      <c r="D4311" s="3" t="s">
        <v>26</v>
      </c>
      <c r="E4311" s="3">
        <v>50277.284268036798</v>
      </c>
      <c r="F4311" s="3">
        <v>153</v>
      </c>
      <c r="G4311" s="3">
        <v>1751.2728249604299</v>
      </c>
      <c r="H4311" s="3">
        <v>6</v>
      </c>
      <c r="I4311" s="3">
        <v>456.92675827475</v>
      </c>
      <c r="J4311" s="3">
        <v>1</v>
      </c>
      <c r="K4311" s="3">
        <v>662.93715755068195</v>
      </c>
      <c r="L4311" s="3">
        <v>51</v>
      </c>
      <c r="M4311" s="3">
        <v>10</v>
      </c>
      <c r="N4311" s="3">
        <v>7</v>
      </c>
      <c r="O4311" s="3">
        <v>340</v>
      </c>
      <c r="P4311" s="3">
        <v>0</v>
      </c>
      <c r="Q4311" s="3">
        <v>9860.9925084392598</v>
      </c>
      <c r="R4311" s="3">
        <v>7</v>
      </c>
      <c r="S4311" s="3">
        <v>0</v>
      </c>
      <c r="T4311" s="3">
        <v>0</v>
      </c>
      <c r="U4311" s="3">
        <v>25622.344659316499</v>
      </c>
      <c r="V4311" s="3">
        <v>1</v>
      </c>
      <c r="W4311" s="3" t="str">
        <f>IF(Bank_data3[[#This Row],[credit_risk]]=1,"High Risk","Low Risk")</f>
        <v>High Risk</v>
      </c>
      <c r="X4311" s="3" t="str">
        <f t="shared" si="469"/>
        <v>45-54</v>
      </c>
      <c r="Y4311" s="3" t="str">
        <f t="shared" si="470"/>
        <v>Middle Income</v>
      </c>
      <c r="Z4311" s="3" t="str">
        <f t="shared" si="471"/>
        <v>Poor</v>
      </c>
      <c r="AA4311" s="27">
        <f t="shared" si="472"/>
        <v>0.19613216290419791</v>
      </c>
      <c r="AB4311" s="3" t="str">
        <f t="shared" si="473"/>
        <v>Medium</v>
      </c>
      <c r="AC4311" s="3" t="str">
        <f t="shared" si="474"/>
        <v>High</v>
      </c>
      <c r="AD4311" s="3" t="str">
        <f t="shared" si="475"/>
        <v>No</v>
      </c>
    </row>
    <row r="4312" spans="1:30" ht="15" customHeight="1" x14ac:dyDescent="0.3">
      <c r="A4312" s="3" t="s">
        <v>4333</v>
      </c>
      <c r="B4312" s="3">
        <v>53</v>
      </c>
      <c r="C4312" s="3" t="s">
        <v>31</v>
      </c>
      <c r="D4312" s="3" t="s">
        <v>33</v>
      </c>
      <c r="E4312" s="3">
        <v>36084.191793096703</v>
      </c>
      <c r="F4312" s="3">
        <v>225</v>
      </c>
      <c r="G4312" s="3">
        <v>1354.45818917625</v>
      </c>
      <c r="H4312" s="3">
        <v>11</v>
      </c>
      <c r="I4312" s="3">
        <v>970.30649343631103</v>
      </c>
      <c r="J4312" s="3">
        <v>0</v>
      </c>
      <c r="K4312" s="3">
        <v>631.02811763253203</v>
      </c>
      <c r="L4312" s="3">
        <v>69</v>
      </c>
      <c r="M4312" s="3">
        <v>16</v>
      </c>
      <c r="N4312" s="3">
        <v>6</v>
      </c>
      <c r="O4312" s="3">
        <v>564</v>
      </c>
      <c r="P4312" s="3">
        <v>0</v>
      </c>
      <c r="Q4312" s="3">
        <v>18346.799394204099</v>
      </c>
      <c r="R4312" s="3">
        <v>1</v>
      </c>
      <c r="S4312" s="3">
        <v>0</v>
      </c>
      <c r="T4312" s="3">
        <v>0</v>
      </c>
      <c r="U4312" s="3">
        <v>500</v>
      </c>
      <c r="V4312" s="3">
        <v>1</v>
      </c>
      <c r="W4312" s="3" t="str">
        <f>IF(Bank_data3[[#This Row],[credit_risk]]=1,"High Risk","Low Risk")</f>
        <v>High Risk</v>
      </c>
      <c r="X4312" s="3" t="str">
        <f t="shared" si="469"/>
        <v>45-54</v>
      </c>
      <c r="Y4312" s="3" t="str">
        <f t="shared" si="470"/>
        <v>Low Income</v>
      </c>
      <c r="Z4312" s="3" t="str">
        <f t="shared" si="471"/>
        <v>Poor</v>
      </c>
      <c r="AA4312" s="27">
        <f t="shared" si="472"/>
        <v>0.5084442378369699</v>
      </c>
      <c r="AB4312" s="3" t="str">
        <f t="shared" si="473"/>
        <v>Medium</v>
      </c>
      <c r="AC4312" s="3" t="str">
        <f t="shared" si="474"/>
        <v>High</v>
      </c>
      <c r="AD4312" s="3" t="str">
        <f t="shared" si="475"/>
        <v>No</v>
      </c>
    </row>
    <row r="4313" spans="1:30" ht="15" customHeight="1" x14ac:dyDescent="0.3">
      <c r="A4313" s="3" t="s">
        <v>4334</v>
      </c>
      <c r="B4313" s="3">
        <v>34</v>
      </c>
      <c r="C4313" s="3" t="s">
        <v>23</v>
      </c>
      <c r="D4313" s="3" t="s">
        <v>26</v>
      </c>
      <c r="E4313" s="3">
        <v>53615.115296493903</v>
      </c>
      <c r="F4313" s="3">
        <v>130</v>
      </c>
      <c r="G4313" s="3">
        <v>10</v>
      </c>
      <c r="H4313" s="3">
        <v>1</v>
      </c>
      <c r="I4313" s="3">
        <v>660.06632690634206</v>
      </c>
      <c r="J4313" s="3">
        <v>3</v>
      </c>
      <c r="K4313" s="3">
        <v>891.49898931114899</v>
      </c>
      <c r="L4313" s="3">
        <v>29</v>
      </c>
      <c r="M4313" s="3">
        <v>9</v>
      </c>
      <c r="N4313" s="3">
        <v>4</v>
      </c>
      <c r="O4313" s="3">
        <v>407</v>
      </c>
      <c r="P4313" s="3">
        <v>1</v>
      </c>
      <c r="Q4313" s="3">
        <v>15131.5432102253</v>
      </c>
      <c r="R4313" s="3">
        <v>2</v>
      </c>
      <c r="S4313" s="3">
        <v>0</v>
      </c>
      <c r="T4313" s="3">
        <v>0</v>
      </c>
      <c r="U4313" s="3">
        <v>9842.5104366520409</v>
      </c>
      <c r="V4313" s="3">
        <v>1</v>
      </c>
      <c r="W4313" s="3" t="str">
        <f>IF(Bank_data3[[#This Row],[credit_risk]]=1,"High Risk","Low Risk")</f>
        <v>High Risk</v>
      </c>
      <c r="X4313" s="3" t="str">
        <f t="shared" si="469"/>
        <v>25-34</v>
      </c>
      <c r="Y4313" s="3" t="str">
        <f t="shared" si="470"/>
        <v>Middle Income</v>
      </c>
      <c r="Z4313" s="3" t="str">
        <f t="shared" si="471"/>
        <v>Poor</v>
      </c>
      <c r="AA4313" s="27">
        <f t="shared" si="472"/>
        <v>0.28222532258948269</v>
      </c>
      <c r="AB4313" s="3" t="str">
        <f t="shared" si="473"/>
        <v>Low</v>
      </c>
      <c r="AC4313" s="3" t="str">
        <f t="shared" si="474"/>
        <v>Medium</v>
      </c>
      <c r="AD4313" s="3" t="str">
        <f t="shared" si="475"/>
        <v>No</v>
      </c>
    </row>
    <row r="4314" spans="1:30" ht="15" customHeight="1" x14ac:dyDescent="0.3">
      <c r="A4314" s="3" t="s">
        <v>4335</v>
      </c>
      <c r="B4314" s="3">
        <v>51</v>
      </c>
      <c r="C4314" s="3" t="s">
        <v>28</v>
      </c>
      <c r="D4314" s="3" t="s">
        <v>33</v>
      </c>
      <c r="E4314" s="3">
        <v>43602.5425256862</v>
      </c>
      <c r="F4314" s="3">
        <v>53</v>
      </c>
      <c r="G4314" s="3">
        <v>2190.1178275562102</v>
      </c>
      <c r="H4314" s="3">
        <v>4</v>
      </c>
      <c r="I4314" s="3">
        <v>931.00817316644998</v>
      </c>
      <c r="J4314" s="3">
        <v>7</v>
      </c>
      <c r="K4314" s="3">
        <v>378.13010048146998</v>
      </c>
      <c r="L4314" s="3">
        <v>76</v>
      </c>
      <c r="M4314" s="3">
        <v>12</v>
      </c>
      <c r="N4314" s="3">
        <v>8</v>
      </c>
      <c r="O4314" s="3">
        <v>525</v>
      </c>
      <c r="P4314" s="3">
        <v>1</v>
      </c>
      <c r="Q4314" s="3">
        <v>19745.9586604988</v>
      </c>
      <c r="R4314" s="3">
        <v>3</v>
      </c>
      <c r="S4314" s="3">
        <v>1</v>
      </c>
      <c r="T4314" s="3">
        <v>0</v>
      </c>
      <c r="U4314" s="3">
        <v>6550.1622477702704</v>
      </c>
      <c r="V4314" s="3">
        <v>1</v>
      </c>
      <c r="W4314" s="3" t="str">
        <f>IF(Bank_data3[[#This Row],[credit_risk]]=1,"High Risk","Low Risk")</f>
        <v>High Risk</v>
      </c>
      <c r="X4314" s="3" t="str">
        <f t="shared" si="469"/>
        <v>45-54</v>
      </c>
      <c r="Y4314" s="3" t="str">
        <f t="shared" si="470"/>
        <v>Low Income</v>
      </c>
      <c r="Z4314" s="3" t="str">
        <f t="shared" si="471"/>
        <v>Poor</v>
      </c>
      <c r="AA4314" s="27">
        <f t="shared" si="472"/>
        <v>0.45286255150984561</v>
      </c>
      <c r="AB4314" s="3" t="str">
        <f t="shared" si="473"/>
        <v>Medium</v>
      </c>
      <c r="AC4314" s="3" t="str">
        <f t="shared" si="474"/>
        <v>High</v>
      </c>
      <c r="AD4314" s="3" t="str">
        <f t="shared" si="475"/>
        <v>No</v>
      </c>
    </row>
    <row r="4315" spans="1:30" ht="15" customHeight="1" x14ac:dyDescent="0.3">
      <c r="A4315" s="3" t="s">
        <v>4336</v>
      </c>
      <c r="B4315" s="3">
        <v>40</v>
      </c>
      <c r="C4315" s="3" t="s">
        <v>28</v>
      </c>
      <c r="D4315" s="3" t="s">
        <v>33</v>
      </c>
      <c r="E4315" s="3">
        <v>60875.537884694597</v>
      </c>
      <c r="F4315" s="3">
        <v>193</v>
      </c>
      <c r="G4315" s="3">
        <v>1420.6836592915599</v>
      </c>
      <c r="H4315" s="3">
        <v>1</v>
      </c>
      <c r="I4315" s="3">
        <v>762.20026196602203</v>
      </c>
      <c r="J4315" s="3">
        <v>48</v>
      </c>
      <c r="K4315" s="3">
        <v>1120.6677082784699</v>
      </c>
      <c r="L4315" s="3">
        <v>75</v>
      </c>
      <c r="M4315" s="3">
        <v>4</v>
      </c>
      <c r="N4315" s="3">
        <v>1</v>
      </c>
      <c r="O4315" s="3">
        <v>473</v>
      </c>
      <c r="P4315" s="3">
        <v>2</v>
      </c>
      <c r="Q4315" s="3">
        <v>0</v>
      </c>
      <c r="R4315" s="3">
        <v>3</v>
      </c>
      <c r="S4315" s="3">
        <v>0</v>
      </c>
      <c r="T4315" s="3">
        <v>0</v>
      </c>
      <c r="U4315" s="3">
        <v>4425.2958476579897</v>
      </c>
      <c r="V4315" s="3">
        <v>1</v>
      </c>
      <c r="W4315" s="3" t="str">
        <f>IF(Bank_data3[[#This Row],[credit_risk]]=1,"High Risk","Low Risk")</f>
        <v>High Risk</v>
      </c>
      <c r="X4315" s="3" t="str">
        <f t="shared" si="469"/>
        <v>35-44</v>
      </c>
      <c r="Y4315" s="3" t="str">
        <f t="shared" si="470"/>
        <v>Middle Income</v>
      </c>
      <c r="Z4315" s="3" t="str">
        <f t="shared" si="471"/>
        <v>Poor</v>
      </c>
      <c r="AA4315" s="27">
        <f t="shared" si="472"/>
        <v>0</v>
      </c>
      <c r="AB4315" s="3" t="str">
        <f t="shared" si="473"/>
        <v>Medium</v>
      </c>
      <c r="AC4315" s="3" t="str">
        <f t="shared" si="474"/>
        <v>High</v>
      </c>
      <c r="AD4315" s="3" t="str">
        <f t="shared" si="475"/>
        <v>No</v>
      </c>
    </row>
    <row r="4316" spans="1:30" ht="15" customHeight="1" x14ac:dyDescent="0.3">
      <c r="A4316" s="3" t="s">
        <v>4337</v>
      </c>
      <c r="B4316" s="3">
        <v>65</v>
      </c>
      <c r="C4316" s="3" t="s">
        <v>31</v>
      </c>
      <c r="D4316" s="3" t="s">
        <v>33</v>
      </c>
      <c r="E4316" s="3">
        <v>51114.992629607397</v>
      </c>
      <c r="F4316" s="3">
        <v>229</v>
      </c>
      <c r="G4316" s="3">
        <v>496.97766130583898</v>
      </c>
      <c r="H4316" s="3">
        <v>6</v>
      </c>
      <c r="I4316" s="3">
        <v>82.314071051793604</v>
      </c>
      <c r="J4316" s="3">
        <v>28</v>
      </c>
      <c r="K4316" s="3">
        <v>510.54883585108303</v>
      </c>
      <c r="L4316" s="3">
        <v>73</v>
      </c>
      <c r="M4316" s="3">
        <v>3</v>
      </c>
      <c r="N4316" s="3">
        <v>5</v>
      </c>
      <c r="O4316" s="3">
        <v>404</v>
      </c>
      <c r="P4316" s="3">
        <v>0</v>
      </c>
      <c r="Q4316" s="3">
        <v>21601.921810992699</v>
      </c>
      <c r="R4316" s="3">
        <v>3</v>
      </c>
      <c r="S4316" s="3">
        <v>0</v>
      </c>
      <c r="T4316" s="3">
        <v>0</v>
      </c>
      <c r="U4316" s="3">
        <v>10631.2816763721</v>
      </c>
      <c r="V4316" s="3">
        <v>1</v>
      </c>
      <c r="W4316" s="3" t="str">
        <f>IF(Bank_data3[[#This Row],[credit_risk]]=1,"High Risk","Low Risk")</f>
        <v>High Risk</v>
      </c>
      <c r="X4316" s="3" t="str">
        <f t="shared" si="469"/>
        <v>55+</v>
      </c>
      <c r="Y4316" s="3" t="str">
        <f t="shared" si="470"/>
        <v>Middle Income</v>
      </c>
      <c r="Z4316" s="3" t="str">
        <f t="shared" si="471"/>
        <v>Poor</v>
      </c>
      <c r="AA4316" s="27">
        <f t="shared" si="472"/>
        <v>0.42261420181600873</v>
      </c>
      <c r="AB4316" s="3" t="str">
        <f t="shared" si="473"/>
        <v>Low</v>
      </c>
      <c r="AC4316" s="3" t="str">
        <f t="shared" si="474"/>
        <v>High</v>
      </c>
      <c r="AD4316" s="3" t="str">
        <f t="shared" si="475"/>
        <v>No</v>
      </c>
    </row>
    <row r="4317" spans="1:30" ht="15" customHeight="1" x14ac:dyDescent="0.3">
      <c r="A4317" s="3" t="s">
        <v>4338</v>
      </c>
      <c r="B4317" s="3">
        <v>24</v>
      </c>
      <c r="C4317" s="3" t="s">
        <v>23</v>
      </c>
      <c r="D4317" s="3" t="s">
        <v>26</v>
      </c>
      <c r="E4317" s="3">
        <v>57252.863703569601</v>
      </c>
      <c r="F4317" s="3">
        <v>239</v>
      </c>
      <c r="G4317" s="3">
        <v>2110.1824362997199</v>
      </c>
      <c r="H4317" s="3">
        <v>5</v>
      </c>
      <c r="I4317" s="3">
        <v>1257.1345494680099</v>
      </c>
      <c r="J4317" s="3">
        <v>17</v>
      </c>
      <c r="K4317" s="3">
        <v>748.90626057050201</v>
      </c>
      <c r="L4317" s="3">
        <v>54</v>
      </c>
      <c r="M4317" s="3">
        <v>6</v>
      </c>
      <c r="N4317" s="3">
        <v>6</v>
      </c>
      <c r="O4317" s="3">
        <v>637</v>
      </c>
      <c r="P4317" s="3">
        <v>1</v>
      </c>
      <c r="Q4317" s="3">
        <v>18345.676931850099</v>
      </c>
      <c r="R4317" s="3">
        <v>1</v>
      </c>
      <c r="S4317" s="3">
        <v>0</v>
      </c>
      <c r="T4317" s="3">
        <v>0</v>
      </c>
      <c r="U4317" s="3">
        <v>12781.0756523039</v>
      </c>
      <c r="V4317" s="3">
        <v>0</v>
      </c>
      <c r="W4317" s="3" t="str">
        <f>IF(Bank_data3[[#This Row],[credit_risk]]=1,"High Risk","Low Risk")</f>
        <v>Low Risk</v>
      </c>
      <c r="X4317" s="3" t="str">
        <f t="shared" si="469"/>
        <v>18-24</v>
      </c>
      <c r="Y4317" s="3" t="str">
        <f t="shared" si="470"/>
        <v>Middle Income</v>
      </c>
      <c r="Z4317" s="3" t="str">
        <f t="shared" si="471"/>
        <v>Fair</v>
      </c>
      <c r="AA4317" s="27">
        <f t="shared" si="472"/>
        <v>0.32043247699950916</v>
      </c>
      <c r="AB4317" s="3" t="str">
        <f t="shared" si="473"/>
        <v>Medium</v>
      </c>
      <c r="AC4317" s="3" t="str">
        <f t="shared" si="474"/>
        <v>High</v>
      </c>
      <c r="AD4317" s="3" t="str">
        <f t="shared" si="475"/>
        <v>No</v>
      </c>
    </row>
    <row r="4318" spans="1:30" ht="15" customHeight="1" x14ac:dyDescent="0.3">
      <c r="A4318" s="3" t="s">
        <v>4339</v>
      </c>
      <c r="B4318" s="3">
        <v>25</v>
      </c>
      <c r="C4318" s="3" t="s">
        <v>23</v>
      </c>
      <c r="D4318" s="3" t="s">
        <v>24</v>
      </c>
      <c r="E4318" s="3">
        <v>28325.9348078808</v>
      </c>
      <c r="F4318" s="3">
        <v>24</v>
      </c>
      <c r="G4318" s="3">
        <v>2635.6427677183101</v>
      </c>
      <c r="H4318" s="3">
        <v>9</v>
      </c>
      <c r="I4318" s="3">
        <v>1524.6604103739301</v>
      </c>
      <c r="J4318" s="3">
        <v>36</v>
      </c>
      <c r="K4318" s="3">
        <v>634.79166862176805</v>
      </c>
      <c r="L4318" s="3">
        <v>38</v>
      </c>
      <c r="M4318" s="3">
        <v>14</v>
      </c>
      <c r="N4318" s="3">
        <v>6</v>
      </c>
      <c r="O4318" s="3">
        <v>420</v>
      </c>
      <c r="P4318" s="3">
        <v>0</v>
      </c>
      <c r="Q4318" s="3">
        <v>18457.208758599201</v>
      </c>
      <c r="R4318" s="3">
        <v>5</v>
      </c>
      <c r="S4318" s="3">
        <v>0</v>
      </c>
      <c r="T4318" s="3">
        <v>0</v>
      </c>
      <c r="U4318" s="3">
        <v>8717.6659359941495</v>
      </c>
      <c r="V4318" s="3">
        <v>1</v>
      </c>
      <c r="W4318" s="3" t="str">
        <f>IF(Bank_data3[[#This Row],[credit_risk]]=1,"High Risk","Low Risk")</f>
        <v>High Risk</v>
      </c>
      <c r="X4318" s="3" t="str">
        <f t="shared" si="469"/>
        <v>25-34</v>
      </c>
      <c r="Y4318" s="3" t="str">
        <f t="shared" si="470"/>
        <v>Low Income</v>
      </c>
      <c r="Z4318" s="3" t="str">
        <f t="shared" si="471"/>
        <v>Poor</v>
      </c>
      <c r="AA4318" s="27">
        <f t="shared" si="472"/>
        <v>0.65160104631265559</v>
      </c>
      <c r="AB4318" s="3" t="str">
        <f t="shared" si="473"/>
        <v>Medium</v>
      </c>
      <c r="AC4318" s="3" t="str">
        <f t="shared" si="474"/>
        <v>High</v>
      </c>
      <c r="AD4318" s="3" t="str">
        <f t="shared" si="475"/>
        <v>No</v>
      </c>
    </row>
    <row r="4319" spans="1:30" ht="15" customHeight="1" x14ac:dyDescent="0.3">
      <c r="A4319" s="3" t="s">
        <v>4340</v>
      </c>
      <c r="B4319" s="3">
        <v>57</v>
      </c>
      <c r="C4319" s="3" t="s">
        <v>31</v>
      </c>
      <c r="D4319" s="3" t="s">
        <v>33</v>
      </c>
      <c r="E4319" s="3">
        <v>59149.1576364012</v>
      </c>
      <c r="F4319" s="3">
        <v>112</v>
      </c>
      <c r="G4319" s="3">
        <v>2193.8161165200199</v>
      </c>
      <c r="H4319" s="3">
        <v>6</v>
      </c>
      <c r="I4319" s="3">
        <v>738.13603632281502</v>
      </c>
      <c r="J4319" s="3">
        <v>30</v>
      </c>
      <c r="K4319" s="3">
        <v>248.48152636958099</v>
      </c>
      <c r="L4319" s="3">
        <v>73</v>
      </c>
      <c r="M4319" s="3">
        <v>1</v>
      </c>
      <c r="N4319" s="3">
        <v>3</v>
      </c>
      <c r="O4319" s="3">
        <v>486</v>
      </c>
      <c r="P4319" s="3">
        <v>1</v>
      </c>
      <c r="Q4319" s="3">
        <v>3110.9086503652302</v>
      </c>
      <c r="R4319" s="3">
        <v>2</v>
      </c>
      <c r="S4319" s="3">
        <v>0</v>
      </c>
      <c r="T4319" s="3">
        <v>0</v>
      </c>
      <c r="U4319" s="3">
        <v>8647.3463900306706</v>
      </c>
      <c r="V4319" s="3">
        <v>1</v>
      </c>
      <c r="W4319" s="3" t="str">
        <f>IF(Bank_data3[[#This Row],[credit_risk]]=1,"High Risk","Low Risk")</f>
        <v>High Risk</v>
      </c>
      <c r="X4319" s="3" t="str">
        <f t="shared" si="469"/>
        <v>55+</v>
      </c>
      <c r="Y4319" s="3" t="str">
        <f t="shared" si="470"/>
        <v>Middle Income</v>
      </c>
      <c r="Z4319" s="3" t="str">
        <f t="shared" si="471"/>
        <v>Poor</v>
      </c>
      <c r="AA4319" s="27">
        <f t="shared" si="472"/>
        <v>5.2594301840923167E-2</v>
      </c>
      <c r="AB4319" s="3" t="str">
        <f t="shared" si="473"/>
        <v>Medium</v>
      </c>
      <c r="AC4319" s="3" t="str">
        <f t="shared" si="474"/>
        <v>High</v>
      </c>
      <c r="AD4319" s="3" t="str">
        <f t="shared" si="475"/>
        <v>No</v>
      </c>
    </row>
    <row r="4320" spans="1:30" ht="15" customHeight="1" x14ac:dyDescent="0.3">
      <c r="A4320" s="3" t="s">
        <v>4341</v>
      </c>
      <c r="B4320" s="3">
        <v>41</v>
      </c>
      <c r="C4320" s="3" t="s">
        <v>28</v>
      </c>
      <c r="D4320" s="3" t="s">
        <v>33</v>
      </c>
      <c r="E4320" s="3">
        <v>26865.989836624201</v>
      </c>
      <c r="F4320" s="3">
        <v>73</v>
      </c>
      <c r="G4320" s="3">
        <v>2039.9380275543001</v>
      </c>
      <c r="H4320" s="3">
        <v>11</v>
      </c>
      <c r="I4320" s="3">
        <v>485.716781846689</v>
      </c>
      <c r="J4320" s="3">
        <v>5</v>
      </c>
      <c r="K4320" s="3">
        <v>505.01163372654702</v>
      </c>
      <c r="L4320" s="3">
        <v>5</v>
      </c>
      <c r="M4320" s="3">
        <v>16</v>
      </c>
      <c r="N4320" s="3">
        <v>1</v>
      </c>
      <c r="O4320" s="3">
        <v>827</v>
      </c>
      <c r="P4320" s="3">
        <v>3</v>
      </c>
      <c r="Q4320" s="3">
        <v>9472.3273217723909</v>
      </c>
      <c r="R4320" s="3">
        <v>4</v>
      </c>
      <c r="S4320" s="3">
        <v>0</v>
      </c>
      <c r="T4320" s="3">
        <v>0</v>
      </c>
      <c r="U4320" s="3">
        <v>8973.0105152846609</v>
      </c>
      <c r="V4320" s="3">
        <v>1</v>
      </c>
      <c r="W4320" s="3" t="str">
        <f>IF(Bank_data3[[#This Row],[credit_risk]]=1,"High Risk","Low Risk")</f>
        <v>High Risk</v>
      </c>
      <c r="X4320" s="3" t="str">
        <f t="shared" si="469"/>
        <v>35-44</v>
      </c>
      <c r="Y4320" s="3" t="str">
        <f t="shared" si="470"/>
        <v>Low Income</v>
      </c>
      <c r="Z4320" s="3" t="str">
        <f t="shared" si="471"/>
        <v>Excellent</v>
      </c>
      <c r="AA4320" s="27">
        <f t="shared" si="472"/>
        <v>0.35257689664050806</v>
      </c>
      <c r="AB4320" s="3" t="str">
        <f t="shared" si="473"/>
        <v>Medium</v>
      </c>
      <c r="AC4320" s="3" t="str">
        <f t="shared" si="474"/>
        <v>Low</v>
      </c>
      <c r="AD4320" s="3" t="str">
        <f t="shared" si="475"/>
        <v>No</v>
      </c>
    </row>
    <row r="4321" spans="1:30" ht="15" customHeight="1" x14ac:dyDescent="0.3">
      <c r="A4321" s="3" t="s">
        <v>4342</v>
      </c>
      <c r="B4321" s="3">
        <v>37</v>
      </c>
      <c r="C4321" s="3" t="s">
        <v>23</v>
      </c>
      <c r="D4321" s="3" t="s">
        <v>33</v>
      </c>
      <c r="E4321" s="3">
        <v>67311.683267636297</v>
      </c>
      <c r="F4321" s="3">
        <v>35</v>
      </c>
      <c r="G4321" s="3">
        <v>2246.7234436172398</v>
      </c>
      <c r="H4321" s="3">
        <v>8</v>
      </c>
      <c r="I4321" s="3">
        <v>1327.10445241149</v>
      </c>
      <c r="J4321" s="3">
        <v>43</v>
      </c>
      <c r="K4321" s="3">
        <v>871.02597213752097</v>
      </c>
      <c r="L4321" s="3">
        <v>55</v>
      </c>
      <c r="M4321" s="3">
        <v>7</v>
      </c>
      <c r="N4321" s="3">
        <v>0</v>
      </c>
      <c r="O4321" s="3">
        <v>843</v>
      </c>
      <c r="P4321" s="3">
        <v>1</v>
      </c>
      <c r="Q4321" s="3">
        <v>10235.605717275999</v>
      </c>
      <c r="R4321" s="3">
        <v>0</v>
      </c>
      <c r="S4321" s="3">
        <v>0</v>
      </c>
      <c r="T4321" s="3">
        <v>0</v>
      </c>
      <c r="U4321" s="3">
        <v>6965.8071579223397</v>
      </c>
      <c r="V4321" s="3">
        <v>0</v>
      </c>
      <c r="W4321" s="3" t="str">
        <f>IF(Bank_data3[[#This Row],[credit_risk]]=1,"High Risk","Low Risk")</f>
        <v>Low Risk</v>
      </c>
      <c r="X4321" s="3" t="str">
        <f t="shared" si="469"/>
        <v>35-44</v>
      </c>
      <c r="Y4321" s="3" t="str">
        <f t="shared" si="470"/>
        <v>Middle Income</v>
      </c>
      <c r="Z4321" s="3" t="str">
        <f t="shared" si="471"/>
        <v>Excellent</v>
      </c>
      <c r="AA4321" s="27">
        <f t="shared" si="472"/>
        <v>0.15206283991708339</v>
      </c>
      <c r="AB4321" s="3" t="str">
        <f t="shared" si="473"/>
        <v>Medium</v>
      </c>
      <c r="AC4321" s="3" t="str">
        <f t="shared" si="474"/>
        <v>High</v>
      </c>
      <c r="AD4321" s="3" t="str">
        <f t="shared" si="475"/>
        <v>No</v>
      </c>
    </row>
    <row r="4322" spans="1:30" ht="15" customHeight="1" x14ac:dyDescent="0.3">
      <c r="A4322" s="3" t="s">
        <v>4343</v>
      </c>
      <c r="B4322" s="3">
        <v>33</v>
      </c>
      <c r="C4322" s="3" t="s">
        <v>28</v>
      </c>
      <c r="D4322" s="3" t="s">
        <v>24</v>
      </c>
      <c r="E4322" s="3">
        <v>67338.578778602707</v>
      </c>
      <c r="F4322" s="3">
        <v>129</v>
      </c>
      <c r="G4322" s="3">
        <v>10</v>
      </c>
      <c r="H4322" s="3">
        <v>1</v>
      </c>
      <c r="I4322" s="3">
        <v>1461.63401600362</v>
      </c>
      <c r="J4322" s="3">
        <v>23</v>
      </c>
      <c r="K4322" s="3">
        <v>306.74099626795697</v>
      </c>
      <c r="L4322" s="3">
        <v>7</v>
      </c>
      <c r="M4322" s="3">
        <v>15</v>
      </c>
      <c r="N4322" s="3">
        <v>0</v>
      </c>
      <c r="O4322" s="3">
        <v>723</v>
      </c>
      <c r="P4322" s="3">
        <v>1</v>
      </c>
      <c r="Q4322" s="3">
        <v>13795.358771278399</v>
      </c>
      <c r="R4322" s="3">
        <v>5</v>
      </c>
      <c r="S4322" s="3">
        <v>0</v>
      </c>
      <c r="T4322" s="3">
        <v>0</v>
      </c>
      <c r="U4322" s="3">
        <v>11197.3297102946</v>
      </c>
      <c r="V4322" s="3">
        <v>1</v>
      </c>
      <c r="W4322" s="3" t="str">
        <f>IF(Bank_data3[[#This Row],[credit_risk]]=1,"High Risk","Low Risk")</f>
        <v>High Risk</v>
      </c>
      <c r="X4322" s="3" t="str">
        <f t="shared" si="469"/>
        <v>25-34</v>
      </c>
      <c r="Y4322" s="3" t="str">
        <f t="shared" si="470"/>
        <v>Middle Income</v>
      </c>
      <c r="Z4322" s="3" t="str">
        <f t="shared" si="471"/>
        <v>Good</v>
      </c>
      <c r="AA4322" s="27">
        <f t="shared" si="472"/>
        <v>0.20486560633593248</v>
      </c>
      <c r="AB4322" s="3" t="str">
        <f t="shared" si="473"/>
        <v>Low</v>
      </c>
      <c r="AC4322" s="3" t="str">
        <f t="shared" si="474"/>
        <v>Low</v>
      </c>
      <c r="AD4322" s="3" t="str">
        <f t="shared" si="475"/>
        <v>No</v>
      </c>
    </row>
    <row r="4323" spans="1:30" ht="15" customHeight="1" x14ac:dyDescent="0.3">
      <c r="A4323" s="3" t="s">
        <v>4344</v>
      </c>
      <c r="B4323" s="3">
        <v>29</v>
      </c>
      <c r="C4323" s="3" t="s">
        <v>28</v>
      </c>
      <c r="D4323" s="3" t="s">
        <v>26</v>
      </c>
      <c r="E4323" s="3">
        <v>56263.174386922197</v>
      </c>
      <c r="F4323" s="3">
        <v>111</v>
      </c>
      <c r="G4323" s="3">
        <v>2876.9289957472902</v>
      </c>
      <c r="H4323" s="3">
        <v>8</v>
      </c>
      <c r="I4323" s="3">
        <v>740.92160594350105</v>
      </c>
      <c r="J4323" s="3">
        <v>47</v>
      </c>
      <c r="K4323" s="3">
        <v>839.89173110942897</v>
      </c>
      <c r="L4323" s="3">
        <v>54</v>
      </c>
      <c r="M4323" s="3">
        <v>19</v>
      </c>
      <c r="N4323" s="3">
        <v>2</v>
      </c>
      <c r="O4323" s="3">
        <v>645</v>
      </c>
      <c r="P4323" s="3">
        <v>3</v>
      </c>
      <c r="Q4323" s="3">
        <v>23446.798188776898</v>
      </c>
      <c r="R4323" s="3">
        <v>6</v>
      </c>
      <c r="S4323" s="3">
        <v>0</v>
      </c>
      <c r="T4323" s="3">
        <v>0</v>
      </c>
      <c r="U4323" s="3">
        <v>2655.3972186340802</v>
      </c>
      <c r="V4323" s="3">
        <v>1</v>
      </c>
      <c r="W4323" s="3" t="str">
        <f>IF(Bank_data3[[#This Row],[credit_risk]]=1,"High Risk","Low Risk")</f>
        <v>High Risk</v>
      </c>
      <c r="X4323" s="3" t="str">
        <f t="shared" si="469"/>
        <v>25-34</v>
      </c>
      <c r="Y4323" s="3" t="str">
        <f t="shared" si="470"/>
        <v>Middle Income</v>
      </c>
      <c r="Z4323" s="3" t="str">
        <f t="shared" si="471"/>
        <v>Fair</v>
      </c>
      <c r="AA4323" s="27">
        <f t="shared" si="472"/>
        <v>0.41673436389374552</v>
      </c>
      <c r="AB4323" s="3" t="str">
        <f t="shared" si="473"/>
        <v>Medium</v>
      </c>
      <c r="AC4323" s="3" t="str">
        <f t="shared" si="474"/>
        <v>High</v>
      </c>
      <c r="AD4323" s="3" t="str">
        <f t="shared" si="475"/>
        <v>No</v>
      </c>
    </row>
    <row r="4324" spans="1:30" ht="15" customHeight="1" x14ac:dyDescent="0.3">
      <c r="A4324" s="3" t="s">
        <v>4345</v>
      </c>
      <c r="B4324" s="3">
        <v>65</v>
      </c>
      <c r="C4324" s="3" t="s">
        <v>31</v>
      </c>
      <c r="D4324" s="3" t="s">
        <v>26</v>
      </c>
      <c r="E4324" s="3">
        <v>55581.564350345601</v>
      </c>
      <c r="F4324" s="3">
        <v>102</v>
      </c>
      <c r="G4324" s="3">
        <v>866.61047508762897</v>
      </c>
      <c r="H4324" s="3">
        <v>6</v>
      </c>
      <c r="I4324" s="3">
        <v>723.46178467282004</v>
      </c>
      <c r="J4324" s="3">
        <v>40</v>
      </c>
      <c r="K4324" s="3">
        <v>665.99447217502598</v>
      </c>
      <c r="L4324" s="3">
        <v>15</v>
      </c>
      <c r="M4324" s="3">
        <v>2</v>
      </c>
      <c r="N4324" s="3">
        <v>6</v>
      </c>
      <c r="O4324" s="3">
        <v>394</v>
      </c>
      <c r="P4324" s="3">
        <v>3</v>
      </c>
      <c r="Q4324" s="3">
        <v>14020.3202021577</v>
      </c>
      <c r="R4324" s="3">
        <v>2</v>
      </c>
      <c r="S4324" s="3">
        <v>0</v>
      </c>
      <c r="T4324" s="3">
        <v>0</v>
      </c>
      <c r="U4324" s="3">
        <v>2303.2739574683601</v>
      </c>
      <c r="V4324" s="3">
        <v>1</v>
      </c>
      <c r="W4324" s="3" t="str">
        <f>IF(Bank_data3[[#This Row],[credit_risk]]=1,"High Risk","Low Risk")</f>
        <v>High Risk</v>
      </c>
      <c r="X4324" s="3" t="str">
        <f t="shared" si="469"/>
        <v>55+</v>
      </c>
      <c r="Y4324" s="3" t="str">
        <f t="shared" si="470"/>
        <v>Middle Income</v>
      </c>
      <c r="Z4324" s="3" t="str">
        <f t="shared" si="471"/>
        <v>Poor</v>
      </c>
      <c r="AA4324" s="27">
        <f t="shared" si="472"/>
        <v>0.25224767179606239</v>
      </c>
      <c r="AB4324" s="3" t="str">
        <f t="shared" si="473"/>
        <v>Low</v>
      </c>
      <c r="AC4324" s="3" t="str">
        <f t="shared" si="474"/>
        <v>Medium</v>
      </c>
      <c r="AD4324" s="3" t="str">
        <f t="shared" si="475"/>
        <v>No</v>
      </c>
    </row>
    <row r="4325" spans="1:30" ht="15" customHeight="1" x14ac:dyDescent="0.3">
      <c r="A4325" s="3" t="s">
        <v>4346</v>
      </c>
      <c r="B4325" s="3">
        <v>32</v>
      </c>
      <c r="C4325" s="3" t="s">
        <v>31</v>
      </c>
      <c r="D4325" s="3" t="s">
        <v>26</v>
      </c>
      <c r="E4325" s="3">
        <v>45974.190728967398</v>
      </c>
      <c r="F4325" s="3">
        <v>46</v>
      </c>
      <c r="G4325" s="3">
        <v>936.80495010191805</v>
      </c>
      <c r="H4325" s="3">
        <v>1</v>
      </c>
      <c r="I4325" s="3">
        <v>772.03111581497501</v>
      </c>
      <c r="J4325" s="3">
        <v>14</v>
      </c>
      <c r="K4325" s="3">
        <v>172.52744262231801</v>
      </c>
      <c r="L4325" s="3">
        <v>1</v>
      </c>
      <c r="M4325" s="3">
        <v>16</v>
      </c>
      <c r="N4325" s="3">
        <v>4</v>
      </c>
      <c r="O4325" s="3">
        <v>405</v>
      </c>
      <c r="P4325" s="3">
        <v>5</v>
      </c>
      <c r="Q4325" s="3">
        <v>19825.4808403553</v>
      </c>
      <c r="R4325" s="3">
        <v>2</v>
      </c>
      <c r="S4325" s="3">
        <v>0</v>
      </c>
      <c r="T4325" s="3">
        <v>0</v>
      </c>
      <c r="U4325" s="3">
        <v>12961.367213117899</v>
      </c>
      <c r="V4325" s="3">
        <v>1</v>
      </c>
      <c r="W4325" s="3" t="str">
        <f>IF(Bank_data3[[#This Row],[credit_risk]]=1,"High Risk","Low Risk")</f>
        <v>High Risk</v>
      </c>
      <c r="X4325" s="3" t="str">
        <f t="shared" si="469"/>
        <v>25-34</v>
      </c>
      <c r="Y4325" s="3" t="str">
        <f t="shared" si="470"/>
        <v>Low Income</v>
      </c>
      <c r="Z4325" s="3" t="str">
        <f t="shared" si="471"/>
        <v>Poor</v>
      </c>
      <c r="AA4325" s="27">
        <f t="shared" si="472"/>
        <v>0.43123066498838158</v>
      </c>
      <c r="AB4325" s="3" t="str">
        <f t="shared" si="473"/>
        <v>Low</v>
      </c>
      <c r="AC4325" s="3" t="str">
        <f t="shared" si="474"/>
        <v>Low</v>
      </c>
      <c r="AD4325" s="3" t="str">
        <f t="shared" si="475"/>
        <v>No</v>
      </c>
    </row>
    <row r="4326" spans="1:30" ht="15" customHeight="1" x14ac:dyDescent="0.3">
      <c r="A4326" s="3" t="s">
        <v>4347</v>
      </c>
      <c r="B4326" s="3">
        <v>50</v>
      </c>
      <c r="C4326" s="3" t="s">
        <v>28</v>
      </c>
      <c r="D4326" s="3" t="s">
        <v>26</v>
      </c>
      <c r="E4326" s="3">
        <v>39141.883910653203</v>
      </c>
      <c r="F4326" s="3">
        <v>9</v>
      </c>
      <c r="G4326" s="3">
        <v>1123.1179495894601</v>
      </c>
      <c r="H4326" s="3">
        <v>9</v>
      </c>
      <c r="I4326" s="3">
        <v>213.907888764143</v>
      </c>
      <c r="J4326" s="3">
        <v>39</v>
      </c>
      <c r="K4326" s="3">
        <v>499.95347158491001</v>
      </c>
      <c r="L4326" s="3">
        <v>63</v>
      </c>
      <c r="M4326" s="3">
        <v>4</v>
      </c>
      <c r="N4326" s="3">
        <v>6</v>
      </c>
      <c r="O4326" s="3">
        <v>807</v>
      </c>
      <c r="P4326" s="3">
        <v>2</v>
      </c>
      <c r="Q4326" s="3">
        <v>21148.4082096854</v>
      </c>
      <c r="R4326" s="3">
        <v>4</v>
      </c>
      <c r="S4326" s="3">
        <v>0</v>
      </c>
      <c r="T4326" s="3">
        <v>0</v>
      </c>
      <c r="U4326" s="3">
        <v>500</v>
      </c>
      <c r="V4326" s="3">
        <v>1</v>
      </c>
      <c r="W4326" s="3" t="str">
        <f>IF(Bank_data3[[#This Row],[credit_risk]]=1,"High Risk","Low Risk")</f>
        <v>High Risk</v>
      </c>
      <c r="X4326" s="3" t="str">
        <f t="shared" si="469"/>
        <v>45-54</v>
      </c>
      <c r="Y4326" s="3" t="str">
        <f t="shared" si="470"/>
        <v>Low Income</v>
      </c>
      <c r="Z4326" s="3" t="str">
        <f t="shared" si="471"/>
        <v>Excellent</v>
      </c>
      <c r="AA4326" s="27">
        <f t="shared" si="472"/>
        <v>0.54030123480922854</v>
      </c>
      <c r="AB4326" s="3" t="str">
        <f t="shared" si="473"/>
        <v>Medium</v>
      </c>
      <c r="AC4326" s="3" t="str">
        <f t="shared" si="474"/>
        <v>High</v>
      </c>
      <c r="AD4326" s="3" t="str">
        <f t="shared" si="475"/>
        <v>No</v>
      </c>
    </row>
    <row r="4327" spans="1:30" ht="15" customHeight="1" x14ac:dyDescent="0.3">
      <c r="A4327" s="3" t="s">
        <v>4348</v>
      </c>
      <c r="B4327" s="3">
        <v>49</v>
      </c>
      <c r="C4327" s="3" t="s">
        <v>23</v>
      </c>
      <c r="D4327" s="3" t="s">
        <v>33</v>
      </c>
      <c r="E4327" s="3">
        <v>49730.374302271201</v>
      </c>
      <c r="F4327" s="3">
        <v>130</v>
      </c>
      <c r="G4327" s="3">
        <v>1214.58828304747</v>
      </c>
      <c r="H4327" s="3">
        <v>1</v>
      </c>
      <c r="I4327" s="3">
        <v>698.10594245737002</v>
      </c>
      <c r="J4327" s="3">
        <v>11</v>
      </c>
      <c r="K4327" s="3">
        <v>487.58231335447999</v>
      </c>
      <c r="L4327" s="3">
        <v>10</v>
      </c>
      <c r="M4327" s="3">
        <v>13</v>
      </c>
      <c r="N4327" s="3">
        <v>8</v>
      </c>
      <c r="O4327" s="3">
        <v>625</v>
      </c>
      <c r="P4327" s="3">
        <v>1</v>
      </c>
      <c r="Q4327" s="3">
        <v>16927.472583517399</v>
      </c>
      <c r="R4327" s="3">
        <v>1</v>
      </c>
      <c r="S4327" s="3">
        <v>1</v>
      </c>
      <c r="T4327" s="3">
        <v>0</v>
      </c>
      <c r="U4327" s="3">
        <v>6791.1403139823497</v>
      </c>
      <c r="V4327" s="3">
        <v>1</v>
      </c>
      <c r="W4327" s="3" t="str">
        <f>IF(Bank_data3[[#This Row],[credit_risk]]=1,"High Risk","Low Risk")</f>
        <v>High Risk</v>
      </c>
      <c r="X4327" s="3" t="str">
        <f t="shared" si="469"/>
        <v>45-54</v>
      </c>
      <c r="Y4327" s="3" t="str">
        <f t="shared" si="470"/>
        <v>Low Income</v>
      </c>
      <c r="Z4327" s="3" t="str">
        <f t="shared" si="471"/>
        <v>Fair</v>
      </c>
      <c r="AA4327" s="27">
        <f t="shared" si="472"/>
        <v>0.34038498243807341</v>
      </c>
      <c r="AB4327" s="3" t="str">
        <f t="shared" si="473"/>
        <v>Medium</v>
      </c>
      <c r="AC4327" s="3" t="str">
        <f t="shared" si="474"/>
        <v>Medium</v>
      </c>
      <c r="AD4327" s="3" t="str">
        <f t="shared" si="475"/>
        <v>No</v>
      </c>
    </row>
    <row r="4328" spans="1:30" ht="15" customHeight="1" x14ac:dyDescent="0.3">
      <c r="A4328" s="3" t="s">
        <v>4349</v>
      </c>
      <c r="B4328" s="3">
        <v>22</v>
      </c>
      <c r="C4328" s="3" t="s">
        <v>23</v>
      </c>
      <c r="D4328" s="3" t="s">
        <v>24</v>
      </c>
      <c r="E4328" s="3">
        <v>85688.328588965102</v>
      </c>
      <c r="F4328" s="3">
        <v>93</v>
      </c>
      <c r="G4328" s="3">
        <v>2700.3261841562398</v>
      </c>
      <c r="H4328" s="3">
        <v>3</v>
      </c>
      <c r="I4328" s="3">
        <v>1400.2296606422401</v>
      </c>
      <c r="J4328" s="3">
        <v>45</v>
      </c>
      <c r="K4328" s="3">
        <v>244.998577356612</v>
      </c>
      <c r="L4328" s="3">
        <v>3</v>
      </c>
      <c r="M4328" s="3">
        <v>13</v>
      </c>
      <c r="N4328" s="3">
        <v>7</v>
      </c>
      <c r="O4328" s="3">
        <v>590</v>
      </c>
      <c r="P4328" s="3">
        <v>3</v>
      </c>
      <c r="Q4328" s="3">
        <v>14131.596808972099</v>
      </c>
      <c r="R4328" s="3">
        <v>6</v>
      </c>
      <c r="S4328" s="3">
        <v>0</v>
      </c>
      <c r="T4328" s="3">
        <v>0</v>
      </c>
      <c r="U4328" s="3">
        <v>2217.4663456978001</v>
      </c>
      <c r="V4328" s="3">
        <v>1</v>
      </c>
      <c r="W4328" s="3" t="str">
        <f>IF(Bank_data3[[#This Row],[credit_risk]]=1,"High Risk","Low Risk")</f>
        <v>High Risk</v>
      </c>
      <c r="X4328" s="3" t="str">
        <f t="shared" si="469"/>
        <v>18-24</v>
      </c>
      <c r="Y4328" s="3" t="str">
        <f t="shared" si="470"/>
        <v>Middle Income</v>
      </c>
      <c r="Z4328" s="3" t="str">
        <f t="shared" si="471"/>
        <v>Fair</v>
      </c>
      <c r="AA4328" s="27">
        <f t="shared" si="472"/>
        <v>0.16491857224522827</v>
      </c>
      <c r="AB4328" s="3" t="str">
        <f t="shared" si="473"/>
        <v>Medium</v>
      </c>
      <c r="AC4328" s="3" t="str">
        <f t="shared" si="474"/>
        <v>Low</v>
      </c>
      <c r="AD4328" s="3" t="str">
        <f t="shared" si="475"/>
        <v>No</v>
      </c>
    </row>
    <row r="4329" spans="1:30" ht="15" customHeight="1" x14ac:dyDescent="0.3">
      <c r="A4329" s="3" t="s">
        <v>4350</v>
      </c>
      <c r="B4329" s="3">
        <v>49</v>
      </c>
      <c r="C4329" s="3" t="s">
        <v>31</v>
      </c>
      <c r="D4329" s="3" t="s">
        <v>33</v>
      </c>
      <c r="E4329" s="3">
        <v>54127.740502184402</v>
      </c>
      <c r="F4329" s="3">
        <v>132</v>
      </c>
      <c r="G4329" s="3">
        <v>1935.0665333944301</v>
      </c>
      <c r="H4329" s="3">
        <v>1</v>
      </c>
      <c r="I4329" s="3">
        <v>740.95896873030404</v>
      </c>
      <c r="J4329" s="3">
        <v>48</v>
      </c>
      <c r="K4329" s="3">
        <v>575.18595190549104</v>
      </c>
      <c r="L4329" s="3">
        <v>2</v>
      </c>
      <c r="M4329" s="3">
        <v>13</v>
      </c>
      <c r="N4329" s="3">
        <v>0</v>
      </c>
      <c r="O4329" s="3">
        <v>630</v>
      </c>
      <c r="P4329" s="3">
        <v>2</v>
      </c>
      <c r="Q4329" s="3">
        <v>20218.146601597</v>
      </c>
      <c r="R4329" s="3">
        <v>0</v>
      </c>
      <c r="S4329" s="3">
        <v>0</v>
      </c>
      <c r="T4329" s="3">
        <v>0</v>
      </c>
      <c r="U4329" s="3">
        <v>7138.9021416652104</v>
      </c>
      <c r="V4329" s="3">
        <v>0</v>
      </c>
      <c r="W4329" s="3" t="str">
        <f>IF(Bank_data3[[#This Row],[credit_risk]]=1,"High Risk","Low Risk")</f>
        <v>Low Risk</v>
      </c>
      <c r="X4329" s="3" t="str">
        <f t="shared" si="469"/>
        <v>45-54</v>
      </c>
      <c r="Y4329" s="3" t="str">
        <f t="shared" si="470"/>
        <v>Middle Income</v>
      </c>
      <c r="Z4329" s="3" t="str">
        <f t="shared" si="471"/>
        <v>Fair</v>
      </c>
      <c r="AA4329" s="27">
        <f t="shared" si="472"/>
        <v>0.37352652104111139</v>
      </c>
      <c r="AB4329" s="3" t="str">
        <f t="shared" si="473"/>
        <v>Medium</v>
      </c>
      <c r="AC4329" s="3" t="str">
        <f t="shared" si="474"/>
        <v>Low</v>
      </c>
      <c r="AD4329" s="3" t="str">
        <f t="shared" si="475"/>
        <v>No</v>
      </c>
    </row>
    <row r="4330" spans="1:30" ht="15" customHeight="1" x14ac:dyDescent="0.3">
      <c r="A4330" s="3" t="s">
        <v>4351</v>
      </c>
      <c r="B4330" s="3">
        <v>25</v>
      </c>
      <c r="C4330" s="3" t="s">
        <v>28</v>
      </c>
      <c r="D4330" s="3" t="s">
        <v>24</v>
      </c>
      <c r="E4330" s="3">
        <v>25776.516127107701</v>
      </c>
      <c r="F4330" s="3">
        <v>19</v>
      </c>
      <c r="G4330" s="3">
        <v>957.19666097965899</v>
      </c>
      <c r="H4330" s="3">
        <v>0</v>
      </c>
      <c r="I4330" s="3">
        <v>435.98791524472801</v>
      </c>
      <c r="J4330" s="3">
        <v>13</v>
      </c>
      <c r="K4330" s="3">
        <v>160.85522548839799</v>
      </c>
      <c r="L4330" s="3">
        <v>14</v>
      </c>
      <c r="M4330" s="3">
        <v>10</v>
      </c>
      <c r="N4330" s="3">
        <v>3</v>
      </c>
      <c r="O4330" s="3">
        <v>743</v>
      </c>
      <c r="P4330" s="3">
        <v>2</v>
      </c>
      <c r="Q4330" s="3">
        <v>3319.4137666987599</v>
      </c>
      <c r="R4330" s="3">
        <v>0</v>
      </c>
      <c r="S4330" s="3">
        <v>1</v>
      </c>
      <c r="T4330" s="3">
        <v>0</v>
      </c>
      <c r="U4330" s="3">
        <v>5372.42581014807</v>
      </c>
      <c r="V4330" s="3">
        <v>1</v>
      </c>
      <c r="W4330" s="3" t="str">
        <f>IF(Bank_data3[[#This Row],[credit_risk]]=1,"High Risk","Low Risk")</f>
        <v>High Risk</v>
      </c>
      <c r="X4330" s="3" t="str">
        <f t="shared" si="469"/>
        <v>25-34</v>
      </c>
      <c r="Y4330" s="3" t="str">
        <f t="shared" si="470"/>
        <v>Low Income</v>
      </c>
      <c r="Z4330" s="3" t="str">
        <f t="shared" si="471"/>
        <v>Very Good</v>
      </c>
      <c r="AA4330" s="27">
        <f t="shared" si="472"/>
        <v>0.12877666439988453</v>
      </c>
      <c r="AB4330" s="3" t="str">
        <f t="shared" si="473"/>
        <v>Low</v>
      </c>
      <c r="AC4330" s="3" t="str">
        <f t="shared" si="474"/>
        <v>Medium</v>
      </c>
      <c r="AD4330" s="3" t="str">
        <f t="shared" si="475"/>
        <v>No</v>
      </c>
    </row>
    <row r="4331" spans="1:30" ht="15" customHeight="1" x14ac:dyDescent="0.3">
      <c r="A4331" s="3" t="s">
        <v>4352</v>
      </c>
      <c r="B4331" s="3">
        <v>48</v>
      </c>
      <c r="C4331" s="3" t="s">
        <v>23</v>
      </c>
      <c r="D4331" s="3" t="s">
        <v>26</v>
      </c>
      <c r="E4331" s="3">
        <v>19249.5386076955</v>
      </c>
      <c r="F4331" s="3">
        <v>67</v>
      </c>
      <c r="G4331" s="3">
        <v>1078.2780339260901</v>
      </c>
      <c r="H4331" s="3">
        <v>5</v>
      </c>
      <c r="I4331" s="3">
        <v>973.83996675656795</v>
      </c>
      <c r="J4331" s="3">
        <v>26</v>
      </c>
      <c r="K4331" s="3">
        <v>719.40251325731799</v>
      </c>
      <c r="L4331" s="3">
        <v>67</v>
      </c>
      <c r="M4331" s="3">
        <v>19</v>
      </c>
      <c r="N4331" s="3">
        <v>4</v>
      </c>
      <c r="O4331" s="3">
        <v>848</v>
      </c>
      <c r="P4331" s="3">
        <v>0</v>
      </c>
      <c r="Q4331" s="3">
        <v>16573.9972592345</v>
      </c>
      <c r="R4331" s="3">
        <v>0</v>
      </c>
      <c r="S4331" s="3">
        <v>0</v>
      </c>
      <c r="T4331" s="3">
        <v>0</v>
      </c>
      <c r="U4331" s="3">
        <v>12194.797128652401</v>
      </c>
      <c r="V4331" s="3">
        <v>0</v>
      </c>
      <c r="W4331" s="3" t="str">
        <f>IF(Bank_data3[[#This Row],[credit_risk]]=1,"High Risk","Low Risk")</f>
        <v>Low Risk</v>
      </c>
      <c r="X4331" s="3" t="str">
        <f t="shared" si="469"/>
        <v>45-54</v>
      </c>
      <c r="Y4331" s="3" t="str">
        <f t="shared" si="470"/>
        <v>Low Income</v>
      </c>
      <c r="Z4331" s="3" t="str">
        <f t="shared" si="471"/>
        <v>Excellent</v>
      </c>
      <c r="AA4331" s="27">
        <f t="shared" si="472"/>
        <v>0.86100750760896771</v>
      </c>
      <c r="AB4331" s="3" t="str">
        <f t="shared" si="473"/>
        <v>Medium</v>
      </c>
      <c r="AC4331" s="3" t="str">
        <f t="shared" si="474"/>
        <v>High</v>
      </c>
      <c r="AD4331" s="3" t="str">
        <f t="shared" si="475"/>
        <v>No</v>
      </c>
    </row>
    <row r="4332" spans="1:30" ht="15" customHeight="1" x14ac:dyDescent="0.3">
      <c r="A4332" s="3" t="s">
        <v>4353</v>
      </c>
      <c r="B4332" s="3">
        <v>27</v>
      </c>
      <c r="C4332" s="3" t="s">
        <v>23</v>
      </c>
      <c r="D4332" s="3" t="s">
        <v>24</v>
      </c>
      <c r="E4332" s="3">
        <v>24114.661673176299</v>
      </c>
      <c r="F4332" s="3">
        <v>188</v>
      </c>
      <c r="G4332" s="3">
        <v>3495.4957660425898</v>
      </c>
      <c r="H4332" s="3">
        <v>9</v>
      </c>
      <c r="I4332" s="3">
        <v>566.48042052706103</v>
      </c>
      <c r="J4332" s="3">
        <v>36</v>
      </c>
      <c r="K4332" s="3">
        <v>277.94785210277502</v>
      </c>
      <c r="L4332" s="3">
        <v>42</v>
      </c>
      <c r="M4332" s="3">
        <v>12</v>
      </c>
      <c r="N4332" s="3">
        <v>6</v>
      </c>
      <c r="O4332" s="3">
        <v>833</v>
      </c>
      <c r="P4332" s="3">
        <v>3</v>
      </c>
      <c r="Q4332" s="3">
        <v>21974.088711992801</v>
      </c>
      <c r="R4332" s="3">
        <v>6</v>
      </c>
      <c r="S4332" s="3">
        <v>0</v>
      </c>
      <c r="T4332" s="3">
        <v>0</v>
      </c>
      <c r="U4332" s="3">
        <v>15817.331673913999</v>
      </c>
      <c r="V4332" s="3">
        <v>1</v>
      </c>
      <c r="W4332" s="3" t="str">
        <f>IF(Bank_data3[[#This Row],[credit_risk]]=1,"High Risk","Low Risk")</f>
        <v>High Risk</v>
      </c>
      <c r="X4332" s="3" t="str">
        <f t="shared" si="469"/>
        <v>25-34</v>
      </c>
      <c r="Y4332" s="3" t="str">
        <f t="shared" si="470"/>
        <v>Low Income</v>
      </c>
      <c r="Z4332" s="3" t="str">
        <f t="shared" si="471"/>
        <v>Excellent</v>
      </c>
      <c r="AA4332" s="27">
        <f t="shared" si="472"/>
        <v>0.91123354786417998</v>
      </c>
      <c r="AB4332" s="3" t="str">
        <f t="shared" si="473"/>
        <v>Medium</v>
      </c>
      <c r="AC4332" s="3" t="str">
        <f t="shared" si="474"/>
        <v>High</v>
      </c>
      <c r="AD4332" s="3" t="str">
        <f t="shared" si="475"/>
        <v>No</v>
      </c>
    </row>
    <row r="4333" spans="1:30" ht="15" customHeight="1" x14ac:dyDescent="0.3">
      <c r="A4333" s="3" t="s">
        <v>4354</v>
      </c>
      <c r="B4333" s="3">
        <v>63</v>
      </c>
      <c r="C4333" s="3" t="s">
        <v>31</v>
      </c>
      <c r="D4333" s="3" t="s">
        <v>33</v>
      </c>
      <c r="E4333" s="3">
        <v>43203.261555167701</v>
      </c>
      <c r="F4333" s="3">
        <v>112</v>
      </c>
      <c r="G4333" s="3">
        <v>1782.4282608887199</v>
      </c>
      <c r="H4333" s="3">
        <v>10</v>
      </c>
      <c r="I4333" s="3">
        <v>776.74175671622595</v>
      </c>
      <c r="J4333" s="3">
        <v>12</v>
      </c>
      <c r="K4333" s="3">
        <v>421.83545252717198</v>
      </c>
      <c r="L4333" s="3">
        <v>8</v>
      </c>
      <c r="M4333" s="3">
        <v>8</v>
      </c>
      <c r="N4333" s="3">
        <v>7</v>
      </c>
      <c r="O4333" s="3">
        <v>897</v>
      </c>
      <c r="P4333" s="3">
        <v>4</v>
      </c>
      <c r="Q4333" s="3">
        <v>13648.8223740578</v>
      </c>
      <c r="R4333" s="3">
        <v>5</v>
      </c>
      <c r="S4333" s="3">
        <v>0</v>
      </c>
      <c r="T4333" s="3">
        <v>0</v>
      </c>
      <c r="U4333" s="3">
        <v>2940.2015913558798</v>
      </c>
      <c r="V4333" s="3">
        <v>1</v>
      </c>
      <c r="W4333" s="3" t="str">
        <f>IF(Bank_data3[[#This Row],[credit_risk]]=1,"High Risk","Low Risk")</f>
        <v>High Risk</v>
      </c>
      <c r="X4333" s="3" t="str">
        <f t="shared" si="469"/>
        <v>55+</v>
      </c>
      <c r="Y4333" s="3" t="str">
        <f t="shared" si="470"/>
        <v>Low Income</v>
      </c>
      <c r="Z4333" s="3" t="str">
        <f t="shared" si="471"/>
        <v>Excellent</v>
      </c>
      <c r="AA4333" s="27">
        <f t="shared" si="472"/>
        <v>0.31592111064645334</v>
      </c>
      <c r="AB4333" s="3" t="str">
        <f t="shared" si="473"/>
        <v>Medium</v>
      </c>
      <c r="AC4333" s="3" t="str">
        <f t="shared" si="474"/>
        <v>Low</v>
      </c>
      <c r="AD4333" s="3" t="str">
        <f t="shared" si="475"/>
        <v>No</v>
      </c>
    </row>
    <row r="4334" spans="1:30" ht="15" customHeight="1" x14ac:dyDescent="0.3">
      <c r="A4334" s="3" t="s">
        <v>4355</v>
      </c>
      <c r="B4334" s="3">
        <v>64</v>
      </c>
      <c r="C4334" s="3" t="s">
        <v>28</v>
      </c>
      <c r="D4334" s="3" t="s">
        <v>33</v>
      </c>
      <c r="E4334" s="3">
        <v>72784.383518594201</v>
      </c>
      <c r="F4334" s="3">
        <v>32</v>
      </c>
      <c r="G4334" s="3">
        <v>1154.5405756411201</v>
      </c>
      <c r="H4334" s="3">
        <v>4</v>
      </c>
      <c r="I4334" s="3">
        <v>355.90292680845198</v>
      </c>
      <c r="J4334" s="3">
        <v>37</v>
      </c>
      <c r="K4334" s="3">
        <v>499.29929249575099</v>
      </c>
      <c r="L4334" s="3">
        <v>24</v>
      </c>
      <c r="M4334" s="3">
        <v>19</v>
      </c>
      <c r="N4334" s="3">
        <v>7</v>
      </c>
      <c r="O4334" s="3">
        <v>615</v>
      </c>
      <c r="P4334" s="3">
        <v>3</v>
      </c>
      <c r="Q4334" s="3">
        <v>16293.093996695599</v>
      </c>
      <c r="R4334" s="3">
        <v>7</v>
      </c>
      <c r="S4334" s="3">
        <v>0</v>
      </c>
      <c r="T4334" s="3">
        <v>0</v>
      </c>
      <c r="U4334" s="3">
        <v>4176.6567684760803</v>
      </c>
      <c r="V4334" s="3">
        <v>1</v>
      </c>
      <c r="W4334" s="3" t="str">
        <f>IF(Bank_data3[[#This Row],[credit_risk]]=1,"High Risk","Low Risk")</f>
        <v>High Risk</v>
      </c>
      <c r="X4334" s="3" t="str">
        <f t="shared" si="469"/>
        <v>55+</v>
      </c>
      <c r="Y4334" s="3" t="str">
        <f t="shared" si="470"/>
        <v>Middle Income</v>
      </c>
      <c r="Z4334" s="3" t="str">
        <f t="shared" si="471"/>
        <v>Fair</v>
      </c>
      <c r="AA4334" s="27">
        <f t="shared" si="472"/>
        <v>0.22385425566643988</v>
      </c>
      <c r="AB4334" s="3" t="str">
        <f t="shared" si="473"/>
        <v>Medium</v>
      </c>
      <c r="AC4334" s="3" t="str">
        <f t="shared" si="474"/>
        <v>Medium</v>
      </c>
      <c r="AD4334" s="3" t="str">
        <f t="shared" si="475"/>
        <v>No</v>
      </c>
    </row>
    <row r="4335" spans="1:30" ht="15" customHeight="1" x14ac:dyDescent="0.3">
      <c r="A4335" s="3" t="s">
        <v>4356</v>
      </c>
      <c r="B4335" s="3">
        <v>62</v>
      </c>
      <c r="C4335" s="3" t="s">
        <v>23</v>
      </c>
      <c r="D4335" s="3" t="s">
        <v>26</v>
      </c>
      <c r="E4335" s="3">
        <v>31577.291845363499</v>
      </c>
      <c r="F4335" s="3">
        <v>216</v>
      </c>
      <c r="G4335" s="3">
        <v>202.50701048843899</v>
      </c>
      <c r="H4335" s="3">
        <v>11</v>
      </c>
      <c r="I4335" s="3">
        <v>437.18154358464398</v>
      </c>
      <c r="J4335" s="3">
        <v>45</v>
      </c>
      <c r="K4335" s="3">
        <v>879.06930936174797</v>
      </c>
      <c r="L4335" s="3">
        <v>64</v>
      </c>
      <c r="M4335" s="3">
        <v>1</v>
      </c>
      <c r="N4335" s="3">
        <v>3</v>
      </c>
      <c r="O4335" s="3">
        <v>341</v>
      </c>
      <c r="P4335" s="3">
        <v>3</v>
      </c>
      <c r="Q4335" s="3">
        <v>18895.749762734398</v>
      </c>
      <c r="R4335" s="3">
        <v>2</v>
      </c>
      <c r="S4335" s="3">
        <v>0</v>
      </c>
      <c r="T4335" s="3">
        <v>0</v>
      </c>
      <c r="U4335" s="3">
        <v>5713.1430995081701</v>
      </c>
      <c r="V4335" s="3">
        <v>1</v>
      </c>
      <c r="W4335" s="3" t="str">
        <f>IF(Bank_data3[[#This Row],[credit_risk]]=1,"High Risk","Low Risk")</f>
        <v>High Risk</v>
      </c>
      <c r="X4335" s="3" t="str">
        <f t="shared" si="469"/>
        <v>55+</v>
      </c>
      <c r="Y4335" s="3" t="str">
        <f t="shared" si="470"/>
        <v>Low Income</v>
      </c>
      <c r="Z4335" s="3" t="str">
        <f t="shared" si="471"/>
        <v>Poor</v>
      </c>
      <c r="AA4335" s="27">
        <f t="shared" si="472"/>
        <v>0.59839678004270858</v>
      </c>
      <c r="AB4335" s="3" t="str">
        <f t="shared" si="473"/>
        <v>Low</v>
      </c>
      <c r="AC4335" s="3" t="str">
        <f t="shared" si="474"/>
        <v>High</v>
      </c>
      <c r="AD4335" s="3" t="str">
        <f t="shared" si="475"/>
        <v>No</v>
      </c>
    </row>
    <row r="4336" spans="1:30" ht="15" customHeight="1" x14ac:dyDescent="0.3">
      <c r="A4336" s="3" t="s">
        <v>4357</v>
      </c>
      <c r="B4336" s="3">
        <v>63</v>
      </c>
      <c r="C4336" s="3" t="s">
        <v>31</v>
      </c>
      <c r="D4336" s="3" t="s">
        <v>33</v>
      </c>
      <c r="E4336" s="3">
        <v>75591.436722718907</v>
      </c>
      <c r="F4336" s="3">
        <v>94</v>
      </c>
      <c r="G4336" s="3">
        <v>159.444664770255</v>
      </c>
      <c r="H4336" s="3">
        <v>2</v>
      </c>
      <c r="I4336" s="3">
        <v>1058.1807392022599</v>
      </c>
      <c r="J4336" s="3">
        <v>37</v>
      </c>
      <c r="K4336" s="3">
        <v>183.642480372134</v>
      </c>
      <c r="L4336" s="3">
        <v>65</v>
      </c>
      <c r="M4336" s="3">
        <v>11</v>
      </c>
      <c r="N4336" s="3">
        <v>6</v>
      </c>
      <c r="O4336" s="3">
        <v>578</v>
      </c>
      <c r="P4336" s="3">
        <v>2</v>
      </c>
      <c r="Q4336" s="3">
        <v>10492.078648217999</v>
      </c>
      <c r="R4336" s="3">
        <v>7</v>
      </c>
      <c r="S4336" s="3">
        <v>0</v>
      </c>
      <c r="T4336" s="3">
        <v>0</v>
      </c>
      <c r="U4336" s="3">
        <v>7081.4187981701798</v>
      </c>
      <c r="V4336" s="3">
        <v>1</v>
      </c>
      <c r="W4336" s="3" t="str">
        <f>IF(Bank_data3[[#This Row],[credit_risk]]=1,"High Risk","Low Risk")</f>
        <v>High Risk</v>
      </c>
      <c r="X4336" s="3" t="str">
        <f t="shared" si="469"/>
        <v>55+</v>
      </c>
      <c r="Y4336" s="3" t="str">
        <f t="shared" si="470"/>
        <v>Middle Income</v>
      </c>
      <c r="Z4336" s="3" t="str">
        <f t="shared" si="471"/>
        <v>Poor</v>
      </c>
      <c r="AA4336" s="27">
        <f t="shared" si="472"/>
        <v>0.13879983108013369</v>
      </c>
      <c r="AB4336" s="3" t="str">
        <f t="shared" si="473"/>
        <v>Low</v>
      </c>
      <c r="AC4336" s="3" t="str">
        <f t="shared" si="474"/>
        <v>High</v>
      </c>
      <c r="AD4336" s="3" t="str">
        <f t="shared" si="475"/>
        <v>No</v>
      </c>
    </row>
    <row r="4337" spans="1:30" ht="15" customHeight="1" x14ac:dyDescent="0.3">
      <c r="A4337" s="3" t="s">
        <v>4358</v>
      </c>
      <c r="B4337" s="3">
        <v>52</v>
      </c>
      <c r="C4337" s="3" t="s">
        <v>23</v>
      </c>
      <c r="D4337" s="3" t="s">
        <v>33</v>
      </c>
      <c r="E4337" s="3">
        <v>53230.071051258397</v>
      </c>
      <c r="F4337" s="3">
        <v>227</v>
      </c>
      <c r="G4337" s="3">
        <v>606.49018097607404</v>
      </c>
      <c r="H4337" s="3">
        <v>10</v>
      </c>
      <c r="I4337" s="3">
        <v>840.55337279038099</v>
      </c>
      <c r="J4337" s="3">
        <v>2</v>
      </c>
      <c r="K4337" s="3">
        <v>374.27718261978902</v>
      </c>
      <c r="L4337" s="3">
        <v>54</v>
      </c>
      <c r="M4337" s="3">
        <v>7</v>
      </c>
      <c r="N4337" s="3">
        <v>1</v>
      </c>
      <c r="O4337" s="3">
        <v>459</v>
      </c>
      <c r="P4337" s="3">
        <v>5</v>
      </c>
      <c r="Q4337" s="3">
        <v>30811.843795267199</v>
      </c>
      <c r="R4337" s="3">
        <v>4</v>
      </c>
      <c r="S4337" s="3">
        <v>0</v>
      </c>
      <c r="T4337" s="3">
        <v>0</v>
      </c>
      <c r="U4337" s="3">
        <v>11923.076537434299</v>
      </c>
      <c r="V4337" s="3">
        <v>1</v>
      </c>
      <c r="W4337" s="3" t="str">
        <f>IF(Bank_data3[[#This Row],[credit_risk]]=1,"High Risk","Low Risk")</f>
        <v>High Risk</v>
      </c>
      <c r="X4337" s="3" t="str">
        <f t="shared" si="469"/>
        <v>45-54</v>
      </c>
      <c r="Y4337" s="3" t="str">
        <f t="shared" si="470"/>
        <v>Middle Income</v>
      </c>
      <c r="Z4337" s="3" t="str">
        <f t="shared" si="471"/>
        <v>Poor</v>
      </c>
      <c r="AA4337" s="27">
        <f t="shared" si="472"/>
        <v>0.57884280796087317</v>
      </c>
      <c r="AB4337" s="3" t="str">
        <f t="shared" si="473"/>
        <v>Low</v>
      </c>
      <c r="AC4337" s="3" t="str">
        <f t="shared" si="474"/>
        <v>High</v>
      </c>
      <c r="AD4337" s="3" t="str">
        <f t="shared" si="475"/>
        <v>No</v>
      </c>
    </row>
    <row r="4338" spans="1:30" ht="15" customHeight="1" x14ac:dyDescent="0.3">
      <c r="A4338" s="3" t="s">
        <v>4359</v>
      </c>
      <c r="B4338" s="3">
        <v>36</v>
      </c>
      <c r="C4338" s="3" t="s">
        <v>23</v>
      </c>
      <c r="D4338" s="3" t="s">
        <v>24</v>
      </c>
      <c r="E4338" s="3">
        <v>58701.986029009699</v>
      </c>
      <c r="F4338" s="3">
        <v>156</v>
      </c>
      <c r="G4338" s="3">
        <v>1576.6703023723401</v>
      </c>
      <c r="H4338" s="3">
        <v>0</v>
      </c>
      <c r="I4338" s="3">
        <v>528.37991460501405</v>
      </c>
      <c r="J4338" s="3">
        <v>15</v>
      </c>
      <c r="K4338" s="3">
        <v>538.52667275942497</v>
      </c>
      <c r="L4338" s="3">
        <v>44</v>
      </c>
      <c r="M4338" s="3">
        <v>15</v>
      </c>
      <c r="N4338" s="3">
        <v>8</v>
      </c>
      <c r="O4338" s="3">
        <v>539</v>
      </c>
      <c r="P4338" s="3">
        <v>3</v>
      </c>
      <c r="Q4338" s="3">
        <v>5493.9025724717003</v>
      </c>
      <c r="R4338" s="3">
        <v>4</v>
      </c>
      <c r="S4338" s="3">
        <v>0</v>
      </c>
      <c r="T4338" s="3">
        <v>0</v>
      </c>
      <c r="U4338" s="3">
        <v>3428.8031139141099</v>
      </c>
      <c r="V4338" s="3">
        <v>1</v>
      </c>
      <c r="W4338" s="3" t="str">
        <f>IF(Bank_data3[[#This Row],[credit_risk]]=1,"High Risk","Low Risk")</f>
        <v>High Risk</v>
      </c>
      <c r="X4338" s="3" t="str">
        <f t="shared" si="469"/>
        <v>35-44</v>
      </c>
      <c r="Y4338" s="3" t="str">
        <f t="shared" si="470"/>
        <v>Middle Income</v>
      </c>
      <c r="Z4338" s="3" t="str">
        <f t="shared" si="471"/>
        <v>Poor</v>
      </c>
      <c r="AA4338" s="27">
        <f t="shared" si="472"/>
        <v>9.3589722326544292E-2</v>
      </c>
      <c r="AB4338" s="3" t="str">
        <f t="shared" si="473"/>
        <v>Medium</v>
      </c>
      <c r="AC4338" s="3" t="str">
        <f t="shared" si="474"/>
        <v>High</v>
      </c>
      <c r="AD4338" s="3" t="str">
        <f t="shared" si="475"/>
        <v>No</v>
      </c>
    </row>
    <row r="4339" spans="1:30" ht="15" customHeight="1" x14ac:dyDescent="0.3">
      <c r="A4339" s="3" t="s">
        <v>4360</v>
      </c>
      <c r="B4339" s="3">
        <v>67</v>
      </c>
      <c r="C4339" s="3" t="s">
        <v>23</v>
      </c>
      <c r="D4339" s="3" t="s">
        <v>33</v>
      </c>
      <c r="E4339" s="3">
        <v>58208.7125909065</v>
      </c>
      <c r="F4339" s="3">
        <v>165</v>
      </c>
      <c r="G4339" s="3">
        <v>2387.5311857193401</v>
      </c>
      <c r="H4339" s="3">
        <v>8</v>
      </c>
      <c r="I4339" s="3">
        <v>841.837295606716</v>
      </c>
      <c r="J4339" s="3">
        <v>11</v>
      </c>
      <c r="K4339" s="3">
        <v>483.81965680798902</v>
      </c>
      <c r="L4339" s="3">
        <v>32</v>
      </c>
      <c r="M4339" s="3">
        <v>0</v>
      </c>
      <c r="N4339" s="3">
        <v>5</v>
      </c>
      <c r="O4339" s="3">
        <v>455</v>
      </c>
      <c r="P4339" s="3">
        <v>3</v>
      </c>
      <c r="Q4339" s="3">
        <v>1449.5223421282899</v>
      </c>
      <c r="R4339" s="3">
        <v>1</v>
      </c>
      <c r="S4339" s="3">
        <v>0</v>
      </c>
      <c r="T4339" s="3">
        <v>0</v>
      </c>
      <c r="U4339" s="3">
        <v>6779.3521935103299</v>
      </c>
      <c r="V4339" s="3">
        <v>1</v>
      </c>
      <c r="W4339" s="3" t="str">
        <f>IF(Bank_data3[[#This Row],[credit_risk]]=1,"High Risk","Low Risk")</f>
        <v>High Risk</v>
      </c>
      <c r="X4339" s="3" t="str">
        <f t="shared" si="469"/>
        <v>55+</v>
      </c>
      <c r="Y4339" s="3" t="str">
        <f t="shared" si="470"/>
        <v>Middle Income</v>
      </c>
      <c r="Z4339" s="3" t="str">
        <f t="shared" si="471"/>
        <v>Poor</v>
      </c>
      <c r="AA4339" s="27">
        <f t="shared" si="472"/>
        <v>2.4902154292873634E-2</v>
      </c>
      <c r="AB4339" s="3" t="str">
        <f t="shared" si="473"/>
        <v>Medium</v>
      </c>
      <c r="AC4339" s="3" t="str">
        <f t="shared" si="474"/>
        <v>High</v>
      </c>
      <c r="AD4339" s="3" t="str">
        <f t="shared" si="475"/>
        <v>No</v>
      </c>
    </row>
    <row r="4340" spans="1:30" ht="15" customHeight="1" x14ac:dyDescent="0.3">
      <c r="A4340" s="3" t="s">
        <v>4361</v>
      </c>
      <c r="B4340" s="3">
        <v>30</v>
      </c>
      <c r="C4340" s="3" t="s">
        <v>31</v>
      </c>
      <c r="D4340" s="3" t="s">
        <v>26</v>
      </c>
      <c r="E4340" s="3">
        <v>60631.9753406788</v>
      </c>
      <c r="F4340" s="3">
        <v>193</v>
      </c>
      <c r="G4340" s="3">
        <v>1992.85955607339</v>
      </c>
      <c r="H4340" s="3">
        <v>7</v>
      </c>
      <c r="I4340" s="3">
        <v>587.49865194545896</v>
      </c>
      <c r="J4340" s="3">
        <v>13</v>
      </c>
      <c r="K4340" s="3">
        <v>527.42969748512701</v>
      </c>
      <c r="L4340" s="3">
        <v>21</v>
      </c>
      <c r="M4340" s="3">
        <v>15</v>
      </c>
      <c r="N4340" s="3">
        <v>3</v>
      </c>
      <c r="O4340" s="3">
        <v>709</v>
      </c>
      <c r="P4340" s="3">
        <v>5</v>
      </c>
      <c r="Q4340" s="3">
        <v>16898.4935605596</v>
      </c>
      <c r="R4340" s="3">
        <v>4</v>
      </c>
      <c r="S4340" s="3">
        <v>0</v>
      </c>
      <c r="T4340" s="3">
        <v>0</v>
      </c>
      <c r="U4340" s="3">
        <v>6916.0646092651205</v>
      </c>
      <c r="V4340" s="3">
        <v>1</v>
      </c>
      <c r="W4340" s="3" t="str">
        <f>IF(Bank_data3[[#This Row],[credit_risk]]=1,"High Risk","Low Risk")</f>
        <v>High Risk</v>
      </c>
      <c r="X4340" s="3" t="str">
        <f t="shared" si="469"/>
        <v>25-34</v>
      </c>
      <c r="Y4340" s="3" t="str">
        <f t="shared" si="470"/>
        <v>Middle Income</v>
      </c>
      <c r="Z4340" s="3" t="str">
        <f t="shared" si="471"/>
        <v>Good</v>
      </c>
      <c r="AA4340" s="27">
        <f t="shared" si="472"/>
        <v>0.27870597099319927</v>
      </c>
      <c r="AB4340" s="3" t="str">
        <f t="shared" si="473"/>
        <v>Medium</v>
      </c>
      <c r="AC4340" s="3" t="str">
        <f t="shared" si="474"/>
        <v>Medium</v>
      </c>
      <c r="AD4340" s="3" t="str">
        <f t="shared" si="475"/>
        <v>No</v>
      </c>
    </row>
    <row r="4341" spans="1:30" ht="15" customHeight="1" x14ac:dyDescent="0.3">
      <c r="A4341" s="3" t="s">
        <v>4362</v>
      </c>
      <c r="B4341" s="3">
        <v>32</v>
      </c>
      <c r="C4341" s="3" t="s">
        <v>28</v>
      </c>
      <c r="D4341" s="3" t="s">
        <v>26</v>
      </c>
      <c r="E4341" s="3">
        <v>42595.4212156012</v>
      </c>
      <c r="F4341" s="3">
        <v>77</v>
      </c>
      <c r="G4341" s="3">
        <v>2439.2488371372601</v>
      </c>
      <c r="H4341" s="3">
        <v>5</v>
      </c>
      <c r="I4341" s="3">
        <v>525.683940720441</v>
      </c>
      <c r="J4341" s="3">
        <v>33</v>
      </c>
      <c r="K4341" s="3">
        <v>448.81730624007997</v>
      </c>
      <c r="L4341" s="3">
        <v>41</v>
      </c>
      <c r="M4341" s="3">
        <v>5</v>
      </c>
      <c r="N4341" s="3">
        <v>5</v>
      </c>
      <c r="O4341" s="3">
        <v>521</v>
      </c>
      <c r="P4341" s="3">
        <v>2</v>
      </c>
      <c r="Q4341" s="3">
        <v>8944.0740692491509</v>
      </c>
      <c r="R4341" s="3">
        <v>4</v>
      </c>
      <c r="S4341" s="3">
        <v>1</v>
      </c>
      <c r="T4341" s="3">
        <v>0</v>
      </c>
      <c r="U4341" s="3">
        <v>5964.3405172633902</v>
      </c>
      <c r="V4341" s="3">
        <v>1</v>
      </c>
      <c r="W4341" s="3" t="str">
        <f>IF(Bank_data3[[#This Row],[credit_risk]]=1,"High Risk","Low Risk")</f>
        <v>High Risk</v>
      </c>
      <c r="X4341" s="3" t="str">
        <f t="shared" si="469"/>
        <v>25-34</v>
      </c>
      <c r="Y4341" s="3" t="str">
        <f t="shared" si="470"/>
        <v>Low Income</v>
      </c>
      <c r="Z4341" s="3" t="str">
        <f t="shared" si="471"/>
        <v>Poor</v>
      </c>
      <c r="AA4341" s="27">
        <f t="shared" si="472"/>
        <v>0.20997735939686521</v>
      </c>
      <c r="AB4341" s="3" t="str">
        <f t="shared" si="473"/>
        <v>Medium</v>
      </c>
      <c r="AC4341" s="3" t="str">
        <f t="shared" si="474"/>
        <v>High</v>
      </c>
      <c r="AD4341" s="3" t="str">
        <f t="shared" si="475"/>
        <v>No</v>
      </c>
    </row>
    <row r="4342" spans="1:30" ht="15" customHeight="1" x14ac:dyDescent="0.3">
      <c r="A4342" s="3" t="s">
        <v>4363</v>
      </c>
      <c r="B4342" s="3">
        <v>69</v>
      </c>
      <c r="C4342" s="3" t="s">
        <v>31</v>
      </c>
      <c r="D4342" s="3" t="s">
        <v>33</v>
      </c>
      <c r="E4342" s="3">
        <v>10000</v>
      </c>
      <c r="F4342" s="3">
        <v>201</v>
      </c>
      <c r="G4342" s="3">
        <v>1952.61965455325</v>
      </c>
      <c r="H4342" s="3">
        <v>5</v>
      </c>
      <c r="I4342" s="3">
        <v>1207.4120390369101</v>
      </c>
      <c r="J4342" s="3">
        <v>49</v>
      </c>
      <c r="K4342" s="3">
        <v>569.92453357290196</v>
      </c>
      <c r="L4342" s="3">
        <v>75</v>
      </c>
      <c r="M4342" s="3">
        <v>19</v>
      </c>
      <c r="N4342" s="3">
        <v>6</v>
      </c>
      <c r="O4342" s="3">
        <v>636</v>
      </c>
      <c r="P4342" s="3">
        <v>2</v>
      </c>
      <c r="Q4342" s="3">
        <v>13692.235779602601</v>
      </c>
      <c r="R4342" s="3">
        <v>0</v>
      </c>
      <c r="S4342" s="3">
        <v>0</v>
      </c>
      <c r="T4342" s="3">
        <v>0</v>
      </c>
      <c r="U4342" s="3">
        <v>10673.9846093754</v>
      </c>
      <c r="V4342" s="3">
        <v>0</v>
      </c>
      <c r="W4342" s="3" t="str">
        <f>IF(Bank_data3[[#This Row],[credit_risk]]=1,"High Risk","Low Risk")</f>
        <v>Low Risk</v>
      </c>
      <c r="X4342" s="3" t="str">
        <f t="shared" si="469"/>
        <v>55+</v>
      </c>
      <c r="Y4342" s="3" t="str">
        <f t="shared" si="470"/>
        <v>Low Income</v>
      </c>
      <c r="Z4342" s="3" t="str">
        <f t="shared" si="471"/>
        <v>Fair</v>
      </c>
      <c r="AA4342" s="27">
        <f t="shared" si="472"/>
        <v>1.3692235779602602</v>
      </c>
      <c r="AB4342" s="3" t="str">
        <f t="shared" si="473"/>
        <v>Medium</v>
      </c>
      <c r="AC4342" s="3" t="str">
        <f t="shared" si="474"/>
        <v>High</v>
      </c>
      <c r="AD4342" s="3" t="str">
        <f t="shared" si="475"/>
        <v>No</v>
      </c>
    </row>
    <row r="4343" spans="1:30" ht="15" customHeight="1" x14ac:dyDescent="0.3">
      <c r="A4343" s="3" t="s">
        <v>4364</v>
      </c>
      <c r="B4343" s="3">
        <v>30</v>
      </c>
      <c r="C4343" s="3" t="s">
        <v>28</v>
      </c>
      <c r="D4343" s="3" t="s">
        <v>26</v>
      </c>
      <c r="E4343" s="3">
        <v>39409.573595618502</v>
      </c>
      <c r="F4343" s="3">
        <v>158</v>
      </c>
      <c r="G4343" s="3">
        <v>519.324448105344</v>
      </c>
      <c r="H4343" s="3">
        <v>11</v>
      </c>
      <c r="I4343" s="3">
        <v>1074.0071436160699</v>
      </c>
      <c r="J4343" s="3">
        <v>30</v>
      </c>
      <c r="K4343" s="3">
        <v>9.9076062912274097</v>
      </c>
      <c r="L4343" s="3">
        <v>26</v>
      </c>
      <c r="M4343" s="3">
        <v>5</v>
      </c>
      <c r="N4343" s="3">
        <v>9</v>
      </c>
      <c r="O4343" s="3">
        <v>584</v>
      </c>
      <c r="P4343" s="3">
        <v>0</v>
      </c>
      <c r="Q4343" s="3">
        <v>14255.1371479382</v>
      </c>
      <c r="R4343" s="3">
        <v>1</v>
      </c>
      <c r="S4343" s="3">
        <v>0</v>
      </c>
      <c r="T4343" s="3">
        <v>0</v>
      </c>
      <c r="U4343" s="3">
        <v>6904.5099984479602</v>
      </c>
      <c r="V4343" s="3">
        <v>0</v>
      </c>
      <c r="W4343" s="3" t="str">
        <f>IF(Bank_data3[[#This Row],[credit_risk]]=1,"High Risk","Low Risk")</f>
        <v>Low Risk</v>
      </c>
      <c r="X4343" s="3" t="str">
        <f t="shared" si="469"/>
        <v>25-34</v>
      </c>
      <c r="Y4343" s="3" t="str">
        <f t="shared" si="470"/>
        <v>Low Income</v>
      </c>
      <c r="Z4343" s="3" t="str">
        <f t="shared" si="471"/>
        <v>Fair</v>
      </c>
      <c r="AA4343" s="27">
        <f t="shared" si="472"/>
        <v>0.36171761953605774</v>
      </c>
      <c r="AB4343" s="3" t="str">
        <f t="shared" si="473"/>
        <v>Low</v>
      </c>
      <c r="AC4343" s="3" t="str">
        <f t="shared" si="474"/>
        <v>Medium</v>
      </c>
      <c r="AD4343" s="3" t="str">
        <f t="shared" si="475"/>
        <v>No</v>
      </c>
    </row>
    <row r="4344" spans="1:30" ht="15" customHeight="1" x14ac:dyDescent="0.3">
      <c r="A4344" s="3" t="s">
        <v>4365</v>
      </c>
      <c r="B4344" s="3">
        <v>50</v>
      </c>
      <c r="C4344" s="3" t="s">
        <v>23</v>
      </c>
      <c r="D4344" s="3" t="s">
        <v>24</v>
      </c>
      <c r="E4344" s="3">
        <v>34018.174660348799</v>
      </c>
      <c r="F4344" s="3">
        <v>155</v>
      </c>
      <c r="G4344" s="3">
        <v>1839.8848619058599</v>
      </c>
      <c r="H4344" s="3">
        <v>3</v>
      </c>
      <c r="I4344" s="3">
        <v>792.554502629117</v>
      </c>
      <c r="J4344" s="3">
        <v>38</v>
      </c>
      <c r="K4344" s="3">
        <v>854.05682886312604</v>
      </c>
      <c r="L4344" s="3">
        <v>10</v>
      </c>
      <c r="M4344" s="3">
        <v>2</v>
      </c>
      <c r="N4344" s="3">
        <v>7</v>
      </c>
      <c r="O4344" s="3">
        <v>685</v>
      </c>
      <c r="P4344" s="3">
        <v>0</v>
      </c>
      <c r="Q4344" s="3">
        <v>15267.9063483769</v>
      </c>
      <c r="R4344" s="3">
        <v>4</v>
      </c>
      <c r="S4344" s="3">
        <v>0</v>
      </c>
      <c r="T4344" s="3">
        <v>0</v>
      </c>
      <c r="U4344" s="3">
        <v>623.01177420222598</v>
      </c>
      <c r="V4344" s="3">
        <v>1</v>
      </c>
      <c r="W4344" s="3" t="str">
        <f>IF(Bank_data3[[#This Row],[credit_risk]]=1,"High Risk","Low Risk")</f>
        <v>High Risk</v>
      </c>
      <c r="X4344" s="3" t="str">
        <f t="shared" si="469"/>
        <v>45-54</v>
      </c>
      <c r="Y4344" s="3" t="str">
        <f t="shared" si="470"/>
        <v>Low Income</v>
      </c>
      <c r="Z4344" s="3" t="str">
        <f t="shared" si="471"/>
        <v>Good</v>
      </c>
      <c r="AA4344" s="27">
        <f t="shared" si="472"/>
        <v>0.44881615491771226</v>
      </c>
      <c r="AB4344" s="3" t="str">
        <f t="shared" si="473"/>
        <v>Medium</v>
      </c>
      <c r="AC4344" s="3" t="str">
        <f t="shared" si="474"/>
        <v>Medium</v>
      </c>
      <c r="AD4344" s="3" t="str">
        <f t="shared" si="475"/>
        <v>No</v>
      </c>
    </row>
    <row r="4345" spans="1:30" ht="15" customHeight="1" x14ac:dyDescent="0.3">
      <c r="A4345" s="3" t="s">
        <v>4366</v>
      </c>
      <c r="B4345" s="3">
        <v>47</v>
      </c>
      <c r="C4345" s="3" t="s">
        <v>28</v>
      </c>
      <c r="D4345" s="3" t="s">
        <v>24</v>
      </c>
      <c r="E4345" s="3">
        <v>55590.124706677001</v>
      </c>
      <c r="F4345" s="3">
        <v>191</v>
      </c>
      <c r="G4345" s="3">
        <v>1874.09840354518</v>
      </c>
      <c r="H4345" s="3">
        <v>1</v>
      </c>
      <c r="I4345" s="3">
        <v>850.51806803739601</v>
      </c>
      <c r="J4345" s="3">
        <v>4</v>
      </c>
      <c r="K4345" s="3">
        <v>482.306726520925</v>
      </c>
      <c r="L4345" s="3">
        <v>41</v>
      </c>
      <c r="M4345" s="3">
        <v>8</v>
      </c>
      <c r="N4345" s="3">
        <v>3</v>
      </c>
      <c r="O4345" s="3">
        <v>657</v>
      </c>
      <c r="P4345" s="3">
        <v>3</v>
      </c>
      <c r="Q4345" s="3">
        <v>4691.5584420176001</v>
      </c>
      <c r="R4345" s="3">
        <v>6</v>
      </c>
      <c r="S4345" s="3">
        <v>0</v>
      </c>
      <c r="T4345" s="3">
        <v>0</v>
      </c>
      <c r="U4345" s="3">
        <v>1907.8665762015401</v>
      </c>
      <c r="V4345" s="3">
        <v>1</v>
      </c>
      <c r="W4345" s="3" t="str">
        <f>IF(Bank_data3[[#This Row],[credit_risk]]=1,"High Risk","Low Risk")</f>
        <v>High Risk</v>
      </c>
      <c r="X4345" s="3" t="str">
        <f t="shared" si="469"/>
        <v>45-54</v>
      </c>
      <c r="Y4345" s="3" t="str">
        <f t="shared" si="470"/>
        <v>Middle Income</v>
      </c>
      <c r="Z4345" s="3" t="str">
        <f t="shared" si="471"/>
        <v>Fair</v>
      </c>
      <c r="AA4345" s="27">
        <f t="shared" si="472"/>
        <v>8.4395537278837779E-2</v>
      </c>
      <c r="AB4345" s="3" t="str">
        <f t="shared" si="473"/>
        <v>Medium</v>
      </c>
      <c r="AC4345" s="3" t="str">
        <f t="shared" si="474"/>
        <v>High</v>
      </c>
      <c r="AD4345" s="3" t="str">
        <f t="shared" si="475"/>
        <v>No</v>
      </c>
    </row>
    <row r="4346" spans="1:30" ht="15" customHeight="1" x14ac:dyDescent="0.3">
      <c r="A4346" s="3" t="s">
        <v>4367</v>
      </c>
      <c r="B4346" s="3">
        <v>63</v>
      </c>
      <c r="C4346" s="3" t="s">
        <v>23</v>
      </c>
      <c r="D4346" s="3" t="s">
        <v>33</v>
      </c>
      <c r="E4346" s="3">
        <v>53946.3005148261</v>
      </c>
      <c r="F4346" s="3">
        <v>107</v>
      </c>
      <c r="G4346" s="3">
        <v>1403.9212376733601</v>
      </c>
      <c r="H4346" s="3">
        <v>11</v>
      </c>
      <c r="I4346" s="3">
        <v>797.06069393298003</v>
      </c>
      <c r="J4346" s="3">
        <v>11</v>
      </c>
      <c r="K4346" s="3">
        <v>1173.4721386931801</v>
      </c>
      <c r="L4346" s="3">
        <v>77</v>
      </c>
      <c r="M4346" s="3">
        <v>18</v>
      </c>
      <c r="N4346" s="3">
        <v>8</v>
      </c>
      <c r="O4346" s="3">
        <v>721</v>
      </c>
      <c r="P4346" s="3">
        <v>3</v>
      </c>
      <c r="Q4346" s="3">
        <v>8090.29070144056</v>
      </c>
      <c r="R4346" s="3">
        <v>4</v>
      </c>
      <c r="S4346" s="3">
        <v>1</v>
      </c>
      <c r="T4346" s="3">
        <v>0</v>
      </c>
      <c r="U4346" s="3">
        <v>7454.6934425484096</v>
      </c>
      <c r="V4346" s="3">
        <v>1</v>
      </c>
      <c r="W4346" s="3" t="str">
        <f>IF(Bank_data3[[#This Row],[credit_risk]]=1,"High Risk","Low Risk")</f>
        <v>High Risk</v>
      </c>
      <c r="X4346" s="3" t="str">
        <f t="shared" si="469"/>
        <v>55+</v>
      </c>
      <c r="Y4346" s="3" t="str">
        <f t="shared" si="470"/>
        <v>Middle Income</v>
      </c>
      <c r="Z4346" s="3" t="str">
        <f t="shared" si="471"/>
        <v>Good</v>
      </c>
      <c r="AA4346" s="27">
        <f t="shared" si="472"/>
        <v>0.14996933291499942</v>
      </c>
      <c r="AB4346" s="3" t="str">
        <f t="shared" si="473"/>
        <v>Medium</v>
      </c>
      <c r="AC4346" s="3" t="str">
        <f t="shared" si="474"/>
        <v>High</v>
      </c>
      <c r="AD4346" s="3" t="str">
        <f t="shared" si="475"/>
        <v>No</v>
      </c>
    </row>
    <row r="4347" spans="1:30" ht="15" customHeight="1" x14ac:dyDescent="0.3">
      <c r="A4347" s="3" t="s">
        <v>4368</v>
      </c>
      <c r="B4347" s="3">
        <v>25</v>
      </c>
      <c r="C4347" s="3" t="s">
        <v>23</v>
      </c>
      <c r="D4347" s="3" t="s">
        <v>33</v>
      </c>
      <c r="E4347" s="3">
        <v>45097.166784465902</v>
      </c>
      <c r="F4347" s="3">
        <v>33</v>
      </c>
      <c r="G4347" s="3">
        <v>1255.21950857468</v>
      </c>
      <c r="H4347" s="3">
        <v>3</v>
      </c>
      <c r="I4347" s="3">
        <v>970.45324071073901</v>
      </c>
      <c r="J4347" s="3">
        <v>25</v>
      </c>
      <c r="K4347" s="3">
        <v>415.62697346962199</v>
      </c>
      <c r="L4347" s="3">
        <v>77</v>
      </c>
      <c r="M4347" s="3">
        <v>2</v>
      </c>
      <c r="N4347" s="3">
        <v>5</v>
      </c>
      <c r="O4347" s="3">
        <v>567</v>
      </c>
      <c r="P4347" s="3">
        <v>5</v>
      </c>
      <c r="Q4347" s="3">
        <v>19392.7582268976</v>
      </c>
      <c r="R4347" s="3">
        <v>4</v>
      </c>
      <c r="S4347" s="3">
        <v>0</v>
      </c>
      <c r="T4347" s="3">
        <v>0</v>
      </c>
      <c r="U4347" s="3">
        <v>16199.4654785118</v>
      </c>
      <c r="V4347" s="3">
        <v>1</v>
      </c>
      <c r="W4347" s="3" t="str">
        <f>IF(Bank_data3[[#This Row],[credit_risk]]=1,"High Risk","Low Risk")</f>
        <v>High Risk</v>
      </c>
      <c r="X4347" s="3" t="str">
        <f t="shared" si="469"/>
        <v>25-34</v>
      </c>
      <c r="Y4347" s="3" t="str">
        <f t="shared" si="470"/>
        <v>Low Income</v>
      </c>
      <c r="Z4347" s="3" t="str">
        <f t="shared" si="471"/>
        <v>Poor</v>
      </c>
      <c r="AA4347" s="27">
        <f t="shared" si="472"/>
        <v>0.43002165345734311</v>
      </c>
      <c r="AB4347" s="3" t="str">
        <f t="shared" si="473"/>
        <v>Medium</v>
      </c>
      <c r="AC4347" s="3" t="str">
        <f t="shared" si="474"/>
        <v>High</v>
      </c>
      <c r="AD4347" s="3" t="str">
        <f t="shared" si="475"/>
        <v>No</v>
      </c>
    </row>
    <row r="4348" spans="1:30" ht="15" customHeight="1" x14ac:dyDescent="0.3">
      <c r="A4348" s="3" t="s">
        <v>4369</v>
      </c>
      <c r="B4348" s="3">
        <v>60</v>
      </c>
      <c r="C4348" s="3" t="s">
        <v>31</v>
      </c>
      <c r="D4348" s="3" t="s">
        <v>24</v>
      </c>
      <c r="E4348" s="3">
        <v>81599.449641261599</v>
      </c>
      <c r="F4348" s="3">
        <v>184</v>
      </c>
      <c r="G4348" s="3">
        <v>1381.3859821716901</v>
      </c>
      <c r="H4348" s="3">
        <v>1</v>
      </c>
      <c r="I4348" s="3">
        <v>520.17441954050696</v>
      </c>
      <c r="J4348" s="3">
        <v>16</v>
      </c>
      <c r="K4348" s="3">
        <v>758.70990752098896</v>
      </c>
      <c r="L4348" s="3">
        <v>21</v>
      </c>
      <c r="M4348" s="3">
        <v>6</v>
      </c>
      <c r="N4348" s="3">
        <v>0</v>
      </c>
      <c r="O4348" s="3">
        <v>390</v>
      </c>
      <c r="P4348" s="3">
        <v>1</v>
      </c>
      <c r="Q4348" s="3">
        <v>9283.2768951960607</v>
      </c>
      <c r="R4348" s="3">
        <v>4</v>
      </c>
      <c r="S4348" s="3">
        <v>0</v>
      </c>
      <c r="T4348" s="3">
        <v>0</v>
      </c>
      <c r="U4348" s="3">
        <v>10351.646632829201</v>
      </c>
      <c r="V4348" s="3">
        <v>1</v>
      </c>
      <c r="W4348" s="3" t="str">
        <f>IF(Bank_data3[[#This Row],[credit_risk]]=1,"High Risk","Low Risk")</f>
        <v>High Risk</v>
      </c>
      <c r="X4348" s="3" t="str">
        <f t="shared" si="469"/>
        <v>55+</v>
      </c>
      <c r="Y4348" s="3" t="str">
        <f t="shared" si="470"/>
        <v>Middle Income</v>
      </c>
      <c r="Z4348" s="3" t="str">
        <f t="shared" si="471"/>
        <v>Poor</v>
      </c>
      <c r="AA4348" s="27">
        <f t="shared" si="472"/>
        <v>0.1137664155335415</v>
      </c>
      <c r="AB4348" s="3" t="str">
        <f t="shared" si="473"/>
        <v>Medium</v>
      </c>
      <c r="AC4348" s="3" t="str">
        <f t="shared" si="474"/>
        <v>Medium</v>
      </c>
      <c r="AD4348" s="3" t="str">
        <f t="shared" si="475"/>
        <v>No</v>
      </c>
    </row>
    <row r="4349" spans="1:30" ht="15" customHeight="1" x14ac:dyDescent="0.3">
      <c r="A4349" s="3" t="s">
        <v>4370</v>
      </c>
      <c r="B4349" s="3">
        <v>35</v>
      </c>
      <c r="C4349" s="3" t="s">
        <v>23</v>
      </c>
      <c r="D4349" s="3" t="s">
        <v>26</v>
      </c>
      <c r="E4349" s="3">
        <v>38466.8849727204</v>
      </c>
      <c r="F4349" s="3">
        <v>197</v>
      </c>
      <c r="G4349" s="3">
        <v>262.86614194063202</v>
      </c>
      <c r="H4349" s="3">
        <v>6</v>
      </c>
      <c r="I4349" s="3">
        <v>1101.87665667903</v>
      </c>
      <c r="J4349" s="3">
        <v>43</v>
      </c>
      <c r="K4349" s="3">
        <v>313.51551036105502</v>
      </c>
      <c r="L4349" s="3">
        <v>8</v>
      </c>
      <c r="M4349" s="3">
        <v>13</v>
      </c>
      <c r="N4349" s="3">
        <v>2</v>
      </c>
      <c r="O4349" s="3">
        <v>595</v>
      </c>
      <c r="P4349" s="3">
        <v>4</v>
      </c>
      <c r="Q4349" s="3">
        <v>11794.425665282</v>
      </c>
      <c r="R4349" s="3">
        <v>0</v>
      </c>
      <c r="S4349" s="3">
        <v>0</v>
      </c>
      <c r="T4349" s="3">
        <v>0</v>
      </c>
      <c r="U4349" s="3">
        <v>12348.9161892131</v>
      </c>
      <c r="V4349" s="3">
        <v>0</v>
      </c>
      <c r="W4349" s="3" t="str">
        <f>IF(Bank_data3[[#This Row],[credit_risk]]=1,"High Risk","Low Risk")</f>
        <v>Low Risk</v>
      </c>
      <c r="X4349" s="3" t="str">
        <f t="shared" si="469"/>
        <v>35-44</v>
      </c>
      <c r="Y4349" s="3" t="str">
        <f t="shared" si="470"/>
        <v>Low Income</v>
      </c>
      <c r="Z4349" s="3" t="str">
        <f t="shared" si="471"/>
        <v>Fair</v>
      </c>
      <c r="AA4349" s="27">
        <f t="shared" si="472"/>
        <v>0.30661244531877913</v>
      </c>
      <c r="AB4349" s="3" t="str">
        <f t="shared" si="473"/>
        <v>Low</v>
      </c>
      <c r="AC4349" s="3" t="str">
        <f t="shared" si="474"/>
        <v>Low</v>
      </c>
      <c r="AD4349" s="3" t="str">
        <f t="shared" si="475"/>
        <v>No</v>
      </c>
    </row>
    <row r="4350" spans="1:30" ht="15" customHeight="1" x14ac:dyDescent="0.3">
      <c r="A4350" s="3" t="s">
        <v>4371</v>
      </c>
      <c r="B4350" s="3">
        <v>23</v>
      </c>
      <c r="C4350" s="3" t="s">
        <v>31</v>
      </c>
      <c r="D4350" s="3" t="s">
        <v>33</v>
      </c>
      <c r="E4350" s="3">
        <v>10000</v>
      </c>
      <c r="F4350" s="3">
        <v>99</v>
      </c>
      <c r="G4350" s="3">
        <v>434.26833008313201</v>
      </c>
      <c r="H4350" s="3">
        <v>8</v>
      </c>
      <c r="I4350" s="3">
        <v>923.74804326178503</v>
      </c>
      <c r="J4350" s="3">
        <v>10</v>
      </c>
      <c r="K4350" s="3">
        <v>510.65313952696101</v>
      </c>
      <c r="L4350" s="3">
        <v>78</v>
      </c>
      <c r="M4350" s="3">
        <v>13</v>
      </c>
      <c r="N4350" s="3">
        <v>0</v>
      </c>
      <c r="O4350" s="3">
        <v>656</v>
      </c>
      <c r="P4350" s="3">
        <v>1</v>
      </c>
      <c r="Q4350" s="3">
        <v>8997.8241115494293</v>
      </c>
      <c r="R4350" s="3">
        <v>6</v>
      </c>
      <c r="S4350" s="3">
        <v>0</v>
      </c>
      <c r="T4350" s="3">
        <v>0</v>
      </c>
      <c r="U4350" s="3">
        <v>7829.4527080935104</v>
      </c>
      <c r="V4350" s="3">
        <v>1</v>
      </c>
      <c r="W4350" s="3" t="str">
        <f>IF(Bank_data3[[#This Row],[credit_risk]]=1,"High Risk","Low Risk")</f>
        <v>High Risk</v>
      </c>
      <c r="X4350" s="3" t="str">
        <f t="shared" si="469"/>
        <v>18-24</v>
      </c>
      <c r="Y4350" s="3" t="str">
        <f t="shared" si="470"/>
        <v>Low Income</v>
      </c>
      <c r="Z4350" s="3" t="str">
        <f t="shared" si="471"/>
        <v>Fair</v>
      </c>
      <c r="AA4350" s="27">
        <f t="shared" si="472"/>
        <v>0.89978241115494295</v>
      </c>
      <c r="AB4350" s="3" t="str">
        <f t="shared" si="473"/>
        <v>Low</v>
      </c>
      <c r="AC4350" s="3" t="str">
        <f t="shared" si="474"/>
        <v>High</v>
      </c>
      <c r="AD4350" s="3" t="str">
        <f t="shared" si="475"/>
        <v>No</v>
      </c>
    </row>
    <row r="4351" spans="1:30" ht="15" customHeight="1" x14ac:dyDescent="0.3">
      <c r="A4351" s="3" t="s">
        <v>4372</v>
      </c>
      <c r="B4351" s="3">
        <v>54</v>
      </c>
      <c r="C4351" s="3" t="s">
        <v>28</v>
      </c>
      <c r="D4351" s="3" t="s">
        <v>33</v>
      </c>
      <c r="E4351" s="3">
        <v>52150.220121304199</v>
      </c>
      <c r="F4351" s="3">
        <v>53</v>
      </c>
      <c r="G4351" s="3">
        <v>3533.4122798967001</v>
      </c>
      <c r="H4351" s="3">
        <v>1</v>
      </c>
      <c r="I4351" s="3">
        <v>707.93028173865696</v>
      </c>
      <c r="J4351" s="3">
        <v>32</v>
      </c>
      <c r="K4351" s="3">
        <v>249.11779742619501</v>
      </c>
      <c r="L4351" s="3">
        <v>56</v>
      </c>
      <c r="M4351" s="3">
        <v>2</v>
      </c>
      <c r="N4351" s="3">
        <v>5</v>
      </c>
      <c r="O4351" s="3">
        <v>607</v>
      </c>
      <c r="P4351" s="3">
        <v>1</v>
      </c>
      <c r="Q4351" s="3">
        <v>15312.249266081701</v>
      </c>
      <c r="R4351" s="3">
        <v>6</v>
      </c>
      <c r="S4351" s="3">
        <v>0</v>
      </c>
      <c r="T4351" s="3">
        <v>0</v>
      </c>
      <c r="U4351" s="3">
        <v>8064.6124026390598</v>
      </c>
      <c r="V4351" s="3">
        <v>1</v>
      </c>
      <c r="W4351" s="3" t="str">
        <f>IF(Bank_data3[[#This Row],[credit_risk]]=1,"High Risk","Low Risk")</f>
        <v>High Risk</v>
      </c>
      <c r="X4351" s="3" t="str">
        <f t="shared" si="469"/>
        <v>45-54</v>
      </c>
      <c r="Y4351" s="3" t="str">
        <f t="shared" si="470"/>
        <v>Middle Income</v>
      </c>
      <c r="Z4351" s="3" t="str">
        <f t="shared" si="471"/>
        <v>Fair</v>
      </c>
      <c r="AA4351" s="27">
        <f t="shared" si="472"/>
        <v>0.29361811379634811</v>
      </c>
      <c r="AB4351" s="3" t="str">
        <f t="shared" si="473"/>
        <v>Medium</v>
      </c>
      <c r="AC4351" s="3" t="str">
        <f t="shared" si="474"/>
        <v>High</v>
      </c>
      <c r="AD4351" s="3" t="str">
        <f t="shared" si="475"/>
        <v>No</v>
      </c>
    </row>
    <row r="4352" spans="1:30" ht="15" customHeight="1" x14ac:dyDescent="0.3">
      <c r="A4352" s="3" t="s">
        <v>4373</v>
      </c>
      <c r="B4352" s="3">
        <v>67</v>
      </c>
      <c r="C4352" s="3" t="s">
        <v>28</v>
      </c>
      <c r="D4352" s="3" t="s">
        <v>26</v>
      </c>
      <c r="E4352" s="3">
        <v>71405.509497691106</v>
      </c>
      <c r="F4352" s="3">
        <v>60</v>
      </c>
      <c r="G4352" s="3">
        <v>498.82267687778398</v>
      </c>
      <c r="H4352" s="3">
        <v>8</v>
      </c>
      <c r="I4352" s="3">
        <v>629.27768897200997</v>
      </c>
      <c r="J4352" s="3">
        <v>40</v>
      </c>
      <c r="K4352" s="3">
        <v>420.247108179343</v>
      </c>
      <c r="L4352" s="3">
        <v>30</v>
      </c>
      <c r="M4352" s="3">
        <v>4</v>
      </c>
      <c r="N4352" s="3">
        <v>5</v>
      </c>
      <c r="O4352" s="3">
        <v>617</v>
      </c>
      <c r="P4352" s="3">
        <v>3</v>
      </c>
      <c r="Q4352" s="3">
        <v>9827.8564445175307</v>
      </c>
      <c r="R4352" s="3">
        <v>2</v>
      </c>
      <c r="S4352" s="3">
        <v>1</v>
      </c>
      <c r="T4352" s="3">
        <v>0</v>
      </c>
      <c r="U4352" s="3">
        <v>9110.1852571747604</v>
      </c>
      <c r="V4352" s="3">
        <v>1</v>
      </c>
      <c r="W4352" s="3" t="str">
        <f>IF(Bank_data3[[#This Row],[credit_risk]]=1,"High Risk","Low Risk")</f>
        <v>High Risk</v>
      </c>
      <c r="X4352" s="3" t="str">
        <f t="shared" si="469"/>
        <v>55+</v>
      </c>
      <c r="Y4352" s="3" t="str">
        <f t="shared" si="470"/>
        <v>Middle Income</v>
      </c>
      <c r="Z4352" s="3" t="str">
        <f t="shared" si="471"/>
        <v>Fair</v>
      </c>
      <c r="AA4352" s="27">
        <f t="shared" si="472"/>
        <v>0.13763442784250862</v>
      </c>
      <c r="AB4352" s="3" t="str">
        <f t="shared" si="473"/>
        <v>Low</v>
      </c>
      <c r="AC4352" s="3" t="str">
        <f t="shared" si="474"/>
        <v>High</v>
      </c>
      <c r="AD4352" s="3" t="str">
        <f t="shared" si="475"/>
        <v>No</v>
      </c>
    </row>
    <row r="4353" spans="1:30" ht="15" customHeight="1" x14ac:dyDescent="0.3">
      <c r="A4353" s="3" t="s">
        <v>4374</v>
      </c>
      <c r="B4353" s="3">
        <v>45</v>
      </c>
      <c r="C4353" s="3" t="s">
        <v>23</v>
      </c>
      <c r="D4353" s="3" t="s">
        <v>33</v>
      </c>
      <c r="E4353" s="3">
        <v>55168.895796850004</v>
      </c>
      <c r="F4353" s="3">
        <v>36</v>
      </c>
      <c r="G4353" s="3">
        <v>86.710168931141396</v>
      </c>
      <c r="H4353" s="3">
        <v>8</v>
      </c>
      <c r="I4353" s="3">
        <v>1094.39582961838</v>
      </c>
      <c r="J4353" s="3">
        <v>39</v>
      </c>
      <c r="K4353" s="3">
        <v>317.00570424121997</v>
      </c>
      <c r="L4353" s="3">
        <v>17</v>
      </c>
      <c r="M4353" s="3">
        <v>4</v>
      </c>
      <c r="N4353" s="3">
        <v>6</v>
      </c>
      <c r="O4353" s="3">
        <v>616</v>
      </c>
      <c r="P4353" s="3">
        <v>2</v>
      </c>
      <c r="Q4353" s="3">
        <v>22084.363436576201</v>
      </c>
      <c r="R4353" s="3">
        <v>7</v>
      </c>
      <c r="S4353" s="3">
        <v>0</v>
      </c>
      <c r="T4353" s="3">
        <v>0</v>
      </c>
      <c r="U4353" s="3">
        <v>8270.4492415261593</v>
      </c>
      <c r="V4353" s="3">
        <v>1</v>
      </c>
      <c r="W4353" s="3" t="str">
        <f>IF(Bank_data3[[#This Row],[credit_risk]]=1,"High Risk","Low Risk")</f>
        <v>High Risk</v>
      </c>
      <c r="X4353" s="3" t="str">
        <f t="shared" si="469"/>
        <v>45-54</v>
      </c>
      <c r="Y4353" s="3" t="str">
        <f t="shared" si="470"/>
        <v>Middle Income</v>
      </c>
      <c r="Z4353" s="3" t="str">
        <f t="shared" si="471"/>
        <v>Fair</v>
      </c>
      <c r="AA4353" s="27">
        <f t="shared" si="472"/>
        <v>0.40030461218397556</v>
      </c>
      <c r="AB4353" s="3" t="str">
        <f t="shared" si="473"/>
        <v>Low</v>
      </c>
      <c r="AC4353" s="3" t="str">
        <f t="shared" si="474"/>
        <v>Medium</v>
      </c>
      <c r="AD4353" s="3" t="str">
        <f t="shared" si="475"/>
        <v>No</v>
      </c>
    </row>
    <row r="4354" spans="1:30" ht="15" customHeight="1" x14ac:dyDescent="0.3">
      <c r="A4354" s="3" t="s">
        <v>4375</v>
      </c>
      <c r="B4354" s="3">
        <v>31</v>
      </c>
      <c r="C4354" s="3" t="s">
        <v>31</v>
      </c>
      <c r="D4354" s="3" t="s">
        <v>26</v>
      </c>
      <c r="E4354" s="3">
        <v>43580.5071054972</v>
      </c>
      <c r="F4354" s="3">
        <v>189</v>
      </c>
      <c r="G4354" s="3">
        <v>923.73317573771499</v>
      </c>
      <c r="H4354" s="3">
        <v>7</v>
      </c>
      <c r="I4354" s="3">
        <v>747.32978934746302</v>
      </c>
      <c r="J4354" s="3">
        <v>45</v>
      </c>
      <c r="K4354" s="3">
        <v>624.116987114572</v>
      </c>
      <c r="L4354" s="3">
        <v>11</v>
      </c>
      <c r="M4354" s="3">
        <v>18</v>
      </c>
      <c r="N4354" s="3">
        <v>0</v>
      </c>
      <c r="O4354" s="3">
        <v>601</v>
      </c>
      <c r="P4354" s="3">
        <v>2</v>
      </c>
      <c r="Q4354" s="3">
        <v>7609.5996804543001</v>
      </c>
      <c r="R4354" s="3">
        <v>6</v>
      </c>
      <c r="S4354" s="3">
        <v>0</v>
      </c>
      <c r="T4354" s="3">
        <v>0</v>
      </c>
      <c r="U4354" s="3">
        <v>8872.6961356014308</v>
      </c>
      <c r="V4354" s="3">
        <v>1</v>
      </c>
      <c r="W4354" s="3" t="str">
        <f>IF(Bank_data3[[#This Row],[credit_risk]]=1,"High Risk","Low Risk")</f>
        <v>High Risk</v>
      </c>
      <c r="X4354" s="3" t="str">
        <f t="shared" si="469"/>
        <v>25-34</v>
      </c>
      <c r="Y4354" s="3" t="str">
        <f t="shared" si="470"/>
        <v>Low Income</v>
      </c>
      <c r="Z4354" s="3" t="str">
        <f t="shared" si="471"/>
        <v>Fair</v>
      </c>
      <c r="AA4354" s="27">
        <f t="shared" si="472"/>
        <v>0.17461016830376519</v>
      </c>
      <c r="AB4354" s="3" t="str">
        <f t="shared" si="473"/>
        <v>Low</v>
      </c>
      <c r="AC4354" s="3" t="str">
        <f t="shared" si="474"/>
        <v>Medium</v>
      </c>
      <c r="AD4354" s="3" t="str">
        <f t="shared" si="475"/>
        <v>No</v>
      </c>
    </row>
    <row r="4355" spans="1:30" ht="15" customHeight="1" x14ac:dyDescent="0.3">
      <c r="A4355" s="3" t="s">
        <v>4376</v>
      </c>
      <c r="B4355" s="3">
        <v>30</v>
      </c>
      <c r="C4355" s="3" t="s">
        <v>23</v>
      </c>
      <c r="D4355" s="3" t="s">
        <v>26</v>
      </c>
      <c r="E4355" s="3">
        <v>54328.055092520197</v>
      </c>
      <c r="F4355" s="3">
        <v>23</v>
      </c>
      <c r="G4355" s="3">
        <v>1867.30277069863</v>
      </c>
      <c r="H4355" s="3">
        <v>0</v>
      </c>
      <c r="I4355" s="3">
        <v>555.38741645955702</v>
      </c>
      <c r="J4355" s="3">
        <v>3</v>
      </c>
      <c r="K4355" s="3">
        <v>913.19608919313805</v>
      </c>
      <c r="L4355" s="3">
        <v>39</v>
      </c>
      <c r="M4355" s="3">
        <v>9</v>
      </c>
      <c r="N4355" s="3">
        <v>0</v>
      </c>
      <c r="O4355" s="3">
        <v>532</v>
      </c>
      <c r="P4355" s="3">
        <v>4</v>
      </c>
      <c r="Q4355" s="3">
        <v>3693.37021027933</v>
      </c>
      <c r="R4355" s="3">
        <v>6</v>
      </c>
      <c r="S4355" s="3">
        <v>0</v>
      </c>
      <c r="T4355" s="3">
        <v>0</v>
      </c>
      <c r="U4355" s="3">
        <v>12898.3716512435</v>
      </c>
      <c r="V4355" s="3">
        <v>1</v>
      </c>
      <c r="W4355" s="3" t="str">
        <f>IF(Bank_data3[[#This Row],[credit_risk]]=1,"High Risk","Low Risk")</f>
        <v>High Risk</v>
      </c>
      <c r="X4355" s="3" t="str">
        <f t="shared" si="469"/>
        <v>25-34</v>
      </c>
      <c r="Y4355" s="3" t="str">
        <f t="shared" si="470"/>
        <v>Middle Income</v>
      </c>
      <c r="Z4355" s="3" t="str">
        <f t="shared" si="471"/>
        <v>Poor</v>
      </c>
      <c r="AA4355" s="27">
        <f t="shared" si="472"/>
        <v>6.7982743059539927E-2</v>
      </c>
      <c r="AB4355" s="3" t="str">
        <f t="shared" si="473"/>
        <v>Medium</v>
      </c>
      <c r="AC4355" s="3" t="str">
        <f t="shared" si="474"/>
        <v>High</v>
      </c>
      <c r="AD4355" s="3" t="str">
        <f t="shared" si="475"/>
        <v>No</v>
      </c>
    </row>
    <row r="4356" spans="1:30" ht="15" customHeight="1" x14ac:dyDescent="0.3">
      <c r="A4356" s="3" t="s">
        <v>4377</v>
      </c>
      <c r="B4356" s="3">
        <v>56</v>
      </c>
      <c r="C4356" s="3" t="s">
        <v>31</v>
      </c>
      <c r="D4356" s="3" t="s">
        <v>26</v>
      </c>
      <c r="E4356" s="3">
        <v>83100.318157571106</v>
      </c>
      <c r="F4356" s="3">
        <v>186</v>
      </c>
      <c r="G4356" s="3">
        <v>1948.94819355297</v>
      </c>
      <c r="H4356" s="3">
        <v>4</v>
      </c>
      <c r="I4356" s="3">
        <v>665.40058155898703</v>
      </c>
      <c r="J4356" s="3">
        <v>31</v>
      </c>
      <c r="K4356" s="3">
        <v>612.70391680498597</v>
      </c>
      <c r="L4356" s="3">
        <v>44</v>
      </c>
      <c r="M4356" s="3">
        <v>8</v>
      </c>
      <c r="N4356" s="3">
        <v>4</v>
      </c>
      <c r="O4356" s="3">
        <v>883</v>
      </c>
      <c r="P4356" s="3">
        <v>2</v>
      </c>
      <c r="Q4356" s="3">
        <v>5068.5133700884899</v>
      </c>
      <c r="R4356" s="3">
        <v>5</v>
      </c>
      <c r="S4356" s="3">
        <v>0</v>
      </c>
      <c r="T4356" s="3">
        <v>0</v>
      </c>
      <c r="U4356" s="3">
        <v>8381.3315433960597</v>
      </c>
      <c r="V4356" s="3">
        <v>1</v>
      </c>
      <c r="W4356" s="3" t="str">
        <f>IF(Bank_data3[[#This Row],[credit_risk]]=1,"High Risk","Low Risk")</f>
        <v>High Risk</v>
      </c>
      <c r="X4356" s="3" t="str">
        <f t="shared" si="469"/>
        <v>55+</v>
      </c>
      <c r="Y4356" s="3" t="str">
        <f t="shared" si="470"/>
        <v>Middle Income</v>
      </c>
      <c r="Z4356" s="3" t="str">
        <f t="shared" si="471"/>
        <v>Excellent</v>
      </c>
      <c r="AA4356" s="27">
        <f t="shared" si="472"/>
        <v>6.0992707157604395E-2</v>
      </c>
      <c r="AB4356" s="3" t="str">
        <f t="shared" si="473"/>
        <v>Medium</v>
      </c>
      <c r="AC4356" s="3" t="str">
        <f t="shared" si="474"/>
        <v>High</v>
      </c>
      <c r="AD4356" s="3" t="str">
        <f t="shared" si="475"/>
        <v>No</v>
      </c>
    </row>
    <row r="4357" spans="1:30" ht="15" customHeight="1" x14ac:dyDescent="0.3">
      <c r="A4357" s="3" t="s">
        <v>4378</v>
      </c>
      <c r="B4357" s="3">
        <v>44</v>
      </c>
      <c r="C4357" s="3" t="s">
        <v>31</v>
      </c>
      <c r="D4357" s="3" t="s">
        <v>26</v>
      </c>
      <c r="E4357" s="3">
        <v>34247.695496707704</v>
      </c>
      <c r="F4357" s="3">
        <v>39</v>
      </c>
      <c r="G4357" s="3">
        <v>680.83764356276299</v>
      </c>
      <c r="H4357" s="3">
        <v>9</v>
      </c>
      <c r="I4357" s="3">
        <v>1069.22162711121</v>
      </c>
      <c r="J4357" s="3">
        <v>30</v>
      </c>
      <c r="K4357" s="3">
        <v>1217.46563354113</v>
      </c>
      <c r="L4357" s="3">
        <v>48</v>
      </c>
      <c r="M4357" s="3">
        <v>15</v>
      </c>
      <c r="N4357" s="3">
        <v>4</v>
      </c>
      <c r="O4357" s="3">
        <v>712</v>
      </c>
      <c r="P4357" s="3">
        <v>3</v>
      </c>
      <c r="Q4357" s="3">
        <v>19163.066513978902</v>
      </c>
      <c r="R4357" s="3">
        <v>7</v>
      </c>
      <c r="S4357" s="3">
        <v>0</v>
      </c>
      <c r="T4357" s="3">
        <v>0</v>
      </c>
      <c r="U4357" s="3">
        <v>7587.3892503235202</v>
      </c>
      <c r="V4357" s="3">
        <v>1</v>
      </c>
      <c r="W4357" s="3" t="str">
        <f>IF(Bank_data3[[#This Row],[credit_risk]]=1,"High Risk","Low Risk")</f>
        <v>High Risk</v>
      </c>
      <c r="X4357" s="3" t="str">
        <f t="shared" si="469"/>
        <v>35-44</v>
      </c>
      <c r="Y4357" s="3" t="str">
        <f t="shared" si="470"/>
        <v>Low Income</v>
      </c>
      <c r="Z4357" s="3" t="str">
        <f t="shared" si="471"/>
        <v>Good</v>
      </c>
      <c r="AA4357" s="27">
        <f t="shared" si="472"/>
        <v>0.55954324038594316</v>
      </c>
      <c r="AB4357" s="3" t="str">
        <f t="shared" si="473"/>
        <v>Low</v>
      </c>
      <c r="AC4357" s="3" t="str">
        <f t="shared" si="474"/>
        <v>High</v>
      </c>
      <c r="AD4357" s="3" t="str">
        <f t="shared" si="475"/>
        <v>No</v>
      </c>
    </row>
    <row r="4358" spans="1:30" ht="15" customHeight="1" x14ac:dyDescent="0.3">
      <c r="A4358" s="3" t="s">
        <v>4379</v>
      </c>
      <c r="B4358" s="3">
        <v>37</v>
      </c>
      <c r="C4358" s="3" t="s">
        <v>31</v>
      </c>
      <c r="D4358" s="3" t="s">
        <v>26</v>
      </c>
      <c r="E4358" s="3">
        <v>50555.7173156766</v>
      </c>
      <c r="F4358" s="3">
        <v>66</v>
      </c>
      <c r="G4358" s="3">
        <v>1577.2658677536599</v>
      </c>
      <c r="H4358" s="3">
        <v>10</v>
      </c>
      <c r="I4358" s="3">
        <v>236.306379563886</v>
      </c>
      <c r="J4358" s="3">
        <v>10</v>
      </c>
      <c r="K4358" s="3">
        <v>676.688875737476</v>
      </c>
      <c r="L4358" s="3">
        <v>0</v>
      </c>
      <c r="M4358" s="3">
        <v>8</v>
      </c>
      <c r="N4358" s="3">
        <v>0</v>
      </c>
      <c r="O4358" s="3">
        <v>349</v>
      </c>
      <c r="P4358" s="3">
        <v>5</v>
      </c>
      <c r="Q4358" s="3">
        <v>4999.6525540190896</v>
      </c>
      <c r="R4358" s="3">
        <v>6</v>
      </c>
      <c r="S4358" s="3">
        <v>0</v>
      </c>
      <c r="T4358" s="3">
        <v>0</v>
      </c>
      <c r="U4358" s="3">
        <v>15274.939722549399</v>
      </c>
      <c r="V4358" s="3">
        <v>1</v>
      </c>
      <c r="W4358" s="3" t="str">
        <f>IF(Bank_data3[[#This Row],[credit_risk]]=1,"High Risk","Low Risk")</f>
        <v>High Risk</v>
      </c>
      <c r="X4358" s="3" t="str">
        <f t="shared" si="469"/>
        <v>35-44</v>
      </c>
      <c r="Y4358" s="3" t="str">
        <f t="shared" si="470"/>
        <v>Middle Income</v>
      </c>
      <c r="Z4358" s="3" t="str">
        <f t="shared" si="471"/>
        <v>Poor</v>
      </c>
      <c r="AA4358" s="27">
        <f t="shared" si="472"/>
        <v>9.8893909917262102E-2</v>
      </c>
      <c r="AB4358" s="3" t="str">
        <f t="shared" si="473"/>
        <v>Medium</v>
      </c>
      <c r="AC4358" s="3" t="str">
        <f t="shared" si="474"/>
        <v>Low</v>
      </c>
      <c r="AD4358" s="3" t="str">
        <f t="shared" si="475"/>
        <v>No</v>
      </c>
    </row>
    <row r="4359" spans="1:30" ht="15" customHeight="1" x14ac:dyDescent="0.3">
      <c r="A4359" s="3" t="s">
        <v>4380</v>
      </c>
      <c r="B4359" s="3">
        <v>38</v>
      </c>
      <c r="C4359" s="3" t="s">
        <v>28</v>
      </c>
      <c r="D4359" s="3" t="s">
        <v>24</v>
      </c>
      <c r="E4359" s="3">
        <v>62058.969970891201</v>
      </c>
      <c r="F4359" s="3">
        <v>149</v>
      </c>
      <c r="G4359" s="3">
        <v>1064.31534338746</v>
      </c>
      <c r="H4359" s="3">
        <v>3</v>
      </c>
      <c r="I4359" s="3">
        <v>675.60688304683504</v>
      </c>
      <c r="J4359" s="3">
        <v>16</v>
      </c>
      <c r="K4359" s="3">
        <v>266.70693817182803</v>
      </c>
      <c r="L4359" s="3">
        <v>6</v>
      </c>
      <c r="M4359" s="3">
        <v>5</v>
      </c>
      <c r="N4359" s="3">
        <v>6</v>
      </c>
      <c r="O4359" s="3">
        <v>660</v>
      </c>
      <c r="P4359" s="3">
        <v>2</v>
      </c>
      <c r="Q4359" s="3">
        <v>4095.7925777462001</v>
      </c>
      <c r="R4359" s="3">
        <v>1</v>
      </c>
      <c r="S4359" s="3">
        <v>0</v>
      </c>
      <c r="T4359" s="3">
        <v>0</v>
      </c>
      <c r="U4359" s="3">
        <v>10279.264757733799</v>
      </c>
      <c r="V4359" s="3">
        <v>0</v>
      </c>
      <c r="W4359" s="3" t="str">
        <f>IF(Bank_data3[[#This Row],[credit_risk]]=1,"High Risk","Low Risk")</f>
        <v>Low Risk</v>
      </c>
      <c r="X4359" s="3" t="str">
        <f t="shared" ref="X4359:X4422" si="476">_xlfn.IFS(B4359&lt;25,"18-24",B4359&lt;35,"25-34",B4359&lt;45,"35-44",B4359&lt;55,"45-54",TRUE(),"55+")</f>
        <v>35-44</v>
      </c>
      <c r="Y4359" s="3" t="str">
        <f t="shared" ref="Y4359:Y4422" si="477">_xlfn.IFS(E4359&lt;50000,"Low Income",E4359&lt;100000,"Middle Income",TRUE(),"High Income")</f>
        <v>Middle Income</v>
      </c>
      <c r="Z4359" s="3" t="str">
        <f t="shared" ref="Z4359:Z4422" si="478">_xlfn.IFS(O4359&lt;580,"Poor",O4359&lt;670,"Fair",O4359&lt;740,"Good",O4359&lt;800,"Very Good",TRUE(),"Excellent")</f>
        <v>Fair</v>
      </c>
      <c r="AA4359" s="27">
        <f t="shared" ref="AA4359:AA4422" si="479">IF(E4359=0,0,Q4359/E4359)</f>
        <v>6.5998397647710469E-2</v>
      </c>
      <c r="AB4359" s="3" t="str">
        <f t="shared" ref="AB4359:AB4422" si="480">_xlfn.IFS(G4359&lt;1000,"Low",G4359&lt;5000,"Medium",TRUE(),"High")</f>
        <v>Medium</v>
      </c>
      <c r="AC4359" s="3" t="str">
        <f t="shared" ref="AC4359:AC4422" si="481">_xlfn.IFS(L4359&lt;10,"Low",L4359&lt;30,"Medium",TRUE(),"High")</f>
        <v>Low</v>
      </c>
      <c r="AD4359" s="3" t="str">
        <f t="shared" ref="AD4359:AD4422" si="482">IF(AND(E4359&gt;=100000,O4359&gt;=750),"Yes","No")</f>
        <v>No</v>
      </c>
    </row>
    <row r="4360" spans="1:30" ht="15" customHeight="1" x14ac:dyDescent="0.3">
      <c r="A4360" s="3" t="s">
        <v>4381</v>
      </c>
      <c r="B4360" s="3">
        <v>42</v>
      </c>
      <c r="C4360" s="3" t="s">
        <v>31</v>
      </c>
      <c r="D4360" s="3" t="s">
        <v>26</v>
      </c>
      <c r="E4360" s="3">
        <v>54569.969431980797</v>
      </c>
      <c r="F4360" s="3">
        <v>126</v>
      </c>
      <c r="G4360" s="3">
        <v>1652.2338231936999</v>
      </c>
      <c r="H4360" s="3">
        <v>6</v>
      </c>
      <c r="I4360" s="3">
        <v>1174.7039343865199</v>
      </c>
      <c r="J4360" s="3">
        <v>26</v>
      </c>
      <c r="K4360" s="3">
        <v>1106.4974859060401</v>
      </c>
      <c r="L4360" s="3">
        <v>1</v>
      </c>
      <c r="M4360" s="3">
        <v>4</v>
      </c>
      <c r="N4360" s="3">
        <v>6</v>
      </c>
      <c r="O4360" s="3">
        <v>813</v>
      </c>
      <c r="P4360" s="3">
        <v>5</v>
      </c>
      <c r="Q4360" s="3">
        <v>16849.0714964818</v>
      </c>
      <c r="R4360" s="3">
        <v>2</v>
      </c>
      <c r="S4360" s="3">
        <v>0</v>
      </c>
      <c r="T4360" s="3">
        <v>0</v>
      </c>
      <c r="U4360" s="3">
        <v>500</v>
      </c>
      <c r="V4360" s="3">
        <v>0</v>
      </c>
      <c r="W4360" s="3" t="str">
        <f>IF(Bank_data3[[#This Row],[credit_risk]]=1,"High Risk","Low Risk")</f>
        <v>Low Risk</v>
      </c>
      <c r="X4360" s="3" t="str">
        <f t="shared" si="476"/>
        <v>35-44</v>
      </c>
      <c r="Y4360" s="3" t="str">
        <f t="shared" si="477"/>
        <v>Middle Income</v>
      </c>
      <c r="Z4360" s="3" t="str">
        <f t="shared" si="478"/>
        <v>Excellent</v>
      </c>
      <c r="AA4360" s="27">
        <f t="shared" si="479"/>
        <v>0.30876087474235198</v>
      </c>
      <c r="AB4360" s="3" t="str">
        <f t="shared" si="480"/>
        <v>Medium</v>
      </c>
      <c r="AC4360" s="3" t="str">
        <f t="shared" si="481"/>
        <v>Low</v>
      </c>
      <c r="AD4360" s="3" t="str">
        <f t="shared" si="482"/>
        <v>No</v>
      </c>
    </row>
    <row r="4361" spans="1:30" ht="15" customHeight="1" x14ac:dyDescent="0.3">
      <c r="A4361" s="3" t="s">
        <v>4382</v>
      </c>
      <c r="B4361" s="3">
        <v>57</v>
      </c>
      <c r="C4361" s="3" t="s">
        <v>28</v>
      </c>
      <c r="D4361" s="3" t="s">
        <v>24</v>
      </c>
      <c r="E4361" s="3">
        <v>45538.392933585201</v>
      </c>
      <c r="F4361" s="3">
        <v>103</v>
      </c>
      <c r="G4361" s="3">
        <v>1265.39316256346</v>
      </c>
      <c r="H4361" s="3">
        <v>10</v>
      </c>
      <c r="I4361" s="3">
        <v>741.12412976385997</v>
      </c>
      <c r="J4361" s="3">
        <v>7</v>
      </c>
      <c r="K4361" s="3">
        <v>727.75691174538804</v>
      </c>
      <c r="L4361" s="3">
        <v>3</v>
      </c>
      <c r="M4361" s="3">
        <v>3</v>
      </c>
      <c r="N4361" s="3">
        <v>5</v>
      </c>
      <c r="O4361" s="3">
        <v>801</v>
      </c>
      <c r="P4361" s="3">
        <v>0</v>
      </c>
      <c r="Q4361" s="3">
        <v>23066.1264623567</v>
      </c>
      <c r="R4361" s="3">
        <v>5</v>
      </c>
      <c r="S4361" s="3">
        <v>0</v>
      </c>
      <c r="T4361" s="3">
        <v>0</v>
      </c>
      <c r="U4361" s="3">
        <v>4298.3953494828402</v>
      </c>
      <c r="V4361" s="3">
        <v>1</v>
      </c>
      <c r="W4361" s="3" t="str">
        <f>IF(Bank_data3[[#This Row],[credit_risk]]=1,"High Risk","Low Risk")</f>
        <v>High Risk</v>
      </c>
      <c r="X4361" s="3" t="str">
        <f t="shared" si="476"/>
        <v>55+</v>
      </c>
      <c r="Y4361" s="3" t="str">
        <f t="shared" si="477"/>
        <v>Low Income</v>
      </c>
      <c r="Z4361" s="3" t="str">
        <f t="shared" si="478"/>
        <v>Excellent</v>
      </c>
      <c r="AA4361" s="27">
        <f t="shared" si="479"/>
        <v>0.50652043202308772</v>
      </c>
      <c r="AB4361" s="3" t="str">
        <f t="shared" si="480"/>
        <v>Medium</v>
      </c>
      <c r="AC4361" s="3" t="str">
        <f t="shared" si="481"/>
        <v>Low</v>
      </c>
      <c r="AD4361" s="3" t="str">
        <f t="shared" si="482"/>
        <v>No</v>
      </c>
    </row>
    <row r="4362" spans="1:30" ht="15" customHeight="1" x14ac:dyDescent="0.3">
      <c r="A4362" s="3" t="s">
        <v>4383</v>
      </c>
      <c r="B4362" s="3">
        <v>37</v>
      </c>
      <c r="C4362" s="3" t="s">
        <v>31</v>
      </c>
      <c r="D4362" s="3" t="s">
        <v>26</v>
      </c>
      <c r="E4362" s="3">
        <v>42326.1344040474</v>
      </c>
      <c r="F4362" s="3">
        <v>121</v>
      </c>
      <c r="G4362" s="3">
        <v>944.76600292721798</v>
      </c>
      <c r="H4362" s="3">
        <v>7</v>
      </c>
      <c r="I4362" s="3">
        <v>895.48585629724505</v>
      </c>
      <c r="J4362" s="3">
        <v>20</v>
      </c>
      <c r="K4362" s="3">
        <v>151.92573723841201</v>
      </c>
      <c r="L4362" s="3">
        <v>44</v>
      </c>
      <c r="M4362" s="3">
        <v>19</v>
      </c>
      <c r="N4362" s="3">
        <v>6</v>
      </c>
      <c r="O4362" s="3">
        <v>365</v>
      </c>
      <c r="P4362" s="3">
        <v>4</v>
      </c>
      <c r="Q4362" s="3">
        <v>25128.101170459799</v>
      </c>
      <c r="R4362" s="3">
        <v>7</v>
      </c>
      <c r="S4362" s="3">
        <v>0</v>
      </c>
      <c r="T4362" s="3">
        <v>0</v>
      </c>
      <c r="U4362" s="3">
        <v>2084.6921728113898</v>
      </c>
      <c r="V4362" s="3">
        <v>1</v>
      </c>
      <c r="W4362" s="3" t="str">
        <f>IF(Bank_data3[[#This Row],[credit_risk]]=1,"High Risk","Low Risk")</f>
        <v>High Risk</v>
      </c>
      <c r="X4362" s="3" t="str">
        <f t="shared" si="476"/>
        <v>35-44</v>
      </c>
      <c r="Y4362" s="3" t="str">
        <f t="shared" si="477"/>
        <v>Low Income</v>
      </c>
      <c r="Z4362" s="3" t="str">
        <f t="shared" si="478"/>
        <v>Poor</v>
      </c>
      <c r="AA4362" s="27">
        <f t="shared" si="479"/>
        <v>0.59367815001922186</v>
      </c>
      <c r="AB4362" s="3" t="str">
        <f t="shared" si="480"/>
        <v>Low</v>
      </c>
      <c r="AC4362" s="3" t="str">
        <f t="shared" si="481"/>
        <v>High</v>
      </c>
      <c r="AD4362" s="3" t="str">
        <f t="shared" si="482"/>
        <v>No</v>
      </c>
    </row>
    <row r="4363" spans="1:30" ht="15" customHeight="1" x14ac:dyDescent="0.3">
      <c r="A4363" s="3" t="s">
        <v>4384</v>
      </c>
      <c r="B4363" s="3">
        <v>45</v>
      </c>
      <c r="C4363" s="3" t="s">
        <v>28</v>
      </c>
      <c r="D4363" s="3" t="s">
        <v>33</v>
      </c>
      <c r="E4363" s="3">
        <v>44866.499455547899</v>
      </c>
      <c r="F4363" s="3">
        <v>87</v>
      </c>
      <c r="G4363" s="3">
        <v>980.69471693389596</v>
      </c>
      <c r="H4363" s="3">
        <v>9</v>
      </c>
      <c r="I4363" s="3">
        <v>1180.3691375880201</v>
      </c>
      <c r="J4363" s="3">
        <v>32</v>
      </c>
      <c r="K4363" s="3">
        <v>494.71657651244101</v>
      </c>
      <c r="L4363" s="3">
        <v>45</v>
      </c>
      <c r="M4363" s="3">
        <v>17</v>
      </c>
      <c r="N4363" s="3">
        <v>5</v>
      </c>
      <c r="O4363" s="3">
        <v>785</v>
      </c>
      <c r="P4363" s="3">
        <v>2</v>
      </c>
      <c r="Q4363" s="3">
        <v>11505.890014333199</v>
      </c>
      <c r="R4363" s="3">
        <v>0</v>
      </c>
      <c r="S4363" s="3">
        <v>0</v>
      </c>
      <c r="T4363" s="3">
        <v>0</v>
      </c>
      <c r="U4363" s="3">
        <v>10401.240203715101</v>
      </c>
      <c r="V4363" s="3">
        <v>0</v>
      </c>
      <c r="W4363" s="3" t="str">
        <f>IF(Bank_data3[[#This Row],[credit_risk]]=1,"High Risk","Low Risk")</f>
        <v>Low Risk</v>
      </c>
      <c r="X4363" s="3" t="str">
        <f t="shared" si="476"/>
        <v>45-54</v>
      </c>
      <c r="Y4363" s="3" t="str">
        <f t="shared" si="477"/>
        <v>Low Income</v>
      </c>
      <c r="Z4363" s="3" t="str">
        <f t="shared" si="478"/>
        <v>Very Good</v>
      </c>
      <c r="AA4363" s="27">
        <f t="shared" si="479"/>
        <v>0.25644724134836544</v>
      </c>
      <c r="AB4363" s="3" t="str">
        <f t="shared" si="480"/>
        <v>Low</v>
      </c>
      <c r="AC4363" s="3" t="str">
        <f t="shared" si="481"/>
        <v>High</v>
      </c>
      <c r="AD4363" s="3" t="str">
        <f t="shared" si="482"/>
        <v>No</v>
      </c>
    </row>
    <row r="4364" spans="1:30" ht="15" customHeight="1" x14ac:dyDescent="0.3">
      <c r="A4364" s="3" t="s">
        <v>4385</v>
      </c>
      <c r="B4364" s="3">
        <v>25</v>
      </c>
      <c r="C4364" s="3" t="s">
        <v>28</v>
      </c>
      <c r="D4364" s="3" t="s">
        <v>24</v>
      </c>
      <c r="E4364" s="3">
        <v>59576.581857607998</v>
      </c>
      <c r="F4364" s="3">
        <v>80</v>
      </c>
      <c r="G4364" s="3">
        <v>10</v>
      </c>
      <c r="H4364" s="3">
        <v>10</v>
      </c>
      <c r="I4364" s="3">
        <v>1112.31537868901</v>
      </c>
      <c r="J4364" s="3">
        <v>49</v>
      </c>
      <c r="K4364" s="3">
        <v>700.90196026936405</v>
      </c>
      <c r="L4364" s="3">
        <v>66</v>
      </c>
      <c r="M4364" s="3">
        <v>15</v>
      </c>
      <c r="N4364" s="3">
        <v>9</v>
      </c>
      <c r="O4364" s="3">
        <v>514</v>
      </c>
      <c r="P4364" s="3">
        <v>2</v>
      </c>
      <c r="Q4364" s="3">
        <v>0</v>
      </c>
      <c r="R4364" s="3">
        <v>2</v>
      </c>
      <c r="S4364" s="3">
        <v>0</v>
      </c>
      <c r="T4364" s="3">
        <v>0</v>
      </c>
      <c r="U4364" s="3">
        <v>13919.9421477292</v>
      </c>
      <c r="V4364" s="3">
        <v>1</v>
      </c>
      <c r="W4364" s="3" t="str">
        <f>IF(Bank_data3[[#This Row],[credit_risk]]=1,"High Risk","Low Risk")</f>
        <v>High Risk</v>
      </c>
      <c r="X4364" s="3" t="str">
        <f t="shared" si="476"/>
        <v>25-34</v>
      </c>
      <c r="Y4364" s="3" t="str">
        <f t="shared" si="477"/>
        <v>Middle Income</v>
      </c>
      <c r="Z4364" s="3" t="str">
        <f t="shared" si="478"/>
        <v>Poor</v>
      </c>
      <c r="AA4364" s="27">
        <f t="shared" si="479"/>
        <v>0</v>
      </c>
      <c r="AB4364" s="3" t="str">
        <f t="shared" si="480"/>
        <v>Low</v>
      </c>
      <c r="AC4364" s="3" t="str">
        <f t="shared" si="481"/>
        <v>High</v>
      </c>
      <c r="AD4364" s="3" t="str">
        <f t="shared" si="482"/>
        <v>No</v>
      </c>
    </row>
    <row r="4365" spans="1:30" ht="15" customHeight="1" x14ac:dyDescent="0.3">
      <c r="A4365" s="3" t="s">
        <v>4386</v>
      </c>
      <c r="B4365" s="3">
        <v>23</v>
      </c>
      <c r="C4365" s="3" t="s">
        <v>28</v>
      </c>
      <c r="D4365" s="3" t="s">
        <v>33</v>
      </c>
      <c r="E4365" s="3">
        <v>58527.902513459303</v>
      </c>
      <c r="F4365" s="3">
        <v>204</v>
      </c>
      <c r="G4365" s="3">
        <v>1322.7733583286299</v>
      </c>
      <c r="H4365" s="3">
        <v>7</v>
      </c>
      <c r="I4365" s="3">
        <v>645.97942943602698</v>
      </c>
      <c r="J4365" s="3">
        <v>4</v>
      </c>
      <c r="K4365" s="3">
        <v>640.93753055035097</v>
      </c>
      <c r="L4365" s="3">
        <v>8</v>
      </c>
      <c r="M4365" s="3">
        <v>6</v>
      </c>
      <c r="N4365" s="3">
        <v>1</v>
      </c>
      <c r="O4365" s="3">
        <v>437</v>
      </c>
      <c r="P4365" s="3">
        <v>0</v>
      </c>
      <c r="Q4365" s="3">
        <v>11130.829884095099</v>
      </c>
      <c r="R4365" s="3">
        <v>5</v>
      </c>
      <c r="S4365" s="3">
        <v>0</v>
      </c>
      <c r="T4365" s="3">
        <v>0</v>
      </c>
      <c r="U4365" s="3">
        <v>11551.888977742799</v>
      </c>
      <c r="V4365" s="3">
        <v>1</v>
      </c>
      <c r="W4365" s="3" t="str">
        <f>IF(Bank_data3[[#This Row],[credit_risk]]=1,"High Risk","Low Risk")</f>
        <v>High Risk</v>
      </c>
      <c r="X4365" s="3" t="str">
        <f t="shared" si="476"/>
        <v>18-24</v>
      </c>
      <c r="Y4365" s="3" t="str">
        <f t="shared" si="477"/>
        <v>Middle Income</v>
      </c>
      <c r="Z4365" s="3" t="str">
        <f t="shared" si="478"/>
        <v>Poor</v>
      </c>
      <c r="AA4365" s="27">
        <f t="shared" si="479"/>
        <v>0.19017988696135849</v>
      </c>
      <c r="AB4365" s="3" t="str">
        <f t="shared" si="480"/>
        <v>Medium</v>
      </c>
      <c r="AC4365" s="3" t="str">
        <f t="shared" si="481"/>
        <v>Low</v>
      </c>
      <c r="AD4365" s="3" t="str">
        <f t="shared" si="482"/>
        <v>No</v>
      </c>
    </row>
    <row r="4366" spans="1:30" ht="15" customHeight="1" x14ac:dyDescent="0.3">
      <c r="A4366" s="3" t="s">
        <v>4387</v>
      </c>
      <c r="B4366" s="3">
        <v>63</v>
      </c>
      <c r="C4366" s="3" t="s">
        <v>23</v>
      </c>
      <c r="D4366" s="3" t="s">
        <v>26</v>
      </c>
      <c r="E4366" s="3">
        <v>87704.934509273793</v>
      </c>
      <c r="F4366" s="3">
        <v>183</v>
      </c>
      <c r="G4366" s="3">
        <v>1438.85150396935</v>
      </c>
      <c r="H4366" s="3">
        <v>1</v>
      </c>
      <c r="I4366" s="3">
        <v>754.36225672865703</v>
      </c>
      <c r="J4366" s="3">
        <v>31</v>
      </c>
      <c r="K4366" s="3">
        <v>700.12882301092804</v>
      </c>
      <c r="L4366" s="3">
        <v>56</v>
      </c>
      <c r="M4366" s="3">
        <v>13</v>
      </c>
      <c r="N4366" s="3">
        <v>4</v>
      </c>
      <c r="O4366" s="3">
        <v>683</v>
      </c>
      <c r="P4366" s="3">
        <v>1</v>
      </c>
      <c r="Q4366" s="3">
        <v>19617.341775217901</v>
      </c>
      <c r="R4366" s="3">
        <v>4</v>
      </c>
      <c r="S4366" s="3">
        <v>0</v>
      </c>
      <c r="T4366" s="3">
        <v>0</v>
      </c>
      <c r="U4366" s="3">
        <v>7370.6105303056002</v>
      </c>
      <c r="V4366" s="3">
        <v>1</v>
      </c>
      <c r="W4366" s="3" t="str">
        <f>IF(Bank_data3[[#This Row],[credit_risk]]=1,"High Risk","Low Risk")</f>
        <v>High Risk</v>
      </c>
      <c r="X4366" s="3" t="str">
        <f t="shared" si="476"/>
        <v>55+</v>
      </c>
      <c r="Y4366" s="3" t="str">
        <f t="shared" si="477"/>
        <v>Middle Income</v>
      </c>
      <c r="Z4366" s="3" t="str">
        <f t="shared" si="478"/>
        <v>Good</v>
      </c>
      <c r="AA4366" s="27">
        <f t="shared" si="479"/>
        <v>0.22367432214596308</v>
      </c>
      <c r="AB4366" s="3" t="str">
        <f t="shared" si="480"/>
        <v>Medium</v>
      </c>
      <c r="AC4366" s="3" t="str">
        <f t="shared" si="481"/>
        <v>High</v>
      </c>
      <c r="AD4366" s="3" t="str">
        <f t="shared" si="482"/>
        <v>No</v>
      </c>
    </row>
    <row r="4367" spans="1:30" ht="15" customHeight="1" x14ac:dyDescent="0.3">
      <c r="A4367" s="3" t="s">
        <v>4388</v>
      </c>
      <c r="B4367" s="3">
        <v>48</v>
      </c>
      <c r="C4367" s="3" t="s">
        <v>31</v>
      </c>
      <c r="D4367" s="3" t="s">
        <v>26</v>
      </c>
      <c r="E4367" s="3">
        <v>22337.788748246301</v>
      </c>
      <c r="F4367" s="3">
        <v>201</v>
      </c>
      <c r="G4367" s="3">
        <v>373.20208641754101</v>
      </c>
      <c r="H4367" s="3">
        <v>2</v>
      </c>
      <c r="I4367" s="3">
        <v>1116.6673656051601</v>
      </c>
      <c r="J4367" s="3">
        <v>24</v>
      </c>
      <c r="K4367" s="3">
        <v>754.42071850462901</v>
      </c>
      <c r="L4367" s="3">
        <v>15</v>
      </c>
      <c r="M4367" s="3">
        <v>16</v>
      </c>
      <c r="N4367" s="3">
        <v>6</v>
      </c>
      <c r="O4367" s="3">
        <v>778</v>
      </c>
      <c r="P4367" s="3">
        <v>3</v>
      </c>
      <c r="Q4367" s="3">
        <v>5969.7716440773902</v>
      </c>
      <c r="R4367" s="3">
        <v>6</v>
      </c>
      <c r="S4367" s="3">
        <v>1</v>
      </c>
      <c r="T4367" s="3">
        <v>0</v>
      </c>
      <c r="U4367" s="3">
        <v>15881.011427212001</v>
      </c>
      <c r="V4367" s="3">
        <v>1</v>
      </c>
      <c r="W4367" s="3" t="str">
        <f>IF(Bank_data3[[#This Row],[credit_risk]]=1,"High Risk","Low Risk")</f>
        <v>High Risk</v>
      </c>
      <c r="X4367" s="3" t="str">
        <f t="shared" si="476"/>
        <v>45-54</v>
      </c>
      <c r="Y4367" s="3" t="str">
        <f t="shared" si="477"/>
        <v>Low Income</v>
      </c>
      <c r="Z4367" s="3" t="str">
        <f t="shared" si="478"/>
        <v>Very Good</v>
      </c>
      <c r="AA4367" s="27">
        <f t="shared" si="479"/>
        <v>0.26724989260837495</v>
      </c>
      <c r="AB4367" s="3" t="str">
        <f t="shared" si="480"/>
        <v>Low</v>
      </c>
      <c r="AC4367" s="3" t="str">
        <f t="shared" si="481"/>
        <v>Medium</v>
      </c>
      <c r="AD4367" s="3" t="str">
        <f t="shared" si="482"/>
        <v>No</v>
      </c>
    </row>
    <row r="4368" spans="1:30" ht="15" customHeight="1" x14ac:dyDescent="0.3">
      <c r="A4368" s="3" t="s">
        <v>4389</v>
      </c>
      <c r="B4368" s="3">
        <v>53</v>
      </c>
      <c r="C4368" s="3" t="s">
        <v>23</v>
      </c>
      <c r="D4368" s="3" t="s">
        <v>33</v>
      </c>
      <c r="E4368" s="3">
        <v>81642.320417382798</v>
      </c>
      <c r="F4368" s="3">
        <v>223</v>
      </c>
      <c r="G4368" s="3">
        <v>1230.6357432965699</v>
      </c>
      <c r="H4368" s="3">
        <v>9</v>
      </c>
      <c r="I4368" s="3">
        <v>1128.81432054937</v>
      </c>
      <c r="J4368" s="3">
        <v>7</v>
      </c>
      <c r="K4368" s="3">
        <v>349.77614998391903</v>
      </c>
      <c r="L4368" s="3">
        <v>50</v>
      </c>
      <c r="M4368" s="3">
        <v>7</v>
      </c>
      <c r="N4368" s="3">
        <v>1</v>
      </c>
      <c r="O4368" s="3">
        <v>301</v>
      </c>
      <c r="P4368" s="3">
        <v>2</v>
      </c>
      <c r="Q4368" s="3">
        <v>8891.8895690603094</v>
      </c>
      <c r="R4368" s="3">
        <v>1</v>
      </c>
      <c r="S4368" s="3">
        <v>0</v>
      </c>
      <c r="T4368" s="3">
        <v>0</v>
      </c>
      <c r="U4368" s="3">
        <v>9342.6293170469107</v>
      </c>
      <c r="V4368" s="3">
        <v>1</v>
      </c>
      <c r="W4368" s="3" t="str">
        <f>IF(Bank_data3[[#This Row],[credit_risk]]=1,"High Risk","Low Risk")</f>
        <v>High Risk</v>
      </c>
      <c r="X4368" s="3" t="str">
        <f t="shared" si="476"/>
        <v>45-54</v>
      </c>
      <c r="Y4368" s="3" t="str">
        <f t="shared" si="477"/>
        <v>Middle Income</v>
      </c>
      <c r="Z4368" s="3" t="str">
        <f t="shared" si="478"/>
        <v>Poor</v>
      </c>
      <c r="AA4368" s="27">
        <f t="shared" si="479"/>
        <v>0.10891274921636232</v>
      </c>
      <c r="AB4368" s="3" t="str">
        <f t="shared" si="480"/>
        <v>Medium</v>
      </c>
      <c r="AC4368" s="3" t="str">
        <f t="shared" si="481"/>
        <v>High</v>
      </c>
      <c r="AD4368" s="3" t="str">
        <f t="shared" si="482"/>
        <v>No</v>
      </c>
    </row>
    <row r="4369" spans="1:30" ht="15" customHeight="1" x14ac:dyDescent="0.3">
      <c r="A4369" s="3" t="s">
        <v>4390</v>
      </c>
      <c r="B4369" s="3">
        <v>36</v>
      </c>
      <c r="C4369" s="3" t="s">
        <v>31</v>
      </c>
      <c r="D4369" s="3" t="s">
        <v>26</v>
      </c>
      <c r="E4369" s="3">
        <v>46319.426070358997</v>
      </c>
      <c r="F4369" s="3">
        <v>193</v>
      </c>
      <c r="G4369" s="3">
        <v>1295.7942992380299</v>
      </c>
      <c r="H4369" s="3">
        <v>9</v>
      </c>
      <c r="I4369" s="3">
        <v>769.18245613977103</v>
      </c>
      <c r="J4369" s="3">
        <v>26</v>
      </c>
      <c r="K4369" s="3">
        <v>626.48157039169996</v>
      </c>
      <c r="L4369" s="3">
        <v>51</v>
      </c>
      <c r="M4369" s="3">
        <v>10</v>
      </c>
      <c r="N4369" s="3">
        <v>4</v>
      </c>
      <c r="O4369" s="3">
        <v>808</v>
      </c>
      <c r="P4369" s="3">
        <v>5</v>
      </c>
      <c r="Q4369" s="3">
        <v>14186.664981546701</v>
      </c>
      <c r="R4369" s="3">
        <v>4</v>
      </c>
      <c r="S4369" s="3">
        <v>0</v>
      </c>
      <c r="T4369" s="3">
        <v>0</v>
      </c>
      <c r="U4369" s="3">
        <v>12099.4467569958</v>
      </c>
      <c r="V4369" s="3">
        <v>1</v>
      </c>
      <c r="W4369" s="3" t="str">
        <f>IF(Bank_data3[[#This Row],[credit_risk]]=1,"High Risk","Low Risk")</f>
        <v>High Risk</v>
      </c>
      <c r="X4369" s="3" t="str">
        <f t="shared" si="476"/>
        <v>35-44</v>
      </c>
      <c r="Y4369" s="3" t="str">
        <f t="shared" si="477"/>
        <v>Low Income</v>
      </c>
      <c r="Z4369" s="3" t="str">
        <f t="shared" si="478"/>
        <v>Excellent</v>
      </c>
      <c r="AA4369" s="27">
        <f t="shared" si="479"/>
        <v>0.3062789456846296</v>
      </c>
      <c r="AB4369" s="3" t="str">
        <f t="shared" si="480"/>
        <v>Medium</v>
      </c>
      <c r="AC4369" s="3" t="str">
        <f t="shared" si="481"/>
        <v>High</v>
      </c>
      <c r="AD4369" s="3" t="str">
        <f t="shared" si="482"/>
        <v>No</v>
      </c>
    </row>
    <row r="4370" spans="1:30" ht="15" customHeight="1" x14ac:dyDescent="0.3">
      <c r="A4370" s="3" t="s">
        <v>4391</v>
      </c>
      <c r="B4370" s="3">
        <v>62</v>
      </c>
      <c r="C4370" s="3" t="s">
        <v>31</v>
      </c>
      <c r="D4370" s="3" t="s">
        <v>33</v>
      </c>
      <c r="E4370" s="3">
        <v>48369.433615014001</v>
      </c>
      <c r="F4370" s="3">
        <v>106</v>
      </c>
      <c r="G4370" s="3">
        <v>17.218893241954898</v>
      </c>
      <c r="H4370" s="3">
        <v>6</v>
      </c>
      <c r="I4370" s="3">
        <v>781.25902169765095</v>
      </c>
      <c r="J4370" s="3">
        <v>25</v>
      </c>
      <c r="K4370" s="3">
        <v>553.474579394383</v>
      </c>
      <c r="L4370" s="3">
        <v>8</v>
      </c>
      <c r="M4370" s="3">
        <v>16</v>
      </c>
      <c r="N4370" s="3">
        <v>2</v>
      </c>
      <c r="O4370" s="3">
        <v>441</v>
      </c>
      <c r="P4370" s="3">
        <v>0</v>
      </c>
      <c r="Q4370" s="3">
        <v>19478.917530299899</v>
      </c>
      <c r="R4370" s="3">
        <v>1</v>
      </c>
      <c r="S4370" s="3">
        <v>0</v>
      </c>
      <c r="T4370" s="3">
        <v>0</v>
      </c>
      <c r="U4370" s="3">
        <v>9777.7842552945804</v>
      </c>
      <c r="V4370" s="3">
        <v>1</v>
      </c>
      <c r="W4370" s="3" t="str">
        <f>IF(Bank_data3[[#This Row],[credit_risk]]=1,"High Risk","Low Risk")</f>
        <v>High Risk</v>
      </c>
      <c r="X4370" s="3" t="str">
        <f t="shared" si="476"/>
        <v>55+</v>
      </c>
      <c r="Y4370" s="3" t="str">
        <f t="shared" si="477"/>
        <v>Low Income</v>
      </c>
      <c r="Z4370" s="3" t="str">
        <f t="shared" si="478"/>
        <v>Poor</v>
      </c>
      <c r="AA4370" s="27">
        <f t="shared" si="479"/>
        <v>0.40271130080492801</v>
      </c>
      <c r="AB4370" s="3" t="str">
        <f t="shared" si="480"/>
        <v>Low</v>
      </c>
      <c r="AC4370" s="3" t="str">
        <f t="shared" si="481"/>
        <v>Low</v>
      </c>
      <c r="AD4370" s="3" t="str">
        <f t="shared" si="482"/>
        <v>No</v>
      </c>
    </row>
    <row r="4371" spans="1:30" ht="15" customHeight="1" x14ac:dyDescent="0.3">
      <c r="A4371" s="3" t="s">
        <v>4392</v>
      </c>
      <c r="B4371" s="3">
        <v>62</v>
      </c>
      <c r="C4371" s="3" t="s">
        <v>23</v>
      </c>
      <c r="D4371" s="3" t="s">
        <v>26</v>
      </c>
      <c r="E4371" s="3">
        <v>65457.196432867997</v>
      </c>
      <c r="F4371" s="3">
        <v>192</v>
      </c>
      <c r="G4371" s="3">
        <v>882.77329688663497</v>
      </c>
      <c r="H4371" s="3">
        <v>3</v>
      </c>
      <c r="I4371" s="3">
        <v>893.68929308684801</v>
      </c>
      <c r="J4371" s="3">
        <v>39</v>
      </c>
      <c r="K4371" s="3">
        <v>436.75222632874699</v>
      </c>
      <c r="L4371" s="3">
        <v>5</v>
      </c>
      <c r="M4371" s="3">
        <v>13</v>
      </c>
      <c r="N4371" s="3">
        <v>8</v>
      </c>
      <c r="O4371" s="3">
        <v>327</v>
      </c>
      <c r="P4371" s="3">
        <v>0</v>
      </c>
      <c r="Q4371" s="3">
        <v>6493.7578866066997</v>
      </c>
      <c r="R4371" s="3">
        <v>2</v>
      </c>
      <c r="S4371" s="3">
        <v>0</v>
      </c>
      <c r="T4371" s="3">
        <v>0</v>
      </c>
      <c r="U4371" s="3">
        <v>3070.32021532316</v>
      </c>
      <c r="V4371" s="3">
        <v>1</v>
      </c>
      <c r="W4371" s="3" t="str">
        <f>IF(Bank_data3[[#This Row],[credit_risk]]=1,"High Risk","Low Risk")</f>
        <v>High Risk</v>
      </c>
      <c r="X4371" s="3" t="str">
        <f t="shared" si="476"/>
        <v>55+</v>
      </c>
      <c r="Y4371" s="3" t="str">
        <f t="shared" si="477"/>
        <v>Middle Income</v>
      </c>
      <c r="Z4371" s="3" t="str">
        <f t="shared" si="478"/>
        <v>Poor</v>
      </c>
      <c r="AA4371" s="27">
        <f t="shared" si="479"/>
        <v>9.920617197937294E-2</v>
      </c>
      <c r="AB4371" s="3" t="str">
        <f t="shared" si="480"/>
        <v>Low</v>
      </c>
      <c r="AC4371" s="3" t="str">
        <f t="shared" si="481"/>
        <v>Low</v>
      </c>
      <c r="AD4371" s="3" t="str">
        <f t="shared" si="482"/>
        <v>No</v>
      </c>
    </row>
    <row r="4372" spans="1:30" ht="15" customHeight="1" x14ac:dyDescent="0.3">
      <c r="A4372" s="3" t="s">
        <v>4393</v>
      </c>
      <c r="B4372" s="3">
        <v>35</v>
      </c>
      <c r="C4372" s="3" t="s">
        <v>28</v>
      </c>
      <c r="D4372" s="3" t="s">
        <v>26</v>
      </c>
      <c r="E4372" s="3">
        <v>65343.351382879497</v>
      </c>
      <c r="F4372" s="3">
        <v>74</v>
      </c>
      <c r="G4372" s="3">
        <v>857.58764870657706</v>
      </c>
      <c r="H4372" s="3">
        <v>5</v>
      </c>
      <c r="I4372" s="3">
        <v>1278.4152415060501</v>
      </c>
      <c r="J4372" s="3">
        <v>28</v>
      </c>
      <c r="K4372" s="3">
        <v>708.91579707728204</v>
      </c>
      <c r="L4372" s="3">
        <v>43</v>
      </c>
      <c r="M4372" s="3">
        <v>8</v>
      </c>
      <c r="N4372" s="3">
        <v>9</v>
      </c>
      <c r="O4372" s="3">
        <v>556</v>
      </c>
      <c r="P4372" s="3">
        <v>1</v>
      </c>
      <c r="Q4372" s="3">
        <v>18795.904363583701</v>
      </c>
      <c r="R4372" s="3">
        <v>4</v>
      </c>
      <c r="S4372" s="3">
        <v>0</v>
      </c>
      <c r="T4372" s="3">
        <v>0</v>
      </c>
      <c r="U4372" s="3">
        <v>6222.9209156647503</v>
      </c>
      <c r="V4372" s="3">
        <v>1</v>
      </c>
      <c r="W4372" s="3" t="str">
        <f>IF(Bank_data3[[#This Row],[credit_risk]]=1,"High Risk","Low Risk")</f>
        <v>High Risk</v>
      </c>
      <c r="X4372" s="3" t="str">
        <f t="shared" si="476"/>
        <v>35-44</v>
      </c>
      <c r="Y4372" s="3" t="str">
        <f t="shared" si="477"/>
        <v>Middle Income</v>
      </c>
      <c r="Z4372" s="3" t="str">
        <f t="shared" si="478"/>
        <v>Poor</v>
      </c>
      <c r="AA4372" s="27">
        <f t="shared" si="479"/>
        <v>0.28764830645812856</v>
      </c>
      <c r="AB4372" s="3" t="str">
        <f t="shared" si="480"/>
        <v>Low</v>
      </c>
      <c r="AC4372" s="3" t="str">
        <f t="shared" si="481"/>
        <v>High</v>
      </c>
      <c r="AD4372" s="3" t="str">
        <f t="shared" si="482"/>
        <v>No</v>
      </c>
    </row>
    <row r="4373" spans="1:30" ht="15" customHeight="1" x14ac:dyDescent="0.3">
      <c r="A4373" s="3" t="s">
        <v>4394</v>
      </c>
      <c r="B4373" s="3">
        <v>21</v>
      </c>
      <c r="C4373" s="3" t="s">
        <v>31</v>
      </c>
      <c r="D4373" s="3" t="s">
        <v>24</v>
      </c>
      <c r="E4373" s="3">
        <v>70819.1246104702</v>
      </c>
      <c r="F4373" s="3">
        <v>105</v>
      </c>
      <c r="G4373" s="3">
        <v>1643.7910437885801</v>
      </c>
      <c r="H4373" s="3">
        <v>7</v>
      </c>
      <c r="I4373" s="3">
        <v>1173.64814223029</v>
      </c>
      <c r="J4373" s="3">
        <v>8</v>
      </c>
      <c r="K4373" s="3">
        <v>549.34087628299903</v>
      </c>
      <c r="L4373" s="3">
        <v>78</v>
      </c>
      <c r="M4373" s="3">
        <v>5</v>
      </c>
      <c r="N4373" s="3">
        <v>0</v>
      </c>
      <c r="O4373" s="3">
        <v>384</v>
      </c>
      <c r="P4373" s="3">
        <v>5</v>
      </c>
      <c r="Q4373" s="3">
        <v>16606.0053346247</v>
      </c>
      <c r="R4373" s="3">
        <v>0</v>
      </c>
      <c r="S4373" s="3">
        <v>0</v>
      </c>
      <c r="T4373" s="3">
        <v>1</v>
      </c>
      <c r="U4373" s="3">
        <v>10245.3243743322</v>
      </c>
      <c r="V4373" s="3">
        <v>1</v>
      </c>
      <c r="W4373" s="3" t="str">
        <f>IF(Bank_data3[[#This Row],[credit_risk]]=1,"High Risk","Low Risk")</f>
        <v>High Risk</v>
      </c>
      <c r="X4373" s="3" t="str">
        <f t="shared" si="476"/>
        <v>18-24</v>
      </c>
      <c r="Y4373" s="3" t="str">
        <f t="shared" si="477"/>
        <v>Middle Income</v>
      </c>
      <c r="Z4373" s="3" t="str">
        <f t="shared" si="478"/>
        <v>Poor</v>
      </c>
      <c r="AA4373" s="27">
        <f t="shared" si="479"/>
        <v>0.23448475854458103</v>
      </c>
      <c r="AB4373" s="3" t="str">
        <f t="shared" si="480"/>
        <v>Medium</v>
      </c>
      <c r="AC4373" s="3" t="str">
        <f t="shared" si="481"/>
        <v>High</v>
      </c>
      <c r="AD4373" s="3" t="str">
        <f t="shared" si="482"/>
        <v>No</v>
      </c>
    </row>
    <row r="4374" spans="1:30" ht="15" customHeight="1" x14ac:dyDescent="0.3">
      <c r="A4374" s="3" t="s">
        <v>4395</v>
      </c>
      <c r="B4374" s="3">
        <v>53</v>
      </c>
      <c r="C4374" s="3" t="s">
        <v>28</v>
      </c>
      <c r="D4374" s="3" t="s">
        <v>33</v>
      </c>
      <c r="E4374" s="3">
        <v>74745.991200577104</v>
      </c>
      <c r="F4374" s="3">
        <v>79</v>
      </c>
      <c r="G4374" s="3">
        <v>2496.1794338130799</v>
      </c>
      <c r="H4374" s="3">
        <v>7</v>
      </c>
      <c r="I4374" s="3">
        <v>1042.68534632966</v>
      </c>
      <c r="J4374" s="3">
        <v>17</v>
      </c>
      <c r="K4374" s="3">
        <v>779.39585491626599</v>
      </c>
      <c r="L4374" s="3">
        <v>5</v>
      </c>
      <c r="M4374" s="3">
        <v>7</v>
      </c>
      <c r="N4374" s="3">
        <v>6</v>
      </c>
      <c r="O4374" s="3">
        <v>542</v>
      </c>
      <c r="P4374" s="3">
        <v>5</v>
      </c>
      <c r="Q4374" s="3">
        <v>10808.080058879401</v>
      </c>
      <c r="R4374" s="3">
        <v>4</v>
      </c>
      <c r="S4374" s="3">
        <v>1</v>
      </c>
      <c r="T4374" s="3">
        <v>0</v>
      </c>
      <c r="U4374" s="3">
        <v>9556.8532861277508</v>
      </c>
      <c r="V4374" s="3">
        <v>1</v>
      </c>
      <c r="W4374" s="3" t="str">
        <f>IF(Bank_data3[[#This Row],[credit_risk]]=1,"High Risk","Low Risk")</f>
        <v>High Risk</v>
      </c>
      <c r="X4374" s="3" t="str">
        <f t="shared" si="476"/>
        <v>45-54</v>
      </c>
      <c r="Y4374" s="3" t="str">
        <f t="shared" si="477"/>
        <v>Middle Income</v>
      </c>
      <c r="Z4374" s="3" t="str">
        <f t="shared" si="478"/>
        <v>Poor</v>
      </c>
      <c r="AA4374" s="27">
        <f t="shared" si="479"/>
        <v>0.14459745446249367</v>
      </c>
      <c r="AB4374" s="3" t="str">
        <f t="shared" si="480"/>
        <v>Medium</v>
      </c>
      <c r="AC4374" s="3" t="str">
        <f t="shared" si="481"/>
        <v>Low</v>
      </c>
      <c r="AD4374" s="3" t="str">
        <f t="shared" si="482"/>
        <v>No</v>
      </c>
    </row>
    <row r="4375" spans="1:30" ht="15" customHeight="1" x14ac:dyDescent="0.3">
      <c r="A4375" s="3" t="s">
        <v>4396</v>
      </c>
      <c r="B4375" s="3">
        <v>27</v>
      </c>
      <c r="C4375" s="3" t="s">
        <v>23</v>
      </c>
      <c r="D4375" s="3" t="s">
        <v>26</v>
      </c>
      <c r="E4375" s="3">
        <v>49283.042084888402</v>
      </c>
      <c r="F4375" s="3">
        <v>112</v>
      </c>
      <c r="G4375" s="3">
        <v>1537.7712673588801</v>
      </c>
      <c r="H4375" s="3">
        <v>6</v>
      </c>
      <c r="I4375" s="3">
        <v>422.46575337763801</v>
      </c>
      <c r="J4375" s="3">
        <v>6</v>
      </c>
      <c r="K4375" s="3">
        <v>577.53386427343196</v>
      </c>
      <c r="L4375" s="3">
        <v>4</v>
      </c>
      <c r="M4375" s="3">
        <v>16</v>
      </c>
      <c r="N4375" s="3">
        <v>9</v>
      </c>
      <c r="O4375" s="3">
        <v>505</v>
      </c>
      <c r="P4375" s="3">
        <v>2</v>
      </c>
      <c r="Q4375" s="3">
        <v>16992.958480192199</v>
      </c>
      <c r="R4375" s="3">
        <v>3</v>
      </c>
      <c r="S4375" s="3">
        <v>1</v>
      </c>
      <c r="T4375" s="3">
        <v>0</v>
      </c>
      <c r="U4375" s="3">
        <v>7298.11021701556</v>
      </c>
      <c r="V4375" s="3">
        <v>1</v>
      </c>
      <c r="W4375" s="3" t="str">
        <f>IF(Bank_data3[[#This Row],[credit_risk]]=1,"High Risk","Low Risk")</f>
        <v>High Risk</v>
      </c>
      <c r="X4375" s="3" t="str">
        <f t="shared" si="476"/>
        <v>25-34</v>
      </c>
      <c r="Y4375" s="3" t="str">
        <f t="shared" si="477"/>
        <v>Low Income</v>
      </c>
      <c r="Z4375" s="3" t="str">
        <f t="shared" si="478"/>
        <v>Poor</v>
      </c>
      <c r="AA4375" s="27">
        <f t="shared" si="479"/>
        <v>0.34480335955971209</v>
      </c>
      <c r="AB4375" s="3" t="str">
        <f t="shared" si="480"/>
        <v>Medium</v>
      </c>
      <c r="AC4375" s="3" t="str">
        <f t="shared" si="481"/>
        <v>Low</v>
      </c>
      <c r="AD4375" s="3" t="str">
        <f t="shared" si="482"/>
        <v>No</v>
      </c>
    </row>
    <row r="4376" spans="1:30" ht="15" customHeight="1" x14ac:dyDescent="0.3">
      <c r="A4376" s="3" t="s">
        <v>4397</v>
      </c>
      <c r="B4376" s="3">
        <v>32</v>
      </c>
      <c r="C4376" s="3" t="s">
        <v>28</v>
      </c>
      <c r="D4376" s="3" t="s">
        <v>33</v>
      </c>
      <c r="E4376" s="3">
        <v>74977.3558541128</v>
      </c>
      <c r="F4376" s="3">
        <v>21</v>
      </c>
      <c r="G4376" s="3">
        <v>2427.6700590001601</v>
      </c>
      <c r="H4376" s="3">
        <v>11</v>
      </c>
      <c r="I4376" s="3">
        <v>703.80830770810996</v>
      </c>
      <c r="J4376" s="3">
        <v>41</v>
      </c>
      <c r="K4376" s="3">
        <v>419.32883506190302</v>
      </c>
      <c r="L4376" s="3">
        <v>45</v>
      </c>
      <c r="M4376" s="3">
        <v>12</v>
      </c>
      <c r="N4376" s="3">
        <v>3</v>
      </c>
      <c r="O4376" s="3">
        <v>737</v>
      </c>
      <c r="P4376" s="3">
        <v>1</v>
      </c>
      <c r="Q4376" s="3">
        <v>18406.234378847399</v>
      </c>
      <c r="R4376" s="3">
        <v>6</v>
      </c>
      <c r="S4376" s="3">
        <v>0</v>
      </c>
      <c r="T4376" s="3">
        <v>0</v>
      </c>
      <c r="U4376" s="3">
        <v>6128.4376301277398</v>
      </c>
      <c r="V4376" s="3">
        <v>1</v>
      </c>
      <c r="W4376" s="3" t="str">
        <f>IF(Bank_data3[[#This Row],[credit_risk]]=1,"High Risk","Low Risk")</f>
        <v>High Risk</v>
      </c>
      <c r="X4376" s="3" t="str">
        <f t="shared" si="476"/>
        <v>25-34</v>
      </c>
      <c r="Y4376" s="3" t="str">
        <f t="shared" si="477"/>
        <v>Middle Income</v>
      </c>
      <c r="Z4376" s="3" t="str">
        <f t="shared" si="478"/>
        <v>Good</v>
      </c>
      <c r="AA4376" s="27">
        <f t="shared" si="479"/>
        <v>0.24549057737727284</v>
      </c>
      <c r="AB4376" s="3" t="str">
        <f t="shared" si="480"/>
        <v>Medium</v>
      </c>
      <c r="AC4376" s="3" t="str">
        <f t="shared" si="481"/>
        <v>High</v>
      </c>
      <c r="AD4376" s="3" t="str">
        <f t="shared" si="482"/>
        <v>No</v>
      </c>
    </row>
    <row r="4377" spans="1:30" ht="15" customHeight="1" x14ac:dyDescent="0.3">
      <c r="A4377" s="3" t="s">
        <v>4398</v>
      </c>
      <c r="B4377" s="3">
        <v>61</v>
      </c>
      <c r="C4377" s="3" t="s">
        <v>31</v>
      </c>
      <c r="D4377" s="3" t="s">
        <v>24</v>
      </c>
      <c r="E4377" s="3">
        <v>38675.188649809403</v>
      </c>
      <c r="F4377" s="3">
        <v>205</v>
      </c>
      <c r="G4377" s="3">
        <v>1322.02188613626</v>
      </c>
      <c r="H4377" s="3">
        <v>1</v>
      </c>
      <c r="I4377" s="3">
        <v>722.19966420853405</v>
      </c>
      <c r="J4377" s="3">
        <v>20</v>
      </c>
      <c r="K4377" s="3">
        <v>540.08540831133905</v>
      </c>
      <c r="L4377" s="3">
        <v>26</v>
      </c>
      <c r="M4377" s="3">
        <v>12</v>
      </c>
      <c r="N4377" s="3">
        <v>4</v>
      </c>
      <c r="O4377" s="3">
        <v>570</v>
      </c>
      <c r="P4377" s="3">
        <v>4</v>
      </c>
      <c r="Q4377" s="3">
        <v>22292.723001472499</v>
      </c>
      <c r="R4377" s="3">
        <v>0</v>
      </c>
      <c r="S4377" s="3">
        <v>0</v>
      </c>
      <c r="T4377" s="3">
        <v>0</v>
      </c>
      <c r="U4377" s="3">
        <v>10669.245307938299</v>
      </c>
      <c r="V4377" s="3">
        <v>1</v>
      </c>
      <c r="W4377" s="3" t="str">
        <f>IF(Bank_data3[[#This Row],[credit_risk]]=1,"High Risk","Low Risk")</f>
        <v>High Risk</v>
      </c>
      <c r="X4377" s="3" t="str">
        <f t="shared" si="476"/>
        <v>55+</v>
      </c>
      <c r="Y4377" s="3" t="str">
        <f t="shared" si="477"/>
        <v>Low Income</v>
      </c>
      <c r="Z4377" s="3" t="str">
        <f t="shared" si="478"/>
        <v>Poor</v>
      </c>
      <c r="AA4377" s="27">
        <f t="shared" si="479"/>
        <v>0.57640890141029377</v>
      </c>
      <c r="AB4377" s="3" t="str">
        <f t="shared" si="480"/>
        <v>Medium</v>
      </c>
      <c r="AC4377" s="3" t="str">
        <f t="shared" si="481"/>
        <v>Medium</v>
      </c>
      <c r="AD4377" s="3" t="str">
        <f t="shared" si="482"/>
        <v>No</v>
      </c>
    </row>
    <row r="4378" spans="1:30" ht="15" customHeight="1" x14ac:dyDescent="0.3">
      <c r="A4378" s="3" t="s">
        <v>4399</v>
      </c>
      <c r="B4378" s="3">
        <v>27</v>
      </c>
      <c r="C4378" s="3" t="s">
        <v>31</v>
      </c>
      <c r="D4378" s="3" t="s">
        <v>33</v>
      </c>
      <c r="E4378" s="3">
        <v>44504.654437005702</v>
      </c>
      <c r="F4378" s="3">
        <v>132</v>
      </c>
      <c r="G4378" s="3">
        <v>1796.9937673452901</v>
      </c>
      <c r="H4378" s="3">
        <v>1</v>
      </c>
      <c r="I4378" s="3">
        <v>1296.4697614112199</v>
      </c>
      <c r="J4378" s="3">
        <v>15</v>
      </c>
      <c r="K4378" s="3">
        <v>670.43304162067102</v>
      </c>
      <c r="L4378" s="3">
        <v>44</v>
      </c>
      <c r="M4378" s="3">
        <v>16</v>
      </c>
      <c r="N4378" s="3">
        <v>0</v>
      </c>
      <c r="O4378" s="3">
        <v>859</v>
      </c>
      <c r="P4378" s="3">
        <v>0</v>
      </c>
      <c r="Q4378" s="3">
        <v>21440.928508564899</v>
      </c>
      <c r="R4378" s="3">
        <v>1</v>
      </c>
      <c r="S4378" s="3">
        <v>0</v>
      </c>
      <c r="T4378" s="3">
        <v>0</v>
      </c>
      <c r="U4378" s="3">
        <v>12470.0848084358</v>
      </c>
      <c r="V4378" s="3">
        <v>0</v>
      </c>
      <c r="W4378" s="3" t="str">
        <f>IF(Bank_data3[[#This Row],[credit_risk]]=1,"High Risk","Low Risk")</f>
        <v>Low Risk</v>
      </c>
      <c r="X4378" s="3" t="str">
        <f t="shared" si="476"/>
        <v>25-34</v>
      </c>
      <c r="Y4378" s="3" t="str">
        <f t="shared" si="477"/>
        <v>Low Income</v>
      </c>
      <c r="Z4378" s="3" t="str">
        <f t="shared" si="478"/>
        <v>Excellent</v>
      </c>
      <c r="AA4378" s="27">
        <f t="shared" si="479"/>
        <v>0.48176822806058522</v>
      </c>
      <c r="AB4378" s="3" t="str">
        <f t="shared" si="480"/>
        <v>Medium</v>
      </c>
      <c r="AC4378" s="3" t="str">
        <f t="shared" si="481"/>
        <v>High</v>
      </c>
      <c r="AD4378" s="3" t="str">
        <f t="shared" si="482"/>
        <v>No</v>
      </c>
    </row>
    <row r="4379" spans="1:30" ht="15" customHeight="1" x14ac:dyDescent="0.3">
      <c r="A4379" s="3" t="s">
        <v>4400</v>
      </c>
      <c r="B4379" s="3">
        <v>49</v>
      </c>
      <c r="C4379" s="3" t="s">
        <v>31</v>
      </c>
      <c r="D4379" s="3" t="s">
        <v>24</v>
      </c>
      <c r="E4379" s="3">
        <v>46723.728758308898</v>
      </c>
      <c r="F4379" s="3">
        <v>136</v>
      </c>
      <c r="G4379" s="3">
        <v>1553.4377166260001</v>
      </c>
      <c r="H4379" s="3">
        <v>2</v>
      </c>
      <c r="I4379" s="3">
        <v>716.39746308712699</v>
      </c>
      <c r="J4379" s="3">
        <v>2</v>
      </c>
      <c r="K4379" s="3">
        <v>509.75036951883101</v>
      </c>
      <c r="L4379" s="3">
        <v>40</v>
      </c>
      <c r="M4379" s="3">
        <v>18</v>
      </c>
      <c r="N4379" s="3">
        <v>4</v>
      </c>
      <c r="O4379" s="3">
        <v>778</v>
      </c>
      <c r="P4379" s="3">
        <v>3</v>
      </c>
      <c r="Q4379" s="3">
        <v>5526.73675917945</v>
      </c>
      <c r="R4379" s="3">
        <v>3</v>
      </c>
      <c r="S4379" s="3">
        <v>0</v>
      </c>
      <c r="T4379" s="3">
        <v>0</v>
      </c>
      <c r="U4379" s="3">
        <v>9218.0592654005104</v>
      </c>
      <c r="V4379" s="3">
        <v>0</v>
      </c>
      <c r="W4379" s="3" t="str">
        <f>IF(Bank_data3[[#This Row],[credit_risk]]=1,"High Risk","Low Risk")</f>
        <v>Low Risk</v>
      </c>
      <c r="X4379" s="3" t="str">
        <f t="shared" si="476"/>
        <v>45-54</v>
      </c>
      <c r="Y4379" s="3" t="str">
        <f t="shared" si="477"/>
        <v>Low Income</v>
      </c>
      <c r="Z4379" s="3" t="str">
        <f t="shared" si="478"/>
        <v>Very Good</v>
      </c>
      <c r="AA4379" s="27">
        <f t="shared" si="479"/>
        <v>0.11828543881349855</v>
      </c>
      <c r="AB4379" s="3" t="str">
        <f t="shared" si="480"/>
        <v>Medium</v>
      </c>
      <c r="AC4379" s="3" t="str">
        <f t="shared" si="481"/>
        <v>High</v>
      </c>
      <c r="AD4379" s="3" t="str">
        <f t="shared" si="482"/>
        <v>No</v>
      </c>
    </row>
    <row r="4380" spans="1:30" ht="15" customHeight="1" x14ac:dyDescent="0.3">
      <c r="A4380" s="3" t="s">
        <v>4401</v>
      </c>
      <c r="B4380" s="3">
        <v>51</v>
      </c>
      <c r="C4380" s="3" t="s">
        <v>23</v>
      </c>
      <c r="D4380" s="3" t="s">
        <v>33</v>
      </c>
      <c r="E4380" s="3">
        <v>40520.666967862402</v>
      </c>
      <c r="F4380" s="3">
        <v>159</v>
      </c>
      <c r="G4380" s="3">
        <v>3429.1511312324601</v>
      </c>
      <c r="H4380" s="3">
        <v>3</v>
      </c>
      <c r="I4380" s="3">
        <v>1238.7049880771699</v>
      </c>
      <c r="J4380" s="3">
        <v>31</v>
      </c>
      <c r="K4380" s="3">
        <v>389.395473792899</v>
      </c>
      <c r="L4380" s="3">
        <v>27</v>
      </c>
      <c r="M4380" s="3">
        <v>1</v>
      </c>
      <c r="N4380" s="3">
        <v>7</v>
      </c>
      <c r="O4380" s="3">
        <v>857</v>
      </c>
      <c r="P4380" s="3">
        <v>0</v>
      </c>
      <c r="Q4380" s="3">
        <v>15234.052093697301</v>
      </c>
      <c r="R4380" s="3">
        <v>6</v>
      </c>
      <c r="S4380" s="3">
        <v>0</v>
      </c>
      <c r="T4380" s="3">
        <v>0</v>
      </c>
      <c r="U4380" s="3">
        <v>15198.488706203199</v>
      </c>
      <c r="V4380" s="3">
        <v>1</v>
      </c>
      <c r="W4380" s="3" t="str">
        <f>IF(Bank_data3[[#This Row],[credit_risk]]=1,"High Risk","Low Risk")</f>
        <v>High Risk</v>
      </c>
      <c r="X4380" s="3" t="str">
        <f t="shared" si="476"/>
        <v>45-54</v>
      </c>
      <c r="Y4380" s="3" t="str">
        <f t="shared" si="477"/>
        <v>Low Income</v>
      </c>
      <c r="Z4380" s="3" t="str">
        <f t="shared" si="478"/>
        <v>Excellent</v>
      </c>
      <c r="AA4380" s="27">
        <f t="shared" si="479"/>
        <v>0.37595758494744608</v>
      </c>
      <c r="AB4380" s="3" t="str">
        <f t="shared" si="480"/>
        <v>Medium</v>
      </c>
      <c r="AC4380" s="3" t="str">
        <f t="shared" si="481"/>
        <v>Medium</v>
      </c>
      <c r="AD4380" s="3" t="str">
        <f t="shared" si="482"/>
        <v>No</v>
      </c>
    </row>
    <row r="4381" spans="1:30" ht="15" customHeight="1" x14ac:dyDescent="0.3">
      <c r="A4381" s="3" t="s">
        <v>4402</v>
      </c>
      <c r="B4381" s="3">
        <v>55</v>
      </c>
      <c r="C4381" s="3" t="s">
        <v>31</v>
      </c>
      <c r="D4381" s="3" t="s">
        <v>33</v>
      </c>
      <c r="E4381" s="3">
        <v>51077.413838225802</v>
      </c>
      <c r="F4381" s="3">
        <v>171</v>
      </c>
      <c r="G4381" s="3">
        <v>1378.1191920470601</v>
      </c>
      <c r="H4381" s="3">
        <v>0</v>
      </c>
      <c r="I4381" s="3">
        <v>600.25546531412101</v>
      </c>
      <c r="J4381" s="3">
        <v>9</v>
      </c>
      <c r="K4381" s="3">
        <v>539.89292022939196</v>
      </c>
      <c r="L4381" s="3">
        <v>53</v>
      </c>
      <c r="M4381" s="3">
        <v>17</v>
      </c>
      <c r="N4381" s="3">
        <v>5</v>
      </c>
      <c r="O4381" s="3">
        <v>476</v>
      </c>
      <c r="P4381" s="3">
        <v>1</v>
      </c>
      <c r="Q4381" s="3">
        <v>12109.418339146499</v>
      </c>
      <c r="R4381" s="3">
        <v>4</v>
      </c>
      <c r="S4381" s="3">
        <v>1</v>
      </c>
      <c r="T4381" s="3">
        <v>0</v>
      </c>
      <c r="U4381" s="3">
        <v>13363.557061445301</v>
      </c>
      <c r="V4381" s="3">
        <v>1</v>
      </c>
      <c r="W4381" s="3" t="str">
        <f>IF(Bank_data3[[#This Row],[credit_risk]]=1,"High Risk","Low Risk")</f>
        <v>High Risk</v>
      </c>
      <c r="X4381" s="3" t="str">
        <f t="shared" si="476"/>
        <v>55+</v>
      </c>
      <c r="Y4381" s="3" t="str">
        <f t="shared" si="477"/>
        <v>Middle Income</v>
      </c>
      <c r="Z4381" s="3" t="str">
        <f t="shared" si="478"/>
        <v>Poor</v>
      </c>
      <c r="AA4381" s="27">
        <f t="shared" si="479"/>
        <v>0.23707970762771738</v>
      </c>
      <c r="AB4381" s="3" t="str">
        <f t="shared" si="480"/>
        <v>Medium</v>
      </c>
      <c r="AC4381" s="3" t="str">
        <f t="shared" si="481"/>
        <v>High</v>
      </c>
      <c r="AD4381" s="3" t="str">
        <f t="shared" si="482"/>
        <v>No</v>
      </c>
    </row>
    <row r="4382" spans="1:30" ht="15" customHeight="1" x14ac:dyDescent="0.3">
      <c r="A4382" s="3" t="s">
        <v>4403</v>
      </c>
      <c r="B4382" s="3">
        <v>66</v>
      </c>
      <c r="C4382" s="3" t="s">
        <v>23</v>
      </c>
      <c r="D4382" s="3" t="s">
        <v>24</v>
      </c>
      <c r="E4382" s="3">
        <v>66135.644994333401</v>
      </c>
      <c r="F4382" s="3">
        <v>181</v>
      </c>
      <c r="G4382" s="3">
        <v>2125.9828774856501</v>
      </c>
      <c r="H4382" s="3">
        <v>4</v>
      </c>
      <c r="I4382" s="3">
        <v>628.19061481873405</v>
      </c>
      <c r="J4382" s="3">
        <v>31</v>
      </c>
      <c r="K4382" s="3">
        <v>856.77122533484203</v>
      </c>
      <c r="L4382" s="3">
        <v>31</v>
      </c>
      <c r="M4382" s="3">
        <v>3</v>
      </c>
      <c r="N4382" s="3">
        <v>1</v>
      </c>
      <c r="O4382" s="3">
        <v>719</v>
      </c>
      <c r="P4382" s="3">
        <v>3</v>
      </c>
      <c r="Q4382" s="3">
        <v>14572.3003462788</v>
      </c>
      <c r="R4382" s="3">
        <v>6</v>
      </c>
      <c r="S4382" s="3">
        <v>0</v>
      </c>
      <c r="T4382" s="3">
        <v>0</v>
      </c>
      <c r="U4382" s="3">
        <v>5964.7375531228499</v>
      </c>
      <c r="V4382" s="3">
        <v>1</v>
      </c>
      <c r="W4382" s="3" t="str">
        <f>IF(Bank_data3[[#This Row],[credit_risk]]=1,"High Risk","Low Risk")</f>
        <v>High Risk</v>
      </c>
      <c r="X4382" s="3" t="str">
        <f t="shared" si="476"/>
        <v>55+</v>
      </c>
      <c r="Y4382" s="3" t="str">
        <f t="shared" si="477"/>
        <v>Middle Income</v>
      </c>
      <c r="Z4382" s="3" t="str">
        <f t="shared" si="478"/>
        <v>Good</v>
      </c>
      <c r="AA4382" s="27">
        <f t="shared" si="479"/>
        <v>0.22033958159064415</v>
      </c>
      <c r="AB4382" s="3" t="str">
        <f t="shared" si="480"/>
        <v>Medium</v>
      </c>
      <c r="AC4382" s="3" t="str">
        <f t="shared" si="481"/>
        <v>High</v>
      </c>
      <c r="AD4382" s="3" t="str">
        <f t="shared" si="482"/>
        <v>No</v>
      </c>
    </row>
    <row r="4383" spans="1:30" ht="15" customHeight="1" x14ac:dyDescent="0.3">
      <c r="A4383" s="3" t="s">
        <v>4404</v>
      </c>
      <c r="B4383" s="3">
        <v>49</v>
      </c>
      <c r="C4383" s="3" t="s">
        <v>28</v>
      </c>
      <c r="D4383" s="3" t="s">
        <v>26</v>
      </c>
      <c r="E4383" s="3">
        <v>61724.227594129698</v>
      </c>
      <c r="F4383" s="3">
        <v>135</v>
      </c>
      <c r="G4383" s="3">
        <v>1662.1792022907</v>
      </c>
      <c r="H4383" s="3">
        <v>6</v>
      </c>
      <c r="I4383" s="3">
        <v>968.50893703459894</v>
      </c>
      <c r="J4383" s="3">
        <v>7</v>
      </c>
      <c r="K4383" s="3">
        <v>667.15812491622</v>
      </c>
      <c r="L4383" s="3">
        <v>52</v>
      </c>
      <c r="M4383" s="3">
        <v>6</v>
      </c>
      <c r="N4383" s="3">
        <v>1</v>
      </c>
      <c r="O4383" s="3">
        <v>774</v>
      </c>
      <c r="P4383" s="3">
        <v>3</v>
      </c>
      <c r="Q4383" s="3">
        <v>12642.747216300801</v>
      </c>
      <c r="R4383" s="3">
        <v>6</v>
      </c>
      <c r="S4383" s="3">
        <v>1</v>
      </c>
      <c r="T4383" s="3">
        <v>0</v>
      </c>
      <c r="U4383" s="3">
        <v>11526.661799032199</v>
      </c>
      <c r="V4383" s="3">
        <v>1</v>
      </c>
      <c r="W4383" s="3" t="str">
        <f>IF(Bank_data3[[#This Row],[credit_risk]]=1,"High Risk","Low Risk")</f>
        <v>High Risk</v>
      </c>
      <c r="X4383" s="3" t="str">
        <f t="shared" si="476"/>
        <v>45-54</v>
      </c>
      <c r="Y4383" s="3" t="str">
        <f t="shared" si="477"/>
        <v>Middle Income</v>
      </c>
      <c r="Z4383" s="3" t="str">
        <f t="shared" si="478"/>
        <v>Very Good</v>
      </c>
      <c r="AA4383" s="27">
        <f t="shared" si="479"/>
        <v>0.20482633333921529</v>
      </c>
      <c r="AB4383" s="3" t="str">
        <f t="shared" si="480"/>
        <v>Medium</v>
      </c>
      <c r="AC4383" s="3" t="str">
        <f t="shared" si="481"/>
        <v>High</v>
      </c>
      <c r="AD4383" s="3" t="str">
        <f t="shared" si="482"/>
        <v>No</v>
      </c>
    </row>
    <row r="4384" spans="1:30" ht="15" customHeight="1" x14ac:dyDescent="0.3">
      <c r="A4384" s="3" t="s">
        <v>4405</v>
      </c>
      <c r="B4384" s="3">
        <v>20</v>
      </c>
      <c r="C4384" s="3" t="s">
        <v>31</v>
      </c>
      <c r="D4384" s="3" t="s">
        <v>26</v>
      </c>
      <c r="E4384" s="3">
        <v>38962.682002251102</v>
      </c>
      <c r="F4384" s="3">
        <v>171</v>
      </c>
      <c r="G4384" s="3">
        <v>2400.4913216571099</v>
      </c>
      <c r="H4384" s="3">
        <v>11</v>
      </c>
      <c r="I4384" s="3">
        <v>1348.8513469501199</v>
      </c>
      <c r="J4384" s="3">
        <v>31</v>
      </c>
      <c r="K4384" s="3">
        <v>591.26573023008302</v>
      </c>
      <c r="L4384" s="3">
        <v>70</v>
      </c>
      <c r="M4384" s="3">
        <v>15</v>
      </c>
      <c r="N4384" s="3">
        <v>8</v>
      </c>
      <c r="O4384" s="3">
        <v>686</v>
      </c>
      <c r="P4384" s="3">
        <v>0</v>
      </c>
      <c r="Q4384" s="3">
        <v>13335.4501390975</v>
      </c>
      <c r="R4384" s="3">
        <v>4</v>
      </c>
      <c r="S4384" s="3">
        <v>0</v>
      </c>
      <c r="T4384" s="3">
        <v>0</v>
      </c>
      <c r="U4384" s="3">
        <v>20809.0927300371</v>
      </c>
      <c r="V4384" s="3">
        <v>1</v>
      </c>
      <c r="W4384" s="3" t="str">
        <f>IF(Bank_data3[[#This Row],[credit_risk]]=1,"High Risk","Low Risk")</f>
        <v>High Risk</v>
      </c>
      <c r="X4384" s="3" t="str">
        <f t="shared" si="476"/>
        <v>18-24</v>
      </c>
      <c r="Y4384" s="3" t="str">
        <f t="shared" si="477"/>
        <v>Low Income</v>
      </c>
      <c r="Z4384" s="3" t="str">
        <f t="shared" si="478"/>
        <v>Good</v>
      </c>
      <c r="AA4384" s="27">
        <f t="shared" si="479"/>
        <v>0.34226211990044814</v>
      </c>
      <c r="AB4384" s="3" t="str">
        <f t="shared" si="480"/>
        <v>Medium</v>
      </c>
      <c r="AC4384" s="3" t="str">
        <f t="shared" si="481"/>
        <v>High</v>
      </c>
      <c r="AD4384" s="3" t="str">
        <f t="shared" si="482"/>
        <v>No</v>
      </c>
    </row>
    <row r="4385" spans="1:30" ht="15" customHeight="1" x14ac:dyDescent="0.3">
      <c r="A4385" s="3" t="s">
        <v>4406</v>
      </c>
      <c r="B4385" s="3">
        <v>62</v>
      </c>
      <c r="C4385" s="3" t="s">
        <v>31</v>
      </c>
      <c r="D4385" s="3" t="s">
        <v>26</v>
      </c>
      <c r="E4385" s="3">
        <v>37480.627128084001</v>
      </c>
      <c r="F4385" s="3">
        <v>64</v>
      </c>
      <c r="G4385" s="3">
        <v>2005.7179480330301</v>
      </c>
      <c r="H4385" s="3">
        <v>9</v>
      </c>
      <c r="I4385" s="3">
        <v>725.87800475624294</v>
      </c>
      <c r="J4385" s="3">
        <v>49</v>
      </c>
      <c r="K4385" s="3">
        <v>452.79839038296598</v>
      </c>
      <c r="L4385" s="3">
        <v>29</v>
      </c>
      <c r="M4385" s="3">
        <v>18</v>
      </c>
      <c r="N4385" s="3">
        <v>0</v>
      </c>
      <c r="O4385" s="3">
        <v>553</v>
      </c>
      <c r="P4385" s="3">
        <v>3</v>
      </c>
      <c r="Q4385" s="3">
        <v>12286.706733597801</v>
      </c>
      <c r="R4385" s="3">
        <v>4</v>
      </c>
      <c r="S4385" s="3">
        <v>0</v>
      </c>
      <c r="T4385" s="3">
        <v>0</v>
      </c>
      <c r="U4385" s="3">
        <v>4395.0435895588498</v>
      </c>
      <c r="V4385" s="3">
        <v>1</v>
      </c>
      <c r="W4385" s="3" t="str">
        <f>IF(Bank_data3[[#This Row],[credit_risk]]=1,"High Risk","Low Risk")</f>
        <v>High Risk</v>
      </c>
      <c r="X4385" s="3" t="str">
        <f t="shared" si="476"/>
        <v>55+</v>
      </c>
      <c r="Y4385" s="3" t="str">
        <f t="shared" si="477"/>
        <v>Low Income</v>
      </c>
      <c r="Z4385" s="3" t="str">
        <f t="shared" si="478"/>
        <v>Poor</v>
      </c>
      <c r="AA4385" s="27">
        <f t="shared" si="479"/>
        <v>0.32781486530654785</v>
      </c>
      <c r="AB4385" s="3" t="str">
        <f t="shared" si="480"/>
        <v>Medium</v>
      </c>
      <c r="AC4385" s="3" t="str">
        <f t="shared" si="481"/>
        <v>Medium</v>
      </c>
      <c r="AD4385" s="3" t="str">
        <f t="shared" si="482"/>
        <v>No</v>
      </c>
    </row>
    <row r="4386" spans="1:30" ht="15" customHeight="1" x14ac:dyDescent="0.3">
      <c r="A4386" s="3" t="s">
        <v>4407</v>
      </c>
      <c r="B4386" s="3">
        <v>58</v>
      </c>
      <c r="C4386" s="3" t="s">
        <v>31</v>
      </c>
      <c r="D4386" s="3" t="s">
        <v>33</v>
      </c>
      <c r="E4386" s="3">
        <v>34603.7540766932</v>
      </c>
      <c r="F4386" s="3">
        <v>160</v>
      </c>
      <c r="G4386" s="3">
        <v>1772.59187503524</v>
      </c>
      <c r="H4386" s="3">
        <v>10</v>
      </c>
      <c r="I4386" s="3">
        <v>20</v>
      </c>
      <c r="J4386" s="3">
        <v>3</v>
      </c>
      <c r="K4386" s="3">
        <v>554.34974618869705</v>
      </c>
      <c r="L4386" s="3">
        <v>52</v>
      </c>
      <c r="M4386" s="3">
        <v>14</v>
      </c>
      <c r="N4386" s="3">
        <v>1</v>
      </c>
      <c r="O4386" s="3">
        <v>545</v>
      </c>
      <c r="P4386" s="3">
        <v>2</v>
      </c>
      <c r="Q4386" s="3">
        <v>8618.5349306078006</v>
      </c>
      <c r="R4386" s="3">
        <v>4</v>
      </c>
      <c r="S4386" s="3">
        <v>0</v>
      </c>
      <c r="T4386" s="3">
        <v>1</v>
      </c>
      <c r="U4386" s="3">
        <v>10738.638412853399</v>
      </c>
      <c r="V4386" s="3">
        <v>1</v>
      </c>
      <c r="W4386" s="3" t="str">
        <f>IF(Bank_data3[[#This Row],[credit_risk]]=1,"High Risk","Low Risk")</f>
        <v>High Risk</v>
      </c>
      <c r="X4386" s="3" t="str">
        <f t="shared" si="476"/>
        <v>55+</v>
      </c>
      <c r="Y4386" s="3" t="str">
        <f t="shared" si="477"/>
        <v>Low Income</v>
      </c>
      <c r="Z4386" s="3" t="str">
        <f t="shared" si="478"/>
        <v>Poor</v>
      </c>
      <c r="AA4386" s="27">
        <f t="shared" si="479"/>
        <v>0.2490635817000178</v>
      </c>
      <c r="AB4386" s="3" t="str">
        <f t="shared" si="480"/>
        <v>Medium</v>
      </c>
      <c r="AC4386" s="3" t="str">
        <f t="shared" si="481"/>
        <v>High</v>
      </c>
      <c r="AD4386" s="3" t="str">
        <f t="shared" si="482"/>
        <v>No</v>
      </c>
    </row>
    <row r="4387" spans="1:30" ht="15" customHeight="1" x14ac:dyDescent="0.3">
      <c r="A4387" s="3" t="s">
        <v>4408</v>
      </c>
      <c r="B4387" s="3">
        <v>36</v>
      </c>
      <c r="C4387" s="3" t="s">
        <v>28</v>
      </c>
      <c r="D4387" s="3" t="s">
        <v>33</v>
      </c>
      <c r="E4387" s="3">
        <v>51598.252801720497</v>
      </c>
      <c r="F4387" s="3">
        <v>105</v>
      </c>
      <c r="G4387" s="3">
        <v>586.68026959012002</v>
      </c>
      <c r="H4387" s="3">
        <v>4</v>
      </c>
      <c r="I4387" s="3">
        <v>252.53580918138999</v>
      </c>
      <c r="J4387" s="3">
        <v>28</v>
      </c>
      <c r="K4387" s="3">
        <v>262.17234686365202</v>
      </c>
      <c r="L4387" s="3">
        <v>30</v>
      </c>
      <c r="M4387" s="3">
        <v>13</v>
      </c>
      <c r="N4387" s="3">
        <v>7</v>
      </c>
      <c r="O4387" s="3">
        <v>689</v>
      </c>
      <c r="P4387" s="3">
        <v>0</v>
      </c>
      <c r="Q4387" s="3">
        <v>13822.507098863</v>
      </c>
      <c r="R4387" s="3">
        <v>5</v>
      </c>
      <c r="S4387" s="3">
        <v>0</v>
      </c>
      <c r="T4387" s="3">
        <v>0</v>
      </c>
      <c r="U4387" s="3">
        <v>500</v>
      </c>
      <c r="V4387" s="3">
        <v>1</v>
      </c>
      <c r="W4387" s="3" t="str">
        <f>IF(Bank_data3[[#This Row],[credit_risk]]=1,"High Risk","Low Risk")</f>
        <v>High Risk</v>
      </c>
      <c r="X4387" s="3" t="str">
        <f t="shared" si="476"/>
        <v>35-44</v>
      </c>
      <c r="Y4387" s="3" t="str">
        <f t="shared" si="477"/>
        <v>Middle Income</v>
      </c>
      <c r="Z4387" s="3" t="str">
        <f t="shared" si="478"/>
        <v>Good</v>
      </c>
      <c r="AA4387" s="27">
        <f t="shared" si="479"/>
        <v>0.26788711532499992</v>
      </c>
      <c r="AB4387" s="3" t="str">
        <f t="shared" si="480"/>
        <v>Low</v>
      </c>
      <c r="AC4387" s="3" t="str">
        <f t="shared" si="481"/>
        <v>High</v>
      </c>
      <c r="AD4387" s="3" t="str">
        <f t="shared" si="482"/>
        <v>No</v>
      </c>
    </row>
    <row r="4388" spans="1:30" ht="15" customHeight="1" x14ac:dyDescent="0.3">
      <c r="A4388" s="3" t="s">
        <v>4409</v>
      </c>
      <c r="B4388" s="3">
        <v>39</v>
      </c>
      <c r="C4388" s="3" t="s">
        <v>31</v>
      </c>
      <c r="D4388" s="3" t="s">
        <v>26</v>
      </c>
      <c r="E4388" s="3">
        <v>21544.817764236501</v>
      </c>
      <c r="F4388" s="3">
        <v>192</v>
      </c>
      <c r="G4388" s="3">
        <v>657.15985877563605</v>
      </c>
      <c r="H4388" s="3">
        <v>6</v>
      </c>
      <c r="I4388" s="3">
        <v>904.28654465755994</v>
      </c>
      <c r="J4388" s="3">
        <v>11</v>
      </c>
      <c r="K4388" s="3">
        <v>455.42968598012101</v>
      </c>
      <c r="L4388" s="3">
        <v>11</v>
      </c>
      <c r="M4388" s="3">
        <v>12</v>
      </c>
      <c r="N4388" s="3">
        <v>5</v>
      </c>
      <c r="O4388" s="3">
        <v>681</v>
      </c>
      <c r="P4388" s="3">
        <v>1</v>
      </c>
      <c r="Q4388" s="3">
        <v>17894.311200863998</v>
      </c>
      <c r="R4388" s="3">
        <v>7</v>
      </c>
      <c r="S4388" s="3">
        <v>0</v>
      </c>
      <c r="T4388" s="3">
        <v>0</v>
      </c>
      <c r="U4388" s="3">
        <v>11340.4702570466</v>
      </c>
      <c r="V4388" s="3">
        <v>1</v>
      </c>
      <c r="W4388" s="3" t="str">
        <f>IF(Bank_data3[[#This Row],[credit_risk]]=1,"High Risk","Low Risk")</f>
        <v>High Risk</v>
      </c>
      <c r="X4388" s="3" t="str">
        <f t="shared" si="476"/>
        <v>35-44</v>
      </c>
      <c r="Y4388" s="3" t="str">
        <f t="shared" si="477"/>
        <v>Low Income</v>
      </c>
      <c r="Z4388" s="3" t="str">
        <f t="shared" si="478"/>
        <v>Good</v>
      </c>
      <c r="AA4388" s="27">
        <f t="shared" si="479"/>
        <v>0.83056219814343513</v>
      </c>
      <c r="AB4388" s="3" t="str">
        <f t="shared" si="480"/>
        <v>Low</v>
      </c>
      <c r="AC4388" s="3" t="str">
        <f t="shared" si="481"/>
        <v>Medium</v>
      </c>
      <c r="AD4388" s="3" t="str">
        <f t="shared" si="482"/>
        <v>No</v>
      </c>
    </row>
    <row r="4389" spans="1:30" ht="15" customHeight="1" x14ac:dyDescent="0.3">
      <c r="A4389" s="3" t="s">
        <v>4410</v>
      </c>
      <c r="B4389" s="3">
        <v>43</v>
      </c>
      <c r="C4389" s="3" t="s">
        <v>23</v>
      </c>
      <c r="D4389" s="3" t="s">
        <v>33</v>
      </c>
      <c r="E4389" s="3">
        <v>33969.192820661599</v>
      </c>
      <c r="F4389" s="3">
        <v>102</v>
      </c>
      <c r="G4389" s="3">
        <v>1007.09300265536</v>
      </c>
      <c r="H4389" s="3">
        <v>4</v>
      </c>
      <c r="I4389" s="3">
        <v>283.821390626381</v>
      </c>
      <c r="J4389" s="3">
        <v>36</v>
      </c>
      <c r="K4389" s="3">
        <v>632.69120787361101</v>
      </c>
      <c r="L4389" s="3">
        <v>8</v>
      </c>
      <c r="M4389" s="3">
        <v>19</v>
      </c>
      <c r="N4389" s="3">
        <v>2</v>
      </c>
      <c r="O4389" s="3">
        <v>774</v>
      </c>
      <c r="P4389" s="3">
        <v>4</v>
      </c>
      <c r="Q4389" s="3">
        <v>11239.4415672175</v>
      </c>
      <c r="R4389" s="3">
        <v>7</v>
      </c>
      <c r="S4389" s="3">
        <v>0</v>
      </c>
      <c r="T4389" s="3">
        <v>0</v>
      </c>
      <c r="U4389" s="3">
        <v>12146.3998070947</v>
      </c>
      <c r="V4389" s="3">
        <v>1</v>
      </c>
      <c r="W4389" s="3" t="str">
        <f>IF(Bank_data3[[#This Row],[credit_risk]]=1,"High Risk","Low Risk")</f>
        <v>High Risk</v>
      </c>
      <c r="X4389" s="3" t="str">
        <f t="shared" si="476"/>
        <v>35-44</v>
      </c>
      <c r="Y4389" s="3" t="str">
        <f t="shared" si="477"/>
        <v>Low Income</v>
      </c>
      <c r="Z4389" s="3" t="str">
        <f t="shared" si="478"/>
        <v>Very Good</v>
      </c>
      <c r="AA4389" s="27">
        <f t="shared" si="479"/>
        <v>0.33087161142025029</v>
      </c>
      <c r="AB4389" s="3" t="str">
        <f t="shared" si="480"/>
        <v>Medium</v>
      </c>
      <c r="AC4389" s="3" t="str">
        <f t="shared" si="481"/>
        <v>Low</v>
      </c>
      <c r="AD4389" s="3" t="str">
        <f t="shared" si="482"/>
        <v>No</v>
      </c>
    </row>
    <row r="4390" spans="1:30" ht="15" customHeight="1" x14ac:dyDescent="0.3">
      <c r="A4390" s="3" t="s">
        <v>4411</v>
      </c>
      <c r="B4390" s="3">
        <v>69</v>
      </c>
      <c r="C4390" s="3" t="s">
        <v>28</v>
      </c>
      <c r="D4390" s="3" t="s">
        <v>33</v>
      </c>
      <c r="E4390" s="3">
        <v>41741.220691848102</v>
      </c>
      <c r="F4390" s="3">
        <v>157</v>
      </c>
      <c r="G4390" s="3">
        <v>1265.9885413516499</v>
      </c>
      <c r="H4390" s="3">
        <v>10</v>
      </c>
      <c r="I4390" s="3">
        <v>497.05301076125602</v>
      </c>
      <c r="J4390" s="3">
        <v>35</v>
      </c>
      <c r="K4390" s="3">
        <v>527.74994913560897</v>
      </c>
      <c r="L4390" s="3">
        <v>66</v>
      </c>
      <c r="M4390" s="3">
        <v>6</v>
      </c>
      <c r="N4390" s="3">
        <v>2</v>
      </c>
      <c r="O4390" s="3">
        <v>833</v>
      </c>
      <c r="P4390" s="3">
        <v>1</v>
      </c>
      <c r="Q4390" s="3">
        <v>9259.4220186697694</v>
      </c>
      <c r="R4390" s="3">
        <v>3</v>
      </c>
      <c r="S4390" s="3">
        <v>0</v>
      </c>
      <c r="T4390" s="3">
        <v>0</v>
      </c>
      <c r="U4390" s="3">
        <v>7739.7033068250103</v>
      </c>
      <c r="V4390" s="3">
        <v>0</v>
      </c>
      <c r="W4390" s="3" t="str">
        <f>IF(Bank_data3[[#This Row],[credit_risk]]=1,"High Risk","Low Risk")</f>
        <v>Low Risk</v>
      </c>
      <c r="X4390" s="3" t="str">
        <f t="shared" si="476"/>
        <v>55+</v>
      </c>
      <c r="Y4390" s="3" t="str">
        <f t="shared" si="477"/>
        <v>Low Income</v>
      </c>
      <c r="Z4390" s="3" t="str">
        <f t="shared" si="478"/>
        <v>Excellent</v>
      </c>
      <c r="AA4390" s="27">
        <f t="shared" si="479"/>
        <v>0.22182921019552498</v>
      </c>
      <c r="AB4390" s="3" t="str">
        <f t="shared" si="480"/>
        <v>Medium</v>
      </c>
      <c r="AC4390" s="3" t="str">
        <f t="shared" si="481"/>
        <v>High</v>
      </c>
      <c r="AD4390" s="3" t="str">
        <f t="shared" si="482"/>
        <v>No</v>
      </c>
    </row>
    <row r="4391" spans="1:30" ht="15" customHeight="1" x14ac:dyDescent="0.3">
      <c r="A4391" s="3" t="s">
        <v>4412</v>
      </c>
      <c r="B4391" s="3">
        <v>41</v>
      </c>
      <c r="C4391" s="3" t="s">
        <v>28</v>
      </c>
      <c r="D4391" s="3" t="s">
        <v>26</v>
      </c>
      <c r="E4391" s="3">
        <v>68996.677241522397</v>
      </c>
      <c r="F4391" s="3">
        <v>180</v>
      </c>
      <c r="G4391" s="3">
        <v>1588.91699914222</v>
      </c>
      <c r="H4391" s="3">
        <v>9</v>
      </c>
      <c r="I4391" s="3">
        <v>804.31968272338997</v>
      </c>
      <c r="J4391" s="3">
        <v>18</v>
      </c>
      <c r="K4391" s="3">
        <v>407.39366595613802</v>
      </c>
      <c r="L4391" s="3">
        <v>36</v>
      </c>
      <c r="M4391" s="3">
        <v>14</v>
      </c>
      <c r="N4391" s="3">
        <v>8</v>
      </c>
      <c r="O4391" s="3">
        <v>833</v>
      </c>
      <c r="P4391" s="3">
        <v>2</v>
      </c>
      <c r="Q4391" s="3">
        <v>13641.7529248968</v>
      </c>
      <c r="R4391" s="3">
        <v>7</v>
      </c>
      <c r="S4391" s="3">
        <v>0</v>
      </c>
      <c r="T4391" s="3">
        <v>0</v>
      </c>
      <c r="U4391" s="3">
        <v>6708.6042869145704</v>
      </c>
      <c r="V4391" s="3">
        <v>1</v>
      </c>
      <c r="W4391" s="3" t="str">
        <f>IF(Bank_data3[[#This Row],[credit_risk]]=1,"High Risk","Low Risk")</f>
        <v>High Risk</v>
      </c>
      <c r="X4391" s="3" t="str">
        <f t="shared" si="476"/>
        <v>35-44</v>
      </c>
      <c r="Y4391" s="3" t="str">
        <f t="shared" si="477"/>
        <v>Middle Income</v>
      </c>
      <c r="Z4391" s="3" t="str">
        <f t="shared" si="478"/>
        <v>Excellent</v>
      </c>
      <c r="AA4391" s="27">
        <f t="shared" si="479"/>
        <v>0.19771608532892007</v>
      </c>
      <c r="AB4391" s="3" t="str">
        <f t="shared" si="480"/>
        <v>Medium</v>
      </c>
      <c r="AC4391" s="3" t="str">
        <f t="shared" si="481"/>
        <v>High</v>
      </c>
      <c r="AD4391" s="3" t="str">
        <f t="shared" si="482"/>
        <v>No</v>
      </c>
    </row>
    <row r="4392" spans="1:30" ht="15" customHeight="1" x14ac:dyDescent="0.3">
      <c r="A4392" s="3" t="s">
        <v>4413</v>
      </c>
      <c r="B4392" s="3">
        <v>48</v>
      </c>
      <c r="C4392" s="3" t="s">
        <v>28</v>
      </c>
      <c r="D4392" s="3" t="s">
        <v>24</v>
      </c>
      <c r="E4392" s="3">
        <v>47620.935118924703</v>
      </c>
      <c r="F4392" s="3">
        <v>212</v>
      </c>
      <c r="G4392" s="3">
        <v>1009.01490955718</v>
      </c>
      <c r="H4392" s="3">
        <v>7</v>
      </c>
      <c r="I4392" s="3">
        <v>20</v>
      </c>
      <c r="J4392" s="3">
        <v>36</v>
      </c>
      <c r="K4392" s="3">
        <v>194.271072761901</v>
      </c>
      <c r="L4392" s="3">
        <v>27</v>
      </c>
      <c r="M4392" s="3">
        <v>0</v>
      </c>
      <c r="N4392" s="3">
        <v>1</v>
      </c>
      <c r="O4392" s="3">
        <v>646</v>
      </c>
      <c r="P4392" s="3">
        <v>4</v>
      </c>
      <c r="Q4392" s="3">
        <v>14618.217734940201</v>
      </c>
      <c r="R4392" s="3">
        <v>0</v>
      </c>
      <c r="S4392" s="3">
        <v>0</v>
      </c>
      <c r="T4392" s="3">
        <v>0</v>
      </c>
      <c r="U4392" s="3">
        <v>8000.4383301043299</v>
      </c>
      <c r="V4392" s="3">
        <v>0</v>
      </c>
      <c r="W4392" s="3" t="str">
        <f>IF(Bank_data3[[#This Row],[credit_risk]]=1,"High Risk","Low Risk")</f>
        <v>Low Risk</v>
      </c>
      <c r="X4392" s="3" t="str">
        <f t="shared" si="476"/>
        <v>45-54</v>
      </c>
      <c r="Y4392" s="3" t="str">
        <f t="shared" si="477"/>
        <v>Low Income</v>
      </c>
      <c r="Z4392" s="3" t="str">
        <f t="shared" si="478"/>
        <v>Fair</v>
      </c>
      <c r="AA4392" s="27">
        <f t="shared" si="479"/>
        <v>0.30697040489511257</v>
      </c>
      <c r="AB4392" s="3" t="str">
        <f t="shared" si="480"/>
        <v>Medium</v>
      </c>
      <c r="AC4392" s="3" t="str">
        <f t="shared" si="481"/>
        <v>Medium</v>
      </c>
      <c r="AD4392" s="3" t="str">
        <f t="shared" si="482"/>
        <v>No</v>
      </c>
    </row>
    <row r="4393" spans="1:30" ht="15" customHeight="1" x14ac:dyDescent="0.3">
      <c r="A4393" s="3" t="s">
        <v>4414</v>
      </c>
      <c r="B4393" s="3">
        <v>41</v>
      </c>
      <c r="C4393" s="3" t="s">
        <v>28</v>
      </c>
      <c r="D4393" s="3" t="s">
        <v>33</v>
      </c>
      <c r="E4393" s="3">
        <v>68105.4617203854</v>
      </c>
      <c r="F4393" s="3">
        <v>54</v>
      </c>
      <c r="G4393" s="3">
        <v>10</v>
      </c>
      <c r="H4393" s="3">
        <v>6</v>
      </c>
      <c r="I4393" s="3">
        <v>667.09597373609097</v>
      </c>
      <c r="J4393" s="3">
        <v>46</v>
      </c>
      <c r="K4393" s="3">
        <v>469.21813962453501</v>
      </c>
      <c r="L4393" s="3">
        <v>25</v>
      </c>
      <c r="M4393" s="3">
        <v>1</v>
      </c>
      <c r="N4393" s="3">
        <v>9</v>
      </c>
      <c r="O4393" s="3">
        <v>498</v>
      </c>
      <c r="P4393" s="3">
        <v>4</v>
      </c>
      <c r="Q4393" s="3">
        <v>8230.4872113703095</v>
      </c>
      <c r="R4393" s="3">
        <v>5</v>
      </c>
      <c r="S4393" s="3">
        <v>0</v>
      </c>
      <c r="T4393" s="3">
        <v>0</v>
      </c>
      <c r="U4393" s="3">
        <v>2641.9928476401901</v>
      </c>
      <c r="V4393" s="3">
        <v>1</v>
      </c>
      <c r="W4393" s="3" t="str">
        <f>IF(Bank_data3[[#This Row],[credit_risk]]=1,"High Risk","Low Risk")</f>
        <v>High Risk</v>
      </c>
      <c r="X4393" s="3" t="str">
        <f t="shared" si="476"/>
        <v>35-44</v>
      </c>
      <c r="Y4393" s="3" t="str">
        <f t="shared" si="477"/>
        <v>Middle Income</v>
      </c>
      <c r="Z4393" s="3" t="str">
        <f t="shared" si="478"/>
        <v>Poor</v>
      </c>
      <c r="AA4393" s="27">
        <f t="shared" si="479"/>
        <v>0.12084915076505166</v>
      </c>
      <c r="AB4393" s="3" t="str">
        <f t="shared" si="480"/>
        <v>Low</v>
      </c>
      <c r="AC4393" s="3" t="str">
        <f t="shared" si="481"/>
        <v>Medium</v>
      </c>
      <c r="AD4393" s="3" t="str">
        <f t="shared" si="482"/>
        <v>No</v>
      </c>
    </row>
    <row r="4394" spans="1:30" ht="15" customHeight="1" x14ac:dyDescent="0.3">
      <c r="A4394" s="3" t="s">
        <v>4415</v>
      </c>
      <c r="B4394" s="3">
        <v>63</v>
      </c>
      <c r="C4394" s="3" t="s">
        <v>28</v>
      </c>
      <c r="D4394" s="3" t="s">
        <v>33</v>
      </c>
      <c r="E4394" s="3">
        <v>53376.3462774375</v>
      </c>
      <c r="F4394" s="3">
        <v>51</v>
      </c>
      <c r="G4394" s="3">
        <v>2321.9002089427299</v>
      </c>
      <c r="H4394" s="3">
        <v>0</v>
      </c>
      <c r="I4394" s="3">
        <v>392.31700474890602</v>
      </c>
      <c r="J4394" s="3">
        <v>30</v>
      </c>
      <c r="K4394" s="3">
        <v>315.59955722111698</v>
      </c>
      <c r="L4394" s="3">
        <v>20</v>
      </c>
      <c r="M4394" s="3">
        <v>2</v>
      </c>
      <c r="N4394" s="3">
        <v>4</v>
      </c>
      <c r="O4394" s="3">
        <v>530</v>
      </c>
      <c r="P4394" s="3">
        <v>5</v>
      </c>
      <c r="Q4394" s="3">
        <v>9945.6132661532902</v>
      </c>
      <c r="R4394" s="3">
        <v>7</v>
      </c>
      <c r="S4394" s="3">
        <v>0</v>
      </c>
      <c r="T4394" s="3">
        <v>0</v>
      </c>
      <c r="U4394" s="3">
        <v>6513.5494370336301</v>
      </c>
      <c r="V4394" s="3">
        <v>1</v>
      </c>
      <c r="W4394" s="3" t="str">
        <f>IF(Bank_data3[[#This Row],[credit_risk]]=1,"High Risk","Low Risk")</f>
        <v>High Risk</v>
      </c>
      <c r="X4394" s="3" t="str">
        <f t="shared" si="476"/>
        <v>55+</v>
      </c>
      <c r="Y4394" s="3" t="str">
        <f t="shared" si="477"/>
        <v>Middle Income</v>
      </c>
      <c r="Z4394" s="3" t="str">
        <f t="shared" si="478"/>
        <v>Poor</v>
      </c>
      <c r="AA4394" s="27">
        <f t="shared" si="479"/>
        <v>0.18632997497540141</v>
      </c>
      <c r="AB4394" s="3" t="str">
        <f t="shared" si="480"/>
        <v>Medium</v>
      </c>
      <c r="AC4394" s="3" t="str">
        <f t="shared" si="481"/>
        <v>Medium</v>
      </c>
      <c r="AD4394" s="3" t="str">
        <f t="shared" si="482"/>
        <v>No</v>
      </c>
    </row>
    <row r="4395" spans="1:30" ht="15" customHeight="1" x14ac:dyDescent="0.3">
      <c r="A4395" s="3" t="s">
        <v>4416</v>
      </c>
      <c r="B4395" s="3">
        <v>28</v>
      </c>
      <c r="C4395" s="3" t="s">
        <v>23</v>
      </c>
      <c r="D4395" s="3" t="s">
        <v>33</v>
      </c>
      <c r="E4395" s="3">
        <v>41462.615015247698</v>
      </c>
      <c r="F4395" s="3">
        <v>192</v>
      </c>
      <c r="G4395" s="3">
        <v>1857.8437946521601</v>
      </c>
      <c r="H4395" s="3">
        <v>10</v>
      </c>
      <c r="I4395" s="3">
        <v>275.28709873473701</v>
      </c>
      <c r="J4395" s="3">
        <v>43</v>
      </c>
      <c r="K4395" s="3">
        <v>493.261730293406</v>
      </c>
      <c r="L4395" s="3">
        <v>9</v>
      </c>
      <c r="M4395" s="3">
        <v>4</v>
      </c>
      <c r="N4395" s="3">
        <v>6</v>
      </c>
      <c r="O4395" s="3">
        <v>733</v>
      </c>
      <c r="P4395" s="3">
        <v>1</v>
      </c>
      <c r="Q4395" s="3">
        <v>5601.7072769379902</v>
      </c>
      <c r="R4395" s="3">
        <v>3</v>
      </c>
      <c r="S4395" s="3">
        <v>0</v>
      </c>
      <c r="T4395" s="3">
        <v>0</v>
      </c>
      <c r="U4395" s="3">
        <v>7535.3009382256296</v>
      </c>
      <c r="V4395" s="3">
        <v>0</v>
      </c>
      <c r="W4395" s="3" t="str">
        <f>IF(Bank_data3[[#This Row],[credit_risk]]=1,"High Risk","Low Risk")</f>
        <v>Low Risk</v>
      </c>
      <c r="X4395" s="3" t="str">
        <f t="shared" si="476"/>
        <v>25-34</v>
      </c>
      <c r="Y4395" s="3" t="str">
        <f t="shared" si="477"/>
        <v>Low Income</v>
      </c>
      <c r="Z4395" s="3" t="str">
        <f t="shared" si="478"/>
        <v>Good</v>
      </c>
      <c r="AA4395" s="27">
        <f t="shared" si="479"/>
        <v>0.13510260447581482</v>
      </c>
      <c r="AB4395" s="3" t="str">
        <f t="shared" si="480"/>
        <v>Medium</v>
      </c>
      <c r="AC4395" s="3" t="str">
        <f t="shared" si="481"/>
        <v>Low</v>
      </c>
      <c r="AD4395" s="3" t="str">
        <f t="shared" si="482"/>
        <v>No</v>
      </c>
    </row>
    <row r="4396" spans="1:30" ht="15" customHeight="1" x14ac:dyDescent="0.3">
      <c r="A4396" s="3" t="s">
        <v>4417</v>
      </c>
      <c r="B4396" s="3">
        <v>56</v>
      </c>
      <c r="C4396" s="3" t="s">
        <v>28</v>
      </c>
      <c r="D4396" s="3" t="s">
        <v>33</v>
      </c>
      <c r="E4396" s="3">
        <v>42203.445810140598</v>
      </c>
      <c r="F4396" s="3">
        <v>102</v>
      </c>
      <c r="G4396" s="3">
        <v>1548.2007884509101</v>
      </c>
      <c r="H4396" s="3">
        <v>0</v>
      </c>
      <c r="I4396" s="3">
        <v>519.23544627367903</v>
      </c>
      <c r="J4396" s="3">
        <v>25</v>
      </c>
      <c r="K4396" s="3">
        <v>570.30984337957295</v>
      </c>
      <c r="L4396" s="3">
        <v>79</v>
      </c>
      <c r="M4396" s="3">
        <v>15</v>
      </c>
      <c r="N4396" s="3">
        <v>5</v>
      </c>
      <c r="O4396" s="3">
        <v>631</v>
      </c>
      <c r="P4396" s="3">
        <v>0</v>
      </c>
      <c r="Q4396" s="3">
        <v>14366.6829518343</v>
      </c>
      <c r="R4396" s="3">
        <v>0</v>
      </c>
      <c r="S4396" s="3">
        <v>1</v>
      </c>
      <c r="T4396" s="3">
        <v>0</v>
      </c>
      <c r="U4396" s="3">
        <v>11610.173380084399</v>
      </c>
      <c r="V4396" s="3">
        <v>1</v>
      </c>
      <c r="W4396" s="3" t="str">
        <f>IF(Bank_data3[[#This Row],[credit_risk]]=1,"High Risk","Low Risk")</f>
        <v>High Risk</v>
      </c>
      <c r="X4396" s="3" t="str">
        <f t="shared" si="476"/>
        <v>55+</v>
      </c>
      <c r="Y4396" s="3" t="str">
        <f t="shared" si="477"/>
        <v>Low Income</v>
      </c>
      <c r="Z4396" s="3" t="str">
        <f t="shared" si="478"/>
        <v>Fair</v>
      </c>
      <c r="AA4396" s="27">
        <f t="shared" si="479"/>
        <v>0.34041492764513293</v>
      </c>
      <c r="AB4396" s="3" t="str">
        <f t="shared" si="480"/>
        <v>Medium</v>
      </c>
      <c r="AC4396" s="3" t="str">
        <f t="shared" si="481"/>
        <v>High</v>
      </c>
      <c r="AD4396" s="3" t="str">
        <f t="shared" si="482"/>
        <v>No</v>
      </c>
    </row>
    <row r="4397" spans="1:30" ht="15" customHeight="1" x14ac:dyDescent="0.3">
      <c r="A4397" s="3" t="s">
        <v>4418</v>
      </c>
      <c r="B4397" s="3">
        <v>29</v>
      </c>
      <c r="C4397" s="3" t="s">
        <v>31</v>
      </c>
      <c r="D4397" s="3" t="s">
        <v>24</v>
      </c>
      <c r="E4397" s="3">
        <v>29010.95386559</v>
      </c>
      <c r="F4397" s="3">
        <v>190</v>
      </c>
      <c r="G4397" s="3">
        <v>2503.0866556115302</v>
      </c>
      <c r="H4397" s="3">
        <v>11</v>
      </c>
      <c r="I4397" s="3">
        <v>425.77687622569903</v>
      </c>
      <c r="J4397" s="3">
        <v>44</v>
      </c>
      <c r="K4397" s="3">
        <v>861.15247394346898</v>
      </c>
      <c r="L4397" s="3">
        <v>23</v>
      </c>
      <c r="M4397" s="3">
        <v>16</v>
      </c>
      <c r="N4397" s="3">
        <v>0</v>
      </c>
      <c r="O4397" s="3">
        <v>635</v>
      </c>
      <c r="P4397" s="3">
        <v>0</v>
      </c>
      <c r="Q4397" s="3">
        <v>10398.593385893701</v>
      </c>
      <c r="R4397" s="3">
        <v>2</v>
      </c>
      <c r="S4397" s="3">
        <v>0</v>
      </c>
      <c r="T4397" s="3">
        <v>0</v>
      </c>
      <c r="U4397" s="3">
        <v>500</v>
      </c>
      <c r="V4397" s="3">
        <v>0</v>
      </c>
      <c r="W4397" s="3" t="str">
        <f>IF(Bank_data3[[#This Row],[credit_risk]]=1,"High Risk","Low Risk")</f>
        <v>Low Risk</v>
      </c>
      <c r="X4397" s="3" t="str">
        <f t="shared" si="476"/>
        <v>25-34</v>
      </c>
      <c r="Y4397" s="3" t="str">
        <f t="shared" si="477"/>
        <v>Low Income</v>
      </c>
      <c r="Z4397" s="3" t="str">
        <f t="shared" si="478"/>
        <v>Fair</v>
      </c>
      <c r="AA4397" s="27">
        <f t="shared" si="479"/>
        <v>0.35843679715155835</v>
      </c>
      <c r="AB4397" s="3" t="str">
        <f t="shared" si="480"/>
        <v>Medium</v>
      </c>
      <c r="AC4397" s="3" t="str">
        <f t="shared" si="481"/>
        <v>Medium</v>
      </c>
      <c r="AD4397" s="3" t="str">
        <f t="shared" si="482"/>
        <v>No</v>
      </c>
    </row>
    <row r="4398" spans="1:30" ht="15" customHeight="1" x14ac:dyDescent="0.3">
      <c r="A4398" s="3" t="s">
        <v>4419</v>
      </c>
      <c r="B4398" s="3">
        <v>55</v>
      </c>
      <c r="C4398" s="3" t="s">
        <v>28</v>
      </c>
      <c r="D4398" s="3" t="s">
        <v>26</v>
      </c>
      <c r="E4398" s="3">
        <v>93257.2746625492</v>
      </c>
      <c r="F4398" s="3">
        <v>128</v>
      </c>
      <c r="G4398" s="3">
        <v>857.07110092949802</v>
      </c>
      <c r="H4398" s="3">
        <v>4</v>
      </c>
      <c r="I4398" s="3">
        <v>964.31807629730599</v>
      </c>
      <c r="J4398" s="3">
        <v>5</v>
      </c>
      <c r="K4398" s="3">
        <v>732.53262235589102</v>
      </c>
      <c r="L4398" s="3">
        <v>24</v>
      </c>
      <c r="M4398" s="3">
        <v>17</v>
      </c>
      <c r="N4398" s="3">
        <v>9</v>
      </c>
      <c r="O4398" s="3">
        <v>529</v>
      </c>
      <c r="P4398" s="3">
        <v>4</v>
      </c>
      <c r="Q4398" s="3">
        <v>20626.686323587401</v>
      </c>
      <c r="R4398" s="3">
        <v>2</v>
      </c>
      <c r="S4398" s="3">
        <v>0</v>
      </c>
      <c r="T4398" s="3">
        <v>0</v>
      </c>
      <c r="U4398" s="3">
        <v>8816.3776973926306</v>
      </c>
      <c r="V4398" s="3">
        <v>1</v>
      </c>
      <c r="W4398" s="3" t="str">
        <f>IF(Bank_data3[[#This Row],[credit_risk]]=1,"High Risk","Low Risk")</f>
        <v>High Risk</v>
      </c>
      <c r="X4398" s="3" t="str">
        <f t="shared" si="476"/>
        <v>55+</v>
      </c>
      <c r="Y4398" s="3" t="str">
        <f t="shared" si="477"/>
        <v>Middle Income</v>
      </c>
      <c r="Z4398" s="3" t="str">
        <f t="shared" si="478"/>
        <v>Poor</v>
      </c>
      <c r="AA4398" s="27">
        <f t="shared" si="479"/>
        <v>0.22118045373108877</v>
      </c>
      <c r="AB4398" s="3" t="str">
        <f t="shared" si="480"/>
        <v>Low</v>
      </c>
      <c r="AC4398" s="3" t="str">
        <f t="shared" si="481"/>
        <v>Medium</v>
      </c>
      <c r="AD4398" s="3" t="str">
        <f t="shared" si="482"/>
        <v>No</v>
      </c>
    </row>
    <row r="4399" spans="1:30" ht="15" customHeight="1" x14ac:dyDescent="0.3">
      <c r="A4399" s="3" t="s">
        <v>4420</v>
      </c>
      <c r="B4399" s="3">
        <v>56</v>
      </c>
      <c r="C4399" s="3" t="s">
        <v>28</v>
      </c>
      <c r="D4399" s="3" t="s">
        <v>33</v>
      </c>
      <c r="E4399" s="3">
        <v>69989.225927223903</v>
      </c>
      <c r="F4399" s="3">
        <v>120</v>
      </c>
      <c r="G4399" s="3">
        <v>1395.28006830347</v>
      </c>
      <c r="H4399" s="3">
        <v>1</v>
      </c>
      <c r="I4399" s="3">
        <v>1218.78437533901</v>
      </c>
      <c r="J4399" s="3">
        <v>28</v>
      </c>
      <c r="K4399" s="3">
        <v>559.72673910172296</v>
      </c>
      <c r="L4399" s="3">
        <v>51</v>
      </c>
      <c r="M4399" s="3">
        <v>15</v>
      </c>
      <c r="N4399" s="3">
        <v>2</v>
      </c>
      <c r="O4399" s="3">
        <v>533</v>
      </c>
      <c r="P4399" s="3">
        <v>1</v>
      </c>
      <c r="Q4399" s="3">
        <v>15518.8344733501</v>
      </c>
      <c r="R4399" s="3">
        <v>7</v>
      </c>
      <c r="S4399" s="3">
        <v>1</v>
      </c>
      <c r="T4399" s="3">
        <v>0</v>
      </c>
      <c r="U4399" s="3">
        <v>4191.1960840337197</v>
      </c>
      <c r="V4399" s="3">
        <v>1</v>
      </c>
      <c r="W4399" s="3" t="str">
        <f>IF(Bank_data3[[#This Row],[credit_risk]]=1,"High Risk","Low Risk")</f>
        <v>High Risk</v>
      </c>
      <c r="X4399" s="3" t="str">
        <f t="shared" si="476"/>
        <v>55+</v>
      </c>
      <c r="Y4399" s="3" t="str">
        <f t="shared" si="477"/>
        <v>Middle Income</v>
      </c>
      <c r="Z4399" s="3" t="str">
        <f t="shared" si="478"/>
        <v>Poor</v>
      </c>
      <c r="AA4399" s="27">
        <f t="shared" si="479"/>
        <v>0.22173176325005897</v>
      </c>
      <c r="AB4399" s="3" t="str">
        <f t="shared" si="480"/>
        <v>Medium</v>
      </c>
      <c r="AC4399" s="3" t="str">
        <f t="shared" si="481"/>
        <v>High</v>
      </c>
      <c r="AD4399" s="3" t="str">
        <f t="shared" si="482"/>
        <v>No</v>
      </c>
    </row>
    <row r="4400" spans="1:30" ht="15" customHeight="1" x14ac:dyDescent="0.3">
      <c r="A4400" s="3" t="s">
        <v>4421</v>
      </c>
      <c r="B4400" s="3">
        <v>47</v>
      </c>
      <c r="C4400" s="3" t="s">
        <v>28</v>
      </c>
      <c r="D4400" s="3" t="s">
        <v>26</v>
      </c>
      <c r="E4400" s="3">
        <v>60867.060358235598</v>
      </c>
      <c r="F4400" s="3">
        <v>210</v>
      </c>
      <c r="G4400" s="3">
        <v>1627.63418408387</v>
      </c>
      <c r="H4400" s="3">
        <v>8</v>
      </c>
      <c r="I4400" s="3">
        <v>672.45060193612801</v>
      </c>
      <c r="J4400" s="3">
        <v>16</v>
      </c>
      <c r="K4400" s="3">
        <v>1023.07122774767</v>
      </c>
      <c r="L4400" s="3">
        <v>0</v>
      </c>
      <c r="M4400" s="3">
        <v>10</v>
      </c>
      <c r="N4400" s="3">
        <v>4</v>
      </c>
      <c r="O4400" s="3">
        <v>668</v>
      </c>
      <c r="P4400" s="3">
        <v>1</v>
      </c>
      <c r="Q4400" s="3">
        <v>16525.1963255177</v>
      </c>
      <c r="R4400" s="3">
        <v>0</v>
      </c>
      <c r="S4400" s="3">
        <v>0</v>
      </c>
      <c r="T4400" s="3">
        <v>0</v>
      </c>
      <c r="U4400" s="3">
        <v>8202.8911635510995</v>
      </c>
      <c r="V4400" s="3">
        <v>0</v>
      </c>
      <c r="W4400" s="3" t="str">
        <f>IF(Bank_data3[[#This Row],[credit_risk]]=1,"High Risk","Low Risk")</f>
        <v>Low Risk</v>
      </c>
      <c r="X4400" s="3" t="str">
        <f t="shared" si="476"/>
        <v>45-54</v>
      </c>
      <c r="Y4400" s="3" t="str">
        <f t="shared" si="477"/>
        <v>Middle Income</v>
      </c>
      <c r="Z4400" s="3" t="str">
        <f t="shared" si="478"/>
        <v>Fair</v>
      </c>
      <c r="AA4400" s="27">
        <f t="shared" si="479"/>
        <v>0.27149654062900319</v>
      </c>
      <c r="AB4400" s="3" t="str">
        <f t="shared" si="480"/>
        <v>Medium</v>
      </c>
      <c r="AC4400" s="3" t="str">
        <f t="shared" si="481"/>
        <v>Low</v>
      </c>
      <c r="AD4400" s="3" t="str">
        <f t="shared" si="482"/>
        <v>No</v>
      </c>
    </row>
    <row r="4401" spans="1:30" ht="15" customHeight="1" x14ac:dyDescent="0.3">
      <c r="A4401" s="3" t="s">
        <v>4422</v>
      </c>
      <c r="B4401" s="3">
        <v>47</v>
      </c>
      <c r="C4401" s="3" t="s">
        <v>28</v>
      </c>
      <c r="D4401" s="3" t="s">
        <v>33</v>
      </c>
      <c r="E4401" s="3">
        <v>26540.425695055699</v>
      </c>
      <c r="F4401" s="3">
        <v>56</v>
      </c>
      <c r="G4401" s="3">
        <v>1167.8645214691701</v>
      </c>
      <c r="H4401" s="3">
        <v>1</v>
      </c>
      <c r="I4401" s="3">
        <v>591.35597733360703</v>
      </c>
      <c r="J4401" s="3">
        <v>19</v>
      </c>
      <c r="K4401" s="3">
        <v>601.47965243045496</v>
      </c>
      <c r="L4401" s="3">
        <v>52</v>
      </c>
      <c r="M4401" s="3">
        <v>2</v>
      </c>
      <c r="N4401" s="3">
        <v>2</v>
      </c>
      <c r="O4401" s="3">
        <v>456</v>
      </c>
      <c r="P4401" s="3">
        <v>0</v>
      </c>
      <c r="Q4401" s="3">
        <v>13339.5904973458</v>
      </c>
      <c r="R4401" s="3">
        <v>0</v>
      </c>
      <c r="S4401" s="3">
        <v>0</v>
      </c>
      <c r="T4401" s="3">
        <v>0</v>
      </c>
      <c r="U4401" s="3">
        <v>17098.844414334599</v>
      </c>
      <c r="V4401" s="3">
        <v>1</v>
      </c>
      <c r="W4401" s="3" t="str">
        <f>IF(Bank_data3[[#This Row],[credit_risk]]=1,"High Risk","Low Risk")</f>
        <v>High Risk</v>
      </c>
      <c r="X4401" s="3" t="str">
        <f t="shared" si="476"/>
        <v>45-54</v>
      </c>
      <c r="Y4401" s="3" t="str">
        <f t="shared" si="477"/>
        <v>Low Income</v>
      </c>
      <c r="Z4401" s="3" t="str">
        <f t="shared" si="478"/>
        <v>Poor</v>
      </c>
      <c r="AA4401" s="27">
        <f t="shared" si="479"/>
        <v>0.50261403681369266</v>
      </c>
      <c r="AB4401" s="3" t="str">
        <f t="shared" si="480"/>
        <v>Medium</v>
      </c>
      <c r="AC4401" s="3" t="str">
        <f t="shared" si="481"/>
        <v>High</v>
      </c>
      <c r="AD4401" s="3" t="str">
        <f t="shared" si="482"/>
        <v>No</v>
      </c>
    </row>
    <row r="4402" spans="1:30" ht="15" customHeight="1" x14ac:dyDescent="0.3">
      <c r="A4402" s="3" t="s">
        <v>4423</v>
      </c>
      <c r="B4402" s="3">
        <v>61</v>
      </c>
      <c r="C4402" s="3" t="s">
        <v>28</v>
      </c>
      <c r="D4402" s="3" t="s">
        <v>24</v>
      </c>
      <c r="E4402" s="3">
        <v>41870.730403289701</v>
      </c>
      <c r="F4402" s="3">
        <v>121</v>
      </c>
      <c r="G4402" s="3">
        <v>863.46890549745501</v>
      </c>
      <c r="H4402" s="3">
        <v>11</v>
      </c>
      <c r="I4402" s="3">
        <v>655.02824959473503</v>
      </c>
      <c r="J4402" s="3">
        <v>41</v>
      </c>
      <c r="K4402" s="3">
        <v>321.20389117176097</v>
      </c>
      <c r="L4402" s="3">
        <v>67</v>
      </c>
      <c r="M4402" s="3">
        <v>9</v>
      </c>
      <c r="N4402" s="3">
        <v>2</v>
      </c>
      <c r="O4402" s="3">
        <v>838</v>
      </c>
      <c r="P4402" s="3">
        <v>5</v>
      </c>
      <c r="Q4402" s="3">
        <v>17681.799592761199</v>
      </c>
      <c r="R4402" s="3">
        <v>0</v>
      </c>
      <c r="S4402" s="3">
        <v>0</v>
      </c>
      <c r="T4402" s="3">
        <v>0</v>
      </c>
      <c r="U4402" s="3">
        <v>5702.6833260292296</v>
      </c>
      <c r="V4402" s="3">
        <v>0</v>
      </c>
      <c r="W4402" s="3" t="str">
        <f>IF(Bank_data3[[#This Row],[credit_risk]]=1,"High Risk","Low Risk")</f>
        <v>Low Risk</v>
      </c>
      <c r="X4402" s="3" t="str">
        <f t="shared" si="476"/>
        <v>55+</v>
      </c>
      <c r="Y4402" s="3" t="str">
        <f t="shared" si="477"/>
        <v>Low Income</v>
      </c>
      <c r="Z4402" s="3" t="str">
        <f t="shared" si="478"/>
        <v>Excellent</v>
      </c>
      <c r="AA4402" s="27">
        <f t="shared" si="479"/>
        <v>0.42229498798931808</v>
      </c>
      <c r="AB4402" s="3" t="str">
        <f t="shared" si="480"/>
        <v>Low</v>
      </c>
      <c r="AC4402" s="3" t="str">
        <f t="shared" si="481"/>
        <v>High</v>
      </c>
      <c r="AD4402" s="3" t="str">
        <f t="shared" si="482"/>
        <v>No</v>
      </c>
    </row>
    <row r="4403" spans="1:30" ht="15" customHeight="1" x14ac:dyDescent="0.3">
      <c r="A4403" s="3" t="s">
        <v>4424</v>
      </c>
      <c r="B4403" s="3">
        <v>62</v>
      </c>
      <c r="C4403" s="3" t="s">
        <v>23</v>
      </c>
      <c r="D4403" s="3" t="s">
        <v>26</v>
      </c>
      <c r="E4403" s="3">
        <v>32443.993801576002</v>
      </c>
      <c r="F4403" s="3">
        <v>135</v>
      </c>
      <c r="G4403" s="3">
        <v>2199.8159921031402</v>
      </c>
      <c r="H4403" s="3">
        <v>8</v>
      </c>
      <c r="I4403" s="3">
        <v>412.13451222153799</v>
      </c>
      <c r="J4403" s="3">
        <v>45</v>
      </c>
      <c r="K4403" s="3">
        <v>446.13338433425002</v>
      </c>
      <c r="L4403" s="3">
        <v>77</v>
      </c>
      <c r="M4403" s="3">
        <v>17</v>
      </c>
      <c r="N4403" s="3">
        <v>4</v>
      </c>
      <c r="O4403" s="3">
        <v>501</v>
      </c>
      <c r="P4403" s="3">
        <v>2</v>
      </c>
      <c r="Q4403" s="3">
        <v>2651.8212816244099</v>
      </c>
      <c r="R4403" s="3">
        <v>6</v>
      </c>
      <c r="S4403" s="3">
        <v>1</v>
      </c>
      <c r="T4403" s="3">
        <v>0</v>
      </c>
      <c r="U4403" s="3">
        <v>1934.74103496008</v>
      </c>
      <c r="V4403" s="3">
        <v>1</v>
      </c>
      <c r="W4403" s="3" t="str">
        <f>IF(Bank_data3[[#This Row],[credit_risk]]=1,"High Risk","Low Risk")</f>
        <v>High Risk</v>
      </c>
      <c r="X4403" s="3" t="str">
        <f t="shared" si="476"/>
        <v>55+</v>
      </c>
      <c r="Y4403" s="3" t="str">
        <f t="shared" si="477"/>
        <v>Low Income</v>
      </c>
      <c r="Z4403" s="3" t="str">
        <f t="shared" si="478"/>
        <v>Poor</v>
      </c>
      <c r="AA4403" s="27">
        <f t="shared" si="479"/>
        <v>8.1735352862001689E-2</v>
      </c>
      <c r="AB4403" s="3" t="str">
        <f t="shared" si="480"/>
        <v>Medium</v>
      </c>
      <c r="AC4403" s="3" t="str">
        <f t="shared" si="481"/>
        <v>High</v>
      </c>
      <c r="AD4403" s="3" t="str">
        <f t="shared" si="482"/>
        <v>No</v>
      </c>
    </row>
    <row r="4404" spans="1:30" ht="15" customHeight="1" x14ac:dyDescent="0.3">
      <c r="A4404" s="3" t="s">
        <v>4425</v>
      </c>
      <c r="B4404" s="3">
        <v>40</v>
      </c>
      <c r="C4404" s="3" t="s">
        <v>23</v>
      </c>
      <c r="D4404" s="3" t="s">
        <v>24</v>
      </c>
      <c r="E4404" s="3">
        <v>52296.228194970397</v>
      </c>
      <c r="F4404" s="3">
        <v>139</v>
      </c>
      <c r="G4404" s="3">
        <v>1727.2070553057199</v>
      </c>
      <c r="H4404" s="3">
        <v>9</v>
      </c>
      <c r="I4404" s="3">
        <v>348.940336533113</v>
      </c>
      <c r="J4404" s="3">
        <v>46</v>
      </c>
      <c r="K4404" s="3">
        <v>1144.7374880433699</v>
      </c>
      <c r="L4404" s="3">
        <v>23</v>
      </c>
      <c r="M4404" s="3">
        <v>15</v>
      </c>
      <c r="N4404" s="3">
        <v>7</v>
      </c>
      <c r="O4404" s="3">
        <v>388</v>
      </c>
      <c r="P4404" s="3">
        <v>0</v>
      </c>
      <c r="Q4404" s="3">
        <v>12279.8083317812</v>
      </c>
      <c r="R4404" s="3">
        <v>2</v>
      </c>
      <c r="S4404" s="3">
        <v>0</v>
      </c>
      <c r="T4404" s="3">
        <v>0</v>
      </c>
      <c r="U4404" s="3">
        <v>781.22240849406001</v>
      </c>
      <c r="V4404" s="3">
        <v>1</v>
      </c>
      <c r="W4404" s="3" t="str">
        <f>IF(Bank_data3[[#This Row],[credit_risk]]=1,"High Risk","Low Risk")</f>
        <v>High Risk</v>
      </c>
      <c r="X4404" s="3" t="str">
        <f t="shared" si="476"/>
        <v>35-44</v>
      </c>
      <c r="Y4404" s="3" t="str">
        <f t="shared" si="477"/>
        <v>Middle Income</v>
      </c>
      <c r="Z4404" s="3" t="str">
        <f t="shared" si="478"/>
        <v>Poor</v>
      </c>
      <c r="AA4404" s="27">
        <f t="shared" si="479"/>
        <v>0.23481250475655172</v>
      </c>
      <c r="AB4404" s="3" t="str">
        <f t="shared" si="480"/>
        <v>Medium</v>
      </c>
      <c r="AC4404" s="3" t="str">
        <f t="shared" si="481"/>
        <v>Medium</v>
      </c>
      <c r="AD4404" s="3" t="str">
        <f t="shared" si="482"/>
        <v>No</v>
      </c>
    </row>
    <row r="4405" spans="1:30" ht="15" customHeight="1" x14ac:dyDescent="0.3">
      <c r="A4405" s="3" t="s">
        <v>4426</v>
      </c>
      <c r="B4405" s="3">
        <v>43</v>
      </c>
      <c r="C4405" s="3" t="s">
        <v>28</v>
      </c>
      <c r="D4405" s="3" t="s">
        <v>33</v>
      </c>
      <c r="E4405" s="3">
        <v>33308.4694292485</v>
      </c>
      <c r="F4405" s="3">
        <v>164</v>
      </c>
      <c r="G4405" s="3">
        <v>1999.2128843467499</v>
      </c>
      <c r="H4405" s="3">
        <v>1</v>
      </c>
      <c r="I4405" s="3">
        <v>224.05594148733201</v>
      </c>
      <c r="J4405" s="3">
        <v>9</v>
      </c>
      <c r="K4405" s="3">
        <v>320.616869448042</v>
      </c>
      <c r="L4405" s="3">
        <v>26</v>
      </c>
      <c r="M4405" s="3">
        <v>8</v>
      </c>
      <c r="N4405" s="3">
        <v>9</v>
      </c>
      <c r="O4405" s="3">
        <v>614</v>
      </c>
      <c r="P4405" s="3">
        <v>0</v>
      </c>
      <c r="Q4405" s="3">
        <v>10520.364467571</v>
      </c>
      <c r="R4405" s="3">
        <v>6</v>
      </c>
      <c r="S4405" s="3">
        <v>0</v>
      </c>
      <c r="T4405" s="3">
        <v>0</v>
      </c>
      <c r="U4405" s="3">
        <v>8604.5248811334804</v>
      </c>
      <c r="V4405" s="3">
        <v>1</v>
      </c>
      <c r="W4405" s="3" t="str">
        <f>IF(Bank_data3[[#This Row],[credit_risk]]=1,"High Risk","Low Risk")</f>
        <v>High Risk</v>
      </c>
      <c r="X4405" s="3" t="str">
        <f t="shared" si="476"/>
        <v>35-44</v>
      </c>
      <c r="Y4405" s="3" t="str">
        <f t="shared" si="477"/>
        <v>Low Income</v>
      </c>
      <c r="Z4405" s="3" t="str">
        <f t="shared" si="478"/>
        <v>Fair</v>
      </c>
      <c r="AA4405" s="27">
        <f t="shared" si="479"/>
        <v>0.31584652936147717</v>
      </c>
      <c r="AB4405" s="3" t="str">
        <f t="shared" si="480"/>
        <v>Medium</v>
      </c>
      <c r="AC4405" s="3" t="str">
        <f t="shared" si="481"/>
        <v>Medium</v>
      </c>
      <c r="AD4405" s="3" t="str">
        <f t="shared" si="482"/>
        <v>No</v>
      </c>
    </row>
    <row r="4406" spans="1:30" ht="15" customHeight="1" x14ac:dyDescent="0.3">
      <c r="A4406" s="3" t="s">
        <v>4427</v>
      </c>
      <c r="B4406" s="3">
        <v>61</v>
      </c>
      <c r="C4406" s="3" t="s">
        <v>23</v>
      </c>
      <c r="D4406" s="3" t="s">
        <v>24</v>
      </c>
      <c r="E4406" s="3">
        <v>37934.7695519099</v>
      </c>
      <c r="F4406" s="3">
        <v>100</v>
      </c>
      <c r="G4406" s="3">
        <v>841.09705617986197</v>
      </c>
      <c r="H4406" s="3">
        <v>3</v>
      </c>
      <c r="I4406" s="3">
        <v>334.66766458863901</v>
      </c>
      <c r="J4406" s="3">
        <v>5</v>
      </c>
      <c r="K4406" s="3">
        <v>424.86819454560703</v>
      </c>
      <c r="L4406" s="3">
        <v>26</v>
      </c>
      <c r="M4406" s="3">
        <v>0</v>
      </c>
      <c r="N4406" s="3">
        <v>7</v>
      </c>
      <c r="O4406" s="3">
        <v>469</v>
      </c>
      <c r="P4406" s="3">
        <v>2</v>
      </c>
      <c r="Q4406" s="3">
        <v>19265.4484151996</v>
      </c>
      <c r="R4406" s="3">
        <v>0</v>
      </c>
      <c r="S4406" s="3">
        <v>0</v>
      </c>
      <c r="T4406" s="3">
        <v>0</v>
      </c>
      <c r="U4406" s="3">
        <v>13569.191219395199</v>
      </c>
      <c r="V4406" s="3">
        <v>1</v>
      </c>
      <c r="W4406" s="3" t="str">
        <f>IF(Bank_data3[[#This Row],[credit_risk]]=1,"High Risk","Low Risk")</f>
        <v>High Risk</v>
      </c>
      <c r="X4406" s="3" t="str">
        <f t="shared" si="476"/>
        <v>55+</v>
      </c>
      <c r="Y4406" s="3" t="str">
        <f t="shared" si="477"/>
        <v>Low Income</v>
      </c>
      <c r="Z4406" s="3" t="str">
        <f t="shared" si="478"/>
        <v>Poor</v>
      </c>
      <c r="AA4406" s="27">
        <f t="shared" si="479"/>
        <v>0.50785726769307982</v>
      </c>
      <c r="AB4406" s="3" t="str">
        <f t="shared" si="480"/>
        <v>Low</v>
      </c>
      <c r="AC4406" s="3" t="str">
        <f t="shared" si="481"/>
        <v>Medium</v>
      </c>
      <c r="AD4406" s="3" t="str">
        <f t="shared" si="482"/>
        <v>No</v>
      </c>
    </row>
    <row r="4407" spans="1:30" ht="15" customHeight="1" x14ac:dyDescent="0.3">
      <c r="A4407" s="3" t="s">
        <v>4428</v>
      </c>
      <c r="B4407" s="3">
        <v>59</v>
      </c>
      <c r="C4407" s="3" t="s">
        <v>31</v>
      </c>
      <c r="D4407" s="3" t="s">
        <v>24</v>
      </c>
      <c r="E4407" s="3">
        <v>33779.210875898803</v>
      </c>
      <c r="F4407" s="3">
        <v>38</v>
      </c>
      <c r="G4407" s="3">
        <v>2163.98307910319</v>
      </c>
      <c r="H4407" s="3">
        <v>2</v>
      </c>
      <c r="I4407" s="3">
        <v>1371.1968524894201</v>
      </c>
      <c r="J4407" s="3">
        <v>47</v>
      </c>
      <c r="K4407" s="3">
        <v>750.00481069272701</v>
      </c>
      <c r="L4407" s="3">
        <v>64</v>
      </c>
      <c r="M4407" s="3">
        <v>10</v>
      </c>
      <c r="N4407" s="3">
        <v>7</v>
      </c>
      <c r="O4407" s="3">
        <v>736</v>
      </c>
      <c r="P4407" s="3">
        <v>0</v>
      </c>
      <c r="Q4407" s="3">
        <v>4735.1684608747501</v>
      </c>
      <c r="R4407" s="3">
        <v>0</v>
      </c>
      <c r="S4407" s="3">
        <v>0</v>
      </c>
      <c r="T4407" s="3">
        <v>0</v>
      </c>
      <c r="U4407" s="3">
        <v>538.79757425810203</v>
      </c>
      <c r="V4407" s="3">
        <v>0</v>
      </c>
      <c r="W4407" s="3" t="str">
        <f>IF(Bank_data3[[#This Row],[credit_risk]]=1,"High Risk","Low Risk")</f>
        <v>Low Risk</v>
      </c>
      <c r="X4407" s="3" t="str">
        <f t="shared" si="476"/>
        <v>55+</v>
      </c>
      <c r="Y4407" s="3" t="str">
        <f t="shared" si="477"/>
        <v>Low Income</v>
      </c>
      <c r="Z4407" s="3" t="str">
        <f t="shared" si="478"/>
        <v>Good</v>
      </c>
      <c r="AA4407" s="27">
        <f t="shared" si="479"/>
        <v>0.14017996093133292</v>
      </c>
      <c r="AB4407" s="3" t="str">
        <f t="shared" si="480"/>
        <v>Medium</v>
      </c>
      <c r="AC4407" s="3" t="str">
        <f t="shared" si="481"/>
        <v>High</v>
      </c>
      <c r="AD4407" s="3" t="str">
        <f t="shared" si="482"/>
        <v>No</v>
      </c>
    </row>
    <row r="4408" spans="1:30" ht="15" customHeight="1" x14ac:dyDescent="0.3">
      <c r="A4408" s="3" t="s">
        <v>4429</v>
      </c>
      <c r="B4408" s="3">
        <v>21</v>
      </c>
      <c r="C4408" s="3" t="s">
        <v>28</v>
      </c>
      <c r="D4408" s="3" t="s">
        <v>33</v>
      </c>
      <c r="E4408" s="3">
        <v>45684.440154245502</v>
      </c>
      <c r="F4408" s="3">
        <v>225</v>
      </c>
      <c r="G4408" s="3">
        <v>1001.38298683988</v>
      </c>
      <c r="H4408" s="3">
        <v>5</v>
      </c>
      <c r="I4408" s="3">
        <v>558.35263762278998</v>
      </c>
      <c r="J4408" s="3">
        <v>31</v>
      </c>
      <c r="K4408" s="3">
        <v>279.47202576149903</v>
      </c>
      <c r="L4408" s="3">
        <v>38</v>
      </c>
      <c r="M4408" s="3">
        <v>10</v>
      </c>
      <c r="N4408" s="3">
        <v>5</v>
      </c>
      <c r="O4408" s="3">
        <v>593</v>
      </c>
      <c r="P4408" s="3">
        <v>4</v>
      </c>
      <c r="Q4408" s="3">
        <v>13746.3713115761</v>
      </c>
      <c r="R4408" s="3">
        <v>6</v>
      </c>
      <c r="S4408" s="3">
        <v>1</v>
      </c>
      <c r="T4408" s="3">
        <v>0</v>
      </c>
      <c r="U4408" s="3">
        <v>11218.5797089875</v>
      </c>
      <c r="V4408" s="3">
        <v>1</v>
      </c>
      <c r="W4408" s="3" t="str">
        <f>IF(Bank_data3[[#This Row],[credit_risk]]=1,"High Risk","Low Risk")</f>
        <v>High Risk</v>
      </c>
      <c r="X4408" s="3" t="str">
        <f t="shared" si="476"/>
        <v>18-24</v>
      </c>
      <c r="Y4408" s="3" t="str">
        <f t="shared" si="477"/>
        <v>Low Income</v>
      </c>
      <c r="Z4408" s="3" t="str">
        <f t="shared" si="478"/>
        <v>Fair</v>
      </c>
      <c r="AA4408" s="27">
        <f t="shared" si="479"/>
        <v>0.30089832041640191</v>
      </c>
      <c r="AB4408" s="3" t="str">
        <f t="shared" si="480"/>
        <v>Medium</v>
      </c>
      <c r="AC4408" s="3" t="str">
        <f t="shared" si="481"/>
        <v>High</v>
      </c>
      <c r="AD4408" s="3" t="str">
        <f t="shared" si="482"/>
        <v>No</v>
      </c>
    </row>
    <row r="4409" spans="1:30" ht="15" customHeight="1" x14ac:dyDescent="0.3">
      <c r="A4409" s="3" t="s">
        <v>4430</v>
      </c>
      <c r="B4409" s="3">
        <v>27</v>
      </c>
      <c r="C4409" s="3" t="s">
        <v>31</v>
      </c>
      <c r="D4409" s="3" t="s">
        <v>33</v>
      </c>
      <c r="E4409" s="3">
        <v>51285.649647862498</v>
      </c>
      <c r="F4409" s="3">
        <v>150</v>
      </c>
      <c r="G4409" s="3">
        <v>1697.7756178084901</v>
      </c>
      <c r="H4409" s="3">
        <v>3</v>
      </c>
      <c r="I4409" s="3">
        <v>20</v>
      </c>
      <c r="J4409" s="3">
        <v>1</v>
      </c>
      <c r="K4409" s="3">
        <v>757.37534073868005</v>
      </c>
      <c r="L4409" s="3">
        <v>76</v>
      </c>
      <c r="M4409" s="3">
        <v>12</v>
      </c>
      <c r="N4409" s="3">
        <v>8</v>
      </c>
      <c r="O4409" s="3">
        <v>644</v>
      </c>
      <c r="P4409" s="3">
        <v>4</v>
      </c>
      <c r="Q4409" s="3">
        <v>20132.897634070701</v>
      </c>
      <c r="R4409" s="3">
        <v>3</v>
      </c>
      <c r="S4409" s="3">
        <v>0</v>
      </c>
      <c r="T4409" s="3">
        <v>0</v>
      </c>
      <c r="U4409" s="3">
        <v>4970.4811974411296</v>
      </c>
      <c r="V4409" s="3">
        <v>0</v>
      </c>
      <c r="W4409" s="3" t="str">
        <f>IF(Bank_data3[[#This Row],[credit_risk]]=1,"High Risk","Low Risk")</f>
        <v>Low Risk</v>
      </c>
      <c r="X4409" s="3" t="str">
        <f t="shared" si="476"/>
        <v>25-34</v>
      </c>
      <c r="Y4409" s="3" t="str">
        <f t="shared" si="477"/>
        <v>Middle Income</v>
      </c>
      <c r="Z4409" s="3" t="str">
        <f t="shared" si="478"/>
        <v>Fair</v>
      </c>
      <c r="AA4409" s="27">
        <f t="shared" si="479"/>
        <v>0.39256395838421065</v>
      </c>
      <c r="AB4409" s="3" t="str">
        <f t="shared" si="480"/>
        <v>Medium</v>
      </c>
      <c r="AC4409" s="3" t="str">
        <f t="shared" si="481"/>
        <v>High</v>
      </c>
      <c r="AD4409" s="3" t="str">
        <f t="shared" si="482"/>
        <v>No</v>
      </c>
    </row>
    <row r="4410" spans="1:30" ht="15" customHeight="1" x14ac:dyDescent="0.3">
      <c r="A4410" s="3" t="s">
        <v>4431</v>
      </c>
      <c r="B4410" s="3">
        <v>67</v>
      </c>
      <c r="C4410" s="3" t="s">
        <v>31</v>
      </c>
      <c r="D4410" s="3" t="s">
        <v>26</v>
      </c>
      <c r="E4410" s="3">
        <v>46161.285007766397</v>
      </c>
      <c r="F4410" s="3">
        <v>83</v>
      </c>
      <c r="G4410" s="3">
        <v>3083.6704078184798</v>
      </c>
      <c r="H4410" s="3">
        <v>8</v>
      </c>
      <c r="I4410" s="3">
        <v>594.53007153164799</v>
      </c>
      <c r="J4410" s="3">
        <v>9</v>
      </c>
      <c r="K4410" s="3">
        <v>791.14590922268496</v>
      </c>
      <c r="L4410" s="3">
        <v>35</v>
      </c>
      <c r="M4410" s="3">
        <v>7</v>
      </c>
      <c r="N4410" s="3">
        <v>4</v>
      </c>
      <c r="O4410" s="3">
        <v>662</v>
      </c>
      <c r="P4410" s="3">
        <v>4</v>
      </c>
      <c r="Q4410" s="3">
        <v>11845.4513657684</v>
      </c>
      <c r="R4410" s="3">
        <v>1</v>
      </c>
      <c r="S4410" s="3">
        <v>0</v>
      </c>
      <c r="T4410" s="3">
        <v>0</v>
      </c>
      <c r="U4410" s="3">
        <v>7884.3979887792602</v>
      </c>
      <c r="V4410" s="3">
        <v>0</v>
      </c>
      <c r="W4410" s="3" t="str">
        <f>IF(Bank_data3[[#This Row],[credit_risk]]=1,"High Risk","Low Risk")</f>
        <v>Low Risk</v>
      </c>
      <c r="X4410" s="3" t="str">
        <f t="shared" si="476"/>
        <v>55+</v>
      </c>
      <c r="Y4410" s="3" t="str">
        <f t="shared" si="477"/>
        <v>Low Income</v>
      </c>
      <c r="Z4410" s="3" t="str">
        <f t="shared" si="478"/>
        <v>Fair</v>
      </c>
      <c r="AA4410" s="27">
        <f t="shared" si="479"/>
        <v>0.25661008708434924</v>
      </c>
      <c r="AB4410" s="3" t="str">
        <f t="shared" si="480"/>
        <v>Medium</v>
      </c>
      <c r="AC4410" s="3" t="str">
        <f t="shared" si="481"/>
        <v>High</v>
      </c>
      <c r="AD4410" s="3" t="str">
        <f t="shared" si="482"/>
        <v>No</v>
      </c>
    </row>
    <row r="4411" spans="1:30" ht="15" customHeight="1" x14ac:dyDescent="0.3">
      <c r="A4411" s="3" t="s">
        <v>4432</v>
      </c>
      <c r="B4411" s="3">
        <v>46</v>
      </c>
      <c r="C4411" s="3" t="s">
        <v>28</v>
      </c>
      <c r="D4411" s="3" t="s">
        <v>33</v>
      </c>
      <c r="E4411" s="3">
        <v>77592.316377409297</v>
      </c>
      <c r="F4411" s="3">
        <v>214</v>
      </c>
      <c r="G4411" s="3">
        <v>2181.6624530752201</v>
      </c>
      <c r="H4411" s="3">
        <v>8</v>
      </c>
      <c r="I4411" s="3">
        <v>243.35491213371199</v>
      </c>
      <c r="J4411" s="3">
        <v>36</v>
      </c>
      <c r="K4411" s="3">
        <v>572.19234458558799</v>
      </c>
      <c r="L4411" s="3">
        <v>75</v>
      </c>
      <c r="M4411" s="3">
        <v>18</v>
      </c>
      <c r="N4411" s="3">
        <v>9</v>
      </c>
      <c r="O4411" s="3">
        <v>479</v>
      </c>
      <c r="P4411" s="3">
        <v>5</v>
      </c>
      <c r="Q4411" s="3">
        <v>11812.919004379301</v>
      </c>
      <c r="R4411" s="3">
        <v>4</v>
      </c>
      <c r="S4411" s="3">
        <v>0</v>
      </c>
      <c r="T4411" s="3">
        <v>0</v>
      </c>
      <c r="U4411" s="3">
        <v>14051.282699657901</v>
      </c>
      <c r="V4411" s="3">
        <v>1</v>
      </c>
      <c r="W4411" s="3" t="str">
        <f>IF(Bank_data3[[#This Row],[credit_risk]]=1,"High Risk","Low Risk")</f>
        <v>High Risk</v>
      </c>
      <c r="X4411" s="3" t="str">
        <f t="shared" si="476"/>
        <v>45-54</v>
      </c>
      <c r="Y4411" s="3" t="str">
        <f t="shared" si="477"/>
        <v>Middle Income</v>
      </c>
      <c r="Z4411" s="3" t="str">
        <f t="shared" si="478"/>
        <v>Poor</v>
      </c>
      <c r="AA4411" s="27">
        <f t="shared" si="479"/>
        <v>0.15224341218170651</v>
      </c>
      <c r="AB4411" s="3" t="str">
        <f t="shared" si="480"/>
        <v>Medium</v>
      </c>
      <c r="AC4411" s="3" t="str">
        <f t="shared" si="481"/>
        <v>High</v>
      </c>
      <c r="AD4411" s="3" t="str">
        <f t="shared" si="482"/>
        <v>No</v>
      </c>
    </row>
    <row r="4412" spans="1:30" ht="15" customHeight="1" x14ac:dyDescent="0.3">
      <c r="A4412" s="3" t="s">
        <v>4433</v>
      </c>
      <c r="B4412" s="3">
        <v>41</v>
      </c>
      <c r="C4412" s="3" t="s">
        <v>31</v>
      </c>
      <c r="D4412" s="3" t="s">
        <v>26</v>
      </c>
      <c r="E4412" s="3">
        <v>64599.924280156498</v>
      </c>
      <c r="F4412" s="3">
        <v>222</v>
      </c>
      <c r="G4412" s="3">
        <v>1771.37545441259</v>
      </c>
      <c r="H4412" s="3">
        <v>9</v>
      </c>
      <c r="I4412" s="3">
        <v>820.819728999007</v>
      </c>
      <c r="J4412" s="3">
        <v>26</v>
      </c>
      <c r="K4412" s="3">
        <v>915.68531891619602</v>
      </c>
      <c r="L4412" s="3">
        <v>68</v>
      </c>
      <c r="M4412" s="3">
        <v>8</v>
      </c>
      <c r="N4412" s="3">
        <v>6</v>
      </c>
      <c r="O4412" s="3">
        <v>807</v>
      </c>
      <c r="P4412" s="3">
        <v>4</v>
      </c>
      <c r="Q4412" s="3">
        <v>14098.804546592</v>
      </c>
      <c r="R4412" s="3">
        <v>4</v>
      </c>
      <c r="S4412" s="3">
        <v>0</v>
      </c>
      <c r="T4412" s="3">
        <v>0</v>
      </c>
      <c r="U4412" s="3">
        <v>6606.5443024626702</v>
      </c>
      <c r="V4412" s="3">
        <v>1</v>
      </c>
      <c r="W4412" s="3" t="str">
        <f>IF(Bank_data3[[#This Row],[credit_risk]]=1,"High Risk","Low Risk")</f>
        <v>High Risk</v>
      </c>
      <c r="X4412" s="3" t="str">
        <f t="shared" si="476"/>
        <v>35-44</v>
      </c>
      <c r="Y4412" s="3" t="str">
        <f t="shared" si="477"/>
        <v>Middle Income</v>
      </c>
      <c r="Z4412" s="3" t="str">
        <f t="shared" si="478"/>
        <v>Excellent</v>
      </c>
      <c r="AA4412" s="27">
        <f t="shared" si="479"/>
        <v>0.21824800421511956</v>
      </c>
      <c r="AB4412" s="3" t="str">
        <f t="shared" si="480"/>
        <v>Medium</v>
      </c>
      <c r="AC4412" s="3" t="str">
        <f t="shared" si="481"/>
        <v>High</v>
      </c>
      <c r="AD4412" s="3" t="str">
        <f t="shared" si="482"/>
        <v>No</v>
      </c>
    </row>
    <row r="4413" spans="1:30" ht="15" customHeight="1" x14ac:dyDescent="0.3">
      <c r="A4413" s="3" t="s">
        <v>4434</v>
      </c>
      <c r="B4413" s="3">
        <v>56</v>
      </c>
      <c r="C4413" s="3" t="s">
        <v>31</v>
      </c>
      <c r="D4413" s="3" t="s">
        <v>24</v>
      </c>
      <c r="E4413" s="3">
        <v>35905.409625219698</v>
      </c>
      <c r="F4413" s="3">
        <v>87</v>
      </c>
      <c r="G4413" s="3">
        <v>2580.3966004911999</v>
      </c>
      <c r="H4413" s="3">
        <v>8</v>
      </c>
      <c r="I4413" s="3">
        <v>783.07622066704801</v>
      </c>
      <c r="J4413" s="3">
        <v>40</v>
      </c>
      <c r="K4413" s="3">
        <v>458.73197116216801</v>
      </c>
      <c r="L4413" s="3">
        <v>4</v>
      </c>
      <c r="M4413" s="3">
        <v>5</v>
      </c>
      <c r="N4413" s="3">
        <v>0</v>
      </c>
      <c r="O4413" s="3">
        <v>788</v>
      </c>
      <c r="P4413" s="3">
        <v>5</v>
      </c>
      <c r="Q4413" s="3">
        <v>11145.3415873878</v>
      </c>
      <c r="R4413" s="3">
        <v>5</v>
      </c>
      <c r="S4413" s="3">
        <v>0</v>
      </c>
      <c r="T4413" s="3">
        <v>0</v>
      </c>
      <c r="U4413" s="3">
        <v>10158.339050877201</v>
      </c>
      <c r="V4413" s="3">
        <v>1</v>
      </c>
      <c r="W4413" s="3" t="str">
        <f>IF(Bank_data3[[#This Row],[credit_risk]]=1,"High Risk","Low Risk")</f>
        <v>High Risk</v>
      </c>
      <c r="X4413" s="3" t="str">
        <f t="shared" si="476"/>
        <v>55+</v>
      </c>
      <c r="Y4413" s="3" t="str">
        <f t="shared" si="477"/>
        <v>Low Income</v>
      </c>
      <c r="Z4413" s="3" t="str">
        <f t="shared" si="478"/>
        <v>Very Good</v>
      </c>
      <c r="AA4413" s="27">
        <f t="shared" si="479"/>
        <v>0.31040842323546125</v>
      </c>
      <c r="AB4413" s="3" t="str">
        <f t="shared" si="480"/>
        <v>Medium</v>
      </c>
      <c r="AC4413" s="3" t="str">
        <f t="shared" si="481"/>
        <v>Low</v>
      </c>
      <c r="AD4413" s="3" t="str">
        <f t="shared" si="482"/>
        <v>No</v>
      </c>
    </row>
    <row r="4414" spans="1:30" ht="15" customHeight="1" x14ac:dyDescent="0.3">
      <c r="A4414" s="3" t="s">
        <v>4435</v>
      </c>
      <c r="B4414" s="3">
        <v>46</v>
      </c>
      <c r="C4414" s="3" t="s">
        <v>31</v>
      </c>
      <c r="D4414" s="3" t="s">
        <v>24</v>
      </c>
      <c r="E4414" s="3">
        <v>55860.902265981596</v>
      </c>
      <c r="F4414" s="3">
        <v>85</v>
      </c>
      <c r="G4414" s="3">
        <v>1044.27100158498</v>
      </c>
      <c r="H4414" s="3">
        <v>2</v>
      </c>
      <c r="I4414" s="3">
        <v>819.55997319221899</v>
      </c>
      <c r="J4414" s="3">
        <v>18</v>
      </c>
      <c r="K4414" s="3">
        <v>735.05237427224495</v>
      </c>
      <c r="L4414" s="3">
        <v>9</v>
      </c>
      <c r="M4414" s="3">
        <v>3</v>
      </c>
      <c r="N4414" s="3">
        <v>3</v>
      </c>
      <c r="O4414" s="3">
        <v>599</v>
      </c>
      <c r="P4414" s="3">
        <v>4</v>
      </c>
      <c r="Q4414" s="3">
        <v>14860.5183279745</v>
      </c>
      <c r="R4414" s="3">
        <v>3</v>
      </c>
      <c r="S4414" s="3">
        <v>0</v>
      </c>
      <c r="T4414" s="3">
        <v>0</v>
      </c>
      <c r="U4414" s="3">
        <v>5237.2349963403904</v>
      </c>
      <c r="V4414" s="3">
        <v>0</v>
      </c>
      <c r="W4414" s="3" t="str">
        <f>IF(Bank_data3[[#This Row],[credit_risk]]=1,"High Risk","Low Risk")</f>
        <v>Low Risk</v>
      </c>
      <c r="X4414" s="3" t="str">
        <f t="shared" si="476"/>
        <v>45-54</v>
      </c>
      <c r="Y4414" s="3" t="str">
        <f t="shared" si="477"/>
        <v>Middle Income</v>
      </c>
      <c r="Z4414" s="3" t="str">
        <f t="shared" si="478"/>
        <v>Fair</v>
      </c>
      <c r="AA4414" s="27">
        <f t="shared" si="479"/>
        <v>0.26602718046364821</v>
      </c>
      <c r="AB4414" s="3" t="str">
        <f t="shared" si="480"/>
        <v>Medium</v>
      </c>
      <c r="AC4414" s="3" t="str">
        <f t="shared" si="481"/>
        <v>Low</v>
      </c>
      <c r="AD4414" s="3" t="str">
        <f t="shared" si="482"/>
        <v>No</v>
      </c>
    </row>
    <row r="4415" spans="1:30" ht="15" customHeight="1" x14ac:dyDescent="0.3">
      <c r="A4415" s="3" t="s">
        <v>4436</v>
      </c>
      <c r="B4415" s="3">
        <v>48</v>
      </c>
      <c r="C4415" s="3" t="s">
        <v>28</v>
      </c>
      <c r="D4415" s="3" t="s">
        <v>26</v>
      </c>
      <c r="E4415" s="3">
        <v>37388.100162860697</v>
      </c>
      <c r="F4415" s="3">
        <v>65</v>
      </c>
      <c r="G4415" s="3">
        <v>1892.5164322983901</v>
      </c>
      <c r="H4415" s="3">
        <v>2</v>
      </c>
      <c r="I4415" s="3">
        <v>785.74587243918495</v>
      </c>
      <c r="J4415" s="3">
        <v>40</v>
      </c>
      <c r="K4415" s="3">
        <v>0</v>
      </c>
      <c r="L4415" s="3">
        <v>15</v>
      </c>
      <c r="M4415" s="3">
        <v>8</v>
      </c>
      <c r="N4415" s="3">
        <v>0</v>
      </c>
      <c r="O4415" s="3">
        <v>834</v>
      </c>
      <c r="P4415" s="3">
        <v>1</v>
      </c>
      <c r="Q4415" s="3">
        <v>19087.5559258217</v>
      </c>
      <c r="R4415" s="3">
        <v>6</v>
      </c>
      <c r="S4415" s="3">
        <v>0</v>
      </c>
      <c r="T4415" s="3">
        <v>0</v>
      </c>
      <c r="U4415" s="3">
        <v>6725.5735680644702</v>
      </c>
      <c r="V4415" s="3">
        <v>1</v>
      </c>
      <c r="W4415" s="3" t="str">
        <f>IF(Bank_data3[[#This Row],[credit_risk]]=1,"High Risk","Low Risk")</f>
        <v>High Risk</v>
      </c>
      <c r="X4415" s="3" t="str">
        <f t="shared" si="476"/>
        <v>45-54</v>
      </c>
      <c r="Y4415" s="3" t="str">
        <f t="shared" si="477"/>
        <v>Low Income</v>
      </c>
      <c r="Z4415" s="3" t="str">
        <f t="shared" si="478"/>
        <v>Excellent</v>
      </c>
      <c r="AA4415" s="27">
        <f t="shared" si="479"/>
        <v>0.51052489542601143</v>
      </c>
      <c r="AB4415" s="3" t="str">
        <f t="shared" si="480"/>
        <v>Medium</v>
      </c>
      <c r="AC4415" s="3" t="str">
        <f t="shared" si="481"/>
        <v>Medium</v>
      </c>
      <c r="AD4415" s="3" t="str">
        <f t="shared" si="482"/>
        <v>No</v>
      </c>
    </row>
    <row r="4416" spans="1:30" ht="15" customHeight="1" x14ac:dyDescent="0.3">
      <c r="A4416" s="3" t="s">
        <v>4437</v>
      </c>
      <c r="B4416" s="3">
        <v>22</v>
      </c>
      <c r="C4416" s="3" t="s">
        <v>28</v>
      </c>
      <c r="D4416" s="3" t="s">
        <v>33</v>
      </c>
      <c r="E4416" s="3">
        <v>42887.769290947603</v>
      </c>
      <c r="F4416" s="3">
        <v>69</v>
      </c>
      <c r="G4416" s="3">
        <v>834.51874897206199</v>
      </c>
      <c r="H4416" s="3">
        <v>3</v>
      </c>
      <c r="I4416" s="3">
        <v>669.551393383088</v>
      </c>
      <c r="J4416" s="3">
        <v>15</v>
      </c>
      <c r="K4416" s="3">
        <v>668.22452956260804</v>
      </c>
      <c r="L4416" s="3">
        <v>52</v>
      </c>
      <c r="M4416" s="3">
        <v>14</v>
      </c>
      <c r="N4416" s="3">
        <v>9</v>
      </c>
      <c r="O4416" s="3">
        <v>625</v>
      </c>
      <c r="P4416" s="3">
        <v>1</v>
      </c>
      <c r="Q4416" s="3">
        <v>14371.3672846149</v>
      </c>
      <c r="R4416" s="3">
        <v>0</v>
      </c>
      <c r="S4416" s="3">
        <v>0</v>
      </c>
      <c r="T4416" s="3">
        <v>0</v>
      </c>
      <c r="U4416" s="3">
        <v>7661.04896052612</v>
      </c>
      <c r="V4416" s="3">
        <v>0</v>
      </c>
      <c r="W4416" s="3" t="str">
        <f>IF(Bank_data3[[#This Row],[credit_risk]]=1,"High Risk","Low Risk")</f>
        <v>Low Risk</v>
      </c>
      <c r="X4416" s="3" t="str">
        <f t="shared" si="476"/>
        <v>18-24</v>
      </c>
      <c r="Y4416" s="3" t="str">
        <f t="shared" si="477"/>
        <v>Low Income</v>
      </c>
      <c r="Z4416" s="3" t="str">
        <f t="shared" si="478"/>
        <v>Fair</v>
      </c>
      <c r="AA4416" s="27">
        <f t="shared" si="479"/>
        <v>0.33509244062381882</v>
      </c>
      <c r="AB4416" s="3" t="str">
        <f t="shared" si="480"/>
        <v>Low</v>
      </c>
      <c r="AC4416" s="3" t="str">
        <f t="shared" si="481"/>
        <v>High</v>
      </c>
      <c r="AD4416" s="3" t="str">
        <f t="shared" si="482"/>
        <v>No</v>
      </c>
    </row>
    <row r="4417" spans="1:30" ht="15" customHeight="1" x14ac:dyDescent="0.3">
      <c r="A4417" s="3" t="s">
        <v>4438</v>
      </c>
      <c r="B4417" s="3">
        <v>63</v>
      </c>
      <c r="C4417" s="3" t="s">
        <v>31</v>
      </c>
      <c r="D4417" s="3" t="s">
        <v>33</v>
      </c>
      <c r="E4417" s="3">
        <v>58625.549658968703</v>
      </c>
      <c r="F4417" s="3">
        <v>160</v>
      </c>
      <c r="G4417" s="3">
        <v>1210.6025974688</v>
      </c>
      <c r="H4417" s="3">
        <v>8</v>
      </c>
      <c r="I4417" s="3">
        <v>290.436357461005</v>
      </c>
      <c r="J4417" s="3">
        <v>19</v>
      </c>
      <c r="K4417" s="3">
        <v>837.828342880626</v>
      </c>
      <c r="L4417" s="3">
        <v>13</v>
      </c>
      <c r="M4417" s="3">
        <v>17</v>
      </c>
      <c r="N4417" s="3">
        <v>1</v>
      </c>
      <c r="O4417" s="3">
        <v>376</v>
      </c>
      <c r="P4417" s="3">
        <v>2</v>
      </c>
      <c r="Q4417" s="3">
        <v>12298.9475860242</v>
      </c>
      <c r="R4417" s="3">
        <v>1</v>
      </c>
      <c r="S4417" s="3">
        <v>0</v>
      </c>
      <c r="T4417" s="3">
        <v>0</v>
      </c>
      <c r="U4417" s="3">
        <v>6906.1898101982397</v>
      </c>
      <c r="V4417" s="3">
        <v>1</v>
      </c>
      <c r="W4417" s="3" t="str">
        <f>IF(Bank_data3[[#This Row],[credit_risk]]=1,"High Risk","Low Risk")</f>
        <v>High Risk</v>
      </c>
      <c r="X4417" s="3" t="str">
        <f t="shared" si="476"/>
        <v>55+</v>
      </c>
      <c r="Y4417" s="3" t="str">
        <f t="shared" si="477"/>
        <v>Middle Income</v>
      </c>
      <c r="Z4417" s="3" t="str">
        <f t="shared" si="478"/>
        <v>Poor</v>
      </c>
      <c r="AA4417" s="27">
        <f t="shared" si="479"/>
        <v>0.20978818377940225</v>
      </c>
      <c r="AB4417" s="3" t="str">
        <f t="shared" si="480"/>
        <v>Medium</v>
      </c>
      <c r="AC4417" s="3" t="str">
        <f t="shared" si="481"/>
        <v>Medium</v>
      </c>
      <c r="AD4417" s="3" t="str">
        <f t="shared" si="482"/>
        <v>No</v>
      </c>
    </row>
    <row r="4418" spans="1:30" ht="15" customHeight="1" x14ac:dyDescent="0.3">
      <c r="A4418" s="3" t="s">
        <v>4439</v>
      </c>
      <c r="B4418" s="3">
        <v>32</v>
      </c>
      <c r="C4418" s="3" t="s">
        <v>28</v>
      </c>
      <c r="D4418" s="3" t="s">
        <v>24</v>
      </c>
      <c r="E4418" s="3">
        <v>61981.699830510399</v>
      </c>
      <c r="F4418" s="3">
        <v>199</v>
      </c>
      <c r="G4418" s="3">
        <v>2772.5729574849302</v>
      </c>
      <c r="H4418" s="3">
        <v>5</v>
      </c>
      <c r="I4418" s="3">
        <v>773.87107481000203</v>
      </c>
      <c r="J4418" s="3">
        <v>35</v>
      </c>
      <c r="K4418" s="3">
        <v>701.66535613799101</v>
      </c>
      <c r="L4418" s="3">
        <v>73</v>
      </c>
      <c r="M4418" s="3">
        <v>3</v>
      </c>
      <c r="N4418" s="3">
        <v>5</v>
      </c>
      <c r="O4418" s="3">
        <v>522</v>
      </c>
      <c r="P4418" s="3">
        <v>5</v>
      </c>
      <c r="Q4418" s="3">
        <v>17188.947647789901</v>
      </c>
      <c r="R4418" s="3">
        <v>3</v>
      </c>
      <c r="S4418" s="3">
        <v>0</v>
      </c>
      <c r="T4418" s="3">
        <v>0</v>
      </c>
      <c r="U4418" s="3">
        <v>500</v>
      </c>
      <c r="V4418" s="3">
        <v>1</v>
      </c>
      <c r="W4418" s="3" t="str">
        <f>IF(Bank_data3[[#This Row],[credit_risk]]=1,"High Risk","Low Risk")</f>
        <v>High Risk</v>
      </c>
      <c r="X4418" s="3" t="str">
        <f t="shared" si="476"/>
        <v>25-34</v>
      </c>
      <c r="Y4418" s="3" t="str">
        <f t="shared" si="477"/>
        <v>Middle Income</v>
      </c>
      <c r="Z4418" s="3" t="str">
        <f t="shared" si="478"/>
        <v>Poor</v>
      </c>
      <c r="AA4418" s="27">
        <f t="shared" si="479"/>
        <v>0.27732294685033254</v>
      </c>
      <c r="AB4418" s="3" t="str">
        <f t="shared" si="480"/>
        <v>Medium</v>
      </c>
      <c r="AC4418" s="3" t="str">
        <f t="shared" si="481"/>
        <v>High</v>
      </c>
      <c r="AD4418" s="3" t="str">
        <f t="shared" si="482"/>
        <v>No</v>
      </c>
    </row>
    <row r="4419" spans="1:30" ht="15" customHeight="1" x14ac:dyDescent="0.3">
      <c r="A4419" s="3" t="s">
        <v>4440</v>
      </c>
      <c r="B4419" s="3">
        <v>64</v>
      </c>
      <c r="C4419" s="3" t="s">
        <v>28</v>
      </c>
      <c r="D4419" s="3" t="s">
        <v>26</v>
      </c>
      <c r="E4419" s="3">
        <v>39426.223742798102</v>
      </c>
      <c r="F4419" s="3">
        <v>236</v>
      </c>
      <c r="G4419" s="3">
        <v>1718.93156119437</v>
      </c>
      <c r="H4419" s="3">
        <v>8</v>
      </c>
      <c r="I4419" s="3">
        <v>1156.6236061974901</v>
      </c>
      <c r="J4419" s="3">
        <v>4</v>
      </c>
      <c r="K4419" s="3">
        <v>406.60310245495799</v>
      </c>
      <c r="L4419" s="3">
        <v>28</v>
      </c>
      <c r="M4419" s="3">
        <v>18</v>
      </c>
      <c r="N4419" s="3">
        <v>0</v>
      </c>
      <c r="O4419" s="3">
        <v>487</v>
      </c>
      <c r="P4419" s="3">
        <v>3</v>
      </c>
      <c r="Q4419" s="3">
        <v>21596.9870673349</v>
      </c>
      <c r="R4419" s="3">
        <v>1</v>
      </c>
      <c r="S4419" s="3">
        <v>0</v>
      </c>
      <c r="T4419" s="3">
        <v>0</v>
      </c>
      <c r="U4419" s="3">
        <v>8481.3146544432402</v>
      </c>
      <c r="V4419" s="3">
        <v>1</v>
      </c>
      <c r="W4419" s="3" t="str">
        <f>IF(Bank_data3[[#This Row],[credit_risk]]=1,"High Risk","Low Risk")</f>
        <v>High Risk</v>
      </c>
      <c r="X4419" s="3" t="str">
        <f t="shared" si="476"/>
        <v>55+</v>
      </c>
      <c r="Y4419" s="3" t="str">
        <f t="shared" si="477"/>
        <v>Low Income</v>
      </c>
      <c r="Z4419" s="3" t="str">
        <f t="shared" si="478"/>
        <v>Poor</v>
      </c>
      <c r="AA4419" s="27">
        <f t="shared" si="479"/>
        <v>0.54778228846428567</v>
      </c>
      <c r="AB4419" s="3" t="str">
        <f t="shared" si="480"/>
        <v>Medium</v>
      </c>
      <c r="AC4419" s="3" t="str">
        <f t="shared" si="481"/>
        <v>Medium</v>
      </c>
      <c r="AD4419" s="3" t="str">
        <f t="shared" si="482"/>
        <v>No</v>
      </c>
    </row>
    <row r="4420" spans="1:30" ht="15" customHeight="1" x14ac:dyDescent="0.3">
      <c r="A4420" s="3" t="s">
        <v>4441</v>
      </c>
      <c r="B4420" s="3">
        <v>29</v>
      </c>
      <c r="C4420" s="3" t="s">
        <v>31</v>
      </c>
      <c r="D4420" s="3" t="s">
        <v>24</v>
      </c>
      <c r="E4420" s="3">
        <v>30112.347437860801</v>
      </c>
      <c r="F4420" s="3">
        <v>200</v>
      </c>
      <c r="G4420" s="3">
        <v>2625.7330443864298</v>
      </c>
      <c r="H4420" s="3">
        <v>7</v>
      </c>
      <c r="I4420" s="3">
        <v>1434.78557932832</v>
      </c>
      <c r="J4420" s="3">
        <v>17</v>
      </c>
      <c r="K4420" s="3">
        <v>126.936440461527</v>
      </c>
      <c r="L4420" s="3">
        <v>27</v>
      </c>
      <c r="M4420" s="3">
        <v>15</v>
      </c>
      <c r="N4420" s="3">
        <v>8</v>
      </c>
      <c r="O4420" s="3">
        <v>777</v>
      </c>
      <c r="P4420" s="3">
        <v>4</v>
      </c>
      <c r="Q4420" s="3">
        <v>8550.3744425346904</v>
      </c>
      <c r="R4420" s="3">
        <v>2</v>
      </c>
      <c r="S4420" s="3">
        <v>0</v>
      </c>
      <c r="T4420" s="3">
        <v>0</v>
      </c>
      <c r="U4420" s="3">
        <v>10665.1452650146</v>
      </c>
      <c r="V4420" s="3">
        <v>0</v>
      </c>
      <c r="W4420" s="3" t="str">
        <f>IF(Bank_data3[[#This Row],[credit_risk]]=1,"High Risk","Low Risk")</f>
        <v>Low Risk</v>
      </c>
      <c r="X4420" s="3" t="str">
        <f t="shared" si="476"/>
        <v>25-34</v>
      </c>
      <c r="Y4420" s="3" t="str">
        <f t="shared" si="477"/>
        <v>Low Income</v>
      </c>
      <c r="Z4420" s="3" t="str">
        <f t="shared" si="478"/>
        <v>Very Good</v>
      </c>
      <c r="AA4420" s="27">
        <f t="shared" si="479"/>
        <v>0.28394911622812075</v>
      </c>
      <c r="AB4420" s="3" t="str">
        <f t="shared" si="480"/>
        <v>Medium</v>
      </c>
      <c r="AC4420" s="3" t="str">
        <f t="shared" si="481"/>
        <v>Medium</v>
      </c>
      <c r="AD4420" s="3" t="str">
        <f t="shared" si="482"/>
        <v>No</v>
      </c>
    </row>
    <row r="4421" spans="1:30" ht="15" customHeight="1" x14ac:dyDescent="0.3">
      <c r="A4421" s="3" t="s">
        <v>4442</v>
      </c>
      <c r="B4421" s="3">
        <v>55</v>
      </c>
      <c r="C4421" s="3" t="s">
        <v>28</v>
      </c>
      <c r="D4421" s="3" t="s">
        <v>24</v>
      </c>
      <c r="E4421" s="3">
        <v>51578.662959038003</v>
      </c>
      <c r="F4421" s="3">
        <v>5</v>
      </c>
      <c r="G4421" s="3">
        <v>1417.91385046086</v>
      </c>
      <c r="H4421" s="3">
        <v>6</v>
      </c>
      <c r="I4421" s="3">
        <v>716.703035442898</v>
      </c>
      <c r="J4421" s="3">
        <v>7</v>
      </c>
      <c r="K4421" s="3">
        <v>789.63012416631</v>
      </c>
      <c r="L4421" s="3">
        <v>16</v>
      </c>
      <c r="M4421" s="3">
        <v>5</v>
      </c>
      <c r="N4421" s="3">
        <v>5</v>
      </c>
      <c r="O4421" s="3">
        <v>322</v>
      </c>
      <c r="P4421" s="3">
        <v>3</v>
      </c>
      <c r="Q4421" s="3">
        <v>23833.298863914999</v>
      </c>
      <c r="R4421" s="3">
        <v>1</v>
      </c>
      <c r="S4421" s="3">
        <v>0</v>
      </c>
      <c r="T4421" s="3">
        <v>0</v>
      </c>
      <c r="U4421" s="3">
        <v>8628.0381148053493</v>
      </c>
      <c r="V4421" s="3">
        <v>1</v>
      </c>
      <c r="W4421" s="3" t="str">
        <f>IF(Bank_data3[[#This Row],[credit_risk]]=1,"High Risk","Low Risk")</f>
        <v>High Risk</v>
      </c>
      <c r="X4421" s="3" t="str">
        <f t="shared" si="476"/>
        <v>55+</v>
      </c>
      <c r="Y4421" s="3" t="str">
        <f t="shared" si="477"/>
        <v>Middle Income</v>
      </c>
      <c r="Z4421" s="3" t="str">
        <f t="shared" si="478"/>
        <v>Poor</v>
      </c>
      <c r="AA4421" s="27">
        <f t="shared" si="479"/>
        <v>0.46207670956578661</v>
      </c>
      <c r="AB4421" s="3" t="str">
        <f t="shared" si="480"/>
        <v>Medium</v>
      </c>
      <c r="AC4421" s="3" t="str">
        <f t="shared" si="481"/>
        <v>Medium</v>
      </c>
      <c r="AD4421" s="3" t="str">
        <f t="shared" si="482"/>
        <v>No</v>
      </c>
    </row>
    <row r="4422" spans="1:30" ht="15" customHeight="1" x14ac:dyDescent="0.3">
      <c r="A4422" s="3" t="s">
        <v>4443</v>
      </c>
      <c r="B4422" s="3">
        <v>28</v>
      </c>
      <c r="C4422" s="3" t="s">
        <v>23</v>
      </c>
      <c r="D4422" s="3" t="s">
        <v>33</v>
      </c>
      <c r="E4422" s="3">
        <v>57823.203354475001</v>
      </c>
      <c r="F4422" s="3">
        <v>179</v>
      </c>
      <c r="G4422" s="3">
        <v>2476.6420781922102</v>
      </c>
      <c r="H4422" s="3">
        <v>4</v>
      </c>
      <c r="I4422" s="3">
        <v>754.63651915071</v>
      </c>
      <c r="J4422" s="3">
        <v>12</v>
      </c>
      <c r="K4422" s="3">
        <v>292.97292538392799</v>
      </c>
      <c r="L4422" s="3">
        <v>68</v>
      </c>
      <c r="M4422" s="3">
        <v>11</v>
      </c>
      <c r="N4422" s="3">
        <v>7</v>
      </c>
      <c r="O4422" s="3">
        <v>336</v>
      </c>
      <c r="P4422" s="3">
        <v>3</v>
      </c>
      <c r="Q4422" s="3">
        <v>8964.3893119386303</v>
      </c>
      <c r="R4422" s="3">
        <v>3</v>
      </c>
      <c r="S4422" s="3">
        <v>0</v>
      </c>
      <c r="T4422" s="3">
        <v>0</v>
      </c>
      <c r="U4422" s="3">
        <v>11948.945213663101</v>
      </c>
      <c r="V4422" s="3">
        <v>1</v>
      </c>
      <c r="W4422" s="3" t="str">
        <f>IF(Bank_data3[[#This Row],[credit_risk]]=1,"High Risk","Low Risk")</f>
        <v>High Risk</v>
      </c>
      <c r="X4422" s="3" t="str">
        <f t="shared" si="476"/>
        <v>25-34</v>
      </c>
      <c r="Y4422" s="3" t="str">
        <f t="shared" si="477"/>
        <v>Middle Income</v>
      </c>
      <c r="Z4422" s="3" t="str">
        <f t="shared" si="478"/>
        <v>Poor</v>
      </c>
      <c r="AA4422" s="27">
        <f t="shared" si="479"/>
        <v>0.15503100471594447</v>
      </c>
      <c r="AB4422" s="3" t="str">
        <f t="shared" si="480"/>
        <v>Medium</v>
      </c>
      <c r="AC4422" s="3" t="str">
        <f t="shared" si="481"/>
        <v>High</v>
      </c>
      <c r="AD4422" s="3" t="str">
        <f t="shared" si="482"/>
        <v>No</v>
      </c>
    </row>
    <row r="4423" spans="1:30" ht="15" customHeight="1" x14ac:dyDescent="0.3">
      <c r="A4423" s="3" t="s">
        <v>4444</v>
      </c>
      <c r="B4423" s="3">
        <v>46</v>
      </c>
      <c r="C4423" s="3" t="s">
        <v>28</v>
      </c>
      <c r="D4423" s="3" t="s">
        <v>26</v>
      </c>
      <c r="E4423" s="3">
        <v>38510.801048898997</v>
      </c>
      <c r="F4423" s="3">
        <v>44</v>
      </c>
      <c r="G4423" s="3">
        <v>1541.38160909002</v>
      </c>
      <c r="H4423" s="3">
        <v>8</v>
      </c>
      <c r="I4423" s="3">
        <v>975.14951268111304</v>
      </c>
      <c r="J4423" s="3">
        <v>40</v>
      </c>
      <c r="K4423" s="3">
        <v>326.13723987274699</v>
      </c>
      <c r="L4423" s="3">
        <v>65</v>
      </c>
      <c r="M4423" s="3">
        <v>14</v>
      </c>
      <c r="N4423" s="3">
        <v>9</v>
      </c>
      <c r="O4423" s="3">
        <v>317</v>
      </c>
      <c r="P4423" s="3">
        <v>4</v>
      </c>
      <c r="Q4423" s="3">
        <v>14683.225637916201</v>
      </c>
      <c r="R4423" s="3">
        <v>6</v>
      </c>
      <c r="S4423" s="3">
        <v>0</v>
      </c>
      <c r="T4423" s="3">
        <v>0</v>
      </c>
      <c r="U4423" s="3">
        <v>9366.1507785609592</v>
      </c>
      <c r="V4423" s="3">
        <v>1</v>
      </c>
      <c r="W4423" s="3" t="str">
        <f>IF(Bank_data3[[#This Row],[credit_risk]]=1,"High Risk","Low Risk")</f>
        <v>High Risk</v>
      </c>
      <c r="X4423" s="3" t="str">
        <f t="shared" ref="X4423:X4486" si="483">_xlfn.IFS(B4423&lt;25,"18-24",B4423&lt;35,"25-34",B4423&lt;45,"35-44",B4423&lt;55,"45-54",TRUE(),"55+")</f>
        <v>45-54</v>
      </c>
      <c r="Y4423" s="3" t="str">
        <f t="shared" ref="Y4423:Y4486" si="484">_xlfn.IFS(E4423&lt;50000,"Low Income",E4423&lt;100000,"Middle Income",TRUE(),"High Income")</f>
        <v>Low Income</v>
      </c>
      <c r="Z4423" s="3" t="str">
        <f t="shared" ref="Z4423:Z4486" si="485">_xlfn.IFS(O4423&lt;580,"Poor",O4423&lt;670,"Fair",O4423&lt;740,"Good",O4423&lt;800,"Very Good",TRUE(),"Excellent")</f>
        <v>Poor</v>
      </c>
      <c r="AA4423" s="27">
        <f t="shared" ref="AA4423:AA4486" si="486">IF(E4423=0,0,Q4423/E4423)</f>
        <v>0.3812755185038143</v>
      </c>
      <c r="AB4423" s="3" t="str">
        <f t="shared" ref="AB4423:AB4486" si="487">_xlfn.IFS(G4423&lt;1000,"Low",G4423&lt;5000,"Medium",TRUE(),"High")</f>
        <v>Medium</v>
      </c>
      <c r="AC4423" s="3" t="str">
        <f t="shared" ref="AC4423:AC4486" si="488">_xlfn.IFS(L4423&lt;10,"Low",L4423&lt;30,"Medium",TRUE(),"High")</f>
        <v>High</v>
      </c>
      <c r="AD4423" s="3" t="str">
        <f t="shared" ref="AD4423:AD4486" si="489">IF(AND(E4423&gt;=100000,O4423&gt;=750),"Yes","No")</f>
        <v>No</v>
      </c>
    </row>
    <row r="4424" spans="1:30" ht="15" customHeight="1" x14ac:dyDescent="0.3">
      <c r="A4424" s="3" t="s">
        <v>4445</v>
      </c>
      <c r="B4424" s="3">
        <v>53</v>
      </c>
      <c r="C4424" s="3" t="s">
        <v>23</v>
      </c>
      <c r="D4424" s="3" t="s">
        <v>24</v>
      </c>
      <c r="E4424" s="3">
        <v>64697.981316180798</v>
      </c>
      <c r="F4424" s="3">
        <v>26</v>
      </c>
      <c r="G4424" s="3">
        <v>1607.0270122460799</v>
      </c>
      <c r="H4424" s="3">
        <v>3</v>
      </c>
      <c r="I4424" s="3">
        <v>1322.63454581524</v>
      </c>
      <c r="J4424" s="3">
        <v>9</v>
      </c>
      <c r="K4424" s="3">
        <v>434.607137699595</v>
      </c>
      <c r="L4424" s="3">
        <v>35</v>
      </c>
      <c r="M4424" s="3">
        <v>14</v>
      </c>
      <c r="N4424" s="3">
        <v>9</v>
      </c>
      <c r="O4424" s="3">
        <v>852</v>
      </c>
      <c r="P4424" s="3">
        <v>0</v>
      </c>
      <c r="Q4424" s="3">
        <v>14392.913292003201</v>
      </c>
      <c r="R4424" s="3">
        <v>5</v>
      </c>
      <c r="S4424" s="3">
        <v>0</v>
      </c>
      <c r="T4424" s="3">
        <v>0</v>
      </c>
      <c r="U4424" s="3">
        <v>1747.65816157674</v>
      </c>
      <c r="V4424" s="3">
        <v>1</v>
      </c>
      <c r="W4424" s="3" t="str">
        <f>IF(Bank_data3[[#This Row],[credit_risk]]=1,"High Risk","Low Risk")</f>
        <v>High Risk</v>
      </c>
      <c r="X4424" s="3" t="str">
        <f t="shared" si="483"/>
        <v>45-54</v>
      </c>
      <c r="Y4424" s="3" t="str">
        <f t="shared" si="484"/>
        <v>Middle Income</v>
      </c>
      <c r="Z4424" s="3" t="str">
        <f t="shared" si="485"/>
        <v>Excellent</v>
      </c>
      <c r="AA4424" s="27">
        <f t="shared" si="486"/>
        <v>0.22246309698079514</v>
      </c>
      <c r="AB4424" s="3" t="str">
        <f t="shared" si="487"/>
        <v>Medium</v>
      </c>
      <c r="AC4424" s="3" t="str">
        <f t="shared" si="488"/>
        <v>High</v>
      </c>
      <c r="AD4424" s="3" t="str">
        <f t="shared" si="489"/>
        <v>No</v>
      </c>
    </row>
    <row r="4425" spans="1:30" ht="15" customHeight="1" x14ac:dyDescent="0.3">
      <c r="A4425" s="3" t="s">
        <v>4446</v>
      </c>
      <c r="B4425" s="3">
        <v>20</v>
      </c>
      <c r="C4425" s="3" t="s">
        <v>31</v>
      </c>
      <c r="D4425" s="3" t="s">
        <v>33</v>
      </c>
      <c r="E4425" s="3">
        <v>61507.274058777897</v>
      </c>
      <c r="F4425" s="3">
        <v>46</v>
      </c>
      <c r="G4425" s="3">
        <v>1519.3531964292099</v>
      </c>
      <c r="H4425" s="3">
        <v>3</v>
      </c>
      <c r="I4425" s="3">
        <v>629.79618632340896</v>
      </c>
      <c r="J4425" s="3">
        <v>35</v>
      </c>
      <c r="K4425" s="3">
        <v>667.97983774415297</v>
      </c>
      <c r="L4425" s="3">
        <v>45</v>
      </c>
      <c r="M4425" s="3">
        <v>14</v>
      </c>
      <c r="N4425" s="3">
        <v>7</v>
      </c>
      <c r="O4425" s="3">
        <v>637</v>
      </c>
      <c r="P4425" s="3">
        <v>2</v>
      </c>
      <c r="Q4425" s="3">
        <v>14743.091268230801</v>
      </c>
      <c r="R4425" s="3">
        <v>4</v>
      </c>
      <c r="S4425" s="3">
        <v>0</v>
      </c>
      <c r="T4425" s="3">
        <v>0</v>
      </c>
      <c r="U4425" s="3">
        <v>6154.6443992857103</v>
      </c>
      <c r="V4425" s="3">
        <v>1</v>
      </c>
      <c r="W4425" s="3" t="str">
        <f>IF(Bank_data3[[#This Row],[credit_risk]]=1,"High Risk","Low Risk")</f>
        <v>High Risk</v>
      </c>
      <c r="X4425" s="3" t="str">
        <f t="shared" si="483"/>
        <v>18-24</v>
      </c>
      <c r="Y4425" s="3" t="str">
        <f t="shared" si="484"/>
        <v>Middle Income</v>
      </c>
      <c r="Z4425" s="3" t="str">
        <f t="shared" si="485"/>
        <v>Fair</v>
      </c>
      <c r="AA4425" s="27">
        <f t="shared" si="486"/>
        <v>0.23969671057348327</v>
      </c>
      <c r="AB4425" s="3" t="str">
        <f t="shared" si="487"/>
        <v>Medium</v>
      </c>
      <c r="AC4425" s="3" t="str">
        <f t="shared" si="488"/>
        <v>High</v>
      </c>
      <c r="AD4425" s="3" t="str">
        <f t="shared" si="489"/>
        <v>No</v>
      </c>
    </row>
    <row r="4426" spans="1:30" ht="15" customHeight="1" x14ac:dyDescent="0.3">
      <c r="A4426" s="3" t="s">
        <v>4447</v>
      </c>
      <c r="B4426" s="3">
        <v>51</v>
      </c>
      <c r="C4426" s="3" t="s">
        <v>28</v>
      </c>
      <c r="D4426" s="3" t="s">
        <v>24</v>
      </c>
      <c r="E4426" s="3">
        <v>38248.321353735097</v>
      </c>
      <c r="F4426" s="3">
        <v>131</v>
      </c>
      <c r="G4426" s="3">
        <v>1788.4593218571899</v>
      </c>
      <c r="H4426" s="3">
        <v>7</v>
      </c>
      <c r="I4426" s="3">
        <v>1042.42796093262</v>
      </c>
      <c r="J4426" s="3">
        <v>18</v>
      </c>
      <c r="K4426" s="3">
        <v>803.93140698617697</v>
      </c>
      <c r="L4426" s="3">
        <v>44</v>
      </c>
      <c r="M4426" s="3">
        <v>15</v>
      </c>
      <c r="N4426" s="3">
        <v>1</v>
      </c>
      <c r="O4426" s="3">
        <v>371</v>
      </c>
      <c r="P4426" s="3">
        <v>5</v>
      </c>
      <c r="Q4426" s="3">
        <v>2568.7555566465298</v>
      </c>
      <c r="R4426" s="3">
        <v>6</v>
      </c>
      <c r="S4426" s="3">
        <v>0</v>
      </c>
      <c r="T4426" s="3">
        <v>0</v>
      </c>
      <c r="U4426" s="3">
        <v>3623.07775586554</v>
      </c>
      <c r="V4426" s="3">
        <v>1</v>
      </c>
      <c r="W4426" s="3" t="str">
        <f>IF(Bank_data3[[#This Row],[credit_risk]]=1,"High Risk","Low Risk")</f>
        <v>High Risk</v>
      </c>
      <c r="X4426" s="3" t="str">
        <f t="shared" si="483"/>
        <v>45-54</v>
      </c>
      <c r="Y4426" s="3" t="str">
        <f t="shared" si="484"/>
        <v>Low Income</v>
      </c>
      <c r="Z4426" s="3" t="str">
        <f t="shared" si="485"/>
        <v>Poor</v>
      </c>
      <c r="AA4426" s="27">
        <f t="shared" si="486"/>
        <v>6.715995541058381E-2</v>
      </c>
      <c r="AB4426" s="3" t="str">
        <f t="shared" si="487"/>
        <v>Medium</v>
      </c>
      <c r="AC4426" s="3" t="str">
        <f t="shared" si="488"/>
        <v>High</v>
      </c>
      <c r="AD4426" s="3" t="str">
        <f t="shared" si="489"/>
        <v>No</v>
      </c>
    </row>
    <row r="4427" spans="1:30" ht="15" customHeight="1" x14ac:dyDescent="0.3">
      <c r="A4427" s="3" t="s">
        <v>4448</v>
      </c>
      <c r="B4427" s="3">
        <v>44</v>
      </c>
      <c r="C4427" s="3" t="s">
        <v>31</v>
      </c>
      <c r="D4427" s="3" t="s">
        <v>24</v>
      </c>
      <c r="E4427" s="3">
        <v>70342.919345464994</v>
      </c>
      <c r="F4427" s="3">
        <v>117</v>
      </c>
      <c r="G4427" s="3">
        <v>1292.9046757139999</v>
      </c>
      <c r="H4427" s="3">
        <v>3</v>
      </c>
      <c r="I4427" s="3">
        <v>512.01325706646401</v>
      </c>
      <c r="J4427" s="3">
        <v>30</v>
      </c>
      <c r="K4427" s="3">
        <v>1009.72961272167</v>
      </c>
      <c r="L4427" s="3">
        <v>8</v>
      </c>
      <c r="M4427" s="3">
        <v>13</v>
      </c>
      <c r="N4427" s="3">
        <v>1</v>
      </c>
      <c r="O4427" s="3">
        <v>817</v>
      </c>
      <c r="P4427" s="3">
        <v>3</v>
      </c>
      <c r="Q4427" s="3">
        <v>4975.7948750298701</v>
      </c>
      <c r="R4427" s="3">
        <v>2</v>
      </c>
      <c r="S4427" s="3">
        <v>0</v>
      </c>
      <c r="T4427" s="3">
        <v>0</v>
      </c>
      <c r="U4427" s="3">
        <v>500</v>
      </c>
      <c r="V4427" s="3">
        <v>0</v>
      </c>
      <c r="W4427" s="3" t="str">
        <f>IF(Bank_data3[[#This Row],[credit_risk]]=1,"High Risk","Low Risk")</f>
        <v>Low Risk</v>
      </c>
      <c r="X4427" s="3" t="str">
        <f t="shared" si="483"/>
        <v>35-44</v>
      </c>
      <c r="Y4427" s="3" t="str">
        <f t="shared" si="484"/>
        <v>Middle Income</v>
      </c>
      <c r="Z4427" s="3" t="str">
        <f t="shared" si="485"/>
        <v>Excellent</v>
      </c>
      <c r="AA4427" s="27">
        <f t="shared" si="486"/>
        <v>7.0736257768787919E-2</v>
      </c>
      <c r="AB4427" s="3" t="str">
        <f t="shared" si="487"/>
        <v>Medium</v>
      </c>
      <c r="AC4427" s="3" t="str">
        <f t="shared" si="488"/>
        <v>Low</v>
      </c>
      <c r="AD4427" s="3" t="str">
        <f t="shared" si="489"/>
        <v>No</v>
      </c>
    </row>
    <row r="4428" spans="1:30" ht="15" customHeight="1" x14ac:dyDescent="0.3">
      <c r="A4428" s="3" t="s">
        <v>4449</v>
      </c>
      <c r="B4428" s="3">
        <v>48</v>
      </c>
      <c r="C4428" s="3" t="s">
        <v>31</v>
      </c>
      <c r="D4428" s="3" t="s">
        <v>33</v>
      </c>
      <c r="E4428" s="3">
        <v>70893.091117714896</v>
      </c>
      <c r="F4428" s="3">
        <v>184</v>
      </c>
      <c r="G4428" s="3">
        <v>388.72583667951</v>
      </c>
      <c r="H4428" s="3">
        <v>6</v>
      </c>
      <c r="I4428" s="3">
        <v>915.44714659292595</v>
      </c>
      <c r="J4428" s="3">
        <v>35</v>
      </c>
      <c r="K4428" s="3">
        <v>541.75930827083596</v>
      </c>
      <c r="L4428" s="3">
        <v>35</v>
      </c>
      <c r="M4428" s="3">
        <v>7</v>
      </c>
      <c r="N4428" s="3">
        <v>2</v>
      </c>
      <c r="O4428" s="3">
        <v>744</v>
      </c>
      <c r="P4428" s="3">
        <v>0</v>
      </c>
      <c r="Q4428" s="3">
        <v>10032.6839690056</v>
      </c>
      <c r="R4428" s="3">
        <v>1</v>
      </c>
      <c r="S4428" s="3">
        <v>0</v>
      </c>
      <c r="T4428" s="3">
        <v>0</v>
      </c>
      <c r="U4428" s="3">
        <v>12634.3098333784</v>
      </c>
      <c r="V4428" s="3">
        <v>0</v>
      </c>
      <c r="W4428" s="3" t="str">
        <f>IF(Bank_data3[[#This Row],[credit_risk]]=1,"High Risk","Low Risk")</f>
        <v>Low Risk</v>
      </c>
      <c r="X4428" s="3" t="str">
        <f t="shared" si="483"/>
        <v>45-54</v>
      </c>
      <c r="Y4428" s="3" t="str">
        <f t="shared" si="484"/>
        <v>Middle Income</v>
      </c>
      <c r="Z4428" s="3" t="str">
        <f t="shared" si="485"/>
        <v>Very Good</v>
      </c>
      <c r="AA4428" s="27">
        <f t="shared" si="486"/>
        <v>0.14151850075696043</v>
      </c>
      <c r="AB4428" s="3" t="str">
        <f t="shared" si="487"/>
        <v>Low</v>
      </c>
      <c r="AC4428" s="3" t="str">
        <f t="shared" si="488"/>
        <v>High</v>
      </c>
      <c r="AD4428" s="3" t="str">
        <f t="shared" si="489"/>
        <v>No</v>
      </c>
    </row>
    <row r="4429" spans="1:30" ht="15" customHeight="1" x14ac:dyDescent="0.3">
      <c r="A4429" s="3" t="s">
        <v>4450</v>
      </c>
      <c r="B4429" s="3">
        <v>26</v>
      </c>
      <c r="C4429" s="3" t="s">
        <v>31</v>
      </c>
      <c r="D4429" s="3" t="s">
        <v>33</v>
      </c>
      <c r="E4429" s="3">
        <v>87218.025901225294</v>
      </c>
      <c r="F4429" s="3">
        <v>182</v>
      </c>
      <c r="G4429" s="3">
        <v>1471.4320259804899</v>
      </c>
      <c r="H4429" s="3">
        <v>3</v>
      </c>
      <c r="I4429" s="3">
        <v>1139.7114618164301</v>
      </c>
      <c r="J4429" s="3">
        <v>28</v>
      </c>
      <c r="K4429" s="3">
        <v>583.07750131770501</v>
      </c>
      <c r="L4429" s="3">
        <v>4</v>
      </c>
      <c r="M4429" s="3">
        <v>1</v>
      </c>
      <c r="N4429" s="3">
        <v>7</v>
      </c>
      <c r="O4429" s="3">
        <v>777</v>
      </c>
      <c r="P4429" s="3">
        <v>0</v>
      </c>
      <c r="Q4429" s="3">
        <v>8460.9242851173494</v>
      </c>
      <c r="R4429" s="3">
        <v>4</v>
      </c>
      <c r="S4429" s="3">
        <v>0</v>
      </c>
      <c r="T4429" s="3">
        <v>0</v>
      </c>
      <c r="U4429" s="3">
        <v>20949.875907662899</v>
      </c>
      <c r="V4429" s="3">
        <v>1</v>
      </c>
      <c r="W4429" s="3" t="str">
        <f>IF(Bank_data3[[#This Row],[credit_risk]]=1,"High Risk","Low Risk")</f>
        <v>High Risk</v>
      </c>
      <c r="X4429" s="3" t="str">
        <f t="shared" si="483"/>
        <v>25-34</v>
      </c>
      <c r="Y4429" s="3" t="str">
        <f t="shared" si="484"/>
        <v>Middle Income</v>
      </c>
      <c r="Z4429" s="3" t="str">
        <f t="shared" si="485"/>
        <v>Very Good</v>
      </c>
      <c r="AA4429" s="27">
        <f t="shared" si="486"/>
        <v>9.7008894637209228E-2</v>
      </c>
      <c r="AB4429" s="3" t="str">
        <f t="shared" si="487"/>
        <v>Medium</v>
      </c>
      <c r="AC4429" s="3" t="str">
        <f t="shared" si="488"/>
        <v>Low</v>
      </c>
      <c r="AD4429" s="3" t="str">
        <f t="shared" si="489"/>
        <v>No</v>
      </c>
    </row>
    <row r="4430" spans="1:30" ht="15" customHeight="1" x14ac:dyDescent="0.3">
      <c r="A4430" s="3" t="s">
        <v>4451</v>
      </c>
      <c r="B4430" s="3">
        <v>68</v>
      </c>
      <c r="C4430" s="3" t="s">
        <v>31</v>
      </c>
      <c r="D4430" s="3" t="s">
        <v>26</v>
      </c>
      <c r="E4430" s="3">
        <v>80811.674923707993</v>
      </c>
      <c r="F4430" s="3">
        <v>38</v>
      </c>
      <c r="G4430" s="3">
        <v>1605.9260309142301</v>
      </c>
      <c r="H4430" s="3">
        <v>10</v>
      </c>
      <c r="I4430" s="3">
        <v>348.19878770827103</v>
      </c>
      <c r="J4430" s="3">
        <v>44</v>
      </c>
      <c r="K4430" s="3">
        <v>622.84599782468194</v>
      </c>
      <c r="L4430" s="3">
        <v>78</v>
      </c>
      <c r="M4430" s="3">
        <v>14</v>
      </c>
      <c r="N4430" s="3">
        <v>7</v>
      </c>
      <c r="O4430" s="3">
        <v>755</v>
      </c>
      <c r="P4430" s="3">
        <v>4</v>
      </c>
      <c r="Q4430" s="3">
        <v>15493.039135893599</v>
      </c>
      <c r="R4430" s="3">
        <v>7</v>
      </c>
      <c r="S4430" s="3">
        <v>0</v>
      </c>
      <c r="T4430" s="3">
        <v>0</v>
      </c>
      <c r="U4430" s="3">
        <v>4965.5911195558801</v>
      </c>
      <c r="V4430" s="3">
        <v>1</v>
      </c>
      <c r="W4430" s="3" t="str">
        <f>IF(Bank_data3[[#This Row],[credit_risk]]=1,"High Risk","Low Risk")</f>
        <v>High Risk</v>
      </c>
      <c r="X4430" s="3" t="str">
        <f t="shared" si="483"/>
        <v>55+</v>
      </c>
      <c r="Y4430" s="3" t="str">
        <f t="shared" si="484"/>
        <v>Middle Income</v>
      </c>
      <c r="Z4430" s="3" t="str">
        <f t="shared" si="485"/>
        <v>Very Good</v>
      </c>
      <c r="AA4430" s="27">
        <f t="shared" si="486"/>
        <v>0.1917178322379797</v>
      </c>
      <c r="AB4430" s="3" t="str">
        <f t="shared" si="487"/>
        <v>Medium</v>
      </c>
      <c r="AC4430" s="3" t="str">
        <f t="shared" si="488"/>
        <v>High</v>
      </c>
      <c r="AD4430" s="3" t="str">
        <f t="shared" si="489"/>
        <v>No</v>
      </c>
    </row>
    <row r="4431" spans="1:30" ht="15" customHeight="1" x14ac:dyDescent="0.3">
      <c r="A4431" s="3" t="s">
        <v>4452</v>
      </c>
      <c r="B4431" s="3">
        <v>22</v>
      </c>
      <c r="C4431" s="3" t="s">
        <v>31</v>
      </c>
      <c r="D4431" s="3" t="s">
        <v>24</v>
      </c>
      <c r="E4431" s="3">
        <v>33752.961994564102</v>
      </c>
      <c r="F4431" s="3">
        <v>209</v>
      </c>
      <c r="G4431" s="3">
        <v>2807.8931483480701</v>
      </c>
      <c r="H4431" s="3">
        <v>0</v>
      </c>
      <c r="I4431" s="3">
        <v>616.19934729362399</v>
      </c>
      <c r="J4431" s="3">
        <v>22</v>
      </c>
      <c r="K4431" s="3">
        <v>390.67849755496502</v>
      </c>
      <c r="L4431" s="3">
        <v>72</v>
      </c>
      <c r="M4431" s="3">
        <v>7</v>
      </c>
      <c r="N4431" s="3">
        <v>4</v>
      </c>
      <c r="O4431" s="3">
        <v>418</v>
      </c>
      <c r="P4431" s="3">
        <v>2</v>
      </c>
      <c r="Q4431" s="3">
        <v>19560.527506316699</v>
      </c>
      <c r="R4431" s="3">
        <v>1</v>
      </c>
      <c r="S4431" s="3">
        <v>0</v>
      </c>
      <c r="T4431" s="3">
        <v>0</v>
      </c>
      <c r="U4431" s="3">
        <v>8891.9282280389798</v>
      </c>
      <c r="V4431" s="3">
        <v>1</v>
      </c>
      <c r="W4431" s="3" t="str">
        <f>IF(Bank_data3[[#This Row],[credit_risk]]=1,"High Risk","Low Risk")</f>
        <v>High Risk</v>
      </c>
      <c r="X4431" s="3" t="str">
        <f t="shared" si="483"/>
        <v>18-24</v>
      </c>
      <c r="Y4431" s="3" t="str">
        <f t="shared" si="484"/>
        <v>Low Income</v>
      </c>
      <c r="Z4431" s="3" t="str">
        <f t="shared" si="485"/>
        <v>Poor</v>
      </c>
      <c r="AA4431" s="27">
        <f t="shared" si="486"/>
        <v>0.57952032504486306</v>
      </c>
      <c r="AB4431" s="3" t="str">
        <f t="shared" si="487"/>
        <v>Medium</v>
      </c>
      <c r="AC4431" s="3" t="str">
        <f t="shared" si="488"/>
        <v>High</v>
      </c>
      <c r="AD4431" s="3" t="str">
        <f t="shared" si="489"/>
        <v>No</v>
      </c>
    </row>
    <row r="4432" spans="1:30" ht="15" customHeight="1" x14ac:dyDescent="0.3">
      <c r="A4432" s="3" t="s">
        <v>4453</v>
      </c>
      <c r="B4432" s="3">
        <v>39</v>
      </c>
      <c r="C4432" s="3" t="s">
        <v>28</v>
      </c>
      <c r="D4432" s="3" t="s">
        <v>26</v>
      </c>
      <c r="E4432" s="3">
        <v>66649.685375584406</v>
      </c>
      <c r="F4432" s="3">
        <v>235</v>
      </c>
      <c r="G4432" s="3">
        <v>10</v>
      </c>
      <c r="H4432" s="3">
        <v>9</v>
      </c>
      <c r="I4432" s="3">
        <v>1134.1740838432499</v>
      </c>
      <c r="J4432" s="3">
        <v>31</v>
      </c>
      <c r="K4432" s="3">
        <v>686.28879667415197</v>
      </c>
      <c r="L4432" s="3">
        <v>49</v>
      </c>
      <c r="M4432" s="3">
        <v>10</v>
      </c>
      <c r="N4432" s="3">
        <v>1</v>
      </c>
      <c r="O4432" s="3">
        <v>747</v>
      </c>
      <c r="P4432" s="3">
        <v>4</v>
      </c>
      <c r="Q4432" s="3">
        <v>63.304896177525698</v>
      </c>
      <c r="R4432" s="3">
        <v>5</v>
      </c>
      <c r="S4432" s="3">
        <v>0</v>
      </c>
      <c r="T4432" s="3">
        <v>0</v>
      </c>
      <c r="U4432" s="3">
        <v>3873.0434581989198</v>
      </c>
      <c r="V4432" s="3">
        <v>1</v>
      </c>
      <c r="W4432" s="3" t="str">
        <f>IF(Bank_data3[[#This Row],[credit_risk]]=1,"High Risk","Low Risk")</f>
        <v>High Risk</v>
      </c>
      <c r="X4432" s="3" t="str">
        <f t="shared" si="483"/>
        <v>35-44</v>
      </c>
      <c r="Y4432" s="3" t="str">
        <f t="shared" si="484"/>
        <v>Middle Income</v>
      </c>
      <c r="Z4432" s="3" t="str">
        <f t="shared" si="485"/>
        <v>Very Good</v>
      </c>
      <c r="AA4432" s="27">
        <f t="shared" si="486"/>
        <v>9.498153790342723E-4</v>
      </c>
      <c r="AB4432" s="3" t="str">
        <f t="shared" si="487"/>
        <v>Low</v>
      </c>
      <c r="AC4432" s="3" t="str">
        <f t="shared" si="488"/>
        <v>High</v>
      </c>
      <c r="AD4432" s="3" t="str">
        <f t="shared" si="489"/>
        <v>No</v>
      </c>
    </row>
    <row r="4433" spans="1:30" ht="15" customHeight="1" x14ac:dyDescent="0.3">
      <c r="A4433" s="3" t="s">
        <v>4454</v>
      </c>
      <c r="B4433" s="3">
        <v>39</v>
      </c>
      <c r="C4433" s="3" t="s">
        <v>23</v>
      </c>
      <c r="D4433" s="3" t="s">
        <v>33</v>
      </c>
      <c r="E4433" s="3">
        <v>65833.327338607705</v>
      </c>
      <c r="F4433" s="3">
        <v>40</v>
      </c>
      <c r="G4433" s="3">
        <v>2793.88272067448</v>
      </c>
      <c r="H4433" s="3">
        <v>8</v>
      </c>
      <c r="I4433" s="3">
        <v>1015.6564306801801</v>
      </c>
      <c r="J4433" s="3">
        <v>48</v>
      </c>
      <c r="K4433" s="3">
        <v>364.63206070340402</v>
      </c>
      <c r="L4433" s="3">
        <v>27</v>
      </c>
      <c r="M4433" s="3">
        <v>15</v>
      </c>
      <c r="N4433" s="3">
        <v>3</v>
      </c>
      <c r="O4433" s="3">
        <v>666</v>
      </c>
      <c r="P4433" s="3">
        <v>2</v>
      </c>
      <c r="Q4433" s="3">
        <v>5435.0773026604502</v>
      </c>
      <c r="R4433" s="3">
        <v>1</v>
      </c>
      <c r="S4433" s="3">
        <v>0</v>
      </c>
      <c r="T4433" s="3">
        <v>0</v>
      </c>
      <c r="U4433" s="3">
        <v>8999.0801645533302</v>
      </c>
      <c r="V4433" s="3">
        <v>0</v>
      </c>
      <c r="W4433" s="3" t="str">
        <f>IF(Bank_data3[[#This Row],[credit_risk]]=1,"High Risk","Low Risk")</f>
        <v>Low Risk</v>
      </c>
      <c r="X4433" s="3" t="str">
        <f t="shared" si="483"/>
        <v>35-44</v>
      </c>
      <c r="Y4433" s="3" t="str">
        <f t="shared" si="484"/>
        <v>Middle Income</v>
      </c>
      <c r="Z4433" s="3" t="str">
        <f t="shared" si="485"/>
        <v>Fair</v>
      </c>
      <c r="AA4433" s="27">
        <f t="shared" si="486"/>
        <v>8.2558143760615751E-2</v>
      </c>
      <c r="AB4433" s="3" t="str">
        <f t="shared" si="487"/>
        <v>Medium</v>
      </c>
      <c r="AC4433" s="3" t="str">
        <f t="shared" si="488"/>
        <v>Medium</v>
      </c>
      <c r="AD4433" s="3" t="str">
        <f t="shared" si="489"/>
        <v>No</v>
      </c>
    </row>
    <row r="4434" spans="1:30" ht="15" customHeight="1" x14ac:dyDescent="0.3">
      <c r="A4434" s="3" t="s">
        <v>4455</v>
      </c>
      <c r="B4434" s="3">
        <v>49</v>
      </c>
      <c r="C4434" s="3" t="s">
        <v>28</v>
      </c>
      <c r="D4434" s="3" t="s">
        <v>33</v>
      </c>
      <c r="E4434" s="3">
        <v>43727.302410388402</v>
      </c>
      <c r="F4434" s="3">
        <v>174</v>
      </c>
      <c r="G4434" s="3">
        <v>2338.6128311285202</v>
      </c>
      <c r="H4434" s="3">
        <v>3</v>
      </c>
      <c r="I4434" s="3">
        <v>1162.5811491101999</v>
      </c>
      <c r="J4434" s="3">
        <v>10</v>
      </c>
      <c r="K4434" s="3">
        <v>790.56107458489305</v>
      </c>
      <c r="L4434" s="3">
        <v>26</v>
      </c>
      <c r="M4434" s="3">
        <v>7</v>
      </c>
      <c r="N4434" s="3">
        <v>3</v>
      </c>
      <c r="O4434" s="3">
        <v>667</v>
      </c>
      <c r="P4434" s="3">
        <v>4</v>
      </c>
      <c r="Q4434" s="3">
        <v>9137.1497855419093</v>
      </c>
      <c r="R4434" s="3">
        <v>0</v>
      </c>
      <c r="S4434" s="3">
        <v>0</v>
      </c>
      <c r="T4434" s="3">
        <v>0</v>
      </c>
      <c r="U4434" s="3">
        <v>13506.047106604099</v>
      </c>
      <c r="V4434" s="3">
        <v>0</v>
      </c>
      <c r="W4434" s="3" t="str">
        <f>IF(Bank_data3[[#This Row],[credit_risk]]=1,"High Risk","Low Risk")</f>
        <v>Low Risk</v>
      </c>
      <c r="X4434" s="3" t="str">
        <f t="shared" si="483"/>
        <v>45-54</v>
      </c>
      <c r="Y4434" s="3" t="str">
        <f t="shared" si="484"/>
        <v>Low Income</v>
      </c>
      <c r="Z4434" s="3" t="str">
        <f t="shared" si="485"/>
        <v>Fair</v>
      </c>
      <c r="AA4434" s="27">
        <f t="shared" si="486"/>
        <v>0.20895754555787951</v>
      </c>
      <c r="AB4434" s="3" t="str">
        <f t="shared" si="487"/>
        <v>Medium</v>
      </c>
      <c r="AC4434" s="3" t="str">
        <f t="shared" si="488"/>
        <v>Medium</v>
      </c>
      <c r="AD4434" s="3" t="str">
        <f t="shared" si="489"/>
        <v>No</v>
      </c>
    </row>
    <row r="4435" spans="1:30" ht="15" customHeight="1" x14ac:dyDescent="0.3">
      <c r="A4435" s="3" t="s">
        <v>4456</v>
      </c>
      <c r="B4435" s="3">
        <v>54</v>
      </c>
      <c r="C4435" s="3" t="s">
        <v>28</v>
      </c>
      <c r="D4435" s="3" t="s">
        <v>24</v>
      </c>
      <c r="E4435" s="3">
        <v>58188.645105188603</v>
      </c>
      <c r="F4435" s="3">
        <v>84</v>
      </c>
      <c r="G4435" s="3">
        <v>2048.49299377028</v>
      </c>
      <c r="H4435" s="3">
        <v>2</v>
      </c>
      <c r="I4435" s="3">
        <v>1096.95387625892</v>
      </c>
      <c r="J4435" s="3">
        <v>1</v>
      </c>
      <c r="K4435" s="3">
        <v>268.41604275839597</v>
      </c>
      <c r="L4435" s="3">
        <v>46</v>
      </c>
      <c r="M4435" s="3">
        <v>4</v>
      </c>
      <c r="N4435" s="3">
        <v>6</v>
      </c>
      <c r="O4435" s="3">
        <v>776</v>
      </c>
      <c r="P4435" s="3">
        <v>2</v>
      </c>
      <c r="Q4435" s="3">
        <v>5574.5723248854401</v>
      </c>
      <c r="R4435" s="3">
        <v>4</v>
      </c>
      <c r="S4435" s="3">
        <v>0</v>
      </c>
      <c r="T4435" s="3">
        <v>0</v>
      </c>
      <c r="U4435" s="3">
        <v>10262.092151594799</v>
      </c>
      <c r="V4435" s="3">
        <v>1</v>
      </c>
      <c r="W4435" s="3" t="str">
        <f>IF(Bank_data3[[#This Row],[credit_risk]]=1,"High Risk","Low Risk")</f>
        <v>High Risk</v>
      </c>
      <c r="X4435" s="3" t="str">
        <f t="shared" si="483"/>
        <v>45-54</v>
      </c>
      <c r="Y4435" s="3" t="str">
        <f t="shared" si="484"/>
        <v>Middle Income</v>
      </c>
      <c r="Z4435" s="3" t="str">
        <f t="shared" si="485"/>
        <v>Very Good</v>
      </c>
      <c r="AA4435" s="27">
        <f t="shared" si="486"/>
        <v>9.5801720676056148E-2</v>
      </c>
      <c r="AB4435" s="3" t="str">
        <f t="shared" si="487"/>
        <v>Medium</v>
      </c>
      <c r="AC4435" s="3" t="str">
        <f t="shared" si="488"/>
        <v>High</v>
      </c>
      <c r="AD4435" s="3" t="str">
        <f t="shared" si="489"/>
        <v>No</v>
      </c>
    </row>
    <row r="4436" spans="1:30" ht="15" customHeight="1" x14ac:dyDescent="0.3">
      <c r="A4436" s="3" t="s">
        <v>4457</v>
      </c>
      <c r="B4436" s="3">
        <v>54</v>
      </c>
      <c r="C4436" s="3" t="s">
        <v>28</v>
      </c>
      <c r="D4436" s="3" t="s">
        <v>26</v>
      </c>
      <c r="E4436" s="3">
        <v>16202.7742959713</v>
      </c>
      <c r="F4436" s="3">
        <v>217</v>
      </c>
      <c r="G4436" s="3">
        <v>1623.39965054867</v>
      </c>
      <c r="H4436" s="3">
        <v>2</v>
      </c>
      <c r="I4436" s="3">
        <v>680.61376522915305</v>
      </c>
      <c r="J4436" s="3">
        <v>31</v>
      </c>
      <c r="K4436" s="3">
        <v>733.88249623950901</v>
      </c>
      <c r="L4436" s="3">
        <v>32</v>
      </c>
      <c r="M4436" s="3">
        <v>19</v>
      </c>
      <c r="N4436" s="3">
        <v>3</v>
      </c>
      <c r="O4436" s="3">
        <v>880</v>
      </c>
      <c r="P4436" s="3">
        <v>1</v>
      </c>
      <c r="Q4436" s="3">
        <v>10303.926988334</v>
      </c>
      <c r="R4436" s="3">
        <v>5</v>
      </c>
      <c r="S4436" s="3">
        <v>1</v>
      </c>
      <c r="T4436" s="3">
        <v>0</v>
      </c>
      <c r="U4436" s="3">
        <v>12533.3338203072</v>
      </c>
      <c r="V4436" s="3">
        <v>1</v>
      </c>
      <c r="W4436" s="3" t="str">
        <f>IF(Bank_data3[[#This Row],[credit_risk]]=1,"High Risk","Low Risk")</f>
        <v>High Risk</v>
      </c>
      <c r="X4436" s="3" t="str">
        <f t="shared" si="483"/>
        <v>45-54</v>
      </c>
      <c r="Y4436" s="3" t="str">
        <f t="shared" si="484"/>
        <v>Low Income</v>
      </c>
      <c r="Z4436" s="3" t="str">
        <f t="shared" si="485"/>
        <v>Excellent</v>
      </c>
      <c r="AA4436" s="27">
        <f t="shared" si="486"/>
        <v>0.63593596998360924</v>
      </c>
      <c r="AB4436" s="3" t="str">
        <f t="shared" si="487"/>
        <v>Medium</v>
      </c>
      <c r="AC4436" s="3" t="str">
        <f t="shared" si="488"/>
        <v>High</v>
      </c>
      <c r="AD4436" s="3" t="str">
        <f t="shared" si="489"/>
        <v>No</v>
      </c>
    </row>
    <row r="4437" spans="1:30" ht="15" customHeight="1" x14ac:dyDescent="0.3">
      <c r="A4437" s="3" t="s">
        <v>4458</v>
      </c>
      <c r="B4437" s="3">
        <v>68</v>
      </c>
      <c r="C4437" s="3" t="s">
        <v>28</v>
      </c>
      <c r="D4437" s="3" t="s">
        <v>26</v>
      </c>
      <c r="E4437" s="3">
        <v>15703.057977926601</v>
      </c>
      <c r="F4437" s="3">
        <v>177</v>
      </c>
      <c r="G4437" s="3">
        <v>683.75931687758896</v>
      </c>
      <c r="H4437" s="3">
        <v>8</v>
      </c>
      <c r="I4437" s="3">
        <v>1569.7165519381399</v>
      </c>
      <c r="J4437" s="3">
        <v>4</v>
      </c>
      <c r="K4437" s="3">
        <v>737.96316453025395</v>
      </c>
      <c r="L4437" s="3">
        <v>37</v>
      </c>
      <c r="M4437" s="3">
        <v>3</v>
      </c>
      <c r="N4437" s="3">
        <v>9</v>
      </c>
      <c r="O4437" s="3">
        <v>376</v>
      </c>
      <c r="P4437" s="3">
        <v>0</v>
      </c>
      <c r="Q4437" s="3">
        <v>7150.5695271472996</v>
      </c>
      <c r="R4437" s="3">
        <v>6</v>
      </c>
      <c r="S4437" s="3">
        <v>0</v>
      </c>
      <c r="T4437" s="3">
        <v>0</v>
      </c>
      <c r="U4437" s="3">
        <v>14670.158530186</v>
      </c>
      <c r="V4437" s="3">
        <v>1</v>
      </c>
      <c r="W4437" s="3" t="str">
        <f>IF(Bank_data3[[#This Row],[credit_risk]]=1,"High Risk","Low Risk")</f>
        <v>High Risk</v>
      </c>
      <c r="X4437" s="3" t="str">
        <f t="shared" si="483"/>
        <v>55+</v>
      </c>
      <c r="Y4437" s="3" t="str">
        <f t="shared" si="484"/>
        <v>Low Income</v>
      </c>
      <c r="Z4437" s="3" t="str">
        <f t="shared" si="485"/>
        <v>Poor</v>
      </c>
      <c r="AA4437" s="27">
        <f t="shared" si="486"/>
        <v>0.45536159499625345</v>
      </c>
      <c r="AB4437" s="3" t="str">
        <f t="shared" si="487"/>
        <v>Low</v>
      </c>
      <c r="AC4437" s="3" t="str">
        <f t="shared" si="488"/>
        <v>High</v>
      </c>
      <c r="AD4437" s="3" t="str">
        <f t="shared" si="489"/>
        <v>No</v>
      </c>
    </row>
    <row r="4438" spans="1:30" ht="15" customHeight="1" x14ac:dyDescent="0.3">
      <c r="A4438" s="3" t="s">
        <v>4459</v>
      </c>
      <c r="B4438" s="3">
        <v>58</v>
      </c>
      <c r="C4438" s="3" t="s">
        <v>23</v>
      </c>
      <c r="D4438" s="3" t="s">
        <v>24</v>
      </c>
      <c r="E4438" s="3">
        <v>19136.445071587699</v>
      </c>
      <c r="F4438" s="3">
        <v>31</v>
      </c>
      <c r="G4438" s="3">
        <v>3060.6532069558998</v>
      </c>
      <c r="H4438" s="3">
        <v>7</v>
      </c>
      <c r="I4438" s="3">
        <v>847.91849676368804</v>
      </c>
      <c r="J4438" s="3">
        <v>30</v>
      </c>
      <c r="K4438" s="3">
        <v>126.459538439239</v>
      </c>
      <c r="L4438" s="3">
        <v>7</v>
      </c>
      <c r="M4438" s="3">
        <v>11</v>
      </c>
      <c r="N4438" s="3">
        <v>5</v>
      </c>
      <c r="O4438" s="3">
        <v>575</v>
      </c>
      <c r="P4438" s="3">
        <v>5</v>
      </c>
      <c r="Q4438" s="3">
        <v>15235.2975331814</v>
      </c>
      <c r="R4438" s="3">
        <v>2</v>
      </c>
      <c r="S4438" s="3">
        <v>0</v>
      </c>
      <c r="T4438" s="3">
        <v>0</v>
      </c>
      <c r="U4438" s="3">
        <v>15789.601859701101</v>
      </c>
      <c r="V4438" s="3">
        <v>1</v>
      </c>
      <c r="W4438" s="3" t="str">
        <f>IF(Bank_data3[[#This Row],[credit_risk]]=1,"High Risk","Low Risk")</f>
        <v>High Risk</v>
      </c>
      <c r="X4438" s="3" t="str">
        <f t="shared" si="483"/>
        <v>55+</v>
      </c>
      <c r="Y4438" s="3" t="str">
        <f t="shared" si="484"/>
        <v>Low Income</v>
      </c>
      <c r="Z4438" s="3" t="str">
        <f t="shared" si="485"/>
        <v>Poor</v>
      </c>
      <c r="AA4438" s="27">
        <f t="shared" si="486"/>
        <v>0.79614042609207392</v>
      </c>
      <c r="AB4438" s="3" t="str">
        <f t="shared" si="487"/>
        <v>Medium</v>
      </c>
      <c r="AC4438" s="3" t="str">
        <f t="shared" si="488"/>
        <v>Low</v>
      </c>
      <c r="AD4438" s="3" t="str">
        <f t="shared" si="489"/>
        <v>No</v>
      </c>
    </row>
    <row r="4439" spans="1:30" ht="15" customHeight="1" x14ac:dyDescent="0.3">
      <c r="A4439" s="3" t="s">
        <v>4460</v>
      </c>
      <c r="B4439" s="3">
        <v>46</v>
      </c>
      <c r="C4439" s="3" t="s">
        <v>28</v>
      </c>
      <c r="D4439" s="3" t="s">
        <v>24</v>
      </c>
      <c r="E4439" s="3">
        <v>57006.6245856811</v>
      </c>
      <c r="F4439" s="3">
        <v>181</v>
      </c>
      <c r="G4439" s="3">
        <v>2487.7135297734299</v>
      </c>
      <c r="H4439" s="3">
        <v>9</v>
      </c>
      <c r="I4439" s="3">
        <v>20</v>
      </c>
      <c r="J4439" s="3">
        <v>12</v>
      </c>
      <c r="K4439" s="3">
        <v>599.01032282087704</v>
      </c>
      <c r="L4439" s="3">
        <v>3</v>
      </c>
      <c r="M4439" s="3">
        <v>9</v>
      </c>
      <c r="N4439" s="3">
        <v>1</v>
      </c>
      <c r="O4439" s="3">
        <v>391</v>
      </c>
      <c r="P4439" s="3">
        <v>0</v>
      </c>
      <c r="Q4439" s="3">
        <v>28586.373837222502</v>
      </c>
      <c r="R4439" s="3">
        <v>7</v>
      </c>
      <c r="S4439" s="3">
        <v>0</v>
      </c>
      <c r="T4439" s="3">
        <v>0</v>
      </c>
      <c r="U4439" s="3">
        <v>9428.3090439097596</v>
      </c>
      <c r="V4439" s="3">
        <v>1</v>
      </c>
      <c r="W4439" s="3" t="str">
        <f>IF(Bank_data3[[#This Row],[credit_risk]]=1,"High Risk","Low Risk")</f>
        <v>High Risk</v>
      </c>
      <c r="X4439" s="3" t="str">
        <f t="shared" si="483"/>
        <v>45-54</v>
      </c>
      <c r="Y4439" s="3" t="str">
        <f t="shared" si="484"/>
        <v>Middle Income</v>
      </c>
      <c r="Z4439" s="3" t="str">
        <f t="shared" si="485"/>
        <v>Poor</v>
      </c>
      <c r="AA4439" s="27">
        <f t="shared" si="486"/>
        <v>0.50145705073727198</v>
      </c>
      <c r="AB4439" s="3" t="str">
        <f t="shared" si="487"/>
        <v>Medium</v>
      </c>
      <c r="AC4439" s="3" t="str">
        <f t="shared" si="488"/>
        <v>Low</v>
      </c>
      <c r="AD4439" s="3" t="str">
        <f t="shared" si="489"/>
        <v>No</v>
      </c>
    </row>
    <row r="4440" spans="1:30" ht="15" customHeight="1" x14ac:dyDescent="0.3">
      <c r="A4440" s="3" t="s">
        <v>4461</v>
      </c>
      <c r="B4440" s="3">
        <v>45</v>
      </c>
      <c r="C4440" s="3" t="s">
        <v>31</v>
      </c>
      <c r="D4440" s="3" t="s">
        <v>26</v>
      </c>
      <c r="E4440" s="3">
        <v>57857.1643745611</v>
      </c>
      <c r="F4440" s="3">
        <v>43</v>
      </c>
      <c r="G4440" s="3">
        <v>1700.6222933833001</v>
      </c>
      <c r="H4440" s="3">
        <v>6</v>
      </c>
      <c r="I4440" s="3">
        <v>701.17876966794495</v>
      </c>
      <c r="J4440" s="3">
        <v>21</v>
      </c>
      <c r="K4440" s="3">
        <v>906.08327911217305</v>
      </c>
      <c r="L4440" s="3">
        <v>35</v>
      </c>
      <c r="M4440" s="3">
        <v>3</v>
      </c>
      <c r="N4440" s="3">
        <v>1</v>
      </c>
      <c r="O4440" s="3">
        <v>667</v>
      </c>
      <c r="P4440" s="3">
        <v>0</v>
      </c>
      <c r="Q4440" s="3">
        <v>7160.3463177137101</v>
      </c>
      <c r="R4440" s="3">
        <v>2</v>
      </c>
      <c r="S4440" s="3">
        <v>0</v>
      </c>
      <c r="T4440" s="3">
        <v>0</v>
      </c>
      <c r="U4440" s="3">
        <v>4165.6093717727999</v>
      </c>
      <c r="V4440" s="3">
        <v>0</v>
      </c>
      <c r="W4440" s="3" t="str">
        <f>IF(Bank_data3[[#This Row],[credit_risk]]=1,"High Risk","Low Risk")</f>
        <v>Low Risk</v>
      </c>
      <c r="X4440" s="3" t="str">
        <f t="shared" si="483"/>
        <v>45-54</v>
      </c>
      <c r="Y4440" s="3" t="str">
        <f t="shared" si="484"/>
        <v>Middle Income</v>
      </c>
      <c r="Z4440" s="3" t="str">
        <f t="shared" si="485"/>
        <v>Fair</v>
      </c>
      <c r="AA4440" s="27">
        <f t="shared" si="486"/>
        <v>0.12375902613129107</v>
      </c>
      <c r="AB4440" s="3" t="str">
        <f t="shared" si="487"/>
        <v>Medium</v>
      </c>
      <c r="AC4440" s="3" t="str">
        <f t="shared" si="488"/>
        <v>High</v>
      </c>
      <c r="AD4440" s="3" t="str">
        <f t="shared" si="489"/>
        <v>No</v>
      </c>
    </row>
    <row r="4441" spans="1:30" ht="15" customHeight="1" x14ac:dyDescent="0.3">
      <c r="A4441" s="3" t="s">
        <v>4462</v>
      </c>
      <c r="B4441" s="3">
        <v>33</v>
      </c>
      <c r="C4441" s="3" t="s">
        <v>28</v>
      </c>
      <c r="D4441" s="3" t="s">
        <v>33</v>
      </c>
      <c r="E4441" s="3">
        <v>45070.085962860401</v>
      </c>
      <c r="F4441" s="3">
        <v>216</v>
      </c>
      <c r="G4441" s="3">
        <v>1728.53211448407</v>
      </c>
      <c r="H4441" s="3">
        <v>6</v>
      </c>
      <c r="I4441" s="3">
        <v>635.79006005023496</v>
      </c>
      <c r="J4441" s="3">
        <v>34</v>
      </c>
      <c r="K4441" s="3">
        <v>573.65798602648397</v>
      </c>
      <c r="L4441" s="3">
        <v>30</v>
      </c>
      <c r="M4441" s="3">
        <v>18</v>
      </c>
      <c r="N4441" s="3">
        <v>4</v>
      </c>
      <c r="O4441" s="3">
        <v>829</v>
      </c>
      <c r="P4441" s="3">
        <v>2</v>
      </c>
      <c r="Q4441" s="3">
        <v>19820.808881603101</v>
      </c>
      <c r="R4441" s="3">
        <v>2</v>
      </c>
      <c r="S4441" s="3">
        <v>0</v>
      </c>
      <c r="T4441" s="3">
        <v>0</v>
      </c>
      <c r="U4441" s="3">
        <v>5103.99926295775</v>
      </c>
      <c r="V4441" s="3">
        <v>0</v>
      </c>
      <c r="W4441" s="3" t="str">
        <f>IF(Bank_data3[[#This Row],[credit_risk]]=1,"High Risk","Low Risk")</f>
        <v>Low Risk</v>
      </c>
      <c r="X4441" s="3" t="str">
        <f t="shared" si="483"/>
        <v>25-34</v>
      </c>
      <c r="Y4441" s="3" t="str">
        <f t="shared" si="484"/>
        <v>Low Income</v>
      </c>
      <c r="Z4441" s="3" t="str">
        <f t="shared" si="485"/>
        <v>Excellent</v>
      </c>
      <c r="AA4441" s="27">
        <f t="shared" si="486"/>
        <v>0.43977748118644061</v>
      </c>
      <c r="AB4441" s="3" t="str">
        <f t="shared" si="487"/>
        <v>Medium</v>
      </c>
      <c r="AC4441" s="3" t="str">
        <f t="shared" si="488"/>
        <v>High</v>
      </c>
      <c r="AD4441" s="3" t="str">
        <f t="shared" si="489"/>
        <v>No</v>
      </c>
    </row>
    <row r="4442" spans="1:30" ht="15" customHeight="1" x14ac:dyDescent="0.3">
      <c r="A4442" s="3" t="s">
        <v>4463</v>
      </c>
      <c r="B4442" s="3">
        <v>36</v>
      </c>
      <c r="C4442" s="3" t="s">
        <v>28</v>
      </c>
      <c r="D4442" s="3" t="s">
        <v>33</v>
      </c>
      <c r="E4442" s="3">
        <v>80981.044317666805</v>
      </c>
      <c r="F4442" s="3">
        <v>194</v>
      </c>
      <c r="G4442" s="3">
        <v>1412.9478455419401</v>
      </c>
      <c r="H4442" s="3">
        <v>3</v>
      </c>
      <c r="I4442" s="3">
        <v>1078.33720857855</v>
      </c>
      <c r="J4442" s="3">
        <v>18</v>
      </c>
      <c r="K4442" s="3">
        <v>534.465176074444</v>
      </c>
      <c r="L4442" s="3">
        <v>73</v>
      </c>
      <c r="M4442" s="3">
        <v>9</v>
      </c>
      <c r="N4442" s="3">
        <v>0</v>
      </c>
      <c r="O4442" s="3">
        <v>792</v>
      </c>
      <c r="P4442" s="3">
        <v>0</v>
      </c>
      <c r="Q4442" s="3">
        <v>28106.4370397516</v>
      </c>
      <c r="R4442" s="3">
        <v>1</v>
      </c>
      <c r="S4442" s="3">
        <v>0</v>
      </c>
      <c r="T4442" s="3">
        <v>0</v>
      </c>
      <c r="U4442" s="3">
        <v>7328.8216410260002</v>
      </c>
      <c r="V4442" s="3">
        <v>0</v>
      </c>
      <c r="W4442" s="3" t="str">
        <f>IF(Bank_data3[[#This Row],[credit_risk]]=1,"High Risk","Low Risk")</f>
        <v>Low Risk</v>
      </c>
      <c r="X4442" s="3" t="str">
        <f t="shared" si="483"/>
        <v>35-44</v>
      </c>
      <c r="Y4442" s="3" t="str">
        <f t="shared" si="484"/>
        <v>Middle Income</v>
      </c>
      <c r="Z4442" s="3" t="str">
        <f t="shared" si="485"/>
        <v>Very Good</v>
      </c>
      <c r="AA4442" s="27">
        <f t="shared" si="486"/>
        <v>0.34707427246180755</v>
      </c>
      <c r="AB4442" s="3" t="str">
        <f t="shared" si="487"/>
        <v>Medium</v>
      </c>
      <c r="AC4442" s="3" t="str">
        <f t="shared" si="488"/>
        <v>High</v>
      </c>
      <c r="AD4442" s="3" t="str">
        <f t="shared" si="489"/>
        <v>No</v>
      </c>
    </row>
    <row r="4443" spans="1:30" ht="15" customHeight="1" x14ac:dyDescent="0.3">
      <c r="A4443" s="3" t="s">
        <v>4464</v>
      </c>
      <c r="B4443" s="3">
        <v>37</v>
      </c>
      <c r="C4443" s="3" t="s">
        <v>23</v>
      </c>
      <c r="D4443" s="3" t="s">
        <v>24</v>
      </c>
      <c r="E4443" s="3">
        <v>67767.357252367103</v>
      </c>
      <c r="F4443" s="3">
        <v>90</v>
      </c>
      <c r="G4443" s="3">
        <v>1975.5189144168601</v>
      </c>
      <c r="H4443" s="3">
        <v>2</v>
      </c>
      <c r="I4443" s="3">
        <v>642.08513968065404</v>
      </c>
      <c r="J4443" s="3">
        <v>28</v>
      </c>
      <c r="K4443" s="3">
        <v>393.369394856979</v>
      </c>
      <c r="L4443" s="3">
        <v>48</v>
      </c>
      <c r="M4443" s="3">
        <v>18</v>
      </c>
      <c r="N4443" s="3">
        <v>1</v>
      </c>
      <c r="O4443" s="3">
        <v>779</v>
      </c>
      <c r="P4443" s="3">
        <v>1</v>
      </c>
      <c r="Q4443" s="3">
        <v>8262.2705882704104</v>
      </c>
      <c r="R4443" s="3">
        <v>5</v>
      </c>
      <c r="S4443" s="3">
        <v>0</v>
      </c>
      <c r="T4443" s="3">
        <v>0</v>
      </c>
      <c r="U4443" s="3">
        <v>6771.0933099629401</v>
      </c>
      <c r="V4443" s="3">
        <v>1</v>
      </c>
      <c r="W4443" s="3" t="str">
        <f>IF(Bank_data3[[#This Row],[credit_risk]]=1,"High Risk","Low Risk")</f>
        <v>High Risk</v>
      </c>
      <c r="X4443" s="3" t="str">
        <f t="shared" si="483"/>
        <v>35-44</v>
      </c>
      <c r="Y4443" s="3" t="str">
        <f t="shared" si="484"/>
        <v>Middle Income</v>
      </c>
      <c r="Z4443" s="3" t="str">
        <f t="shared" si="485"/>
        <v>Very Good</v>
      </c>
      <c r="AA4443" s="27">
        <f t="shared" si="486"/>
        <v>0.12192109775657232</v>
      </c>
      <c r="AB4443" s="3" t="str">
        <f t="shared" si="487"/>
        <v>Medium</v>
      </c>
      <c r="AC4443" s="3" t="str">
        <f t="shared" si="488"/>
        <v>High</v>
      </c>
      <c r="AD4443" s="3" t="str">
        <f t="shared" si="489"/>
        <v>No</v>
      </c>
    </row>
    <row r="4444" spans="1:30" ht="15" customHeight="1" x14ac:dyDescent="0.3">
      <c r="A4444" s="3" t="s">
        <v>4465</v>
      </c>
      <c r="B4444" s="3">
        <v>64</v>
      </c>
      <c r="C4444" s="3" t="s">
        <v>23</v>
      </c>
      <c r="D4444" s="3" t="s">
        <v>26</v>
      </c>
      <c r="E4444" s="3">
        <v>21230.3626737831</v>
      </c>
      <c r="F4444" s="3">
        <v>239</v>
      </c>
      <c r="G4444" s="3">
        <v>1464.5163647259401</v>
      </c>
      <c r="H4444" s="3">
        <v>11</v>
      </c>
      <c r="I4444" s="3">
        <v>1184.6394985367001</v>
      </c>
      <c r="J4444" s="3">
        <v>22</v>
      </c>
      <c r="K4444" s="3">
        <v>645.69761277576299</v>
      </c>
      <c r="L4444" s="3">
        <v>40</v>
      </c>
      <c r="M4444" s="3">
        <v>18</v>
      </c>
      <c r="N4444" s="3">
        <v>2</v>
      </c>
      <c r="O4444" s="3">
        <v>622</v>
      </c>
      <c r="P4444" s="3">
        <v>1</v>
      </c>
      <c r="Q4444" s="3">
        <v>25240.046789293101</v>
      </c>
      <c r="R4444" s="3">
        <v>4</v>
      </c>
      <c r="S4444" s="3">
        <v>0</v>
      </c>
      <c r="T4444" s="3">
        <v>0</v>
      </c>
      <c r="U4444" s="3">
        <v>1692.09441487201</v>
      </c>
      <c r="V4444" s="3">
        <v>1</v>
      </c>
      <c r="W4444" s="3" t="str">
        <f>IF(Bank_data3[[#This Row],[credit_risk]]=1,"High Risk","Low Risk")</f>
        <v>High Risk</v>
      </c>
      <c r="X4444" s="3" t="str">
        <f t="shared" si="483"/>
        <v>55+</v>
      </c>
      <c r="Y4444" s="3" t="str">
        <f t="shared" si="484"/>
        <v>Low Income</v>
      </c>
      <c r="Z4444" s="3" t="str">
        <f t="shared" si="485"/>
        <v>Fair</v>
      </c>
      <c r="AA4444" s="27">
        <f t="shared" si="486"/>
        <v>1.1888655496432696</v>
      </c>
      <c r="AB4444" s="3" t="str">
        <f t="shared" si="487"/>
        <v>Medium</v>
      </c>
      <c r="AC4444" s="3" t="str">
        <f t="shared" si="488"/>
        <v>High</v>
      </c>
      <c r="AD4444" s="3" t="str">
        <f t="shared" si="489"/>
        <v>No</v>
      </c>
    </row>
    <row r="4445" spans="1:30" ht="15" customHeight="1" x14ac:dyDescent="0.3">
      <c r="A4445" s="3" t="s">
        <v>4466</v>
      </c>
      <c r="B4445" s="3">
        <v>48</v>
      </c>
      <c r="C4445" s="3" t="s">
        <v>31</v>
      </c>
      <c r="D4445" s="3" t="s">
        <v>26</v>
      </c>
      <c r="E4445" s="3">
        <v>46904.464294062403</v>
      </c>
      <c r="F4445" s="3">
        <v>50</v>
      </c>
      <c r="G4445" s="3">
        <v>1746.3212568880899</v>
      </c>
      <c r="H4445" s="3">
        <v>3</v>
      </c>
      <c r="I4445" s="3">
        <v>995.33478034234804</v>
      </c>
      <c r="J4445" s="3">
        <v>18</v>
      </c>
      <c r="K4445" s="3">
        <v>431.12021281419499</v>
      </c>
      <c r="L4445" s="3">
        <v>7</v>
      </c>
      <c r="M4445" s="3">
        <v>10</v>
      </c>
      <c r="N4445" s="3">
        <v>8</v>
      </c>
      <c r="O4445" s="3">
        <v>846</v>
      </c>
      <c r="P4445" s="3">
        <v>3</v>
      </c>
      <c r="Q4445" s="3">
        <v>7019.4253540583104</v>
      </c>
      <c r="R4445" s="3">
        <v>2</v>
      </c>
      <c r="S4445" s="3">
        <v>0</v>
      </c>
      <c r="T4445" s="3">
        <v>0</v>
      </c>
      <c r="U4445" s="3">
        <v>7917.3325251245797</v>
      </c>
      <c r="V4445" s="3">
        <v>0</v>
      </c>
      <c r="W4445" s="3" t="str">
        <f>IF(Bank_data3[[#This Row],[credit_risk]]=1,"High Risk","Low Risk")</f>
        <v>Low Risk</v>
      </c>
      <c r="X4445" s="3" t="str">
        <f t="shared" si="483"/>
        <v>45-54</v>
      </c>
      <c r="Y4445" s="3" t="str">
        <f t="shared" si="484"/>
        <v>Low Income</v>
      </c>
      <c r="Z4445" s="3" t="str">
        <f t="shared" si="485"/>
        <v>Excellent</v>
      </c>
      <c r="AA4445" s="27">
        <f t="shared" si="486"/>
        <v>0.14965367283699887</v>
      </c>
      <c r="AB4445" s="3" t="str">
        <f t="shared" si="487"/>
        <v>Medium</v>
      </c>
      <c r="AC4445" s="3" t="str">
        <f t="shared" si="488"/>
        <v>Low</v>
      </c>
      <c r="AD4445" s="3" t="str">
        <f t="shared" si="489"/>
        <v>No</v>
      </c>
    </row>
    <row r="4446" spans="1:30" ht="15" customHeight="1" x14ac:dyDescent="0.3">
      <c r="A4446" s="3" t="s">
        <v>4467</v>
      </c>
      <c r="B4446" s="3">
        <v>39</v>
      </c>
      <c r="C4446" s="3" t="s">
        <v>28</v>
      </c>
      <c r="D4446" s="3" t="s">
        <v>26</v>
      </c>
      <c r="E4446" s="3">
        <v>33085.664308736501</v>
      </c>
      <c r="F4446" s="3">
        <v>207</v>
      </c>
      <c r="G4446" s="3">
        <v>1850.3988731454799</v>
      </c>
      <c r="H4446" s="3">
        <v>5</v>
      </c>
      <c r="I4446" s="3">
        <v>449.96833848547902</v>
      </c>
      <c r="J4446" s="3">
        <v>15</v>
      </c>
      <c r="K4446" s="3">
        <v>638.20810020155704</v>
      </c>
      <c r="L4446" s="3">
        <v>29</v>
      </c>
      <c r="M4446" s="3">
        <v>12</v>
      </c>
      <c r="N4446" s="3">
        <v>8</v>
      </c>
      <c r="O4446" s="3">
        <v>401</v>
      </c>
      <c r="P4446" s="3">
        <v>0</v>
      </c>
      <c r="Q4446" s="3">
        <v>19697.4388788826</v>
      </c>
      <c r="R4446" s="3">
        <v>5</v>
      </c>
      <c r="S4446" s="3">
        <v>0</v>
      </c>
      <c r="T4446" s="3">
        <v>0</v>
      </c>
      <c r="U4446" s="3">
        <v>8587.7823006772996</v>
      </c>
      <c r="V4446" s="3">
        <v>1</v>
      </c>
      <c r="W4446" s="3" t="str">
        <f>IF(Bank_data3[[#This Row],[credit_risk]]=1,"High Risk","Low Risk")</f>
        <v>High Risk</v>
      </c>
      <c r="X4446" s="3" t="str">
        <f t="shared" si="483"/>
        <v>35-44</v>
      </c>
      <c r="Y4446" s="3" t="str">
        <f t="shared" si="484"/>
        <v>Low Income</v>
      </c>
      <c r="Z4446" s="3" t="str">
        <f t="shared" si="485"/>
        <v>Poor</v>
      </c>
      <c r="AA4446" s="27">
        <f t="shared" si="486"/>
        <v>0.59534663397045207</v>
      </c>
      <c r="AB4446" s="3" t="str">
        <f t="shared" si="487"/>
        <v>Medium</v>
      </c>
      <c r="AC4446" s="3" t="str">
        <f t="shared" si="488"/>
        <v>Medium</v>
      </c>
      <c r="AD4446" s="3" t="str">
        <f t="shared" si="489"/>
        <v>No</v>
      </c>
    </row>
    <row r="4447" spans="1:30" ht="15" customHeight="1" x14ac:dyDescent="0.3">
      <c r="A4447" s="3" t="s">
        <v>4468</v>
      </c>
      <c r="B4447" s="3">
        <v>46</v>
      </c>
      <c r="C4447" s="3" t="s">
        <v>28</v>
      </c>
      <c r="D4447" s="3" t="s">
        <v>33</v>
      </c>
      <c r="E4447" s="3">
        <v>57451.925636987202</v>
      </c>
      <c r="F4447" s="3">
        <v>227</v>
      </c>
      <c r="G4447" s="3">
        <v>3444.2427308250399</v>
      </c>
      <c r="H4447" s="3">
        <v>11</v>
      </c>
      <c r="I4447" s="3">
        <v>750.86933253600102</v>
      </c>
      <c r="J4447" s="3">
        <v>30</v>
      </c>
      <c r="K4447" s="3">
        <v>707.64009556229905</v>
      </c>
      <c r="L4447" s="3">
        <v>13</v>
      </c>
      <c r="M4447" s="3">
        <v>1</v>
      </c>
      <c r="N4447" s="3">
        <v>6</v>
      </c>
      <c r="O4447" s="3">
        <v>570</v>
      </c>
      <c r="P4447" s="3">
        <v>4</v>
      </c>
      <c r="Q4447" s="3">
        <v>7452.8751906212101</v>
      </c>
      <c r="R4447" s="3">
        <v>7</v>
      </c>
      <c r="S4447" s="3">
        <v>0</v>
      </c>
      <c r="T4447" s="3">
        <v>0</v>
      </c>
      <c r="U4447" s="3">
        <v>3951.6839702976099</v>
      </c>
      <c r="V4447" s="3">
        <v>1</v>
      </c>
      <c r="W4447" s="3" t="str">
        <f>IF(Bank_data3[[#This Row],[credit_risk]]=1,"High Risk","Low Risk")</f>
        <v>High Risk</v>
      </c>
      <c r="X4447" s="3" t="str">
        <f t="shared" si="483"/>
        <v>45-54</v>
      </c>
      <c r="Y4447" s="3" t="str">
        <f t="shared" si="484"/>
        <v>Middle Income</v>
      </c>
      <c r="Z4447" s="3" t="str">
        <f t="shared" si="485"/>
        <v>Poor</v>
      </c>
      <c r="AA4447" s="27">
        <f t="shared" si="486"/>
        <v>0.12972367954579217</v>
      </c>
      <c r="AB4447" s="3" t="str">
        <f t="shared" si="487"/>
        <v>Medium</v>
      </c>
      <c r="AC4447" s="3" t="str">
        <f t="shared" si="488"/>
        <v>Medium</v>
      </c>
      <c r="AD4447" s="3" t="str">
        <f t="shared" si="489"/>
        <v>No</v>
      </c>
    </row>
    <row r="4448" spans="1:30" ht="15" customHeight="1" x14ac:dyDescent="0.3">
      <c r="A4448" s="3" t="s">
        <v>4469</v>
      </c>
      <c r="B4448" s="3">
        <v>37</v>
      </c>
      <c r="C4448" s="3" t="s">
        <v>28</v>
      </c>
      <c r="D4448" s="3" t="s">
        <v>33</v>
      </c>
      <c r="E4448" s="3">
        <v>49449.5793542233</v>
      </c>
      <c r="F4448" s="3">
        <v>116</v>
      </c>
      <c r="G4448" s="3">
        <v>771.85327894783904</v>
      </c>
      <c r="H4448" s="3">
        <v>3</v>
      </c>
      <c r="I4448" s="3">
        <v>528.56329450361</v>
      </c>
      <c r="J4448" s="3">
        <v>15</v>
      </c>
      <c r="K4448" s="3">
        <v>588.98614596867503</v>
      </c>
      <c r="L4448" s="3">
        <v>44</v>
      </c>
      <c r="M4448" s="3">
        <v>13</v>
      </c>
      <c r="N4448" s="3">
        <v>4</v>
      </c>
      <c r="O4448" s="3">
        <v>606</v>
      </c>
      <c r="P4448" s="3">
        <v>4</v>
      </c>
      <c r="Q4448" s="3">
        <v>1102.8458929712101</v>
      </c>
      <c r="R4448" s="3">
        <v>2</v>
      </c>
      <c r="S4448" s="3">
        <v>0</v>
      </c>
      <c r="T4448" s="3">
        <v>0</v>
      </c>
      <c r="U4448" s="3">
        <v>7738.7902650366996</v>
      </c>
      <c r="V4448" s="3">
        <v>0</v>
      </c>
      <c r="W4448" s="3" t="str">
        <f>IF(Bank_data3[[#This Row],[credit_risk]]=1,"High Risk","Low Risk")</f>
        <v>Low Risk</v>
      </c>
      <c r="X4448" s="3" t="str">
        <f t="shared" si="483"/>
        <v>35-44</v>
      </c>
      <c r="Y4448" s="3" t="str">
        <f t="shared" si="484"/>
        <v>Low Income</v>
      </c>
      <c r="Z4448" s="3" t="str">
        <f t="shared" si="485"/>
        <v>Fair</v>
      </c>
      <c r="AA4448" s="27">
        <f t="shared" si="486"/>
        <v>2.2302432242571144E-2</v>
      </c>
      <c r="AB4448" s="3" t="str">
        <f t="shared" si="487"/>
        <v>Low</v>
      </c>
      <c r="AC4448" s="3" t="str">
        <f t="shared" si="488"/>
        <v>High</v>
      </c>
      <c r="AD4448" s="3" t="str">
        <f t="shared" si="489"/>
        <v>No</v>
      </c>
    </row>
    <row r="4449" spans="1:30" ht="15" customHeight="1" x14ac:dyDescent="0.3">
      <c r="A4449" s="3" t="s">
        <v>4470</v>
      </c>
      <c r="B4449" s="3">
        <v>23</v>
      </c>
      <c r="C4449" s="3" t="s">
        <v>31</v>
      </c>
      <c r="D4449" s="3" t="s">
        <v>26</v>
      </c>
      <c r="E4449" s="3">
        <v>34106.389269683998</v>
      </c>
      <c r="F4449" s="3">
        <v>24</v>
      </c>
      <c r="G4449" s="3">
        <v>1627.9795922016101</v>
      </c>
      <c r="H4449" s="3">
        <v>3</v>
      </c>
      <c r="I4449" s="3">
        <v>864.66552639878398</v>
      </c>
      <c r="J4449" s="3">
        <v>25</v>
      </c>
      <c r="K4449" s="3">
        <v>798.76653661704404</v>
      </c>
      <c r="L4449" s="3">
        <v>45</v>
      </c>
      <c r="M4449" s="3">
        <v>19</v>
      </c>
      <c r="N4449" s="3">
        <v>1</v>
      </c>
      <c r="O4449" s="3">
        <v>686</v>
      </c>
      <c r="P4449" s="3">
        <v>4</v>
      </c>
      <c r="Q4449" s="3">
        <v>18480.777247127699</v>
      </c>
      <c r="R4449" s="3">
        <v>6</v>
      </c>
      <c r="S4449" s="3">
        <v>0</v>
      </c>
      <c r="T4449" s="3">
        <v>0</v>
      </c>
      <c r="U4449" s="3">
        <v>2731.2670816641398</v>
      </c>
      <c r="V4449" s="3">
        <v>1</v>
      </c>
      <c r="W4449" s="3" t="str">
        <f>IF(Bank_data3[[#This Row],[credit_risk]]=1,"High Risk","Low Risk")</f>
        <v>High Risk</v>
      </c>
      <c r="X4449" s="3" t="str">
        <f t="shared" si="483"/>
        <v>18-24</v>
      </c>
      <c r="Y4449" s="3" t="str">
        <f t="shared" si="484"/>
        <v>Low Income</v>
      </c>
      <c r="Z4449" s="3" t="str">
        <f t="shared" si="485"/>
        <v>Good</v>
      </c>
      <c r="AA4449" s="27">
        <f t="shared" si="486"/>
        <v>0.54185675009446488</v>
      </c>
      <c r="AB4449" s="3" t="str">
        <f t="shared" si="487"/>
        <v>Medium</v>
      </c>
      <c r="AC4449" s="3" t="str">
        <f t="shared" si="488"/>
        <v>High</v>
      </c>
      <c r="AD4449" s="3" t="str">
        <f t="shared" si="489"/>
        <v>No</v>
      </c>
    </row>
    <row r="4450" spans="1:30" ht="15" customHeight="1" x14ac:dyDescent="0.3">
      <c r="A4450" s="3" t="s">
        <v>4471</v>
      </c>
      <c r="B4450" s="3">
        <v>20</v>
      </c>
      <c r="C4450" s="3" t="s">
        <v>23</v>
      </c>
      <c r="D4450" s="3" t="s">
        <v>26</v>
      </c>
      <c r="E4450" s="3">
        <v>80500.505549502806</v>
      </c>
      <c r="F4450" s="3">
        <v>101</v>
      </c>
      <c r="G4450" s="3">
        <v>2481.9561672916898</v>
      </c>
      <c r="H4450" s="3">
        <v>1</v>
      </c>
      <c r="I4450" s="3">
        <v>526.47819646770802</v>
      </c>
      <c r="J4450" s="3">
        <v>2</v>
      </c>
      <c r="K4450" s="3">
        <v>620.45080767903698</v>
      </c>
      <c r="L4450" s="3">
        <v>66</v>
      </c>
      <c r="M4450" s="3">
        <v>17</v>
      </c>
      <c r="N4450" s="3">
        <v>1</v>
      </c>
      <c r="O4450" s="3">
        <v>576</v>
      </c>
      <c r="P4450" s="3">
        <v>5</v>
      </c>
      <c r="Q4450" s="3">
        <v>15363.901320115099</v>
      </c>
      <c r="R4450" s="3">
        <v>5</v>
      </c>
      <c r="S4450" s="3">
        <v>0</v>
      </c>
      <c r="T4450" s="3">
        <v>0</v>
      </c>
      <c r="U4450" s="3">
        <v>9102.0735190391606</v>
      </c>
      <c r="V4450" s="3">
        <v>1</v>
      </c>
      <c r="W4450" s="3" t="str">
        <f>IF(Bank_data3[[#This Row],[credit_risk]]=1,"High Risk","Low Risk")</f>
        <v>High Risk</v>
      </c>
      <c r="X4450" s="3" t="str">
        <f t="shared" si="483"/>
        <v>18-24</v>
      </c>
      <c r="Y4450" s="3" t="str">
        <f t="shared" si="484"/>
        <v>Middle Income</v>
      </c>
      <c r="Z4450" s="3" t="str">
        <f t="shared" si="485"/>
        <v>Poor</v>
      </c>
      <c r="AA4450" s="27">
        <f t="shared" si="486"/>
        <v>0.19085471842990173</v>
      </c>
      <c r="AB4450" s="3" t="str">
        <f t="shared" si="487"/>
        <v>Medium</v>
      </c>
      <c r="AC4450" s="3" t="str">
        <f t="shared" si="488"/>
        <v>High</v>
      </c>
      <c r="AD4450" s="3" t="str">
        <f t="shared" si="489"/>
        <v>No</v>
      </c>
    </row>
    <row r="4451" spans="1:30" ht="15" customHeight="1" x14ac:dyDescent="0.3">
      <c r="A4451" s="3" t="s">
        <v>4472</v>
      </c>
      <c r="B4451" s="3">
        <v>69</v>
      </c>
      <c r="C4451" s="3" t="s">
        <v>31</v>
      </c>
      <c r="D4451" s="3" t="s">
        <v>24</v>
      </c>
      <c r="E4451" s="3">
        <v>51033.144343257401</v>
      </c>
      <c r="F4451" s="3">
        <v>19</v>
      </c>
      <c r="G4451" s="3">
        <v>2161.3412809761799</v>
      </c>
      <c r="H4451" s="3">
        <v>6</v>
      </c>
      <c r="I4451" s="3">
        <v>826.05233067817198</v>
      </c>
      <c r="J4451" s="3">
        <v>22</v>
      </c>
      <c r="K4451" s="3">
        <v>428.29684541754301</v>
      </c>
      <c r="L4451" s="3">
        <v>15</v>
      </c>
      <c r="M4451" s="3">
        <v>15</v>
      </c>
      <c r="N4451" s="3">
        <v>7</v>
      </c>
      <c r="O4451" s="3">
        <v>558</v>
      </c>
      <c r="P4451" s="3">
        <v>1</v>
      </c>
      <c r="Q4451" s="3">
        <v>11746.3469936371</v>
      </c>
      <c r="R4451" s="3">
        <v>7</v>
      </c>
      <c r="S4451" s="3">
        <v>0</v>
      </c>
      <c r="T4451" s="3">
        <v>0</v>
      </c>
      <c r="U4451" s="3">
        <v>4293.9627397976401</v>
      </c>
      <c r="V4451" s="3">
        <v>1</v>
      </c>
      <c r="W4451" s="3" t="str">
        <f>IF(Bank_data3[[#This Row],[credit_risk]]=1,"High Risk","Low Risk")</f>
        <v>High Risk</v>
      </c>
      <c r="X4451" s="3" t="str">
        <f t="shared" si="483"/>
        <v>55+</v>
      </c>
      <c r="Y4451" s="3" t="str">
        <f t="shared" si="484"/>
        <v>Middle Income</v>
      </c>
      <c r="Z4451" s="3" t="str">
        <f t="shared" si="485"/>
        <v>Poor</v>
      </c>
      <c r="AA4451" s="27">
        <f t="shared" si="486"/>
        <v>0.23017094370335522</v>
      </c>
      <c r="AB4451" s="3" t="str">
        <f t="shared" si="487"/>
        <v>Medium</v>
      </c>
      <c r="AC4451" s="3" t="str">
        <f t="shared" si="488"/>
        <v>Medium</v>
      </c>
      <c r="AD4451" s="3" t="str">
        <f t="shared" si="489"/>
        <v>No</v>
      </c>
    </row>
    <row r="4452" spans="1:30" ht="15" customHeight="1" x14ac:dyDescent="0.3">
      <c r="A4452" s="3" t="s">
        <v>4473</v>
      </c>
      <c r="B4452" s="3">
        <v>20</v>
      </c>
      <c r="C4452" s="3" t="s">
        <v>28</v>
      </c>
      <c r="D4452" s="3" t="s">
        <v>24</v>
      </c>
      <c r="E4452" s="3">
        <v>42511.288289535703</v>
      </c>
      <c r="F4452" s="3">
        <v>88</v>
      </c>
      <c r="G4452" s="3">
        <v>2041.95662965773</v>
      </c>
      <c r="H4452" s="3">
        <v>5</v>
      </c>
      <c r="I4452" s="3">
        <v>704.69298715335594</v>
      </c>
      <c r="J4452" s="3">
        <v>8</v>
      </c>
      <c r="K4452" s="3">
        <v>67.053717187547903</v>
      </c>
      <c r="L4452" s="3">
        <v>9</v>
      </c>
      <c r="M4452" s="3">
        <v>3</v>
      </c>
      <c r="N4452" s="3">
        <v>2</v>
      </c>
      <c r="O4452" s="3">
        <v>846</v>
      </c>
      <c r="P4452" s="3">
        <v>3</v>
      </c>
      <c r="Q4452" s="3">
        <v>2300.1732639585898</v>
      </c>
      <c r="R4452" s="3">
        <v>1</v>
      </c>
      <c r="S4452" s="3">
        <v>0</v>
      </c>
      <c r="T4452" s="3">
        <v>0</v>
      </c>
      <c r="U4452" s="3">
        <v>9462.2836820702105</v>
      </c>
      <c r="V4452" s="3">
        <v>0</v>
      </c>
      <c r="W4452" s="3" t="str">
        <f>IF(Bank_data3[[#This Row],[credit_risk]]=1,"High Risk","Low Risk")</f>
        <v>Low Risk</v>
      </c>
      <c r="X4452" s="3" t="str">
        <f t="shared" si="483"/>
        <v>18-24</v>
      </c>
      <c r="Y4452" s="3" t="str">
        <f t="shared" si="484"/>
        <v>Low Income</v>
      </c>
      <c r="Z4452" s="3" t="str">
        <f t="shared" si="485"/>
        <v>Excellent</v>
      </c>
      <c r="AA4452" s="27">
        <f t="shared" si="486"/>
        <v>5.4107352576392875E-2</v>
      </c>
      <c r="AB4452" s="3" t="str">
        <f t="shared" si="487"/>
        <v>Medium</v>
      </c>
      <c r="AC4452" s="3" t="str">
        <f t="shared" si="488"/>
        <v>Low</v>
      </c>
      <c r="AD4452" s="3" t="str">
        <f t="shared" si="489"/>
        <v>No</v>
      </c>
    </row>
    <row r="4453" spans="1:30" ht="15" customHeight="1" x14ac:dyDescent="0.3">
      <c r="A4453" s="3" t="s">
        <v>4474</v>
      </c>
      <c r="B4453" s="3">
        <v>45</v>
      </c>
      <c r="C4453" s="3" t="s">
        <v>23</v>
      </c>
      <c r="D4453" s="3" t="s">
        <v>26</v>
      </c>
      <c r="E4453" s="3">
        <v>45443.480909714497</v>
      </c>
      <c r="F4453" s="3">
        <v>135</v>
      </c>
      <c r="G4453" s="3">
        <v>3909.0564828362099</v>
      </c>
      <c r="H4453" s="3">
        <v>1</v>
      </c>
      <c r="I4453" s="3">
        <v>746.72186086206204</v>
      </c>
      <c r="J4453" s="3">
        <v>23</v>
      </c>
      <c r="K4453" s="3">
        <v>403.68724297784598</v>
      </c>
      <c r="L4453" s="3">
        <v>67</v>
      </c>
      <c r="M4453" s="3">
        <v>0</v>
      </c>
      <c r="N4453" s="3">
        <v>6</v>
      </c>
      <c r="O4453" s="3">
        <v>819</v>
      </c>
      <c r="P4453" s="3">
        <v>5</v>
      </c>
      <c r="Q4453" s="3">
        <v>20113.7664049349</v>
      </c>
      <c r="R4453" s="3">
        <v>7</v>
      </c>
      <c r="S4453" s="3">
        <v>0</v>
      </c>
      <c r="T4453" s="3">
        <v>0</v>
      </c>
      <c r="U4453" s="3">
        <v>10723.4162433482</v>
      </c>
      <c r="V4453" s="3">
        <v>1</v>
      </c>
      <c r="W4453" s="3" t="str">
        <f>IF(Bank_data3[[#This Row],[credit_risk]]=1,"High Risk","Low Risk")</f>
        <v>High Risk</v>
      </c>
      <c r="X4453" s="3" t="str">
        <f t="shared" si="483"/>
        <v>45-54</v>
      </c>
      <c r="Y4453" s="3" t="str">
        <f t="shared" si="484"/>
        <v>Low Income</v>
      </c>
      <c r="Z4453" s="3" t="str">
        <f t="shared" si="485"/>
        <v>Excellent</v>
      </c>
      <c r="AA4453" s="27">
        <f t="shared" si="486"/>
        <v>0.4426106011750337</v>
      </c>
      <c r="AB4453" s="3" t="str">
        <f t="shared" si="487"/>
        <v>Medium</v>
      </c>
      <c r="AC4453" s="3" t="str">
        <f t="shared" si="488"/>
        <v>High</v>
      </c>
      <c r="AD4453" s="3" t="str">
        <f t="shared" si="489"/>
        <v>No</v>
      </c>
    </row>
    <row r="4454" spans="1:30" ht="15" customHeight="1" x14ac:dyDescent="0.3">
      <c r="A4454" s="3" t="s">
        <v>4475</v>
      </c>
      <c r="B4454" s="3">
        <v>64</v>
      </c>
      <c r="C4454" s="3" t="s">
        <v>23</v>
      </c>
      <c r="D4454" s="3" t="s">
        <v>26</v>
      </c>
      <c r="E4454" s="3">
        <v>79136.024831755305</v>
      </c>
      <c r="F4454" s="3">
        <v>63</v>
      </c>
      <c r="G4454" s="3">
        <v>2370.3267949179399</v>
      </c>
      <c r="H4454" s="3">
        <v>4</v>
      </c>
      <c r="I4454" s="3">
        <v>1517.8291329293399</v>
      </c>
      <c r="J4454" s="3">
        <v>32</v>
      </c>
      <c r="K4454" s="3">
        <v>478.84429629206397</v>
      </c>
      <c r="L4454" s="3">
        <v>51</v>
      </c>
      <c r="M4454" s="3">
        <v>2</v>
      </c>
      <c r="N4454" s="3">
        <v>5</v>
      </c>
      <c r="O4454" s="3">
        <v>731</v>
      </c>
      <c r="P4454" s="3">
        <v>3</v>
      </c>
      <c r="Q4454" s="3">
        <v>18729.307271261401</v>
      </c>
      <c r="R4454" s="3">
        <v>3</v>
      </c>
      <c r="S4454" s="3">
        <v>0</v>
      </c>
      <c r="T4454" s="3">
        <v>0</v>
      </c>
      <c r="U4454" s="3">
        <v>11611.7818968794</v>
      </c>
      <c r="V4454" s="3">
        <v>0</v>
      </c>
      <c r="W4454" s="3" t="str">
        <f>IF(Bank_data3[[#This Row],[credit_risk]]=1,"High Risk","Low Risk")</f>
        <v>Low Risk</v>
      </c>
      <c r="X4454" s="3" t="str">
        <f t="shared" si="483"/>
        <v>55+</v>
      </c>
      <c r="Y4454" s="3" t="str">
        <f t="shared" si="484"/>
        <v>Middle Income</v>
      </c>
      <c r="Z4454" s="3" t="str">
        <f t="shared" si="485"/>
        <v>Good</v>
      </c>
      <c r="AA4454" s="27">
        <f t="shared" si="486"/>
        <v>0.23667232857703258</v>
      </c>
      <c r="AB4454" s="3" t="str">
        <f t="shared" si="487"/>
        <v>Medium</v>
      </c>
      <c r="AC4454" s="3" t="str">
        <f t="shared" si="488"/>
        <v>High</v>
      </c>
      <c r="AD4454" s="3" t="str">
        <f t="shared" si="489"/>
        <v>No</v>
      </c>
    </row>
    <row r="4455" spans="1:30" ht="15" customHeight="1" x14ac:dyDescent="0.3">
      <c r="A4455" s="3" t="s">
        <v>4476</v>
      </c>
      <c r="B4455" s="3">
        <v>39</v>
      </c>
      <c r="C4455" s="3" t="s">
        <v>31</v>
      </c>
      <c r="D4455" s="3" t="s">
        <v>33</v>
      </c>
      <c r="E4455" s="3">
        <v>66402.943517013002</v>
      </c>
      <c r="F4455" s="3">
        <v>91</v>
      </c>
      <c r="G4455" s="3">
        <v>1000.18623255283</v>
      </c>
      <c r="H4455" s="3">
        <v>5</v>
      </c>
      <c r="I4455" s="3">
        <v>673.83017065247805</v>
      </c>
      <c r="J4455" s="3">
        <v>13</v>
      </c>
      <c r="K4455" s="3">
        <v>660.55852658613605</v>
      </c>
      <c r="L4455" s="3">
        <v>49</v>
      </c>
      <c r="M4455" s="3">
        <v>11</v>
      </c>
      <c r="N4455" s="3">
        <v>5</v>
      </c>
      <c r="O4455" s="3">
        <v>609</v>
      </c>
      <c r="P4455" s="3">
        <v>1</v>
      </c>
      <c r="Q4455" s="3">
        <v>1248.4294019645999</v>
      </c>
      <c r="R4455" s="3">
        <v>5</v>
      </c>
      <c r="S4455" s="3">
        <v>0</v>
      </c>
      <c r="T4455" s="3">
        <v>0</v>
      </c>
      <c r="U4455" s="3">
        <v>15969.604658071201</v>
      </c>
      <c r="V4455" s="3">
        <v>1</v>
      </c>
      <c r="W4455" s="3" t="str">
        <f>IF(Bank_data3[[#This Row],[credit_risk]]=1,"High Risk","Low Risk")</f>
        <v>High Risk</v>
      </c>
      <c r="X4455" s="3" t="str">
        <f t="shared" si="483"/>
        <v>35-44</v>
      </c>
      <c r="Y4455" s="3" t="str">
        <f t="shared" si="484"/>
        <v>Middle Income</v>
      </c>
      <c r="Z4455" s="3" t="str">
        <f t="shared" si="485"/>
        <v>Fair</v>
      </c>
      <c r="AA4455" s="27">
        <f t="shared" si="486"/>
        <v>1.8800814178436858E-2</v>
      </c>
      <c r="AB4455" s="3" t="str">
        <f t="shared" si="487"/>
        <v>Medium</v>
      </c>
      <c r="AC4455" s="3" t="str">
        <f t="shared" si="488"/>
        <v>High</v>
      </c>
      <c r="AD4455" s="3" t="str">
        <f t="shared" si="489"/>
        <v>No</v>
      </c>
    </row>
    <row r="4456" spans="1:30" ht="15" customHeight="1" x14ac:dyDescent="0.3">
      <c r="A4456" s="3" t="s">
        <v>4477</v>
      </c>
      <c r="B4456" s="3">
        <v>42</v>
      </c>
      <c r="C4456" s="3" t="s">
        <v>23</v>
      </c>
      <c r="D4456" s="3" t="s">
        <v>26</v>
      </c>
      <c r="E4456" s="3">
        <v>47077.6800530279</v>
      </c>
      <c r="F4456" s="3">
        <v>136</v>
      </c>
      <c r="G4456" s="3">
        <v>908.34489593641399</v>
      </c>
      <c r="H4456" s="3">
        <v>4</v>
      </c>
      <c r="I4456" s="3">
        <v>122.94841933398401</v>
      </c>
      <c r="J4456" s="3">
        <v>27</v>
      </c>
      <c r="K4456" s="3">
        <v>52.389220676642999</v>
      </c>
      <c r="L4456" s="3">
        <v>67</v>
      </c>
      <c r="M4456" s="3">
        <v>2</v>
      </c>
      <c r="N4456" s="3">
        <v>2</v>
      </c>
      <c r="O4456" s="3">
        <v>758</v>
      </c>
      <c r="P4456" s="3">
        <v>3</v>
      </c>
      <c r="Q4456" s="3">
        <v>13538.7463476668</v>
      </c>
      <c r="R4456" s="3">
        <v>2</v>
      </c>
      <c r="S4456" s="3">
        <v>0</v>
      </c>
      <c r="T4456" s="3">
        <v>0</v>
      </c>
      <c r="U4456" s="3">
        <v>10110.0667416412</v>
      </c>
      <c r="V4456" s="3">
        <v>0</v>
      </c>
      <c r="W4456" s="3" t="str">
        <f>IF(Bank_data3[[#This Row],[credit_risk]]=1,"High Risk","Low Risk")</f>
        <v>Low Risk</v>
      </c>
      <c r="X4456" s="3" t="str">
        <f t="shared" si="483"/>
        <v>35-44</v>
      </c>
      <c r="Y4456" s="3" t="str">
        <f t="shared" si="484"/>
        <v>Low Income</v>
      </c>
      <c r="Z4456" s="3" t="str">
        <f t="shared" si="485"/>
        <v>Very Good</v>
      </c>
      <c r="AA4456" s="27">
        <f t="shared" si="486"/>
        <v>0.28758312500566874</v>
      </c>
      <c r="AB4456" s="3" t="str">
        <f t="shared" si="487"/>
        <v>Low</v>
      </c>
      <c r="AC4456" s="3" t="str">
        <f t="shared" si="488"/>
        <v>High</v>
      </c>
      <c r="AD4456" s="3" t="str">
        <f t="shared" si="489"/>
        <v>No</v>
      </c>
    </row>
    <row r="4457" spans="1:30" ht="15" customHeight="1" x14ac:dyDescent="0.3">
      <c r="A4457" s="3" t="s">
        <v>4478</v>
      </c>
      <c r="B4457" s="3">
        <v>29</v>
      </c>
      <c r="C4457" s="3" t="s">
        <v>23</v>
      </c>
      <c r="D4457" s="3" t="s">
        <v>24</v>
      </c>
      <c r="E4457" s="3">
        <v>32142.385758206801</v>
      </c>
      <c r="F4457" s="3">
        <v>183</v>
      </c>
      <c r="G4457" s="3">
        <v>1469.3332222492199</v>
      </c>
      <c r="H4457" s="3">
        <v>3</v>
      </c>
      <c r="I4457" s="3">
        <v>1155.5391506570199</v>
      </c>
      <c r="J4457" s="3">
        <v>23</v>
      </c>
      <c r="K4457" s="3">
        <v>72.943002505446103</v>
      </c>
      <c r="L4457" s="3">
        <v>1</v>
      </c>
      <c r="M4457" s="3">
        <v>17</v>
      </c>
      <c r="N4457" s="3">
        <v>5</v>
      </c>
      <c r="O4457" s="3">
        <v>685</v>
      </c>
      <c r="P4457" s="3">
        <v>4</v>
      </c>
      <c r="Q4457" s="3">
        <v>15478.7784969036</v>
      </c>
      <c r="R4457" s="3">
        <v>4</v>
      </c>
      <c r="S4457" s="3">
        <v>0</v>
      </c>
      <c r="T4457" s="3">
        <v>0</v>
      </c>
      <c r="U4457" s="3">
        <v>7813.9741323531198</v>
      </c>
      <c r="V4457" s="3">
        <v>1</v>
      </c>
      <c r="W4457" s="3" t="str">
        <f>IF(Bank_data3[[#This Row],[credit_risk]]=1,"High Risk","Low Risk")</f>
        <v>High Risk</v>
      </c>
      <c r="X4457" s="3" t="str">
        <f t="shared" si="483"/>
        <v>25-34</v>
      </c>
      <c r="Y4457" s="3" t="str">
        <f t="shared" si="484"/>
        <v>Low Income</v>
      </c>
      <c r="Z4457" s="3" t="str">
        <f t="shared" si="485"/>
        <v>Good</v>
      </c>
      <c r="AA4457" s="27">
        <f t="shared" si="486"/>
        <v>0.48156906003629363</v>
      </c>
      <c r="AB4457" s="3" t="str">
        <f t="shared" si="487"/>
        <v>Medium</v>
      </c>
      <c r="AC4457" s="3" t="str">
        <f t="shared" si="488"/>
        <v>Low</v>
      </c>
      <c r="AD4457" s="3" t="str">
        <f t="shared" si="489"/>
        <v>No</v>
      </c>
    </row>
    <row r="4458" spans="1:30" ht="15" customHeight="1" x14ac:dyDescent="0.3">
      <c r="A4458" s="3" t="s">
        <v>4479</v>
      </c>
      <c r="B4458" s="3">
        <v>30</v>
      </c>
      <c r="C4458" s="3" t="s">
        <v>28</v>
      </c>
      <c r="D4458" s="3" t="s">
        <v>33</v>
      </c>
      <c r="E4458" s="3">
        <v>34948.487513127599</v>
      </c>
      <c r="F4458" s="3">
        <v>83</v>
      </c>
      <c r="G4458" s="3">
        <v>1151.0149360405501</v>
      </c>
      <c r="H4458" s="3">
        <v>10</v>
      </c>
      <c r="I4458" s="3">
        <v>1152.7845656306999</v>
      </c>
      <c r="J4458" s="3">
        <v>42</v>
      </c>
      <c r="K4458" s="3">
        <v>44.247334871601304</v>
      </c>
      <c r="L4458" s="3">
        <v>74</v>
      </c>
      <c r="M4458" s="3">
        <v>3</v>
      </c>
      <c r="N4458" s="3">
        <v>3</v>
      </c>
      <c r="O4458" s="3">
        <v>499</v>
      </c>
      <c r="P4458" s="3">
        <v>4</v>
      </c>
      <c r="Q4458" s="3">
        <v>5347.1565106467897</v>
      </c>
      <c r="R4458" s="3">
        <v>2</v>
      </c>
      <c r="S4458" s="3">
        <v>0</v>
      </c>
      <c r="T4458" s="3">
        <v>0</v>
      </c>
      <c r="U4458" s="3">
        <v>12173.9531726066</v>
      </c>
      <c r="V4458" s="3">
        <v>1</v>
      </c>
      <c r="W4458" s="3" t="str">
        <f>IF(Bank_data3[[#This Row],[credit_risk]]=1,"High Risk","Low Risk")</f>
        <v>High Risk</v>
      </c>
      <c r="X4458" s="3" t="str">
        <f t="shared" si="483"/>
        <v>25-34</v>
      </c>
      <c r="Y4458" s="3" t="str">
        <f t="shared" si="484"/>
        <v>Low Income</v>
      </c>
      <c r="Z4458" s="3" t="str">
        <f t="shared" si="485"/>
        <v>Poor</v>
      </c>
      <c r="AA4458" s="27">
        <f t="shared" si="486"/>
        <v>0.15300108505806589</v>
      </c>
      <c r="AB4458" s="3" t="str">
        <f t="shared" si="487"/>
        <v>Medium</v>
      </c>
      <c r="AC4458" s="3" t="str">
        <f t="shared" si="488"/>
        <v>High</v>
      </c>
      <c r="AD4458" s="3" t="str">
        <f t="shared" si="489"/>
        <v>No</v>
      </c>
    </row>
    <row r="4459" spans="1:30" ht="15" customHeight="1" x14ac:dyDescent="0.3">
      <c r="A4459" s="3" t="s">
        <v>4480</v>
      </c>
      <c r="B4459" s="3">
        <v>60</v>
      </c>
      <c r="C4459" s="3" t="s">
        <v>28</v>
      </c>
      <c r="D4459" s="3" t="s">
        <v>24</v>
      </c>
      <c r="E4459" s="3">
        <v>41321.4330019154</v>
      </c>
      <c r="F4459" s="3">
        <v>97</v>
      </c>
      <c r="G4459" s="3">
        <v>1563.4726102126799</v>
      </c>
      <c r="H4459" s="3">
        <v>10</v>
      </c>
      <c r="I4459" s="3">
        <v>107.370939171111</v>
      </c>
      <c r="J4459" s="3">
        <v>49</v>
      </c>
      <c r="K4459" s="3">
        <v>498.49780516780498</v>
      </c>
      <c r="L4459" s="3">
        <v>78</v>
      </c>
      <c r="M4459" s="3">
        <v>16</v>
      </c>
      <c r="N4459" s="3">
        <v>0</v>
      </c>
      <c r="O4459" s="3">
        <v>830</v>
      </c>
      <c r="P4459" s="3">
        <v>1</v>
      </c>
      <c r="Q4459" s="3">
        <v>18197.311111017101</v>
      </c>
      <c r="R4459" s="3">
        <v>1</v>
      </c>
      <c r="S4459" s="3">
        <v>0</v>
      </c>
      <c r="T4459" s="3">
        <v>0</v>
      </c>
      <c r="U4459" s="3">
        <v>885.57893143696401</v>
      </c>
      <c r="V4459" s="3">
        <v>0</v>
      </c>
      <c r="W4459" s="3" t="str">
        <f>IF(Bank_data3[[#This Row],[credit_risk]]=1,"High Risk","Low Risk")</f>
        <v>Low Risk</v>
      </c>
      <c r="X4459" s="3" t="str">
        <f t="shared" si="483"/>
        <v>55+</v>
      </c>
      <c r="Y4459" s="3" t="str">
        <f t="shared" si="484"/>
        <v>Low Income</v>
      </c>
      <c r="Z4459" s="3" t="str">
        <f t="shared" si="485"/>
        <v>Excellent</v>
      </c>
      <c r="AA4459" s="27">
        <f t="shared" si="486"/>
        <v>0.4403843184764088</v>
      </c>
      <c r="AB4459" s="3" t="str">
        <f t="shared" si="487"/>
        <v>Medium</v>
      </c>
      <c r="AC4459" s="3" t="str">
        <f t="shared" si="488"/>
        <v>High</v>
      </c>
      <c r="AD4459" s="3" t="str">
        <f t="shared" si="489"/>
        <v>No</v>
      </c>
    </row>
    <row r="4460" spans="1:30" ht="15" customHeight="1" x14ac:dyDescent="0.3">
      <c r="A4460" s="3" t="s">
        <v>4481</v>
      </c>
      <c r="B4460" s="3">
        <v>60</v>
      </c>
      <c r="C4460" s="3" t="s">
        <v>23</v>
      </c>
      <c r="D4460" s="3" t="s">
        <v>24</v>
      </c>
      <c r="E4460" s="3">
        <v>59128.983665879998</v>
      </c>
      <c r="F4460" s="3">
        <v>147</v>
      </c>
      <c r="G4460" s="3">
        <v>1770.3984965567499</v>
      </c>
      <c r="H4460" s="3">
        <v>8</v>
      </c>
      <c r="I4460" s="3">
        <v>554.68513257717598</v>
      </c>
      <c r="J4460" s="3">
        <v>6</v>
      </c>
      <c r="K4460" s="3">
        <v>189.093106318173</v>
      </c>
      <c r="L4460" s="3">
        <v>74</v>
      </c>
      <c r="M4460" s="3">
        <v>11</v>
      </c>
      <c r="N4460" s="3">
        <v>7</v>
      </c>
      <c r="O4460" s="3">
        <v>701</v>
      </c>
      <c r="P4460" s="3">
        <v>4</v>
      </c>
      <c r="Q4460" s="3">
        <v>27166.115414059899</v>
      </c>
      <c r="R4460" s="3">
        <v>3</v>
      </c>
      <c r="S4460" s="3">
        <v>0</v>
      </c>
      <c r="T4460" s="3">
        <v>0</v>
      </c>
      <c r="U4460" s="3">
        <v>6075.4393489013601</v>
      </c>
      <c r="V4460" s="3">
        <v>0</v>
      </c>
      <c r="W4460" s="3" t="str">
        <f>IF(Bank_data3[[#This Row],[credit_risk]]=1,"High Risk","Low Risk")</f>
        <v>Low Risk</v>
      </c>
      <c r="X4460" s="3" t="str">
        <f t="shared" si="483"/>
        <v>55+</v>
      </c>
      <c r="Y4460" s="3" t="str">
        <f t="shared" si="484"/>
        <v>Middle Income</v>
      </c>
      <c r="Z4460" s="3" t="str">
        <f t="shared" si="485"/>
        <v>Good</v>
      </c>
      <c r="AA4460" s="27">
        <f t="shared" si="486"/>
        <v>0.45943822690353348</v>
      </c>
      <c r="AB4460" s="3" t="str">
        <f t="shared" si="487"/>
        <v>Medium</v>
      </c>
      <c r="AC4460" s="3" t="str">
        <f t="shared" si="488"/>
        <v>High</v>
      </c>
      <c r="AD4460" s="3" t="str">
        <f t="shared" si="489"/>
        <v>No</v>
      </c>
    </row>
    <row r="4461" spans="1:30" ht="15" customHeight="1" x14ac:dyDescent="0.3">
      <c r="A4461" s="3" t="s">
        <v>4482</v>
      </c>
      <c r="B4461" s="3">
        <v>24</v>
      </c>
      <c r="C4461" s="3" t="s">
        <v>23</v>
      </c>
      <c r="D4461" s="3" t="s">
        <v>33</v>
      </c>
      <c r="E4461" s="3">
        <v>63617.574217760797</v>
      </c>
      <c r="F4461" s="3">
        <v>61</v>
      </c>
      <c r="G4461" s="3">
        <v>1718.7067468564501</v>
      </c>
      <c r="H4461" s="3">
        <v>2</v>
      </c>
      <c r="I4461" s="3">
        <v>952.53369489628301</v>
      </c>
      <c r="J4461" s="3">
        <v>37</v>
      </c>
      <c r="K4461" s="3">
        <v>630.77341730102205</v>
      </c>
      <c r="L4461" s="3">
        <v>59</v>
      </c>
      <c r="M4461" s="3">
        <v>19</v>
      </c>
      <c r="N4461" s="3">
        <v>8</v>
      </c>
      <c r="O4461" s="3">
        <v>384</v>
      </c>
      <c r="P4461" s="3">
        <v>2</v>
      </c>
      <c r="Q4461" s="3">
        <v>18626.0933976294</v>
      </c>
      <c r="R4461" s="3">
        <v>3</v>
      </c>
      <c r="S4461" s="3">
        <v>0</v>
      </c>
      <c r="T4461" s="3">
        <v>0</v>
      </c>
      <c r="U4461" s="3">
        <v>5829.3110238824702</v>
      </c>
      <c r="V4461" s="3">
        <v>1</v>
      </c>
      <c r="W4461" s="3" t="str">
        <f>IF(Bank_data3[[#This Row],[credit_risk]]=1,"High Risk","Low Risk")</f>
        <v>High Risk</v>
      </c>
      <c r="X4461" s="3" t="str">
        <f t="shared" si="483"/>
        <v>18-24</v>
      </c>
      <c r="Y4461" s="3" t="str">
        <f t="shared" si="484"/>
        <v>Middle Income</v>
      </c>
      <c r="Z4461" s="3" t="str">
        <f t="shared" si="485"/>
        <v>Poor</v>
      </c>
      <c r="AA4461" s="27">
        <f t="shared" si="486"/>
        <v>0.29278220093512075</v>
      </c>
      <c r="AB4461" s="3" t="str">
        <f t="shared" si="487"/>
        <v>Medium</v>
      </c>
      <c r="AC4461" s="3" t="str">
        <f t="shared" si="488"/>
        <v>High</v>
      </c>
      <c r="AD4461" s="3" t="str">
        <f t="shared" si="489"/>
        <v>No</v>
      </c>
    </row>
    <row r="4462" spans="1:30" ht="15" customHeight="1" x14ac:dyDescent="0.3">
      <c r="A4462" s="3" t="s">
        <v>4483</v>
      </c>
      <c r="B4462" s="3">
        <v>20</v>
      </c>
      <c r="C4462" s="3" t="s">
        <v>31</v>
      </c>
      <c r="D4462" s="3" t="s">
        <v>24</v>
      </c>
      <c r="E4462" s="3">
        <v>36940.259138449197</v>
      </c>
      <c r="F4462" s="3">
        <v>227</v>
      </c>
      <c r="G4462" s="3">
        <v>10</v>
      </c>
      <c r="H4462" s="3">
        <v>10</v>
      </c>
      <c r="I4462" s="3">
        <v>983.47114142597297</v>
      </c>
      <c r="J4462" s="3">
        <v>43</v>
      </c>
      <c r="K4462" s="3">
        <v>421.95835129787503</v>
      </c>
      <c r="L4462" s="3">
        <v>49</v>
      </c>
      <c r="M4462" s="3">
        <v>7</v>
      </c>
      <c r="N4462" s="3">
        <v>2</v>
      </c>
      <c r="O4462" s="3">
        <v>321</v>
      </c>
      <c r="P4462" s="3">
        <v>4</v>
      </c>
      <c r="Q4462" s="3">
        <v>22691.505338915002</v>
      </c>
      <c r="R4462" s="3">
        <v>6</v>
      </c>
      <c r="S4462" s="3">
        <v>0</v>
      </c>
      <c r="T4462" s="3">
        <v>0</v>
      </c>
      <c r="U4462" s="3">
        <v>4491.6406096344099</v>
      </c>
      <c r="V4462" s="3">
        <v>1</v>
      </c>
      <c r="W4462" s="3" t="str">
        <f>IF(Bank_data3[[#This Row],[credit_risk]]=1,"High Risk","Low Risk")</f>
        <v>High Risk</v>
      </c>
      <c r="X4462" s="3" t="str">
        <f t="shared" si="483"/>
        <v>18-24</v>
      </c>
      <c r="Y4462" s="3" t="str">
        <f t="shared" si="484"/>
        <v>Low Income</v>
      </c>
      <c r="Z4462" s="3" t="str">
        <f t="shared" si="485"/>
        <v>Poor</v>
      </c>
      <c r="AA4462" s="27">
        <f t="shared" si="486"/>
        <v>0.61427574868570944</v>
      </c>
      <c r="AB4462" s="3" t="str">
        <f t="shared" si="487"/>
        <v>Low</v>
      </c>
      <c r="AC4462" s="3" t="str">
        <f t="shared" si="488"/>
        <v>High</v>
      </c>
      <c r="AD4462" s="3" t="str">
        <f t="shared" si="489"/>
        <v>No</v>
      </c>
    </row>
    <row r="4463" spans="1:30" ht="15" customHeight="1" x14ac:dyDescent="0.3">
      <c r="A4463" s="3" t="s">
        <v>4484</v>
      </c>
      <c r="B4463" s="3">
        <v>36</v>
      </c>
      <c r="C4463" s="3" t="s">
        <v>31</v>
      </c>
      <c r="D4463" s="3" t="s">
        <v>26</v>
      </c>
      <c r="E4463" s="3">
        <v>64413.683300687</v>
      </c>
      <c r="F4463" s="3">
        <v>169</v>
      </c>
      <c r="G4463" s="3">
        <v>895.50815188847105</v>
      </c>
      <c r="H4463" s="3">
        <v>1</v>
      </c>
      <c r="I4463" s="3">
        <v>798.34668279154801</v>
      </c>
      <c r="J4463" s="3">
        <v>24</v>
      </c>
      <c r="K4463" s="3">
        <v>128.20087083205399</v>
      </c>
      <c r="L4463" s="3">
        <v>0</v>
      </c>
      <c r="M4463" s="3">
        <v>16</v>
      </c>
      <c r="N4463" s="3">
        <v>0</v>
      </c>
      <c r="O4463" s="3">
        <v>534</v>
      </c>
      <c r="P4463" s="3">
        <v>0</v>
      </c>
      <c r="Q4463" s="3">
        <v>17578.578499472798</v>
      </c>
      <c r="R4463" s="3">
        <v>4</v>
      </c>
      <c r="S4463" s="3">
        <v>0</v>
      </c>
      <c r="T4463" s="3">
        <v>0</v>
      </c>
      <c r="U4463" s="3">
        <v>7040.1122135986898</v>
      </c>
      <c r="V4463" s="3">
        <v>1</v>
      </c>
      <c r="W4463" s="3" t="str">
        <f>IF(Bank_data3[[#This Row],[credit_risk]]=1,"High Risk","Low Risk")</f>
        <v>High Risk</v>
      </c>
      <c r="X4463" s="3" t="str">
        <f t="shared" si="483"/>
        <v>35-44</v>
      </c>
      <c r="Y4463" s="3" t="str">
        <f t="shared" si="484"/>
        <v>Middle Income</v>
      </c>
      <c r="Z4463" s="3" t="str">
        <f t="shared" si="485"/>
        <v>Poor</v>
      </c>
      <c r="AA4463" s="27">
        <f t="shared" si="486"/>
        <v>0.27290130914288696</v>
      </c>
      <c r="AB4463" s="3" t="str">
        <f t="shared" si="487"/>
        <v>Low</v>
      </c>
      <c r="AC4463" s="3" t="str">
        <f t="shared" si="488"/>
        <v>Low</v>
      </c>
      <c r="AD4463" s="3" t="str">
        <f t="shared" si="489"/>
        <v>No</v>
      </c>
    </row>
    <row r="4464" spans="1:30" ht="15" customHeight="1" x14ac:dyDescent="0.3">
      <c r="A4464" s="3" t="s">
        <v>4485</v>
      </c>
      <c r="B4464" s="3">
        <v>41</v>
      </c>
      <c r="C4464" s="3" t="s">
        <v>23</v>
      </c>
      <c r="D4464" s="3" t="s">
        <v>24</v>
      </c>
      <c r="E4464" s="3">
        <v>33644.914016574301</v>
      </c>
      <c r="F4464" s="3">
        <v>56</v>
      </c>
      <c r="G4464" s="3">
        <v>2072.809856412</v>
      </c>
      <c r="H4464" s="3">
        <v>8</v>
      </c>
      <c r="I4464" s="3">
        <v>806.23888262665002</v>
      </c>
      <c r="J4464" s="3">
        <v>1</v>
      </c>
      <c r="K4464" s="3">
        <v>777.33805004472504</v>
      </c>
      <c r="L4464" s="3">
        <v>36</v>
      </c>
      <c r="M4464" s="3">
        <v>13</v>
      </c>
      <c r="N4464" s="3">
        <v>0</v>
      </c>
      <c r="O4464" s="3">
        <v>689</v>
      </c>
      <c r="P4464" s="3">
        <v>1</v>
      </c>
      <c r="Q4464" s="3">
        <v>5379.2732895968002</v>
      </c>
      <c r="R4464" s="3">
        <v>5</v>
      </c>
      <c r="S4464" s="3">
        <v>0</v>
      </c>
      <c r="T4464" s="3">
        <v>0</v>
      </c>
      <c r="U4464" s="3">
        <v>17412.746836656101</v>
      </c>
      <c r="V4464" s="3">
        <v>1</v>
      </c>
      <c r="W4464" s="3" t="str">
        <f>IF(Bank_data3[[#This Row],[credit_risk]]=1,"High Risk","Low Risk")</f>
        <v>High Risk</v>
      </c>
      <c r="X4464" s="3" t="str">
        <f t="shared" si="483"/>
        <v>35-44</v>
      </c>
      <c r="Y4464" s="3" t="str">
        <f t="shared" si="484"/>
        <v>Low Income</v>
      </c>
      <c r="Z4464" s="3" t="str">
        <f t="shared" si="485"/>
        <v>Good</v>
      </c>
      <c r="AA4464" s="27">
        <f t="shared" si="486"/>
        <v>0.15988369852711884</v>
      </c>
      <c r="AB4464" s="3" t="str">
        <f t="shared" si="487"/>
        <v>Medium</v>
      </c>
      <c r="AC4464" s="3" t="str">
        <f t="shared" si="488"/>
        <v>High</v>
      </c>
      <c r="AD4464" s="3" t="str">
        <f t="shared" si="489"/>
        <v>No</v>
      </c>
    </row>
    <row r="4465" spans="1:30" ht="15" customHeight="1" x14ac:dyDescent="0.3">
      <c r="A4465" s="3" t="s">
        <v>4486</v>
      </c>
      <c r="B4465" s="3">
        <v>53</v>
      </c>
      <c r="C4465" s="3" t="s">
        <v>28</v>
      </c>
      <c r="D4465" s="3" t="s">
        <v>33</v>
      </c>
      <c r="E4465" s="3">
        <v>38988.0742286206</v>
      </c>
      <c r="F4465" s="3">
        <v>128</v>
      </c>
      <c r="G4465" s="3">
        <v>2814.9050842774</v>
      </c>
      <c r="H4465" s="3">
        <v>7</v>
      </c>
      <c r="I4465" s="3">
        <v>471.49424442088502</v>
      </c>
      <c r="J4465" s="3">
        <v>44</v>
      </c>
      <c r="K4465" s="3">
        <v>514.45062941331696</v>
      </c>
      <c r="L4465" s="3">
        <v>22</v>
      </c>
      <c r="M4465" s="3">
        <v>19</v>
      </c>
      <c r="N4465" s="3">
        <v>0</v>
      </c>
      <c r="O4465" s="3">
        <v>428</v>
      </c>
      <c r="P4465" s="3">
        <v>1</v>
      </c>
      <c r="Q4465" s="3">
        <v>17195.6190186393</v>
      </c>
      <c r="R4465" s="3">
        <v>3</v>
      </c>
      <c r="S4465" s="3">
        <v>0</v>
      </c>
      <c r="T4465" s="3">
        <v>0</v>
      </c>
      <c r="U4465" s="3">
        <v>6989.9745336037304</v>
      </c>
      <c r="V4465" s="3">
        <v>1</v>
      </c>
      <c r="W4465" s="3" t="str">
        <f>IF(Bank_data3[[#This Row],[credit_risk]]=1,"High Risk","Low Risk")</f>
        <v>High Risk</v>
      </c>
      <c r="X4465" s="3" t="str">
        <f t="shared" si="483"/>
        <v>45-54</v>
      </c>
      <c r="Y4465" s="3" t="str">
        <f t="shared" si="484"/>
        <v>Low Income</v>
      </c>
      <c r="Z4465" s="3" t="str">
        <f t="shared" si="485"/>
        <v>Poor</v>
      </c>
      <c r="AA4465" s="27">
        <f t="shared" si="486"/>
        <v>0.44104817585517564</v>
      </c>
      <c r="AB4465" s="3" t="str">
        <f t="shared" si="487"/>
        <v>Medium</v>
      </c>
      <c r="AC4465" s="3" t="str">
        <f t="shared" si="488"/>
        <v>Medium</v>
      </c>
      <c r="AD4465" s="3" t="str">
        <f t="shared" si="489"/>
        <v>No</v>
      </c>
    </row>
    <row r="4466" spans="1:30" ht="15" customHeight="1" x14ac:dyDescent="0.3">
      <c r="A4466" s="3" t="s">
        <v>4487</v>
      </c>
      <c r="B4466" s="3">
        <v>64</v>
      </c>
      <c r="C4466" s="3" t="s">
        <v>23</v>
      </c>
      <c r="D4466" s="3" t="s">
        <v>33</v>
      </c>
      <c r="E4466" s="3">
        <v>23908.5766273017</v>
      </c>
      <c r="F4466" s="3">
        <v>178</v>
      </c>
      <c r="G4466" s="3">
        <v>1177.0353791048301</v>
      </c>
      <c r="H4466" s="3">
        <v>8</v>
      </c>
      <c r="I4466" s="3">
        <v>20</v>
      </c>
      <c r="J4466" s="3">
        <v>0</v>
      </c>
      <c r="K4466" s="3">
        <v>787.66241918351398</v>
      </c>
      <c r="L4466" s="3">
        <v>48</v>
      </c>
      <c r="M4466" s="3">
        <v>10</v>
      </c>
      <c r="N4466" s="3">
        <v>8</v>
      </c>
      <c r="O4466" s="3">
        <v>692</v>
      </c>
      <c r="P4466" s="3">
        <v>3</v>
      </c>
      <c r="Q4466" s="3">
        <v>4279.5961270705502</v>
      </c>
      <c r="R4466" s="3">
        <v>5</v>
      </c>
      <c r="S4466" s="3">
        <v>1</v>
      </c>
      <c r="T4466" s="3">
        <v>0</v>
      </c>
      <c r="U4466" s="3">
        <v>10301.3905377639</v>
      </c>
      <c r="V4466" s="3">
        <v>1</v>
      </c>
      <c r="W4466" s="3" t="str">
        <f>IF(Bank_data3[[#This Row],[credit_risk]]=1,"High Risk","Low Risk")</f>
        <v>High Risk</v>
      </c>
      <c r="X4466" s="3" t="str">
        <f t="shared" si="483"/>
        <v>55+</v>
      </c>
      <c r="Y4466" s="3" t="str">
        <f t="shared" si="484"/>
        <v>Low Income</v>
      </c>
      <c r="Z4466" s="3" t="str">
        <f t="shared" si="485"/>
        <v>Good</v>
      </c>
      <c r="AA4466" s="27">
        <f t="shared" si="486"/>
        <v>0.17899836505463862</v>
      </c>
      <c r="AB4466" s="3" t="str">
        <f t="shared" si="487"/>
        <v>Medium</v>
      </c>
      <c r="AC4466" s="3" t="str">
        <f t="shared" si="488"/>
        <v>High</v>
      </c>
      <c r="AD4466" s="3" t="str">
        <f t="shared" si="489"/>
        <v>No</v>
      </c>
    </row>
    <row r="4467" spans="1:30" ht="15" customHeight="1" x14ac:dyDescent="0.3">
      <c r="A4467" s="3" t="s">
        <v>4488</v>
      </c>
      <c r="B4467" s="3">
        <v>60</v>
      </c>
      <c r="C4467" s="3" t="s">
        <v>23</v>
      </c>
      <c r="D4467" s="3" t="s">
        <v>33</v>
      </c>
      <c r="E4467" s="3">
        <v>23372.460568699</v>
      </c>
      <c r="F4467" s="3">
        <v>167</v>
      </c>
      <c r="G4467" s="3">
        <v>1180.92470073803</v>
      </c>
      <c r="H4467" s="3">
        <v>9</v>
      </c>
      <c r="I4467" s="3">
        <v>1517.32756136424</v>
      </c>
      <c r="J4467" s="3">
        <v>22</v>
      </c>
      <c r="K4467" s="3">
        <v>529.07300369956204</v>
      </c>
      <c r="L4467" s="3">
        <v>73</v>
      </c>
      <c r="M4467" s="3">
        <v>7</v>
      </c>
      <c r="N4467" s="3">
        <v>9</v>
      </c>
      <c r="O4467" s="3">
        <v>863</v>
      </c>
      <c r="P4467" s="3">
        <v>3</v>
      </c>
      <c r="Q4467" s="3">
        <v>9000.6262566625901</v>
      </c>
      <c r="R4467" s="3">
        <v>2</v>
      </c>
      <c r="S4467" s="3">
        <v>1</v>
      </c>
      <c r="T4467" s="3">
        <v>0</v>
      </c>
      <c r="U4467" s="3">
        <v>4277.7163304525602</v>
      </c>
      <c r="V4467" s="3">
        <v>1</v>
      </c>
      <c r="W4467" s="3" t="str">
        <f>IF(Bank_data3[[#This Row],[credit_risk]]=1,"High Risk","Low Risk")</f>
        <v>High Risk</v>
      </c>
      <c r="X4467" s="3" t="str">
        <f t="shared" si="483"/>
        <v>55+</v>
      </c>
      <c r="Y4467" s="3" t="str">
        <f t="shared" si="484"/>
        <v>Low Income</v>
      </c>
      <c r="Z4467" s="3" t="str">
        <f t="shared" si="485"/>
        <v>Excellent</v>
      </c>
      <c r="AA4467" s="27">
        <f t="shared" si="486"/>
        <v>0.38509536598454935</v>
      </c>
      <c r="AB4467" s="3" t="str">
        <f t="shared" si="487"/>
        <v>Medium</v>
      </c>
      <c r="AC4467" s="3" t="str">
        <f t="shared" si="488"/>
        <v>High</v>
      </c>
      <c r="AD4467" s="3" t="str">
        <f t="shared" si="489"/>
        <v>No</v>
      </c>
    </row>
    <row r="4468" spans="1:30" ht="15" customHeight="1" x14ac:dyDescent="0.3">
      <c r="A4468" s="3" t="s">
        <v>4489</v>
      </c>
      <c r="B4468" s="3">
        <v>48</v>
      </c>
      <c r="C4468" s="3" t="s">
        <v>28</v>
      </c>
      <c r="D4468" s="3" t="s">
        <v>24</v>
      </c>
      <c r="E4468" s="3">
        <v>33450.3075056624</v>
      </c>
      <c r="F4468" s="3">
        <v>50</v>
      </c>
      <c r="G4468" s="3">
        <v>1428.6807085528101</v>
      </c>
      <c r="H4468" s="3">
        <v>10</v>
      </c>
      <c r="I4468" s="3">
        <v>460.96645280265</v>
      </c>
      <c r="J4468" s="3">
        <v>46</v>
      </c>
      <c r="K4468" s="3">
        <v>906.15602073260902</v>
      </c>
      <c r="L4468" s="3">
        <v>63</v>
      </c>
      <c r="M4468" s="3">
        <v>0</v>
      </c>
      <c r="N4468" s="3">
        <v>4</v>
      </c>
      <c r="O4468" s="3">
        <v>763</v>
      </c>
      <c r="P4468" s="3">
        <v>3</v>
      </c>
      <c r="Q4468" s="3">
        <v>10562.9613714509</v>
      </c>
      <c r="R4468" s="3">
        <v>7</v>
      </c>
      <c r="S4468" s="3">
        <v>0</v>
      </c>
      <c r="T4468" s="3">
        <v>0</v>
      </c>
      <c r="U4468" s="3">
        <v>4590.4163667252096</v>
      </c>
      <c r="V4468" s="3">
        <v>1</v>
      </c>
      <c r="W4468" s="3" t="str">
        <f>IF(Bank_data3[[#This Row],[credit_risk]]=1,"High Risk","Low Risk")</f>
        <v>High Risk</v>
      </c>
      <c r="X4468" s="3" t="str">
        <f t="shared" si="483"/>
        <v>45-54</v>
      </c>
      <c r="Y4468" s="3" t="str">
        <f t="shared" si="484"/>
        <v>Low Income</v>
      </c>
      <c r="Z4468" s="3" t="str">
        <f t="shared" si="485"/>
        <v>Very Good</v>
      </c>
      <c r="AA4468" s="27">
        <f t="shared" si="486"/>
        <v>0.3157806955784434</v>
      </c>
      <c r="AB4468" s="3" t="str">
        <f t="shared" si="487"/>
        <v>Medium</v>
      </c>
      <c r="AC4468" s="3" t="str">
        <f t="shared" si="488"/>
        <v>High</v>
      </c>
      <c r="AD4468" s="3" t="str">
        <f t="shared" si="489"/>
        <v>No</v>
      </c>
    </row>
    <row r="4469" spans="1:30" ht="15" customHeight="1" x14ac:dyDescent="0.3">
      <c r="A4469" s="3" t="s">
        <v>4490</v>
      </c>
      <c r="B4469" s="3">
        <v>23</v>
      </c>
      <c r="C4469" s="3" t="s">
        <v>28</v>
      </c>
      <c r="D4469" s="3" t="s">
        <v>26</v>
      </c>
      <c r="E4469" s="3">
        <v>49536.828393991702</v>
      </c>
      <c r="F4469" s="3">
        <v>70</v>
      </c>
      <c r="G4469" s="3">
        <v>2879.72374051207</v>
      </c>
      <c r="H4469" s="3">
        <v>2</v>
      </c>
      <c r="I4469" s="3">
        <v>861.77699152256901</v>
      </c>
      <c r="J4469" s="3">
        <v>39</v>
      </c>
      <c r="K4469" s="3">
        <v>678.99507612082095</v>
      </c>
      <c r="L4469" s="3">
        <v>16</v>
      </c>
      <c r="M4469" s="3">
        <v>16</v>
      </c>
      <c r="N4469" s="3">
        <v>2</v>
      </c>
      <c r="O4469" s="3">
        <v>840</v>
      </c>
      <c r="P4469" s="3">
        <v>0</v>
      </c>
      <c r="Q4469" s="3">
        <v>9881.6324953010098</v>
      </c>
      <c r="R4469" s="3">
        <v>7</v>
      </c>
      <c r="S4469" s="3">
        <v>0</v>
      </c>
      <c r="T4469" s="3">
        <v>0</v>
      </c>
      <c r="U4469" s="3">
        <v>3843.7623945886098</v>
      </c>
      <c r="V4469" s="3">
        <v>1</v>
      </c>
      <c r="W4469" s="3" t="str">
        <f>IF(Bank_data3[[#This Row],[credit_risk]]=1,"High Risk","Low Risk")</f>
        <v>High Risk</v>
      </c>
      <c r="X4469" s="3" t="str">
        <f t="shared" si="483"/>
        <v>18-24</v>
      </c>
      <c r="Y4469" s="3" t="str">
        <f t="shared" si="484"/>
        <v>Low Income</v>
      </c>
      <c r="Z4469" s="3" t="str">
        <f t="shared" si="485"/>
        <v>Excellent</v>
      </c>
      <c r="AA4469" s="27">
        <f t="shared" si="486"/>
        <v>0.19948052420125365</v>
      </c>
      <c r="AB4469" s="3" t="str">
        <f t="shared" si="487"/>
        <v>Medium</v>
      </c>
      <c r="AC4469" s="3" t="str">
        <f t="shared" si="488"/>
        <v>Medium</v>
      </c>
      <c r="AD4469" s="3" t="str">
        <f t="shared" si="489"/>
        <v>No</v>
      </c>
    </row>
    <row r="4470" spans="1:30" ht="15" customHeight="1" x14ac:dyDescent="0.3">
      <c r="A4470" s="3" t="s">
        <v>4491</v>
      </c>
      <c r="B4470" s="3">
        <v>24</v>
      </c>
      <c r="C4470" s="3" t="s">
        <v>31</v>
      </c>
      <c r="D4470" s="3" t="s">
        <v>33</v>
      </c>
      <c r="E4470" s="3">
        <v>32108.335149005801</v>
      </c>
      <c r="F4470" s="3">
        <v>109</v>
      </c>
      <c r="G4470" s="3">
        <v>1542.97293947139</v>
      </c>
      <c r="H4470" s="3">
        <v>0</v>
      </c>
      <c r="I4470" s="3">
        <v>744.40320151923197</v>
      </c>
      <c r="J4470" s="3">
        <v>17</v>
      </c>
      <c r="K4470" s="3">
        <v>177.555259250457</v>
      </c>
      <c r="L4470" s="3">
        <v>70</v>
      </c>
      <c r="M4470" s="3">
        <v>19</v>
      </c>
      <c r="N4470" s="3">
        <v>9</v>
      </c>
      <c r="O4470" s="3">
        <v>328</v>
      </c>
      <c r="P4470" s="3">
        <v>4</v>
      </c>
      <c r="Q4470" s="3">
        <v>7267.42608398422</v>
      </c>
      <c r="R4470" s="3">
        <v>7</v>
      </c>
      <c r="S4470" s="3">
        <v>0</v>
      </c>
      <c r="T4470" s="3">
        <v>1</v>
      </c>
      <c r="U4470" s="3">
        <v>4662.02083312785</v>
      </c>
      <c r="V4470" s="3">
        <v>1</v>
      </c>
      <c r="W4470" s="3" t="str">
        <f>IF(Bank_data3[[#This Row],[credit_risk]]=1,"High Risk","Low Risk")</f>
        <v>High Risk</v>
      </c>
      <c r="X4470" s="3" t="str">
        <f t="shared" si="483"/>
        <v>18-24</v>
      </c>
      <c r="Y4470" s="3" t="str">
        <f t="shared" si="484"/>
        <v>Low Income</v>
      </c>
      <c r="Z4470" s="3" t="str">
        <f t="shared" si="485"/>
        <v>Poor</v>
      </c>
      <c r="AA4470" s="27">
        <f t="shared" si="486"/>
        <v>0.22634079438432819</v>
      </c>
      <c r="AB4470" s="3" t="str">
        <f t="shared" si="487"/>
        <v>Medium</v>
      </c>
      <c r="AC4470" s="3" t="str">
        <f t="shared" si="488"/>
        <v>High</v>
      </c>
      <c r="AD4470" s="3" t="str">
        <f t="shared" si="489"/>
        <v>No</v>
      </c>
    </row>
    <row r="4471" spans="1:30" ht="15" customHeight="1" x14ac:dyDescent="0.3">
      <c r="A4471" s="3" t="s">
        <v>4492</v>
      </c>
      <c r="B4471" s="3">
        <v>30</v>
      </c>
      <c r="C4471" s="3" t="s">
        <v>31</v>
      </c>
      <c r="D4471" s="3" t="s">
        <v>26</v>
      </c>
      <c r="E4471" s="3">
        <v>76965.518510702706</v>
      </c>
      <c r="F4471" s="3">
        <v>80</v>
      </c>
      <c r="G4471" s="3">
        <v>10</v>
      </c>
      <c r="H4471" s="3">
        <v>10</v>
      </c>
      <c r="I4471" s="3">
        <v>1114.0191432957399</v>
      </c>
      <c r="J4471" s="3">
        <v>46</v>
      </c>
      <c r="K4471" s="3">
        <v>388.21177498115799</v>
      </c>
      <c r="L4471" s="3">
        <v>14</v>
      </c>
      <c r="M4471" s="3">
        <v>17</v>
      </c>
      <c r="N4471" s="3">
        <v>8</v>
      </c>
      <c r="O4471" s="3">
        <v>432</v>
      </c>
      <c r="P4471" s="3">
        <v>1</v>
      </c>
      <c r="Q4471" s="3">
        <v>10501.317469232899</v>
      </c>
      <c r="R4471" s="3">
        <v>5</v>
      </c>
      <c r="S4471" s="3">
        <v>0</v>
      </c>
      <c r="T4471" s="3">
        <v>0</v>
      </c>
      <c r="U4471" s="3">
        <v>14743.0989335177</v>
      </c>
      <c r="V4471" s="3">
        <v>1</v>
      </c>
      <c r="W4471" s="3" t="str">
        <f>IF(Bank_data3[[#This Row],[credit_risk]]=1,"High Risk","Low Risk")</f>
        <v>High Risk</v>
      </c>
      <c r="X4471" s="3" t="str">
        <f t="shared" si="483"/>
        <v>25-34</v>
      </c>
      <c r="Y4471" s="3" t="str">
        <f t="shared" si="484"/>
        <v>Middle Income</v>
      </c>
      <c r="Z4471" s="3" t="str">
        <f t="shared" si="485"/>
        <v>Poor</v>
      </c>
      <c r="AA4471" s="27">
        <f t="shared" si="486"/>
        <v>0.13644184658838623</v>
      </c>
      <c r="AB4471" s="3" t="str">
        <f t="shared" si="487"/>
        <v>Low</v>
      </c>
      <c r="AC4471" s="3" t="str">
        <f t="shared" si="488"/>
        <v>Medium</v>
      </c>
      <c r="AD4471" s="3" t="str">
        <f t="shared" si="489"/>
        <v>No</v>
      </c>
    </row>
    <row r="4472" spans="1:30" ht="15" customHeight="1" x14ac:dyDescent="0.3">
      <c r="A4472" s="3" t="s">
        <v>4493</v>
      </c>
      <c r="B4472" s="3">
        <v>40</v>
      </c>
      <c r="C4472" s="3" t="s">
        <v>31</v>
      </c>
      <c r="D4472" s="3" t="s">
        <v>33</v>
      </c>
      <c r="E4472" s="3">
        <v>33215.054246078798</v>
      </c>
      <c r="F4472" s="3">
        <v>79</v>
      </c>
      <c r="G4472" s="3">
        <v>2930.11112377359</v>
      </c>
      <c r="H4472" s="3">
        <v>0</v>
      </c>
      <c r="I4472" s="3">
        <v>840.21402471875604</v>
      </c>
      <c r="J4472" s="3">
        <v>7</v>
      </c>
      <c r="K4472" s="3">
        <v>357.141567965636</v>
      </c>
      <c r="L4472" s="3">
        <v>50</v>
      </c>
      <c r="M4472" s="3">
        <v>9</v>
      </c>
      <c r="N4472" s="3">
        <v>9</v>
      </c>
      <c r="O4472" s="3">
        <v>833</v>
      </c>
      <c r="P4472" s="3">
        <v>4</v>
      </c>
      <c r="Q4472" s="3">
        <v>11280.1886551521</v>
      </c>
      <c r="R4472" s="3">
        <v>0</v>
      </c>
      <c r="S4472" s="3">
        <v>0</v>
      </c>
      <c r="T4472" s="3">
        <v>0</v>
      </c>
      <c r="U4472" s="3">
        <v>6239.2707906632404</v>
      </c>
      <c r="V4472" s="3">
        <v>0</v>
      </c>
      <c r="W4472" s="3" t="str">
        <f>IF(Bank_data3[[#This Row],[credit_risk]]=1,"High Risk","Low Risk")</f>
        <v>Low Risk</v>
      </c>
      <c r="X4472" s="3" t="str">
        <f t="shared" si="483"/>
        <v>35-44</v>
      </c>
      <c r="Y4472" s="3" t="str">
        <f t="shared" si="484"/>
        <v>Low Income</v>
      </c>
      <c r="Z4472" s="3" t="str">
        <f t="shared" si="485"/>
        <v>Excellent</v>
      </c>
      <c r="AA4472" s="27">
        <f t="shared" si="486"/>
        <v>0.33961072505199302</v>
      </c>
      <c r="AB4472" s="3" t="str">
        <f t="shared" si="487"/>
        <v>Medium</v>
      </c>
      <c r="AC4472" s="3" t="str">
        <f t="shared" si="488"/>
        <v>High</v>
      </c>
      <c r="AD4472" s="3" t="str">
        <f t="shared" si="489"/>
        <v>No</v>
      </c>
    </row>
    <row r="4473" spans="1:30" ht="15" customHeight="1" x14ac:dyDescent="0.3">
      <c r="A4473" s="3" t="s">
        <v>4494</v>
      </c>
      <c r="B4473" s="3">
        <v>54</v>
      </c>
      <c r="C4473" s="3" t="s">
        <v>31</v>
      </c>
      <c r="D4473" s="3" t="s">
        <v>26</v>
      </c>
      <c r="E4473" s="3">
        <v>53311.035245025603</v>
      </c>
      <c r="F4473" s="3">
        <v>29</v>
      </c>
      <c r="G4473" s="3">
        <v>2053.3109640303001</v>
      </c>
      <c r="H4473" s="3">
        <v>2</v>
      </c>
      <c r="I4473" s="3">
        <v>853.70433358219998</v>
      </c>
      <c r="J4473" s="3">
        <v>33</v>
      </c>
      <c r="K4473" s="3">
        <v>0</v>
      </c>
      <c r="L4473" s="3">
        <v>26</v>
      </c>
      <c r="M4473" s="3">
        <v>8</v>
      </c>
      <c r="N4473" s="3">
        <v>8</v>
      </c>
      <c r="O4473" s="3">
        <v>381</v>
      </c>
      <c r="P4473" s="3">
        <v>3</v>
      </c>
      <c r="Q4473" s="3">
        <v>19740.821323974498</v>
      </c>
      <c r="R4473" s="3">
        <v>7</v>
      </c>
      <c r="S4473" s="3">
        <v>0</v>
      </c>
      <c r="T4473" s="3">
        <v>0</v>
      </c>
      <c r="U4473" s="3">
        <v>4570.8966031776599</v>
      </c>
      <c r="V4473" s="3">
        <v>1</v>
      </c>
      <c r="W4473" s="3" t="str">
        <f>IF(Bank_data3[[#This Row],[credit_risk]]=1,"High Risk","Low Risk")</f>
        <v>High Risk</v>
      </c>
      <c r="X4473" s="3" t="str">
        <f t="shared" si="483"/>
        <v>45-54</v>
      </c>
      <c r="Y4473" s="3" t="str">
        <f t="shared" si="484"/>
        <v>Middle Income</v>
      </c>
      <c r="Z4473" s="3" t="str">
        <f t="shared" si="485"/>
        <v>Poor</v>
      </c>
      <c r="AA4473" s="27">
        <f t="shared" si="486"/>
        <v>0.3702952162388648</v>
      </c>
      <c r="AB4473" s="3" t="str">
        <f t="shared" si="487"/>
        <v>Medium</v>
      </c>
      <c r="AC4473" s="3" t="str">
        <f t="shared" si="488"/>
        <v>Medium</v>
      </c>
      <c r="AD4473" s="3" t="str">
        <f t="shared" si="489"/>
        <v>No</v>
      </c>
    </row>
    <row r="4474" spans="1:30" ht="15" customHeight="1" x14ac:dyDescent="0.3">
      <c r="A4474" s="3" t="s">
        <v>4495</v>
      </c>
      <c r="B4474" s="3">
        <v>31</v>
      </c>
      <c r="C4474" s="3" t="s">
        <v>28</v>
      </c>
      <c r="D4474" s="3" t="s">
        <v>26</v>
      </c>
      <c r="E4474" s="3">
        <v>73764.373410547996</v>
      </c>
      <c r="F4474" s="3">
        <v>90</v>
      </c>
      <c r="G4474" s="3">
        <v>465.56986798942802</v>
      </c>
      <c r="H4474" s="3">
        <v>3</v>
      </c>
      <c r="I4474" s="3">
        <v>20</v>
      </c>
      <c r="J4474" s="3">
        <v>42</v>
      </c>
      <c r="K4474" s="3">
        <v>743.961385217057</v>
      </c>
      <c r="L4474" s="3">
        <v>8</v>
      </c>
      <c r="M4474" s="3">
        <v>1</v>
      </c>
      <c r="N4474" s="3">
        <v>5</v>
      </c>
      <c r="O4474" s="3">
        <v>879</v>
      </c>
      <c r="P4474" s="3">
        <v>1</v>
      </c>
      <c r="Q4474" s="3">
        <v>14578.3145473028</v>
      </c>
      <c r="R4474" s="3">
        <v>1</v>
      </c>
      <c r="S4474" s="3">
        <v>0</v>
      </c>
      <c r="T4474" s="3">
        <v>0</v>
      </c>
      <c r="U4474" s="3">
        <v>10070.2965997845</v>
      </c>
      <c r="V4474" s="3">
        <v>0</v>
      </c>
      <c r="W4474" s="3" t="str">
        <f>IF(Bank_data3[[#This Row],[credit_risk]]=1,"High Risk","Low Risk")</f>
        <v>Low Risk</v>
      </c>
      <c r="X4474" s="3" t="str">
        <f t="shared" si="483"/>
        <v>25-34</v>
      </c>
      <c r="Y4474" s="3" t="str">
        <f t="shared" si="484"/>
        <v>Middle Income</v>
      </c>
      <c r="Z4474" s="3" t="str">
        <f t="shared" si="485"/>
        <v>Excellent</v>
      </c>
      <c r="AA4474" s="27">
        <f t="shared" si="486"/>
        <v>0.19763354412522077</v>
      </c>
      <c r="AB4474" s="3" t="str">
        <f t="shared" si="487"/>
        <v>Low</v>
      </c>
      <c r="AC4474" s="3" t="str">
        <f t="shared" si="488"/>
        <v>Low</v>
      </c>
      <c r="AD4474" s="3" t="str">
        <f t="shared" si="489"/>
        <v>No</v>
      </c>
    </row>
    <row r="4475" spans="1:30" ht="15" customHeight="1" x14ac:dyDescent="0.3">
      <c r="A4475" s="3" t="s">
        <v>4496</v>
      </c>
      <c r="B4475" s="3">
        <v>45</v>
      </c>
      <c r="C4475" s="3" t="s">
        <v>23</v>
      </c>
      <c r="D4475" s="3" t="s">
        <v>26</v>
      </c>
      <c r="E4475" s="3">
        <v>51665.226876927598</v>
      </c>
      <c r="F4475" s="3">
        <v>157</v>
      </c>
      <c r="G4475" s="3">
        <v>1091.0458921832401</v>
      </c>
      <c r="H4475" s="3">
        <v>1</v>
      </c>
      <c r="I4475" s="3">
        <v>508.33132461021103</v>
      </c>
      <c r="J4475" s="3">
        <v>7</v>
      </c>
      <c r="K4475" s="3">
        <v>630.80281308277495</v>
      </c>
      <c r="L4475" s="3">
        <v>63</v>
      </c>
      <c r="M4475" s="3">
        <v>19</v>
      </c>
      <c r="N4475" s="3">
        <v>4</v>
      </c>
      <c r="O4475" s="3">
        <v>851</v>
      </c>
      <c r="P4475" s="3">
        <v>3</v>
      </c>
      <c r="Q4475" s="3">
        <v>17967.8811894012</v>
      </c>
      <c r="R4475" s="3">
        <v>2</v>
      </c>
      <c r="S4475" s="3">
        <v>0</v>
      </c>
      <c r="T4475" s="3">
        <v>0</v>
      </c>
      <c r="U4475" s="3">
        <v>8469.8895225778997</v>
      </c>
      <c r="V4475" s="3">
        <v>0</v>
      </c>
      <c r="W4475" s="3" t="str">
        <f>IF(Bank_data3[[#This Row],[credit_risk]]=1,"High Risk","Low Risk")</f>
        <v>Low Risk</v>
      </c>
      <c r="X4475" s="3" t="str">
        <f t="shared" si="483"/>
        <v>45-54</v>
      </c>
      <c r="Y4475" s="3" t="str">
        <f t="shared" si="484"/>
        <v>Middle Income</v>
      </c>
      <c r="Z4475" s="3" t="str">
        <f t="shared" si="485"/>
        <v>Excellent</v>
      </c>
      <c r="AA4475" s="27">
        <f t="shared" si="486"/>
        <v>0.34777513378974839</v>
      </c>
      <c r="AB4475" s="3" t="str">
        <f t="shared" si="487"/>
        <v>Medium</v>
      </c>
      <c r="AC4475" s="3" t="str">
        <f t="shared" si="488"/>
        <v>High</v>
      </c>
      <c r="AD4475" s="3" t="str">
        <f t="shared" si="489"/>
        <v>No</v>
      </c>
    </row>
    <row r="4476" spans="1:30" ht="15" customHeight="1" x14ac:dyDescent="0.3">
      <c r="A4476" s="3" t="s">
        <v>4497</v>
      </c>
      <c r="B4476" s="3">
        <v>38</v>
      </c>
      <c r="C4476" s="3" t="s">
        <v>31</v>
      </c>
      <c r="D4476" s="3" t="s">
        <v>33</v>
      </c>
      <c r="E4476" s="3">
        <v>43449.5151649576</v>
      </c>
      <c r="F4476" s="3">
        <v>74</v>
      </c>
      <c r="G4476" s="3">
        <v>863.53290662154996</v>
      </c>
      <c r="H4476" s="3">
        <v>7</v>
      </c>
      <c r="I4476" s="3">
        <v>1060.62156630965</v>
      </c>
      <c r="J4476" s="3">
        <v>28</v>
      </c>
      <c r="K4476" s="3">
        <v>883.77644929721396</v>
      </c>
      <c r="L4476" s="3">
        <v>62</v>
      </c>
      <c r="M4476" s="3">
        <v>2</v>
      </c>
      <c r="N4476" s="3">
        <v>0</v>
      </c>
      <c r="O4476" s="3">
        <v>390</v>
      </c>
      <c r="P4476" s="3">
        <v>5</v>
      </c>
      <c r="Q4476" s="3">
        <v>10601.4727767229</v>
      </c>
      <c r="R4476" s="3">
        <v>5</v>
      </c>
      <c r="S4476" s="3">
        <v>0</v>
      </c>
      <c r="T4476" s="3">
        <v>0</v>
      </c>
      <c r="U4476" s="3">
        <v>15657.0899108761</v>
      </c>
      <c r="V4476" s="3">
        <v>1</v>
      </c>
      <c r="W4476" s="3" t="str">
        <f>IF(Bank_data3[[#This Row],[credit_risk]]=1,"High Risk","Low Risk")</f>
        <v>High Risk</v>
      </c>
      <c r="X4476" s="3" t="str">
        <f t="shared" si="483"/>
        <v>35-44</v>
      </c>
      <c r="Y4476" s="3" t="str">
        <f t="shared" si="484"/>
        <v>Low Income</v>
      </c>
      <c r="Z4476" s="3" t="str">
        <f t="shared" si="485"/>
        <v>Poor</v>
      </c>
      <c r="AA4476" s="27">
        <f t="shared" si="486"/>
        <v>0.24399519157979183</v>
      </c>
      <c r="AB4476" s="3" t="str">
        <f t="shared" si="487"/>
        <v>Low</v>
      </c>
      <c r="AC4476" s="3" t="str">
        <f t="shared" si="488"/>
        <v>High</v>
      </c>
      <c r="AD4476" s="3" t="str">
        <f t="shared" si="489"/>
        <v>No</v>
      </c>
    </row>
    <row r="4477" spans="1:30" ht="15" customHeight="1" x14ac:dyDescent="0.3">
      <c r="A4477" s="3" t="s">
        <v>4498</v>
      </c>
      <c r="B4477" s="3">
        <v>64</v>
      </c>
      <c r="C4477" s="3" t="s">
        <v>31</v>
      </c>
      <c r="D4477" s="3" t="s">
        <v>24</v>
      </c>
      <c r="E4477" s="3">
        <v>52646.154557964001</v>
      </c>
      <c r="F4477" s="3">
        <v>193</v>
      </c>
      <c r="G4477" s="3">
        <v>1332.84338168982</v>
      </c>
      <c r="H4477" s="3">
        <v>11</v>
      </c>
      <c r="I4477" s="3">
        <v>1029.1338787751799</v>
      </c>
      <c r="J4477" s="3">
        <v>12</v>
      </c>
      <c r="K4477" s="3">
        <v>115.780754982464</v>
      </c>
      <c r="L4477" s="3">
        <v>52</v>
      </c>
      <c r="M4477" s="3">
        <v>0</v>
      </c>
      <c r="N4477" s="3">
        <v>5</v>
      </c>
      <c r="O4477" s="3">
        <v>375</v>
      </c>
      <c r="P4477" s="3">
        <v>0</v>
      </c>
      <c r="Q4477" s="3">
        <v>17805.837271407199</v>
      </c>
      <c r="R4477" s="3">
        <v>2</v>
      </c>
      <c r="S4477" s="3">
        <v>0</v>
      </c>
      <c r="T4477" s="3">
        <v>0</v>
      </c>
      <c r="U4477" s="3">
        <v>9617.4434518611706</v>
      </c>
      <c r="V4477" s="3">
        <v>1</v>
      </c>
      <c r="W4477" s="3" t="str">
        <f>IF(Bank_data3[[#This Row],[credit_risk]]=1,"High Risk","Low Risk")</f>
        <v>High Risk</v>
      </c>
      <c r="X4477" s="3" t="str">
        <f t="shared" si="483"/>
        <v>55+</v>
      </c>
      <c r="Y4477" s="3" t="str">
        <f t="shared" si="484"/>
        <v>Middle Income</v>
      </c>
      <c r="Z4477" s="3" t="str">
        <f t="shared" si="485"/>
        <v>Poor</v>
      </c>
      <c r="AA4477" s="27">
        <f t="shared" si="486"/>
        <v>0.33821724342283682</v>
      </c>
      <c r="AB4477" s="3" t="str">
        <f t="shared" si="487"/>
        <v>Medium</v>
      </c>
      <c r="AC4477" s="3" t="str">
        <f t="shared" si="488"/>
        <v>High</v>
      </c>
      <c r="AD4477" s="3" t="str">
        <f t="shared" si="489"/>
        <v>No</v>
      </c>
    </row>
    <row r="4478" spans="1:30" ht="15" customHeight="1" x14ac:dyDescent="0.3">
      <c r="A4478" s="3" t="s">
        <v>4499</v>
      </c>
      <c r="B4478" s="3">
        <v>26</v>
      </c>
      <c r="C4478" s="3" t="s">
        <v>28</v>
      </c>
      <c r="D4478" s="3" t="s">
        <v>24</v>
      </c>
      <c r="E4478" s="3">
        <v>39888.776046908402</v>
      </c>
      <c r="F4478" s="3">
        <v>182</v>
      </c>
      <c r="G4478" s="3">
        <v>2689.6863503467198</v>
      </c>
      <c r="H4478" s="3">
        <v>2</v>
      </c>
      <c r="I4478" s="3">
        <v>466.92151173397599</v>
      </c>
      <c r="J4478" s="3">
        <v>0</v>
      </c>
      <c r="K4478" s="3">
        <v>236.86552471303301</v>
      </c>
      <c r="L4478" s="3">
        <v>41</v>
      </c>
      <c r="M4478" s="3">
        <v>0</v>
      </c>
      <c r="N4478" s="3">
        <v>4</v>
      </c>
      <c r="O4478" s="3">
        <v>534</v>
      </c>
      <c r="P4478" s="3">
        <v>1</v>
      </c>
      <c r="Q4478" s="3">
        <v>446.90756378358998</v>
      </c>
      <c r="R4478" s="3">
        <v>1</v>
      </c>
      <c r="S4478" s="3">
        <v>0</v>
      </c>
      <c r="T4478" s="3">
        <v>0</v>
      </c>
      <c r="U4478" s="3">
        <v>14369.2689833075</v>
      </c>
      <c r="V4478" s="3">
        <v>1</v>
      </c>
      <c r="W4478" s="3" t="str">
        <f>IF(Bank_data3[[#This Row],[credit_risk]]=1,"High Risk","Low Risk")</f>
        <v>High Risk</v>
      </c>
      <c r="X4478" s="3" t="str">
        <f t="shared" si="483"/>
        <v>25-34</v>
      </c>
      <c r="Y4478" s="3" t="str">
        <f t="shared" si="484"/>
        <v>Low Income</v>
      </c>
      <c r="Z4478" s="3" t="str">
        <f t="shared" si="485"/>
        <v>Poor</v>
      </c>
      <c r="AA4478" s="27">
        <f t="shared" si="486"/>
        <v>1.1203842485867093E-2</v>
      </c>
      <c r="AB4478" s="3" t="str">
        <f t="shared" si="487"/>
        <v>Medium</v>
      </c>
      <c r="AC4478" s="3" t="str">
        <f t="shared" si="488"/>
        <v>High</v>
      </c>
      <c r="AD4478" s="3" t="str">
        <f t="shared" si="489"/>
        <v>No</v>
      </c>
    </row>
    <row r="4479" spans="1:30" ht="15" customHeight="1" x14ac:dyDescent="0.3">
      <c r="A4479" s="3" t="s">
        <v>4500</v>
      </c>
      <c r="B4479" s="3">
        <v>66</v>
      </c>
      <c r="C4479" s="3" t="s">
        <v>28</v>
      </c>
      <c r="D4479" s="3" t="s">
        <v>24</v>
      </c>
      <c r="E4479" s="3">
        <v>31985.434507231501</v>
      </c>
      <c r="F4479" s="3">
        <v>49</v>
      </c>
      <c r="G4479" s="3">
        <v>10</v>
      </c>
      <c r="H4479" s="3">
        <v>3</v>
      </c>
      <c r="I4479" s="3">
        <v>247.689996047607</v>
      </c>
      <c r="J4479" s="3">
        <v>28</v>
      </c>
      <c r="K4479" s="3">
        <v>276.56820011080703</v>
      </c>
      <c r="L4479" s="3">
        <v>69</v>
      </c>
      <c r="M4479" s="3">
        <v>17</v>
      </c>
      <c r="N4479" s="3">
        <v>8</v>
      </c>
      <c r="O4479" s="3">
        <v>787</v>
      </c>
      <c r="P4479" s="3">
        <v>3</v>
      </c>
      <c r="Q4479" s="3">
        <v>4328.44560968113</v>
      </c>
      <c r="R4479" s="3">
        <v>1</v>
      </c>
      <c r="S4479" s="3">
        <v>0</v>
      </c>
      <c r="T4479" s="3">
        <v>0</v>
      </c>
      <c r="U4479" s="3">
        <v>2767.0791956797898</v>
      </c>
      <c r="V4479" s="3">
        <v>0</v>
      </c>
      <c r="W4479" s="3" t="str">
        <f>IF(Bank_data3[[#This Row],[credit_risk]]=1,"High Risk","Low Risk")</f>
        <v>Low Risk</v>
      </c>
      <c r="X4479" s="3" t="str">
        <f t="shared" si="483"/>
        <v>55+</v>
      </c>
      <c r="Y4479" s="3" t="str">
        <f t="shared" si="484"/>
        <v>Low Income</v>
      </c>
      <c r="Z4479" s="3" t="str">
        <f t="shared" si="485"/>
        <v>Very Good</v>
      </c>
      <c r="AA4479" s="27">
        <f t="shared" si="486"/>
        <v>0.13532552164337563</v>
      </c>
      <c r="AB4479" s="3" t="str">
        <f t="shared" si="487"/>
        <v>Low</v>
      </c>
      <c r="AC4479" s="3" t="str">
        <f t="shared" si="488"/>
        <v>High</v>
      </c>
      <c r="AD4479" s="3" t="str">
        <f t="shared" si="489"/>
        <v>No</v>
      </c>
    </row>
    <row r="4480" spans="1:30" ht="15" customHeight="1" x14ac:dyDescent="0.3">
      <c r="A4480" s="3" t="s">
        <v>4501</v>
      </c>
      <c r="B4480" s="3">
        <v>26</v>
      </c>
      <c r="C4480" s="3" t="s">
        <v>23</v>
      </c>
      <c r="D4480" s="3" t="s">
        <v>26</v>
      </c>
      <c r="E4480" s="3">
        <v>61028.713148620503</v>
      </c>
      <c r="F4480" s="3">
        <v>105</v>
      </c>
      <c r="G4480" s="3">
        <v>1225.2732452713601</v>
      </c>
      <c r="H4480" s="3">
        <v>5</v>
      </c>
      <c r="I4480" s="3">
        <v>844.30275735302598</v>
      </c>
      <c r="J4480" s="3">
        <v>49</v>
      </c>
      <c r="K4480" s="3">
        <v>894.83670504523002</v>
      </c>
      <c r="L4480" s="3">
        <v>34</v>
      </c>
      <c r="M4480" s="3">
        <v>7</v>
      </c>
      <c r="N4480" s="3">
        <v>6</v>
      </c>
      <c r="O4480" s="3">
        <v>733</v>
      </c>
      <c r="P4480" s="3">
        <v>3</v>
      </c>
      <c r="Q4480" s="3">
        <v>18059.783730345898</v>
      </c>
      <c r="R4480" s="3">
        <v>2</v>
      </c>
      <c r="S4480" s="3">
        <v>0</v>
      </c>
      <c r="T4480" s="3">
        <v>1</v>
      </c>
      <c r="U4480" s="3">
        <v>7540.3194427037497</v>
      </c>
      <c r="V4480" s="3">
        <v>1</v>
      </c>
      <c r="W4480" s="3" t="str">
        <f>IF(Bank_data3[[#This Row],[credit_risk]]=1,"High Risk","Low Risk")</f>
        <v>High Risk</v>
      </c>
      <c r="X4480" s="3" t="str">
        <f t="shared" si="483"/>
        <v>25-34</v>
      </c>
      <c r="Y4480" s="3" t="str">
        <f t="shared" si="484"/>
        <v>Middle Income</v>
      </c>
      <c r="Z4480" s="3" t="str">
        <f t="shared" si="485"/>
        <v>Good</v>
      </c>
      <c r="AA4480" s="27">
        <f t="shared" si="486"/>
        <v>0.2959227353584486</v>
      </c>
      <c r="AB4480" s="3" t="str">
        <f t="shared" si="487"/>
        <v>Medium</v>
      </c>
      <c r="AC4480" s="3" t="str">
        <f t="shared" si="488"/>
        <v>High</v>
      </c>
      <c r="AD4480" s="3" t="str">
        <f t="shared" si="489"/>
        <v>No</v>
      </c>
    </row>
    <row r="4481" spans="1:30" ht="15" customHeight="1" x14ac:dyDescent="0.3">
      <c r="A4481" s="3" t="s">
        <v>4502</v>
      </c>
      <c r="B4481" s="3">
        <v>45</v>
      </c>
      <c r="C4481" s="3" t="s">
        <v>23</v>
      </c>
      <c r="D4481" s="3" t="s">
        <v>33</v>
      </c>
      <c r="E4481" s="3">
        <v>39503.993412443997</v>
      </c>
      <c r="F4481" s="3">
        <v>23</v>
      </c>
      <c r="G4481" s="3">
        <v>1588.9202226790501</v>
      </c>
      <c r="H4481" s="3">
        <v>9</v>
      </c>
      <c r="I4481" s="3">
        <v>20</v>
      </c>
      <c r="J4481" s="3">
        <v>36</v>
      </c>
      <c r="K4481" s="3">
        <v>877.25898416327698</v>
      </c>
      <c r="L4481" s="3">
        <v>16</v>
      </c>
      <c r="M4481" s="3">
        <v>17</v>
      </c>
      <c r="N4481" s="3">
        <v>2</v>
      </c>
      <c r="O4481" s="3">
        <v>728</v>
      </c>
      <c r="P4481" s="3">
        <v>5</v>
      </c>
      <c r="Q4481" s="3">
        <v>8439.6745930614507</v>
      </c>
      <c r="R4481" s="3">
        <v>3</v>
      </c>
      <c r="S4481" s="3">
        <v>0</v>
      </c>
      <c r="T4481" s="3">
        <v>0</v>
      </c>
      <c r="U4481" s="3">
        <v>11276.007988957999</v>
      </c>
      <c r="V4481" s="3">
        <v>0</v>
      </c>
      <c r="W4481" s="3" t="str">
        <f>IF(Bank_data3[[#This Row],[credit_risk]]=1,"High Risk","Low Risk")</f>
        <v>Low Risk</v>
      </c>
      <c r="X4481" s="3" t="str">
        <f t="shared" si="483"/>
        <v>45-54</v>
      </c>
      <c r="Y4481" s="3" t="str">
        <f t="shared" si="484"/>
        <v>Low Income</v>
      </c>
      <c r="Z4481" s="3" t="str">
        <f t="shared" si="485"/>
        <v>Good</v>
      </c>
      <c r="AA4481" s="27">
        <f t="shared" si="486"/>
        <v>0.21364104901867723</v>
      </c>
      <c r="AB4481" s="3" t="str">
        <f t="shared" si="487"/>
        <v>Medium</v>
      </c>
      <c r="AC4481" s="3" t="str">
        <f t="shared" si="488"/>
        <v>Medium</v>
      </c>
      <c r="AD4481" s="3" t="str">
        <f t="shared" si="489"/>
        <v>No</v>
      </c>
    </row>
    <row r="4482" spans="1:30" ht="15" customHeight="1" x14ac:dyDescent="0.3">
      <c r="A4482" s="3" t="s">
        <v>4503</v>
      </c>
      <c r="B4482" s="3">
        <v>59</v>
      </c>
      <c r="C4482" s="3" t="s">
        <v>28</v>
      </c>
      <c r="D4482" s="3" t="s">
        <v>26</v>
      </c>
      <c r="E4482" s="3">
        <v>66861.558743547706</v>
      </c>
      <c r="F4482" s="3">
        <v>117</v>
      </c>
      <c r="G4482" s="3">
        <v>1444.47107867469</v>
      </c>
      <c r="H4482" s="3">
        <v>5</v>
      </c>
      <c r="I4482" s="3">
        <v>397.96401168178301</v>
      </c>
      <c r="J4482" s="3">
        <v>0</v>
      </c>
      <c r="K4482" s="3">
        <v>195.358822096663</v>
      </c>
      <c r="L4482" s="3">
        <v>43</v>
      </c>
      <c r="M4482" s="3">
        <v>0</v>
      </c>
      <c r="N4482" s="3">
        <v>4</v>
      </c>
      <c r="O4482" s="3">
        <v>389</v>
      </c>
      <c r="P4482" s="3">
        <v>3</v>
      </c>
      <c r="Q4482" s="3">
        <v>12649.578236569199</v>
      </c>
      <c r="R4482" s="3">
        <v>4</v>
      </c>
      <c r="S4482" s="3">
        <v>0</v>
      </c>
      <c r="T4482" s="3">
        <v>0</v>
      </c>
      <c r="U4482" s="3">
        <v>4954.1266961074398</v>
      </c>
      <c r="V4482" s="3">
        <v>1</v>
      </c>
      <c r="W4482" s="3" t="str">
        <f>IF(Bank_data3[[#This Row],[credit_risk]]=1,"High Risk","Low Risk")</f>
        <v>High Risk</v>
      </c>
      <c r="X4482" s="3" t="str">
        <f t="shared" si="483"/>
        <v>55+</v>
      </c>
      <c r="Y4482" s="3" t="str">
        <f t="shared" si="484"/>
        <v>Middle Income</v>
      </c>
      <c r="Z4482" s="3" t="str">
        <f t="shared" si="485"/>
        <v>Poor</v>
      </c>
      <c r="AA4482" s="27">
        <f t="shared" si="486"/>
        <v>0.18919059732196136</v>
      </c>
      <c r="AB4482" s="3" t="str">
        <f t="shared" si="487"/>
        <v>Medium</v>
      </c>
      <c r="AC4482" s="3" t="str">
        <f t="shared" si="488"/>
        <v>High</v>
      </c>
      <c r="AD4482" s="3" t="str">
        <f t="shared" si="489"/>
        <v>No</v>
      </c>
    </row>
    <row r="4483" spans="1:30" ht="15" customHeight="1" x14ac:dyDescent="0.3">
      <c r="A4483" s="3" t="s">
        <v>4504</v>
      </c>
      <c r="B4483" s="3">
        <v>24</v>
      </c>
      <c r="C4483" s="3" t="s">
        <v>31</v>
      </c>
      <c r="D4483" s="3" t="s">
        <v>33</v>
      </c>
      <c r="E4483" s="3">
        <v>64332.730391484401</v>
      </c>
      <c r="F4483" s="3">
        <v>59</v>
      </c>
      <c r="G4483" s="3">
        <v>862.64220280821598</v>
      </c>
      <c r="H4483" s="3">
        <v>1</v>
      </c>
      <c r="I4483" s="3">
        <v>1416.0563763043599</v>
      </c>
      <c r="J4483" s="3">
        <v>43</v>
      </c>
      <c r="K4483" s="3">
        <v>615.51340708260398</v>
      </c>
      <c r="L4483" s="3">
        <v>42</v>
      </c>
      <c r="M4483" s="3">
        <v>16</v>
      </c>
      <c r="N4483" s="3">
        <v>5</v>
      </c>
      <c r="O4483" s="3">
        <v>746</v>
      </c>
      <c r="P4483" s="3">
        <v>0</v>
      </c>
      <c r="Q4483" s="3">
        <v>0</v>
      </c>
      <c r="R4483" s="3">
        <v>2</v>
      </c>
      <c r="S4483" s="3">
        <v>1</v>
      </c>
      <c r="T4483" s="3">
        <v>0</v>
      </c>
      <c r="U4483" s="3">
        <v>8414.0801753304204</v>
      </c>
      <c r="V4483" s="3">
        <v>1</v>
      </c>
      <c r="W4483" s="3" t="str">
        <f>IF(Bank_data3[[#This Row],[credit_risk]]=1,"High Risk","Low Risk")</f>
        <v>High Risk</v>
      </c>
      <c r="X4483" s="3" t="str">
        <f t="shared" si="483"/>
        <v>18-24</v>
      </c>
      <c r="Y4483" s="3" t="str">
        <f t="shared" si="484"/>
        <v>Middle Income</v>
      </c>
      <c r="Z4483" s="3" t="str">
        <f t="shared" si="485"/>
        <v>Very Good</v>
      </c>
      <c r="AA4483" s="27">
        <f t="shared" si="486"/>
        <v>0</v>
      </c>
      <c r="AB4483" s="3" t="str">
        <f t="shared" si="487"/>
        <v>Low</v>
      </c>
      <c r="AC4483" s="3" t="str">
        <f t="shared" si="488"/>
        <v>High</v>
      </c>
      <c r="AD4483" s="3" t="str">
        <f t="shared" si="489"/>
        <v>No</v>
      </c>
    </row>
    <row r="4484" spans="1:30" ht="15" customHeight="1" x14ac:dyDescent="0.3">
      <c r="A4484" s="3" t="s">
        <v>4505</v>
      </c>
      <c r="B4484" s="3">
        <v>40</v>
      </c>
      <c r="C4484" s="3" t="s">
        <v>31</v>
      </c>
      <c r="D4484" s="3" t="s">
        <v>26</v>
      </c>
      <c r="E4484" s="3">
        <v>52993.697168752202</v>
      </c>
      <c r="F4484" s="3">
        <v>107</v>
      </c>
      <c r="G4484" s="3">
        <v>2451.9448364414202</v>
      </c>
      <c r="H4484" s="3">
        <v>5</v>
      </c>
      <c r="I4484" s="3">
        <v>1305.7735651058199</v>
      </c>
      <c r="J4484" s="3">
        <v>4</v>
      </c>
      <c r="K4484" s="3">
        <v>680.39736491125598</v>
      </c>
      <c r="L4484" s="3">
        <v>75</v>
      </c>
      <c r="M4484" s="3">
        <v>9</v>
      </c>
      <c r="N4484" s="3">
        <v>1</v>
      </c>
      <c r="O4484" s="3">
        <v>876</v>
      </c>
      <c r="P4484" s="3">
        <v>4</v>
      </c>
      <c r="Q4484" s="3">
        <v>9712.2351283999196</v>
      </c>
      <c r="R4484" s="3">
        <v>0</v>
      </c>
      <c r="S4484" s="3">
        <v>0</v>
      </c>
      <c r="T4484" s="3">
        <v>0</v>
      </c>
      <c r="U4484" s="3">
        <v>2685.39355244322</v>
      </c>
      <c r="V4484" s="3">
        <v>0</v>
      </c>
      <c r="W4484" s="3" t="str">
        <f>IF(Bank_data3[[#This Row],[credit_risk]]=1,"High Risk","Low Risk")</f>
        <v>Low Risk</v>
      </c>
      <c r="X4484" s="3" t="str">
        <f t="shared" si="483"/>
        <v>35-44</v>
      </c>
      <c r="Y4484" s="3" t="str">
        <f t="shared" si="484"/>
        <v>Middle Income</v>
      </c>
      <c r="Z4484" s="3" t="str">
        <f t="shared" si="485"/>
        <v>Excellent</v>
      </c>
      <c r="AA4484" s="27">
        <f t="shared" si="486"/>
        <v>0.18327151429862401</v>
      </c>
      <c r="AB4484" s="3" t="str">
        <f t="shared" si="487"/>
        <v>Medium</v>
      </c>
      <c r="AC4484" s="3" t="str">
        <f t="shared" si="488"/>
        <v>High</v>
      </c>
      <c r="AD4484" s="3" t="str">
        <f t="shared" si="489"/>
        <v>No</v>
      </c>
    </row>
    <row r="4485" spans="1:30" ht="15" customHeight="1" x14ac:dyDescent="0.3">
      <c r="A4485" s="3" t="s">
        <v>4506</v>
      </c>
      <c r="B4485" s="3">
        <v>33</v>
      </c>
      <c r="C4485" s="3" t="s">
        <v>31</v>
      </c>
      <c r="D4485" s="3" t="s">
        <v>33</v>
      </c>
      <c r="E4485" s="3">
        <v>67475.946003586796</v>
      </c>
      <c r="F4485" s="3">
        <v>205</v>
      </c>
      <c r="G4485" s="3">
        <v>1372.9693763438299</v>
      </c>
      <c r="H4485" s="3">
        <v>3</v>
      </c>
      <c r="I4485" s="3">
        <v>970.53727556780098</v>
      </c>
      <c r="J4485" s="3">
        <v>47</v>
      </c>
      <c r="K4485" s="3">
        <v>488.414288203848</v>
      </c>
      <c r="L4485" s="3">
        <v>43</v>
      </c>
      <c r="M4485" s="3">
        <v>8</v>
      </c>
      <c r="N4485" s="3">
        <v>6</v>
      </c>
      <c r="O4485" s="3">
        <v>454</v>
      </c>
      <c r="P4485" s="3">
        <v>4</v>
      </c>
      <c r="Q4485" s="3">
        <v>4510.7769407841597</v>
      </c>
      <c r="R4485" s="3">
        <v>2</v>
      </c>
      <c r="S4485" s="3">
        <v>0</v>
      </c>
      <c r="T4485" s="3">
        <v>0</v>
      </c>
      <c r="U4485" s="3">
        <v>7758.4035630482404</v>
      </c>
      <c r="V4485" s="3">
        <v>1</v>
      </c>
      <c r="W4485" s="3" t="str">
        <f>IF(Bank_data3[[#This Row],[credit_risk]]=1,"High Risk","Low Risk")</f>
        <v>High Risk</v>
      </c>
      <c r="X4485" s="3" t="str">
        <f t="shared" si="483"/>
        <v>25-34</v>
      </c>
      <c r="Y4485" s="3" t="str">
        <f t="shared" si="484"/>
        <v>Middle Income</v>
      </c>
      <c r="Z4485" s="3" t="str">
        <f t="shared" si="485"/>
        <v>Poor</v>
      </c>
      <c r="AA4485" s="27">
        <f t="shared" si="486"/>
        <v>6.685014746654136E-2</v>
      </c>
      <c r="AB4485" s="3" t="str">
        <f t="shared" si="487"/>
        <v>Medium</v>
      </c>
      <c r="AC4485" s="3" t="str">
        <f t="shared" si="488"/>
        <v>High</v>
      </c>
      <c r="AD4485" s="3" t="str">
        <f t="shared" si="489"/>
        <v>No</v>
      </c>
    </row>
    <row r="4486" spans="1:30" ht="15" customHeight="1" x14ac:dyDescent="0.3">
      <c r="A4486" s="3" t="s">
        <v>4507</v>
      </c>
      <c r="B4486" s="3">
        <v>23</v>
      </c>
      <c r="C4486" s="3" t="s">
        <v>23</v>
      </c>
      <c r="D4486" s="3" t="s">
        <v>33</v>
      </c>
      <c r="E4486" s="3">
        <v>40206.934075661004</v>
      </c>
      <c r="F4486" s="3">
        <v>97</v>
      </c>
      <c r="G4486" s="3">
        <v>1270.2336961711601</v>
      </c>
      <c r="H4486" s="3">
        <v>4</v>
      </c>
      <c r="I4486" s="3">
        <v>907.56771006843996</v>
      </c>
      <c r="J4486" s="3">
        <v>49</v>
      </c>
      <c r="K4486" s="3">
        <v>1018.9820143642399</v>
      </c>
      <c r="L4486" s="3">
        <v>37</v>
      </c>
      <c r="M4486" s="3">
        <v>9</v>
      </c>
      <c r="N4486" s="3">
        <v>8</v>
      </c>
      <c r="O4486" s="3">
        <v>746</v>
      </c>
      <c r="P4486" s="3">
        <v>4</v>
      </c>
      <c r="Q4486" s="3">
        <v>7925.0959605660601</v>
      </c>
      <c r="R4486" s="3">
        <v>5</v>
      </c>
      <c r="S4486" s="3">
        <v>1</v>
      </c>
      <c r="T4486" s="3">
        <v>0</v>
      </c>
      <c r="U4486" s="3">
        <v>1415.87687426918</v>
      </c>
      <c r="V4486" s="3">
        <v>1</v>
      </c>
      <c r="W4486" s="3" t="str">
        <f>IF(Bank_data3[[#This Row],[credit_risk]]=1,"High Risk","Low Risk")</f>
        <v>High Risk</v>
      </c>
      <c r="X4486" s="3" t="str">
        <f t="shared" si="483"/>
        <v>18-24</v>
      </c>
      <c r="Y4486" s="3" t="str">
        <f t="shared" si="484"/>
        <v>Low Income</v>
      </c>
      <c r="Z4486" s="3" t="str">
        <f t="shared" si="485"/>
        <v>Very Good</v>
      </c>
      <c r="AA4486" s="27">
        <f t="shared" si="486"/>
        <v>0.19710769156515875</v>
      </c>
      <c r="AB4486" s="3" t="str">
        <f t="shared" si="487"/>
        <v>Medium</v>
      </c>
      <c r="AC4486" s="3" t="str">
        <f t="shared" si="488"/>
        <v>High</v>
      </c>
      <c r="AD4486" s="3" t="str">
        <f t="shared" si="489"/>
        <v>No</v>
      </c>
    </row>
    <row r="4487" spans="1:30" ht="15" customHeight="1" x14ac:dyDescent="0.3">
      <c r="A4487" s="3" t="s">
        <v>4508</v>
      </c>
      <c r="B4487" s="3">
        <v>42</v>
      </c>
      <c r="C4487" s="3" t="s">
        <v>31</v>
      </c>
      <c r="D4487" s="3" t="s">
        <v>33</v>
      </c>
      <c r="E4487" s="3">
        <v>64107.984301790202</v>
      </c>
      <c r="F4487" s="3">
        <v>221</v>
      </c>
      <c r="G4487" s="3">
        <v>1776.91944924004</v>
      </c>
      <c r="H4487" s="3">
        <v>6</v>
      </c>
      <c r="I4487" s="3">
        <v>117.44022541646</v>
      </c>
      <c r="J4487" s="3">
        <v>1</v>
      </c>
      <c r="K4487" s="3">
        <v>0</v>
      </c>
      <c r="L4487" s="3">
        <v>40</v>
      </c>
      <c r="M4487" s="3">
        <v>0</v>
      </c>
      <c r="N4487" s="3">
        <v>9</v>
      </c>
      <c r="O4487" s="3">
        <v>438</v>
      </c>
      <c r="P4487" s="3">
        <v>0</v>
      </c>
      <c r="Q4487" s="3">
        <v>12738.020012258999</v>
      </c>
      <c r="R4487" s="3">
        <v>7</v>
      </c>
      <c r="S4487" s="3">
        <v>0</v>
      </c>
      <c r="T4487" s="3">
        <v>0</v>
      </c>
      <c r="U4487" s="3">
        <v>4519.3322319132603</v>
      </c>
      <c r="V4487" s="3">
        <v>1</v>
      </c>
      <c r="W4487" s="3" t="str">
        <f>IF(Bank_data3[[#This Row],[credit_risk]]=1,"High Risk","Low Risk")</f>
        <v>High Risk</v>
      </c>
      <c r="X4487" s="3" t="str">
        <f t="shared" ref="X4487:X4550" si="490">_xlfn.IFS(B4487&lt;25,"18-24",B4487&lt;35,"25-34",B4487&lt;45,"35-44",B4487&lt;55,"45-54",TRUE(),"55+")</f>
        <v>35-44</v>
      </c>
      <c r="Y4487" s="3" t="str">
        <f t="shared" ref="Y4487:Y4550" si="491">_xlfn.IFS(E4487&lt;50000,"Low Income",E4487&lt;100000,"Middle Income",TRUE(),"High Income")</f>
        <v>Middle Income</v>
      </c>
      <c r="Z4487" s="3" t="str">
        <f t="shared" ref="Z4487:Z4550" si="492">_xlfn.IFS(O4487&lt;580,"Poor",O4487&lt;670,"Fair",O4487&lt;740,"Good",O4487&lt;800,"Very Good",TRUE(),"Excellent")</f>
        <v>Poor</v>
      </c>
      <c r="AA4487" s="27">
        <f t="shared" ref="AA4487:AA4550" si="493">IF(E4487=0,0,Q4487/E4487)</f>
        <v>0.19869631140318497</v>
      </c>
      <c r="AB4487" s="3" t="str">
        <f t="shared" ref="AB4487:AB4550" si="494">_xlfn.IFS(G4487&lt;1000,"Low",G4487&lt;5000,"Medium",TRUE(),"High")</f>
        <v>Medium</v>
      </c>
      <c r="AC4487" s="3" t="str">
        <f t="shared" ref="AC4487:AC4550" si="495">_xlfn.IFS(L4487&lt;10,"Low",L4487&lt;30,"Medium",TRUE(),"High")</f>
        <v>High</v>
      </c>
      <c r="AD4487" s="3" t="str">
        <f t="shared" ref="AD4487:AD4550" si="496">IF(AND(E4487&gt;=100000,O4487&gt;=750),"Yes","No")</f>
        <v>No</v>
      </c>
    </row>
    <row r="4488" spans="1:30" ht="15" customHeight="1" x14ac:dyDescent="0.3">
      <c r="A4488" s="3" t="s">
        <v>4509</v>
      </c>
      <c r="B4488" s="3">
        <v>61</v>
      </c>
      <c r="C4488" s="3" t="s">
        <v>31</v>
      </c>
      <c r="D4488" s="3" t="s">
        <v>26</v>
      </c>
      <c r="E4488" s="3">
        <v>64014.312151001301</v>
      </c>
      <c r="F4488" s="3">
        <v>172</v>
      </c>
      <c r="G4488" s="3">
        <v>1275.77231361646</v>
      </c>
      <c r="H4488" s="3">
        <v>6</v>
      </c>
      <c r="I4488" s="3">
        <v>540.76646717280903</v>
      </c>
      <c r="J4488" s="3">
        <v>46</v>
      </c>
      <c r="K4488" s="3">
        <v>31.536288163344501</v>
      </c>
      <c r="L4488" s="3">
        <v>24</v>
      </c>
      <c r="M4488" s="3">
        <v>15</v>
      </c>
      <c r="N4488" s="3">
        <v>8</v>
      </c>
      <c r="O4488" s="3">
        <v>530</v>
      </c>
      <c r="P4488" s="3">
        <v>5</v>
      </c>
      <c r="Q4488" s="3">
        <v>12613.9829807939</v>
      </c>
      <c r="R4488" s="3">
        <v>7</v>
      </c>
      <c r="S4488" s="3">
        <v>0</v>
      </c>
      <c r="T4488" s="3">
        <v>0</v>
      </c>
      <c r="U4488" s="3">
        <v>2266.3949065892498</v>
      </c>
      <c r="V4488" s="3">
        <v>1</v>
      </c>
      <c r="W4488" s="3" t="str">
        <f>IF(Bank_data3[[#This Row],[credit_risk]]=1,"High Risk","Low Risk")</f>
        <v>High Risk</v>
      </c>
      <c r="X4488" s="3" t="str">
        <f t="shared" si="490"/>
        <v>55+</v>
      </c>
      <c r="Y4488" s="3" t="str">
        <f t="shared" si="491"/>
        <v>Middle Income</v>
      </c>
      <c r="Z4488" s="3" t="str">
        <f t="shared" si="492"/>
        <v>Poor</v>
      </c>
      <c r="AA4488" s="27">
        <f t="shared" si="493"/>
        <v>0.19704941843378995</v>
      </c>
      <c r="AB4488" s="3" t="str">
        <f t="shared" si="494"/>
        <v>Medium</v>
      </c>
      <c r="AC4488" s="3" t="str">
        <f t="shared" si="495"/>
        <v>Medium</v>
      </c>
      <c r="AD4488" s="3" t="str">
        <f t="shared" si="496"/>
        <v>No</v>
      </c>
    </row>
    <row r="4489" spans="1:30" ht="15" customHeight="1" x14ac:dyDescent="0.3">
      <c r="A4489" s="3" t="s">
        <v>4510</v>
      </c>
      <c r="B4489" s="3">
        <v>39</v>
      </c>
      <c r="C4489" s="3" t="s">
        <v>28</v>
      </c>
      <c r="D4489" s="3" t="s">
        <v>24</v>
      </c>
      <c r="E4489" s="3">
        <v>44574.413193591499</v>
      </c>
      <c r="F4489" s="3">
        <v>112</v>
      </c>
      <c r="G4489" s="3">
        <v>1057.0474156687501</v>
      </c>
      <c r="H4489" s="3">
        <v>5</v>
      </c>
      <c r="I4489" s="3">
        <v>696.69099071197797</v>
      </c>
      <c r="J4489" s="3">
        <v>21</v>
      </c>
      <c r="K4489" s="3">
        <v>547.52956446829103</v>
      </c>
      <c r="L4489" s="3">
        <v>48</v>
      </c>
      <c r="M4489" s="3">
        <v>6</v>
      </c>
      <c r="N4489" s="3">
        <v>4</v>
      </c>
      <c r="O4489" s="3">
        <v>341</v>
      </c>
      <c r="P4489" s="3">
        <v>4</v>
      </c>
      <c r="Q4489" s="3">
        <v>10549.019676439901</v>
      </c>
      <c r="R4489" s="3">
        <v>0</v>
      </c>
      <c r="S4489" s="3">
        <v>0</v>
      </c>
      <c r="T4489" s="3">
        <v>0</v>
      </c>
      <c r="U4489" s="3">
        <v>6997.3475287106103</v>
      </c>
      <c r="V4489" s="3">
        <v>1</v>
      </c>
      <c r="W4489" s="3" t="str">
        <f>IF(Bank_data3[[#This Row],[credit_risk]]=1,"High Risk","Low Risk")</f>
        <v>High Risk</v>
      </c>
      <c r="X4489" s="3" t="str">
        <f t="shared" si="490"/>
        <v>35-44</v>
      </c>
      <c r="Y4489" s="3" t="str">
        <f t="shared" si="491"/>
        <v>Low Income</v>
      </c>
      <c r="Z4489" s="3" t="str">
        <f t="shared" si="492"/>
        <v>Poor</v>
      </c>
      <c r="AA4489" s="27">
        <f t="shared" si="493"/>
        <v>0.2366608760641305</v>
      </c>
      <c r="AB4489" s="3" t="str">
        <f t="shared" si="494"/>
        <v>Medium</v>
      </c>
      <c r="AC4489" s="3" t="str">
        <f t="shared" si="495"/>
        <v>High</v>
      </c>
      <c r="AD4489" s="3" t="str">
        <f t="shared" si="496"/>
        <v>No</v>
      </c>
    </row>
    <row r="4490" spans="1:30" ht="15" customHeight="1" x14ac:dyDescent="0.3">
      <c r="A4490" s="3" t="s">
        <v>4511</v>
      </c>
      <c r="B4490" s="3">
        <v>34</v>
      </c>
      <c r="C4490" s="3" t="s">
        <v>31</v>
      </c>
      <c r="D4490" s="3" t="s">
        <v>26</v>
      </c>
      <c r="E4490" s="3">
        <v>42265.050996215003</v>
      </c>
      <c r="F4490" s="3">
        <v>178</v>
      </c>
      <c r="G4490" s="3">
        <v>759.58468125768604</v>
      </c>
      <c r="H4490" s="3">
        <v>9</v>
      </c>
      <c r="I4490" s="3">
        <v>548.20518767458395</v>
      </c>
      <c r="J4490" s="3">
        <v>29</v>
      </c>
      <c r="K4490" s="3">
        <v>216.791910586603</v>
      </c>
      <c r="L4490" s="3">
        <v>59</v>
      </c>
      <c r="M4490" s="3">
        <v>2</v>
      </c>
      <c r="N4490" s="3">
        <v>7</v>
      </c>
      <c r="O4490" s="3">
        <v>535</v>
      </c>
      <c r="P4490" s="3">
        <v>4</v>
      </c>
      <c r="Q4490" s="3">
        <v>17420.6413824757</v>
      </c>
      <c r="R4490" s="3">
        <v>6</v>
      </c>
      <c r="S4490" s="3">
        <v>0</v>
      </c>
      <c r="T4490" s="3">
        <v>0</v>
      </c>
      <c r="U4490" s="3">
        <v>10355.3756293356</v>
      </c>
      <c r="V4490" s="3">
        <v>1</v>
      </c>
      <c r="W4490" s="3" t="str">
        <f>IF(Bank_data3[[#This Row],[credit_risk]]=1,"High Risk","Low Risk")</f>
        <v>High Risk</v>
      </c>
      <c r="X4490" s="3" t="str">
        <f t="shared" si="490"/>
        <v>25-34</v>
      </c>
      <c r="Y4490" s="3" t="str">
        <f t="shared" si="491"/>
        <v>Low Income</v>
      </c>
      <c r="Z4490" s="3" t="str">
        <f t="shared" si="492"/>
        <v>Poor</v>
      </c>
      <c r="AA4490" s="27">
        <f t="shared" si="493"/>
        <v>0.41217604076795711</v>
      </c>
      <c r="AB4490" s="3" t="str">
        <f t="shared" si="494"/>
        <v>Low</v>
      </c>
      <c r="AC4490" s="3" t="str">
        <f t="shared" si="495"/>
        <v>High</v>
      </c>
      <c r="AD4490" s="3" t="str">
        <f t="shared" si="496"/>
        <v>No</v>
      </c>
    </row>
    <row r="4491" spans="1:30" ht="15" customHeight="1" x14ac:dyDescent="0.3">
      <c r="A4491" s="3" t="s">
        <v>4512</v>
      </c>
      <c r="B4491" s="3">
        <v>69</v>
      </c>
      <c r="C4491" s="3" t="s">
        <v>28</v>
      </c>
      <c r="D4491" s="3" t="s">
        <v>26</v>
      </c>
      <c r="E4491" s="3">
        <v>55922.513824894399</v>
      </c>
      <c r="F4491" s="3">
        <v>29</v>
      </c>
      <c r="G4491" s="3">
        <v>3252.0490072335701</v>
      </c>
      <c r="H4491" s="3">
        <v>5</v>
      </c>
      <c r="I4491" s="3">
        <v>677.41483278224803</v>
      </c>
      <c r="J4491" s="3">
        <v>10</v>
      </c>
      <c r="K4491" s="3">
        <v>744.96464638201996</v>
      </c>
      <c r="L4491" s="3">
        <v>1</v>
      </c>
      <c r="M4491" s="3">
        <v>16</v>
      </c>
      <c r="N4491" s="3">
        <v>8</v>
      </c>
      <c r="O4491" s="3">
        <v>768</v>
      </c>
      <c r="P4491" s="3">
        <v>0</v>
      </c>
      <c r="Q4491" s="3">
        <v>9364.8706646710307</v>
      </c>
      <c r="R4491" s="3">
        <v>2</v>
      </c>
      <c r="S4491" s="3">
        <v>0</v>
      </c>
      <c r="T4491" s="3">
        <v>0</v>
      </c>
      <c r="U4491" s="3">
        <v>1807.51129034479</v>
      </c>
      <c r="V4491" s="3">
        <v>0</v>
      </c>
      <c r="W4491" s="3" t="str">
        <f>IF(Bank_data3[[#This Row],[credit_risk]]=1,"High Risk","Low Risk")</f>
        <v>Low Risk</v>
      </c>
      <c r="X4491" s="3" t="str">
        <f t="shared" si="490"/>
        <v>55+</v>
      </c>
      <c r="Y4491" s="3" t="str">
        <f t="shared" si="491"/>
        <v>Middle Income</v>
      </c>
      <c r="Z4491" s="3" t="str">
        <f t="shared" si="492"/>
        <v>Very Good</v>
      </c>
      <c r="AA4491" s="27">
        <f t="shared" si="493"/>
        <v>0.16746154677514113</v>
      </c>
      <c r="AB4491" s="3" t="str">
        <f t="shared" si="494"/>
        <v>Medium</v>
      </c>
      <c r="AC4491" s="3" t="str">
        <f t="shared" si="495"/>
        <v>Low</v>
      </c>
      <c r="AD4491" s="3" t="str">
        <f t="shared" si="496"/>
        <v>No</v>
      </c>
    </row>
    <row r="4492" spans="1:30" ht="15" customHeight="1" x14ac:dyDescent="0.3">
      <c r="A4492" s="3" t="s">
        <v>4513</v>
      </c>
      <c r="B4492" s="3">
        <v>64</v>
      </c>
      <c r="C4492" s="3" t="s">
        <v>31</v>
      </c>
      <c r="D4492" s="3" t="s">
        <v>33</v>
      </c>
      <c r="E4492" s="3">
        <v>85428.400192911897</v>
      </c>
      <c r="F4492" s="3">
        <v>130</v>
      </c>
      <c r="G4492" s="3">
        <v>2134.5979049986399</v>
      </c>
      <c r="H4492" s="3">
        <v>5</v>
      </c>
      <c r="I4492" s="3">
        <v>1254.7285485212001</v>
      </c>
      <c r="J4492" s="3">
        <v>28</v>
      </c>
      <c r="K4492" s="3">
        <v>117.64753234491199</v>
      </c>
      <c r="L4492" s="3">
        <v>64</v>
      </c>
      <c r="M4492" s="3">
        <v>8</v>
      </c>
      <c r="N4492" s="3">
        <v>5</v>
      </c>
      <c r="O4492" s="3">
        <v>897</v>
      </c>
      <c r="P4492" s="3">
        <v>1</v>
      </c>
      <c r="Q4492" s="3">
        <v>10419.669932693399</v>
      </c>
      <c r="R4492" s="3">
        <v>6</v>
      </c>
      <c r="S4492" s="3">
        <v>0</v>
      </c>
      <c r="T4492" s="3">
        <v>0</v>
      </c>
      <c r="U4492" s="3">
        <v>10137.458940030299</v>
      </c>
      <c r="V4492" s="3">
        <v>1</v>
      </c>
      <c r="W4492" s="3" t="str">
        <f>IF(Bank_data3[[#This Row],[credit_risk]]=1,"High Risk","Low Risk")</f>
        <v>High Risk</v>
      </c>
      <c r="X4492" s="3" t="str">
        <f t="shared" si="490"/>
        <v>55+</v>
      </c>
      <c r="Y4492" s="3" t="str">
        <f t="shared" si="491"/>
        <v>Middle Income</v>
      </c>
      <c r="Z4492" s="3" t="str">
        <f t="shared" si="492"/>
        <v>Excellent</v>
      </c>
      <c r="AA4492" s="27">
        <f t="shared" si="493"/>
        <v>0.12196962496270571</v>
      </c>
      <c r="AB4492" s="3" t="str">
        <f t="shared" si="494"/>
        <v>Medium</v>
      </c>
      <c r="AC4492" s="3" t="str">
        <f t="shared" si="495"/>
        <v>High</v>
      </c>
      <c r="AD4492" s="3" t="str">
        <f t="shared" si="496"/>
        <v>No</v>
      </c>
    </row>
    <row r="4493" spans="1:30" ht="15" customHeight="1" x14ac:dyDescent="0.3">
      <c r="A4493" s="3" t="s">
        <v>4514</v>
      </c>
      <c r="B4493" s="3">
        <v>48</v>
      </c>
      <c r="C4493" s="3" t="s">
        <v>23</v>
      </c>
      <c r="D4493" s="3" t="s">
        <v>33</v>
      </c>
      <c r="E4493" s="3">
        <v>45819.761696176902</v>
      </c>
      <c r="F4493" s="3">
        <v>202</v>
      </c>
      <c r="G4493" s="3">
        <v>1194.1445237528301</v>
      </c>
      <c r="H4493" s="3">
        <v>3</v>
      </c>
      <c r="I4493" s="3">
        <v>610.36192855503703</v>
      </c>
      <c r="J4493" s="3">
        <v>41</v>
      </c>
      <c r="K4493" s="3">
        <v>676.21897918590105</v>
      </c>
      <c r="L4493" s="3">
        <v>2</v>
      </c>
      <c r="M4493" s="3">
        <v>14</v>
      </c>
      <c r="N4493" s="3">
        <v>3</v>
      </c>
      <c r="O4493" s="3">
        <v>647</v>
      </c>
      <c r="P4493" s="3">
        <v>3</v>
      </c>
      <c r="Q4493" s="3">
        <v>4826.4446171292302</v>
      </c>
      <c r="R4493" s="3">
        <v>2</v>
      </c>
      <c r="S4493" s="3">
        <v>1</v>
      </c>
      <c r="T4493" s="3">
        <v>0</v>
      </c>
      <c r="U4493" s="3">
        <v>5265.3694406719396</v>
      </c>
      <c r="V4493" s="3">
        <v>1</v>
      </c>
      <c r="W4493" s="3" t="str">
        <f>IF(Bank_data3[[#This Row],[credit_risk]]=1,"High Risk","Low Risk")</f>
        <v>High Risk</v>
      </c>
      <c r="X4493" s="3" t="str">
        <f t="shared" si="490"/>
        <v>45-54</v>
      </c>
      <c r="Y4493" s="3" t="str">
        <f t="shared" si="491"/>
        <v>Low Income</v>
      </c>
      <c r="Z4493" s="3" t="str">
        <f t="shared" si="492"/>
        <v>Fair</v>
      </c>
      <c r="AA4493" s="27">
        <f t="shared" si="493"/>
        <v>0.10533543690455155</v>
      </c>
      <c r="AB4493" s="3" t="str">
        <f t="shared" si="494"/>
        <v>Medium</v>
      </c>
      <c r="AC4493" s="3" t="str">
        <f t="shared" si="495"/>
        <v>Low</v>
      </c>
      <c r="AD4493" s="3" t="str">
        <f t="shared" si="496"/>
        <v>No</v>
      </c>
    </row>
    <row r="4494" spans="1:30" ht="15" customHeight="1" x14ac:dyDescent="0.3">
      <c r="A4494" s="3" t="s">
        <v>4515</v>
      </c>
      <c r="B4494" s="3">
        <v>27</v>
      </c>
      <c r="C4494" s="3" t="s">
        <v>31</v>
      </c>
      <c r="D4494" s="3" t="s">
        <v>24</v>
      </c>
      <c r="E4494" s="3">
        <v>41886.097280719303</v>
      </c>
      <c r="F4494" s="3">
        <v>163</v>
      </c>
      <c r="G4494" s="3">
        <v>2517.0802057270498</v>
      </c>
      <c r="H4494" s="3">
        <v>2</v>
      </c>
      <c r="I4494" s="3">
        <v>680.67128680513201</v>
      </c>
      <c r="J4494" s="3">
        <v>2</v>
      </c>
      <c r="K4494" s="3">
        <v>513.75355652237999</v>
      </c>
      <c r="L4494" s="3">
        <v>13</v>
      </c>
      <c r="M4494" s="3">
        <v>7</v>
      </c>
      <c r="N4494" s="3">
        <v>3</v>
      </c>
      <c r="O4494" s="3">
        <v>497</v>
      </c>
      <c r="P4494" s="3">
        <v>3</v>
      </c>
      <c r="Q4494" s="3">
        <v>19282.339331793199</v>
      </c>
      <c r="R4494" s="3">
        <v>0</v>
      </c>
      <c r="S4494" s="3">
        <v>0</v>
      </c>
      <c r="T4494" s="3">
        <v>0</v>
      </c>
      <c r="U4494" s="3">
        <v>500</v>
      </c>
      <c r="V4494" s="3">
        <v>1</v>
      </c>
      <c r="W4494" s="3" t="str">
        <f>IF(Bank_data3[[#This Row],[credit_risk]]=1,"High Risk","Low Risk")</f>
        <v>High Risk</v>
      </c>
      <c r="X4494" s="3" t="str">
        <f t="shared" si="490"/>
        <v>25-34</v>
      </c>
      <c r="Y4494" s="3" t="str">
        <f t="shared" si="491"/>
        <v>Low Income</v>
      </c>
      <c r="Z4494" s="3" t="str">
        <f t="shared" si="492"/>
        <v>Poor</v>
      </c>
      <c r="AA4494" s="27">
        <f t="shared" si="493"/>
        <v>0.46035177740632099</v>
      </c>
      <c r="AB4494" s="3" t="str">
        <f t="shared" si="494"/>
        <v>Medium</v>
      </c>
      <c r="AC4494" s="3" t="str">
        <f t="shared" si="495"/>
        <v>Medium</v>
      </c>
      <c r="AD4494" s="3" t="str">
        <f t="shared" si="496"/>
        <v>No</v>
      </c>
    </row>
    <row r="4495" spans="1:30" ht="15" customHeight="1" x14ac:dyDescent="0.3">
      <c r="A4495" s="3" t="s">
        <v>4516</v>
      </c>
      <c r="B4495" s="3">
        <v>60</v>
      </c>
      <c r="C4495" s="3" t="s">
        <v>31</v>
      </c>
      <c r="D4495" s="3" t="s">
        <v>24</v>
      </c>
      <c r="E4495" s="3">
        <v>71211.106428382001</v>
      </c>
      <c r="F4495" s="3">
        <v>78</v>
      </c>
      <c r="G4495" s="3">
        <v>1918.7832432750299</v>
      </c>
      <c r="H4495" s="3">
        <v>0</v>
      </c>
      <c r="I4495" s="3">
        <v>1058.8359503393101</v>
      </c>
      <c r="J4495" s="3">
        <v>44</v>
      </c>
      <c r="K4495" s="3">
        <v>974.01212645914597</v>
      </c>
      <c r="L4495" s="3">
        <v>44</v>
      </c>
      <c r="M4495" s="3">
        <v>3</v>
      </c>
      <c r="N4495" s="3">
        <v>2</v>
      </c>
      <c r="O4495" s="3">
        <v>644</v>
      </c>
      <c r="P4495" s="3">
        <v>0</v>
      </c>
      <c r="Q4495" s="3">
        <v>7125.9224383671499</v>
      </c>
      <c r="R4495" s="3">
        <v>4</v>
      </c>
      <c r="S4495" s="3">
        <v>0</v>
      </c>
      <c r="T4495" s="3">
        <v>0</v>
      </c>
      <c r="U4495" s="3">
        <v>11396.2547606069</v>
      </c>
      <c r="V4495" s="3">
        <v>1</v>
      </c>
      <c r="W4495" s="3" t="str">
        <f>IF(Bank_data3[[#This Row],[credit_risk]]=1,"High Risk","Low Risk")</f>
        <v>High Risk</v>
      </c>
      <c r="X4495" s="3" t="str">
        <f t="shared" si="490"/>
        <v>55+</v>
      </c>
      <c r="Y4495" s="3" t="str">
        <f t="shared" si="491"/>
        <v>Middle Income</v>
      </c>
      <c r="Z4495" s="3" t="str">
        <f t="shared" si="492"/>
        <v>Fair</v>
      </c>
      <c r="AA4495" s="27">
        <f t="shared" si="493"/>
        <v>0.10006757085755702</v>
      </c>
      <c r="AB4495" s="3" t="str">
        <f t="shared" si="494"/>
        <v>Medium</v>
      </c>
      <c r="AC4495" s="3" t="str">
        <f t="shared" si="495"/>
        <v>High</v>
      </c>
      <c r="AD4495" s="3" t="str">
        <f t="shared" si="496"/>
        <v>No</v>
      </c>
    </row>
    <row r="4496" spans="1:30" ht="15" customHeight="1" x14ac:dyDescent="0.3">
      <c r="A4496" s="3" t="s">
        <v>4517</v>
      </c>
      <c r="B4496" s="3">
        <v>67</v>
      </c>
      <c r="C4496" s="3" t="s">
        <v>28</v>
      </c>
      <c r="D4496" s="3" t="s">
        <v>33</v>
      </c>
      <c r="E4496" s="3">
        <v>51226.386002588297</v>
      </c>
      <c r="F4496" s="3">
        <v>37</v>
      </c>
      <c r="G4496" s="3">
        <v>1530.81049302822</v>
      </c>
      <c r="H4496" s="3">
        <v>2</v>
      </c>
      <c r="I4496" s="3">
        <v>303.18349848901897</v>
      </c>
      <c r="J4496" s="3">
        <v>12</v>
      </c>
      <c r="K4496" s="3">
        <v>312.38181082831397</v>
      </c>
      <c r="L4496" s="3">
        <v>33</v>
      </c>
      <c r="M4496" s="3">
        <v>18</v>
      </c>
      <c r="N4496" s="3">
        <v>8</v>
      </c>
      <c r="O4496" s="3">
        <v>361</v>
      </c>
      <c r="P4496" s="3">
        <v>4</v>
      </c>
      <c r="Q4496" s="3">
        <v>3532.9027106890098</v>
      </c>
      <c r="R4496" s="3">
        <v>0</v>
      </c>
      <c r="S4496" s="3">
        <v>0</v>
      </c>
      <c r="T4496" s="3">
        <v>0</v>
      </c>
      <c r="U4496" s="3">
        <v>9718.1682471263393</v>
      </c>
      <c r="V4496" s="3">
        <v>1</v>
      </c>
      <c r="W4496" s="3" t="str">
        <f>IF(Bank_data3[[#This Row],[credit_risk]]=1,"High Risk","Low Risk")</f>
        <v>High Risk</v>
      </c>
      <c r="X4496" s="3" t="str">
        <f t="shared" si="490"/>
        <v>55+</v>
      </c>
      <c r="Y4496" s="3" t="str">
        <f t="shared" si="491"/>
        <v>Middle Income</v>
      </c>
      <c r="Z4496" s="3" t="str">
        <f t="shared" si="492"/>
        <v>Poor</v>
      </c>
      <c r="AA4496" s="27">
        <f t="shared" si="493"/>
        <v>6.8966464089629587E-2</v>
      </c>
      <c r="AB4496" s="3" t="str">
        <f t="shared" si="494"/>
        <v>Medium</v>
      </c>
      <c r="AC4496" s="3" t="str">
        <f t="shared" si="495"/>
        <v>High</v>
      </c>
      <c r="AD4496" s="3" t="str">
        <f t="shared" si="496"/>
        <v>No</v>
      </c>
    </row>
    <row r="4497" spans="1:30" ht="15" customHeight="1" x14ac:dyDescent="0.3">
      <c r="A4497" s="3" t="s">
        <v>4518</v>
      </c>
      <c r="B4497" s="3">
        <v>38</v>
      </c>
      <c r="C4497" s="3" t="s">
        <v>28</v>
      </c>
      <c r="D4497" s="3" t="s">
        <v>24</v>
      </c>
      <c r="E4497" s="3">
        <v>65588.379169722801</v>
      </c>
      <c r="F4497" s="3">
        <v>100</v>
      </c>
      <c r="G4497" s="3">
        <v>676.75784898080406</v>
      </c>
      <c r="H4497" s="3">
        <v>2</v>
      </c>
      <c r="I4497" s="3">
        <v>505.92839740640397</v>
      </c>
      <c r="J4497" s="3">
        <v>2</v>
      </c>
      <c r="K4497" s="3">
        <v>920.07567636411602</v>
      </c>
      <c r="L4497" s="3">
        <v>35</v>
      </c>
      <c r="M4497" s="3">
        <v>1</v>
      </c>
      <c r="N4497" s="3">
        <v>9</v>
      </c>
      <c r="O4497" s="3">
        <v>687</v>
      </c>
      <c r="P4497" s="3">
        <v>5</v>
      </c>
      <c r="Q4497" s="3">
        <v>4713.0513127923195</v>
      </c>
      <c r="R4497" s="3">
        <v>4</v>
      </c>
      <c r="S4497" s="3">
        <v>0</v>
      </c>
      <c r="T4497" s="3">
        <v>0</v>
      </c>
      <c r="U4497" s="3">
        <v>6278.4387564835997</v>
      </c>
      <c r="V4497" s="3">
        <v>1</v>
      </c>
      <c r="W4497" s="3" t="str">
        <f>IF(Bank_data3[[#This Row],[credit_risk]]=1,"High Risk","Low Risk")</f>
        <v>High Risk</v>
      </c>
      <c r="X4497" s="3" t="str">
        <f t="shared" si="490"/>
        <v>35-44</v>
      </c>
      <c r="Y4497" s="3" t="str">
        <f t="shared" si="491"/>
        <v>Middle Income</v>
      </c>
      <c r="Z4497" s="3" t="str">
        <f t="shared" si="492"/>
        <v>Good</v>
      </c>
      <c r="AA4497" s="27">
        <f t="shared" si="493"/>
        <v>7.1858023821512254E-2</v>
      </c>
      <c r="AB4497" s="3" t="str">
        <f t="shared" si="494"/>
        <v>Low</v>
      </c>
      <c r="AC4497" s="3" t="str">
        <f t="shared" si="495"/>
        <v>High</v>
      </c>
      <c r="AD4497" s="3" t="str">
        <f t="shared" si="496"/>
        <v>No</v>
      </c>
    </row>
    <row r="4498" spans="1:30" ht="15" customHeight="1" x14ac:dyDescent="0.3">
      <c r="A4498" s="3" t="s">
        <v>4519</v>
      </c>
      <c r="B4498" s="3">
        <v>67</v>
      </c>
      <c r="C4498" s="3" t="s">
        <v>28</v>
      </c>
      <c r="D4498" s="3" t="s">
        <v>24</v>
      </c>
      <c r="E4498" s="3">
        <v>76543.360295272199</v>
      </c>
      <c r="F4498" s="3">
        <v>146</v>
      </c>
      <c r="G4498" s="3">
        <v>837.766866826708</v>
      </c>
      <c r="H4498" s="3">
        <v>8</v>
      </c>
      <c r="I4498" s="3">
        <v>541.797094285105</v>
      </c>
      <c r="J4498" s="3">
        <v>9</v>
      </c>
      <c r="K4498" s="3">
        <v>711.41651776379399</v>
      </c>
      <c r="L4498" s="3">
        <v>14</v>
      </c>
      <c r="M4498" s="3">
        <v>1</v>
      </c>
      <c r="N4498" s="3">
        <v>5</v>
      </c>
      <c r="O4498" s="3">
        <v>333</v>
      </c>
      <c r="P4498" s="3">
        <v>2</v>
      </c>
      <c r="Q4498" s="3">
        <v>13179.528055206199</v>
      </c>
      <c r="R4498" s="3">
        <v>6</v>
      </c>
      <c r="S4498" s="3">
        <v>0</v>
      </c>
      <c r="T4498" s="3">
        <v>0</v>
      </c>
      <c r="U4498" s="3">
        <v>11867.1721045705</v>
      </c>
      <c r="V4498" s="3">
        <v>1</v>
      </c>
      <c r="W4498" s="3" t="str">
        <f>IF(Bank_data3[[#This Row],[credit_risk]]=1,"High Risk","Low Risk")</f>
        <v>High Risk</v>
      </c>
      <c r="X4498" s="3" t="str">
        <f t="shared" si="490"/>
        <v>55+</v>
      </c>
      <c r="Y4498" s="3" t="str">
        <f t="shared" si="491"/>
        <v>Middle Income</v>
      </c>
      <c r="Z4498" s="3" t="str">
        <f t="shared" si="492"/>
        <v>Poor</v>
      </c>
      <c r="AA4498" s="27">
        <f t="shared" si="493"/>
        <v>0.17218381848360334</v>
      </c>
      <c r="AB4498" s="3" t="str">
        <f t="shared" si="494"/>
        <v>Low</v>
      </c>
      <c r="AC4498" s="3" t="str">
        <f t="shared" si="495"/>
        <v>Medium</v>
      </c>
      <c r="AD4498" s="3" t="str">
        <f t="shared" si="496"/>
        <v>No</v>
      </c>
    </row>
    <row r="4499" spans="1:30" ht="15" customHeight="1" x14ac:dyDescent="0.3">
      <c r="A4499" s="3" t="s">
        <v>4520</v>
      </c>
      <c r="B4499" s="3">
        <v>58</v>
      </c>
      <c r="C4499" s="3" t="s">
        <v>31</v>
      </c>
      <c r="D4499" s="3" t="s">
        <v>33</v>
      </c>
      <c r="E4499" s="3">
        <v>15673.570050743199</v>
      </c>
      <c r="F4499" s="3">
        <v>38</v>
      </c>
      <c r="G4499" s="3">
        <v>2274.77953853382</v>
      </c>
      <c r="H4499" s="3">
        <v>2</v>
      </c>
      <c r="I4499" s="3">
        <v>819.45725129311199</v>
      </c>
      <c r="J4499" s="3">
        <v>3</v>
      </c>
      <c r="K4499" s="3">
        <v>273.00613566710098</v>
      </c>
      <c r="L4499" s="3">
        <v>36</v>
      </c>
      <c r="M4499" s="3">
        <v>12</v>
      </c>
      <c r="N4499" s="3">
        <v>7</v>
      </c>
      <c r="O4499" s="3">
        <v>581</v>
      </c>
      <c r="P4499" s="3">
        <v>4</v>
      </c>
      <c r="Q4499" s="3">
        <v>11428.519238037199</v>
      </c>
      <c r="R4499" s="3">
        <v>4</v>
      </c>
      <c r="S4499" s="3">
        <v>0</v>
      </c>
      <c r="T4499" s="3">
        <v>0</v>
      </c>
      <c r="U4499" s="3">
        <v>17411.981866544</v>
      </c>
      <c r="V4499" s="3">
        <v>1</v>
      </c>
      <c r="W4499" s="3" t="str">
        <f>IF(Bank_data3[[#This Row],[credit_risk]]=1,"High Risk","Low Risk")</f>
        <v>High Risk</v>
      </c>
      <c r="X4499" s="3" t="str">
        <f t="shared" si="490"/>
        <v>55+</v>
      </c>
      <c r="Y4499" s="3" t="str">
        <f t="shared" si="491"/>
        <v>Low Income</v>
      </c>
      <c r="Z4499" s="3" t="str">
        <f t="shared" si="492"/>
        <v>Fair</v>
      </c>
      <c r="AA4499" s="27">
        <f t="shared" si="493"/>
        <v>0.72915865377430644</v>
      </c>
      <c r="AB4499" s="3" t="str">
        <f t="shared" si="494"/>
        <v>Medium</v>
      </c>
      <c r="AC4499" s="3" t="str">
        <f t="shared" si="495"/>
        <v>High</v>
      </c>
      <c r="AD4499" s="3" t="str">
        <f t="shared" si="496"/>
        <v>No</v>
      </c>
    </row>
    <row r="4500" spans="1:30" ht="15" customHeight="1" x14ac:dyDescent="0.3">
      <c r="A4500" s="3" t="s">
        <v>4521</v>
      </c>
      <c r="B4500" s="3">
        <v>65</v>
      </c>
      <c r="C4500" s="3" t="s">
        <v>31</v>
      </c>
      <c r="D4500" s="3" t="s">
        <v>26</v>
      </c>
      <c r="E4500" s="3">
        <v>49323.567353919403</v>
      </c>
      <c r="F4500" s="3">
        <v>68</v>
      </c>
      <c r="G4500" s="3">
        <v>2101.7931262420998</v>
      </c>
      <c r="H4500" s="3">
        <v>7</v>
      </c>
      <c r="I4500" s="3">
        <v>679.26327637721704</v>
      </c>
      <c r="J4500" s="3">
        <v>13</v>
      </c>
      <c r="K4500" s="3">
        <v>282.10073209698601</v>
      </c>
      <c r="L4500" s="3">
        <v>9</v>
      </c>
      <c r="M4500" s="3">
        <v>18</v>
      </c>
      <c r="N4500" s="3">
        <v>1</v>
      </c>
      <c r="O4500" s="3">
        <v>530</v>
      </c>
      <c r="P4500" s="3">
        <v>2</v>
      </c>
      <c r="Q4500" s="3">
        <v>10659.4880911167</v>
      </c>
      <c r="R4500" s="3">
        <v>0</v>
      </c>
      <c r="S4500" s="3">
        <v>0</v>
      </c>
      <c r="T4500" s="3">
        <v>0</v>
      </c>
      <c r="U4500" s="3">
        <v>8491.6395108394099</v>
      </c>
      <c r="V4500" s="3">
        <v>1</v>
      </c>
      <c r="W4500" s="3" t="str">
        <f>IF(Bank_data3[[#This Row],[credit_risk]]=1,"High Risk","Low Risk")</f>
        <v>High Risk</v>
      </c>
      <c r="X4500" s="3" t="str">
        <f t="shared" si="490"/>
        <v>55+</v>
      </c>
      <c r="Y4500" s="3" t="str">
        <f t="shared" si="491"/>
        <v>Low Income</v>
      </c>
      <c r="Z4500" s="3" t="str">
        <f t="shared" si="492"/>
        <v>Poor</v>
      </c>
      <c r="AA4500" s="27">
        <f t="shared" si="493"/>
        <v>0.21611348616838569</v>
      </c>
      <c r="AB4500" s="3" t="str">
        <f t="shared" si="494"/>
        <v>Medium</v>
      </c>
      <c r="AC4500" s="3" t="str">
        <f t="shared" si="495"/>
        <v>Low</v>
      </c>
      <c r="AD4500" s="3" t="str">
        <f t="shared" si="496"/>
        <v>No</v>
      </c>
    </row>
    <row r="4501" spans="1:30" ht="15" customHeight="1" x14ac:dyDescent="0.3">
      <c r="A4501" s="3" t="s">
        <v>4522</v>
      </c>
      <c r="B4501" s="3">
        <v>47</v>
      </c>
      <c r="C4501" s="3" t="s">
        <v>23</v>
      </c>
      <c r="D4501" s="3" t="s">
        <v>24</v>
      </c>
      <c r="E4501" s="3">
        <v>45863.533340316098</v>
      </c>
      <c r="F4501" s="3">
        <v>206</v>
      </c>
      <c r="G4501" s="3">
        <v>401.62273475312998</v>
      </c>
      <c r="H4501" s="3">
        <v>7</v>
      </c>
      <c r="I4501" s="3">
        <v>690.33068172850301</v>
      </c>
      <c r="J4501" s="3">
        <v>22</v>
      </c>
      <c r="K4501" s="3">
        <v>789.46410805074697</v>
      </c>
      <c r="L4501" s="3">
        <v>8</v>
      </c>
      <c r="M4501" s="3">
        <v>0</v>
      </c>
      <c r="N4501" s="3">
        <v>3</v>
      </c>
      <c r="O4501" s="3">
        <v>672</v>
      </c>
      <c r="P4501" s="3">
        <v>3</v>
      </c>
      <c r="Q4501" s="3">
        <v>18027.446993344201</v>
      </c>
      <c r="R4501" s="3">
        <v>5</v>
      </c>
      <c r="S4501" s="3">
        <v>1</v>
      </c>
      <c r="T4501" s="3">
        <v>0</v>
      </c>
      <c r="U4501" s="3">
        <v>13292.591347735401</v>
      </c>
      <c r="V4501" s="3">
        <v>1</v>
      </c>
      <c r="W4501" s="3" t="str">
        <f>IF(Bank_data3[[#This Row],[credit_risk]]=1,"High Risk","Low Risk")</f>
        <v>High Risk</v>
      </c>
      <c r="X4501" s="3" t="str">
        <f t="shared" si="490"/>
        <v>45-54</v>
      </c>
      <c r="Y4501" s="3" t="str">
        <f t="shared" si="491"/>
        <v>Low Income</v>
      </c>
      <c r="Z4501" s="3" t="str">
        <f t="shared" si="492"/>
        <v>Good</v>
      </c>
      <c r="AA4501" s="27">
        <f t="shared" si="493"/>
        <v>0.39306712065939475</v>
      </c>
      <c r="AB4501" s="3" t="str">
        <f t="shared" si="494"/>
        <v>Low</v>
      </c>
      <c r="AC4501" s="3" t="str">
        <f t="shared" si="495"/>
        <v>Low</v>
      </c>
      <c r="AD4501" s="3" t="str">
        <f t="shared" si="496"/>
        <v>No</v>
      </c>
    </row>
    <row r="4502" spans="1:30" ht="15" customHeight="1" x14ac:dyDescent="0.3">
      <c r="A4502" s="3" t="s">
        <v>4523</v>
      </c>
      <c r="B4502" s="3">
        <v>65</v>
      </c>
      <c r="C4502" s="3" t="s">
        <v>31</v>
      </c>
      <c r="D4502" s="3" t="s">
        <v>33</v>
      </c>
      <c r="E4502" s="3">
        <v>32678.0461859885</v>
      </c>
      <c r="F4502" s="3">
        <v>221</v>
      </c>
      <c r="G4502" s="3">
        <v>1173.87442522945</v>
      </c>
      <c r="H4502" s="3">
        <v>2</v>
      </c>
      <c r="I4502" s="3">
        <v>567.30110451412702</v>
      </c>
      <c r="J4502" s="3">
        <v>16</v>
      </c>
      <c r="K4502" s="3">
        <v>549.48876442566495</v>
      </c>
      <c r="L4502" s="3">
        <v>49</v>
      </c>
      <c r="M4502" s="3">
        <v>14</v>
      </c>
      <c r="N4502" s="3">
        <v>1</v>
      </c>
      <c r="O4502" s="3">
        <v>710</v>
      </c>
      <c r="P4502" s="3">
        <v>5</v>
      </c>
      <c r="Q4502" s="3">
        <v>6098.9370379606498</v>
      </c>
      <c r="R4502" s="3">
        <v>1</v>
      </c>
      <c r="S4502" s="3">
        <v>0</v>
      </c>
      <c r="T4502" s="3">
        <v>0</v>
      </c>
      <c r="U4502" s="3">
        <v>642.18818006408401</v>
      </c>
      <c r="V4502" s="3">
        <v>0</v>
      </c>
      <c r="W4502" s="3" t="str">
        <f>IF(Bank_data3[[#This Row],[credit_risk]]=1,"High Risk","Low Risk")</f>
        <v>Low Risk</v>
      </c>
      <c r="X4502" s="3" t="str">
        <f t="shared" si="490"/>
        <v>55+</v>
      </c>
      <c r="Y4502" s="3" t="str">
        <f t="shared" si="491"/>
        <v>Low Income</v>
      </c>
      <c r="Z4502" s="3" t="str">
        <f t="shared" si="492"/>
        <v>Good</v>
      </c>
      <c r="AA4502" s="27">
        <f t="shared" si="493"/>
        <v>0.18663713868473925</v>
      </c>
      <c r="AB4502" s="3" t="str">
        <f t="shared" si="494"/>
        <v>Medium</v>
      </c>
      <c r="AC4502" s="3" t="str">
        <f t="shared" si="495"/>
        <v>High</v>
      </c>
      <c r="AD4502" s="3" t="str">
        <f t="shared" si="496"/>
        <v>No</v>
      </c>
    </row>
    <row r="4503" spans="1:30" ht="15" customHeight="1" x14ac:dyDescent="0.3">
      <c r="A4503" s="3" t="s">
        <v>4524</v>
      </c>
      <c r="B4503" s="3">
        <v>46</v>
      </c>
      <c r="C4503" s="3" t="s">
        <v>23</v>
      </c>
      <c r="D4503" s="3" t="s">
        <v>24</v>
      </c>
      <c r="E4503" s="3">
        <v>15464.5863645067</v>
      </c>
      <c r="F4503" s="3">
        <v>58</v>
      </c>
      <c r="G4503" s="3">
        <v>2043.9676395169599</v>
      </c>
      <c r="H4503" s="3">
        <v>9</v>
      </c>
      <c r="I4503" s="3">
        <v>425.209408924836</v>
      </c>
      <c r="J4503" s="3">
        <v>0</v>
      </c>
      <c r="K4503" s="3">
        <v>477.26125964980997</v>
      </c>
      <c r="L4503" s="3">
        <v>34</v>
      </c>
      <c r="M4503" s="3">
        <v>1</v>
      </c>
      <c r="N4503" s="3">
        <v>2</v>
      </c>
      <c r="O4503" s="3">
        <v>512</v>
      </c>
      <c r="P4503" s="3">
        <v>0</v>
      </c>
      <c r="Q4503" s="3">
        <v>14968.949365381401</v>
      </c>
      <c r="R4503" s="3">
        <v>0</v>
      </c>
      <c r="S4503" s="3">
        <v>0</v>
      </c>
      <c r="T4503" s="3">
        <v>0</v>
      </c>
      <c r="U4503" s="3">
        <v>9796.5640515328905</v>
      </c>
      <c r="V4503" s="3">
        <v>1</v>
      </c>
      <c r="W4503" s="3" t="str">
        <f>IF(Bank_data3[[#This Row],[credit_risk]]=1,"High Risk","Low Risk")</f>
        <v>High Risk</v>
      </c>
      <c r="X4503" s="3" t="str">
        <f t="shared" si="490"/>
        <v>45-54</v>
      </c>
      <c r="Y4503" s="3" t="str">
        <f t="shared" si="491"/>
        <v>Low Income</v>
      </c>
      <c r="Z4503" s="3" t="str">
        <f t="shared" si="492"/>
        <v>Poor</v>
      </c>
      <c r="AA4503" s="27">
        <f t="shared" si="493"/>
        <v>0.9679501935943885</v>
      </c>
      <c r="AB4503" s="3" t="str">
        <f t="shared" si="494"/>
        <v>Medium</v>
      </c>
      <c r="AC4503" s="3" t="str">
        <f t="shared" si="495"/>
        <v>High</v>
      </c>
      <c r="AD4503" s="3" t="str">
        <f t="shared" si="496"/>
        <v>No</v>
      </c>
    </row>
    <row r="4504" spans="1:30" ht="15" customHeight="1" x14ac:dyDescent="0.3">
      <c r="A4504" s="3" t="s">
        <v>4525</v>
      </c>
      <c r="B4504" s="3">
        <v>23</v>
      </c>
      <c r="C4504" s="3" t="s">
        <v>28</v>
      </c>
      <c r="D4504" s="3" t="s">
        <v>24</v>
      </c>
      <c r="E4504" s="3">
        <v>21353.0332275078</v>
      </c>
      <c r="F4504" s="3">
        <v>147</v>
      </c>
      <c r="G4504" s="3">
        <v>2389.9191866101201</v>
      </c>
      <c r="H4504" s="3">
        <v>9</v>
      </c>
      <c r="I4504" s="3">
        <v>1013.2000234737</v>
      </c>
      <c r="J4504" s="3">
        <v>14</v>
      </c>
      <c r="K4504" s="3">
        <v>952.10886190539998</v>
      </c>
      <c r="L4504" s="3">
        <v>45</v>
      </c>
      <c r="M4504" s="3">
        <v>15</v>
      </c>
      <c r="N4504" s="3">
        <v>1</v>
      </c>
      <c r="O4504" s="3">
        <v>576</v>
      </c>
      <c r="P4504" s="3">
        <v>5</v>
      </c>
      <c r="Q4504" s="3">
        <v>12567.6730008904</v>
      </c>
      <c r="R4504" s="3">
        <v>1</v>
      </c>
      <c r="S4504" s="3">
        <v>0</v>
      </c>
      <c r="T4504" s="3">
        <v>0</v>
      </c>
      <c r="U4504" s="3">
        <v>10102.1222547666</v>
      </c>
      <c r="V4504" s="3">
        <v>1</v>
      </c>
      <c r="W4504" s="3" t="str">
        <f>IF(Bank_data3[[#This Row],[credit_risk]]=1,"High Risk","Low Risk")</f>
        <v>High Risk</v>
      </c>
      <c r="X4504" s="3" t="str">
        <f t="shared" si="490"/>
        <v>18-24</v>
      </c>
      <c r="Y4504" s="3" t="str">
        <f t="shared" si="491"/>
        <v>Low Income</v>
      </c>
      <c r="Z4504" s="3" t="str">
        <f t="shared" si="492"/>
        <v>Poor</v>
      </c>
      <c r="AA4504" s="27">
        <f t="shared" si="493"/>
        <v>0.58856617076304829</v>
      </c>
      <c r="AB4504" s="3" t="str">
        <f t="shared" si="494"/>
        <v>Medium</v>
      </c>
      <c r="AC4504" s="3" t="str">
        <f t="shared" si="495"/>
        <v>High</v>
      </c>
      <c r="AD4504" s="3" t="str">
        <f t="shared" si="496"/>
        <v>No</v>
      </c>
    </row>
    <row r="4505" spans="1:30" ht="15" customHeight="1" x14ac:dyDescent="0.3">
      <c r="A4505" s="3" t="s">
        <v>4526</v>
      </c>
      <c r="B4505" s="3">
        <v>34</v>
      </c>
      <c r="C4505" s="3" t="s">
        <v>28</v>
      </c>
      <c r="D4505" s="3" t="s">
        <v>33</v>
      </c>
      <c r="E4505" s="3">
        <v>51878.638073649498</v>
      </c>
      <c r="F4505" s="3">
        <v>150</v>
      </c>
      <c r="G4505" s="3">
        <v>1911.5419640181401</v>
      </c>
      <c r="H4505" s="3">
        <v>11</v>
      </c>
      <c r="I4505" s="3">
        <v>681.76855836321101</v>
      </c>
      <c r="J4505" s="3">
        <v>1</v>
      </c>
      <c r="K4505" s="3">
        <v>711.25254348214401</v>
      </c>
      <c r="L4505" s="3">
        <v>46</v>
      </c>
      <c r="M4505" s="3">
        <v>13</v>
      </c>
      <c r="N4505" s="3">
        <v>8</v>
      </c>
      <c r="O4505" s="3">
        <v>865</v>
      </c>
      <c r="P4505" s="3">
        <v>4</v>
      </c>
      <c r="Q4505" s="3">
        <v>14446.2313345534</v>
      </c>
      <c r="R4505" s="3">
        <v>5</v>
      </c>
      <c r="S4505" s="3">
        <v>0</v>
      </c>
      <c r="T4505" s="3">
        <v>0</v>
      </c>
      <c r="U4505" s="3">
        <v>10022.4782807963</v>
      </c>
      <c r="V4505" s="3">
        <v>1</v>
      </c>
      <c r="W4505" s="3" t="str">
        <f>IF(Bank_data3[[#This Row],[credit_risk]]=1,"High Risk","Low Risk")</f>
        <v>High Risk</v>
      </c>
      <c r="X4505" s="3" t="str">
        <f t="shared" si="490"/>
        <v>25-34</v>
      </c>
      <c r="Y4505" s="3" t="str">
        <f t="shared" si="491"/>
        <v>Middle Income</v>
      </c>
      <c r="Z4505" s="3" t="str">
        <f t="shared" si="492"/>
        <v>Excellent</v>
      </c>
      <c r="AA4505" s="27">
        <f t="shared" si="493"/>
        <v>0.27846203892331967</v>
      </c>
      <c r="AB4505" s="3" t="str">
        <f t="shared" si="494"/>
        <v>Medium</v>
      </c>
      <c r="AC4505" s="3" t="str">
        <f t="shared" si="495"/>
        <v>High</v>
      </c>
      <c r="AD4505" s="3" t="str">
        <f t="shared" si="496"/>
        <v>No</v>
      </c>
    </row>
    <row r="4506" spans="1:30" ht="15" customHeight="1" x14ac:dyDescent="0.3">
      <c r="A4506" s="3" t="s">
        <v>4527</v>
      </c>
      <c r="B4506" s="3">
        <v>54</v>
      </c>
      <c r="C4506" s="3" t="s">
        <v>28</v>
      </c>
      <c r="D4506" s="3" t="s">
        <v>24</v>
      </c>
      <c r="E4506" s="3">
        <v>40387.351472260998</v>
      </c>
      <c r="F4506" s="3">
        <v>215</v>
      </c>
      <c r="G4506" s="3">
        <v>1134.9375576519101</v>
      </c>
      <c r="H4506" s="3">
        <v>5</v>
      </c>
      <c r="I4506" s="3">
        <v>1016.65664305158</v>
      </c>
      <c r="J4506" s="3">
        <v>17</v>
      </c>
      <c r="K4506" s="3">
        <v>300.51098028874998</v>
      </c>
      <c r="L4506" s="3">
        <v>17</v>
      </c>
      <c r="M4506" s="3">
        <v>5</v>
      </c>
      <c r="N4506" s="3">
        <v>8</v>
      </c>
      <c r="O4506" s="3">
        <v>520</v>
      </c>
      <c r="P4506" s="3">
        <v>0</v>
      </c>
      <c r="Q4506" s="3">
        <v>12681.8204742816</v>
      </c>
      <c r="R4506" s="3">
        <v>5</v>
      </c>
      <c r="S4506" s="3">
        <v>0</v>
      </c>
      <c r="T4506" s="3">
        <v>0</v>
      </c>
      <c r="U4506" s="3">
        <v>1650.71631750919</v>
      </c>
      <c r="V4506" s="3">
        <v>1</v>
      </c>
      <c r="W4506" s="3" t="str">
        <f>IF(Bank_data3[[#This Row],[credit_risk]]=1,"High Risk","Low Risk")</f>
        <v>High Risk</v>
      </c>
      <c r="X4506" s="3" t="str">
        <f t="shared" si="490"/>
        <v>45-54</v>
      </c>
      <c r="Y4506" s="3" t="str">
        <f t="shared" si="491"/>
        <v>Low Income</v>
      </c>
      <c r="Z4506" s="3" t="str">
        <f t="shared" si="492"/>
        <v>Poor</v>
      </c>
      <c r="AA4506" s="27">
        <f t="shared" si="493"/>
        <v>0.31400475673656836</v>
      </c>
      <c r="AB4506" s="3" t="str">
        <f t="shared" si="494"/>
        <v>Medium</v>
      </c>
      <c r="AC4506" s="3" t="str">
        <f t="shared" si="495"/>
        <v>Medium</v>
      </c>
      <c r="AD4506" s="3" t="str">
        <f t="shared" si="496"/>
        <v>No</v>
      </c>
    </row>
    <row r="4507" spans="1:30" ht="15" customHeight="1" x14ac:dyDescent="0.3">
      <c r="A4507" s="3" t="s">
        <v>4528</v>
      </c>
      <c r="B4507" s="3">
        <v>56</v>
      </c>
      <c r="C4507" s="3" t="s">
        <v>23</v>
      </c>
      <c r="D4507" s="3" t="s">
        <v>24</v>
      </c>
      <c r="E4507" s="3">
        <v>35566.9954354441</v>
      </c>
      <c r="F4507" s="3">
        <v>96</v>
      </c>
      <c r="G4507" s="3">
        <v>1688.80242502432</v>
      </c>
      <c r="H4507" s="3">
        <v>11</v>
      </c>
      <c r="I4507" s="3">
        <v>410.93043433159801</v>
      </c>
      <c r="J4507" s="3">
        <v>38</v>
      </c>
      <c r="K4507" s="3">
        <v>372.21960517761698</v>
      </c>
      <c r="L4507" s="3">
        <v>24</v>
      </c>
      <c r="M4507" s="3">
        <v>10</v>
      </c>
      <c r="N4507" s="3">
        <v>5</v>
      </c>
      <c r="O4507" s="3">
        <v>874</v>
      </c>
      <c r="P4507" s="3">
        <v>4</v>
      </c>
      <c r="Q4507" s="3">
        <v>7504.2742408638496</v>
      </c>
      <c r="R4507" s="3">
        <v>5</v>
      </c>
      <c r="S4507" s="3">
        <v>0</v>
      </c>
      <c r="T4507" s="3">
        <v>0</v>
      </c>
      <c r="U4507" s="3">
        <v>5512.2565706081496</v>
      </c>
      <c r="V4507" s="3">
        <v>1</v>
      </c>
      <c r="W4507" s="3" t="str">
        <f>IF(Bank_data3[[#This Row],[credit_risk]]=1,"High Risk","Low Risk")</f>
        <v>High Risk</v>
      </c>
      <c r="X4507" s="3" t="str">
        <f t="shared" si="490"/>
        <v>55+</v>
      </c>
      <c r="Y4507" s="3" t="str">
        <f t="shared" si="491"/>
        <v>Low Income</v>
      </c>
      <c r="Z4507" s="3" t="str">
        <f t="shared" si="492"/>
        <v>Excellent</v>
      </c>
      <c r="AA4507" s="27">
        <f t="shared" si="493"/>
        <v>0.21098982775996605</v>
      </c>
      <c r="AB4507" s="3" t="str">
        <f t="shared" si="494"/>
        <v>Medium</v>
      </c>
      <c r="AC4507" s="3" t="str">
        <f t="shared" si="495"/>
        <v>Medium</v>
      </c>
      <c r="AD4507" s="3" t="str">
        <f t="shared" si="496"/>
        <v>No</v>
      </c>
    </row>
    <row r="4508" spans="1:30" ht="15" customHeight="1" x14ac:dyDescent="0.3">
      <c r="A4508" s="3" t="s">
        <v>4529</v>
      </c>
      <c r="B4508" s="3">
        <v>20</v>
      </c>
      <c r="C4508" s="3" t="s">
        <v>31</v>
      </c>
      <c r="D4508" s="3" t="s">
        <v>24</v>
      </c>
      <c r="E4508" s="3">
        <v>51699.692834865702</v>
      </c>
      <c r="F4508" s="3">
        <v>108</v>
      </c>
      <c r="G4508" s="3">
        <v>1331.37935900249</v>
      </c>
      <c r="H4508" s="3">
        <v>7</v>
      </c>
      <c r="I4508" s="3">
        <v>567.16524478762506</v>
      </c>
      <c r="J4508" s="3">
        <v>21</v>
      </c>
      <c r="K4508" s="3">
        <v>616.67773487679904</v>
      </c>
      <c r="L4508" s="3">
        <v>34</v>
      </c>
      <c r="M4508" s="3">
        <v>13</v>
      </c>
      <c r="N4508" s="3">
        <v>6</v>
      </c>
      <c r="O4508" s="3">
        <v>853</v>
      </c>
      <c r="P4508" s="3">
        <v>4</v>
      </c>
      <c r="Q4508" s="3">
        <v>0</v>
      </c>
      <c r="R4508" s="3">
        <v>7</v>
      </c>
      <c r="S4508" s="3">
        <v>0</v>
      </c>
      <c r="T4508" s="3">
        <v>0</v>
      </c>
      <c r="U4508" s="3">
        <v>9417.1662415912797</v>
      </c>
      <c r="V4508" s="3">
        <v>1</v>
      </c>
      <c r="W4508" s="3" t="str">
        <f>IF(Bank_data3[[#This Row],[credit_risk]]=1,"High Risk","Low Risk")</f>
        <v>High Risk</v>
      </c>
      <c r="X4508" s="3" t="str">
        <f t="shared" si="490"/>
        <v>18-24</v>
      </c>
      <c r="Y4508" s="3" t="str">
        <f t="shared" si="491"/>
        <v>Middle Income</v>
      </c>
      <c r="Z4508" s="3" t="str">
        <f t="shared" si="492"/>
        <v>Excellent</v>
      </c>
      <c r="AA4508" s="27">
        <f t="shared" si="493"/>
        <v>0</v>
      </c>
      <c r="AB4508" s="3" t="str">
        <f t="shared" si="494"/>
        <v>Medium</v>
      </c>
      <c r="AC4508" s="3" t="str">
        <f t="shared" si="495"/>
        <v>High</v>
      </c>
      <c r="AD4508" s="3" t="str">
        <f t="shared" si="496"/>
        <v>No</v>
      </c>
    </row>
    <row r="4509" spans="1:30" ht="15" customHeight="1" x14ac:dyDescent="0.3">
      <c r="A4509" s="3" t="s">
        <v>4530</v>
      </c>
      <c r="B4509" s="3">
        <v>22</v>
      </c>
      <c r="C4509" s="3" t="s">
        <v>28</v>
      </c>
      <c r="D4509" s="3" t="s">
        <v>26</v>
      </c>
      <c r="E4509" s="3">
        <v>37541.353093230697</v>
      </c>
      <c r="F4509" s="3">
        <v>86</v>
      </c>
      <c r="G4509" s="3">
        <v>1805.59613832278</v>
      </c>
      <c r="H4509" s="3">
        <v>7</v>
      </c>
      <c r="I4509" s="3">
        <v>722.58594025363197</v>
      </c>
      <c r="J4509" s="3">
        <v>27</v>
      </c>
      <c r="K4509" s="3">
        <v>567.23422538935097</v>
      </c>
      <c r="L4509" s="3">
        <v>79</v>
      </c>
      <c r="M4509" s="3">
        <v>19</v>
      </c>
      <c r="N4509" s="3">
        <v>4</v>
      </c>
      <c r="O4509" s="3">
        <v>409</v>
      </c>
      <c r="P4509" s="3">
        <v>5</v>
      </c>
      <c r="Q4509" s="3">
        <v>16873.301282380198</v>
      </c>
      <c r="R4509" s="3">
        <v>6</v>
      </c>
      <c r="S4509" s="3">
        <v>0</v>
      </c>
      <c r="T4509" s="3">
        <v>0</v>
      </c>
      <c r="U4509" s="3">
        <v>7673.1811725494999</v>
      </c>
      <c r="V4509" s="3">
        <v>1</v>
      </c>
      <c r="W4509" s="3" t="str">
        <f>IF(Bank_data3[[#This Row],[credit_risk]]=1,"High Risk","Low Risk")</f>
        <v>High Risk</v>
      </c>
      <c r="X4509" s="3" t="str">
        <f t="shared" si="490"/>
        <v>18-24</v>
      </c>
      <c r="Y4509" s="3" t="str">
        <f t="shared" si="491"/>
        <v>Low Income</v>
      </c>
      <c r="Z4509" s="3" t="str">
        <f t="shared" si="492"/>
        <v>Poor</v>
      </c>
      <c r="AA4509" s="27">
        <f t="shared" si="493"/>
        <v>0.4494590602655375</v>
      </c>
      <c r="AB4509" s="3" t="str">
        <f t="shared" si="494"/>
        <v>Medium</v>
      </c>
      <c r="AC4509" s="3" t="str">
        <f t="shared" si="495"/>
        <v>High</v>
      </c>
      <c r="AD4509" s="3" t="str">
        <f t="shared" si="496"/>
        <v>No</v>
      </c>
    </row>
    <row r="4510" spans="1:30" ht="15" customHeight="1" x14ac:dyDescent="0.3">
      <c r="A4510" s="3" t="s">
        <v>4531</v>
      </c>
      <c r="B4510" s="3">
        <v>66</v>
      </c>
      <c r="C4510" s="3" t="s">
        <v>31</v>
      </c>
      <c r="D4510" s="3" t="s">
        <v>26</v>
      </c>
      <c r="E4510" s="3">
        <v>73223.251498014899</v>
      </c>
      <c r="F4510" s="3">
        <v>138</v>
      </c>
      <c r="G4510" s="3">
        <v>2682.4758550700599</v>
      </c>
      <c r="H4510" s="3">
        <v>9</v>
      </c>
      <c r="I4510" s="3">
        <v>755.24653711432597</v>
      </c>
      <c r="J4510" s="3">
        <v>29</v>
      </c>
      <c r="K4510" s="3">
        <v>689.69625641070195</v>
      </c>
      <c r="L4510" s="3">
        <v>50</v>
      </c>
      <c r="M4510" s="3">
        <v>3</v>
      </c>
      <c r="N4510" s="3">
        <v>9</v>
      </c>
      <c r="O4510" s="3">
        <v>496</v>
      </c>
      <c r="P4510" s="3">
        <v>4</v>
      </c>
      <c r="Q4510" s="3">
        <v>11948.117142090599</v>
      </c>
      <c r="R4510" s="3">
        <v>5</v>
      </c>
      <c r="S4510" s="3">
        <v>0</v>
      </c>
      <c r="T4510" s="3">
        <v>0</v>
      </c>
      <c r="U4510" s="3">
        <v>6422.0559398771302</v>
      </c>
      <c r="V4510" s="3">
        <v>1</v>
      </c>
      <c r="W4510" s="3" t="str">
        <f>IF(Bank_data3[[#This Row],[credit_risk]]=1,"High Risk","Low Risk")</f>
        <v>High Risk</v>
      </c>
      <c r="X4510" s="3" t="str">
        <f t="shared" si="490"/>
        <v>55+</v>
      </c>
      <c r="Y4510" s="3" t="str">
        <f t="shared" si="491"/>
        <v>Middle Income</v>
      </c>
      <c r="Z4510" s="3" t="str">
        <f t="shared" si="492"/>
        <v>Poor</v>
      </c>
      <c r="AA4510" s="27">
        <f t="shared" si="493"/>
        <v>0.16317381293037111</v>
      </c>
      <c r="AB4510" s="3" t="str">
        <f t="shared" si="494"/>
        <v>Medium</v>
      </c>
      <c r="AC4510" s="3" t="str">
        <f t="shared" si="495"/>
        <v>High</v>
      </c>
      <c r="AD4510" s="3" t="str">
        <f t="shared" si="496"/>
        <v>No</v>
      </c>
    </row>
    <row r="4511" spans="1:30" ht="15" customHeight="1" x14ac:dyDescent="0.3">
      <c r="A4511" s="3" t="s">
        <v>4532</v>
      </c>
      <c r="B4511" s="3">
        <v>43</v>
      </c>
      <c r="C4511" s="3" t="s">
        <v>31</v>
      </c>
      <c r="D4511" s="3" t="s">
        <v>24</v>
      </c>
      <c r="E4511" s="3">
        <v>38824.083694629298</v>
      </c>
      <c r="F4511" s="3">
        <v>148</v>
      </c>
      <c r="G4511" s="3">
        <v>874.21318588454994</v>
      </c>
      <c r="H4511" s="3">
        <v>9</v>
      </c>
      <c r="I4511" s="3">
        <v>1064.0290540762701</v>
      </c>
      <c r="J4511" s="3">
        <v>12</v>
      </c>
      <c r="K4511" s="3">
        <v>715.86137819343503</v>
      </c>
      <c r="L4511" s="3">
        <v>54</v>
      </c>
      <c r="M4511" s="3">
        <v>16</v>
      </c>
      <c r="N4511" s="3">
        <v>0</v>
      </c>
      <c r="O4511" s="3">
        <v>683</v>
      </c>
      <c r="P4511" s="3">
        <v>2</v>
      </c>
      <c r="Q4511" s="3">
        <v>12733.341607156101</v>
      </c>
      <c r="R4511" s="3">
        <v>6</v>
      </c>
      <c r="S4511" s="3">
        <v>0</v>
      </c>
      <c r="T4511" s="3">
        <v>0</v>
      </c>
      <c r="U4511" s="3">
        <v>10949.5301757544</v>
      </c>
      <c r="V4511" s="3">
        <v>1</v>
      </c>
      <c r="W4511" s="3" t="str">
        <f>IF(Bank_data3[[#This Row],[credit_risk]]=1,"High Risk","Low Risk")</f>
        <v>High Risk</v>
      </c>
      <c r="X4511" s="3" t="str">
        <f t="shared" si="490"/>
        <v>35-44</v>
      </c>
      <c r="Y4511" s="3" t="str">
        <f t="shared" si="491"/>
        <v>Low Income</v>
      </c>
      <c r="Z4511" s="3" t="str">
        <f t="shared" si="492"/>
        <v>Good</v>
      </c>
      <c r="AA4511" s="27">
        <f t="shared" si="493"/>
        <v>0.32797532859526463</v>
      </c>
      <c r="AB4511" s="3" t="str">
        <f t="shared" si="494"/>
        <v>Low</v>
      </c>
      <c r="AC4511" s="3" t="str">
        <f t="shared" si="495"/>
        <v>High</v>
      </c>
      <c r="AD4511" s="3" t="str">
        <f t="shared" si="496"/>
        <v>No</v>
      </c>
    </row>
    <row r="4512" spans="1:30" ht="15" customHeight="1" x14ac:dyDescent="0.3">
      <c r="A4512" s="3" t="s">
        <v>4533</v>
      </c>
      <c r="B4512" s="3">
        <v>46</v>
      </c>
      <c r="C4512" s="3" t="s">
        <v>28</v>
      </c>
      <c r="D4512" s="3" t="s">
        <v>33</v>
      </c>
      <c r="E4512" s="3">
        <v>77095.787359506197</v>
      </c>
      <c r="F4512" s="3">
        <v>20</v>
      </c>
      <c r="G4512" s="3">
        <v>1724.79360855952</v>
      </c>
      <c r="H4512" s="3">
        <v>8</v>
      </c>
      <c r="I4512" s="3">
        <v>649.32174864267495</v>
      </c>
      <c r="J4512" s="3">
        <v>2</v>
      </c>
      <c r="K4512" s="3">
        <v>895.94174496418998</v>
      </c>
      <c r="L4512" s="3">
        <v>15</v>
      </c>
      <c r="M4512" s="3">
        <v>15</v>
      </c>
      <c r="N4512" s="3">
        <v>3</v>
      </c>
      <c r="O4512" s="3">
        <v>752</v>
      </c>
      <c r="P4512" s="3">
        <v>0</v>
      </c>
      <c r="Q4512" s="3">
        <v>11818.387377082399</v>
      </c>
      <c r="R4512" s="3">
        <v>2</v>
      </c>
      <c r="S4512" s="3">
        <v>0</v>
      </c>
      <c r="T4512" s="3">
        <v>0</v>
      </c>
      <c r="U4512" s="3">
        <v>4891.1046622001904</v>
      </c>
      <c r="V4512" s="3">
        <v>0</v>
      </c>
      <c r="W4512" s="3" t="str">
        <f>IF(Bank_data3[[#This Row],[credit_risk]]=1,"High Risk","Low Risk")</f>
        <v>Low Risk</v>
      </c>
      <c r="X4512" s="3" t="str">
        <f t="shared" si="490"/>
        <v>45-54</v>
      </c>
      <c r="Y4512" s="3" t="str">
        <f t="shared" si="491"/>
        <v>Middle Income</v>
      </c>
      <c r="Z4512" s="3" t="str">
        <f t="shared" si="492"/>
        <v>Very Good</v>
      </c>
      <c r="AA4512" s="27">
        <f t="shared" si="493"/>
        <v>0.15329485282992117</v>
      </c>
      <c r="AB4512" s="3" t="str">
        <f t="shared" si="494"/>
        <v>Medium</v>
      </c>
      <c r="AC4512" s="3" t="str">
        <f t="shared" si="495"/>
        <v>Medium</v>
      </c>
      <c r="AD4512" s="3" t="str">
        <f t="shared" si="496"/>
        <v>No</v>
      </c>
    </row>
    <row r="4513" spans="1:30" ht="15" customHeight="1" x14ac:dyDescent="0.3">
      <c r="A4513" s="3" t="s">
        <v>4534</v>
      </c>
      <c r="B4513" s="3">
        <v>59</v>
      </c>
      <c r="C4513" s="3" t="s">
        <v>23</v>
      </c>
      <c r="D4513" s="3" t="s">
        <v>24</v>
      </c>
      <c r="E4513" s="3">
        <v>49459.716823137802</v>
      </c>
      <c r="F4513" s="3">
        <v>148</v>
      </c>
      <c r="G4513" s="3">
        <v>1422.6134150641101</v>
      </c>
      <c r="H4513" s="3">
        <v>8</v>
      </c>
      <c r="I4513" s="3">
        <v>1061.35978498381</v>
      </c>
      <c r="J4513" s="3">
        <v>2</v>
      </c>
      <c r="K4513" s="3">
        <v>403.968460039474</v>
      </c>
      <c r="L4513" s="3">
        <v>11</v>
      </c>
      <c r="M4513" s="3">
        <v>5</v>
      </c>
      <c r="N4513" s="3">
        <v>3</v>
      </c>
      <c r="O4513" s="3">
        <v>751</v>
      </c>
      <c r="P4513" s="3">
        <v>3</v>
      </c>
      <c r="Q4513" s="3">
        <v>3110.95281299111</v>
      </c>
      <c r="R4513" s="3">
        <v>1</v>
      </c>
      <c r="S4513" s="3">
        <v>0</v>
      </c>
      <c r="T4513" s="3">
        <v>0</v>
      </c>
      <c r="U4513" s="3">
        <v>6210.7636375293696</v>
      </c>
      <c r="V4513" s="3">
        <v>0</v>
      </c>
      <c r="W4513" s="3" t="str">
        <f>IF(Bank_data3[[#This Row],[credit_risk]]=1,"High Risk","Low Risk")</f>
        <v>Low Risk</v>
      </c>
      <c r="X4513" s="3" t="str">
        <f t="shared" si="490"/>
        <v>55+</v>
      </c>
      <c r="Y4513" s="3" t="str">
        <f t="shared" si="491"/>
        <v>Low Income</v>
      </c>
      <c r="Z4513" s="3" t="str">
        <f t="shared" si="492"/>
        <v>Very Good</v>
      </c>
      <c r="AA4513" s="27">
        <f t="shared" si="493"/>
        <v>6.289871865048309E-2</v>
      </c>
      <c r="AB4513" s="3" t="str">
        <f t="shared" si="494"/>
        <v>Medium</v>
      </c>
      <c r="AC4513" s="3" t="str">
        <f t="shared" si="495"/>
        <v>Medium</v>
      </c>
      <c r="AD4513" s="3" t="str">
        <f t="shared" si="496"/>
        <v>No</v>
      </c>
    </row>
    <row r="4514" spans="1:30" ht="15" customHeight="1" x14ac:dyDescent="0.3">
      <c r="A4514" s="3" t="s">
        <v>4535</v>
      </c>
      <c r="B4514" s="3">
        <v>55</v>
      </c>
      <c r="C4514" s="3" t="s">
        <v>31</v>
      </c>
      <c r="D4514" s="3" t="s">
        <v>24</v>
      </c>
      <c r="E4514" s="3">
        <v>38265.807310249198</v>
      </c>
      <c r="F4514" s="3">
        <v>127</v>
      </c>
      <c r="G4514" s="3">
        <v>1289.7488666724</v>
      </c>
      <c r="H4514" s="3">
        <v>7</v>
      </c>
      <c r="I4514" s="3">
        <v>931.23040299589297</v>
      </c>
      <c r="J4514" s="3">
        <v>44</v>
      </c>
      <c r="K4514" s="3">
        <v>1102.6594044721301</v>
      </c>
      <c r="L4514" s="3">
        <v>58</v>
      </c>
      <c r="M4514" s="3">
        <v>7</v>
      </c>
      <c r="N4514" s="3">
        <v>7</v>
      </c>
      <c r="O4514" s="3">
        <v>406</v>
      </c>
      <c r="P4514" s="3">
        <v>1</v>
      </c>
      <c r="Q4514" s="3">
        <v>13359.977096664599</v>
      </c>
      <c r="R4514" s="3">
        <v>6</v>
      </c>
      <c r="S4514" s="3">
        <v>0</v>
      </c>
      <c r="T4514" s="3">
        <v>0</v>
      </c>
      <c r="U4514" s="3">
        <v>10571.208305923599</v>
      </c>
      <c r="V4514" s="3">
        <v>1</v>
      </c>
      <c r="W4514" s="3" t="str">
        <f>IF(Bank_data3[[#This Row],[credit_risk]]=1,"High Risk","Low Risk")</f>
        <v>High Risk</v>
      </c>
      <c r="X4514" s="3" t="str">
        <f t="shared" si="490"/>
        <v>55+</v>
      </c>
      <c r="Y4514" s="3" t="str">
        <f t="shared" si="491"/>
        <v>Low Income</v>
      </c>
      <c r="Z4514" s="3" t="str">
        <f t="shared" si="492"/>
        <v>Poor</v>
      </c>
      <c r="AA4514" s="27">
        <f t="shared" si="493"/>
        <v>0.34913616190938779</v>
      </c>
      <c r="AB4514" s="3" t="str">
        <f t="shared" si="494"/>
        <v>Medium</v>
      </c>
      <c r="AC4514" s="3" t="str">
        <f t="shared" si="495"/>
        <v>High</v>
      </c>
      <c r="AD4514" s="3" t="str">
        <f t="shared" si="496"/>
        <v>No</v>
      </c>
    </row>
    <row r="4515" spans="1:30" ht="15" customHeight="1" x14ac:dyDescent="0.3">
      <c r="A4515" s="3" t="s">
        <v>4536</v>
      </c>
      <c r="B4515" s="3">
        <v>53</v>
      </c>
      <c r="C4515" s="3" t="s">
        <v>28</v>
      </c>
      <c r="D4515" s="3" t="s">
        <v>26</v>
      </c>
      <c r="E4515" s="3">
        <v>36957.834364258699</v>
      </c>
      <c r="F4515" s="3">
        <v>4</v>
      </c>
      <c r="G4515" s="3">
        <v>1388.13197080495</v>
      </c>
      <c r="H4515" s="3">
        <v>6</v>
      </c>
      <c r="I4515" s="3">
        <v>762.60158647096796</v>
      </c>
      <c r="J4515" s="3">
        <v>25</v>
      </c>
      <c r="K4515" s="3">
        <v>737.81764056149905</v>
      </c>
      <c r="L4515" s="3">
        <v>72</v>
      </c>
      <c r="M4515" s="3">
        <v>12</v>
      </c>
      <c r="N4515" s="3">
        <v>4</v>
      </c>
      <c r="O4515" s="3">
        <v>304</v>
      </c>
      <c r="P4515" s="3">
        <v>2</v>
      </c>
      <c r="Q4515" s="3">
        <v>12179.922008678799</v>
      </c>
      <c r="R4515" s="3">
        <v>3</v>
      </c>
      <c r="S4515" s="3">
        <v>0</v>
      </c>
      <c r="T4515" s="3">
        <v>0</v>
      </c>
      <c r="U4515" s="3">
        <v>13099.736022834901</v>
      </c>
      <c r="V4515" s="3">
        <v>1</v>
      </c>
      <c r="W4515" s="3" t="str">
        <f>IF(Bank_data3[[#This Row],[credit_risk]]=1,"High Risk","Low Risk")</f>
        <v>High Risk</v>
      </c>
      <c r="X4515" s="3" t="str">
        <f t="shared" si="490"/>
        <v>45-54</v>
      </c>
      <c r="Y4515" s="3" t="str">
        <f t="shared" si="491"/>
        <v>Low Income</v>
      </c>
      <c r="Z4515" s="3" t="str">
        <f t="shared" si="492"/>
        <v>Poor</v>
      </c>
      <c r="AA4515" s="27">
        <f t="shared" si="493"/>
        <v>0.32956265479824209</v>
      </c>
      <c r="AB4515" s="3" t="str">
        <f t="shared" si="494"/>
        <v>Medium</v>
      </c>
      <c r="AC4515" s="3" t="str">
        <f t="shared" si="495"/>
        <v>High</v>
      </c>
      <c r="AD4515" s="3" t="str">
        <f t="shared" si="496"/>
        <v>No</v>
      </c>
    </row>
    <row r="4516" spans="1:30" ht="15" customHeight="1" x14ac:dyDescent="0.3">
      <c r="A4516" s="3" t="s">
        <v>4537</v>
      </c>
      <c r="B4516" s="3">
        <v>48</v>
      </c>
      <c r="C4516" s="3" t="s">
        <v>31</v>
      </c>
      <c r="D4516" s="3" t="s">
        <v>26</v>
      </c>
      <c r="E4516" s="3">
        <v>77248.296592358805</v>
      </c>
      <c r="F4516" s="3">
        <v>78</v>
      </c>
      <c r="G4516" s="3">
        <v>2550.8735067871899</v>
      </c>
      <c r="H4516" s="3">
        <v>9</v>
      </c>
      <c r="I4516" s="3">
        <v>467.04542122621802</v>
      </c>
      <c r="J4516" s="3">
        <v>3</v>
      </c>
      <c r="K4516" s="3">
        <v>572.92313603216598</v>
      </c>
      <c r="L4516" s="3">
        <v>36</v>
      </c>
      <c r="M4516" s="3">
        <v>3</v>
      </c>
      <c r="N4516" s="3">
        <v>2</v>
      </c>
      <c r="O4516" s="3">
        <v>443</v>
      </c>
      <c r="P4516" s="3">
        <v>3</v>
      </c>
      <c r="Q4516" s="3">
        <v>11568.9612336347</v>
      </c>
      <c r="R4516" s="3">
        <v>2</v>
      </c>
      <c r="S4516" s="3">
        <v>0</v>
      </c>
      <c r="T4516" s="3">
        <v>0</v>
      </c>
      <c r="U4516" s="3">
        <v>9335.5688024040192</v>
      </c>
      <c r="V4516" s="3">
        <v>1</v>
      </c>
      <c r="W4516" s="3" t="str">
        <f>IF(Bank_data3[[#This Row],[credit_risk]]=1,"High Risk","Low Risk")</f>
        <v>High Risk</v>
      </c>
      <c r="X4516" s="3" t="str">
        <f t="shared" si="490"/>
        <v>45-54</v>
      </c>
      <c r="Y4516" s="3" t="str">
        <f t="shared" si="491"/>
        <v>Middle Income</v>
      </c>
      <c r="Z4516" s="3" t="str">
        <f t="shared" si="492"/>
        <v>Poor</v>
      </c>
      <c r="AA4516" s="27">
        <f t="shared" si="493"/>
        <v>0.14976331833806508</v>
      </c>
      <c r="AB4516" s="3" t="str">
        <f t="shared" si="494"/>
        <v>Medium</v>
      </c>
      <c r="AC4516" s="3" t="str">
        <f t="shared" si="495"/>
        <v>High</v>
      </c>
      <c r="AD4516" s="3" t="str">
        <f t="shared" si="496"/>
        <v>No</v>
      </c>
    </row>
    <row r="4517" spans="1:30" ht="15" customHeight="1" x14ac:dyDescent="0.3">
      <c r="A4517" s="3" t="s">
        <v>4538</v>
      </c>
      <c r="B4517" s="3">
        <v>43</v>
      </c>
      <c r="C4517" s="3" t="s">
        <v>31</v>
      </c>
      <c r="D4517" s="3" t="s">
        <v>26</v>
      </c>
      <c r="E4517" s="3">
        <v>62525.000839201697</v>
      </c>
      <c r="F4517" s="3">
        <v>226</v>
      </c>
      <c r="G4517" s="3">
        <v>1963.6164330946301</v>
      </c>
      <c r="H4517" s="3">
        <v>2</v>
      </c>
      <c r="I4517" s="3">
        <v>1064.90634291216</v>
      </c>
      <c r="J4517" s="3">
        <v>15</v>
      </c>
      <c r="K4517" s="3">
        <v>465.49730875158798</v>
      </c>
      <c r="L4517" s="3">
        <v>31</v>
      </c>
      <c r="M4517" s="3">
        <v>15</v>
      </c>
      <c r="N4517" s="3">
        <v>0</v>
      </c>
      <c r="O4517" s="3">
        <v>436</v>
      </c>
      <c r="P4517" s="3">
        <v>0</v>
      </c>
      <c r="Q4517" s="3">
        <v>22297.805775810401</v>
      </c>
      <c r="R4517" s="3">
        <v>6</v>
      </c>
      <c r="S4517" s="3">
        <v>1</v>
      </c>
      <c r="T4517" s="3">
        <v>0</v>
      </c>
      <c r="U4517" s="3">
        <v>15241.2615791885</v>
      </c>
      <c r="V4517" s="3">
        <v>1</v>
      </c>
      <c r="W4517" s="3" t="str">
        <f>IF(Bank_data3[[#This Row],[credit_risk]]=1,"High Risk","Low Risk")</f>
        <v>High Risk</v>
      </c>
      <c r="X4517" s="3" t="str">
        <f t="shared" si="490"/>
        <v>35-44</v>
      </c>
      <c r="Y4517" s="3" t="str">
        <f t="shared" si="491"/>
        <v>Middle Income</v>
      </c>
      <c r="Z4517" s="3" t="str">
        <f t="shared" si="492"/>
        <v>Poor</v>
      </c>
      <c r="AA4517" s="27">
        <f t="shared" si="493"/>
        <v>0.35662223872902699</v>
      </c>
      <c r="AB4517" s="3" t="str">
        <f t="shared" si="494"/>
        <v>Medium</v>
      </c>
      <c r="AC4517" s="3" t="str">
        <f t="shared" si="495"/>
        <v>High</v>
      </c>
      <c r="AD4517" s="3" t="str">
        <f t="shared" si="496"/>
        <v>No</v>
      </c>
    </row>
    <row r="4518" spans="1:30" ht="15" customHeight="1" x14ac:dyDescent="0.3">
      <c r="A4518" s="3" t="s">
        <v>4539</v>
      </c>
      <c r="B4518" s="3">
        <v>43</v>
      </c>
      <c r="C4518" s="3" t="s">
        <v>31</v>
      </c>
      <c r="D4518" s="3" t="s">
        <v>24</v>
      </c>
      <c r="E4518" s="3">
        <v>36330.472707558503</v>
      </c>
      <c r="F4518" s="3">
        <v>236</v>
      </c>
      <c r="G4518" s="3">
        <v>1116.6806311661301</v>
      </c>
      <c r="H4518" s="3">
        <v>6</v>
      </c>
      <c r="I4518" s="3">
        <v>475.78188644022202</v>
      </c>
      <c r="J4518" s="3">
        <v>27</v>
      </c>
      <c r="K4518" s="3">
        <v>600.29626396829099</v>
      </c>
      <c r="L4518" s="3">
        <v>56</v>
      </c>
      <c r="M4518" s="3">
        <v>16</v>
      </c>
      <c r="N4518" s="3">
        <v>0</v>
      </c>
      <c r="O4518" s="3">
        <v>740</v>
      </c>
      <c r="P4518" s="3">
        <v>1</v>
      </c>
      <c r="Q4518" s="3">
        <v>12731.6455752529</v>
      </c>
      <c r="R4518" s="3">
        <v>2</v>
      </c>
      <c r="S4518" s="3">
        <v>0</v>
      </c>
      <c r="T4518" s="3">
        <v>0</v>
      </c>
      <c r="U4518" s="3">
        <v>15083.2343616096</v>
      </c>
      <c r="V4518" s="3">
        <v>0</v>
      </c>
      <c r="W4518" s="3" t="str">
        <f>IF(Bank_data3[[#This Row],[credit_risk]]=1,"High Risk","Low Risk")</f>
        <v>Low Risk</v>
      </c>
      <c r="X4518" s="3" t="str">
        <f t="shared" si="490"/>
        <v>35-44</v>
      </c>
      <c r="Y4518" s="3" t="str">
        <f t="shared" si="491"/>
        <v>Low Income</v>
      </c>
      <c r="Z4518" s="3" t="str">
        <f t="shared" si="492"/>
        <v>Very Good</v>
      </c>
      <c r="AA4518" s="27">
        <f t="shared" si="493"/>
        <v>0.3504398546568897</v>
      </c>
      <c r="AB4518" s="3" t="str">
        <f t="shared" si="494"/>
        <v>Medium</v>
      </c>
      <c r="AC4518" s="3" t="str">
        <f t="shared" si="495"/>
        <v>High</v>
      </c>
      <c r="AD4518" s="3" t="str">
        <f t="shared" si="496"/>
        <v>No</v>
      </c>
    </row>
    <row r="4519" spans="1:30" ht="15" customHeight="1" x14ac:dyDescent="0.3">
      <c r="A4519" s="3" t="s">
        <v>4540</v>
      </c>
      <c r="B4519" s="3">
        <v>61</v>
      </c>
      <c r="C4519" s="3" t="s">
        <v>31</v>
      </c>
      <c r="D4519" s="3" t="s">
        <v>24</v>
      </c>
      <c r="E4519" s="3">
        <v>52143.378228043002</v>
      </c>
      <c r="F4519" s="3">
        <v>202</v>
      </c>
      <c r="G4519" s="3">
        <v>2019.7074860248299</v>
      </c>
      <c r="H4519" s="3">
        <v>3</v>
      </c>
      <c r="I4519" s="3">
        <v>792.55186694495205</v>
      </c>
      <c r="J4519" s="3">
        <v>7</v>
      </c>
      <c r="K4519" s="3">
        <v>56.6855428338799</v>
      </c>
      <c r="L4519" s="3">
        <v>21</v>
      </c>
      <c r="M4519" s="3">
        <v>3</v>
      </c>
      <c r="N4519" s="3">
        <v>4</v>
      </c>
      <c r="O4519" s="3">
        <v>465</v>
      </c>
      <c r="P4519" s="3">
        <v>1</v>
      </c>
      <c r="Q4519" s="3">
        <v>11252.7881936414</v>
      </c>
      <c r="R4519" s="3">
        <v>1</v>
      </c>
      <c r="S4519" s="3">
        <v>0</v>
      </c>
      <c r="T4519" s="3">
        <v>0</v>
      </c>
      <c r="U4519" s="3">
        <v>15989.569027133901</v>
      </c>
      <c r="V4519" s="3">
        <v>1</v>
      </c>
      <c r="W4519" s="3" t="str">
        <f>IF(Bank_data3[[#This Row],[credit_risk]]=1,"High Risk","Low Risk")</f>
        <v>High Risk</v>
      </c>
      <c r="X4519" s="3" t="str">
        <f t="shared" si="490"/>
        <v>55+</v>
      </c>
      <c r="Y4519" s="3" t="str">
        <f t="shared" si="491"/>
        <v>Middle Income</v>
      </c>
      <c r="Z4519" s="3" t="str">
        <f t="shared" si="492"/>
        <v>Poor</v>
      </c>
      <c r="AA4519" s="27">
        <f t="shared" si="493"/>
        <v>0.21580474023813032</v>
      </c>
      <c r="AB4519" s="3" t="str">
        <f t="shared" si="494"/>
        <v>Medium</v>
      </c>
      <c r="AC4519" s="3" t="str">
        <f t="shared" si="495"/>
        <v>Medium</v>
      </c>
      <c r="AD4519" s="3" t="str">
        <f t="shared" si="496"/>
        <v>No</v>
      </c>
    </row>
    <row r="4520" spans="1:30" ht="15" customHeight="1" x14ac:dyDescent="0.3">
      <c r="A4520" s="3" t="s">
        <v>4541</v>
      </c>
      <c r="B4520" s="3">
        <v>23</v>
      </c>
      <c r="C4520" s="3" t="s">
        <v>31</v>
      </c>
      <c r="D4520" s="3" t="s">
        <v>33</v>
      </c>
      <c r="E4520" s="3">
        <v>10000</v>
      </c>
      <c r="F4520" s="3">
        <v>181</v>
      </c>
      <c r="G4520" s="3">
        <v>1052.97226285703</v>
      </c>
      <c r="H4520" s="3">
        <v>1</v>
      </c>
      <c r="I4520" s="3">
        <v>781.12084497237197</v>
      </c>
      <c r="J4520" s="3">
        <v>39</v>
      </c>
      <c r="K4520" s="3">
        <v>476.311928622273</v>
      </c>
      <c r="L4520" s="3">
        <v>44</v>
      </c>
      <c r="M4520" s="3">
        <v>15</v>
      </c>
      <c r="N4520" s="3">
        <v>7</v>
      </c>
      <c r="O4520" s="3">
        <v>364</v>
      </c>
      <c r="P4520" s="3">
        <v>0</v>
      </c>
      <c r="Q4520" s="3">
        <v>11088.2882156502</v>
      </c>
      <c r="R4520" s="3">
        <v>1</v>
      </c>
      <c r="S4520" s="3">
        <v>0</v>
      </c>
      <c r="T4520" s="3">
        <v>0</v>
      </c>
      <c r="U4520" s="3">
        <v>3450.4848917909098</v>
      </c>
      <c r="V4520" s="3">
        <v>1</v>
      </c>
      <c r="W4520" s="3" t="str">
        <f>IF(Bank_data3[[#This Row],[credit_risk]]=1,"High Risk","Low Risk")</f>
        <v>High Risk</v>
      </c>
      <c r="X4520" s="3" t="str">
        <f t="shared" si="490"/>
        <v>18-24</v>
      </c>
      <c r="Y4520" s="3" t="str">
        <f t="shared" si="491"/>
        <v>Low Income</v>
      </c>
      <c r="Z4520" s="3" t="str">
        <f t="shared" si="492"/>
        <v>Poor</v>
      </c>
      <c r="AA4520" s="27">
        <f t="shared" si="493"/>
        <v>1.1088288215650199</v>
      </c>
      <c r="AB4520" s="3" t="str">
        <f t="shared" si="494"/>
        <v>Medium</v>
      </c>
      <c r="AC4520" s="3" t="str">
        <f t="shared" si="495"/>
        <v>High</v>
      </c>
      <c r="AD4520" s="3" t="str">
        <f t="shared" si="496"/>
        <v>No</v>
      </c>
    </row>
    <row r="4521" spans="1:30" ht="15" customHeight="1" x14ac:dyDescent="0.3">
      <c r="A4521" s="3" t="s">
        <v>4542</v>
      </c>
      <c r="B4521" s="3">
        <v>22</v>
      </c>
      <c r="C4521" s="3" t="s">
        <v>23</v>
      </c>
      <c r="D4521" s="3" t="s">
        <v>24</v>
      </c>
      <c r="E4521" s="3">
        <v>26031.1222649841</v>
      </c>
      <c r="F4521" s="3">
        <v>140</v>
      </c>
      <c r="G4521" s="3">
        <v>68.6122159229228</v>
      </c>
      <c r="H4521" s="3">
        <v>7</v>
      </c>
      <c r="I4521" s="3">
        <v>727.51670008395104</v>
      </c>
      <c r="J4521" s="3">
        <v>15</v>
      </c>
      <c r="K4521" s="3">
        <v>832.55275726165496</v>
      </c>
      <c r="L4521" s="3">
        <v>11</v>
      </c>
      <c r="M4521" s="3">
        <v>1</v>
      </c>
      <c r="N4521" s="3">
        <v>8</v>
      </c>
      <c r="O4521" s="3">
        <v>714</v>
      </c>
      <c r="P4521" s="3">
        <v>2</v>
      </c>
      <c r="Q4521" s="3">
        <v>5576.5029137543997</v>
      </c>
      <c r="R4521" s="3">
        <v>3</v>
      </c>
      <c r="S4521" s="3">
        <v>0</v>
      </c>
      <c r="T4521" s="3">
        <v>0</v>
      </c>
      <c r="U4521" s="3">
        <v>7582.5960373069502</v>
      </c>
      <c r="V4521" s="3">
        <v>0</v>
      </c>
      <c r="W4521" s="3" t="str">
        <f>IF(Bank_data3[[#This Row],[credit_risk]]=1,"High Risk","Low Risk")</f>
        <v>Low Risk</v>
      </c>
      <c r="X4521" s="3" t="str">
        <f t="shared" si="490"/>
        <v>18-24</v>
      </c>
      <c r="Y4521" s="3" t="str">
        <f t="shared" si="491"/>
        <v>Low Income</v>
      </c>
      <c r="Z4521" s="3" t="str">
        <f t="shared" si="492"/>
        <v>Good</v>
      </c>
      <c r="AA4521" s="27">
        <f t="shared" si="493"/>
        <v>0.21422445244535851</v>
      </c>
      <c r="AB4521" s="3" t="str">
        <f t="shared" si="494"/>
        <v>Low</v>
      </c>
      <c r="AC4521" s="3" t="str">
        <f t="shared" si="495"/>
        <v>Medium</v>
      </c>
      <c r="AD4521" s="3" t="str">
        <f t="shared" si="496"/>
        <v>No</v>
      </c>
    </row>
    <row r="4522" spans="1:30" ht="15" customHeight="1" x14ac:dyDescent="0.3">
      <c r="A4522" s="3" t="s">
        <v>4543</v>
      </c>
      <c r="B4522" s="3">
        <v>53</v>
      </c>
      <c r="C4522" s="3" t="s">
        <v>23</v>
      </c>
      <c r="D4522" s="3" t="s">
        <v>24</v>
      </c>
      <c r="E4522" s="3">
        <v>36494.803954867297</v>
      </c>
      <c r="F4522" s="3">
        <v>205</v>
      </c>
      <c r="G4522" s="3">
        <v>10</v>
      </c>
      <c r="H4522" s="3">
        <v>1</v>
      </c>
      <c r="I4522" s="3">
        <v>663.73809695514001</v>
      </c>
      <c r="J4522" s="3">
        <v>30</v>
      </c>
      <c r="K4522" s="3">
        <v>400.62969497142302</v>
      </c>
      <c r="L4522" s="3">
        <v>4</v>
      </c>
      <c r="M4522" s="3">
        <v>19</v>
      </c>
      <c r="N4522" s="3">
        <v>9</v>
      </c>
      <c r="O4522" s="3">
        <v>738</v>
      </c>
      <c r="P4522" s="3">
        <v>5</v>
      </c>
      <c r="Q4522" s="3">
        <v>12837.0048954869</v>
      </c>
      <c r="R4522" s="3">
        <v>2</v>
      </c>
      <c r="S4522" s="3">
        <v>0</v>
      </c>
      <c r="T4522" s="3">
        <v>0</v>
      </c>
      <c r="U4522" s="3">
        <v>8609.6506187056002</v>
      </c>
      <c r="V4522" s="3">
        <v>0</v>
      </c>
      <c r="W4522" s="3" t="str">
        <f>IF(Bank_data3[[#This Row],[credit_risk]]=1,"High Risk","Low Risk")</f>
        <v>Low Risk</v>
      </c>
      <c r="X4522" s="3" t="str">
        <f t="shared" si="490"/>
        <v>45-54</v>
      </c>
      <c r="Y4522" s="3" t="str">
        <f t="shared" si="491"/>
        <v>Low Income</v>
      </c>
      <c r="Z4522" s="3" t="str">
        <f t="shared" si="492"/>
        <v>Good</v>
      </c>
      <c r="AA4522" s="27">
        <f t="shared" si="493"/>
        <v>0.35174883831030512</v>
      </c>
      <c r="AB4522" s="3" t="str">
        <f t="shared" si="494"/>
        <v>Low</v>
      </c>
      <c r="AC4522" s="3" t="str">
        <f t="shared" si="495"/>
        <v>Low</v>
      </c>
      <c r="AD4522" s="3" t="str">
        <f t="shared" si="496"/>
        <v>No</v>
      </c>
    </row>
    <row r="4523" spans="1:30" ht="15" customHeight="1" x14ac:dyDescent="0.3">
      <c r="A4523" s="3" t="s">
        <v>4544</v>
      </c>
      <c r="B4523" s="3">
        <v>68</v>
      </c>
      <c r="C4523" s="3" t="s">
        <v>28</v>
      </c>
      <c r="D4523" s="3" t="s">
        <v>26</v>
      </c>
      <c r="E4523" s="3">
        <v>36053.289255190699</v>
      </c>
      <c r="F4523" s="3">
        <v>144</v>
      </c>
      <c r="G4523" s="3">
        <v>1900.62580521359</v>
      </c>
      <c r="H4523" s="3">
        <v>0</v>
      </c>
      <c r="I4523" s="3">
        <v>512.27315676341505</v>
      </c>
      <c r="J4523" s="3">
        <v>22</v>
      </c>
      <c r="K4523" s="3">
        <v>25.279652509934799</v>
      </c>
      <c r="L4523" s="3">
        <v>25</v>
      </c>
      <c r="M4523" s="3">
        <v>12</v>
      </c>
      <c r="N4523" s="3">
        <v>9</v>
      </c>
      <c r="O4523" s="3">
        <v>679</v>
      </c>
      <c r="P4523" s="3">
        <v>5</v>
      </c>
      <c r="Q4523" s="3">
        <v>13623.1201695977</v>
      </c>
      <c r="R4523" s="3">
        <v>1</v>
      </c>
      <c r="S4523" s="3">
        <v>0</v>
      </c>
      <c r="T4523" s="3">
        <v>0</v>
      </c>
      <c r="U4523" s="3">
        <v>3468.2489285360298</v>
      </c>
      <c r="V4523" s="3">
        <v>0</v>
      </c>
      <c r="W4523" s="3" t="str">
        <f>IF(Bank_data3[[#This Row],[credit_risk]]=1,"High Risk","Low Risk")</f>
        <v>Low Risk</v>
      </c>
      <c r="X4523" s="3" t="str">
        <f t="shared" si="490"/>
        <v>55+</v>
      </c>
      <c r="Y4523" s="3" t="str">
        <f t="shared" si="491"/>
        <v>Low Income</v>
      </c>
      <c r="Z4523" s="3" t="str">
        <f t="shared" si="492"/>
        <v>Good</v>
      </c>
      <c r="AA4523" s="27">
        <f t="shared" si="493"/>
        <v>0.37786067377018417</v>
      </c>
      <c r="AB4523" s="3" t="str">
        <f t="shared" si="494"/>
        <v>Medium</v>
      </c>
      <c r="AC4523" s="3" t="str">
        <f t="shared" si="495"/>
        <v>Medium</v>
      </c>
      <c r="AD4523" s="3" t="str">
        <f t="shared" si="496"/>
        <v>No</v>
      </c>
    </row>
    <row r="4524" spans="1:30" ht="15" customHeight="1" x14ac:dyDescent="0.3">
      <c r="A4524" s="3" t="s">
        <v>4545</v>
      </c>
      <c r="B4524" s="3">
        <v>42</v>
      </c>
      <c r="C4524" s="3" t="s">
        <v>23</v>
      </c>
      <c r="D4524" s="3" t="s">
        <v>26</v>
      </c>
      <c r="E4524" s="3">
        <v>71834.264961440102</v>
      </c>
      <c r="F4524" s="3">
        <v>28</v>
      </c>
      <c r="G4524" s="3">
        <v>1272.4630172014499</v>
      </c>
      <c r="H4524" s="3">
        <v>11</v>
      </c>
      <c r="I4524" s="3">
        <v>234.07224692047299</v>
      </c>
      <c r="J4524" s="3">
        <v>1</v>
      </c>
      <c r="K4524" s="3">
        <v>171.37949573399101</v>
      </c>
      <c r="L4524" s="3">
        <v>19</v>
      </c>
      <c r="M4524" s="3">
        <v>2</v>
      </c>
      <c r="N4524" s="3">
        <v>1</v>
      </c>
      <c r="O4524" s="3">
        <v>427</v>
      </c>
      <c r="P4524" s="3">
        <v>4</v>
      </c>
      <c r="Q4524" s="3">
        <v>8025.7837979528304</v>
      </c>
      <c r="R4524" s="3">
        <v>0</v>
      </c>
      <c r="S4524" s="3">
        <v>0</v>
      </c>
      <c r="T4524" s="3">
        <v>0</v>
      </c>
      <c r="U4524" s="3">
        <v>7106.9162318774297</v>
      </c>
      <c r="V4524" s="3">
        <v>1</v>
      </c>
      <c r="W4524" s="3" t="str">
        <f>IF(Bank_data3[[#This Row],[credit_risk]]=1,"High Risk","Low Risk")</f>
        <v>High Risk</v>
      </c>
      <c r="X4524" s="3" t="str">
        <f t="shared" si="490"/>
        <v>35-44</v>
      </c>
      <c r="Y4524" s="3" t="str">
        <f t="shared" si="491"/>
        <v>Middle Income</v>
      </c>
      <c r="Z4524" s="3" t="str">
        <f t="shared" si="492"/>
        <v>Poor</v>
      </c>
      <c r="AA4524" s="27">
        <f t="shared" si="493"/>
        <v>0.11172639968211534</v>
      </c>
      <c r="AB4524" s="3" t="str">
        <f t="shared" si="494"/>
        <v>Medium</v>
      </c>
      <c r="AC4524" s="3" t="str">
        <f t="shared" si="495"/>
        <v>Medium</v>
      </c>
      <c r="AD4524" s="3" t="str">
        <f t="shared" si="496"/>
        <v>No</v>
      </c>
    </row>
    <row r="4525" spans="1:30" ht="15" customHeight="1" x14ac:dyDescent="0.3">
      <c r="A4525" s="3" t="s">
        <v>4546</v>
      </c>
      <c r="B4525" s="3">
        <v>42</v>
      </c>
      <c r="C4525" s="3" t="s">
        <v>23</v>
      </c>
      <c r="D4525" s="3" t="s">
        <v>26</v>
      </c>
      <c r="E4525" s="3">
        <v>15544.639890665499</v>
      </c>
      <c r="F4525" s="3">
        <v>49</v>
      </c>
      <c r="G4525" s="3">
        <v>2297.9553277391201</v>
      </c>
      <c r="H4525" s="3">
        <v>11</v>
      </c>
      <c r="I4525" s="3">
        <v>1291.3316564941199</v>
      </c>
      <c r="J4525" s="3">
        <v>8</v>
      </c>
      <c r="K4525" s="3">
        <v>423.88905121554001</v>
      </c>
      <c r="L4525" s="3">
        <v>60</v>
      </c>
      <c r="M4525" s="3">
        <v>9</v>
      </c>
      <c r="N4525" s="3">
        <v>4</v>
      </c>
      <c r="O4525" s="3">
        <v>496</v>
      </c>
      <c r="P4525" s="3">
        <v>4</v>
      </c>
      <c r="Q4525" s="3">
        <v>16462.443373197399</v>
      </c>
      <c r="R4525" s="3">
        <v>4</v>
      </c>
      <c r="S4525" s="3">
        <v>0</v>
      </c>
      <c r="T4525" s="3">
        <v>0</v>
      </c>
      <c r="U4525" s="3">
        <v>4895.6493656263101</v>
      </c>
      <c r="V4525" s="3">
        <v>1</v>
      </c>
      <c r="W4525" s="3" t="str">
        <f>IF(Bank_data3[[#This Row],[credit_risk]]=1,"High Risk","Low Risk")</f>
        <v>High Risk</v>
      </c>
      <c r="X4525" s="3" t="str">
        <f t="shared" si="490"/>
        <v>35-44</v>
      </c>
      <c r="Y4525" s="3" t="str">
        <f t="shared" si="491"/>
        <v>Low Income</v>
      </c>
      <c r="Z4525" s="3" t="str">
        <f t="shared" si="492"/>
        <v>Poor</v>
      </c>
      <c r="AA4525" s="27">
        <f t="shared" si="493"/>
        <v>1.0590430842391554</v>
      </c>
      <c r="AB4525" s="3" t="str">
        <f t="shared" si="494"/>
        <v>Medium</v>
      </c>
      <c r="AC4525" s="3" t="str">
        <f t="shared" si="495"/>
        <v>High</v>
      </c>
      <c r="AD4525" s="3" t="str">
        <f t="shared" si="496"/>
        <v>No</v>
      </c>
    </row>
    <row r="4526" spans="1:30" ht="15" customHeight="1" x14ac:dyDescent="0.3">
      <c r="A4526" s="3" t="s">
        <v>4547</v>
      </c>
      <c r="B4526" s="3">
        <v>64</v>
      </c>
      <c r="C4526" s="3" t="s">
        <v>23</v>
      </c>
      <c r="D4526" s="3" t="s">
        <v>26</v>
      </c>
      <c r="E4526" s="3">
        <v>24299.482476481298</v>
      </c>
      <c r="F4526" s="3">
        <v>32</v>
      </c>
      <c r="G4526" s="3">
        <v>1809.6979348970001</v>
      </c>
      <c r="H4526" s="3">
        <v>4</v>
      </c>
      <c r="I4526" s="3">
        <v>627.89678750996302</v>
      </c>
      <c r="J4526" s="3">
        <v>26</v>
      </c>
      <c r="K4526" s="3">
        <v>584.13697073481501</v>
      </c>
      <c r="L4526" s="3">
        <v>7</v>
      </c>
      <c r="M4526" s="3">
        <v>17</v>
      </c>
      <c r="N4526" s="3">
        <v>3</v>
      </c>
      <c r="O4526" s="3">
        <v>893</v>
      </c>
      <c r="P4526" s="3">
        <v>4</v>
      </c>
      <c r="Q4526" s="3">
        <v>14920.0960254006</v>
      </c>
      <c r="R4526" s="3">
        <v>5</v>
      </c>
      <c r="S4526" s="3">
        <v>1</v>
      </c>
      <c r="T4526" s="3">
        <v>0</v>
      </c>
      <c r="U4526" s="3">
        <v>500</v>
      </c>
      <c r="V4526" s="3">
        <v>1</v>
      </c>
      <c r="W4526" s="3" t="str">
        <f>IF(Bank_data3[[#This Row],[credit_risk]]=1,"High Risk","Low Risk")</f>
        <v>High Risk</v>
      </c>
      <c r="X4526" s="3" t="str">
        <f t="shared" si="490"/>
        <v>55+</v>
      </c>
      <c r="Y4526" s="3" t="str">
        <f t="shared" si="491"/>
        <v>Low Income</v>
      </c>
      <c r="Z4526" s="3" t="str">
        <f t="shared" si="492"/>
        <v>Excellent</v>
      </c>
      <c r="AA4526" s="27">
        <f t="shared" si="493"/>
        <v>0.61400879791745733</v>
      </c>
      <c r="AB4526" s="3" t="str">
        <f t="shared" si="494"/>
        <v>Medium</v>
      </c>
      <c r="AC4526" s="3" t="str">
        <f t="shared" si="495"/>
        <v>Low</v>
      </c>
      <c r="AD4526" s="3" t="str">
        <f t="shared" si="496"/>
        <v>No</v>
      </c>
    </row>
    <row r="4527" spans="1:30" ht="15" customHeight="1" x14ac:dyDescent="0.3">
      <c r="A4527" s="3" t="s">
        <v>4548</v>
      </c>
      <c r="B4527" s="3">
        <v>24</v>
      </c>
      <c r="C4527" s="3" t="s">
        <v>31</v>
      </c>
      <c r="D4527" s="3" t="s">
        <v>26</v>
      </c>
      <c r="E4527" s="3">
        <v>58143.100699226699</v>
      </c>
      <c r="F4527" s="3">
        <v>58</v>
      </c>
      <c r="G4527" s="3">
        <v>1708.42529163325</v>
      </c>
      <c r="H4527" s="3">
        <v>9</v>
      </c>
      <c r="I4527" s="3">
        <v>755.16076670888594</v>
      </c>
      <c r="J4527" s="3">
        <v>44</v>
      </c>
      <c r="K4527" s="3">
        <v>291.34002995488902</v>
      </c>
      <c r="L4527" s="3">
        <v>61</v>
      </c>
      <c r="M4527" s="3">
        <v>2</v>
      </c>
      <c r="N4527" s="3">
        <v>2</v>
      </c>
      <c r="O4527" s="3">
        <v>795</v>
      </c>
      <c r="P4527" s="3">
        <v>3</v>
      </c>
      <c r="Q4527" s="3">
        <v>11312.138728510999</v>
      </c>
      <c r="R4527" s="3">
        <v>4</v>
      </c>
      <c r="S4527" s="3">
        <v>0</v>
      </c>
      <c r="T4527" s="3">
        <v>0</v>
      </c>
      <c r="U4527" s="3">
        <v>3234.0014501754899</v>
      </c>
      <c r="V4527" s="3">
        <v>1</v>
      </c>
      <c r="W4527" s="3" t="str">
        <f>IF(Bank_data3[[#This Row],[credit_risk]]=1,"High Risk","Low Risk")</f>
        <v>High Risk</v>
      </c>
      <c r="X4527" s="3" t="str">
        <f t="shared" si="490"/>
        <v>18-24</v>
      </c>
      <c r="Y4527" s="3" t="str">
        <f t="shared" si="491"/>
        <v>Middle Income</v>
      </c>
      <c r="Z4527" s="3" t="str">
        <f t="shared" si="492"/>
        <v>Very Good</v>
      </c>
      <c r="AA4527" s="27">
        <f t="shared" si="493"/>
        <v>0.19455685356425187</v>
      </c>
      <c r="AB4527" s="3" t="str">
        <f t="shared" si="494"/>
        <v>Medium</v>
      </c>
      <c r="AC4527" s="3" t="str">
        <f t="shared" si="495"/>
        <v>High</v>
      </c>
      <c r="AD4527" s="3" t="str">
        <f t="shared" si="496"/>
        <v>No</v>
      </c>
    </row>
    <row r="4528" spans="1:30" ht="15" customHeight="1" x14ac:dyDescent="0.3">
      <c r="A4528" s="3" t="s">
        <v>4549</v>
      </c>
      <c r="B4528" s="3">
        <v>50</v>
      </c>
      <c r="C4528" s="3" t="s">
        <v>31</v>
      </c>
      <c r="D4528" s="3" t="s">
        <v>33</v>
      </c>
      <c r="E4528" s="3">
        <v>54144.901638591298</v>
      </c>
      <c r="F4528" s="3">
        <v>121</v>
      </c>
      <c r="G4528" s="3">
        <v>1139.2839368585701</v>
      </c>
      <c r="H4528" s="3">
        <v>8</v>
      </c>
      <c r="I4528" s="3">
        <v>753.02041562312104</v>
      </c>
      <c r="J4528" s="3">
        <v>21</v>
      </c>
      <c r="K4528" s="3">
        <v>160.018730744696</v>
      </c>
      <c r="L4528" s="3">
        <v>53</v>
      </c>
      <c r="M4528" s="3">
        <v>0</v>
      </c>
      <c r="N4528" s="3">
        <v>7</v>
      </c>
      <c r="O4528" s="3">
        <v>895</v>
      </c>
      <c r="P4528" s="3">
        <v>0</v>
      </c>
      <c r="Q4528" s="3">
        <v>16973.448292684901</v>
      </c>
      <c r="R4528" s="3">
        <v>7</v>
      </c>
      <c r="S4528" s="3">
        <v>0</v>
      </c>
      <c r="T4528" s="3">
        <v>0</v>
      </c>
      <c r="U4528" s="3">
        <v>8120.7887100961598</v>
      </c>
      <c r="V4528" s="3">
        <v>1</v>
      </c>
      <c r="W4528" s="3" t="str">
        <f>IF(Bank_data3[[#This Row],[credit_risk]]=1,"High Risk","Low Risk")</f>
        <v>High Risk</v>
      </c>
      <c r="X4528" s="3" t="str">
        <f t="shared" si="490"/>
        <v>45-54</v>
      </c>
      <c r="Y4528" s="3" t="str">
        <f t="shared" si="491"/>
        <v>Middle Income</v>
      </c>
      <c r="Z4528" s="3" t="str">
        <f t="shared" si="492"/>
        <v>Excellent</v>
      </c>
      <c r="AA4528" s="27">
        <f t="shared" si="493"/>
        <v>0.31348193050529483</v>
      </c>
      <c r="AB4528" s="3" t="str">
        <f t="shared" si="494"/>
        <v>Medium</v>
      </c>
      <c r="AC4528" s="3" t="str">
        <f t="shared" si="495"/>
        <v>High</v>
      </c>
      <c r="AD4528" s="3" t="str">
        <f t="shared" si="496"/>
        <v>No</v>
      </c>
    </row>
    <row r="4529" spans="1:30" ht="15" customHeight="1" x14ac:dyDescent="0.3">
      <c r="A4529" s="3" t="s">
        <v>4550</v>
      </c>
      <c r="B4529" s="3">
        <v>60</v>
      </c>
      <c r="C4529" s="3" t="s">
        <v>28</v>
      </c>
      <c r="D4529" s="3" t="s">
        <v>33</v>
      </c>
      <c r="E4529" s="3">
        <v>43704.124959535598</v>
      </c>
      <c r="F4529" s="3">
        <v>172</v>
      </c>
      <c r="G4529" s="3">
        <v>1917.3153465261501</v>
      </c>
      <c r="H4529" s="3">
        <v>4</v>
      </c>
      <c r="I4529" s="3">
        <v>1183.46151803006</v>
      </c>
      <c r="J4529" s="3">
        <v>43</v>
      </c>
      <c r="K4529" s="3">
        <v>318.42845516077398</v>
      </c>
      <c r="L4529" s="3">
        <v>79</v>
      </c>
      <c r="M4529" s="3">
        <v>10</v>
      </c>
      <c r="N4529" s="3">
        <v>1</v>
      </c>
      <c r="O4529" s="3">
        <v>801</v>
      </c>
      <c r="P4529" s="3">
        <v>2</v>
      </c>
      <c r="Q4529" s="3">
        <v>9690.9411734200094</v>
      </c>
      <c r="R4529" s="3">
        <v>1</v>
      </c>
      <c r="S4529" s="3">
        <v>0</v>
      </c>
      <c r="T4529" s="3">
        <v>0</v>
      </c>
      <c r="U4529" s="3">
        <v>15654.140040402401</v>
      </c>
      <c r="V4529" s="3">
        <v>0</v>
      </c>
      <c r="W4529" s="3" t="str">
        <f>IF(Bank_data3[[#This Row],[credit_risk]]=1,"High Risk","Low Risk")</f>
        <v>Low Risk</v>
      </c>
      <c r="X4529" s="3" t="str">
        <f t="shared" si="490"/>
        <v>55+</v>
      </c>
      <c r="Y4529" s="3" t="str">
        <f t="shared" si="491"/>
        <v>Low Income</v>
      </c>
      <c r="Z4529" s="3" t="str">
        <f t="shared" si="492"/>
        <v>Excellent</v>
      </c>
      <c r="AA4529" s="27">
        <f t="shared" si="493"/>
        <v>0.22173973697889102</v>
      </c>
      <c r="AB4529" s="3" t="str">
        <f t="shared" si="494"/>
        <v>Medium</v>
      </c>
      <c r="AC4529" s="3" t="str">
        <f t="shared" si="495"/>
        <v>High</v>
      </c>
      <c r="AD4529" s="3" t="str">
        <f t="shared" si="496"/>
        <v>No</v>
      </c>
    </row>
    <row r="4530" spans="1:30" ht="15" customHeight="1" x14ac:dyDescent="0.3">
      <c r="A4530" s="3" t="s">
        <v>4551</v>
      </c>
      <c r="B4530" s="3">
        <v>25</v>
      </c>
      <c r="C4530" s="3" t="s">
        <v>28</v>
      </c>
      <c r="D4530" s="3" t="s">
        <v>33</v>
      </c>
      <c r="E4530" s="3">
        <v>86944.800718344195</v>
      </c>
      <c r="F4530" s="3">
        <v>134</v>
      </c>
      <c r="G4530" s="3">
        <v>2741.4179981944699</v>
      </c>
      <c r="H4530" s="3">
        <v>10</v>
      </c>
      <c r="I4530" s="3">
        <v>1476.61797753117</v>
      </c>
      <c r="J4530" s="3">
        <v>33</v>
      </c>
      <c r="K4530" s="3">
        <v>983.26988111708204</v>
      </c>
      <c r="L4530" s="3">
        <v>57</v>
      </c>
      <c r="M4530" s="3">
        <v>4</v>
      </c>
      <c r="N4530" s="3">
        <v>1</v>
      </c>
      <c r="O4530" s="3">
        <v>451</v>
      </c>
      <c r="P4530" s="3">
        <v>5</v>
      </c>
      <c r="Q4530" s="3">
        <v>16787.2878331313</v>
      </c>
      <c r="R4530" s="3">
        <v>6</v>
      </c>
      <c r="S4530" s="3">
        <v>0</v>
      </c>
      <c r="T4530" s="3">
        <v>0</v>
      </c>
      <c r="U4530" s="3">
        <v>2105.1484525902401</v>
      </c>
      <c r="V4530" s="3">
        <v>1</v>
      </c>
      <c r="W4530" s="3" t="str">
        <f>IF(Bank_data3[[#This Row],[credit_risk]]=1,"High Risk","Low Risk")</f>
        <v>High Risk</v>
      </c>
      <c r="X4530" s="3" t="str">
        <f t="shared" si="490"/>
        <v>25-34</v>
      </c>
      <c r="Y4530" s="3" t="str">
        <f t="shared" si="491"/>
        <v>Middle Income</v>
      </c>
      <c r="Z4530" s="3" t="str">
        <f t="shared" si="492"/>
        <v>Poor</v>
      </c>
      <c r="AA4530" s="27">
        <f t="shared" si="493"/>
        <v>0.19307983564783082</v>
      </c>
      <c r="AB4530" s="3" t="str">
        <f t="shared" si="494"/>
        <v>Medium</v>
      </c>
      <c r="AC4530" s="3" t="str">
        <f t="shared" si="495"/>
        <v>High</v>
      </c>
      <c r="AD4530" s="3" t="str">
        <f t="shared" si="496"/>
        <v>No</v>
      </c>
    </row>
    <row r="4531" spans="1:30" ht="15" customHeight="1" x14ac:dyDescent="0.3">
      <c r="A4531" s="3" t="s">
        <v>4552</v>
      </c>
      <c r="B4531" s="3">
        <v>56</v>
      </c>
      <c r="C4531" s="3" t="s">
        <v>28</v>
      </c>
      <c r="D4531" s="3" t="s">
        <v>26</v>
      </c>
      <c r="E4531" s="3">
        <v>61113.327653623899</v>
      </c>
      <c r="F4531" s="3">
        <v>233</v>
      </c>
      <c r="G4531" s="3">
        <v>10</v>
      </c>
      <c r="H4531" s="3">
        <v>1</v>
      </c>
      <c r="I4531" s="3">
        <v>855.94659685603995</v>
      </c>
      <c r="J4531" s="3">
        <v>8</v>
      </c>
      <c r="K4531" s="3">
        <v>1159.15129903149</v>
      </c>
      <c r="L4531" s="3">
        <v>65</v>
      </c>
      <c r="M4531" s="3">
        <v>2</v>
      </c>
      <c r="N4531" s="3">
        <v>4</v>
      </c>
      <c r="O4531" s="3">
        <v>327</v>
      </c>
      <c r="P4531" s="3">
        <v>0</v>
      </c>
      <c r="Q4531" s="3">
        <v>9066.9545569692</v>
      </c>
      <c r="R4531" s="3">
        <v>3</v>
      </c>
      <c r="S4531" s="3">
        <v>0</v>
      </c>
      <c r="T4531" s="3">
        <v>0</v>
      </c>
      <c r="U4531" s="3">
        <v>13558.88250806</v>
      </c>
      <c r="V4531" s="3">
        <v>1</v>
      </c>
      <c r="W4531" s="3" t="str">
        <f>IF(Bank_data3[[#This Row],[credit_risk]]=1,"High Risk","Low Risk")</f>
        <v>High Risk</v>
      </c>
      <c r="X4531" s="3" t="str">
        <f t="shared" si="490"/>
        <v>55+</v>
      </c>
      <c r="Y4531" s="3" t="str">
        <f t="shared" si="491"/>
        <v>Middle Income</v>
      </c>
      <c r="Z4531" s="3" t="str">
        <f t="shared" si="492"/>
        <v>Poor</v>
      </c>
      <c r="AA4531" s="27">
        <f t="shared" si="493"/>
        <v>0.14836296606786961</v>
      </c>
      <c r="AB4531" s="3" t="str">
        <f t="shared" si="494"/>
        <v>Low</v>
      </c>
      <c r="AC4531" s="3" t="str">
        <f t="shared" si="495"/>
        <v>High</v>
      </c>
      <c r="AD4531" s="3" t="str">
        <f t="shared" si="496"/>
        <v>No</v>
      </c>
    </row>
    <row r="4532" spans="1:30" ht="15" customHeight="1" x14ac:dyDescent="0.3">
      <c r="A4532" s="3" t="s">
        <v>4553</v>
      </c>
      <c r="B4532" s="3">
        <v>29</v>
      </c>
      <c r="C4532" s="3" t="s">
        <v>31</v>
      </c>
      <c r="D4532" s="3" t="s">
        <v>26</v>
      </c>
      <c r="E4532" s="3">
        <v>72010.844701809896</v>
      </c>
      <c r="F4532" s="3">
        <v>141</v>
      </c>
      <c r="G4532" s="3">
        <v>1380.1664601678101</v>
      </c>
      <c r="H4532" s="3">
        <v>9</v>
      </c>
      <c r="I4532" s="3">
        <v>745.04906604007897</v>
      </c>
      <c r="J4532" s="3">
        <v>32</v>
      </c>
      <c r="K4532" s="3">
        <v>632.21958152656396</v>
      </c>
      <c r="L4532" s="3">
        <v>44</v>
      </c>
      <c r="M4532" s="3">
        <v>10</v>
      </c>
      <c r="N4532" s="3">
        <v>9</v>
      </c>
      <c r="O4532" s="3">
        <v>359</v>
      </c>
      <c r="P4532" s="3">
        <v>5</v>
      </c>
      <c r="Q4532" s="3">
        <v>21482.355368403099</v>
      </c>
      <c r="R4532" s="3">
        <v>1</v>
      </c>
      <c r="S4532" s="3">
        <v>0</v>
      </c>
      <c r="T4532" s="3">
        <v>0</v>
      </c>
      <c r="U4532" s="3">
        <v>8002.3230838748204</v>
      </c>
      <c r="V4532" s="3">
        <v>1</v>
      </c>
      <c r="W4532" s="3" t="str">
        <f>IF(Bank_data3[[#This Row],[credit_risk]]=1,"High Risk","Low Risk")</f>
        <v>High Risk</v>
      </c>
      <c r="X4532" s="3" t="str">
        <f t="shared" si="490"/>
        <v>25-34</v>
      </c>
      <c r="Y4532" s="3" t="str">
        <f t="shared" si="491"/>
        <v>Middle Income</v>
      </c>
      <c r="Z4532" s="3" t="str">
        <f t="shared" si="492"/>
        <v>Poor</v>
      </c>
      <c r="AA4532" s="27">
        <f t="shared" si="493"/>
        <v>0.29832111340117595</v>
      </c>
      <c r="AB4532" s="3" t="str">
        <f t="shared" si="494"/>
        <v>Medium</v>
      </c>
      <c r="AC4532" s="3" t="str">
        <f t="shared" si="495"/>
        <v>High</v>
      </c>
      <c r="AD4532" s="3" t="str">
        <f t="shared" si="496"/>
        <v>No</v>
      </c>
    </row>
    <row r="4533" spans="1:30" ht="15" customHeight="1" x14ac:dyDescent="0.3">
      <c r="A4533" s="3" t="s">
        <v>4554</v>
      </c>
      <c r="B4533" s="3">
        <v>59</v>
      </c>
      <c r="C4533" s="3" t="s">
        <v>23</v>
      </c>
      <c r="D4533" s="3" t="s">
        <v>26</v>
      </c>
      <c r="E4533" s="3">
        <v>49085.597868203899</v>
      </c>
      <c r="F4533" s="3">
        <v>154</v>
      </c>
      <c r="G4533" s="3">
        <v>2576.14591303204</v>
      </c>
      <c r="H4533" s="3">
        <v>3</v>
      </c>
      <c r="I4533" s="3">
        <v>406.79004749420602</v>
      </c>
      <c r="J4533" s="3">
        <v>37</v>
      </c>
      <c r="K4533" s="3">
        <v>567.92902122114299</v>
      </c>
      <c r="L4533" s="3">
        <v>64</v>
      </c>
      <c r="M4533" s="3">
        <v>0</v>
      </c>
      <c r="N4533" s="3">
        <v>9</v>
      </c>
      <c r="O4533" s="3">
        <v>393</v>
      </c>
      <c r="P4533" s="3">
        <v>1</v>
      </c>
      <c r="Q4533" s="3">
        <v>8493.37875391737</v>
      </c>
      <c r="R4533" s="3">
        <v>3</v>
      </c>
      <c r="S4533" s="3">
        <v>0</v>
      </c>
      <c r="T4533" s="3">
        <v>0</v>
      </c>
      <c r="U4533" s="3">
        <v>7395.21335092761</v>
      </c>
      <c r="V4533" s="3">
        <v>1</v>
      </c>
      <c r="W4533" s="3" t="str">
        <f>IF(Bank_data3[[#This Row],[credit_risk]]=1,"High Risk","Low Risk")</f>
        <v>High Risk</v>
      </c>
      <c r="X4533" s="3" t="str">
        <f t="shared" si="490"/>
        <v>55+</v>
      </c>
      <c r="Y4533" s="3" t="str">
        <f t="shared" si="491"/>
        <v>Low Income</v>
      </c>
      <c r="Z4533" s="3" t="str">
        <f t="shared" si="492"/>
        <v>Poor</v>
      </c>
      <c r="AA4533" s="27">
        <f t="shared" si="493"/>
        <v>0.17303199151658114</v>
      </c>
      <c r="AB4533" s="3" t="str">
        <f t="shared" si="494"/>
        <v>Medium</v>
      </c>
      <c r="AC4533" s="3" t="str">
        <f t="shared" si="495"/>
        <v>High</v>
      </c>
      <c r="AD4533" s="3" t="str">
        <f t="shared" si="496"/>
        <v>No</v>
      </c>
    </row>
    <row r="4534" spans="1:30" ht="15" customHeight="1" x14ac:dyDescent="0.3">
      <c r="A4534" s="3" t="s">
        <v>4555</v>
      </c>
      <c r="B4534" s="3">
        <v>26</v>
      </c>
      <c r="C4534" s="3" t="s">
        <v>23</v>
      </c>
      <c r="D4534" s="3" t="s">
        <v>33</v>
      </c>
      <c r="E4534" s="3">
        <v>40215.521416157397</v>
      </c>
      <c r="F4534" s="3">
        <v>216</v>
      </c>
      <c r="G4534" s="3">
        <v>583.61174728002698</v>
      </c>
      <c r="H4534" s="3">
        <v>7</v>
      </c>
      <c r="I4534" s="3">
        <v>294.74404270553202</v>
      </c>
      <c r="J4534" s="3">
        <v>33</v>
      </c>
      <c r="K4534" s="3">
        <v>781.79087880357201</v>
      </c>
      <c r="L4534" s="3">
        <v>4</v>
      </c>
      <c r="M4534" s="3">
        <v>14</v>
      </c>
      <c r="N4534" s="3">
        <v>9</v>
      </c>
      <c r="O4534" s="3">
        <v>413</v>
      </c>
      <c r="P4534" s="3">
        <v>3</v>
      </c>
      <c r="Q4534" s="3">
        <v>11056.567722775901</v>
      </c>
      <c r="R4534" s="3">
        <v>2</v>
      </c>
      <c r="S4534" s="3">
        <v>0</v>
      </c>
      <c r="T4534" s="3">
        <v>0</v>
      </c>
      <c r="U4534" s="3">
        <v>4230.6490073364903</v>
      </c>
      <c r="V4534" s="3">
        <v>1</v>
      </c>
      <c r="W4534" s="3" t="str">
        <f>IF(Bank_data3[[#This Row],[credit_risk]]=1,"High Risk","Low Risk")</f>
        <v>High Risk</v>
      </c>
      <c r="X4534" s="3" t="str">
        <f t="shared" si="490"/>
        <v>25-34</v>
      </c>
      <c r="Y4534" s="3" t="str">
        <f t="shared" si="491"/>
        <v>Low Income</v>
      </c>
      <c r="Z4534" s="3" t="str">
        <f t="shared" si="492"/>
        <v>Poor</v>
      </c>
      <c r="AA4534" s="27">
        <f t="shared" si="493"/>
        <v>0.27493284516593886</v>
      </c>
      <c r="AB4534" s="3" t="str">
        <f t="shared" si="494"/>
        <v>Low</v>
      </c>
      <c r="AC4534" s="3" t="str">
        <f t="shared" si="495"/>
        <v>Low</v>
      </c>
      <c r="AD4534" s="3" t="str">
        <f t="shared" si="496"/>
        <v>No</v>
      </c>
    </row>
    <row r="4535" spans="1:30" ht="15" customHeight="1" x14ac:dyDescent="0.3">
      <c r="A4535" s="3" t="s">
        <v>4556</v>
      </c>
      <c r="B4535" s="3">
        <v>58</v>
      </c>
      <c r="C4535" s="3" t="s">
        <v>31</v>
      </c>
      <c r="D4535" s="3" t="s">
        <v>26</v>
      </c>
      <c r="E4535" s="3">
        <v>40421.671206840401</v>
      </c>
      <c r="F4535" s="3">
        <v>197</v>
      </c>
      <c r="G4535" s="3">
        <v>1606.8081374839101</v>
      </c>
      <c r="H4535" s="3">
        <v>6</v>
      </c>
      <c r="I4535" s="3">
        <v>179.108774624565</v>
      </c>
      <c r="J4535" s="3">
        <v>34</v>
      </c>
      <c r="K4535" s="3">
        <v>159.066797374944</v>
      </c>
      <c r="L4535" s="3">
        <v>30</v>
      </c>
      <c r="M4535" s="3">
        <v>6</v>
      </c>
      <c r="N4535" s="3">
        <v>0</v>
      </c>
      <c r="O4535" s="3">
        <v>423</v>
      </c>
      <c r="P4535" s="3">
        <v>2</v>
      </c>
      <c r="Q4535" s="3">
        <v>6804.9692788576103</v>
      </c>
      <c r="R4535" s="3">
        <v>0</v>
      </c>
      <c r="S4535" s="3">
        <v>0</v>
      </c>
      <c r="T4535" s="3">
        <v>0</v>
      </c>
      <c r="U4535" s="3">
        <v>5997.8234752061098</v>
      </c>
      <c r="V4535" s="3">
        <v>1</v>
      </c>
      <c r="W4535" s="3" t="str">
        <f>IF(Bank_data3[[#This Row],[credit_risk]]=1,"High Risk","Low Risk")</f>
        <v>High Risk</v>
      </c>
      <c r="X4535" s="3" t="str">
        <f t="shared" si="490"/>
        <v>55+</v>
      </c>
      <c r="Y4535" s="3" t="str">
        <f t="shared" si="491"/>
        <v>Low Income</v>
      </c>
      <c r="Z4535" s="3" t="str">
        <f t="shared" si="492"/>
        <v>Poor</v>
      </c>
      <c r="AA4535" s="27">
        <f t="shared" si="493"/>
        <v>0.16834952825270699</v>
      </c>
      <c r="AB4535" s="3" t="str">
        <f t="shared" si="494"/>
        <v>Medium</v>
      </c>
      <c r="AC4535" s="3" t="str">
        <f t="shared" si="495"/>
        <v>High</v>
      </c>
      <c r="AD4535" s="3" t="str">
        <f t="shared" si="496"/>
        <v>No</v>
      </c>
    </row>
    <row r="4536" spans="1:30" ht="15" customHeight="1" x14ac:dyDescent="0.3">
      <c r="A4536" s="3" t="s">
        <v>4557</v>
      </c>
      <c r="B4536" s="3">
        <v>57</v>
      </c>
      <c r="C4536" s="3" t="s">
        <v>28</v>
      </c>
      <c r="D4536" s="3" t="s">
        <v>33</v>
      </c>
      <c r="E4536" s="3">
        <v>66697.968404705694</v>
      </c>
      <c r="F4536" s="3">
        <v>167</v>
      </c>
      <c r="G4536" s="3">
        <v>953.33653293781504</v>
      </c>
      <c r="H4536" s="3">
        <v>4</v>
      </c>
      <c r="I4536" s="3">
        <v>521.45426416678595</v>
      </c>
      <c r="J4536" s="3">
        <v>46</v>
      </c>
      <c r="K4536" s="3">
        <v>361.88553268094</v>
      </c>
      <c r="L4536" s="3">
        <v>22</v>
      </c>
      <c r="M4536" s="3">
        <v>1</v>
      </c>
      <c r="N4536" s="3">
        <v>6</v>
      </c>
      <c r="O4536" s="3">
        <v>850</v>
      </c>
      <c r="P4536" s="3">
        <v>1</v>
      </c>
      <c r="Q4536" s="3">
        <v>15295.0156826156</v>
      </c>
      <c r="R4536" s="3">
        <v>2</v>
      </c>
      <c r="S4536" s="3">
        <v>0</v>
      </c>
      <c r="T4536" s="3">
        <v>0</v>
      </c>
      <c r="U4536" s="3">
        <v>6851.4958024707603</v>
      </c>
      <c r="V4536" s="3">
        <v>0</v>
      </c>
      <c r="W4536" s="3" t="str">
        <f>IF(Bank_data3[[#This Row],[credit_risk]]=1,"High Risk","Low Risk")</f>
        <v>Low Risk</v>
      </c>
      <c r="X4536" s="3" t="str">
        <f t="shared" si="490"/>
        <v>55+</v>
      </c>
      <c r="Y4536" s="3" t="str">
        <f t="shared" si="491"/>
        <v>Middle Income</v>
      </c>
      <c r="Z4536" s="3" t="str">
        <f t="shared" si="492"/>
        <v>Excellent</v>
      </c>
      <c r="AA4536" s="27">
        <f t="shared" si="493"/>
        <v>0.22931756466418102</v>
      </c>
      <c r="AB4536" s="3" t="str">
        <f t="shared" si="494"/>
        <v>Low</v>
      </c>
      <c r="AC4536" s="3" t="str">
        <f t="shared" si="495"/>
        <v>Medium</v>
      </c>
      <c r="AD4536" s="3" t="str">
        <f t="shared" si="496"/>
        <v>No</v>
      </c>
    </row>
    <row r="4537" spans="1:30" ht="15" customHeight="1" x14ac:dyDescent="0.3">
      <c r="A4537" s="3" t="s">
        <v>4558</v>
      </c>
      <c r="B4537" s="3">
        <v>40</v>
      </c>
      <c r="C4537" s="3" t="s">
        <v>28</v>
      </c>
      <c r="D4537" s="3" t="s">
        <v>26</v>
      </c>
      <c r="E4537" s="3">
        <v>63909.470078684797</v>
      </c>
      <c r="F4537" s="3">
        <v>132</v>
      </c>
      <c r="G4537" s="3">
        <v>1285.9074071320199</v>
      </c>
      <c r="H4537" s="3">
        <v>3</v>
      </c>
      <c r="I4537" s="3">
        <v>68.200820940409798</v>
      </c>
      <c r="J4537" s="3">
        <v>25</v>
      </c>
      <c r="K4537" s="3">
        <v>0</v>
      </c>
      <c r="L4537" s="3">
        <v>20</v>
      </c>
      <c r="M4537" s="3">
        <v>14</v>
      </c>
      <c r="N4537" s="3">
        <v>8</v>
      </c>
      <c r="O4537" s="3">
        <v>556</v>
      </c>
      <c r="P4537" s="3">
        <v>4</v>
      </c>
      <c r="Q4537" s="3">
        <v>5175.7255580009396</v>
      </c>
      <c r="R4537" s="3">
        <v>6</v>
      </c>
      <c r="S4537" s="3">
        <v>0</v>
      </c>
      <c r="T4537" s="3">
        <v>0</v>
      </c>
      <c r="U4537" s="3">
        <v>11293.4077069655</v>
      </c>
      <c r="V4537" s="3">
        <v>1</v>
      </c>
      <c r="W4537" s="3" t="str">
        <f>IF(Bank_data3[[#This Row],[credit_risk]]=1,"High Risk","Low Risk")</f>
        <v>High Risk</v>
      </c>
      <c r="X4537" s="3" t="str">
        <f t="shared" si="490"/>
        <v>35-44</v>
      </c>
      <c r="Y4537" s="3" t="str">
        <f t="shared" si="491"/>
        <v>Middle Income</v>
      </c>
      <c r="Z4537" s="3" t="str">
        <f t="shared" si="492"/>
        <v>Poor</v>
      </c>
      <c r="AA4537" s="27">
        <f t="shared" si="493"/>
        <v>8.0985267936483127E-2</v>
      </c>
      <c r="AB4537" s="3" t="str">
        <f t="shared" si="494"/>
        <v>Medium</v>
      </c>
      <c r="AC4537" s="3" t="str">
        <f t="shared" si="495"/>
        <v>Medium</v>
      </c>
      <c r="AD4537" s="3" t="str">
        <f t="shared" si="496"/>
        <v>No</v>
      </c>
    </row>
    <row r="4538" spans="1:30" ht="15" customHeight="1" x14ac:dyDescent="0.3">
      <c r="A4538" s="3" t="s">
        <v>4559</v>
      </c>
      <c r="B4538" s="3">
        <v>39</v>
      </c>
      <c r="C4538" s="3" t="s">
        <v>28</v>
      </c>
      <c r="D4538" s="3" t="s">
        <v>24</v>
      </c>
      <c r="E4538" s="3">
        <v>46065.053615285797</v>
      </c>
      <c r="F4538" s="3">
        <v>142</v>
      </c>
      <c r="G4538" s="3">
        <v>81.431582845971207</v>
      </c>
      <c r="H4538" s="3">
        <v>4</v>
      </c>
      <c r="I4538" s="3">
        <v>1177.5904838090401</v>
      </c>
      <c r="J4538" s="3">
        <v>6</v>
      </c>
      <c r="K4538" s="3">
        <v>616.85407898956703</v>
      </c>
      <c r="L4538" s="3">
        <v>11</v>
      </c>
      <c r="M4538" s="3">
        <v>17</v>
      </c>
      <c r="N4538" s="3">
        <v>1</v>
      </c>
      <c r="O4538" s="3">
        <v>312</v>
      </c>
      <c r="P4538" s="3">
        <v>5</v>
      </c>
      <c r="Q4538" s="3">
        <v>11295.9283817921</v>
      </c>
      <c r="R4538" s="3">
        <v>0</v>
      </c>
      <c r="S4538" s="3">
        <v>0</v>
      </c>
      <c r="T4538" s="3">
        <v>0</v>
      </c>
      <c r="U4538" s="3">
        <v>7303.9530966192797</v>
      </c>
      <c r="V4538" s="3">
        <v>1</v>
      </c>
      <c r="W4538" s="3" t="str">
        <f>IF(Bank_data3[[#This Row],[credit_risk]]=1,"High Risk","Low Risk")</f>
        <v>High Risk</v>
      </c>
      <c r="X4538" s="3" t="str">
        <f t="shared" si="490"/>
        <v>35-44</v>
      </c>
      <c r="Y4538" s="3" t="str">
        <f t="shared" si="491"/>
        <v>Low Income</v>
      </c>
      <c r="Z4538" s="3" t="str">
        <f t="shared" si="492"/>
        <v>Poor</v>
      </c>
      <c r="AA4538" s="27">
        <f t="shared" si="493"/>
        <v>0.24521687255876254</v>
      </c>
      <c r="AB4538" s="3" t="str">
        <f t="shared" si="494"/>
        <v>Low</v>
      </c>
      <c r="AC4538" s="3" t="str">
        <f t="shared" si="495"/>
        <v>Medium</v>
      </c>
      <c r="AD4538" s="3" t="str">
        <f t="shared" si="496"/>
        <v>No</v>
      </c>
    </row>
    <row r="4539" spans="1:30" ht="15" customHeight="1" x14ac:dyDescent="0.3">
      <c r="A4539" s="3" t="s">
        <v>4560</v>
      </c>
      <c r="B4539" s="3">
        <v>22</v>
      </c>
      <c r="C4539" s="3" t="s">
        <v>31</v>
      </c>
      <c r="D4539" s="3" t="s">
        <v>33</v>
      </c>
      <c r="E4539" s="3">
        <v>58488.512983322398</v>
      </c>
      <c r="F4539" s="3">
        <v>23</v>
      </c>
      <c r="G4539" s="3">
        <v>2287.7857310618601</v>
      </c>
      <c r="H4539" s="3">
        <v>6</v>
      </c>
      <c r="I4539" s="3">
        <v>948.08368539769901</v>
      </c>
      <c r="J4539" s="3">
        <v>44</v>
      </c>
      <c r="K4539" s="3">
        <v>489.03712463159098</v>
      </c>
      <c r="L4539" s="3">
        <v>3</v>
      </c>
      <c r="M4539" s="3">
        <v>3</v>
      </c>
      <c r="N4539" s="3">
        <v>9</v>
      </c>
      <c r="O4539" s="3">
        <v>493</v>
      </c>
      <c r="P4539" s="3">
        <v>4</v>
      </c>
      <c r="Q4539" s="3">
        <v>3705.71541746196</v>
      </c>
      <c r="R4539" s="3">
        <v>3</v>
      </c>
      <c r="S4539" s="3">
        <v>0</v>
      </c>
      <c r="T4539" s="3">
        <v>0</v>
      </c>
      <c r="U4539" s="3">
        <v>16055.715774272399</v>
      </c>
      <c r="V4539" s="3">
        <v>1</v>
      </c>
      <c r="W4539" s="3" t="str">
        <f>IF(Bank_data3[[#This Row],[credit_risk]]=1,"High Risk","Low Risk")</f>
        <v>High Risk</v>
      </c>
      <c r="X4539" s="3" t="str">
        <f t="shared" si="490"/>
        <v>18-24</v>
      </c>
      <c r="Y4539" s="3" t="str">
        <f t="shared" si="491"/>
        <v>Middle Income</v>
      </c>
      <c r="Z4539" s="3" t="str">
        <f t="shared" si="492"/>
        <v>Poor</v>
      </c>
      <c r="AA4539" s="27">
        <f t="shared" si="493"/>
        <v>6.3358003622328699E-2</v>
      </c>
      <c r="AB4539" s="3" t="str">
        <f t="shared" si="494"/>
        <v>Medium</v>
      </c>
      <c r="AC4539" s="3" t="str">
        <f t="shared" si="495"/>
        <v>Low</v>
      </c>
      <c r="AD4539" s="3" t="str">
        <f t="shared" si="496"/>
        <v>No</v>
      </c>
    </row>
    <row r="4540" spans="1:30" ht="15" customHeight="1" x14ac:dyDescent="0.3">
      <c r="A4540" s="3" t="s">
        <v>4561</v>
      </c>
      <c r="B4540" s="3">
        <v>41</v>
      </c>
      <c r="C4540" s="3" t="s">
        <v>28</v>
      </c>
      <c r="D4540" s="3" t="s">
        <v>24</v>
      </c>
      <c r="E4540" s="3">
        <v>67327.124972309903</v>
      </c>
      <c r="F4540" s="3">
        <v>199</v>
      </c>
      <c r="G4540" s="3">
        <v>1620.4775732922301</v>
      </c>
      <c r="H4540" s="3">
        <v>4</v>
      </c>
      <c r="I4540" s="3">
        <v>711.92581986032701</v>
      </c>
      <c r="J4540" s="3">
        <v>47</v>
      </c>
      <c r="K4540" s="3">
        <v>303.02362461278602</v>
      </c>
      <c r="L4540" s="3">
        <v>36</v>
      </c>
      <c r="M4540" s="3">
        <v>0</v>
      </c>
      <c r="N4540" s="3">
        <v>0</v>
      </c>
      <c r="O4540" s="3">
        <v>853</v>
      </c>
      <c r="P4540" s="3">
        <v>4</v>
      </c>
      <c r="Q4540" s="3">
        <v>15222.178681625001</v>
      </c>
      <c r="R4540" s="3">
        <v>1</v>
      </c>
      <c r="S4540" s="3">
        <v>0</v>
      </c>
      <c r="T4540" s="3">
        <v>0</v>
      </c>
      <c r="U4540" s="3">
        <v>2788.3837449727298</v>
      </c>
      <c r="V4540" s="3">
        <v>0</v>
      </c>
      <c r="W4540" s="3" t="str">
        <f>IF(Bank_data3[[#This Row],[credit_risk]]=1,"High Risk","Low Risk")</f>
        <v>Low Risk</v>
      </c>
      <c r="X4540" s="3" t="str">
        <f t="shared" si="490"/>
        <v>35-44</v>
      </c>
      <c r="Y4540" s="3" t="str">
        <f t="shared" si="491"/>
        <v>Middle Income</v>
      </c>
      <c r="Z4540" s="3" t="str">
        <f t="shared" si="492"/>
        <v>Excellent</v>
      </c>
      <c r="AA4540" s="27">
        <f t="shared" si="493"/>
        <v>0.22609280713955232</v>
      </c>
      <c r="AB4540" s="3" t="str">
        <f t="shared" si="494"/>
        <v>Medium</v>
      </c>
      <c r="AC4540" s="3" t="str">
        <f t="shared" si="495"/>
        <v>High</v>
      </c>
      <c r="AD4540" s="3" t="str">
        <f t="shared" si="496"/>
        <v>No</v>
      </c>
    </row>
    <row r="4541" spans="1:30" ht="15" customHeight="1" x14ac:dyDescent="0.3">
      <c r="A4541" s="3" t="s">
        <v>4562</v>
      </c>
      <c r="B4541" s="3">
        <v>66</v>
      </c>
      <c r="C4541" s="3" t="s">
        <v>28</v>
      </c>
      <c r="D4541" s="3" t="s">
        <v>33</v>
      </c>
      <c r="E4541" s="3">
        <v>39849.2693639188</v>
      </c>
      <c r="F4541" s="3">
        <v>201</v>
      </c>
      <c r="G4541" s="3">
        <v>344.46897061469099</v>
      </c>
      <c r="H4541" s="3">
        <v>7</v>
      </c>
      <c r="I4541" s="3">
        <v>1188.2843932662799</v>
      </c>
      <c r="J4541" s="3">
        <v>44</v>
      </c>
      <c r="K4541" s="3">
        <v>986.20893418918502</v>
      </c>
      <c r="L4541" s="3">
        <v>74</v>
      </c>
      <c r="M4541" s="3">
        <v>8</v>
      </c>
      <c r="N4541" s="3">
        <v>8</v>
      </c>
      <c r="O4541" s="3">
        <v>484</v>
      </c>
      <c r="P4541" s="3">
        <v>0</v>
      </c>
      <c r="Q4541" s="3">
        <v>15542.8193275212</v>
      </c>
      <c r="R4541" s="3">
        <v>1</v>
      </c>
      <c r="S4541" s="3">
        <v>0</v>
      </c>
      <c r="T4541" s="3">
        <v>0</v>
      </c>
      <c r="U4541" s="3">
        <v>14587.4407373961</v>
      </c>
      <c r="V4541" s="3">
        <v>1</v>
      </c>
      <c r="W4541" s="3" t="str">
        <f>IF(Bank_data3[[#This Row],[credit_risk]]=1,"High Risk","Low Risk")</f>
        <v>High Risk</v>
      </c>
      <c r="X4541" s="3" t="str">
        <f t="shared" si="490"/>
        <v>55+</v>
      </c>
      <c r="Y4541" s="3" t="str">
        <f t="shared" si="491"/>
        <v>Low Income</v>
      </c>
      <c r="Z4541" s="3" t="str">
        <f t="shared" si="492"/>
        <v>Poor</v>
      </c>
      <c r="AA4541" s="27">
        <f t="shared" si="493"/>
        <v>0.39004025859491215</v>
      </c>
      <c r="AB4541" s="3" t="str">
        <f t="shared" si="494"/>
        <v>Low</v>
      </c>
      <c r="AC4541" s="3" t="str">
        <f t="shared" si="495"/>
        <v>High</v>
      </c>
      <c r="AD4541" s="3" t="str">
        <f t="shared" si="496"/>
        <v>No</v>
      </c>
    </row>
    <row r="4542" spans="1:30" ht="15" customHeight="1" x14ac:dyDescent="0.3">
      <c r="A4542" s="3" t="s">
        <v>4563</v>
      </c>
      <c r="B4542" s="3">
        <v>23</v>
      </c>
      <c r="C4542" s="3" t="s">
        <v>31</v>
      </c>
      <c r="D4542" s="3" t="s">
        <v>26</v>
      </c>
      <c r="E4542" s="3">
        <v>43818.881454962699</v>
      </c>
      <c r="F4542" s="3">
        <v>194</v>
      </c>
      <c r="G4542" s="3">
        <v>1834.8971692432699</v>
      </c>
      <c r="H4542" s="3">
        <v>6</v>
      </c>
      <c r="I4542" s="3">
        <v>425.09537290885402</v>
      </c>
      <c r="J4542" s="3">
        <v>26</v>
      </c>
      <c r="K4542" s="3">
        <v>810.49447711401899</v>
      </c>
      <c r="L4542" s="3">
        <v>8</v>
      </c>
      <c r="M4542" s="3">
        <v>8</v>
      </c>
      <c r="N4542" s="3">
        <v>1</v>
      </c>
      <c r="O4542" s="3">
        <v>334</v>
      </c>
      <c r="P4542" s="3">
        <v>1</v>
      </c>
      <c r="Q4542" s="3">
        <v>12748.808861150001</v>
      </c>
      <c r="R4542" s="3">
        <v>7</v>
      </c>
      <c r="S4542" s="3">
        <v>0</v>
      </c>
      <c r="T4542" s="3">
        <v>0</v>
      </c>
      <c r="U4542" s="3">
        <v>4784.6407867692096</v>
      </c>
      <c r="V4542" s="3">
        <v>1</v>
      </c>
      <c r="W4542" s="3" t="str">
        <f>IF(Bank_data3[[#This Row],[credit_risk]]=1,"High Risk","Low Risk")</f>
        <v>High Risk</v>
      </c>
      <c r="X4542" s="3" t="str">
        <f t="shared" si="490"/>
        <v>18-24</v>
      </c>
      <c r="Y4542" s="3" t="str">
        <f t="shared" si="491"/>
        <v>Low Income</v>
      </c>
      <c r="Z4542" s="3" t="str">
        <f t="shared" si="492"/>
        <v>Poor</v>
      </c>
      <c r="AA4542" s="27">
        <f t="shared" si="493"/>
        <v>0.29094327463044212</v>
      </c>
      <c r="AB4542" s="3" t="str">
        <f t="shared" si="494"/>
        <v>Medium</v>
      </c>
      <c r="AC4542" s="3" t="str">
        <f t="shared" si="495"/>
        <v>Low</v>
      </c>
      <c r="AD4542" s="3" t="str">
        <f t="shared" si="496"/>
        <v>No</v>
      </c>
    </row>
    <row r="4543" spans="1:30" ht="15" customHeight="1" x14ac:dyDescent="0.3">
      <c r="A4543" s="3" t="s">
        <v>4564</v>
      </c>
      <c r="B4543" s="3">
        <v>47</v>
      </c>
      <c r="C4543" s="3" t="s">
        <v>23</v>
      </c>
      <c r="D4543" s="3" t="s">
        <v>26</v>
      </c>
      <c r="E4543" s="3">
        <v>58039.529029796999</v>
      </c>
      <c r="F4543" s="3">
        <v>70</v>
      </c>
      <c r="G4543" s="3">
        <v>1666.4007145564599</v>
      </c>
      <c r="H4543" s="3">
        <v>6</v>
      </c>
      <c r="I4543" s="3">
        <v>513.00663062240596</v>
      </c>
      <c r="J4543" s="3">
        <v>11</v>
      </c>
      <c r="K4543" s="3">
        <v>492.10628465939402</v>
      </c>
      <c r="L4543" s="3">
        <v>25</v>
      </c>
      <c r="M4543" s="3">
        <v>5</v>
      </c>
      <c r="N4543" s="3">
        <v>8</v>
      </c>
      <c r="O4543" s="3">
        <v>848</v>
      </c>
      <c r="P4543" s="3">
        <v>2</v>
      </c>
      <c r="Q4543" s="3">
        <v>8821.7885766230993</v>
      </c>
      <c r="R4543" s="3">
        <v>1</v>
      </c>
      <c r="S4543" s="3">
        <v>0</v>
      </c>
      <c r="T4543" s="3">
        <v>0</v>
      </c>
      <c r="U4543" s="3">
        <v>5234.0544053695603</v>
      </c>
      <c r="V4543" s="3">
        <v>0</v>
      </c>
      <c r="W4543" s="3" t="str">
        <f>IF(Bank_data3[[#This Row],[credit_risk]]=1,"High Risk","Low Risk")</f>
        <v>Low Risk</v>
      </c>
      <c r="X4543" s="3" t="str">
        <f t="shared" si="490"/>
        <v>45-54</v>
      </c>
      <c r="Y4543" s="3" t="str">
        <f t="shared" si="491"/>
        <v>Middle Income</v>
      </c>
      <c r="Z4543" s="3" t="str">
        <f t="shared" si="492"/>
        <v>Excellent</v>
      </c>
      <c r="AA4543" s="27">
        <f t="shared" si="493"/>
        <v>0.15199621230720306</v>
      </c>
      <c r="AB4543" s="3" t="str">
        <f t="shared" si="494"/>
        <v>Medium</v>
      </c>
      <c r="AC4543" s="3" t="str">
        <f t="shared" si="495"/>
        <v>Medium</v>
      </c>
      <c r="AD4543" s="3" t="str">
        <f t="shared" si="496"/>
        <v>No</v>
      </c>
    </row>
    <row r="4544" spans="1:30" ht="15" customHeight="1" x14ac:dyDescent="0.3">
      <c r="A4544" s="3" t="s">
        <v>4565</v>
      </c>
      <c r="B4544" s="3">
        <v>31</v>
      </c>
      <c r="C4544" s="3" t="s">
        <v>31</v>
      </c>
      <c r="D4544" s="3" t="s">
        <v>24</v>
      </c>
      <c r="E4544" s="3">
        <v>17804.115362611901</v>
      </c>
      <c r="F4544" s="3">
        <v>128</v>
      </c>
      <c r="G4544" s="3">
        <v>948.939842399138</v>
      </c>
      <c r="H4544" s="3">
        <v>8</v>
      </c>
      <c r="I4544" s="3">
        <v>123.172351894389</v>
      </c>
      <c r="J4544" s="3">
        <v>16</v>
      </c>
      <c r="K4544" s="3">
        <v>300.815382569701</v>
      </c>
      <c r="L4544" s="3">
        <v>26</v>
      </c>
      <c r="M4544" s="3">
        <v>13</v>
      </c>
      <c r="N4544" s="3">
        <v>7</v>
      </c>
      <c r="O4544" s="3">
        <v>374</v>
      </c>
      <c r="P4544" s="3">
        <v>1</v>
      </c>
      <c r="Q4544" s="3">
        <v>16164.6937083218</v>
      </c>
      <c r="R4544" s="3">
        <v>1</v>
      </c>
      <c r="S4544" s="3">
        <v>0</v>
      </c>
      <c r="T4544" s="3">
        <v>0</v>
      </c>
      <c r="U4544" s="3">
        <v>9857.1534911906892</v>
      </c>
      <c r="V4544" s="3">
        <v>1</v>
      </c>
      <c r="W4544" s="3" t="str">
        <f>IF(Bank_data3[[#This Row],[credit_risk]]=1,"High Risk","Low Risk")</f>
        <v>High Risk</v>
      </c>
      <c r="X4544" s="3" t="str">
        <f t="shared" si="490"/>
        <v>25-34</v>
      </c>
      <c r="Y4544" s="3" t="str">
        <f t="shared" si="491"/>
        <v>Low Income</v>
      </c>
      <c r="Z4544" s="3" t="str">
        <f t="shared" si="492"/>
        <v>Poor</v>
      </c>
      <c r="AA4544" s="27">
        <f t="shared" si="493"/>
        <v>0.90791894902383996</v>
      </c>
      <c r="AB4544" s="3" t="str">
        <f t="shared" si="494"/>
        <v>Low</v>
      </c>
      <c r="AC4544" s="3" t="str">
        <f t="shared" si="495"/>
        <v>Medium</v>
      </c>
      <c r="AD4544" s="3" t="str">
        <f t="shared" si="496"/>
        <v>No</v>
      </c>
    </row>
    <row r="4545" spans="1:30" ht="15" customHeight="1" x14ac:dyDescent="0.3">
      <c r="A4545" s="3" t="s">
        <v>4566</v>
      </c>
      <c r="B4545" s="3">
        <v>57</v>
      </c>
      <c r="C4545" s="3" t="s">
        <v>31</v>
      </c>
      <c r="D4545" s="3" t="s">
        <v>26</v>
      </c>
      <c r="E4545" s="3">
        <v>58380.659157113601</v>
      </c>
      <c r="F4545" s="3">
        <v>45</v>
      </c>
      <c r="G4545" s="3">
        <v>3074.5593058833601</v>
      </c>
      <c r="H4545" s="3">
        <v>7</v>
      </c>
      <c r="I4545" s="3">
        <v>1071.0237932570701</v>
      </c>
      <c r="J4545" s="3">
        <v>20</v>
      </c>
      <c r="K4545" s="3">
        <v>577.73472410435897</v>
      </c>
      <c r="L4545" s="3">
        <v>61</v>
      </c>
      <c r="M4545" s="3">
        <v>8</v>
      </c>
      <c r="N4545" s="3">
        <v>6</v>
      </c>
      <c r="O4545" s="3">
        <v>549</v>
      </c>
      <c r="P4545" s="3">
        <v>2</v>
      </c>
      <c r="Q4545" s="3">
        <v>6346.2030532976396</v>
      </c>
      <c r="R4545" s="3">
        <v>2</v>
      </c>
      <c r="S4545" s="3">
        <v>0</v>
      </c>
      <c r="T4545" s="3">
        <v>0</v>
      </c>
      <c r="U4545" s="3">
        <v>2736.4666960858299</v>
      </c>
      <c r="V4545" s="3">
        <v>1</v>
      </c>
      <c r="W4545" s="3" t="str">
        <f>IF(Bank_data3[[#This Row],[credit_risk]]=1,"High Risk","Low Risk")</f>
        <v>High Risk</v>
      </c>
      <c r="X4545" s="3" t="str">
        <f t="shared" si="490"/>
        <v>55+</v>
      </c>
      <c r="Y4545" s="3" t="str">
        <f t="shared" si="491"/>
        <v>Middle Income</v>
      </c>
      <c r="Z4545" s="3" t="str">
        <f t="shared" si="492"/>
        <v>Poor</v>
      </c>
      <c r="AA4545" s="27">
        <f t="shared" si="493"/>
        <v>0.10870386091768482</v>
      </c>
      <c r="AB4545" s="3" t="str">
        <f t="shared" si="494"/>
        <v>Medium</v>
      </c>
      <c r="AC4545" s="3" t="str">
        <f t="shared" si="495"/>
        <v>High</v>
      </c>
      <c r="AD4545" s="3" t="str">
        <f t="shared" si="496"/>
        <v>No</v>
      </c>
    </row>
    <row r="4546" spans="1:30" ht="15" customHeight="1" x14ac:dyDescent="0.3">
      <c r="A4546" s="3" t="s">
        <v>4567</v>
      </c>
      <c r="B4546" s="3">
        <v>55</v>
      </c>
      <c r="C4546" s="3" t="s">
        <v>31</v>
      </c>
      <c r="D4546" s="3" t="s">
        <v>33</v>
      </c>
      <c r="E4546" s="3">
        <v>29749.1169281484</v>
      </c>
      <c r="F4546" s="3">
        <v>184</v>
      </c>
      <c r="G4546" s="3">
        <v>1912.87683437034</v>
      </c>
      <c r="H4546" s="3">
        <v>11</v>
      </c>
      <c r="I4546" s="3">
        <v>516.38054979175399</v>
      </c>
      <c r="J4546" s="3">
        <v>42</v>
      </c>
      <c r="K4546" s="3">
        <v>526.28671098087295</v>
      </c>
      <c r="L4546" s="3">
        <v>49</v>
      </c>
      <c r="M4546" s="3">
        <v>1</v>
      </c>
      <c r="N4546" s="3">
        <v>0</v>
      </c>
      <c r="O4546" s="3">
        <v>319</v>
      </c>
      <c r="P4546" s="3">
        <v>3</v>
      </c>
      <c r="Q4546" s="3">
        <v>7537.7052043763697</v>
      </c>
      <c r="R4546" s="3">
        <v>2</v>
      </c>
      <c r="S4546" s="3">
        <v>0</v>
      </c>
      <c r="T4546" s="3">
        <v>0</v>
      </c>
      <c r="U4546" s="3">
        <v>15095.656800533699</v>
      </c>
      <c r="V4546" s="3">
        <v>1</v>
      </c>
      <c r="W4546" s="3" t="str">
        <f>IF(Bank_data3[[#This Row],[credit_risk]]=1,"High Risk","Low Risk")</f>
        <v>High Risk</v>
      </c>
      <c r="X4546" s="3" t="str">
        <f t="shared" si="490"/>
        <v>55+</v>
      </c>
      <c r="Y4546" s="3" t="str">
        <f t="shared" si="491"/>
        <v>Low Income</v>
      </c>
      <c r="Z4546" s="3" t="str">
        <f t="shared" si="492"/>
        <v>Poor</v>
      </c>
      <c r="AA4546" s="27">
        <f t="shared" si="493"/>
        <v>0.25337576313884624</v>
      </c>
      <c r="AB4546" s="3" t="str">
        <f t="shared" si="494"/>
        <v>Medium</v>
      </c>
      <c r="AC4546" s="3" t="str">
        <f t="shared" si="495"/>
        <v>High</v>
      </c>
      <c r="AD4546" s="3" t="str">
        <f t="shared" si="496"/>
        <v>No</v>
      </c>
    </row>
    <row r="4547" spans="1:30" ht="15" customHeight="1" x14ac:dyDescent="0.3">
      <c r="A4547" s="3" t="s">
        <v>4568</v>
      </c>
      <c r="B4547" s="3">
        <v>66</v>
      </c>
      <c r="C4547" s="3" t="s">
        <v>31</v>
      </c>
      <c r="D4547" s="3" t="s">
        <v>26</v>
      </c>
      <c r="E4547" s="3">
        <v>66949.761036929107</v>
      </c>
      <c r="F4547" s="3">
        <v>235</v>
      </c>
      <c r="G4547" s="3">
        <v>2532.1762521640899</v>
      </c>
      <c r="H4547" s="3">
        <v>7</v>
      </c>
      <c r="I4547" s="3">
        <v>805.49346464653797</v>
      </c>
      <c r="J4547" s="3">
        <v>21</v>
      </c>
      <c r="K4547" s="3">
        <v>372.00500374752698</v>
      </c>
      <c r="L4547" s="3">
        <v>71</v>
      </c>
      <c r="M4547" s="3">
        <v>8</v>
      </c>
      <c r="N4547" s="3">
        <v>3</v>
      </c>
      <c r="O4547" s="3">
        <v>546</v>
      </c>
      <c r="P4547" s="3">
        <v>3</v>
      </c>
      <c r="Q4547" s="3">
        <v>16143.209422228099</v>
      </c>
      <c r="R4547" s="3">
        <v>3</v>
      </c>
      <c r="S4547" s="3">
        <v>0</v>
      </c>
      <c r="T4547" s="3">
        <v>0</v>
      </c>
      <c r="U4547" s="3">
        <v>7479.7581120081404</v>
      </c>
      <c r="V4547" s="3">
        <v>1</v>
      </c>
      <c r="W4547" s="3" t="str">
        <f>IF(Bank_data3[[#This Row],[credit_risk]]=1,"High Risk","Low Risk")</f>
        <v>High Risk</v>
      </c>
      <c r="X4547" s="3" t="str">
        <f t="shared" si="490"/>
        <v>55+</v>
      </c>
      <c r="Y4547" s="3" t="str">
        <f t="shared" si="491"/>
        <v>Middle Income</v>
      </c>
      <c r="Z4547" s="3" t="str">
        <f t="shared" si="492"/>
        <v>Poor</v>
      </c>
      <c r="AA4547" s="27">
        <f t="shared" si="493"/>
        <v>0.24112422766264388</v>
      </c>
      <c r="AB4547" s="3" t="str">
        <f t="shared" si="494"/>
        <v>Medium</v>
      </c>
      <c r="AC4547" s="3" t="str">
        <f t="shared" si="495"/>
        <v>High</v>
      </c>
      <c r="AD4547" s="3" t="str">
        <f t="shared" si="496"/>
        <v>No</v>
      </c>
    </row>
    <row r="4548" spans="1:30" ht="15" customHeight="1" x14ac:dyDescent="0.3">
      <c r="A4548" s="3" t="s">
        <v>4569</v>
      </c>
      <c r="B4548" s="3">
        <v>60</v>
      </c>
      <c r="C4548" s="3" t="s">
        <v>23</v>
      </c>
      <c r="D4548" s="3" t="s">
        <v>26</v>
      </c>
      <c r="E4548" s="3">
        <v>88660.126890329193</v>
      </c>
      <c r="F4548" s="3">
        <v>102</v>
      </c>
      <c r="G4548" s="3">
        <v>1371.0964166188401</v>
      </c>
      <c r="H4548" s="3">
        <v>5</v>
      </c>
      <c r="I4548" s="3">
        <v>1150.90174020114</v>
      </c>
      <c r="J4548" s="3">
        <v>25</v>
      </c>
      <c r="K4548" s="3">
        <v>255.65043878483999</v>
      </c>
      <c r="L4548" s="3">
        <v>1</v>
      </c>
      <c r="M4548" s="3">
        <v>12</v>
      </c>
      <c r="N4548" s="3">
        <v>6</v>
      </c>
      <c r="O4548" s="3">
        <v>738</v>
      </c>
      <c r="P4548" s="3">
        <v>2</v>
      </c>
      <c r="Q4548" s="3">
        <v>15267.503329884999</v>
      </c>
      <c r="R4548" s="3">
        <v>0</v>
      </c>
      <c r="S4548" s="3">
        <v>0</v>
      </c>
      <c r="T4548" s="3">
        <v>0</v>
      </c>
      <c r="U4548" s="3">
        <v>8546.9448735366004</v>
      </c>
      <c r="V4548" s="3">
        <v>0</v>
      </c>
      <c r="W4548" s="3" t="str">
        <f>IF(Bank_data3[[#This Row],[credit_risk]]=1,"High Risk","Low Risk")</f>
        <v>Low Risk</v>
      </c>
      <c r="X4548" s="3" t="str">
        <f t="shared" si="490"/>
        <v>55+</v>
      </c>
      <c r="Y4548" s="3" t="str">
        <f t="shared" si="491"/>
        <v>Middle Income</v>
      </c>
      <c r="Z4548" s="3" t="str">
        <f t="shared" si="492"/>
        <v>Good</v>
      </c>
      <c r="AA4548" s="27">
        <f t="shared" si="493"/>
        <v>0.17220258830410423</v>
      </c>
      <c r="AB4548" s="3" t="str">
        <f t="shared" si="494"/>
        <v>Medium</v>
      </c>
      <c r="AC4548" s="3" t="str">
        <f t="shared" si="495"/>
        <v>Low</v>
      </c>
      <c r="AD4548" s="3" t="str">
        <f t="shared" si="496"/>
        <v>No</v>
      </c>
    </row>
    <row r="4549" spans="1:30" ht="15" customHeight="1" x14ac:dyDescent="0.3">
      <c r="A4549" s="3" t="s">
        <v>4570</v>
      </c>
      <c r="B4549" s="3">
        <v>24</v>
      </c>
      <c r="C4549" s="3" t="s">
        <v>28</v>
      </c>
      <c r="D4549" s="3" t="s">
        <v>33</v>
      </c>
      <c r="E4549" s="3">
        <v>37450.9703333078</v>
      </c>
      <c r="F4549" s="3">
        <v>125</v>
      </c>
      <c r="G4549" s="3">
        <v>199.98656029666901</v>
      </c>
      <c r="H4549" s="3">
        <v>6</v>
      </c>
      <c r="I4549" s="3">
        <v>1279.7977644248001</v>
      </c>
      <c r="J4549" s="3">
        <v>38</v>
      </c>
      <c r="K4549" s="3">
        <v>560.61711002814695</v>
      </c>
      <c r="L4549" s="3">
        <v>25</v>
      </c>
      <c r="M4549" s="3">
        <v>19</v>
      </c>
      <c r="N4549" s="3">
        <v>5</v>
      </c>
      <c r="O4549" s="3">
        <v>733</v>
      </c>
      <c r="P4549" s="3">
        <v>1</v>
      </c>
      <c r="Q4549" s="3">
        <v>15292.2028043357</v>
      </c>
      <c r="R4549" s="3">
        <v>0</v>
      </c>
      <c r="S4549" s="3">
        <v>0</v>
      </c>
      <c r="T4549" s="3">
        <v>0</v>
      </c>
      <c r="U4549" s="3">
        <v>8124.8541249796699</v>
      </c>
      <c r="V4549" s="3">
        <v>0</v>
      </c>
      <c r="W4549" s="3" t="str">
        <f>IF(Bank_data3[[#This Row],[credit_risk]]=1,"High Risk","Low Risk")</f>
        <v>Low Risk</v>
      </c>
      <c r="X4549" s="3" t="str">
        <f t="shared" si="490"/>
        <v>18-24</v>
      </c>
      <c r="Y4549" s="3" t="str">
        <f t="shared" si="491"/>
        <v>Low Income</v>
      </c>
      <c r="Z4549" s="3" t="str">
        <f t="shared" si="492"/>
        <v>Good</v>
      </c>
      <c r="AA4549" s="27">
        <f t="shared" si="493"/>
        <v>0.40832594371354008</v>
      </c>
      <c r="AB4549" s="3" t="str">
        <f t="shared" si="494"/>
        <v>Low</v>
      </c>
      <c r="AC4549" s="3" t="str">
        <f t="shared" si="495"/>
        <v>Medium</v>
      </c>
      <c r="AD4549" s="3" t="str">
        <f t="shared" si="496"/>
        <v>No</v>
      </c>
    </row>
    <row r="4550" spans="1:30" ht="15" customHeight="1" x14ac:dyDescent="0.3">
      <c r="A4550" s="3" t="s">
        <v>4571</v>
      </c>
      <c r="B4550" s="3">
        <v>32</v>
      </c>
      <c r="C4550" s="3" t="s">
        <v>31</v>
      </c>
      <c r="D4550" s="3" t="s">
        <v>24</v>
      </c>
      <c r="E4550" s="3">
        <v>25706.412772474901</v>
      </c>
      <c r="F4550" s="3">
        <v>192</v>
      </c>
      <c r="G4550" s="3">
        <v>10</v>
      </c>
      <c r="H4550" s="3">
        <v>7</v>
      </c>
      <c r="I4550" s="3">
        <v>789.7987769783</v>
      </c>
      <c r="J4550" s="3">
        <v>12</v>
      </c>
      <c r="K4550" s="3">
        <v>556.37363792936105</v>
      </c>
      <c r="L4550" s="3">
        <v>68</v>
      </c>
      <c r="M4550" s="3">
        <v>19</v>
      </c>
      <c r="N4550" s="3">
        <v>0</v>
      </c>
      <c r="O4550" s="3">
        <v>465</v>
      </c>
      <c r="P4550" s="3">
        <v>2</v>
      </c>
      <c r="Q4550" s="3">
        <v>25786.732127149</v>
      </c>
      <c r="R4550" s="3">
        <v>6</v>
      </c>
      <c r="S4550" s="3">
        <v>0</v>
      </c>
      <c r="T4550" s="3">
        <v>1</v>
      </c>
      <c r="U4550" s="3">
        <v>12306.567154303801</v>
      </c>
      <c r="V4550" s="3">
        <v>1</v>
      </c>
      <c r="W4550" s="3" t="str">
        <f>IF(Bank_data3[[#This Row],[credit_risk]]=1,"High Risk","Low Risk")</f>
        <v>High Risk</v>
      </c>
      <c r="X4550" s="3" t="str">
        <f t="shared" si="490"/>
        <v>25-34</v>
      </c>
      <c r="Y4550" s="3" t="str">
        <f t="shared" si="491"/>
        <v>Low Income</v>
      </c>
      <c r="Z4550" s="3" t="str">
        <f t="shared" si="492"/>
        <v>Poor</v>
      </c>
      <c r="AA4550" s="27">
        <f t="shared" si="493"/>
        <v>1.0031244870836316</v>
      </c>
      <c r="AB4550" s="3" t="str">
        <f t="shared" si="494"/>
        <v>Low</v>
      </c>
      <c r="AC4550" s="3" t="str">
        <f t="shared" si="495"/>
        <v>High</v>
      </c>
      <c r="AD4550" s="3" t="str">
        <f t="shared" si="496"/>
        <v>No</v>
      </c>
    </row>
    <row r="4551" spans="1:30" ht="15" customHeight="1" x14ac:dyDescent="0.3">
      <c r="A4551" s="3" t="s">
        <v>4572</v>
      </c>
      <c r="B4551" s="3">
        <v>42</v>
      </c>
      <c r="C4551" s="3" t="s">
        <v>23</v>
      </c>
      <c r="D4551" s="3" t="s">
        <v>24</v>
      </c>
      <c r="E4551" s="3">
        <v>46761.644645572604</v>
      </c>
      <c r="F4551" s="3">
        <v>216</v>
      </c>
      <c r="G4551" s="3">
        <v>688.89778448899301</v>
      </c>
      <c r="H4551" s="3">
        <v>4</v>
      </c>
      <c r="I4551" s="3">
        <v>934.48310269497495</v>
      </c>
      <c r="J4551" s="3">
        <v>41</v>
      </c>
      <c r="K4551" s="3">
        <v>230.40369643468199</v>
      </c>
      <c r="L4551" s="3">
        <v>45</v>
      </c>
      <c r="M4551" s="3">
        <v>11</v>
      </c>
      <c r="N4551" s="3">
        <v>6</v>
      </c>
      <c r="O4551" s="3">
        <v>602</v>
      </c>
      <c r="P4551" s="3">
        <v>2</v>
      </c>
      <c r="Q4551" s="3">
        <v>13024.675972999999</v>
      </c>
      <c r="R4551" s="3">
        <v>0</v>
      </c>
      <c r="S4551" s="3">
        <v>0</v>
      </c>
      <c r="T4551" s="3">
        <v>0</v>
      </c>
      <c r="U4551" s="3">
        <v>4339.3378806446399</v>
      </c>
      <c r="V4551" s="3">
        <v>0</v>
      </c>
      <c r="W4551" s="3" t="str">
        <f>IF(Bank_data3[[#This Row],[credit_risk]]=1,"High Risk","Low Risk")</f>
        <v>Low Risk</v>
      </c>
      <c r="X4551" s="3" t="str">
        <f t="shared" ref="X4551:X4614" si="497">_xlfn.IFS(B4551&lt;25,"18-24",B4551&lt;35,"25-34",B4551&lt;45,"35-44",B4551&lt;55,"45-54",TRUE(),"55+")</f>
        <v>35-44</v>
      </c>
      <c r="Y4551" s="3" t="str">
        <f t="shared" ref="Y4551:Y4614" si="498">_xlfn.IFS(E4551&lt;50000,"Low Income",E4551&lt;100000,"Middle Income",TRUE(),"High Income")</f>
        <v>Low Income</v>
      </c>
      <c r="Z4551" s="3" t="str">
        <f t="shared" ref="Z4551:Z4614" si="499">_xlfn.IFS(O4551&lt;580,"Poor",O4551&lt;670,"Fair",O4551&lt;740,"Good",O4551&lt;800,"Very Good",TRUE(),"Excellent")</f>
        <v>Fair</v>
      </c>
      <c r="AA4551" s="27">
        <f t="shared" ref="AA4551:AA4614" si="500">IF(E4551=0,0,Q4551/E4551)</f>
        <v>0.27853331660423492</v>
      </c>
      <c r="AB4551" s="3" t="str">
        <f t="shared" ref="AB4551:AB4614" si="501">_xlfn.IFS(G4551&lt;1000,"Low",G4551&lt;5000,"Medium",TRUE(),"High")</f>
        <v>Low</v>
      </c>
      <c r="AC4551" s="3" t="str">
        <f t="shared" ref="AC4551:AC4614" si="502">_xlfn.IFS(L4551&lt;10,"Low",L4551&lt;30,"Medium",TRUE(),"High")</f>
        <v>High</v>
      </c>
      <c r="AD4551" s="3" t="str">
        <f t="shared" ref="AD4551:AD4614" si="503">IF(AND(E4551&gt;=100000,O4551&gt;=750),"Yes","No")</f>
        <v>No</v>
      </c>
    </row>
    <row r="4552" spans="1:30" ht="15" customHeight="1" x14ac:dyDescent="0.3">
      <c r="A4552" s="3" t="s">
        <v>4573</v>
      </c>
      <c r="B4552" s="3">
        <v>69</v>
      </c>
      <c r="C4552" s="3" t="s">
        <v>28</v>
      </c>
      <c r="D4552" s="3" t="s">
        <v>26</v>
      </c>
      <c r="E4552" s="3">
        <v>45225.323903844102</v>
      </c>
      <c r="F4552" s="3">
        <v>95</v>
      </c>
      <c r="G4552" s="3">
        <v>2578.2976517541201</v>
      </c>
      <c r="H4552" s="3">
        <v>9</v>
      </c>
      <c r="I4552" s="3">
        <v>483.65241388471901</v>
      </c>
      <c r="J4552" s="3">
        <v>41</v>
      </c>
      <c r="K4552" s="3">
        <v>9.2592494207630107</v>
      </c>
      <c r="L4552" s="3">
        <v>77</v>
      </c>
      <c r="M4552" s="3">
        <v>9</v>
      </c>
      <c r="N4552" s="3">
        <v>1</v>
      </c>
      <c r="O4552" s="3">
        <v>648</v>
      </c>
      <c r="P4552" s="3">
        <v>4</v>
      </c>
      <c r="Q4552" s="3">
        <v>9600.1817096401392</v>
      </c>
      <c r="R4552" s="3">
        <v>1</v>
      </c>
      <c r="S4552" s="3">
        <v>0</v>
      </c>
      <c r="T4552" s="3">
        <v>0</v>
      </c>
      <c r="U4552" s="3">
        <v>2587.0881862890001</v>
      </c>
      <c r="V4552" s="3">
        <v>0</v>
      </c>
      <c r="W4552" s="3" t="str">
        <f>IF(Bank_data3[[#This Row],[credit_risk]]=1,"High Risk","Low Risk")</f>
        <v>Low Risk</v>
      </c>
      <c r="X4552" s="3" t="str">
        <f t="shared" si="497"/>
        <v>55+</v>
      </c>
      <c r="Y4552" s="3" t="str">
        <f t="shared" si="498"/>
        <v>Low Income</v>
      </c>
      <c r="Z4552" s="3" t="str">
        <f t="shared" si="499"/>
        <v>Fair</v>
      </c>
      <c r="AA4552" s="27">
        <f t="shared" si="500"/>
        <v>0.21227447104749503</v>
      </c>
      <c r="AB4552" s="3" t="str">
        <f t="shared" si="501"/>
        <v>Medium</v>
      </c>
      <c r="AC4552" s="3" t="str">
        <f t="shared" si="502"/>
        <v>High</v>
      </c>
      <c r="AD4552" s="3" t="str">
        <f t="shared" si="503"/>
        <v>No</v>
      </c>
    </row>
    <row r="4553" spans="1:30" ht="15" customHeight="1" x14ac:dyDescent="0.3">
      <c r="A4553" s="3" t="s">
        <v>4574</v>
      </c>
      <c r="B4553" s="3">
        <v>49</v>
      </c>
      <c r="C4553" s="3" t="s">
        <v>28</v>
      </c>
      <c r="D4553" s="3" t="s">
        <v>33</v>
      </c>
      <c r="E4553" s="3">
        <v>61893.028840261803</v>
      </c>
      <c r="F4553" s="3">
        <v>203</v>
      </c>
      <c r="G4553" s="3">
        <v>1092.1248085611301</v>
      </c>
      <c r="H4553" s="3">
        <v>1</v>
      </c>
      <c r="I4553" s="3">
        <v>1389.1806700526399</v>
      </c>
      <c r="J4553" s="3">
        <v>44</v>
      </c>
      <c r="K4553" s="3">
        <v>414.63569486306602</v>
      </c>
      <c r="L4553" s="3">
        <v>62</v>
      </c>
      <c r="M4553" s="3">
        <v>4</v>
      </c>
      <c r="N4553" s="3">
        <v>7</v>
      </c>
      <c r="O4553" s="3">
        <v>427</v>
      </c>
      <c r="P4553" s="3">
        <v>2</v>
      </c>
      <c r="Q4553" s="3">
        <v>11147.2790172116</v>
      </c>
      <c r="R4553" s="3">
        <v>2</v>
      </c>
      <c r="S4553" s="3">
        <v>0</v>
      </c>
      <c r="T4553" s="3">
        <v>0</v>
      </c>
      <c r="U4553" s="3">
        <v>8856.0950208051599</v>
      </c>
      <c r="V4553" s="3">
        <v>1</v>
      </c>
      <c r="W4553" s="3" t="str">
        <f>IF(Bank_data3[[#This Row],[credit_risk]]=1,"High Risk","Low Risk")</f>
        <v>High Risk</v>
      </c>
      <c r="X4553" s="3" t="str">
        <f t="shared" si="497"/>
        <v>45-54</v>
      </c>
      <c r="Y4553" s="3" t="str">
        <f t="shared" si="498"/>
        <v>Middle Income</v>
      </c>
      <c r="Z4553" s="3" t="str">
        <f t="shared" si="499"/>
        <v>Poor</v>
      </c>
      <c r="AA4553" s="27">
        <f t="shared" si="500"/>
        <v>0.18010556642786604</v>
      </c>
      <c r="AB4553" s="3" t="str">
        <f t="shared" si="501"/>
        <v>Medium</v>
      </c>
      <c r="AC4553" s="3" t="str">
        <f t="shared" si="502"/>
        <v>High</v>
      </c>
      <c r="AD4553" s="3" t="str">
        <f t="shared" si="503"/>
        <v>No</v>
      </c>
    </row>
    <row r="4554" spans="1:30" ht="15" customHeight="1" x14ac:dyDescent="0.3">
      <c r="A4554" s="3" t="s">
        <v>4575</v>
      </c>
      <c r="B4554" s="3">
        <v>56</v>
      </c>
      <c r="C4554" s="3" t="s">
        <v>28</v>
      </c>
      <c r="D4554" s="3" t="s">
        <v>24</v>
      </c>
      <c r="E4554" s="3">
        <v>54213.103596097601</v>
      </c>
      <c r="F4554" s="3">
        <v>220</v>
      </c>
      <c r="G4554" s="3">
        <v>2332.9583486026299</v>
      </c>
      <c r="H4554" s="3">
        <v>6</v>
      </c>
      <c r="I4554" s="3">
        <v>741.84730389522201</v>
      </c>
      <c r="J4554" s="3">
        <v>22</v>
      </c>
      <c r="K4554" s="3">
        <v>142.06795707493501</v>
      </c>
      <c r="L4554" s="3">
        <v>69</v>
      </c>
      <c r="M4554" s="3">
        <v>11</v>
      </c>
      <c r="N4554" s="3">
        <v>1</v>
      </c>
      <c r="O4554" s="3">
        <v>648</v>
      </c>
      <c r="P4554" s="3">
        <v>4</v>
      </c>
      <c r="Q4554" s="3">
        <v>0</v>
      </c>
      <c r="R4554" s="3">
        <v>4</v>
      </c>
      <c r="S4554" s="3">
        <v>0</v>
      </c>
      <c r="T4554" s="3">
        <v>0</v>
      </c>
      <c r="U4554" s="3">
        <v>7425.3682948692503</v>
      </c>
      <c r="V4554" s="3">
        <v>1</v>
      </c>
      <c r="W4554" s="3" t="str">
        <f>IF(Bank_data3[[#This Row],[credit_risk]]=1,"High Risk","Low Risk")</f>
        <v>High Risk</v>
      </c>
      <c r="X4554" s="3" t="str">
        <f t="shared" si="497"/>
        <v>55+</v>
      </c>
      <c r="Y4554" s="3" t="str">
        <f t="shared" si="498"/>
        <v>Middle Income</v>
      </c>
      <c r="Z4554" s="3" t="str">
        <f t="shared" si="499"/>
        <v>Fair</v>
      </c>
      <c r="AA4554" s="27">
        <f t="shared" si="500"/>
        <v>0</v>
      </c>
      <c r="AB4554" s="3" t="str">
        <f t="shared" si="501"/>
        <v>Medium</v>
      </c>
      <c r="AC4554" s="3" t="str">
        <f t="shared" si="502"/>
        <v>High</v>
      </c>
      <c r="AD4554" s="3" t="str">
        <f t="shared" si="503"/>
        <v>No</v>
      </c>
    </row>
    <row r="4555" spans="1:30" ht="15" customHeight="1" x14ac:dyDescent="0.3">
      <c r="A4555" s="3" t="s">
        <v>4576</v>
      </c>
      <c r="B4555" s="3">
        <v>44</v>
      </c>
      <c r="C4555" s="3" t="s">
        <v>31</v>
      </c>
      <c r="D4555" s="3" t="s">
        <v>24</v>
      </c>
      <c r="E4555" s="3">
        <v>44666.0549123237</v>
      </c>
      <c r="F4555" s="3">
        <v>142</v>
      </c>
      <c r="G4555" s="3">
        <v>566.84436524129296</v>
      </c>
      <c r="H4555" s="3">
        <v>9</v>
      </c>
      <c r="I4555" s="3">
        <v>828.09973315384195</v>
      </c>
      <c r="J4555" s="3">
        <v>29</v>
      </c>
      <c r="K4555" s="3">
        <v>300.94182333096899</v>
      </c>
      <c r="L4555" s="3">
        <v>22</v>
      </c>
      <c r="M4555" s="3">
        <v>0</v>
      </c>
      <c r="N4555" s="3">
        <v>3</v>
      </c>
      <c r="O4555" s="3">
        <v>535</v>
      </c>
      <c r="P4555" s="3">
        <v>5</v>
      </c>
      <c r="Q4555" s="3">
        <v>14319.978924138801</v>
      </c>
      <c r="R4555" s="3">
        <v>4</v>
      </c>
      <c r="S4555" s="3">
        <v>0</v>
      </c>
      <c r="T4555" s="3">
        <v>0</v>
      </c>
      <c r="U4555" s="3">
        <v>6180.9566688444202</v>
      </c>
      <c r="V4555" s="3">
        <v>1</v>
      </c>
      <c r="W4555" s="3" t="str">
        <f>IF(Bank_data3[[#This Row],[credit_risk]]=1,"High Risk","Low Risk")</f>
        <v>High Risk</v>
      </c>
      <c r="X4555" s="3" t="str">
        <f t="shared" si="497"/>
        <v>35-44</v>
      </c>
      <c r="Y4555" s="3" t="str">
        <f t="shared" si="498"/>
        <v>Low Income</v>
      </c>
      <c r="Z4555" s="3" t="str">
        <f t="shared" si="499"/>
        <v>Poor</v>
      </c>
      <c r="AA4555" s="27">
        <f t="shared" si="500"/>
        <v>0.32060093402580336</v>
      </c>
      <c r="AB4555" s="3" t="str">
        <f t="shared" si="501"/>
        <v>Low</v>
      </c>
      <c r="AC4555" s="3" t="str">
        <f t="shared" si="502"/>
        <v>Medium</v>
      </c>
      <c r="AD4555" s="3" t="str">
        <f t="shared" si="503"/>
        <v>No</v>
      </c>
    </row>
    <row r="4556" spans="1:30" ht="15" customHeight="1" x14ac:dyDescent="0.3">
      <c r="A4556" s="3" t="s">
        <v>4577</v>
      </c>
      <c r="B4556" s="3">
        <v>67</v>
      </c>
      <c r="C4556" s="3" t="s">
        <v>31</v>
      </c>
      <c r="D4556" s="3" t="s">
        <v>26</v>
      </c>
      <c r="E4556" s="3">
        <v>51631.044831045998</v>
      </c>
      <c r="F4556" s="3">
        <v>131</v>
      </c>
      <c r="G4556" s="3">
        <v>969.933365418363</v>
      </c>
      <c r="H4556" s="3">
        <v>2</v>
      </c>
      <c r="I4556" s="3">
        <v>657.60142470787105</v>
      </c>
      <c r="J4556" s="3">
        <v>16</v>
      </c>
      <c r="K4556" s="3">
        <v>362.13886558488502</v>
      </c>
      <c r="L4556" s="3">
        <v>16</v>
      </c>
      <c r="M4556" s="3">
        <v>3</v>
      </c>
      <c r="N4556" s="3">
        <v>5</v>
      </c>
      <c r="O4556" s="3">
        <v>673</v>
      </c>
      <c r="P4556" s="3">
        <v>4</v>
      </c>
      <c r="Q4556" s="3">
        <v>20478.933889764099</v>
      </c>
      <c r="R4556" s="3">
        <v>1</v>
      </c>
      <c r="S4556" s="3">
        <v>0</v>
      </c>
      <c r="T4556" s="3">
        <v>0</v>
      </c>
      <c r="U4556" s="3">
        <v>12254.223704640501</v>
      </c>
      <c r="V4556" s="3">
        <v>0</v>
      </c>
      <c r="W4556" s="3" t="str">
        <f>IF(Bank_data3[[#This Row],[credit_risk]]=1,"High Risk","Low Risk")</f>
        <v>Low Risk</v>
      </c>
      <c r="X4556" s="3" t="str">
        <f t="shared" si="497"/>
        <v>55+</v>
      </c>
      <c r="Y4556" s="3" t="str">
        <f t="shared" si="498"/>
        <v>Middle Income</v>
      </c>
      <c r="Z4556" s="3" t="str">
        <f t="shared" si="499"/>
        <v>Good</v>
      </c>
      <c r="AA4556" s="27">
        <f t="shared" si="500"/>
        <v>0.39663992771748086</v>
      </c>
      <c r="AB4556" s="3" t="str">
        <f t="shared" si="501"/>
        <v>Low</v>
      </c>
      <c r="AC4556" s="3" t="str">
        <f t="shared" si="502"/>
        <v>Medium</v>
      </c>
      <c r="AD4556" s="3" t="str">
        <f t="shared" si="503"/>
        <v>No</v>
      </c>
    </row>
    <row r="4557" spans="1:30" ht="15" customHeight="1" x14ac:dyDescent="0.3">
      <c r="A4557" s="3" t="s">
        <v>4578</v>
      </c>
      <c r="B4557" s="3">
        <v>46</v>
      </c>
      <c r="C4557" s="3" t="s">
        <v>28</v>
      </c>
      <c r="D4557" s="3" t="s">
        <v>33</v>
      </c>
      <c r="E4557" s="3">
        <v>29801.256528046499</v>
      </c>
      <c r="F4557" s="3">
        <v>202</v>
      </c>
      <c r="G4557" s="3">
        <v>1085.2073570247801</v>
      </c>
      <c r="H4557" s="3">
        <v>9</v>
      </c>
      <c r="I4557" s="3">
        <v>1219.73714944482</v>
      </c>
      <c r="J4557" s="3">
        <v>26</v>
      </c>
      <c r="K4557" s="3">
        <v>613.37922264582198</v>
      </c>
      <c r="L4557" s="3">
        <v>63</v>
      </c>
      <c r="M4557" s="3">
        <v>12</v>
      </c>
      <c r="N4557" s="3">
        <v>7</v>
      </c>
      <c r="O4557" s="3">
        <v>532</v>
      </c>
      <c r="P4557" s="3">
        <v>2</v>
      </c>
      <c r="Q4557" s="3">
        <v>9917.4090570110202</v>
      </c>
      <c r="R4557" s="3">
        <v>6</v>
      </c>
      <c r="S4557" s="3">
        <v>0</v>
      </c>
      <c r="T4557" s="3">
        <v>0</v>
      </c>
      <c r="U4557" s="3">
        <v>6408.1929383030501</v>
      </c>
      <c r="V4557" s="3">
        <v>1</v>
      </c>
      <c r="W4557" s="3" t="str">
        <f>IF(Bank_data3[[#This Row],[credit_risk]]=1,"High Risk","Low Risk")</f>
        <v>High Risk</v>
      </c>
      <c r="X4557" s="3" t="str">
        <f t="shared" si="497"/>
        <v>45-54</v>
      </c>
      <c r="Y4557" s="3" t="str">
        <f t="shared" si="498"/>
        <v>Low Income</v>
      </c>
      <c r="Z4557" s="3" t="str">
        <f t="shared" si="499"/>
        <v>Poor</v>
      </c>
      <c r="AA4557" s="27">
        <f t="shared" si="500"/>
        <v>0.33278492964474732</v>
      </c>
      <c r="AB4557" s="3" t="str">
        <f t="shared" si="501"/>
        <v>Medium</v>
      </c>
      <c r="AC4557" s="3" t="str">
        <f t="shared" si="502"/>
        <v>High</v>
      </c>
      <c r="AD4557" s="3" t="str">
        <f t="shared" si="503"/>
        <v>No</v>
      </c>
    </row>
    <row r="4558" spans="1:30" ht="15" customHeight="1" x14ac:dyDescent="0.3">
      <c r="A4558" s="3" t="s">
        <v>4579</v>
      </c>
      <c r="B4558" s="3">
        <v>33</v>
      </c>
      <c r="C4558" s="3" t="s">
        <v>28</v>
      </c>
      <c r="D4558" s="3" t="s">
        <v>24</v>
      </c>
      <c r="E4558" s="3">
        <v>64925.8707809888</v>
      </c>
      <c r="F4558" s="3">
        <v>163</v>
      </c>
      <c r="G4558" s="3">
        <v>1680.1256658111899</v>
      </c>
      <c r="H4558" s="3">
        <v>10</v>
      </c>
      <c r="I4558" s="3">
        <v>869.85787307911596</v>
      </c>
      <c r="J4558" s="3">
        <v>19</v>
      </c>
      <c r="K4558" s="3">
        <v>359.52104135357303</v>
      </c>
      <c r="L4558" s="3">
        <v>28</v>
      </c>
      <c r="M4558" s="3">
        <v>17</v>
      </c>
      <c r="N4558" s="3">
        <v>2</v>
      </c>
      <c r="O4558" s="3">
        <v>893</v>
      </c>
      <c r="P4558" s="3">
        <v>5</v>
      </c>
      <c r="Q4558" s="3">
        <v>19863.659097785901</v>
      </c>
      <c r="R4558" s="3">
        <v>4</v>
      </c>
      <c r="S4558" s="3">
        <v>0</v>
      </c>
      <c r="T4558" s="3">
        <v>0</v>
      </c>
      <c r="U4558" s="3">
        <v>1729.86781986133</v>
      </c>
      <c r="V4558" s="3">
        <v>1</v>
      </c>
      <c r="W4558" s="3" t="str">
        <f>IF(Bank_data3[[#This Row],[credit_risk]]=1,"High Risk","Low Risk")</f>
        <v>High Risk</v>
      </c>
      <c r="X4558" s="3" t="str">
        <f t="shared" si="497"/>
        <v>25-34</v>
      </c>
      <c r="Y4558" s="3" t="str">
        <f t="shared" si="498"/>
        <v>Middle Income</v>
      </c>
      <c r="Z4558" s="3" t="str">
        <f t="shared" si="499"/>
        <v>Excellent</v>
      </c>
      <c r="AA4558" s="27">
        <f t="shared" si="500"/>
        <v>0.3059436686616186</v>
      </c>
      <c r="AB4558" s="3" t="str">
        <f t="shared" si="501"/>
        <v>Medium</v>
      </c>
      <c r="AC4558" s="3" t="str">
        <f t="shared" si="502"/>
        <v>Medium</v>
      </c>
      <c r="AD4558" s="3" t="str">
        <f t="shared" si="503"/>
        <v>No</v>
      </c>
    </row>
    <row r="4559" spans="1:30" ht="15" customHeight="1" x14ac:dyDescent="0.3">
      <c r="A4559" s="3" t="s">
        <v>4580</v>
      </c>
      <c r="B4559" s="3">
        <v>67</v>
      </c>
      <c r="C4559" s="3" t="s">
        <v>28</v>
      </c>
      <c r="D4559" s="3" t="s">
        <v>26</v>
      </c>
      <c r="E4559" s="3">
        <v>79123.300573187997</v>
      </c>
      <c r="F4559" s="3">
        <v>194</v>
      </c>
      <c r="G4559" s="3">
        <v>418.25050560157501</v>
      </c>
      <c r="H4559" s="3">
        <v>7</v>
      </c>
      <c r="I4559" s="3">
        <v>1066.32710209477</v>
      </c>
      <c r="J4559" s="3">
        <v>6</v>
      </c>
      <c r="K4559" s="3">
        <v>568.38099021544201</v>
      </c>
      <c r="L4559" s="3">
        <v>51</v>
      </c>
      <c r="M4559" s="3">
        <v>1</v>
      </c>
      <c r="N4559" s="3">
        <v>5</v>
      </c>
      <c r="O4559" s="3">
        <v>363</v>
      </c>
      <c r="P4559" s="3">
        <v>0</v>
      </c>
      <c r="Q4559" s="3">
        <v>6182.3277767372401</v>
      </c>
      <c r="R4559" s="3">
        <v>0</v>
      </c>
      <c r="S4559" s="3">
        <v>0</v>
      </c>
      <c r="T4559" s="3">
        <v>0</v>
      </c>
      <c r="U4559" s="3">
        <v>21429.372628507899</v>
      </c>
      <c r="V4559" s="3">
        <v>1</v>
      </c>
      <c r="W4559" s="3" t="str">
        <f>IF(Bank_data3[[#This Row],[credit_risk]]=1,"High Risk","Low Risk")</f>
        <v>High Risk</v>
      </c>
      <c r="X4559" s="3" t="str">
        <f t="shared" si="497"/>
        <v>55+</v>
      </c>
      <c r="Y4559" s="3" t="str">
        <f t="shared" si="498"/>
        <v>Middle Income</v>
      </c>
      <c r="Z4559" s="3" t="str">
        <f t="shared" si="499"/>
        <v>Poor</v>
      </c>
      <c r="AA4559" s="27">
        <f t="shared" si="500"/>
        <v>7.8135362553773513E-2</v>
      </c>
      <c r="AB4559" s="3" t="str">
        <f t="shared" si="501"/>
        <v>Low</v>
      </c>
      <c r="AC4559" s="3" t="str">
        <f t="shared" si="502"/>
        <v>High</v>
      </c>
      <c r="AD4559" s="3" t="str">
        <f t="shared" si="503"/>
        <v>No</v>
      </c>
    </row>
    <row r="4560" spans="1:30" ht="15" customHeight="1" x14ac:dyDescent="0.3">
      <c r="A4560" s="3" t="s">
        <v>4581</v>
      </c>
      <c r="B4560" s="3">
        <v>66</v>
      </c>
      <c r="C4560" s="3" t="s">
        <v>28</v>
      </c>
      <c r="D4560" s="3" t="s">
        <v>26</v>
      </c>
      <c r="E4560" s="3">
        <v>28443.251519971302</v>
      </c>
      <c r="F4560" s="3">
        <v>118</v>
      </c>
      <c r="G4560" s="3">
        <v>864.50360010317297</v>
      </c>
      <c r="H4560" s="3">
        <v>5</v>
      </c>
      <c r="I4560" s="3">
        <v>923.88534899260901</v>
      </c>
      <c r="J4560" s="3">
        <v>3</v>
      </c>
      <c r="K4560" s="3">
        <v>274.26031459098601</v>
      </c>
      <c r="L4560" s="3">
        <v>23</v>
      </c>
      <c r="M4560" s="3">
        <v>10</v>
      </c>
      <c r="N4560" s="3">
        <v>5</v>
      </c>
      <c r="O4560" s="3">
        <v>305</v>
      </c>
      <c r="P4560" s="3">
        <v>1</v>
      </c>
      <c r="Q4560" s="3">
        <v>7336.07317094464</v>
      </c>
      <c r="R4560" s="3">
        <v>0</v>
      </c>
      <c r="S4560" s="3">
        <v>0</v>
      </c>
      <c r="T4560" s="3">
        <v>0</v>
      </c>
      <c r="U4560" s="3">
        <v>4644.2391293043402</v>
      </c>
      <c r="V4560" s="3">
        <v>1</v>
      </c>
      <c r="W4560" s="3" t="str">
        <f>IF(Bank_data3[[#This Row],[credit_risk]]=1,"High Risk","Low Risk")</f>
        <v>High Risk</v>
      </c>
      <c r="X4560" s="3" t="str">
        <f t="shared" si="497"/>
        <v>55+</v>
      </c>
      <c r="Y4560" s="3" t="str">
        <f t="shared" si="498"/>
        <v>Low Income</v>
      </c>
      <c r="Z4560" s="3" t="str">
        <f t="shared" si="499"/>
        <v>Poor</v>
      </c>
      <c r="AA4560" s="27">
        <f t="shared" si="500"/>
        <v>0.25791963924355304</v>
      </c>
      <c r="AB4560" s="3" t="str">
        <f t="shared" si="501"/>
        <v>Low</v>
      </c>
      <c r="AC4560" s="3" t="str">
        <f t="shared" si="502"/>
        <v>Medium</v>
      </c>
      <c r="AD4560" s="3" t="str">
        <f t="shared" si="503"/>
        <v>No</v>
      </c>
    </row>
    <row r="4561" spans="1:30" ht="15" customHeight="1" x14ac:dyDescent="0.3">
      <c r="A4561" s="3" t="s">
        <v>4582</v>
      </c>
      <c r="B4561" s="3">
        <v>55</v>
      </c>
      <c r="C4561" s="3" t="s">
        <v>28</v>
      </c>
      <c r="D4561" s="3" t="s">
        <v>26</v>
      </c>
      <c r="E4561" s="3">
        <v>21573.446406215098</v>
      </c>
      <c r="F4561" s="3">
        <v>117</v>
      </c>
      <c r="G4561" s="3">
        <v>1313.4793095170601</v>
      </c>
      <c r="H4561" s="3">
        <v>10</v>
      </c>
      <c r="I4561" s="3">
        <v>722.85671587439799</v>
      </c>
      <c r="J4561" s="3">
        <v>48</v>
      </c>
      <c r="K4561" s="3">
        <v>582.299720048729</v>
      </c>
      <c r="L4561" s="3">
        <v>34</v>
      </c>
      <c r="M4561" s="3">
        <v>3</v>
      </c>
      <c r="N4561" s="3">
        <v>0</v>
      </c>
      <c r="O4561" s="3">
        <v>503</v>
      </c>
      <c r="P4561" s="3">
        <v>2</v>
      </c>
      <c r="Q4561" s="3">
        <v>7312.9972032185397</v>
      </c>
      <c r="R4561" s="3">
        <v>3</v>
      </c>
      <c r="S4561" s="3">
        <v>0</v>
      </c>
      <c r="T4561" s="3">
        <v>0</v>
      </c>
      <c r="U4561" s="3">
        <v>10737.494495127199</v>
      </c>
      <c r="V4561" s="3">
        <v>1</v>
      </c>
      <c r="W4561" s="3" t="str">
        <f>IF(Bank_data3[[#This Row],[credit_risk]]=1,"High Risk","Low Risk")</f>
        <v>High Risk</v>
      </c>
      <c r="X4561" s="3" t="str">
        <f t="shared" si="497"/>
        <v>55+</v>
      </c>
      <c r="Y4561" s="3" t="str">
        <f t="shared" si="498"/>
        <v>Low Income</v>
      </c>
      <c r="Z4561" s="3" t="str">
        <f t="shared" si="499"/>
        <v>Poor</v>
      </c>
      <c r="AA4561" s="27">
        <f t="shared" si="500"/>
        <v>0.33898140637889629</v>
      </c>
      <c r="AB4561" s="3" t="str">
        <f t="shared" si="501"/>
        <v>Medium</v>
      </c>
      <c r="AC4561" s="3" t="str">
        <f t="shared" si="502"/>
        <v>High</v>
      </c>
      <c r="AD4561" s="3" t="str">
        <f t="shared" si="503"/>
        <v>No</v>
      </c>
    </row>
    <row r="4562" spans="1:30" ht="15" customHeight="1" x14ac:dyDescent="0.3">
      <c r="A4562" s="3" t="s">
        <v>4583</v>
      </c>
      <c r="B4562" s="3">
        <v>58</v>
      </c>
      <c r="C4562" s="3" t="s">
        <v>28</v>
      </c>
      <c r="D4562" s="3" t="s">
        <v>26</v>
      </c>
      <c r="E4562" s="3">
        <v>42762.408318538699</v>
      </c>
      <c r="F4562" s="3">
        <v>198</v>
      </c>
      <c r="G4562" s="3">
        <v>425.69395566767503</v>
      </c>
      <c r="H4562" s="3">
        <v>3</v>
      </c>
      <c r="I4562" s="3">
        <v>1125.31399645486</v>
      </c>
      <c r="J4562" s="3">
        <v>30</v>
      </c>
      <c r="K4562" s="3">
        <v>418.99661297953901</v>
      </c>
      <c r="L4562" s="3">
        <v>46</v>
      </c>
      <c r="M4562" s="3">
        <v>17</v>
      </c>
      <c r="N4562" s="3">
        <v>5</v>
      </c>
      <c r="O4562" s="3">
        <v>807</v>
      </c>
      <c r="P4562" s="3">
        <v>3</v>
      </c>
      <c r="Q4562" s="3">
        <v>3214.5104059153</v>
      </c>
      <c r="R4562" s="3">
        <v>1</v>
      </c>
      <c r="S4562" s="3">
        <v>0</v>
      </c>
      <c r="T4562" s="3">
        <v>0</v>
      </c>
      <c r="U4562" s="3">
        <v>7437.7137142824604</v>
      </c>
      <c r="V4562" s="3">
        <v>0</v>
      </c>
      <c r="W4562" s="3" t="str">
        <f>IF(Bank_data3[[#This Row],[credit_risk]]=1,"High Risk","Low Risk")</f>
        <v>Low Risk</v>
      </c>
      <c r="X4562" s="3" t="str">
        <f t="shared" si="497"/>
        <v>55+</v>
      </c>
      <c r="Y4562" s="3" t="str">
        <f t="shared" si="498"/>
        <v>Low Income</v>
      </c>
      <c r="Z4562" s="3" t="str">
        <f t="shared" si="499"/>
        <v>Excellent</v>
      </c>
      <c r="AA4562" s="27">
        <f t="shared" si="500"/>
        <v>7.5171407138024074E-2</v>
      </c>
      <c r="AB4562" s="3" t="str">
        <f t="shared" si="501"/>
        <v>Low</v>
      </c>
      <c r="AC4562" s="3" t="str">
        <f t="shared" si="502"/>
        <v>High</v>
      </c>
      <c r="AD4562" s="3" t="str">
        <f t="shared" si="503"/>
        <v>No</v>
      </c>
    </row>
    <row r="4563" spans="1:30" ht="15" customHeight="1" x14ac:dyDescent="0.3">
      <c r="A4563" s="3" t="s">
        <v>4584</v>
      </c>
      <c r="B4563" s="3">
        <v>35</v>
      </c>
      <c r="C4563" s="3" t="s">
        <v>23</v>
      </c>
      <c r="D4563" s="3" t="s">
        <v>24</v>
      </c>
      <c r="E4563" s="3">
        <v>28013.531411780201</v>
      </c>
      <c r="F4563" s="3">
        <v>144</v>
      </c>
      <c r="G4563" s="3">
        <v>92.325638906453804</v>
      </c>
      <c r="H4563" s="3">
        <v>1</v>
      </c>
      <c r="I4563" s="3">
        <v>920.860668101383</v>
      </c>
      <c r="J4563" s="3">
        <v>29</v>
      </c>
      <c r="K4563" s="3">
        <v>572.89429157325196</v>
      </c>
      <c r="L4563" s="3">
        <v>50</v>
      </c>
      <c r="M4563" s="3">
        <v>6</v>
      </c>
      <c r="N4563" s="3">
        <v>0</v>
      </c>
      <c r="O4563" s="3">
        <v>898</v>
      </c>
      <c r="P4563" s="3">
        <v>2</v>
      </c>
      <c r="Q4563" s="3">
        <v>20748.1327788536</v>
      </c>
      <c r="R4563" s="3">
        <v>3</v>
      </c>
      <c r="S4563" s="3">
        <v>0</v>
      </c>
      <c r="T4563" s="3">
        <v>1</v>
      </c>
      <c r="U4563" s="3">
        <v>500</v>
      </c>
      <c r="V4563" s="3">
        <v>1</v>
      </c>
      <c r="W4563" s="3" t="str">
        <f>IF(Bank_data3[[#This Row],[credit_risk]]=1,"High Risk","Low Risk")</f>
        <v>High Risk</v>
      </c>
      <c r="X4563" s="3" t="str">
        <f t="shared" si="497"/>
        <v>35-44</v>
      </c>
      <c r="Y4563" s="3" t="str">
        <f t="shared" si="498"/>
        <v>Low Income</v>
      </c>
      <c r="Z4563" s="3" t="str">
        <f t="shared" si="499"/>
        <v>Excellent</v>
      </c>
      <c r="AA4563" s="27">
        <f t="shared" si="500"/>
        <v>0.74064681363694951</v>
      </c>
      <c r="AB4563" s="3" t="str">
        <f t="shared" si="501"/>
        <v>Low</v>
      </c>
      <c r="AC4563" s="3" t="str">
        <f t="shared" si="502"/>
        <v>High</v>
      </c>
      <c r="AD4563" s="3" t="str">
        <f t="shared" si="503"/>
        <v>No</v>
      </c>
    </row>
    <row r="4564" spans="1:30" ht="15" customHeight="1" x14ac:dyDescent="0.3">
      <c r="A4564" s="3" t="s">
        <v>4585</v>
      </c>
      <c r="B4564" s="3">
        <v>41</v>
      </c>
      <c r="C4564" s="3" t="s">
        <v>28</v>
      </c>
      <c r="D4564" s="3" t="s">
        <v>33</v>
      </c>
      <c r="E4564" s="3">
        <v>27028.081704179302</v>
      </c>
      <c r="F4564" s="3">
        <v>121</v>
      </c>
      <c r="G4564" s="3">
        <v>1522.84970693173</v>
      </c>
      <c r="H4564" s="3">
        <v>6</v>
      </c>
      <c r="I4564" s="3">
        <v>463.65732870346801</v>
      </c>
      <c r="J4564" s="3">
        <v>30</v>
      </c>
      <c r="K4564" s="3">
        <v>824.866175484373</v>
      </c>
      <c r="L4564" s="3">
        <v>1</v>
      </c>
      <c r="M4564" s="3">
        <v>8</v>
      </c>
      <c r="N4564" s="3">
        <v>8</v>
      </c>
      <c r="O4564" s="3">
        <v>456</v>
      </c>
      <c r="P4564" s="3">
        <v>2</v>
      </c>
      <c r="Q4564" s="3">
        <v>15090.9462604494</v>
      </c>
      <c r="R4564" s="3">
        <v>0</v>
      </c>
      <c r="S4564" s="3">
        <v>0</v>
      </c>
      <c r="T4564" s="3">
        <v>0</v>
      </c>
      <c r="U4564" s="3">
        <v>4479.4102514790002</v>
      </c>
      <c r="V4564" s="3">
        <v>1</v>
      </c>
      <c r="W4564" s="3" t="str">
        <f>IF(Bank_data3[[#This Row],[credit_risk]]=1,"High Risk","Low Risk")</f>
        <v>High Risk</v>
      </c>
      <c r="X4564" s="3" t="str">
        <f t="shared" si="497"/>
        <v>35-44</v>
      </c>
      <c r="Y4564" s="3" t="str">
        <f t="shared" si="498"/>
        <v>Low Income</v>
      </c>
      <c r="Z4564" s="3" t="str">
        <f t="shared" si="499"/>
        <v>Poor</v>
      </c>
      <c r="AA4564" s="27">
        <f t="shared" si="500"/>
        <v>0.55834322337851727</v>
      </c>
      <c r="AB4564" s="3" t="str">
        <f t="shared" si="501"/>
        <v>Medium</v>
      </c>
      <c r="AC4564" s="3" t="str">
        <f t="shared" si="502"/>
        <v>Low</v>
      </c>
      <c r="AD4564" s="3" t="str">
        <f t="shared" si="503"/>
        <v>No</v>
      </c>
    </row>
    <row r="4565" spans="1:30" ht="15" customHeight="1" x14ac:dyDescent="0.3">
      <c r="A4565" s="3" t="s">
        <v>4586</v>
      </c>
      <c r="B4565" s="3">
        <v>40</v>
      </c>
      <c r="C4565" s="3" t="s">
        <v>31</v>
      </c>
      <c r="D4565" s="3" t="s">
        <v>26</v>
      </c>
      <c r="E4565" s="3">
        <v>24763.6670783382</v>
      </c>
      <c r="F4565" s="3">
        <v>95</v>
      </c>
      <c r="G4565" s="3">
        <v>438.01098362314502</v>
      </c>
      <c r="H4565" s="3">
        <v>0</v>
      </c>
      <c r="I4565" s="3">
        <v>453.776015666717</v>
      </c>
      <c r="J4565" s="3">
        <v>3</v>
      </c>
      <c r="K4565" s="3">
        <v>452.91667490320901</v>
      </c>
      <c r="L4565" s="3">
        <v>20</v>
      </c>
      <c r="M4565" s="3">
        <v>1</v>
      </c>
      <c r="N4565" s="3">
        <v>3</v>
      </c>
      <c r="O4565" s="3">
        <v>686</v>
      </c>
      <c r="P4565" s="3">
        <v>3</v>
      </c>
      <c r="Q4565" s="3">
        <v>15726.5563870107</v>
      </c>
      <c r="R4565" s="3">
        <v>2</v>
      </c>
      <c r="S4565" s="3">
        <v>0</v>
      </c>
      <c r="T4565" s="3">
        <v>0</v>
      </c>
      <c r="U4565" s="3">
        <v>7084.9455029132896</v>
      </c>
      <c r="V4565" s="3">
        <v>0</v>
      </c>
      <c r="W4565" s="3" t="str">
        <f>IF(Bank_data3[[#This Row],[credit_risk]]=1,"High Risk","Low Risk")</f>
        <v>Low Risk</v>
      </c>
      <c r="X4565" s="3" t="str">
        <f t="shared" si="497"/>
        <v>35-44</v>
      </c>
      <c r="Y4565" s="3" t="str">
        <f t="shared" si="498"/>
        <v>Low Income</v>
      </c>
      <c r="Z4565" s="3" t="str">
        <f t="shared" si="499"/>
        <v>Good</v>
      </c>
      <c r="AA4565" s="27">
        <f t="shared" si="500"/>
        <v>0.63506573308633141</v>
      </c>
      <c r="AB4565" s="3" t="str">
        <f t="shared" si="501"/>
        <v>Low</v>
      </c>
      <c r="AC4565" s="3" t="str">
        <f t="shared" si="502"/>
        <v>Medium</v>
      </c>
      <c r="AD4565" s="3" t="str">
        <f t="shared" si="503"/>
        <v>No</v>
      </c>
    </row>
    <row r="4566" spans="1:30" ht="15" customHeight="1" x14ac:dyDescent="0.3">
      <c r="A4566" s="3" t="s">
        <v>4587</v>
      </c>
      <c r="B4566" s="3">
        <v>40</v>
      </c>
      <c r="C4566" s="3" t="s">
        <v>31</v>
      </c>
      <c r="D4566" s="3" t="s">
        <v>26</v>
      </c>
      <c r="E4566" s="3">
        <v>46515.156871866799</v>
      </c>
      <c r="F4566" s="3">
        <v>144</v>
      </c>
      <c r="G4566" s="3">
        <v>2471.6838129265702</v>
      </c>
      <c r="H4566" s="3">
        <v>6</v>
      </c>
      <c r="I4566" s="3">
        <v>852.08935516107204</v>
      </c>
      <c r="J4566" s="3">
        <v>17</v>
      </c>
      <c r="K4566" s="3">
        <v>461.77138267599298</v>
      </c>
      <c r="L4566" s="3">
        <v>39</v>
      </c>
      <c r="M4566" s="3">
        <v>3</v>
      </c>
      <c r="N4566" s="3">
        <v>4</v>
      </c>
      <c r="O4566" s="3">
        <v>519</v>
      </c>
      <c r="P4566" s="3">
        <v>4</v>
      </c>
      <c r="Q4566" s="3">
        <v>7654.6682497115598</v>
      </c>
      <c r="R4566" s="3">
        <v>1</v>
      </c>
      <c r="S4566" s="3">
        <v>0</v>
      </c>
      <c r="T4566" s="3">
        <v>0</v>
      </c>
      <c r="U4566" s="3">
        <v>500</v>
      </c>
      <c r="V4566" s="3">
        <v>1</v>
      </c>
      <c r="W4566" s="3" t="str">
        <f>IF(Bank_data3[[#This Row],[credit_risk]]=1,"High Risk","Low Risk")</f>
        <v>High Risk</v>
      </c>
      <c r="X4566" s="3" t="str">
        <f t="shared" si="497"/>
        <v>35-44</v>
      </c>
      <c r="Y4566" s="3" t="str">
        <f t="shared" si="498"/>
        <v>Low Income</v>
      </c>
      <c r="Z4566" s="3" t="str">
        <f t="shared" si="499"/>
        <v>Poor</v>
      </c>
      <c r="AA4566" s="27">
        <f t="shared" si="500"/>
        <v>0.16456288153122925</v>
      </c>
      <c r="AB4566" s="3" t="str">
        <f t="shared" si="501"/>
        <v>Medium</v>
      </c>
      <c r="AC4566" s="3" t="str">
        <f t="shared" si="502"/>
        <v>High</v>
      </c>
      <c r="AD4566" s="3" t="str">
        <f t="shared" si="503"/>
        <v>No</v>
      </c>
    </row>
    <row r="4567" spans="1:30" ht="15" customHeight="1" x14ac:dyDescent="0.3">
      <c r="A4567" s="3" t="s">
        <v>4588</v>
      </c>
      <c r="B4567" s="3">
        <v>27</v>
      </c>
      <c r="C4567" s="3" t="s">
        <v>31</v>
      </c>
      <c r="D4567" s="3" t="s">
        <v>24</v>
      </c>
      <c r="E4567" s="3">
        <v>42594.395546191103</v>
      </c>
      <c r="F4567" s="3">
        <v>11</v>
      </c>
      <c r="G4567" s="3">
        <v>2493.68009203268</v>
      </c>
      <c r="H4567" s="3">
        <v>9</v>
      </c>
      <c r="I4567" s="3">
        <v>1117.6102658356699</v>
      </c>
      <c r="J4567" s="3">
        <v>19</v>
      </c>
      <c r="K4567" s="3">
        <v>611.28710090924699</v>
      </c>
      <c r="L4567" s="3">
        <v>68</v>
      </c>
      <c r="M4567" s="3">
        <v>13</v>
      </c>
      <c r="N4567" s="3">
        <v>0</v>
      </c>
      <c r="O4567" s="3">
        <v>509</v>
      </c>
      <c r="P4567" s="3">
        <v>4</v>
      </c>
      <c r="Q4567" s="3">
        <v>16780.2560087198</v>
      </c>
      <c r="R4567" s="3">
        <v>6</v>
      </c>
      <c r="S4567" s="3">
        <v>0</v>
      </c>
      <c r="T4567" s="3">
        <v>0</v>
      </c>
      <c r="U4567" s="3">
        <v>3049.9984747696899</v>
      </c>
      <c r="V4567" s="3">
        <v>1</v>
      </c>
      <c r="W4567" s="3" t="str">
        <f>IF(Bank_data3[[#This Row],[credit_risk]]=1,"High Risk","Low Risk")</f>
        <v>High Risk</v>
      </c>
      <c r="X4567" s="3" t="str">
        <f t="shared" si="497"/>
        <v>25-34</v>
      </c>
      <c r="Y4567" s="3" t="str">
        <f t="shared" si="498"/>
        <v>Low Income</v>
      </c>
      <c r="Z4567" s="3" t="str">
        <f t="shared" si="499"/>
        <v>Poor</v>
      </c>
      <c r="AA4567" s="27">
        <f t="shared" si="500"/>
        <v>0.39395455184996359</v>
      </c>
      <c r="AB4567" s="3" t="str">
        <f t="shared" si="501"/>
        <v>Medium</v>
      </c>
      <c r="AC4567" s="3" t="str">
        <f t="shared" si="502"/>
        <v>High</v>
      </c>
      <c r="AD4567" s="3" t="str">
        <f t="shared" si="503"/>
        <v>No</v>
      </c>
    </row>
    <row r="4568" spans="1:30" ht="15" customHeight="1" x14ac:dyDescent="0.3">
      <c r="A4568" s="3" t="s">
        <v>4589</v>
      </c>
      <c r="B4568" s="3">
        <v>68</v>
      </c>
      <c r="C4568" s="3" t="s">
        <v>28</v>
      </c>
      <c r="D4568" s="3" t="s">
        <v>26</v>
      </c>
      <c r="E4568" s="3">
        <v>56718.624634433101</v>
      </c>
      <c r="F4568" s="3">
        <v>75</v>
      </c>
      <c r="G4568" s="3">
        <v>1033.24908105998</v>
      </c>
      <c r="H4568" s="3">
        <v>9</v>
      </c>
      <c r="I4568" s="3">
        <v>1373.7971919772399</v>
      </c>
      <c r="J4568" s="3">
        <v>39</v>
      </c>
      <c r="K4568" s="3">
        <v>630.95355675395194</v>
      </c>
      <c r="L4568" s="3">
        <v>34</v>
      </c>
      <c r="M4568" s="3">
        <v>16</v>
      </c>
      <c r="N4568" s="3">
        <v>0</v>
      </c>
      <c r="O4568" s="3">
        <v>407</v>
      </c>
      <c r="P4568" s="3">
        <v>0</v>
      </c>
      <c r="Q4568" s="3">
        <v>8953.7892442255597</v>
      </c>
      <c r="R4568" s="3">
        <v>5</v>
      </c>
      <c r="S4568" s="3">
        <v>1</v>
      </c>
      <c r="T4568" s="3">
        <v>0</v>
      </c>
      <c r="U4568" s="3">
        <v>5180.7823626918398</v>
      </c>
      <c r="V4568" s="3">
        <v>1</v>
      </c>
      <c r="W4568" s="3" t="str">
        <f>IF(Bank_data3[[#This Row],[credit_risk]]=1,"High Risk","Low Risk")</f>
        <v>High Risk</v>
      </c>
      <c r="X4568" s="3" t="str">
        <f t="shared" si="497"/>
        <v>55+</v>
      </c>
      <c r="Y4568" s="3" t="str">
        <f t="shared" si="498"/>
        <v>Middle Income</v>
      </c>
      <c r="Z4568" s="3" t="str">
        <f t="shared" si="499"/>
        <v>Poor</v>
      </c>
      <c r="AA4568" s="27">
        <f t="shared" si="500"/>
        <v>0.15786329978794719</v>
      </c>
      <c r="AB4568" s="3" t="str">
        <f t="shared" si="501"/>
        <v>Medium</v>
      </c>
      <c r="AC4568" s="3" t="str">
        <f t="shared" si="502"/>
        <v>High</v>
      </c>
      <c r="AD4568" s="3" t="str">
        <f t="shared" si="503"/>
        <v>No</v>
      </c>
    </row>
    <row r="4569" spans="1:30" ht="15" customHeight="1" x14ac:dyDescent="0.3">
      <c r="A4569" s="3" t="s">
        <v>4590</v>
      </c>
      <c r="B4569" s="3">
        <v>35</v>
      </c>
      <c r="C4569" s="3" t="s">
        <v>31</v>
      </c>
      <c r="D4569" s="3" t="s">
        <v>26</v>
      </c>
      <c r="E4569" s="3">
        <v>39865.744491571997</v>
      </c>
      <c r="F4569" s="3">
        <v>28</v>
      </c>
      <c r="G4569" s="3">
        <v>1981.6147780460001</v>
      </c>
      <c r="H4569" s="3">
        <v>6</v>
      </c>
      <c r="I4569" s="3">
        <v>177.97528984671899</v>
      </c>
      <c r="J4569" s="3">
        <v>39</v>
      </c>
      <c r="K4569" s="3">
        <v>0</v>
      </c>
      <c r="L4569" s="3">
        <v>43</v>
      </c>
      <c r="M4569" s="3">
        <v>0</v>
      </c>
      <c r="N4569" s="3">
        <v>8</v>
      </c>
      <c r="O4569" s="3">
        <v>808</v>
      </c>
      <c r="P4569" s="3">
        <v>2</v>
      </c>
      <c r="Q4569" s="3">
        <v>9230.0796164424792</v>
      </c>
      <c r="R4569" s="3">
        <v>3</v>
      </c>
      <c r="S4569" s="3">
        <v>1</v>
      </c>
      <c r="T4569" s="3">
        <v>0</v>
      </c>
      <c r="U4569" s="3">
        <v>6547.5177837335596</v>
      </c>
      <c r="V4569" s="3">
        <v>1</v>
      </c>
      <c r="W4569" s="3" t="str">
        <f>IF(Bank_data3[[#This Row],[credit_risk]]=1,"High Risk","Low Risk")</f>
        <v>High Risk</v>
      </c>
      <c r="X4569" s="3" t="str">
        <f t="shared" si="497"/>
        <v>35-44</v>
      </c>
      <c r="Y4569" s="3" t="str">
        <f t="shared" si="498"/>
        <v>Low Income</v>
      </c>
      <c r="Z4569" s="3" t="str">
        <f t="shared" si="499"/>
        <v>Excellent</v>
      </c>
      <c r="AA4569" s="27">
        <f t="shared" si="500"/>
        <v>0.23152909180948086</v>
      </c>
      <c r="AB4569" s="3" t="str">
        <f t="shared" si="501"/>
        <v>Medium</v>
      </c>
      <c r="AC4569" s="3" t="str">
        <f t="shared" si="502"/>
        <v>High</v>
      </c>
      <c r="AD4569" s="3" t="str">
        <f t="shared" si="503"/>
        <v>No</v>
      </c>
    </row>
    <row r="4570" spans="1:30" ht="15" customHeight="1" x14ac:dyDescent="0.3">
      <c r="A4570" s="3" t="s">
        <v>4591</v>
      </c>
      <c r="B4570" s="3">
        <v>50</v>
      </c>
      <c r="C4570" s="3" t="s">
        <v>23</v>
      </c>
      <c r="D4570" s="3" t="s">
        <v>33</v>
      </c>
      <c r="E4570" s="3">
        <v>28100.4242802679</v>
      </c>
      <c r="F4570" s="3">
        <v>179</v>
      </c>
      <c r="G4570" s="3">
        <v>1555.22800071295</v>
      </c>
      <c r="H4570" s="3">
        <v>9</v>
      </c>
      <c r="I4570" s="3">
        <v>808.98094718455195</v>
      </c>
      <c r="J4570" s="3">
        <v>47</v>
      </c>
      <c r="K4570" s="3">
        <v>213.53968798872199</v>
      </c>
      <c r="L4570" s="3">
        <v>34</v>
      </c>
      <c r="M4570" s="3">
        <v>2</v>
      </c>
      <c r="N4570" s="3">
        <v>5</v>
      </c>
      <c r="O4570" s="3">
        <v>447</v>
      </c>
      <c r="P4570" s="3">
        <v>2</v>
      </c>
      <c r="Q4570" s="3">
        <v>18434.289398483699</v>
      </c>
      <c r="R4570" s="3">
        <v>3</v>
      </c>
      <c r="S4570" s="3">
        <v>0</v>
      </c>
      <c r="T4570" s="3">
        <v>0</v>
      </c>
      <c r="U4570" s="3">
        <v>13746.1565449677</v>
      </c>
      <c r="V4570" s="3">
        <v>1</v>
      </c>
      <c r="W4570" s="3" t="str">
        <f>IF(Bank_data3[[#This Row],[credit_risk]]=1,"High Risk","Low Risk")</f>
        <v>High Risk</v>
      </c>
      <c r="X4570" s="3" t="str">
        <f t="shared" si="497"/>
        <v>45-54</v>
      </c>
      <c r="Y4570" s="3" t="str">
        <f t="shared" si="498"/>
        <v>Low Income</v>
      </c>
      <c r="Z4570" s="3" t="str">
        <f t="shared" si="499"/>
        <v>Poor</v>
      </c>
      <c r="AA4570" s="27">
        <f t="shared" si="500"/>
        <v>0.65601462862709325</v>
      </c>
      <c r="AB4570" s="3" t="str">
        <f t="shared" si="501"/>
        <v>Medium</v>
      </c>
      <c r="AC4570" s="3" t="str">
        <f t="shared" si="502"/>
        <v>High</v>
      </c>
      <c r="AD4570" s="3" t="str">
        <f t="shared" si="503"/>
        <v>No</v>
      </c>
    </row>
    <row r="4571" spans="1:30" ht="15" customHeight="1" x14ac:dyDescent="0.3">
      <c r="A4571" s="3" t="s">
        <v>4592</v>
      </c>
      <c r="B4571" s="3">
        <v>61</v>
      </c>
      <c r="C4571" s="3" t="s">
        <v>28</v>
      </c>
      <c r="D4571" s="3" t="s">
        <v>26</v>
      </c>
      <c r="E4571" s="3">
        <v>49696.106361527898</v>
      </c>
      <c r="F4571" s="3">
        <v>108</v>
      </c>
      <c r="G4571" s="3">
        <v>2354.2426798577499</v>
      </c>
      <c r="H4571" s="3">
        <v>2</v>
      </c>
      <c r="I4571" s="3">
        <v>971.37668176124896</v>
      </c>
      <c r="J4571" s="3">
        <v>46</v>
      </c>
      <c r="K4571" s="3">
        <v>559.484495292779</v>
      </c>
      <c r="L4571" s="3">
        <v>79</v>
      </c>
      <c r="M4571" s="3">
        <v>0</v>
      </c>
      <c r="N4571" s="3">
        <v>9</v>
      </c>
      <c r="O4571" s="3">
        <v>357</v>
      </c>
      <c r="P4571" s="3">
        <v>1</v>
      </c>
      <c r="Q4571" s="3">
        <v>6922.7611001040696</v>
      </c>
      <c r="R4571" s="3">
        <v>0</v>
      </c>
      <c r="S4571" s="3">
        <v>0</v>
      </c>
      <c r="T4571" s="3">
        <v>0</v>
      </c>
      <c r="U4571" s="3">
        <v>6887.4217771646099</v>
      </c>
      <c r="V4571" s="3">
        <v>1</v>
      </c>
      <c r="W4571" s="3" t="str">
        <f>IF(Bank_data3[[#This Row],[credit_risk]]=1,"High Risk","Low Risk")</f>
        <v>High Risk</v>
      </c>
      <c r="X4571" s="3" t="str">
        <f t="shared" si="497"/>
        <v>55+</v>
      </c>
      <c r="Y4571" s="3" t="str">
        <f t="shared" si="498"/>
        <v>Low Income</v>
      </c>
      <c r="Z4571" s="3" t="str">
        <f t="shared" si="499"/>
        <v>Poor</v>
      </c>
      <c r="AA4571" s="27">
        <f t="shared" si="500"/>
        <v>0.13930188111202421</v>
      </c>
      <c r="AB4571" s="3" t="str">
        <f t="shared" si="501"/>
        <v>Medium</v>
      </c>
      <c r="AC4571" s="3" t="str">
        <f t="shared" si="502"/>
        <v>High</v>
      </c>
      <c r="AD4571" s="3" t="str">
        <f t="shared" si="503"/>
        <v>No</v>
      </c>
    </row>
    <row r="4572" spans="1:30" ht="15" customHeight="1" x14ac:dyDescent="0.3">
      <c r="A4572" s="3" t="s">
        <v>4593</v>
      </c>
      <c r="B4572" s="3">
        <v>29</v>
      </c>
      <c r="C4572" s="3" t="s">
        <v>31</v>
      </c>
      <c r="D4572" s="3" t="s">
        <v>24</v>
      </c>
      <c r="E4572" s="3">
        <v>30945.991237802798</v>
      </c>
      <c r="F4572" s="3">
        <v>147</v>
      </c>
      <c r="G4572" s="3">
        <v>1133.3859899782301</v>
      </c>
      <c r="H4572" s="3">
        <v>3</v>
      </c>
      <c r="I4572" s="3">
        <v>903.48419724816699</v>
      </c>
      <c r="J4572" s="3">
        <v>49</v>
      </c>
      <c r="K4572" s="3">
        <v>910.46449208199704</v>
      </c>
      <c r="L4572" s="3">
        <v>24</v>
      </c>
      <c r="M4572" s="3">
        <v>19</v>
      </c>
      <c r="N4572" s="3">
        <v>9</v>
      </c>
      <c r="O4572" s="3">
        <v>543</v>
      </c>
      <c r="P4572" s="3">
        <v>5</v>
      </c>
      <c r="Q4572" s="3">
        <v>6010.3623594188603</v>
      </c>
      <c r="R4572" s="3">
        <v>3</v>
      </c>
      <c r="S4572" s="3">
        <v>0</v>
      </c>
      <c r="T4572" s="3">
        <v>0</v>
      </c>
      <c r="U4572" s="3">
        <v>5354.1585031289897</v>
      </c>
      <c r="V4572" s="3">
        <v>1</v>
      </c>
      <c r="W4572" s="3" t="str">
        <f>IF(Bank_data3[[#This Row],[credit_risk]]=1,"High Risk","Low Risk")</f>
        <v>High Risk</v>
      </c>
      <c r="X4572" s="3" t="str">
        <f t="shared" si="497"/>
        <v>25-34</v>
      </c>
      <c r="Y4572" s="3" t="str">
        <f t="shared" si="498"/>
        <v>Low Income</v>
      </c>
      <c r="Z4572" s="3" t="str">
        <f t="shared" si="499"/>
        <v>Poor</v>
      </c>
      <c r="AA4572" s="27">
        <f t="shared" si="500"/>
        <v>0.19422103215995104</v>
      </c>
      <c r="AB4572" s="3" t="str">
        <f t="shared" si="501"/>
        <v>Medium</v>
      </c>
      <c r="AC4572" s="3" t="str">
        <f t="shared" si="502"/>
        <v>Medium</v>
      </c>
      <c r="AD4572" s="3" t="str">
        <f t="shared" si="503"/>
        <v>No</v>
      </c>
    </row>
    <row r="4573" spans="1:30" ht="15" customHeight="1" x14ac:dyDescent="0.3">
      <c r="A4573" s="3" t="s">
        <v>4594</v>
      </c>
      <c r="B4573" s="3">
        <v>51</v>
      </c>
      <c r="C4573" s="3" t="s">
        <v>23</v>
      </c>
      <c r="D4573" s="3" t="s">
        <v>33</v>
      </c>
      <c r="E4573" s="3">
        <v>59219.080147169399</v>
      </c>
      <c r="F4573" s="3">
        <v>235</v>
      </c>
      <c r="G4573" s="3">
        <v>1908.3474662154899</v>
      </c>
      <c r="H4573" s="3">
        <v>11</v>
      </c>
      <c r="I4573" s="3">
        <v>1153.2644867618001</v>
      </c>
      <c r="J4573" s="3">
        <v>22</v>
      </c>
      <c r="K4573" s="3">
        <v>129.57823907225099</v>
      </c>
      <c r="L4573" s="3">
        <v>79</v>
      </c>
      <c r="M4573" s="3">
        <v>12</v>
      </c>
      <c r="N4573" s="3">
        <v>5</v>
      </c>
      <c r="O4573" s="3">
        <v>356</v>
      </c>
      <c r="P4573" s="3">
        <v>4</v>
      </c>
      <c r="Q4573" s="3">
        <v>5296.9565987954602</v>
      </c>
      <c r="R4573" s="3">
        <v>7</v>
      </c>
      <c r="S4573" s="3">
        <v>0</v>
      </c>
      <c r="T4573" s="3">
        <v>0</v>
      </c>
      <c r="U4573" s="3">
        <v>12041.916507489699</v>
      </c>
      <c r="V4573" s="3">
        <v>1</v>
      </c>
      <c r="W4573" s="3" t="str">
        <f>IF(Bank_data3[[#This Row],[credit_risk]]=1,"High Risk","Low Risk")</f>
        <v>High Risk</v>
      </c>
      <c r="X4573" s="3" t="str">
        <f t="shared" si="497"/>
        <v>45-54</v>
      </c>
      <c r="Y4573" s="3" t="str">
        <f t="shared" si="498"/>
        <v>Middle Income</v>
      </c>
      <c r="Z4573" s="3" t="str">
        <f t="shared" si="499"/>
        <v>Poor</v>
      </c>
      <c r="AA4573" s="27">
        <f t="shared" si="500"/>
        <v>8.9446789542012975E-2</v>
      </c>
      <c r="AB4573" s="3" t="str">
        <f t="shared" si="501"/>
        <v>Medium</v>
      </c>
      <c r="AC4573" s="3" t="str">
        <f t="shared" si="502"/>
        <v>High</v>
      </c>
      <c r="AD4573" s="3" t="str">
        <f t="shared" si="503"/>
        <v>No</v>
      </c>
    </row>
    <row r="4574" spans="1:30" ht="15" customHeight="1" x14ac:dyDescent="0.3">
      <c r="A4574" s="3" t="s">
        <v>4595</v>
      </c>
      <c r="B4574" s="3">
        <v>53</v>
      </c>
      <c r="C4574" s="3" t="s">
        <v>23</v>
      </c>
      <c r="D4574" s="3" t="s">
        <v>24</v>
      </c>
      <c r="E4574" s="3">
        <v>20007.989584904899</v>
      </c>
      <c r="F4574" s="3">
        <v>70</v>
      </c>
      <c r="G4574" s="3">
        <v>1749.42924313412</v>
      </c>
      <c r="H4574" s="3">
        <v>3</v>
      </c>
      <c r="I4574" s="3">
        <v>1029.4368917720301</v>
      </c>
      <c r="J4574" s="3">
        <v>37</v>
      </c>
      <c r="K4574" s="3">
        <v>357.02466193584701</v>
      </c>
      <c r="L4574" s="3">
        <v>30</v>
      </c>
      <c r="M4574" s="3">
        <v>13</v>
      </c>
      <c r="N4574" s="3">
        <v>4</v>
      </c>
      <c r="O4574" s="3">
        <v>370</v>
      </c>
      <c r="P4574" s="3">
        <v>2</v>
      </c>
      <c r="Q4574" s="3">
        <v>11122.3316558569</v>
      </c>
      <c r="R4574" s="3">
        <v>6</v>
      </c>
      <c r="S4574" s="3">
        <v>0</v>
      </c>
      <c r="T4574" s="3">
        <v>0</v>
      </c>
      <c r="U4574" s="3">
        <v>4142.6802030252202</v>
      </c>
      <c r="V4574" s="3">
        <v>1</v>
      </c>
      <c r="W4574" s="3" t="str">
        <f>IF(Bank_data3[[#This Row],[credit_risk]]=1,"High Risk","Low Risk")</f>
        <v>High Risk</v>
      </c>
      <c r="X4574" s="3" t="str">
        <f t="shared" si="497"/>
        <v>45-54</v>
      </c>
      <c r="Y4574" s="3" t="str">
        <f t="shared" si="498"/>
        <v>Low Income</v>
      </c>
      <c r="Z4574" s="3" t="str">
        <f t="shared" si="499"/>
        <v>Poor</v>
      </c>
      <c r="AA4574" s="27">
        <f t="shared" si="500"/>
        <v>0.55589451447176808</v>
      </c>
      <c r="AB4574" s="3" t="str">
        <f t="shared" si="501"/>
        <v>Medium</v>
      </c>
      <c r="AC4574" s="3" t="str">
        <f t="shared" si="502"/>
        <v>High</v>
      </c>
      <c r="AD4574" s="3" t="str">
        <f t="shared" si="503"/>
        <v>No</v>
      </c>
    </row>
    <row r="4575" spans="1:30" ht="15" customHeight="1" x14ac:dyDescent="0.3">
      <c r="A4575" s="3" t="s">
        <v>4596</v>
      </c>
      <c r="B4575" s="3">
        <v>28</v>
      </c>
      <c r="C4575" s="3" t="s">
        <v>31</v>
      </c>
      <c r="D4575" s="3" t="s">
        <v>33</v>
      </c>
      <c r="E4575" s="3">
        <v>11032.055439583</v>
      </c>
      <c r="F4575" s="3">
        <v>190</v>
      </c>
      <c r="G4575" s="3">
        <v>1708.6478815308801</v>
      </c>
      <c r="H4575" s="3">
        <v>3</v>
      </c>
      <c r="I4575" s="3">
        <v>455.07493574688101</v>
      </c>
      <c r="J4575" s="3">
        <v>8</v>
      </c>
      <c r="K4575" s="3">
        <v>560.97221223608904</v>
      </c>
      <c r="L4575" s="3">
        <v>51</v>
      </c>
      <c r="M4575" s="3">
        <v>11</v>
      </c>
      <c r="N4575" s="3">
        <v>5</v>
      </c>
      <c r="O4575" s="3">
        <v>796</v>
      </c>
      <c r="P4575" s="3">
        <v>1</v>
      </c>
      <c r="Q4575" s="3">
        <v>24372.7620420452</v>
      </c>
      <c r="R4575" s="3">
        <v>0</v>
      </c>
      <c r="S4575" s="3">
        <v>0</v>
      </c>
      <c r="T4575" s="3">
        <v>0</v>
      </c>
      <c r="U4575" s="3">
        <v>16084.4180861278</v>
      </c>
      <c r="V4575" s="3">
        <v>0</v>
      </c>
      <c r="W4575" s="3" t="str">
        <f>IF(Bank_data3[[#This Row],[credit_risk]]=1,"High Risk","Low Risk")</f>
        <v>Low Risk</v>
      </c>
      <c r="X4575" s="3" t="str">
        <f t="shared" si="497"/>
        <v>25-34</v>
      </c>
      <c r="Y4575" s="3" t="str">
        <f t="shared" si="498"/>
        <v>Low Income</v>
      </c>
      <c r="Z4575" s="3" t="str">
        <f t="shared" si="499"/>
        <v>Very Good</v>
      </c>
      <c r="AA4575" s="27">
        <f t="shared" si="500"/>
        <v>2.2092675454290922</v>
      </c>
      <c r="AB4575" s="3" t="str">
        <f t="shared" si="501"/>
        <v>Medium</v>
      </c>
      <c r="AC4575" s="3" t="str">
        <f t="shared" si="502"/>
        <v>High</v>
      </c>
      <c r="AD4575" s="3" t="str">
        <f t="shared" si="503"/>
        <v>No</v>
      </c>
    </row>
    <row r="4576" spans="1:30" ht="15" customHeight="1" x14ac:dyDescent="0.3">
      <c r="A4576" s="3" t="s">
        <v>4597</v>
      </c>
      <c r="B4576" s="3">
        <v>36</v>
      </c>
      <c r="C4576" s="3" t="s">
        <v>23</v>
      </c>
      <c r="D4576" s="3" t="s">
        <v>33</v>
      </c>
      <c r="E4576" s="3">
        <v>21024.091393963001</v>
      </c>
      <c r="F4576" s="3">
        <v>112</v>
      </c>
      <c r="G4576" s="3">
        <v>1007.27668040823</v>
      </c>
      <c r="H4576" s="3">
        <v>8</v>
      </c>
      <c r="I4576" s="3">
        <v>444.822908958244</v>
      </c>
      <c r="J4576" s="3">
        <v>15</v>
      </c>
      <c r="K4576" s="3">
        <v>257.228660598224</v>
      </c>
      <c r="L4576" s="3">
        <v>34</v>
      </c>
      <c r="M4576" s="3">
        <v>10</v>
      </c>
      <c r="N4576" s="3">
        <v>7</v>
      </c>
      <c r="O4576" s="3">
        <v>559</v>
      </c>
      <c r="P4576" s="3">
        <v>0</v>
      </c>
      <c r="Q4576" s="3">
        <v>10440.585252359</v>
      </c>
      <c r="R4576" s="3">
        <v>2</v>
      </c>
      <c r="S4576" s="3">
        <v>0</v>
      </c>
      <c r="T4576" s="3">
        <v>0</v>
      </c>
      <c r="U4576" s="3">
        <v>4648.5618437019102</v>
      </c>
      <c r="V4576" s="3">
        <v>1</v>
      </c>
      <c r="W4576" s="3" t="str">
        <f>IF(Bank_data3[[#This Row],[credit_risk]]=1,"High Risk","Low Risk")</f>
        <v>High Risk</v>
      </c>
      <c r="X4576" s="3" t="str">
        <f t="shared" si="497"/>
        <v>35-44</v>
      </c>
      <c r="Y4576" s="3" t="str">
        <f t="shared" si="498"/>
        <v>Low Income</v>
      </c>
      <c r="Z4576" s="3" t="str">
        <f t="shared" si="499"/>
        <v>Poor</v>
      </c>
      <c r="AA4576" s="27">
        <f t="shared" si="500"/>
        <v>0.49660102102471737</v>
      </c>
      <c r="AB4576" s="3" t="str">
        <f t="shared" si="501"/>
        <v>Medium</v>
      </c>
      <c r="AC4576" s="3" t="str">
        <f t="shared" si="502"/>
        <v>High</v>
      </c>
      <c r="AD4576" s="3" t="str">
        <f t="shared" si="503"/>
        <v>No</v>
      </c>
    </row>
    <row r="4577" spans="1:30" ht="15" customHeight="1" x14ac:dyDescent="0.3">
      <c r="A4577" s="3" t="s">
        <v>4598</v>
      </c>
      <c r="B4577" s="3">
        <v>30</v>
      </c>
      <c r="C4577" s="3" t="s">
        <v>31</v>
      </c>
      <c r="D4577" s="3" t="s">
        <v>26</v>
      </c>
      <c r="E4577" s="3">
        <v>42470.2504410537</v>
      </c>
      <c r="F4577" s="3">
        <v>133</v>
      </c>
      <c r="G4577" s="3">
        <v>2448.5658196457798</v>
      </c>
      <c r="H4577" s="3">
        <v>5</v>
      </c>
      <c r="I4577" s="3">
        <v>909.35919965310404</v>
      </c>
      <c r="J4577" s="3">
        <v>20</v>
      </c>
      <c r="K4577" s="3">
        <v>635.40918063909703</v>
      </c>
      <c r="L4577" s="3">
        <v>22</v>
      </c>
      <c r="M4577" s="3">
        <v>17</v>
      </c>
      <c r="N4577" s="3">
        <v>6</v>
      </c>
      <c r="O4577" s="3">
        <v>853</v>
      </c>
      <c r="P4577" s="3">
        <v>1</v>
      </c>
      <c r="Q4577" s="3">
        <v>4197.5505377657701</v>
      </c>
      <c r="R4577" s="3">
        <v>7</v>
      </c>
      <c r="S4577" s="3">
        <v>0</v>
      </c>
      <c r="T4577" s="3">
        <v>0</v>
      </c>
      <c r="U4577" s="3">
        <v>6220.6932313007001</v>
      </c>
      <c r="V4577" s="3">
        <v>1</v>
      </c>
      <c r="W4577" s="3" t="str">
        <f>IF(Bank_data3[[#This Row],[credit_risk]]=1,"High Risk","Low Risk")</f>
        <v>High Risk</v>
      </c>
      <c r="X4577" s="3" t="str">
        <f t="shared" si="497"/>
        <v>25-34</v>
      </c>
      <c r="Y4577" s="3" t="str">
        <f t="shared" si="498"/>
        <v>Low Income</v>
      </c>
      <c r="Z4577" s="3" t="str">
        <f t="shared" si="499"/>
        <v>Excellent</v>
      </c>
      <c r="AA4577" s="27">
        <f t="shared" si="500"/>
        <v>9.883507853554413E-2</v>
      </c>
      <c r="AB4577" s="3" t="str">
        <f t="shared" si="501"/>
        <v>Medium</v>
      </c>
      <c r="AC4577" s="3" t="str">
        <f t="shared" si="502"/>
        <v>Medium</v>
      </c>
      <c r="AD4577" s="3" t="str">
        <f t="shared" si="503"/>
        <v>No</v>
      </c>
    </row>
    <row r="4578" spans="1:30" ht="15" customHeight="1" x14ac:dyDescent="0.3">
      <c r="A4578" s="3" t="s">
        <v>4599</v>
      </c>
      <c r="B4578" s="3">
        <v>51</v>
      </c>
      <c r="C4578" s="3" t="s">
        <v>23</v>
      </c>
      <c r="D4578" s="3" t="s">
        <v>26</v>
      </c>
      <c r="E4578" s="3">
        <v>44831.662587862302</v>
      </c>
      <c r="F4578" s="3">
        <v>223</v>
      </c>
      <c r="G4578" s="3">
        <v>1173.63062474456</v>
      </c>
      <c r="H4578" s="3">
        <v>9</v>
      </c>
      <c r="I4578" s="3">
        <v>1146.67689854788</v>
      </c>
      <c r="J4578" s="3">
        <v>8</v>
      </c>
      <c r="K4578" s="3">
        <v>679.33808235800404</v>
      </c>
      <c r="L4578" s="3">
        <v>48</v>
      </c>
      <c r="M4578" s="3">
        <v>1</v>
      </c>
      <c r="N4578" s="3">
        <v>6</v>
      </c>
      <c r="O4578" s="3">
        <v>657</v>
      </c>
      <c r="P4578" s="3">
        <v>4</v>
      </c>
      <c r="Q4578" s="3">
        <v>8249.8295511682609</v>
      </c>
      <c r="R4578" s="3">
        <v>3</v>
      </c>
      <c r="S4578" s="3">
        <v>1</v>
      </c>
      <c r="T4578" s="3">
        <v>0</v>
      </c>
      <c r="U4578" s="3">
        <v>6926.23479472295</v>
      </c>
      <c r="V4578" s="3">
        <v>1</v>
      </c>
      <c r="W4578" s="3" t="str">
        <f>IF(Bank_data3[[#This Row],[credit_risk]]=1,"High Risk","Low Risk")</f>
        <v>High Risk</v>
      </c>
      <c r="X4578" s="3" t="str">
        <f t="shared" si="497"/>
        <v>45-54</v>
      </c>
      <c r="Y4578" s="3" t="str">
        <f t="shared" si="498"/>
        <v>Low Income</v>
      </c>
      <c r="Z4578" s="3" t="str">
        <f t="shared" si="499"/>
        <v>Fair</v>
      </c>
      <c r="AA4578" s="27">
        <f t="shared" si="500"/>
        <v>0.184017925612284</v>
      </c>
      <c r="AB4578" s="3" t="str">
        <f t="shared" si="501"/>
        <v>Medium</v>
      </c>
      <c r="AC4578" s="3" t="str">
        <f t="shared" si="502"/>
        <v>High</v>
      </c>
      <c r="AD4578" s="3" t="str">
        <f t="shared" si="503"/>
        <v>No</v>
      </c>
    </row>
    <row r="4579" spans="1:30" ht="15" customHeight="1" x14ac:dyDescent="0.3">
      <c r="A4579" s="3" t="s">
        <v>4600</v>
      </c>
      <c r="B4579" s="3">
        <v>29</v>
      </c>
      <c r="C4579" s="3" t="s">
        <v>28</v>
      </c>
      <c r="D4579" s="3" t="s">
        <v>26</v>
      </c>
      <c r="E4579" s="3">
        <v>52464.952102425901</v>
      </c>
      <c r="F4579" s="3">
        <v>27</v>
      </c>
      <c r="G4579" s="3">
        <v>1168.7026639877399</v>
      </c>
      <c r="H4579" s="3">
        <v>8</v>
      </c>
      <c r="I4579" s="3">
        <v>850.19614353344298</v>
      </c>
      <c r="J4579" s="3">
        <v>24</v>
      </c>
      <c r="K4579" s="3">
        <v>609.83567206417695</v>
      </c>
      <c r="L4579" s="3">
        <v>15</v>
      </c>
      <c r="M4579" s="3">
        <v>2</v>
      </c>
      <c r="N4579" s="3">
        <v>8</v>
      </c>
      <c r="O4579" s="3">
        <v>333</v>
      </c>
      <c r="P4579" s="3">
        <v>4</v>
      </c>
      <c r="Q4579" s="3">
        <v>9208.9387807989697</v>
      </c>
      <c r="R4579" s="3">
        <v>0</v>
      </c>
      <c r="S4579" s="3">
        <v>0</v>
      </c>
      <c r="T4579" s="3">
        <v>0</v>
      </c>
      <c r="U4579" s="3">
        <v>10748.098617311</v>
      </c>
      <c r="V4579" s="3">
        <v>1</v>
      </c>
      <c r="W4579" s="3" t="str">
        <f>IF(Bank_data3[[#This Row],[credit_risk]]=1,"High Risk","Low Risk")</f>
        <v>High Risk</v>
      </c>
      <c r="X4579" s="3" t="str">
        <f t="shared" si="497"/>
        <v>25-34</v>
      </c>
      <c r="Y4579" s="3" t="str">
        <f t="shared" si="498"/>
        <v>Middle Income</v>
      </c>
      <c r="Z4579" s="3" t="str">
        <f t="shared" si="499"/>
        <v>Poor</v>
      </c>
      <c r="AA4579" s="27">
        <f t="shared" si="500"/>
        <v>0.1755255348908088</v>
      </c>
      <c r="AB4579" s="3" t="str">
        <f t="shared" si="501"/>
        <v>Medium</v>
      </c>
      <c r="AC4579" s="3" t="str">
        <f t="shared" si="502"/>
        <v>Medium</v>
      </c>
      <c r="AD4579" s="3" t="str">
        <f t="shared" si="503"/>
        <v>No</v>
      </c>
    </row>
    <row r="4580" spans="1:30" ht="15" customHeight="1" x14ac:dyDescent="0.3">
      <c r="A4580" s="3" t="s">
        <v>4601</v>
      </c>
      <c r="B4580" s="3">
        <v>41</v>
      </c>
      <c r="C4580" s="3" t="s">
        <v>28</v>
      </c>
      <c r="D4580" s="3" t="s">
        <v>24</v>
      </c>
      <c r="E4580" s="3">
        <v>39835.357628037003</v>
      </c>
      <c r="F4580" s="3">
        <v>23</v>
      </c>
      <c r="G4580" s="3">
        <v>923.87221238875395</v>
      </c>
      <c r="H4580" s="3">
        <v>11</v>
      </c>
      <c r="I4580" s="3">
        <v>247.72342565110301</v>
      </c>
      <c r="J4580" s="3">
        <v>48</v>
      </c>
      <c r="K4580" s="3">
        <v>550.28019847279597</v>
      </c>
      <c r="L4580" s="3">
        <v>57</v>
      </c>
      <c r="M4580" s="3">
        <v>3</v>
      </c>
      <c r="N4580" s="3">
        <v>8</v>
      </c>
      <c r="O4580" s="3">
        <v>783</v>
      </c>
      <c r="P4580" s="3">
        <v>0</v>
      </c>
      <c r="Q4580" s="3">
        <v>12282.761655755899</v>
      </c>
      <c r="R4580" s="3">
        <v>0</v>
      </c>
      <c r="S4580" s="3">
        <v>0</v>
      </c>
      <c r="T4580" s="3">
        <v>0</v>
      </c>
      <c r="U4580" s="3">
        <v>11912.588018926501</v>
      </c>
      <c r="V4580" s="3">
        <v>0</v>
      </c>
      <c r="W4580" s="3" t="str">
        <f>IF(Bank_data3[[#This Row],[credit_risk]]=1,"High Risk","Low Risk")</f>
        <v>Low Risk</v>
      </c>
      <c r="X4580" s="3" t="str">
        <f t="shared" si="497"/>
        <v>35-44</v>
      </c>
      <c r="Y4580" s="3" t="str">
        <f t="shared" si="498"/>
        <v>Low Income</v>
      </c>
      <c r="Z4580" s="3" t="str">
        <f t="shared" si="499"/>
        <v>Very Good</v>
      </c>
      <c r="AA4580" s="27">
        <f t="shared" si="500"/>
        <v>0.30833817962540444</v>
      </c>
      <c r="AB4580" s="3" t="str">
        <f t="shared" si="501"/>
        <v>Low</v>
      </c>
      <c r="AC4580" s="3" t="str">
        <f t="shared" si="502"/>
        <v>High</v>
      </c>
      <c r="AD4580" s="3" t="str">
        <f t="shared" si="503"/>
        <v>No</v>
      </c>
    </row>
    <row r="4581" spans="1:30" ht="15" customHeight="1" x14ac:dyDescent="0.3">
      <c r="A4581" s="3" t="s">
        <v>4602</v>
      </c>
      <c r="B4581" s="3">
        <v>36</v>
      </c>
      <c r="C4581" s="3" t="s">
        <v>28</v>
      </c>
      <c r="D4581" s="3" t="s">
        <v>26</v>
      </c>
      <c r="E4581" s="3">
        <v>34762.856760136201</v>
      </c>
      <c r="F4581" s="3">
        <v>142</v>
      </c>
      <c r="G4581" s="3">
        <v>972.17955236394403</v>
      </c>
      <c r="H4581" s="3">
        <v>3</v>
      </c>
      <c r="I4581" s="3">
        <v>433.49000463930503</v>
      </c>
      <c r="J4581" s="3">
        <v>35</v>
      </c>
      <c r="K4581" s="3">
        <v>245.84378099354399</v>
      </c>
      <c r="L4581" s="3">
        <v>49</v>
      </c>
      <c r="M4581" s="3">
        <v>8</v>
      </c>
      <c r="N4581" s="3">
        <v>8</v>
      </c>
      <c r="O4581" s="3">
        <v>652</v>
      </c>
      <c r="P4581" s="3">
        <v>5</v>
      </c>
      <c r="Q4581" s="3">
        <v>14178.6271328401</v>
      </c>
      <c r="R4581" s="3">
        <v>2</v>
      </c>
      <c r="S4581" s="3">
        <v>0</v>
      </c>
      <c r="T4581" s="3">
        <v>0</v>
      </c>
      <c r="U4581" s="3">
        <v>9426.8758224684298</v>
      </c>
      <c r="V4581" s="3">
        <v>0</v>
      </c>
      <c r="W4581" s="3" t="str">
        <f>IF(Bank_data3[[#This Row],[credit_risk]]=1,"High Risk","Low Risk")</f>
        <v>Low Risk</v>
      </c>
      <c r="X4581" s="3" t="str">
        <f t="shared" si="497"/>
        <v>35-44</v>
      </c>
      <c r="Y4581" s="3" t="str">
        <f t="shared" si="498"/>
        <v>Low Income</v>
      </c>
      <c r="Z4581" s="3" t="str">
        <f t="shared" si="499"/>
        <v>Fair</v>
      </c>
      <c r="AA4581" s="27">
        <f t="shared" si="500"/>
        <v>0.40786714482853531</v>
      </c>
      <c r="AB4581" s="3" t="str">
        <f t="shared" si="501"/>
        <v>Low</v>
      </c>
      <c r="AC4581" s="3" t="str">
        <f t="shared" si="502"/>
        <v>High</v>
      </c>
      <c r="AD4581" s="3" t="str">
        <f t="shared" si="503"/>
        <v>No</v>
      </c>
    </row>
    <row r="4582" spans="1:30" ht="15" customHeight="1" x14ac:dyDescent="0.3">
      <c r="A4582" s="3" t="s">
        <v>4603</v>
      </c>
      <c r="B4582" s="3">
        <v>23</v>
      </c>
      <c r="C4582" s="3" t="s">
        <v>28</v>
      </c>
      <c r="D4582" s="3" t="s">
        <v>26</v>
      </c>
      <c r="E4582" s="3">
        <v>75798.942271283799</v>
      </c>
      <c r="F4582" s="3">
        <v>56</v>
      </c>
      <c r="G4582" s="3">
        <v>1308.2190851279599</v>
      </c>
      <c r="H4582" s="3">
        <v>6</v>
      </c>
      <c r="I4582" s="3">
        <v>1042.0305495528701</v>
      </c>
      <c r="J4582" s="3">
        <v>46</v>
      </c>
      <c r="K4582" s="3">
        <v>426.10109139440499</v>
      </c>
      <c r="L4582" s="3">
        <v>77</v>
      </c>
      <c r="M4582" s="3">
        <v>10</v>
      </c>
      <c r="N4582" s="3">
        <v>0</v>
      </c>
      <c r="O4582" s="3">
        <v>728</v>
      </c>
      <c r="P4582" s="3">
        <v>2</v>
      </c>
      <c r="Q4582" s="3">
        <v>0</v>
      </c>
      <c r="R4582" s="3">
        <v>3</v>
      </c>
      <c r="S4582" s="3">
        <v>0</v>
      </c>
      <c r="T4582" s="3">
        <v>0</v>
      </c>
      <c r="U4582" s="3">
        <v>5586.7691873784297</v>
      </c>
      <c r="V4582" s="3">
        <v>0</v>
      </c>
      <c r="W4582" s="3" t="str">
        <f>IF(Bank_data3[[#This Row],[credit_risk]]=1,"High Risk","Low Risk")</f>
        <v>Low Risk</v>
      </c>
      <c r="X4582" s="3" t="str">
        <f t="shared" si="497"/>
        <v>18-24</v>
      </c>
      <c r="Y4582" s="3" t="str">
        <f t="shared" si="498"/>
        <v>Middle Income</v>
      </c>
      <c r="Z4582" s="3" t="str">
        <f t="shared" si="499"/>
        <v>Good</v>
      </c>
      <c r="AA4582" s="27">
        <f t="shared" si="500"/>
        <v>0</v>
      </c>
      <c r="AB4582" s="3" t="str">
        <f t="shared" si="501"/>
        <v>Medium</v>
      </c>
      <c r="AC4582" s="3" t="str">
        <f t="shared" si="502"/>
        <v>High</v>
      </c>
      <c r="AD4582" s="3" t="str">
        <f t="shared" si="503"/>
        <v>No</v>
      </c>
    </row>
    <row r="4583" spans="1:30" ht="15" customHeight="1" x14ac:dyDescent="0.3">
      <c r="A4583" s="3" t="s">
        <v>4604</v>
      </c>
      <c r="B4583" s="3">
        <v>67</v>
      </c>
      <c r="C4583" s="3" t="s">
        <v>28</v>
      </c>
      <c r="D4583" s="3" t="s">
        <v>33</v>
      </c>
      <c r="E4583" s="3">
        <v>71039.9375342071</v>
      </c>
      <c r="F4583" s="3">
        <v>3</v>
      </c>
      <c r="G4583" s="3">
        <v>1859.79949694488</v>
      </c>
      <c r="H4583" s="3">
        <v>11</v>
      </c>
      <c r="I4583" s="3">
        <v>677.97421817900397</v>
      </c>
      <c r="J4583" s="3">
        <v>42</v>
      </c>
      <c r="K4583" s="3">
        <v>817.44121783942796</v>
      </c>
      <c r="L4583" s="3">
        <v>63</v>
      </c>
      <c r="M4583" s="3">
        <v>8</v>
      </c>
      <c r="N4583" s="3">
        <v>5</v>
      </c>
      <c r="O4583" s="3">
        <v>441</v>
      </c>
      <c r="P4583" s="3">
        <v>1</v>
      </c>
      <c r="Q4583" s="3">
        <v>4658.7669985176699</v>
      </c>
      <c r="R4583" s="3">
        <v>5</v>
      </c>
      <c r="S4583" s="3">
        <v>0</v>
      </c>
      <c r="T4583" s="3">
        <v>0</v>
      </c>
      <c r="U4583" s="3">
        <v>2698.0090592593701</v>
      </c>
      <c r="V4583" s="3">
        <v>1</v>
      </c>
      <c r="W4583" s="3" t="str">
        <f>IF(Bank_data3[[#This Row],[credit_risk]]=1,"High Risk","Low Risk")</f>
        <v>High Risk</v>
      </c>
      <c r="X4583" s="3" t="str">
        <f t="shared" si="497"/>
        <v>55+</v>
      </c>
      <c r="Y4583" s="3" t="str">
        <f t="shared" si="498"/>
        <v>Middle Income</v>
      </c>
      <c r="Z4583" s="3" t="str">
        <f t="shared" si="499"/>
        <v>Poor</v>
      </c>
      <c r="AA4583" s="27">
        <f t="shared" si="500"/>
        <v>6.5579548071454649E-2</v>
      </c>
      <c r="AB4583" s="3" t="str">
        <f t="shared" si="501"/>
        <v>Medium</v>
      </c>
      <c r="AC4583" s="3" t="str">
        <f t="shared" si="502"/>
        <v>High</v>
      </c>
      <c r="AD4583" s="3" t="str">
        <f t="shared" si="503"/>
        <v>No</v>
      </c>
    </row>
    <row r="4584" spans="1:30" ht="15" customHeight="1" x14ac:dyDescent="0.3">
      <c r="A4584" s="3" t="s">
        <v>4605</v>
      </c>
      <c r="B4584" s="3">
        <v>66</v>
      </c>
      <c r="C4584" s="3" t="s">
        <v>31</v>
      </c>
      <c r="D4584" s="3" t="s">
        <v>26</v>
      </c>
      <c r="E4584" s="3">
        <v>67751.643755507495</v>
      </c>
      <c r="F4584" s="3">
        <v>130</v>
      </c>
      <c r="G4584" s="3">
        <v>2126.6826782570001</v>
      </c>
      <c r="H4584" s="3">
        <v>9</v>
      </c>
      <c r="I4584" s="3">
        <v>841.285056121151</v>
      </c>
      <c r="J4584" s="3">
        <v>13</v>
      </c>
      <c r="K4584" s="3">
        <v>590.86719156647496</v>
      </c>
      <c r="L4584" s="3">
        <v>51</v>
      </c>
      <c r="M4584" s="3">
        <v>16</v>
      </c>
      <c r="N4584" s="3">
        <v>4</v>
      </c>
      <c r="O4584" s="3">
        <v>735</v>
      </c>
      <c r="P4584" s="3">
        <v>2</v>
      </c>
      <c r="Q4584" s="3">
        <v>4203.3560592064696</v>
      </c>
      <c r="R4584" s="3">
        <v>6</v>
      </c>
      <c r="S4584" s="3">
        <v>0</v>
      </c>
      <c r="T4584" s="3">
        <v>0</v>
      </c>
      <c r="U4584" s="3">
        <v>9575.8655222299403</v>
      </c>
      <c r="V4584" s="3">
        <v>1</v>
      </c>
      <c r="W4584" s="3" t="str">
        <f>IF(Bank_data3[[#This Row],[credit_risk]]=1,"High Risk","Low Risk")</f>
        <v>High Risk</v>
      </c>
      <c r="X4584" s="3" t="str">
        <f t="shared" si="497"/>
        <v>55+</v>
      </c>
      <c r="Y4584" s="3" t="str">
        <f t="shared" si="498"/>
        <v>Middle Income</v>
      </c>
      <c r="Z4584" s="3" t="str">
        <f t="shared" si="499"/>
        <v>Good</v>
      </c>
      <c r="AA4584" s="27">
        <f t="shared" si="500"/>
        <v>6.2040650620595182E-2</v>
      </c>
      <c r="AB4584" s="3" t="str">
        <f t="shared" si="501"/>
        <v>Medium</v>
      </c>
      <c r="AC4584" s="3" t="str">
        <f t="shared" si="502"/>
        <v>High</v>
      </c>
      <c r="AD4584" s="3" t="str">
        <f t="shared" si="503"/>
        <v>No</v>
      </c>
    </row>
    <row r="4585" spans="1:30" ht="15" customHeight="1" x14ac:dyDescent="0.3">
      <c r="A4585" s="3" t="s">
        <v>4606</v>
      </c>
      <c r="B4585" s="3">
        <v>44</v>
      </c>
      <c r="C4585" s="3" t="s">
        <v>28</v>
      </c>
      <c r="D4585" s="3" t="s">
        <v>26</v>
      </c>
      <c r="E4585" s="3">
        <v>55560.133278847301</v>
      </c>
      <c r="F4585" s="3">
        <v>3</v>
      </c>
      <c r="G4585" s="3">
        <v>1602.9114793460301</v>
      </c>
      <c r="H4585" s="3">
        <v>11</v>
      </c>
      <c r="I4585" s="3">
        <v>1172.8963137031201</v>
      </c>
      <c r="J4585" s="3">
        <v>16</v>
      </c>
      <c r="K4585" s="3">
        <v>0</v>
      </c>
      <c r="L4585" s="3">
        <v>39</v>
      </c>
      <c r="M4585" s="3">
        <v>14</v>
      </c>
      <c r="N4585" s="3">
        <v>7</v>
      </c>
      <c r="O4585" s="3">
        <v>553</v>
      </c>
      <c r="P4585" s="3">
        <v>2</v>
      </c>
      <c r="Q4585" s="3">
        <v>18117.528835398</v>
      </c>
      <c r="R4585" s="3">
        <v>5</v>
      </c>
      <c r="S4585" s="3">
        <v>0</v>
      </c>
      <c r="T4585" s="3">
        <v>0</v>
      </c>
      <c r="U4585" s="3">
        <v>10439.503425306901</v>
      </c>
      <c r="V4585" s="3">
        <v>1</v>
      </c>
      <c r="W4585" s="3" t="str">
        <f>IF(Bank_data3[[#This Row],[credit_risk]]=1,"High Risk","Low Risk")</f>
        <v>High Risk</v>
      </c>
      <c r="X4585" s="3" t="str">
        <f t="shared" si="497"/>
        <v>35-44</v>
      </c>
      <c r="Y4585" s="3" t="str">
        <f t="shared" si="498"/>
        <v>Middle Income</v>
      </c>
      <c r="Z4585" s="3" t="str">
        <f t="shared" si="499"/>
        <v>Poor</v>
      </c>
      <c r="AA4585" s="27">
        <f t="shared" si="500"/>
        <v>0.3260886496522436</v>
      </c>
      <c r="AB4585" s="3" t="str">
        <f t="shared" si="501"/>
        <v>Medium</v>
      </c>
      <c r="AC4585" s="3" t="str">
        <f t="shared" si="502"/>
        <v>High</v>
      </c>
      <c r="AD4585" s="3" t="str">
        <f t="shared" si="503"/>
        <v>No</v>
      </c>
    </row>
    <row r="4586" spans="1:30" ht="15" customHeight="1" x14ac:dyDescent="0.3">
      <c r="A4586" s="3" t="s">
        <v>4607</v>
      </c>
      <c r="B4586" s="3">
        <v>40</v>
      </c>
      <c r="C4586" s="3" t="s">
        <v>28</v>
      </c>
      <c r="D4586" s="3" t="s">
        <v>26</v>
      </c>
      <c r="E4586" s="3">
        <v>56993.113829469803</v>
      </c>
      <c r="F4586" s="3">
        <v>175</v>
      </c>
      <c r="G4586" s="3">
        <v>2633.0175243870899</v>
      </c>
      <c r="H4586" s="3">
        <v>11</v>
      </c>
      <c r="I4586" s="3">
        <v>379.22683333301597</v>
      </c>
      <c r="J4586" s="3">
        <v>27</v>
      </c>
      <c r="K4586" s="3">
        <v>704.92042942754199</v>
      </c>
      <c r="L4586" s="3">
        <v>53</v>
      </c>
      <c r="M4586" s="3">
        <v>8</v>
      </c>
      <c r="N4586" s="3">
        <v>9</v>
      </c>
      <c r="O4586" s="3">
        <v>615</v>
      </c>
      <c r="P4586" s="3">
        <v>2</v>
      </c>
      <c r="Q4586" s="3">
        <v>5912.48957793298</v>
      </c>
      <c r="R4586" s="3">
        <v>2</v>
      </c>
      <c r="S4586" s="3">
        <v>0</v>
      </c>
      <c r="T4586" s="3">
        <v>0</v>
      </c>
      <c r="U4586" s="3">
        <v>11993.5551628885</v>
      </c>
      <c r="V4586" s="3">
        <v>0</v>
      </c>
      <c r="W4586" s="3" t="str">
        <f>IF(Bank_data3[[#This Row],[credit_risk]]=1,"High Risk","Low Risk")</f>
        <v>Low Risk</v>
      </c>
      <c r="X4586" s="3" t="str">
        <f t="shared" si="497"/>
        <v>35-44</v>
      </c>
      <c r="Y4586" s="3" t="str">
        <f t="shared" si="498"/>
        <v>Middle Income</v>
      </c>
      <c r="Z4586" s="3" t="str">
        <f t="shared" si="499"/>
        <v>Fair</v>
      </c>
      <c r="AA4586" s="27">
        <f t="shared" si="500"/>
        <v>0.10374042021328847</v>
      </c>
      <c r="AB4586" s="3" t="str">
        <f t="shared" si="501"/>
        <v>Medium</v>
      </c>
      <c r="AC4586" s="3" t="str">
        <f t="shared" si="502"/>
        <v>High</v>
      </c>
      <c r="AD4586" s="3" t="str">
        <f t="shared" si="503"/>
        <v>No</v>
      </c>
    </row>
    <row r="4587" spans="1:30" ht="15" customHeight="1" x14ac:dyDescent="0.3">
      <c r="A4587" s="3" t="s">
        <v>4608</v>
      </c>
      <c r="B4587" s="3">
        <v>56</v>
      </c>
      <c r="C4587" s="3" t="s">
        <v>28</v>
      </c>
      <c r="D4587" s="3" t="s">
        <v>26</v>
      </c>
      <c r="E4587" s="3">
        <v>35506.438057002</v>
      </c>
      <c r="F4587" s="3">
        <v>176</v>
      </c>
      <c r="G4587" s="3">
        <v>1594.1371182233299</v>
      </c>
      <c r="H4587" s="3">
        <v>8</v>
      </c>
      <c r="I4587" s="3">
        <v>655.01507043431604</v>
      </c>
      <c r="J4587" s="3">
        <v>44</v>
      </c>
      <c r="K4587" s="3">
        <v>602.03163272145798</v>
      </c>
      <c r="L4587" s="3">
        <v>16</v>
      </c>
      <c r="M4587" s="3">
        <v>6</v>
      </c>
      <c r="N4587" s="3">
        <v>7</v>
      </c>
      <c r="O4587" s="3">
        <v>597</v>
      </c>
      <c r="P4587" s="3">
        <v>3</v>
      </c>
      <c r="Q4587" s="3">
        <v>13677.531895911599</v>
      </c>
      <c r="R4587" s="3">
        <v>7</v>
      </c>
      <c r="S4587" s="3">
        <v>0</v>
      </c>
      <c r="T4587" s="3">
        <v>1</v>
      </c>
      <c r="U4587" s="3">
        <v>2019.18959349442</v>
      </c>
      <c r="V4587" s="3">
        <v>1</v>
      </c>
      <c r="W4587" s="3" t="str">
        <f>IF(Bank_data3[[#This Row],[credit_risk]]=1,"High Risk","Low Risk")</f>
        <v>High Risk</v>
      </c>
      <c r="X4587" s="3" t="str">
        <f t="shared" si="497"/>
        <v>55+</v>
      </c>
      <c r="Y4587" s="3" t="str">
        <f t="shared" si="498"/>
        <v>Low Income</v>
      </c>
      <c r="Z4587" s="3" t="str">
        <f t="shared" si="499"/>
        <v>Fair</v>
      </c>
      <c r="AA4587" s="27">
        <f t="shared" si="500"/>
        <v>0.38521272885648805</v>
      </c>
      <c r="AB4587" s="3" t="str">
        <f t="shared" si="501"/>
        <v>Medium</v>
      </c>
      <c r="AC4587" s="3" t="str">
        <f t="shared" si="502"/>
        <v>Medium</v>
      </c>
      <c r="AD4587" s="3" t="str">
        <f t="shared" si="503"/>
        <v>No</v>
      </c>
    </row>
    <row r="4588" spans="1:30" ht="15" customHeight="1" x14ac:dyDescent="0.3">
      <c r="A4588" s="3" t="s">
        <v>4609</v>
      </c>
      <c r="B4588" s="3">
        <v>57</v>
      </c>
      <c r="C4588" s="3" t="s">
        <v>28</v>
      </c>
      <c r="D4588" s="3" t="s">
        <v>33</v>
      </c>
      <c r="E4588" s="3">
        <v>52598.449188057799</v>
      </c>
      <c r="F4588" s="3">
        <v>178</v>
      </c>
      <c r="G4588" s="3">
        <v>63.560950718728499</v>
      </c>
      <c r="H4588" s="3">
        <v>9</v>
      </c>
      <c r="I4588" s="3">
        <v>616.99451531911996</v>
      </c>
      <c r="J4588" s="3">
        <v>40</v>
      </c>
      <c r="K4588" s="3">
        <v>414.19399312017998</v>
      </c>
      <c r="L4588" s="3">
        <v>3</v>
      </c>
      <c r="M4588" s="3">
        <v>7</v>
      </c>
      <c r="N4588" s="3">
        <v>7</v>
      </c>
      <c r="O4588" s="3">
        <v>466</v>
      </c>
      <c r="P4588" s="3">
        <v>0</v>
      </c>
      <c r="Q4588" s="3">
        <v>14794.848925112799</v>
      </c>
      <c r="R4588" s="3">
        <v>7</v>
      </c>
      <c r="S4588" s="3">
        <v>0</v>
      </c>
      <c r="T4588" s="3">
        <v>0</v>
      </c>
      <c r="U4588" s="3">
        <v>8126.9093708193705</v>
      </c>
      <c r="V4588" s="3">
        <v>1</v>
      </c>
      <c r="W4588" s="3" t="str">
        <f>IF(Bank_data3[[#This Row],[credit_risk]]=1,"High Risk","Low Risk")</f>
        <v>High Risk</v>
      </c>
      <c r="X4588" s="3" t="str">
        <f t="shared" si="497"/>
        <v>55+</v>
      </c>
      <c r="Y4588" s="3" t="str">
        <f t="shared" si="498"/>
        <v>Middle Income</v>
      </c>
      <c r="Z4588" s="3" t="str">
        <f t="shared" si="499"/>
        <v>Poor</v>
      </c>
      <c r="AA4588" s="27">
        <f t="shared" si="500"/>
        <v>0.28127918509947042</v>
      </c>
      <c r="AB4588" s="3" t="str">
        <f t="shared" si="501"/>
        <v>Low</v>
      </c>
      <c r="AC4588" s="3" t="str">
        <f t="shared" si="502"/>
        <v>Low</v>
      </c>
      <c r="AD4588" s="3" t="str">
        <f t="shared" si="503"/>
        <v>No</v>
      </c>
    </row>
    <row r="4589" spans="1:30" ht="15" customHeight="1" x14ac:dyDescent="0.3">
      <c r="A4589" s="3" t="s">
        <v>4610</v>
      </c>
      <c r="B4589" s="3">
        <v>68</v>
      </c>
      <c r="C4589" s="3" t="s">
        <v>23</v>
      </c>
      <c r="D4589" s="3" t="s">
        <v>26</v>
      </c>
      <c r="E4589" s="3">
        <v>33082.390039613303</v>
      </c>
      <c r="F4589" s="3">
        <v>137</v>
      </c>
      <c r="G4589" s="3">
        <v>576.43134293659602</v>
      </c>
      <c r="H4589" s="3">
        <v>2</v>
      </c>
      <c r="I4589" s="3">
        <v>924.39088778475298</v>
      </c>
      <c r="J4589" s="3">
        <v>47</v>
      </c>
      <c r="K4589" s="3">
        <v>447.92521499137399</v>
      </c>
      <c r="L4589" s="3">
        <v>79</v>
      </c>
      <c r="M4589" s="3">
        <v>2</v>
      </c>
      <c r="N4589" s="3">
        <v>4</v>
      </c>
      <c r="O4589" s="3">
        <v>650</v>
      </c>
      <c r="P4589" s="3">
        <v>2</v>
      </c>
      <c r="Q4589" s="3">
        <v>8971.3862980384092</v>
      </c>
      <c r="R4589" s="3">
        <v>2</v>
      </c>
      <c r="S4589" s="3">
        <v>0</v>
      </c>
      <c r="T4589" s="3">
        <v>0</v>
      </c>
      <c r="U4589" s="3">
        <v>2443.1368938057599</v>
      </c>
      <c r="V4589" s="3">
        <v>0</v>
      </c>
      <c r="W4589" s="3" t="str">
        <f>IF(Bank_data3[[#This Row],[credit_risk]]=1,"High Risk","Low Risk")</f>
        <v>Low Risk</v>
      </c>
      <c r="X4589" s="3" t="str">
        <f t="shared" si="497"/>
        <v>55+</v>
      </c>
      <c r="Y4589" s="3" t="str">
        <f t="shared" si="498"/>
        <v>Low Income</v>
      </c>
      <c r="Z4589" s="3" t="str">
        <f t="shared" si="499"/>
        <v>Fair</v>
      </c>
      <c r="AA4589" s="27">
        <f t="shared" si="500"/>
        <v>0.27118313662634258</v>
      </c>
      <c r="AB4589" s="3" t="str">
        <f t="shared" si="501"/>
        <v>Low</v>
      </c>
      <c r="AC4589" s="3" t="str">
        <f t="shared" si="502"/>
        <v>High</v>
      </c>
      <c r="AD4589" s="3" t="str">
        <f t="shared" si="503"/>
        <v>No</v>
      </c>
    </row>
    <row r="4590" spans="1:30" ht="15" customHeight="1" x14ac:dyDescent="0.3">
      <c r="A4590" s="3" t="s">
        <v>4611</v>
      </c>
      <c r="B4590" s="3">
        <v>20</v>
      </c>
      <c r="C4590" s="3" t="s">
        <v>28</v>
      </c>
      <c r="D4590" s="3" t="s">
        <v>33</v>
      </c>
      <c r="E4590" s="3">
        <v>31041.080588837001</v>
      </c>
      <c r="F4590" s="3">
        <v>12</v>
      </c>
      <c r="G4590" s="3">
        <v>2060.0169013271802</v>
      </c>
      <c r="H4590" s="3">
        <v>2</v>
      </c>
      <c r="I4590" s="3">
        <v>1070.5108623952001</v>
      </c>
      <c r="J4590" s="3">
        <v>7</v>
      </c>
      <c r="K4590" s="3">
        <v>346.64826556527299</v>
      </c>
      <c r="L4590" s="3">
        <v>55</v>
      </c>
      <c r="M4590" s="3">
        <v>0</v>
      </c>
      <c r="N4590" s="3">
        <v>9</v>
      </c>
      <c r="O4590" s="3">
        <v>341</v>
      </c>
      <c r="P4590" s="3">
        <v>0</v>
      </c>
      <c r="Q4590" s="3">
        <v>0</v>
      </c>
      <c r="R4590" s="3">
        <v>2</v>
      </c>
      <c r="S4590" s="3">
        <v>0</v>
      </c>
      <c r="T4590" s="3">
        <v>0</v>
      </c>
      <c r="U4590" s="3">
        <v>8661.7111298856798</v>
      </c>
      <c r="V4590" s="3">
        <v>1</v>
      </c>
      <c r="W4590" s="3" t="str">
        <f>IF(Bank_data3[[#This Row],[credit_risk]]=1,"High Risk","Low Risk")</f>
        <v>High Risk</v>
      </c>
      <c r="X4590" s="3" t="str">
        <f t="shared" si="497"/>
        <v>18-24</v>
      </c>
      <c r="Y4590" s="3" t="str">
        <f t="shared" si="498"/>
        <v>Low Income</v>
      </c>
      <c r="Z4590" s="3" t="str">
        <f t="shared" si="499"/>
        <v>Poor</v>
      </c>
      <c r="AA4590" s="27">
        <f t="shared" si="500"/>
        <v>0</v>
      </c>
      <c r="AB4590" s="3" t="str">
        <f t="shared" si="501"/>
        <v>Medium</v>
      </c>
      <c r="AC4590" s="3" t="str">
        <f t="shared" si="502"/>
        <v>High</v>
      </c>
      <c r="AD4590" s="3" t="str">
        <f t="shared" si="503"/>
        <v>No</v>
      </c>
    </row>
    <row r="4591" spans="1:30" ht="15" customHeight="1" x14ac:dyDescent="0.3">
      <c r="A4591" s="3" t="s">
        <v>4612</v>
      </c>
      <c r="B4591" s="3">
        <v>44</v>
      </c>
      <c r="C4591" s="3" t="s">
        <v>28</v>
      </c>
      <c r="D4591" s="3" t="s">
        <v>24</v>
      </c>
      <c r="E4591" s="3">
        <v>20885.183973651699</v>
      </c>
      <c r="F4591" s="3">
        <v>145</v>
      </c>
      <c r="G4591" s="3">
        <v>1239.7139947487599</v>
      </c>
      <c r="H4591" s="3">
        <v>5</v>
      </c>
      <c r="I4591" s="3">
        <v>281.90639008542598</v>
      </c>
      <c r="J4591" s="3">
        <v>13</v>
      </c>
      <c r="K4591" s="3">
        <v>518.33542185334295</v>
      </c>
      <c r="L4591" s="3">
        <v>29</v>
      </c>
      <c r="M4591" s="3">
        <v>3</v>
      </c>
      <c r="N4591" s="3">
        <v>9</v>
      </c>
      <c r="O4591" s="3">
        <v>701</v>
      </c>
      <c r="P4591" s="3">
        <v>5</v>
      </c>
      <c r="Q4591" s="3">
        <v>19033.143764946399</v>
      </c>
      <c r="R4591" s="3">
        <v>5</v>
      </c>
      <c r="S4591" s="3">
        <v>1</v>
      </c>
      <c r="T4591" s="3">
        <v>0</v>
      </c>
      <c r="U4591" s="3">
        <v>5435.8185568465196</v>
      </c>
      <c r="V4591" s="3">
        <v>1</v>
      </c>
      <c r="W4591" s="3" t="str">
        <f>IF(Bank_data3[[#This Row],[credit_risk]]=1,"High Risk","Low Risk")</f>
        <v>High Risk</v>
      </c>
      <c r="X4591" s="3" t="str">
        <f t="shared" si="497"/>
        <v>35-44</v>
      </c>
      <c r="Y4591" s="3" t="str">
        <f t="shared" si="498"/>
        <v>Low Income</v>
      </c>
      <c r="Z4591" s="3" t="str">
        <f t="shared" si="499"/>
        <v>Good</v>
      </c>
      <c r="AA4591" s="27">
        <f t="shared" si="500"/>
        <v>0.91132277259124006</v>
      </c>
      <c r="AB4591" s="3" t="str">
        <f t="shared" si="501"/>
        <v>Medium</v>
      </c>
      <c r="AC4591" s="3" t="str">
        <f t="shared" si="502"/>
        <v>Medium</v>
      </c>
      <c r="AD4591" s="3" t="str">
        <f t="shared" si="503"/>
        <v>No</v>
      </c>
    </row>
    <row r="4592" spans="1:30" ht="15" customHeight="1" x14ac:dyDescent="0.3">
      <c r="A4592" s="3" t="s">
        <v>4613</v>
      </c>
      <c r="B4592" s="3">
        <v>55</v>
      </c>
      <c r="C4592" s="3" t="s">
        <v>31</v>
      </c>
      <c r="D4592" s="3" t="s">
        <v>26</v>
      </c>
      <c r="E4592" s="3">
        <v>57309.288475280897</v>
      </c>
      <c r="F4592" s="3">
        <v>42</v>
      </c>
      <c r="G4592" s="3">
        <v>1185.0075816153001</v>
      </c>
      <c r="H4592" s="3">
        <v>7</v>
      </c>
      <c r="I4592" s="3">
        <v>798.06227429180603</v>
      </c>
      <c r="J4592" s="3">
        <v>14</v>
      </c>
      <c r="K4592" s="3">
        <v>501.157776312973</v>
      </c>
      <c r="L4592" s="3">
        <v>33</v>
      </c>
      <c r="M4592" s="3">
        <v>16</v>
      </c>
      <c r="N4592" s="3">
        <v>0</v>
      </c>
      <c r="O4592" s="3">
        <v>690</v>
      </c>
      <c r="P4592" s="3">
        <v>2</v>
      </c>
      <c r="Q4592" s="3">
        <v>19860.400317314001</v>
      </c>
      <c r="R4592" s="3">
        <v>3</v>
      </c>
      <c r="S4592" s="3">
        <v>0</v>
      </c>
      <c r="T4592" s="3">
        <v>0</v>
      </c>
      <c r="U4592" s="3">
        <v>4866.8763199448804</v>
      </c>
      <c r="V4592" s="3">
        <v>0</v>
      </c>
      <c r="W4592" s="3" t="str">
        <f>IF(Bank_data3[[#This Row],[credit_risk]]=1,"High Risk","Low Risk")</f>
        <v>Low Risk</v>
      </c>
      <c r="X4592" s="3" t="str">
        <f t="shared" si="497"/>
        <v>55+</v>
      </c>
      <c r="Y4592" s="3" t="str">
        <f t="shared" si="498"/>
        <v>Middle Income</v>
      </c>
      <c r="Z4592" s="3" t="str">
        <f t="shared" si="499"/>
        <v>Good</v>
      </c>
      <c r="AA4592" s="27">
        <f t="shared" si="500"/>
        <v>0.34654766872354992</v>
      </c>
      <c r="AB4592" s="3" t="str">
        <f t="shared" si="501"/>
        <v>Medium</v>
      </c>
      <c r="AC4592" s="3" t="str">
        <f t="shared" si="502"/>
        <v>High</v>
      </c>
      <c r="AD4592" s="3" t="str">
        <f t="shared" si="503"/>
        <v>No</v>
      </c>
    </row>
    <row r="4593" spans="1:30" ht="15" customHeight="1" x14ac:dyDescent="0.3">
      <c r="A4593" s="3" t="s">
        <v>4614</v>
      </c>
      <c r="B4593" s="3">
        <v>36</v>
      </c>
      <c r="C4593" s="3" t="s">
        <v>23</v>
      </c>
      <c r="D4593" s="3" t="s">
        <v>26</v>
      </c>
      <c r="E4593" s="3">
        <v>52946.091720135002</v>
      </c>
      <c r="F4593" s="3">
        <v>141</v>
      </c>
      <c r="G4593" s="3">
        <v>728.42784526962703</v>
      </c>
      <c r="H4593" s="3">
        <v>0</v>
      </c>
      <c r="I4593" s="3">
        <v>1104.2651864161701</v>
      </c>
      <c r="J4593" s="3">
        <v>38</v>
      </c>
      <c r="K4593" s="3">
        <v>438.29276329352399</v>
      </c>
      <c r="L4593" s="3">
        <v>43</v>
      </c>
      <c r="M4593" s="3">
        <v>0</v>
      </c>
      <c r="N4593" s="3">
        <v>3</v>
      </c>
      <c r="O4593" s="3">
        <v>687</v>
      </c>
      <c r="P4593" s="3">
        <v>1</v>
      </c>
      <c r="Q4593" s="3">
        <v>11875.8462477132</v>
      </c>
      <c r="R4593" s="3">
        <v>4</v>
      </c>
      <c r="S4593" s="3">
        <v>0</v>
      </c>
      <c r="T4593" s="3">
        <v>0</v>
      </c>
      <c r="U4593" s="3">
        <v>13896.389824231899</v>
      </c>
      <c r="V4593" s="3">
        <v>1</v>
      </c>
      <c r="W4593" s="3" t="str">
        <f>IF(Bank_data3[[#This Row],[credit_risk]]=1,"High Risk","Low Risk")</f>
        <v>High Risk</v>
      </c>
      <c r="X4593" s="3" t="str">
        <f t="shared" si="497"/>
        <v>35-44</v>
      </c>
      <c r="Y4593" s="3" t="str">
        <f t="shared" si="498"/>
        <v>Middle Income</v>
      </c>
      <c r="Z4593" s="3" t="str">
        <f t="shared" si="499"/>
        <v>Good</v>
      </c>
      <c r="AA4593" s="27">
        <f t="shared" si="500"/>
        <v>0.22430071534811519</v>
      </c>
      <c r="AB4593" s="3" t="str">
        <f t="shared" si="501"/>
        <v>Low</v>
      </c>
      <c r="AC4593" s="3" t="str">
        <f t="shared" si="502"/>
        <v>High</v>
      </c>
      <c r="AD4593" s="3" t="str">
        <f t="shared" si="503"/>
        <v>No</v>
      </c>
    </row>
    <row r="4594" spans="1:30" ht="15" customHeight="1" x14ac:dyDescent="0.3">
      <c r="A4594" s="3" t="s">
        <v>4615</v>
      </c>
      <c r="B4594" s="3">
        <v>60</v>
      </c>
      <c r="C4594" s="3" t="s">
        <v>31</v>
      </c>
      <c r="D4594" s="3" t="s">
        <v>26</v>
      </c>
      <c r="E4594" s="3">
        <v>44548.072198156697</v>
      </c>
      <c r="F4594" s="3">
        <v>186</v>
      </c>
      <c r="G4594" s="3">
        <v>1179.7954949705299</v>
      </c>
      <c r="H4594" s="3">
        <v>3</v>
      </c>
      <c r="I4594" s="3">
        <v>150.82474198870801</v>
      </c>
      <c r="J4594" s="3">
        <v>24</v>
      </c>
      <c r="K4594" s="3">
        <v>565.78867634091</v>
      </c>
      <c r="L4594" s="3">
        <v>68</v>
      </c>
      <c r="M4594" s="3">
        <v>3</v>
      </c>
      <c r="N4594" s="3">
        <v>6</v>
      </c>
      <c r="O4594" s="3">
        <v>395</v>
      </c>
      <c r="P4594" s="3">
        <v>1</v>
      </c>
      <c r="Q4594" s="3">
        <v>7898.7625545262299</v>
      </c>
      <c r="R4594" s="3">
        <v>5</v>
      </c>
      <c r="S4594" s="3">
        <v>0</v>
      </c>
      <c r="T4594" s="3">
        <v>0</v>
      </c>
      <c r="U4594" s="3">
        <v>13071.166313897</v>
      </c>
      <c r="V4594" s="3">
        <v>1</v>
      </c>
      <c r="W4594" s="3" t="str">
        <f>IF(Bank_data3[[#This Row],[credit_risk]]=1,"High Risk","Low Risk")</f>
        <v>High Risk</v>
      </c>
      <c r="X4594" s="3" t="str">
        <f t="shared" si="497"/>
        <v>55+</v>
      </c>
      <c r="Y4594" s="3" t="str">
        <f t="shared" si="498"/>
        <v>Low Income</v>
      </c>
      <c r="Z4594" s="3" t="str">
        <f t="shared" si="499"/>
        <v>Poor</v>
      </c>
      <c r="AA4594" s="27">
        <f t="shared" si="500"/>
        <v>0.17730874008175518</v>
      </c>
      <c r="AB4594" s="3" t="str">
        <f t="shared" si="501"/>
        <v>Medium</v>
      </c>
      <c r="AC4594" s="3" t="str">
        <f t="shared" si="502"/>
        <v>High</v>
      </c>
      <c r="AD4594" s="3" t="str">
        <f t="shared" si="503"/>
        <v>No</v>
      </c>
    </row>
    <row r="4595" spans="1:30" ht="15" customHeight="1" x14ac:dyDescent="0.3">
      <c r="A4595" s="3" t="s">
        <v>4616</v>
      </c>
      <c r="B4595" s="3">
        <v>43</v>
      </c>
      <c r="C4595" s="3" t="s">
        <v>28</v>
      </c>
      <c r="D4595" s="3" t="s">
        <v>33</v>
      </c>
      <c r="E4595" s="3">
        <v>42191.481432419299</v>
      </c>
      <c r="F4595" s="3">
        <v>176</v>
      </c>
      <c r="G4595" s="3">
        <v>1191.6711898186099</v>
      </c>
      <c r="H4595" s="3">
        <v>7</v>
      </c>
      <c r="I4595" s="3">
        <v>777.46264549613795</v>
      </c>
      <c r="J4595" s="3">
        <v>10</v>
      </c>
      <c r="K4595" s="3">
        <v>468.55479364117298</v>
      </c>
      <c r="L4595" s="3">
        <v>64</v>
      </c>
      <c r="M4595" s="3">
        <v>7</v>
      </c>
      <c r="N4595" s="3">
        <v>1</v>
      </c>
      <c r="O4595" s="3">
        <v>757</v>
      </c>
      <c r="P4595" s="3">
        <v>0</v>
      </c>
      <c r="Q4595" s="3">
        <v>22771.509806755101</v>
      </c>
      <c r="R4595" s="3">
        <v>0</v>
      </c>
      <c r="S4595" s="3">
        <v>0</v>
      </c>
      <c r="T4595" s="3">
        <v>0</v>
      </c>
      <c r="U4595" s="3">
        <v>8940.6255721157195</v>
      </c>
      <c r="V4595" s="3">
        <v>0</v>
      </c>
      <c r="W4595" s="3" t="str">
        <f>IF(Bank_data3[[#This Row],[credit_risk]]=1,"High Risk","Low Risk")</f>
        <v>Low Risk</v>
      </c>
      <c r="X4595" s="3" t="str">
        <f t="shared" si="497"/>
        <v>35-44</v>
      </c>
      <c r="Y4595" s="3" t="str">
        <f t="shared" si="498"/>
        <v>Low Income</v>
      </c>
      <c r="Z4595" s="3" t="str">
        <f t="shared" si="499"/>
        <v>Very Good</v>
      </c>
      <c r="AA4595" s="27">
        <f t="shared" si="500"/>
        <v>0.53971818560648632</v>
      </c>
      <c r="AB4595" s="3" t="str">
        <f t="shared" si="501"/>
        <v>Medium</v>
      </c>
      <c r="AC4595" s="3" t="str">
        <f t="shared" si="502"/>
        <v>High</v>
      </c>
      <c r="AD4595" s="3" t="str">
        <f t="shared" si="503"/>
        <v>No</v>
      </c>
    </row>
    <row r="4596" spans="1:30" ht="15" customHeight="1" x14ac:dyDescent="0.3">
      <c r="A4596" s="3" t="s">
        <v>4617</v>
      </c>
      <c r="B4596" s="3">
        <v>21</v>
      </c>
      <c r="C4596" s="3" t="s">
        <v>31</v>
      </c>
      <c r="D4596" s="3" t="s">
        <v>26</v>
      </c>
      <c r="E4596" s="3">
        <v>17058.083203083399</v>
      </c>
      <c r="F4596" s="3">
        <v>47</v>
      </c>
      <c r="G4596" s="3">
        <v>1892.4782854365999</v>
      </c>
      <c r="H4596" s="3">
        <v>5</v>
      </c>
      <c r="I4596" s="3">
        <v>374.47544572586997</v>
      </c>
      <c r="J4596" s="3">
        <v>28</v>
      </c>
      <c r="K4596" s="3">
        <v>750.69008264431898</v>
      </c>
      <c r="L4596" s="3">
        <v>52</v>
      </c>
      <c r="M4596" s="3">
        <v>16</v>
      </c>
      <c r="N4596" s="3">
        <v>6</v>
      </c>
      <c r="O4596" s="3">
        <v>477</v>
      </c>
      <c r="P4596" s="3">
        <v>2</v>
      </c>
      <c r="Q4596" s="3">
        <v>7709.43618481058</v>
      </c>
      <c r="R4596" s="3">
        <v>0</v>
      </c>
      <c r="S4596" s="3">
        <v>0</v>
      </c>
      <c r="T4596" s="3">
        <v>1</v>
      </c>
      <c r="U4596" s="3">
        <v>5336.7724126081503</v>
      </c>
      <c r="V4596" s="3">
        <v>1</v>
      </c>
      <c r="W4596" s="3" t="str">
        <f>IF(Bank_data3[[#This Row],[credit_risk]]=1,"High Risk","Low Risk")</f>
        <v>High Risk</v>
      </c>
      <c r="X4596" s="3" t="str">
        <f t="shared" si="497"/>
        <v>18-24</v>
      </c>
      <c r="Y4596" s="3" t="str">
        <f t="shared" si="498"/>
        <v>Low Income</v>
      </c>
      <c r="Z4596" s="3" t="str">
        <f t="shared" si="499"/>
        <v>Poor</v>
      </c>
      <c r="AA4596" s="27">
        <f t="shared" si="500"/>
        <v>0.45195208002133741</v>
      </c>
      <c r="AB4596" s="3" t="str">
        <f t="shared" si="501"/>
        <v>Medium</v>
      </c>
      <c r="AC4596" s="3" t="str">
        <f t="shared" si="502"/>
        <v>High</v>
      </c>
      <c r="AD4596" s="3" t="str">
        <f t="shared" si="503"/>
        <v>No</v>
      </c>
    </row>
    <row r="4597" spans="1:30" ht="15" customHeight="1" x14ac:dyDescent="0.3">
      <c r="A4597" s="3" t="s">
        <v>4618</v>
      </c>
      <c r="B4597" s="3">
        <v>59</v>
      </c>
      <c r="C4597" s="3" t="s">
        <v>31</v>
      </c>
      <c r="D4597" s="3" t="s">
        <v>26</v>
      </c>
      <c r="E4597" s="3">
        <v>54615.1920663891</v>
      </c>
      <c r="F4597" s="3">
        <v>89</v>
      </c>
      <c r="G4597" s="3">
        <v>1304.29317465337</v>
      </c>
      <c r="H4597" s="3">
        <v>1</v>
      </c>
      <c r="I4597" s="3">
        <v>575.45158375766403</v>
      </c>
      <c r="J4597" s="3">
        <v>2</v>
      </c>
      <c r="K4597" s="3">
        <v>708.60391296013302</v>
      </c>
      <c r="L4597" s="3">
        <v>69</v>
      </c>
      <c r="M4597" s="3">
        <v>11</v>
      </c>
      <c r="N4597" s="3">
        <v>4</v>
      </c>
      <c r="O4597" s="3">
        <v>586</v>
      </c>
      <c r="P4597" s="3">
        <v>0</v>
      </c>
      <c r="Q4597" s="3">
        <v>16769.993908722001</v>
      </c>
      <c r="R4597" s="3">
        <v>2</v>
      </c>
      <c r="S4597" s="3">
        <v>0</v>
      </c>
      <c r="T4597" s="3">
        <v>0</v>
      </c>
      <c r="U4597" s="3">
        <v>11265.5598378671</v>
      </c>
      <c r="V4597" s="3">
        <v>0</v>
      </c>
      <c r="W4597" s="3" t="str">
        <f>IF(Bank_data3[[#This Row],[credit_risk]]=1,"High Risk","Low Risk")</f>
        <v>Low Risk</v>
      </c>
      <c r="X4597" s="3" t="str">
        <f t="shared" si="497"/>
        <v>55+</v>
      </c>
      <c r="Y4597" s="3" t="str">
        <f t="shared" si="498"/>
        <v>Middle Income</v>
      </c>
      <c r="Z4597" s="3" t="str">
        <f t="shared" si="499"/>
        <v>Fair</v>
      </c>
      <c r="AA4597" s="27">
        <f t="shared" si="500"/>
        <v>0.30705730904208378</v>
      </c>
      <c r="AB4597" s="3" t="str">
        <f t="shared" si="501"/>
        <v>Medium</v>
      </c>
      <c r="AC4597" s="3" t="str">
        <f t="shared" si="502"/>
        <v>High</v>
      </c>
      <c r="AD4597" s="3" t="str">
        <f t="shared" si="503"/>
        <v>No</v>
      </c>
    </row>
    <row r="4598" spans="1:30" ht="15" customHeight="1" x14ac:dyDescent="0.3">
      <c r="A4598" s="3" t="s">
        <v>4619</v>
      </c>
      <c r="B4598" s="3">
        <v>34</v>
      </c>
      <c r="C4598" s="3" t="s">
        <v>28</v>
      </c>
      <c r="D4598" s="3" t="s">
        <v>24</v>
      </c>
      <c r="E4598" s="3">
        <v>44320.2788678656</v>
      </c>
      <c r="F4598" s="3">
        <v>143</v>
      </c>
      <c r="G4598" s="3">
        <v>2521.2008030941502</v>
      </c>
      <c r="H4598" s="3">
        <v>7</v>
      </c>
      <c r="I4598" s="3">
        <v>20</v>
      </c>
      <c r="J4598" s="3">
        <v>38</v>
      </c>
      <c r="K4598" s="3">
        <v>162.873533090656</v>
      </c>
      <c r="L4598" s="3">
        <v>32</v>
      </c>
      <c r="M4598" s="3">
        <v>15</v>
      </c>
      <c r="N4598" s="3">
        <v>5</v>
      </c>
      <c r="O4598" s="3">
        <v>778</v>
      </c>
      <c r="P4598" s="3">
        <v>0</v>
      </c>
      <c r="Q4598" s="3">
        <v>3029.5764048286901</v>
      </c>
      <c r="R4598" s="3">
        <v>2</v>
      </c>
      <c r="S4598" s="3">
        <v>0</v>
      </c>
      <c r="T4598" s="3">
        <v>0</v>
      </c>
      <c r="U4598" s="3">
        <v>12055.3999210971</v>
      </c>
      <c r="V4598" s="3">
        <v>0</v>
      </c>
      <c r="W4598" s="3" t="str">
        <f>IF(Bank_data3[[#This Row],[credit_risk]]=1,"High Risk","Low Risk")</f>
        <v>Low Risk</v>
      </c>
      <c r="X4598" s="3" t="str">
        <f t="shared" si="497"/>
        <v>25-34</v>
      </c>
      <c r="Y4598" s="3" t="str">
        <f t="shared" si="498"/>
        <v>Low Income</v>
      </c>
      <c r="Z4598" s="3" t="str">
        <f t="shared" si="499"/>
        <v>Very Good</v>
      </c>
      <c r="AA4598" s="27">
        <f t="shared" si="500"/>
        <v>6.8356438231377714E-2</v>
      </c>
      <c r="AB4598" s="3" t="str">
        <f t="shared" si="501"/>
        <v>Medium</v>
      </c>
      <c r="AC4598" s="3" t="str">
        <f t="shared" si="502"/>
        <v>High</v>
      </c>
      <c r="AD4598" s="3" t="str">
        <f t="shared" si="503"/>
        <v>No</v>
      </c>
    </row>
    <row r="4599" spans="1:30" ht="15" customHeight="1" x14ac:dyDescent="0.3">
      <c r="A4599" s="3" t="s">
        <v>4620</v>
      </c>
      <c r="B4599" s="3">
        <v>51</v>
      </c>
      <c r="C4599" s="3" t="s">
        <v>23</v>
      </c>
      <c r="D4599" s="3" t="s">
        <v>33</v>
      </c>
      <c r="E4599" s="3">
        <v>66127.949787445395</v>
      </c>
      <c r="F4599" s="3">
        <v>29</v>
      </c>
      <c r="G4599" s="3">
        <v>976.04023695709498</v>
      </c>
      <c r="H4599" s="3">
        <v>0</v>
      </c>
      <c r="I4599" s="3">
        <v>1287.45694156426</v>
      </c>
      <c r="J4599" s="3">
        <v>21</v>
      </c>
      <c r="K4599" s="3">
        <v>593.13854475769199</v>
      </c>
      <c r="L4599" s="3">
        <v>77</v>
      </c>
      <c r="M4599" s="3">
        <v>4</v>
      </c>
      <c r="N4599" s="3">
        <v>5</v>
      </c>
      <c r="O4599" s="3">
        <v>857</v>
      </c>
      <c r="P4599" s="3">
        <v>3</v>
      </c>
      <c r="Q4599" s="3">
        <v>14752.413855499</v>
      </c>
      <c r="R4599" s="3">
        <v>4</v>
      </c>
      <c r="S4599" s="3">
        <v>0</v>
      </c>
      <c r="T4599" s="3">
        <v>0</v>
      </c>
      <c r="U4599" s="3">
        <v>7913.5152836587204</v>
      </c>
      <c r="V4599" s="3">
        <v>1</v>
      </c>
      <c r="W4599" s="3" t="str">
        <f>IF(Bank_data3[[#This Row],[credit_risk]]=1,"High Risk","Low Risk")</f>
        <v>High Risk</v>
      </c>
      <c r="X4599" s="3" t="str">
        <f t="shared" si="497"/>
        <v>45-54</v>
      </c>
      <c r="Y4599" s="3" t="str">
        <f t="shared" si="498"/>
        <v>Middle Income</v>
      </c>
      <c r="Z4599" s="3" t="str">
        <f t="shared" si="499"/>
        <v>Excellent</v>
      </c>
      <c r="AA4599" s="27">
        <f t="shared" si="500"/>
        <v>0.22308893445082723</v>
      </c>
      <c r="AB4599" s="3" t="str">
        <f t="shared" si="501"/>
        <v>Low</v>
      </c>
      <c r="AC4599" s="3" t="str">
        <f t="shared" si="502"/>
        <v>High</v>
      </c>
      <c r="AD4599" s="3" t="str">
        <f t="shared" si="503"/>
        <v>No</v>
      </c>
    </row>
    <row r="4600" spans="1:30" ht="15" customHeight="1" x14ac:dyDescent="0.3">
      <c r="A4600" s="3" t="s">
        <v>4621</v>
      </c>
      <c r="B4600" s="3">
        <v>58</v>
      </c>
      <c r="C4600" s="3" t="s">
        <v>23</v>
      </c>
      <c r="D4600" s="3" t="s">
        <v>33</v>
      </c>
      <c r="E4600" s="3">
        <v>52631.804406156603</v>
      </c>
      <c r="F4600" s="3">
        <v>235</v>
      </c>
      <c r="G4600" s="3">
        <v>1663.5456878970599</v>
      </c>
      <c r="H4600" s="3">
        <v>11</v>
      </c>
      <c r="I4600" s="3">
        <v>675.45980540877099</v>
      </c>
      <c r="J4600" s="3">
        <v>36</v>
      </c>
      <c r="K4600" s="3">
        <v>430.497805007463</v>
      </c>
      <c r="L4600" s="3">
        <v>35</v>
      </c>
      <c r="M4600" s="3">
        <v>12</v>
      </c>
      <c r="N4600" s="3">
        <v>4</v>
      </c>
      <c r="O4600" s="3">
        <v>737</v>
      </c>
      <c r="P4600" s="3">
        <v>2</v>
      </c>
      <c r="Q4600" s="3">
        <v>4206.4162136228697</v>
      </c>
      <c r="R4600" s="3">
        <v>1</v>
      </c>
      <c r="S4600" s="3">
        <v>0</v>
      </c>
      <c r="T4600" s="3">
        <v>0</v>
      </c>
      <c r="U4600" s="3">
        <v>11641.9823981591</v>
      </c>
      <c r="V4600" s="3">
        <v>0</v>
      </c>
      <c r="W4600" s="3" t="str">
        <f>IF(Bank_data3[[#This Row],[credit_risk]]=1,"High Risk","Low Risk")</f>
        <v>Low Risk</v>
      </c>
      <c r="X4600" s="3" t="str">
        <f t="shared" si="497"/>
        <v>55+</v>
      </c>
      <c r="Y4600" s="3" t="str">
        <f t="shared" si="498"/>
        <v>Middle Income</v>
      </c>
      <c r="Z4600" s="3" t="str">
        <f t="shared" si="499"/>
        <v>Good</v>
      </c>
      <c r="AA4600" s="27">
        <f t="shared" si="500"/>
        <v>7.9921565697466834E-2</v>
      </c>
      <c r="AB4600" s="3" t="str">
        <f t="shared" si="501"/>
        <v>Medium</v>
      </c>
      <c r="AC4600" s="3" t="str">
        <f t="shared" si="502"/>
        <v>High</v>
      </c>
      <c r="AD4600" s="3" t="str">
        <f t="shared" si="503"/>
        <v>No</v>
      </c>
    </row>
    <row r="4601" spans="1:30" ht="15" customHeight="1" x14ac:dyDescent="0.3">
      <c r="A4601" s="3" t="s">
        <v>4622</v>
      </c>
      <c r="B4601" s="3">
        <v>25</v>
      </c>
      <c r="C4601" s="3" t="s">
        <v>31</v>
      </c>
      <c r="D4601" s="3" t="s">
        <v>24</v>
      </c>
      <c r="E4601" s="3">
        <v>62704.109933672597</v>
      </c>
      <c r="F4601" s="3">
        <v>211</v>
      </c>
      <c r="G4601" s="3">
        <v>175.38395163811799</v>
      </c>
      <c r="H4601" s="3">
        <v>0</v>
      </c>
      <c r="I4601" s="3">
        <v>517.48284758743</v>
      </c>
      <c r="J4601" s="3">
        <v>40</v>
      </c>
      <c r="K4601" s="3">
        <v>257.569628570649</v>
      </c>
      <c r="L4601" s="3">
        <v>17</v>
      </c>
      <c r="M4601" s="3">
        <v>12</v>
      </c>
      <c r="N4601" s="3">
        <v>9</v>
      </c>
      <c r="O4601" s="3">
        <v>857</v>
      </c>
      <c r="P4601" s="3">
        <v>3</v>
      </c>
      <c r="Q4601" s="3">
        <v>14271.9936076502</v>
      </c>
      <c r="R4601" s="3">
        <v>6</v>
      </c>
      <c r="S4601" s="3">
        <v>1</v>
      </c>
      <c r="T4601" s="3">
        <v>0</v>
      </c>
      <c r="U4601" s="3">
        <v>8058.9356780697399</v>
      </c>
      <c r="V4601" s="3">
        <v>1</v>
      </c>
      <c r="W4601" s="3" t="str">
        <f>IF(Bank_data3[[#This Row],[credit_risk]]=1,"High Risk","Low Risk")</f>
        <v>High Risk</v>
      </c>
      <c r="X4601" s="3" t="str">
        <f t="shared" si="497"/>
        <v>25-34</v>
      </c>
      <c r="Y4601" s="3" t="str">
        <f t="shared" si="498"/>
        <v>Middle Income</v>
      </c>
      <c r="Z4601" s="3" t="str">
        <f t="shared" si="499"/>
        <v>Excellent</v>
      </c>
      <c r="AA4601" s="27">
        <f t="shared" si="500"/>
        <v>0.22760858295806904</v>
      </c>
      <c r="AB4601" s="3" t="str">
        <f t="shared" si="501"/>
        <v>Low</v>
      </c>
      <c r="AC4601" s="3" t="str">
        <f t="shared" si="502"/>
        <v>Medium</v>
      </c>
      <c r="AD4601" s="3" t="str">
        <f t="shared" si="503"/>
        <v>No</v>
      </c>
    </row>
    <row r="4602" spans="1:30" ht="15" customHeight="1" x14ac:dyDescent="0.3">
      <c r="A4602" s="3" t="s">
        <v>4623</v>
      </c>
      <c r="B4602" s="3">
        <v>20</v>
      </c>
      <c r="C4602" s="3" t="s">
        <v>28</v>
      </c>
      <c r="D4602" s="3" t="s">
        <v>33</v>
      </c>
      <c r="E4602" s="3">
        <v>49869.672825305403</v>
      </c>
      <c r="F4602" s="3">
        <v>52</v>
      </c>
      <c r="G4602" s="3">
        <v>2027.18879342287</v>
      </c>
      <c r="H4602" s="3">
        <v>6</v>
      </c>
      <c r="I4602" s="3">
        <v>914.89346591000299</v>
      </c>
      <c r="J4602" s="3">
        <v>19</v>
      </c>
      <c r="K4602" s="3">
        <v>582.71381792473005</v>
      </c>
      <c r="L4602" s="3">
        <v>50</v>
      </c>
      <c r="M4602" s="3">
        <v>11</v>
      </c>
      <c r="N4602" s="3">
        <v>6</v>
      </c>
      <c r="O4602" s="3">
        <v>524</v>
      </c>
      <c r="P4602" s="3">
        <v>2</v>
      </c>
      <c r="Q4602" s="3">
        <v>12021.6022548416</v>
      </c>
      <c r="R4602" s="3">
        <v>7</v>
      </c>
      <c r="S4602" s="3">
        <v>0</v>
      </c>
      <c r="T4602" s="3">
        <v>0</v>
      </c>
      <c r="U4602" s="3">
        <v>5592.47149447846</v>
      </c>
      <c r="V4602" s="3">
        <v>1</v>
      </c>
      <c r="W4602" s="3" t="str">
        <f>IF(Bank_data3[[#This Row],[credit_risk]]=1,"High Risk","Low Risk")</f>
        <v>High Risk</v>
      </c>
      <c r="X4602" s="3" t="str">
        <f t="shared" si="497"/>
        <v>18-24</v>
      </c>
      <c r="Y4602" s="3" t="str">
        <f t="shared" si="498"/>
        <v>Low Income</v>
      </c>
      <c r="Z4602" s="3" t="str">
        <f t="shared" si="499"/>
        <v>Poor</v>
      </c>
      <c r="AA4602" s="27">
        <f t="shared" si="500"/>
        <v>0.24106037946055003</v>
      </c>
      <c r="AB4602" s="3" t="str">
        <f t="shared" si="501"/>
        <v>Medium</v>
      </c>
      <c r="AC4602" s="3" t="str">
        <f t="shared" si="502"/>
        <v>High</v>
      </c>
      <c r="AD4602" s="3" t="str">
        <f t="shared" si="503"/>
        <v>No</v>
      </c>
    </row>
    <row r="4603" spans="1:30" ht="15" customHeight="1" x14ac:dyDescent="0.3">
      <c r="A4603" s="3" t="s">
        <v>4624</v>
      </c>
      <c r="B4603" s="3">
        <v>66</v>
      </c>
      <c r="C4603" s="3" t="s">
        <v>31</v>
      </c>
      <c r="D4603" s="3" t="s">
        <v>26</v>
      </c>
      <c r="E4603" s="3">
        <v>53270.201698800702</v>
      </c>
      <c r="F4603" s="3">
        <v>63</v>
      </c>
      <c r="G4603" s="3">
        <v>363.37155321421398</v>
      </c>
      <c r="H4603" s="3">
        <v>9</v>
      </c>
      <c r="I4603" s="3">
        <v>435.19141855946299</v>
      </c>
      <c r="J4603" s="3">
        <v>18</v>
      </c>
      <c r="K4603" s="3">
        <v>601.31041680064902</v>
      </c>
      <c r="L4603" s="3">
        <v>56</v>
      </c>
      <c r="M4603" s="3">
        <v>2</v>
      </c>
      <c r="N4603" s="3">
        <v>3</v>
      </c>
      <c r="O4603" s="3">
        <v>304</v>
      </c>
      <c r="P4603" s="3">
        <v>4</v>
      </c>
      <c r="Q4603" s="3">
        <v>9803.2953364759105</v>
      </c>
      <c r="R4603" s="3">
        <v>0</v>
      </c>
      <c r="S4603" s="3">
        <v>0</v>
      </c>
      <c r="T4603" s="3">
        <v>0</v>
      </c>
      <c r="U4603" s="3">
        <v>9344.8423919624092</v>
      </c>
      <c r="V4603" s="3">
        <v>1</v>
      </c>
      <c r="W4603" s="3" t="str">
        <f>IF(Bank_data3[[#This Row],[credit_risk]]=1,"High Risk","Low Risk")</f>
        <v>High Risk</v>
      </c>
      <c r="X4603" s="3" t="str">
        <f t="shared" si="497"/>
        <v>55+</v>
      </c>
      <c r="Y4603" s="3" t="str">
        <f t="shared" si="498"/>
        <v>Middle Income</v>
      </c>
      <c r="Z4603" s="3" t="str">
        <f t="shared" si="499"/>
        <v>Poor</v>
      </c>
      <c r="AA4603" s="27">
        <f t="shared" si="500"/>
        <v>0.1840296267678036</v>
      </c>
      <c r="AB4603" s="3" t="str">
        <f t="shared" si="501"/>
        <v>Low</v>
      </c>
      <c r="AC4603" s="3" t="str">
        <f t="shared" si="502"/>
        <v>High</v>
      </c>
      <c r="AD4603" s="3" t="str">
        <f t="shared" si="503"/>
        <v>No</v>
      </c>
    </row>
    <row r="4604" spans="1:30" ht="15" customHeight="1" x14ac:dyDescent="0.3">
      <c r="A4604" s="3" t="s">
        <v>4625</v>
      </c>
      <c r="B4604" s="3">
        <v>42</v>
      </c>
      <c r="C4604" s="3" t="s">
        <v>31</v>
      </c>
      <c r="D4604" s="3" t="s">
        <v>26</v>
      </c>
      <c r="E4604" s="3">
        <v>66760.2729983811</v>
      </c>
      <c r="F4604" s="3">
        <v>15</v>
      </c>
      <c r="G4604" s="3">
        <v>1956.0203600376201</v>
      </c>
      <c r="H4604" s="3">
        <v>2</v>
      </c>
      <c r="I4604" s="3">
        <v>401.96441489154699</v>
      </c>
      <c r="J4604" s="3">
        <v>12</v>
      </c>
      <c r="K4604" s="3">
        <v>1190.13957156833</v>
      </c>
      <c r="L4604" s="3">
        <v>43</v>
      </c>
      <c r="M4604" s="3">
        <v>11</v>
      </c>
      <c r="N4604" s="3">
        <v>0</v>
      </c>
      <c r="O4604" s="3">
        <v>409</v>
      </c>
      <c r="P4604" s="3">
        <v>4</v>
      </c>
      <c r="Q4604" s="3">
        <v>9635.7272493832406</v>
      </c>
      <c r="R4604" s="3">
        <v>6</v>
      </c>
      <c r="S4604" s="3">
        <v>0</v>
      </c>
      <c r="T4604" s="3">
        <v>0</v>
      </c>
      <c r="U4604" s="3">
        <v>2979.95592254232</v>
      </c>
      <c r="V4604" s="3">
        <v>1</v>
      </c>
      <c r="W4604" s="3" t="str">
        <f>IF(Bank_data3[[#This Row],[credit_risk]]=1,"High Risk","Low Risk")</f>
        <v>High Risk</v>
      </c>
      <c r="X4604" s="3" t="str">
        <f t="shared" si="497"/>
        <v>35-44</v>
      </c>
      <c r="Y4604" s="3" t="str">
        <f t="shared" si="498"/>
        <v>Middle Income</v>
      </c>
      <c r="Z4604" s="3" t="str">
        <f t="shared" si="499"/>
        <v>Poor</v>
      </c>
      <c r="AA4604" s="27">
        <f t="shared" si="500"/>
        <v>0.1443332511479829</v>
      </c>
      <c r="AB4604" s="3" t="str">
        <f t="shared" si="501"/>
        <v>Medium</v>
      </c>
      <c r="AC4604" s="3" t="str">
        <f t="shared" si="502"/>
        <v>High</v>
      </c>
      <c r="AD4604" s="3" t="str">
        <f t="shared" si="503"/>
        <v>No</v>
      </c>
    </row>
    <row r="4605" spans="1:30" ht="15" customHeight="1" x14ac:dyDescent="0.3">
      <c r="A4605" s="3" t="s">
        <v>4626</v>
      </c>
      <c r="B4605" s="3">
        <v>58</v>
      </c>
      <c r="C4605" s="3" t="s">
        <v>31</v>
      </c>
      <c r="D4605" s="3" t="s">
        <v>24</v>
      </c>
      <c r="E4605" s="3">
        <v>46536.993241908604</v>
      </c>
      <c r="F4605" s="3">
        <v>142</v>
      </c>
      <c r="G4605" s="3">
        <v>27.490236250189401</v>
      </c>
      <c r="H4605" s="3">
        <v>11</v>
      </c>
      <c r="I4605" s="3">
        <v>1328.6152094347999</v>
      </c>
      <c r="J4605" s="3">
        <v>26</v>
      </c>
      <c r="K4605" s="3">
        <v>0</v>
      </c>
      <c r="L4605" s="3">
        <v>9</v>
      </c>
      <c r="M4605" s="3">
        <v>19</v>
      </c>
      <c r="N4605" s="3">
        <v>8</v>
      </c>
      <c r="O4605" s="3">
        <v>542</v>
      </c>
      <c r="P4605" s="3">
        <v>3</v>
      </c>
      <c r="Q4605" s="3">
        <v>18501.366058238302</v>
      </c>
      <c r="R4605" s="3">
        <v>1</v>
      </c>
      <c r="S4605" s="3">
        <v>0</v>
      </c>
      <c r="T4605" s="3">
        <v>0</v>
      </c>
      <c r="U4605" s="3">
        <v>3674.1934290300901</v>
      </c>
      <c r="V4605" s="3">
        <v>1</v>
      </c>
      <c r="W4605" s="3" t="str">
        <f>IF(Bank_data3[[#This Row],[credit_risk]]=1,"High Risk","Low Risk")</f>
        <v>High Risk</v>
      </c>
      <c r="X4605" s="3" t="str">
        <f t="shared" si="497"/>
        <v>55+</v>
      </c>
      <c r="Y4605" s="3" t="str">
        <f t="shared" si="498"/>
        <v>Low Income</v>
      </c>
      <c r="Z4605" s="3" t="str">
        <f t="shared" si="499"/>
        <v>Poor</v>
      </c>
      <c r="AA4605" s="27">
        <f t="shared" si="500"/>
        <v>0.39756255764235776</v>
      </c>
      <c r="AB4605" s="3" t="str">
        <f t="shared" si="501"/>
        <v>Low</v>
      </c>
      <c r="AC4605" s="3" t="str">
        <f t="shared" si="502"/>
        <v>Low</v>
      </c>
      <c r="AD4605" s="3" t="str">
        <f t="shared" si="503"/>
        <v>No</v>
      </c>
    </row>
    <row r="4606" spans="1:30" ht="15" customHeight="1" x14ac:dyDescent="0.3">
      <c r="A4606" s="3" t="s">
        <v>4627</v>
      </c>
      <c r="B4606" s="3">
        <v>36</v>
      </c>
      <c r="C4606" s="3" t="s">
        <v>28</v>
      </c>
      <c r="D4606" s="3" t="s">
        <v>33</v>
      </c>
      <c r="E4606" s="3">
        <v>58493.387987627</v>
      </c>
      <c r="F4606" s="3">
        <v>159</v>
      </c>
      <c r="G4606" s="3">
        <v>673.17121167759603</v>
      </c>
      <c r="H4606" s="3">
        <v>11</v>
      </c>
      <c r="I4606" s="3">
        <v>1433.0320599143799</v>
      </c>
      <c r="J4606" s="3">
        <v>18</v>
      </c>
      <c r="K4606" s="3">
        <v>382.66550066436798</v>
      </c>
      <c r="L4606" s="3">
        <v>38</v>
      </c>
      <c r="M4606" s="3">
        <v>19</v>
      </c>
      <c r="N4606" s="3">
        <v>6</v>
      </c>
      <c r="O4606" s="3">
        <v>450</v>
      </c>
      <c r="P4606" s="3">
        <v>4</v>
      </c>
      <c r="Q4606" s="3">
        <v>11488.7084739159</v>
      </c>
      <c r="R4606" s="3">
        <v>2</v>
      </c>
      <c r="S4606" s="3">
        <v>0</v>
      </c>
      <c r="T4606" s="3">
        <v>0</v>
      </c>
      <c r="U4606" s="3">
        <v>735.54879368755996</v>
      </c>
      <c r="V4606" s="3">
        <v>1</v>
      </c>
      <c r="W4606" s="3" t="str">
        <f>IF(Bank_data3[[#This Row],[credit_risk]]=1,"High Risk","Low Risk")</f>
        <v>High Risk</v>
      </c>
      <c r="X4606" s="3" t="str">
        <f t="shared" si="497"/>
        <v>35-44</v>
      </c>
      <c r="Y4606" s="3" t="str">
        <f t="shared" si="498"/>
        <v>Middle Income</v>
      </c>
      <c r="Z4606" s="3" t="str">
        <f t="shared" si="499"/>
        <v>Poor</v>
      </c>
      <c r="AA4606" s="27">
        <f t="shared" si="500"/>
        <v>0.1964103784917722</v>
      </c>
      <c r="AB4606" s="3" t="str">
        <f t="shared" si="501"/>
        <v>Low</v>
      </c>
      <c r="AC4606" s="3" t="str">
        <f t="shared" si="502"/>
        <v>High</v>
      </c>
      <c r="AD4606" s="3" t="str">
        <f t="shared" si="503"/>
        <v>No</v>
      </c>
    </row>
    <row r="4607" spans="1:30" ht="15" customHeight="1" x14ac:dyDescent="0.3">
      <c r="A4607" s="3" t="s">
        <v>4628</v>
      </c>
      <c r="B4607" s="3">
        <v>53</v>
      </c>
      <c r="C4607" s="3" t="s">
        <v>28</v>
      </c>
      <c r="D4607" s="3" t="s">
        <v>33</v>
      </c>
      <c r="E4607" s="3">
        <v>42016.560533592798</v>
      </c>
      <c r="F4607" s="3">
        <v>87</v>
      </c>
      <c r="G4607" s="3">
        <v>2170.2985825963101</v>
      </c>
      <c r="H4607" s="3">
        <v>7</v>
      </c>
      <c r="I4607" s="3">
        <v>592.777714701131</v>
      </c>
      <c r="J4607" s="3">
        <v>15</v>
      </c>
      <c r="K4607" s="3">
        <v>1127.5709784145299</v>
      </c>
      <c r="L4607" s="3">
        <v>55</v>
      </c>
      <c r="M4607" s="3">
        <v>19</v>
      </c>
      <c r="N4607" s="3">
        <v>8</v>
      </c>
      <c r="O4607" s="3">
        <v>818</v>
      </c>
      <c r="P4607" s="3">
        <v>3</v>
      </c>
      <c r="Q4607" s="3">
        <v>14370.555692468501</v>
      </c>
      <c r="R4607" s="3">
        <v>0</v>
      </c>
      <c r="S4607" s="3">
        <v>0</v>
      </c>
      <c r="T4607" s="3">
        <v>0</v>
      </c>
      <c r="U4607" s="3">
        <v>14876.902728302601</v>
      </c>
      <c r="V4607" s="3">
        <v>0</v>
      </c>
      <c r="W4607" s="3" t="str">
        <f>IF(Bank_data3[[#This Row],[credit_risk]]=1,"High Risk","Low Risk")</f>
        <v>Low Risk</v>
      </c>
      <c r="X4607" s="3" t="str">
        <f t="shared" si="497"/>
        <v>45-54</v>
      </c>
      <c r="Y4607" s="3" t="str">
        <f t="shared" si="498"/>
        <v>Low Income</v>
      </c>
      <c r="Z4607" s="3" t="str">
        <f t="shared" si="499"/>
        <v>Excellent</v>
      </c>
      <c r="AA4607" s="27">
        <f t="shared" si="500"/>
        <v>0.3420212294859083</v>
      </c>
      <c r="AB4607" s="3" t="str">
        <f t="shared" si="501"/>
        <v>Medium</v>
      </c>
      <c r="AC4607" s="3" t="str">
        <f t="shared" si="502"/>
        <v>High</v>
      </c>
      <c r="AD4607" s="3" t="str">
        <f t="shared" si="503"/>
        <v>No</v>
      </c>
    </row>
    <row r="4608" spans="1:30" ht="15" customHeight="1" x14ac:dyDescent="0.3">
      <c r="A4608" s="3" t="s">
        <v>4629</v>
      </c>
      <c r="B4608" s="3">
        <v>60</v>
      </c>
      <c r="C4608" s="3" t="s">
        <v>23</v>
      </c>
      <c r="D4608" s="3" t="s">
        <v>33</v>
      </c>
      <c r="E4608" s="3">
        <v>47640.075626758997</v>
      </c>
      <c r="F4608" s="3">
        <v>86</v>
      </c>
      <c r="G4608" s="3">
        <v>2751.4594717718501</v>
      </c>
      <c r="H4608" s="3">
        <v>8</v>
      </c>
      <c r="I4608" s="3">
        <v>1173.57414847066</v>
      </c>
      <c r="J4608" s="3">
        <v>1</v>
      </c>
      <c r="K4608" s="3">
        <v>311.794134936852</v>
      </c>
      <c r="L4608" s="3">
        <v>48</v>
      </c>
      <c r="M4608" s="3">
        <v>10</v>
      </c>
      <c r="N4608" s="3">
        <v>8</v>
      </c>
      <c r="O4608" s="3">
        <v>613</v>
      </c>
      <c r="P4608" s="3">
        <v>4</v>
      </c>
      <c r="Q4608" s="3">
        <v>29083.6171119877</v>
      </c>
      <c r="R4608" s="3">
        <v>0</v>
      </c>
      <c r="S4608" s="3">
        <v>0</v>
      </c>
      <c r="T4608" s="3">
        <v>0</v>
      </c>
      <c r="U4608" s="3">
        <v>5608.7696154162704</v>
      </c>
      <c r="V4608" s="3">
        <v>0</v>
      </c>
      <c r="W4608" s="3" t="str">
        <f>IF(Bank_data3[[#This Row],[credit_risk]]=1,"High Risk","Low Risk")</f>
        <v>Low Risk</v>
      </c>
      <c r="X4608" s="3" t="str">
        <f t="shared" si="497"/>
        <v>55+</v>
      </c>
      <c r="Y4608" s="3" t="str">
        <f t="shared" si="498"/>
        <v>Low Income</v>
      </c>
      <c r="Z4608" s="3" t="str">
        <f t="shared" si="499"/>
        <v>Fair</v>
      </c>
      <c r="AA4608" s="27">
        <f t="shared" si="500"/>
        <v>0.61048637579516551</v>
      </c>
      <c r="AB4608" s="3" t="str">
        <f t="shared" si="501"/>
        <v>Medium</v>
      </c>
      <c r="AC4608" s="3" t="str">
        <f t="shared" si="502"/>
        <v>High</v>
      </c>
      <c r="AD4608" s="3" t="str">
        <f t="shared" si="503"/>
        <v>No</v>
      </c>
    </row>
    <row r="4609" spans="1:30" ht="15" customHeight="1" x14ac:dyDescent="0.3">
      <c r="A4609" s="3" t="s">
        <v>4630</v>
      </c>
      <c r="B4609" s="3">
        <v>48</v>
      </c>
      <c r="C4609" s="3" t="s">
        <v>28</v>
      </c>
      <c r="D4609" s="3" t="s">
        <v>24</v>
      </c>
      <c r="E4609" s="3">
        <v>78683.431974970707</v>
      </c>
      <c r="F4609" s="3">
        <v>22</v>
      </c>
      <c r="G4609" s="3">
        <v>10</v>
      </c>
      <c r="H4609" s="3">
        <v>7</v>
      </c>
      <c r="I4609" s="3">
        <v>924.61415539583004</v>
      </c>
      <c r="J4609" s="3">
        <v>0</v>
      </c>
      <c r="K4609" s="3">
        <v>591.01648376496496</v>
      </c>
      <c r="L4609" s="3">
        <v>57</v>
      </c>
      <c r="M4609" s="3">
        <v>9</v>
      </c>
      <c r="N4609" s="3">
        <v>6</v>
      </c>
      <c r="O4609" s="3">
        <v>576</v>
      </c>
      <c r="P4609" s="3">
        <v>3</v>
      </c>
      <c r="Q4609" s="3">
        <v>4495.0074888256704</v>
      </c>
      <c r="R4609" s="3">
        <v>2</v>
      </c>
      <c r="S4609" s="3">
        <v>0</v>
      </c>
      <c r="T4609" s="3">
        <v>0</v>
      </c>
      <c r="U4609" s="3">
        <v>13915.101514194101</v>
      </c>
      <c r="V4609" s="3">
        <v>1</v>
      </c>
      <c r="W4609" s="3" t="str">
        <f>IF(Bank_data3[[#This Row],[credit_risk]]=1,"High Risk","Low Risk")</f>
        <v>High Risk</v>
      </c>
      <c r="X4609" s="3" t="str">
        <f t="shared" si="497"/>
        <v>45-54</v>
      </c>
      <c r="Y4609" s="3" t="str">
        <f t="shared" si="498"/>
        <v>Middle Income</v>
      </c>
      <c r="Z4609" s="3" t="str">
        <f t="shared" si="499"/>
        <v>Poor</v>
      </c>
      <c r="AA4609" s="27">
        <f t="shared" si="500"/>
        <v>5.7127750734812098E-2</v>
      </c>
      <c r="AB4609" s="3" t="str">
        <f t="shared" si="501"/>
        <v>Low</v>
      </c>
      <c r="AC4609" s="3" t="str">
        <f t="shared" si="502"/>
        <v>High</v>
      </c>
      <c r="AD4609" s="3" t="str">
        <f t="shared" si="503"/>
        <v>No</v>
      </c>
    </row>
    <row r="4610" spans="1:30" ht="15" customHeight="1" x14ac:dyDescent="0.3">
      <c r="A4610" s="3" t="s">
        <v>4631</v>
      </c>
      <c r="B4610" s="3">
        <v>28</v>
      </c>
      <c r="C4610" s="3" t="s">
        <v>31</v>
      </c>
      <c r="D4610" s="3" t="s">
        <v>26</v>
      </c>
      <c r="E4610" s="3">
        <v>61529.120275227702</v>
      </c>
      <c r="F4610" s="3">
        <v>33</v>
      </c>
      <c r="G4610" s="3">
        <v>628.13629521417397</v>
      </c>
      <c r="H4610" s="3">
        <v>0</v>
      </c>
      <c r="I4610" s="3">
        <v>305.15904790137802</v>
      </c>
      <c r="J4610" s="3">
        <v>2</v>
      </c>
      <c r="K4610" s="3">
        <v>550.87317574067094</v>
      </c>
      <c r="L4610" s="3">
        <v>75</v>
      </c>
      <c r="M4610" s="3">
        <v>15</v>
      </c>
      <c r="N4610" s="3">
        <v>1</v>
      </c>
      <c r="O4610" s="3">
        <v>458</v>
      </c>
      <c r="P4610" s="3">
        <v>4</v>
      </c>
      <c r="Q4610" s="3">
        <v>7377.00703605729</v>
      </c>
      <c r="R4610" s="3">
        <v>7</v>
      </c>
      <c r="S4610" s="3">
        <v>0</v>
      </c>
      <c r="T4610" s="3">
        <v>0</v>
      </c>
      <c r="U4610" s="3">
        <v>500</v>
      </c>
      <c r="V4610" s="3">
        <v>1</v>
      </c>
      <c r="W4610" s="3" t="str">
        <f>IF(Bank_data3[[#This Row],[credit_risk]]=1,"High Risk","Low Risk")</f>
        <v>High Risk</v>
      </c>
      <c r="X4610" s="3" t="str">
        <f t="shared" si="497"/>
        <v>25-34</v>
      </c>
      <c r="Y4610" s="3" t="str">
        <f t="shared" si="498"/>
        <v>Middle Income</v>
      </c>
      <c r="Z4610" s="3" t="str">
        <f t="shared" si="499"/>
        <v>Poor</v>
      </c>
      <c r="AA4610" s="27">
        <f t="shared" si="500"/>
        <v>0.11989456379449251</v>
      </c>
      <c r="AB4610" s="3" t="str">
        <f t="shared" si="501"/>
        <v>Low</v>
      </c>
      <c r="AC4610" s="3" t="str">
        <f t="shared" si="502"/>
        <v>High</v>
      </c>
      <c r="AD4610" s="3" t="str">
        <f t="shared" si="503"/>
        <v>No</v>
      </c>
    </row>
    <row r="4611" spans="1:30" ht="15" customHeight="1" x14ac:dyDescent="0.3">
      <c r="A4611" s="3" t="s">
        <v>4632</v>
      </c>
      <c r="B4611" s="3">
        <v>32</v>
      </c>
      <c r="C4611" s="3" t="s">
        <v>31</v>
      </c>
      <c r="D4611" s="3" t="s">
        <v>24</v>
      </c>
      <c r="E4611" s="3">
        <v>40253.739645134403</v>
      </c>
      <c r="F4611" s="3">
        <v>10</v>
      </c>
      <c r="G4611" s="3">
        <v>2963.6319174323598</v>
      </c>
      <c r="H4611" s="3">
        <v>0</v>
      </c>
      <c r="I4611" s="3">
        <v>475.15383715257502</v>
      </c>
      <c r="J4611" s="3">
        <v>23</v>
      </c>
      <c r="K4611" s="3">
        <v>521.47866374360297</v>
      </c>
      <c r="L4611" s="3">
        <v>22</v>
      </c>
      <c r="M4611" s="3">
        <v>5</v>
      </c>
      <c r="N4611" s="3">
        <v>1</v>
      </c>
      <c r="O4611" s="3">
        <v>454</v>
      </c>
      <c r="P4611" s="3">
        <v>0</v>
      </c>
      <c r="Q4611" s="3">
        <v>2096.0099879171698</v>
      </c>
      <c r="R4611" s="3">
        <v>7</v>
      </c>
      <c r="S4611" s="3">
        <v>0</v>
      </c>
      <c r="T4611" s="3">
        <v>0</v>
      </c>
      <c r="U4611" s="3">
        <v>19198.255985744901</v>
      </c>
      <c r="V4611" s="3">
        <v>1</v>
      </c>
      <c r="W4611" s="3" t="str">
        <f>IF(Bank_data3[[#This Row],[credit_risk]]=1,"High Risk","Low Risk")</f>
        <v>High Risk</v>
      </c>
      <c r="X4611" s="3" t="str">
        <f t="shared" si="497"/>
        <v>25-34</v>
      </c>
      <c r="Y4611" s="3" t="str">
        <f t="shared" si="498"/>
        <v>Low Income</v>
      </c>
      <c r="Z4611" s="3" t="str">
        <f t="shared" si="499"/>
        <v>Poor</v>
      </c>
      <c r="AA4611" s="27">
        <f t="shared" si="500"/>
        <v>5.2069944467147695E-2</v>
      </c>
      <c r="AB4611" s="3" t="str">
        <f t="shared" si="501"/>
        <v>Medium</v>
      </c>
      <c r="AC4611" s="3" t="str">
        <f t="shared" si="502"/>
        <v>Medium</v>
      </c>
      <c r="AD4611" s="3" t="str">
        <f t="shared" si="503"/>
        <v>No</v>
      </c>
    </row>
    <row r="4612" spans="1:30" ht="15" customHeight="1" x14ac:dyDescent="0.3">
      <c r="A4612" s="3" t="s">
        <v>4633</v>
      </c>
      <c r="B4612" s="3">
        <v>25</v>
      </c>
      <c r="C4612" s="3" t="s">
        <v>23</v>
      </c>
      <c r="D4612" s="3" t="s">
        <v>26</v>
      </c>
      <c r="E4612" s="3">
        <v>57612.544884090501</v>
      </c>
      <c r="F4612" s="3">
        <v>26</v>
      </c>
      <c r="G4612" s="3">
        <v>1613.6157290408401</v>
      </c>
      <c r="H4612" s="3">
        <v>5</v>
      </c>
      <c r="I4612" s="3">
        <v>1342.8849297189299</v>
      </c>
      <c r="J4612" s="3">
        <v>43</v>
      </c>
      <c r="K4612" s="3">
        <v>358.87721842361401</v>
      </c>
      <c r="L4612" s="3">
        <v>6</v>
      </c>
      <c r="M4612" s="3">
        <v>16</v>
      </c>
      <c r="N4612" s="3">
        <v>3</v>
      </c>
      <c r="O4612" s="3">
        <v>693</v>
      </c>
      <c r="P4612" s="3">
        <v>0</v>
      </c>
      <c r="Q4612" s="3">
        <v>1814.62237752586</v>
      </c>
      <c r="R4612" s="3">
        <v>1</v>
      </c>
      <c r="S4612" s="3">
        <v>1</v>
      </c>
      <c r="T4612" s="3">
        <v>0</v>
      </c>
      <c r="U4612" s="3">
        <v>7013.3153436899802</v>
      </c>
      <c r="V4612" s="3">
        <v>1</v>
      </c>
      <c r="W4612" s="3" t="str">
        <f>IF(Bank_data3[[#This Row],[credit_risk]]=1,"High Risk","Low Risk")</f>
        <v>High Risk</v>
      </c>
      <c r="X4612" s="3" t="str">
        <f t="shared" si="497"/>
        <v>25-34</v>
      </c>
      <c r="Y4612" s="3" t="str">
        <f t="shared" si="498"/>
        <v>Middle Income</v>
      </c>
      <c r="Z4612" s="3" t="str">
        <f t="shared" si="499"/>
        <v>Good</v>
      </c>
      <c r="AA4612" s="27">
        <f t="shared" si="500"/>
        <v>3.1497000890633481E-2</v>
      </c>
      <c r="AB4612" s="3" t="str">
        <f t="shared" si="501"/>
        <v>Medium</v>
      </c>
      <c r="AC4612" s="3" t="str">
        <f t="shared" si="502"/>
        <v>Low</v>
      </c>
      <c r="AD4612" s="3" t="str">
        <f t="shared" si="503"/>
        <v>No</v>
      </c>
    </row>
    <row r="4613" spans="1:30" ht="15" customHeight="1" x14ac:dyDescent="0.3">
      <c r="A4613" s="3" t="s">
        <v>4634</v>
      </c>
      <c r="B4613" s="3">
        <v>25</v>
      </c>
      <c r="C4613" s="3" t="s">
        <v>28</v>
      </c>
      <c r="D4613" s="3" t="s">
        <v>24</v>
      </c>
      <c r="E4613" s="3">
        <v>26960.3370747357</v>
      </c>
      <c r="F4613" s="3">
        <v>205</v>
      </c>
      <c r="G4613" s="3">
        <v>674.29001098427705</v>
      </c>
      <c r="H4613" s="3">
        <v>11</v>
      </c>
      <c r="I4613" s="3">
        <v>300.62173851153801</v>
      </c>
      <c r="J4613" s="3">
        <v>37</v>
      </c>
      <c r="K4613" s="3">
        <v>378.71556356176001</v>
      </c>
      <c r="L4613" s="3">
        <v>44</v>
      </c>
      <c r="M4613" s="3">
        <v>12</v>
      </c>
      <c r="N4613" s="3">
        <v>8</v>
      </c>
      <c r="O4613" s="3">
        <v>371</v>
      </c>
      <c r="P4613" s="3">
        <v>0</v>
      </c>
      <c r="Q4613" s="3">
        <v>23433.2717142601</v>
      </c>
      <c r="R4613" s="3">
        <v>7</v>
      </c>
      <c r="S4613" s="3">
        <v>0</v>
      </c>
      <c r="T4613" s="3">
        <v>0</v>
      </c>
      <c r="U4613" s="3">
        <v>9299.3937872968108</v>
      </c>
      <c r="V4613" s="3">
        <v>1</v>
      </c>
      <c r="W4613" s="3" t="str">
        <f>IF(Bank_data3[[#This Row],[credit_risk]]=1,"High Risk","Low Risk")</f>
        <v>High Risk</v>
      </c>
      <c r="X4613" s="3" t="str">
        <f t="shared" si="497"/>
        <v>25-34</v>
      </c>
      <c r="Y4613" s="3" t="str">
        <f t="shared" si="498"/>
        <v>Low Income</v>
      </c>
      <c r="Z4613" s="3" t="str">
        <f t="shared" si="499"/>
        <v>Poor</v>
      </c>
      <c r="AA4613" s="27">
        <f t="shared" si="500"/>
        <v>0.86917576917905881</v>
      </c>
      <c r="AB4613" s="3" t="str">
        <f t="shared" si="501"/>
        <v>Low</v>
      </c>
      <c r="AC4613" s="3" t="str">
        <f t="shared" si="502"/>
        <v>High</v>
      </c>
      <c r="AD4613" s="3" t="str">
        <f t="shared" si="503"/>
        <v>No</v>
      </c>
    </row>
    <row r="4614" spans="1:30" ht="15" customHeight="1" x14ac:dyDescent="0.3">
      <c r="A4614" s="3" t="s">
        <v>4635</v>
      </c>
      <c r="B4614" s="3">
        <v>39</v>
      </c>
      <c r="C4614" s="3" t="s">
        <v>31</v>
      </c>
      <c r="D4614" s="3" t="s">
        <v>26</v>
      </c>
      <c r="E4614" s="3">
        <v>46018.540136853801</v>
      </c>
      <c r="F4614" s="3">
        <v>169</v>
      </c>
      <c r="G4614" s="3">
        <v>2681.6234911085799</v>
      </c>
      <c r="H4614" s="3">
        <v>0</v>
      </c>
      <c r="I4614" s="3">
        <v>1598.3497683262001</v>
      </c>
      <c r="J4614" s="3">
        <v>1</v>
      </c>
      <c r="K4614" s="3">
        <v>579.49239290946502</v>
      </c>
      <c r="L4614" s="3">
        <v>54</v>
      </c>
      <c r="M4614" s="3">
        <v>17</v>
      </c>
      <c r="N4614" s="3">
        <v>6</v>
      </c>
      <c r="O4614" s="3">
        <v>861</v>
      </c>
      <c r="P4614" s="3">
        <v>2</v>
      </c>
      <c r="Q4614" s="3">
        <v>9485.3783990067404</v>
      </c>
      <c r="R4614" s="3">
        <v>1</v>
      </c>
      <c r="S4614" s="3">
        <v>0</v>
      </c>
      <c r="T4614" s="3">
        <v>0</v>
      </c>
      <c r="U4614" s="3">
        <v>2524.6131222906502</v>
      </c>
      <c r="V4614" s="3">
        <v>0</v>
      </c>
      <c r="W4614" s="3" t="str">
        <f>IF(Bank_data3[[#This Row],[credit_risk]]=1,"High Risk","Low Risk")</f>
        <v>Low Risk</v>
      </c>
      <c r="X4614" s="3" t="str">
        <f t="shared" si="497"/>
        <v>35-44</v>
      </c>
      <c r="Y4614" s="3" t="str">
        <f t="shared" si="498"/>
        <v>Low Income</v>
      </c>
      <c r="Z4614" s="3" t="str">
        <f t="shared" si="499"/>
        <v>Excellent</v>
      </c>
      <c r="AA4614" s="27">
        <f t="shared" si="500"/>
        <v>0.20612080198107818</v>
      </c>
      <c r="AB4614" s="3" t="str">
        <f t="shared" si="501"/>
        <v>Medium</v>
      </c>
      <c r="AC4614" s="3" t="str">
        <f t="shared" si="502"/>
        <v>High</v>
      </c>
      <c r="AD4614" s="3" t="str">
        <f t="shared" si="503"/>
        <v>No</v>
      </c>
    </row>
    <row r="4615" spans="1:30" ht="15" customHeight="1" x14ac:dyDescent="0.3">
      <c r="A4615" s="3" t="s">
        <v>4636</v>
      </c>
      <c r="B4615" s="3">
        <v>22</v>
      </c>
      <c r="C4615" s="3" t="s">
        <v>23</v>
      </c>
      <c r="D4615" s="3" t="s">
        <v>33</v>
      </c>
      <c r="E4615" s="3">
        <v>32838.362585194998</v>
      </c>
      <c r="F4615" s="3">
        <v>35</v>
      </c>
      <c r="G4615" s="3">
        <v>1968.33635280569</v>
      </c>
      <c r="H4615" s="3">
        <v>7</v>
      </c>
      <c r="I4615" s="3">
        <v>600.02323843087697</v>
      </c>
      <c r="J4615" s="3">
        <v>15</v>
      </c>
      <c r="K4615" s="3">
        <v>452.66464823304898</v>
      </c>
      <c r="L4615" s="3">
        <v>54</v>
      </c>
      <c r="M4615" s="3">
        <v>11</v>
      </c>
      <c r="N4615" s="3">
        <v>8</v>
      </c>
      <c r="O4615" s="3">
        <v>400</v>
      </c>
      <c r="P4615" s="3">
        <v>1</v>
      </c>
      <c r="Q4615" s="3">
        <v>0</v>
      </c>
      <c r="R4615" s="3">
        <v>3</v>
      </c>
      <c r="S4615" s="3">
        <v>0</v>
      </c>
      <c r="T4615" s="3">
        <v>1</v>
      </c>
      <c r="U4615" s="3">
        <v>7265.05284437721</v>
      </c>
      <c r="V4615" s="3">
        <v>1</v>
      </c>
      <c r="W4615" s="3" t="str">
        <f>IF(Bank_data3[[#This Row],[credit_risk]]=1,"High Risk","Low Risk")</f>
        <v>High Risk</v>
      </c>
      <c r="X4615" s="3" t="str">
        <f t="shared" ref="X4615:X4678" si="504">_xlfn.IFS(B4615&lt;25,"18-24",B4615&lt;35,"25-34",B4615&lt;45,"35-44",B4615&lt;55,"45-54",TRUE(),"55+")</f>
        <v>18-24</v>
      </c>
      <c r="Y4615" s="3" t="str">
        <f t="shared" ref="Y4615:Y4678" si="505">_xlfn.IFS(E4615&lt;50000,"Low Income",E4615&lt;100000,"Middle Income",TRUE(),"High Income")</f>
        <v>Low Income</v>
      </c>
      <c r="Z4615" s="3" t="str">
        <f t="shared" ref="Z4615:Z4678" si="506">_xlfn.IFS(O4615&lt;580,"Poor",O4615&lt;670,"Fair",O4615&lt;740,"Good",O4615&lt;800,"Very Good",TRUE(),"Excellent")</f>
        <v>Poor</v>
      </c>
      <c r="AA4615" s="27">
        <f t="shared" ref="AA4615:AA4678" si="507">IF(E4615=0,0,Q4615/E4615)</f>
        <v>0</v>
      </c>
      <c r="AB4615" s="3" t="str">
        <f t="shared" ref="AB4615:AB4678" si="508">_xlfn.IFS(G4615&lt;1000,"Low",G4615&lt;5000,"Medium",TRUE(),"High")</f>
        <v>Medium</v>
      </c>
      <c r="AC4615" s="3" t="str">
        <f t="shared" ref="AC4615:AC4678" si="509">_xlfn.IFS(L4615&lt;10,"Low",L4615&lt;30,"Medium",TRUE(),"High")</f>
        <v>High</v>
      </c>
      <c r="AD4615" s="3" t="str">
        <f t="shared" ref="AD4615:AD4678" si="510">IF(AND(E4615&gt;=100000,O4615&gt;=750),"Yes","No")</f>
        <v>No</v>
      </c>
    </row>
    <row r="4616" spans="1:30" ht="15" customHeight="1" x14ac:dyDescent="0.3">
      <c r="A4616" s="3" t="s">
        <v>4637</v>
      </c>
      <c r="B4616" s="3">
        <v>36</v>
      </c>
      <c r="C4616" s="3" t="s">
        <v>23</v>
      </c>
      <c r="D4616" s="3" t="s">
        <v>33</v>
      </c>
      <c r="E4616" s="3">
        <v>58134.311557400099</v>
      </c>
      <c r="F4616" s="3">
        <v>44</v>
      </c>
      <c r="G4616" s="3">
        <v>1588.0149720340301</v>
      </c>
      <c r="H4616" s="3">
        <v>5</v>
      </c>
      <c r="I4616" s="3">
        <v>1353.2852172026301</v>
      </c>
      <c r="J4616" s="3">
        <v>28</v>
      </c>
      <c r="K4616" s="3">
        <v>576.382787401413</v>
      </c>
      <c r="L4616" s="3">
        <v>76</v>
      </c>
      <c r="M4616" s="3">
        <v>4</v>
      </c>
      <c r="N4616" s="3">
        <v>3</v>
      </c>
      <c r="O4616" s="3">
        <v>467</v>
      </c>
      <c r="P4616" s="3">
        <v>3</v>
      </c>
      <c r="Q4616" s="3">
        <v>10304.0826577608</v>
      </c>
      <c r="R4616" s="3">
        <v>3</v>
      </c>
      <c r="S4616" s="3">
        <v>0</v>
      </c>
      <c r="T4616" s="3">
        <v>0</v>
      </c>
      <c r="U4616" s="3">
        <v>5058.7650638080004</v>
      </c>
      <c r="V4616" s="3">
        <v>1</v>
      </c>
      <c r="W4616" s="3" t="str">
        <f>IF(Bank_data3[[#This Row],[credit_risk]]=1,"High Risk","Low Risk")</f>
        <v>High Risk</v>
      </c>
      <c r="X4616" s="3" t="str">
        <f t="shared" si="504"/>
        <v>35-44</v>
      </c>
      <c r="Y4616" s="3" t="str">
        <f t="shared" si="505"/>
        <v>Middle Income</v>
      </c>
      <c r="Z4616" s="3" t="str">
        <f t="shared" si="506"/>
        <v>Poor</v>
      </c>
      <c r="AA4616" s="27">
        <f t="shared" si="507"/>
        <v>0.1772461457221671</v>
      </c>
      <c r="AB4616" s="3" t="str">
        <f t="shared" si="508"/>
        <v>Medium</v>
      </c>
      <c r="AC4616" s="3" t="str">
        <f t="shared" si="509"/>
        <v>High</v>
      </c>
      <c r="AD4616" s="3" t="str">
        <f t="shared" si="510"/>
        <v>No</v>
      </c>
    </row>
    <row r="4617" spans="1:30" ht="15" customHeight="1" x14ac:dyDescent="0.3">
      <c r="A4617" s="3" t="s">
        <v>4638</v>
      </c>
      <c r="B4617" s="3">
        <v>68</v>
      </c>
      <c r="C4617" s="3" t="s">
        <v>31</v>
      </c>
      <c r="D4617" s="3" t="s">
        <v>33</v>
      </c>
      <c r="E4617" s="3">
        <v>46599.231709972497</v>
      </c>
      <c r="F4617" s="3">
        <v>145</v>
      </c>
      <c r="G4617" s="3">
        <v>10</v>
      </c>
      <c r="H4617" s="3">
        <v>4</v>
      </c>
      <c r="I4617" s="3">
        <v>693.05267187500704</v>
      </c>
      <c r="J4617" s="3">
        <v>36</v>
      </c>
      <c r="K4617" s="3">
        <v>619.60087048904802</v>
      </c>
      <c r="L4617" s="3">
        <v>37</v>
      </c>
      <c r="M4617" s="3">
        <v>19</v>
      </c>
      <c r="N4617" s="3">
        <v>8</v>
      </c>
      <c r="O4617" s="3">
        <v>877</v>
      </c>
      <c r="P4617" s="3">
        <v>1</v>
      </c>
      <c r="Q4617" s="3">
        <v>9036.0899848467907</v>
      </c>
      <c r="R4617" s="3">
        <v>4</v>
      </c>
      <c r="S4617" s="3">
        <v>0</v>
      </c>
      <c r="T4617" s="3">
        <v>0</v>
      </c>
      <c r="U4617" s="3">
        <v>3852.8490745676299</v>
      </c>
      <c r="V4617" s="3">
        <v>1</v>
      </c>
      <c r="W4617" s="3" t="str">
        <f>IF(Bank_data3[[#This Row],[credit_risk]]=1,"High Risk","Low Risk")</f>
        <v>High Risk</v>
      </c>
      <c r="X4617" s="3" t="str">
        <f t="shared" si="504"/>
        <v>55+</v>
      </c>
      <c r="Y4617" s="3" t="str">
        <f t="shared" si="505"/>
        <v>Low Income</v>
      </c>
      <c r="Z4617" s="3" t="str">
        <f t="shared" si="506"/>
        <v>Excellent</v>
      </c>
      <c r="AA4617" s="27">
        <f t="shared" si="507"/>
        <v>0.19391070739290786</v>
      </c>
      <c r="AB4617" s="3" t="str">
        <f t="shared" si="508"/>
        <v>Low</v>
      </c>
      <c r="AC4617" s="3" t="str">
        <f t="shared" si="509"/>
        <v>High</v>
      </c>
      <c r="AD4617" s="3" t="str">
        <f t="shared" si="510"/>
        <v>No</v>
      </c>
    </row>
    <row r="4618" spans="1:30" ht="15" customHeight="1" x14ac:dyDescent="0.3">
      <c r="A4618" s="3" t="s">
        <v>4639</v>
      </c>
      <c r="B4618" s="3">
        <v>31</v>
      </c>
      <c r="C4618" s="3" t="s">
        <v>31</v>
      </c>
      <c r="D4618" s="3" t="s">
        <v>24</v>
      </c>
      <c r="E4618" s="3">
        <v>55102.612560377202</v>
      </c>
      <c r="F4618" s="3">
        <v>198</v>
      </c>
      <c r="G4618" s="3">
        <v>3176.7898323750301</v>
      </c>
      <c r="H4618" s="3">
        <v>5</v>
      </c>
      <c r="I4618" s="3">
        <v>1079.9662570254</v>
      </c>
      <c r="J4618" s="3">
        <v>43</v>
      </c>
      <c r="K4618" s="3">
        <v>746.08115765310595</v>
      </c>
      <c r="L4618" s="3">
        <v>18</v>
      </c>
      <c r="M4618" s="3">
        <v>15</v>
      </c>
      <c r="N4618" s="3">
        <v>6</v>
      </c>
      <c r="O4618" s="3">
        <v>541</v>
      </c>
      <c r="P4618" s="3">
        <v>0</v>
      </c>
      <c r="Q4618" s="3">
        <v>5703.6663218376798</v>
      </c>
      <c r="R4618" s="3">
        <v>6</v>
      </c>
      <c r="S4618" s="3">
        <v>0</v>
      </c>
      <c r="T4618" s="3">
        <v>0</v>
      </c>
      <c r="U4618" s="3">
        <v>6607.8260572138697</v>
      </c>
      <c r="V4618" s="3">
        <v>1</v>
      </c>
      <c r="W4618" s="3" t="str">
        <f>IF(Bank_data3[[#This Row],[credit_risk]]=1,"High Risk","Low Risk")</f>
        <v>High Risk</v>
      </c>
      <c r="X4618" s="3" t="str">
        <f t="shared" si="504"/>
        <v>25-34</v>
      </c>
      <c r="Y4618" s="3" t="str">
        <f t="shared" si="505"/>
        <v>Middle Income</v>
      </c>
      <c r="Z4618" s="3" t="str">
        <f t="shared" si="506"/>
        <v>Poor</v>
      </c>
      <c r="AA4618" s="27">
        <f t="shared" si="507"/>
        <v>0.10350990736760514</v>
      </c>
      <c r="AB4618" s="3" t="str">
        <f t="shared" si="508"/>
        <v>Medium</v>
      </c>
      <c r="AC4618" s="3" t="str">
        <f t="shared" si="509"/>
        <v>Medium</v>
      </c>
      <c r="AD4618" s="3" t="str">
        <f t="shared" si="510"/>
        <v>No</v>
      </c>
    </row>
    <row r="4619" spans="1:30" ht="15" customHeight="1" x14ac:dyDescent="0.3">
      <c r="A4619" s="3" t="s">
        <v>4640</v>
      </c>
      <c r="B4619" s="3">
        <v>67</v>
      </c>
      <c r="C4619" s="3" t="s">
        <v>28</v>
      </c>
      <c r="D4619" s="3" t="s">
        <v>24</v>
      </c>
      <c r="E4619" s="3">
        <v>63935.231333778102</v>
      </c>
      <c r="F4619" s="3">
        <v>195</v>
      </c>
      <c r="G4619" s="3">
        <v>1709.90477028805</v>
      </c>
      <c r="H4619" s="3">
        <v>3</v>
      </c>
      <c r="I4619" s="3">
        <v>1288.2615990422401</v>
      </c>
      <c r="J4619" s="3">
        <v>3</v>
      </c>
      <c r="K4619" s="3">
        <v>765.96927420163399</v>
      </c>
      <c r="L4619" s="3">
        <v>21</v>
      </c>
      <c r="M4619" s="3">
        <v>2</v>
      </c>
      <c r="N4619" s="3">
        <v>7</v>
      </c>
      <c r="O4619" s="3">
        <v>415</v>
      </c>
      <c r="P4619" s="3">
        <v>3</v>
      </c>
      <c r="Q4619" s="3">
        <v>9353.2174798896394</v>
      </c>
      <c r="R4619" s="3">
        <v>4</v>
      </c>
      <c r="S4619" s="3">
        <v>0</v>
      </c>
      <c r="T4619" s="3">
        <v>0</v>
      </c>
      <c r="U4619" s="3">
        <v>500</v>
      </c>
      <c r="V4619" s="3">
        <v>1</v>
      </c>
      <c r="W4619" s="3" t="str">
        <f>IF(Bank_data3[[#This Row],[credit_risk]]=1,"High Risk","Low Risk")</f>
        <v>High Risk</v>
      </c>
      <c r="X4619" s="3" t="str">
        <f t="shared" si="504"/>
        <v>55+</v>
      </c>
      <c r="Y4619" s="3" t="str">
        <f t="shared" si="505"/>
        <v>Middle Income</v>
      </c>
      <c r="Z4619" s="3" t="str">
        <f t="shared" si="506"/>
        <v>Poor</v>
      </c>
      <c r="AA4619" s="27">
        <f t="shared" si="507"/>
        <v>0.1462920722232246</v>
      </c>
      <c r="AB4619" s="3" t="str">
        <f t="shared" si="508"/>
        <v>Medium</v>
      </c>
      <c r="AC4619" s="3" t="str">
        <f t="shared" si="509"/>
        <v>Medium</v>
      </c>
      <c r="AD4619" s="3" t="str">
        <f t="shared" si="510"/>
        <v>No</v>
      </c>
    </row>
    <row r="4620" spans="1:30" ht="15" customHeight="1" x14ac:dyDescent="0.3">
      <c r="A4620" s="3" t="s">
        <v>4641</v>
      </c>
      <c r="B4620" s="3">
        <v>66</v>
      </c>
      <c r="C4620" s="3" t="s">
        <v>23</v>
      </c>
      <c r="D4620" s="3" t="s">
        <v>24</v>
      </c>
      <c r="E4620" s="3">
        <v>41716.143336613102</v>
      </c>
      <c r="F4620" s="3">
        <v>162</v>
      </c>
      <c r="G4620" s="3">
        <v>1252.2722570763301</v>
      </c>
      <c r="H4620" s="3">
        <v>0</v>
      </c>
      <c r="I4620" s="3">
        <v>1286.4838361883501</v>
      </c>
      <c r="J4620" s="3">
        <v>13</v>
      </c>
      <c r="K4620" s="3">
        <v>542.89205537351802</v>
      </c>
      <c r="L4620" s="3">
        <v>10</v>
      </c>
      <c r="M4620" s="3">
        <v>15</v>
      </c>
      <c r="N4620" s="3">
        <v>0</v>
      </c>
      <c r="O4620" s="3">
        <v>571</v>
      </c>
      <c r="P4620" s="3">
        <v>3</v>
      </c>
      <c r="Q4620" s="3">
        <v>12945.8125104185</v>
      </c>
      <c r="R4620" s="3">
        <v>1</v>
      </c>
      <c r="S4620" s="3">
        <v>1</v>
      </c>
      <c r="T4620" s="3">
        <v>0</v>
      </c>
      <c r="U4620" s="3">
        <v>16739.780569017101</v>
      </c>
      <c r="V4620" s="3">
        <v>1</v>
      </c>
      <c r="W4620" s="3" t="str">
        <f>IF(Bank_data3[[#This Row],[credit_risk]]=1,"High Risk","Low Risk")</f>
        <v>High Risk</v>
      </c>
      <c r="X4620" s="3" t="str">
        <f t="shared" si="504"/>
        <v>55+</v>
      </c>
      <c r="Y4620" s="3" t="str">
        <f t="shared" si="505"/>
        <v>Low Income</v>
      </c>
      <c r="Z4620" s="3" t="str">
        <f t="shared" si="506"/>
        <v>Poor</v>
      </c>
      <c r="AA4620" s="27">
        <f t="shared" si="507"/>
        <v>0.31033100078204784</v>
      </c>
      <c r="AB4620" s="3" t="str">
        <f t="shared" si="508"/>
        <v>Medium</v>
      </c>
      <c r="AC4620" s="3" t="str">
        <f t="shared" si="509"/>
        <v>Medium</v>
      </c>
      <c r="AD4620" s="3" t="str">
        <f t="shared" si="510"/>
        <v>No</v>
      </c>
    </row>
    <row r="4621" spans="1:30" ht="15" customHeight="1" x14ac:dyDescent="0.3">
      <c r="A4621" s="3" t="s">
        <v>4642</v>
      </c>
      <c r="B4621" s="3">
        <v>64</v>
      </c>
      <c r="C4621" s="3" t="s">
        <v>31</v>
      </c>
      <c r="D4621" s="3" t="s">
        <v>33</v>
      </c>
      <c r="E4621" s="3">
        <v>42359.282302385102</v>
      </c>
      <c r="F4621" s="3">
        <v>141</v>
      </c>
      <c r="G4621" s="3">
        <v>2669.3936968651701</v>
      </c>
      <c r="H4621" s="3">
        <v>6</v>
      </c>
      <c r="I4621" s="3">
        <v>595.47206422245995</v>
      </c>
      <c r="J4621" s="3">
        <v>16</v>
      </c>
      <c r="K4621" s="3">
        <v>220.521026490357</v>
      </c>
      <c r="L4621" s="3">
        <v>2</v>
      </c>
      <c r="M4621" s="3">
        <v>10</v>
      </c>
      <c r="N4621" s="3">
        <v>8</v>
      </c>
      <c r="O4621" s="3">
        <v>604</v>
      </c>
      <c r="P4621" s="3">
        <v>2</v>
      </c>
      <c r="Q4621" s="3">
        <v>9539.2251140131793</v>
      </c>
      <c r="R4621" s="3">
        <v>7</v>
      </c>
      <c r="S4621" s="3">
        <v>0</v>
      </c>
      <c r="T4621" s="3">
        <v>0</v>
      </c>
      <c r="U4621" s="3">
        <v>6780.5780303746997</v>
      </c>
      <c r="V4621" s="3">
        <v>1</v>
      </c>
      <c r="W4621" s="3" t="str">
        <f>IF(Bank_data3[[#This Row],[credit_risk]]=1,"High Risk","Low Risk")</f>
        <v>High Risk</v>
      </c>
      <c r="X4621" s="3" t="str">
        <f t="shared" si="504"/>
        <v>55+</v>
      </c>
      <c r="Y4621" s="3" t="str">
        <f t="shared" si="505"/>
        <v>Low Income</v>
      </c>
      <c r="Z4621" s="3" t="str">
        <f t="shared" si="506"/>
        <v>Fair</v>
      </c>
      <c r="AA4621" s="27">
        <f t="shared" si="507"/>
        <v>0.22519798720659767</v>
      </c>
      <c r="AB4621" s="3" t="str">
        <f t="shared" si="508"/>
        <v>Medium</v>
      </c>
      <c r="AC4621" s="3" t="str">
        <f t="shared" si="509"/>
        <v>Low</v>
      </c>
      <c r="AD4621" s="3" t="str">
        <f t="shared" si="510"/>
        <v>No</v>
      </c>
    </row>
    <row r="4622" spans="1:30" ht="15" customHeight="1" x14ac:dyDescent="0.3">
      <c r="A4622" s="3" t="s">
        <v>4643</v>
      </c>
      <c r="B4622" s="3">
        <v>20</v>
      </c>
      <c r="C4622" s="3" t="s">
        <v>23</v>
      </c>
      <c r="D4622" s="3" t="s">
        <v>26</v>
      </c>
      <c r="E4622" s="3">
        <v>49333.330749215602</v>
      </c>
      <c r="F4622" s="3">
        <v>96</v>
      </c>
      <c r="G4622" s="3">
        <v>766.65113106528804</v>
      </c>
      <c r="H4622" s="3">
        <v>9</v>
      </c>
      <c r="I4622" s="3">
        <v>499.91416503530598</v>
      </c>
      <c r="J4622" s="3">
        <v>43</v>
      </c>
      <c r="K4622" s="3">
        <v>818.41572218180795</v>
      </c>
      <c r="L4622" s="3">
        <v>18</v>
      </c>
      <c r="M4622" s="3">
        <v>13</v>
      </c>
      <c r="N4622" s="3">
        <v>7</v>
      </c>
      <c r="O4622" s="3">
        <v>337</v>
      </c>
      <c r="P4622" s="3">
        <v>1</v>
      </c>
      <c r="Q4622" s="3">
        <v>17112.158137191102</v>
      </c>
      <c r="R4622" s="3">
        <v>2</v>
      </c>
      <c r="S4622" s="3">
        <v>0</v>
      </c>
      <c r="T4622" s="3">
        <v>0</v>
      </c>
      <c r="U4622" s="3">
        <v>13332.1923323428</v>
      </c>
      <c r="V4622" s="3">
        <v>1</v>
      </c>
      <c r="W4622" s="3" t="str">
        <f>IF(Bank_data3[[#This Row],[credit_risk]]=1,"High Risk","Low Risk")</f>
        <v>High Risk</v>
      </c>
      <c r="X4622" s="3" t="str">
        <f t="shared" si="504"/>
        <v>18-24</v>
      </c>
      <c r="Y4622" s="3" t="str">
        <f t="shared" si="505"/>
        <v>Low Income</v>
      </c>
      <c r="Z4622" s="3" t="str">
        <f t="shared" si="506"/>
        <v>Poor</v>
      </c>
      <c r="AA4622" s="27">
        <f t="shared" si="507"/>
        <v>0.34686808851768403</v>
      </c>
      <c r="AB4622" s="3" t="str">
        <f t="shared" si="508"/>
        <v>Low</v>
      </c>
      <c r="AC4622" s="3" t="str">
        <f t="shared" si="509"/>
        <v>Medium</v>
      </c>
      <c r="AD4622" s="3" t="str">
        <f t="shared" si="510"/>
        <v>No</v>
      </c>
    </row>
    <row r="4623" spans="1:30" ht="15" customHeight="1" x14ac:dyDescent="0.3">
      <c r="A4623" s="3" t="s">
        <v>4644</v>
      </c>
      <c r="B4623" s="3">
        <v>36</v>
      </c>
      <c r="C4623" s="3" t="s">
        <v>28</v>
      </c>
      <c r="D4623" s="3" t="s">
        <v>33</v>
      </c>
      <c r="E4623" s="3">
        <v>34511.067060881702</v>
      </c>
      <c r="F4623" s="3">
        <v>39</v>
      </c>
      <c r="G4623" s="3">
        <v>625.15561925575196</v>
      </c>
      <c r="H4623" s="3">
        <v>8</v>
      </c>
      <c r="I4623" s="3">
        <v>771.57579658710301</v>
      </c>
      <c r="J4623" s="3">
        <v>44</v>
      </c>
      <c r="K4623" s="3">
        <v>587.29445709921004</v>
      </c>
      <c r="L4623" s="3">
        <v>6</v>
      </c>
      <c r="M4623" s="3">
        <v>12</v>
      </c>
      <c r="N4623" s="3">
        <v>0</v>
      </c>
      <c r="O4623" s="3">
        <v>825</v>
      </c>
      <c r="P4623" s="3">
        <v>5</v>
      </c>
      <c r="Q4623" s="3">
        <v>11630.622414564999</v>
      </c>
      <c r="R4623" s="3">
        <v>1</v>
      </c>
      <c r="S4623" s="3">
        <v>0</v>
      </c>
      <c r="T4623" s="3">
        <v>0</v>
      </c>
      <c r="U4623" s="3">
        <v>21071.9322566915</v>
      </c>
      <c r="V4623" s="3">
        <v>0</v>
      </c>
      <c r="W4623" s="3" t="str">
        <f>IF(Bank_data3[[#This Row],[credit_risk]]=1,"High Risk","Low Risk")</f>
        <v>Low Risk</v>
      </c>
      <c r="X4623" s="3" t="str">
        <f t="shared" si="504"/>
        <v>35-44</v>
      </c>
      <c r="Y4623" s="3" t="str">
        <f t="shared" si="505"/>
        <v>Low Income</v>
      </c>
      <c r="Z4623" s="3" t="str">
        <f t="shared" si="506"/>
        <v>Excellent</v>
      </c>
      <c r="AA4623" s="27">
        <f t="shared" si="507"/>
        <v>0.33701138229215494</v>
      </c>
      <c r="AB4623" s="3" t="str">
        <f t="shared" si="508"/>
        <v>Low</v>
      </c>
      <c r="AC4623" s="3" t="str">
        <f t="shared" si="509"/>
        <v>Low</v>
      </c>
      <c r="AD4623" s="3" t="str">
        <f t="shared" si="510"/>
        <v>No</v>
      </c>
    </row>
    <row r="4624" spans="1:30" ht="15" customHeight="1" x14ac:dyDescent="0.3">
      <c r="A4624" s="3" t="s">
        <v>4645</v>
      </c>
      <c r="B4624" s="3">
        <v>22</v>
      </c>
      <c r="C4624" s="3" t="s">
        <v>31</v>
      </c>
      <c r="D4624" s="3" t="s">
        <v>33</v>
      </c>
      <c r="E4624" s="3">
        <v>49798.166212718803</v>
      </c>
      <c r="F4624" s="3">
        <v>149</v>
      </c>
      <c r="G4624" s="3">
        <v>721.42498530766397</v>
      </c>
      <c r="H4624" s="3">
        <v>3</v>
      </c>
      <c r="I4624" s="3">
        <v>344.83213263810802</v>
      </c>
      <c r="J4624" s="3">
        <v>16</v>
      </c>
      <c r="K4624" s="3">
        <v>711.91788649051205</v>
      </c>
      <c r="L4624" s="3">
        <v>33</v>
      </c>
      <c r="M4624" s="3">
        <v>10</v>
      </c>
      <c r="N4624" s="3">
        <v>7</v>
      </c>
      <c r="O4624" s="3">
        <v>384</v>
      </c>
      <c r="P4624" s="3">
        <v>1</v>
      </c>
      <c r="Q4624" s="3">
        <v>12080.6942030057</v>
      </c>
      <c r="R4624" s="3">
        <v>0</v>
      </c>
      <c r="S4624" s="3">
        <v>0</v>
      </c>
      <c r="T4624" s="3">
        <v>0</v>
      </c>
      <c r="U4624" s="3">
        <v>4857.0549173057998</v>
      </c>
      <c r="V4624" s="3">
        <v>1</v>
      </c>
      <c r="W4624" s="3" t="str">
        <f>IF(Bank_data3[[#This Row],[credit_risk]]=1,"High Risk","Low Risk")</f>
        <v>High Risk</v>
      </c>
      <c r="X4624" s="3" t="str">
        <f t="shared" si="504"/>
        <v>18-24</v>
      </c>
      <c r="Y4624" s="3" t="str">
        <f t="shared" si="505"/>
        <v>Low Income</v>
      </c>
      <c r="Z4624" s="3" t="str">
        <f t="shared" si="506"/>
        <v>Poor</v>
      </c>
      <c r="AA4624" s="27">
        <f t="shared" si="507"/>
        <v>0.24259315396076181</v>
      </c>
      <c r="AB4624" s="3" t="str">
        <f t="shared" si="508"/>
        <v>Low</v>
      </c>
      <c r="AC4624" s="3" t="str">
        <f t="shared" si="509"/>
        <v>High</v>
      </c>
      <c r="AD4624" s="3" t="str">
        <f t="shared" si="510"/>
        <v>No</v>
      </c>
    </row>
    <row r="4625" spans="1:30" ht="15" customHeight="1" x14ac:dyDescent="0.3">
      <c r="A4625" s="3" t="s">
        <v>4646</v>
      </c>
      <c r="B4625" s="3">
        <v>45</v>
      </c>
      <c r="C4625" s="3" t="s">
        <v>28</v>
      </c>
      <c r="D4625" s="3" t="s">
        <v>26</v>
      </c>
      <c r="E4625" s="3">
        <v>50748.130267403998</v>
      </c>
      <c r="F4625" s="3">
        <v>181</v>
      </c>
      <c r="G4625" s="3">
        <v>1196.0720808518599</v>
      </c>
      <c r="H4625" s="3">
        <v>3</v>
      </c>
      <c r="I4625" s="3">
        <v>883.74246146369603</v>
      </c>
      <c r="J4625" s="3">
        <v>19</v>
      </c>
      <c r="K4625" s="3">
        <v>620.81641573682998</v>
      </c>
      <c r="L4625" s="3">
        <v>10</v>
      </c>
      <c r="M4625" s="3">
        <v>13</v>
      </c>
      <c r="N4625" s="3">
        <v>4</v>
      </c>
      <c r="O4625" s="3">
        <v>543</v>
      </c>
      <c r="P4625" s="3">
        <v>4</v>
      </c>
      <c r="Q4625" s="3">
        <v>10845.9824369854</v>
      </c>
      <c r="R4625" s="3">
        <v>3</v>
      </c>
      <c r="S4625" s="3">
        <v>0</v>
      </c>
      <c r="T4625" s="3">
        <v>0</v>
      </c>
      <c r="U4625" s="3">
        <v>9598.2462512219408</v>
      </c>
      <c r="V4625" s="3">
        <v>1</v>
      </c>
      <c r="W4625" s="3" t="str">
        <f>IF(Bank_data3[[#This Row],[credit_risk]]=1,"High Risk","Low Risk")</f>
        <v>High Risk</v>
      </c>
      <c r="X4625" s="3" t="str">
        <f t="shared" si="504"/>
        <v>45-54</v>
      </c>
      <c r="Y4625" s="3" t="str">
        <f t="shared" si="505"/>
        <v>Middle Income</v>
      </c>
      <c r="Z4625" s="3" t="str">
        <f t="shared" si="506"/>
        <v>Poor</v>
      </c>
      <c r="AA4625" s="27">
        <f t="shared" si="507"/>
        <v>0.21372181358870429</v>
      </c>
      <c r="AB4625" s="3" t="str">
        <f t="shared" si="508"/>
        <v>Medium</v>
      </c>
      <c r="AC4625" s="3" t="str">
        <f t="shared" si="509"/>
        <v>Medium</v>
      </c>
      <c r="AD4625" s="3" t="str">
        <f t="shared" si="510"/>
        <v>No</v>
      </c>
    </row>
    <row r="4626" spans="1:30" ht="15" customHeight="1" x14ac:dyDescent="0.3">
      <c r="A4626" s="3" t="s">
        <v>4647</v>
      </c>
      <c r="B4626" s="3">
        <v>34</v>
      </c>
      <c r="C4626" s="3" t="s">
        <v>23</v>
      </c>
      <c r="D4626" s="3" t="s">
        <v>26</v>
      </c>
      <c r="E4626" s="3">
        <v>54120.923872961903</v>
      </c>
      <c r="F4626" s="3">
        <v>230</v>
      </c>
      <c r="G4626" s="3">
        <v>1521.41658620403</v>
      </c>
      <c r="H4626" s="3">
        <v>8</v>
      </c>
      <c r="I4626" s="3">
        <v>512.72117170287004</v>
      </c>
      <c r="J4626" s="3">
        <v>46</v>
      </c>
      <c r="K4626" s="3">
        <v>450.63256494213601</v>
      </c>
      <c r="L4626" s="3">
        <v>4</v>
      </c>
      <c r="M4626" s="3">
        <v>9</v>
      </c>
      <c r="N4626" s="3">
        <v>2</v>
      </c>
      <c r="O4626" s="3">
        <v>448</v>
      </c>
      <c r="P4626" s="3">
        <v>3</v>
      </c>
      <c r="Q4626" s="3">
        <v>4596.9278108656999</v>
      </c>
      <c r="R4626" s="3">
        <v>3</v>
      </c>
      <c r="S4626" s="3">
        <v>0</v>
      </c>
      <c r="T4626" s="3">
        <v>0</v>
      </c>
      <c r="U4626" s="3">
        <v>10138.0600049431</v>
      </c>
      <c r="V4626" s="3">
        <v>1</v>
      </c>
      <c r="W4626" s="3" t="str">
        <f>IF(Bank_data3[[#This Row],[credit_risk]]=1,"High Risk","Low Risk")</f>
        <v>High Risk</v>
      </c>
      <c r="X4626" s="3" t="str">
        <f t="shared" si="504"/>
        <v>25-34</v>
      </c>
      <c r="Y4626" s="3" t="str">
        <f t="shared" si="505"/>
        <v>Middle Income</v>
      </c>
      <c r="Z4626" s="3" t="str">
        <f t="shared" si="506"/>
        <v>Poor</v>
      </c>
      <c r="AA4626" s="27">
        <f t="shared" si="507"/>
        <v>8.4938088301228426E-2</v>
      </c>
      <c r="AB4626" s="3" t="str">
        <f t="shared" si="508"/>
        <v>Medium</v>
      </c>
      <c r="AC4626" s="3" t="str">
        <f t="shared" si="509"/>
        <v>Low</v>
      </c>
      <c r="AD4626" s="3" t="str">
        <f t="shared" si="510"/>
        <v>No</v>
      </c>
    </row>
    <row r="4627" spans="1:30" ht="15" customHeight="1" x14ac:dyDescent="0.3">
      <c r="A4627" s="3" t="s">
        <v>4648</v>
      </c>
      <c r="B4627" s="3">
        <v>55</v>
      </c>
      <c r="C4627" s="3" t="s">
        <v>28</v>
      </c>
      <c r="D4627" s="3" t="s">
        <v>26</v>
      </c>
      <c r="E4627" s="3">
        <v>57551.907954450398</v>
      </c>
      <c r="F4627" s="3">
        <v>36</v>
      </c>
      <c r="G4627" s="3">
        <v>2012.11293919384</v>
      </c>
      <c r="H4627" s="3">
        <v>3</v>
      </c>
      <c r="I4627" s="3">
        <v>1178.9484207400201</v>
      </c>
      <c r="J4627" s="3">
        <v>28</v>
      </c>
      <c r="K4627" s="3">
        <v>422.580477886219</v>
      </c>
      <c r="L4627" s="3">
        <v>70</v>
      </c>
      <c r="M4627" s="3">
        <v>17</v>
      </c>
      <c r="N4627" s="3">
        <v>7</v>
      </c>
      <c r="O4627" s="3">
        <v>618</v>
      </c>
      <c r="P4627" s="3">
        <v>0</v>
      </c>
      <c r="Q4627" s="3">
        <v>4836.5797978078399</v>
      </c>
      <c r="R4627" s="3">
        <v>6</v>
      </c>
      <c r="S4627" s="3">
        <v>0</v>
      </c>
      <c r="T4627" s="3">
        <v>0</v>
      </c>
      <c r="U4627" s="3">
        <v>2350.2586212856099</v>
      </c>
      <c r="V4627" s="3">
        <v>1</v>
      </c>
      <c r="W4627" s="3" t="str">
        <f>IF(Bank_data3[[#This Row],[credit_risk]]=1,"High Risk","Low Risk")</f>
        <v>High Risk</v>
      </c>
      <c r="X4627" s="3" t="str">
        <f t="shared" si="504"/>
        <v>55+</v>
      </c>
      <c r="Y4627" s="3" t="str">
        <f t="shared" si="505"/>
        <v>Middle Income</v>
      </c>
      <c r="Z4627" s="3" t="str">
        <f t="shared" si="506"/>
        <v>Fair</v>
      </c>
      <c r="AA4627" s="27">
        <f t="shared" si="507"/>
        <v>8.4038565700302464E-2</v>
      </c>
      <c r="AB4627" s="3" t="str">
        <f t="shared" si="508"/>
        <v>Medium</v>
      </c>
      <c r="AC4627" s="3" t="str">
        <f t="shared" si="509"/>
        <v>High</v>
      </c>
      <c r="AD4627" s="3" t="str">
        <f t="shared" si="510"/>
        <v>No</v>
      </c>
    </row>
    <row r="4628" spans="1:30" ht="15" customHeight="1" x14ac:dyDescent="0.3">
      <c r="A4628" s="3" t="s">
        <v>4649</v>
      </c>
      <c r="B4628" s="3">
        <v>51</v>
      </c>
      <c r="C4628" s="3" t="s">
        <v>28</v>
      </c>
      <c r="D4628" s="3" t="s">
        <v>26</v>
      </c>
      <c r="E4628" s="3">
        <v>21143.907393256301</v>
      </c>
      <c r="F4628" s="3">
        <v>201</v>
      </c>
      <c r="G4628" s="3">
        <v>499.16654195618702</v>
      </c>
      <c r="H4628" s="3">
        <v>9</v>
      </c>
      <c r="I4628" s="3">
        <v>600.46065432365197</v>
      </c>
      <c r="J4628" s="3">
        <v>40</v>
      </c>
      <c r="K4628" s="3">
        <v>906.44653145866005</v>
      </c>
      <c r="L4628" s="3">
        <v>35</v>
      </c>
      <c r="M4628" s="3">
        <v>6</v>
      </c>
      <c r="N4628" s="3">
        <v>2</v>
      </c>
      <c r="O4628" s="3">
        <v>597</v>
      </c>
      <c r="P4628" s="3">
        <v>4</v>
      </c>
      <c r="Q4628" s="3">
        <v>12724.1908928131</v>
      </c>
      <c r="R4628" s="3">
        <v>5</v>
      </c>
      <c r="S4628" s="3">
        <v>0</v>
      </c>
      <c r="T4628" s="3">
        <v>0</v>
      </c>
      <c r="U4628" s="3">
        <v>11821.6268622034</v>
      </c>
      <c r="V4628" s="3">
        <v>1</v>
      </c>
      <c r="W4628" s="3" t="str">
        <f>IF(Bank_data3[[#This Row],[credit_risk]]=1,"High Risk","Low Risk")</f>
        <v>High Risk</v>
      </c>
      <c r="X4628" s="3" t="str">
        <f t="shared" si="504"/>
        <v>45-54</v>
      </c>
      <c r="Y4628" s="3" t="str">
        <f t="shared" si="505"/>
        <v>Low Income</v>
      </c>
      <c r="Z4628" s="3" t="str">
        <f t="shared" si="506"/>
        <v>Fair</v>
      </c>
      <c r="AA4628" s="27">
        <f t="shared" si="507"/>
        <v>0.60178994620792703</v>
      </c>
      <c r="AB4628" s="3" t="str">
        <f t="shared" si="508"/>
        <v>Low</v>
      </c>
      <c r="AC4628" s="3" t="str">
        <f t="shared" si="509"/>
        <v>High</v>
      </c>
      <c r="AD4628" s="3" t="str">
        <f t="shared" si="510"/>
        <v>No</v>
      </c>
    </row>
    <row r="4629" spans="1:30" ht="15" customHeight="1" x14ac:dyDescent="0.3">
      <c r="A4629" s="3" t="s">
        <v>4650</v>
      </c>
      <c r="B4629" s="3">
        <v>51</v>
      </c>
      <c r="C4629" s="3" t="s">
        <v>23</v>
      </c>
      <c r="D4629" s="3" t="s">
        <v>33</v>
      </c>
      <c r="E4629" s="3">
        <v>26867.8130258368</v>
      </c>
      <c r="F4629" s="3">
        <v>190</v>
      </c>
      <c r="G4629" s="3">
        <v>1742.6282698641801</v>
      </c>
      <c r="H4629" s="3">
        <v>3</v>
      </c>
      <c r="I4629" s="3">
        <v>190.20936068199299</v>
      </c>
      <c r="J4629" s="3">
        <v>25</v>
      </c>
      <c r="K4629" s="3">
        <v>531.42473120850605</v>
      </c>
      <c r="L4629" s="3">
        <v>4</v>
      </c>
      <c r="M4629" s="3">
        <v>17</v>
      </c>
      <c r="N4629" s="3">
        <v>7</v>
      </c>
      <c r="O4629" s="3">
        <v>370</v>
      </c>
      <c r="P4629" s="3">
        <v>5</v>
      </c>
      <c r="Q4629" s="3">
        <v>7450.61181592712</v>
      </c>
      <c r="R4629" s="3">
        <v>6</v>
      </c>
      <c r="S4629" s="3">
        <v>0</v>
      </c>
      <c r="T4629" s="3">
        <v>0</v>
      </c>
      <c r="U4629" s="3">
        <v>14123.1441165501</v>
      </c>
      <c r="V4629" s="3">
        <v>1</v>
      </c>
      <c r="W4629" s="3" t="str">
        <f>IF(Bank_data3[[#This Row],[credit_risk]]=1,"High Risk","Low Risk")</f>
        <v>High Risk</v>
      </c>
      <c r="X4629" s="3" t="str">
        <f t="shared" si="504"/>
        <v>45-54</v>
      </c>
      <c r="Y4629" s="3" t="str">
        <f t="shared" si="505"/>
        <v>Low Income</v>
      </c>
      <c r="Z4629" s="3" t="str">
        <f t="shared" si="506"/>
        <v>Poor</v>
      </c>
      <c r="AA4629" s="27">
        <f t="shared" si="507"/>
        <v>0.27730622543645123</v>
      </c>
      <c r="AB4629" s="3" t="str">
        <f t="shared" si="508"/>
        <v>Medium</v>
      </c>
      <c r="AC4629" s="3" t="str">
        <f t="shared" si="509"/>
        <v>Low</v>
      </c>
      <c r="AD4629" s="3" t="str">
        <f t="shared" si="510"/>
        <v>No</v>
      </c>
    </row>
    <row r="4630" spans="1:30" ht="15" customHeight="1" x14ac:dyDescent="0.3">
      <c r="A4630" s="3" t="s">
        <v>4651</v>
      </c>
      <c r="B4630" s="3">
        <v>23</v>
      </c>
      <c r="C4630" s="3" t="s">
        <v>28</v>
      </c>
      <c r="D4630" s="3" t="s">
        <v>24</v>
      </c>
      <c r="E4630" s="3">
        <v>28990.683430742101</v>
      </c>
      <c r="F4630" s="3">
        <v>239</v>
      </c>
      <c r="G4630" s="3">
        <v>1017.9518580423399</v>
      </c>
      <c r="H4630" s="3">
        <v>7</v>
      </c>
      <c r="I4630" s="3">
        <v>1290.32017165925</v>
      </c>
      <c r="J4630" s="3">
        <v>41</v>
      </c>
      <c r="K4630" s="3">
        <v>497.11627649194099</v>
      </c>
      <c r="L4630" s="3">
        <v>55</v>
      </c>
      <c r="M4630" s="3">
        <v>1</v>
      </c>
      <c r="N4630" s="3">
        <v>4</v>
      </c>
      <c r="O4630" s="3">
        <v>896</v>
      </c>
      <c r="P4630" s="3">
        <v>4</v>
      </c>
      <c r="Q4630" s="3">
        <v>15587.129211006501</v>
      </c>
      <c r="R4630" s="3">
        <v>6</v>
      </c>
      <c r="S4630" s="3">
        <v>0</v>
      </c>
      <c r="T4630" s="3">
        <v>0</v>
      </c>
      <c r="U4630" s="3">
        <v>6088.4839351226001</v>
      </c>
      <c r="V4630" s="3">
        <v>1</v>
      </c>
      <c r="W4630" s="3" t="str">
        <f>IF(Bank_data3[[#This Row],[credit_risk]]=1,"High Risk","Low Risk")</f>
        <v>High Risk</v>
      </c>
      <c r="X4630" s="3" t="str">
        <f t="shared" si="504"/>
        <v>18-24</v>
      </c>
      <c r="Y4630" s="3" t="str">
        <f t="shared" si="505"/>
        <v>Low Income</v>
      </c>
      <c r="Z4630" s="3" t="str">
        <f t="shared" si="506"/>
        <v>Excellent</v>
      </c>
      <c r="AA4630" s="27">
        <f t="shared" si="507"/>
        <v>0.53765994334847944</v>
      </c>
      <c r="AB4630" s="3" t="str">
        <f t="shared" si="508"/>
        <v>Medium</v>
      </c>
      <c r="AC4630" s="3" t="str">
        <f t="shared" si="509"/>
        <v>High</v>
      </c>
      <c r="AD4630" s="3" t="str">
        <f t="shared" si="510"/>
        <v>No</v>
      </c>
    </row>
    <row r="4631" spans="1:30" ht="15" customHeight="1" x14ac:dyDescent="0.3">
      <c r="A4631" s="3" t="s">
        <v>4652</v>
      </c>
      <c r="B4631" s="3">
        <v>37</v>
      </c>
      <c r="C4631" s="3" t="s">
        <v>23</v>
      </c>
      <c r="D4631" s="3" t="s">
        <v>33</v>
      </c>
      <c r="E4631" s="3">
        <v>51666.944022076903</v>
      </c>
      <c r="F4631" s="3">
        <v>214</v>
      </c>
      <c r="G4631" s="3">
        <v>1413.5768510651701</v>
      </c>
      <c r="H4631" s="3">
        <v>10</v>
      </c>
      <c r="I4631" s="3">
        <v>864.17880116615197</v>
      </c>
      <c r="J4631" s="3">
        <v>37</v>
      </c>
      <c r="K4631" s="3">
        <v>307.68746587641499</v>
      </c>
      <c r="L4631" s="3">
        <v>4</v>
      </c>
      <c r="M4631" s="3">
        <v>7</v>
      </c>
      <c r="N4631" s="3">
        <v>7</v>
      </c>
      <c r="O4631" s="3">
        <v>576</v>
      </c>
      <c r="P4631" s="3">
        <v>3</v>
      </c>
      <c r="Q4631" s="3">
        <v>9989.1877053277203</v>
      </c>
      <c r="R4631" s="3">
        <v>1</v>
      </c>
      <c r="S4631" s="3">
        <v>0</v>
      </c>
      <c r="T4631" s="3">
        <v>0</v>
      </c>
      <c r="U4631" s="3">
        <v>10004.694178920699</v>
      </c>
      <c r="V4631" s="3">
        <v>1</v>
      </c>
      <c r="W4631" s="3" t="str">
        <f>IF(Bank_data3[[#This Row],[credit_risk]]=1,"High Risk","Low Risk")</f>
        <v>High Risk</v>
      </c>
      <c r="X4631" s="3" t="str">
        <f t="shared" si="504"/>
        <v>35-44</v>
      </c>
      <c r="Y4631" s="3" t="str">
        <f t="shared" si="505"/>
        <v>Middle Income</v>
      </c>
      <c r="Z4631" s="3" t="str">
        <f t="shared" si="506"/>
        <v>Poor</v>
      </c>
      <c r="AA4631" s="27">
        <f t="shared" si="507"/>
        <v>0.19333807900578392</v>
      </c>
      <c r="AB4631" s="3" t="str">
        <f t="shared" si="508"/>
        <v>Medium</v>
      </c>
      <c r="AC4631" s="3" t="str">
        <f t="shared" si="509"/>
        <v>Low</v>
      </c>
      <c r="AD4631" s="3" t="str">
        <f t="shared" si="510"/>
        <v>No</v>
      </c>
    </row>
    <row r="4632" spans="1:30" ht="15" customHeight="1" x14ac:dyDescent="0.3">
      <c r="A4632" s="3" t="s">
        <v>4653</v>
      </c>
      <c r="B4632" s="3">
        <v>68</v>
      </c>
      <c r="C4632" s="3" t="s">
        <v>31</v>
      </c>
      <c r="D4632" s="3" t="s">
        <v>26</v>
      </c>
      <c r="E4632" s="3">
        <v>44881.234536548101</v>
      </c>
      <c r="F4632" s="3">
        <v>55</v>
      </c>
      <c r="G4632" s="3">
        <v>2467.3151552520899</v>
      </c>
      <c r="H4632" s="3">
        <v>3</v>
      </c>
      <c r="I4632" s="3">
        <v>810.19721164702605</v>
      </c>
      <c r="J4632" s="3">
        <v>16</v>
      </c>
      <c r="K4632" s="3">
        <v>440.16711985218802</v>
      </c>
      <c r="L4632" s="3">
        <v>26</v>
      </c>
      <c r="M4632" s="3">
        <v>14</v>
      </c>
      <c r="N4632" s="3">
        <v>2</v>
      </c>
      <c r="O4632" s="3">
        <v>412</v>
      </c>
      <c r="P4632" s="3">
        <v>4</v>
      </c>
      <c r="Q4632" s="3">
        <v>7362.6825617998902</v>
      </c>
      <c r="R4632" s="3">
        <v>0</v>
      </c>
      <c r="S4632" s="3">
        <v>0</v>
      </c>
      <c r="T4632" s="3">
        <v>0</v>
      </c>
      <c r="U4632" s="3">
        <v>8559.7574534287996</v>
      </c>
      <c r="V4632" s="3">
        <v>1</v>
      </c>
      <c r="W4632" s="3" t="str">
        <f>IF(Bank_data3[[#This Row],[credit_risk]]=1,"High Risk","Low Risk")</f>
        <v>High Risk</v>
      </c>
      <c r="X4632" s="3" t="str">
        <f t="shared" si="504"/>
        <v>55+</v>
      </c>
      <c r="Y4632" s="3" t="str">
        <f t="shared" si="505"/>
        <v>Low Income</v>
      </c>
      <c r="Z4632" s="3" t="str">
        <f t="shared" si="506"/>
        <v>Poor</v>
      </c>
      <c r="AA4632" s="27">
        <f t="shared" si="507"/>
        <v>0.16404812919761025</v>
      </c>
      <c r="AB4632" s="3" t="str">
        <f t="shared" si="508"/>
        <v>Medium</v>
      </c>
      <c r="AC4632" s="3" t="str">
        <f t="shared" si="509"/>
        <v>Medium</v>
      </c>
      <c r="AD4632" s="3" t="str">
        <f t="shared" si="510"/>
        <v>No</v>
      </c>
    </row>
    <row r="4633" spans="1:30" ht="15" customHeight="1" x14ac:dyDescent="0.3">
      <c r="A4633" s="3" t="s">
        <v>4654</v>
      </c>
      <c r="B4633" s="3">
        <v>38</v>
      </c>
      <c r="C4633" s="3" t="s">
        <v>23</v>
      </c>
      <c r="D4633" s="3" t="s">
        <v>24</v>
      </c>
      <c r="E4633" s="3">
        <v>10000</v>
      </c>
      <c r="F4633" s="3">
        <v>142</v>
      </c>
      <c r="G4633" s="3">
        <v>1894.28609977268</v>
      </c>
      <c r="H4633" s="3">
        <v>8</v>
      </c>
      <c r="I4633" s="3">
        <v>1183.0381747311701</v>
      </c>
      <c r="J4633" s="3">
        <v>11</v>
      </c>
      <c r="K4633" s="3">
        <v>752.08982683533998</v>
      </c>
      <c r="L4633" s="3">
        <v>26</v>
      </c>
      <c r="M4633" s="3">
        <v>5</v>
      </c>
      <c r="N4633" s="3">
        <v>9</v>
      </c>
      <c r="O4633" s="3">
        <v>874</v>
      </c>
      <c r="P4633" s="3">
        <v>3</v>
      </c>
      <c r="Q4633" s="3">
        <v>13553.462839996901</v>
      </c>
      <c r="R4633" s="3">
        <v>1</v>
      </c>
      <c r="S4633" s="3">
        <v>0</v>
      </c>
      <c r="T4633" s="3">
        <v>0</v>
      </c>
      <c r="U4633" s="3">
        <v>7095.0495854176597</v>
      </c>
      <c r="V4633" s="3">
        <v>0</v>
      </c>
      <c r="W4633" s="3" t="str">
        <f>IF(Bank_data3[[#This Row],[credit_risk]]=1,"High Risk","Low Risk")</f>
        <v>Low Risk</v>
      </c>
      <c r="X4633" s="3" t="str">
        <f t="shared" si="504"/>
        <v>35-44</v>
      </c>
      <c r="Y4633" s="3" t="str">
        <f t="shared" si="505"/>
        <v>Low Income</v>
      </c>
      <c r="Z4633" s="3" t="str">
        <f t="shared" si="506"/>
        <v>Excellent</v>
      </c>
      <c r="AA4633" s="27">
        <f t="shared" si="507"/>
        <v>1.3553462839996901</v>
      </c>
      <c r="AB4633" s="3" t="str">
        <f t="shared" si="508"/>
        <v>Medium</v>
      </c>
      <c r="AC4633" s="3" t="str">
        <f t="shared" si="509"/>
        <v>Medium</v>
      </c>
      <c r="AD4633" s="3" t="str">
        <f t="shared" si="510"/>
        <v>No</v>
      </c>
    </row>
    <row r="4634" spans="1:30" ht="15" customHeight="1" x14ac:dyDescent="0.3">
      <c r="A4634" s="3" t="s">
        <v>4655</v>
      </c>
      <c r="B4634" s="3">
        <v>62</v>
      </c>
      <c r="C4634" s="3" t="s">
        <v>23</v>
      </c>
      <c r="D4634" s="3" t="s">
        <v>24</v>
      </c>
      <c r="E4634" s="3">
        <v>85046.806552496506</v>
      </c>
      <c r="F4634" s="3">
        <v>192</v>
      </c>
      <c r="G4634" s="3">
        <v>1960.8855355199501</v>
      </c>
      <c r="H4634" s="3">
        <v>10</v>
      </c>
      <c r="I4634" s="3">
        <v>1105.05177580436</v>
      </c>
      <c r="J4634" s="3">
        <v>27</v>
      </c>
      <c r="K4634" s="3">
        <v>525.25884016276495</v>
      </c>
      <c r="L4634" s="3">
        <v>31</v>
      </c>
      <c r="M4634" s="3">
        <v>12</v>
      </c>
      <c r="N4634" s="3">
        <v>5</v>
      </c>
      <c r="O4634" s="3">
        <v>388</v>
      </c>
      <c r="P4634" s="3">
        <v>3</v>
      </c>
      <c r="Q4634" s="3">
        <v>12163.412192846899</v>
      </c>
      <c r="R4634" s="3">
        <v>5</v>
      </c>
      <c r="S4634" s="3">
        <v>0</v>
      </c>
      <c r="T4634" s="3">
        <v>0</v>
      </c>
      <c r="U4634" s="3">
        <v>12628.4143910164</v>
      </c>
      <c r="V4634" s="3">
        <v>1</v>
      </c>
      <c r="W4634" s="3" t="str">
        <f>IF(Bank_data3[[#This Row],[credit_risk]]=1,"High Risk","Low Risk")</f>
        <v>High Risk</v>
      </c>
      <c r="X4634" s="3" t="str">
        <f t="shared" si="504"/>
        <v>55+</v>
      </c>
      <c r="Y4634" s="3" t="str">
        <f t="shared" si="505"/>
        <v>Middle Income</v>
      </c>
      <c r="Z4634" s="3" t="str">
        <f t="shared" si="506"/>
        <v>Poor</v>
      </c>
      <c r="AA4634" s="27">
        <f t="shared" si="507"/>
        <v>0.14302021070407667</v>
      </c>
      <c r="AB4634" s="3" t="str">
        <f t="shared" si="508"/>
        <v>Medium</v>
      </c>
      <c r="AC4634" s="3" t="str">
        <f t="shared" si="509"/>
        <v>High</v>
      </c>
      <c r="AD4634" s="3" t="str">
        <f t="shared" si="510"/>
        <v>No</v>
      </c>
    </row>
    <row r="4635" spans="1:30" ht="15" customHeight="1" x14ac:dyDescent="0.3">
      <c r="A4635" s="3" t="s">
        <v>4656</v>
      </c>
      <c r="B4635" s="3">
        <v>54</v>
      </c>
      <c r="C4635" s="3" t="s">
        <v>31</v>
      </c>
      <c r="D4635" s="3" t="s">
        <v>33</v>
      </c>
      <c r="E4635" s="3">
        <v>14198.5567805748</v>
      </c>
      <c r="F4635" s="3">
        <v>98</v>
      </c>
      <c r="G4635" s="3">
        <v>1007.11028795764</v>
      </c>
      <c r="H4635" s="3">
        <v>7</v>
      </c>
      <c r="I4635" s="3">
        <v>533.35125959635104</v>
      </c>
      <c r="J4635" s="3">
        <v>8</v>
      </c>
      <c r="K4635" s="3">
        <v>837.73226544170097</v>
      </c>
      <c r="L4635" s="3">
        <v>14</v>
      </c>
      <c r="M4635" s="3">
        <v>4</v>
      </c>
      <c r="N4635" s="3">
        <v>5</v>
      </c>
      <c r="O4635" s="3">
        <v>376</v>
      </c>
      <c r="P4635" s="3">
        <v>4</v>
      </c>
      <c r="Q4635" s="3">
        <v>2057.1059920287698</v>
      </c>
      <c r="R4635" s="3">
        <v>6</v>
      </c>
      <c r="S4635" s="3">
        <v>0</v>
      </c>
      <c r="T4635" s="3">
        <v>1</v>
      </c>
      <c r="U4635" s="3">
        <v>4906.2415122503298</v>
      </c>
      <c r="V4635" s="3">
        <v>1</v>
      </c>
      <c r="W4635" s="3" t="str">
        <f>IF(Bank_data3[[#This Row],[credit_risk]]=1,"High Risk","Low Risk")</f>
        <v>High Risk</v>
      </c>
      <c r="X4635" s="3" t="str">
        <f t="shared" si="504"/>
        <v>45-54</v>
      </c>
      <c r="Y4635" s="3" t="str">
        <f t="shared" si="505"/>
        <v>Low Income</v>
      </c>
      <c r="Z4635" s="3" t="str">
        <f t="shared" si="506"/>
        <v>Poor</v>
      </c>
      <c r="AA4635" s="27">
        <f t="shared" si="507"/>
        <v>0.14488134419711721</v>
      </c>
      <c r="AB4635" s="3" t="str">
        <f t="shared" si="508"/>
        <v>Medium</v>
      </c>
      <c r="AC4635" s="3" t="str">
        <f t="shared" si="509"/>
        <v>Medium</v>
      </c>
      <c r="AD4635" s="3" t="str">
        <f t="shared" si="510"/>
        <v>No</v>
      </c>
    </row>
    <row r="4636" spans="1:30" ht="15" customHeight="1" x14ac:dyDescent="0.3">
      <c r="A4636" s="3" t="s">
        <v>4657</v>
      </c>
      <c r="B4636" s="3">
        <v>59</v>
      </c>
      <c r="C4636" s="3" t="s">
        <v>23</v>
      </c>
      <c r="D4636" s="3" t="s">
        <v>33</v>
      </c>
      <c r="E4636" s="3">
        <v>50547.626240764599</v>
      </c>
      <c r="F4636" s="3">
        <v>196</v>
      </c>
      <c r="G4636" s="3">
        <v>3040.3760920163299</v>
      </c>
      <c r="H4636" s="3">
        <v>4</v>
      </c>
      <c r="I4636" s="3">
        <v>642.57643789084398</v>
      </c>
      <c r="J4636" s="3">
        <v>31</v>
      </c>
      <c r="K4636" s="3">
        <v>597.39433265583705</v>
      </c>
      <c r="L4636" s="3">
        <v>53</v>
      </c>
      <c r="M4636" s="3">
        <v>2</v>
      </c>
      <c r="N4636" s="3">
        <v>3</v>
      </c>
      <c r="O4636" s="3">
        <v>418</v>
      </c>
      <c r="P4636" s="3">
        <v>0</v>
      </c>
      <c r="Q4636" s="3">
        <v>1078.89517461478</v>
      </c>
      <c r="R4636" s="3">
        <v>6</v>
      </c>
      <c r="S4636" s="3">
        <v>0</v>
      </c>
      <c r="T4636" s="3">
        <v>0</v>
      </c>
      <c r="U4636" s="3">
        <v>6303.20329802168</v>
      </c>
      <c r="V4636" s="3">
        <v>1</v>
      </c>
      <c r="W4636" s="3" t="str">
        <f>IF(Bank_data3[[#This Row],[credit_risk]]=1,"High Risk","Low Risk")</f>
        <v>High Risk</v>
      </c>
      <c r="X4636" s="3" t="str">
        <f t="shared" si="504"/>
        <v>55+</v>
      </c>
      <c r="Y4636" s="3" t="str">
        <f t="shared" si="505"/>
        <v>Middle Income</v>
      </c>
      <c r="Z4636" s="3" t="str">
        <f t="shared" si="506"/>
        <v>Poor</v>
      </c>
      <c r="AA4636" s="27">
        <f t="shared" si="507"/>
        <v>2.1344131363871942E-2</v>
      </c>
      <c r="AB4636" s="3" t="str">
        <f t="shared" si="508"/>
        <v>Medium</v>
      </c>
      <c r="AC4636" s="3" t="str">
        <f t="shared" si="509"/>
        <v>High</v>
      </c>
      <c r="AD4636" s="3" t="str">
        <f t="shared" si="510"/>
        <v>No</v>
      </c>
    </row>
    <row r="4637" spans="1:30" ht="15" customHeight="1" x14ac:dyDescent="0.3">
      <c r="A4637" s="3" t="s">
        <v>4658</v>
      </c>
      <c r="B4637" s="3">
        <v>33</v>
      </c>
      <c r="C4637" s="3" t="s">
        <v>31</v>
      </c>
      <c r="D4637" s="3" t="s">
        <v>33</v>
      </c>
      <c r="E4637" s="3">
        <v>60140.714751767897</v>
      </c>
      <c r="F4637" s="3">
        <v>216</v>
      </c>
      <c r="G4637" s="3">
        <v>2037.6646724811801</v>
      </c>
      <c r="H4637" s="3">
        <v>8</v>
      </c>
      <c r="I4637" s="3">
        <v>410.46566247923198</v>
      </c>
      <c r="J4637" s="3">
        <v>33</v>
      </c>
      <c r="K4637" s="3">
        <v>538.75207394526603</v>
      </c>
      <c r="L4637" s="3">
        <v>19</v>
      </c>
      <c r="M4637" s="3">
        <v>14</v>
      </c>
      <c r="N4637" s="3">
        <v>4</v>
      </c>
      <c r="O4637" s="3">
        <v>582</v>
      </c>
      <c r="P4637" s="3">
        <v>5</v>
      </c>
      <c r="Q4637" s="3">
        <v>15427.5412199195</v>
      </c>
      <c r="R4637" s="3">
        <v>1</v>
      </c>
      <c r="S4637" s="3">
        <v>0</v>
      </c>
      <c r="T4637" s="3">
        <v>0</v>
      </c>
      <c r="U4637" s="3">
        <v>1677.3808966404599</v>
      </c>
      <c r="V4637" s="3">
        <v>0</v>
      </c>
      <c r="W4637" s="3" t="str">
        <f>IF(Bank_data3[[#This Row],[credit_risk]]=1,"High Risk","Low Risk")</f>
        <v>Low Risk</v>
      </c>
      <c r="X4637" s="3" t="str">
        <f t="shared" si="504"/>
        <v>25-34</v>
      </c>
      <c r="Y4637" s="3" t="str">
        <f t="shared" si="505"/>
        <v>Middle Income</v>
      </c>
      <c r="Z4637" s="3" t="str">
        <f t="shared" si="506"/>
        <v>Fair</v>
      </c>
      <c r="AA4637" s="27">
        <f t="shared" si="507"/>
        <v>0.25652407497311946</v>
      </c>
      <c r="AB4637" s="3" t="str">
        <f t="shared" si="508"/>
        <v>Medium</v>
      </c>
      <c r="AC4637" s="3" t="str">
        <f t="shared" si="509"/>
        <v>Medium</v>
      </c>
      <c r="AD4637" s="3" t="str">
        <f t="shared" si="510"/>
        <v>No</v>
      </c>
    </row>
    <row r="4638" spans="1:30" ht="15" customHeight="1" x14ac:dyDescent="0.3">
      <c r="A4638" s="3" t="s">
        <v>4659</v>
      </c>
      <c r="B4638" s="3">
        <v>52</v>
      </c>
      <c r="C4638" s="3" t="s">
        <v>31</v>
      </c>
      <c r="D4638" s="3" t="s">
        <v>24</v>
      </c>
      <c r="E4638" s="3">
        <v>37043.834461714003</v>
      </c>
      <c r="F4638" s="3">
        <v>107</v>
      </c>
      <c r="G4638" s="3">
        <v>1160.1513309224199</v>
      </c>
      <c r="H4638" s="3">
        <v>7</v>
      </c>
      <c r="I4638" s="3">
        <v>287.441780706315</v>
      </c>
      <c r="J4638" s="3">
        <v>15</v>
      </c>
      <c r="K4638" s="3">
        <v>400.51649814840499</v>
      </c>
      <c r="L4638" s="3">
        <v>33</v>
      </c>
      <c r="M4638" s="3">
        <v>8</v>
      </c>
      <c r="N4638" s="3">
        <v>6</v>
      </c>
      <c r="O4638" s="3">
        <v>528</v>
      </c>
      <c r="P4638" s="3">
        <v>4</v>
      </c>
      <c r="Q4638" s="3">
        <v>7544.5833477717797</v>
      </c>
      <c r="R4638" s="3">
        <v>1</v>
      </c>
      <c r="S4638" s="3">
        <v>0</v>
      </c>
      <c r="T4638" s="3">
        <v>0</v>
      </c>
      <c r="U4638" s="3">
        <v>5863.1709341973901</v>
      </c>
      <c r="V4638" s="3">
        <v>1</v>
      </c>
      <c r="W4638" s="3" t="str">
        <f>IF(Bank_data3[[#This Row],[credit_risk]]=1,"High Risk","Low Risk")</f>
        <v>High Risk</v>
      </c>
      <c r="X4638" s="3" t="str">
        <f t="shared" si="504"/>
        <v>45-54</v>
      </c>
      <c r="Y4638" s="3" t="str">
        <f t="shared" si="505"/>
        <v>Low Income</v>
      </c>
      <c r="Z4638" s="3" t="str">
        <f t="shared" si="506"/>
        <v>Poor</v>
      </c>
      <c r="AA4638" s="27">
        <f t="shared" si="507"/>
        <v>0.2036663714057288</v>
      </c>
      <c r="AB4638" s="3" t="str">
        <f t="shared" si="508"/>
        <v>Medium</v>
      </c>
      <c r="AC4638" s="3" t="str">
        <f t="shared" si="509"/>
        <v>High</v>
      </c>
      <c r="AD4638" s="3" t="str">
        <f t="shared" si="510"/>
        <v>No</v>
      </c>
    </row>
    <row r="4639" spans="1:30" ht="15" customHeight="1" x14ac:dyDescent="0.3">
      <c r="A4639" s="3" t="s">
        <v>4660</v>
      </c>
      <c r="B4639" s="3">
        <v>33</v>
      </c>
      <c r="C4639" s="3" t="s">
        <v>23</v>
      </c>
      <c r="D4639" s="3" t="s">
        <v>24</v>
      </c>
      <c r="E4639" s="3">
        <v>61519.274431907601</v>
      </c>
      <c r="F4639" s="3">
        <v>50</v>
      </c>
      <c r="G4639" s="3">
        <v>2412.8730633812102</v>
      </c>
      <c r="H4639" s="3">
        <v>9</v>
      </c>
      <c r="I4639" s="3">
        <v>1002.50738722039</v>
      </c>
      <c r="J4639" s="3">
        <v>47</v>
      </c>
      <c r="K4639" s="3">
        <v>526.84082378389996</v>
      </c>
      <c r="L4639" s="3">
        <v>33</v>
      </c>
      <c r="M4639" s="3">
        <v>16</v>
      </c>
      <c r="N4639" s="3">
        <v>0</v>
      </c>
      <c r="O4639" s="3">
        <v>435</v>
      </c>
      <c r="P4639" s="3">
        <v>1</v>
      </c>
      <c r="Q4639" s="3">
        <v>12910.9744736184</v>
      </c>
      <c r="R4639" s="3">
        <v>0</v>
      </c>
      <c r="S4639" s="3">
        <v>0</v>
      </c>
      <c r="T4639" s="3">
        <v>0</v>
      </c>
      <c r="U4639" s="3">
        <v>12333.496824472801</v>
      </c>
      <c r="V4639" s="3">
        <v>1</v>
      </c>
      <c r="W4639" s="3" t="str">
        <f>IF(Bank_data3[[#This Row],[credit_risk]]=1,"High Risk","Low Risk")</f>
        <v>High Risk</v>
      </c>
      <c r="X4639" s="3" t="str">
        <f t="shared" si="504"/>
        <v>25-34</v>
      </c>
      <c r="Y4639" s="3" t="str">
        <f t="shared" si="505"/>
        <v>Middle Income</v>
      </c>
      <c r="Z4639" s="3" t="str">
        <f t="shared" si="506"/>
        <v>Poor</v>
      </c>
      <c r="AA4639" s="27">
        <f t="shared" si="507"/>
        <v>0.20986877028123713</v>
      </c>
      <c r="AB4639" s="3" t="str">
        <f t="shared" si="508"/>
        <v>Medium</v>
      </c>
      <c r="AC4639" s="3" t="str">
        <f t="shared" si="509"/>
        <v>High</v>
      </c>
      <c r="AD4639" s="3" t="str">
        <f t="shared" si="510"/>
        <v>No</v>
      </c>
    </row>
    <row r="4640" spans="1:30" ht="15" customHeight="1" x14ac:dyDescent="0.3">
      <c r="A4640" s="3" t="s">
        <v>4661</v>
      </c>
      <c r="B4640" s="3">
        <v>53</v>
      </c>
      <c r="C4640" s="3" t="s">
        <v>28</v>
      </c>
      <c r="D4640" s="3" t="s">
        <v>24</v>
      </c>
      <c r="E4640" s="3">
        <v>31852.8053710733</v>
      </c>
      <c r="F4640" s="3">
        <v>42</v>
      </c>
      <c r="G4640" s="3">
        <v>1955.1560147863499</v>
      </c>
      <c r="H4640" s="3">
        <v>3</v>
      </c>
      <c r="I4640" s="3">
        <v>937.26450851458901</v>
      </c>
      <c r="J4640" s="3">
        <v>30</v>
      </c>
      <c r="K4640" s="3">
        <v>299.584070173437</v>
      </c>
      <c r="L4640" s="3">
        <v>45</v>
      </c>
      <c r="M4640" s="3">
        <v>16</v>
      </c>
      <c r="N4640" s="3">
        <v>7</v>
      </c>
      <c r="O4640" s="3">
        <v>713</v>
      </c>
      <c r="P4640" s="3">
        <v>3</v>
      </c>
      <c r="Q4640" s="3">
        <v>13394.603054335699</v>
      </c>
      <c r="R4640" s="3">
        <v>3</v>
      </c>
      <c r="S4640" s="3">
        <v>0</v>
      </c>
      <c r="T4640" s="3">
        <v>0</v>
      </c>
      <c r="U4640" s="3">
        <v>7481.10125809895</v>
      </c>
      <c r="V4640" s="3">
        <v>0</v>
      </c>
      <c r="W4640" s="3" t="str">
        <f>IF(Bank_data3[[#This Row],[credit_risk]]=1,"High Risk","Low Risk")</f>
        <v>Low Risk</v>
      </c>
      <c r="X4640" s="3" t="str">
        <f t="shared" si="504"/>
        <v>45-54</v>
      </c>
      <c r="Y4640" s="3" t="str">
        <f t="shared" si="505"/>
        <v>Low Income</v>
      </c>
      <c r="Z4640" s="3" t="str">
        <f t="shared" si="506"/>
        <v>Good</v>
      </c>
      <c r="AA4640" s="27">
        <f t="shared" si="507"/>
        <v>0.4205156468415755</v>
      </c>
      <c r="AB4640" s="3" t="str">
        <f t="shared" si="508"/>
        <v>Medium</v>
      </c>
      <c r="AC4640" s="3" t="str">
        <f t="shared" si="509"/>
        <v>High</v>
      </c>
      <c r="AD4640" s="3" t="str">
        <f t="shared" si="510"/>
        <v>No</v>
      </c>
    </row>
    <row r="4641" spans="1:30" ht="15" customHeight="1" x14ac:dyDescent="0.3">
      <c r="A4641" s="3" t="s">
        <v>4662</v>
      </c>
      <c r="B4641" s="3">
        <v>23</v>
      </c>
      <c r="C4641" s="3" t="s">
        <v>28</v>
      </c>
      <c r="D4641" s="3" t="s">
        <v>26</v>
      </c>
      <c r="E4641" s="3">
        <v>53079.825234788201</v>
      </c>
      <c r="F4641" s="3">
        <v>154</v>
      </c>
      <c r="G4641" s="3">
        <v>489.59162098390999</v>
      </c>
      <c r="H4641" s="3">
        <v>3</v>
      </c>
      <c r="I4641" s="3">
        <v>1066.2902240328799</v>
      </c>
      <c r="J4641" s="3">
        <v>26</v>
      </c>
      <c r="K4641" s="3">
        <v>669.67692612047802</v>
      </c>
      <c r="L4641" s="3">
        <v>20</v>
      </c>
      <c r="M4641" s="3">
        <v>12</v>
      </c>
      <c r="N4641" s="3">
        <v>2</v>
      </c>
      <c r="O4641" s="3">
        <v>422</v>
      </c>
      <c r="P4641" s="3">
        <v>0</v>
      </c>
      <c r="Q4641" s="3">
        <v>19219.9138028815</v>
      </c>
      <c r="R4641" s="3">
        <v>2</v>
      </c>
      <c r="S4641" s="3">
        <v>0</v>
      </c>
      <c r="T4641" s="3">
        <v>0</v>
      </c>
      <c r="U4641" s="3">
        <v>5222.8125277785603</v>
      </c>
      <c r="V4641" s="3">
        <v>1</v>
      </c>
      <c r="W4641" s="3" t="str">
        <f>IF(Bank_data3[[#This Row],[credit_risk]]=1,"High Risk","Low Risk")</f>
        <v>High Risk</v>
      </c>
      <c r="X4641" s="3" t="str">
        <f t="shared" si="504"/>
        <v>18-24</v>
      </c>
      <c r="Y4641" s="3" t="str">
        <f t="shared" si="505"/>
        <v>Middle Income</v>
      </c>
      <c r="Z4641" s="3" t="str">
        <f t="shared" si="506"/>
        <v>Poor</v>
      </c>
      <c r="AA4641" s="27">
        <f t="shared" si="507"/>
        <v>0.36209451929930025</v>
      </c>
      <c r="AB4641" s="3" t="str">
        <f t="shared" si="508"/>
        <v>Low</v>
      </c>
      <c r="AC4641" s="3" t="str">
        <f t="shared" si="509"/>
        <v>Medium</v>
      </c>
      <c r="AD4641" s="3" t="str">
        <f t="shared" si="510"/>
        <v>No</v>
      </c>
    </row>
    <row r="4642" spans="1:30" ht="15" customHeight="1" x14ac:dyDescent="0.3">
      <c r="A4642" s="3" t="s">
        <v>4663</v>
      </c>
      <c r="B4642" s="3">
        <v>43</v>
      </c>
      <c r="C4642" s="3" t="s">
        <v>31</v>
      </c>
      <c r="D4642" s="3" t="s">
        <v>26</v>
      </c>
      <c r="E4642" s="3">
        <v>10750.1571951531</v>
      </c>
      <c r="F4642" s="3">
        <v>180</v>
      </c>
      <c r="G4642" s="3">
        <v>1660.0196527533401</v>
      </c>
      <c r="H4642" s="3">
        <v>0</v>
      </c>
      <c r="I4642" s="3">
        <v>1248.5619045235801</v>
      </c>
      <c r="J4642" s="3">
        <v>28</v>
      </c>
      <c r="K4642" s="3">
        <v>499.14988580687799</v>
      </c>
      <c r="L4642" s="3">
        <v>38</v>
      </c>
      <c r="M4642" s="3">
        <v>17</v>
      </c>
      <c r="N4642" s="3">
        <v>6</v>
      </c>
      <c r="O4642" s="3">
        <v>329</v>
      </c>
      <c r="P4642" s="3">
        <v>5</v>
      </c>
      <c r="Q4642" s="3">
        <v>21897.402630315701</v>
      </c>
      <c r="R4642" s="3">
        <v>5</v>
      </c>
      <c r="S4642" s="3">
        <v>0</v>
      </c>
      <c r="T4642" s="3">
        <v>1</v>
      </c>
      <c r="U4642" s="3">
        <v>500</v>
      </c>
      <c r="V4642" s="3">
        <v>1</v>
      </c>
      <c r="W4642" s="3" t="str">
        <f>IF(Bank_data3[[#This Row],[credit_risk]]=1,"High Risk","Low Risk")</f>
        <v>High Risk</v>
      </c>
      <c r="X4642" s="3" t="str">
        <f t="shared" si="504"/>
        <v>35-44</v>
      </c>
      <c r="Y4642" s="3" t="str">
        <f t="shared" si="505"/>
        <v>Low Income</v>
      </c>
      <c r="Z4642" s="3" t="str">
        <f t="shared" si="506"/>
        <v>Poor</v>
      </c>
      <c r="AA4642" s="27">
        <f t="shared" si="507"/>
        <v>2.0369379007953978</v>
      </c>
      <c r="AB4642" s="3" t="str">
        <f t="shared" si="508"/>
        <v>Medium</v>
      </c>
      <c r="AC4642" s="3" t="str">
        <f t="shared" si="509"/>
        <v>High</v>
      </c>
      <c r="AD4642" s="3" t="str">
        <f t="shared" si="510"/>
        <v>No</v>
      </c>
    </row>
    <row r="4643" spans="1:30" ht="15" customHeight="1" x14ac:dyDescent="0.3">
      <c r="A4643" s="3" t="s">
        <v>4664</v>
      </c>
      <c r="B4643" s="3">
        <v>48</v>
      </c>
      <c r="C4643" s="3" t="s">
        <v>28</v>
      </c>
      <c r="D4643" s="3" t="s">
        <v>33</v>
      </c>
      <c r="E4643" s="3">
        <v>71118.123643283005</v>
      </c>
      <c r="F4643" s="3">
        <v>225</v>
      </c>
      <c r="G4643" s="3">
        <v>725.46433557688101</v>
      </c>
      <c r="H4643" s="3">
        <v>3</v>
      </c>
      <c r="I4643" s="3">
        <v>1071.0661782239899</v>
      </c>
      <c r="J4643" s="3">
        <v>0</v>
      </c>
      <c r="K4643" s="3">
        <v>451.84712315090297</v>
      </c>
      <c r="L4643" s="3">
        <v>39</v>
      </c>
      <c r="M4643" s="3">
        <v>19</v>
      </c>
      <c r="N4643" s="3">
        <v>8</v>
      </c>
      <c r="O4643" s="3">
        <v>317</v>
      </c>
      <c r="P4643" s="3">
        <v>2</v>
      </c>
      <c r="Q4643" s="3">
        <v>5135.8394764612704</v>
      </c>
      <c r="R4643" s="3">
        <v>4</v>
      </c>
      <c r="S4643" s="3">
        <v>0</v>
      </c>
      <c r="T4643" s="3">
        <v>0</v>
      </c>
      <c r="U4643" s="3">
        <v>1092.6956272591699</v>
      </c>
      <c r="V4643" s="3">
        <v>1</v>
      </c>
      <c r="W4643" s="3" t="str">
        <f>IF(Bank_data3[[#This Row],[credit_risk]]=1,"High Risk","Low Risk")</f>
        <v>High Risk</v>
      </c>
      <c r="X4643" s="3" t="str">
        <f t="shared" si="504"/>
        <v>45-54</v>
      </c>
      <c r="Y4643" s="3" t="str">
        <f t="shared" si="505"/>
        <v>Middle Income</v>
      </c>
      <c r="Z4643" s="3" t="str">
        <f t="shared" si="506"/>
        <v>Poor</v>
      </c>
      <c r="AA4643" s="27">
        <f t="shared" si="507"/>
        <v>7.2215621185702392E-2</v>
      </c>
      <c r="AB4643" s="3" t="str">
        <f t="shared" si="508"/>
        <v>Low</v>
      </c>
      <c r="AC4643" s="3" t="str">
        <f t="shared" si="509"/>
        <v>High</v>
      </c>
      <c r="AD4643" s="3" t="str">
        <f t="shared" si="510"/>
        <v>No</v>
      </c>
    </row>
    <row r="4644" spans="1:30" ht="15" customHeight="1" x14ac:dyDescent="0.3">
      <c r="A4644" s="3" t="s">
        <v>4665</v>
      </c>
      <c r="B4644" s="3">
        <v>38</v>
      </c>
      <c r="C4644" s="3" t="s">
        <v>28</v>
      </c>
      <c r="D4644" s="3" t="s">
        <v>24</v>
      </c>
      <c r="E4644" s="3">
        <v>50015.760552331201</v>
      </c>
      <c r="F4644" s="3">
        <v>198</v>
      </c>
      <c r="G4644" s="3">
        <v>10</v>
      </c>
      <c r="H4644" s="3">
        <v>11</v>
      </c>
      <c r="I4644" s="3">
        <v>1102.21081670684</v>
      </c>
      <c r="J4644" s="3">
        <v>26</v>
      </c>
      <c r="K4644" s="3">
        <v>446.970125805674</v>
      </c>
      <c r="L4644" s="3">
        <v>43</v>
      </c>
      <c r="M4644" s="3">
        <v>4</v>
      </c>
      <c r="N4644" s="3">
        <v>1</v>
      </c>
      <c r="O4644" s="3">
        <v>322</v>
      </c>
      <c r="P4644" s="3">
        <v>2</v>
      </c>
      <c r="Q4644" s="3">
        <v>11104.6146327391</v>
      </c>
      <c r="R4644" s="3">
        <v>6</v>
      </c>
      <c r="S4644" s="3">
        <v>0</v>
      </c>
      <c r="T4644" s="3">
        <v>0</v>
      </c>
      <c r="U4644" s="3">
        <v>1888.6224038754699</v>
      </c>
      <c r="V4644" s="3">
        <v>1</v>
      </c>
      <c r="W4644" s="3" t="str">
        <f>IF(Bank_data3[[#This Row],[credit_risk]]=1,"High Risk","Low Risk")</f>
        <v>High Risk</v>
      </c>
      <c r="X4644" s="3" t="str">
        <f t="shared" si="504"/>
        <v>35-44</v>
      </c>
      <c r="Y4644" s="3" t="str">
        <f t="shared" si="505"/>
        <v>Middle Income</v>
      </c>
      <c r="Z4644" s="3" t="str">
        <f t="shared" si="506"/>
        <v>Poor</v>
      </c>
      <c r="AA4644" s="27">
        <f t="shared" si="507"/>
        <v>0.22202230877046059</v>
      </c>
      <c r="AB4644" s="3" t="str">
        <f t="shared" si="508"/>
        <v>Low</v>
      </c>
      <c r="AC4644" s="3" t="str">
        <f t="shared" si="509"/>
        <v>High</v>
      </c>
      <c r="AD4644" s="3" t="str">
        <f t="shared" si="510"/>
        <v>No</v>
      </c>
    </row>
    <row r="4645" spans="1:30" ht="15" customHeight="1" x14ac:dyDescent="0.3">
      <c r="A4645" s="3" t="s">
        <v>4666</v>
      </c>
      <c r="B4645" s="3">
        <v>25</v>
      </c>
      <c r="C4645" s="3" t="s">
        <v>23</v>
      </c>
      <c r="D4645" s="3" t="s">
        <v>33</v>
      </c>
      <c r="E4645" s="3">
        <v>21295.176718229301</v>
      </c>
      <c r="F4645" s="3">
        <v>90</v>
      </c>
      <c r="G4645" s="3">
        <v>1153.8464694683801</v>
      </c>
      <c r="H4645" s="3">
        <v>7</v>
      </c>
      <c r="I4645" s="3">
        <v>72.713559639752006</v>
      </c>
      <c r="J4645" s="3">
        <v>31</v>
      </c>
      <c r="K4645" s="3">
        <v>683.56480785609699</v>
      </c>
      <c r="L4645" s="3">
        <v>35</v>
      </c>
      <c r="M4645" s="3">
        <v>12</v>
      </c>
      <c r="N4645" s="3">
        <v>9</v>
      </c>
      <c r="O4645" s="3">
        <v>337</v>
      </c>
      <c r="P4645" s="3">
        <v>4</v>
      </c>
      <c r="Q4645" s="3">
        <v>11258.7507825597</v>
      </c>
      <c r="R4645" s="3">
        <v>7</v>
      </c>
      <c r="S4645" s="3">
        <v>1</v>
      </c>
      <c r="T4645" s="3">
        <v>0</v>
      </c>
      <c r="U4645" s="3">
        <v>8219.1709876823497</v>
      </c>
      <c r="V4645" s="3">
        <v>1</v>
      </c>
      <c r="W4645" s="3" t="str">
        <f>IF(Bank_data3[[#This Row],[credit_risk]]=1,"High Risk","Low Risk")</f>
        <v>High Risk</v>
      </c>
      <c r="X4645" s="3" t="str">
        <f t="shared" si="504"/>
        <v>25-34</v>
      </c>
      <c r="Y4645" s="3" t="str">
        <f t="shared" si="505"/>
        <v>Low Income</v>
      </c>
      <c r="Z4645" s="3" t="str">
        <f t="shared" si="506"/>
        <v>Poor</v>
      </c>
      <c r="AA4645" s="27">
        <f t="shared" si="507"/>
        <v>0.52869957040186832</v>
      </c>
      <c r="AB4645" s="3" t="str">
        <f t="shared" si="508"/>
        <v>Medium</v>
      </c>
      <c r="AC4645" s="3" t="str">
        <f t="shared" si="509"/>
        <v>High</v>
      </c>
      <c r="AD4645" s="3" t="str">
        <f t="shared" si="510"/>
        <v>No</v>
      </c>
    </row>
    <row r="4646" spans="1:30" ht="15" customHeight="1" x14ac:dyDescent="0.3">
      <c r="A4646" s="3" t="s">
        <v>4667</v>
      </c>
      <c r="B4646" s="3">
        <v>52</v>
      </c>
      <c r="C4646" s="3" t="s">
        <v>31</v>
      </c>
      <c r="D4646" s="3" t="s">
        <v>24</v>
      </c>
      <c r="E4646" s="3">
        <v>61317.5776615012</v>
      </c>
      <c r="F4646" s="3">
        <v>45</v>
      </c>
      <c r="G4646" s="3">
        <v>2407.2306221185099</v>
      </c>
      <c r="H4646" s="3">
        <v>11</v>
      </c>
      <c r="I4646" s="3">
        <v>692.55516532625199</v>
      </c>
      <c r="J4646" s="3">
        <v>10</v>
      </c>
      <c r="K4646" s="3">
        <v>354.88568659949402</v>
      </c>
      <c r="L4646" s="3">
        <v>54</v>
      </c>
      <c r="M4646" s="3">
        <v>6</v>
      </c>
      <c r="N4646" s="3">
        <v>9</v>
      </c>
      <c r="O4646" s="3">
        <v>547</v>
      </c>
      <c r="P4646" s="3">
        <v>2</v>
      </c>
      <c r="Q4646" s="3">
        <v>21114.1796106492</v>
      </c>
      <c r="R4646" s="3">
        <v>0</v>
      </c>
      <c r="S4646" s="3">
        <v>0</v>
      </c>
      <c r="T4646" s="3">
        <v>0</v>
      </c>
      <c r="U4646" s="3">
        <v>16090.4808530506</v>
      </c>
      <c r="V4646" s="3">
        <v>1</v>
      </c>
      <c r="W4646" s="3" t="str">
        <f>IF(Bank_data3[[#This Row],[credit_risk]]=1,"High Risk","Low Risk")</f>
        <v>High Risk</v>
      </c>
      <c r="X4646" s="3" t="str">
        <f t="shared" si="504"/>
        <v>45-54</v>
      </c>
      <c r="Y4646" s="3" t="str">
        <f t="shared" si="505"/>
        <v>Middle Income</v>
      </c>
      <c r="Z4646" s="3" t="str">
        <f t="shared" si="506"/>
        <v>Poor</v>
      </c>
      <c r="AA4646" s="27">
        <f t="shared" si="507"/>
        <v>0.34434138489958532</v>
      </c>
      <c r="AB4646" s="3" t="str">
        <f t="shared" si="508"/>
        <v>Medium</v>
      </c>
      <c r="AC4646" s="3" t="str">
        <f t="shared" si="509"/>
        <v>High</v>
      </c>
      <c r="AD4646" s="3" t="str">
        <f t="shared" si="510"/>
        <v>No</v>
      </c>
    </row>
    <row r="4647" spans="1:30" ht="15" customHeight="1" x14ac:dyDescent="0.3">
      <c r="A4647" s="3" t="s">
        <v>4668</v>
      </c>
      <c r="B4647" s="3">
        <v>68</v>
      </c>
      <c r="C4647" s="3" t="s">
        <v>31</v>
      </c>
      <c r="D4647" s="3" t="s">
        <v>33</v>
      </c>
      <c r="E4647" s="3">
        <v>79378.740389215294</v>
      </c>
      <c r="F4647" s="3">
        <v>19</v>
      </c>
      <c r="G4647" s="3">
        <v>2679.4865831161501</v>
      </c>
      <c r="H4647" s="3">
        <v>11</v>
      </c>
      <c r="I4647" s="3">
        <v>1137.6017731345</v>
      </c>
      <c r="J4647" s="3">
        <v>34</v>
      </c>
      <c r="K4647" s="3">
        <v>766.877876473078</v>
      </c>
      <c r="L4647" s="3">
        <v>70</v>
      </c>
      <c r="M4647" s="3">
        <v>3</v>
      </c>
      <c r="N4647" s="3">
        <v>6</v>
      </c>
      <c r="O4647" s="3">
        <v>660</v>
      </c>
      <c r="P4647" s="3">
        <v>1</v>
      </c>
      <c r="Q4647" s="3">
        <v>3363.3249560926902</v>
      </c>
      <c r="R4647" s="3">
        <v>3</v>
      </c>
      <c r="S4647" s="3">
        <v>0</v>
      </c>
      <c r="T4647" s="3">
        <v>0</v>
      </c>
      <c r="U4647" s="3">
        <v>10779.228211882701</v>
      </c>
      <c r="V4647" s="3">
        <v>0</v>
      </c>
      <c r="W4647" s="3" t="str">
        <f>IF(Bank_data3[[#This Row],[credit_risk]]=1,"High Risk","Low Risk")</f>
        <v>Low Risk</v>
      </c>
      <c r="X4647" s="3" t="str">
        <f t="shared" si="504"/>
        <v>55+</v>
      </c>
      <c r="Y4647" s="3" t="str">
        <f t="shared" si="505"/>
        <v>Middle Income</v>
      </c>
      <c r="Z4647" s="3" t="str">
        <f t="shared" si="506"/>
        <v>Fair</v>
      </c>
      <c r="AA4647" s="27">
        <f t="shared" si="507"/>
        <v>4.237060124160958E-2</v>
      </c>
      <c r="AB4647" s="3" t="str">
        <f t="shared" si="508"/>
        <v>Medium</v>
      </c>
      <c r="AC4647" s="3" t="str">
        <f t="shared" si="509"/>
        <v>High</v>
      </c>
      <c r="AD4647" s="3" t="str">
        <f t="shared" si="510"/>
        <v>No</v>
      </c>
    </row>
    <row r="4648" spans="1:30" ht="15" customHeight="1" x14ac:dyDescent="0.3">
      <c r="A4648" s="3" t="s">
        <v>4669</v>
      </c>
      <c r="B4648" s="3">
        <v>59</v>
      </c>
      <c r="C4648" s="3" t="s">
        <v>23</v>
      </c>
      <c r="D4648" s="3" t="s">
        <v>26</v>
      </c>
      <c r="E4648" s="3">
        <v>33324.611637311296</v>
      </c>
      <c r="F4648" s="3">
        <v>234</v>
      </c>
      <c r="G4648" s="3">
        <v>1091.4203069471801</v>
      </c>
      <c r="H4648" s="3">
        <v>4</v>
      </c>
      <c r="I4648" s="3">
        <v>391.12694232817398</v>
      </c>
      <c r="J4648" s="3">
        <v>1</v>
      </c>
      <c r="K4648" s="3">
        <v>403.57432207162998</v>
      </c>
      <c r="L4648" s="3">
        <v>49</v>
      </c>
      <c r="M4648" s="3">
        <v>12</v>
      </c>
      <c r="N4648" s="3">
        <v>0</v>
      </c>
      <c r="O4648" s="3">
        <v>841</v>
      </c>
      <c r="P4648" s="3">
        <v>4</v>
      </c>
      <c r="Q4648" s="3">
        <v>20613.439034637398</v>
      </c>
      <c r="R4648" s="3">
        <v>1</v>
      </c>
      <c r="S4648" s="3">
        <v>0</v>
      </c>
      <c r="T4648" s="3">
        <v>0</v>
      </c>
      <c r="U4648" s="3">
        <v>7426.0199556075104</v>
      </c>
      <c r="V4648" s="3">
        <v>0</v>
      </c>
      <c r="W4648" s="3" t="str">
        <f>IF(Bank_data3[[#This Row],[credit_risk]]=1,"High Risk","Low Risk")</f>
        <v>Low Risk</v>
      </c>
      <c r="X4648" s="3" t="str">
        <f t="shared" si="504"/>
        <v>55+</v>
      </c>
      <c r="Y4648" s="3" t="str">
        <f t="shared" si="505"/>
        <v>Low Income</v>
      </c>
      <c r="Z4648" s="3" t="str">
        <f t="shared" si="506"/>
        <v>Excellent</v>
      </c>
      <c r="AA4648" s="27">
        <f t="shared" si="507"/>
        <v>0.61856501912112116</v>
      </c>
      <c r="AB4648" s="3" t="str">
        <f t="shared" si="508"/>
        <v>Medium</v>
      </c>
      <c r="AC4648" s="3" t="str">
        <f t="shared" si="509"/>
        <v>High</v>
      </c>
      <c r="AD4648" s="3" t="str">
        <f t="shared" si="510"/>
        <v>No</v>
      </c>
    </row>
    <row r="4649" spans="1:30" ht="15" customHeight="1" x14ac:dyDescent="0.3">
      <c r="A4649" s="3" t="s">
        <v>4670</v>
      </c>
      <c r="B4649" s="3">
        <v>38</v>
      </c>
      <c r="C4649" s="3" t="s">
        <v>28</v>
      </c>
      <c r="D4649" s="3" t="s">
        <v>24</v>
      </c>
      <c r="E4649" s="3">
        <v>46216.185045863102</v>
      </c>
      <c r="F4649" s="3">
        <v>213</v>
      </c>
      <c r="G4649" s="3">
        <v>1271.67047292505</v>
      </c>
      <c r="H4649" s="3">
        <v>5</v>
      </c>
      <c r="I4649" s="3">
        <v>832.08498399321695</v>
      </c>
      <c r="J4649" s="3">
        <v>45</v>
      </c>
      <c r="K4649" s="3">
        <v>668.342805018479</v>
      </c>
      <c r="L4649" s="3">
        <v>57</v>
      </c>
      <c r="M4649" s="3">
        <v>16</v>
      </c>
      <c r="N4649" s="3">
        <v>4</v>
      </c>
      <c r="O4649" s="3">
        <v>418</v>
      </c>
      <c r="P4649" s="3">
        <v>4</v>
      </c>
      <c r="Q4649" s="3">
        <v>15375.7565202522</v>
      </c>
      <c r="R4649" s="3">
        <v>2</v>
      </c>
      <c r="S4649" s="3">
        <v>0</v>
      </c>
      <c r="T4649" s="3">
        <v>0</v>
      </c>
      <c r="U4649" s="3">
        <v>11507.83748559</v>
      </c>
      <c r="V4649" s="3">
        <v>1</v>
      </c>
      <c r="W4649" s="3" t="str">
        <f>IF(Bank_data3[[#This Row],[credit_risk]]=1,"High Risk","Low Risk")</f>
        <v>High Risk</v>
      </c>
      <c r="X4649" s="3" t="str">
        <f t="shared" si="504"/>
        <v>35-44</v>
      </c>
      <c r="Y4649" s="3" t="str">
        <f t="shared" si="505"/>
        <v>Low Income</v>
      </c>
      <c r="Z4649" s="3" t="str">
        <f t="shared" si="506"/>
        <v>Poor</v>
      </c>
      <c r="AA4649" s="27">
        <f t="shared" si="507"/>
        <v>0.33269203213103615</v>
      </c>
      <c r="AB4649" s="3" t="str">
        <f t="shared" si="508"/>
        <v>Medium</v>
      </c>
      <c r="AC4649" s="3" t="str">
        <f t="shared" si="509"/>
        <v>High</v>
      </c>
      <c r="AD4649" s="3" t="str">
        <f t="shared" si="510"/>
        <v>No</v>
      </c>
    </row>
    <row r="4650" spans="1:30" ht="15" customHeight="1" x14ac:dyDescent="0.3">
      <c r="A4650" s="3" t="s">
        <v>4671</v>
      </c>
      <c r="B4650" s="3">
        <v>20</v>
      </c>
      <c r="C4650" s="3" t="s">
        <v>31</v>
      </c>
      <c r="D4650" s="3" t="s">
        <v>26</v>
      </c>
      <c r="E4650" s="3">
        <v>40733.169865506898</v>
      </c>
      <c r="F4650" s="3">
        <v>234</v>
      </c>
      <c r="G4650" s="3">
        <v>2616.9082446228599</v>
      </c>
      <c r="H4650" s="3">
        <v>3</v>
      </c>
      <c r="I4650" s="3">
        <v>981.81255421472702</v>
      </c>
      <c r="J4650" s="3">
        <v>0</v>
      </c>
      <c r="K4650" s="3">
        <v>393.51202453142599</v>
      </c>
      <c r="L4650" s="3">
        <v>73</v>
      </c>
      <c r="M4650" s="3">
        <v>7</v>
      </c>
      <c r="N4650" s="3">
        <v>6</v>
      </c>
      <c r="O4650" s="3">
        <v>759</v>
      </c>
      <c r="P4650" s="3">
        <v>5</v>
      </c>
      <c r="Q4650" s="3">
        <v>8703.8847217607599</v>
      </c>
      <c r="R4650" s="3">
        <v>4</v>
      </c>
      <c r="S4650" s="3">
        <v>0</v>
      </c>
      <c r="T4650" s="3">
        <v>0</v>
      </c>
      <c r="U4650" s="3">
        <v>5642.3386603078798</v>
      </c>
      <c r="V4650" s="3">
        <v>1</v>
      </c>
      <c r="W4650" s="3" t="str">
        <f>IF(Bank_data3[[#This Row],[credit_risk]]=1,"High Risk","Low Risk")</f>
        <v>High Risk</v>
      </c>
      <c r="X4650" s="3" t="str">
        <f t="shared" si="504"/>
        <v>18-24</v>
      </c>
      <c r="Y4650" s="3" t="str">
        <f t="shared" si="505"/>
        <v>Low Income</v>
      </c>
      <c r="Z4650" s="3" t="str">
        <f t="shared" si="506"/>
        <v>Very Good</v>
      </c>
      <c r="AA4650" s="27">
        <f t="shared" si="507"/>
        <v>0.21368051517962672</v>
      </c>
      <c r="AB4650" s="3" t="str">
        <f t="shared" si="508"/>
        <v>Medium</v>
      </c>
      <c r="AC4650" s="3" t="str">
        <f t="shared" si="509"/>
        <v>High</v>
      </c>
      <c r="AD4650" s="3" t="str">
        <f t="shared" si="510"/>
        <v>No</v>
      </c>
    </row>
    <row r="4651" spans="1:30" ht="15" customHeight="1" x14ac:dyDescent="0.3">
      <c r="A4651" s="3" t="s">
        <v>4672</v>
      </c>
      <c r="B4651" s="3">
        <v>24</v>
      </c>
      <c r="C4651" s="3" t="s">
        <v>28</v>
      </c>
      <c r="D4651" s="3" t="s">
        <v>24</v>
      </c>
      <c r="E4651" s="3">
        <v>36136.095534836197</v>
      </c>
      <c r="F4651" s="3">
        <v>104</v>
      </c>
      <c r="G4651" s="3">
        <v>2036.5198831610901</v>
      </c>
      <c r="H4651" s="3">
        <v>4</v>
      </c>
      <c r="I4651" s="3">
        <v>954.99872284346998</v>
      </c>
      <c r="J4651" s="3">
        <v>5</v>
      </c>
      <c r="K4651" s="3">
        <v>365.26524095991698</v>
      </c>
      <c r="L4651" s="3">
        <v>73</v>
      </c>
      <c r="M4651" s="3">
        <v>2</v>
      </c>
      <c r="N4651" s="3">
        <v>4</v>
      </c>
      <c r="O4651" s="3">
        <v>373</v>
      </c>
      <c r="P4651" s="3">
        <v>0</v>
      </c>
      <c r="Q4651" s="3">
        <v>17233.721132983701</v>
      </c>
      <c r="R4651" s="3">
        <v>5</v>
      </c>
      <c r="S4651" s="3">
        <v>0</v>
      </c>
      <c r="T4651" s="3">
        <v>0</v>
      </c>
      <c r="U4651" s="3">
        <v>500</v>
      </c>
      <c r="V4651" s="3">
        <v>1</v>
      </c>
      <c r="W4651" s="3" t="str">
        <f>IF(Bank_data3[[#This Row],[credit_risk]]=1,"High Risk","Low Risk")</f>
        <v>High Risk</v>
      </c>
      <c r="X4651" s="3" t="str">
        <f t="shared" si="504"/>
        <v>18-24</v>
      </c>
      <c r="Y4651" s="3" t="str">
        <f t="shared" si="505"/>
        <v>Low Income</v>
      </c>
      <c r="Z4651" s="3" t="str">
        <f t="shared" si="506"/>
        <v>Poor</v>
      </c>
      <c r="AA4651" s="27">
        <f t="shared" si="507"/>
        <v>0.47691154447967177</v>
      </c>
      <c r="AB4651" s="3" t="str">
        <f t="shared" si="508"/>
        <v>Medium</v>
      </c>
      <c r="AC4651" s="3" t="str">
        <f t="shared" si="509"/>
        <v>High</v>
      </c>
      <c r="AD4651" s="3" t="str">
        <f t="shared" si="510"/>
        <v>No</v>
      </c>
    </row>
    <row r="4652" spans="1:30" ht="15" customHeight="1" x14ac:dyDescent="0.3">
      <c r="A4652" s="3" t="s">
        <v>4673</v>
      </c>
      <c r="B4652" s="3">
        <v>46</v>
      </c>
      <c r="C4652" s="3" t="s">
        <v>31</v>
      </c>
      <c r="D4652" s="3" t="s">
        <v>33</v>
      </c>
      <c r="E4652" s="3">
        <v>34239.882192201301</v>
      </c>
      <c r="F4652" s="3">
        <v>185</v>
      </c>
      <c r="G4652" s="3">
        <v>1891.5779968361301</v>
      </c>
      <c r="H4652" s="3">
        <v>9</v>
      </c>
      <c r="I4652" s="3">
        <v>929.07870778540496</v>
      </c>
      <c r="J4652" s="3">
        <v>6</v>
      </c>
      <c r="K4652" s="3">
        <v>879.87355071218599</v>
      </c>
      <c r="L4652" s="3">
        <v>37</v>
      </c>
      <c r="M4652" s="3">
        <v>15</v>
      </c>
      <c r="N4652" s="3">
        <v>4</v>
      </c>
      <c r="O4652" s="3">
        <v>882</v>
      </c>
      <c r="P4652" s="3">
        <v>3</v>
      </c>
      <c r="Q4652" s="3">
        <v>9750.5306999005006</v>
      </c>
      <c r="R4652" s="3">
        <v>4</v>
      </c>
      <c r="S4652" s="3">
        <v>1</v>
      </c>
      <c r="T4652" s="3">
        <v>0</v>
      </c>
      <c r="U4652" s="3">
        <v>11263.336289347901</v>
      </c>
      <c r="V4652" s="3">
        <v>1</v>
      </c>
      <c r="W4652" s="3" t="str">
        <f>IF(Bank_data3[[#This Row],[credit_risk]]=1,"High Risk","Low Risk")</f>
        <v>High Risk</v>
      </c>
      <c r="X4652" s="3" t="str">
        <f t="shared" si="504"/>
        <v>45-54</v>
      </c>
      <c r="Y4652" s="3" t="str">
        <f t="shared" si="505"/>
        <v>Low Income</v>
      </c>
      <c r="Z4652" s="3" t="str">
        <f t="shared" si="506"/>
        <v>Excellent</v>
      </c>
      <c r="AA4652" s="27">
        <f t="shared" si="507"/>
        <v>0.28477115210756609</v>
      </c>
      <c r="AB4652" s="3" t="str">
        <f t="shared" si="508"/>
        <v>Medium</v>
      </c>
      <c r="AC4652" s="3" t="str">
        <f t="shared" si="509"/>
        <v>High</v>
      </c>
      <c r="AD4652" s="3" t="str">
        <f t="shared" si="510"/>
        <v>No</v>
      </c>
    </row>
    <row r="4653" spans="1:30" ht="15" customHeight="1" x14ac:dyDescent="0.3">
      <c r="A4653" s="3" t="s">
        <v>4674</v>
      </c>
      <c r="B4653" s="3">
        <v>35</v>
      </c>
      <c r="C4653" s="3" t="s">
        <v>31</v>
      </c>
      <c r="D4653" s="3" t="s">
        <v>24</v>
      </c>
      <c r="E4653" s="3">
        <v>38363.752228634403</v>
      </c>
      <c r="F4653" s="3">
        <v>164</v>
      </c>
      <c r="G4653" s="3">
        <v>1611.5811162152299</v>
      </c>
      <c r="H4653" s="3">
        <v>7</v>
      </c>
      <c r="I4653" s="3">
        <v>1009.61945166595</v>
      </c>
      <c r="J4653" s="3">
        <v>1</v>
      </c>
      <c r="K4653" s="3">
        <v>676.19009865273802</v>
      </c>
      <c r="L4653" s="3">
        <v>23</v>
      </c>
      <c r="M4653" s="3">
        <v>1</v>
      </c>
      <c r="N4653" s="3">
        <v>5</v>
      </c>
      <c r="O4653" s="3">
        <v>572</v>
      </c>
      <c r="P4653" s="3">
        <v>4</v>
      </c>
      <c r="Q4653" s="3">
        <v>2303.6033859914801</v>
      </c>
      <c r="R4653" s="3">
        <v>0</v>
      </c>
      <c r="S4653" s="3">
        <v>0</v>
      </c>
      <c r="T4653" s="3">
        <v>0</v>
      </c>
      <c r="U4653" s="3">
        <v>12077.2533677258</v>
      </c>
      <c r="V4653" s="3">
        <v>1</v>
      </c>
      <c r="W4653" s="3" t="str">
        <f>IF(Bank_data3[[#This Row],[credit_risk]]=1,"High Risk","Low Risk")</f>
        <v>High Risk</v>
      </c>
      <c r="X4653" s="3" t="str">
        <f t="shared" si="504"/>
        <v>35-44</v>
      </c>
      <c r="Y4653" s="3" t="str">
        <f t="shared" si="505"/>
        <v>Low Income</v>
      </c>
      <c r="Z4653" s="3" t="str">
        <f t="shared" si="506"/>
        <v>Poor</v>
      </c>
      <c r="AA4653" s="27">
        <f t="shared" si="507"/>
        <v>6.0046352407418811E-2</v>
      </c>
      <c r="AB4653" s="3" t="str">
        <f t="shared" si="508"/>
        <v>Medium</v>
      </c>
      <c r="AC4653" s="3" t="str">
        <f t="shared" si="509"/>
        <v>Medium</v>
      </c>
      <c r="AD4653" s="3" t="str">
        <f t="shared" si="510"/>
        <v>No</v>
      </c>
    </row>
    <row r="4654" spans="1:30" ht="15" customHeight="1" x14ac:dyDescent="0.3">
      <c r="A4654" s="3" t="s">
        <v>4675</v>
      </c>
      <c r="B4654" s="3">
        <v>25</v>
      </c>
      <c r="C4654" s="3" t="s">
        <v>31</v>
      </c>
      <c r="D4654" s="3" t="s">
        <v>26</v>
      </c>
      <c r="E4654" s="3">
        <v>39337.1517112273</v>
      </c>
      <c r="F4654" s="3">
        <v>113</v>
      </c>
      <c r="G4654" s="3">
        <v>2079.8272057398599</v>
      </c>
      <c r="H4654" s="3">
        <v>11</v>
      </c>
      <c r="I4654" s="3">
        <v>863.26036322487698</v>
      </c>
      <c r="J4654" s="3">
        <v>1</v>
      </c>
      <c r="K4654" s="3">
        <v>531.466828744292</v>
      </c>
      <c r="L4654" s="3">
        <v>73</v>
      </c>
      <c r="M4654" s="3">
        <v>0</v>
      </c>
      <c r="N4654" s="3">
        <v>9</v>
      </c>
      <c r="O4654" s="3">
        <v>779</v>
      </c>
      <c r="P4654" s="3">
        <v>4</v>
      </c>
      <c r="Q4654" s="3">
        <v>12725.8684204048</v>
      </c>
      <c r="R4654" s="3">
        <v>1</v>
      </c>
      <c r="S4654" s="3">
        <v>0</v>
      </c>
      <c r="T4654" s="3">
        <v>0</v>
      </c>
      <c r="U4654" s="3">
        <v>2786.5303582278102</v>
      </c>
      <c r="V4654" s="3">
        <v>0</v>
      </c>
      <c r="W4654" s="3" t="str">
        <f>IF(Bank_data3[[#This Row],[credit_risk]]=1,"High Risk","Low Risk")</f>
        <v>Low Risk</v>
      </c>
      <c r="X4654" s="3" t="str">
        <f t="shared" si="504"/>
        <v>25-34</v>
      </c>
      <c r="Y4654" s="3" t="str">
        <f t="shared" si="505"/>
        <v>Low Income</v>
      </c>
      <c r="Z4654" s="3" t="str">
        <f t="shared" si="506"/>
        <v>Very Good</v>
      </c>
      <c r="AA4654" s="27">
        <f t="shared" si="507"/>
        <v>0.32350762235723041</v>
      </c>
      <c r="AB4654" s="3" t="str">
        <f t="shared" si="508"/>
        <v>Medium</v>
      </c>
      <c r="AC4654" s="3" t="str">
        <f t="shared" si="509"/>
        <v>High</v>
      </c>
      <c r="AD4654" s="3" t="str">
        <f t="shared" si="510"/>
        <v>No</v>
      </c>
    </row>
    <row r="4655" spans="1:30" ht="15" customHeight="1" x14ac:dyDescent="0.3">
      <c r="A4655" s="3" t="s">
        <v>4676</v>
      </c>
      <c r="B4655" s="3">
        <v>59</v>
      </c>
      <c r="C4655" s="3" t="s">
        <v>31</v>
      </c>
      <c r="D4655" s="3" t="s">
        <v>24</v>
      </c>
      <c r="E4655" s="3">
        <v>43583.658551545202</v>
      </c>
      <c r="F4655" s="3">
        <v>227</v>
      </c>
      <c r="G4655" s="3">
        <v>1476.11852220982</v>
      </c>
      <c r="H4655" s="3">
        <v>8</v>
      </c>
      <c r="I4655" s="3">
        <v>287.975127413145</v>
      </c>
      <c r="J4655" s="3">
        <v>46</v>
      </c>
      <c r="K4655" s="3">
        <v>139.90615894162099</v>
      </c>
      <c r="L4655" s="3">
        <v>58</v>
      </c>
      <c r="M4655" s="3">
        <v>7</v>
      </c>
      <c r="N4655" s="3">
        <v>9</v>
      </c>
      <c r="O4655" s="3">
        <v>624</v>
      </c>
      <c r="P4655" s="3">
        <v>4</v>
      </c>
      <c r="Q4655" s="3">
        <v>10414.1663927667</v>
      </c>
      <c r="R4655" s="3">
        <v>6</v>
      </c>
      <c r="S4655" s="3">
        <v>0</v>
      </c>
      <c r="T4655" s="3">
        <v>0</v>
      </c>
      <c r="U4655" s="3">
        <v>8461.0533339127705</v>
      </c>
      <c r="V4655" s="3">
        <v>1</v>
      </c>
      <c r="W4655" s="3" t="str">
        <f>IF(Bank_data3[[#This Row],[credit_risk]]=1,"High Risk","Low Risk")</f>
        <v>High Risk</v>
      </c>
      <c r="X4655" s="3" t="str">
        <f t="shared" si="504"/>
        <v>55+</v>
      </c>
      <c r="Y4655" s="3" t="str">
        <f t="shared" si="505"/>
        <v>Low Income</v>
      </c>
      <c r="Z4655" s="3" t="str">
        <f t="shared" si="506"/>
        <v>Fair</v>
      </c>
      <c r="AA4655" s="27">
        <f t="shared" si="507"/>
        <v>0.23894658546046907</v>
      </c>
      <c r="AB4655" s="3" t="str">
        <f t="shared" si="508"/>
        <v>Medium</v>
      </c>
      <c r="AC4655" s="3" t="str">
        <f t="shared" si="509"/>
        <v>High</v>
      </c>
      <c r="AD4655" s="3" t="str">
        <f t="shared" si="510"/>
        <v>No</v>
      </c>
    </row>
    <row r="4656" spans="1:30" ht="15" customHeight="1" x14ac:dyDescent="0.3">
      <c r="A4656" s="3" t="s">
        <v>4677</v>
      </c>
      <c r="B4656" s="3">
        <v>32</v>
      </c>
      <c r="C4656" s="3" t="s">
        <v>28</v>
      </c>
      <c r="D4656" s="3" t="s">
        <v>33</v>
      </c>
      <c r="E4656" s="3">
        <v>42276.620282532298</v>
      </c>
      <c r="F4656" s="3">
        <v>72</v>
      </c>
      <c r="G4656" s="3">
        <v>2723.6109890412299</v>
      </c>
      <c r="H4656" s="3">
        <v>2</v>
      </c>
      <c r="I4656" s="3">
        <v>977.43443739122301</v>
      </c>
      <c r="J4656" s="3">
        <v>4</v>
      </c>
      <c r="K4656" s="3">
        <v>609.52842560324495</v>
      </c>
      <c r="L4656" s="3">
        <v>44</v>
      </c>
      <c r="M4656" s="3">
        <v>2</v>
      </c>
      <c r="N4656" s="3">
        <v>5</v>
      </c>
      <c r="O4656" s="3">
        <v>661</v>
      </c>
      <c r="P4656" s="3">
        <v>0</v>
      </c>
      <c r="Q4656" s="3">
        <v>9087.0632255569708</v>
      </c>
      <c r="R4656" s="3">
        <v>1</v>
      </c>
      <c r="S4656" s="3">
        <v>0</v>
      </c>
      <c r="T4656" s="3">
        <v>0</v>
      </c>
      <c r="U4656" s="3">
        <v>12777.766703830501</v>
      </c>
      <c r="V4656" s="3">
        <v>0</v>
      </c>
      <c r="W4656" s="3" t="str">
        <f>IF(Bank_data3[[#This Row],[credit_risk]]=1,"High Risk","Low Risk")</f>
        <v>Low Risk</v>
      </c>
      <c r="X4656" s="3" t="str">
        <f t="shared" si="504"/>
        <v>25-34</v>
      </c>
      <c r="Y4656" s="3" t="str">
        <f t="shared" si="505"/>
        <v>Low Income</v>
      </c>
      <c r="Z4656" s="3" t="str">
        <f t="shared" si="506"/>
        <v>Fair</v>
      </c>
      <c r="AA4656" s="27">
        <f t="shared" si="507"/>
        <v>0.21494299129941405</v>
      </c>
      <c r="AB4656" s="3" t="str">
        <f t="shared" si="508"/>
        <v>Medium</v>
      </c>
      <c r="AC4656" s="3" t="str">
        <f t="shared" si="509"/>
        <v>High</v>
      </c>
      <c r="AD4656" s="3" t="str">
        <f t="shared" si="510"/>
        <v>No</v>
      </c>
    </row>
    <row r="4657" spans="1:30" ht="15" customHeight="1" x14ac:dyDescent="0.3">
      <c r="A4657" s="3" t="s">
        <v>4678</v>
      </c>
      <c r="B4657" s="3">
        <v>67</v>
      </c>
      <c r="C4657" s="3" t="s">
        <v>28</v>
      </c>
      <c r="D4657" s="3" t="s">
        <v>24</v>
      </c>
      <c r="E4657" s="3">
        <v>63701.078235326</v>
      </c>
      <c r="F4657" s="3">
        <v>62</v>
      </c>
      <c r="G4657" s="3">
        <v>1404.36258703219</v>
      </c>
      <c r="H4657" s="3">
        <v>9</v>
      </c>
      <c r="I4657" s="3">
        <v>899.66129619381002</v>
      </c>
      <c r="J4657" s="3">
        <v>12</v>
      </c>
      <c r="K4657" s="3">
        <v>758.844426082361</v>
      </c>
      <c r="L4657" s="3">
        <v>25</v>
      </c>
      <c r="M4657" s="3">
        <v>16</v>
      </c>
      <c r="N4657" s="3">
        <v>9</v>
      </c>
      <c r="O4657" s="3">
        <v>440</v>
      </c>
      <c r="P4657" s="3">
        <v>4</v>
      </c>
      <c r="Q4657" s="3">
        <v>7256.0258456520996</v>
      </c>
      <c r="R4657" s="3">
        <v>2</v>
      </c>
      <c r="S4657" s="3">
        <v>0</v>
      </c>
      <c r="T4657" s="3">
        <v>0</v>
      </c>
      <c r="U4657" s="3">
        <v>1757.68437166115</v>
      </c>
      <c r="V4657" s="3">
        <v>1</v>
      </c>
      <c r="W4657" s="3" t="str">
        <f>IF(Bank_data3[[#This Row],[credit_risk]]=1,"High Risk","Low Risk")</f>
        <v>High Risk</v>
      </c>
      <c r="X4657" s="3" t="str">
        <f t="shared" si="504"/>
        <v>55+</v>
      </c>
      <c r="Y4657" s="3" t="str">
        <f t="shared" si="505"/>
        <v>Middle Income</v>
      </c>
      <c r="Z4657" s="3" t="str">
        <f t="shared" si="506"/>
        <v>Poor</v>
      </c>
      <c r="AA4657" s="27">
        <f t="shared" si="507"/>
        <v>0.11390742584994748</v>
      </c>
      <c r="AB4657" s="3" t="str">
        <f t="shared" si="508"/>
        <v>Medium</v>
      </c>
      <c r="AC4657" s="3" t="str">
        <f t="shared" si="509"/>
        <v>Medium</v>
      </c>
      <c r="AD4657" s="3" t="str">
        <f t="shared" si="510"/>
        <v>No</v>
      </c>
    </row>
    <row r="4658" spans="1:30" ht="15" customHeight="1" x14ac:dyDescent="0.3">
      <c r="A4658" s="3" t="s">
        <v>4679</v>
      </c>
      <c r="B4658" s="3">
        <v>54</v>
      </c>
      <c r="C4658" s="3" t="s">
        <v>28</v>
      </c>
      <c r="D4658" s="3" t="s">
        <v>26</v>
      </c>
      <c r="E4658" s="3">
        <v>62093.773696866803</v>
      </c>
      <c r="F4658" s="3">
        <v>181</v>
      </c>
      <c r="G4658" s="3">
        <v>1391.67605506788</v>
      </c>
      <c r="H4658" s="3">
        <v>3</v>
      </c>
      <c r="I4658" s="3">
        <v>292.58804220059102</v>
      </c>
      <c r="J4658" s="3">
        <v>18</v>
      </c>
      <c r="K4658" s="3">
        <v>550.78244967077899</v>
      </c>
      <c r="L4658" s="3">
        <v>64</v>
      </c>
      <c r="M4658" s="3">
        <v>18</v>
      </c>
      <c r="N4658" s="3">
        <v>1</v>
      </c>
      <c r="O4658" s="3">
        <v>306</v>
      </c>
      <c r="P4658" s="3">
        <v>5</v>
      </c>
      <c r="Q4658" s="3">
        <v>15692.5732230343</v>
      </c>
      <c r="R4658" s="3">
        <v>4</v>
      </c>
      <c r="S4658" s="3">
        <v>0</v>
      </c>
      <c r="T4658" s="3">
        <v>0</v>
      </c>
      <c r="U4658" s="3">
        <v>13494.329233823501</v>
      </c>
      <c r="V4658" s="3">
        <v>1</v>
      </c>
      <c r="W4658" s="3" t="str">
        <f>IF(Bank_data3[[#This Row],[credit_risk]]=1,"High Risk","Low Risk")</f>
        <v>High Risk</v>
      </c>
      <c r="X4658" s="3" t="str">
        <f t="shared" si="504"/>
        <v>45-54</v>
      </c>
      <c r="Y4658" s="3" t="str">
        <f t="shared" si="505"/>
        <v>Middle Income</v>
      </c>
      <c r="Z4658" s="3" t="str">
        <f t="shared" si="506"/>
        <v>Poor</v>
      </c>
      <c r="AA4658" s="27">
        <f t="shared" si="507"/>
        <v>0.25272378032044351</v>
      </c>
      <c r="AB4658" s="3" t="str">
        <f t="shared" si="508"/>
        <v>Medium</v>
      </c>
      <c r="AC4658" s="3" t="str">
        <f t="shared" si="509"/>
        <v>High</v>
      </c>
      <c r="AD4658" s="3" t="str">
        <f t="shared" si="510"/>
        <v>No</v>
      </c>
    </row>
    <row r="4659" spans="1:30" ht="15" customHeight="1" x14ac:dyDescent="0.3">
      <c r="A4659" s="3" t="s">
        <v>4680</v>
      </c>
      <c r="B4659" s="3">
        <v>38</v>
      </c>
      <c r="C4659" s="3" t="s">
        <v>28</v>
      </c>
      <c r="D4659" s="3" t="s">
        <v>33</v>
      </c>
      <c r="E4659" s="3">
        <v>22396.989005384399</v>
      </c>
      <c r="F4659" s="3">
        <v>230</v>
      </c>
      <c r="G4659" s="3">
        <v>10</v>
      </c>
      <c r="H4659" s="3">
        <v>0</v>
      </c>
      <c r="I4659" s="3">
        <v>1282.9073238803001</v>
      </c>
      <c r="J4659" s="3">
        <v>18</v>
      </c>
      <c r="K4659" s="3">
        <v>508.81634658695498</v>
      </c>
      <c r="L4659" s="3">
        <v>10</v>
      </c>
      <c r="M4659" s="3">
        <v>15</v>
      </c>
      <c r="N4659" s="3">
        <v>9</v>
      </c>
      <c r="O4659" s="3">
        <v>800</v>
      </c>
      <c r="P4659" s="3">
        <v>3</v>
      </c>
      <c r="Q4659" s="3">
        <v>11910.615079503799</v>
      </c>
      <c r="R4659" s="3">
        <v>0</v>
      </c>
      <c r="S4659" s="3">
        <v>0</v>
      </c>
      <c r="T4659" s="3">
        <v>0</v>
      </c>
      <c r="U4659" s="3">
        <v>11952.262584607101</v>
      </c>
      <c r="V4659" s="3">
        <v>0</v>
      </c>
      <c r="W4659" s="3" t="str">
        <f>IF(Bank_data3[[#This Row],[credit_risk]]=1,"High Risk","Low Risk")</f>
        <v>Low Risk</v>
      </c>
      <c r="X4659" s="3" t="str">
        <f t="shared" si="504"/>
        <v>35-44</v>
      </c>
      <c r="Y4659" s="3" t="str">
        <f t="shared" si="505"/>
        <v>Low Income</v>
      </c>
      <c r="Z4659" s="3" t="str">
        <f t="shared" si="506"/>
        <v>Excellent</v>
      </c>
      <c r="AA4659" s="27">
        <f t="shared" si="507"/>
        <v>0.53179537109387343</v>
      </c>
      <c r="AB4659" s="3" t="str">
        <f t="shared" si="508"/>
        <v>Low</v>
      </c>
      <c r="AC4659" s="3" t="str">
        <f t="shared" si="509"/>
        <v>Medium</v>
      </c>
      <c r="AD4659" s="3" t="str">
        <f t="shared" si="510"/>
        <v>No</v>
      </c>
    </row>
    <row r="4660" spans="1:30" ht="15" customHeight="1" x14ac:dyDescent="0.3">
      <c r="A4660" s="3" t="s">
        <v>4681</v>
      </c>
      <c r="B4660" s="3">
        <v>31</v>
      </c>
      <c r="C4660" s="3" t="s">
        <v>23</v>
      </c>
      <c r="D4660" s="3" t="s">
        <v>26</v>
      </c>
      <c r="E4660" s="3">
        <v>39315.373530969802</v>
      </c>
      <c r="F4660" s="3">
        <v>79</v>
      </c>
      <c r="G4660" s="3">
        <v>2346.4774725429902</v>
      </c>
      <c r="H4660" s="3">
        <v>10</v>
      </c>
      <c r="I4660" s="3">
        <v>986.84319491181395</v>
      </c>
      <c r="J4660" s="3">
        <v>46</v>
      </c>
      <c r="K4660" s="3">
        <v>551.11038152106096</v>
      </c>
      <c r="L4660" s="3">
        <v>49</v>
      </c>
      <c r="M4660" s="3">
        <v>19</v>
      </c>
      <c r="N4660" s="3">
        <v>9</v>
      </c>
      <c r="O4660" s="3">
        <v>367</v>
      </c>
      <c r="P4660" s="3">
        <v>3</v>
      </c>
      <c r="Q4660" s="3">
        <v>9147.0055525897096</v>
      </c>
      <c r="R4660" s="3">
        <v>1</v>
      </c>
      <c r="S4660" s="3">
        <v>0</v>
      </c>
      <c r="T4660" s="3">
        <v>0</v>
      </c>
      <c r="U4660" s="3">
        <v>13717.253577797201</v>
      </c>
      <c r="V4660" s="3">
        <v>1</v>
      </c>
      <c r="W4660" s="3" t="str">
        <f>IF(Bank_data3[[#This Row],[credit_risk]]=1,"High Risk","Low Risk")</f>
        <v>High Risk</v>
      </c>
      <c r="X4660" s="3" t="str">
        <f t="shared" si="504"/>
        <v>25-34</v>
      </c>
      <c r="Y4660" s="3" t="str">
        <f t="shared" si="505"/>
        <v>Low Income</v>
      </c>
      <c r="Z4660" s="3" t="str">
        <f t="shared" si="506"/>
        <v>Poor</v>
      </c>
      <c r="AA4660" s="27">
        <f t="shared" si="507"/>
        <v>0.23265722110930376</v>
      </c>
      <c r="AB4660" s="3" t="str">
        <f t="shared" si="508"/>
        <v>Medium</v>
      </c>
      <c r="AC4660" s="3" t="str">
        <f t="shared" si="509"/>
        <v>High</v>
      </c>
      <c r="AD4660" s="3" t="str">
        <f t="shared" si="510"/>
        <v>No</v>
      </c>
    </row>
    <row r="4661" spans="1:30" ht="15" customHeight="1" x14ac:dyDescent="0.3">
      <c r="A4661" s="3" t="s">
        <v>4682</v>
      </c>
      <c r="B4661" s="3">
        <v>35</v>
      </c>
      <c r="C4661" s="3" t="s">
        <v>31</v>
      </c>
      <c r="D4661" s="3" t="s">
        <v>24</v>
      </c>
      <c r="E4661" s="3">
        <v>72510.030437187204</v>
      </c>
      <c r="F4661" s="3">
        <v>203</v>
      </c>
      <c r="G4661" s="3">
        <v>729.81101546277796</v>
      </c>
      <c r="H4661" s="3">
        <v>4</v>
      </c>
      <c r="I4661" s="3">
        <v>316.87808765788998</v>
      </c>
      <c r="J4661" s="3">
        <v>0</v>
      </c>
      <c r="K4661" s="3">
        <v>612.05198052308799</v>
      </c>
      <c r="L4661" s="3">
        <v>57</v>
      </c>
      <c r="M4661" s="3">
        <v>9</v>
      </c>
      <c r="N4661" s="3">
        <v>8</v>
      </c>
      <c r="O4661" s="3">
        <v>766</v>
      </c>
      <c r="P4661" s="3">
        <v>4</v>
      </c>
      <c r="Q4661" s="3">
        <v>8359.8928010979907</v>
      </c>
      <c r="R4661" s="3">
        <v>4</v>
      </c>
      <c r="S4661" s="3">
        <v>0</v>
      </c>
      <c r="T4661" s="3">
        <v>0</v>
      </c>
      <c r="U4661" s="3">
        <v>17251.705548138802</v>
      </c>
      <c r="V4661" s="3">
        <v>1</v>
      </c>
      <c r="W4661" s="3" t="str">
        <f>IF(Bank_data3[[#This Row],[credit_risk]]=1,"High Risk","Low Risk")</f>
        <v>High Risk</v>
      </c>
      <c r="X4661" s="3" t="str">
        <f t="shared" si="504"/>
        <v>35-44</v>
      </c>
      <c r="Y4661" s="3" t="str">
        <f t="shared" si="505"/>
        <v>Middle Income</v>
      </c>
      <c r="Z4661" s="3" t="str">
        <f t="shared" si="506"/>
        <v>Very Good</v>
      </c>
      <c r="AA4661" s="27">
        <f t="shared" si="507"/>
        <v>0.11529291534830979</v>
      </c>
      <c r="AB4661" s="3" t="str">
        <f t="shared" si="508"/>
        <v>Low</v>
      </c>
      <c r="AC4661" s="3" t="str">
        <f t="shared" si="509"/>
        <v>High</v>
      </c>
      <c r="AD4661" s="3" t="str">
        <f t="shared" si="510"/>
        <v>No</v>
      </c>
    </row>
    <row r="4662" spans="1:30" ht="15" customHeight="1" x14ac:dyDescent="0.3">
      <c r="A4662" s="3" t="s">
        <v>4683</v>
      </c>
      <c r="B4662" s="3">
        <v>62</v>
      </c>
      <c r="C4662" s="3" t="s">
        <v>31</v>
      </c>
      <c r="D4662" s="3" t="s">
        <v>26</v>
      </c>
      <c r="E4662" s="3">
        <v>55292.449272996499</v>
      </c>
      <c r="F4662" s="3">
        <v>37</v>
      </c>
      <c r="G4662" s="3">
        <v>10</v>
      </c>
      <c r="H4662" s="3">
        <v>3</v>
      </c>
      <c r="I4662" s="3">
        <v>513.97119260974705</v>
      </c>
      <c r="J4662" s="3">
        <v>34</v>
      </c>
      <c r="K4662" s="3">
        <v>358.01179926221897</v>
      </c>
      <c r="L4662" s="3">
        <v>33</v>
      </c>
      <c r="M4662" s="3">
        <v>14</v>
      </c>
      <c r="N4662" s="3">
        <v>2</v>
      </c>
      <c r="O4662" s="3">
        <v>729</v>
      </c>
      <c r="P4662" s="3">
        <v>0</v>
      </c>
      <c r="Q4662" s="3">
        <v>9240.0132823206404</v>
      </c>
      <c r="R4662" s="3">
        <v>4</v>
      </c>
      <c r="S4662" s="3">
        <v>0</v>
      </c>
      <c r="T4662" s="3">
        <v>0</v>
      </c>
      <c r="U4662" s="3">
        <v>4204.9424734966997</v>
      </c>
      <c r="V4662" s="3">
        <v>1</v>
      </c>
      <c r="W4662" s="3" t="str">
        <f>IF(Bank_data3[[#This Row],[credit_risk]]=1,"High Risk","Low Risk")</f>
        <v>High Risk</v>
      </c>
      <c r="X4662" s="3" t="str">
        <f t="shared" si="504"/>
        <v>55+</v>
      </c>
      <c r="Y4662" s="3" t="str">
        <f t="shared" si="505"/>
        <v>Middle Income</v>
      </c>
      <c r="Z4662" s="3" t="str">
        <f t="shared" si="506"/>
        <v>Good</v>
      </c>
      <c r="AA4662" s="27">
        <f t="shared" si="507"/>
        <v>0.16711166540479588</v>
      </c>
      <c r="AB4662" s="3" t="str">
        <f t="shared" si="508"/>
        <v>Low</v>
      </c>
      <c r="AC4662" s="3" t="str">
        <f t="shared" si="509"/>
        <v>High</v>
      </c>
      <c r="AD4662" s="3" t="str">
        <f t="shared" si="510"/>
        <v>No</v>
      </c>
    </row>
    <row r="4663" spans="1:30" ht="15" customHeight="1" x14ac:dyDescent="0.3">
      <c r="A4663" s="3" t="s">
        <v>4684</v>
      </c>
      <c r="B4663" s="3">
        <v>29</v>
      </c>
      <c r="C4663" s="3" t="s">
        <v>31</v>
      </c>
      <c r="D4663" s="3" t="s">
        <v>24</v>
      </c>
      <c r="E4663" s="3">
        <v>56020.472691052702</v>
      </c>
      <c r="F4663" s="3">
        <v>164</v>
      </c>
      <c r="G4663" s="3">
        <v>1356.8960227119001</v>
      </c>
      <c r="H4663" s="3">
        <v>5</v>
      </c>
      <c r="I4663" s="3">
        <v>602.58178538883703</v>
      </c>
      <c r="J4663" s="3">
        <v>17</v>
      </c>
      <c r="K4663" s="3">
        <v>498.166396744542</v>
      </c>
      <c r="L4663" s="3">
        <v>15</v>
      </c>
      <c r="M4663" s="3">
        <v>6</v>
      </c>
      <c r="N4663" s="3">
        <v>0</v>
      </c>
      <c r="O4663" s="3">
        <v>846</v>
      </c>
      <c r="P4663" s="3">
        <v>2</v>
      </c>
      <c r="Q4663" s="3">
        <v>8504.3175108868109</v>
      </c>
      <c r="R4663" s="3">
        <v>3</v>
      </c>
      <c r="S4663" s="3">
        <v>0</v>
      </c>
      <c r="T4663" s="3">
        <v>0</v>
      </c>
      <c r="U4663" s="3">
        <v>11736.0322753276</v>
      </c>
      <c r="V4663" s="3">
        <v>0</v>
      </c>
      <c r="W4663" s="3" t="str">
        <f>IF(Bank_data3[[#This Row],[credit_risk]]=1,"High Risk","Low Risk")</f>
        <v>Low Risk</v>
      </c>
      <c r="X4663" s="3" t="str">
        <f t="shared" si="504"/>
        <v>25-34</v>
      </c>
      <c r="Y4663" s="3" t="str">
        <f t="shared" si="505"/>
        <v>Middle Income</v>
      </c>
      <c r="Z4663" s="3" t="str">
        <f t="shared" si="506"/>
        <v>Excellent</v>
      </c>
      <c r="AA4663" s="27">
        <f t="shared" si="507"/>
        <v>0.15180731440427628</v>
      </c>
      <c r="AB4663" s="3" t="str">
        <f t="shared" si="508"/>
        <v>Medium</v>
      </c>
      <c r="AC4663" s="3" t="str">
        <f t="shared" si="509"/>
        <v>Medium</v>
      </c>
      <c r="AD4663" s="3" t="str">
        <f t="shared" si="510"/>
        <v>No</v>
      </c>
    </row>
    <row r="4664" spans="1:30" ht="15" customHeight="1" x14ac:dyDescent="0.3">
      <c r="A4664" s="3" t="s">
        <v>4685</v>
      </c>
      <c r="B4664" s="3">
        <v>44</v>
      </c>
      <c r="C4664" s="3" t="s">
        <v>23</v>
      </c>
      <c r="D4664" s="3" t="s">
        <v>33</v>
      </c>
      <c r="E4664" s="3">
        <v>54301.611525147702</v>
      </c>
      <c r="F4664" s="3">
        <v>18</v>
      </c>
      <c r="G4664" s="3">
        <v>1229.3847948262701</v>
      </c>
      <c r="H4664" s="3">
        <v>5</v>
      </c>
      <c r="I4664" s="3">
        <v>602.33279641977299</v>
      </c>
      <c r="J4664" s="3">
        <v>48</v>
      </c>
      <c r="K4664" s="3">
        <v>534.55986755205697</v>
      </c>
      <c r="L4664" s="3">
        <v>58</v>
      </c>
      <c r="M4664" s="3">
        <v>15</v>
      </c>
      <c r="N4664" s="3">
        <v>0</v>
      </c>
      <c r="O4664" s="3">
        <v>328</v>
      </c>
      <c r="P4664" s="3">
        <v>4</v>
      </c>
      <c r="Q4664" s="3">
        <v>9560.5291219389201</v>
      </c>
      <c r="R4664" s="3">
        <v>7</v>
      </c>
      <c r="S4664" s="3">
        <v>0</v>
      </c>
      <c r="T4664" s="3">
        <v>0</v>
      </c>
      <c r="U4664" s="3">
        <v>2381.517660947</v>
      </c>
      <c r="V4664" s="3">
        <v>1</v>
      </c>
      <c r="W4664" s="3" t="str">
        <f>IF(Bank_data3[[#This Row],[credit_risk]]=1,"High Risk","Low Risk")</f>
        <v>High Risk</v>
      </c>
      <c r="X4664" s="3" t="str">
        <f t="shared" si="504"/>
        <v>35-44</v>
      </c>
      <c r="Y4664" s="3" t="str">
        <f t="shared" si="505"/>
        <v>Middle Income</v>
      </c>
      <c r="Z4664" s="3" t="str">
        <f t="shared" si="506"/>
        <v>Poor</v>
      </c>
      <c r="AA4664" s="27">
        <f t="shared" si="507"/>
        <v>0.17606345103609547</v>
      </c>
      <c r="AB4664" s="3" t="str">
        <f t="shared" si="508"/>
        <v>Medium</v>
      </c>
      <c r="AC4664" s="3" t="str">
        <f t="shared" si="509"/>
        <v>High</v>
      </c>
      <c r="AD4664" s="3" t="str">
        <f t="shared" si="510"/>
        <v>No</v>
      </c>
    </row>
    <row r="4665" spans="1:30" ht="15" customHeight="1" x14ac:dyDescent="0.3">
      <c r="A4665" s="3" t="s">
        <v>4686</v>
      </c>
      <c r="B4665" s="3">
        <v>39</v>
      </c>
      <c r="C4665" s="3" t="s">
        <v>28</v>
      </c>
      <c r="D4665" s="3" t="s">
        <v>26</v>
      </c>
      <c r="E4665" s="3">
        <v>45290.100451235798</v>
      </c>
      <c r="F4665" s="3">
        <v>212</v>
      </c>
      <c r="G4665" s="3">
        <v>1859.8793171084801</v>
      </c>
      <c r="H4665" s="3">
        <v>9</v>
      </c>
      <c r="I4665" s="3">
        <v>902.56756608645503</v>
      </c>
      <c r="J4665" s="3">
        <v>31</v>
      </c>
      <c r="K4665" s="3">
        <v>740.49010682031405</v>
      </c>
      <c r="L4665" s="3">
        <v>0</v>
      </c>
      <c r="M4665" s="3">
        <v>16</v>
      </c>
      <c r="N4665" s="3">
        <v>8</v>
      </c>
      <c r="O4665" s="3">
        <v>655</v>
      </c>
      <c r="P4665" s="3">
        <v>5</v>
      </c>
      <c r="Q4665" s="3">
        <v>16360.084596348601</v>
      </c>
      <c r="R4665" s="3">
        <v>7</v>
      </c>
      <c r="S4665" s="3">
        <v>0</v>
      </c>
      <c r="T4665" s="3">
        <v>0</v>
      </c>
      <c r="U4665" s="3">
        <v>5244.8993838337301</v>
      </c>
      <c r="V4665" s="3">
        <v>1</v>
      </c>
      <c r="W4665" s="3" t="str">
        <f>IF(Bank_data3[[#This Row],[credit_risk]]=1,"High Risk","Low Risk")</f>
        <v>High Risk</v>
      </c>
      <c r="X4665" s="3" t="str">
        <f t="shared" si="504"/>
        <v>35-44</v>
      </c>
      <c r="Y4665" s="3" t="str">
        <f t="shared" si="505"/>
        <v>Low Income</v>
      </c>
      <c r="Z4665" s="3" t="str">
        <f t="shared" si="506"/>
        <v>Fair</v>
      </c>
      <c r="AA4665" s="27">
        <f t="shared" si="507"/>
        <v>0.36122871076348417</v>
      </c>
      <c r="AB4665" s="3" t="str">
        <f t="shared" si="508"/>
        <v>Medium</v>
      </c>
      <c r="AC4665" s="3" t="str">
        <f t="shared" si="509"/>
        <v>Low</v>
      </c>
      <c r="AD4665" s="3" t="str">
        <f t="shared" si="510"/>
        <v>No</v>
      </c>
    </row>
    <row r="4666" spans="1:30" ht="15" customHeight="1" x14ac:dyDescent="0.3">
      <c r="A4666" s="3" t="s">
        <v>4687</v>
      </c>
      <c r="B4666" s="3">
        <v>50</v>
      </c>
      <c r="C4666" s="3" t="s">
        <v>31</v>
      </c>
      <c r="D4666" s="3" t="s">
        <v>26</v>
      </c>
      <c r="E4666" s="3">
        <v>49261.139768484201</v>
      </c>
      <c r="F4666" s="3">
        <v>148</v>
      </c>
      <c r="G4666" s="3">
        <v>2019.31039043649</v>
      </c>
      <c r="H4666" s="3">
        <v>5</v>
      </c>
      <c r="I4666" s="3">
        <v>458.27688712960799</v>
      </c>
      <c r="J4666" s="3">
        <v>31</v>
      </c>
      <c r="K4666" s="3">
        <v>0</v>
      </c>
      <c r="L4666" s="3">
        <v>40</v>
      </c>
      <c r="M4666" s="3">
        <v>19</v>
      </c>
      <c r="N4666" s="3">
        <v>5</v>
      </c>
      <c r="O4666" s="3">
        <v>333</v>
      </c>
      <c r="P4666" s="3">
        <v>4</v>
      </c>
      <c r="Q4666" s="3">
        <v>9771.4335016207806</v>
      </c>
      <c r="R4666" s="3">
        <v>2</v>
      </c>
      <c r="S4666" s="3">
        <v>1</v>
      </c>
      <c r="T4666" s="3">
        <v>0</v>
      </c>
      <c r="U4666" s="3">
        <v>16635.466374531501</v>
      </c>
      <c r="V4666" s="3">
        <v>1</v>
      </c>
      <c r="W4666" s="3" t="str">
        <f>IF(Bank_data3[[#This Row],[credit_risk]]=1,"High Risk","Low Risk")</f>
        <v>High Risk</v>
      </c>
      <c r="X4666" s="3" t="str">
        <f t="shared" si="504"/>
        <v>45-54</v>
      </c>
      <c r="Y4666" s="3" t="str">
        <f t="shared" si="505"/>
        <v>Low Income</v>
      </c>
      <c r="Z4666" s="3" t="str">
        <f t="shared" si="506"/>
        <v>Poor</v>
      </c>
      <c r="AA4666" s="27">
        <f t="shared" si="507"/>
        <v>0.19835987448817111</v>
      </c>
      <c r="AB4666" s="3" t="str">
        <f t="shared" si="508"/>
        <v>Medium</v>
      </c>
      <c r="AC4666" s="3" t="str">
        <f t="shared" si="509"/>
        <v>High</v>
      </c>
      <c r="AD4666" s="3" t="str">
        <f t="shared" si="510"/>
        <v>No</v>
      </c>
    </row>
    <row r="4667" spans="1:30" ht="15" customHeight="1" x14ac:dyDescent="0.3">
      <c r="A4667" s="3" t="s">
        <v>4688</v>
      </c>
      <c r="B4667" s="3">
        <v>23</v>
      </c>
      <c r="C4667" s="3" t="s">
        <v>28</v>
      </c>
      <c r="D4667" s="3" t="s">
        <v>24</v>
      </c>
      <c r="E4667" s="3">
        <v>42729.8196044406</v>
      </c>
      <c r="F4667" s="3">
        <v>40</v>
      </c>
      <c r="G4667" s="3">
        <v>837.80590343897597</v>
      </c>
      <c r="H4667" s="3">
        <v>2</v>
      </c>
      <c r="I4667" s="3">
        <v>1194.8478614926801</v>
      </c>
      <c r="J4667" s="3">
        <v>7</v>
      </c>
      <c r="K4667" s="3">
        <v>747.31718476810897</v>
      </c>
      <c r="L4667" s="3">
        <v>27</v>
      </c>
      <c r="M4667" s="3">
        <v>12</v>
      </c>
      <c r="N4667" s="3">
        <v>6</v>
      </c>
      <c r="O4667" s="3">
        <v>559</v>
      </c>
      <c r="P4667" s="3">
        <v>1</v>
      </c>
      <c r="Q4667" s="3">
        <v>12920.159973793499</v>
      </c>
      <c r="R4667" s="3">
        <v>7</v>
      </c>
      <c r="S4667" s="3">
        <v>0</v>
      </c>
      <c r="T4667" s="3">
        <v>0</v>
      </c>
      <c r="U4667" s="3">
        <v>11398.518983837001</v>
      </c>
      <c r="V4667" s="3">
        <v>1</v>
      </c>
      <c r="W4667" s="3" t="str">
        <f>IF(Bank_data3[[#This Row],[credit_risk]]=1,"High Risk","Low Risk")</f>
        <v>High Risk</v>
      </c>
      <c r="X4667" s="3" t="str">
        <f t="shared" si="504"/>
        <v>18-24</v>
      </c>
      <c r="Y4667" s="3" t="str">
        <f t="shared" si="505"/>
        <v>Low Income</v>
      </c>
      <c r="Z4667" s="3" t="str">
        <f t="shared" si="506"/>
        <v>Poor</v>
      </c>
      <c r="AA4667" s="27">
        <f t="shared" si="507"/>
        <v>0.30236869926899484</v>
      </c>
      <c r="AB4667" s="3" t="str">
        <f t="shared" si="508"/>
        <v>Low</v>
      </c>
      <c r="AC4667" s="3" t="str">
        <f t="shared" si="509"/>
        <v>Medium</v>
      </c>
      <c r="AD4667" s="3" t="str">
        <f t="shared" si="510"/>
        <v>No</v>
      </c>
    </row>
    <row r="4668" spans="1:30" ht="15" customHeight="1" x14ac:dyDescent="0.3">
      <c r="A4668" s="3" t="s">
        <v>4689</v>
      </c>
      <c r="B4668" s="3">
        <v>63</v>
      </c>
      <c r="C4668" s="3" t="s">
        <v>28</v>
      </c>
      <c r="D4668" s="3" t="s">
        <v>26</v>
      </c>
      <c r="E4668" s="3">
        <v>65403.234535571399</v>
      </c>
      <c r="F4668" s="3">
        <v>173</v>
      </c>
      <c r="G4668" s="3">
        <v>3675.9297141339598</v>
      </c>
      <c r="H4668" s="3">
        <v>6</v>
      </c>
      <c r="I4668" s="3">
        <v>1166.0312079788</v>
      </c>
      <c r="J4668" s="3">
        <v>10</v>
      </c>
      <c r="K4668" s="3">
        <v>118.78596773765</v>
      </c>
      <c r="L4668" s="3">
        <v>14</v>
      </c>
      <c r="M4668" s="3">
        <v>9</v>
      </c>
      <c r="N4668" s="3">
        <v>1</v>
      </c>
      <c r="O4668" s="3">
        <v>612</v>
      </c>
      <c r="P4668" s="3">
        <v>5</v>
      </c>
      <c r="Q4668" s="3">
        <v>9691.4365953198794</v>
      </c>
      <c r="R4668" s="3">
        <v>1</v>
      </c>
      <c r="S4668" s="3">
        <v>0</v>
      </c>
      <c r="T4668" s="3">
        <v>0</v>
      </c>
      <c r="U4668" s="3">
        <v>5189.5259646789</v>
      </c>
      <c r="V4668" s="3">
        <v>0</v>
      </c>
      <c r="W4668" s="3" t="str">
        <f>IF(Bank_data3[[#This Row],[credit_risk]]=1,"High Risk","Low Risk")</f>
        <v>Low Risk</v>
      </c>
      <c r="X4668" s="3" t="str">
        <f t="shared" si="504"/>
        <v>55+</v>
      </c>
      <c r="Y4668" s="3" t="str">
        <f t="shared" si="505"/>
        <v>Middle Income</v>
      </c>
      <c r="Z4668" s="3" t="str">
        <f t="shared" si="506"/>
        <v>Fair</v>
      </c>
      <c r="AA4668" s="27">
        <f t="shared" si="507"/>
        <v>0.14817977526859039</v>
      </c>
      <c r="AB4668" s="3" t="str">
        <f t="shared" si="508"/>
        <v>Medium</v>
      </c>
      <c r="AC4668" s="3" t="str">
        <f t="shared" si="509"/>
        <v>Medium</v>
      </c>
      <c r="AD4668" s="3" t="str">
        <f t="shared" si="510"/>
        <v>No</v>
      </c>
    </row>
    <row r="4669" spans="1:30" ht="15" customHeight="1" x14ac:dyDescent="0.3">
      <c r="A4669" s="3" t="s">
        <v>4690</v>
      </c>
      <c r="B4669" s="3">
        <v>42</v>
      </c>
      <c r="C4669" s="3" t="s">
        <v>23</v>
      </c>
      <c r="D4669" s="3" t="s">
        <v>26</v>
      </c>
      <c r="E4669" s="3">
        <v>42893.991378433697</v>
      </c>
      <c r="F4669" s="3">
        <v>34</v>
      </c>
      <c r="G4669" s="3">
        <v>1338.93129342507</v>
      </c>
      <c r="H4669" s="3">
        <v>2</v>
      </c>
      <c r="I4669" s="3">
        <v>1016.76105835986</v>
      </c>
      <c r="J4669" s="3">
        <v>19</v>
      </c>
      <c r="K4669" s="3">
        <v>338.26273830662399</v>
      </c>
      <c r="L4669" s="3">
        <v>79</v>
      </c>
      <c r="M4669" s="3">
        <v>8</v>
      </c>
      <c r="N4669" s="3">
        <v>0</v>
      </c>
      <c r="O4669" s="3">
        <v>640</v>
      </c>
      <c r="P4669" s="3">
        <v>0</v>
      </c>
      <c r="Q4669" s="3">
        <v>1355.6006075427599</v>
      </c>
      <c r="R4669" s="3">
        <v>3</v>
      </c>
      <c r="S4669" s="3">
        <v>1</v>
      </c>
      <c r="T4669" s="3">
        <v>0</v>
      </c>
      <c r="U4669" s="3">
        <v>3940.2715660130698</v>
      </c>
      <c r="V4669" s="3">
        <v>1</v>
      </c>
      <c r="W4669" s="3" t="str">
        <f>IF(Bank_data3[[#This Row],[credit_risk]]=1,"High Risk","Low Risk")</f>
        <v>High Risk</v>
      </c>
      <c r="X4669" s="3" t="str">
        <f t="shared" si="504"/>
        <v>35-44</v>
      </c>
      <c r="Y4669" s="3" t="str">
        <f t="shared" si="505"/>
        <v>Low Income</v>
      </c>
      <c r="Z4669" s="3" t="str">
        <f t="shared" si="506"/>
        <v>Fair</v>
      </c>
      <c r="AA4669" s="27">
        <f t="shared" si="507"/>
        <v>3.1603508183300724E-2</v>
      </c>
      <c r="AB4669" s="3" t="str">
        <f t="shared" si="508"/>
        <v>Medium</v>
      </c>
      <c r="AC4669" s="3" t="str">
        <f t="shared" si="509"/>
        <v>High</v>
      </c>
      <c r="AD4669" s="3" t="str">
        <f t="shared" si="510"/>
        <v>No</v>
      </c>
    </row>
    <row r="4670" spans="1:30" ht="15" customHeight="1" x14ac:dyDescent="0.3">
      <c r="A4670" s="3" t="s">
        <v>4691</v>
      </c>
      <c r="B4670" s="3">
        <v>21</v>
      </c>
      <c r="C4670" s="3" t="s">
        <v>23</v>
      </c>
      <c r="D4670" s="3" t="s">
        <v>33</v>
      </c>
      <c r="E4670" s="3">
        <v>47966.783625876</v>
      </c>
      <c r="F4670" s="3">
        <v>9</v>
      </c>
      <c r="G4670" s="3">
        <v>149.44037745704</v>
      </c>
      <c r="H4670" s="3">
        <v>5</v>
      </c>
      <c r="I4670" s="3">
        <v>815.48462138784805</v>
      </c>
      <c r="J4670" s="3">
        <v>7</v>
      </c>
      <c r="K4670" s="3">
        <v>500.64453306302198</v>
      </c>
      <c r="L4670" s="3">
        <v>45</v>
      </c>
      <c r="M4670" s="3">
        <v>6</v>
      </c>
      <c r="N4670" s="3">
        <v>1</v>
      </c>
      <c r="O4670" s="3">
        <v>749</v>
      </c>
      <c r="P4670" s="3">
        <v>3</v>
      </c>
      <c r="Q4670" s="3">
        <v>13310.817104121899</v>
      </c>
      <c r="R4670" s="3">
        <v>2</v>
      </c>
      <c r="S4670" s="3">
        <v>0</v>
      </c>
      <c r="T4670" s="3">
        <v>0</v>
      </c>
      <c r="U4670" s="3">
        <v>7942.9514531248697</v>
      </c>
      <c r="V4670" s="3">
        <v>0</v>
      </c>
      <c r="W4670" s="3" t="str">
        <f>IF(Bank_data3[[#This Row],[credit_risk]]=1,"High Risk","Low Risk")</f>
        <v>Low Risk</v>
      </c>
      <c r="X4670" s="3" t="str">
        <f t="shared" si="504"/>
        <v>18-24</v>
      </c>
      <c r="Y4670" s="3" t="str">
        <f t="shared" si="505"/>
        <v>Low Income</v>
      </c>
      <c r="Z4670" s="3" t="str">
        <f t="shared" si="506"/>
        <v>Very Good</v>
      </c>
      <c r="AA4670" s="27">
        <f t="shared" si="507"/>
        <v>0.27750072233196998</v>
      </c>
      <c r="AB4670" s="3" t="str">
        <f t="shared" si="508"/>
        <v>Low</v>
      </c>
      <c r="AC4670" s="3" t="str">
        <f t="shared" si="509"/>
        <v>High</v>
      </c>
      <c r="AD4670" s="3" t="str">
        <f t="shared" si="510"/>
        <v>No</v>
      </c>
    </row>
    <row r="4671" spans="1:30" ht="15" customHeight="1" x14ac:dyDescent="0.3">
      <c r="A4671" s="3" t="s">
        <v>4692</v>
      </c>
      <c r="B4671" s="3">
        <v>41</v>
      </c>
      <c r="C4671" s="3" t="s">
        <v>28</v>
      </c>
      <c r="D4671" s="3" t="s">
        <v>24</v>
      </c>
      <c r="E4671" s="3">
        <v>63236.074158545103</v>
      </c>
      <c r="F4671" s="3">
        <v>217</v>
      </c>
      <c r="G4671" s="3">
        <v>2766.2535326566599</v>
      </c>
      <c r="H4671" s="3">
        <v>9</v>
      </c>
      <c r="I4671" s="3">
        <v>1128.10663030304</v>
      </c>
      <c r="J4671" s="3">
        <v>27</v>
      </c>
      <c r="K4671" s="3">
        <v>682.11263637427805</v>
      </c>
      <c r="L4671" s="3">
        <v>31</v>
      </c>
      <c r="M4671" s="3">
        <v>11</v>
      </c>
      <c r="N4671" s="3">
        <v>2</v>
      </c>
      <c r="O4671" s="3">
        <v>703</v>
      </c>
      <c r="P4671" s="3">
        <v>0</v>
      </c>
      <c r="Q4671" s="3">
        <v>7702.5831514923102</v>
      </c>
      <c r="R4671" s="3">
        <v>3</v>
      </c>
      <c r="S4671" s="3">
        <v>0</v>
      </c>
      <c r="T4671" s="3">
        <v>0</v>
      </c>
      <c r="U4671" s="3">
        <v>4557.5312876780299</v>
      </c>
      <c r="V4671" s="3">
        <v>0</v>
      </c>
      <c r="W4671" s="3" t="str">
        <f>IF(Bank_data3[[#This Row],[credit_risk]]=1,"High Risk","Low Risk")</f>
        <v>Low Risk</v>
      </c>
      <c r="X4671" s="3" t="str">
        <f t="shared" si="504"/>
        <v>35-44</v>
      </c>
      <c r="Y4671" s="3" t="str">
        <f t="shared" si="505"/>
        <v>Middle Income</v>
      </c>
      <c r="Z4671" s="3" t="str">
        <f t="shared" si="506"/>
        <v>Good</v>
      </c>
      <c r="AA4671" s="27">
        <f t="shared" si="507"/>
        <v>0.12180678914665766</v>
      </c>
      <c r="AB4671" s="3" t="str">
        <f t="shared" si="508"/>
        <v>Medium</v>
      </c>
      <c r="AC4671" s="3" t="str">
        <f t="shared" si="509"/>
        <v>High</v>
      </c>
      <c r="AD4671" s="3" t="str">
        <f t="shared" si="510"/>
        <v>No</v>
      </c>
    </row>
    <row r="4672" spans="1:30" ht="15" customHeight="1" x14ac:dyDescent="0.3">
      <c r="A4672" s="3" t="s">
        <v>4693</v>
      </c>
      <c r="B4672" s="3">
        <v>56</v>
      </c>
      <c r="C4672" s="3" t="s">
        <v>31</v>
      </c>
      <c r="D4672" s="3" t="s">
        <v>24</v>
      </c>
      <c r="E4672" s="3">
        <v>44099.743929311</v>
      </c>
      <c r="F4672" s="3">
        <v>217</v>
      </c>
      <c r="G4672" s="3">
        <v>2082.72565256803</v>
      </c>
      <c r="H4672" s="3">
        <v>0</v>
      </c>
      <c r="I4672" s="3">
        <v>703.41829701859695</v>
      </c>
      <c r="J4672" s="3">
        <v>20</v>
      </c>
      <c r="K4672" s="3">
        <v>777.57267500826003</v>
      </c>
      <c r="L4672" s="3">
        <v>38</v>
      </c>
      <c r="M4672" s="3">
        <v>0</v>
      </c>
      <c r="N4672" s="3">
        <v>2</v>
      </c>
      <c r="O4672" s="3">
        <v>305</v>
      </c>
      <c r="P4672" s="3">
        <v>0</v>
      </c>
      <c r="Q4672" s="3">
        <v>16002.6429050549</v>
      </c>
      <c r="R4672" s="3">
        <v>1</v>
      </c>
      <c r="S4672" s="3">
        <v>0</v>
      </c>
      <c r="T4672" s="3">
        <v>0</v>
      </c>
      <c r="U4672" s="3">
        <v>500</v>
      </c>
      <c r="V4672" s="3">
        <v>1</v>
      </c>
      <c r="W4672" s="3" t="str">
        <f>IF(Bank_data3[[#This Row],[credit_risk]]=1,"High Risk","Low Risk")</f>
        <v>High Risk</v>
      </c>
      <c r="X4672" s="3" t="str">
        <f t="shared" si="504"/>
        <v>55+</v>
      </c>
      <c r="Y4672" s="3" t="str">
        <f t="shared" si="505"/>
        <v>Low Income</v>
      </c>
      <c r="Z4672" s="3" t="str">
        <f t="shared" si="506"/>
        <v>Poor</v>
      </c>
      <c r="AA4672" s="27">
        <f t="shared" si="507"/>
        <v>0.36287382826317738</v>
      </c>
      <c r="AB4672" s="3" t="str">
        <f t="shared" si="508"/>
        <v>Medium</v>
      </c>
      <c r="AC4672" s="3" t="str">
        <f t="shared" si="509"/>
        <v>High</v>
      </c>
      <c r="AD4672" s="3" t="str">
        <f t="shared" si="510"/>
        <v>No</v>
      </c>
    </row>
    <row r="4673" spans="1:30" ht="15" customHeight="1" x14ac:dyDescent="0.3">
      <c r="A4673" s="3" t="s">
        <v>4694</v>
      </c>
      <c r="B4673" s="3">
        <v>27</v>
      </c>
      <c r="C4673" s="3" t="s">
        <v>31</v>
      </c>
      <c r="D4673" s="3" t="s">
        <v>33</v>
      </c>
      <c r="E4673" s="3">
        <v>48727.039119796202</v>
      </c>
      <c r="F4673" s="3">
        <v>48</v>
      </c>
      <c r="G4673" s="3">
        <v>1827.0896110657</v>
      </c>
      <c r="H4673" s="3">
        <v>7</v>
      </c>
      <c r="I4673" s="3">
        <v>546.42889851587699</v>
      </c>
      <c r="J4673" s="3">
        <v>37</v>
      </c>
      <c r="K4673" s="3">
        <v>334.302398302874</v>
      </c>
      <c r="L4673" s="3">
        <v>64</v>
      </c>
      <c r="M4673" s="3">
        <v>15</v>
      </c>
      <c r="N4673" s="3">
        <v>7</v>
      </c>
      <c r="O4673" s="3">
        <v>840</v>
      </c>
      <c r="P4673" s="3">
        <v>4</v>
      </c>
      <c r="Q4673" s="3">
        <v>21930.248151354899</v>
      </c>
      <c r="R4673" s="3">
        <v>7</v>
      </c>
      <c r="S4673" s="3">
        <v>0</v>
      </c>
      <c r="T4673" s="3">
        <v>0</v>
      </c>
      <c r="U4673" s="3">
        <v>7433.3035318132197</v>
      </c>
      <c r="V4673" s="3">
        <v>1</v>
      </c>
      <c r="W4673" s="3" t="str">
        <f>IF(Bank_data3[[#This Row],[credit_risk]]=1,"High Risk","Low Risk")</f>
        <v>High Risk</v>
      </c>
      <c r="X4673" s="3" t="str">
        <f t="shared" si="504"/>
        <v>25-34</v>
      </c>
      <c r="Y4673" s="3" t="str">
        <f t="shared" si="505"/>
        <v>Low Income</v>
      </c>
      <c r="Z4673" s="3" t="str">
        <f t="shared" si="506"/>
        <v>Excellent</v>
      </c>
      <c r="AA4673" s="27">
        <f t="shared" si="507"/>
        <v>0.45006322049322628</v>
      </c>
      <c r="AB4673" s="3" t="str">
        <f t="shared" si="508"/>
        <v>Medium</v>
      </c>
      <c r="AC4673" s="3" t="str">
        <f t="shared" si="509"/>
        <v>High</v>
      </c>
      <c r="AD4673" s="3" t="str">
        <f t="shared" si="510"/>
        <v>No</v>
      </c>
    </row>
    <row r="4674" spans="1:30" ht="15" customHeight="1" x14ac:dyDescent="0.3">
      <c r="A4674" s="3" t="s">
        <v>4695</v>
      </c>
      <c r="B4674" s="3">
        <v>26</v>
      </c>
      <c r="C4674" s="3" t="s">
        <v>23</v>
      </c>
      <c r="D4674" s="3" t="s">
        <v>33</v>
      </c>
      <c r="E4674" s="3">
        <v>43552.436156819997</v>
      </c>
      <c r="F4674" s="3">
        <v>191</v>
      </c>
      <c r="G4674" s="3">
        <v>1151.7567696978799</v>
      </c>
      <c r="H4674" s="3">
        <v>6</v>
      </c>
      <c r="I4674" s="3">
        <v>1216.5383759669101</v>
      </c>
      <c r="J4674" s="3">
        <v>37</v>
      </c>
      <c r="K4674" s="3">
        <v>652.36782783552803</v>
      </c>
      <c r="L4674" s="3">
        <v>72</v>
      </c>
      <c r="M4674" s="3">
        <v>3</v>
      </c>
      <c r="N4674" s="3">
        <v>3</v>
      </c>
      <c r="O4674" s="3">
        <v>635</v>
      </c>
      <c r="P4674" s="3">
        <v>1</v>
      </c>
      <c r="Q4674" s="3">
        <v>8032.3118663946498</v>
      </c>
      <c r="R4674" s="3">
        <v>7</v>
      </c>
      <c r="S4674" s="3">
        <v>0</v>
      </c>
      <c r="T4674" s="3">
        <v>0</v>
      </c>
      <c r="U4674" s="3">
        <v>2111.8484772586198</v>
      </c>
      <c r="V4674" s="3">
        <v>1</v>
      </c>
      <c r="W4674" s="3" t="str">
        <f>IF(Bank_data3[[#This Row],[credit_risk]]=1,"High Risk","Low Risk")</f>
        <v>High Risk</v>
      </c>
      <c r="X4674" s="3" t="str">
        <f t="shared" si="504"/>
        <v>25-34</v>
      </c>
      <c r="Y4674" s="3" t="str">
        <f t="shared" si="505"/>
        <v>Low Income</v>
      </c>
      <c r="Z4674" s="3" t="str">
        <f t="shared" si="506"/>
        <v>Fair</v>
      </c>
      <c r="AA4674" s="27">
        <f t="shared" si="507"/>
        <v>0.18442853202224022</v>
      </c>
      <c r="AB4674" s="3" t="str">
        <f t="shared" si="508"/>
        <v>Medium</v>
      </c>
      <c r="AC4674" s="3" t="str">
        <f t="shared" si="509"/>
        <v>High</v>
      </c>
      <c r="AD4674" s="3" t="str">
        <f t="shared" si="510"/>
        <v>No</v>
      </c>
    </row>
    <row r="4675" spans="1:30" ht="15" customHeight="1" x14ac:dyDescent="0.3">
      <c r="A4675" s="3" t="s">
        <v>4696</v>
      </c>
      <c r="B4675" s="3">
        <v>33</v>
      </c>
      <c r="C4675" s="3" t="s">
        <v>23</v>
      </c>
      <c r="D4675" s="3" t="s">
        <v>24</v>
      </c>
      <c r="E4675" s="3">
        <v>48391.971377784597</v>
      </c>
      <c r="F4675" s="3">
        <v>20</v>
      </c>
      <c r="G4675" s="3">
        <v>1536.6584928141201</v>
      </c>
      <c r="H4675" s="3">
        <v>11</v>
      </c>
      <c r="I4675" s="3">
        <v>911.13996495665299</v>
      </c>
      <c r="J4675" s="3">
        <v>5</v>
      </c>
      <c r="K4675" s="3">
        <v>288.62730999704797</v>
      </c>
      <c r="L4675" s="3">
        <v>74</v>
      </c>
      <c r="M4675" s="3">
        <v>13</v>
      </c>
      <c r="N4675" s="3">
        <v>0</v>
      </c>
      <c r="O4675" s="3">
        <v>692</v>
      </c>
      <c r="P4675" s="3">
        <v>4</v>
      </c>
      <c r="Q4675" s="3">
        <v>17431.326182176301</v>
      </c>
      <c r="R4675" s="3">
        <v>0</v>
      </c>
      <c r="S4675" s="3">
        <v>0</v>
      </c>
      <c r="T4675" s="3">
        <v>0</v>
      </c>
      <c r="U4675" s="3">
        <v>5587.37642158773</v>
      </c>
      <c r="V4675" s="3">
        <v>0</v>
      </c>
      <c r="W4675" s="3" t="str">
        <f>IF(Bank_data3[[#This Row],[credit_risk]]=1,"High Risk","Low Risk")</f>
        <v>Low Risk</v>
      </c>
      <c r="X4675" s="3" t="str">
        <f t="shared" si="504"/>
        <v>25-34</v>
      </c>
      <c r="Y4675" s="3" t="str">
        <f t="shared" si="505"/>
        <v>Low Income</v>
      </c>
      <c r="Z4675" s="3" t="str">
        <f t="shared" si="506"/>
        <v>Good</v>
      </c>
      <c r="AA4675" s="27">
        <f t="shared" si="507"/>
        <v>0.36021111944570489</v>
      </c>
      <c r="AB4675" s="3" t="str">
        <f t="shared" si="508"/>
        <v>Medium</v>
      </c>
      <c r="AC4675" s="3" t="str">
        <f t="shared" si="509"/>
        <v>High</v>
      </c>
      <c r="AD4675" s="3" t="str">
        <f t="shared" si="510"/>
        <v>No</v>
      </c>
    </row>
    <row r="4676" spans="1:30" ht="15" customHeight="1" x14ac:dyDescent="0.3">
      <c r="A4676" s="3" t="s">
        <v>4697</v>
      </c>
      <c r="B4676" s="3">
        <v>22</v>
      </c>
      <c r="C4676" s="3" t="s">
        <v>23</v>
      </c>
      <c r="D4676" s="3" t="s">
        <v>33</v>
      </c>
      <c r="E4676" s="3">
        <v>44162.203263616502</v>
      </c>
      <c r="F4676" s="3">
        <v>73</v>
      </c>
      <c r="G4676" s="3">
        <v>10</v>
      </c>
      <c r="H4676" s="3">
        <v>8</v>
      </c>
      <c r="I4676" s="3">
        <v>560.57982579651298</v>
      </c>
      <c r="J4676" s="3">
        <v>1</v>
      </c>
      <c r="K4676" s="3">
        <v>217.88020144199999</v>
      </c>
      <c r="L4676" s="3">
        <v>10</v>
      </c>
      <c r="M4676" s="3">
        <v>16</v>
      </c>
      <c r="N4676" s="3">
        <v>1</v>
      </c>
      <c r="O4676" s="3">
        <v>848</v>
      </c>
      <c r="P4676" s="3">
        <v>0</v>
      </c>
      <c r="Q4676" s="3">
        <v>9527.4912444582405</v>
      </c>
      <c r="R4676" s="3">
        <v>3</v>
      </c>
      <c r="S4676" s="3">
        <v>0</v>
      </c>
      <c r="T4676" s="3">
        <v>0</v>
      </c>
      <c r="U4676" s="3">
        <v>15893.0433131751</v>
      </c>
      <c r="V4676" s="3">
        <v>0</v>
      </c>
      <c r="W4676" s="3" t="str">
        <f>IF(Bank_data3[[#This Row],[credit_risk]]=1,"High Risk","Low Risk")</f>
        <v>Low Risk</v>
      </c>
      <c r="X4676" s="3" t="str">
        <f t="shared" si="504"/>
        <v>18-24</v>
      </c>
      <c r="Y4676" s="3" t="str">
        <f t="shared" si="505"/>
        <v>Low Income</v>
      </c>
      <c r="Z4676" s="3" t="str">
        <f t="shared" si="506"/>
        <v>Excellent</v>
      </c>
      <c r="AA4676" s="27">
        <f t="shared" si="507"/>
        <v>0.21573858504264357</v>
      </c>
      <c r="AB4676" s="3" t="str">
        <f t="shared" si="508"/>
        <v>Low</v>
      </c>
      <c r="AC4676" s="3" t="str">
        <f t="shared" si="509"/>
        <v>Medium</v>
      </c>
      <c r="AD4676" s="3" t="str">
        <f t="shared" si="510"/>
        <v>No</v>
      </c>
    </row>
    <row r="4677" spans="1:30" ht="15" customHeight="1" x14ac:dyDescent="0.3">
      <c r="A4677" s="3" t="s">
        <v>4698</v>
      </c>
      <c r="B4677" s="3">
        <v>69</v>
      </c>
      <c r="C4677" s="3" t="s">
        <v>23</v>
      </c>
      <c r="D4677" s="3" t="s">
        <v>33</v>
      </c>
      <c r="E4677" s="3">
        <v>40354.578921750799</v>
      </c>
      <c r="F4677" s="3">
        <v>236</v>
      </c>
      <c r="G4677" s="3">
        <v>1283.1587990010601</v>
      </c>
      <c r="H4677" s="3">
        <v>2</v>
      </c>
      <c r="I4677" s="3">
        <v>653.79017153544703</v>
      </c>
      <c r="J4677" s="3">
        <v>9</v>
      </c>
      <c r="K4677" s="3">
        <v>892.72710249201896</v>
      </c>
      <c r="L4677" s="3">
        <v>69</v>
      </c>
      <c r="M4677" s="3">
        <v>11</v>
      </c>
      <c r="N4677" s="3">
        <v>8</v>
      </c>
      <c r="O4677" s="3">
        <v>781</v>
      </c>
      <c r="P4677" s="3">
        <v>4</v>
      </c>
      <c r="Q4677" s="3">
        <v>10154.6465163181</v>
      </c>
      <c r="R4677" s="3">
        <v>3</v>
      </c>
      <c r="S4677" s="3">
        <v>0</v>
      </c>
      <c r="T4677" s="3">
        <v>0</v>
      </c>
      <c r="U4677" s="3">
        <v>5903.6369351536996</v>
      </c>
      <c r="V4677" s="3">
        <v>0</v>
      </c>
      <c r="W4677" s="3" t="str">
        <f>IF(Bank_data3[[#This Row],[credit_risk]]=1,"High Risk","Low Risk")</f>
        <v>Low Risk</v>
      </c>
      <c r="X4677" s="3" t="str">
        <f t="shared" si="504"/>
        <v>55+</v>
      </c>
      <c r="Y4677" s="3" t="str">
        <f t="shared" si="505"/>
        <v>Low Income</v>
      </c>
      <c r="Z4677" s="3" t="str">
        <f t="shared" si="506"/>
        <v>Very Good</v>
      </c>
      <c r="AA4677" s="27">
        <f t="shared" si="507"/>
        <v>0.25163554639012292</v>
      </c>
      <c r="AB4677" s="3" t="str">
        <f t="shared" si="508"/>
        <v>Medium</v>
      </c>
      <c r="AC4677" s="3" t="str">
        <f t="shared" si="509"/>
        <v>High</v>
      </c>
      <c r="AD4677" s="3" t="str">
        <f t="shared" si="510"/>
        <v>No</v>
      </c>
    </row>
    <row r="4678" spans="1:30" ht="15" customHeight="1" x14ac:dyDescent="0.3">
      <c r="A4678" s="3" t="s">
        <v>4699</v>
      </c>
      <c r="B4678" s="3">
        <v>35</v>
      </c>
      <c r="C4678" s="3" t="s">
        <v>23</v>
      </c>
      <c r="D4678" s="3" t="s">
        <v>33</v>
      </c>
      <c r="E4678" s="3">
        <v>37256.8472485538</v>
      </c>
      <c r="F4678" s="3">
        <v>42</v>
      </c>
      <c r="G4678" s="3">
        <v>3465.4270176192999</v>
      </c>
      <c r="H4678" s="3">
        <v>11</v>
      </c>
      <c r="I4678" s="3">
        <v>542.25020568215598</v>
      </c>
      <c r="J4678" s="3">
        <v>41</v>
      </c>
      <c r="K4678" s="3">
        <v>881.28078711882904</v>
      </c>
      <c r="L4678" s="3">
        <v>33</v>
      </c>
      <c r="M4678" s="3">
        <v>14</v>
      </c>
      <c r="N4678" s="3">
        <v>1</v>
      </c>
      <c r="O4678" s="3">
        <v>722</v>
      </c>
      <c r="P4678" s="3">
        <v>5</v>
      </c>
      <c r="Q4678" s="3">
        <v>14266.9276182753</v>
      </c>
      <c r="R4678" s="3">
        <v>4</v>
      </c>
      <c r="S4678" s="3">
        <v>0</v>
      </c>
      <c r="T4678" s="3">
        <v>0</v>
      </c>
      <c r="U4678" s="3">
        <v>1457.0537560022599</v>
      </c>
      <c r="V4678" s="3">
        <v>1</v>
      </c>
      <c r="W4678" s="3" t="str">
        <f>IF(Bank_data3[[#This Row],[credit_risk]]=1,"High Risk","Low Risk")</f>
        <v>High Risk</v>
      </c>
      <c r="X4678" s="3" t="str">
        <f t="shared" si="504"/>
        <v>35-44</v>
      </c>
      <c r="Y4678" s="3" t="str">
        <f t="shared" si="505"/>
        <v>Low Income</v>
      </c>
      <c r="Z4678" s="3" t="str">
        <f t="shared" si="506"/>
        <v>Good</v>
      </c>
      <c r="AA4678" s="27">
        <f t="shared" si="507"/>
        <v>0.38293437775600025</v>
      </c>
      <c r="AB4678" s="3" t="str">
        <f t="shared" si="508"/>
        <v>Medium</v>
      </c>
      <c r="AC4678" s="3" t="str">
        <f t="shared" si="509"/>
        <v>High</v>
      </c>
      <c r="AD4678" s="3" t="str">
        <f t="shared" si="510"/>
        <v>No</v>
      </c>
    </row>
    <row r="4679" spans="1:30" ht="15" customHeight="1" x14ac:dyDescent="0.3">
      <c r="A4679" s="3" t="s">
        <v>4700</v>
      </c>
      <c r="B4679" s="3">
        <v>38</v>
      </c>
      <c r="C4679" s="3" t="s">
        <v>23</v>
      </c>
      <c r="D4679" s="3" t="s">
        <v>24</v>
      </c>
      <c r="E4679" s="3">
        <v>46895.8862834908</v>
      </c>
      <c r="F4679" s="3">
        <v>90</v>
      </c>
      <c r="G4679" s="3">
        <v>736.51978734273405</v>
      </c>
      <c r="H4679" s="3">
        <v>7</v>
      </c>
      <c r="I4679" s="3">
        <v>1507.76120059001</v>
      </c>
      <c r="J4679" s="3">
        <v>8</v>
      </c>
      <c r="K4679" s="3">
        <v>423.72032066660103</v>
      </c>
      <c r="L4679" s="3">
        <v>49</v>
      </c>
      <c r="M4679" s="3">
        <v>11</v>
      </c>
      <c r="N4679" s="3">
        <v>8</v>
      </c>
      <c r="O4679" s="3">
        <v>874</v>
      </c>
      <c r="P4679" s="3">
        <v>0</v>
      </c>
      <c r="Q4679" s="3">
        <v>200.43632041325901</v>
      </c>
      <c r="R4679" s="3">
        <v>7</v>
      </c>
      <c r="S4679" s="3">
        <v>1</v>
      </c>
      <c r="T4679" s="3">
        <v>0</v>
      </c>
      <c r="U4679" s="3">
        <v>10974.5932875811</v>
      </c>
      <c r="V4679" s="3">
        <v>1</v>
      </c>
      <c r="W4679" s="3" t="str">
        <f>IF(Bank_data3[[#This Row],[credit_risk]]=1,"High Risk","Low Risk")</f>
        <v>High Risk</v>
      </c>
      <c r="X4679" s="3" t="str">
        <f t="shared" ref="X4679:X4742" si="511">_xlfn.IFS(B4679&lt;25,"18-24",B4679&lt;35,"25-34",B4679&lt;45,"35-44",B4679&lt;55,"45-54",TRUE(),"55+")</f>
        <v>35-44</v>
      </c>
      <c r="Y4679" s="3" t="str">
        <f t="shared" ref="Y4679:Y4742" si="512">_xlfn.IFS(E4679&lt;50000,"Low Income",E4679&lt;100000,"Middle Income",TRUE(),"High Income")</f>
        <v>Low Income</v>
      </c>
      <c r="Z4679" s="3" t="str">
        <f t="shared" ref="Z4679:Z4742" si="513">_xlfn.IFS(O4679&lt;580,"Poor",O4679&lt;670,"Fair",O4679&lt;740,"Good",O4679&lt;800,"Very Good",TRUE(),"Excellent")</f>
        <v>Excellent</v>
      </c>
      <c r="AA4679" s="27">
        <f t="shared" ref="AA4679:AA4742" si="514">IF(E4679=0,0,Q4679/E4679)</f>
        <v>4.2740704206249425E-3</v>
      </c>
      <c r="AB4679" s="3" t="str">
        <f t="shared" ref="AB4679:AB4742" si="515">_xlfn.IFS(G4679&lt;1000,"Low",G4679&lt;5000,"Medium",TRUE(),"High")</f>
        <v>Low</v>
      </c>
      <c r="AC4679" s="3" t="str">
        <f t="shared" ref="AC4679:AC4742" si="516">_xlfn.IFS(L4679&lt;10,"Low",L4679&lt;30,"Medium",TRUE(),"High")</f>
        <v>High</v>
      </c>
      <c r="AD4679" s="3" t="str">
        <f t="shared" ref="AD4679:AD4742" si="517">IF(AND(E4679&gt;=100000,O4679&gt;=750),"Yes","No")</f>
        <v>No</v>
      </c>
    </row>
    <row r="4680" spans="1:30" ht="15" customHeight="1" x14ac:dyDescent="0.3">
      <c r="A4680" s="3" t="s">
        <v>4701</v>
      </c>
      <c r="B4680" s="3">
        <v>37</v>
      </c>
      <c r="C4680" s="3" t="s">
        <v>23</v>
      </c>
      <c r="D4680" s="3" t="s">
        <v>33</v>
      </c>
      <c r="E4680" s="3">
        <v>68328.287799775499</v>
      </c>
      <c r="F4680" s="3">
        <v>80</v>
      </c>
      <c r="G4680" s="3">
        <v>1641.4182517893801</v>
      </c>
      <c r="H4680" s="3">
        <v>1</v>
      </c>
      <c r="I4680" s="3">
        <v>801.43445310768402</v>
      </c>
      <c r="J4680" s="3">
        <v>2</v>
      </c>
      <c r="K4680" s="3">
        <v>148.706874380275</v>
      </c>
      <c r="L4680" s="3">
        <v>43</v>
      </c>
      <c r="M4680" s="3">
        <v>2</v>
      </c>
      <c r="N4680" s="3">
        <v>4</v>
      </c>
      <c r="O4680" s="3">
        <v>538</v>
      </c>
      <c r="P4680" s="3">
        <v>3</v>
      </c>
      <c r="Q4680" s="3">
        <v>1654.3687132120599</v>
      </c>
      <c r="R4680" s="3">
        <v>5</v>
      </c>
      <c r="S4680" s="3">
        <v>0</v>
      </c>
      <c r="T4680" s="3">
        <v>0</v>
      </c>
      <c r="U4680" s="3">
        <v>8629.8750710077493</v>
      </c>
      <c r="V4680" s="3">
        <v>1</v>
      </c>
      <c r="W4680" s="3" t="str">
        <f>IF(Bank_data3[[#This Row],[credit_risk]]=1,"High Risk","Low Risk")</f>
        <v>High Risk</v>
      </c>
      <c r="X4680" s="3" t="str">
        <f t="shared" si="511"/>
        <v>35-44</v>
      </c>
      <c r="Y4680" s="3" t="str">
        <f t="shared" si="512"/>
        <v>Middle Income</v>
      </c>
      <c r="Z4680" s="3" t="str">
        <f t="shared" si="513"/>
        <v>Poor</v>
      </c>
      <c r="AA4680" s="27">
        <f t="shared" si="514"/>
        <v>2.4212061599727303E-2</v>
      </c>
      <c r="AB4680" s="3" t="str">
        <f t="shared" si="515"/>
        <v>Medium</v>
      </c>
      <c r="AC4680" s="3" t="str">
        <f t="shared" si="516"/>
        <v>High</v>
      </c>
      <c r="AD4680" s="3" t="str">
        <f t="shared" si="517"/>
        <v>No</v>
      </c>
    </row>
    <row r="4681" spans="1:30" ht="15" customHeight="1" x14ac:dyDescent="0.3">
      <c r="A4681" s="3" t="s">
        <v>4702</v>
      </c>
      <c r="B4681" s="3">
        <v>35</v>
      </c>
      <c r="C4681" s="3" t="s">
        <v>31</v>
      </c>
      <c r="D4681" s="3" t="s">
        <v>26</v>
      </c>
      <c r="E4681" s="3">
        <v>61226.547216043597</v>
      </c>
      <c r="F4681" s="3">
        <v>180</v>
      </c>
      <c r="G4681" s="3">
        <v>152.084838283176</v>
      </c>
      <c r="H4681" s="3">
        <v>8</v>
      </c>
      <c r="I4681" s="3">
        <v>855.21995893878398</v>
      </c>
      <c r="J4681" s="3">
        <v>1</v>
      </c>
      <c r="K4681" s="3">
        <v>221.35766069147201</v>
      </c>
      <c r="L4681" s="3">
        <v>13</v>
      </c>
      <c r="M4681" s="3">
        <v>9</v>
      </c>
      <c r="N4681" s="3">
        <v>3</v>
      </c>
      <c r="O4681" s="3">
        <v>549</v>
      </c>
      <c r="P4681" s="3">
        <v>4</v>
      </c>
      <c r="Q4681" s="3">
        <v>12344.452404342301</v>
      </c>
      <c r="R4681" s="3">
        <v>1</v>
      </c>
      <c r="S4681" s="3">
        <v>0</v>
      </c>
      <c r="T4681" s="3">
        <v>0</v>
      </c>
      <c r="U4681" s="3">
        <v>12535.4497838757</v>
      </c>
      <c r="V4681" s="3">
        <v>1</v>
      </c>
      <c r="W4681" s="3" t="str">
        <f>IF(Bank_data3[[#This Row],[credit_risk]]=1,"High Risk","Low Risk")</f>
        <v>High Risk</v>
      </c>
      <c r="X4681" s="3" t="str">
        <f t="shared" si="511"/>
        <v>35-44</v>
      </c>
      <c r="Y4681" s="3" t="str">
        <f t="shared" si="512"/>
        <v>Middle Income</v>
      </c>
      <c r="Z4681" s="3" t="str">
        <f t="shared" si="513"/>
        <v>Poor</v>
      </c>
      <c r="AA4681" s="27">
        <f t="shared" si="514"/>
        <v>0.20161928061668652</v>
      </c>
      <c r="AB4681" s="3" t="str">
        <f t="shared" si="515"/>
        <v>Low</v>
      </c>
      <c r="AC4681" s="3" t="str">
        <f t="shared" si="516"/>
        <v>Medium</v>
      </c>
      <c r="AD4681" s="3" t="str">
        <f t="shared" si="517"/>
        <v>No</v>
      </c>
    </row>
    <row r="4682" spans="1:30" ht="15" customHeight="1" x14ac:dyDescent="0.3">
      <c r="A4682" s="3" t="s">
        <v>4703</v>
      </c>
      <c r="B4682" s="3">
        <v>27</v>
      </c>
      <c r="C4682" s="3" t="s">
        <v>23</v>
      </c>
      <c r="D4682" s="3" t="s">
        <v>26</v>
      </c>
      <c r="E4682" s="3">
        <v>21574.729828920601</v>
      </c>
      <c r="F4682" s="3">
        <v>7</v>
      </c>
      <c r="G4682" s="3">
        <v>1083.4389960848</v>
      </c>
      <c r="H4682" s="3">
        <v>0</v>
      </c>
      <c r="I4682" s="3">
        <v>1052.4266667516799</v>
      </c>
      <c r="J4682" s="3">
        <v>35</v>
      </c>
      <c r="K4682" s="3">
        <v>778.11424016563706</v>
      </c>
      <c r="L4682" s="3">
        <v>71</v>
      </c>
      <c r="M4682" s="3">
        <v>19</v>
      </c>
      <c r="N4682" s="3">
        <v>3</v>
      </c>
      <c r="O4682" s="3">
        <v>546</v>
      </c>
      <c r="P4682" s="3">
        <v>4</v>
      </c>
      <c r="Q4682" s="3">
        <v>0</v>
      </c>
      <c r="R4682" s="3">
        <v>3</v>
      </c>
      <c r="S4682" s="3">
        <v>0</v>
      </c>
      <c r="T4682" s="3">
        <v>0</v>
      </c>
      <c r="U4682" s="3">
        <v>7993.5077137964599</v>
      </c>
      <c r="V4682" s="3">
        <v>1</v>
      </c>
      <c r="W4682" s="3" t="str">
        <f>IF(Bank_data3[[#This Row],[credit_risk]]=1,"High Risk","Low Risk")</f>
        <v>High Risk</v>
      </c>
      <c r="X4682" s="3" t="str">
        <f t="shared" si="511"/>
        <v>25-34</v>
      </c>
      <c r="Y4682" s="3" t="str">
        <f t="shared" si="512"/>
        <v>Low Income</v>
      </c>
      <c r="Z4682" s="3" t="str">
        <f t="shared" si="513"/>
        <v>Poor</v>
      </c>
      <c r="AA4682" s="27">
        <f t="shared" si="514"/>
        <v>0</v>
      </c>
      <c r="AB4682" s="3" t="str">
        <f t="shared" si="515"/>
        <v>Medium</v>
      </c>
      <c r="AC4682" s="3" t="str">
        <f t="shared" si="516"/>
        <v>High</v>
      </c>
      <c r="AD4682" s="3" t="str">
        <f t="shared" si="517"/>
        <v>No</v>
      </c>
    </row>
    <row r="4683" spans="1:30" ht="15" customHeight="1" x14ac:dyDescent="0.3">
      <c r="A4683" s="3" t="s">
        <v>4704</v>
      </c>
      <c r="B4683" s="3">
        <v>52</v>
      </c>
      <c r="C4683" s="3" t="s">
        <v>23</v>
      </c>
      <c r="D4683" s="3" t="s">
        <v>24</v>
      </c>
      <c r="E4683" s="3">
        <v>42275.309114001102</v>
      </c>
      <c r="F4683" s="3">
        <v>184</v>
      </c>
      <c r="G4683" s="3">
        <v>487.84657741072999</v>
      </c>
      <c r="H4683" s="3">
        <v>11</v>
      </c>
      <c r="I4683" s="3">
        <v>374.623656087548</v>
      </c>
      <c r="J4683" s="3">
        <v>7</v>
      </c>
      <c r="K4683" s="3">
        <v>604.81695146434299</v>
      </c>
      <c r="L4683" s="3">
        <v>24</v>
      </c>
      <c r="M4683" s="3">
        <v>16</v>
      </c>
      <c r="N4683" s="3">
        <v>2</v>
      </c>
      <c r="O4683" s="3">
        <v>851</v>
      </c>
      <c r="P4683" s="3">
        <v>3</v>
      </c>
      <c r="Q4683" s="3">
        <v>18511.5926042963</v>
      </c>
      <c r="R4683" s="3">
        <v>5</v>
      </c>
      <c r="S4683" s="3">
        <v>0</v>
      </c>
      <c r="T4683" s="3">
        <v>0</v>
      </c>
      <c r="U4683" s="3">
        <v>8168.6179825938698</v>
      </c>
      <c r="V4683" s="3">
        <v>1</v>
      </c>
      <c r="W4683" s="3" t="str">
        <f>IF(Bank_data3[[#This Row],[credit_risk]]=1,"High Risk","Low Risk")</f>
        <v>High Risk</v>
      </c>
      <c r="X4683" s="3" t="str">
        <f t="shared" si="511"/>
        <v>45-54</v>
      </c>
      <c r="Y4683" s="3" t="str">
        <f t="shared" si="512"/>
        <v>Low Income</v>
      </c>
      <c r="Z4683" s="3" t="str">
        <f t="shared" si="513"/>
        <v>Excellent</v>
      </c>
      <c r="AA4683" s="27">
        <f t="shared" si="514"/>
        <v>0.43788189825832569</v>
      </c>
      <c r="AB4683" s="3" t="str">
        <f t="shared" si="515"/>
        <v>Low</v>
      </c>
      <c r="AC4683" s="3" t="str">
        <f t="shared" si="516"/>
        <v>Medium</v>
      </c>
      <c r="AD4683" s="3" t="str">
        <f t="shared" si="517"/>
        <v>No</v>
      </c>
    </row>
    <row r="4684" spans="1:30" ht="15" customHeight="1" x14ac:dyDescent="0.3">
      <c r="A4684" s="3" t="s">
        <v>4705</v>
      </c>
      <c r="B4684" s="3">
        <v>68</v>
      </c>
      <c r="C4684" s="3" t="s">
        <v>31</v>
      </c>
      <c r="D4684" s="3" t="s">
        <v>33</v>
      </c>
      <c r="E4684" s="3">
        <v>38509.905760522</v>
      </c>
      <c r="F4684" s="3">
        <v>88</v>
      </c>
      <c r="G4684" s="3">
        <v>1841.8561496801999</v>
      </c>
      <c r="H4684" s="3">
        <v>9</v>
      </c>
      <c r="I4684" s="3">
        <v>1183.7915432001801</v>
      </c>
      <c r="J4684" s="3">
        <v>8</v>
      </c>
      <c r="K4684" s="3">
        <v>233.66191114351599</v>
      </c>
      <c r="L4684" s="3">
        <v>67</v>
      </c>
      <c r="M4684" s="3">
        <v>13</v>
      </c>
      <c r="N4684" s="3">
        <v>1</v>
      </c>
      <c r="O4684" s="3">
        <v>363</v>
      </c>
      <c r="P4684" s="3">
        <v>4</v>
      </c>
      <c r="Q4684" s="3">
        <v>20010.265883664899</v>
      </c>
      <c r="R4684" s="3">
        <v>0</v>
      </c>
      <c r="S4684" s="3">
        <v>0</v>
      </c>
      <c r="T4684" s="3">
        <v>0</v>
      </c>
      <c r="U4684" s="3">
        <v>9384.3955213656009</v>
      </c>
      <c r="V4684" s="3">
        <v>1</v>
      </c>
      <c r="W4684" s="3" t="str">
        <f>IF(Bank_data3[[#This Row],[credit_risk]]=1,"High Risk","Low Risk")</f>
        <v>High Risk</v>
      </c>
      <c r="X4684" s="3" t="str">
        <f t="shared" si="511"/>
        <v>55+</v>
      </c>
      <c r="Y4684" s="3" t="str">
        <f t="shared" si="512"/>
        <v>Low Income</v>
      </c>
      <c r="Z4684" s="3" t="str">
        <f t="shared" si="513"/>
        <v>Poor</v>
      </c>
      <c r="AA4684" s="27">
        <f t="shared" si="514"/>
        <v>0.51961347316975781</v>
      </c>
      <c r="AB4684" s="3" t="str">
        <f t="shared" si="515"/>
        <v>Medium</v>
      </c>
      <c r="AC4684" s="3" t="str">
        <f t="shared" si="516"/>
        <v>High</v>
      </c>
      <c r="AD4684" s="3" t="str">
        <f t="shared" si="517"/>
        <v>No</v>
      </c>
    </row>
    <row r="4685" spans="1:30" ht="15" customHeight="1" x14ac:dyDescent="0.3">
      <c r="A4685" s="3" t="s">
        <v>4706</v>
      </c>
      <c r="B4685" s="3">
        <v>31</v>
      </c>
      <c r="C4685" s="3" t="s">
        <v>31</v>
      </c>
      <c r="D4685" s="3" t="s">
        <v>26</v>
      </c>
      <c r="E4685" s="3">
        <v>21878.183091199498</v>
      </c>
      <c r="F4685" s="3">
        <v>188</v>
      </c>
      <c r="G4685" s="3">
        <v>1672.6662221158001</v>
      </c>
      <c r="H4685" s="3">
        <v>6</v>
      </c>
      <c r="I4685" s="3">
        <v>587.25385422425097</v>
      </c>
      <c r="J4685" s="3">
        <v>25</v>
      </c>
      <c r="K4685" s="3">
        <v>545.55095752908505</v>
      </c>
      <c r="L4685" s="3">
        <v>49</v>
      </c>
      <c r="M4685" s="3">
        <v>12</v>
      </c>
      <c r="N4685" s="3">
        <v>7</v>
      </c>
      <c r="O4685" s="3">
        <v>421</v>
      </c>
      <c r="P4685" s="3">
        <v>0</v>
      </c>
      <c r="Q4685" s="3">
        <v>14121.745588449599</v>
      </c>
      <c r="R4685" s="3">
        <v>7</v>
      </c>
      <c r="S4685" s="3">
        <v>1</v>
      </c>
      <c r="T4685" s="3">
        <v>0</v>
      </c>
      <c r="U4685" s="3">
        <v>13588.368192788301</v>
      </c>
      <c r="V4685" s="3">
        <v>1</v>
      </c>
      <c r="W4685" s="3" t="str">
        <f>IF(Bank_data3[[#This Row],[credit_risk]]=1,"High Risk","Low Risk")</f>
        <v>High Risk</v>
      </c>
      <c r="X4685" s="3" t="str">
        <f t="shared" si="511"/>
        <v>25-34</v>
      </c>
      <c r="Y4685" s="3" t="str">
        <f t="shared" si="512"/>
        <v>Low Income</v>
      </c>
      <c r="Z4685" s="3" t="str">
        <f t="shared" si="513"/>
        <v>Poor</v>
      </c>
      <c r="AA4685" s="27">
        <f t="shared" si="514"/>
        <v>0.64547158827508277</v>
      </c>
      <c r="AB4685" s="3" t="str">
        <f t="shared" si="515"/>
        <v>Medium</v>
      </c>
      <c r="AC4685" s="3" t="str">
        <f t="shared" si="516"/>
        <v>High</v>
      </c>
      <c r="AD4685" s="3" t="str">
        <f t="shared" si="517"/>
        <v>No</v>
      </c>
    </row>
    <row r="4686" spans="1:30" ht="15" customHeight="1" x14ac:dyDescent="0.3">
      <c r="A4686" s="3" t="s">
        <v>4707</v>
      </c>
      <c r="B4686" s="3">
        <v>30</v>
      </c>
      <c r="C4686" s="3" t="s">
        <v>28</v>
      </c>
      <c r="D4686" s="3" t="s">
        <v>24</v>
      </c>
      <c r="E4686" s="3">
        <v>54955.013523814698</v>
      </c>
      <c r="F4686" s="3">
        <v>24</v>
      </c>
      <c r="G4686" s="3">
        <v>457.61836536796</v>
      </c>
      <c r="H4686" s="3">
        <v>9</v>
      </c>
      <c r="I4686" s="3">
        <v>1440.5057001403</v>
      </c>
      <c r="J4686" s="3">
        <v>33</v>
      </c>
      <c r="K4686" s="3">
        <v>306.64268823629999</v>
      </c>
      <c r="L4686" s="3">
        <v>31</v>
      </c>
      <c r="M4686" s="3">
        <v>12</v>
      </c>
      <c r="N4686" s="3">
        <v>5</v>
      </c>
      <c r="O4686" s="3">
        <v>424</v>
      </c>
      <c r="P4686" s="3">
        <v>2</v>
      </c>
      <c r="Q4686" s="3">
        <v>11215.7726195469</v>
      </c>
      <c r="R4686" s="3">
        <v>3</v>
      </c>
      <c r="S4686" s="3">
        <v>0</v>
      </c>
      <c r="T4686" s="3">
        <v>0</v>
      </c>
      <c r="U4686" s="3">
        <v>3024.7656149334498</v>
      </c>
      <c r="V4686" s="3">
        <v>1</v>
      </c>
      <c r="W4686" s="3" t="str">
        <f>IF(Bank_data3[[#This Row],[credit_risk]]=1,"High Risk","Low Risk")</f>
        <v>High Risk</v>
      </c>
      <c r="X4686" s="3" t="str">
        <f t="shared" si="511"/>
        <v>25-34</v>
      </c>
      <c r="Y4686" s="3" t="str">
        <f t="shared" si="512"/>
        <v>Middle Income</v>
      </c>
      <c r="Z4686" s="3" t="str">
        <f t="shared" si="513"/>
        <v>Poor</v>
      </c>
      <c r="AA4686" s="27">
        <f t="shared" si="514"/>
        <v>0.2040900711394886</v>
      </c>
      <c r="AB4686" s="3" t="str">
        <f t="shared" si="515"/>
        <v>Low</v>
      </c>
      <c r="AC4686" s="3" t="str">
        <f t="shared" si="516"/>
        <v>High</v>
      </c>
      <c r="AD4686" s="3" t="str">
        <f t="shared" si="517"/>
        <v>No</v>
      </c>
    </row>
    <row r="4687" spans="1:30" ht="15" customHeight="1" x14ac:dyDescent="0.3">
      <c r="A4687" s="3" t="s">
        <v>4708</v>
      </c>
      <c r="B4687" s="3">
        <v>24</v>
      </c>
      <c r="C4687" s="3" t="s">
        <v>23</v>
      </c>
      <c r="D4687" s="3" t="s">
        <v>26</v>
      </c>
      <c r="E4687" s="3">
        <v>48270.358054962802</v>
      </c>
      <c r="F4687" s="3">
        <v>76</v>
      </c>
      <c r="G4687" s="3">
        <v>1570.62851867052</v>
      </c>
      <c r="H4687" s="3">
        <v>0</v>
      </c>
      <c r="I4687" s="3">
        <v>690.56944449489197</v>
      </c>
      <c r="J4687" s="3">
        <v>47</v>
      </c>
      <c r="K4687" s="3">
        <v>112.68482489221699</v>
      </c>
      <c r="L4687" s="3">
        <v>54</v>
      </c>
      <c r="M4687" s="3">
        <v>7</v>
      </c>
      <c r="N4687" s="3">
        <v>8</v>
      </c>
      <c r="O4687" s="3">
        <v>836</v>
      </c>
      <c r="P4687" s="3">
        <v>4</v>
      </c>
      <c r="Q4687" s="3">
        <v>18653.829881142701</v>
      </c>
      <c r="R4687" s="3">
        <v>2</v>
      </c>
      <c r="S4687" s="3">
        <v>0</v>
      </c>
      <c r="T4687" s="3">
        <v>0</v>
      </c>
      <c r="U4687" s="3">
        <v>12781.06659366</v>
      </c>
      <c r="V4687" s="3">
        <v>0</v>
      </c>
      <c r="W4687" s="3" t="str">
        <f>IF(Bank_data3[[#This Row],[credit_risk]]=1,"High Risk","Low Risk")</f>
        <v>Low Risk</v>
      </c>
      <c r="X4687" s="3" t="str">
        <f t="shared" si="511"/>
        <v>18-24</v>
      </c>
      <c r="Y4687" s="3" t="str">
        <f t="shared" si="512"/>
        <v>Low Income</v>
      </c>
      <c r="Z4687" s="3" t="str">
        <f t="shared" si="513"/>
        <v>Excellent</v>
      </c>
      <c r="AA4687" s="27">
        <f t="shared" si="514"/>
        <v>0.38644482106187428</v>
      </c>
      <c r="AB4687" s="3" t="str">
        <f t="shared" si="515"/>
        <v>Medium</v>
      </c>
      <c r="AC4687" s="3" t="str">
        <f t="shared" si="516"/>
        <v>High</v>
      </c>
      <c r="AD4687" s="3" t="str">
        <f t="shared" si="517"/>
        <v>No</v>
      </c>
    </row>
    <row r="4688" spans="1:30" ht="15" customHeight="1" x14ac:dyDescent="0.3">
      <c r="A4688" s="3" t="s">
        <v>4709</v>
      </c>
      <c r="B4688" s="3">
        <v>46</v>
      </c>
      <c r="C4688" s="3" t="s">
        <v>23</v>
      </c>
      <c r="D4688" s="3" t="s">
        <v>33</v>
      </c>
      <c r="E4688" s="3">
        <v>86412.957373518497</v>
      </c>
      <c r="F4688" s="3">
        <v>92</v>
      </c>
      <c r="G4688" s="3">
        <v>1599.0102057865599</v>
      </c>
      <c r="H4688" s="3">
        <v>5</v>
      </c>
      <c r="I4688" s="3">
        <v>1163.17400516712</v>
      </c>
      <c r="J4688" s="3">
        <v>29</v>
      </c>
      <c r="K4688" s="3">
        <v>236.85470554681899</v>
      </c>
      <c r="L4688" s="3">
        <v>77</v>
      </c>
      <c r="M4688" s="3">
        <v>13</v>
      </c>
      <c r="N4688" s="3">
        <v>1</v>
      </c>
      <c r="O4688" s="3">
        <v>661</v>
      </c>
      <c r="P4688" s="3">
        <v>3</v>
      </c>
      <c r="Q4688" s="3">
        <v>9210.95419225968</v>
      </c>
      <c r="R4688" s="3">
        <v>0</v>
      </c>
      <c r="S4688" s="3">
        <v>0</v>
      </c>
      <c r="T4688" s="3">
        <v>0</v>
      </c>
      <c r="U4688" s="3">
        <v>8829.4022436025007</v>
      </c>
      <c r="V4688" s="3">
        <v>0</v>
      </c>
      <c r="W4688" s="3" t="str">
        <f>IF(Bank_data3[[#This Row],[credit_risk]]=1,"High Risk","Low Risk")</f>
        <v>Low Risk</v>
      </c>
      <c r="X4688" s="3" t="str">
        <f t="shared" si="511"/>
        <v>45-54</v>
      </c>
      <c r="Y4688" s="3" t="str">
        <f t="shared" si="512"/>
        <v>Middle Income</v>
      </c>
      <c r="Z4688" s="3" t="str">
        <f t="shared" si="513"/>
        <v>Fair</v>
      </c>
      <c r="AA4688" s="27">
        <f t="shared" si="514"/>
        <v>0.1065922805123483</v>
      </c>
      <c r="AB4688" s="3" t="str">
        <f t="shared" si="515"/>
        <v>Medium</v>
      </c>
      <c r="AC4688" s="3" t="str">
        <f t="shared" si="516"/>
        <v>High</v>
      </c>
      <c r="AD4688" s="3" t="str">
        <f t="shared" si="517"/>
        <v>No</v>
      </c>
    </row>
    <row r="4689" spans="1:30" ht="15" customHeight="1" x14ac:dyDescent="0.3">
      <c r="A4689" s="3" t="s">
        <v>4710</v>
      </c>
      <c r="B4689" s="3">
        <v>31</v>
      </c>
      <c r="C4689" s="3" t="s">
        <v>23</v>
      </c>
      <c r="D4689" s="3" t="s">
        <v>24</v>
      </c>
      <c r="E4689" s="3">
        <v>43987.633983723099</v>
      </c>
      <c r="F4689" s="3">
        <v>81</v>
      </c>
      <c r="G4689" s="3">
        <v>1639.9381955285201</v>
      </c>
      <c r="H4689" s="3">
        <v>0</v>
      </c>
      <c r="I4689" s="3">
        <v>20</v>
      </c>
      <c r="J4689" s="3">
        <v>37</v>
      </c>
      <c r="K4689" s="3">
        <v>769.690629499539</v>
      </c>
      <c r="L4689" s="3">
        <v>24</v>
      </c>
      <c r="M4689" s="3">
        <v>1</v>
      </c>
      <c r="N4689" s="3">
        <v>0</v>
      </c>
      <c r="O4689" s="3">
        <v>335</v>
      </c>
      <c r="P4689" s="3">
        <v>3</v>
      </c>
      <c r="Q4689" s="3">
        <v>9738.0239830809696</v>
      </c>
      <c r="R4689" s="3">
        <v>0</v>
      </c>
      <c r="S4689" s="3">
        <v>0</v>
      </c>
      <c r="T4689" s="3">
        <v>0</v>
      </c>
      <c r="U4689" s="3">
        <v>11576.8268147529</v>
      </c>
      <c r="V4689" s="3">
        <v>1</v>
      </c>
      <c r="W4689" s="3" t="str">
        <f>IF(Bank_data3[[#This Row],[credit_risk]]=1,"High Risk","Low Risk")</f>
        <v>High Risk</v>
      </c>
      <c r="X4689" s="3" t="str">
        <f t="shared" si="511"/>
        <v>25-34</v>
      </c>
      <c r="Y4689" s="3" t="str">
        <f t="shared" si="512"/>
        <v>Low Income</v>
      </c>
      <c r="Z4689" s="3" t="str">
        <f t="shared" si="513"/>
        <v>Poor</v>
      </c>
      <c r="AA4689" s="27">
        <f t="shared" si="514"/>
        <v>0.22138094507843648</v>
      </c>
      <c r="AB4689" s="3" t="str">
        <f t="shared" si="515"/>
        <v>Medium</v>
      </c>
      <c r="AC4689" s="3" t="str">
        <f t="shared" si="516"/>
        <v>Medium</v>
      </c>
      <c r="AD4689" s="3" t="str">
        <f t="shared" si="517"/>
        <v>No</v>
      </c>
    </row>
    <row r="4690" spans="1:30" ht="15" customHeight="1" x14ac:dyDescent="0.3">
      <c r="A4690" s="3" t="s">
        <v>4711</v>
      </c>
      <c r="B4690" s="3">
        <v>36</v>
      </c>
      <c r="C4690" s="3" t="s">
        <v>23</v>
      </c>
      <c r="D4690" s="3" t="s">
        <v>26</v>
      </c>
      <c r="E4690" s="3">
        <v>36028.839831837999</v>
      </c>
      <c r="F4690" s="3">
        <v>168</v>
      </c>
      <c r="G4690" s="3">
        <v>2183.1441426454699</v>
      </c>
      <c r="H4690" s="3">
        <v>3</v>
      </c>
      <c r="I4690" s="3">
        <v>388.70342336991001</v>
      </c>
      <c r="J4690" s="3">
        <v>7</v>
      </c>
      <c r="K4690" s="3">
        <v>81.150233702046705</v>
      </c>
      <c r="L4690" s="3">
        <v>78</v>
      </c>
      <c r="M4690" s="3">
        <v>18</v>
      </c>
      <c r="N4690" s="3">
        <v>7</v>
      </c>
      <c r="O4690" s="3">
        <v>407</v>
      </c>
      <c r="P4690" s="3">
        <v>2</v>
      </c>
      <c r="Q4690" s="3">
        <v>11176.361263820399</v>
      </c>
      <c r="R4690" s="3">
        <v>3</v>
      </c>
      <c r="S4690" s="3">
        <v>0</v>
      </c>
      <c r="T4690" s="3">
        <v>0</v>
      </c>
      <c r="U4690" s="3">
        <v>2456.8421679560802</v>
      </c>
      <c r="V4690" s="3">
        <v>1</v>
      </c>
      <c r="W4690" s="3" t="str">
        <f>IF(Bank_data3[[#This Row],[credit_risk]]=1,"High Risk","Low Risk")</f>
        <v>High Risk</v>
      </c>
      <c r="X4690" s="3" t="str">
        <f t="shared" si="511"/>
        <v>35-44</v>
      </c>
      <c r="Y4690" s="3" t="str">
        <f t="shared" si="512"/>
        <v>Low Income</v>
      </c>
      <c r="Z4690" s="3" t="str">
        <f t="shared" si="513"/>
        <v>Poor</v>
      </c>
      <c r="AA4690" s="27">
        <f t="shared" si="514"/>
        <v>0.3102059715490495</v>
      </c>
      <c r="AB4690" s="3" t="str">
        <f t="shared" si="515"/>
        <v>Medium</v>
      </c>
      <c r="AC4690" s="3" t="str">
        <f t="shared" si="516"/>
        <v>High</v>
      </c>
      <c r="AD4690" s="3" t="str">
        <f t="shared" si="517"/>
        <v>No</v>
      </c>
    </row>
    <row r="4691" spans="1:30" ht="15" customHeight="1" x14ac:dyDescent="0.3">
      <c r="A4691" s="3" t="s">
        <v>4712</v>
      </c>
      <c r="B4691" s="3">
        <v>25</v>
      </c>
      <c r="C4691" s="3" t="s">
        <v>28</v>
      </c>
      <c r="D4691" s="3" t="s">
        <v>24</v>
      </c>
      <c r="E4691" s="3">
        <v>34287.1106961693</v>
      </c>
      <c r="F4691" s="3">
        <v>235</v>
      </c>
      <c r="G4691" s="3">
        <v>2752.03537163792</v>
      </c>
      <c r="H4691" s="3">
        <v>6</v>
      </c>
      <c r="I4691" s="3">
        <v>697.23749435083096</v>
      </c>
      <c r="J4691" s="3">
        <v>2</v>
      </c>
      <c r="K4691" s="3">
        <v>466.17500210723802</v>
      </c>
      <c r="L4691" s="3">
        <v>51</v>
      </c>
      <c r="M4691" s="3">
        <v>1</v>
      </c>
      <c r="N4691" s="3">
        <v>7</v>
      </c>
      <c r="O4691" s="3">
        <v>485</v>
      </c>
      <c r="P4691" s="3">
        <v>0</v>
      </c>
      <c r="Q4691" s="3">
        <v>7034.8783127881297</v>
      </c>
      <c r="R4691" s="3">
        <v>3</v>
      </c>
      <c r="S4691" s="3">
        <v>0</v>
      </c>
      <c r="T4691" s="3">
        <v>0</v>
      </c>
      <c r="U4691" s="3">
        <v>4417.5361220038203</v>
      </c>
      <c r="V4691" s="3">
        <v>1</v>
      </c>
      <c r="W4691" s="3" t="str">
        <f>IF(Bank_data3[[#This Row],[credit_risk]]=1,"High Risk","Low Risk")</f>
        <v>High Risk</v>
      </c>
      <c r="X4691" s="3" t="str">
        <f t="shared" si="511"/>
        <v>25-34</v>
      </c>
      <c r="Y4691" s="3" t="str">
        <f t="shared" si="512"/>
        <v>Low Income</v>
      </c>
      <c r="Z4691" s="3" t="str">
        <f t="shared" si="513"/>
        <v>Poor</v>
      </c>
      <c r="AA4691" s="27">
        <f t="shared" si="514"/>
        <v>0.20517559426709278</v>
      </c>
      <c r="AB4691" s="3" t="str">
        <f t="shared" si="515"/>
        <v>Medium</v>
      </c>
      <c r="AC4691" s="3" t="str">
        <f t="shared" si="516"/>
        <v>High</v>
      </c>
      <c r="AD4691" s="3" t="str">
        <f t="shared" si="517"/>
        <v>No</v>
      </c>
    </row>
    <row r="4692" spans="1:30" ht="15" customHeight="1" x14ac:dyDescent="0.3">
      <c r="A4692" s="3" t="s">
        <v>4713</v>
      </c>
      <c r="B4692" s="3">
        <v>52</v>
      </c>
      <c r="C4692" s="3" t="s">
        <v>31</v>
      </c>
      <c r="D4692" s="3" t="s">
        <v>26</v>
      </c>
      <c r="E4692" s="3">
        <v>41871.368241552598</v>
      </c>
      <c r="F4692" s="3">
        <v>236</v>
      </c>
      <c r="G4692" s="3">
        <v>1008.92394330323</v>
      </c>
      <c r="H4692" s="3">
        <v>1</v>
      </c>
      <c r="I4692" s="3">
        <v>89.225950656288106</v>
      </c>
      <c r="J4692" s="3">
        <v>10</v>
      </c>
      <c r="K4692" s="3">
        <v>224.77826848309701</v>
      </c>
      <c r="L4692" s="3">
        <v>55</v>
      </c>
      <c r="M4692" s="3">
        <v>11</v>
      </c>
      <c r="N4692" s="3">
        <v>4</v>
      </c>
      <c r="O4692" s="3">
        <v>760</v>
      </c>
      <c r="P4692" s="3">
        <v>1</v>
      </c>
      <c r="Q4692" s="3">
        <v>19749.3657533982</v>
      </c>
      <c r="R4692" s="3">
        <v>4</v>
      </c>
      <c r="S4692" s="3">
        <v>0</v>
      </c>
      <c r="T4692" s="3">
        <v>0</v>
      </c>
      <c r="U4692" s="3">
        <v>527.21862537571894</v>
      </c>
      <c r="V4692" s="3">
        <v>1</v>
      </c>
      <c r="W4692" s="3" t="str">
        <f>IF(Bank_data3[[#This Row],[credit_risk]]=1,"High Risk","Low Risk")</f>
        <v>High Risk</v>
      </c>
      <c r="X4692" s="3" t="str">
        <f t="shared" si="511"/>
        <v>45-54</v>
      </c>
      <c r="Y4692" s="3" t="str">
        <f t="shared" si="512"/>
        <v>Low Income</v>
      </c>
      <c r="Z4692" s="3" t="str">
        <f t="shared" si="513"/>
        <v>Very Good</v>
      </c>
      <c r="AA4692" s="27">
        <f t="shared" si="514"/>
        <v>0.47166755190481663</v>
      </c>
      <c r="AB4692" s="3" t="str">
        <f t="shared" si="515"/>
        <v>Medium</v>
      </c>
      <c r="AC4692" s="3" t="str">
        <f t="shared" si="516"/>
        <v>High</v>
      </c>
      <c r="AD4692" s="3" t="str">
        <f t="shared" si="517"/>
        <v>No</v>
      </c>
    </row>
    <row r="4693" spans="1:30" ht="15" customHeight="1" x14ac:dyDescent="0.3">
      <c r="A4693" s="3" t="s">
        <v>4714</v>
      </c>
      <c r="B4693" s="3">
        <v>24</v>
      </c>
      <c r="C4693" s="3" t="s">
        <v>31</v>
      </c>
      <c r="D4693" s="3" t="s">
        <v>26</v>
      </c>
      <c r="E4693" s="3">
        <v>60625.879239950198</v>
      </c>
      <c r="F4693" s="3">
        <v>121</v>
      </c>
      <c r="G4693" s="3">
        <v>1254.9157435649799</v>
      </c>
      <c r="H4693" s="3">
        <v>2</v>
      </c>
      <c r="I4693" s="3">
        <v>1010.3095570944899</v>
      </c>
      <c r="J4693" s="3">
        <v>24</v>
      </c>
      <c r="K4693" s="3">
        <v>796.31272781476503</v>
      </c>
      <c r="L4693" s="3">
        <v>21</v>
      </c>
      <c r="M4693" s="3">
        <v>19</v>
      </c>
      <c r="N4693" s="3">
        <v>1</v>
      </c>
      <c r="O4693" s="3">
        <v>318</v>
      </c>
      <c r="P4693" s="3">
        <v>0</v>
      </c>
      <c r="Q4693" s="3">
        <v>19563.5391343679</v>
      </c>
      <c r="R4693" s="3">
        <v>1</v>
      </c>
      <c r="S4693" s="3">
        <v>0</v>
      </c>
      <c r="T4693" s="3">
        <v>0</v>
      </c>
      <c r="U4693" s="3">
        <v>4944.3200659494296</v>
      </c>
      <c r="V4693" s="3">
        <v>1</v>
      </c>
      <c r="W4693" s="3" t="str">
        <f>IF(Bank_data3[[#This Row],[credit_risk]]=1,"High Risk","Low Risk")</f>
        <v>High Risk</v>
      </c>
      <c r="X4693" s="3" t="str">
        <f t="shared" si="511"/>
        <v>18-24</v>
      </c>
      <c r="Y4693" s="3" t="str">
        <f t="shared" si="512"/>
        <v>Middle Income</v>
      </c>
      <c r="Z4693" s="3" t="str">
        <f t="shared" si="513"/>
        <v>Poor</v>
      </c>
      <c r="AA4693" s="27">
        <f t="shared" si="514"/>
        <v>0.3226928727406605</v>
      </c>
      <c r="AB4693" s="3" t="str">
        <f t="shared" si="515"/>
        <v>Medium</v>
      </c>
      <c r="AC4693" s="3" t="str">
        <f t="shared" si="516"/>
        <v>Medium</v>
      </c>
      <c r="AD4693" s="3" t="str">
        <f t="shared" si="517"/>
        <v>No</v>
      </c>
    </row>
    <row r="4694" spans="1:30" ht="15" customHeight="1" x14ac:dyDescent="0.3">
      <c r="A4694" s="3" t="s">
        <v>4715</v>
      </c>
      <c r="B4694" s="3">
        <v>47</v>
      </c>
      <c r="C4694" s="3" t="s">
        <v>23</v>
      </c>
      <c r="D4694" s="3" t="s">
        <v>33</v>
      </c>
      <c r="E4694" s="3">
        <v>62687.625472347303</v>
      </c>
      <c r="F4694" s="3">
        <v>179</v>
      </c>
      <c r="G4694" s="3">
        <v>1361.3900501707899</v>
      </c>
      <c r="H4694" s="3">
        <v>3</v>
      </c>
      <c r="I4694" s="3">
        <v>909.53534390268703</v>
      </c>
      <c r="J4694" s="3">
        <v>4</v>
      </c>
      <c r="K4694" s="3">
        <v>452.61359280791902</v>
      </c>
      <c r="L4694" s="3">
        <v>46</v>
      </c>
      <c r="M4694" s="3">
        <v>11</v>
      </c>
      <c r="N4694" s="3">
        <v>9</v>
      </c>
      <c r="O4694" s="3">
        <v>393</v>
      </c>
      <c r="P4694" s="3">
        <v>5</v>
      </c>
      <c r="Q4694" s="3">
        <v>6354.5517304423702</v>
      </c>
      <c r="R4694" s="3">
        <v>4</v>
      </c>
      <c r="S4694" s="3">
        <v>0</v>
      </c>
      <c r="T4694" s="3">
        <v>0</v>
      </c>
      <c r="U4694" s="3">
        <v>7153.4809090030503</v>
      </c>
      <c r="V4694" s="3">
        <v>1</v>
      </c>
      <c r="W4694" s="3" t="str">
        <f>IF(Bank_data3[[#This Row],[credit_risk]]=1,"High Risk","Low Risk")</f>
        <v>High Risk</v>
      </c>
      <c r="X4694" s="3" t="str">
        <f t="shared" si="511"/>
        <v>45-54</v>
      </c>
      <c r="Y4694" s="3" t="str">
        <f t="shared" si="512"/>
        <v>Middle Income</v>
      </c>
      <c r="Z4694" s="3" t="str">
        <f t="shared" si="513"/>
        <v>Poor</v>
      </c>
      <c r="AA4694" s="27">
        <f t="shared" si="514"/>
        <v>0.10136851862805815</v>
      </c>
      <c r="AB4694" s="3" t="str">
        <f t="shared" si="515"/>
        <v>Medium</v>
      </c>
      <c r="AC4694" s="3" t="str">
        <f t="shared" si="516"/>
        <v>High</v>
      </c>
      <c r="AD4694" s="3" t="str">
        <f t="shared" si="517"/>
        <v>No</v>
      </c>
    </row>
    <row r="4695" spans="1:30" ht="15" customHeight="1" x14ac:dyDescent="0.3">
      <c r="A4695" s="3" t="s">
        <v>4716</v>
      </c>
      <c r="B4695" s="3">
        <v>33</v>
      </c>
      <c r="C4695" s="3" t="s">
        <v>23</v>
      </c>
      <c r="D4695" s="3" t="s">
        <v>33</v>
      </c>
      <c r="E4695" s="3">
        <v>102670.83209332899</v>
      </c>
      <c r="F4695" s="3">
        <v>131</v>
      </c>
      <c r="G4695" s="3">
        <v>458.315288832178</v>
      </c>
      <c r="H4695" s="3">
        <v>5</v>
      </c>
      <c r="I4695" s="3">
        <v>453.21032254904298</v>
      </c>
      <c r="J4695" s="3">
        <v>11</v>
      </c>
      <c r="K4695" s="3">
        <v>756.13142646451797</v>
      </c>
      <c r="L4695" s="3">
        <v>69</v>
      </c>
      <c r="M4695" s="3">
        <v>18</v>
      </c>
      <c r="N4695" s="3">
        <v>4</v>
      </c>
      <c r="O4695" s="3">
        <v>654</v>
      </c>
      <c r="P4695" s="3">
        <v>4</v>
      </c>
      <c r="Q4695" s="3">
        <v>7501.8566453666199</v>
      </c>
      <c r="R4695" s="3">
        <v>2</v>
      </c>
      <c r="S4695" s="3">
        <v>0</v>
      </c>
      <c r="T4695" s="3">
        <v>0</v>
      </c>
      <c r="U4695" s="3">
        <v>2154.8491928353901</v>
      </c>
      <c r="V4695" s="3">
        <v>0</v>
      </c>
      <c r="W4695" s="3" t="str">
        <f>IF(Bank_data3[[#This Row],[credit_risk]]=1,"High Risk","Low Risk")</f>
        <v>Low Risk</v>
      </c>
      <c r="X4695" s="3" t="str">
        <f t="shared" si="511"/>
        <v>25-34</v>
      </c>
      <c r="Y4695" s="3" t="str">
        <f t="shared" si="512"/>
        <v>High Income</v>
      </c>
      <c r="Z4695" s="3" t="str">
        <f t="shared" si="513"/>
        <v>Fair</v>
      </c>
      <c r="AA4695" s="27">
        <f t="shared" si="514"/>
        <v>7.3067067758322474E-2</v>
      </c>
      <c r="AB4695" s="3" t="str">
        <f t="shared" si="515"/>
        <v>Low</v>
      </c>
      <c r="AC4695" s="3" t="str">
        <f t="shared" si="516"/>
        <v>High</v>
      </c>
      <c r="AD4695" s="3" t="str">
        <f t="shared" si="517"/>
        <v>No</v>
      </c>
    </row>
    <row r="4696" spans="1:30" ht="15" customHeight="1" x14ac:dyDescent="0.3">
      <c r="A4696" s="3" t="s">
        <v>4717</v>
      </c>
      <c r="B4696" s="3">
        <v>24</v>
      </c>
      <c r="C4696" s="3" t="s">
        <v>23</v>
      </c>
      <c r="D4696" s="3" t="s">
        <v>26</v>
      </c>
      <c r="E4696" s="3">
        <v>28281.532483265401</v>
      </c>
      <c r="F4696" s="3">
        <v>80</v>
      </c>
      <c r="G4696" s="3">
        <v>693.76503211710201</v>
      </c>
      <c r="H4696" s="3">
        <v>11</v>
      </c>
      <c r="I4696" s="3">
        <v>794.41447954742603</v>
      </c>
      <c r="J4696" s="3">
        <v>29</v>
      </c>
      <c r="K4696" s="3">
        <v>318.79188466597299</v>
      </c>
      <c r="L4696" s="3">
        <v>50</v>
      </c>
      <c r="M4696" s="3">
        <v>15</v>
      </c>
      <c r="N4696" s="3">
        <v>7</v>
      </c>
      <c r="O4696" s="3">
        <v>427</v>
      </c>
      <c r="P4696" s="3">
        <v>3</v>
      </c>
      <c r="Q4696" s="3">
        <v>9904.3826288650398</v>
      </c>
      <c r="R4696" s="3">
        <v>1</v>
      </c>
      <c r="S4696" s="3">
        <v>0</v>
      </c>
      <c r="T4696" s="3">
        <v>0</v>
      </c>
      <c r="U4696" s="3">
        <v>4862.0796513024698</v>
      </c>
      <c r="V4696" s="3">
        <v>1</v>
      </c>
      <c r="W4696" s="3" t="str">
        <f>IF(Bank_data3[[#This Row],[credit_risk]]=1,"High Risk","Low Risk")</f>
        <v>High Risk</v>
      </c>
      <c r="X4696" s="3" t="str">
        <f t="shared" si="511"/>
        <v>18-24</v>
      </c>
      <c r="Y4696" s="3" t="str">
        <f t="shared" si="512"/>
        <v>Low Income</v>
      </c>
      <c r="Z4696" s="3" t="str">
        <f t="shared" si="513"/>
        <v>Poor</v>
      </c>
      <c r="AA4696" s="27">
        <f t="shared" si="514"/>
        <v>0.35020671651105217</v>
      </c>
      <c r="AB4696" s="3" t="str">
        <f t="shared" si="515"/>
        <v>Low</v>
      </c>
      <c r="AC4696" s="3" t="str">
        <f t="shared" si="516"/>
        <v>High</v>
      </c>
      <c r="AD4696" s="3" t="str">
        <f t="shared" si="517"/>
        <v>No</v>
      </c>
    </row>
    <row r="4697" spans="1:30" ht="15" customHeight="1" x14ac:dyDescent="0.3">
      <c r="A4697" s="3" t="s">
        <v>4718</v>
      </c>
      <c r="B4697" s="3">
        <v>52</v>
      </c>
      <c r="C4697" s="3" t="s">
        <v>28</v>
      </c>
      <c r="D4697" s="3" t="s">
        <v>24</v>
      </c>
      <c r="E4697" s="3">
        <v>51552.227755349501</v>
      </c>
      <c r="F4697" s="3">
        <v>38</v>
      </c>
      <c r="G4697" s="3">
        <v>1950.59355191594</v>
      </c>
      <c r="H4697" s="3">
        <v>8</v>
      </c>
      <c r="I4697" s="3">
        <v>1082.26703047309</v>
      </c>
      <c r="J4697" s="3">
        <v>26</v>
      </c>
      <c r="K4697" s="3">
        <v>552.95274873563505</v>
      </c>
      <c r="L4697" s="3">
        <v>65</v>
      </c>
      <c r="M4697" s="3">
        <v>1</v>
      </c>
      <c r="N4697" s="3">
        <v>3</v>
      </c>
      <c r="O4697" s="3">
        <v>614</v>
      </c>
      <c r="P4697" s="3">
        <v>3</v>
      </c>
      <c r="Q4697" s="3">
        <v>19212.508954762699</v>
      </c>
      <c r="R4697" s="3">
        <v>4</v>
      </c>
      <c r="S4697" s="3">
        <v>0</v>
      </c>
      <c r="T4697" s="3">
        <v>0</v>
      </c>
      <c r="U4697" s="3">
        <v>9342.9824967186396</v>
      </c>
      <c r="V4697" s="3">
        <v>1</v>
      </c>
      <c r="W4697" s="3" t="str">
        <f>IF(Bank_data3[[#This Row],[credit_risk]]=1,"High Risk","Low Risk")</f>
        <v>High Risk</v>
      </c>
      <c r="X4697" s="3" t="str">
        <f t="shared" si="511"/>
        <v>45-54</v>
      </c>
      <c r="Y4697" s="3" t="str">
        <f t="shared" si="512"/>
        <v>Middle Income</v>
      </c>
      <c r="Z4697" s="3" t="str">
        <f t="shared" si="513"/>
        <v>Fair</v>
      </c>
      <c r="AA4697" s="27">
        <f t="shared" si="514"/>
        <v>0.3726804794147629</v>
      </c>
      <c r="AB4697" s="3" t="str">
        <f t="shared" si="515"/>
        <v>Medium</v>
      </c>
      <c r="AC4697" s="3" t="str">
        <f t="shared" si="516"/>
        <v>High</v>
      </c>
      <c r="AD4697" s="3" t="str">
        <f t="shared" si="517"/>
        <v>No</v>
      </c>
    </row>
    <row r="4698" spans="1:30" ht="15" customHeight="1" x14ac:dyDescent="0.3">
      <c r="A4698" s="3" t="s">
        <v>4719</v>
      </c>
      <c r="B4698" s="3">
        <v>69</v>
      </c>
      <c r="C4698" s="3" t="s">
        <v>28</v>
      </c>
      <c r="D4698" s="3" t="s">
        <v>24</v>
      </c>
      <c r="E4698" s="3">
        <v>37682.9323443373</v>
      </c>
      <c r="F4698" s="3">
        <v>97</v>
      </c>
      <c r="G4698" s="3">
        <v>3039.9646360821898</v>
      </c>
      <c r="H4698" s="3">
        <v>3</v>
      </c>
      <c r="I4698" s="3">
        <v>63.932669095509098</v>
      </c>
      <c r="J4698" s="3">
        <v>42</v>
      </c>
      <c r="K4698" s="3">
        <v>334.58048946647602</v>
      </c>
      <c r="L4698" s="3">
        <v>69</v>
      </c>
      <c r="M4698" s="3">
        <v>7</v>
      </c>
      <c r="N4698" s="3">
        <v>1</v>
      </c>
      <c r="O4698" s="3">
        <v>681</v>
      </c>
      <c r="P4698" s="3">
        <v>0</v>
      </c>
      <c r="Q4698" s="3">
        <v>9873.2952313145706</v>
      </c>
      <c r="R4698" s="3">
        <v>7</v>
      </c>
      <c r="S4698" s="3">
        <v>0</v>
      </c>
      <c r="T4698" s="3">
        <v>0</v>
      </c>
      <c r="U4698" s="3">
        <v>12512.078442546501</v>
      </c>
      <c r="V4698" s="3">
        <v>1</v>
      </c>
      <c r="W4698" s="3" t="str">
        <f>IF(Bank_data3[[#This Row],[credit_risk]]=1,"High Risk","Low Risk")</f>
        <v>High Risk</v>
      </c>
      <c r="X4698" s="3" t="str">
        <f t="shared" si="511"/>
        <v>55+</v>
      </c>
      <c r="Y4698" s="3" t="str">
        <f t="shared" si="512"/>
        <v>Low Income</v>
      </c>
      <c r="Z4698" s="3" t="str">
        <f t="shared" si="513"/>
        <v>Good</v>
      </c>
      <c r="AA4698" s="27">
        <f t="shared" si="514"/>
        <v>0.26200973801865646</v>
      </c>
      <c r="AB4698" s="3" t="str">
        <f t="shared" si="515"/>
        <v>Medium</v>
      </c>
      <c r="AC4698" s="3" t="str">
        <f t="shared" si="516"/>
        <v>High</v>
      </c>
      <c r="AD4698" s="3" t="str">
        <f t="shared" si="517"/>
        <v>No</v>
      </c>
    </row>
    <row r="4699" spans="1:30" ht="15" customHeight="1" x14ac:dyDescent="0.3">
      <c r="A4699" s="3" t="s">
        <v>4720</v>
      </c>
      <c r="B4699" s="3">
        <v>67</v>
      </c>
      <c r="C4699" s="3" t="s">
        <v>31</v>
      </c>
      <c r="D4699" s="3" t="s">
        <v>33</v>
      </c>
      <c r="E4699" s="3">
        <v>56308.995892245199</v>
      </c>
      <c r="F4699" s="3">
        <v>30</v>
      </c>
      <c r="G4699" s="3">
        <v>668.28901113943004</v>
      </c>
      <c r="H4699" s="3">
        <v>5</v>
      </c>
      <c r="I4699" s="3">
        <v>354.27884431786998</v>
      </c>
      <c r="J4699" s="3">
        <v>4</v>
      </c>
      <c r="K4699" s="3">
        <v>160.26819959846901</v>
      </c>
      <c r="L4699" s="3">
        <v>74</v>
      </c>
      <c r="M4699" s="3">
        <v>1</v>
      </c>
      <c r="N4699" s="3">
        <v>2</v>
      </c>
      <c r="O4699" s="3">
        <v>774</v>
      </c>
      <c r="P4699" s="3">
        <v>0</v>
      </c>
      <c r="Q4699" s="3">
        <v>12943.382798582499</v>
      </c>
      <c r="R4699" s="3">
        <v>4</v>
      </c>
      <c r="S4699" s="3">
        <v>0</v>
      </c>
      <c r="T4699" s="3">
        <v>0</v>
      </c>
      <c r="U4699" s="3">
        <v>7587.0022636110098</v>
      </c>
      <c r="V4699" s="3">
        <v>1</v>
      </c>
      <c r="W4699" s="3" t="str">
        <f>IF(Bank_data3[[#This Row],[credit_risk]]=1,"High Risk","Low Risk")</f>
        <v>High Risk</v>
      </c>
      <c r="X4699" s="3" t="str">
        <f t="shared" si="511"/>
        <v>55+</v>
      </c>
      <c r="Y4699" s="3" t="str">
        <f t="shared" si="512"/>
        <v>Middle Income</v>
      </c>
      <c r="Z4699" s="3" t="str">
        <f t="shared" si="513"/>
        <v>Very Good</v>
      </c>
      <c r="AA4699" s="27">
        <f t="shared" si="514"/>
        <v>0.22986349860245056</v>
      </c>
      <c r="AB4699" s="3" t="str">
        <f t="shared" si="515"/>
        <v>Low</v>
      </c>
      <c r="AC4699" s="3" t="str">
        <f t="shared" si="516"/>
        <v>High</v>
      </c>
      <c r="AD4699" s="3" t="str">
        <f t="shared" si="517"/>
        <v>No</v>
      </c>
    </row>
    <row r="4700" spans="1:30" ht="15" customHeight="1" x14ac:dyDescent="0.3">
      <c r="A4700" s="3" t="s">
        <v>4721</v>
      </c>
      <c r="B4700" s="3">
        <v>60</v>
      </c>
      <c r="C4700" s="3" t="s">
        <v>23</v>
      </c>
      <c r="D4700" s="3" t="s">
        <v>26</v>
      </c>
      <c r="E4700" s="3">
        <v>74896.829044402402</v>
      </c>
      <c r="F4700" s="3">
        <v>100</v>
      </c>
      <c r="G4700" s="3">
        <v>3334.5646105712299</v>
      </c>
      <c r="H4700" s="3">
        <v>11</v>
      </c>
      <c r="I4700" s="3">
        <v>682.71909527183004</v>
      </c>
      <c r="J4700" s="3">
        <v>19</v>
      </c>
      <c r="K4700" s="3">
        <v>287.89408888692702</v>
      </c>
      <c r="L4700" s="3">
        <v>64</v>
      </c>
      <c r="M4700" s="3">
        <v>9</v>
      </c>
      <c r="N4700" s="3">
        <v>2</v>
      </c>
      <c r="O4700" s="3">
        <v>697</v>
      </c>
      <c r="P4700" s="3">
        <v>4</v>
      </c>
      <c r="Q4700" s="3">
        <v>5596.6637751280796</v>
      </c>
      <c r="R4700" s="3">
        <v>3</v>
      </c>
      <c r="S4700" s="3">
        <v>0</v>
      </c>
      <c r="T4700" s="3">
        <v>0</v>
      </c>
      <c r="U4700" s="3">
        <v>8553.9154042052505</v>
      </c>
      <c r="V4700" s="3">
        <v>0</v>
      </c>
      <c r="W4700" s="3" t="str">
        <f>IF(Bank_data3[[#This Row],[credit_risk]]=1,"High Risk","Low Risk")</f>
        <v>Low Risk</v>
      </c>
      <c r="X4700" s="3" t="str">
        <f t="shared" si="511"/>
        <v>55+</v>
      </c>
      <c r="Y4700" s="3" t="str">
        <f t="shared" si="512"/>
        <v>Middle Income</v>
      </c>
      <c r="Z4700" s="3" t="str">
        <f t="shared" si="513"/>
        <v>Good</v>
      </c>
      <c r="AA4700" s="27">
        <f t="shared" si="514"/>
        <v>7.4724976297863177E-2</v>
      </c>
      <c r="AB4700" s="3" t="str">
        <f t="shared" si="515"/>
        <v>Medium</v>
      </c>
      <c r="AC4700" s="3" t="str">
        <f t="shared" si="516"/>
        <v>High</v>
      </c>
      <c r="AD4700" s="3" t="str">
        <f t="shared" si="517"/>
        <v>No</v>
      </c>
    </row>
    <row r="4701" spans="1:30" ht="15" customHeight="1" x14ac:dyDescent="0.3">
      <c r="A4701" s="3" t="s">
        <v>4722</v>
      </c>
      <c r="B4701" s="3">
        <v>38</v>
      </c>
      <c r="C4701" s="3" t="s">
        <v>23</v>
      </c>
      <c r="D4701" s="3" t="s">
        <v>33</v>
      </c>
      <c r="E4701" s="3">
        <v>65518.004822607203</v>
      </c>
      <c r="F4701" s="3">
        <v>37</v>
      </c>
      <c r="G4701" s="3">
        <v>1046.91718824137</v>
      </c>
      <c r="H4701" s="3">
        <v>6</v>
      </c>
      <c r="I4701" s="3">
        <v>808.30326932136597</v>
      </c>
      <c r="J4701" s="3">
        <v>20</v>
      </c>
      <c r="K4701" s="3">
        <v>393.38499289584399</v>
      </c>
      <c r="L4701" s="3">
        <v>21</v>
      </c>
      <c r="M4701" s="3">
        <v>15</v>
      </c>
      <c r="N4701" s="3">
        <v>8</v>
      </c>
      <c r="O4701" s="3">
        <v>541</v>
      </c>
      <c r="P4701" s="3">
        <v>0</v>
      </c>
      <c r="Q4701" s="3">
        <v>21131.643563191301</v>
      </c>
      <c r="R4701" s="3">
        <v>4</v>
      </c>
      <c r="S4701" s="3">
        <v>0</v>
      </c>
      <c r="T4701" s="3">
        <v>0</v>
      </c>
      <c r="U4701" s="3">
        <v>6969.2549018458203</v>
      </c>
      <c r="V4701" s="3">
        <v>1</v>
      </c>
      <c r="W4701" s="3" t="str">
        <f>IF(Bank_data3[[#This Row],[credit_risk]]=1,"High Risk","Low Risk")</f>
        <v>High Risk</v>
      </c>
      <c r="X4701" s="3" t="str">
        <f t="shared" si="511"/>
        <v>35-44</v>
      </c>
      <c r="Y4701" s="3" t="str">
        <f t="shared" si="512"/>
        <v>Middle Income</v>
      </c>
      <c r="Z4701" s="3" t="str">
        <f t="shared" si="513"/>
        <v>Poor</v>
      </c>
      <c r="AA4701" s="27">
        <f t="shared" si="514"/>
        <v>0.3225318539599325</v>
      </c>
      <c r="AB4701" s="3" t="str">
        <f t="shared" si="515"/>
        <v>Medium</v>
      </c>
      <c r="AC4701" s="3" t="str">
        <f t="shared" si="516"/>
        <v>Medium</v>
      </c>
      <c r="AD4701" s="3" t="str">
        <f t="shared" si="517"/>
        <v>No</v>
      </c>
    </row>
    <row r="4702" spans="1:30" ht="15" customHeight="1" x14ac:dyDescent="0.3">
      <c r="A4702" s="3" t="s">
        <v>4723</v>
      </c>
      <c r="B4702" s="3">
        <v>41</v>
      </c>
      <c r="C4702" s="3" t="s">
        <v>23</v>
      </c>
      <c r="D4702" s="3" t="s">
        <v>26</v>
      </c>
      <c r="E4702" s="3">
        <v>28263.118863803698</v>
      </c>
      <c r="F4702" s="3">
        <v>190</v>
      </c>
      <c r="G4702" s="3">
        <v>2469.52061908422</v>
      </c>
      <c r="H4702" s="3">
        <v>3</v>
      </c>
      <c r="I4702" s="3">
        <v>779.48600243945998</v>
      </c>
      <c r="J4702" s="3">
        <v>2</v>
      </c>
      <c r="K4702" s="3">
        <v>174.962431026926</v>
      </c>
      <c r="L4702" s="3">
        <v>40</v>
      </c>
      <c r="M4702" s="3">
        <v>6</v>
      </c>
      <c r="N4702" s="3">
        <v>2</v>
      </c>
      <c r="O4702" s="3">
        <v>451</v>
      </c>
      <c r="P4702" s="3">
        <v>2</v>
      </c>
      <c r="Q4702" s="3">
        <v>4984.8249193600304</v>
      </c>
      <c r="R4702" s="3">
        <v>3</v>
      </c>
      <c r="S4702" s="3">
        <v>0</v>
      </c>
      <c r="T4702" s="3">
        <v>0</v>
      </c>
      <c r="U4702" s="3">
        <v>5045.5898311885203</v>
      </c>
      <c r="V4702" s="3">
        <v>1</v>
      </c>
      <c r="W4702" s="3" t="str">
        <f>IF(Bank_data3[[#This Row],[credit_risk]]=1,"High Risk","Low Risk")</f>
        <v>High Risk</v>
      </c>
      <c r="X4702" s="3" t="str">
        <f t="shared" si="511"/>
        <v>35-44</v>
      </c>
      <c r="Y4702" s="3" t="str">
        <f t="shared" si="512"/>
        <v>Low Income</v>
      </c>
      <c r="Z4702" s="3" t="str">
        <f t="shared" si="513"/>
        <v>Poor</v>
      </c>
      <c r="AA4702" s="27">
        <f t="shared" si="514"/>
        <v>0.17637207497803958</v>
      </c>
      <c r="AB4702" s="3" t="str">
        <f t="shared" si="515"/>
        <v>Medium</v>
      </c>
      <c r="AC4702" s="3" t="str">
        <f t="shared" si="516"/>
        <v>High</v>
      </c>
      <c r="AD4702" s="3" t="str">
        <f t="shared" si="517"/>
        <v>No</v>
      </c>
    </row>
    <row r="4703" spans="1:30" ht="15" customHeight="1" x14ac:dyDescent="0.3">
      <c r="A4703" s="3" t="s">
        <v>4724</v>
      </c>
      <c r="B4703" s="3">
        <v>24</v>
      </c>
      <c r="C4703" s="3" t="s">
        <v>23</v>
      </c>
      <c r="D4703" s="3" t="s">
        <v>26</v>
      </c>
      <c r="E4703" s="3">
        <v>62323.835738054899</v>
      </c>
      <c r="F4703" s="3">
        <v>233</v>
      </c>
      <c r="G4703" s="3">
        <v>1843.4963071023601</v>
      </c>
      <c r="H4703" s="3">
        <v>5</v>
      </c>
      <c r="I4703" s="3">
        <v>1111.2531749024999</v>
      </c>
      <c r="J4703" s="3">
        <v>40</v>
      </c>
      <c r="K4703" s="3">
        <v>698.17108978764202</v>
      </c>
      <c r="L4703" s="3">
        <v>76</v>
      </c>
      <c r="M4703" s="3">
        <v>18</v>
      </c>
      <c r="N4703" s="3">
        <v>0</v>
      </c>
      <c r="O4703" s="3">
        <v>718</v>
      </c>
      <c r="P4703" s="3">
        <v>2</v>
      </c>
      <c r="Q4703" s="3">
        <v>9530.8691983629906</v>
      </c>
      <c r="R4703" s="3">
        <v>0</v>
      </c>
      <c r="S4703" s="3">
        <v>0</v>
      </c>
      <c r="T4703" s="3">
        <v>0</v>
      </c>
      <c r="U4703" s="3">
        <v>6476.43275827464</v>
      </c>
      <c r="V4703" s="3">
        <v>0</v>
      </c>
      <c r="W4703" s="3" t="str">
        <f>IF(Bank_data3[[#This Row],[credit_risk]]=1,"High Risk","Low Risk")</f>
        <v>Low Risk</v>
      </c>
      <c r="X4703" s="3" t="str">
        <f t="shared" si="511"/>
        <v>18-24</v>
      </c>
      <c r="Y4703" s="3" t="str">
        <f t="shared" si="512"/>
        <v>Middle Income</v>
      </c>
      <c r="Z4703" s="3" t="str">
        <f t="shared" si="513"/>
        <v>Good</v>
      </c>
      <c r="AA4703" s="27">
        <f t="shared" si="514"/>
        <v>0.15292494573698787</v>
      </c>
      <c r="AB4703" s="3" t="str">
        <f t="shared" si="515"/>
        <v>Medium</v>
      </c>
      <c r="AC4703" s="3" t="str">
        <f t="shared" si="516"/>
        <v>High</v>
      </c>
      <c r="AD4703" s="3" t="str">
        <f t="shared" si="517"/>
        <v>No</v>
      </c>
    </row>
    <row r="4704" spans="1:30" ht="15" customHeight="1" x14ac:dyDescent="0.3">
      <c r="A4704" s="3" t="s">
        <v>4725</v>
      </c>
      <c r="B4704" s="3">
        <v>21</v>
      </c>
      <c r="C4704" s="3" t="s">
        <v>28</v>
      </c>
      <c r="D4704" s="3" t="s">
        <v>33</v>
      </c>
      <c r="E4704" s="3">
        <v>11959.685721711199</v>
      </c>
      <c r="F4704" s="3">
        <v>64</v>
      </c>
      <c r="G4704" s="3">
        <v>1655.8200505007901</v>
      </c>
      <c r="H4704" s="3">
        <v>2</v>
      </c>
      <c r="I4704" s="3">
        <v>967.02393597938897</v>
      </c>
      <c r="J4704" s="3">
        <v>49</v>
      </c>
      <c r="K4704" s="3">
        <v>287.34082469160199</v>
      </c>
      <c r="L4704" s="3">
        <v>46</v>
      </c>
      <c r="M4704" s="3">
        <v>19</v>
      </c>
      <c r="N4704" s="3">
        <v>6</v>
      </c>
      <c r="O4704" s="3">
        <v>810</v>
      </c>
      <c r="P4704" s="3">
        <v>1</v>
      </c>
      <c r="Q4704" s="3">
        <v>1762.3464805311201</v>
      </c>
      <c r="R4704" s="3">
        <v>1</v>
      </c>
      <c r="S4704" s="3">
        <v>0</v>
      </c>
      <c r="T4704" s="3">
        <v>0</v>
      </c>
      <c r="U4704" s="3">
        <v>6676.2748687708699</v>
      </c>
      <c r="V4704" s="3">
        <v>0</v>
      </c>
      <c r="W4704" s="3" t="str">
        <f>IF(Bank_data3[[#This Row],[credit_risk]]=1,"High Risk","Low Risk")</f>
        <v>Low Risk</v>
      </c>
      <c r="X4704" s="3" t="str">
        <f t="shared" si="511"/>
        <v>18-24</v>
      </c>
      <c r="Y4704" s="3" t="str">
        <f t="shared" si="512"/>
        <v>Low Income</v>
      </c>
      <c r="Z4704" s="3" t="str">
        <f t="shared" si="513"/>
        <v>Excellent</v>
      </c>
      <c r="AA4704" s="27">
        <f t="shared" si="514"/>
        <v>0.14735725683257858</v>
      </c>
      <c r="AB4704" s="3" t="str">
        <f t="shared" si="515"/>
        <v>Medium</v>
      </c>
      <c r="AC4704" s="3" t="str">
        <f t="shared" si="516"/>
        <v>High</v>
      </c>
      <c r="AD4704" s="3" t="str">
        <f t="shared" si="517"/>
        <v>No</v>
      </c>
    </row>
    <row r="4705" spans="1:30" ht="15" customHeight="1" x14ac:dyDescent="0.3">
      <c r="A4705" s="3" t="s">
        <v>4726</v>
      </c>
      <c r="B4705" s="3">
        <v>49</v>
      </c>
      <c r="C4705" s="3" t="s">
        <v>31</v>
      </c>
      <c r="D4705" s="3" t="s">
        <v>24</v>
      </c>
      <c r="E4705" s="3">
        <v>10000</v>
      </c>
      <c r="F4705" s="3">
        <v>89</v>
      </c>
      <c r="G4705" s="3">
        <v>1158.3935029557199</v>
      </c>
      <c r="H4705" s="3">
        <v>4</v>
      </c>
      <c r="I4705" s="3">
        <v>1043.82219419987</v>
      </c>
      <c r="J4705" s="3">
        <v>43</v>
      </c>
      <c r="K4705" s="3">
        <v>760.65548687489604</v>
      </c>
      <c r="L4705" s="3">
        <v>59</v>
      </c>
      <c r="M4705" s="3">
        <v>2</v>
      </c>
      <c r="N4705" s="3">
        <v>0</v>
      </c>
      <c r="O4705" s="3">
        <v>771</v>
      </c>
      <c r="P4705" s="3">
        <v>3</v>
      </c>
      <c r="Q4705" s="3">
        <v>19409.999506548</v>
      </c>
      <c r="R4705" s="3">
        <v>3</v>
      </c>
      <c r="S4705" s="3">
        <v>0</v>
      </c>
      <c r="T4705" s="3">
        <v>0</v>
      </c>
      <c r="U4705" s="3">
        <v>11093.274409995</v>
      </c>
      <c r="V4705" s="3">
        <v>0</v>
      </c>
      <c r="W4705" s="3" t="str">
        <f>IF(Bank_data3[[#This Row],[credit_risk]]=1,"High Risk","Low Risk")</f>
        <v>Low Risk</v>
      </c>
      <c r="X4705" s="3" t="str">
        <f t="shared" si="511"/>
        <v>45-54</v>
      </c>
      <c r="Y4705" s="3" t="str">
        <f t="shared" si="512"/>
        <v>Low Income</v>
      </c>
      <c r="Z4705" s="3" t="str">
        <f t="shared" si="513"/>
        <v>Very Good</v>
      </c>
      <c r="AA4705" s="27">
        <f t="shared" si="514"/>
        <v>1.9409999506547999</v>
      </c>
      <c r="AB4705" s="3" t="str">
        <f t="shared" si="515"/>
        <v>Medium</v>
      </c>
      <c r="AC4705" s="3" t="str">
        <f t="shared" si="516"/>
        <v>High</v>
      </c>
      <c r="AD4705" s="3" t="str">
        <f t="shared" si="517"/>
        <v>No</v>
      </c>
    </row>
    <row r="4706" spans="1:30" ht="15" customHeight="1" x14ac:dyDescent="0.3">
      <c r="A4706" s="3" t="s">
        <v>4727</v>
      </c>
      <c r="B4706" s="3">
        <v>66</v>
      </c>
      <c r="C4706" s="3" t="s">
        <v>31</v>
      </c>
      <c r="D4706" s="3" t="s">
        <v>33</v>
      </c>
      <c r="E4706" s="3">
        <v>45517.089898405597</v>
      </c>
      <c r="F4706" s="3">
        <v>176</v>
      </c>
      <c r="G4706" s="3">
        <v>1512.6757341683101</v>
      </c>
      <c r="H4706" s="3">
        <v>11</v>
      </c>
      <c r="I4706" s="3">
        <v>313.54349351847202</v>
      </c>
      <c r="J4706" s="3">
        <v>3</v>
      </c>
      <c r="K4706" s="3">
        <v>309.97032163525398</v>
      </c>
      <c r="L4706" s="3">
        <v>21</v>
      </c>
      <c r="M4706" s="3">
        <v>16</v>
      </c>
      <c r="N4706" s="3">
        <v>5</v>
      </c>
      <c r="O4706" s="3">
        <v>561</v>
      </c>
      <c r="P4706" s="3">
        <v>4</v>
      </c>
      <c r="Q4706" s="3">
        <v>11811.779453188299</v>
      </c>
      <c r="R4706" s="3">
        <v>5</v>
      </c>
      <c r="S4706" s="3">
        <v>0</v>
      </c>
      <c r="T4706" s="3">
        <v>0</v>
      </c>
      <c r="U4706" s="3">
        <v>12190.9532927534</v>
      </c>
      <c r="V4706" s="3">
        <v>1</v>
      </c>
      <c r="W4706" s="3" t="str">
        <f>IF(Bank_data3[[#This Row],[credit_risk]]=1,"High Risk","Low Risk")</f>
        <v>High Risk</v>
      </c>
      <c r="X4706" s="3" t="str">
        <f t="shared" si="511"/>
        <v>55+</v>
      </c>
      <c r="Y4706" s="3" t="str">
        <f t="shared" si="512"/>
        <v>Low Income</v>
      </c>
      <c r="Z4706" s="3" t="str">
        <f t="shared" si="513"/>
        <v>Poor</v>
      </c>
      <c r="AA4706" s="27">
        <f t="shared" si="514"/>
        <v>0.25950207887965288</v>
      </c>
      <c r="AB4706" s="3" t="str">
        <f t="shared" si="515"/>
        <v>Medium</v>
      </c>
      <c r="AC4706" s="3" t="str">
        <f t="shared" si="516"/>
        <v>Medium</v>
      </c>
      <c r="AD4706" s="3" t="str">
        <f t="shared" si="517"/>
        <v>No</v>
      </c>
    </row>
    <row r="4707" spans="1:30" ht="15" customHeight="1" x14ac:dyDescent="0.3">
      <c r="A4707" s="3" t="s">
        <v>4728</v>
      </c>
      <c r="B4707" s="3">
        <v>58</v>
      </c>
      <c r="C4707" s="3" t="s">
        <v>28</v>
      </c>
      <c r="D4707" s="3" t="s">
        <v>26</v>
      </c>
      <c r="E4707" s="3">
        <v>60992.244035824297</v>
      </c>
      <c r="F4707" s="3">
        <v>110</v>
      </c>
      <c r="G4707" s="3">
        <v>931.26553132560502</v>
      </c>
      <c r="H4707" s="3">
        <v>11</v>
      </c>
      <c r="I4707" s="3">
        <v>850.68834917978302</v>
      </c>
      <c r="J4707" s="3">
        <v>23</v>
      </c>
      <c r="K4707" s="3">
        <v>410.20496130596399</v>
      </c>
      <c r="L4707" s="3">
        <v>3</v>
      </c>
      <c r="M4707" s="3">
        <v>7</v>
      </c>
      <c r="N4707" s="3">
        <v>9</v>
      </c>
      <c r="O4707" s="3">
        <v>778</v>
      </c>
      <c r="P4707" s="3">
        <v>4</v>
      </c>
      <c r="Q4707" s="3">
        <v>22671.724124348999</v>
      </c>
      <c r="R4707" s="3">
        <v>5</v>
      </c>
      <c r="S4707" s="3">
        <v>0</v>
      </c>
      <c r="T4707" s="3">
        <v>0</v>
      </c>
      <c r="U4707" s="3">
        <v>8067.4924353405604</v>
      </c>
      <c r="V4707" s="3">
        <v>1</v>
      </c>
      <c r="W4707" s="3" t="str">
        <f>IF(Bank_data3[[#This Row],[credit_risk]]=1,"High Risk","Low Risk")</f>
        <v>High Risk</v>
      </c>
      <c r="X4707" s="3" t="str">
        <f t="shared" si="511"/>
        <v>55+</v>
      </c>
      <c r="Y4707" s="3" t="str">
        <f t="shared" si="512"/>
        <v>Middle Income</v>
      </c>
      <c r="Z4707" s="3" t="str">
        <f t="shared" si="513"/>
        <v>Very Good</v>
      </c>
      <c r="AA4707" s="27">
        <f t="shared" si="514"/>
        <v>0.37171487100937906</v>
      </c>
      <c r="AB4707" s="3" t="str">
        <f t="shared" si="515"/>
        <v>Low</v>
      </c>
      <c r="AC4707" s="3" t="str">
        <f t="shared" si="516"/>
        <v>Low</v>
      </c>
      <c r="AD4707" s="3" t="str">
        <f t="shared" si="517"/>
        <v>No</v>
      </c>
    </row>
    <row r="4708" spans="1:30" ht="15" customHeight="1" x14ac:dyDescent="0.3">
      <c r="A4708" s="3" t="s">
        <v>4729</v>
      </c>
      <c r="B4708" s="3">
        <v>23</v>
      </c>
      <c r="C4708" s="3" t="s">
        <v>23</v>
      </c>
      <c r="D4708" s="3" t="s">
        <v>33</v>
      </c>
      <c r="E4708" s="3">
        <v>56267.543354323599</v>
      </c>
      <c r="F4708" s="3">
        <v>213</v>
      </c>
      <c r="G4708" s="3">
        <v>2256.5398783609699</v>
      </c>
      <c r="H4708" s="3">
        <v>10</v>
      </c>
      <c r="I4708" s="3">
        <v>692.50012176671999</v>
      </c>
      <c r="J4708" s="3">
        <v>6</v>
      </c>
      <c r="K4708" s="3">
        <v>294.61867308296303</v>
      </c>
      <c r="L4708" s="3">
        <v>43</v>
      </c>
      <c r="M4708" s="3">
        <v>3</v>
      </c>
      <c r="N4708" s="3">
        <v>3</v>
      </c>
      <c r="O4708" s="3">
        <v>803</v>
      </c>
      <c r="P4708" s="3">
        <v>0</v>
      </c>
      <c r="Q4708" s="3">
        <v>6114.7628117750501</v>
      </c>
      <c r="R4708" s="3">
        <v>5</v>
      </c>
      <c r="S4708" s="3">
        <v>0</v>
      </c>
      <c r="T4708" s="3">
        <v>0</v>
      </c>
      <c r="U4708" s="3">
        <v>4873.8783991644596</v>
      </c>
      <c r="V4708" s="3">
        <v>1</v>
      </c>
      <c r="W4708" s="3" t="str">
        <f>IF(Bank_data3[[#This Row],[credit_risk]]=1,"High Risk","Low Risk")</f>
        <v>High Risk</v>
      </c>
      <c r="X4708" s="3" t="str">
        <f t="shared" si="511"/>
        <v>18-24</v>
      </c>
      <c r="Y4708" s="3" t="str">
        <f t="shared" si="512"/>
        <v>Middle Income</v>
      </c>
      <c r="Z4708" s="3" t="str">
        <f t="shared" si="513"/>
        <v>Excellent</v>
      </c>
      <c r="AA4708" s="27">
        <f t="shared" si="514"/>
        <v>0.10867300129436328</v>
      </c>
      <c r="AB4708" s="3" t="str">
        <f t="shared" si="515"/>
        <v>Medium</v>
      </c>
      <c r="AC4708" s="3" t="str">
        <f t="shared" si="516"/>
        <v>High</v>
      </c>
      <c r="AD4708" s="3" t="str">
        <f t="shared" si="517"/>
        <v>No</v>
      </c>
    </row>
    <row r="4709" spans="1:30" ht="15" customHeight="1" x14ac:dyDescent="0.3">
      <c r="A4709" s="3" t="s">
        <v>4730</v>
      </c>
      <c r="B4709" s="3">
        <v>52</v>
      </c>
      <c r="C4709" s="3" t="s">
        <v>31</v>
      </c>
      <c r="D4709" s="3" t="s">
        <v>24</v>
      </c>
      <c r="E4709" s="3">
        <v>84304.188218527997</v>
      </c>
      <c r="F4709" s="3">
        <v>127</v>
      </c>
      <c r="G4709" s="3">
        <v>2394.2910508534201</v>
      </c>
      <c r="H4709" s="3">
        <v>9</v>
      </c>
      <c r="I4709" s="3">
        <v>1311.72515858407</v>
      </c>
      <c r="J4709" s="3">
        <v>23</v>
      </c>
      <c r="K4709" s="3">
        <v>496.15974935312897</v>
      </c>
      <c r="L4709" s="3">
        <v>40</v>
      </c>
      <c r="M4709" s="3">
        <v>0</v>
      </c>
      <c r="N4709" s="3">
        <v>6</v>
      </c>
      <c r="O4709" s="3">
        <v>555</v>
      </c>
      <c r="P4709" s="3">
        <v>3</v>
      </c>
      <c r="Q4709" s="3">
        <v>18295.805219575701</v>
      </c>
      <c r="R4709" s="3">
        <v>5</v>
      </c>
      <c r="S4709" s="3">
        <v>0</v>
      </c>
      <c r="T4709" s="3">
        <v>0</v>
      </c>
      <c r="U4709" s="3">
        <v>500</v>
      </c>
      <c r="V4709" s="3">
        <v>1</v>
      </c>
      <c r="W4709" s="3" t="str">
        <f>IF(Bank_data3[[#This Row],[credit_risk]]=1,"High Risk","Low Risk")</f>
        <v>High Risk</v>
      </c>
      <c r="X4709" s="3" t="str">
        <f t="shared" si="511"/>
        <v>45-54</v>
      </c>
      <c r="Y4709" s="3" t="str">
        <f t="shared" si="512"/>
        <v>Middle Income</v>
      </c>
      <c r="Z4709" s="3" t="str">
        <f t="shared" si="513"/>
        <v>Poor</v>
      </c>
      <c r="AA4709" s="27">
        <f t="shared" si="514"/>
        <v>0.21702130826703969</v>
      </c>
      <c r="AB4709" s="3" t="str">
        <f t="shared" si="515"/>
        <v>Medium</v>
      </c>
      <c r="AC4709" s="3" t="str">
        <f t="shared" si="516"/>
        <v>High</v>
      </c>
      <c r="AD4709" s="3" t="str">
        <f t="shared" si="517"/>
        <v>No</v>
      </c>
    </row>
    <row r="4710" spans="1:30" ht="15" customHeight="1" x14ac:dyDescent="0.3">
      <c r="A4710" s="3" t="s">
        <v>4731</v>
      </c>
      <c r="B4710" s="3">
        <v>32</v>
      </c>
      <c r="C4710" s="3" t="s">
        <v>31</v>
      </c>
      <c r="D4710" s="3" t="s">
        <v>24</v>
      </c>
      <c r="E4710" s="3">
        <v>51967.885693324097</v>
      </c>
      <c r="F4710" s="3">
        <v>212</v>
      </c>
      <c r="G4710" s="3">
        <v>979.60037363793504</v>
      </c>
      <c r="H4710" s="3">
        <v>3</v>
      </c>
      <c r="I4710" s="3">
        <v>861.038473082265</v>
      </c>
      <c r="J4710" s="3">
        <v>10</v>
      </c>
      <c r="K4710" s="3">
        <v>298.58175349456599</v>
      </c>
      <c r="L4710" s="3">
        <v>37</v>
      </c>
      <c r="M4710" s="3">
        <v>17</v>
      </c>
      <c r="N4710" s="3">
        <v>6</v>
      </c>
      <c r="O4710" s="3">
        <v>591</v>
      </c>
      <c r="P4710" s="3">
        <v>1</v>
      </c>
      <c r="Q4710" s="3">
        <v>14360.761413308501</v>
      </c>
      <c r="R4710" s="3">
        <v>4</v>
      </c>
      <c r="S4710" s="3">
        <v>0</v>
      </c>
      <c r="T4710" s="3">
        <v>0</v>
      </c>
      <c r="U4710" s="3">
        <v>3624.2389915488998</v>
      </c>
      <c r="V4710" s="3">
        <v>1</v>
      </c>
      <c r="W4710" s="3" t="str">
        <f>IF(Bank_data3[[#This Row],[credit_risk]]=1,"High Risk","Low Risk")</f>
        <v>High Risk</v>
      </c>
      <c r="X4710" s="3" t="str">
        <f t="shared" si="511"/>
        <v>25-34</v>
      </c>
      <c r="Y4710" s="3" t="str">
        <f t="shared" si="512"/>
        <v>Middle Income</v>
      </c>
      <c r="Z4710" s="3" t="str">
        <f t="shared" si="513"/>
        <v>Fair</v>
      </c>
      <c r="AA4710" s="27">
        <f t="shared" si="514"/>
        <v>0.27633915102983136</v>
      </c>
      <c r="AB4710" s="3" t="str">
        <f t="shared" si="515"/>
        <v>Low</v>
      </c>
      <c r="AC4710" s="3" t="str">
        <f t="shared" si="516"/>
        <v>High</v>
      </c>
      <c r="AD4710" s="3" t="str">
        <f t="shared" si="517"/>
        <v>No</v>
      </c>
    </row>
    <row r="4711" spans="1:30" ht="15" customHeight="1" x14ac:dyDescent="0.3">
      <c r="A4711" s="3" t="s">
        <v>4732</v>
      </c>
      <c r="B4711" s="3">
        <v>39</v>
      </c>
      <c r="C4711" s="3" t="s">
        <v>28</v>
      </c>
      <c r="D4711" s="3" t="s">
        <v>26</v>
      </c>
      <c r="E4711" s="3">
        <v>48076.543385796103</v>
      </c>
      <c r="F4711" s="3">
        <v>81</v>
      </c>
      <c r="G4711" s="3">
        <v>187.62532982592199</v>
      </c>
      <c r="H4711" s="3">
        <v>6</v>
      </c>
      <c r="I4711" s="3">
        <v>565.83112284939</v>
      </c>
      <c r="J4711" s="3">
        <v>1</v>
      </c>
      <c r="K4711" s="3">
        <v>275.96552836547897</v>
      </c>
      <c r="L4711" s="3">
        <v>16</v>
      </c>
      <c r="M4711" s="3">
        <v>0</v>
      </c>
      <c r="N4711" s="3">
        <v>6</v>
      </c>
      <c r="O4711" s="3">
        <v>584</v>
      </c>
      <c r="P4711" s="3">
        <v>1</v>
      </c>
      <c r="Q4711" s="3">
        <v>7240.0724027032202</v>
      </c>
      <c r="R4711" s="3">
        <v>5</v>
      </c>
      <c r="S4711" s="3">
        <v>0</v>
      </c>
      <c r="T4711" s="3">
        <v>0</v>
      </c>
      <c r="U4711" s="3">
        <v>9339.8099619650293</v>
      </c>
      <c r="V4711" s="3">
        <v>1</v>
      </c>
      <c r="W4711" s="3" t="str">
        <f>IF(Bank_data3[[#This Row],[credit_risk]]=1,"High Risk","Low Risk")</f>
        <v>High Risk</v>
      </c>
      <c r="X4711" s="3" t="str">
        <f t="shared" si="511"/>
        <v>35-44</v>
      </c>
      <c r="Y4711" s="3" t="str">
        <f t="shared" si="512"/>
        <v>Low Income</v>
      </c>
      <c r="Z4711" s="3" t="str">
        <f t="shared" si="513"/>
        <v>Fair</v>
      </c>
      <c r="AA4711" s="27">
        <f t="shared" si="514"/>
        <v>0.1505946953091942</v>
      </c>
      <c r="AB4711" s="3" t="str">
        <f t="shared" si="515"/>
        <v>Low</v>
      </c>
      <c r="AC4711" s="3" t="str">
        <f t="shared" si="516"/>
        <v>Medium</v>
      </c>
      <c r="AD4711" s="3" t="str">
        <f t="shared" si="517"/>
        <v>No</v>
      </c>
    </row>
    <row r="4712" spans="1:30" ht="15" customHeight="1" x14ac:dyDescent="0.3">
      <c r="A4712" s="3" t="s">
        <v>4733</v>
      </c>
      <c r="B4712" s="3">
        <v>26</v>
      </c>
      <c r="C4712" s="3" t="s">
        <v>23</v>
      </c>
      <c r="D4712" s="3" t="s">
        <v>33</v>
      </c>
      <c r="E4712" s="3">
        <v>70793.471125062497</v>
      </c>
      <c r="F4712" s="3">
        <v>127</v>
      </c>
      <c r="G4712" s="3">
        <v>1237.72084214341</v>
      </c>
      <c r="H4712" s="3">
        <v>5</v>
      </c>
      <c r="I4712" s="3">
        <v>1098.3754465842601</v>
      </c>
      <c r="J4712" s="3">
        <v>43</v>
      </c>
      <c r="K4712" s="3">
        <v>871.90323862609296</v>
      </c>
      <c r="L4712" s="3">
        <v>16</v>
      </c>
      <c r="M4712" s="3">
        <v>8</v>
      </c>
      <c r="N4712" s="3">
        <v>5</v>
      </c>
      <c r="O4712" s="3">
        <v>440</v>
      </c>
      <c r="P4712" s="3">
        <v>1</v>
      </c>
      <c r="Q4712" s="3">
        <v>8044.6295105486797</v>
      </c>
      <c r="R4712" s="3">
        <v>7</v>
      </c>
      <c r="S4712" s="3">
        <v>0</v>
      </c>
      <c r="T4712" s="3">
        <v>0</v>
      </c>
      <c r="U4712" s="3">
        <v>6259.4489996738803</v>
      </c>
      <c r="V4712" s="3">
        <v>1</v>
      </c>
      <c r="W4712" s="3" t="str">
        <f>IF(Bank_data3[[#This Row],[credit_risk]]=1,"High Risk","Low Risk")</f>
        <v>High Risk</v>
      </c>
      <c r="X4712" s="3" t="str">
        <f t="shared" si="511"/>
        <v>25-34</v>
      </c>
      <c r="Y4712" s="3" t="str">
        <f t="shared" si="512"/>
        <v>Middle Income</v>
      </c>
      <c r="Z4712" s="3" t="str">
        <f t="shared" si="513"/>
        <v>Poor</v>
      </c>
      <c r="AA4712" s="27">
        <f t="shared" si="514"/>
        <v>0.11363518955494044</v>
      </c>
      <c r="AB4712" s="3" t="str">
        <f t="shared" si="515"/>
        <v>Medium</v>
      </c>
      <c r="AC4712" s="3" t="str">
        <f t="shared" si="516"/>
        <v>Medium</v>
      </c>
      <c r="AD4712" s="3" t="str">
        <f t="shared" si="517"/>
        <v>No</v>
      </c>
    </row>
    <row r="4713" spans="1:30" ht="15" customHeight="1" x14ac:dyDescent="0.3">
      <c r="A4713" s="3" t="s">
        <v>4734</v>
      </c>
      <c r="B4713" s="3">
        <v>34</v>
      </c>
      <c r="C4713" s="3" t="s">
        <v>31</v>
      </c>
      <c r="D4713" s="3" t="s">
        <v>24</v>
      </c>
      <c r="E4713" s="3">
        <v>43265.6117331614</v>
      </c>
      <c r="F4713" s="3">
        <v>63</v>
      </c>
      <c r="G4713" s="3">
        <v>3090.7651828048702</v>
      </c>
      <c r="H4713" s="3">
        <v>6</v>
      </c>
      <c r="I4713" s="3">
        <v>997.15422855262705</v>
      </c>
      <c r="J4713" s="3">
        <v>40</v>
      </c>
      <c r="K4713" s="3">
        <v>796.07346415452605</v>
      </c>
      <c r="L4713" s="3">
        <v>44</v>
      </c>
      <c r="M4713" s="3">
        <v>13</v>
      </c>
      <c r="N4713" s="3">
        <v>6</v>
      </c>
      <c r="O4713" s="3">
        <v>588</v>
      </c>
      <c r="P4713" s="3">
        <v>5</v>
      </c>
      <c r="Q4713" s="3">
        <v>15286.720784416701</v>
      </c>
      <c r="R4713" s="3">
        <v>3</v>
      </c>
      <c r="S4713" s="3">
        <v>0</v>
      </c>
      <c r="T4713" s="3">
        <v>0</v>
      </c>
      <c r="U4713" s="3">
        <v>6857.3553163904298</v>
      </c>
      <c r="V4713" s="3">
        <v>0</v>
      </c>
      <c r="W4713" s="3" t="str">
        <f>IF(Bank_data3[[#This Row],[credit_risk]]=1,"High Risk","Low Risk")</f>
        <v>Low Risk</v>
      </c>
      <c r="X4713" s="3" t="str">
        <f t="shared" si="511"/>
        <v>25-34</v>
      </c>
      <c r="Y4713" s="3" t="str">
        <f t="shared" si="512"/>
        <v>Low Income</v>
      </c>
      <c r="Z4713" s="3" t="str">
        <f t="shared" si="513"/>
        <v>Fair</v>
      </c>
      <c r="AA4713" s="27">
        <f t="shared" si="514"/>
        <v>0.35332265446047134</v>
      </c>
      <c r="AB4713" s="3" t="str">
        <f t="shared" si="515"/>
        <v>Medium</v>
      </c>
      <c r="AC4713" s="3" t="str">
        <f t="shared" si="516"/>
        <v>High</v>
      </c>
      <c r="AD4713" s="3" t="str">
        <f t="shared" si="517"/>
        <v>No</v>
      </c>
    </row>
    <row r="4714" spans="1:30" ht="15" customHeight="1" x14ac:dyDescent="0.3">
      <c r="A4714" s="3" t="s">
        <v>4735</v>
      </c>
      <c r="B4714" s="3">
        <v>42</v>
      </c>
      <c r="C4714" s="3" t="s">
        <v>23</v>
      </c>
      <c r="D4714" s="3" t="s">
        <v>33</v>
      </c>
      <c r="E4714" s="3">
        <v>56997.469464628601</v>
      </c>
      <c r="F4714" s="3">
        <v>195</v>
      </c>
      <c r="G4714" s="3">
        <v>1685.56461728511</v>
      </c>
      <c r="H4714" s="3">
        <v>5</v>
      </c>
      <c r="I4714" s="3">
        <v>512.43941457583196</v>
      </c>
      <c r="J4714" s="3">
        <v>5</v>
      </c>
      <c r="K4714" s="3">
        <v>991.62294302486305</v>
      </c>
      <c r="L4714" s="3">
        <v>45</v>
      </c>
      <c r="M4714" s="3">
        <v>6</v>
      </c>
      <c r="N4714" s="3">
        <v>7</v>
      </c>
      <c r="O4714" s="3">
        <v>443</v>
      </c>
      <c r="P4714" s="3">
        <v>3</v>
      </c>
      <c r="Q4714" s="3">
        <v>11771.563445191499</v>
      </c>
      <c r="R4714" s="3">
        <v>0</v>
      </c>
      <c r="S4714" s="3">
        <v>0</v>
      </c>
      <c r="T4714" s="3">
        <v>0</v>
      </c>
      <c r="U4714" s="3">
        <v>885.42254737184305</v>
      </c>
      <c r="V4714" s="3">
        <v>1</v>
      </c>
      <c r="W4714" s="3" t="str">
        <f>IF(Bank_data3[[#This Row],[credit_risk]]=1,"High Risk","Low Risk")</f>
        <v>High Risk</v>
      </c>
      <c r="X4714" s="3" t="str">
        <f t="shared" si="511"/>
        <v>35-44</v>
      </c>
      <c r="Y4714" s="3" t="str">
        <f t="shared" si="512"/>
        <v>Middle Income</v>
      </c>
      <c r="Z4714" s="3" t="str">
        <f t="shared" si="513"/>
        <v>Poor</v>
      </c>
      <c r="AA4714" s="27">
        <f t="shared" si="514"/>
        <v>0.20652782580982262</v>
      </c>
      <c r="AB4714" s="3" t="str">
        <f t="shared" si="515"/>
        <v>Medium</v>
      </c>
      <c r="AC4714" s="3" t="str">
        <f t="shared" si="516"/>
        <v>High</v>
      </c>
      <c r="AD4714" s="3" t="str">
        <f t="shared" si="517"/>
        <v>No</v>
      </c>
    </row>
    <row r="4715" spans="1:30" ht="15" customHeight="1" x14ac:dyDescent="0.3">
      <c r="A4715" s="3" t="s">
        <v>4736</v>
      </c>
      <c r="B4715" s="3">
        <v>33</v>
      </c>
      <c r="C4715" s="3" t="s">
        <v>31</v>
      </c>
      <c r="D4715" s="3" t="s">
        <v>24</v>
      </c>
      <c r="E4715" s="3">
        <v>58081.570599590203</v>
      </c>
      <c r="F4715" s="3">
        <v>219</v>
      </c>
      <c r="G4715" s="3">
        <v>2422.7649645172501</v>
      </c>
      <c r="H4715" s="3">
        <v>11</v>
      </c>
      <c r="I4715" s="3">
        <v>678.02860403078898</v>
      </c>
      <c r="J4715" s="3">
        <v>6</v>
      </c>
      <c r="K4715" s="3">
        <v>469.74095435483298</v>
      </c>
      <c r="L4715" s="3">
        <v>7</v>
      </c>
      <c r="M4715" s="3">
        <v>7</v>
      </c>
      <c r="N4715" s="3">
        <v>2</v>
      </c>
      <c r="O4715" s="3">
        <v>384</v>
      </c>
      <c r="P4715" s="3">
        <v>5</v>
      </c>
      <c r="Q4715" s="3">
        <v>7893.3729811346502</v>
      </c>
      <c r="R4715" s="3">
        <v>2</v>
      </c>
      <c r="S4715" s="3">
        <v>0</v>
      </c>
      <c r="T4715" s="3">
        <v>0</v>
      </c>
      <c r="U4715" s="3">
        <v>6406.4723568629997</v>
      </c>
      <c r="V4715" s="3">
        <v>1</v>
      </c>
      <c r="W4715" s="3" t="str">
        <f>IF(Bank_data3[[#This Row],[credit_risk]]=1,"High Risk","Low Risk")</f>
        <v>High Risk</v>
      </c>
      <c r="X4715" s="3" t="str">
        <f t="shared" si="511"/>
        <v>25-34</v>
      </c>
      <c r="Y4715" s="3" t="str">
        <f t="shared" si="512"/>
        <v>Middle Income</v>
      </c>
      <c r="Z4715" s="3" t="str">
        <f t="shared" si="513"/>
        <v>Poor</v>
      </c>
      <c r="AA4715" s="27">
        <f t="shared" si="514"/>
        <v>0.13590150713297589</v>
      </c>
      <c r="AB4715" s="3" t="str">
        <f t="shared" si="515"/>
        <v>Medium</v>
      </c>
      <c r="AC4715" s="3" t="str">
        <f t="shared" si="516"/>
        <v>Low</v>
      </c>
      <c r="AD4715" s="3" t="str">
        <f t="shared" si="517"/>
        <v>No</v>
      </c>
    </row>
    <row r="4716" spans="1:30" ht="15" customHeight="1" x14ac:dyDescent="0.3">
      <c r="A4716" s="3" t="s">
        <v>4737</v>
      </c>
      <c r="B4716" s="3">
        <v>42</v>
      </c>
      <c r="C4716" s="3" t="s">
        <v>28</v>
      </c>
      <c r="D4716" s="3" t="s">
        <v>26</v>
      </c>
      <c r="E4716" s="3">
        <v>32508.174960681899</v>
      </c>
      <c r="F4716" s="3">
        <v>28</v>
      </c>
      <c r="G4716" s="3">
        <v>757.754749717545</v>
      </c>
      <c r="H4716" s="3">
        <v>1</v>
      </c>
      <c r="I4716" s="3">
        <v>683.99373913707404</v>
      </c>
      <c r="J4716" s="3">
        <v>37</v>
      </c>
      <c r="K4716" s="3">
        <v>29.91970324487</v>
      </c>
      <c r="L4716" s="3">
        <v>14</v>
      </c>
      <c r="M4716" s="3">
        <v>7</v>
      </c>
      <c r="N4716" s="3">
        <v>4</v>
      </c>
      <c r="O4716" s="3">
        <v>400</v>
      </c>
      <c r="P4716" s="3">
        <v>1</v>
      </c>
      <c r="Q4716" s="3">
        <v>22489.478470792899</v>
      </c>
      <c r="R4716" s="3">
        <v>2</v>
      </c>
      <c r="S4716" s="3">
        <v>0</v>
      </c>
      <c r="T4716" s="3">
        <v>0</v>
      </c>
      <c r="U4716" s="3">
        <v>11340.9149631828</v>
      </c>
      <c r="V4716" s="3">
        <v>1</v>
      </c>
      <c r="W4716" s="3" t="str">
        <f>IF(Bank_data3[[#This Row],[credit_risk]]=1,"High Risk","Low Risk")</f>
        <v>High Risk</v>
      </c>
      <c r="X4716" s="3" t="str">
        <f t="shared" si="511"/>
        <v>35-44</v>
      </c>
      <c r="Y4716" s="3" t="str">
        <f t="shared" si="512"/>
        <v>Low Income</v>
      </c>
      <c r="Z4716" s="3" t="str">
        <f t="shared" si="513"/>
        <v>Poor</v>
      </c>
      <c r="AA4716" s="27">
        <f t="shared" si="514"/>
        <v>0.69180993697719273</v>
      </c>
      <c r="AB4716" s="3" t="str">
        <f t="shared" si="515"/>
        <v>Low</v>
      </c>
      <c r="AC4716" s="3" t="str">
        <f t="shared" si="516"/>
        <v>Medium</v>
      </c>
      <c r="AD4716" s="3" t="str">
        <f t="shared" si="517"/>
        <v>No</v>
      </c>
    </row>
    <row r="4717" spans="1:30" ht="15" customHeight="1" x14ac:dyDescent="0.3">
      <c r="A4717" s="3" t="s">
        <v>4738</v>
      </c>
      <c r="B4717" s="3">
        <v>38</v>
      </c>
      <c r="C4717" s="3" t="s">
        <v>23</v>
      </c>
      <c r="D4717" s="3" t="s">
        <v>26</v>
      </c>
      <c r="E4717" s="3">
        <v>56974.4022697416</v>
      </c>
      <c r="F4717" s="3">
        <v>165</v>
      </c>
      <c r="G4717" s="3">
        <v>1111.0356694305899</v>
      </c>
      <c r="H4717" s="3">
        <v>6</v>
      </c>
      <c r="I4717" s="3">
        <v>1229.61138229784</v>
      </c>
      <c r="J4717" s="3">
        <v>17</v>
      </c>
      <c r="K4717" s="3">
        <v>482.41345953286799</v>
      </c>
      <c r="L4717" s="3">
        <v>32</v>
      </c>
      <c r="M4717" s="3">
        <v>0</v>
      </c>
      <c r="N4717" s="3">
        <v>9</v>
      </c>
      <c r="O4717" s="3">
        <v>536</v>
      </c>
      <c r="P4717" s="3">
        <v>5</v>
      </c>
      <c r="Q4717" s="3">
        <v>12266.427841708801</v>
      </c>
      <c r="R4717" s="3">
        <v>7</v>
      </c>
      <c r="S4717" s="3">
        <v>0</v>
      </c>
      <c r="T4717" s="3">
        <v>0</v>
      </c>
      <c r="U4717" s="3">
        <v>500</v>
      </c>
      <c r="V4717" s="3">
        <v>1</v>
      </c>
      <c r="W4717" s="3" t="str">
        <f>IF(Bank_data3[[#This Row],[credit_risk]]=1,"High Risk","Low Risk")</f>
        <v>High Risk</v>
      </c>
      <c r="X4717" s="3" t="str">
        <f t="shared" si="511"/>
        <v>35-44</v>
      </c>
      <c r="Y4717" s="3" t="str">
        <f t="shared" si="512"/>
        <v>Middle Income</v>
      </c>
      <c r="Z4717" s="3" t="str">
        <f t="shared" si="513"/>
        <v>Poor</v>
      </c>
      <c r="AA4717" s="27">
        <f t="shared" si="514"/>
        <v>0.21529717474935842</v>
      </c>
      <c r="AB4717" s="3" t="str">
        <f t="shared" si="515"/>
        <v>Medium</v>
      </c>
      <c r="AC4717" s="3" t="str">
        <f t="shared" si="516"/>
        <v>High</v>
      </c>
      <c r="AD4717" s="3" t="str">
        <f t="shared" si="517"/>
        <v>No</v>
      </c>
    </row>
    <row r="4718" spans="1:30" ht="15" customHeight="1" x14ac:dyDescent="0.3">
      <c r="A4718" s="3" t="s">
        <v>4739</v>
      </c>
      <c r="B4718" s="3">
        <v>48</v>
      </c>
      <c r="C4718" s="3" t="s">
        <v>28</v>
      </c>
      <c r="D4718" s="3" t="s">
        <v>33</v>
      </c>
      <c r="E4718" s="3">
        <v>89330.484715599698</v>
      </c>
      <c r="F4718" s="3">
        <v>59</v>
      </c>
      <c r="G4718" s="3">
        <v>1251.4202468374001</v>
      </c>
      <c r="H4718" s="3">
        <v>7</v>
      </c>
      <c r="I4718" s="3">
        <v>871.13465585745496</v>
      </c>
      <c r="J4718" s="3">
        <v>44</v>
      </c>
      <c r="K4718" s="3">
        <v>310.92331828316298</v>
      </c>
      <c r="L4718" s="3">
        <v>48</v>
      </c>
      <c r="M4718" s="3">
        <v>2</v>
      </c>
      <c r="N4718" s="3">
        <v>8</v>
      </c>
      <c r="O4718" s="3">
        <v>717</v>
      </c>
      <c r="P4718" s="3">
        <v>5</v>
      </c>
      <c r="Q4718" s="3">
        <v>9749.6069278339401</v>
      </c>
      <c r="R4718" s="3">
        <v>0</v>
      </c>
      <c r="S4718" s="3">
        <v>1</v>
      </c>
      <c r="T4718" s="3">
        <v>0</v>
      </c>
      <c r="U4718" s="3">
        <v>500</v>
      </c>
      <c r="V4718" s="3">
        <v>1</v>
      </c>
      <c r="W4718" s="3" t="str">
        <f>IF(Bank_data3[[#This Row],[credit_risk]]=1,"High Risk","Low Risk")</f>
        <v>High Risk</v>
      </c>
      <c r="X4718" s="3" t="str">
        <f t="shared" si="511"/>
        <v>45-54</v>
      </c>
      <c r="Y4718" s="3" t="str">
        <f t="shared" si="512"/>
        <v>Middle Income</v>
      </c>
      <c r="Z4718" s="3" t="str">
        <f t="shared" si="513"/>
        <v>Good</v>
      </c>
      <c r="AA4718" s="27">
        <f t="shared" si="514"/>
        <v>0.10914087121405013</v>
      </c>
      <c r="AB4718" s="3" t="str">
        <f t="shared" si="515"/>
        <v>Medium</v>
      </c>
      <c r="AC4718" s="3" t="str">
        <f t="shared" si="516"/>
        <v>High</v>
      </c>
      <c r="AD4718" s="3" t="str">
        <f t="shared" si="517"/>
        <v>No</v>
      </c>
    </row>
    <row r="4719" spans="1:30" ht="15" customHeight="1" x14ac:dyDescent="0.3">
      <c r="A4719" s="3" t="s">
        <v>4740</v>
      </c>
      <c r="B4719" s="3">
        <v>39</v>
      </c>
      <c r="C4719" s="3" t="s">
        <v>31</v>
      </c>
      <c r="D4719" s="3" t="s">
        <v>26</v>
      </c>
      <c r="E4719" s="3">
        <v>70459.694714759797</v>
      </c>
      <c r="F4719" s="3">
        <v>209</v>
      </c>
      <c r="G4719" s="3">
        <v>563.12174492101599</v>
      </c>
      <c r="H4719" s="3">
        <v>6</v>
      </c>
      <c r="I4719" s="3">
        <v>1054.37386749606</v>
      </c>
      <c r="J4719" s="3">
        <v>8</v>
      </c>
      <c r="K4719" s="3">
        <v>382.95294372260099</v>
      </c>
      <c r="L4719" s="3">
        <v>9</v>
      </c>
      <c r="M4719" s="3">
        <v>8</v>
      </c>
      <c r="N4719" s="3">
        <v>7</v>
      </c>
      <c r="O4719" s="3">
        <v>504</v>
      </c>
      <c r="P4719" s="3">
        <v>2</v>
      </c>
      <c r="Q4719" s="3">
        <v>5510.1487478761301</v>
      </c>
      <c r="R4719" s="3">
        <v>4</v>
      </c>
      <c r="S4719" s="3">
        <v>0</v>
      </c>
      <c r="T4719" s="3">
        <v>0</v>
      </c>
      <c r="U4719" s="3">
        <v>2150.4125694816198</v>
      </c>
      <c r="V4719" s="3">
        <v>1</v>
      </c>
      <c r="W4719" s="3" t="str">
        <f>IF(Bank_data3[[#This Row],[credit_risk]]=1,"High Risk","Low Risk")</f>
        <v>High Risk</v>
      </c>
      <c r="X4719" s="3" t="str">
        <f t="shared" si="511"/>
        <v>35-44</v>
      </c>
      <c r="Y4719" s="3" t="str">
        <f t="shared" si="512"/>
        <v>Middle Income</v>
      </c>
      <c r="Z4719" s="3" t="str">
        <f t="shared" si="513"/>
        <v>Poor</v>
      </c>
      <c r="AA4719" s="27">
        <f t="shared" si="514"/>
        <v>7.8202847318353086E-2</v>
      </c>
      <c r="AB4719" s="3" t="str">
        <f t="shared" si="515"/>
        <v>Low</v>
      </c>
      <c r="AC4719" s="3" t="str">
        <f t="shared" si="516"/>
        <v>Low</v>
      </c>
      <c r="AD4719" s="3" t="str">
        <f t="shared" si="517"/>
        <v>No</v>
      </c>
    </row>
    <row r="4720" spans="1:30" ht="15" customHeight="1" x14ac:dyDescent="0.3">
      <c r="A4720" s="3" t="s">
        <v>4741</v>
      </c>
      <c r="B4720" s="3">
        <v>48</v>
      </c>
      <c r="C4720" s="3" t="s">
        <v>28</v>
      </c>
      <c r="D4720" s="3" t="s">
        <v>24</v>
      </c>
      <c r="E4720" s="3">
        <v>34892.788339247403</v>
      </c>
      <c r="F4720" s="3">
        <v>193</v>
      </c>
      <c r="G4720" s="3">
        <v>1633.4853646346201</v>
      </c>
      <c r="H4720" s="3">
        <v>3</v>
      </c>
      <c r="I4720" s="3">
        <v>627.35489760447103</v>
      </c>
      <c r="J4720" s="3">
        <v>27</v>
      </c>
      <c r="K4720" s="3">
        <v>489.61599278875701</v>
      </c>
      <c r="L4720" s="3">
        <v>61</v>
      </c>
      <c r="M4720" s="3">
        <v>7</v>
      </c>
      <c r="N4720" s="3">
        <v>5</v>
      </c>
      <c r="O4720" s="3">
        <v>426</v>
      </c>
      <c r="P4720" s="3">
        <v>0</v>
      </c>
      <c r="Q4720" s="3">
        <v>8877.5501978603606</v>
      </c>
      <c r="R4720" s="3">
        <v>1</v>
      </c>
      <c r="S4720" s="3">
        <v>0</v>
      </c>
      <c r="T4720" s="3">
        <v>0</v>
      </c>
      <c r="U4720" s="3">
        <v>8939.6840837078398</v>
      </c>
      <c r="V4720" s="3">
        <v>1</v>
      </c>
      <c r="W4720" s="3" t="str">
        <f>IF(Bank_data3[[#This Row],[credit_risk]]=1,"High Risk","Low Risk")</f>
        <v>High Risk</v>
      </c>
      <c r="X4720" s="3" t="str">
        <f t="shared" si="511"/>
        <v>45-54</v>
      </c>
      <c r="Y4720" s="3" t="str">
        <f t="shared" si="512"/>
        <v>Low Income</v>
      </c>
      <c r="Z4720" s="3" t="str">
        <f t="shared" si="513"/>
        <v>Poor</v>
      </c>
      <c r="AA4720" s="27">
        <f t="shared" si="514"/>
        <v>0.25442363939355611</v>
      </c>
      <c r="AB4720" s="3" t="str">
        <f t="shared" si="515"/>
        <v>Medium</v>
      </c>
      <c r="AC4720" s="3" t="str">
        <f t="shared" si="516"/>
        <v>High</v>
      </c>
      <c r="AD4720" s="3" t="str">
        <f t="shared" si="517"/>
        <v>No</v>
      </c>
    </row>
    <row r="4721" spans="1:30" ht="15" customHeight="1" x14ac:dyDescent="0.3">
      <c r="A4721" s="3" t="s">
        <v>4742</v>
      </c>
      <c r="B4721" s="3">
        <v>43</v>
      </c>
      <c r="C4721" s="3" t="s">
        <v>28</v>
      </c>
      <c r="D4721" s="3" t="s">
        <v>26</v>
      </c>
      <c r="E4721" s="3">
        <v>92095.716929982096</v>
      </c>
      <c r="F4721" s="3">
        <v>134</v>
      </c>
      <c r="G4721" s="3">
        <v>845.26291082054104</v>
      </c>
      <c r="H4721" s="3">
        <v>3</v>
      </c>
      <c r="I4721" s="3">
        <v>917.18010189880397</v>
      </c>
      <c r="J4721" s="3">
        <v>18</v>
      </c>
      <c r="K4721" s="3">
        <v>929.94363175794501</v>
      </c>
      <c r="L4721" s="3">
        <v>54</v>
      </c>
      <c r="M4721" s="3">
        <v>4</v>
      </c>
      <c r="N4721" s="3">
        <v>8</v>
      </c>
      <c r="O4721" s="3">
        <v>606</v>
      </c>
      <c r="P4721" s="3">
        <v>1</v>
      </c>
      <c r="Q4721" s="3">
        <v>0</v>
      </c>
      <c r="R4721" s="3">
        <v>1</v>
      </c>
      <c r="S4721" s="3">
        <v>1</v>
      </c>
      <c r="T4721" s="3">
        <v>0</v>
      </c>
      <c r="U4721" s="3">
        <v>3702.1269369687502</v>
      </c>
      <c r="V4721" s="3">
        <v>1</v>
      </c>
      <c r="W4721" s="3" t="str">
        <f>IF(Bank_data3[[#This Row],[credit_risk]]=1,"High Risk","Low Risk")</f>
        <v>High Risk</v>
      </c>
      <c r="X4721" s="3" t="str">
        <f t="shared" si="511"/>
        <v>35-44</v>
      </c>
      <c r="Y4721" s="3" t="str">
        <f t="shared" si="512"/>
        <v>Middle Income</v>
      </c>
      <c r="Z4721" s="3" t="str">
        <f t="shared" si="513"/>
        <v>Fair</v>
      </c>
      <c r="AA4721" s="27">
        <f t="shared" si="514"/>
        <v>0</v>
      </c>
      <c r="AB4721" s="3" t="str">
        <f t="shared" si="515"/>
        <v>Low</v>
      </c>
      <c r="AC4721" s="3" t="str">
        <f t="shared" si="516"/>
        <v>High</v>
      </c>
      <c r="AD4721" s="3" t="str">
        <f t="shared" si="517"/>
        <v>No</v>
      </c>
    </row>
    <row r="4722" spans="1:30" ht="15" customHeight="1" x14ac:dyDescent="0.3">
      <c r="A4722" s="3" t="s">
        <v>4743</v>
      </c>
      <c r="B4722" s="3">
        <v>37</v>
      </c>
      <c r="C4722" s="3" t="s">
        <v>28</v>
      </c>
      <c r="D4722" s="3" t="s">
        <v>24</v>
      </c>
      <c r="E4722" s="3">
        <v>62406.854044255502</v>
      </c>
      <c r="F4722" s="3">
        <v>209</v>
      </c>
      <c r="G4722" s="3">
        <v>2259.15364123789</v>
      </c>
      <c r="H4722" s="3">
        <v>11</v>
      </c>
      <c r="I4722" s="3">
        <v>1256.1763160253799</v>
      </c>
      <c r="J4722" s="3">
        <v>3</v>
      </c>
      <c r="K4722" s="3">
        <v>525.09412548069099</v>
      </c>
      <c r="L4722" s="3">
        <v>57</v>
      </c>
      <c r="M4722" s="3">
        <v>0</v>
      </c>
      <c r="N4722" s="3">
        <v>9</v>
      </c>
      <c r="O4722" s="3">
        <v>559</v>
      </c>
      <c r="P4722" s="3">
        <v>2</v>
      </c>
      <c r="Q4722" s="3">
        <v>12012.005607220701</v>
      </c>
      <c r="R4722" s="3">
        <v>3</v>
      </c>
      <c r="S4722" s="3">
        <v>0</v>
      </c>
      <c r="T4722" s="3">
        <v>0</v>
      </c>
      <c r="U4722" s="3">
        <v>11438.157511367001</v>
      </c>
      <c r="V4722" s="3">
        <v>1</v>
      </c>
      <c r="W4722" s="3" t="str">
        <f>IF(Bank_data3[[#This Row],[credit_risk]]=1,"High Risk","Low Risk")</f>
        <v>High Risk</v>
      </c>
      <c r="X4722" s="3" t="str">
        <f t="shared" si="511"/>
        <v>35-44</v>
      </c>
      <c r="Y4722" s="3" t="str">
        <f t="shared" si="512"/>
        <v>Middle Income</v>
      </c>
      <c r="Z4722" s="3" t="str">
        <f t="shared" si="513"/>
        <v>Poor</v>
      </c>
      <c r="AA4722" s="27">
        <f t="shared" si="514"/>
        <v>0.19247894788451358</v>
      </c>
      <c r="AB4722" s="3" t="str">
        <f t="shared" si="515"/>
        <v>Medium</v>
      </c>
      <c r="AC4722" s="3" t="str">
        <f t="shared" si="516"/>
        <v>High</v>
      </c>
      <c r="AD4722" s="3" t="str">
        <f t="shared" si="517"/>
        <v>No</v>
      </c>
    </row>
    <row r="4723" spans="1:30" ht="15" customHeight="1" x14ac:dyDescent="0.3">
      <c r="A4723" s="3" t="s">
        <v>4744</v>
      </c>
      <c r="B4723" s="3">
        <v>29</v>
      </c>
      <c r="C4723" s="3" t="s">
        <v>31</v>
      </c>
      <c r="D4723" s="3" t="s">
        <v>24</v>
      </c>
      <c r="E4723" s="3">
        <v>57636.491953550198</v>
      </c>
      <c r="F4723" s="3">
        <v>44</v>
      </c>
      <c r="G4723" s="3">
        <v>1571.3673859528101</v>
      </c>
      <c r="H4723" s="3">
        <v>4</v>
      </c>
      <c r="I4723" s="3">
        <v>673.62313216227301</v>
      </c>
      <c r="J4723" s="3">
        <v>3</v>
      </c>
      <c r="K4723" s="3">
        <v>1016.25010580151</v>
      </c>
      <c r="L4723" s="3">
        <v>62</v>
      </c>
      <c r="M4723" s="3">
        <v>1</v>
      </c>
      <c r="N4723" s="3">
        <v>4</v>
      </c>
      <c r="O4723" s="3">
        <v>476</v>
      </c>
      <c r="P4723" s="3">
        <v>2</v>
      </c>
      <c r="Q4723" s="3">
        <v>16399.710934681101</v>
      </c>
      <c r="R4723" s="3">
        <v>6</v>
      </c>
      <c r="S4723" s="3">
        <v>0</v>
      </c>
      <c r="T4723" s="3">
        <v>0</v>
      </c>
      <c r="U4723" s="3">
        <v>12267.4393044848</v>
      </c>
      <c r="V4723" s="3">
        <v>1</v>
      </c>
      <c r="W4723" s="3" t="str">
        <f>IF(Bank_data3[[#This Row],[credit_risk]]=1,"High Risk","Low Risk")</f>
        <v>High Risk</v>
      </c>
      <c r="X4723" s="3" t="str">
        <f t="shared" si="511"/>
        <v>25-34</v>
      </c>
      <c r="Y4723" s="3" t="str">
        <f t="shared" si="512"/>
        <v>Middle Income</v>
      </c>
      <c r="Z4723" s="3" t="str">
        <f t="shared" si="513"/>
        <v>Poor</v>
      </c>
      <c r="AA4723" s="27">
        <f t="shared" si="514"/>
        <v>0.28453693795066126</v>
      </c>
      <c r="AB4723" s="3" t="str">
        <f t="shared" si="515"/>
        <v>Medium</v>
      </c>
      <c r="AC4723" s="3" t="str">
        <f t="shared" si="516"/>
        <v>High</v>
      </c>
      <c r="AD4723" s="3" t="str">
        <f t="shared" si="517"/>
        <v>No</v>
      </c>
    </row>
    <row r="4724" spans="1:30" ht="15" customHeight="1" x14ac:dyDescent="0.3">
      <c r="A4724" s="3" t="s">
        <v>4745</v>
      </c>
      <c r="B4724" s="3">
        <v>60</v>
      </c>
      <c r="C4724" s="3" t="s">
        <v>23</v>
      </c>
      <c r="D4724" s="3" t="s">
        <v>26</v>
      </c>
      <c r="E4724" s="3">
        <v>48250.011942714496</v>
      </c>
      <c r="F4724" s="3">
        <v>232</v>
      </c>
      <c r="G4724" s="3">
        <v>2684.7068730368501</v>
      </c>
      <c r="H4724" s="3">
        <v>8</v>
      </c>
      <c r="I4724" s="3">
        <v>840.30418134322201</v>
      </c>
      <c r="J4724" s="3">
        <v>12</v>
      </c>
      <c r="K4724" s="3">
        <v>331.195125617065</v>
      </c>
      <c r="L4724" s="3">
        <v>10</v>
      </c>
      <c r="M4724" s="3">
        <v>9</v>
      </c>
      <c r="N4724" s="3">
        <v>1</v>
      </c>
      <c r="O4724" s="3">
        <v>504</v>
      </c>
      <c r="P4724" s="3">
        <v>4</v>
      </c>
      <c r="Q4724" s="3">
        <v>20611.336630637699</v>
      </c>
      <c r="R4724" s="3">
        <v>2</v>
      </c>
      <c r="S4724" s="3">
        <v>0</v>
      </c>
      <c r="T4724" s="3">
        <v>0</v>
      </c>
      <c r="U4724" s="3">
        <v>1531.55962516932</v>
      </c>
      <c r="V4724" s="3">
        <v>1</v>
      </c>
      <c r="W4724" s="3" t="str">
        <f>IF(Bank_data3[[#This Row],[credit_risk]]=1,"High Risk","Low Risk")</f>
        <v>High Risk</v>
      </c>
      <c r="X4724" s="3" t="str">
        <f t="shared" si="511"/>
        <v>55+</v>
      </c>
      <c r="Y4724" s="3" t="str">
        <f t="shared" si="512"/>
        <v>Low Income</v>
      </c>
      <c r="Z4724" s="3" t="str">
        <f t="shared" si="513"/>
        <v>Poor</v>
      </c>
      <c r="AA4724" s="27">
        <f t="shared" si="514"/>
        <v>0.4271778555227882</v>
      </c>
      <c r="AB4724" s="3" t="str">
        <f t="shared" si="515"/>
        <v>Medium</v>
      </c>
      <c r="AC4724" s="3" t="str">
        <f t="shared" si="516"/>
        <v>Medium</v>
      </c>
      <c r="AD4724" s="3" t="str">
        <f t="shared" si="517"/>
        <v>No</v>
      </c>
    </row>
    <row r="4725" spans="1:30" ht="15" customHeight="1" x14ac:dyDescent="0.3">
      <c r="A4725" s="3" t="s">
        <v>4746</v>
      </c>
      <c r="B4725" s="3">
        <v>27</v>
      </c>
      <c r="C4725" s="3" t="s">
        <v>28</v>
      </c>
      <c r="D4725" s="3" t="s">
        <v>24</v>
      </c>
      <c r="E4725" s="3">
        <v>62288.701659444203</v>
      </c>
      <c r="F4725" s="3">
        <v>175</v>
      </c>
      <c r="G4725" s="3">
        <v>158.085915942171</v>
      </c>
      <c r="H4725" s="3">
        <v>4</v>
      </c>
      <c r="I4725" s="3">
        <v>322.84281031683798</v>
      </c>
      <c r="J4725" s="3">
        <v>27</v>
      </c>
      <c r="K4725" s="3">
        <v>870.13119130506504</v>
      </c>
      <c r="L4725" s="3">
        <v>34</v>
      </c>
      <c r="M4725" s="3">
        <v>13</v>
      </c>
      <c r="N4725" s="3">
        <v>8</v>
      </c>
      <c r="O4725" s="3">
        <v>499</v>
      </c>
      <c r="P4725" s="3">
        <v>5</v>
      </c>
      <c r="Q4725" s="3">
        <v>9494.9640033707892</v>
      </c>
      <c r="R4725" s="3">
        <v>0</v>
      </c>
      <c r="S4725" s="3">
        <v>0</v>
      </c>
      <c r="T4725" s="3">
        <v>0</v>
      </c>
      <c r="U4725" s="3">
        <v>11792.459879260001</v>
      </c>
      <c r="V4725" s="3">
        <v>1</v>
      </c>
      <c r="W4725" s="3" t="str">
        <f>IF(Bank_data3[[#This Row],[credit_risk]]=1,"High Risk","Low Risk")</f>
        <v>High Risk</v>
      </c>
      <c r="X4725" s="3" t="str">
        <f t="shared" si="511"/>
        <v>25-34</v>
      </c>
      <c r="Y4725" s="3" t="str">
        <f t="shared" si="512"/>
        <v>Middle Income</v>
      </c>
      <c r="Z4725" s="3" t="str">
        <f t="shared" si="513"/>
        <v>Poor</v>
      </c>
      <c r="AA4725" s="27">
        <f t="shared" si="514"/>
        <v>0.15243477148204718</v>
      </c>
      <c r="AB4725" s="3" t="str">
        <f t="shared" si="515"/>
        <v>Low</v>
      </c>
      <c r="AC4725" s="3" t="str">
        <f t="shared" si="516"/>
        <v>High</v>
      </c>
      <c r="AD4725" s="3" t="str">
        <f t="shared" si="517"/>
        <v>No</v>
      </c>
    </row>
    <row r="4726" spans="1:30" ht="15" customHeight="1" x14ac:dyDescent="0.3">
      <c r="A4726" s="3" t="s">
        <v>4747</v>
      </c>
      <c r="B4726" s="3">
        <v>45</v>
      </c>
      <c r="C4726" s="3" t="s">
        <v>23</v>
      </c>
      <c r="D4726" s="3" t="s">
        <v>24</v>
      </c>
      <c r="E4726" s="3">
        <v>52012.123363937397</v>
      </c>
      <c r="F4726" s="3">
        <v>169</v>
      </c>
      <c r="G4726" s="3">
        <v>1075.13455839633</v>
      </c>
      <c r="H4726" s="3">
        <v>1</v>
      </c>
      <c r="I4726" s="3">
        <v>532.05466853149005</v>
      </c>
      <c r="J4726" s="3">
        <v>10</v>
      </c>
      <c r="K4726" s="3">
        <v>542.07890917487305</v>
      </c>
      <c r="L4726" s="3">
        <v>3</v>
      </c>
      <c r="M4726" s="3">
        <v>14</v>
      </c>
      <c r="N4726" s="3">
        <v>4</v>
      </c>
      <c r="O4726" s="3">
        <v>812</v>
      </c>
      <c r="P4726" s="3">
        <v>0</v>
      </c>
      <c r="Q4726" s="3">
        <v>14876.397971603301</v>
      </c>
      <c r="R4726" s="3">
        <v>6</v>
      </c>
      <c r="S4726" s="3">
        <v>0</v>
      </c>
      <c r="T4726" s="3">
        <v>0</v>
      </c>
      <c r="U4726" s="3">
        <v>12107.203135690301</v>
      </c>
      <c r="V4726" s="3">
        <v>1</v>
      </c>
      <c r="W4726" s="3" t="str">
        <f>IF(Bank_data3[[#This Row],[credit_risk]]=1,"High Risk","Low Risk")</f>
        <v>High Risk</v>
      </c>
      <c r="X4726" s="3" t="str">
        <f t="shared" si="511"/>
        <v>45-54</v>
      </c>
      <c r="Y4726" s="3" t="str">
        <f t="shared" si="512"/>
        <v>Middle Income</v>
      </c>
      <c r="Z4726" s="3" t="str">
        <f t="shared" si="513"/>
        <v>Excellent</v>
      </c>
      <c r="AA4726" s="27">
        <f t="shared" si="514"/>
        <v>0.28601789370356395</v>
      </c>
      <c r="AB4726" s="3" t="str">
        <f t="shared" si="515"/>
        <v>Medium</v>
      </c>
      <c r="AC4726" s="3" t="str">
        <f t="shared" si="516"/>
        <v>Low</v>
      </c>
      <c r="AD4726" s="3" t="str">
        <f t="shared" si="517"/>
        <v>No</v>
      </c>
    </row>
    <row r="4727" spans="1:30" ht="15" customHeight="1" x14ac:dyDescent="0.3">
      <c r="A4727" s="3" t="s">
        <v>4748</v>
      </c>
      <c r="B4727" s="3">
        <v>48</v>
      </c>
      <c r="C4727" s="3" t="s">
        <v>31</v>
      </c>
      <c r="D4727" s="3" t="s">
        <v>33</v>
      </c>
      <c r="E4727" s="3">
        <v>50353.600207295203</v>
      </c>
      <c r="F4727" s="3">
        <v>195</v>
      </c>
      <c r="G4727" s="3">
        <v>1174.0671162440899</v>
      </c>
      <c r="H4727" s="3">
        <v>4</v>
      </c>
      <c r="I4727" s="3">
        <v>682.94498780076196</v>
      </c>
      <c r="J4727" s="3">
        <v>1</v>
      </c>
      <c r="K4727" s="3">
        <v>0</v>
      </c>
      <c r="L4727" s="3">
        <v>65</v>
      </c>
      <c r="M4727" s="3">
        <v>9</v>
      </c>
      <c r="N4727" s="3">
        <v>7</v>
      </c>
      <c r="O4727" s="3">
        <v>468</v>
      </c>
      <c r="P4727" s="3">
        <v>4</v>
      </c>
      <c r="Q4727" s="3">
        <v>9922.8079187044805</v>
      </c>
      <c r="R4727" s="3">
        <v>4</v>
      </c>
      <c r="S4727" s="3">
        <v>0</v>
      </c>
      <c r="T4727" s="3">
        <v>0</v>
      </c>
      <c r="U4727" s="3">
        <v>8717.4185363123706</v>
      </c>
      <c r="V4727" s="3">
        <v>1</v>
      </c>
      <c r="W4727" s="3" t="str">
        <f>IF(Bank_data3[[#This Row],[credit_risk]]=1,"High Risk","Low Risk")</f>
        <v>High Risk</v>
      </c>
      <c r="X4727" s="3" t="str">
        <f t="shared" si="511"/>
        <v>45-54</v>
      </c>
      <c r="Y4727" s="3" t="str">
        <f t="shared" si="512"/>
        <v>Middle Income</v>
      </c>
      <c r="Z4727" s="3" t="str">
        <f t="shared" si="513"/>
        <v>Poor</v>
      </c>
      <c r="AA4727" s="27">
        <f t="shared" si="514"/>
        <v>0.19706253133548274</v>
      </c>
      <c r="AB4727" s="3" t="str">
        <f t="shared" si="515"/>
        <v>Medium</v>
      </c>
      <c r="AC4727" s="3" t="str">
        <f t="shared" si="516"/>
        <v>High</v>
      </c>
      <c r="AD4727" s="3" t="str">
        <f t="shared" si="517"/>
        <v>No</v>
      </c>
    </row>
    <row r="4728" spans="1:30" ht="15" customHeight="1" x14ac:dyDescent="0.3">
      <c r="A4728" s="3" t="s">
        <v>4749</v>
      </c>
      <c r="B4728" s="3">
        <v>29</v>
      </c>
      <c r="C4728" s="3" t="s">
        <v>23</v>
      </c>
      <c r="D4728" s="3" t="s">
        <v>33</v>
      </c>
      <c r="E4728" s="3">
        <v>47604.0404566875</v>
      </c>
      <c r="F4728" s="3">
        <v>24</v>
      </c>
      <c r="G4728" s="3">
        <v>1870.57144025293</v>
      </c>
      <c r="H4728" s="3">
        <v>2</v>
      </c>
      <c r="I4728" s="3">
        <v>428.70624186689798</v>
      </c>
      <c r="J4728" s="3">
        <v>5</v>
      </c>
      <c r="K4728" s="3">
        <v>544.53766298138805</v>
      </c>
      <c r="L4728" s="3">
        <v>32</v>
      </c>
      <c r="M4728" s="3">
        <v>8</v>
      </c>
      <c r="N4728" s="3">
        <v>7</v>
      </c>
      <c r="O4728" s="3">
        <v>733</v>
      </c>
      <c r="P4728" s="3">
        <v>3</v>
      </c>
      <c r="Q4728" s="3">
        <v>1258.46285453673</v>
      </c>
      <c r="R4728" s="3">
        <v>0</v>
      </c>
      <c r="S4728" s="3">
        <v>0</v>
      </c>
      <c r="T4728" s="3">
        <v>0</v>
      </c>
      <c r="U4728" s="3">
        <v>6825.2816880660002</v>
      </c>
      <c r="V4728" s="3">
        <v>0</v>
      </c>
      <c r="W4728" s="3" t="str">
        <f>IF(Bank_data3[[#This Row],[credit_risk]]=1,"High Risk","Low Risk")</f>
        <v>Low Risk</v>
      </c>
      <c r="X4728" s="3" t="str">
        <f t="shared" si="511"/>
        <v>25-34</v>
      </c>
      <c r="Y4728" s="3" t="str">
        <f t="shared" si="512"/>
        <v>Low Income</v>
      </c>
      <c r="Z4728" s="3" t="str">
        <f t="shared" si="513"/>
        <v>Good</v>
      </c>
      <c r="AA4728" s="27">
        <f t="shared" si="514"/>
        <v>2.64360512776587E-2</v>
      </c>
      <c r="AB4728" s="3" t="str">
        <f t="shared" si="515"/>
        <v>Medium</v>
      </c>
      <c r="AC4728" s="3" t="str">
        <f t="shared" si="516"/>
        <v>High</v>
      </c>
      <c r="AD4728" s="3" t="str">
        <f t="shared" si="517"/>
        <v>No</v>
      </c>
    </row>
    <row r="4729" spans="1:30" ht="15" customHeight="1" x14ac:dyDescent="0.3">
      <c r="A4729" s="3" t="s">
        <v>4750</v>
      </c>
      <c r="B4729" s="3">
        <v>36</v>
      </c>
      <c r="C4729" s="3" t="s">
        <v>28</v>
      </c>
      <c r="D4729" s="3" t="s">
        <v>33</v>
      </c>
      <c r="E4729" s="3">
        <v>67527.804846903702</v>
      </c>
      <c r="F4729" s="3">
        <v>141</v>
      </c>
      <c r="G4729" s="3">
        <v>1162.3804847534</v>
      </c>
      <c r="H4729" s="3">
        <v>9</v>
      </c>
      <c r="I4729" s="3">
        <v>1262.69078713265</v>
      </c>
      <c r="J4729" s="3">
        <v>11</v>
      </c>
      <c r="K4729" s="3">
        <v>675.805590658185</v>
      </c>
      <c r="L4729" s="3">
        <v>72</v>
      </c>
      <c r="M4729" s="3">
        <v>11</v>
      </c>
      <c r="N4729" s="3">
        <v>3</v>
      </c>
      <c r="O4729" s="3">
        <v>808</v>
      </c>
      <c r="P4729" s="3">
        <v>2</v>
      </c>
      <c r="Q4729" s="3">
        <v>0</v>
      </c>
      <c r="R4729" s="3">
        <v>2</v>
      </c>
      <c r="S4729" s="3">
        <v>0</v>
      </c>
      <c r="T4729" s="3">
        <v>0</v>
      </c>
      <c r="U4729" s="3">
        <v>12754.739487794999</v>
      </c>
      <c r="V4729" s="3">
        <v>0</v>
      </c>
      <c r="W4729" s="3" t="str">
        <f>IF(Bank_data3[[#This Row],[credit_risk]]=1,"High Risk","Low Risk")</f>
        <v>Low Risk</v>
      </c>
      <c r="X4729" s="3" t="str">
        <f t="shared" si="511"/>
        <v>35-44</v>
      </c>
      <c r="Y4729" s="3" t="str">
        <f t="shared" si="512"/>
        <v>Middle Income</v>
      </c>
      <c r="Z4729" s="3" t="str">
        <f t="shared" si="513"/>
        <v>Excellent</v>
      </c>
      <c r="AA4729" s="27">
        <f t="shared" si="514"/>
        <v>0</v>
      </c>
      <c r="AB4729" s="3" t="str">
        <f t="shared" si="515"/>
        <v>Medium</v>
      </c>
      <c r="AC4729" s="3" t="str">
        <f t="shared" si="516"/>
        <v>High</v>
      </c>
      <c r="AD4729" s="3" t="str">
        <f t="shared" si="517"/>
        <v>No</v>
      </c>
    </row>
    <row r="4730" spans="1:30" ht="15" customHeight="1" x14ac:dyDescent="0.3">
      <c r="A4730" s="3" t="s">
        <v>4751</v>
      </c>
      <c r="B4730" s="3">
        <v>21</v>
      </c>
      <c r="C4730" s="3" t="s">
        <v>28</v>
      </c>
      <c r="D4730" s="3" t="s">
        <v>26</v>
      </c>
      <c r="E4730" s="3">
        <v>65532.914802359999</v>
      </c>
      <c r="F4730" s="3">
        <v>232</v>
      </c>
      <c r="G4730" s="3">
        <v>2877.9311385082101</v>
      </c>
      <c r="H4730" s="3">
        <v>7</v>
      </c>
      <c r="I4730" s="3">
        <v>506.69754291547099</v>
      </c>
      <c r="J4730" s="3">
        <v>39</v>
      </c>
      <c r="K4730" s="3">
        <v>95.398163152843793</v>
      </c>
      <c r="L4730" s="3">
        <v>34</v>
      </c>
      <c r="M4730" s="3">
        <v>9</v>
      </c>
      <c r="N4730" s="3">
        <v>3</v>
      </c>
      <c r="O4730" s="3">
        <v>764</v>
      </c>
      <c r="P4730" s="3">
        <v>5</v>
      </c>
      <c r="Q4730" s="3">
        <v>11344.825432633101</v>
      </c>
      <c r="R4730" s="3">
        <v>0</v>
      </c>
      <c r="S4730" s="3">
        <v>0</v>
      </c>
      <c r="T4730" s="3">
        <v>0</v>
      </c>
      <c r="U4730" s="3">
        <v>15362.004522335999</v>
      </c>
      <c r="V4730" s="3">
        <v>0</v>
      </c>
      <c r="W4730" s="3" t="str">
        <f>IF(Bank_data3[[#This Row],[credit_risk]]=1,"High Risk","Low Risk")</f>
        <v>Low Risk</v>
      </c>
      <c r="X4730" s="3" t="str">
        <f t="shared" si="511"/>
        <v>18-24</v>
      </c>
      <c r="Y4730" s="3" t="str">
        <f t="shared" si="512"/>
        <v>Middle Income</v>
      </c>
      <c r="Z4730" s="3" t="str">
        <f t="shared" si="513"/>
        <v>Very Good</v>
      </c>
      <c r="AA4730" s="27">
        <f t="shared" si="514"/>
        <v>0.17311644792312131</v>
      </c>
      <c r="AB4730" s="3" t="str">
        <f t="shared" si="515"/>
        <v>Medium</v>
      </c>
      <c r="AC4730" s="3" t="str">
        <f t="shared" si="516"/>
        <v>High</v>
      </c>
      <c r="AD4730" s="3" t="str">
        <f t="shared" si="517"/>
        <v>No</v>
      </c>
    </row>
    <row r="4731" spans="1:30" ht="15" customHeight="1" x14ac:dyDescent="0.3">
      <c r="A4731" s="3" t="s">
        <v>4752</v>
      </c>
      <c r="B4731" s="3">
        <v>25</v>
      </c>
      <c r="C4731" s="3" t="s">
        <v>28</v>
      </c>
      <c r="D4731" s="3" t="s">
        <v>33</v>
      </c>
      <c r="E4731" s="3">
        <v>47310.904155156401</v>
      </c>
      <c r="F4731" s="3">
        <v>167</v>
      </c>
      <c r="G4731" s="3">
        <v>1352.7236503300601</v>
      </c>
      <c r="H4731" s="3">
        <v>9</v>
      </c>
      <c r="I4731" s="3">
        <v>1075.3795072410401</v>
      </c>
      <c r="J4731" s="3">
        <v>36</v>
      </c>
      <c r="K4731" s="3">
        <v>430.49065319518598</v>
      </c>
      <c r="L4731" s="3">
        <v>37</v>
      </c>
      <c r="M4731" s="3">
        <v>8</v>
      </c>
      <c r="N4731" s="3">
        <v>0</v>
      </c>
      <c r="O4731" s="3">
        <v>563</v>
      </c>
      <c r="P4731" s="3">
        <v>4</v>
      </c>
      <c r="Q4731" s="3">
        <v>0</v>
      </c>
      <c r="R4731" s="3">
        <v>0</v>
      </c>
      <c r="S4731" s="3">
        <v>0</v>
      </c>
      <c r="T4731" s="3">
        <v>0</v>
      </c>
      <c r="U4731" s="3">
        <v>7629.5673589730204</v>
      </c>
      <c r="V4731" s="3">
        <v>1</v>
      </c>
      <c r="W4731" s="3" t="str">
        <f>IF(Bank_data3[[#This Row],[credit_risk]]=1,"High Risk","Low Risk")</f>
        <v>High Risk</v>
      </c>
      <c r="X4731" s="3" t="str">
        <f t="shared" si="511"/>
        <v>25-34</v>
      </c>
      <c r="Y4731" s="3" t="str">
        <f t="shared" si="512"/>
        <v>Low Income</v>
      </c>
      <c r="Z4731" s="3" t="str">
        <f t="shared" si="513"/>
        <v>Poor</v>
      </c>
      <c r="AA4731" s="27">
        <f t="shared" si="514"/>
        <v>0</v>
      </c>
      <c r="AB4731" s="3" t="str">
        <f t="shared" si="515"/>
        <v>Medium</v>
      </c>
      <c r="AC4731" s="3" t="str">
        <f t="shared" si="516"/>
        <v>High</v>
      </c>
      <c r="AD4731" s="3" t="str">
        <f t="shared" si="517"/>
        <v>No</v>
      </c>
    </row>
    <row r="4732" spans="1:30" ht="15" customHeight="1" x14ac:dyDescent="0.3">
      <c r="A4732" s="3" t="s">
        <v>4753</v>
      </c>
      <c r="B4732" s="3">
        <v>24</v>
      </c>
      <c r="C4732" s="3" t="s">
        <v>28</v>
      </c>
      <c r="D4732" s="3" t="s">
        <v>24</v>
      </c>
      <c r="E4732" s="3">
        <v>22658.277496002502</v>
      </c>
      <c r="F4732" s="3">
        <v>92</v>
      </c>
      <c r="G4732" s="3">
        <v>775.66635619970998</v>
      </c>
      <c r="H4732" s="3">
        <v>9</v>
      </c>
      <c r="I4732" s="3">
        <v>865.39268313601701</v>
      </c>
      <c r="J4732" s="3">
        <v>23</v>
      </c>
      <c r="K4732" s="3">
        <v>370.97351041062899</v>
      </c>
      <c r="L4732" s="3">
        <v>77</v>
      </c>
      <c r="M4732" s="3">
        <v>17</v>
      </c>
      <c r="N4732" s="3">
        <v>4</v>
      </c>
      <c r="O4732" s="3">
        <v>878</v>
      </c>
      <c r="P4732" s="3">
        <v>0</v>
      </c>
      <c r="Q4732" s="3">
        <v>10467.9787730342</v>
      </c>
      <c r="R4732" s="3">
        <v>0</v>
      </c>
      <c r="S4732" s="3">
        <v>0</v>
      </c>
      <c r="T4732" s="3">
        <v>0</v>
      </c>
      <c r="U4732" s="3">
        <v>9129.0760331175898</v>
      </c>
      <c r="V4732" s="3">
        <v>0</v>
      </c>
      <c r="W4732" s="3" t="str">
        <f>IF(Bank_data3[[#This Row],[credit_risk]]=1,"High Risk","Low Risk")</f>
        <v>Low Risk</v>
      </c>
      <c r="X4732" s="3" t="str">
        <f t="shared" si="511"/>
        <v>18-24</v>
      </c>
      <c r="Y4732" s="3" t="str">
        <f t="shared" si="512"/>
        <v>Low Income</v>
      </c>
      <c r="Z4732" s="3" t="str">
        <f t="shared" si="513"/>
        <v>Excellent</v>
      </c>
      <c r="AA4732" s="27">
        <f t="shared" si="514"/>
        <v>0.46199358158981935</v>
      </c>
      <c r="AB4732" s="3" t="str">
        <f t="shared" si="515"/>
        <v>Low</v>
      </c>
      <c r="AC4732" s="3" t="str">
        <f t="shared" si="516"/>
        <v>High</v>
      </c>
      <c r="AD4732" s="3" t="str">
        <f t="shared" si="517"/>
        <v>No</v>
      </c>
    </row>
    <row r="4733" spans="1:30" ht="15" customHeight="1" x14ac:dyDescent="0.3">
      <c r="A4733" s="3" t="s">
        <v>4754</v>
      </c>
      <c r="B4733" s="3">
        <v>47</v>
      </c>
      <c r="C4733" s="3" t="s">
        <v>28</v>
      </c>
      <c r="D4733" s="3" t="s">
        <v>26</v>
      </c>
      <c r="E4733" s="3">
        <v>50649.189086881801</v>
      </c>
      <c r="F4733" s="3">
        <v>181</v>
      </c>
      <c r="G4733" s="3">
        <v>1371.2520461479701</v>
      </c>
      <c r="H4733" s="3">
        <v>1</v>
      </c>
      <c r="I4733" s="3">
        <v>810.798181978662</v>
      </c>
      <c r="J4733" s="3">
        <v>8</v>
      </c>
      <c r="K4733" s="3">
        <v>741.99528169438599</v>
      </c>
      <c r="L4733" s="3">
        <v>56</v>
      </c>
      <c r="M4733" s="3">
        <v>18</v>
      </c>
      <c r="N4733" s="3">
        <v>8</v>
      </c>
      <c r="O4733" s="3">
        <v>417</v>
      </c>
      <c r="P4733" s="3">
        <v>2</v>
      </c>
      <c r="Q4733" s="3">
        <v>9430.31632804744</v>
      </c>
      <c r="R4733" s="3">
        <v>3</v>
      </c>
      <c r="S4733" s="3">
        <v>0</v>
      </c>
      <c r="T4733" s="3">
        <v>0</v>
      </c>
      <c r="U4733" s="3">
        <v>11224.149847871</v>
      </c>
      <c r="V4733" s="3">
        <v>1</v>
      </c>
      <c r="W4733" s="3" t="str">
        <f>IF(Bank_data3[[#This Row],[credit_risk]]=1,"High Risk","Low Risk")</f>
        <v>High Risk</v>
      </c>
      <c r="X4733" s="3" t="str">
        <f t="shared" si="511"/>
        <v>45-54</v>
      </c>
      <c r="Y4733" s="3" t="str">
        <f t="shared" si="512"/>
        <v>Middle Income</v>
      </c>
      <c r="Z4733" s="3" t="str">
        <f t="shared" si="513"/>
        <v>Poor</v>
      </c>
      <c r="AA4733" s="27">
        <f t="shared" si="514"/>
        <v>0.1861888906428692</v>
      </c>
      <c r="AB4733" s="3" t="str">
        <f t="shared" si="515"/>
        <v>Medium</v>
      </c>
      <c r="AC4733" s="3" t="str">
        <f t="shared" si="516"/>
        <v>High</v>
      </c>
      <c r="AD4733" s="3" t="str">
        <f t="shared" si="517"/>
        <v>No</v>
      </c>
    </row>
    <row r="4734" spans="1:30" ht="15" customHeight="1" x14ac:dyDescent="0.3">
      <c r="A4734" s="3" t="s">
        <v>4755</v>
      </c>
      <c r="B4734" s="3">
        <v>60</v>
      </c>
      <c r="C4734" s="3" t="s">
        <v>28</v>
      </c>
      <c r="D4734" s="3" t="s">
        <v>26</v>
      </c>
      <c r="E4734" s="3">
        <v>37078.225527575698</v>
      </c>
      <c r="F4734" s="3">
        <v>221</v>
      </c>
      <c r="G4734" s="3">
        <v>1239.4934142551001</v>
      </c>
      <c r="H4734" s="3">
        <v>10</v>
      </c>
      <c r="I4734" s="3">
        <v>1320.1572757378101</v>
      </c>
      <c r="J4734" s="3">
        <v>25</v>
      </c>
      <c r="K4734" s="3">
        <v>390.51334387091498</v>
      </c>
      <c r="L4734" s="3">
        <v>32</v>
      </c>
      <c r="M4734" s="3">
        <v>18</v>
      </c>
      <c r="N4734" s="3">
        <v>4</v>
      </c>
      <c r="O4734" s="3">
        <v>385</v>
      </c>
      <c r="P4734" s="3">
        <v>1</v>
      </c>
      <c r="Q4734" s="3">
        <v>1434.03409280191</v>
      </c>
      <c r="R4734" s="3">
        <v>4</v>
      </c>
      <c r="S4734" s="3">
        <v>0</v>
      </c>
      <c r="T4734" s="3">
        <v>0</v>
      </c>
      <c r="U4734" s="3">
        <v>16060.437969263799</v>
      </c>
      <c r="V4734" s="3">
        <v>1</v>
      </c>
      <c r="W4734" s="3" t="str">
        <f>IF(Bank_data3[[#This Row],[credit_risk]]=1,"High Risk","Low Risk")</f>
        <v>High Risk</v>
      </c>
      <c r="X4734" s="3" t="str">
        <f t="shared" si="511"/>
        <v>55+</v>
      </c>
      <c r="Y4734" s="3" t="str">
        <f t="shared" si="512"/>
        <v>Low Income</v>
      </c>
      <c r="Z4734" s="3" t="str">
        <f t="shared" si="513"/>
        <v>Poor</v>
      </c>
      <c r="AA4734" s="27">
        <f t="shared" si="514"/>
        <v>3.8675909442737348E-2</v>
      </c>
      <c r="AB4734" s="3" t="str">
        <f t="shared" si="515"/>
        <v>Medium</v>
      </c>
      <c r="AC4734" s="3" t="str">
        <f t="shared" si="516"/>
        <v>High</v>
      </c>
      <c r="AD4734" s="3" t="str">
        <f t="shared" si="517"/>
        <v>No</v>
      </c>
    </row>
    <row r="4735" spans="1:30" ht="15" customHeight="1" x14ac:dyDescent="0.3">
      <c r="A4735" s="3" t="s">
        <v>4756</v>
      </c>
      <c r="B4735" s="3">
        <v>24</v>
      </c>
      <c r="C4735" s="3" t="s">
        <v>31</v>
      </c>
      <c r="D4735" s="3" t="s">
        <v>26</v>
      </c>
      <c r="E4735" s="3">
        <v>41475.572243275899</v>
      </c>
      <c r="F4735" s="3">
        <v>60</v>
      </c>
      <c r="G4735" s="3">
        <v>2242.59824810897</v>
      </c>
      <c r="H4735" s="3">
        <v>3</v>
      </c>
      <c r="I4735" s="3">
        <v>20</v>
      </c>
      <c r="J4735" s="3">
        <v>3</v>
      </c>
      <c r="K4735" s="3">
        <v>403.768671349557</v>
      </c>
      <c r="L4735" s="3">
        <v>43</v>
      </c>
      <c r="M4735" s="3">
        <v>16</v>
      </c>
      <c r="N4735" s="3">
        <v>4</v>
      </c>
      <c r="O4735" s="3">
        <v>534</v>
      </c>
      <c r="P4735" s="3">
        <v>0</v>
      </c>
      <c r="Q4735" s="3">
        <v>0</v>
      </c>
      <c r="R4735" s="3">
        <v>7</v>
      </c>
      <c r="S4735" s="3">
        <v>1</v>
      </c>
      <c r="T4735" s="3">
        <v>0</v>
      </c>
      <c r="U4735" s="3">
        <v>13814.5564225077</v>
      </c>
      <c r="V4735" s="3">
        <v>1</v>
      </c>
      <c r="W4735" s="3" t="str">
        <f>IF(Bank_data3[[#This Row],[credit_risk]]=1,"High Risk","Low Risk")</f>
        <v>High Risk</v>
      </c>
      <c r="X4735" s="3" t="str">
        <f t="shared" si="511"/>
        <v>18-24</v>
      </c>
      <c r="Y4735" s="3" t="str">
        <f t="shared" si="512"/>
        <v>Low Income</v>
      </c>
      <c r="Z4735" s="3" t="str">
        <f t="shared" si="513"/>
        <v>Poor</v>
      </c>
      <c r="AA4735" s="27">
        <f t="shared" si="514"/>
        <v>0</v>
      </c>
      <c r="AB4735" s="3" t="str">
        <f t="shared" si="515"/>
        <v>Medium</v>
      </c>
      <c r="AC4735" s="3" t="str">
        <f t="shared" si="516"/>
        <v>High</v>
      </c>
      <c r="AD4735" s="3" t="str">
        <f t="shared" si="517"/>
        <v>No</v>
      </c>
    </row>
    <row r="4736" spans="1:30" ht="15" customHeight="1" x14ac:dyDescent="0.3">
      <c r="A4736" s="3" t="s">
        <v>4757</v>
      </c>
      <c r="B4736" s="3">
        <v>37</v>
      </c>
      <c r="C4736" s="3" t="s">
        <v>31</v>
      </c>
      <c r="D4736" s="3" t="s">
        <v>26</v>
      </c>
      <c r="E4736" s="3">
        <v>47752.656468319998</v>
      </c>
      <c r="F4736" s="3">
        <v>207</v>
      </c>
      <c r="G4736" s="3">
        <v>1170.55385073094</v>
      </c>
      <c r="H4736" s="3">
        <v>4</v>
      </c>
      <c r="I4736" s="3">
        <v>731.32828611191303</v>
      </c>
      <c r="J4736" s="3">
        <v>40</v>
      </c>
      <c r="K4736" s="3">
        <v>281.74887967416799</v>
      </c>
      <c r="L4736" s="3">
        <v>52</v>
      </c>
      <c r="M4736" s="3">
        <v>1</v>
      </c>
      <c r="N4736" s="3">
        <v>5</v>
      </c>
      <c r="O4736" s="3">
        <v>621</v>
      </c>
      <c r="P4736" s="3">
        <v>1</v>
      </c>
      <c r="Q4736" s="3">
        <v>7576.59479070828</v>
      </c>
      <c r="R4736" s="3">
        <v>1</v>
      </c>
      <c r="S4736" s="3">
        <v>0</v>
      </c>
      <c r="T4736" s="3">
        <v>0</v>
      </c>
      <c r="U4736" s="3">
        <v>5739.8550826200999</v>
      </c>
      <c r="V4736" s="3">
        <v>0</v>
      </c>
      <c r="W4736" s="3" t="str">
        <f>IF(Bank_data3[[#This Row],[credit_risk]]=1,"High Risk","Low Risk")</f>
        <v>Low Risk</v>
      </c>
      <c r="X4736" s="3" t="str">
        <f t="shared" si="511"/>
        <v>35-44</v>
      </c>
      <c r="Y4736" s="3" t="str">
        <f t="shared" si="512"/>
        <v>Low Income</v>
      </c>
      <c r="Z4736" s="3" t="str">
        <f t="shared" si="513"/>
        <v>Fair</v>
      </c>
      <c r="AA4736" s="27">
        <f t="shared" si="514"/>
        <v>0.158663315322253</v>
      </c>
      <c r="AB4736" s="3" t="str">
        <f t="shared" si="515"/>
        <v>Medium</v>
      </c>
      <c r="AC4736" s="3" t="str">
        <f t="shared" si="516"/>
        <v>High</v>
      </c>
      <c r="AD4736" s="3" t="str">
        <f t="shared" si="517"/>
        <v>No</v>
      </c>
    </row>
    <row r="4737" spans="1:30" ht="15" customHeight="1" x14ac:dyDescent="0.3">
      <c r="A4737" s="3" t="s">
        <v>4758</v>
      </c>
      <c r="B4737" s="3">
        <v>45</v>
      </c>
      <c r="C4737" s="3" t="s">
        <v>31</v>
      </c>
      <c r="D4737" s="3" t="s">
        <v>24</v>
      </c>
      <c r="E4737" s="3">
        <v>30914.312179441298</v>
      </c>
      <c r="F4737" s="3">
        <v>9</v>
      </c>
      <c r="G4737" s="3">
        <v>283.676921600627</v>
      </c>
      <c r="H4737" s="3">
        <v>11</v>
      </c>
      <c r="I4737" s="3">
        <v>421.86688220209498</v>
      </c>
      <c r="J4737" s="3">
        <v>43</v>
      </c>
      <c r="K4737" s="3">
        <v>261.87366422776398</v>
      </c>
      <c r="L4737" s="3">
        <v>79</v>
      </c>
      <c r="M4737" s="3">
        <v>9</v>
      </c>
      <c r="N4737" s="3">
        <v>5</v>
      </c>
      <c r="O4737" s="3">
        <v>557</v>
      </c>
      <c r="P4737" s="3">
        <v>3</v>
      </c>
      <c r="Q4737" s="3">
        <v>20804.4254187716</v>
      </c>
      <c r="R4737" s="3">
        <v>6</v>
      </c>
      <c r="S4737" s="3">
        <v>0</v>
      </c>
      <c r="T4737" s="3">
        <v>0</v>
      </c>
      <c r="U4737" s="3">
        <v>13675.5804430637</v>
      </c>
      <c r="V4737" s="3">
        <v>1</v>
      </c>
      <c r="W4737" s="3" t="str">
        <f>IF(Bank_data3[[#This Row],[credit_risk]]=1,"High Risk","Low Risk")</f>
        <v>High Risk</v>
      </c>
      <c r="X4737" s="3" t="str">
        <f t="shared" si="511"/>
        <v>45-54</v>
      </c>
      <c r="Y4737" s="3" t="str">
        <f t="shared" si="512"/>
        <v>Low Income</v>
      </c>
      <c r="Z4737" s="3" t="str">
        <f t="shared" si="513"/>
        <v>Poor</v>
      </c>
      <c r="AA4737" s="27">
        <f t="shared" si="514"/>
        <v>0.67297067125455901</v>
      </c>
      <c r="AB4737" s="3" t="str">
        <f t="shared" si="515"/>
        <v>Low</v>
      </c>
      <c r="AC4737" s="3" t="str">
        <f t="shared" si="516"/>
        <v>High</v>
      </c>
      <c r="AD4737" s="3" t="str">
        <f t="shared" si="517"/>
        <v>No</v>
      </c>
    </row>
    <row r="4738" spans="1:30" ht="15" customHeight="1" x14ac:dyDescent="0.3">
      <c r="A4738" s="3" t="s">
        <v>4759</v>
      </c>
      <c r="B4738" s="3">
        <v>39</v>
      </c>
      <c r="C4738" s="3" t="s">
        <v>23</v>
      </c>
      <c r="D4738" s="3" t="s">
        <v>24</v>
      </c>
      <c r="E4738" s="3">
        <v>21014.6332007991</v>
      </c>
      <c r="F4738" s="3">
        <v>138</v>
      </c>
      <c r="G4738" s="3">
        <v>1642.0160519619899</v>
      </c>
      <c r="H4738" s="3">
        <v>3</v>
      </c>
      <c r="I4738" s="3">
        <v>113.502856803437</v>
      </c>
      <c r="J4738" s="3">
        <v>3</v>
      </c>
      <c r="K4738" s="3">
        <v>254.60898863510999</v>
      </c>
      <c r="L4738" s="3">
        <v>19</v>
      </c>
      <c r="M4738" s="3">
        <v>4</v>
      </c>
      <c r="N4738" s="3">
        <v>7</v>
      </c>
      <c r="O4738" s="3">
        <v>316</v>
      </c>
      <c r="P4738" s="3">
        <v>1</v>
      </c>
      <c r="Q4738" s="3">
        <v>13489.1876227668</v>
      </c>
      <c r="R4738" s="3">
        <v>6</v>
      </c>
      <c r="S4738" s="3">
        <v>0</v>
      </c>
      <c r="T4738" s="3">
        <v>0</v>
      </c>
      <c r="U4738" s="3">
        <v>500</v>
      </c>
      <c r="V4738" s="3">
        <v>1</v>
      </c>
      <c r="W4738" s="3" t="str">
        <f>IF(Bank_data3[[#This Row],[credit_risk]]=1,"High Risk","Low Risk")</f>
        <v>High Risk</v>
      </c>
      <c r="X4738" s="3" t="str">
        <f t="shared" si="511"/>
        <v>35-44</v>
      </c>
      <c r="Y4738" s="3" t="str">
        <f t="shared" si="512"/>
        <v>Low Income</v>
      </c>
      <c r="Z4738" s="3" t="str">
        <f t="shared" si="513"/>
        <v>Poor</v>
      </c>
      <c r="AA4738" s="27">
        <f t="shared" si="514"/>
        <v>0.64189498307559612</v>
      </c>
      <c r="AB4738" s="3" t="str">
        <f t="shared" si="515"/>
        <v>Medium</v>
      </c>
      <c r="AC4738" s="3" t="str">
        <f t="shared" si="516"/>
        <v>Medium</v>
      </c>
      <c r="AD4738" s="3" t="str">
        <f t="shared" si="517"/>
        <v>No</v>
      </c>
    </row>
    <row r="4739" spans="1:30" ht="15" customHeight="1" x14ac:dyDescent="0.3">
      <c r="A4739" s="3" t="s">
        <v>4760</v>
      </c>
      <c r="B4739" s="3">
        <v>60</v>
      </c>
      <c r="C4739" s="3" t="s">
        <v>23</v>
      </c>
      <c r="D4739" s="3" t="s">
        <v>33</v>
      </c>
      <c r="E4739" s="3">
        <v>55255.517601202097</v>
      </c>
      <c r="F4739" s="3">
        <v>53</v>
      </c>
      <c r="G4739" s="3">
        <v>979.31975888149805</v>
      </c>
      <c r="H4739" s="3">
        <v>4</v>
      </c>
      <c r="I4739" s="3">
        <v>381.843893184808</v>
      </c>
      <c r="J4739" s="3">
        <v>48</v>
      </c>
      <c r="K4739" s="3">
        <v>201.54785137209399</v>
      </c>
      <c r="L4739" s="3">
        <v>62</v>
      </c>
      <c r="M4739" s="3">
        <v>6</v>
      </c>
      <c r="N4739" s="3">
        <v>0</v>
      </c>
      <c r="O4739" s="3">
        <v>884</v>
      </c>
      <c r="P4739" s="3">
        <v>1</v>
      </c>
      <c r="Q4739" s="3">
        <v>7512.4933618218802</v>
      </c>
      <c r="R4739" s="3">
        <v>4</v>
      </c>
      <c r="S4739" s="3">
        <v>0</v>
      </c>
      <c r="T4739" s="3">
        <v>0</v>
      </c>
      <c r="U4739" s="3">
        <v>10391.208135319601</v>
      </c>
      <c r="V4739" s="3">
        <v>1</v>
      </c>
      <c r="W4739" s="3" t="str">
        <f>IF(Bank_data3[[#This Row],[credit_risk]]=1,"High Risk","Low Risk")</f>
        <v>High Risk</v>
      </c>
      <c r="X4739" s="3" t="str">
        <f t="shared" si="511"/>
        <v>55+</v>
      </c>
      <c r="Y4739" s="3" t="str">
        <f t="shared" si="512"/>
        <v>Middle Income</v>
      </c>
      <c r="Z4739" s="3" t="str">
        <f t="shared" si="513"/>
        <v>Excellent</v>
      </c>
      <c r="AA4739" s="27">
        <f t="shared" si="514"/>
        <v>0.13595915282238608</v>
      </c>
      <c r="AB4739" s="3" t="str">
        <f t="shared" si="515"/>
        <v>Low</v>
      </c>
      <c r="AC4739" s="3" t="str">
        <f t="shared" si="516"/>
        <v>High</v>
      </c>
      <c r="AD4739" s="3" t="str">
        <f t="shared" si="517"/>
        <v>No</v>
      </c>
    </row>
    <row r="4740" spans="1:30" ht="15" customHeight="1" x14ac:dyDescent="0.3">
      <c r="A4740" s="3" t="s">
        <v>4761</v>
      </c>
      <c r="B4740" s="3">
        <v>68</v>
      </c>
      <c r="C4740" s="3" t="s">
        <v>31</v>
      </c>
      <c r="D4740" s="3" t="s">
        <v>26</v>
      </c>
      <c r="E4740" s="3">
        <v>50482.931556646698</v>
      </c>
      <c r="F4740" s="3">
        <v>153</v>
      </c>
      <c r="G4740" s="3">
        <v>576.188120128028</v>
      </c>
      <c r="H4740" s="3">
        <v>9</v>
      </c>
      <c r="I4740" s="3">
        <v>806.033137251075</v>
      </c>
      <c r="J4740" s="3">
        <v>33</v>
      </c>
      <c r="K4740" s="3">
        <v>187.97849576390399</v>
      </c>
      <c r="L4740" s="3">
        <v>50</v>
      </c>
      <c r="M4740" s="3">
        <v>5</v>
      </c>
      <c r="N4740" s="3">
        <v>4</v>
      </c>
      <c r="O4740" s="3">
        <v>776</v>
      </c>
      <c r="P4740" s="3">
        <v>3</v>
      </c>
      <c r="Q4740" s="3">
        <v>7086.0471616208597</v>
      </c>
      <c r="R4740" s="3">
        <v>2</v>
      </c>
      <c r="S4740" s="3">
        <v>0</v>
      </c>
      <c r="T4740" s="3">
        <v>0</v>
      </c>
      <c r="U4740" s="3">
        <v>20798.1012414992</v>
      </c>
      <c r="V4740" s="3">
        <v>0</v>
      </c>
      <c r="W4740" s="3" t="str">
        <f>IF(Bank_data3[[#This Row],[credit_risk]]=1,"High Risk","Low Risk")</f>
        <v>Low Risk</v>
      </c>
      <c r="X4740" s="3" t="str">
        <f t="shared" si="511"/>
        <v>55+</v>
      </c>
      <c r="Y4740" s="3" t="str">
        <f t="shared" si="512"/>
        <v>Middle Income</v>
      </c>
      <c r="Z4740" s="3" t="str">
        <f t="shared" si="513"/>
        <v>Very Good</v>
      </c>
      <c r="AA4740" s="27">
        <f t="shared" si="514"/>
        <v>0.14036520746957087</v>
      </c>
      <c r="AB4740" s="3" t="str">
        <f t="shared" si="515"/>
        <v>Low</v>
      </c>
      <c r="AC4740" s="3" t="str">
        <f t="shared" si="516"/>
        <v>High</v>
      </c>
      <c r="AD4740" s="3" t="str">
        <f t="shared" si="517"/>
        <v>No</v>
      </c>
    </row>
    <row r="4741" spans="1:30" ht="15" customHeight="1" x14ac:dyDescent="0.3">
      <c r="A4741" s="3" t="s">
        <v>4762</v>
      </c>
      <c r="B4741" s="3">
        <v>46</v>
      </c>
      <c r="C4741" s="3" t="s">
        <v>23</v>
      </c>
      <c r="D4741" s="3" t="s">
        <v>33</v>
      </c>
      <c r="E4741" s="3">
        <v>49794.636580607003</v>
      </c>
      <c r="F4741" s="3">
        <v>92</v>
      </c>
      <c r="G4741" s="3">
        <v>1518.0654600949799</v>
      </c>
      <c r="H4741" s="3">
        <v>10</v>
      </c>
      <c r="I4741" s="3">
        <v>546.12850477774396</v>
      </c>
      <c r="J4741" s="3">
        <v>21</v>
      </c>
      <c r="K4741" s="3">
        <v>873.43161853846595</v>
      </c>
      <c r="L4741" s="3">
        <v>13</v>
      </c>
      <c r="M4741" s="3">
        <v>1</v>
      </c>
      <c r="N4741" s="3">
        <v>8</v>
      </c>
      <c r="O4741" s="3">
        <v>663</v>
      </c>
      <c r="P4741" s="3">
        <v>3</v>
      </c>
      <c r="Q4741" s="3">
        <v>13982.3358835661</v>
      </c>
      <c r="R4741" s="3">
        <v>6</v>
      </c>
      <c r="S4741" s="3">
        <v>0</v>
      </c>
      <c r="T4741" s="3">
        <v>0</v>
      </c>
      <c r="U4741" s="3">
        <v>2349.5047555412998</v>
      </c>
      <c r="V4741" s="3">
        <v>1</v>
      </c>
      <c r="W4741" s="3" t="str">
        <f>IF(Bank_data3[[#This Row],[credit_risk]]=1,"High Risk","Low Risk")</f>
        <v>High Risk</v>
      </c>
      <c r="X4741" s="3" t="str">
        <f t="shared" si="511"/>
        <v>45-54</v>
      </c>
      <c r="Y4741" s="3" t="str">
        <f t="shared" si="512"/>
        <v>Low Income</v>
      </c>
      <c r="Z4741" s="3" t="str">
        <f t="shared" si="513"/>
        <v>Fair</v>
      </c>
      <c r="AA4741" s="27">
        <f t="shared" si="514"/>
        <v>0.28080003879397031</v>
      </c>
      <c r="AB4741" s="3" t="str">
        <f t="shared" si="515"/>
        <v>Medium</v>
      </c>
      <c r="AC4741" s="3" t="str">
        <f t="shared" si="516"/>
        <v>Medium</v>
      </c>
      <c r="AD4741" s="3" t="str">
        <f t="shared" si="517"/>
        <v>No</v>
      </c>
    </row>
    <row r="4742" spans="1:30" ht="15" customHeight="1" x14ac:dyDescent="0.3">
      <c r="A4742" s="3" t="s">
        <v>4763</v>
      </c>
      <c r="B4742" s="3">
        <v>68</v>
      </c>
      <c r="C4742" s="3" t="s">
        <v>23</v>
      </c>
      <c r="D4742" s="3" t="s">
        <v>24</v>
      </c>
      <c r="E4742" s="3">
        <v>59193.798594690401</v>
      </c>
      <c r="F4742" s="3">
        <v>110</v>
      </c>
      <c r="G4742" s="3">
        <v>1394.3063550602801</v>
      </c>
      <c r="H4742" s="3">
        <v>3</v>
      </c>
      <c r="I4742" s="3">
        <v>1113.8147564388</v>
      </c>
      <c r="J4742" s="3">
        <v>12</v>
      </c>
      <c r="K4742" s="3">
        <v>848.412470744507</v>
      </c>
      <c r="L4742" s="3">
        <v>34</v>
      </c>
      <c r="M4742" s="3">
        <v>7</v>
      </c>
      <c r="N4742" s="3">
        <v>2</v>
      </c>
      <c r="O4742" s="3">
        <v>548</v>
      </c>
      <c r="P4742" s="3">
        <v>1</v>
      </c>
      <c r="Q4742" s="3">
        <v>12414.521517986999</v>
      </c>
      <c r="R4742" s="3">
        <v>1</v>
      </c>
      <c r="S4742" s="3">
        <v>0</v>
      </c>
      <c r="T4742" s="3">
        <v>0</v>
      </c>
      <c r="U4742" s="3">
        <v>7275.4863792922997</v>
      </c>
      <c r="V4742" s="3">
        <v>1</v>
      </c>
      <c r="W4742" s="3" t="str">
        <f>IF(Bank_data3[[#This Row],[credit_risk]]=1,"High Risk","Low Risk")</f>
        <v>High Risk</v>
      </c>
      <c r="X4742" s="3" t="str">
        <f t="shared" si="511"/>
        <v>55+</v>
      </c>
      <c r="Y4742" s="3" t="str">
        <f t="shared" si="512"/>
        <v>Middle Income</v>
      </c>
      <c r="Z4742" s="3" t="str">
        <f t="shared" si="513"/>
        <v>Poor</v>
      </c>
      <c r="AA4742" s="27">
        <f t="shared" si="514"/>
        <v>0.20972672497318939</v>
      </c>
      <c r="AB4742" s="3" t="str">
        <f t="shared" si="515"/>
        <v>Medium</v>
      </c>
      <c r="AC4742" s="3" t="str">
        <f t="shared" si="516"/>
        <v>High</v>
      </c>
      <c r="AD4742" s="3" t="str">
        <f t="shared" si="517"/>
        <v>No</v>
      </c>
    </row>
    <row r="4743" spans="1:30" ht="15" customHeight="1" x14ac:dyDescent="0.3">
      <c r="A4743" s="3" t="s">
        <v>4764</v>
      </c>
      <c r="B4743" s="3">
        <v>31</v>
      </c>
      <c r="C4743" s="3" t="s">
        <v>28</v>
      </c>
      <c r="D4743" s="3" t="s">
        <v>26</v>
      </c>
      <c r="E4743" s="3">
        <v>38128.318299264</v>
      </c>
      <c r="F4743" s="3">
        <v>221</v>
      </c>
      <c r="G4743" s="3">
        <v>1323.7311792514299</v>
      </c>
      <c r="H4743" s="3">
        <v>2</v>
      </c>
      <c r="I4743" s="3">
        <v>725.15395322053405</v>
      </c>
      <c r="J4743" s="3">
        <v>14</v>
      </c>
      <c r="K4743" s="3">
        <v>786.87428759282898</v>
      </c>
      <c r="L4743" s="3">
        <v>44</v>
      </c>
      <c r="M4743" s="3">
        <v>3</v>
      </c>
      <c r="N4743" s="3">
        <v>6</v>
      </c>
      <c r="O4743" s="3">
        <v>753</v>
      </c>
      <c r="P4743" s="3">
        <v>2</v>
      </c>
      <c r="Q4743" s="3">
        <v>15913.4353277302</v>
      </c>
      <c r="R4743" s="3">
        <v>5</v>
      </c>
      <c r="S4743" s="3">
        <v>0</v>
      </c>
      <c r="T4743" s="3">
        <v>0</v>
      </c>
      <c r="U4743" s="3">
        <v>5778.7135289915605</v>
      </c>
      <c r="V4743" s="3">
        <v>1</v>
      </c>
      <c r="W4743" s="3" t="str">
        <f>IF(Bank_data3[[#This Row],[credit_risk]]=1,"High Risk","Low Risk")</f>
        <v>High Risk</v>
      </c>
      <c r="X4743" s="3" t="str">
        <f t="shared" ref="X4743:X4806" si="518">_xlfn.IFS(B4743&lt;25,"18-24",B4743&lt;35,"25-34",B4743&lt;45,"35-44",B4743&lt;55,"45-54",TRUE(),"55+")</f>
        <v>25-34</v>
      </c>
      <c r="Y4743" s="3" t="str">
        <f t="shared" ref="Y4743:Y4806" si="519">_xlfn.IFS(E4743&lt;50000,"Low Income",E4743&lt;100000,"Middle Income",TRUE(),"High Income")</f>
        <v>Low Income</v>
      </c>
      <c r="Z4743" s="3" t="str">
        <f t="shared" ref="Z4743:Z4806" si="520">_xlfn.IFS(O4743&lt;580,"Poor",O4743&lt;670,"Fair",O4743&lt;740,"Good",O4743&lt;800,"Very Good",TRUE(),"Excellent")</f>
        <v>Very Good</v>
      </c>
      <c r="AA4743" s="27">
        <f t="shared" ref="AA4743:AA4806" si="521">IF(E4743=0,0,Q4743/E4743)</f>
        <v>0.4173652559975975</v>
      </c>
      <c r="AB4743" s="3" t="str">
        <f t="shared" ref="AB4743:AB4806" si="522">_xlfn.IFS(G4743&lt;1000,"Low",G4743&lt;5000,"Medium",TRUE(),"High")</f>
        <v>Medium</v>
      </c>
      <c r="AC4743" s="3" t="str">
        <f t="shared" ref="AC4743:AC4806" si="523">_xlfn.IFS(L4743&lt;10,"Low",L4743&lt;30,"Medium",TRUE(),"High")</f>
        <v>High</v>
      </c>
      <c r="AD4743" s="3" t="str">
        <f t="shared" ref="AD4743:AD4806" si="524">IF(AND(E4743&gt;=100000,O4743&gt;=750),"Yes","No")</f>
        <v>No</v>
      </c>
    </row>
    <row r="4744" spans="1:30" ht="15" customHeight="1" x14ac:dyDescent="0.3">
      <c r="A4744" s="3" t="s">
        <v>4765</v>
      </c>
      <c r="B4744" s="3">
        <v>26</v>
      </c>
      <c r="C4744" s="3" t="s">
        <v>28</v>
      </c>
      <c r="D4744" s="3" t="s">
        <v>24</v>
      </c>
      <c r="E4744" s="3">
        <v>55984.521759477997</v>
      </c>
      <c r="F4744" s="3">
        <v>11</v>
      </c>
      <c r="G4744" s="3">
        <v>1708.33796889924</v>
      </c>
      <c r="H4744" s="3">
        <v>0</v>
      </c>
      <c r="I4744" s="3">
        <v>686.34157584767001</v>
      </c>
      <c r="J4744" s="3">
        <v>39</v>
      </c>
      <c r="K4744" s="3">
        <v>518.31621684380605</v>
      </c>
      <c r="L4744" s="3">
        <v>32</v>
      </c>
      <c r="M4744" s="3">
        <v>17</v>
      </c>
      <c r="N4744" s="3">
        <v>6</v>
      </c>
      <c r="O4744" s="3">
        <v>400</v>
      </c>
      <c r="P4744" s="3">
        <v>2</v>
      </c>
      <c r="Q4744" s="3">
        <v>22461.991741285099</v>
      </c>
      <c r="R4744" s="3">
        <v>3</v>
      </c>
      <c r="S4744" s="3">
        <v>0</v>
      </c>
      <c r="T4744" s="3">
        <v>0</v>
      </c>
      <c r="U4744" s="3">
        <v>6471.0218165039096</v>
      </c>
      <c r="V4744" s="3">
        <v>1</v>
      </c>
      <c r="W4744" s="3" t="str">
        <f>IF(Bank_data3[[#This Row],[credit_risk]]=1,"High Risk","Low Risk")</f>
        <v>High Risk</v>
      </c>
      <c r="X4744" s="3" t="str">
        <f t="shared" si="518"/>
        <v>25-34</v>
      </c>
      <c r="Y4744" s="3" t="str">
        <f t="shared" si="519"/>
        <v>Middle Income</v>
      </c>
      <c r="Z4744" s="3" t="str">
        <f t="shared" si="520"/>
        <v>Poor</v>
      </c>
      <c r="AA4744" s="27">
        <f t="shared" si="521"/>
        <v>0.40121789086252857</v>
      </c>
      <c r="AB4744" s="3" t="str">
        <f t="shared" si="522"/>
        <v>Medium</v>
      </c>
      <c r="AC4744" s="3" t="str">
        <f t="shared" si="523"/>
        <v>High</v>
      </c>
      <c r="AD4744" s="3" t="str">
        <f t="shared" si="524"/>
        <v>No</v>
      </c>
    </row>
    <row r="4745" spans="1:30" ht="15" customHeight="1" x14ac:dyDescent="0.3">
      <c r="A4745" s="3" t="s">
        <v>4766</v>
      </c>
      <c r="B4745" s="3">
        <v>22</v>
      </c>
      <c r="C4745" s="3" t="s">
        <v>23</v>
      </c>
      <c r="D4745" s="3" t="s">
        <v>33</v>
      </c>
      <c r="E4745" s="3">
        <v>74073.596748309006</v>
      </c>
      <c r="F4745" s="3">
        <v>176</v>
      </c>
      <c r="G4745" s="3">
        <v>1036.8904681148499</v>
      </c>
      <c r="H4745" s="3">
        <v>3</v>
      </c>
      <c r="I4745" s="3">
        <v>687.90166732286798</v>
      </c>
      <c r="J4745" s="3">
        <v>37</v>
      </c>
      <c r="K4745" s="3">
        <v>393.60614551831497</v>
      </c>
      <c r="L4745" s="3">
        <v>60</v>
      </c>
      <c r="M4745" s="3">
        <v>3</v>
      </c>
      <c r="N4745" s="3">
        <v>9</v>
      </c>
      <c r="O4745" s="3">
        <v>694</v>
      </c>
      <c r="P4745" s="3">
        <v>5</v>
      </c>
      <c r="Q4745" s="3">
        <v>18524.0505532022</v>
      </c>
      <c r="R4745" s="3">
        <v>1</v>
      </c>
      <c r="S4745" s="3">
        <v>0</v>
      </c>
      <c r="T4745" s="3">
        <v>0</v>
      </c>
      <c r="U4745" s="3">
        <v>12263.247262021699</v>
      </c>
      <c r="V4745" s="3">
        <v>0</v>
      </c>
      <c r="W4745" s="3" t="str">
        <f>IF(Bank_data3[[#This Row],[credit_risk]]=1,"High Risk","Low Risk")</f>
        <v>Low Risk</v>
      </c>
      <c r="X4745" s="3" t="str">
        <f t="shared" si="518"/>
        <v>18-24</v>
      </c>
      <c r="Y4745" s="3" t="str">
        <f t="shared" si="519"/>
        <v>Middle Income</v>
      </c>
      <c r="Z4745" s="3" t="str">
        <f t="shared" si="520"/>
        <v>Good</v>
      </c>
      <c r="AA4745" s="27">
        <f t="shared" si="521"/>
        <v>0.25007629393431713</v>
      </c>
      <c r="AB4745" s="3" t="str">
        <f t="shared" si="522"/>
        <v>Medium</v>
      </c>
      <c r="AC4745" s="3" t="str">
        <f t="shared" si="523"/>
        <v>High</v>
      </c>
      <c r="AD4745" s="3" t="str">
        <f t="shared" si="524"/>
        <v>No</v>
      </c>
    </row>
    <row r="4746" spans="1:30" ht="15" customHeight="1" x14ac:dyDescent="0.3">
      <c r="A4746" s="3" t="s">
        <v>4767</v>
      </c>
      <c r="B4746" s="3">
        <v>29</v>
      </c>
      <c r="C4746" s="3" t="s">
        <v>23</v>
      </c>
      <c r="D4746" s="3" t="s">
        <v>24</v>
      </c>
      <c r="E4746" s="3">
        <v>45415.293064308302</v>
      </c>
      <c r="F4746" s="3">
        <v>40</v>
      </c>
      <c r="G4746" s="3">
        <v>1592.75064310573</v>
      </c>
      <c r="H4746" s="3">
        <v>8</v>
      </c>
      <c r="I4746" s="3">
        <v>765.52695785466096</v>
      </c>
      <c r="J4746" s="3">
        <v>40</v>
      </c>
      <c r="K4746" s="3">
        <v>630.05524461798404</v>
      </c>
      <c r="L4746" s="3">
        <v>71</v>
      </c>
      <c r="M4746" s="3">
        <v>7</v>
      </c>
      <c r="N4746" s="3">
        <v>2</v>
      </c>
      <c r="O4746" s="3">
        <v>632</v>
      </c>
      <c r="P4746" s="3">
        <v>4</v>
      </c>
      <c r="Q4746" s="3">
        <v>18388.086649238499</v>
      </c>
      <c r="R4746" s="3">
        <v>1</v>
      </c>
      <c r="S4746" s="3">
        <v>0</v>
      </c>
      <c r="T4746" s="3">
        <v>1</v>
      </c>
      <c r="U4746" s="3">
        <v>11900.200596422001</v>
      </c>
      <c r="V4746" s="3">
        <v>1</v>
      </c>
      <c r="W4746" s="3" t="str">
        <f>IF(Bank_data3[[#This Row],[credit_risk]]=1,"High Risk","Low Risk")</f>
        <v>High Risk</v>
      </c>
      <c r="X4746" s="3" t="str">
        <f t="shared" si="518"/>
        <v>25-34</v>
      </c>
      <c r="Y4746" s="3" t="str">
        <f t="shared" si="519"/>
        <v>Low Income</v>
      </c>
      <c r="Z4746" s="3" t="str">
        <f t="shared" si="520"/>
        <v>Fair</v>
      </c>
      <c r="AA4746" s="27">
        <f t="shared" si="521"/>
        <v>0.40488754797202053</v>
      </c>
      <c r="AB4746" s="3" t="str">
        <f t="shared" si="522"/>
        <v>Medium</v>
      </c>
      <c r="AC4746" s="3" t="str">
        <f t="shared" si="523"/>
        <v>High</v>
      </c>
      <c r="AD4746" s="3" t="str">
        <f t="shared" si="524"/>
        <v>No</v>
      </c>
    </row>
    <row r="4747" spans="1:30" ht="15" customHeight="1" x14ac:dyDescent="0.3">
      <c r="A4747" s="3" t="s">
        <v>4768</v>
      </c>
      <c r="B4747" s="3">
        <v>53</v>
      </c>
      <c r="C4747" s="3" t="s">
        <v>31</v>
      </c>
      <c r="D4747" s="3" t="s">
        <v>26</v>
      </c>
      <c r="E4747" s="3">
        <v>84188.907697422997</v>
      </c>
      <c r="F4747" s="3">
        <v>113</v>
      </c>
      <c r="G4747" s="3">
        <v>1028.33041724141</v>
      </c>
      <c r="H4747" s="3">
        <v>0</v>
      </c>
      <c r="I4747" s="3">
        <v>653.53251277003596</v>
      </c>
      <c r="J4747" s="3">
        <v>42</v>
      </c>
      <c r="K4747" s="3">
        <v>868.008265299085</v>
      </c>
      <c r="L4747" s="3">
        <v>52</v>
      </c>
      <c r="M4747" s="3">
        <v>16</v>
      </c>
      <c r="N4747" s="3">
        <v>6</v>
      </c>
      <c r="O4747" s="3">
        <v>348</v>
      </c>
      <c r="P4747" s="3">
        <v>4</v>
      </c>
      <c r="Q4747" s="3">
        <v>11156.6485990857</v>
      </c>
      <c r="R4747" s="3">
        <v>1</v>
      </c>
      <c r="S4747" s="3">
        <v>0</v>
      </c>
      <c r="T4747" s="3">
        <v>0</v>
      </c>
      <c r="U4747" s="3">
        <v>11053.7169317884</v>
      </c>
      <c r="V4747" s="3">
        <v>1</v>
      </c>
      <c r="W4747" s="3" t="str">
        <f>IF(Bank_data3[[#This Row],[credit_risk]]=1,"High Risk","Low Risk")</f>
        <v>High Risk</v>
      </c>
      <c r="X4747" s="3" t="str">
        <f t="shared" si="518"/>
        <v>45-54</v>
      </c>
      <c r="Y4747" s="3" t="str">
        <f t="shared" si="519"/>
        <v>Middle Income</v>
      </c>
      <c r="Z4747" s="3" t="str">
        <f t="shared" si="520"/>
        <v>Poor</v>
      </c>
      <c r="AA4747" s="27">
        <f t="shared" si="521"/>
        <v>0.13251922259382398</v>
      </c>
      <c r="AB4747" s="3" t="str">
        <f t="shared" si="522"/>
        <v>Medium</v>
      </c>
      <c r="AC4747" s="3" t="str">
        <f t="shared" si="523"/>
        <v>High</v>
      </c>
      <c r="AD4747" s="3" t="str">
        <f t="shared" si="524"/>
        <v>No</v>
      </c>
    </row>
    <row r="4748" spans="1:30" ht="15" customHeight="1" x14ac:dyDescent="0.3">
      <c r="A4748" s="3" t="s">
        <v>4769</v>
      </c>
      <c r="B4748" s="3">
        <v>44</v>
      </c>
      <c r="C4748" s="3" t="s">
        <v>23</v>
      </c>
      <c r="D4748" s="3" t="s">
        <v>26</v>
      </c>
      <c r="E4748" s="3">
        <v>50899.899688165497</v>
      </c>
      <c r="F4748" s="3">
        <v>15</v>
      </c>
      <c r="G4748" s="3">
        <v>2157.7987394295801</v>
      </c>
      <c r="H4748" s="3">
        <v>6</v>
      </c>
      <c r="I4748" s="3">
        <v>502.06120585254303</v>
      </c>
      <c r="J4748" s="3">
        <v>43</v>
      </c>
      <c r="K4748" s="3">
        <v>556.58075825934895</v>
      </c>
      <c r="L4748" s="3">
        <v>77</v>
      </c>
      <c r="M4748" s="3">
        <v>13</v>
      </c>
      <c r="N4748" s="3">
        <v>2</v>
      </c>
      <c r="O4748" s="3">
        <v>665</v>
      </c>
      <c r="P4748" s="3">
        <v>3</v>
      </c>
      <c r="Q4748" s="3">
        <v>0</v>
      </c>
      <c r="R4748" s="3">
        <v>0</v>
      </c>
      <c r="S4748" s="3">
        <v>0</v>
      </c>
      <c r="T4748" s="3">
        <v>0</v>
      </c>
      <c r="U4748" s="3">
        <v>9012.8940872608891</v>
      </c>
      <c r="V4748" s="3">
        <v>0</v>
      </c>
      <c r="W4748" s="3" t="str">
        <f>IF(Bank_data3[[#This Row],[credit_risk]]=1,"High Risk","Low Risk")</f>
        <v>Low Risk</v>
      </c>
      <c r="X4748" s="3" t="str">
        <f t="shared" si="518"/>
        <v>35-44</v>
      </c>
      <c r="Y4748" s="3" t="str">
        <f t="shared" si="519"/>
        <v>Middle Income</v>
      </c>
      <c r="Z4748" s="3" t="str">
        <f t="shared" si="520"/>
        <v>Fair</v>
      </c>
      <c r="AA4748" s="27">
        <f t="shared" si="521"/>
        <v>0</v>
      </c>
      <c r="AB4748" s="3" t="str">
        <f t="shared" si="522"/>
        <v>Medium</v>
      </c>
      <c r="AC4748" s="3" t="str">
        <f t="shared" si="523"/>
        <v>High</v>
      </c>
      <c r="AD4748" s="3" t="str">
        <f t="shared" si="524"/>
        <v>No</v>
      </c>
    </row>
    <row r="4749" spans="1:30" ht="15" customHeight="1" x14ac:dyDescent="0.3">
      <c r="A4749" s="3" t="s">
        <v>4770</v>
      </c>
      <c r="B4749" s="3">
        <v>54</v>
      </c>
      <c r="C4749" s="3" t="s">
        <v>28</v>
      </c>
      <c r="D4749" s="3" t="s">
        <v>33</v>
      </c>
      <c r="E4749" s="3">
        <v>34657.173646541698</v>
      </c>
      <c r="F4749" s="3">
        <v>9</v>
      </c>
      <c r="G4749" s="3">
        <v>1480.9918504935299</v>
      </c>
      <c r="H4749" s="3">
        <v>2</v>
      </c>
      <c r="I4749" s="3">
        <v>1146.2147093916101</v>
      </c>
      <c r="J4749" s="3">
        <v>1</v>
      </c>
      <c r="K4749" s="3">
        <v>401.70707028052698</v>
      </c>
      <c r="L4749" s="3">
        <v>77</v>
      </c>
      <c r="M4749" s="3">
        <v>7</v>
      </c>
      <c r="N4749" s="3">
        <v>5</v>
      </c>
      <c r="O4749" s="3">
        <v>805</v>
      </c>
      <c r="P4749" s="3">
        <v>0</v>
      </c>
      <c r="Q4749" s="3">
        <v>0</v>
      </c>
      <c r="R4749" s="3">
        <v>7</v>
      </c>
      <c r="S4749" s="3">
        <v>0</v>
      </c>
      <c r="T4749" s="3">
        <v>0</v>
      </c>
      <c r="U4749" s="3">
        <v>11471.1678489359</v>
      </c>
      <c r="V4749" s="3">
        <v>1</v>
      </c>
      <c r="W4749" s="3" t="str">
        <f>IF(Bank_data3[[#This Row],[credit_risk]]=1,"High Risk","Low Risk")</f>
        <v>High Risk</v>
      </c>
      <c r="X4749" s="3" t="str">
        <f t="shared" si="518"/>
        <v>45-54</v>
      </c>
      <c r="Y4749" s="3" t="str">
        <f t="shared" si="519"/>
        <v>Low Income</v>
      </c>
      <c r="Z4749" s="3" t="str">
        <f t="shared" si="520"/>
        <v>Excellent</v>
      </c>
      <c r="AA4749" s="27">
        <f t="shared" si="521"/>
        <v>0</v>
      </c>
      <c r="AB4749" s="3" t="str">
        <f t="shared" si="522"/>
        <v>Medium</v>
      </c>
      <c r="AC4749" s="3" t="str">
        <f t="shared" si="523"/>
        <v>High</v>
      </c>
      <c r="AD4749" s="3" t="str">
        <f t="shared" si="524"/>
        <v>No</v>
      </c>
    </row>
    <row r="4750" spans="1:30" ht="15" customHeight="1" x14ac:dyDescent="0.3">
      <c r="A4750" s="3" t="s">
        <v>4771</v>
      </c>
      <c r="B4750" s="3">
        <v>35</v>
      </c>
      <c r="C4750" s="3" t="s">
        <v>23</v>
      </c>
      <c r="D4750" s="3" t="s">
        <v>26</v>
      </c>
      <c r="E4750" s="3">
        <v>65294.3124487108</v>
      </c>
      <c r="F4750" s="3">
        <v>141</v>
      </c>
      <c r="G4750" s="3">
        <v>2899.8087766200201</v>
      </c>
      <c r="H4750" s="3">
        <v>7</v>
      </c>
      <c r="I4750" s="3">
        <v>581.56673236386905</v>
      </c>
      <c r="J4750" s="3">
        <v>1</v>
      </c>
      <c r="K4750" s="3">
        <v>647.300072595399</v>
      </c>
      <c r="L4750" s="3">
        <v>49</v>
      </c>
      <c r="M4750" s="3">
        <v>13</v>
      </c>
      <c r="N4750" s="3">
        <v>7</v>
      </c>
      <c r="O4750" s="3">
        <v>568</v>
      </c>
      <c r="P4750" s="3">
        <v>1</v>
      </c>
      <c r="Q4750" s="3">
        <v>14682.5088536404</v>
      </c>
      <c r="R4750" s="3">
        <v>2</v>
      </c>
      <c r="S4750" s="3">
        <v>0</v>
      </c>
      <c r="T4750" s="3">
        <v>0</v>
      </c>
      <c r="U4750" s="3">
        <v>5458.6037436545303</v>
      </c>
      <c r="V4750" s="3">
        <v>1</v>
      </c>
      <c r="W4750" s="3" t="str">
        <f>IF(Bank_data3[[#This Row],[credit_risk]]=1,"High Risk","Low Risk")</f>
        <v>High Risk</v>
      </c>
      <c r="X4750" s="3" t="str">
        <f t="shared" si="518"/>
        <v>35-44</v>
      </c>
      <c r="Y4750" s="3" t="str">
        <f t="shared" si="519"/>
        <v>Middle Income</v>
      </c>
      <c r="Z4750" s="3" t="str">
        <f t="shared" si="520"/>
        <v>Poor</v>
      </c>
      <c r="AA4750" s="27">
        <f t="shared" si="521"/>
        <v>0.22486658183549491</v>
      </c>
      <c r="AB4750" s="3" t="str">
        <f t="shared" si="522"/>
        <v>Medium</v>
      </c>
      <c r="AC4750" s="3" t="str">
        <f t="shared" si="523"/>
        <v>High</v>
      </c>
      <c r="AD4750" s="3" t="str">
        <f t="shared" si="524"/>
        <v>No</v>
      </c>
    </row>
    <row r="4751" spans="1:30" ht="15" customHeight="1" x14ac:dyDescent="0.3">
      <c r="A4751" s="3" t="s">
        <v>4772</v>
      </c>
      <c r="B4751" s="3">
        <v>21</v>
      </c>
      <c r="C4751" s="3" t="s">
        <v>31</v>
      </c>
      <c r="D4751" s="3" t="s">
        <v>24</v>
      </c>
      <c r="E4751" s="3">
        <v>47973.910475368801</v>
      </c>
      <c r="F4751" s="3">
        <v>204</v>
      </c>
      <c r="G4751" s="3">
        <v>1104.0926120471199</v>
      </c>
      <c r="H4751" s="3">
        <v>5</v>
      </c>
      <c r="I4751" s="3">
        <v>665.76568427883501</v>
      </c>
      <c r="J4751" s="3">
        <v>42</v>
      </c>
      <c r="K4751" s="3">
        <v>1338.3566390721701</v>
      </c>
      <c r="L4751" s="3">
        <v>14</v>
      </c>
      <c r="M4751" s="3">
        <v>7</v>
      </c>
      <c r="N4751" s="3">
        <v>7</v>
      </c>
      <c r="O4751" s="3">
        <v>529</v>
      </c>
      <c r="P4751" s="3">
        <v>3</v>
      </c>
      <c r="Q4751" s="3">
        <v>8399.4003242444905</v>
      </c>
      <c r="R4751" s="3">
        <v>5</v>
      </c>
      <c r="S4751" s="3">
        <v>0</v>
      </c>
      <c r="T4751" s="3">
        <v>0</v>
      </c>
      <c r="U4751" s="3">
        <v>10714.1608399539</v>
      </c>
      <c r="V4751" s="3">
        <v>1</v>
      </c>
      <c r="W4751" s="3" t="str">
        <f>IF(Bank_data3[[#This Row],[credit_risk]]=1,"High Risk","Low Risk")</f>
        <v>High Risk</v>
      </c>
      <c r="X4751" s="3" t="str">
        <f t="shared" si="518"/>
        <v>18-24</v>
      </c>
      <c r="Y4751" s="3" t="str">
        <f t="shared" si="519"/>
        <v>Low Income</v>
      </c>
      <c r="Z4751" s="3" t="str">
        <f t="shared" si="520"/>
        <v>Poor</v>
      </c>
      <c r="AA4751" s="27">
        <f t="shared" si="521"/>
        <v>0.17508266974727829</v>
      </c>
      <c r="AB4751" s="3" t="str">
        <f t="shared" si="522"/>
        <v>Medium</v>
      </c>
      <c r="AC4751" s="3" t="str">
        <f t="shared" si="523"/>
        <v>Medium</v>
      </c>
      <c r="AD4751" s="3" t="str">
        <f t="shared" si="524"/>
        <v>No</v>
      </c>
    </row>
    <row r="4752" spans="1:30" ht="15" customHeight="1" x14ac:dyDescent="0.3">
      <c r="A4752" s="3" t="s">
        <v>4773</v>
      </c>
      <c r="B4752" s="3">
        <v>43</v>
      </c>
      <c r="C4752" s="3" t="s">
        <v>28</v>
      </c>
      <c r="D4752" s="3" t="s">
        <v>24</v>
      </c>
      <c r="E4752" s="3">
        <v>68945.908902770097</v>
      </c>
      <c r="F4752" s="3">
        <v>227</v>
      </c>
      <c r="G4752" s="3">
        <v>1785.7259990571799</v>
      </c>
      <c r="H4752" s="3">
        <v>0</v>
      </c>
      <c r="I4752" s="3">
        <v>950.29177803160906</v>
      </c>
      <c r="J4752" s="3">
        <v>7</v>
      </c>
      <c r="K4752" s="3">
        <v>302.36852629059399</v>
      </c>
      <c r="L4752" s="3">
        <v>41</v>
      </c>
      <c r="M4752" s="3">
        <v>13</v>
      </c>
      <c r="N4752" s="3">
        <v>5</v>
      </c>
      <c r="O4752" s="3">
        <v>527</v>
      </c>
      <c r="P4752" s="3">
        <v>3</v>
      </c>
      <c r="Q4752" s="3">
        <v>21611.033594109998</v>
      </c>
      <c r="R4752" s="3">
        <v>3</v>
      </c>
      <c r="S4752" s="3">
        <v>0</v>
      </c>
      <c r="T4752" s="3">
        <v>0</v>
      </c>
      <c r="U4752" s="3">
        <v>10342.3465234657</v>
      </c>
      <c r="V4752" s="3">
        <v>1</v>
      </c>
      <c r="W4752" s="3" t="str">
        <f>IF(Bank_data3[[#This Row],[credit_risk]]=1,"High Risk","Low Risk")</f>
        <v>High Risk</v>
      </c>
      <c r="X4752" s="3" t="str">
        <f t="shared" si="518"/>
        <v>35-44</v>
      </c>
      <c r="Y4752" s="3" t="str">
        <f t="shared" si="519"/>
        <v>Middle Income</v>
      </c>
      <c r="Z4752" s="3" t="str">
        <f t="shared" si="520"/>
        <v>Poor</v>
      </c>
      <c r="AA4752" s="27">
        <f t="shared" si="521"/>
        <v>0.31344910724995478</v>
      </c>
      <c r="AB4752" s="3" t="str">
        <f t="shared" si="522"/>
        <v>Medium</v>
      </c>
      <c r="AC4752" s="3" t="str">
        <f t="shared" si="523"/>
        <v>High</v>
      </c>
      <c r="AD4752" s="3" t="str">
        <f t="shared" si="524"/>
        <v>No</v>
      </c>
    </row>
    <row r="4753" spans="1:30" ht="15" customHeight="1" x14ac:dyDescent="0.3">
      <c r="A4753" s="3" t="s">
        <v>4774</v>
      </c>
      <c r="B4753" s="3">
        <v>29</v>
      </c>
      <c r="C4753" s="3" t="s">
        <v>28</v>
      </c>
      <c r="D4753" s="3" t="s">
        <v>24</v>
      </c>
      <c r="E4753" s="3">
        <v>57440.2331963877</v>
      </c>
      <c r="F4753" s="3">
        <v>233</v>
      </c>
      <c r="G4753" s="3">
        <v>2403.7671521728598</v>
      </c>
      <c r="H4753" s="3">
        <v>9</v>
      </c>
      <c r="I4753" s="3">
        <v>911.55943615503895</v>
      </c>
      <c r="J4753" s="3">
        <v>37</v>
      </c>
      <c r="K4753" s="3">
        <v>239.66742368957799</v>
      </c>
      <c r="L4753" s="3">
        <v>19</v>
      </c>
      <c r="M4753" s="3">
        <v>10</v>
      </c>
      <c r="N4753" s="3">
        <v>1</v>
      </c>
      <c r="O4753" s="3">
        <v>441</v>
      </c>
      <c r="P4753" s="3">
        <v>3</v>
      </c>
      <c r="Q4753" s="3">
        <v>20546.624476986999</v>
      </c>
      <c r="R4753" s="3">
        <v>7</v>
      </c>
      <c r="S4753" s="3">
        <v>0</v>
      </c>
      <c r="T4753" s="3">
        <v>0</v>
      </c>
      <c r="U4753" s="3">
        <v>4854.0781091078597</v>
      </c>
      <c r="V4753" s="3">
        <v>1</v>
      </c>
      <c r="W4753" s="3" t="str">
        <f>IF(Bank_data3[[#This Row],[credit_risk]]=1,"High Risk","Low Risk")</f>
        <v>High Risk</v>
      </c>
      <c r="X4753" s="3" t="str">
        <f t="shared" si="518"/>
        <v>25-34</v>
      </c>
      <c r="Y4753" s="3" t="str">
        <f t="shared" si="519"/>
        <v>Middle Income</v>
      </c>
      <c r="Z4753" s="3" t="str">
        <f t="shared" si="520"/>
        <v>Poor</v>
      </c>
      <c r="AA4753" s="27">
        <f t="shared" si="521"/>
        <v>0.35770440566872791</v>
      </c>
      <c r="AB4753" s="3" t="str">
        <f t="shared" si="522"/>
        <v>Medium</v>
      </c>
      <c r="AC4753" s="3" t="str">
        <f t="shared" si="523"/>
        <v>Medium</v>
      </c>
      <c r="AD4753" s="3" t="str">
        <f t="shared" si="524"/>
        <v>No</v>
      </c>
    </row>
    <row r="4754" spans="1:30" ht="15" customHeight="1" x14ac:dyDescent="0.3">
      <c r="A4754" s="3" t="s">
        <v>4775</v>
      </c>
      <c r="B4754" s="3">
        <v>57</v>
      </c>
      <c r="C4754" s="3" t="s">
        <v>28</v>
      </c>
      <c r="D4754" s="3" t="s">
        <v>24</v>
      </c>
      <c r="E4754" s="3">
        <v>44099.078555947897</v>
      </c>
      <c r="F4754" s="3">
        <v>180</v>
      </c>
      <c r="G4754" s="3">
        <v>1928.97663333889</v>
      </c>
      <c r="H4754" s="3">
        <v>4</v>
      </c>
      <c r="I4754" s="3">
        <v>487.29667817888298</v>
      </c>
      <c r="J4754" s="3">
        <v>17</v>
      </c>
      <c r="K4754" s="3">
        <v>806.18666249493299</v>
      </c>
      <c r="L4754" s="3">
        <v>67</v>
      </c>
      <c r="M4754" s="3">
        <v>8</v>
      </c>
      <c r="N4754" s="3">
        <v>0</v>
      </c>
      <c r="O4754" s="3">
        <v>514</v>
      </c>
      <c r="P4754" s="3">
        <v>2</v>
      </c>
      <c r="Q4754" s="3">
        <v>12487.771321639</v>
      </c>
      <c r="R4754" s="3">
        <v>5</v>
      </c>
      <c r="S4754" s="3">
        <v>0</v>
      </c>
      <c r="T4754" s="3">
        <v>0</v>
      </c>
      <c r="U4754" s="3">
        <v>7790.7933972896999</v>
      </c>
      <c r="V4754" s="3">
        <v>1</v>
      </c>
      <c r="W4754" s="3" t="str">
        <f>IF(Bank_data3[[#This Row],[credit_risk]]=1,"High Risk","Low Risk")</f>
        <v>High Risk</v>
      </c>
      <c r="X4754" s="3" t="str">
        <f t="shared" si="518"/>
        <v>55+</v>
      </c>
      <c r="Y4754" s="3" t="str">
        <f t="shared" si="519"/>
        <v>Low Income</v>
      </c>
      <c r="Z4754" s="3" t="str">
        <f t="shared" si="520"/>
        <v>Poor</v>
      </c>
      <c r="AA4754" s="27">
        <f t="shared" si="521"/>
        <v>0.28317533450944865</v>
      </c>
      <c r="AB4754" s="3" t="str">
        <f t="shared" si="522"/>
        <v>Medium</v>
      </c>
      <c r="AC4754" s="3" t="str">
        <f t="shared" si="523"/>
        <v>High</v>
      </c>
      <c r="AD4754" s="3" t="str">
        <f t="shared" si="524"/>
        <v>No</v>
      </c>
    </row>
    <row r="4755" spans="1:30" ht="15" customHeight="1" x14ac:dyDescent="0.3">
      <c r="A4755" s="3" t="s">
        <v>4776</v>
      </c>
      <c r="B4755" s="3">
        <v>41</v>
      </c>
      <c r="C4755" s="3" t="s">
        <v>28</v>
      </c>
      <c r="D4755" s="3" t="s">
        <v>33</v>
      </c>
      <c r="E4755" s="3">
        <v>77378.268944163196</v>
      </c>
      <c r="F4755" s="3">
        <v>69</v>
      </c>
      <c r="G4755" s="3">
        <v>1612.3532218748801</v>
      </c>
      <c r="H4755" s="3">
        <v>11</v>
      </c>
      <c r="I4755" s="3">
        <v>1064.2436804387601</v>
      </c>
      <c r="J4755" s="3">
        <v>28</v>
      </c>
      <c r="K4755" s="3">
        <v>759.160127872055</v>
      </c>
      <c r="L4755" s="3">
        <v>6</v>
      </c>
      <c r="M4755" s="3">
        <v>16</v>
      </c>
      <c r="N4755" s="3">
        <v>2</v>
      </c>
      <c r="O4755" s="3">
        <v>880</v>
      </c>
      <c r="P4755" s="3">
        <v>0</v>
      </c>
      <c r="Q4755" s="3">
        <v>8851.2431212183801</v>
      </c>
      <c r="R4755" s="3">
        <v>2</v>
      </c>
      <c r="S4755" s="3">
        <v>0</v>
      </c>
      <c r="T4755" s="3">
        <v>0</v>
      </c>
      <c r="U4755" s="3">
        <v>8418.3837530207693</v>
      </c>
      <c r="V4755" s="3">
        <v>0</v>
      </c>
      <c r="W4755" s="3" t="str">
        <f>IF(Bank_data3[[#This Row],[credit_risk]]=1,"High Risk","Low Risk")</f>
        <v>Low Risk</v>
      </c>
      <c r="X4755" s="3" t="str">
        <f t="shared" si="518"/>
        <v>35-44</v>
      </c>
      <c r="Y4755" s="3" t="str">
        <f t="shared" si="519"/>
        <v>Middle Income</v>
      </c>
      <c r="Z4755" s="3" t="str">
        <f t="shared" si="520"/>
        <v>Excellent</v>
      </c>
      <c r="AA4755" s="27">
        <f t="shared" si="521"/>
        <v>0.11438926254095334</v>
      </c>
      <c r="AB4755" s="3" t="str">
        <f t="shared" si="522"/>
        <v>Medium</v>
      </c>
      <c r="AC4755" s="3" t="str">
        <f t="shared" si="523"/>
        <v>Low</v>
      </c>
      <c r="AD4755" s="3" t="str">
        <f t="shared" si="524"/>
        <v>No</v>
      </c>
    </row>
    <row r="4756" spans="1:30" ht="15" customHeight="1" x14ac:dyDescent="0.3">
      <c r="A4756" s="3" t="s">
        <v>4777</v>
      </c>
      <c r="B4756" s="3">
        <v>45</v>
      </c>
      <c r="C4756" s="3" t="s">
        <v>23</v>
      </c>
      <c r="D4756" s="3" t="s">
        <v>24</v>
      </c>
      <c r="E4756" s="3">
        <v>41011.318322255203</v>
      </c>
      <c r="F4756" s="3">
        <v>43</v>
      </c>
      <c r="G4756" s="3">
        <v>1768.84551284131</v>
      </c>
      <c r="H4756" s="3">
        <v>7</v>
      </c>
      <c r="I4756" s="3">
        <v>988.18461894344205</v>
      </c>
      <c r="J4756" s="3">
        <v>10</v>
      </c>
      <c r="K4756" s="3">
        <v>239.64147506618099</v>
      </c>
      <c r="L4756" s="3">
        <v>65</v>
      </c>
      <c r="M4756" s="3">
        <v>16</v>
      </c>
      <c r="N4756" s="3">
        <v>2</v>
      </c>
      <c r="O4756" s="3">
        <v>345</v>
      </c>
      <c r="P4756" s="3">
        <v>2</v>
      </c>
      <c r="Q4756" s="3">
        <v>6274.0697549624001</v>
      </c>
      <c r="R4756" s="3">
        <v>0</v>
      </c>
      <c r="S4756" s="3">
        <v>0</v>
      </c>
      <c r="T4756" s="3">
        <v>0</v>
      </c>
      <c r="U4756" s="3">
        <v>7401.7273839926002</v>
      </c>
      <c r="V4756" s="3">
        <v>1</v>
      </c>
      <c r="W4756" s="3" t="str">
        <f>IF(Bank_data3[[#This Row],[credit_risk]]=1,"High Risk","Low Risk")</f>
        <v>High Risk</v>
      </c>
      <c r="X4756" s="3" t="str">
        <f t="shared" si="518"/>
        <v>45-54</v>
      </c>
      <c r="Y4756" s="3" t="str">
        <f t="shared" si="519"/>
        <v>Low Income</v>
      </c>
      <c r="Z4756" s="3" t="str">
        <f t="shared" si="520"/>
        <v>Poor</v>
      </c>
      <c r="AA4756" s="27">
        <f t="shared" si="521"/>
        <v>0.15298385937419898</v>
      </c>
      <c r="AB4756" s="3" t="str">
        <f t="shared" si="522"/>
        <v>Medium</v>
      </c>
      <c r="AC4756" s="3" t="str">
        <f t="shared" si="523"/>
        <v>High</v>
      </c>
      <c r="AD4756" s="3" t="str">
        <f t="shared" si="524"/>
        <v>No</v>
      </c>
    </row>
    <row r="4757" spans="1:30" ht="15" customHeight="1" x14ac:dyDescent="0.3">
      <c r="A4757" s="3" t="s">
        <v>4778</v>
      </c>
      <c r="B4757" s="3">
        <v>62</v>
      </c>
      <c r="C4757" s="3" t="s">
        <v>31</v>
      </c>
      <c r="D4757" s="3" t="s">
        <v>33</v>
      </c>
      <c r="E4757" s="3">
        <v>11018.8581107396</v>
      </c>
      <c r="F4757" s="3">
        <v>159</v>
      </c>
      <c r="G4757" s="3">
        <v>1906.0242055559499</v>
      </c>
      <c r="H4757" s="3">
        <v>10</v>
      </c>
      <c r="I4757" s="3">
        <v>862.29119196553904</v>
      </c>
      <c r="J4757" s="3">
        <v>5</v>
      </c>
      <c r="K4757" s="3">
        <v>577.35684692171901</v>
      </c>
      <c r="L4757" s="3">
        <v>72</v>
      </c>
      <c r="M4757" s="3">
        <v>11</v>
      </c>
      <c r="N4757" s="3">
        <v>6</v>
      </c>
      <c r="O4757" s="3">
        <v>314</v>
      </c>
      <c r="P4757" s="3">
        <v>4</v>
      </c>
      <c r="Q4757" s="3">
        <v>21432.709471036302</v>
      </c>
      <c r="R4757" s="3">
        <v>3</v>
      </c>
      <c r="S4757" s="3">
        <v>0</v>
      </c>
      <c r="T4757" s="3">
        <v>0</v>
      </c>
      <c r="U4757" s="3">
        <v>5710.2318146433199</v>
      </c>
      <c r="V4757" s="3">
        <v>1</v>
      </c>
      <c r="W4757" s="3" t="str">
        <f>IF(Bank_data3[[#This Row],[credit_risk]]=1,"High Risk","Low Risk")</f>
        <v>High Risk</v>
      </c>
      <c r="X4757" s="3" t="str">
        <f t="shared" si="518"/>
        <v>55+</v>
      </c>
      <c r="Y4757" s="3" t="str">
        <f t="shared" si="519"/>
        <v>Low Income</v>
      </c>
      <c r="Z4757" s="3" t="str">
        <f t="shared" si="520"/>
        <v>Poor</v>
      </c>
      <c r="AA4757" s="27">
        <f t="shared" si="521"/>
        <v>1.9450935165547485</v>
      </c>
      <c r="AB4757" s="3" t="str">
        <f t="shared" si="522"/>
        <v>Medium</v>
      </c>
      <c r="AC4757" s="3" t="str">
        <f t="shared" si="523"/>
        <v>High</v>
      </c>
      <c r="AD4757" s="3" t="str">
        <f t="shared" si="524"/>
        <v>No</v>
      </c>
    </row>
    <row r="4758" spans="1:30" ht="15" customHeight="1" x14ac:dyDescent="0.3">
      <c r="A4758" s="3" t="s">
        <v>4779</v>
      </c>
      <c r="B4758" s="3">
        <v>58</v>
      </c>
      <c r="C4758" s="3" t="s">
        <v>23</v>
      </c>
      <c r="D4758" s="3" t="s">
        <v>24</v>
      </c>
      <c r="E4758" s="3">
        <v>65850.434075378304</v>
      </c>
      <c r="F4758" s="3">
        <v>167</v>
      </c>
      <c r="G4758" s="3">
        <v>1738.2938032882701</v>
      </c>
      <c r="H4758" s="3">
        <v>2</v>
      </c>
      <c r="I4758" s="3">
        <v>649.03910229647795</v>
      </c>
      <c r="J4758" s="3">
        <v>8</v>
      </c>
      <c r="K4758" s="3">
        <v>414.62475939869802</v>
      </c>
      <c r="L4758" s="3">
        <v>22</v>
      </c>
      <c r="M4758" s="3">
        <v>19</v>
      </c>
      <c r="N4758" s="3">
        <v>3</v>
      </c>
      <c r="O4758" s="3">
        <v>642</v>
      </c>
      <c r="P4758" s="3">
        <v>3</v>
      </c>
      <c r="Q4758" s="3">
        <v>12755.326724136001</v>
      </c>
      <c r="R4758" s="3">
        <v>6</v>
      </c>
      <c r="S4758" s="3">
        <v>0</v>
      </c>
      <c r="T4758" s="3">
        <v>0</v>
      </c>
      <c r="U4758" s="3">
        <v>4536.6436333820502</v>
      </c>
      <c r="V4758" s="3">
        <v>1</v>
      </c>
      <c r="W4758" s="3" t="str">
        <f>IF(Bank_data3[[#This Row],[credit_risk]]=1,"High Risk","Low Risk")</f>
        <v>High Risk</v>
      </c>
      <c r="X4758" s="3" t="str">
        <f t="shared" si="518"/>
        <v>55+</v>
      </c>
      <c r="Y4758" s="3" t="str">
        <f t="shared" si="519"/>
        <v>Middle Income</v>
      </c>
      <c r="Z4758" s="3" t="str">
        <f t="shared" si="520"/>
        <v>Fair</v>
      </c>
      <c r="AA4758" s="27">
        <f t="shared" si="521"/>
        <v>0.19370148281080596</v>
      </c>
      <c r="AB4758" s="3" t="str">
        <f t="shared" si="522"/>
        <v>Medium</v>
      </c>
      <c r="AC4758" s="3" t="str">
        <f t="shared" si="523"/>
        <v>Medium</v>
      </c>
      <c r="AD4758" s="3" t="str">
        <f t="shared" si="524"/>
        <v>No</v>
      </c>
    </row>
    <row r="4759" spans="1:30" ht="15" customHeight="1" x14ac:dyDescent="0.3">
      <c r="A4759" s="3" t="s">
        <v>4780</v>
      </c>
      <c r="B4759" s="3">
        <v>46</v>
      </c>
      <c r="C4759" s="3" t="s">
        <v>23</v>
      </c>
      <c r="D4759" s="3" t="s">
        <v>33</v>
      </c>
      <c r="E4759" s="3">
        <v>56298.775905399998</v>
      </c>
      <c r="F4759" s="3">
        <v>186</v>
      </c>
      <c r="G4759" s="3">
        <v>1488.23958509468</v>
      </c>
      <c r="H4759" s="3">
        <v>11</v>
      </c>
      <c r="I4759" s="3">
        <v>657.64425831750702</v>
      </c>
      <c r="J4759" s="3">
        <v>21</v>
      </c>
      <c r="K4759" s="3">
        <v>188.706159353017</v>
      </c>
      <c r="L4759" s="3">
        <v>35</v>
      </c>
      <c r="M4759" s="3">
        <v>1</v>
      </c>
      <c r="N4759" s="3">
        <v>1</v>
      </c>
      <c r="O4759" s="3">
        <v>435</v>
      </c>
      <c r="P4759" s="3">
        <v>2</v>
      </c>
      <c r="Q4759" s="3">
        <v>7541.7132366715196</v>
      </c>
      <c r="R4759" s="3">
        <v>5</v>
      </c>
      <c r="S4759" s="3">
        <v>0</v>
      </c>
      <c r="T4759" s="3">
        <v>0</v>
      </c>
      <c r="U4759" s="3">
        <v>3581.2898522932601</v>
      </c>
      <c r="V4759" s="3">
        <v>1</v>
      </c>
      <c r="W4759" s="3" t="str">
        <f>IF(Bank_data3[[#This Row],[credit_risk]]=1,"High Risk","Low Risk")</f>
        <v>High Risk</v>
      </c>
      <c r="X4759" s="3" t="str">
        <f t="shared" si="518"/>
        <v>45-54</v>
      </c>
      <c r="Y4759" s="3" t="str">
        <f t="shared" si="519"/>
        <v>Middle Income</v>
      </c>
      <c r="Z4759" s="3" t="str">
        <f t="shared" si="520"/>
        <v>Poor</v>
      </c>
      <c r="AA4759" s="27">
        <f t="shared" si="521"/>
        <v>0.13395874271483305</v>
      </c>
      <c r="AB4759" s="3" t="str">
        <f t="shared" si="522"/>
        <v>Medium</v>
      </c>
      <c r="AC4759" s="3" t="str">
        <f t="shared" si="523"/>
        <v>High</v>
      </c>
      <c r="AD4759" s="3" t="str">
        <f t="shared" si="524"/>
        <v>No</v>
      </c>
    </row>
    <row r="4760" spans="1:30" ht="15" customHeight="1" x14ac:dyDescent="0.3">
      <c r="A4760" s="3" t="s">
        <v>4781</v>
      </c>
      <c r="B4760" s="3">
        <v>48</v>
      </c>
      <c r="C4760" s="3" t="s">
        <v>28</v>
      </c>
      <c r="D4760" s="3" t="s">
        <v>24</v>
      </c>
      <c r="E4760" s="3">
        <v>73106.945379198005</v>
      </c>
      <c r="F4760" s="3">
        <v>239</v>
      </c>
      <c r="G4760" s="3">
        <v>2089.7174471674198</v>
      </c>
      <c r="H4760" s="3">
        <v>11</v>
      </c>
      <c r="I4760" s="3">
        <v>729.37101394943704</v>
      </c>
      <c r="J4760" s="3">
        <v>45</v>
      </c>
      <c r="K4760" s="3">
        <v>201.98139445821101</v>
      </c>
      <c r="L4760" s="3">
        <v>11</v>
      </c>
      <c r="M4760" s="3">
        <v>16</v>
      </c>
      <c r="N4760" s="3">
        <v>1</v>
      </c>
      <c r="O4760" s="3">
        <v>566</v>
      </c>
      <c r="P4760" s="3">
        <v>3</v>
      </c>
      <c r="Q4760" s="3">
        <v>11221.065010911499</v>
      </c>
      <c r="R4760" s="3">
        <v>7</v>
      </c>
      <c r="S4760" s="3">
        <v>1</v>
      </c>
      <c r="T4760" s="3">
        <v>0</v>
      </c>
      <c r="U4760" s="3">
        <v>6888.8282016882304</v>
      </c>
      <c r="V4760" s="3">
        <v>1</v>
      </c>
      <c r="W4760" s="3" t="str">
        <f>IF(Bank_data3[[#This Row],[credit_risk]]=1,"High Risk","Low Risk")</f>
        <v>High Risk</v>
      </c>
      <c r="X4760" s="3" t="str">
        <f t="shared" si="518"/>
        <v>45-54</v>
      </c>
      <c r="Y4760" s="3" t="str">
        <f t="shared" si="519"/>
        <v>Middle Income</v>
      </c>
      <c r="Z4760" s="3" t="str">
        <f t="shared" si="520"/>
        <v>Poor</v>
      </c>
      <c r="AA4760" s="27">
        <f t="shared" si="521"/>
        <v>0.15348835808566505</v>
      </c>
      <c r="AB4760" s="3" t="str">
        <f t="shared" si="522"/>
        <v>Medium</v>
      </c>
      <c r="AC4760" s="3" t="str">
        <f t="shared" si="523"/>
        <v>Medium</v>
      </c>
      <c r="AD4760" s="3" t="str">
        <f t="shared" si="524"/>
        <v>No</v>
      </c>
    </row>
    <row r="4761" spans="1:30" ht="15" customHeight="1" x14ac:dyDescent="0.3">
      <c r="A4761" s="3" t="s">
        <v>4782</v>
      </c>
      <c r="B4761" s="3">
        <v>66</v>
      </c>
      <c r="C4761" s="3" t="s">
        <v>31</v>
      </c>
      <c r="D4761" s="3" t="s">
        <v>24</v>
      </c>
      <c r="E4761" s="3">
        <v>34129.870549552703</v>
      </c>
      <c r="F4761" s="3">
        <v>210</v>
      </c>
      <c r="G4761" s="3">
        <v>1432.20022796744</v>
      </c>
      <c r="H4761" s="3">
        <v>3</v>
      </c>
      <c r="I4761" s="3">
        <v>368.85882060528201</v>
      </c>
      <c r="J4761" s="3">
        <v>24</v>
      </c>
      <c r="K4761" s="3">
        <v>356.64027271109398</v>
      </c>
      <c r="L4761" s="3">
        <v>22</v>
      </c>
      <c r="M4761" s="3">
        <v>19</v>
      </c>
      <c r="N4761" s="3">
        <v>6</v>
      </c>
      <c r="O4761" s="3">
        <v>710</v>
      </c>
      <c r="P4761" s="3">
        <v>0</v>
      </c>
      <c r="Q4761" s="3">
        <v>10342.3816481371</v>
      </c>
      <c r="R4761" s="3">
        <v>0</v>
      </c>
      <c r="S4761" s="3">
        <v>0</v>
      </c>
      <c r="T4761" s="3">
        <v>0</v>
      </c>
      <c r="U4761" s="3">
        <v>8677.9590967766799</v>
      </c>
      <c r="V4761" s="3">
        <v>0</v>
      </c>
      <c r="W4761" s="3" t="str">
        <f>IF(Bank_data3[[#This Row],[credit_risk]]=1,"High Risk","Low Risk")</f>
        <v>Low Risk</v>
      </c>
      <c r="X4761" s="3" t="str">
        <f t="shared" si="518"/>
        <v>55+</v>
      </c>
      <c r="Y4761" s="3" t="str">
        <f t="shared" si="519"/>
        <v>Low Income</v>
      </c>
      <c r="Z4761" s="3" t="str">
        <f t="shared" si="520"/>
        <v>Good</v>
      </c>
      <c r="AA4761" s="27">
        <f t="shared" si="521"/>
        <v>0.30303020438126577</v>
      </c>
      <c r="AB4761" s="3" t="str">
        <f t="shared" si="522"/>
        <v>Medium</v>
      </c>
      <c r="AC4761" s="3" t="str">
        <f t="shared" si="523"/>
        <v>Medium</v>
      </c>
      <c r="AD4761" s="3" t="str">
        <f t="shared" si="524"/>
        <v>No</v>
      </c>
    </row>
    <row r="4762" spans="1:30" ht="15" customHeight="1" x14ac:dyDescent="0.3">
      <c r="A4762" s="3" t="s">
        <v>4783</v>
      </c>
      <c r="B4762" s="3">
        <v>57</v>
      </c>
      <c r="C4762" s="3" t="s">
        <v>28</v>
      </c>
      <c r="D4762" s="3" t="s">
        <v>33</v>
      </c>
      <c r="E4762" s="3">
        <v>45551.270166587798</v>
      </c>
      <c r="F4762" s="3">
        <v>18</v>
      </c>
      <c r="G4762" s="3">
        <v>712.20349170074405</v>
      </c>
      <c r="H4762" s="3">
        <v>6</v>
      </c>
      <c r="I4762" s="3">
        <v>786.25604299106499</v>
      </c>
      <c r="J4762" s="3">
        <v>30</v>
      </c>
      <c r="K4762" s="3">
        <v>539.79163330413303</v>
      </c>
      <c r="L4762" s="3">
        <v>10</v>
      </c>
      <c r="M4762" s="3">
        <v>10</v>
      </c>
      <c r="N4762" s="3">
        <v>7</v>
      </c>
      <c r="O4762" s="3">
        <v>474</v>
      </c>
      <c r="P4762" s="3">
        <v>1</v>
      </c>
      <c r="Q4762" s="3">
        <v>22580.567783303399</v>
      </c>
      <c r="R4762" s="3">
        <v>3</v>
      </c>
      <c r="S4762" s="3">
        <v>0</v>
      </c>
      <c r="T4762" s="3">
        <v>0</v>
      </c>
      <c r="U4762" s="3">
        <v>14959.5890442248</v>
      </c>
      <c r="V4762" s="3">
        <v>1</v>
      </c>
      <c r="W4762" s="3" t="str">
        <f>IF(Bank_data3[[#This Row],[credit_risk]]=1,"High Risk","Low Risk")</f>
        <v>High Risk</v>
      </c>
      <c r="X4762" s="3" t="str">
        <f t="shared" si="518"/>
        <v>55+</v>
      </c>
      <c r="Y4762" s="3" t="str">
        <f t="shared" si="519"/>
        <v>Low Income</v>
      </c>
      <c r="Z4762" s="3" t="str">
        <f t="shared" si="520"/>
        <v>Poor</v>
      </c>
      <c r="AA4762" s="27">
        <f t="shared" si="521"/>
        <v>0.49571763203798469</v>
      </c>
      <c r="AB4762" s="3" t="str">
        <f t="shared" si="522"/>
        <v>Low</v>
      </c>
      <c r="AC4762" s="3" t="str">
        <f t="shared" si="523"/>
        <v>Medium</v>
      </c>
      <c r="AD4762" s="3" t="str">
        <f t="shared" si="524"/>
        <v>No</v>
      </c>
    </row>
    <row r="4763" spans="1:30" ht="15" customHeight="1" x14ac:dyDescent="0.3">
      <c r="A4763" s="3" t="s">
        <v>4784</v>
      </c>
      <c r="B4763" s="3">
        <v>39</v>
      </c>
      <c r="C4763" s="3" t="s">
        <v>23</v>
      </c>
      <c r="D4763" s="3" t="s">
        <v>26</v>
      </c>
      <c r="E4763" s="3">
        <v>43519.2480710159</v>
      </c>
      <c r="F4763" s="3">
        <v>46</v>
      </c>
      <c r="G4763" s="3">
        <v>3146.7550377804901</v>
      </c>
      <c r="H4763" s="3">
        <v>10</v>
      </c>
      <c r="I4763" s="3">
        <v>1112.2357141564501</v>
      </c>
      <c r="J4763" s="3">
        <v>20</v>
      </c>
      <c r="K4763" s="3">
        <v>676.06084736205196</v>
      </c>
      <c r="L4763" s="3">
        <v>0</v>
      </c>
      <c r="M4763" s="3">
        <v>8</v>
      </c>
      <c r="N4763" s="3">
        <v>4</v>
      </c>
      <c r="O4763" s="3">
        <v>800</v>
      </c>
      <c r="P4763" s="3">
        <v>2</v>
      </c>
      <c r="Q4763" s="3">
        <v>13031.937419060399</v>
      </c>
      <c r="R4763" s="3">
        <v>3</v>
      </c>
      <c r="S4763" s="3">
        <v>0</v>
      </c>
      <c r="T4763" s="3">
        <v>0</v>
      </c>
      <c r="U4763" s="3">
        <v>500</v>
      </c>
      <c r="V4763" s="3">
        <v>0</v>
      </c>
      <c r="W4763" s="3" t="str">
        <f>IF(Bank_data3[[#This Row],[credit_risk]]=1,"High Risk","Low Risk")</f>
        <v>Low Risk</v>
      </c>
      <c r="X4763" s="3" t="str">
        <f t="shared" si="518"/>
        <v>35-44</v>
      </c>
      <c r="Y4763" s="3" t="str">
        <f t="shared" si="519"/>
        <v>Low Income</v>
      </c>
      <c r="Z4763" s="3" t="str">
        <f t="shared" si="520"/>
        <v>Excellent</v>
      </c>
      <c r="AA4763" s="27">
        <f t="shared" si="521"/>
        <v>0.29945226530096586</v>
      </c>
      <c r="AB4763" s="3" t="str">
        <f t="shared" si="522"/>
        <v>Medium</v>
      </c>
      <c r="AC4763" s="3" t="str">
        <f t="shared" si="523"/>
        <v>Low</v>
      </c>
      <c r="AD4763" s="3" t="str">
        <f t="shared" si="524"/>
        <v>No</v>
      </c>
    </row>
    <row r="4764" spans="1:30" ht="15" customHeight="1" x14ac:dyDescent="0.3">
      <c r="A4764" s="3" t="s">
        <v>4785</v>
      </c>
      <c r="B4764" s="3">
        <v>46</v>
      </c>
      <c r="C4764" s="3" t="s">
        <v>23</v>
      </c>
      <c r="D4764" s="3" t="s">
        <v>26</v>
      </c>
      <c r="E4764" s="3">
        <v>66807.717354498498</v>
      </c>
      <c r="F4764" s="3">
        <v>52</v>
      </c>
      <c r="G4764" s="3">
        <v>2201.9656896517599</v>
      </c>
      <c r="H4764" s="3">
        <v>5</v>
      </c>
      <c r="I4764" s="3">
        <v>1106.7299164419101</v>
      </c>
      <c r="J4764" s="3">
        <v>37</v>
      </c>
      <c r="K4764" s="3">
        <v>400.773200610738</v>
      </c>
      <c r="L4764" s="3">
        <v>76</v>
      </c>
      <c r="M4764" s="3">
        <v>17</v>
      </c>
      <c r="N4764" s="3">
        <v>1</v>
      </c>
      <c r="O4764" s="3">
        <v>621</v>
      </c>
      <c r="P4764" s="3">
        <v>0</v>
      </c>
      <c r="Q4764" s="3">
        <v>12098.254322151301</v>
      </c>
      <c r="R4764" s="3">
        <v>7</v>
      </c>
      <c r="S4764" s="3">
        <v>0</v>
      </c>
      <c r="T4764" s="3">
        <v>0</v>
      </c>
      <c r="U4764" s="3">
        <v>11716.657300860399</v>
      </c>
      <c r="V4764" s="3">
        <v>1</v>
      </c>
      <c r="W4764" s="3" t="str">
        <f>IF(Bank_data3[[#This Row],[credit_risk]]=1,"High Risk","Low Risk")</f>
        <v>High Risk</v>
      </c>
      <c r="X4764" s="3" t="str">
        <f t="shared" si="518"/>
        <v>45-54</v>
      </c>
      <c r="Y4764" s="3" t="str">
        <f t="shared" si="519"/>
        <v>Middle Income</v>
      </c>
      <c r="Z4764" s="3" t="str">
        <f t="shared" si="520"/>
        <v>Fair</v>
      </c>
      <c r="AA4764" s="27">
        <f t="shared" si="521"/>
        <v>0.18109067037801829</v>
      </c>
      <c r="AB4764" s="3" t="str">
        <f t="shared" si="522"/>
        <v>Medium</v>
      </c>
      <c r="AC4764" s="3" t="str">
        <f t="shared" si="523"/>
        <v>High</v>
      </c>
      <c r="AD4764" s="3" t="str">
        <f t="shared" si="524"/>
        <v>No</v>
      </c>
    </row>
    <row r="4765" spans="1:30" ht="15" customHeight="1" x14ac:dyDescent="0.3">
      <c r="A4765" s="3" t="s">
        <v>4786</v>
      </c>
      <c r="B4765" s="3">
        <v>60</v>
      </c>
      <c r="C4765" s="3" t="s">
        <v>28</v>
      </c>
      <c r="D4765" s="3" t="s">
        <v>26</v>
      </c>
      <c r="E4765" s="3">
        <v>61715.303240220899</v>
      </c>
      <c r="F4765" s="3">
        <v>237</v>
      </c>
      <c r="G4765" s="3">
        <v>770.78314790716695</v>
      </c>
      <c r="H4765" s="3">
        <v>6</v>
      </c>
      <c r="I4765" s="3">
        <v>666.70188005324098</v>
      </c>
      <c r="J4765" s="3">
        <v>18</v>
      </c>
      <c r="K4765" s="3">
        <v>432.60535698360599</v>
      </c>
      <c r="L4765" s="3">
        <v>38</v>
      </c>
      <c r="M4765" s="3">
        <v>5</v>
      </c>
      <c r="N4765" s="3">
        <v>2</v>
      </c>
      <c r="O4765" s="3">
        <v>667</v>
      </c>
      <c r="P4765" s="3">
        <v>1</v>
      </c>
      <c r="Q4765" s="3">
        <v>3789.1868163746099</v>
      </c>
      <c r="R4765" s="3">
        <v>4</v>
      </c>
      <c r="S4765" s="3">
        <v>0</v>
      </c>
      <c r="T4765" s="3">
        <v>0</v>
      </c>
      <c r="U4765" s="3">
        <v>16867.082463026101</v>
      </c>
      <c r="V4765" s="3">
        <v>1</v>
      </c>
      <c r="W4765" s="3" t="str">
        <f>IF(Bank_data3[[#This Row],[credit_risk]]=1,"High Risk","Low Risk")</f>
        <v>High Risk</v>
      </c>
      <c r="X4765" s="3" t="str">
        <f t="shared" si="518"/>
        <v>55+</v>
      </c>
      <c r="Y4765" s="3" t="str">
        <f t="shared" si="519"/>
        <v>Middle Income</v>
      </c>
      <c r="Z4765" s="3" t="str">
        <f t="shared" si="520"/>
        <v>Fair</v>
      </c>
      <c r="AA4765" s="27">
        <f t="shared" si="521"/>
        <v>6.1397848141903535E-2</v>
      </c>
      <c r="AB4765" s="3" t="str">
        <f t="shared" si="522"/>
        <v>Low</v>
      </c>
      <c r="AC4765" s="3" t="str">
        <f t="shared" si="523"/>
        <v>High</v>
      </c>
      <c r="AD4765" s="3" t="str">
        <f t="shared" si="524"/>
        <v>No</v>
      </c>
    </row>
    <row r="4766" spans="1:30" ht="15" customHeight="1" x14ac:dyDescent="0.3">
      <c r="A4766" s="3" t="s">
        <v>4787</v>
      </c>
      <c r="B4766" s="3">
        <v>39</v>
      </c>
      <c r="C4766" s="3" t="s">
        <v>23</v>
      </c>
      <c r="D4766" s="3" t="s">
        <v>33</v>
      </c>
      <c r="E4766" s="3">
        <v>53866.406762908497</v>
      </c>
      <c r="F4766" s="3">
        <v>201</v>
      </c>
      <c r="G4766" s="3">
        <v>1304.49181080325</v>
      </c>
      <c r="H4766" s="3">
        <v>8</v>
      </c>
      <c r="I4766" s="3">
        <v>1172.42914545394</v>
      </c>
      <c r="J4766" s="3">
        <v>9</v>
      </c>
      <c r="K4766" s="3">
        <v>644.76460023483901</v>
      </c>
      <c r="L4766" s="3">
        <v>69</v>
      </c>
      <c r="M4766" s="3">
        <v>3</v>
      </c>
      <c r="N4766" s="3">
        <v>0</v>
      </c>
      <c r="O4766" s="3">
        <v>872</v>
      </c>
      <c r="P4766" s="3">
        <v>3</v>
      </c>
      <c r="Q4766" s="3">
        <v>14778.5811014992</v>
      </c>
      <c r="R4766" s="3">
        <v>0</v>
      </c>
      <c r="S4766" s="3">
        <v>0</v>
      </c>
      <c r="T4766" s="3">
        <v>0</v>
      </c>
      <c r="U4766" s="3">
        <v>500</v>
      </c>
      <c r="V4766" s="3">
        <v>0</v>
      </c>
      <c r="W4766" s="3" t="str">
        <f>IF(Bank_data3[[#This Row],[credit_risk]]=1,"High Risk","Low Risk")</f>
        <v>Low Risk</v>
      </c>
      <c r="X4766" s="3" t="str">
        <f t="shared" si="518"/>
        <v>35-44</v>
      </c>
      <c r="Y4766" s="3" t="str">
        <f t="shared" si="519"/>
        <v>Middle Income</v>
      </c>
      <c r="Z4766" s="3" t="str">
        <f t="shared" si="520"/>
        <v>Excellent</v>
      </c>
      <c r="AA4766" s="27">
        <f t="shared" si="521"/>
        <v>0.27435617093500808</v>
      </c>
      <c r="AB4766" s="3" t="str">
        <f t="shared" si="522"/>
        <v>Medium</v>
      </c>
      <c r="AC4766" s="3" t="str">
        <f t="shared" si="523"/>
        <v>High</v>
      </c>
      <c r="AD4766" s="3" t="str">
        <f t="shared" si="524"/>
        <v>No</v>
      </c>
    </row>
    <row r="4767" spans="1:30" ht="15" customHeight="1" x14ac:dyDescent="0.3">
      <c r="A4767" s="3" t="s">
        <v>4788</v>
      </c>
      <c r="B4767" s="3">
        <v>63</v>
      </c>
      <c r="C4767" s="3" t="s">
        <v>23</v>
      </c>
      <c r="D4767" s="3" t="s">
        <v>26</v>
      </c>
      <c r="E4767" s="3">
        <v>53982.404671797798</v>
      </c>
      <c r="F4767" s="3">
        <v>209</v>
      </c>
      <c r="G4767" s="3">
        <v>1044.2306794768699</v>
      </c>
      <c r="H4767" s="3">
        <v>8</v>
      </c>
      <c r="I4767" s="3">
        <v>1467.06659408531</v>
      </c>
      <c r="J4767" s="3">
        <v>45</v>
      </c>
      <c r="K4767" s="3">
        <v>423.738031004314</v>
      </c>
      <c r="L4767" s="3">
        <v>30</v>
      </c>
      <c r="M4767" s="3">
        <v>13</v>
      </c>
      <c r="N4767" s="3">
        <v>9</v>
      </c>
      <c r="O4767" s="3">
        <v>708</v>
      </c>
      <c r="P4767" s="3">
        <v>5</v>
      </c>
      <c r="Q4767" s="3">
        <v>12258.447743671601</v>
      </c>
      <c r="R4767" s="3">
        <v>2</v>
      </c>
      <c r="S4767" s="3">
        <v>0</v>
      </c>
      <c r="T4767" s="3">
        <v>0</v>
      </c>
      <c r="U4767" s="3">
        <v>16269.57286305</v>
      </c>
      <c r="V4767" s="3">
        <v>0</v>
      </c>
      <c r="W4767" s="3" t="str">
        <f>IF(Bank_data3[[#This Row],[credit_risk]]=1,"High Risk","Low Risk")</f>
        <v>Low Risk</v>
      </c>
      <c r="X4767" s="3" t="str">
        <f t="shared" si="518"/>
        <v>55+</v>
      </c>
      <c r="Y4767" s="3" t="str">
        <f t="shared" si="519"/>
        <v>Middle Income</v>
      </c>
      <c r="Z4767" s="3" t="str">
        <f t="shared" si="520"/>
        <v>Good</v>
      </c>
      <c r="AA4767" s="27">
        <f t="shared" si="521"/>
        <v>0.22708228390714541</v>
      </c>
      <c r="AB4767" s="3" t="str">
        <f t="shared" si="522"/>
        <v>Medium</v>
      </c>
      <c r="AC4767" s="3" t="str">
        <f t="shared" si="523"/>
        <v>High</v>
      </c>
      <c r="AD4767" s="3" t="str">
        <f t="shared" si="524"/>
        <v>No</v>
      </c>
    </row>
    <row r="4768" spans="1:30" ht="15" customHeight="1" x14ac:dyDescent="0.3">
      <c r="A4768" s="3" t="s">
        <v>4789</v>
      </c>
      <c r="B4768" s="3">
        <v>38</v>
      </c>
      <c r="C4768" s="3" t="s">
        <v>28</v>
      </c>
      <c r="D4768" s="3" t="s">
        <v>26</v>
      </c>
      <c r="E4768" s="3">
        <v>29282.519080872698</v>
      </c>
      <c r="F4768" s="3">
        <v>232</v>
      </c>
      <c r="G4768" s="3">
        <v>1101.50493811612</v>
      </c>
      <c r="H4768" s="3">
        <v>1</v>
      </c>
      <c r="I4768" s="3">
        <v>689.32736265800997</v>
      </c>
      <c r="J4768" s="3">
        <v>36</v>
      </c>
      <c r="K4768" s="3">
        <v>434.67593875863798</v>
      </c>
      <c r="L4768" s="3">
        <v>8</v>
      </c>
      <c r="M4768" s="3">
        <v>19</v>
      </c>
      <c r="N4768" s="3">
        <v>3</v>
      </c>
      <c r="O4768" s="3">
        <v>707</v>
      </c>
      <c r="P4768" s="3">
        <v>0</v>
      </c>
      <c r="Q4768" s="3">
        <v>15178.2142624148</v>
      </c>
      <c r="R4768" s="3">
        <v>6</v>
      </c>
      <c r="S4768" s="3">
        <v>1</v>
      </c>
      <c r="T4768" s="3">
        <v>0</v>
      </c>
      <c r="U4768" s="3">
        <v>15342.3659083414</v>
      </c>
      <c r="V4768" s="3">
        <v>1</v>
      </c>
      <c r="W4768" s="3" t="str">
        <f>IF(Bank_data3[[#This Row],[credit_risk]]=1,"High Risk","Low Risk")</f>
        <v>High Risk</v>
      </c>
      <c r="X4768" s="3" t="str">
        <f t="shared" si="518"/>
        <v>35-44</v>
      </c>
      <c r="Y4768" s="3" t="str">
        <f t="shared" si="519"/>
        <v>Low Income</v>
      </c>
      <c r="Z4768" s="3" t="str">
        <f t="shared" si="520"/>
        <v>Good</v>
      </c>
      <c r="AA4768" s="27">
        <f t="shared" si="521"/>
        <v>0.51833703994166225</v>
      </c>
      <c r="AB4768" s="3" t="str">
        <f t="shared" si="522"/>
        <v>Medium</v>
      </c>
      <c r="AC4768" s="3" t="str">
        <f t="shared" si="523"/>
        <v>Low</v>
      </c>
      <c r="AD4768" s="3" t="str">
        <f t="shared" si="524"/>
        <v>No</v>
      </c>
    </row>
    <row r="4769" spans="1:30" ht="15" customHeight="1" x14ac:dyDescent="0.3">
      <c r="A4769" s="3" t="s">
        <v>4790</v>
      </c>
      <c r="B4769" s="3">
        <v>39</v>
      </c>
      <c r="C4769" s="3" t="s">
        <v>23</v>
      </c>
      <c r="D4769" s="3" t="s">
        <v>33</v>
      </c>
      <c r="E4769" s="3">
        <v>63836.278463961004</v>
      </c>
      <c r="F4769" s="3">
        <v>136</v>
      </c>
      <c r="G4769" s="3">
        <v>2193.6883216183301</v>
      </c>
      <c r="H4769" s="3">
        <v>2</v>
      </c>
      <c r="I4769" s="3">
        <v>1042.0301472512599</v>
      </c>
      <c r="J4769" s="3">
        <v>11</v>
      </c>
      <c r="K4769" s="3">
        <v>791.98830759641305</v>
      </c>
      <c r="L4769" s="3">
        <v>55</v>
      </c>
      <c r="M4769" s="3">
        <v>9</v>
      </c>
      <c r="N4769" s="3">
        <v>6</v>
      </c>
      <c r="O4769" s="3">
        <v>607</v>
      </c>
      <c r="P4769" s="3">
        <v>4</v>
      </c>
      <c r="Q4769" s="3">
        <v>12317.803709915301</v>
      </c>
      <c r="R4769" s="3">
        <v>7</v>
      </c>
      <c r="S4769" s="3">
        <v>0</v>
      </c>
      <c r="T4769" s="3">
        <v>0</v>
      </c>
      <c r="U4769" s="3">
        <v>8535.2948446541795</v>
      </c>
      <c r="V4769" s="3">
        <v>1</v>
      </c>
      <c r="W4769" s="3" t="str">
        <f>IF(Bank_data3[[#This Row],[credit_risk]]=1,"High Risk","Low Risk")</f>
        <v>High Risk</v>
      </c>
      <c r="X4769" s="3" t="str">
        <f t="shared" si="518"/>
        <v>35-44</v>
      </c>
      <c r="Y4769" s="3" t="str">
        <f t="shared" si="519"/>
        <v>Middle Income</v>
      </c>
      <c r="Z4769" s="3" t="str">
        <f t="shared" si="520"/>
        <v>Fair</v>
      </c>
      <c r="AA4769" s="27">
        <f t="shared" si="521"/>
        <v>0.19295930161200359</v>
      </c>
      <c r="AB4769" s="3" t="str">
        <f t="shared" si="522"/>
        <v>Medium</v>
      </c>
      <c r="AC4769" s="3" t="str">
        <f t="shared" si="523"/>
        <v>High</v>
      </c>
      <c r="AD4769" s="3" t="str">
        <f t="shared" si="524"/>
        <v>No</v>
      </c>
    </row>
    <row r="4770" spans="1:30" ht="15" customHeight="1" x14ac:dyDescent="0.3">
      <c r="A4770" s="3" t="s">
        <v>4791</v>
      </c>
      <c r="B4770" s="3">
        <v>54</v>
      </c>
      <c r="C4770" s="3" t="s">
        <v>31</v>
      </c>
      <c r="D4770" s="3" t="s">
        <v>26</v>
      </c>
      <c r="E4770" s="3">
        <v>64204.178422823599</v>
      </c>
      <c r="F4770" s="3">
        <v>20</v>
      </c>
      <c r="G4770" s="3">
        <v>1234.7008430313199</v>
      </c>
      <c r="H4770" s="3">
        <v>3</v>
      </c>
      <c r="I4770" s="3">
        <v>20</v>
      </c>
      <c r="J4770" s="3">
        <v>18</v>
      </c>
      <c r="K4770" s="3">
        <v>405.552118124831</v>
      </c>
      <c r="L4770" s="3">
        <v>17</v>
      </c>
      <c r="M4770" s="3">
        <v>3</v>
      </c>
      <c r="N4770" s="3">
        <v>9</v>
      </c>
      <c r="O4770" s="3">
        <v>362</v>
      </c>
      <c r="P4770" s="3">
        <v>5</v>
      </c>
      <c r="Q4770" s="3">
        <v>9923.2621869057093</v>
      </c>
      <c r="R4770" s="3">
        <v>6</v>
      </c>
      <c r="S4770" s="3">
        <v>0</v>
      </c>
      <c r="T4770" s="3">
        <v>0</v>
      </c>
      <c r="U4770" s="3">
        <v>7042.9512678561496</v>
      </c>
      <c r="V4770" s="3">
        <v>1</v>
      </c>
      <c r="W4770" s="3" t="str">
        <f>IF(Bank_data3[[#This Row],[credit_risk]]=1,"High Risk","Low Risk")</f>
        <v>High Risk</v>
      </c>
      <c r="X4770" s="3" t="str">
        <f t="shared" si="518"/>
        <v>45-54</v>
      </c>
      <c r="Y4770" s="3" t="str">
        <f t="shared" si="519"/>
        <v>Middle Income</v>
      </c>
      <c r="Z4770" s="3" t="str">
        <f t="shared" si="520"/>
        <v>Poor</v>
      </c>
      <c r="AA4770" s="27">
        <f t="shared" si="521"/>
        <v>0.15455788751870614</v>
      </c>
      <c r="AB4770" s="3" t="str">
        <f t="shared" si="522"/>
        <v>Medium</v>
      </c>
      <c r="AC4770" s="3" t="str">
        <f t="shared" si="523"/>
        <v>Medium</v>
      </c>
      <c r="AD4770" s="3" t="str">
        <f t="shared" si="524"/>
        <v>No</v>
      </c>
    </row>
    <row r="4771" spans="1:30" ht="15" customHeight="1" x14ac:dyDescent="0.3">
      <c r="A4771" s="3" t="s">
        <v>4792</v>
      </c>
      <c r="B4771" s="3">
        <v>66</v>
      </c>
      <c r="C4771" s="3" t="s">
        <v>28</v>
      </c>
      <c r="D4771" s="3" t="s">
        <v>26</v>
      </c>
      <c r="E4771" s="3">
        <v>91239.929143137299</v>
      </c>
      <c r="F4771" s="3">
        <v>149</v>
      </c>
      <c r="G4771" s="3">
        <v>3032.8771409639298</v>
      </c>
      <c r="H4771" s="3">
        <v>5</v>
      </c>
      <c r="I4771" s="3">
        <v>359.648645136303</v>
      </c>
      <c r="J4771" s="3">
        <v>1</v>
      </c>
      <c r="K4771" s="3">
        <v>346.33770395264003</v>
      </c>
      <c r="L4771" s="3">
        <v>58</v>
      </c>
      <c r="M4771" s="3">
        <v>14</v>
      </c>
      <c r="N4771" s="3">
        <v>8</v>
      </c>
      <c r="O4771" s="3">
        <v>360</v>
      </c>
      <c r="P4771" s="3">
        <v>1</v>
      </c>
      <c r="Q4771" s="3">
        <v>12297.771689761699</v>
      </c>
      <c r="R4771" s="3">
        <v>5</v>
      </c>
      <c r="S4771" s="3">
        <v>0</v>
      </c>
      <c r="T4771" s="3">
        <v>0</v>
      </c>
      <c r="U4771" s="3">
        <v>5097.92883698484</v>
      </c>
      <c r="V4771" s="3">
        <v>1</v>
      </c>
      <c r="W4771" s="3" t="str">
        <f>IF(Bank_data3[[#This Row],[credit_risk]]=1,"High Risk","Low Risk")</f>
        <v>High Risk</v>
      </c>
      <c r="X4771" s="3" t="str">
        <f t="shared" si="518"/>
        <v>55+</v>
      </c>
      <c r="Y4771" s="3" t="str">
        <f t="shared" si="519"/>
        <v>Middle Income</v>
      </c>
      <c r="Z4771" s="3" t="str">
        <f t="shared" si="520"/>
        <v>Poor</v>
      </c>
      <c r="AA4771" s="27">
        <f t="shared" si="521"/>
        <v>0.13478497632838954</v>
      </c>
      <c r="AB4771" s="3" t="str">
        <f t="shared" si="522"/>
        <v>Medium</v>
      </c>
      <c r="AC4771" s="3" t="str">
        <f t="shared" si="523"/>
        <v>High</v>
      </c>
      <c r="AD4771" s="3" t="str">
        <f t="shared" si="524"/>
        <v>No</v>
      </c>
    </row>
    <row r="4772" spans="1:30" ht="15" customHeight="1" x14ac:dyDescent="0.3">
      <c r="A4772" s="3" t="s">
        <v>4793</v>
      </c>
      <c r="B4772" s="3">
        <v>21</v>
      </c>
      <c r="C4772" s="3" t="s">
        <v>31</v>
      </c>
      <c r="D4772" s="3" t="s">
        <v>26</v>
      </c>
      <c r="E4772" s="3">
        <v>58474.129539114401</v>
      </c>
      <c r="F4772" s="3">
        <v>53</v>
      </c>
      <c r="G4772" s="3">
        <v>86.647234147121694</v>
      </c>
      <c r="H4772" s="3">
        <v>4</v>
      </c>
      <c r="I4772" s="3">
        <v>831.892360266732</v>
      </c>
      <c r="J4772" s="3">
        <v>14</v>
      </c>
      <c r="K4772" s="3">
        <v>349.47410982206998</v>
      </c>
      <c r="L4772" s="3">
        <v>66</v>
      </c>
      <c r="M4772" s="3">
        <v>8</v>
      </c>
      <c r="N4772" s="3">
        <v>2</v>
      </c>
      <c r="O4772" s="3">
        <v>806</v>
      </c>
      <c r="P4772" s="3">
        <v>1</v>
      </c>
      <c r="Q4772" s="3">
        <v>7363.9710497963297</v>
      </c>
      <c r="R4772" s="3">
        <v>0</v>
      </c>
      <c r="S4772" s="3">
        <v>0</v>
      </c>
      <c r="T4772" s="3">
        <v>0</v>
      </c>
      <c r="U4772" s="3">
        <v>6445.7634465675601</v>
      </c>
      <c r="V4772" s="3">
        <v>0</v>
      </c>
      <c r="W4772" s="3" t="str">
        <f>IF(Bank_data3[[#This Row],[credit_risk]]=1,"High Risk","Low Risk")</f>
        <v>Low Risk</v>
      </c>
      <c r="X4772" s="3" t="str">
        <f t="shared" si="518"/>
        <v>18-24</v>
      </c>
      <c r="Y4772" s="3" t="str">
        <f t="shared" si="519"/>
        <v>Middle Income</v>
      </c>
      <c r="Z4772" s="3" t="str">
        <f t="shared" si="520"/>
        <v>Excellent</v>
      </c>
      <c r="AA4772" s="27">
        <f t="shared" si="521"/>
        <v>0.12593553949136491</v>
      </c>
      <c r="AB4772" s="3" t="str">
        <f t="shared" si="522"/>
        <v>Low</v>
      </c>
      <c r="AC4772" s="3" t="str">
        <f t="shared" si="523"/>
        <v>High</v>
      </c>
      <c r="AD4772" s="3" t="str">
        <f t="shared" si="524"/>
        <v>No</v>
      </c>
    </row>
    <row r="4773" spans="1:30" ht="15" customHeight="1" x14ac:dyDescent="0.3">
      <c r="A4773" s="3" t="s">
        <v>4794</v>
      </c>
      <c r="B4773" s="3">
        <v>49</v>
      </c>
      <c r="C4773" s="3" t="s">
        <v>23</v>
      </c>
      <c r="D4773" s="3" t="s">
        <v>33</v>
      </c>
      <c r="E4773" s="3">
        <v>61384.256350667201</v>
      </c>
      <c r="F4773" s="3">
        <v>196</v>
      </c>
      <c r="G4773" s="3">
        <v>1476.2556605672</v>
      </c>
      <c r="H4773" s="3">
        <v>5</v>
      </c>
      <c r="I4773" s="3">
        <v>447.64342811856397</v>
      </c>
      <c r="J4773" s="3">
        <v>37</v>
      </c>
      <c r="K4773" s="3">
        <v>457.68827158531002</v>
      </c>
      <c r="L4773" s="3">
        <v>2</v>
      </c>
      <c r="M4773" s="3">
        <v>11</v>
      </c>
      <c r="N4773" s="3">
        <v>3</v>
      </c>
      <c r="O4773" s="3">
        <v>555</v>
      </c>
      <c r="P4773" s="3">
        <v>3</v>
      </c>
      <c r="Q4773" s="3">
        <v>12925.456413829101</v>
      </c>
      <c r="R4773" s="3">
        <v>5</v>
      </c>
      <c r="S4773" s="3">
        <v>0</v>
      </c>
      <c r="T4773" s="3">
        <v>0</v>
      </c>
      <c r="U4773" s="3">
        <v>6919.8142479395701</v>
      </c>
      <c r="V4773" s="3">
        <v>1</v>
      </c>
      <c r="W4773" s="3" t="str">
        <f>IF(Bank_data3[[#This Row],[credit_risk]]=1,"High Risk","Low Risk")</f>
        <v>High Risk</v>
      </c>
      <c r="X4773" s="3" t="str">
        <f t="shared" si="518"/>
        <v>45-54</v>
      </c>
      <c r="Y4773" s="3" t="str">
        <f t="shared" si="519"/>
        <v>Middle Income</v>
      </c>
      <c r="Z4773" s="3" t="str">
        <f t="shared" si="520"/>
        <v>Poor</v>
      </c>
      <c r="AA4773" s="27">
        <f t="shared" si="521"/>
        <v>0.21056631100962439</v>
      </c>
      <c r="AB4773" s="3" t="str">
        <f t="shared" si="522"/>
        <v>Medium</v>
      </c>
      <c r="AC4773" s="3" t="str">
        <f t="shared" si="523"/>
        <v>Low</v>
      </c>
      <c r="AD4773" s="3" t="str">
        <f t="shared" si="524"/>
        <v>No</v>
      </c>
    </row>
    <row r="4774" spans="1:30" ht="15" customHeight="1" x14ac:dyDescent="0.3">
      <c r="A4774" s="3" t="s">
        <v>4795</v>
      </c>
      <c r="B4774" s="3">
        <v>53</v>
      </c>
      <c r="C4774" s="3" t="s">
        <v>23</v>
      </c>
      <c r="D4774" s="3" t="s">
        <v>33</v>
      </c>
      <c r="E4774" s="3">
        <v>58596.820297921302</v>
      </c>
      <c r="F4774" s="3">
        <v>5</v>
      </c>
      <c r="G4774" s="3">
        <v>434.80565882206201</v>
      </c>
      <c r="H4774" s="3">
        <v>10</v>
      </c>
      <c r="I4774" s="3">
        <v>1513.72071565286</v>
      </c>
      <c r="J4774" s="3">
        <v>7</v>
      </c>
      <c r="K4774" s="3">
        <v>817.94062896048399</v>
      </c>
      <c r="L4774" s="3">
        <v>29</v>
      </c>
      <c r="M4774" s="3">
        <v>7</v>
      </c>
      <c r="N4774" s="3">
        <v>5</v>
      </c>
      <c r="O4774" s="3">
        <v>376</v>
      </c>
      <c r="P4774" s="3">
        <v>4</v>
      </c>
      <c r="Q4774" s="3">
        <v>19746.550154596302</v>
      </c>
      <c r="R4774" s="3">
        <v>0</v>
      </c>
      <c r="S4774" s="3">
        <v>1</v>
      </c>
      <c r="T4774" s="3">
        <v>0</v>
      </c>
      <c r="U4774" s="3">
        <v>6366.0742846241501</v>
      </c>
      <c r="V4774" s="3">
        <v>1</v>
      </c>
      <c r="W4774" s="3" t="str">
        <f>IF(Bank_data3[[#This Row],[credit_risk]]=1,"High Risk","Low Risk")</f>
        <v>High Risk</v>
      </c>
      <c r="X4774" s="3" t="str">
        <f t="shared" si="518"/>
        <v>45-54</v>
      </c>
      <c r="Y4774" s="3" t="str">
        <f t="shared" si="519"/>
        <v>Middle Income</v>
      </c>
      <c r="Z4774" s="3" t="str">
        <f t="shared" si="520"/>
        <v>Poor</v>
      </c>
      <c r="AA4774" s="27">
        <f t="shared" si="521"/>
        <v>0.33699013110608672</v>
      </c>
      <c r="AB4774" s="3" t="str">
        <f t="shared" si="522"/>
        <v>Low</v>
      </c>
      <c r="AC4774" s="3" t="str">
        <f t="shared" si="523"/>
        <v>Medium</v>
      </c>
      <c r="AD4774" s="3" t="str">
        <f t="shared" si="524"/>
        <v>No</v>
      </c>
    </row>
    <row r="4775" spans="1:30" ht="15" customHeight="1" x14ac:dyDescent="0.3">
      <c r="A4775" s="3" t="s">
        <v>4796</v>
      </c>
      <c r="B4775" s="3">
        <v>41</v>
      </c>
      <c r="C4775" s="3" t="s">
        <v>28</v>
      </c>
      <c r="D4775" s="3" t="s">
        <v>26</v>
      </c>
      <c r="E4775" s="3">
        <v>37459.314188621996</v>
      </c>
      <c r="F4775" s="3">
        <v>91</v>
      </c>
      <c r="G4775" s="3">
        <v>1761.97828180126</v>
      </c>
      <c r="H4775" s="3">
        <v>7</v>
      </c>
      <c r="I4775" s="3">
        <v>1009.25789055379</v>
      </c>
      <c r="J4775" s="3">
        <v>45</v>
      </c>
      <c r="K4775" s="3">
        <v>608.37805169249805</v>
      </c>
      <c r="L4775" s="3">
        <v>63</v>
      </c>
      <c r="M4775" s="3">
        <v>4</v>
      </c>
      <c r="N4775" s="3">
        <v>0</v>
      </c>
      <c r="O4775" s="3">
        <v>389</v>
      </c>
      <c r="P4775" s="3">
        <v>2</v>
      </c>
      <c r="Q4775" s="3">
        <v>17291.144115380699</v>
      </c>
      <c r="R4775" s="3">
        <v>0</v>
      </c>
      <c r="S4775" s="3">
        <v>0</v>
      </c>
      <c r="T4775" s="3">
        <v>0</v>
      </c>
      <c r="U4775" s="3">
        <v>5784.02050224906</v>
      </c>
      <c r="V4775" s="3">
        <v>1</v>
      </c>
      <c r="W4775" s="3" t="str">
        <f>IF(Bank_data3[[#This Row],[credit_risk]]=1,"High Risk","Low Risk")</f>
        <v>High Risk</v>
      </c>
      <c r="X4775" s="3" t="str">
        <f t="shared" si="518"/>
        <v>35-44</v>
      </c>
      <c r="Y4775" s="3" t="str">
        <f t="shared" si="519"/>
        <v>Low Income</v>
      </c>
      <c r="Z4775" s="3" t="str">
        <f t="shared" si="520"/>
        <v>Poor</v>
      </c>
      <c r="AA4775" s="27">
        <f t="shared" si="521"/>
        <v>0.46159798944297709</v>
      </c>
      <c r="AB4775" s="3" t="str">
        <f t="shared" si="522"/>
        <v>Medium</v>
      </c>
      <c r="AC4775" s="3" t="str">
        <f t="shared" si="523"/>
        <v>High</v>
      </c>
      <c r="AD4775" s="3" t="str">
        <f t="shared" si="524"/>
        <v>No</v>
      </c>
    </row>
    <row r="4776" spans="1:30" ht="15" customHeight="1" x14ac:dyDescent="0.3">
      <c r="A4776" s="3" t="s">
        <v>4797</v>
      </c>
      <c r="B4776" s="3">
        <v>22</v>
      </c>
      <c r="C4776" s="3" t="s">
        <v>23</v>
      </c>
      <c r="D4776" s="3" t="s">
        <v>26</v>
      </c>
      <c r="E4776" s="3">
        <v>72489.225736595297</v>
      </c>
      <c r="F4776" s="3">
        <v>230</v>
      </c>
      <c r="G4776" s="3">
        <v>1857.9360065645501</v>
      </c>
      <c r="H4776" s="3">
        <v>1</v>
      </c>
      <c r="I4776" s="3">
        <v>1138.04107640035</v>
      </c>
      <c r="J4776" s="3">
        <v>34</v>
      </c>
      <c r="K4776" s="3">
        <v>468.76284639992002</v>
      </c>
      <c r="L4776" s="3">
        <v>69</v>
      </c>
      <c r="M4776" s="3">
        <v>15</v>
      </c>
      <c r="N4776" s="3">
        <v>4</v>
      </c>
      <c r="O4776" s="3">
        <v>664</v>
      </c>
      <c r="P4776" s="3">
        <v>0</v>
      </c>
      <c r="Q4776" s="3">
        <v>10249.9749519136</v>
      </c>
      <c r="R4776" s="3">
        <v>4</v>
      </c>
      <c r="S4776" s="3">
        <v>0</v>
      </c>
      <c r="T4776" s="3">
        <v>0</v>
      </c>
      <c r="U4776" s="3">
        <v>18156.0563754789</v>
      </c>
      <c r="V4776" s="3">
        <v>1</v>
      </c>
      <c r="W4776" s="3" t="str">
        <f>IF(Bank_data3[[#This Row],[credit_risk]]=1,"High Risk","Low Risk")</f>
        <v>High Risk</v>
      </c>
      <c r="X4776" s="3" t="str">
        <f t="shared" si="518"/>
        <v>18-24</v>
      </c>
      <c r="Y4776" s="3" t="str">
        <f t="shared" si="519"/>
        <v>Middle Income</v>
      </c>
      <c r="Z4776" s="3" t="str">
        <f t="shared" si="520"/>
        <v>Fair</v>
      </c>
      <c r="AA4776" s="27">
        <f t="shared" si="521"/>
        <v>0.14139997837967011</v>
      </c>
      <c r="AB4776" s="3" t="str">
        <f t="shared" si="522"/>
        <v>Medium</v>
      </c>
      <c r="AC4776" s="3" t="str">
        <f t="shared" si="523"/>
        <v>High</v>
      </c>
      <c r="AD4776" s="3" t="str">
        <f t="shared" si="524"/>
        <v>No</v>
      </c>
    </row>
    <row r="4777" spans="1:30" ht="15" customHeight="1" x14ac:dyDescent="0.3">
      <c r="A4777" s="3" t="s">
        <v>4798</v>
      </c>
      <c r="B4777" s="3">
        <v>25</v>
      </c>
      <c r="C4777" s="3" t="s">
        <v>28</v>
      </c>
      <c r="D4777" s="3" t="s">
        <v>33</v>
      </c>
      <c r="E4777" s="3">
        <v>48996.568793770501</v>
      </c>
      <c r="F4777" s="3">
        <v>56</v>
      </c>
      <c r="G4777" s="3">
        <v>2219.2201823579599</v>
      </c>
      <c r="H4777" s="3">
        <v>5</v>
      </c>
      <c r="I4777" s="3">
        <v>789.84075784379502</v>
      </c>
      <c r="J4777" s="3">
        <v>37</v>
      </c>
      <c r="K4777" s="3">
        <v>472.832091067622</v>
      </c>
      <c r="L4777" s="3">
        <v>1</v>
      </c>
      <c r="M4777" s="3">
        <v>14</v>
      </c>
      <c r="N4777" s="3">
        <v>9</v>
      </c>
      <c r="O4777" s="3">
        <v>571</v>
      </c>
      <c r="P4777" s="3">
        <v>5</v>
      </c>
      <c r="Q4777" s="3">
        <v>10747.2524674007</v>
      </c>
      <c r="R4777" s="3">
        <v>4</v>
      </c>
      <c r="S4777" s="3">
        <v>0</v>
      </c>
      <c r="T4777" s="3">
        <v>0</v>
      </c>
      <c r="U4777" s="3">
        <v>7716.5040648364002</v>
      </c>
      <c r="V4777" s="3">
        <v>1</v>
      </c>
      <c r="W4777" s="3" t="str">
        <f>IF(Bank_data3[[#This Row],[credit_risk]]=1,"High Risk","Low Risk")</f>
        <v>High Risk</v>
      </c>
      <c r="X4777" s="3" t="str">
        <f t="shared" si="518"/>
        <v>25-34</v>
      </c>
      <c r="Y4777" s="3" t="str">
        <f t="shared" si="519"/>
        <v>Low Income</v>
      </c>
      <c r="Z4777" s="3" t="str">
        <f t="shared" si="520"/>
        <v>Poor</v>
      </c>
      <c r="AA4777" s="27">
        <f t="shared" si="521"/>
        <v>0.21934704270081709</v>
      </c>
      <c r="AB4777" s="3" t="str">
        <f t="shared" si="522"/>
        <v>Medium</v>
      </c>
      <c r="AC4777" s="3" t="str">
        <f t="shared" si="523"/>
        <v>Low</v>
      </c>
      <c r="AD4777" s="3" t="str">
        <f t="shared" si="524"/>
        <v>No</v>
      </c>
    </row>
    <row r="4778" spans="1:30" ht="15" customHeight="1" x14ac:dyDescent="0.3">
      <c r="A4778" s="3" t="s">
        <v>4799</v>
      </c>
      <c r="B4778" s="3">
        <v>34</v>
      </c>
      <c r="C4778" s="3" t="s">
        <v>28</v>
      </c>
      <c r="D4778" s="3" t="s">
        <v>26</v>
      </c>
      <c r="E4778" s="3">
        <v>46526.740653799403</v>
      </c>
      <c r="F4778" s="3">
        <v>51</v>
      </c>
      <c r="G4778" s="3">
        <v>518.39802876436397</v>
      </c>
      <c r="H4778" s="3">
        <v>8</v>
      </c>
      <c r="I4778" s="3">
        <v>448.87719304772202</v>
      </c>
      <c r="J4778" s="3">
        <v>42</v>
      </c>
      <c r="K4778" s="3">
        <v>692.94421511723999</v>
      </c>
      <c r="L4778" s="3">
        <v>19</v>
      </c>
      <c r="M4778" s="3">
        <v>16</v>
      </c>
      <c r="N4778" s="3">
        <v>4</v>
      </c>
      <c r="O4778" s="3">
        <v>574</v>
      </c>
      <c r="P4778" s="3">
        <v>3</v>
      </c>
      <c r="Q4778" s="3">
        <v>15512.332736247999</v>
      </c>
      <c r="R4778" s="3">
        <v>4</v>
      </c>
      <c r="S4778" s="3">
        <v>0</v>
      </c>
      <c r="T4778" s="3">
        <v>0</v>
      </c>
      <c r="U4778" s="3">
        <v>6292.2513263475603</v>
      </c>
      <c r="V4778" s="3">
        <v>1</v>
      </c>
      <c r="W4778" s="3" t="str">
        <f>IF(Bank_data3[[#This Row],[credit_risk]]=1,"High Risk","Low Risk")</f>
        <v>High Risk</v>
      </c>
      <c r="X4778" s="3" t="str">
        <f t="shared" si="518"/>
        <v>25-34</v>
      </c>
      <c r="Y4778" s="3" t="str">
        <f t="shared" si="519"/>
        <v>Low Income</v>
      </c>
      <c r="Z4778" s="3" t="str">
        <f t="shared" si="520"/>
        <v>Poor</v>
      </c>
      <c r="AA4778" s="27">
        <f t="shared" si="521"/>
        <v>0.3334068219322226</v>
      </c>
      <c r="AB4778" s="3" t="str">
        <f t="shared" si="522"/>
        <v>Low</v>
      </c>
      <c r="AC4778" s="3" t="str">
        <f t="shared" si="523"/>
        <v>Medium</v>
      </c>
      <c r="AD4778" s="3" t="str">
        <f t="shared" si="524"/>
        <v>No</v>
      </c>
    </row>
    <row r="4779" spans="1:30" ht="15" customHeight="1" x14ac:dyDescent="0.3">
      <c r="A4779" s="3" t="s">
        <v>4800</v>
      </c>
      <c r="B4779" s="3">
        <v>46</v>
      </c>
      <c r="C4779" s="3" t="s">
        <v>28</v>
      </c>
      <c r="D4779" s="3" t="s">
        <v>33</v>
      </c>
      <c r="E4779" s="3">
        <v>47573.356537500797</v>
      </c>
      <c r="F4779" s="3">
        <v>30</v>
      </c>
      <c r="G4779" s="3">
        <v>1845.11069513865</v>
      </c>
      <c r="H4779" s="3">
        <v>4</v>
      </c>
      <c r="I4779" s="3">
        <v>618.41640123879199</v>
      </c>
      <c r="J4779" s="3">
        <v>29</v>
      </c>
      <c r="K4779" s="3">
        <v>471.68226539163999</v>
      </c>
      <c r="L4779" s="3">
        <v>28</v>
      </c>
      <c r="M4779" s="3">
        <v>0</v>
      </c>
      <c r="N4779" s="3">
        <v>9</v>
      </c>
      <c r="O4779" s="3">
        <v>339</v>
      </c>
      <c r="P4779" s="3">
        <v>4</v>
      </c>
      <c r="Q4779" s="3">
        <v>14236.956147950399</v>
      </c>
      <c r="R4779" s="3">
        <v>4</v>
      </c>
      <c r="S4779" s="3">
        <v>0</v>
      </c>
      <c r="T4779" s="3">
        <v>0</v>
      </c>
      <c r="U4779" s="3">
        <v>9606.07497013379</v>
      </c>
      <c r="V4779" s="3">
        <v>1</v>
      </c>
      <c r="W4779" s="3" t="str">
        <f>IF(Bank_data3[[#This Row],[credit_risk]]=1,"High Risk","Low Risk")</f>
        <v>High Risk</v>
      </c>
      <c r="X4779" s="3" t="str">
        <f t="shared" si="518"/>
        <v>45-54</v>
      </c>
      <c r="Y4779" s="3" t="str">
        <f t="shared" si="519"/>
        <v>Low Income</v>
      </c>
      <c r="Z4779" s="3" t="str">
        <f t="shared" si="520"/>
        <v>Poor</v>
      </c>
      <c r="AA4779" s="27">
        <f t="shared" si="521"/>
        <v>0.29926322597666172</v>
      </c>
      <c r="AB4779" s="3" t="str">
        <f t="shared" si="522"/>
        <v>Medium</v>
      </c>
      <c r="AC4779" s="3" t="str">
        <f t="shared" si="523"/>
        <v>Medium</v>
      </c>
      <c r="AD4779" s="3" t="str">
        <f t="shared" si="524"/>
        <v>No</v>
      </c>
    </row>
    <row r="4780" spans="1:30" ht="15" customHeight="1" x14ac:dyDescent="0.3">
      <c r="A4780" s="3" t="s">
        <v>4801</v>
      </c>
      <c r="B4780" s="3">
        <v>29</v>
      </c>
      <c r="C4780" s="3" t="s">
        <v>28</v>
      </c>
      <c r="D4780" s="3" t="s">
        <v>26</v>
      </c>
      <c r="E4780" s="3">
        <v>48813.015050006798</v>
      </c>
      <c r="F4780" s="3">
        <v>40</v>
      </c>
      <c r="G4780" s="3">
        <v>801.22544826869</v>
      </c>
      <c r="H4780" s="3">
        <v>0</v>
      </c>
      <c r="I4780" s="3">
        <v>889.03316786922596</v>
      </c>
      <c r="J4780" s="3">
        <v>8</v>
      </c>
      <c r="K4780" s="3">
        <v>468.00938523189001</v>
      </c>
      <c r="L4780" s="3">
        <v>8</v>
      </c>
      <c r="M4780" s="3">
        <v>11</v>
      </c>
      <c r="N4780" s="3">
        <v>8</v>
      </c>
      <c r="O4780" s="3">
        <v>473</v>
      </c>
      <c r="P4780" s="3">
        <v>1</v>
      </c>
      <c r="Q4780" s="3">
        <v>11995.139900865701</v>
      </c>
      <c r="R4780" s="3">
        <v>7</v>
      </c>
      <c r="S4780" s="3">
        <v>0</v>
      </c>
      <c r="T4780" s="3">
        <v>1</v>
      </c>
      <c r="U4780" s="3">
        <v>14285.1493884433</v>
      </c>
      <c r="V4780" s="3">
        <v>1</v>
      </c>
      <c r="W4780" s="3" t="str">
        <f>IF(Bank_data3[[#This Row],[credit_risk]]=1,"High Risk","Low Risk")</f>
        <v>High Risk</v>
      </c>
      <c r="X4780" s="3" t="str">
        <f t="shared" si="518"/>
        <v>25-34</v>
      </c>
      <c r="Y4780" s="3" t="str">
        <f t="shared" si="519"/>
        <v>Low Income</v>
      </c>
      <c r="Z4780" s="3" t="str">
        <f t="shared" si="520"/>
        <v>Poor</v>
      </c>
      <c r="AA4780" s="27">
        <f t="shared" si="521"/>
        <v>0.24573650876876188</v>
      </c>
      <c r="AB4780" s="3" t="str">
        <f t="shared" si="522"/>
        <v>Low</v>
      </c>
      <c r="AC4780" s="3" t="str">
        <f t="shared" si="523"/>
        <v>Low</v>
      </c>
      <c r="AD4780" s="3" t="str">
        <f t="shared" si="524"/>
        <v>No</v>
      </c>
    </row>
    <row r="4781" spans="1:30" ht="15" customHeight="1" x14ac:dyDescent="0.3">
      <c r="A4781" s="3" t="s">
        <v>4802</v>
      </c>
      <c r="B4781" s="3">
        <v>28</v>
      </c>
      <c r="C4781" s="3" t="s">
        <v>28</v>
      </c>
      <c r="D4781" s="3" t="s">
        <v>33</v>
      </c>
      <c r="E4781" s="3">
        <v>41244.6364039931</v>
      </c>
      <c r="F4781" s="3">
        <v>30</v>
      </c>
      <c r="G4781" s="3">
        <v>1576.63808486159</v>
      </c>
      <c r="H4781" s="3">
        <v>7</v>
      </c>
      <c r="I4781" s="3">
        <v>576.72963155684602</v>
      </c>
      <c r="J4781" s="3">
        <v>29</v>
      </c>
      <c r="K4781" s="3">
        <v>583.26712620319199</v>
      </c>
      <c r="L4781" s="3">
        <v>3</v>
      </c>
      <c r="M4781" s="3">
        <v>19</v>
      </c>
      <c r="N4781" s="3">
        <v>8</v>
      </c>
      <c r="O4781" s="3">
        <v>798</v>
      </c>
      <c r="P4781" s="3">
        <v>1</v>
      </c>
      <c r="Q4781" s="3">
        <v>8659.5469295646999</v>
      </c>
      <c r="R4781" s="3">
        <v>0</v>
      </c>
      <c r="S4781" s="3">
        <v>0</v>
      </c>
      <c r="T4781" s="3">
        <v>0</v>
      </c>
      <c r="U4781" s="3">
        <v>5384.7327984511703</v>
      </c>
      <c r="V4781" s="3">
        <v>0</v>
      </c>
      <c r="W4781" s="3" t="str">
        <f>IF(Bank_data3[[#This Row],[credit_risk]]=1,"High Risk","Low Risk")</f>
        <v>Low Risk</v>
      </c>
      <c r="X4781" s="3" t="str">
        <f t="shared" si="518"/>
        <v>25-34</v>
      </c>
      <c r="Y4781" s="3" t="str">
        <f t="shared" si="519"/>
        <v>Low Income</v>
      </c>
      <c r="Z4781" s="3" t="str">
        <f t="shared" si="520"/>
        <v>Very Good</v>
      </c>
      <c r="AA4781" s="27">
        <f t="shared" si="521"/>
        <v>0.2099557102345149</v>
      </c>
      <c r="AB4781" s="3" t="str">
        <f t="shared" si="522"/>
        <v>Medium</v>
      </c>
      <c r="AC4781" s="3" t="str">
        <f t="shared" si="523"/>
        <v>Low</v>
      </c>
      <c r="AD4781" s="3" t="str">
        <f t="shared" si="524"/>
        <v>No</v>
      </c>
    </row>
    <row r="4782" spans="1:30" ht="15" customHeight="1" x14ac:dyDescent="0.3">
      <c r="A4782" s="3" t="s">
        <v>4803</v>
      </c>
      <c r="B4782" s="3">
        <v>52</v>
      </c>
      <c r="C4782" s="3" t="s">
        <v>31</v>
      </c>
      <c r="D4782" s="3" t="s">
        <v>24</v>
      </c>
      <c r="E4782" s="3">
        <v>53874.295037378601</v>
      </c>
      <c r="F4782" s="3">
        <v>34</v>
      </c>
      <c r="G4782" s="3">
        <v>1146.4498089021799</v>
      </c>
      <c r="H4782" s="3">
        <v>3</v>
      </c>
      <c r="I4782" s="3">
        <v>1034.91719710452</v>
      </c>
      <c r="J4782" s="3">
        <v>48</v>
      </c>
      <c r="K4782" s="3">
        <v>321.052839656738</v>
      </c>
      <c r="L4782" s="3">
        <v>39</v>
      </c>
      <c r="M4782" s="3">
        <v>18</v>
      </c>
      <c r="N4782" s="3">
        <v>0</v>
      </c>
      <c r="O4782" s="3">
        <v>656</v>
      </c>
      <c r="P4782" s="3">
        <v>5</v>
      </c>
      <c r="Q4782" s="3">
        <v>6672.7458174383601</v>
      </c>
      <c r="R4782" s="3">
        <v>6</v>
      </c>
      <c r="S4782" s="3">
        <v>0</v>
      </c>
      <c r="T4782" s="3">
        <v>0</v>
      </c>
      <c r="U4782" s="3">
        <v>12484.1666996763</v>
      </c>
      <c r="V4782" s="3">
        <v>1</v>
      </c>
      <c r="W4782" s="3" t="str">
        <f>IF(Bank_data3[[#This Row],[credit_risk]]=1,"High Risk","Low Risk")</f>
        <v>High Risk</v>
      </c>
      <c r="X4782" s="3" t="str">
        <f t="shared" si="518"/>
        <v>45-54</v>
      </c>
      <c r="Y4782" s="3" t="str">
        <f t="shared" si="519"/>
        <v>Middle Income</v>
      </c>
      <c r="Z4782" s="3" t="str">
        <f t="shared" si="520"/>
        <v>Fair</v>
      </c>
      <c r="AA4782" s="27">
        <f t="shared" si="521"/>
        <v>0.12385769155417686</v>
      </c>
      <c r="AB4782" s="3" t="str">
        <f t="shared" si="522"/>
        <v>Medium</v>
      </c>
      <c r="AC4782" s="3" t="str">
        <f t="shared" si="523"/>
        <v>High</v>
      </c>
      <c r="AD4782" s="3" t="str">
        <f t="shared" si="524"/>
        <v>No</v>
      </c>
    </row>
    <row r="4783" spans="1:30" ht="15" customHeight="1" x14ac:dyDescent="0.3">
      <c r="A4783" s="3" t="s">
        <v>4804</v>
      </c>
      <c r="B4783" s="3">
        <v>51</v>
      </c>
      <c r="C4783" s="3" t="s">
        <v>28</v>
      </c>
      <c r="D4783" s="3" t="s">
        <v>24</v>
      </c>
      <c r="E4783" s="3">
        <v>48261.047272576303</v>
      </c>
      <c r="F4783" s="3">
        <v>43</v>
      </c>
      <c r="G4783" s="3">
        <v>488.36541905498399</v>
      </c>
      <c r="H4783" s="3">
        <v>7</v>
      </c>
      <c r="I4783" s="3">
        <v>1048.9952392216201</v>
      </c>
      <c r="J4783" s="3">
        <v>18</v>
      </c>
      <c r="K4783" s="3">
        <v>989.06722255646605</v>
      </c>
      <c r="L4783" s="3">
        <v>54</v>
      </c>
      <c r="M4783" s="3">
        <v>4</v>
      </c>
      <c r="N4783" s="3">
        <v>2</v>
      </c>
      <c r="O4783" s="3">
        <v>883</v>
      </c>
      <c r="P4783" s="3">
        <v>1</v>
      </c>
      <c r="Q4783" s="3">
        <v>6593.2218161298297</v>
      </c>
      <c r="R4783" s="3">
        <v>7</v>
      </c>
      <c r="S4783" s="3">
        <v>0</v>
      </c>
      <c r="T4783" s="3">
        <v>0</v>
      </c>
      <c r="U4783" s="3">
        <v>9435.4184419688208</v>
      </c>
      <c r="V4783" s="3">
        <v>1</v>
      </c>
      <c r="W4783" s="3" t="str">
        <f>IF(Bank_data3[[#This Row],[credit_risk]]=1,"High Risk","Low Risk")</f>
        <v>High Risk</v>
      </c>
      <c r="X4783" s="3" t="str">
        <f t="shared" si="518"/>
        <v>45-54</v>
      </c>
      <c r="Y4783" s="3" t="str">
        <f t="shared" si="519"/>
        <v>Low Income</v>
      </c>
      <c r="Z4783" s="3" t="str">
        <f t="shared" si="520"/>
        <v>Excellent</v>
      </c>
      <c r="AA4783" s="27">
        <f t="shared" si="521"/>
        <v>0.13661580485171818</v>
      </c>
      <c r="AB4783" s="3" t="str">
        <f t="shared" si="522"/>
        <v>Low</v>
      </c>
      <c r="AC4783" s="3" t="str">
        <f t="shared" si="523"/>
        <v>High</v>
      </c>
      <c r="AD4783" s="3" t="str">
        <f t="shared" si="524"/>
        <v>No</v>
      </c>
    </row>
    <row r="4784" spans="1:30" ht="15" customHeight="1" x14ac:dyDescent="0.3">
      <c r="A4784" s="3" t="s">
        <v>4805</v>
      </c>
      <c r="B4784" s="3">
        <v>67</v>
      </c>
      <c r="C4784" s="3" t="s">
        <v>31</v>
      </c>
      <c r="D4784" s="3" t="s">
        <v>33</v>
      </c>
      <c r="E4784" s="3">
        <v>46729.230943517599</v>
      </c>
      <c r="F4784" s="3">
        <v>38</v>
      </c>
      <c r="G4784" s="3">
        <v>2077.83258226012</v>
      </c>
      <c r="H4784" s="3">
        <v>3</v>
      </c>
      <c r="I4784" s="3">
        <v>801.74345637885597</v>
      </c>
      <c r="J4784" s="3">
        <v>28</v>
      </c>
      <c r="K4784" s="3">
        <v>972.16716720621696</v>
      </c>
      <c r="L4784" s="3">
        <v>12</v>
      </c>
      <c r="M4784" s="3">
        <v>14</v>
      </c>
      <c r="N4784" s="3">
        <v>3</v>
      </c>
      <c r="O4784" s="3">
        <v>625</v>
      </c>
      <c r="P4784" s="3">
        <v>4</v>
      </c>
      <c r="Q4784" s="3">
        <v>11030.336864070599</v>
      </c>
      <c r="R4784" s="3">
        <v>2</v>
      </c>
      <c r="S4784" s="3">
        <v>0</v>
      </c>
      <c r="T4784" s="3">
        <v>0</v>
      </c>
      <c r="U4784" s="3">
        <v>6296.17711866848</v>
      </c>
      <c r="V4784" s="3">
        <v>0</v>
      </c>
      <c r="W4784" s="3" t="str">
        <f>IF(Bank_data3[[#This Row],[credit_risk]]=1,"High Risk","Low Risk")</f>
        <v>Low Risk</v>
      </c>
      <c r="X4784" s="3" t="str">
        <f t="shared" si="518"/>
        <v>55+</v>
      </c>
      <c r="Y4784" s="3" t="str">
        <f t="shared" si="519"/>
        <v>Low Income</v>
      </c>
      <c r="Z4784" s="3" t="str">
        <f t="shared" si="520"/>
        <v>Fair</v>
      </c>
      <c r="AA4784" s="27">
        <f t="shared" si="521"/>
        <v>0.23604790066849488</v>
      </c>
      <c r="AB4784" s="3" t="str">
        <f t="shared" si="522"/>
        <v>Medium</v>
      </c>
      <c r="AC4784" s="3" t="str">
        <f t="shared" si="523"/>
        <v>Medium</v>
      </c>
      <c r="AD4784" s="3" t="str">
        <f t="shared" si="524"/>
        <v>No</v>
      </c>
    </row>
    <row r="4785" spans="1:30" ht="15" customHeight="1" x14ac:dyDescent="0.3">
      <c r="A4785" s="3" t="s">
        <v>4806</v>
      </c>
      <c r="B4785" s="3">
        <v>25</v>
      </c>
      <c r="C4785" s="3" t="s">
        <v>23</v>
      </c>
      <c r="D4785" s="3" t="s">
        <v>24</v>
      </c>
      <c r="E4785" s="3">
        <v>58816.849187237</v>
      </c>
      <c r="F4785" s="3">
        <v>105</v>
      </c>
      <c r="G4785" s="3">
        <v>1293.14322596598</v>
      </c>
      <c r="H4785" s="3">
        <v>10</v>
      </c>
      <c r="I4785" s="3">
        <v>161.02771954405</v>
      </c>
      <c r="J4785" s="3">
        <v>1</v>
      </c>
      <c r="K4785" s="3">
        <v>521.68422436262699</v>
      </c>
      <c r="L4785" s="3">
        <v>5</v>
      </c>
      <c r="M4785" s="3">
        <v>8</v>
      </c>
      <c r="N4785" s="3">
        <v>0</v>
      </c>
      <c r="O4785" s="3">
        <v>816</v>
      </c>
      <c r="P4785" s="3">
        <v>4</v>
      </c>
      <c r="Q4785" s="3">
        <v>14021.243846642699</v>
      </c>
      <c r="R4785" s="3">
        <v>1</v>
      </c>
      <c r="S4785" s="3">
        <v>0</v>
      </c>
      <c r="T4785" s="3">
        <v>1</v>
      </c>
      <c r="U4785" s="3">
        <v>10771.4474225582</v>
      </c>
      <c r="V4785" s="3">
        <v>1</v>
      </c>
      <c r="W4785" s="3" t="str">
        <f>IF(Bank_data3[[#This Row],[credit_risk]]=1,"High Risk","Low Risk")</f>
        <v>High Risk</v>
      </c>
      <c r="X4785" s="3" t="str">
        <f t="shared" si="518"/>
        <v>25-34</v>
      </c>
      <c r="Y4785" s="3" t="str">
        <f t="shared" si="519"/>
        <v>Middle Income</v>
      </c>
      <c r="Z4785" s="3" t="str">
        <f t="shared" si="520"/>
        <v>Excellent</v>
      </c>
      <c r="AA4785" s="27">
        <f t="shared" si="521"/>
        <v>0.23838821766884527</v>
      </c>
      <c r="AB4785" s="3" t="str">
        <f t="shared" si="522"/>
        <v>Medium</v>
      </c>
      <c r="AC4785" s="3" t="str">
        <f t="shared" si="523"/>
        <v>Low</v>
      </c>
      <c r="AD4785" s="3" t="str">
        <f t="shared" si="524"/>
        <v>No</v>
      </c>
    </row>
    <row r="4786" spans="1:30" ht="15" customHeight="1" x14ac:dyDescent="0.3">
      <c r="A4786" s="3" t="s">
        <v>4807</v>
      </c>
      <c r="B4786" s="3">
        <v>60</v>
      </c>
      <c r="C4786" s="3" t="s">
        <v>28</v>
      </c>
      <c r="D4786" s="3" t="s">
        <v>26</v>
      </c>
      <c r="E4786" s="3">
        <v>51364.196381369598</v>
      </c>
      <c r="F4786" s="3">
        <v>38</v>
      </c>
      <c r="G4786" s="3">
        <v>2186.0796276079</v>
      </c>
      <c r="H4786" s="3">
        <v>7</v>
      </c>
      <c r="I4786" s="3">
        <v>1400.1747267830899</v>
      </c>
      <c r="J4786" s="3">
        <v>27</v>
      </c>
      <c r="K4786" s="3">
        <v>470.30477875091799</v>
      </c>
      <c r="L4786" s="3">
        <v>72</v>
      </c>
      <c r="M4786" s="3">
        <v>2</v>
      </c>
      <c r="N4786" s="3">
        <v>8</v>
      </c>
      <c r="O4786" s="3">
        <v>582</v>
      </c>
      <c r="P4786" s="3">
        <v>2</v>
      </c>
      <c r="Q4786" s="3">
        <v>1689.61524499856</v>
      </c>
      <c r="R4786" s="3">
        <v>0</v>
      </c>
      <c r="S4786" s="3">
        <v>1</v>
      </c>
      <c r="T4786" s="3">
        <v>0</v>
      </c>
      <c r="U4786" s="3">
        <v>15086.4198704792</v>
      </c>
      <c r="V4786" s="3">
        <v>1</v>
      </c>
      <c r="W4786" s="3" t="str">
        <f>IF(Bank_data3[[#This Row],[credit_risk]]=1,"High Risk","Low Risk")</f>
        <v>High Risk</v>
      </c>
      <c r="X4786" s="3" t="str">
        <f t="shared" si="518"/>
        <v>55+</v>
      </c>
      <c r="Y4786" s="3" t="str">
        <f t="shared" si="519"/>
        <v>Middle Income</v>
      </c>
      <c r="Z4786" s="3" t="str">
        <f t="shared" si="520"/>
        <v>Fair</v>
      </c>
      <c r="AA4786" s="27">
        <f t="shared" si="521"/>
        <v>3.2894805409851666E-2</v>
      </c>
      <c r="AB4786" s="3" t="str">
        <f t="shared" si="522"/>
        <v>Medium</v>
      </c>
      <c r="AC4786" s="3" t="str">
        <f t="shared" si="523"/>
        <v>High</v>
      </c>
      <c r="AD4786" s="3" t="str">
        <f t="shared" si="524"/>
        <v>No</v>
      </c>
    </row>
    <row r="4787" spans="1:30" ht="15" customHeight="1" x14ac:dyDescent="0.3">
      <c r="A4787" s="3" t="s">
        <v>4808</v>
      </c>
      <c r="B4787" s="3">
        <v>55</v>
      </c>
      <c r="C4787" s="3" t="s">
        <v>23</v>
      </c>
      <c r="D4787" s="3" t="s">
        <v>33</v>
      </c>
      <c r="E4787" s="3">
        <v>40025.552968214201</v>
      </c>
      <c r="F4787" s="3">
        <v>109</v>
      </c>
      <c r="G4787" s="3">
        <v>2243.2117798888098</v>
      </c>
      <c r="H4787" s="3">
        <v>8</v>
      </c>
      <c r="I4787" s="3">
        <v>725.56450015866903</v>
      </c>
      <c r="J4787" s="3">
        <v>7</v>
      </c>
      <c r="K4787" s="3">
        <v>278.88302420102201</v>
      </c>
      <c r="L4787" s="3">
        <v>25</v>
      </c>
      <c r="M4787" s="3">
        <v>11</v>
      </c>
      <c r="N4787" s="3">
        <v>1</v>
      </c>
      <c r="O4787" s="3">
        <v>471</v>
      </c>
      <c r="P4787" s="3">
        <v>0</v>
      </c>
      <c r="Q4787" s="3">
        <v>16388.0285579224</v>
      </c>
      <c r="R4787" s="3">
        <v>5</v>
      </c>
      <c r="S4787" s="3">
        <v>0</v>
      </c>
      <c r="T4787" s="3">
        <v>0</v>
      </c>
      <c r="U4787" s="3">
        <v>9286.8056324570698</v>
      </c>
      <c r="V4787" s="3">
        <v>1</v>
      </c>
      <c r="W4787" s="3" t="str">
        <f>IF(Bank_data3[[#This Row],[credit_risk]]=1,"High Risk","Low Risk")</f>
        <v>High Risk</v>
      </c>
      <c r="X4787" s="3" t="str">
        <f t="shared" si="518"/>
        <v>55+</v>
      </c>
      <c r="Y4787" s="3" t="str">
        <f t="shared" si="519"/>
        <v>Low Income</v>
      </c>
      <c r="Z4787" s="3" t="str">
        <f t="shared" si="520"/>
        <v>Poor</v>
      </c>
      <c r="AA4787" s="27">
        <f t="shared" si="521"/>
        <v>0.40943915430566946</v>
      </c>
      <c r="AB4787" s="3" t="str">
        <f t="shared" si="522"/>
        <v>Medium</v>
      </c>
      <c r="AC4787" s="3" t="str">
        <f t="shared" si="523"/>
        <v>Medium</v>
      </c>
      <c r="AD4787" s="3" t="str">
        <f t="shared" si="524"/>
        <v>No</v>
      </c>
    </row>
    <row r="4788" spans="1:30" ht="15" customHeight="1" x14ac:dyDescent="0.3">
      <c r="A4788" s="3" t="s">
        <v>4809</v>
      </c>
      <c r="B4788" s="3">
        <v>21</v>
      </c>
      <c r="C4788" s="3" t="s">
        <v>28</v>
      </c>
      <c r="D4788" s="3" t="s">
        <v>33</v>
      </c>
      <c r="E4788" s="3">
        <v>36256.269432634399</v>
      </c>
      <c r="F4788" s="3">
        <v>128</v>
      </c>
      <c r="G4788" s="3">
        <v>2549.0637132127299</v>
      </c>
      <c r="H4788" s="3">
        <v>4</v>
      </c>
      <c r="I4788" s="3">
        <v>1748.24682696486</v>
      </c>
      <c r="J4788" s="3">
        <v>24</v>
      </c>
      <c r="K4788" s="3">
        <v>519.23026411967805</v>
      </c>
      <c r="L4788" s="3">
        <v>40</v>
      </c>
      <c r="M4788" s="3">
        <v>18</v>
      </c>
      <c r="N4788" s="3">
        <v>4</v>
      </c>
      <c r="O4788" s="3">
        <v>593</v>
      </c>
      <c r="P4788" s="3">
        <v>1</v>
      </c>
      <c r="Q4788" s="3">
        <v>5604.6468696586298</v>
      </c>
      <c r="R4788" s="3">
        <v>2</v>
      </c>
      <c r="S4788" s="3">
        <v>0</v>
      </c>
      <c r="T4788" s="3">
        <v>0</v>
      </c>
      <c r="U4788" s="3">
        <v>11818.2683040354</v>
      </c>
      <c r="V4788" s="3">
        <v>0</v>
      </c>
      <c r="W4788" s="3" t="str">
        <f>IF(Bank_data3[[#This Row],[credit_risk]]=1,"High Risk","Low Risk")</f>
        <v>Low Risk</v>
      </c>
      <c r="X4788" s="3" t="str">
        <f t="shared" si="518"/>
        <v>18-24</v>
      </c>
      <c r="Y4788" s="3" t="str">
        <f t="shared" si="519"/>
        <v>Low Income</v>
      </c>
      <c r="Z4788" s="3" t="str">
        <f t="shared" si="520"/>
        <v>Fair</v>
      </c>
      <c r="AA4788" s="27">
        <f t="shared" si="521"/>
        <v>0.15458421280965734</v>
      </c>
      <c r="AB4788" s="3" t="str">
        <f t="shared" si="522"/>
        <v>Medium</v>
      </c>
      <c r="AC4788" s="3" t="str">
        <f t="shared" si="523"/>
        <v>High</v>
      </c>
      <c r="AD4788" s="3" t="str">
        <f t="shared" si="524"/>
        <v>No</v>
      </c>
    </row>
    <row r="4789" spans="1:30" ht="15" customHeight="1" x14ac:dyDescent="0.3">
      <c r="A4789" s="3" t="s">
        <v>4810</v>
      </c>
      <c r="B4789" s="3">
        <v>48</v>
      </c>
      <c r="C4789" s="3" t="s">
        <v>31</v>
      </c>
      <c r="D4789" s="3" t="s">
        <v>26</v>
      </c>
      <c r="E4789" s="3">
        <v>51771.230002667602</v>
      </c>
      <c r="F4789" s="3">
        <v>89</v>
      </c>
      <c r="G4789" s="3">
        <v>1094.5578791815899</v>
      </c>
      <c r="H4789" s="3">
        <v>4</v>
      </c>
      <c r="I4789" s="3">
        <v>1028.3874937232699</v>
      </c>
      <c r="J4789" s="3">
        <v>9</v>
      </c>
      <c r="K4789" s="3">
        <v>252.14120567456601</v>
      </c>
      <c r="L4789" s="3">
        <v>41</v>
      </c>
      <c r="M4789" s="3">
        <v>14</v>
      </c>
      <c r="N4789" s="3">
        <v>2</v>
      </c>
      <c r="O4789" s="3">
        <v>755</v>
      </c>
      <c r="P4789" s="3">
        <v>2</v>
      </c>
      <c r="Q4789" s="3">
        <v>7891.9005077299498</v>
      </c>
      <c r="R4789" s="3">
        <v>7</v>
      </c>
      <c r="S4789" s="3">
        <v>0</v>
      </c>
      <c r="T4789" s="3">
        <v>0</v>
      </c>
      <c r="U4789" s="3">
        <v>9379.9758891895108</v>
      </c>
      <c r="V4789" s="3">
        <v>1</v>
      </c>
      <c r="W4789" s="3" t="str">
        <f>IF(Bank_data3[[#This Row],[credit_risk]]=1,"High Risk","Low Risk")</f>
        <v>High Risk</v>
      </c>
      <c r="X4789" s="3" t="str">
        <f t="shared" si="518"/>
        <v>45-54</v>
      </c>
      <c r="Y4789" s="3" t="str">
        <f t="shared" si="519"/>
        <v>Middle Income</v>
      </c>
      <c r="Z4789" s="3" t="str">
        <f t="shared" si="520"/>
        <v>Very Good</v>
      </c>
      <c r="AA4789" s="27">
        <f t="shared" si="521"/>
        <v>0.1524379565122039</v>
      </c>
      <c r="AB4789" s="3" t="str">
        <f t="shared" si="522"/>
        <v>Medium</v>
      </c>
      <c r="AC4789" s="3" t="str">
        <f t="shared" si="523"/>
        <v>High</v>
      </c>
      <c r="AD4789" s="3" t="str">
        <f t="shared" si="524"/>
        <v>No</v>
      </c>
    </row>
    <row r="4790" spans="1:30" ht="15" customHeight="1" x14ac:dyDescent="0.3">
      <c r="A4790" s="3" t="s">
        <v>4811</v>
      </c>
      <c r="B4790" s="3">
        <v>23</v>
      </c>
      <c r="C4790" s="3" t="s">
        <v>31</v>
      </c>
      <c r="D4790" s="3" t="s">
        <v>26</v>
      </c>
      <c r="E4790" s="3">
        <v>36560.626897335402</v>
      </c>
      <c r="F4790" s="3">
        <v>68</v>
      </c>
      <c r="G4790" s="3">
        <v>756.870610869193</v>
      </c>
      <c r="H4790" s="3">
        <v>1</v>
      </c>
      <c r="I4790" s="3">
        <v>726.51572314377995</v>
      </c>
      <c r="J4790" s="3">
        <v>21</v>
      </c>
      <c r="K4790" s="3">
        <v>462.06815944240998</v>
      </c>
      <c r="L4790" s="3">
        <v>77</v>
      </c>
      <c r="M4790" s="3">
        <v>2</v>
      </c>
      <c r="N4790" s="3">
        <v>3</v>
      </c>
      <c r="O4790" s="3">
        <v>513</v>
      </c>
      <c r="P4790" s="3">
        <v>4</v>
      </c>
      <c r="Q4790" s="3">
        <v>10474.4685952257</v>
      </c>
      <c r="R4790" s="3">
        <v>1</v>
      </c>
      <c r="S4790" s="3">
        <v>1</v>
      </c>
      <c r="T4790" s="3">
        <v>0</v>
      </c>
      <c r="U4790" s="3">
        <v>23421.638190554</v>
      </c>
      <c r="V4790" s="3">
        <v>1</v>
      </c>
      <c r="W4790" s="3" t="str">
        <f>IF(Bank_data3[[#This Row],[credit_risk]]=1,"High Risk","Low Risk")</f>
        <v>High Risk</v>
      </c>
      <c r="X4790" s="3" t="str">
        <f t="shared" si="518"/>
        <v>18-24</v>
      </c>
      <c r="Y4790" s="3" t="str">
        <f t="shared" si="519"/>
        <v>Low Income</v>
      </c>
      <c r="Z4790" s="3" t="str">
        <f t="shared" si="520"/>
        <v>Poor</v>
      </c>
      <c r="AA4790" s="27">
        <f t="shared" si="521"/>
        <v>0.28649586957681783</v>
      </c>
      <c r="AB4790" s="3" t="str">
        <f t="shared" si="522"/>
        <v>Low</v>
      </c>
      <c r="AC4790" s="3" t="str">
        <f t="shared" si="523"/>
        <v>High</v>
      </c>
      <c r="AD4790" s="3" t="str">
        <f t="shared" si="524"/>
        <v>No</v>
      </c>
    </row>
    <row r="4791" spans="1:30" ht="15" customHeight="1" x14ac:dyDescent="0.3">
      <c r="A4791" s="3" t="s">
        <v>4812</v>
      </c>
      <c r="B4791" s="3">
        <v>20</v>
      </c>
      <c r="C4791" s="3" t="s">
        <v>31</v>
      </c>
      <c r="D4791" s="3" t="s">
        <v>33</v>
      </c>
      <c r="E4791" s="3">
        <v>35264.988463093701</v>
      </c>
      <c r="F4791" s="3">
        <v>140</v>
      </c>
      <c r="G4791" s="3">
        <v>2460.5323526480202</v>
      </c>
      <c r="H4791" s="3">
        <v>8</v>
      </c>
      <c r="I4791" s="3">
        <v>956.73765677430094</v>
      </c>
      <c r="J4791" s="3">
        <v>34</v>
      </c>
      <c r="K4791" s="3">
        <v>685.96963460114205</v>
      </c>
      <c r="L4791" s="3">
        <v>60</v>
      </c>
      <c r="M4791" s="3">
        <v>19</v>
      </c>
      <c r="N4791" s="3">
        <v>3</v>
      </c>
      <c r="O4791" s="3">
        <v>388</v>
      </c>
      <c r="P4791" s="3">
        <v>2</v>
      </c>
      <c r="Q4791" s="3">
        <v>14305.3866635424</v>
      </c>
      <c r="R4791" s="3">
        <v>1</v>
      </c>
      <c r="S4791" s="3">
        <v>0</v>
      </c>
      <c r="T4791" s="3">
        <v>0</v>
      </c>
      <c r="U4791" s="3">
        <v>9514.2568705268095</v>
      </c>
      <c r="V4791" s="3">
        <v>1</v>
      </c>
      <c r="W4791" s="3" t="str">
        <f>IF(Bank_data3[[#This Row],[credit_risk]]=1,"High Risk","Low Risk")</f>
        <v>High Risk</v>
      </c>
      <c r="X4791" s="3" t="str">
        <f t="shared" si="518"/>
        <v>18-24</v>
      </c>
      <c r="Y4791" s="3" t="str">
        <f t="shared" si="519"/>
        <v>Low Income</v>
      </c>
      <c r="Z4791" s="3" t="str">
        <f t="shared" si="520"/>
        <v>Poor</v>
      </c>
      <c r="AA4791" s="27">
        <f t="shared" si="521"/>
        <v>0.40565408602114222</v>
      </c>
      <c r="AB4791" s="3" t="str">
        <f t="shared" si="522"/>
        <v>Medium</v>
      </c>
      <c r="AC4791" s="3" t="str">
        <f t="shared" si="523"/>
        <v>High</v>
      </c>
      <c r="AD4791" s="3" t="str">
        <f t="shared" si="524"/>
        <v>No</v>
      </c>
    </row>
    <row r="4792" spans="1:30" ht="15" customHeight="1" x14ac:dyDescent="0.3">
      <c r="A4792" s="3" t="s">
        <v>4813</v>
      </c>
      <c r="B4792" s="3">
        <v>38</v>
      </c>
      <c r="C4792" s="3" t="s">
        <v>23</v>
      </c>
      <c r="D4792" s="3" t="s">
        <v>26</v>
      </c>
      <c r="E4792" s="3">
        <v>35519.418714711202</v>
      </c>
      <c r="F4792" s="3">
        <v>72</v>
      </c>
      <c r="G4792" s="3">
        <v>1582.25539289366</v>
      </c>
      <c r="H4792" s="3">
        <v>10</v>
      </c>
      <c r="I4792" s="3">
        <v>93.250069022485803</v>
      </c>
      <c r="J4792" s="3">
        <v>41</v>
      </c>
      <c r="K4792" s="3">
        <v>759.20405166478099</v>
      </c>
      <c r="L4792" s="3">
        <v>61</v>
      </c>
      <c r="M4792" s="3">
        <v>17</v>
      </c>
      <c r="N4792" s="3">
        <v>1</v>
      </c>
      <c r="O4792" s="3">
        <v>882</v>
      </c>
      <c r="P4792" s="3">
        <v>1</v>
      </c>
      <c r="Q4792" s="3">
        <v>21046.044796523402</v>
      </c>
      <c r="R4792" s="3">
        <v>4</v>
      </c>
      <c r="S4792" s="3">
        <v>0</v>
      </c>
      <c r="T4792" s="3">
        <v>0</v>
      </c>
      <c r="U4792" s="3">
        <v>18690.672134812001</v>
      </c>
      <c r="V4792" s="3">
        <v>1</v>
      </c>
      <c r="W4792" s="3" t="str">
        <f>IF(Bank_data3[[#This Row],[credit_risk]]=1,"High Risk","Low Risk")</f>
        <v>High Risk</v>
      </c>
      <c r="X4792" s="3" t="str">
        <f t="shared" si="518"/>
        <v>35-44</v>
      </c>
      <c r="Y4792" s="3" t="str">
        <f t="shared" si="519"/>
        <v>Low Income</v>
      </c>
      <c r="Z4792" s="3" t="str">
        <f t="shared" si="520"/>
        <v>Excellent</v>
      </c>
      <c r="AA4792" s="27">
        <f t="shared" si="521"/>
        <v>0.592522219058914</v>
      </c>
      <c r="AB4792" s="3" t="str">
        <f t="shared" si="522"/>
        <v>Medium</v>
      </c>
      <c r="AC4792" s="3" t="str">
        <f t="shared" si="523"/>
        <v>High</v>
      </c>
      <c r="AD4792" s="3" t="str">
        <f t="shared" si="524"/>
        <v>No</v>
      </c>
    </row>
    <row r="4793" spans="1:30" ht="15" customHeight="1" x14ac:dyDescent="0.3">
      <c r="A4793" s="3" t="s">
        <v>4814</v>
      </c>
      <c r="B4793" s="3">
        <v>45</v>
      </c>
      <c r="C4793" s="3" t="s">
        <v>28</v>
      </c>
      <c r="D4793" s="3" t="s">
        <v>33</v>
      </c>
      <c r="E4793" s="3">
        <v>54589.725184599301</v>
      </c>
      <c r="F4793" s="3">
        <v>202</v>
      </c>
      <c r="G4793" s="3">
        <v>2579.0900249095598</v>
      </c>
      <c r="H4793" s="3">
        <v>3</v>
      </c>
      <c r="I4793" s="3">
        <v>1159.1498411325899</v>
      </c>
      <c r="J4793" s="3">
        <v>23</v>
      </c>
      <c r="K4793" s="3">
        <v>864.40716743953101</v>
      </c>
      <c r="L4793" s="3">
        <v>67</v>
      </c>
      <c r="M4793" s="3">
        <v>15</v>
      </c>
      <c r="N4793" s="3">
        <v>1</v>
      </c>
      <c r="O4793" s="3">
        <v>683</v>
      </c>
      <c r="P4793" s="3">
        <v>0</v>
      </c>
      <c r="Q4793" s="3">
        <v>9208.3099410321593</v>
      </c>
      <c r="R4793" s="3">
        <v>1</v>
      </c>
      <c r="S4793" s="3">
        <v>0</v>
      </c>
      <c r="T4793" s="3">
        <v>0</v>
      </c>
      <c r="U4793" s="3">
        <v>14580.0920778568</v>
      </c>
      <c r="V4793" s="3">
        <v>0</v>
      </c>
      <c r="W4793" s="3" t="str">
        <f>IF(Bank_data3[[#This Row],[credit_risk]]=1,"High Risk","Low Risk")</f>
        <v>Low Risk</v>
      </c>
      <c r="X4793" s="3" t="str">
        <f t="shared" si="518"/>
        <v>45-54</v>
      </c>
      <c r="Y4793" s="3" t="str">
        <f t="shared" si="519"/>
        <v>Middle Income</v>
      </c>
      <c r="Z4793" s="3" t="str">
        <f t="shared" si="520"/>
        <v>Good</v>
      </c>
      <c r="AA4793" s="27">
        <f t="shared" si="521"/>
        <v>0.16868210839848635</v>
      </c>
      <c r="AB4793" s="3" t="str">
        <f t="shared" si="522"/>
        <v>Medium</v>
      </c>
      <c r="AC4793" s="3" t="str">
        <f t="shared" si="523"/>
        <v>High</v>
      </c>
      <c r="AD4793" s="3" t="str">
        <f t="shared" si="524"/>
        <v>No</v>
      </c>
    </row>
    <row r="4794" spans="1:30" ht="15" customHeight="1" x14ac:dyDescent="0.3">
      <c r="A4794" s="3" t="s">
        <v>4815</v>
      </c>
      <c r="B4794" s="3">
        <v>44</v>
      </c>
      <c r="C4794" s="3" t="s">
        <v>23</v>
      </c>
      <c r="D4794" s="3" t="s">
        <v>26</v>
      </c>
      <c r="E4794" s="3">
        <v>71483.764478088895</v>
      </c>
      <c r="F4794" s="3">
        <v>81</v>
      </c>
      <c r="G4794" s="3">
        <v>553.76946463224499</v>
      </c>
      <c r="H4794" s="3">
        <v>2</v>
      </c>
      <c r="I4794" s="3">
        <v>1698.4294331353201</v>
      </c>
      <c r="J4794" s="3">
        <v>25</v>
      </c>
      <c r="K4794" s="3">
        <v>615.56480507804497</v>
      </c>
      <c r="L4794" s="3">
        <v>20</v>
      </c>
      <c r="M4794" s="3">
        <v>14</v>
      </c>
      <c r="N4794" s="3">
        <v>7</v>
      </c>
      <c r="O4794" s="3">
        <v>468</v>
      </c>
      <c r="P4794" s="3">
        <v>2</v>
      </c>
      <c r="Q4794" s="3">
        <v>18485.125737427101</v>
      </c>
      <c r="R4794" s="3">
        <v>5</v>
      </c>
      <c r="S4794" s="3">
        <v>1</v>
      </c>
      <c r="T4794" s="3">
        <v>0</v>
      </c>
      <c r="U4794" s="3">
        <v>8695.1163383385901</v>
      </c>
      <c r="V4794" s="3">
        <v>1</v>
      </c>
      <c r="W4794" s="3" t="str">
        <f>IF(Bank_data3[[#This Row],[credit_risk]]=1,"High Risk","Low Risk")</f>
        <v>High Risk</v>
      </c>
      <c r="X4794" s="3" t="str">
        <f t="shared" si="518"/>
        <v>35-44</v>
      </c>
      <c r="Y4794" s="3" t="str">
        <f t="shared" si="519"/>
        <v>Middle Income</v>
      </c>
      <c r="Z4794" s="3" t="str">
        <f t="shared" si="520"/>
        <v>Poor</v>
      </c>
      <c r="AA4794" s="27">
        <f t="shared" si="521"/>
        <v>0.25859194563113891</v>
      </c>
      <c r="AB4794" s="3" t="str">
        <f t="shared" si="522"/>
        <v>Low</v>
      </c>
      <c r="AC4794" s="3" t="str">
        <f t="shared" si="523"/>
        <v>Medium</v>
      </c>
      <c r="AD4794" s="3" t="str">
        <f t="shared" si="524"/>
        <v>No</v>
      </c>
    </row>
    <row r="4795" spans="1:30" ht="15" customHeight="1" x14ac:dyDescent="0.3">
      <c r="A4795" s="3" t="s">
        <v>4816</v>
      </c>
      <c r="B4795" s="3">
        <v>29</v>
      </c>
      <c r="C4795" s="3" t="s">
        <v>31</v>
      </c>
      <c r="D4795" s="3" t="s">
        <v>33</v>
      </c>
      <c r="E4795" s="3">
        <v>56259.691668084</v>
      </c>
      <c r="F4795" s="3">
        <v>239</v>
      </c>
      <c r="G4795" s="3">
        <v>2050.9412840056102</v>
      </c>
      <c r="H4795" s="3">
        <v>1</v>
      </c>
      <c r="I4795" s="3">
        <v>68.768284154817394</v>
      </c>
      <c r="J4795" s="3">
        <v>30</v>
      </c>
      <c r="K4795" s="3">
        <v>280.26375168550697</v>
      </c>
      <c r="L4795" s="3">
        <v>30</v>
      </c>
      <c r="M4795" s="3">
        <v>4</v>
      </c>
      <c r="N4795" s="3">
        <v>1</v>
      </c>
      <c r="O4795" s="3">
        <v>734</v>
      </c>
      <c r="P4795" s="3">
        <v>4</v>
      </c>
      <c r="Q4795" s="3">
        <v>9587.2853089895198</v>
      </c>
      <c r="R4795" s="3">
        <v>5</v>
      </c>
      <c r="S4795" s="3">
        <v>0</v>
      </c>
      <c r="T4795" s="3">
        <v>0</v>
      </c>
      <c r="U4795" s="3">
        <v>5921.1015509358303</v>
      </c>
      <c r="V4795" s="3">
        <v>1</v>
      </c>
      <c r="W4795" s="3" t="str">
        <f>IF(Bank_data3[[#This Row],[credit_risk]]=1,"High Risk","Low Risk")</f>
        <v>High Risk</v>
      </c>
      <c r="X4795" s="3" t="str">
        <f t="shared" si="518"/>
        <v>25-34</v>
      </c>
      <c r="Y4795" s="3" t="str">
        <f t="shared" si="519"/>
        <v>Middle Income</v>
      </c>
      <c r="Z4795" s="3" t="str">
        <f t="shared" si="520"/>
        <v>Good</v>
      </c>
      <c r="AA4795" s="27">
        <f t="shared" si="521"/>
        <v>0.17041126648101354</v>
      </c>
      <c r="AB4795" s="3" t="str">
        <f t="shared" si="522"/>
        <v>Medium</v>
      </c>
      <c r="AC4795" s="3" t="str">
        <f t="shared" si="523"/>
        <v>High</v>
      </c>
      <c r="AD4795" s="3" t="str">
        <f t="shared" si="524"/>
        <v>No</v>
      </c>
    </row>
    <row r="4796" spans="1:30" ht="15" customHeight="1" x14ac:dyDescent="0.3">
      <c r="A4796" s="3" t="s">
        <v>4817</v>
      </c>
      <c r="B4796" s="3">
        <v>34</v>
      </c>
      <c r="C4796" s="3" t="s">
        <v>23</v>
      </c>
      <c r="D4796" s="3" t="s">
        <v>26</v>
      </c>
      <c r="E4796" s="3">
        <v>65962.790823692907</v>
      </c>
      <c r="F4796" s="3">
        <v>95</v>
      </c>
      <c r="G4796" s="3">
        <v>1534.48425938267</v>
      </c>
      <c r="H4796" s="3">
        <v>2</v>
      </c>
      <c r="I4796" s="3">
        <v>699.406846561002</v>
      </c>
      <c r="J4796" s="3">
        <v>22</v>
      </c>
      <c r="K4796" s="3">
        <v>868.15823619995194</v>
      </c>
      <c r="L4796" s="3">
        <v>42</v>
      </c>
      <c r="M4796" s="3">
        <v>9</v>
      </c>
      <c r="N4796" s="3">
        <v>9</v>
      </c>
      <c r="O4796" s="3">
        <v>618</v>
      </c>
      <c r="P4796" s="3">
        <v>3</v>
      </c>
      <c r="Q4796" s="3">
        <v>19977.235843825001</v>
      </c>
      <c r="R4796" s="3">
        <v>2</v>
      </c>
      <c r="S4796" s="3">
        <v>0</v>
      </c>
      <c r="T4796" s="3">
        <v>0</v>
      </c>
      <c r="U4796" s="3">
        <v>8197.8710481555499</v>
      </c>
      <c r="V4796" s="3">
        <v>0</v>
      </c>
      <c r="W4796" s="3" t="str">
        <f>IF(Bank_data3[[#This Row],[credit_risk]]=1,"High Risk","Low Risk")</f>
        <v>Low Risk</v>
      </c>
      <c r="X4796" s="3" t="str">
        <f t="shared" si="518"/>
        <v>25-34</v>
      </c>
      <c r="Y4796" s="3" t="str">
        <f t="shared" si="519"/>
        <v>Middle Income</v>
      </c>
      <c r="Z4796" s="3" t="str">
        <f t="shared" si="520"/>
        <v>Fair</v>
      </c>
      <c r="AA4796" s="27">
        <f t="shared" si="521"/>
        <v>0.30285613441099979</v>
      </c>
      <c r="AB4796" s="3" t="str">
        <f t="shared" si="522"/>
        <v>Medium</v>
      </c>
      <c r="AC4796" s="3" t="str">
        <f t="shared" si="523"/>
        <v>High</v>
      </c>
      <c r="AD4796" s="3" t="str">
        <f t="shared" si="524"/>
        <v>No</v>
      </c>
    </row>
    <row r="4797" spans="1:30" ht="15" customHeight="1" x14ac:dyDescent="0.3">
      <c r="A4797" s="3" t="s">
        <v>4818</v>
      </c>
      <c r="B4797" s="3">
        <v>41</v>
      </c>
      <c r="C4797" s="3" t="s">
        <v>31</v>
      </c>
      <c r="D4797" s="3" t="s">
        <v>26</v>
      </c>
      <c r="E4797" s="3">
        <v>48745.365455879197</v>
      </c>
      <c r="F4797" s="3">
        <v>193</v>
      </c>
      <c r="G4797" s="3">
        <v>1466.8357193504</v>
      </c>
      <c r="H4797" s="3">
        <v>3</v>
      </c>
      <c r="I4797" s="3">
        <v>763.13165702296601</v>
      </c>
      <c r="J4797" s="3">
        <v>1</v>
      </c>
      <c r="K4797" s="3">
        <v>740.39962542748799</v>
      </c>
      <c r="L4797" s="3">
        <v>20</v>
      </c>
      <c r="M4797" s="3">
        <v>9</v>
      </c>
      <c r="N4797" s="3">
        <v>6</v>
      </c>
      <c r="O4797" s="3">
        <v>318</v>
      </c>
      <c r="P4797" s="3">
        <v>5</v>
      </c>
      <c r="Q4797" s="3">
        <v>11573.4235053752</v>
      </c>
      <c r="R4797" s="3">
        <v>4</v>
      </c>
      <c r="S4797" s="3">
        <v>0</v>
      </c>
      <c r="T4797" s="3">
        <v>0</v>
      </c>
      <c r="U4797" s="3">
        <v>11434.598398050701</v>
      </c>
      <c r="V4797" s="3">
        <v>1</v>
      </c>
      <c r="W4797" s="3" t="str">
        <f>IF(Bank_data3[[#This Row],[credit_risk]]=1,"High Risk","Low Risk")</f>
        <v>High Risk</v>
      </c>
      <c r="X4797" s="3" t="str">
        <f t="shared" si="518"/>
        <v>35-44</v>
      </c>
      <c r="Y4797" s="3" t="str">
        <f t="shared" si="519"/>
        <v>Low Income</v>
      </c>
      <c r="Z4797" s="3" t="str">
        <f t="shared" si="520"/>
        <v>Poor</v>
      </c>
      <c r="AA4797" s="27">
        <f t="shared" si="521"/>
        <v>0.23742613061031681</v>
      </c>
      <c r="AB4797" s="3" t="str">
        <f t="shared" si="522"/>
        <v>Medium</v>
      </c>
      <c r="AC4797" s="3" t="str">
        <f t="shared" si="523"/>
        <v>Medium</v>
      </c>
      <c r="AD4797" s="3" t="str">
        <f t="shared" si="524"/>
        <v>No</v>
      </c>
    </row>
    <row r="4798" spans="1:30" ht="15" customHeight="1" x14ac:dyDescent="0.3">
      <c r="A4798" s="3" t="s">
        <v>4819</v>
      </c>
      <c r="B4798" s="3">
        <v>67</v>
      </c>
      <c r="C4798" s="3" t="s">
        <v>31</v>
      </c>
      <c r="D4798" s="3" t="s">
        <v>24</v>
      </c>
      <c r="E4798" s="3">
        <v>52560.053612534903</v>
      </c>
      <c r="F4798" s="3">
        <v>94</v>
      </c>
      <c r="G4798" s="3">
        <v>1242.7046819383499</v>
      </c>
      <c r="H4798" s="3">
        <v>8</v>
      </c>
      <c r="I4798" s="3">
        <v>1106.33002020707</v>
      </c>
      <c r="J4798" s="3">
        <v>38</v>
      </c>
      <c r="K4798" s="3">
        <v>398.65149034099699</v>
      </c>
      <c r="L4798" s="3">
        <v>28</v>
      </c>
      <c r="M4798" s="3">
        <v>12</v>
      </c>
      <c r="N4798" s="3">
        <v>0</v>
      </c>
      <c r="O4798" s="3">
        <v>393</v>
      </c>
      <c r="P4798" s="3">
        <v>3</v>
      </c>
      <c r="Q4798" s="3">
        <v>3082.35080383182</v>
      </c>
      <c r="R4798" s="3">
        <v>0</v>
      </c>
      <c r="S4798" s="3">
        <v>0</v>
      </c>
      <c r="T4798" s="3">
        <v>0</v>
      </c>
      <c r="U4798" s="3">
        <v>10517.7757637384</v>
      </c>
      <c r="V4798" s="3">
        <v>1</v>
      </c>
      <c r="W4798" s="3" t="str">
        <f>IF(Bank_data3[[#This Row],[credit_risk]]=1,"High Risk","Low Risk")</f>
        <v>High Risk</v>
      </c>
      <c r="X4798" s="3" t="str">
        <f t="shared" si="518"/>
        <v>55+</v>
      </c>
      <c r="Y4798" s="3" t="str">
        <f t="shared" si="519"/>
        <v>Middle Income</v>
      </c>
      <c r="Z4798" s="3" t="str">
        <f t="shared" si="520"/>
        <v>Poor</v>
      </c>
      <c r="AA4798" s="27">
        <f t="shared" si="521"/>
        <v>5.8644361867559412E-2</v>
      </c>
      <c r="AB4798" s="3" t="str">
        <f t="shared" si="522"/>
        <v>Medium</v>
      </c>
      <c r="AC4798" s="3" t="str">
        <f t="shared" si="523"/>
        <v>Medium</v>
      </c>
      <c r="AD4798" s="3" t="str">
        <f t="shared" si="524"/>
        <v>No</v>
      </c>
    </row>
    <row r="4799" spans="1:30" ht="15" customHeight="1" x14ac:dyDescent="0.3">
      <c r="A4799" s="3" t="s">
        <v>4820</v>
      </c>
      <c r="B4799" s="3">
        <v>40</v>
      </c>
      <c r="C4799" s="3" t="s">
        <v>31</v>
      </c>
      <c r="D4799" s="3" t="s">
        <v>24</v>
      </c>
      <c r="E4799" s="3">
        <v>79753.922039275698</v>
      </c>
      <c r="F4799" s="3">
        <v>24</v>
      </c>
      <c r="G4799" s="3">
        <v>611.55249324318095</v>
      </c>
      <c r="H4799" s="3">
        <v>5</v>
      </c>
      <c r="I4799" s="3">
        <v>1537.09148595794</v>
      </c>
      <c r="J4799" s="3">
        <v>32</v>
      </c>
      <c r="K4799" s="3">
        <v>251.30576141318801</v>
      </c>
      <c r="L4799" s="3">
        <v>54</v>
      </c>
      <c r="M4799" s="3">
        <v>17</v>
      </c>
      <c r="N4799" s="3">
        <v>0</v>
      </c>
      <c r="O4799" s="3">
        <v>669</v>
      </c>
      <c r="P4799" s="3">
        <v>2</v>
      </c>
      <c r="Q4799" s="3">
        <v>7722.2274868966197</v>
      </c>
      <c r="R4799" s="3">
        <v>0</v>
      </c>
      <c r="S4799" s="3">
        <v>0</v>
      </c>
      <c r="T4799" s="3">
        <v>0</v>
      </c>
      <c r="U4799" s="3">
        <v>4105.9508410138696</v>
      </c>
      <c r="V4799" s="3">
        <v>0</v>
      </c>
      <c r="W4799" s="3" t="str">
        <f>IF(Bank_data3[[#This Row],[credit_risk]]=1,"High Risk","Low Risk")</f>
        <v>Low Risk</v>
      </c>
      <c r="X4799" s="3" t="str">
        <f t="shared" si="518"/>
        <v>35-44</v>
      </c>
      <c r="Y4799" s="3" t="str">
        <f t="shared" si="519"/>
        <v>Middle Income</v>
      </c>
      <c r="Z4799" s="3" t="str">
        <f t="shared" si="520"/>
        <v>Fair</v>
      </c>
      <c r="AA4799" s="27">
        <f t="shared" si="521"/>
        <v>9.6825676900174559E-2</v>
      </c>
      <c r="AB4799" s="3" t="str">
        <f t="shared" si="522"/>
        <v>Low</v>
      </c>
      <c r="AC4799" s="3" t="str">
        <f t="shared" si="523"/>
        <v>High</v>
      </c>
      <c r="AD4799" s="3" t="str">
        <f t="shared" si="524"/>
        <v>No</v>
      </c>
    </row>
    <row r="4800" spans="1:30" ht="15" customHeight="1" x14ac:dyDescent="0.3">
      <c r="A4800" s="3" t="s">
        <v>4821</v>
      </c>
      <c r="B4800" s="3">
        <v>41</v>
      </c>
      <c r="C4800" s="3" t="s">
        <v>28</v>
      </c>
      <c r="D4800" s="3" t="s">
        <v>24</v>
      </c>
      <c r="E4800" s="3">
        <v>64916.6897769262</v>
      </c>
      <c r="F4800" s="3">
        <v>228</v>
      </c>
      <c r="G4800" s="3">
        <v>2031.0365056031301</v>
      </c>
      <c r="H4800" s="3">
        <v>9</v>
      </c>
      <c r="I4800" s="3">
        <v>934.00874290844797</v>
      </c>
      <c r="J4800" s="3">
        <v>23</v>
      </c>
      <c r="K4800" s="3">
        <v>549.00846874826402</v>
      </c>
      <c r="L4800" s="3">
        <v>57</v>
      </c>
      <c r="M4800" s="3">
        <v>9</v>
      </c>
      <c r="N4800" s="3">
        <v>9</v>
      </c>
      <c r="O4800" s="3">
        <v>352</v>
      </c>
      <c r="P4800" s="3">
        <v>4</v>
      </c>
      <c r="Q4800" s="3">
        <v>12059.4753462566</v>
      </c>
      <c r="R4800" s="3">
        <v>7</v>
      </c>
      <c r="S4800" s="3">
        <v>0</v>
      </c>
      <c r="T4800" s="3">
        <v>0</v>
      </c>
      <c r="U4800" s="3">
        <v>9867.0644539064997</v>
      </c>
      <c r="V4800" s="3">
        <v>1</v>
      </c>
      <c r="W4800" s="3" t="str">
        <f>IF(Bank_data3[[#This Row],[credit_risk]]=1,"High Risk","Low Risk")</f>
        <v>High Risk</v>
      </c>
      <c r="X4800" s="3" t="str">
        <f t="shared" si="518"/>
        <v>35-44</v>
      </c>
      <c r="Y4800" s="3" t="str">
        <f t="shared" si="519"/>
        <v>Middle Income</v>
      </c>
      <c r="Z4800" s="3" t="str">
        <f t="shared" si="520"/>
        <v>Poor</v>
      </c>
      <c r="AA4800" s="27">
        <f t="shared" si="521"/>
        <v>0.18576848862282846</v>
      </c>
      <c r="AB4800" s="3" t="str">
        <f t="shared" si="522"/>
        <v>Medium</v>
      </c>
      <c r="AC4800" s="3" t="str">
        <f t="shared" si="523"/>
        <v>High</v>
      </c>
      <c r="AD4800" s="3" t="str">
        <f t="shared" si="524"/>
        <v>No</v>
      </c>
    </row>
    <row r="4801" spans="1:30" ht="15" customHeight="1" x14ac:dyDescent="0.3">
      <c r="A4801" s="3" t="s">
        <v>4822</v>
      </c>
      <c r="B4801" s="3">
        <v>55</v>
      </c>
      <c r="C4801" s="3" t="s">
        <v>28</v>
      </c>
      <c r="D4801" s="3" t="s">
        <v>26</v>
      </c>
      <c r="E4801" s="3">
        <v>66866.481165359204</v>
      </c>
      <c r="F4801" s="3">
        <v>22</v>
      </c>
      <c r="G4801" s="3">
        <v>1186.35294314814</v>
      </c>
      <c r="H4801" s="3">
        <v>4</v>
      </c>
      <c r="I4801" s="3">
        <v>1549.62713847544</v>
      </c>
      <c r="J4801" s="3">
        <v>11</v>
      </c>
      <c r="K4801" s="3">
        <v>826.681275766819</v>
      </c>
      <c r="L4801" s="3">
        <v>23</v>
      </c>
      <c r="M4801" s="3">
        <v>15</v>
      </c>
      <c r="N4801" s="3">
        <v>2</v>
      </c>
      <c r="O4801" s="3">
        <v>728</v>
      </c>
      <c r="P4801" s="3">
        <v>2</v>
      </c>
      <c r="Q4801" s="3">
        <v>10747.315567489901</v>
      </c>
      <c r="R4801" s="3">
        <v>4</v>
      </c>
      <c r="S4801" s="3">
        <v>0</v>
      </c>
      <c r="T4801" s="3">
        <v>0</v>
      </c>
      <c r="U4801" s="3">
        <v>4516.3728644380499</v>
      </c>
      <c r="V4801" s="3">
        <v>1</v>
      </c>
      <c r="W4801" s="3" t="str">
        <f>IF(Bank_data3[[#This Row],[credit_risk]]=1,"High Risk","Low Risk")</f>
        <v>High Risk</v>
      </c>
      <c r="X4801" s="3" t="str">
        <f t="shared" si="518"/>
        <v>55+</v>
      </c>
      <c r="Y4801" s="3" t="str">
        <f t="shared" si="519"/>
        <v>Middle Income</v>
      </c>
      <c r="Z4801" s="3" t="str">
        <f t="shared" si="520"/>
        <v>Good</v>
      </c>
      <c r="AA4801" s="27">
        <f t="shared" si="521"/>
        <v>0.16072799675089897</v>
      </c>
      <c r="AB4801" s="3" t="str">
        <f t="shared" si="522"/>
        <v>Medium</v>
      </c>
      <c r="AC4801" s="3" t="str">
        <f t="shared" si="523"/>
        <v>Medium</v>
      </c>
      <c r="AD4801" s="3" t="str">
        <f t="shared" si="524"/>
        <v>No</v>
      </c>
    </row>
    <row r="4802" spans="1:30" ht="15" customHeight="1" x14ac:dyDescent="0.3">
      <c r="A4802" s="3" t="s">
        <v>4823</v>
      </c>
      <c r="B4802" s="3">
        <v>53</v>
      </c>
      <c r="C4802" s="3" t="s">
        <v>31</v>
      </c>
      <c r="D4802" s="3" t="s">
        <v>33</v>
      </c>
      <c r="E4802" s="3">
        <v>45244.316654003</v>
      </c>
      <c r="F4802" s="3">
        <v>35</v>
      </c>
      <c r="G4802" s="3">
        <v>1669.1708179121699</v>
      </c>
      <c r="H4802" s="3">
        <v>8</v>
      </c>
      <c r="I4802" s="3">
        <v>859.65136690963197</v>
      </c>
      <c r="J4802" s="3">
        <v>36</v>
      </c>
      <c r="K4802" s="3">
        <v>393.71418719585802</v>
      </c>
      <c r="L4802" s="3">
        <v>44</v>
      </c>
      <c r="M4802" s="3">
        <v>1</v>
      </c>
      <c r="N4802" s="3">
        <v>2</v>
      </c>
      <c r="O4802" s="3">
        <v>822</v>
      </c>
      <c r="P4802" s="3">
        <v>2</v>
      </c>
      <c r="Q4802" s="3">
        <v>5906.3420083705696</v>
      </c>
      <c r="R4802" s="3">
        <v>6</v>
      </c>
      <c r="S4802" s="3">
        <v>0</v>
      </c>
      <c r="T4802" s="3">
        <v>0</v>
      </c>
      <c r="U4802" s="3">
        <v>15107.3626299145</v>
      </c>
      <c r="V4802" s="3">
        <v>1</v>
      </c>
      <c r="W4802" s="3" t="str">
        <f>IF(Bank_data3[[#This Row],[credit_risk]]=1,"High Risk","Low Risk")</f>
        <v>High Risk</v>
      </c>
      <c r="X4802" s="3" t="str">
        <f t="shared" si="518"/>
        <v>45-54</v>
      </c>
      <c r="Y4802" s="3" t="str">
        <f t="shared" si="519"/>
        <v>Low Income</v>
      </c>
      <c r="Z4802" s="3" t="str">
        <f t="shared" si="520"/>
        <v>Excellent</v>
      </c>
      <c r="AA4802" s="27">
        <f t="shared" si="521"/>
        <v>0.1305432912942007</v>
      </c>
      <c r="AB4802" s="3" t="str">
        <f t="shared" si="522"/>
        <v>Medium</v>
      </c>
      <c r="AC4802" s="3" t="str">
        <f t="shared" si="523"/>
        <v>High</v>
      </c>
      <c r="AD4802" s="3" t="str">
        <f t="shared" si="524"/>
        <v>No</v>
      </c>
    </row>
    <row r="4803" spans="1:30" ht="15" customHeight="1" x14ac:dyDescent="0.3">
      <c r="A4803" s="3" t="s">
        <v>4824</v>
      </c>
      <c r="B4803" s="3">
        <v>49</v>
      </c>
      <c r="C4803" s="3" t="s">
        <v>23</v>
      </c>
      <c r="D4803" s="3" t="s">
        <v>26</v>
      </c>
      <c r="E4803" s="3">
        <v>49905.180020255299</v>
      </c>
      <c r="F4803" s="3">
        <v>145</v>
      </c>
      <c r="G4803" s="3">
        <v>3045.9342499272698</v>
      </c>
      <c r="H4803" s="3">
        <v>7</v>
      </c>
      <c r="I4803" s="3">
        <v>957.99833657867998</v>
      </c>
      <c r="J4803" s="3">
        <v>8</v>
      </c>
      <c r="K4803" s="3">
        <v>538.81198561788005</v>
      </c>
      <c r="L4803" s="3">
        <v>79</v>
      </c>
      <c r="M4803" s="3">
        <v>17</v>
      </c>
      <c r="N4803" s="3">
        <v>8</v>
      </c>
      <c r="O4803" s="3">
        <v>404</v>
      </c>
      <c r="P4803" s="3">
        <v>3</v>
      </c>
      <c r="Q4803" s="3">
        <v>4072.23297871656</v>
      </c>
      <c r="R4803" s="3">
        <v>4</v>
      </c>
      <c r="S4803" s="3">
        <v>0</v>
      </c>
      <c r="T4803" s="3">
        <v>0</v>
      </c>
      <c r="U4803" s="3">
        <v>2929.5762970618298</v>
      </c>
      <c r="V4803" s="3">
        <v>1</v>
      </c>
      <c r="W4803" s="3" t="str">
        <f>IF(Bank_data3[[#This Row],[credit_risk]]=1,"High Risk","Low Risk")</f>
        <v>High Risk</v>
      </c>
      <c r="X4803" s="3" t="str">
        <f t="shared" si="518"/>
        <v>45-54</v>
      </c>
      <c r="Y4803" s="3" t="str">
        <f t="shared" si="519"/>
        <v>Low Income</v>
      </c>
      <c r="Z4803" s="3" t="str">
        <f t="shared" si="520"/>
        <v>Poor</v>
      </c>
      <c r="AA4803" s="27">
        <f t="shared" si="521"/>
        <v>8.1599404652257332E-2</v>
      </c>
      <c r="AB4803" s="3" t="str">
        <f t="shared" si="522"/>
        <v>Medium</v>
      </c>
      <c r="AC4803" s="3" t="str">
        <f t="shared" si="523"/>
        <v>High</v>
      </c>
      <c r="AD4803" s="3" t="str">
        <f t="shared" si="524"/>
        <v>No</v>
      </c>
    </row>
    <row r="4804" spans="1:30" ht="15" customHeight="1" x14ac:dyDescent="0.3">
      <c r="A4804" s="3" t="s">
        <v>4825</v>
      </c>
      <c r="B4804" s="3">
        <v>44</v>
      </c>
      <c r="C4804" s="3" t="s">
        <v>23</v>
      </c>
      <c r="D4804" s="3" t="s">
        <v>24</v>
      </c>
      <c r="E4804" s="3">
        <v>57301.960229598</v>
      </c>
      <c r="F4804" s="3">
        <v>137</v>
      </c>
      <c r="G4804" s="3">
        <v>1070.50964327569</v>
      </c>
      <c r="H4804" s="3">
        <v>5</v>
      </c>
      <c r="I4804" s="3">
        <v>914.88244815608903</v>
      </c>
      <c r="J4804" s="3">
        <v>43</v>
      </c>
      <c r="K4804" s="3">
        <v>649.23953453913805</v>
      </c>
      <c r="L4804" s="3">
        <v>8</v>
      </c>
      <c r="M4804" s="3">
        <v>3</v>
      </c>
      <c r="N4804" s="3">
        <v>1</v>
      </c>
      <c r="O4804" s="3">
        <v>821</v>
      </c>
      <c r="P4804" s="3">
        <v>5</v>
      </c>
      <c r="Q4804" s="3">
        <v>16799.433630391399</v>
      </c>
      <c r="R4804" s="3">
        <v>1</v>
      </c>
      <c r="S4804" s="3">
        <v>0</v>
      </c>
      <c r="T4804" s="3">
        <v>0</v>
      </c>
      <c r="U4804" s="3">
        <v>2199.7444027190099</v>
      </c>
      <c r="V4804" s="3">
        <v>0</v>
      </c>
      <c r="W4804" s="3" t="str">
        <f>IF(Bank_data3[[#This Row],[credit_risk]]=1,"High Risk","Low Risk")</f>
        <v>Low Risk</v>
      </c>
      <c r="X4804" s="3" t="str">
        <f t="shared" si="518"/>
        <v>35-44</v>
      </c>
      <c r="Y4804" s="3" t="str">
        <f t="shared" si="519"/>
        <v>Middle Income</v>
      </c>
      <c r="Z4804" s="3" t="str">
        <f t="shared" si="520"/>
        <v>Excellent</v>
      </c>
      <c r="AA4804" s="27">
        <f t="shared" si="521"/>
        <v>0.29317380353271127</v>
      </c>
      <c r="AB4804" s="3" t="str">
        <f t="shared" si="522"/>
        <v>Medium</v>
      </c>
      <c r="AC4804" s="3" t="str">
        <f t="shared" si="523"/>
        <v>Low</v>
      </c>
      <c r="AD4804" s="3" t="str">
        <f t="shared" si="524"/>
        <v>No</v>
      </c>
    </row>
    <row r="4805" spans="1:30" ht="15" customHeight="1" x14ac:dyDescent="0.3">
      <c r="A4805" s="3" t="s">
        <v>4826</v>
      </c>
      <c r="B4805" s="3">
        <v>64</v>
      </c>
      <c r="C4805" s="3" t="s">
        <v>28</v>
      </c>
      <c r="D4805" s="3" t="s">
        <v>26</v>
      </c>
      <c r="E4805" s="3">
        <v>39084.768279555101</v>
      </c>
      <c r="F4805" s="3">
        <v>218</v>
      </c>
      <c r="G4805" s="3">
        <v>1261.8326830240301</v>
      </c>
      <c r="H4805" s="3">
        <v>2</v>
      </c>
      <c r="I4805" s="3">
        <v>1227.10492405178</v>
      </c>
      <c r="J4805" s="3">
        <v>42</v>
      </c>
      <c r="K4805" s="3">
        <v>138.58511301962201</v>
      </c>
      <c r="L4805" s="3">
        <v>65</v>
      </c>
      <c r="M4805" s="3">
        <v>18</v>
      </c>
      <c r="N4805" s="3">
        <v>3</v>
      </c>
      <c r="O4805" s="3">
        <v>641</v>
      </c>
      <c r="P4805" s="3">
        <v>2</v>
      </c>
      <c r="Q4805" s="3">
        <v>0</v>
      </c>
      <c r="R4805" s="3">
        <v>6</v>
      </c>
      <c r="S4805" s="3">
        <v>0</v>
      </c>
      <c r="T4805" s="3">
        <v>0</v>
      </c>
      <c r="U4805" s="3">
        <v>9298.7711801420992</v>
      </c>
      <c r="V4805" s="3">
        <v>1</v>
      </c>
      <c r="W4805" s="3" t="str">
        <f>IF(Bank_data3[[#This Row],[credit_risk]]=1,"High Risk","Low Risk")</f>
        <v>High Risk</v>
      </c>
      <c r="X4805" s="3" t="str">
        <f t="shared" si="518"/>
        <v>55+</v>
      </c>
      <c r="Y4805" s="3" t="str">
        <f t="shared" si="519"/>
        <v>Low Income</v>
      </c>
      <c r="Z4805" s="3" t="str">
        <f t="shared" si="520"/>
        <v>Fair</v>
      </c>
      <c r="AA4805" s="27">
        <f t="shared" si="521"/>
        <v>0</v>
      </c>
      <c r="AB4805" s="3" t="str">
        <f t="shared" si="522"/>
        <v>Medium</v>
      </c>
      <c r="AC4805" s="3" t="str">
        <f t="shared" si="523"/>
        <v>High</v>
      </c>
      <c r="AD4805" s="3" t="str">
        <f t="shared" si="524"/>
        <v>No</v>
      </c>
    </row>
    <row r="4806" spans="1:30" ht="15" customHeight="1" x14ac:dyDescent="0.3">
      <c r="A4806" s="3" t="s">
        <v>4827</v>
      </c>
      <c r="B4806" s="3">
        <v>47</v>
      </c>
      <c r="C4806" s="3" t="s">
        <v>31</v>
      </c>
      <c r="D4806" s="3" t="s">
        <v>24</v>
      </c>
      <c r="E4806" s="3">
        <v>10000</v>
      </c>
      <c r="F4806" s="3">
        <v>92</v>
      </c>
      <c r="G4806" s="3">
        <v>1369.6459885009101</v>
      </c>
      <c r="H4806" s="3">
        <v>6</v>
      </c>
      <c r="I4806" s="3">
        <v>652.18762966142901</v>
      </c>
      <c r="J4806" s="3">
        <v>43</v>
      </c>
      <c r="K4806" s="3">
        <v>345.84666985499501</v>
      </c>
      <c r="L4806" s="3">
        <v>1</v>
      </c>
      <c r="M4806" s="3">
        <v>4</v>
      </c>
      <c r="N4806" s="3">
        <v>2</v>
      </c>
      <c r="O4806" s="3">
        <v>319</v>
      </c>
      <c r="P4806" s="3">
        <v>5</v>
      </c>
      <c r="Q4806" s="3">
        <v>15026.366915323901</v>
      </c>
      <c r="R4806" s="3">
        <v>1</v>
      </c>
      <c r="S4806" s="3">
        <v>0</v>
      </c>
      <c r="T4806" s="3">
        <v>0</v>
      </c>
      <c r="U4806" s="3">
        <v>5876.7725429873599</v>
      </c>
      <c r="V4806" s="3">
        <v>1</v>
      </c>
      <c r="W4806" s="3" t="str">
        <f>IF(Bank_data3[[#This Row],[credit_risk]]=1,"High Risk","Low Risk")</f>
        <v>High Risk</v>
      </c>
      <c r="X4806" s="3" t="str">
        <f t="shared" si="518"/>
        <v>45-54</v>
      </c>
      <c r="Y4806" s="3" t="str">
        <f t="shared" si="519"/>
        <v>Low Income</v>
      </c>
      <c r="Z4806" s="3" t="str">
        <f t="shared" si="520"/>
        <v>Poor</v>
      </c>
      <c r="AA4806" s="27">
        <f t="shared" si="521"/>
        <v>1.5026366915323901</v>
      </c>
      <c r="AB4806" s="3" t="str">
        <f t="shared" si="522"/>
        <v>Medium</v>
      </c>
      <c r="AC4806" s="3" t="str">
        <f t="shared" si="523"/>
        <v>Low</v>
      </c>
      <c r="AD4806" s="3" t="str">
        <f t="shared" si="524"/>
        <v>No</v>
      </c>
    </row>
    <row r="4807" spans="1:30" ht="15" customHeight="1" x14ac:dyDescent="0.3">
      <c r="A4807" s="3" t="s">
        <v>4828</v>
      </c>
      <c r="B4807" s="3">
        <v>20</v>
      </c>
      <c r="C4807" s="3" t="s">
        <v>23</v>
      </c>
      <c r="D4807" s="3" t="s">
        <v>24</v>
      </c>
      <c r="E4807" s="3">
        <v>57136.405489319201</v>
      </c>
      <c r="F4807" s="3">
        <v>52</v>
      </c>
      <c r="G4807" s="3">
        <v>1184.5632879714501</v>
      </c>
      <c r="H4807" s="3">
        <v>9</v>
      </c>
      <c r="I4807" s="3">
        <v>1086.4003655665299</v>
      </c>
      <c r="J4807" s="3">
        <v>2</v>
      </c>
      <c r="K4807" s="3">
        <v>906.11115295020295</v>
      </c>
      <c r="L4807" s="3">
        <v>36</v>
      </c>
      <c r="M4807" s="3">
        <v>16</v>
      </c>
      <c r="N4807" s="3">
        <v>6</v>
      </c>
      <c r="O4807" s="3">
        <v>554</v>
      </c>
      <c r="P4807" s="3">
        <v>3</v>
      </c>
      <c r="Q4807" s="3">
        <v>5409.39267635948</v>
      </c>
      <c r="R4807" s="3">
        <v>2</v>
      </c>
      <c r="S4807" s="3">
        <v>0</v>
      </c>
      <c r="T4807" s="3">
        <v>0</v>
      </c>
      <c r="U4807" s="3">
        <v>9908.5494057776596</v>
      </c>
      <c r="V4807" s="3">
        <v>1</v>
      </c>
      <c r="W4807" s="3" t="str">
        <f>IF(Bank_data3[[#This Row],[credit_risk]]=1,"High Risk","Low Risk")</f>
        <v>High Risk</v>
      </c>
      <c r="X4807" s="3" t="str">
        <f t="shared" ref="X4807:X4870" si="525">_xlfn.IFS(B4807&lt;25,"18-24",B4807&lt;35,"25-34",B4807&lt;45,"35-44",B4807&lt;55,"45-54",TRUE(),"55+")</f>
        <v>18-24</v>
      </c>
      <c r="Y4807" s="3" t="str">
        <f t="shared" ref="Y4807:Y4870" si="526">_xlfn.IFS(E4807&lt;50000,"Low Income",E4807&lt;100000,"Middle Income",TRUE(),"High Income")</f>
        <v>Middle Income</v>
      </c>
      <c r="Z4807" s="3" t="str">
        <f t="shared" ref="Z4807:Z4870" si="527">_xlfn.IFS(O4807&lt;580,"Poor",O4807&lt;670,"Fair",O4807&lt;740,"Good",O4807&lt;800,"Very Good",TRUE(),"Excellent")</f>
        <v>Poor</v>
      </c>
      <c r="AA4807" s="27">
        <f t="shared" ref="AA4807:AA4870" si="528">IF(E4807=0,0,Q4807/E4807)</f>
        <v>9.4675061023408016E-2</v>
      </c>
      <c r="AB4807" s="3" t="str">
        <f t="shared" ref="AB4807:AB4870" si="529">_xlfn.IFS(G4807&lt;1000,"Low",G4807&lt;5000,"Medium",TRUE(),"High")</f>
        <v>Medium</v>
      </c>
      <c r="AC4807" s="3" t="str">
        <f t="shared" ref="AC4807:AC4870" si="530">_xlfn.IFS(L4807&lt;10,"Low",L4807&lt;30,"Medium",TRUE(),"High")</f>
        <v>High</v>
      </c>
      <c r="AD4807" s="3" t="str">
        <f t="shared" ref="AD4807:AD4870" si="531">IF(AND(E4807&gt;=100000,O4807&gt;=750),"Yes","No")</f>
        <v>No</v>
      </c>
    </row>
    <row r="4808" spans="1:30" ht="15" customHeight="1" x14ac:dyDescent="0.3">
      <c r="A4808" s="3" t="s">
        <v>4829</v>
      </c>
      <c r="B4808" s="3">
        <v>68</v>
      </c>
      <c r="C4808" s="3" t="s">
        <v>31</v>
      </c>
      <c r="D4808" s="3" t="s">
        <v>33</v>
      </c>
      <c r="E4808" s="3">
        <v>67304.596784898706</v>
      </c>
      <c r="F4808" s="3">
        <v>12</v>
      </c>
      <c r="G4808" s="3">
        <v>1209.37804370495</v>
      </c>
      <c r="H4808" s="3">
        <v>5</v>
      </c>
      <c r="I4808" s="3">
        <v>369.22118781025102</v>
      </c>
      <c r="J4808" s="3">
        <v>43</v>
      </c>
      <c r="K4808" s="3">
        <v>17.671194551876599</v>
      </c>
      <c r="L4808" s="3">
        <v>36</v>
      </c>
      <c r="M4808" s="3">
        <v>1</v>
      </c>
      <c r="N4808" s="3">
        <v>5</v>
      </c>
      <c r="O4808" s="3">
        <v>723</v>
      </c>
      <c r="P4808" s="3">
        <v>5</v>
      </c>
      <c r="Q4808" s="3">
        <v>23370.354559619998</v>
      </c>
      <c r="R4808" s="3">
        <v>4</v>
      </c>
      <c r="S4808" s="3">
        <v>1</v>
      </c>
      <c r="T4808" s="3">
        <v>0</v>
      </c>
      <c r="U4808" s="3">
        <v>14368.530957774399</v>
      </c>
      <c r="V4808" s="3">
        <v>1</v>
      </c>
      <c r="W4808" s="3" t="str">
        <f>IF(Bank_data3[[#This Row],[credit_risk]]=1,"High Risk","Low Risk")</f>
        <v>High Risk</v>
      </c>
      <c r="X4808" s="3" t="str">
        <f t="shared" si="525"/>
        <v>55+</v>
      </c>
      <c r="Y4808" s="3" t="str">
        <f t="shared" si="526"/>
        <v>Middle Income</v>
      </c>
      <c r="Z4808" s="3" t="str">
        <f t="shared" si="527"/>
        <v>Good</v>
      </c>
      <c r="AA4808" s="27">
        <f t="shared" si="528"/>
        <v>0.34723266576145156</v>
      </c>
      <c r="AB4808" s="3" t="str">
        <f t="shared" si="529"/>
        <v>Medium</v>
      </c>
      <c r="AC4808" s="3" t="str">
        <f t="shared" si="530"/>
        <v>High</v>
      </c>
      <c r="AD4808" s="3" t="str">
        <f t="shared" si="531"/>
        <v>No</v>
      </c>
    </row>
    <row r="4809" spans="1:30" ht="15" customHeight="1" x14ac:dyDescent="0.3">
      <c r="A4809" s="3" t="s">
        <v>4830</v>
      </c>
      <c r="B4809" s="3">
        <v>64</v>
      </c>
      <c r="C4809" s="3" t="s">
        <v>23</v>
      </c>
      <c r="D4809" s="3" t="s">
        <v>33</v>
      </c>
      <c r="E4809" s="3">
        <v>50993.6315683133</v>
      </c>
      <c r="F4809" s="3">
        <v>81</v>
      </c>
      <c r="G4809" s="3">
        <v>2058.1664917097501</v>
      </c>
      <c r="H4809" s="3">
        <v>11</v>
      </c>
      <c r="I4809" s="3">
        <v>700.42356337200704</v>
      </c>
      <c r="J4809" s="3">
        <v>22</v>
      </c>
      <c r="K4809" s="3">
        <v>801.14454082189002</v>
      </c>
      <c r="L4809" s="3">
        <v>68</v>
      </c>
      <c r="M4809" s="3">
        <v>14</v>
      </c>
      <c r="N4809" s="3">
        <v>8</v>
      </c>
      <c r="O4809" s="3">
        <v>546</v>
      </c>
      <c r="P4809" s="3">
        <v>4</v>
      </c>
      <c r="Q4809" s="3">
        <v>0</v>
      </c>
      <c r="R4809" s="3">
        <v>7</v>
      </c>
      <c r="S4809" s="3">
        <v>0</v>
      </c>
      <c r="T4809" s="3">
        <v>0</v>
      </c>
      <c r="U4809" s="3">
        <v>16171.794691425799</v>
      </c>
      <c r="V4809" s="3">
        <v>1</v>
      </c>
      <c r="W4809" s="3" t="str">
        <f>IF(Bank_data3[[#This Row],[credit_risk]]=1,"High Risk","Low Risk")</f>
        <v>High Risk</v>
      </c>
      <c r="X4809" s="3" t="str">
        <f t="shared" si="525"/>
        <v>55+</v>
      </c>
      <c r="Y4809" s="3" t="str">
        <f t="shared" si="526"/>
        <v>Middle Income</v>
      </c>
      <c r="Z4809" s="3" t="str">
        <f t="shared" si="527"/>
        <v>Poor</v>
      </c>
      <c r="AA4809" s="27">
        <f t="shared" si="528"/>
        <v>0</v>
      </c>
      <c r="AB4809" s="3" t="str">
        <f t="shared" si="529"/>
        <v>Medium</v>
      </c>
      <c r="AC4809" s="3" t="str">
        <f t="shared" si="530"/>
        <v>High</v>
      </c>
      <c r="AD4809" s="3" t="str">
        <f t="shared" si="531"/>
        <v>No</v>
      </c>
    </row>
    <row r="4810" spans="1:30" ht="15" customHeight="1" x14ac:dyDescent="0.3">
      <c r="A4810" s="3" t="s">
        <v>4831</v>
      </c>
      <c r="B4810" s="3">
        <v>23</v>
      </c>
      <c r="C4810" s="3" t="s">
        <v>28</v>
      </c>
      <c r="D4810" s="3" t="s">
        <v>24</v>
      </c>
      <c r="E4810" s="3">
        <v>39273.6660653652</v>
      </c>
      <c r="F4810" s="3">
        <v>39</v>
      </c>
      <c r="G4810" s="3">
        <v>2558.6912474965902</v>
      </c>
      <c r="H4810" s="3">
        <v>10</v>
      </c>
      <c r="I4810" s="3">
        <v>577.13973197141695</v>
      </c>
      <c r="J4810" s="3">
        <v>23</v>
      </c>
      <c r="K4810" s="3">
        <v>798.16545510883805</v>
      </c>
      <c r="L4810" s="3">
        <v>45</v>
      </c>
      <c r="M4810" s="3">
        <v>5</v>
      </c>
      <c r="N4810" s="3">
        <v>7</v>
      </c>
      <c r="O4810" s="3">
        <v>445</v>
      </c>
      <c r="P4810" s="3">
        <v>4</v>
      </c>
      <c r="Q4810" s="3">
        <v>0</v>
      </c>
      <c r="R4810" s="3">
        <v>0</v>
      </c>
      <c r="S4810" s="3">
        <v>0</v>
      </c>
      <c r="T4810" s="3">
        <v>0</v>
      </c>
      <c r="U4810" s="3">
        <v>1729.71252105703</v>
      </c>
      <c r="V4810" s="3">
        <v>1</v>
      </c>
      <c r="W4810" s="3" t="str">
        <f>IF(Bank_data3[[#This Row],[credit_risk]]=1,"High Risk","Low Risk")</f>
        <v>High Risk</v>
      </c>
      <c r="X4810" s="3" t="str">
        <f t="shared" si="525"/>
        <v>18-24</v>
      </c>
      <c r="Y4810" s="3" t="str">
        <f t="shared" si="526"/>
        <v>Low Income</v>
      </c>
      <c r="Z4810" s="3" t="str">
        <f t="shared" si="527"/>
        <v>Poor</v>
      </c>
      <c r="AA4810" s="27">
        <f t="shared" si="528"/>
        <v>0</v>
      </c>
      <c r="AB4810" s="3" t="str">
        <f t="shared" si="529"/>
        <v>Medium</v>
      </c>
      <c r="AC4810" s="3" t="str">
        <f t="shared" si="530"/>
        <v>High</v>
      </c>
      <c r="AD4810" s="3" t="str">
        <f t="shared" si="531"/>
        <v>No</v>
      </c>
    </row>
    <row r="4811" spans="1:30" ht="15" customHeight="1" x14ac:dyDescent="0.3">
      <c r="A4811" s="3" t="s">
        <v>4832</v>
      </c>
      <c r="B4811" s="3">
        <v>26</v>
      </c>
      <c r="C4811" s="3" t="s">
        <v>31</v>
      </c>
      <c r="D4811" s="3" t="s">
        <v>24</v>
      </c>
      <c r="E4811" s="3">
        <v>44047.469382030104</v>
      </c>
      <c r="F4811" s="3">
        <v>61</v>
      </c>
      <c r="G4811" s="3">
        <v>1603.90363341436</v>
      </c>
      <c r="H4811" s="3">
        <v>7</v>
      </c>
      <c r="I4811" s="3">
        <v>830.78654551627994</v>
      </c>
      <c r="J4811" s="3">
        <v>32</v>
      </c>
      <c r="K4811" s="3">
        <v>606.66728636586902</v>
      </c>
      <c r="L4811" s="3">
        <v>5</v>
      </c>
      <c r="M4811" s="3">
        <v>17</v>
      </c>
      <c r="N4811" s="3">
        <v>1</v>
      </c>
      <c r="O4811" s="3">
        <v>381</v>
      </c>
      <c r="P4811" s="3">
        <v>4</v>
      </c>
      <c r="Q4811" s="3">
        <v>9443.8907048200908</v>
      </c>
      <c r="R4811" s="3">
        <v>2</v>
      </c>
      <c r="S4811" s="3">
        <v>0</v>
      </c>
      <c r="T4811" s="3">
        <v>0</v>
      </c>
      <c r="U4811" s="3">
        <v>6762.5009431235703</v>
      </c>
      <c r="V4811" s="3">
        <v>1</v>
      </c>
      <c r="W4811" s="3" t="str">
        <f>IF(Bank_data3[[#This Row],[credit_risk]]=1,"High Risk","Low Risk")</f>
        <v>High Risk</v>
      </c>
      <c r="X4811" s="3" t="str">
        <f t="shared" si="525"/>
        <v>25-34</v>
      </c>
      <c r="Y4811" s="3" t="str">
        <f t="shared" si="526"/>
        <v>Low Income</v>
      </c>
      <c r="Z4811" s="3" t="str">
        <f t="shared" si="527"/>
        <v>Poor</v>
      </c>
      <c r="AA4811" s="27">
        <f t="shared" si="528"/>
        <v>0.21440257152827225</v>
      </c>
      <c r="AB4811" s="3" t="str">
        <f t="shared" si="529"/>
        <v>Medium</v>
      </c>
      <c r="AC4811" s="3" t="str">
        <f t="shared" si="530"/>
        <v>Low</v>
      </c>
      <c r="AD4811" s="3" t="str">
        <f t="shared" si="531"/>
        <v>No</v>
      </c>
    </row>
    <row r="4812" spans="1:30" ht="15" customHeight="1" x14ac:dyDescent="0.3">
      <c r="A4812" s="3" t="s">
        <v>4833</v>
      </c>
      <c r="B4812" s="3">
        <v>68</v>
      </c>
      <c r="C4812" s="3" t="s">
        <v>31</v>
      </c>
      <c r="D4812" s="3" t="s">
        <v>26</v>
      </c>
      <c r="E4812" s="3">
        <v>13491.085269581799</v>
      </c>
      <c r="F4812" s="3">
        <v>90</v>
      </c>
      <c r="G4812" s="3">
        <v>2091.8901266995799</v>
      </c>
      <c r="H4812" s="3">
        <v>11</v>
      </c>
      <c r="I4812" s="3">
        <v>689.37208770867596</v>
      </c>
      <c r="J4812" s="3">
        <v>29</v>
      </c>
      <c r="K4812" s="3">
        <v>536.27311697290702</v>
      </c>
      <c r="L4812" s="3">
        <v>47</v>
      </c>
      <c r="M4812" s="3">
        <v>13</v>
      </c>
      <c r="N4812" s="3">
        <v>2</v>
      </c>
      <c r="O4812" s="3">
        <v>813</v>
      </c>
      <c r="P4812" s="3">
        <v>5</v>
      </c>
      <c r="Q4812" s="3">
        <v>18093.86729283</v>
      </c>
      <c r="R4812" s="3">
        <v>0</v>
      </c>
      <c r="S4812" s="3">
        <v>1</v>
      </c>
      <c r="T4812" s="3">
        <v>0</v>
      </c>
      <c r="U4812" s="3">
        <v>11465.763804967601</v>
      </c>
      <c r="V4812" s="3">
        <v>1</v>
      </c>
      <c r="W4812" s="3" t="str">
        <f>IF(Bank_data3[[#This Row],[credit_risk]]=1,"High Risk","Low Risk")</f>
        <v>High Risk</v>
      </c>
      <c r="X4812" s="3" t="str">
        <f t="shared" si="525"/>
        <v>55+</v>
      </c>
      <c r="Y4812" s="3" t="str">
        <f t="shared" si="526"/>
        <v>Low Income</v>
      </c>
      <c r="Z4812" s="3" t="str">
        <f t="shared" si="527"/>
        <v>Excellent</v>
      </c>
      <c r="AA4812" s="27">
        <f t="shared" si="528"/>
        <v>1.3411721096764575</v>
      </c>
      <c r="AB4812" s="3" t="str">
        <f t="shared" si="529"/>
        <v>Medium</v>
      </c>
      <c r="AC4812" s="3" t="str">
        <f t="shared" si="530"/>
        <v>High</v>
      </c>
      <c r="AD4812" s="3" t="str">
        <f t="shared" si="531"/>
        <v>No</v>
      </c>
    </row>
    <row r="4813" spans="1:30" ht="15" customHeight="1" x14ac:dyDescent="0.3">
      <c r="A4813" s="3" t="s">
        <v>4834</v>
      </c>
      <c r="B4813" s="3">
        <v>28</v>
      </c>
      <c r="C4813" s="3" t="s">
        <v>23</v>
      </c>
      <c r="D4813" s="3" t="s">
        <v>24</v>
      </c>
      <c r="E4813" s="3">
        <v>44001.932227476798</v>
      </c>
      <c r="F4813" s="3">
        <v>205</v>
      </c>
      <c r="G4813" s="3">
        <v>1361.7745683525</v>
      </c>
      <c r="H4813" s="3">
        <v>5</v>
      </c>
      <c r="I4813" s="3">
        <v>1196.2467923599399</v>
      </c>
      <c r="J4813" s="3">
        <v>37</v>
      </c>
      <c r="K4813" s="3">
        <v>89.743533072046404</v>
      </c>
      <c r="L4813" s="3">
        <v>7</v>
      </c>
      <c r="M4813" s="3">
        <v>11</v>
      </c>
      <c r="N4813" s="3">
        <v>0</v>
      </c>
      <c r="O4813" s="3">
        <v>732</v>
      </c>
      <c r="P4813" s="3">
        <v>3</v>
      </c>
      <c r="Q4813" s="3">
        <v>25053.310988049299</v>
      </c>
      <c r="R4813" s="3">
        <v>6</v>
      </c>
      <c r="S4813" s="3">
        <v>1</v>
      </c>
      <c r="T4813" s="3">
        <v>0</v>
      </c>
      <c r="U4813" s="3">
        <v>13039.822157336899</v>
      </c>
      <c r="V4813" s="3">
        <v>1</v>
      </c>
      <c r="W4813" s="3" t="str">
        <f>IF(Bank_data3[[#This Row],[credit_risk]]=1,"High Risk","Low Risk")</f>
        <v>High Risk</v>
      </c>
      <c r="X4813" s="3" t="str">
        <f t="shared" si="525"/>
        <v>25-34</v>
      </c>
      <c r="Y4813" s="3" t="str">
        <f t="shared" si="526"/>
        <v>Low Income</v>
      </c>
      <c r="Z4813" s="3" t="str">
        <f t="shared" si="527"/>
        <v>Good</v>
      </c>
      <c r="AA4813" s="27">
        <f t="shared" si="528"/>
        <v>0.56936842815290911</v>
      </c>
      <c r="AB4813" s="3" t="str">
        <f t="shared" si="529"/>
        <v>Medium</v>
      </c>
      <c r="AC4813" s="3" t="str">
        <f t="shared" si="530"/>
        <v>Low</v>
      </c>
      <c r="AD4813" s="3" t="str">
        <f t="shared" si="531"/>
        <v>No</v>
      </c>
    </row>
    <row r="4814" spans="1:30" ht="15" customHeight="1" x14ac:dyDescent="0.3">
      <c r="A4814" s="3" t="s">
        <v>4835</v>
      </c>
      <c r="B4814" s="3">
        <v>55</v>
      </c>
      <c r="C4814" s="3" t="s">
        <v>23</v>
      </c>
      <c r="D4814" s="3" t="s">
        <v>26</v>
      </c>
      <c r="E4814" s="3">
        <v>29928.4734726446</v>
      </c>
      <c r="F4814" s="3">
        <v>106</v>
      </c>
      <c r="G4814" s="3">
        <v>1341.61250447467</v>
      </c>
      <c r="H4814" s="3">
        <v>10</v>
      </c>
      <c r="I4814" s="3">
        <v>492.46616668992499</v>
      </c>
      <c r="J4814" s="3">
        <v>42</v>
      </c>
      <c r="K4814" s="3">
        <v>622.12212783143502</v>
      </c>
      <c r="L4814" s="3">
        <v>31</v>
      </c>
      <c r="M4814" s="3">
        <v>5</v>
      </c>
      <c r="N4814" s="3">
        <v>7</v>
      </c>
      <c r="O4814" s="3">
        <v>674</v>
      </c>
      <c r="P4814" s="3">
        <v>1</v>
      </c>
      <c r="Q4814" s="3">
        <v>17924.913363756699</v>
      </c>
      <c r="R4814" s="3">
        <v>0</v>
      </c>
      <c r="S4814" s="3">
        <v>0</v>
      </c>
      <c r="T4814" s="3">
        <v>0</v>
      </c>
      <c r="U4814" s="3">
        <v>1193.3947039320201</v>
      </c>
      <c r="V4814" s="3">
        <v>0</v>
      </c>
      <c r="W4814" s="3" t="str">
        <f>IF(Bank_data3[[#This Row],[credit_risk]]=1,"High Risk","Low Risk")</f>
        <v>Low Risk</v>
      </c>
      <c r="X4814" s="3" t="str">
        <f t="shared" si="525"/>
        <v>55+</v>
      </c>
      <c r="Y4814" s="3" t="str">
        <f t="shared" si="526"/>
        <v>Low Income</v>
      </c>
      <c r="Z4814" s="3" t="str">
        <f t="shared" si="527"/>
        <v>Good</v>
      </c>
      <c r="AA4814" s="27">
        <f t="shared" si="528"/>
        <v>0.59892507982876353</v>
      </c>
      <c r="AB4814" s="3" t="str">
        <f t="shared" si="529"/>
        <v>Medium</v>
      </c>
      <c r="AC4814" s="3" t="str">
        <f t="shared" si="530"/>
        <v>High</v>
      </c>
      <c r="AD4814" s="3" t="str">
        <f t="shared" si="531"/>
        <v>No</v>
      </c>
    </row>
    <row r="4815" spans="1:30" ht="15" customHeight="1" x14ac:dyDescent="0.3">
      <c r="A4815" s="3" t="s">
        <v>4836</v>
      </c>
      <c r="B4815" s="3">
        <v>38</v>
      </c>
      <c r="C4815" s="3" t="s">
        <v>23</v>
      </c>
      <c r="D4815" s="3" t="s">
        <v>24</v>
      </c>
      <c r="E4815" s="3">
        <v>37406.450802785497</v>
      </c>
      <c r="F4815" s="3">
        <v>65</v>
      </c>
      <c r="G4815" s="3">
        <v>1180.1013821085</v>
      </c>
      <c r="H4815" s="3">
        <v>9</v>
      </c>
      <c r="I4815" s="3">
        <v>194.03942246614599</v>
      </c>
      <c r="J4815" s="3">
        <v>1</v>
      </c>
      <c r="K4815" s="3">
        <v>392.43706583410602</v>
      </c>
      <c r="L4815" s="3">
        <v>76</v>
      </c>
      <c r="M4815" s="3">
        <v>19</v>
      </c>
      <c r="N4815" s="3">
        <v>1</v>
      </c>
      <c r="O4815" s="3">
        <v>346</v>
      </c>
      <c r="P4815" s="3">
        <v>5</v>
      </c>
      <c r="Q4815" s="3">
        <v>12869.966019204699</v>
      </c>
      <c r="R4815" s="3">
        <v>2</v>
      </c>
      <c r="S4815" s="3">
        <v>1</v>
      </c>
      <c r="T4815" s="3">
        <v>0</v>
      </c>
      <c r="U4815" s="3">
        <v>6006.5321676071599</v>
      </c>
      <c r="V4815" s="3">
        <v>1</v>
      </c>
      <c r="W4815" s="3" t="str">
        <f>IF(Bank_data3[[#This Row],[credit_risk]]=1,"High Risk","Low Risk")</f>
        <v>High Risk</v>
      </c>
      <c r="X4815" s="3" t="str">
        <f t="shared" si="525"/>
        <v>35-44</v>
      </c>
      <c r="Y4815" s="3" t="str">
        <f t="shared" si="526"/>
        <v>Low Income</v>
      </c>
      <c r="Z4815" s="3" t="str">
        <f t="shared" si="527"/>
        <v>Poor</v>
      </c>
      <c r="AA4815" s="27">
        <f t="shared" si="528"/>
        <v>0.34405739499472449</v>
      </c>
      <c r="AB4815" s="3" t="str">
        <f t="shared" si="529"/>
        <v>Medium</v>
      </c>
      <c r="AC4815" s="3" t="str">
        <f t="shared" si="530"/>
        <v>High</v>
      </c>
      <c r="AD4815" s="3" t="str">
        <f t="shared" si="531"/>
        <v>No</v>
      </c>
    </row>
    <row r="4816" spans="1:30" ht="15" customHeight="1" x14ac:dyDescent="0.3">
      <c r="A4816" s="3" t="s">
        <v>4837</v>
      </c>
      <c r="B4816" s="3">
        <v>20</v>
      </c>
      <c r="C4816" s="3" t="s">
        <v>31</v>
      </c>
      <c r="D4816" s="3" t="s">
        <v>33</v>
      </c>
      <c r="E4816" s="3">
        <v>29017.701074292301</v>
      </c>
      <c r="F4816" s="3">
        <v>23</v>
      </c>
      <c r="G4816" s="3">
        <v>888.25706238703901</v>
      </c>
      <c r="H4816" s="3">
        <v>3</v>
      </c>
      <c r="I4816" s="3">
        <v>324.95066310095501</v>
      </c>
      <c r="J4816" s="3">
        <v>39</v>
      </c>
      <c r="K4816" s="3">
        <v>802.99376747499502</v>
      </c>
      <c r="L4816" s="3">
        <v>66</v>
      </c>
      <c r="M4816" s="3">
        <v>19</v>
      </c>
      <c r="N4816" s="3">
        <v>3</v>
      </c>
      <c r="O4816" s="3">
        <v>799</v>
      </c>
      <c r="P4816" s="3">
        <v>1</v>
      </c>
      <c r="Q4816" s="3">
        <v>6169.1317572233502</v>
      </c>
      <c r="R4816" s="3">
        <v>7</v>
      </c>
      <c r="S4816" s="3">
        <v>0</v>
      </c>
      <c r="T4816" s="3">
        <v>0</v>
      </c>
      <c r="U4816" s="3">
        <v>16664.287740101699</v>
      </c>
      <c r="V4816" s="3">
        <v>1</v>
      </c>
      <c r="W4816" s="3" t="str">
        <f>IF(Bank_data3[[#This Row],[credit_risk]]=1,"High Risk","Low Risk")</f>
        <v>High Risk</v>
      </c>
      <c r="X4816" s="3" t="str">
        <f t="shared" si="525"/>
        <v>18-24</v>
      </c>
      <c r="Y4816" s="3" t="str">
        <f t="shared" si="526"/>
        <v>Low Income</v>
      </c>
      <c r="Z4816" s="3" t="str">
        <f t="shared" si="527"/>
        <v>Very Good</v>
      </c>
      <c r="AA4816" s="27">
        <f t="shared" si="528"/>
        <v>0.2125989147599559</v>
      </c>
      <c r="AB4816" s="3" t="str">
        <f t="shared" si="529"/>
        <v>Low</v>
      </c>
      <c r="AC4816" s="3" t="str">
        <f t="shared" si="530"/>
        <v>High</v>
      </c>
      <c r="AD4816" s="3" t="str">
        <f t="shared" si="531"/>
        <v>No</v>
      </c>
    </row>
    <row r="4817" spans="1:30" ht="15" customHeight="1" x14ac:dyDescent="0.3">
      <c r="A4817" s="3" t="s">
        <v>4838</v>
      </c>
      <c r="B4817" s="3">
        <v>29</v>
      </c>
      <c r="C4817" s="3" t="s">
        <v>28</v>
      </c>
      <c r="D4817" s="3" t="s">
        <v>33</v>
      </c>
      <c r="E4817" s="3">
        <v>26942.4061801065</v>
      </c>
      <c r="F4817" s="3">
        <v>106</v>
      </c>
      <c r="G4817" s="3">
        <v>2489.1099501270501</v>
      </c>
      <c r="H4817" s="3">
        <v>9</v>
      </c>
      <c r="I4817" s="3">
        <v>1147.9588162054599</v>
      </c>
      <c r="J4817" s="3">
        <v>21</v>
      </c>
      <c r="K4817" s="3">
        <v>584.27876296285899</v>
      </c>
      <c r="L4817" s="3">
        <v>72</v>
      </c>
      <c r="M4817" s="3">
        <v>17</v>
      </c>
      <c r="N4817" s="3">
        <v>1</v>
      </c>
      <c r="O4817" s="3">
        <v>806</v>
      </c>
      <c r="P4817" s="3">
        <v>1</v>
      </c>
      <c r="Q4817" s="3">
        <v>7413.3610887374498</v>
      </c>
      <c r="R4817" s="3">
        <v>0</v>
      </c>
      <c r="S4817" s="3">
        <v>0</v>
      </c>
      <c r="T4817" s="3">
        <v>0</v>
      </c>
      <c r="U4817" s="3">
        <v>6284.0861571415799</v>
      </c>
      <c r="V4817" s="3">
        <v>0</v>
      </c>
      <c r="W4817" s="3" t="str">
        <f>IF(Bank_data3[[#This Row],[credit_risk]]=1,"High Risk","Low Risk")</f>
        <v>Low Risk</v>
      </c>
      <c r="X4817" s="3" t="str">
        <f t="shared" si="525"/>
        <v>25-34</v>
      </c>
      <c r="Y4817" s="3" t="str">
        <f t="shared" si="526"/>
        <v>Low Income</v>
      </c>
      <c r="Z4817" s="3" t="str">
        <f t="shared" si="527"/>
        <v>Excellent</v>
      </c>
      <c r="AA4817" s="27">
        <f t="shared" si="528"/>
        <v>0.27515586541083559</v>
      </c>
      <c r="AB4817" s="3" t="str">
        <f t="shared" si="529"/>
        <v>Medium</v>
      </c>
      <c r="AC4817" s="3" t="str">
        <f t="shared" si="530"/>
        <v>High</v>
      </c>
      <c r="AD4817" s="3" t="str">
        <f t="shared" si="531"/>
        <v>No</v>
      </c>
    </row>
    <row r="4818" spans="1:30" ht="15" customHeight="1" x14ac:dyDescent="0.3">
      <c r="A4818" s="3" t="s">
        <v>4839</v>
      </c>
      <c r="B4818" s="3">
        <v>55</v>
      </c>
      <c r="C4818" s="3" t="s">
        <v>28</v>
      </c>
      <c r="D4818" s="3" t="s">
        <v>24</v>
      </c>
      <c r="E4818" s="3">
        <v>31925.976354348</v>
      </c>
      <c r="F4818" s="3">
        <v>232</v>
      </c>
      <c r="G4818" s="3">
        <v>1098.4663220935799</v>
      </c>
      <c r="H4818" s="3">
        <v>11</v>
      </c>
      <c r="I4818" s="3">
        <v>460.65492983932199</v>
      </c>
      <c r="J4818" s="3">
        <v>10</v>
      </c>
      <c r="K4818" s="3">
        <v>112.816748918046</v>
      </c>
      <c r="L4818" s="3">
        <v>67</v>
      </c>
      <c r="M4818" s="3">
        <v>2</v>
      </c>
      <c r="N4818" s="3">
        <v>1</v>
      </c>
      <c r="O4818" s="3">
        <v>890</v>
      </c>
      <c r="P4818" s="3">
        <v>1</v>
      </c>
      <c r="Q4818" s="3">
        <v>8042.2171473894196</v>
      </c>
      <c r="R4818" s="3">
        <v>4</v>
      </c>
      <c r="S4818" s="3">
        <v>0</v>
      </c>
      <c r="T4818" s="3">
        <v>0</v>
      </c>
      <c r="U4818" s="3">
        <v>12176.930988390901</v>
      </c>
      <c r="V4818" s="3">
        <v>1</v>
      </c>
      <c r="W4818" s="3" t="str">
        <f>IF(Bank_data3[[#This Row],[credit_risk]]=1,"High Risk","Low Risk")</f>
        <v>High Risk</v>
      </c>
      <c r="X4818" s="3" t="str">
        <f t="shared" si="525"/>
        <v>55+</v>
      </c>
      <c r="Y4818" s="3" t="str">
        <f t="shared" si="526"/>
        <v>Low Income</v>
      </c>
      <c r="Z4818" s="3" t="str">
        <f t="shared" si="527"/>
        <v>Excellent</v>
      </c>
      <c r="AA4818" s="27">
        <f t="shared" si="528"/>
        <v>0.25190199535727431</v>
      </c>
      <c r="AB4818" s="3" t="str">
        <f t="shared" si="529"/>
        <v>Medium</v>
      </c>
      <c r="AC4818" s="3" t="str">
        <f t="shared" si="530"/>
        <v>High</v>
      </c>
      <c r="AD4818" s="3" t="str">
        <f t="shared" si="531"/>
        <v>No</v>
      </c>
    </row>
    <row r="4819" spans="1:30" ht="15" customHeight="1" x14ac:dyDescent="0.3">
      <c r="A4819" s="3" t="s">
        <v>4840</v>
      </c>
      <c r="B4819" s="3">
        <v>28</v>
      </c>
      <c r="C4819" s="3" t="s">
        <v>23</v>
      </c>
      <c r="D4819" s="3" t="s">
        <v>26</v>
      </c>
      <c r="E4819" s="3">
        <v>61390.735449963802</v>
      </c>
      <c r="F4819" s="3">
        <v>81</v>
      </c>
      <c r="G4819" s="3">
        <v>1988.8374982657499</v>
      </c>
      <c r="H4819" s="3">
        <v>6</v>
      </c>
      <c r="I4819" s="3">
        <v>939.24554543224804</v>
      </c>
      <c r="J4819" s="3">
        <v>11</v>
      </c>
      <c r="K4819" s="3">
        <v>308.20947635672297</v>
      </c>
      <c r="L4819" s="3">
        <v>27</v>
      </c>
      <c r="M4819" s="3">
        <v>5</v>
      </c>
      <c r="N4819" s="3">
        <v>2</v>
      </c>
      <c r="O4819" s="3">
        <v>423</v>
      </c>
      <c r="P4819" s="3">
        <v>4</v>
      </c>
      <c r="Q4819" s="3">
        <v>9558.8475889029796</v>
      </c>
      <c r="R4819" s="3">
        <v>6</v>
      </c>
      <c r="S4819" s="3">
        <v>0</v>
      </c>
      <c r="T4819" s="3">
        <v>0</v>
      </c>
      <c r="U4819" s="3">
        <v>14259.9224106575</v>
      </c>
      <c r="V4819" s="3">
        <v>1</v>
      </c>
      <c r="W4819" s="3" t="str">
        <f>IF(Bank_data3[[#This Row],[credit_risk]]=1,"High Risk","Low Risk")</f>
        <v>High Risk</v>
      </c>
      <c r="X4819" s="3" t="str">
        <f t="shared" si="525"/>
        <v>25-34</v>
      </c>
      <c r="Y4819" s="3" t="str">
        <f t="shared" si="526"/>
        <v>Middle Income</v>
      </c>
      <c r="Z4819" s="3" t="str">
        <f t="shared" si="527"/>
        <v>Poor</v>
      </c>
      <c r="AA4819" s="27">
        <f t="shared" si="528"/>
        <v>0.1557050509143007</v>
      </c>
      <c r="AB4819" s="3" t="str">
        <f t="shared" si="529"/>
        <v>Medium</v>
      </c>
      <c r="AC4819" s="3" t="str">
        <f t="shared" si="530"/>
        <v>Medium</v>
      </c>
      <c r="AD4819" s="3" t="str">
        <f t="shared" si="531"/>
        <v>No</v>
      </c>
    </row>
    <row r="4820" spans="1:30" ht="15" customHeight="1" x14ac:dyDescent="0.3">
      <c r="A4820" s="3" t="s">
        <v>4841</v>
      </c>
      <c r="B4820" s="3">
        <v>64</v>
      </c>
      <c r="C4820" s="3" t="s">
        <v>28</v>
      </c>
      <c r="D4820" s="3" t="s">
        <v>26</v>
      </c>
      <c r="E4820" s="3">
        <v>40823.7848787248</v>
      </c>
      <c r="F4820" s="3">
        <v>209</v>
      </c>
      <c r="G4820" s="3">
        <v>830.30167430957704</v>
      </c>
      <c r="H4820" s="3">
        <v>6</v>
      </c>
      <c r="I4820" s="3">
        <v>696.82437386317201</v>
      </c>
      <c r="J4820" s="3">
        <v>18</v>
      </c>
      <c r="K4820" s="3">
        <v>110.350425825082</v>
      </c>
      <c r="L4820" s="3">
        <v>39</v>
      </c>
      <c r="M4820" s="3">
        <v>3</v>
      </c>
      <c r="N4820" s="3">
        <v>9</v>
      </c>
      <c r="O4820" s="3">
        <v>644</v>
      </c>
      <c r="P4820" s="3">
        <v>1</v>
      </c>
      <c r="Q4820" s="3">
        <v>10478.670250450399</v>
      </c>
      <c r="R4820" s="3">
        <v>5</v>
      </c>
      <c r="S4820" s="3">
        <v>0</v>
      </c>
      <c r="T4820" s="3">
        <v>0</v>
      </c>
      <c r="U4820" s="3">
        <v>13257.168574445799</v>
      </c>
      <c r="V4820" s="3">
        <v>1</v>
      </c>
      <c r="W4820" s="3" t="str">
        <f>IF(Bank_data3[[#This Row],[credit_risk]]=1,"High Risk","Low Risk")</f>
        <v>High Risk</v>
      </c>
      <c r="X4820" s="3" t="str">
        <f t="shared" si="525"/>
        <v>55+</v>
      </c>
      <c r="Y4820" s="3" t="str">
        <f t="shared" si="526"/>
        <v>Low Income</v>
      </c>
      <c r="Z4820" s="3" t="str">
        <f t="shared" si="527"/>
        <v>Fair</v>
      </c>
      <c r="AA4820" s="27">
        <f t="shared" si="528"/>
        <v>0.25668051802593467</v>
      </c>
      <c r="AB4820" s="3" t="str">
        <f t="shared" si="529"/>
        <v>Low</v>
      </c>
      <c r="AC4820" s="3" t="str">
        <f t="shared" si="530"/>
        <v>High</v>
      </c>
      <c r="AD4820" s="3" t="str">
        <f t="shared" si="531"/>
        <v>No</v>
      </c>
    </row>
    <row r="4821" spans="1:30" ht="15" customHeight="1" x14ac:dyDescent="0.3">
      <c r="A4821" s="3" t="s">
        <v>4842</v>
      </c>
      <c r="B4821" s="3">
        <v>65</v>
      </c>
      <c r="C4821" s="3" t="s">
        <v>23</v>
      </c>
      <c r="D4821" s="3" t="s">
        <v>26</v>
      </c>
      <c r="E4821" s="3">
        <v>30057.345928492501</v>
      </c>
      <c r="F4821" s="3">
        <v>39</v>
      </c>
      <c r="G4821" s="3">
        <v>1536.70118406138</v>
      </c>
      <c r="H4821" s="3">
        <v>10</v>
      </c>
      <c r="I4821" s="3">
        <v>1088.48541916364</v>
      </c>
      <c r="J4821" s="3">
        <v>19</v>
      </c>
      <c r="K4821" s="3">
        <v>166.86516302590201</v>
      </c>
      <c r="L4821" s="3">
        <v>15</v>
      </c>
      <c r="M4821" s="3">
        <v>18</v>
      </c>
      <c r="N4821" s="3">
        <v>4</v>
      </c>
      <c r="O4821" s="3">
        <v>728</v>
      </c>
      <c r="P4821" s="3">
        <v>2</v>
      </c>
      <c r="Q4821" s="3">
        <v>13195.372482345099</v>
      </c>
      <c r="R4821" s="3">
        <v>4</v>
      </c>
      <c r="S4821" s="3">
        <v>0</v>
      </c>
      <c r="T4821" s="3">
        <v>0</v>
      </c>
      <c r="U4821" s="3">
        <v>7684.8425236212197</v>
      </c>
      <c r="V4821" s="3">
        <v>1</v>
      </c>
      <c r="W4821" s="3" t="str">
        <f>IF(Bank_data3[[#This Row],[credit_risk]]=1,"High Risk","Low Risk")</f>
        <v>High Risk</v>
      </c>
      <c r="X4821" s="3" t="str">
        <f t="shared" si="525"/>
        <v>55+</v>
      </c>
      <c r="Y4821" s="3" t="str">
        <f t="shared" si="526"/>
        <v>Low Income</v>
      </c>
      <c r="Z4821" s="3" t="str">
        <f t="shared" si="527"/>
        <v>Good</v>
      </c>
      <c r="AA4821" s="27">
        <f t="shared" si="528"/>
        <v>0.43900657475671212</v>
      </c>
      <c r="AB4821" s="3" t="str">
        <f t="shared" si="529"/>
        <v>Medium</v>
      </c>
      <c r="AC4821" s="3" t="str">
        <f t="shared" si="530"/>
        <v>Medium</v>
      </c>
      <c r="AD4821" s="3" t="str">
        <f t="shared" si="531"/>
        <v>No</v>
      </c>
    </row>
    <row r="4822" spans="1:30" ht="15" customHeight="1" x14ac:dyDescent="0.3">
      <c r="A4822" s="3" t="s">
        <v>4843</v>
      </c>
      <c r="B4822" s="3">
        <v>61</v>
      </c>
      <c r="C4822" s="3" t="s">
        <v>28</v>
      </c>
      <c r="D4822" s="3" t="s">
        <v>24</v>
      </c>
      <c r="E4822" s="3">
        <v>63572.2532851008</v>
      </c>
      <c r="F4822" s="3">
        <v>47</v>
      </c>
      <c r="G4822" s="3">
        <v>1499.3557130664699</v>
      </c>
      <c r="H4822" s="3">
        <v>7</v>
      </c>
      <c r="I4822" s="3">
        <v>719.23200320918602</v>
      </c>
      <c r="J4822" s="3">
        <v>8</v>
      </c>
      <c r="K4822" s="3">
        <v>715.70828162755697</v>
      </c>
      <c r="L4822" s="3">
        <v>56</v>
      </c>
      <c r="M4822" s="3">
        <v>16</v>
      </c>
      <c r="N4822" s="3">
        <v>7</v>
      </c>
      <c r="O4822" s="3">
        <v>893</v>
      </c>
      <c r="P4822" s="3">
        <v>3</v>
      </c>
      <c r="Q4822" s="3">
        <v>8497.9551105447899</v>
      </c>
      <c r="R4822" s="3">
        <v>7</v>
      </c>
      <c r="S4822" s="3">
        <v>0</v>
      </c>
      <c r="T4822" s="3">
        <v>0</v>
      </c>
      <c r="U4822" s="3">
        <v>13854.576961174</v>
      </c>
      <c r="V4822" s="3">
        <v>1</v>
      </c>
      <c r="W4822" s="3" t="str">
        <f>IF(Bank_data3[[#This Row],[credit_risk]]=1,"High Risk","Low Risk")</f>
        <v>High Risk</v>
      </c>
      <c r="X4822" s="3" t="str">
        <f t="shared" si="525"/>
        <v>55+</v>
      </c>
      <c r="Y4822" s="3" t="str">
        <f t="shared" si="526"/>
        <v>Middle Income</v>
      </c>
      <c r="Z4822" s="3" t="str">
        <f t="shared" si="527"/>
        <v>Excellent</v>
      </c>
      <c r="AA4822" s="27">
        <f t="shared" si="528"/>
        <v>0.13367396421256669</v>
      </c>
      <c r="AB4822" s="3" t="str">
        <f t="shared" si="529"/>
        <v>Medium</v>
      </c>
      <c r="AC4822" s="3" t="str">
        <f t="shared" si="530"/>
        <v>High</v>
      </c>
      <c r="AD4822" s="3" t="str">
        <f t="shared" si="531"/>
        <v>No</v>
      </c>
    </row>
    <row r="4823" spans="1:30" ht="15" customHeight="1" x14ac:dyDescent="0.3">
      <c r="A4823" s="3" t="s">
        <v>4844</v>
      </c>
      <c r="B4823" s="3">
        <v>51</v>
      </c>
      <c r="C4823" s="3" t="s">
        <v>31</v>
      </c>
      <c r="D4823" s="3" t="s">
        <v>24</v>
      </c>
      <c r="E4823" s="3">
        <v>52321.497940614201</v>
      </c>
      <c r="F4823" s="3">
        <v>144</v>
      </c>
      <c r="G4823" s="3">
        <v>836.73562972816103</v>
      </c>
      <c r="H4823" s="3">
        <v>1</v>
      </c>
      <c r="I4823" s="3">
        <v>1767.521980641</v>
      </c>
      <c r="J4823" s="3">
        <v>42</v>
      </c>
      <c r="K4823" s="3">
        <v>439.02437823539901</v>
      </c>
      <c r="L4823" s="3">
        <v>74</v>
      </c>
      <c r="M4823" s="3">
        <v>10</v>
      </c>
      <c r="N4823" s="3">
        <v>9</v>
      </c>
      <c r="O4823" s="3">
        <v>730</v>
      </c>
      <c r="P4823" s="3">
        <v>1</v>
      </c>
      <c r="Q4823" s="3">
        <v>12965.742993714301</v>
      </c>
      <c r="R4823" s="3">
        <v>2</v>
      </c>
      <c r="S4823" s="3">
        <v>0</v>
      </c>
      <c r="T4823" s="3">
        <v>0</v>
      </c>
      <c r="U4823" s="3">
        <v>6942.9015551377397</v>
      </c>
      <c r="V4823" s="3">
        <v>0</v>
      </c>
      <c r="W4823" s="3" t="str">
        <f>IF(Bank_data3[[#This Row],[credit_risk]]=1,"High Risk","Low Risk")</f>
        <v>Low Risk</v>
      </c>
      <c r="X4823" s="3" t="str">
        <f t="shared" si="525"/>
        <v>45-54</v>
      </c>
      <c r="Y4823" s="3" t="str">
        <f t="shared" si="526"/>
        <v>Middle Income</v>
      </c>
      <c r="Z4823" s="3" t="str">
        <f t="shared" si="527"/>
        <v>Good</v>
      </c>
      <c r="AA4823" s="27">
        <f t="shared" si="528"/>
        <v>0.24780909385336486</v>
      </c>
      <c r="AB4823" s="3" t="str">
        <f t="shared" si="529"/>
        <v>Low</v>
      </c>
      <c r="AC4823" s="3" t="str">
        <f t="shared" si="530"/>
        <v>High</v>
      </c>
      <c r="AD4823" s="3" t="str">
        <f t="shared" si="531"/>
        <v>No</v>
      </c>
    </row>
    <row r="4824" spans="1:30" ht="15" customHeight="1" x14ac:dyDescent="0.3">
      <c r="A4824" s="3" t="s">
        <v>4845</v>
      </c>
      <c r="B4824" s="3">
        <v>51</v>
      </c>
      <c r="C4824" s="3" t="s">
        <v>23</v>
      </c>
      <c r="D4824" s="3" t="s">
        <v>33</v>
      </c>
      <c r="E4824" s="3">
        <v>10000</v>
      </c>
      <c r="F4824" s="3">
        <v>45</v>
      </c>
      <c r="G4824" s="3">
        <v>1222.6086070439001</v>
      </c>
      <c r="H4824" s="3">
        <v>10</v>
      </c>
      <c r="I4824" s="3">
        <v>1464.3409555364799</v>
      </c>
      <c r="J4824" s="3">
        <v>17</v>
      </c>
      <c r="K4824" s="3">
        <v>319.08867737150501</v>
      </c>
      <c r="L4824" s="3">
        <v>54</v>
      </c>
      <c r="M4824" s="3">
        <v>13</v>
      </c>
      <c r="N4824" s="3">
        <v>1</v>
      </c>
      <c r="O4824" s="3">
        <v>331</v>
      </c>
      <c r="P4824" s="3">
        <v>4</v>
      </c>
      <c r="Q4824" s="3">
        <v>14265.2824808038</v>
      </c>
      <c r="R4824" s="3">
        <v>0</v>
      </c>
      <c r="S4824" s="3">
        <v>0</v>
      </c>
      <c r="T4824" s="3">
        <v>0</v>
      </c>
      <c r="U4824" s="3">
        <v>500</v>
      </c>
      <c r="V4824" s="3">
        <v>1</v>
      </c>
      <c r="W4824" s="3" t="str">
        <f>IF(Bank_data3[[#This Row],[credit_risk]]=1,"High Risk","Low Risk")</f>
        <v>High Risk</v>
      </c>
      <c r="X4824" s="3" t="str">
        <f t="shared" si="525"/>
        <v>45-54</v>
      </c>
      <c r="Y4824" s="3" t="str">
        <f t="shared" si="526"/>
        <v>Low Income</v>
      </c>
      <c r="Z4824" s="3" t="str">
        <f t="shared" si="527"/>
        <v>Poor</v>
      </c>
      <c r="AA4824" s="27">
        <f t="shared" si="528"/>
        <v>1.42652824808038</v>
      </c>
      <c r="AB4824" s="3" t="str">
        <f t="shared" si="529"/>
        <v>Medium</v>
      </c>
      <c r="AC4824" s="3" t="str">
        <f t="shared" si="530"/>
        <v>High</v>
      </c>
      <c r="AD4824" s="3" t="str">
        <f t="shared" si="531"/>
        <v>No</v>
      </c>
    </row>
    <row r="4825" spans="1:30" ht="15" customHeight="1" x14ac:dyDescent="0.3">
      <c r="A4825" s="3" t="s">
        <v>4846</v>
      </c>
      <c r="B4825" s="3">
        <v>25</v>
      </c>
      <c r="C4825" s="3" t="s">
        <v>28</v>
      </c>
      <c r="D4825" s="3" t="s">
        <v>33</v>
      </c>
      <c r="E4825" s="3">
        <v>67921.238160603898</v>
      </c>
      <c r="F4825" s="3">
        <v>118</v>
      </c>
      <c r="G4825" s="3">
        <v>645.14064560725501</v>
      </c>
      <c r="H4825" s="3">
        <v>5</v>
      </c>
      <c r="I4825" s="3">
        <v>689.67643685800795</v>
      </c>
      <c r="J4825" s="3">
        <v>40</v>
      </c>
      <c r="K4825" s="3">
        <v>492.99495439178901</v>
      </c>
      <c r="L4825" s="3">
        <v>38</v>
      </c>
      <c r="M4825" s="3">
        <v>10</v>
      </c>
      <c r="N4825" s="3">
        <v>4</v>
      </c>
      <c r="O4825" s="3">
        <v>445</v>
      </c>
      <c r="P4825" s="3">
        <v>1</v>
      </c>
      <c r="Q4825" s="3">
        <v>5417.8145990303401</v>
      </c>
      <c r="R4825" s="3">
        <v>0</v>
      </c>
      <c r="S4825" s="3">
        <v>0</v>
      </c>
      <c r="T4825" s="3">
        <v>0</v>
      </c>
      <c r="U4825" s="3">
        <v>500</v>
      </c>
      <c r="V4825" s="3">
        <v>1</v>
      </c>
      <c r="W4825" s="3" t="str">
        <f>IF(Bank_data3[[#This Row],[credit_risk]]=1,"High Risk","Low Risk")</f>
        <v>High Risk</v>
      </c>
      <c r="X4825" s="3" t="str">
        <f t="shared" si="525"/>
        <v>25-34</v>
      </c>
      <c r="Y4825" s="3" t="str">
        <f t="shared" si="526"/>
        <v>Middle Income</v>
      </c>
      <c r="Z4825" s="3" t="str">
        <f t="shared" si="527"/>
        <v>Poor</v>
      </c>
      <c r="AA4825" s="27">
        <f t="shared" si="528"/>
        <v>7.9766134212977513E-2</v>
      </c>
      <c r="AB4825" s="3" t="str">
        <f t="shared" si="529"/>
        <v>Low</v>
      </c>
      <c r="AC4825" s="3" t="str">
        <f t="shared" si="530"/>
        <v>High</v>
      </c>
      <c r="AD4825" s="3" t="str">
        <f t="shared" si="531"/>
        <v>No</v>
      </c>
    </row>
    <row r="4826" spans="1:30" ht="15" customHeight="1" x14ac:dyDescent="0.3">
      <c r="A4826" s="3" t="s">
        <v>4847</v>
      </c>
      <c r="B4826" s="3">
        <v>67</v>
      </c>
      <c r="C4826" s="3" t="s">
        <v>31</v>
      </c>
      <c r="D4826" s="3" t="s">
        <v>24</v>
      </c>
      <c r="E4826" s="3">
        <v>51297.321058456197</v>
      </c>
      <c r="F4826" s="3">
        <v>87</v>
      </c>
      <c r="G4826" s="3">
        <v>1513.4130219368101</v>
      </c>
      <c r="H4826" s="3">
        <v>2</v>
      </c>
      <c r="I4826" s="3">
        <v>641.75289381675498</v>
      </c>
      <c r="J4826" s="3">
        <v>46</v>
      </c>
      <c r="K4826" s="3">
        <v>404.46232736366397</v>
      </c>
      <c r="L4826" s="3">
        <v>75</v>
      </c>
      <c r="M4826" s="3">
        <v>18</v>
      </c>
      <c r="N4826" s="3">
        <v>3</v>
      </c>
      <c r="O4826" s="3">
        <v>392</v>
      </c>
      <c r="P4826" s="3">
        <v>3</v>
      </c>
      <c r="Q4826" s="3">
        <v>4492.4176860050202</v>
      </c>
      <c r="R4826" s="3">
        <v>1</v>
      </c>
      <c r="S4826" s="3">
        <v>0</v>
      </c>
      <c r="T4826" s="3">
        <v>0</v>
      </c>
      <c r="U4826" s="3">
        <v>6722.1622538444699</v>
      </c>
      <c r="V4826" s="3">
        <v>1</v>
      </c>
      <c r="W4826" s="3" t="str">
        <f>IF(Bank_data3[[#This Row],[credit_risk]]=1,"High Risk","Low Risk")</f>
        <v>High Risk</v>
      </c>
      <c r="X4826" s="3" t="str">
        <f t="shared" si="525"/>
        <v>55+</v>
      </c>
      <c r="Y4826" s="3" t="str">
        <f t="shared" si="526"/>
        <v>Middle Income</v>
      </c>
      <c r="Z4826" s="3" t="str">
        <f t="shared" si="527"/>
        <v>Poor</v>
      </c>
      <c r="AA4826" s="27">
        <f t="shared" si="528"/>
        <v>8.7576068170999735E-2</v>
      </c>
      <c r="AB4826" s="3" t="str">
        <f t="shared" si="529"/>
        <v>Medium</v>
      </c>
      <c r="AC4826" s="3" t="str">
        <f t="shared" si="530"/>
        <v>High</v>
      </c>
      <c r="AD4826" s="3" t="str">
        <f t="shared" si="531"/>
        <v>No</v>
      </c>
    </row>
    <row r="4827" spans="1:30" ht="15" customHeight="1" x14ac:dyDescent="0.3">
      <c r="A4827" s="3" t="s">
        <v>4848</v>
      </c>
      <c r="B4827" s="3">
        <v>57</v>
      </c>
      <c r="C4827" s="3" t="s">
        <v>28</v>
      </c>
      <c r="D4827" s="3" t="s">
        <v>33</v>
      </c>
      <c r="E4827" s="3">
        <v>63866.730723333101</v>
      </c>
      <c r="F4827" s="3">
        <v>238</v>
      </c>
      <c r="G4827" s="3">
        <v>91.545294424992605</v>
      </c>
      <c r="H4827" s="3">
        <v>7</v>
      </c>
      <c r="I4827" s="3">
        <v>1896.31415278296</v>
      </c>
      <c r="J4827" s="3">
        <v>17</v>
      </c>
      <c r="K4827" s="3">
        <v>539.20102771240397</v>
      </c>
      <c r="L4827" s="3">
        <v>54</v>
      </c>
      <c r="M4827" s="3">
        <v>16</v>
      </c>
      <c r="N4827" s="3">
        <v>2</v>
      </c>
      <c r="O4827" s="3">
        <v>545</v>
      </c>
      <c r="P4827" s="3">
        <v>0</v>
      </c>
      <c r="Q4827" s="3">
        <v>18583.229235997998</v>
      </c>
      <c r="R4827" s="3">
        <v>3</v>
      </c>
      <c r="S4827" s="3">
        <v>0</v>
      </c>
      <c r="T4827" s="3">
        <v>0</v>
      </c>
      <c r="U4827" s="3">
        <v>10103.2088040661</v>
      </c>
      <c r="V4827" s="3">
        <v>1</v>
      </c>
      <c r="W4827" s="3" t="str">
        <f>IF(Bank_data3[[#This Row],[credit_risk]]=1,"High Risk","Low Risk")</f>
        <v>High Risk</v>
      </c>
      <c r="X4827" s="3" t="str">
        <f t="shared" si="525"/>
        <v>55+</v>
      </c>
      <c r="Y4827" s="3" t="str">
        <f t="shared" si="526"/>
        <v>Middle Income</v>
      </c>
      <c r="Z4827" s="3" t="str">
        <f t="shared" si="527"/>
        <v>Poor</v>
      </c>
      <c r="AA4827" s="27">
        <f t="shared" si="528"/>
        <v>0.29096885069159789</v>
      </c>
      <c r="AB4827" s="3" t="str">
        <f t="shared" si="529"/>
        <v>Low</v>
      </c>
      <c r="AC4827" s="3" t="str">
        <f t="shared" si="530"/>
        <v>High</v>
      </c>
      <c r="AD4827" s="3" t="str">
        <f t="shared" si="531"/>
        <v>No</v>
      </c>
    </row>
    <row r="4828" spans="1:30" ht="15" customHeight="1" x14ac:dyDescent="0.3">
      <c r="A4828" s="3" t="s">
        <v>4849</v>
      </c>
      <c r="B4828" s="3">
        <v>36</v>
      </c>
      <c r="C4828" s="3" t="s">
        <v>31</v>
      </c>
      <c r="D4828" s="3" t="s">
        <v>26</v>
      </c>
      <c r="E4828" s="3">
        <v>45945.997909502999</v>
      </c>
      <c r="F4828" s="3">
        <v>86</v>
      </c>
      <c r="G4828" s="3">
        <v>1453.7882325155499</v>
      </c>
      <c r="H4828" s="3">
        <v>3</v>
      </c>
      <c r="I4828" s="3">
        <v>422.40216353499397</v>
      </c>
      <c r="J4828" s="3">
        <v>39</v>
      </c>
      <c r="K4828" s="3">
        <v>1031.6667177622401</v>
      </c>
      <c r="L4828" s="3">
        <v>29</v>
      </c>
      <c r="M4828" s="3">
        <v>3</v>
      </c>
      <c r="N4828" s="3">
        <v>9</v>
      </c>
      <c r="O4828" s="3">
        <v>640</v>
      </c>
      <c r="P4828" s="3">
        <v>0</v>
      </c>
      <c r="Q4828" s="3">
        <v>12743.852626318299</v>
      </c>
      <c r="R4828" s="3">
        <v>2</v>
      </c>
      <c r="S4828" s="3">
        <v>0</v>
      </c>
      <c r="T4828" s="3">
        <v>0</v>
      </c>
      <c r="U4828" s="3">
        <v>4412.9964840892699</v>
      </c>
      <c r="V4828" s="3">
        <v>0</v>
      </c>
      <c r="W4828" s="3" t="str">
        <f>IF(Bank_data3[[#This Row],[credit_risk]]=1,"High Risk","Low Risk")</f>
        <v>Low Risk</v>
      </c>
      <c r="X4828" s="3" t="str">
        <f t="shared" si="525"/>
        <v>35-44</v>
      </c>
      <c r="Y4828" s="3" t="str">
        <f t="shared" si="526"/>
        <v>Low Income</v>
      </c>
      <c r="Z4828" s="3" t="str">
        <f t="shared" si="527"/>
        <v>Fair</v>
      </c>
      <c r="AA4828" s="27">
        <f t="shared" si="528"/>
        <v>0.27736589052694166</v>
      </c>
      <c r="AB4828" s="3" t="str">
        <f t="shared" si="529"/>
        <v>Medium</v>
      </c>
      <c r="AC4828" s="3" t="str">
        <f t="shared" si="530"/>
        <v>Medium</v>
      </c>
      <c r="AD4828" s="3" t="str">
        <f t="shared" si="531"/>
        <v>No</v>
      </c>
    </row>
    <row r="4829" spans="1:30" ht="15" customHeight="1" x14ac:dyDescent="0.3">
      <c r="A4829" s="3" t="s">
        <v>4850</v>
      </c>
      <c r="B4829" s="3">
        <v>29</v>
      </c>
      <c r="C4829" s="3" t="s">
        <v>31</v>
      </c>
      <c r="D4829" s="3" t="s">
        <v>26</v>
      </c>
      <c r="E4829" s="3">
        <v>78884.431337858594</v>
      </c>
      <c r="F4829" s="3">
        <v>163</v>
      </c>
      <c r="G4829" s="3">
        <v>2020.74800260242</v>
      </c>
      <c r="H4829" s="3">
        <v>3</v>
      </c>
      <c r="I4829" s="3">
        <v>780.74175822857796</v>
      </c>
      <c r="J4829" s="3">
        <v>35</v>
      </c>
      <c r="K4829" s="3">
        <v>495.43832539181602</v>
      </c>
      <c r="L4829" s="3">
        <v>41</v>
      </c>
      <c r="M4829" s="3">
        <v>11</v>
      </c>
      <c r="N4829" s="3">
        <v>5</v>
      </c>
      <c r="O4829" s="3">
        <v>603</v>
      </c>
      <c r="P4829" s="3">
        <v>5</v>
      </c>
      <c r="Q4829" s="3">
        <v>11094.9961202825</v>
      </c>
      <c r="R4829" s="3">
        <v>5</v>
      </c>
      <c r="S4829" s="3">
        <v>0</v>
      </c>
      <c r="T4829" s="3">
        <v>1</v>
      </c>
      <c r="U4829" s="3">
        <v>10706.5352357132</v>
      </c>
      <c r="V4829" s="3">
        <v>1</v>
      </c>
      <c r="W4829" s="3" t="str">
        <f>IF(Bank_data3[[#This Row],[credit_risk]]=1,"High Risk","Low Risk")</f>
        <v>High Risk</v>
      </c>
      <c r="X4829" s="3" t="str">
        <f t="shared" si="525"/>
        <v>25-34</v>
      </c>
      <c r="Y4829" s="3" t="str">
        <f t="shared" si="526"/>
        <v>Middle Income</v>
      </c>
      <c r="Z4829" s="3" t="str">
        <f t="shared" si="527"/>
        <v>Fair</v>
      </c>
      <c r="AA4829" s="27">
        <f t="shared" si="528"/>
        <v>0.14064874313111433</v>
      </c>
      <c r="AB4829" s="3" t="str">
        <f t="shared" si="529"/>
        <v>Medium</v>
      </c>
      <c r="AC4829" s="3" t="str">
        <f t="shared" si="530"/>
        <v>High</v>
      </c>
      <c r="AD4829" s="3" t="str">
        <f t="shared" si="531"/>
        <v>No</v>
      </c>
    </row>
    <row r="4830" spans="1:30" ht="15" customHeight="1" x14ac:dyDescent="0.3">
      <c r="A4830" s="3" t="s">
        <v>4851</v>
      </c>
      <c r="B4830" s="3">
        <v>69</v>
      </c>
      <c r="C4830" s="3" t="s">
        <v>28</v>
      </c>
      <c r="D4830" s="3" t="s">
        <v>24</v>
      </c>
      <c r="E4830" s="3">
        <v>43126.004417732103</v>
      </c>
      <c r="F4830" s="3">
        <v>5</v>
      </c>
      <c r="G4830" s="3">
        <v>1489.6312925688801</v>
      </c>
      <c r="H4830" s="3">
        <v>1</v>
      </c>
      <c r="I4830" s="3">
        <v>807.85712189690003</v>
      </c>
      <c r="J4830" s="3">
        <v>26</v>
      </c>
      <c r="K4830" s="3">
        <v>780.05434175550602</v>
      </c>
      <c r="L4830" s="3">
        <v>4</v>
      </c>
      <c r="M4830" s="3">
        <v>3</v>
      </c>
      <c r="N4830" s="3">
        <v>8</v>
      </c>
      <c r="O4830" s="3">
        <v>749</v>
      </c>
      <c r="P4830" s="3">
        <v>4</v>
      </c>
      <c r="Q4830" s="3">
        <v>3448.6382508289598</v>
      </c>
      <c r="R4830" s="3">
        <v>0</v>
      </c>
      <c r="S4830" s="3">
        <v>0</v>
      </c>
      <c r="T4830" s="3">
        <v>0</v>
      </c>
      <c r="U4830" s="3">
        <v>3479.6414827142098</v>
      </c>
      <c r="V4830" s="3">
        <v>0</v>
      </c>
      <c r="W4830" s="3" t="str">
        <f>IF(Bank_data3[[#This Row],[credit_risk]]=1,"High Risk","Low Risk")</f>
        <v>Low Risk</v>
      </c>
      <c r="X4830" s="3" t="str">
        <f t="shared" si="525"/>
        <v>55+</v>
      </c>
      <c r="Y4830" s="3" t="str">
        <f t="shared" si="526"/>
        <v>Low Income</v>
      </c>
      <c r="Z4830" s="3" t="str">
        <f t="shared" si="527"/>
        <v>Very Good</v>
      </c>
      <c r="AA4830" s="27">
        <f t="shared" si="528"/>
        <v>7.9966560718780264E-2</v>
      </c>
      <c r="AB4830" s="3" t="str">
        <f t="shared" si="529"/>
        <v>Medium</v>
      </c>
      <c r="AC4830" s="3" t="str">
        <f t="shared" si="530"/>
        <v>Low</v>
      </c>
      <c r="AD4830" s="3" t="str">
        <f t="shared" si="531"/>
        <v>No</v>
      </c>
    </row>
    <row r="4831" spans="1:30" ht="15" customHeight="1" x14ac:dyDescent="0.3">
      <c r="A4831" s="3" t="s">
        <v>4852</v>
      </c>
      <c r="B4831" s="3">
        <v>46</v>
      </c>
      <c r="C4831" s="3" t="s">
        <v>28</v>
      </c>
      <c r="D4831" s="3" t="s">
        <v>26</v>
      </c>
      <c r="E4831" s="3">
        <v>10000</v>
      </c>
      <c r="F4831" s="3">
        <v>106</v>
      </c>
      <c r="G4831" s="3">
        <v>939.835851088553</v>
      </c>
      <c r="H4831" s="3">
        <v>5</v>
      </c>
      <c r="I4831" s="3">
        <v>799.18173576489903</v>
      </c>
      <c r="J4831" s="3">
        <v>12</v>
      </c>
      <c r="K4831" s="3">
        <v>22.735827087674402</v>
      </c>
      <c r="L4831" s="3">
        <v>44</v>
      </c>
      <c r="M4831" s="3">
        <v>11</v>
      </c>
      <c r="N4831" s="3">
        <v>7</v>
      </c>
      <c r="O4831" s="3">
        <v>428</v>
      </c>
      <c r="P4831" s="3">
        <v>4</v>
      </c>
      <c r="Q4831" s="3">
        <v>16616.140185648401</v>
      </c>
      <c r="R4831" s="3">
        <v>2</v>
      </c>
      <c r="S4831" s="3">
        <v>0</v>
      </c>
      <c r="T4831" s="3">
        <v>0</v>
      </c>
      <c r="U4831" s="3">
        <v>11617.268178505899</v>
      </c>
      <c r="V4831" s="3">
        <v>1</v>
      </c>
      <c r="W4831" s="3" t="str">
        <f>IF(Bank_data3[[#This Row],[credit_risk]]=1,"High Risk","Low Risk")</f>
        <v>High Risk</v>
      </c>
      <c r="X4831" s="3" t="str">
        <f t="shared" si="525"/>
        <v>45-54</v>
      </c>
      <c r="Y4831" s="3" t="str">
        <f t="shared" si="526"/>
        <v>Low Income</v>
      </c>
      <c r="Z4831" s="3" t="str">
        <f t="shared" si="527"/>
        <v>Poor</v>
      </c>
      <c r="AA4831" s="27">
        <f t="shared" si="528"/>
        <v>1.66161401856484</v>
      </c>
      <c r="AB4831" s="3" t="str">
        <f t="shared" si="529"/>
        <v>Low</v>
      </c>
      <c r="AC4831" s="3" t="str">
        <f t="shared" si="530"/>
        <v>High</v>
      </c>
      <c r="AD4831" s="3" t="str">
        <f t="shared" si="531"/>
        <v>No</v>
      </c>
    </row>
    <row r="4832" spans="1:30" ht="15" customHeight="1" x14ac:dyDescent="0.3">
      <c r="A4832" s="3" t="s">
        <v>4853</v>
      </c>
      <c r="B4832" s="3">
        <v>69</v>
      </c>
      <c r="C4832" s="3" t="s">
        <v>31</v>
      </c>
      <c r="D4832" s="3" t="s">
        <v>24</v>
      </c>
      <c r="E4832" s="3">
        <v>33991.335207952703</v>
      </c>
      <c r="F4832" s="3">
        <v>89</v>
      </c>
      <c r="G4832" s="3">
        <v>980.56087774739797</v>
      </c>
      <c r="H4832" s="3">
        <v>5</v>
      </c>
      <c r="I4832" s="3">
        <v>191.45089781431599</v>
      </c>
      <c r="J4832" s="3">
        <v>46</v>
      </c>
      <c r="K4832" s="3">
        <v>405.66213121381998</v>
      </c>
      <c r="L4832" s="3">
        <v>63</v>
      </c>
      <c r="M4832" s="3">
        <v>16</v>
      </c>
      <c r="N4832" s="3">
        <v>1</v>
      </c>
      <c r="O4832" s="3">
        <v>833</v>
      </c>
      <c r="P4832" s="3">
        <v>4</v>
      </c>
      <c r="Q4832" s="3">
        <v>11988.7249292297</v>
      </c>
      <c r="R4832" s="3">
        <v>1</v>
      </c>
      <c r="S4832" s="3">
        <v>0</v>
      </c>
      <c r="T4832" s="3">
        <v>0</v>
      </c>
      <c r="U4832" s="3">
        <v>14074.099594633</v>
      </c>
      <c r="V4832" s="3">
        <v>0</v>
      </c>
      <c r="W4832" s="3" t="str">
        <f>IF(Bank_data3[[#This Row],[credit_risk]]=1,"High Risk","Low Risk")</f>
        <v>Low Risk</v>
      </c>
      <c r="X4832" s="3" t="str">
        <f t="shared" si="525"/>
        <v>55+</v>
      </c>
      <c r="Y4832" s="3" t="str">
        <f t="shared" si="526"/>
        <v>Low Income</v>
      </c>
      <c r="Z4832" s="3" t="str">
        <f t="shared" si="527"/>
        <v>Excellent</v>
      </c>
      <c r="AA4832" s="27">
        <f t="shared" si="528"/>
        <v>0.35269944107475915</v>
      </c>
      <c r="AB4832" s="3" t="str">
        <f t="shared" si="529"/>
        <v>Low</v>
      </c>
      <c r="AC4832" s="3" t="str">
        <f t="shared" si="530"/>
        <v>High</v>
      </c>
      <c r="AD4832" s="3" t="str">
        <f t="shared" si="531"/>
        <v>No</v>
      </c>
    </row>
    <row r="4833" spans="1:30" ht="15" customHeight="1" x14ac:dyDescent="0.3">
      <c r="A4833" s="3" t="s">
        <v>4854</v>
      </c>
      <c r="B4833" s="3">
        <v>54</v>
      </c>
      <c r="C4833" s="3" t="s">
        <v>31</v>
      </c>
      <c r="D4833" s="3" t="s">
        <v>26</v>
      </c>
      <c r="E4833" s="3">
        <v>59038.504327419898</v>
      </c>
      <c r="F4833" s="3">
        <v>174</v>
      </c>
      <c r="G4833" s="3">
        <v>2466.52286143848</v>
      </c>
      <c r="H4833" s="3">
        <v>0</v>
      </c>
      <c r="I4833" s="3">
        <v>973.81084338657899</v>
      </c>
      <c r="J4833" s="3">
        <v>7</v>
      </c>
      <c r="K4833" s="3">
        <v>187.58406174090601</v>
      </c>
      <c r="L4833" s="3">
        <v>31</v>
      </c>
      <c r="M4833" s="3">
        <v>14</v>
      </c>
      <c r="N4833" s="3">
        <v>0</v>
      </c>
      <c r="O4833" s="3">
        <v>867</v>
      </c>
      <c r="P4833" s="3">
        <v>1</v>
      </c>
      <c r="Q4833" s="3">
        <v>20974.144776039298</v>
      </c>
      <c r="R4833" s="3">
        <v>7</v>
      </c>
      <c r="S4833" s="3">
        <v>0</v>
      </c>
      <c r="T4833" s="3">
        <v>0</v>
      </c>
      <c r="U4833" s="3">
        <v>10154.1385538795</v>
      </c>
      <c r="V4833" s="3">
        <v>1</v>
      </c>
      <c r="W4833" s="3" t="str">
        <f>IF(Bank_data3[[#This Row],[credit_risk]]=1,"High Risk","Low Risk")</f>
        <v>High Risk</v>
      </c>
      <c r="X4833" s="3" t="str">
        <f t="shared" si="525"/>
        <v>45-54</v>
      </c>
      <c r="Y4833" s="3" t="str">
        <f t="shared" si="526"/>
        <v>Middle Income</v>
      </c>
      <c r="Z4833" s="3" t="str">
        <f t="shared" si="527"/>
        <v>Excellent</v>
      </c>
      <c r="AA4833" s="27">
        <f t="shared" si="528"/>
        <v>0.3552621296047645</v>
      </c>
      <c r="AB4833" s="3" t="str">
        <f t="shared" si="529"/>
        <v>Medium</v>
      </c>
      <c r="AC4833" s="3" t="str">
        <f t="shared" si="530"/>
        <v>High</v>
      </c>
      <c r="AD4833" s="3" t="str">
        <f t="shared" si="531"/>
        <v>No</v>
      </c>
    </row>
    <row r="4834" spans="1:30" ht="15" customHeight="1" x14ac:dyDescent="0.3">
      <c r="A4834" s="3" t="s">
        <v>4855</v>
      </c>
      <c r="B4834" s="3">
        <v>40</v>
      </c>
      <c r="C4834" s="3" t="s">
        <v>31</v>
      </c>
      <c r="D4834" s="3" t="s">
        <v>24</v>
      </c>
      <c r="E4834" s="3">
        <v>52863.557465189602</v>
      </c>
      <c r="F4834" s="3">
        <v>113</v>
      </c>
      <c r="G4834" s="3">
        <v>1626.5597778522799</v>
      </c>
      <c r="H4834" s="3">
        <v>11</v>
      </c>
      <c r="I4834" s="3">
        <v>460.37746801268901</v>
      </c>
      <c r="J4834" s="3">
        <v>47</v>
      </c>
      <c r="K4834" s="3">
        <v>559.73885084220296</v>
      </c>
      <c r="L4834" s="3">
        <v>11</v>
      </c>
      <c r="M4834" s="3">
        <v>6</v>
      </c>
      <c r="N4834" s="3">
        <v>7</v>
      </c>
      <c r="O4834" s="3">
        <v>723</v>
      </c>
      <c r="P4834" s="3">
        <v>3</v>
      </c>
      <c r="Q4834" s="3">
        <v>13155.175871490799</v>
      </c>
      <c r="R4834" s="3">
        <v>7</v>
      </c>
      <c r="S4834" s="3">
        <v>0</v>
      </c>
      <c r="T4834" s="3">
        <v>0</v>
      </c>
      <c r="U4834" s="3">
        <v>2547.55392344853</v>
      </c>
      <c r="V4834" s="3">
        <v>1</v>
      </c>
      <c r="W4834" s="3" t="str">
        <f>IF(Bank_data3[[#This Row],[credit_risk]]=1,"High Risk","Low Risk")</f>
        <v>High Risk</v>
      </c>
      <c r="X4834" s="3" t="str">
        <f t="shared" si="525"/>
        <v>35-44</v>
      </c>
      <c r="Y4834" s="3" t="str">
        <f t="shared" si="526"/>
        <v>Middle Income</v>
      </c>
      <c r="Z4834" s="3" t="str">
        <f t="shared" si="527"/>
        <v>Good</v>
      </c>
      <c r="AA4834" s="27">
        <f t="shared" si="528"/>
        <v>0.24885150569280962</v>
      </c>
      <c r="AB4834" s="3" t="str">
        <f t="shared" si="529"/>
        <v>Medium</v>
      </c>
      <c r="AC4834" s="3" t="str">
        <f t="shared" si="530"/>
        <v>Medium</v>
      </c>
      <c r="AD4834" s="3" t="str">
        <f t="shared" si="531"/>
        <v>No</v>
      </c>
    </row>
    <row r="4835" spans="1:30" ht="15" customHeight="1" x14ac:dyDescent="0.3">
      <c r="A4835" s="3" t="s">
        <v>4856</v>
      </c>
      <c r="B4835" s="3">
        <v>44</v>
      </c>
      <c r="C4835" s="3" t="s">
        <v>23</v>
      </c>
      <c r="D4835" s="3" t="s">
        <v>26</v>
      </c>
      <c r="E4835" s="3">
        <v>47794.743682793502</v>
      </c>
      <c r="F4835" s="3">
        <v>89</v>
      </c>
      <c r="G4835" s="3">
        <v>2175.6658656251702</v>
      </c>
      <c r="H4835" s="3">
        <v>7</v>
      </c>
      <c r="I4835" s="3">
        <v>1302.5961934591801</v>
      </c>
      <c r="J4835" s="3">
        <v>42</v>
      </c>
      <c r="K4835" s="3">
        <v>692.72392552378301</v>
      </c>
      <c r="L4835" s="3">
        <v>65</v>
      </c>
      <c r="M4835" s="3">
        <v>0</v>
      </c>
      <c r="N4835" s="3">
        <v>4</v>
      </c>
      <c r="O4835" s="3">
        <v>337</v>
      </c>
      <c r="P4835" s="3">
        <v>3</v>
      </c>
      <c r="Q4835" s="3">
        <v>10445.846046844599</v>
      </c>
      <c r="R4835" s="3">
        <v>7</v>
      </c>
      <c r="S4835" s="3">
        <v>0</v>
      </c>
      <c r="T4835" s="3">
        <v>0</v>
      </c>
      <c r="U4835" s="3">
        <v>4382.00526081519</v>
      </c>
      <c r="V4835" s="3">
        <v>1</v>
      </c>
      <c r="W4835" s="3" t="str">
        <f>IF(Bank_data3[[#This Row],[credit_risk]]=1,"High Risk","Low Risk")</f>
        <v>High Risk</v>
      </c>
      <c r="X4835" s="3" t="str">
        <f t="shared" si="525"/>
        <v>35-44</v>
      </c>
      <c r="Y4835" s="3" t="str">
        <f t="shared" si="526"/>
        <v>Low Income</v>
      </c>
      <c r="Z4835" s="3" t="str">
        <f t="shared" si="527"/>
        <v>Poor</v>
      </c>
      <c r="AA4835" s="27">
        <f t="shared" si="528"/>
        <v>0.21855637758352889</v>
      </c>
      <c r="AB4835" s="3" t="str">
        <f t="shared" si="529"/>
        <v>Medium</v>
      </c>
      <c r="AC4835" s="3" t="str">
        <f t="shared" si="530"/>
        <v>High</v>
      </c>
      <c r="AD4835" s="3" t="str">
        <f t="shared" si="531"/>
        <v>No</v>
      </c>
    </row>
    <row r="4836" spans="1:30" ht="15" customHeight="1" x14ac:dyDescent="0.3">
      <c r="A4836" s="3" t="s">
        <v>4857</v>
      </c>
      <c r="B4836" s="3">
        <v>47</v>
      </c>
      <c r="C4836" s="3" t="s">
        <v>31</v>
      </c>
      <c r="D4836" s="3" t="s">
        <v>26</v>
      </c>
      <c r="E4836" s="3">
        <v>32245.050716661401</v>
      </c>
      <c r="F4836" s="3">
        <v>93</v>
      </c>
      <c r="G4836" s="3">
        <v>2254.15282508573</v>
      </c>
      <c r="H4836" s="3">
        <v>2</v>
      </c>
      <c r="I4836" s="3">
        <v>290.41223514788197</v>
      </c>
      <c r="J4836" s="3">
        <v>22</v>
      </c>
      <c r="K4836" s="3">
        <v>719.13075648040501</v>
      </c>
      <c r="L4836" s="3">
        <v>51</v>
      </c>
      <c r="M4836" s="3">
        <v>4</v>
      </c>
      <c r="N4836" s="3">
        <v>1</v>
      </c>
      <c r="O4836" s="3">
        <v>830</v>
      </c>
      <c r="P4836" s="3">
        <v>3</v>
      </c>
      <c r="Q4836" s="3">
        <v>8298.6260808944007</v>
      </c>
      <c r="R4836" s="3">
        <v>2</v>
      </c>
      <c r="S4836" s="3">
        <v>0</v>
      </c>
      <c r="T4836" s="3">
        <v>0</v>
      </c>
      <c r="U4836" s="3">
        <v>7309.9608970131803</v>
      </c>
      <c r="V4836" s="3">
        <v>0</v>
      </c>
      <c r="W4836" s="3" t="str">
        <f>IF(Bank_data3[[#This Row],[credit_risk]]=1,"High Risk","Low Risk")</f>
        <v>Low Risk</v>
      </c>
      <c r="X4836" s="3" t="str">
        <f t="shared" si="525"/>
        <v>45-54</v>
      </c>
      <c r="Y4836" s="3" t="str">
        <f t="shared" si="526"/>
        <v>Low Income</v>
      </c>
      <c r="Z4836" s="3" t="str">
        <f t="shared" si="527"/>
        <v>Excellent</v>
      </c>
      <c r="AA4836" s="27">
        <f t="shared" si="528"/>
        <v>0.25736123518039317</v>
      </c>
      <c r="AB4836" s="3" t="str">
        <f t="shared" si="529"/>
        <v>Medium</v>
      </c>
      <c r="AC4836" s="3" t="str">
        <f t="shared" si="530"/>
        <v>High</v>
      </c>
      <c r="AD4836" s="3" t="str">
        <f t="shared" si="531"/>
        <v>No</v>
      </c>
    </row>
    <row r="4837" spans="1:30" ht="15" customHeight="1" x14ac:dyDescent="0.3">
      <c r="A4837" s="3" t="s">
        <v>4858</v>
      </c>
      <c r="B4837" s="3">
        <v>66</v>
      </c>
      <c r="C4837" s="3" t="s">
        <v>23</v>
      </c>
      <c r="D4837" s="3" t="s">
        <v>33</v>
      </c>
      <c r="E4837" s="3">
        <v>50331.545351357701</v>
      </c>
      <c r="F4837" s="3">
        <v>37</v>
      </c>
      <c r="G4837" s="3">
        <v>1143.4151920693</v>
      </c>
      <c r="H4837" s="3">
        <v>0</v>
      </c>
      <c r="I4837" s="3">
        <v>820.81307458141703</v>
      </c>
      <c r="J4837" s="3">
        <v>12</v>
      </c>
      <c r="K4837" s="3">
        <v>466.727699557709</v>
      </c>
      <c r="L4837" s="3">
        <v>70</v>
      </c>
      <c r="M4837" s="3">
        <v>11</v>
      </c>
      <c r="N4837" s="3">
        <v>9</v>
      </c>
      <c r="O4837" s="3">
        <v>514</v>
      </c>
      <c r="P4837" s="3">
        <v>0</v>
      </c>
      <c r="Q4837" s="3">
        <v>21476.3153708184</v>
      </c>
      <c r="R4837" s="3">
        <v>4</v>
      </c>
      <c r="S4837" s="3">
        <v>1</v>
      </c>
      <c r="T4837" s="3">
        <v>0</v>
      </c>
      <c r="U4837" s="3">
        <v>10082.180126307599</v>
      </c>
      <c r="V4837" s="3">
        <v>1</v>
      </c>
      <c r="W4837" s="3" t="str">
        <f>IF(Bank_data3[[#This Row],[credit_risk]]=1,"High Risk","Low Risk")</f>
        <v>High Risk</v>
      </c>
      <c r="X4837" s="3" t="str">
        <f t="shared" si="525"/>
        <v>55+</v>
      </c>
      <c r="Y4837" s="3" t="str">
        <f t="shared" si="526"/>
        <v>Middle Income</v>
      </c>
      <c r="Z4837" s="3" t="str">
        <f t="shared" si="527"/>
        <v>Poor</v>
      </c>
      <c r="AA4837" s="27">
        <f t="shared" si="528"/>
        <v>0.4266969198123195</v>
      </c>
      <c r="AB4837" s="3" t="str">
        <f t="shared" si="529"/>
        <v>Medium</v>
      </c>
      <c r="AC4837" s="3" t="str">
        <f t="shared" si="530"/>
        <v>High</v>
      </c>
      <c r="AD4837" s="3" t="str">
        <f t="shared" si="531"/>
        <v>No</v>
      </c>
    </row>
    <row r="4838" spans="1:30" ht="15" customHeight="1" x14ac:dyDescent="0.3">
      <c r="A4838" s="3" t="s">
        <v>4859</v>
      </c>
      <c r="B4838" s="3">
        <v>34</v>
      </c>
      <c r="C4838" s="3" t="s">
        <v>31</v>
      </c>
      <c r="D4838" s="3" t="s">
        <v>33</v>
      </c>
      <c r="E4838" s="3">
        <v>49741.238963846401</v>
      </c>
      <c r="F4838" s="3">
        <v>155</v>
      </c>
      <c r="G4838" s="3">
        <v>698.71078085184195</v>
      </c>
      <c r="H4838" s="3">
        <v>9</v>
      </c>
      <c r="I4838" s="3">
        <v>24.3577735668391</v>
      </c>
      <c r="J4838" s="3">
        <v>6</v>
      </c>
      <c r="K4838" s="3">
        <v>803.40436147111996</v>
      </c>
      <c r="L4838" s="3">
        <v>31</v>
      </c>
      <c r="M4838" s="3">
        <v>6</v>
      </c>
      <c r="N4838" s="3">
        <v>0</v>
      </c>
      <c r="O4838" s="3">
        <v>555</v>
      </c>
      <c r="P4838" s="3">
        <v>3</v>
      </c>
      <c r="Q4838" s="3">
        <v>17944.0220427928</v>
      </c>
      <c r="R4838" s="3">
        <v>0</v>
      </c>
      <c r="S4838" s="3">
        <v>1</v>
      </c>
      <c r="T4838" s="3">
        <v>0</v>
      </c>
      <c r="U4838" s="3">
        <v>8104.2143468700797</v>
      </c>
      <c r="V4838" s="3">
        <v>1</v>
      </c>
      <c r="W4838" s="3" t="str">
        <f>IF(Bank_data3[[#This Row],[credit_risk]]=1,"High Risk","Low Risk")</f>
        <v>High Risk</v>
      </c>
      <c r="X4838" s="3" t="str">
        <f t="shared" si="525"/>
        <v>25-34</v>
      </c>
      <c r="Y4838" s="3" t="str">
        <f t="shared" si="526"/>
        <v>Low Income</v>
      </c>
      <c r="Z4838" s="3" t="str">
        <f t="shared" si="527"/>
        <v>Poor</v>
      </c>
      <c r="AA4838" s="27">
        <f t="shared" si="528"/>
        <v>0.36074738821514107</v>
      </c>
      <c r="AB4838" s="3" t="str">
        <f t="shared" si="529"/>
        <v>Low</v>
      </c>
      <c r="AC4838" s="3" t="str">
        <f t="shared" si="530"/>
        <v>High</v>
      </c>
      <c r="AD4838" s="3" t="str">
        <f t="shared" si="531"/>
        <v>No</v>
      </c>
    </row>
    <row r="4839" spans="1:30" ht="15" customHeight="1" x14ac:dyDescent="0.3">
      <c r="A4839" s="3" t="s">
        <v>4860</v>
      </c>
      <c r="B4839" s="3">
        <v>23</v>
      </c>
      <c r="C4839" s="3" t="s">
        <v>23</v>
      </c>
      <c r="D4839" s="3" t="s">
        <v>33</v>
      </c>
      <c r="E4839" s="3">
        <v>49556.316751814098</v>
      </c>
      <c r="F4839" s="3">
        <v>98</v>
      </c>
      <c r="G4839" s="3">
        <v>2016.86238104934</v>
      </c>
      <c r="H4839" s="3">
        <v>0</v>
      </c>
      <c r="I4839" s="3">
        <v>45.965702780746597</v>
      </c>
      <c r="J4839" s="3">
        <v>49</v>
      </c>
      <c r="K4839" s="3">
        <v>579.63534116630694</v>
      </c>
      <c r="L4839" s="3">
        <v>34</v>
      </c>
      <c r="M4839" s="3">
        <v>14</v>
      </c>
      <c r="N4839" s="3">
        <v>7</v>
      </c>
      <c r="O4839" s="3">
        <v>805</v>
      </c>
      <c r="P4839" s="3">
        <v>4</v>
      </c>
      <c r="Q4839" s="3">
        <v>13326.5394088386</v>
      </c>
      <c r="R4839" s="3">
        <v>1</v>
      </c>
      <c r="S4839" s="3">
        <v>0</v>
      </c>
      <c r="T4839" s="3">
        <v>1</v>
      </c>
      <c r="U4839" s="3">
        <v>1965.77708538518</v>
      </c>
      <c r="V4839" s="3">
        <v>1</v>
      </c>
      <c r="W4839" s="3" t="str">
        <f>IF(Bank_data3[[#This Row],[credit_risk]]=1,"High Risk","Low Risk")</f>
        <v>High Risk</v>
      </c>
      <c r="X4839" s="3" t="str">
        <f t="shared" si="525"/>
        <v>18-24</v>
      </c>
      <c r="Y4839" s="3" t="str">
        <f t="shared" si="526"/>
        <v>Low Income</v>
      </c>
      <c r="Z4839" s="3" t="str">
        <f t="shared" si="527"/>
        <v>Excellent</v>
      </c>
      <c r="AA4839" s="27">
        <f t="shared" si="528"/>
        <v>0.26891706814249383</v>
      </c>
      <c r="AB4839" s="3" t="str">
        <f t="shared" si="529"/>
        <v>Medium</v>
      </c>
      <c r="AC4839" s="3" t="str">
        <f t="shared" si="530"/>
        <v>High</v>
      </c>
      <c r="AD4839" s="3" t="str">
        <f t="shared" si="531"/>
        <v>No</v>
      </c>
    </row>
    <row r="4840" spans="1:30" ht="15" customHeight="1" x14ac:dyDescent="0.3">
      <c r="A4840" s="3" t="s">
        <v>4861</v>
      </c>
      <c r="B4840" s="3">
        <v>48</v>
      </c>
      <c r="C4840" s="3" t="s">
        <v>31</v>
      </c>
      <c r="D4840" s="3" t="s">
        <v>33</v>
      </c>
      <c r="E4840" s="3">
        <v>59678.062127634097</v>
      </c>
      <c r="F4840" s="3">
        <v>88</v>
      </c>
      <c r="G4840" s="3">
        <v>814.22811774920797</v>
      </c>
      <c r="H4840" s="3">
        <v>0</v>
      </c>
      <c r="I4840" s="3">
        <v>506.22681459757899</v>
      </c>
      <c r="J4840" s="3">
        <v>39</v>
      </c>
      <c r="K4840" s="3">
        <v>642.90938756180503</v>
      </c>
      <c r="L4840" s="3">
        <v>5</v>
      </c>
      <c r="M4840" s="3">
        <v>4</v>
      </c>
      <c r="N4840" s="3">
        <v>7</v>
      </c>
      <c r="O4840" s="3">
        <v>731</v>
      </c>
      <c r="P4840" s="3">
        <v>1</v>
      </c>
      <c r="Q4840" s="3">
        <v>17651.1605404</v>
      </c>
      <c r="R4840" s="3">
        <v>4</v>
      </c>
      <c r="S4840" s="3">
        <v>0</v>
      </c>
      <c r="T4840" s="3">
        <v>0</v>
      </c>
      <c r="U4840" s="3">
        <v>13299.0611067176</v>
      </c>
      <c r="V4840" s="3">
        <v>1</v>
      </c>
      <c r="W4840" s="3" t="str">
        <f>IF(Bank_data3[[#This Row],[credit_risk]]=1,"High Risk","Low Risk")</f>
        <v>High Risk</v>
      </c>
      <c r="X4840" s="3" t="str">
        <f t="shared" si="525"/>
        <v>45-54</v>
      </c>
      <c r="Y4840" s="3" t="str">
        <f t="shared" si="526"/>
        <v>Middle Income</v>
      </c>
      <c r="Z4840" s="3" t="str">
        <f t="shared" si="527"/>
        <v>Good</v>
      </c>
      <c r="AA4840" s="27">
        <f t="shared" si="528"/>
        <v>0.29577301794165634</v>
      </c>
      <c r="AB4840" s="3" t="str">
        <f t="shared" si="529"/>
        <v>Low</v>
      </c>
      <c r="AC4840" s="3" t="str">
        <f t="shared" si="530"/>
        <v>Low</v>
      </c>
      <c r="AD4840" s="3" t="str">
        <f t="shared" si="531"/>
        <v>No</v>
      </c>
    </row>
    <row r="4841" spans="1:30" ht="15" customHeight="1" x14ac:dyDescent="0.3">
      <c r="A4841" s="3" t="s">
        <v>4862</v>
      </c>
      <c r="B4841" s="3">
        <v>28</v>
      </c>
      <c r="C4841" s="3" t="s">
        <v>31</v>
      </c>
      <c r="D4841" s="3" t="s">
        <v>33</v>
      </c>
      <c r="E4841" s="3">
        <v>53271.840116908701</v>
      </c>
      <c r="F4841" s="3">
        <v>138</v>
      </c>
      <c r="G4841" s="3">
        <v>1027.6543231882499</v>
      </c>
      <c r="H4841" s="3">
        <v>4</v>
      </c>
      <c r="I4841" s="3">
        <v>555.62647118203995</v>
      </c>
      <c r="J4841" s="3">
        <v>1</v>
      </c>
      <c r="K4841" s="3">
        <v>381.61764060555902</v>
      </c>
      <c r="L4841" s="3">
        <v>21</v>
      </c>
      <c r="M4841" s="3">
        <v>8</v>
      </c>
      <c r="N4841" s="3">
        <v>5</v>
      </c>
      <c r="O4841" s="3">
        <v>774</v>
      </c>
      <c r="P4841" s="3">
        <v>0</v>
      </c>
      <c r="Q4841" s="3">
        <v>14019.2060720889</v>
      </c>
      <c r="R4841" s="3">
        <v>3</v>
      </c>
      <c r="S4841" s="3">
        <v>0</v>
      </c>
      <c r="T4841" s="3">
        <v>0</v>
      </c>
      <c r="U4841" s="3">
        <v>15320.257476606899</v>
      </c>
      <c r="V4841" s="3">
        <v>0</v>
      </c>
      <c r="W4841" s="3" t="str">
        <f>IF(Bank_data3[[#This Row],[credit_risk]]=1,"High Risk","Low Risk")</f>
        <v>Low Risk</v>
      </c>
      <c r="X4841" s="3" t="str">
        <f t="shared" si="525"/>
        <v>25-34</v>
      </c>
      <c r="Y4841" s="3" t="str">
        <f t="shared" si="526"/>
        <v>Middle Income</v>
      </c>
      <c r="Z4841" s="3" t="str">
        <f t="shared" si="527"/>
        <v>Very Good</v>
      </c>
      <c r="AA4841" s="27">
        <f t="shared" si="528"/>
        <v>0.26316354083738785</v>
      </c>
      <c r="AB4841" s="3" t="str">
        <f t="shared" si="529"/>
        <v>Medium</v>
      </c>
      <c r="AC4841" s="3" t="str">
        <f t="shared" si="530"/>
        <v>Medium</v>
      </c>
      <c r="AD4841" s="3" t="str">
        <f t="shared" si="531"/>
        <v>No</v>
      </c>
    </row>
    <row r="4842" spans="1:30" ht="15" customHeight="1" x14ac:dyDescent="0.3">
      <c r="A4842" s="3" t="s">
        <v>4863</v>
      </c>
      <c r="B4842" s="3">
        <v>46</v>
      </c>
      <c r="C4842" s="3" t="s">
        <v>31</v>
      </c>
      <c r="D4842" s="3" t="s">
        <v>33</v>
      </c>
      <c r="E4842" s="3">
        <v>45458.677834187401</v>
      </c>
      <c r="F4842" s="3">
        <v>118</v>
      </c>
      <c r="G4842" s="3">
        <v>1582.91161026436</v>
      </c>
      <c r="H4842" s="3">
        <v>4</v>
      </c>
      <c r="I4842" s="3">
        <v>1313.0042445463</v>
      </c>
      <c r="J4842" s="3">
        <v>2</v>
      </c>
      <c r="K4842" s="3">
        <v>367.16674982071498</v>
      </c>
      <c r="L4842" s="3">
        <v>46</v>
      </c>
      <c r="M4842" s="3">
        <v>0</v>
      </c>
      <c r="N4842" s="3">
        <v>4</v>
      </c>
      <c r="O4842" s="3">
        <v>856</v>
      </c>
      <c r="P4842" s="3">
        <v>5</v>
      </c>
      <c r="Q4842" s="3">
        <v>1132.10534639395</v>
      </c>
      <c r="R4842" s="3">
        <v>7</v>
      </c>
      <c r="S4842" s="3">
        <v>0</v>
      </c>
      <c r="T4842" s="3">
        <v>0</v>
      </c>
      <c r="U4842" s="3">
        <v>9954.7767302223292</v>
      </c>
      <c r="V4842" s="3">
        <v>1</v>
      </c>
      <c r="W4842" s="3" t="str">
        <f>IF(Bank_data3[[#This Row],[credit_risk]]=1,"High Risk","Low Risk")</f>
        <v>High Risk</v>
      </c>
      <c r="X4842" s="3" t="str">
        <f t="shared" si="525"/>
        <v>45-54</v>
      </c>
      <c r="Y4842" s="3" t="str">
        <f t="shared" si="526"/>
        <v>Low Income</v>
      </c>
      <c r="Z4842" s="3" t="str">
        <f t="shared" si="527"/>
        <v>Excellent</v>
      </c>
      <c r="AA4842" s="27">
        <f t="shared" si="528"/>
        <v>2.4904053534582676E-2</v>
      </c>
      <c r="AB4842" s="3" t="str">
        <f t="shared" si="529"/>
        <v>Medium</v>
      </c>
      <c r="AC4842" s="3" t="str">
        <f t="shared" si="530"/>
        <v>High</v>
      </c>
      <c r="AD4842" s="3" t="str">
        <f t="shared" si="531"/>
        <v>No</v>
      </c>
    </row>
    <row r="4843" spans="1:30" ht="15" customHeight="1" x14ac:dyDescent="0.3">
      <c r="A4843" s="3" t="s">
        <v>4864</v>
      </c>
      <c r="B4843" s="3">
        <v>45</v>
      </c>
      <c r="C4843" s="3" t="s">
        <v>28</v>
      </c>
      <c r="D4843" s="3" t="s">
        <v>24</v>
      </c>
      <c r="E4843" s="3">
        <v>31953.832700044</v>
      </c>
      <c r="F4843" s="3">
        <v>192</v>
      </c>
      <c r="G4843" s="3">
        <v>1299.0535315913301</v>
      </c>
      <c r="H4843" s="3">
        <v>0</v>
      </c>
      <c r="I4843" s="3">
        <v>785.79285730833601</v>
      </c>
      <c r="J4843" s="3">
        <v>41</v>
      </c>
      <c r="K4843" s="3">
        <v>423.93004919438698</v>
      </c>
      <c r="L4843" s="3">
        <v>12</v>
      </c>
      <c r="M4843" s="3">
        <v>5</v>
      </c>
      <c r="N4843" s="3">
        <v>4</v>
      </c>
      <c r="O4843" s="3">
        <v>514</v>
      </c>
      <c r="P4843" s="3">
        <v>1</v>
      </c>
      <c r="Q4843" s="3">
        <v>17648.5483984116</v>
      </c>
      <c r="R4843" s="3">
        <v>3</v>
      </c>
      <c r="S4843" s="3">
        <v>0</v>
      </c>
      <c r="T4843" s="3">
        <v>0</v>
      </c>
      <c r="U4843" s="3">
        <v>8458.2224320965706</v>
      </c>
      <c r="V4843" s="3">
        <v>1</v>
      </c>
      <c r="W4843" s="3" t="str">
        <f>IF(Bank_data3[[#This Row],[credit_risk]]=1,"High Risk","Low Risk")</f>
        <v>High Risk</v>
      </c>
      <c r="X4843" s="3" t="str">
        <f t="shared" si="525"/>
        <v>45-54</v>
      </c>
      <c r="Y4843" s="3" t="str">
        <f t="shared" si="526"/>
        <v>Low Income</v>
      </c>
      <c r="Z4843" s="3" t="str">
        <f t="shared" si="527"/>
        <v>Poor</v>
      </c>
      <c r="AA4843" s="27">
        <f t="shared" si="528"/>
        <v>0.55231397635712409</v>
      </c>
      <c r="AB4843" s="3" t="str">
        <f t="shared" si="529"/>
        <v>Medium</v>
      </c>
      <c r="AC4843" s="3" t="str">
        <f t="shared" si="530"/>
        <v>Medium</v>
      </c>
      <c r="AD4843" s="3" t="str">
        <f t="shared" si="531"/>
        <v>No</v>
      </c>
    </row>
    <row r="4844" spans="1:30" ht="15" customHeight="1" x14ac:dyDescent="0.3">
      <c r="A4844" s="3" t="s">
        <v>4865</v>
      </c>
      <c r="B4844" s="3">
        <v>38</v>
      </c>
      <c r="C4844" s="3" t="s">
        <v>28</v>
      </c>
      <c r="D4844" s="3" t="s">
        <v>24</v>
      </c>
      <c r="E4844" s="3">
        <v>74479.914870124107</v>
      </c>
      <c r="F4844" s="3">
        <v>232</v>
      </c>
      <c r="G4844" s="3">
        <v>10</v>
      </c>
      <c r="H4844" s="3">
        <v>4</v>
      </c>
      <c r="I4844" s="3">
        <v>1252.3424153190399</v>
      </c>
      <c r="J4844" s="3">
        <v>38</v>
      </c>
      <c r="K4844" s="3">
        <v>821.72331231895203</v>
      </c>
      <c r="L4844" s="3">
        <v>22</v>
      </c>
      <c r="M4844" s="3">
        <v>15</v>
      </c>
      <c r="N4844" s="3">
        <v>5</v>
      </c>
      <c r="O4844" s="3">
        <v>519</v>
      </c>
      <c r="P4844" s="3">
        <v>2</v>
      </c>
      <c r="Q4844" s="3">
        <v>16202.0666118964</v>
      </c>
      <c r="R4844" s="3">
        <v>2</v>
      </c>
      <c r="S4844" s="3">
        <v>0</v>
      </c>
      <c r="T4844" s="3">
        <v>0</v>
      </c>
      <c r="U4844" s="3">
        <v>2536.07549082162</v>
      </c>
      <c r="V4844" s="3">
        <v>1</v>
      </c>
      <c r="W4844" s="3" t="str">
        <f>IF(Bank_data3[[#This Row],[credit_risk]]=1,"High Risk","Low Risk")</f>
        <v>High Risk</v>
      </c>
      <c r="X4844" s="3" t="str">
        <f t="shared" si="525"/>
        <v>35-44</v>
      </c>
      <c r="Y4844" s="3" t="str">
        <f t="shared" si="526"/>
        <v>Middle Income</v>
      </c>
      <c r="Z4844" s="3" t="str">
        <f t="shared" si="527"/>
        <v>Poor</v>
      </c>
      <c r="AA4844" s="27">
        <f t="shared" si="528"/>
        <v>0.21753605170130885</v>
      </c>
      <c r="AB4844" s="3" t="str">
        <f t="shared" si="529"/>
        <v>Low</v>
      </c>
      <c r="AC4844" s="3" t="str">
        <f t="shared" si="530"/>
        <v>Medium</v>
      </c>
      <c r="AD4844" s="3" t="str">
        <f t="shared" si="531"/>
        <v>No</v>
      </c>
    </row>
    <row r="4845" spans="1:30" ht="15" customHeight="1" x14ac:dyDescent="0.3">
      <c r="A4845" s="3" t="s">
        <v>4866</v>
      </c>
      <c r="B4845" s="3">
        <v>47</v>
      </c>
      <c r="C4845" s="3" t="s">
        <v>31</v>
      </c>
      <c r="D4845" s="3" t="s">
        <v>33</v>
      </c>
      <c r="E4845" s="3">
        <v>85668.825247724293</v>
      </c>
      <c r="F4845" s="3">
        <v>148</v>
      </c>
      <c r="G4845" s="3">
        <v>512.31937399577998</v>
      </c>
      <c r="H4845" s="3">
        <v>6</v>
      </c>
      <c r="I4845" s="3">
        <v>667.07469186316303</v>
      </c>
      <c r="J4845" s="3">
        <v>22</v>
      </c>
      <c r="K4845" s="3">
        <v>381.746393266692</v>
      </c>
      <c r="L4845" s="3">
        <v>43</v>
      </c>
      <c r="M4845" s="3">
        <v>14</v>
      </c>
      <c r="N4845" s="3">
        <v>4</v>
      </c>
      <c r="O4845" s="3">
        <v>803</v>
      </c>
      <c r="P4845" s="3">
        <v>4</v>
      </c>
      <c r="Q4845" s="3">
        <v>5438.9957639485601</v>
      </c>
      <c r="R4845" s="3">
        <v>0</v>
      </c>
      <c r="S4845" s="3">
        <v>0</v>
      </c>
      <c r="T4845" s="3">
        <v>0</v>
      </c>
      <c r="U4845" s="3">
        <v>500</v>
      </c>
      <c r="V4845" s="3">
        <v>0</v>
      </c>
      <c r="W4845" s="3" t="str">
        <f>IF(Bank_data3[[#This Row],[credit_risk]]=1,"High Risk","Low Risk")</f>
        <v>Low Risk</v>
      </c>
      <c r="X4845" s="3" t="str">
        <f t="shared" si="525"/>
        <v>45-54</v>
      </c>
      <c r="Y4845" s="3" t="str">
        <f t="shared" si="526"/>
        <v>Middle Income</v>
      </c>
      <c r="Z4845" s="3" t="str">
        <f t="shared" si="527"/>
        <v>Excellent</v>
      </c>
      <c r="AA4845" s="27">
        <f t="shared" si="528"/>
        <v>6.3488623174426467E-2</v>
      </c>
      <c r="AB4845" s="3" t="str">
        <f t="shared" si="529"/>
        <v>Low</v>
      </c>
      <c r="AC4845" s="3" t="str">
        <f t="shared" si="530"/>
        <v>High</v>
      </c>
      <c r="AD4845" s="3" t="str">
        <f t="shared" si="531"/>
        <v>No</v>
      </c>
    </row>
    <row r="4846" spans="1:30" ht="15" customHeight="1" x14ac:dyDescent="0.3">
      <c r="A4846" s="3" t="s">
        <v>4867</v>
      </c>
      <c r="B4846" s="3">
        <v>36</v>
      </c>
      <c r="C4846" s="3" t="s">
        <v>23</v>
      </c>
      <c r="D4846" s="3" t="s">
        <v>24</v>
      </c>
      <c r="E4846" s="3">
        <v>81395.776806657101</v>
      </c>
      <c r="F4846" s="3">
        <v>94</v>
      </c>
      <c r="G4846" s="3">
        <v>2306.9909489511801</v>
      </c>
      <c r="H4846" s="3">
        <v>4</v>
      </c>
      <c r="I4846" s="3">
        <v>1012.12981400812</v>
      </c>
      <c r="J4846" s="3">
        <v>6</v>
      </c>
      <c r="K4846" s="3">
        <v>116.65224935714301</v>
      </c>
      <c r="L4846" s="3">
        <v>8</v>
      </c>
      <c r="M4846" s="3">
        <v>1</v>
      </c>
      <c r="N4846" s="3">
        <v>1</v>
      </c>
      <c r="O4846" s="3">
        <v>327</v>
      </c>
      <c r="P4846" s="3">
        <v>0</v>
      </c>
      <c r="Q4846" s="3">
        <v>15523.4992708876</v>
      </c>
      <c r="R4846" s="3">
        <v>3</v>
      </c>
      <c r="S4846" s="3">
        <v>0</v>
      </c>
      <c r="T4846" s="3">
        <v>0</v>
      </c>
      <c r="U4846" s="3">
        <v>8590.72888072163</v>
      </c>
      <c r="V4846" s="3">
        <v>1</v>
      </c>
      <c r="W4846" s="3" t="str">
        <f>IF(Bank_data3[[#This Row],[credit_risk]]=1,"High Risk","Low Risk")</f>
        <v>High Risk</v>
      </c>
      <c r="X4846" s="3" t="str">
        <f t="shared" si="525"/>
        <v>35-44</v>
      </c>
      <c r="Y4846" s="3" t="str">
        <f t="shared" si="526"/>
        <v>Middle Income</v>
      </c>
      <c r="Z4846" s="3" t="str">
        <f t="shared" si="527"/>
        <v>Poor</v>
      </c>
      <c r="AA4846" s="27">
        <f t="shared" si="528"/>
        <v>0.19071627398754651</v>
      </c>
      <c r="AB4846" s="3" t="str">
        <f t="shared" si="529"/>
        <v>Medium</v>
      </c>
      <c r="AC4846" s="3" t="str">
        <f t="shared" si="530"/>
        <v>Low</v>
      </c>
      <c r="AD4846" s="3" t="str">
        <f t="shared" si="531"/>
        <v>No</v>
      </c>
    </row>
    <row r="4847" spans="1:30" ht="15" customHeight="1" x14ac:dyDescent="0.3">
      <c r="A4847" s="3" t="s">
        <v>4868</v>
      </c>
      <c r="B4847" s="3">
        <v>62</v>
      </c>
      <c r="C4847" s="3" t="s">
        <v>23</v>
      </c>
      <c r="D4847" s="3" t="s">
        <v>33</v>
      </c>
      <c r="E4847" s="3">
        <v>62583.455961395201</v>
      </c>
      <c r="F4847" s="3">
        <v>158</v>
      </c>
      <c r="G4847" s="3">
        <v>1434.97993035833</v>
      </c>
      <c r="H4847" s="3">
        <v>8</v>
      </c>
      <c r="I4847" s="3">
        <v>546.08363907838498</v>
      </c>
      <c r="J4847" s="3">
        <v>3</v>
      </c>
      <c r="K4847" s="3">
        <v>449.03620076035202</v>
      </c>
      <c r="L4847" s="3">
        <v>58</v>
      </c>
      <c r="M4847" s="3">
        <v>12</v>
      </c>
      <c r="N4847" s="3">
        <v>6</v>
      </c>
      <c r="O4847" s="3">
        <v>615</v>
      </c>
      <c r="P4847" s="3">
        <v>4</v>
      </c>
      <c r="Q4847" s="3">
        <v>6977.7437290895996</v>
      </c>
      <c r="R4847" s="3">
        <v>1</v>
      </c>
      <c r="S4847" s="3">
        <v>0</v>
      </c>
      <c r="T4847" s="3">
        <v>0</v>
      </c>
      <c r="U4847" s="3">
        <v>9876.7008052200199</v>
      </c>
      <c r="V4847" s="3">
        <v>0</v>
      </c>
      <c r="W4847" s="3" t="str">
        <f>IF(Bank_data3[[#This Row],[credit_risk]]=1,"High Risk","Low Risk")</f>
        <v>Low Risk</v>
      </c>
      <c r="X4847" s="3" t="str">
        <f t="shared" si="525"/>
        <v>55+</v>
      </c>
      <c r="Y4847" s="3" t="str">
        <f t="shared" si="526"/>
        <v>Middle Income</v>
      </c>
      <c r="Z4847" s="3" t="str">
        <f t="shared" si="527"/>
        <v>Fair</v>
      </c>
      <c r="AA4847" s="27">
        <f t="shared" si="528"/>
        <v>0.11149502087890197</v>
      </c>
      <c r="AB4847" s="3" t="str">
        <f t="shared" si="529"/>
        <v>Medium</v>
      </c>
      <c r="AC4847" s="3" t="str">
        <f t="shared" si="530"/>
        <v>High</v>
      </c>
      <c r="AD4847" s="3" t="str">
        <f t="shared" si="531"/>
        <v>No</v>
      </c>
    </row>
    <row r="4848" spans="1:30" ht="15" customHeight="1" x14ac:dyDescent="0.3">
      <c r="A4848" s="3" t="s">
        <v>4869</v>
      </c>
      <c r="B4848" s="3">
        <v>60</v>
      </c>
      <c r="C4848" s="3" t="s">
        <v>31</v>
      </c>
      <c r="D4848" s="3" t="s">
        <v>24</v>
      </c>
      <c r="E4848" s="3">
        <v>19848.545591688198</v>
      </c>
      <c r="F4848" s="3">
        <v>205</v>
      </c>
      <c r="G4848" s="3">
        <v>2086.1671767171601</v>
      </c>
      <c r="H4848" s="3">
        <v>3</v>
      </c>
      <c r="I4848" s="3">
        <v>522.28442581548995</v>
      </c>
      <c r="J4848" s="3">
        <v>7</v>
      </c>
      <c r="K4848" s="3">
        <v>351.21147001773102</v>
      </c>
      <c r="L4848" s="3">
        <v>29</v>
      </c>
      <c r="M4848" s="3">
        <v>4</v>
      </c>
      <c r="N4848" s="3">
        <v>3</v>
      </c>
      <c r="O4848" s="3">
        <v>507</v>
      </c>
      <c r="P4848" s="3">
        <v>1</v>
      </c>
      <c r="Q4848" s="3">
        <v>9439.5270476645692</v>
      </c>
      <c r="R4848" s="3">
        <v>0</v>
      </c>
      <c r="S4848" s="3">
        <v>0</v>
      </c>
      <c r="T4848" s="3">
        <v>0</v>
      </c>
      <c r="U4848" s="3">
        <v>15132.177490382999</v>
      </c>
      <c r="V4848" s="3">
        <v>1</v>
      </c>
      <c r="W4848" s="3" t="str">
        <f>IF(Bank_data3[[#This Row],[credit_risk]]=1,"High Risk","Low Risk")</f>
        <v>High Risk</v>
      </c>
      <c r="X4848" s="3" t="str">
        <f t="shared" si="525"/>
        <v>55+</v>
      </c>
      <c r="Y4848" s="3" t="str">
        <f t="shared" si="526"/>
        <v>Low Income</v>
      </c>
      <c r="Z4848" s="3" t="str">
        <f t="shared" si="527"/>
        <v>Poor</v>
      </c>
      <c r="AA4848" s="27">
        <f t="shared" si="528"/>
        <v>0.47557776987032629</v>
      </c>
      <c r="AB4848" s="3" t="str">
        <f t="shared" si="529"/>
        <v>Medium</v>
      </c>
      <c r="AC4848" s="3" t="str">
        <f t="shared" si="530"/>
        <v>Medium</v>
      </c>
      <c r="AD4848" s="3" t="str">
        <f t="shared" si="531"/>
        <v>No</v>
      </c>
    </row>
    <row r="4849" spans="1:30" ht="15" customHeight="1" x14ac:dyDescent="0.3">
      <c r="A4849" s="3" t="s">
        <v>4870</v>
      </c>
      <c r="B4849" s="3">
        <v>61</v>
      </c>
      <c r="C4849" s="3" t="s">
        <v>28</v>
      </c>
      <c r="D4849" s="3" t="s">
        <v>26</v>
      </c>
      <c r="E4849" s="3">
        <v>17647.970397201199</v>
      </c>
      <c r="F4849" s="3">
        <v>142</v>
      </c>
      <c r="G4849" s="3">
        <v>850.71158372832804</v>
      </c>
      <c r="H4849" s="3">
        <v>8</v>
      </c>
      <c r="I4849" s="3">
        <v>162.70245137873701</v>
      </c>
      <c r="J4849" s="3">
        <v>31</v>
      </c>
      <c r="K4849" s="3">
        <v>761.47547453954598</v>
      </c>
      <c r="L4849" s="3">
        <v>43</v>
      </c>
      <c r="M4849" s="3">
        <v>15</v>
      </c>
      <c r="N4849" s="3">
        <v>6</v>
      </c>
      <c r="O4849" s="3">
        <v>721</v>
      </c>
      <c r="P4849" s="3">
        <v>3</v>
      </c>
      <c r="Q4849" s="3">
        <v>12908.5494384824</v>
      </c>
      <c r="R4849" s="3">
        <v>5</v>
      </c>
      <c r="S4849" s="3">
        <v>0</v>
      </c>
      <c r="T4849" s="3">
        <v>0</v>
      </c>
      <c r="U4849" s="3">
        <v>11535.346718667</v>
      </c>
      <c r="V4849" s="3">
        <v>1</v>
      </c>
      <c r="W4849" s="3" t="str">
        <f>IF(Bank_data3[[#This Row],[credit_risk]]=1,"High Risk","Low Risk")</f>
        <v>High Risk</v>
      </c>
      <c r="X4849" s="3" t="str">
        <f t="shared" si="525"/>
        <v>55+</v>
      </c>
      <c r="Y4849" s="3" t="str">
        <f t="shared" si="526"/>
        <v>Low Income</v>
      </c>
      <c r="Z4849" s="3" t="str">
        <f t="shared" si="527"/>
        <v>Good</v>
      </c>
      <c r="AA4849" s="27">
        <f t="shared" si="528"/>
        <v>0.73144668468673169</v>
      </c>
      <c r="AB4849" s="3" t="str">
        <f t="shared" si="529"/>
        <v>Low</v>
      </c>
      <c r="AC4849" s="3" t="str">
        <f t="shared" si="530"/>
        <v>High</v>
      </c>
      <c r="AD4849" s="3" t="str">
        <f t="shared" si="531"/>
        <v>No</v>
      </c>
    </row>
    <row r="4850" spans="1:30" ht="15" customHeight="1" x14ac:dyDescent="0.3">
      <c r="A4850" s="3" t="s">
        <v>4871</v>
      </c>
      <c r="B4850" s="3">
        <v>69</v>
      </c>
      <c r="C4850" s="3" t="s">
        <v>23</v>
      </c>
      <c r="D4850" s="3" t="s">
        <v>24</v>
      </c>
      <c r="E4850" s="3">
        <v>40128.3879956944</v>
      </c>
      <c r="F4850" s="3">
        <v>194</v>
      </c>
      <c r="G4850" s="3">
        <v>610.556731430637</v>
      </c>
      <c r="H4850" s="3">
        <v>11</v>
      </c>
      <c r="I4850" s="3">
        <v>917.51389784794605</v>
      </c>
      <c r="J4850" s="3">
        <v>18</v>
      </c>
      <c r="K4850" s="3">
        <v>539.838481504534</v>
      </c>
      <c r="L4850" s="3">
        <v>48</v>
      </c>
      <c r="M4850" s="3">
        <v>0</v>
      </c>
      <c r="N4850" s="3">
        <v>0</v>
      </c>
      <c r="O4850" s="3">
        <v>808</v>
      </c>
      <c r="P4850" s="3">
        <v>2</v>
      </c>
      <c r="Q4850" s="3">
        <v>12599.102898594099</v>
      </c>
      <c r="R4850" s="3">
        <v>1</v>
      </c>
      <c r="S4850" s="3">
        <v>0</v>
      </c>
      <c r="T4850" s="3">
        <v>0</v>
      </c>
      <c r="U4850" s="3">
        <v>15327.6068623667</v>
      </c>
      <c r="V4850" s="3">
        <v>0</v>
      </c>
      <c r="W4850" s="3" t="str">
        <f>IF(Bank_data3[[#This Row],[credit_risk]]=1,"High Risk","Low Risk")</f>
        <v>Low Risk</v>
      </c>
      <c r="X4850" s="3" t="str">
        <f t="shared" si="525"/>
        <v>55+</v>
      </c>
      <c r="Y4850" s="3" t="str">
        <f t="shared" si="526"/>
        <v>Low Income</v>
      </c>
      <c r="Z4850" s="3" t="str">
        <f t="shared" si="527"/>
        <v>Excellent</v>
      </c>
      <c r="AA4850" s="27">
        <f t="shared" si="528"/>
        <v>0.31396982355598058</v>
      </c>
      <c r="AB4850" s="3" t="str">
        <f t="shared" si="529"/>
        <v>Low</v>
      </c>
      <c r="AC4850" s="3" t="str">
        <f t="shared" si="530"/>
        <v>High</v>
      </c>
      <c r="AD4850" s="3" t="str">
        <f t="shared" si="531"/>
        <v>No</v>
      </c>
    </row>
    <row r="4851" spans="1:30" ht="15" customHeight="1" x14ac:dyDescent="0.3">
      <c r="A4851" s="3" t="s">
        <v>4872</v>
      </c>
      <c r="B4851" s="3">
        <v>39</v>
      </c>
      <c r="C4851" s="3" t="s">
        <v>28</v>
      </c>
      <c r="D4851" s="3" t="s">
        <v>24</v>
      </c>
      <c r="E4851" s="3">
        <v>49014.471994146101</v>
      </c>
      <c r="F4851" s="3">
        <v>4</v>
      </c>
      <c r="G4851" s="3">
        <v>2077.6459114949898</v>
      </c>
      <c r="H4851" s="3">
        <v>7</v>
      </c>
      <c r="I4851" s="3">
        <v>891.72919514505202</v>
      </c>
      <c r="J4851" s="3">
        <v>11</v>
      </c>
      <c r="K4851" s="3">
        <v>615.14597152021702</v>
      </c>
      <c r="L4851" s="3">
        <v>15</v>
      </c>
      <c r="M4851" s="3">
        <v>9</v>
      </c>
      <c r="N4851" s="3">
        <v>5</v>
      </c>
      <c r="O4851" s="3">
        <v>467</v>
      </c>
      <c r="P4851" s="3">
        <v>4</v>
      </c>
      <c r="Q4851" s="3">
        <v>11508.9194839833</v>
      </c>
      <c r="R4851" s="3">
        <v>7</v>
      </c>
      <c r="S4851" s="3">
        <v>0</v>
      </c>
      <c r="T4851" s="3">
        <v>0</v>
      </c>
      <c r="U4851" s="3">
        <v>10666.636569238201</v>
      </c>
      <c r="V4851" s="3">
        <v>1</v>
      </c>
      <c r="W4851" s="3" t="str">
        <f>IF(Bank_data3[[#This Row],[credit_risk]]=1,"High Risk","Low Risk")</f>
        <v>High Risk</v>
      </c>
      <c r="X4851" s="3" t="str">
        <f t="shared" si="525"/>
        <v>35-44</v>
      </c>
      <c r="Y4851" s="3" t="str">
        <f t="shared" si="526"/>
        <v>Low Income</v>
      </c>
      <c r="Z4851" s="3" t="str">
        <f t="shared" si="527"/>
        <v>Poor</v>
      </c>
      <c r="AA4851" s="27">
        <f t="shared" si="528"/>
        <v>0.23480655846619819</v>
      </c>
      <c r="AB4851" s="3" t="str">
        <f t="shared" si="529"/>
        <v>Medium</v>
      </c>
      <c r="AC4851" s="3" t="str">
        <f t="shared" si="530"/>
        <v>Medium</v>
      </c>
      <c r="AD4851" s="3" t="str">
        <f t="shared" si="531"/>
        <v>No</v>
      </c>
    </row>
    <row r="4852" spans="1:30" ht="15" customHeight="1" x14ac:dyDescent="0.3">
      <c r="A4852" s="3" t="s">
        <v>4873</v>
      </c>
      <c r="B4852" s="3">
        <v>64</v>
      </c>
      <c r="C4852" s="3" t="s">
        <v>23</v>
      </c>
      <c r="D4852" s="3" t="s">
        <v>24</v>
      </c>
      <c r="E4852" s="3">
        <v>48275.112546350501</v>
      </c>
      <c r="F4852" s="3">
        <v>189</v>
      </c>
      <c r="G4852" s="3">
        <v>2537.1757976082099</v>
      </c>
      <c r="H4852" s="3">
        <v>0</v>
      </c>
      <c r="I4852" s="3">
        <v>1072.0595105500499</v>
      </c>
      <c r="J4852" s="3">
        <v>9</v>
      </c>
      <c r="K4852" s="3">
        <v>771.14824439910501</v>
      </c>
      <c r="L4852" s="3">
        <v>73</v>
      </c>
      <c r="M4852" s="3">
        <v>15</v>
      </c>
      <c r="N4852" s="3">
        <v>1</v>
      </c>
      <c r="O4852" s="3">
        <v>466</v>
      </c>
      <c r="P4852" s="3">
        <v>2</v>
      </c>
      <c r="Q4852" s="3">
        <v>2267.7509024368601</v>
      </c>
      <c r="R4852" s="3">
        <v>7</v>
      </c>
      <c r="S4852" s="3">
        <v>0</v>
      </c>
      <c r="T4852" s="3">
        <v>0</v>
      </c>
      <c r="U4852" s="3">
        <v>13593.653358281799</v>
      </c>
      <c r="V4852" s="3">
        <v>1</v>
      </c>
      <c r="W4852" s="3" t="str">
        <f>IF(Bank_data3[[#This Row],[credit_risk]]=1,"High Risk","Low Risk")</f>
        <v>High Risk</v>
      </c>
      <c r="X4852" s="3" t="str">
        <f t="shared" si="525"/>
        <v>55+</v>
      </c>
      <c r="Y4852" s="3" t="str">
        <f t="shared" si="526"/>
        <v>Low Income</v>
      </c>
      <c r="Z4852" s="3" t="str">
        <f t="shared" si="527"/>
        <v>Poor</v>
      </c>
      <c r="AA4852" s="27">
        <f t="shared" si="528"/>
        <v>4.6975569456405075E-2</v>
      </c>
      <c r="AB4852" s="3" t="str">
        <f t="shared" si="529"/>
        <v>Medium</v>
      </c>
      <c r="AC4852" s="3" t="str">
        <f t="shared" si="530"/>
        <v>High</v>
      </c>
      <c r="AD4852" s="3" t="str">
        <f t="shared" si="531"/>
        <v>No</v>
      </c>
    </row>
    <row r="4853" spans="1:30" ht="15" customHeight="1" x14ac:dyDescent="0.3">
      <c r="A4853" s="3" t="s">
        <v>4874</v>
      </c>
      <c r="B4853" s="3">
        <v>59</v>
      </c>
      <c r="C4853" s="3" t="s">
        <v>31</v>
      </c>
      <c r="D4853" s="3" t="s">
        <v>26</v>
      </c>
      <c r="E4853" s="3">
        <v>53487.532988165804</v>
      </c>
      <c r="F4853" s="3">
        <v>167</v>
      </c>
      <c r="G4853" s="3">
        <v>801.84317420684204</v>
      </c>
      <c r="H4853" s="3">
        <v>3</v>
      </c>
      <c r="I4853" s="3">
        <v>875.22140049948803</v>
      </c>
      <c r="J4853" s="3">
        <v>13</v>
      </c>
      <c r="K4853" s="3">
        <v>577.99157753699399</v>
      </c>
      <c r="L4853" s="3">
        <v>52</v>
      </c>
      <c r="M4853" s="3">
        <v>12</v>
      </c>
      <c r="N4853" s="3">
        <v>2</v>
      </c>
      <c r="O4853" s="3">
        <v>887</v>
      </c>
      <c r="P4853" s="3">
        <v>1</v>
      </c>
      <c r="Q4853" s="3">
        <v>12277.119760362701</v>
      </c>
      <c r="R4853" s="3">
        <v>7</v>
      </c>
      <c r="S4853" s="3">
        <v>0</v>
      </c>
      <c r="T4853" s="3">
        <v>0</v>
      </c>
      <c r="U4853" s="3">
        <v>3077.4356599390899</v>
      </c>
      <c r="V4853" s="3">
        <v>1</v>
      </c>
      <c r="W4853" s="3" t="str">
        <f>IF(Bank_data3[[#This Row],[credit_risk]]=1,"High Risk","Low Risk")</f>
        <v>High Risk</v>
      </c>
      <c r="X4853" s="3" t="str">
        <f t="shared" si="525"/>
        <v>55+</v>
      </c>
      <c r="Y4853" s="3" t="str">
        <f t="shared" si="526"/>
        <v>Middle Income</v>
      </c>
      <c r="Z4853" s="3" t="str">
        <f t="shared" si="527"/>
        <v>Excellent</v>
      </c>
      <c r="AA4853" s="27">
        <f t="shared" si="528"/>
        <v>0.22953236155197196</v>
      </c>
      <c r="AB4853" s="3" t="str">
        <f t="shared" si="529"/>
        <v>Low</v>
      </c>
      <c r="AC4853" s="3" t="str">
        <f t="shared" si="530"/>
        <v>High</v>
      </c>
      <c r="AD4853" s="3" t="str">
        <f t="shared" si="531"/>
        <v>No</v>
      </c>
    </row>
    <row r="4854" spans="1:30" ht="15" customHeight="1" x14ac:dyDescent="0.3">
      <c r="A4854" s="3" t="s">
        <v>4875</v>
      </c>
      <c r="B4854" s="3">
        <v>58</v>
      </c>
      <c r="C4854" s="3" t="s">
        <v>28</v>
      </c>
      <c r="D4854" s="3" t="s">
        <v>33</v>
      </c>
      <c r="E4854" s="3">
        <v>24935.962522942598</v>
      </c>
      <c r="F4854" s="3">
        <v>126</v>
      </c>
      <c r="G4854" s="3">
        <v>2314.2142200312301</v>
      </c>
      <c r="H4854" s="3">
        <v>6</v>
      </c>
      <c r="I4854" s="3">
        <v>1509.16859201789</v>
      </c>
      <c r="J4854" s="3">
        <v>26</v>
      </c>
      <c r="K4854" s="3">
        <v>256.58553878948999</v>
      </c>
      <c r="L4854" s="3">
        <v>1</v>
      </c>
      <c r="M4854" s="3">
        <v>1</v>
      </c>
      <c r="N4854" s="3">
        <v>2</v>
      </c>
      <c r="O4854" s="3">
        <v>546</v>
      </c>
      <c r="P4854" s="3">
        <v>4</v>
      </c>
      <c r="Q4854" s="3">
        <v>22035.484070596802</v>
      </c>
      <c r="R4854" s="3">
        <v>1</v>
      </c>
      <c r="S4854" s="3">
        <v>0</v>
      </c>
      <c r="T4854" s="3">
        <v>0</v>
      </c>
      <c r="U4854" s="3">
        <v>11187.3869048381</v>
      </c>
      <c r="V4854" s="3">
        <v>1</v>
      </c>
      <c r="W4854" s="3" t="str">
        <f>IF(Bank_data3[[#This Row],[credit_risk]]=1,"High Risk","Low Risk")</f>
        <v>High Risk</v>
      </c>
      <c r="X4854" s="3" t="str">
        <f t="shared" si="525"/>
        <v>55+</v>
      </c>
      <c r="Y4854" s="3" t="str">
        <f t="shared" si="526"/>
        <v>Low Income</v>
      </c>
      <c r="Z4854" s="3" t="str">
        <f t="shared" si="527"/>
        <v>Poor</v>
      </c>
      <c r="AA4854" s="27">
        <f t="shared" si="528"/>
        <v>0.88368291580173897</v>
      </c>
      <c r="AB4854" s="3" t="str">
        <f t="shared" si="529"/>
        <v>Medium</v>
      </c>
      <c r="AC4854" s="3" t="str">
        <f t="shared" si="530"/>
        <v>Low</v>
      </c>
      <c r="AD4854" s="3" t="str">
        <f t="shared" si="531"/>
        <v>No</v>
      </c>
    </row>
    <row r="4855" spans="1:30" ht="15" customHeight="1" x14ac:dyDescent="0.3">
      <c r="A4855" s="3" t="s">
        <v>4876</v>
      </c>
      <c r="B4855" s="3">
        <v>68</v>
      </c>
      <c r="C4855" s="3" t="s">
        <v>23</v>
      </c>
      <c r="D4855" s="3" t="s">
        <v>24</v>
      </c>
      <c r="E4855" s="3">
        <v>78933.548247464307</v>
      </c>
      <c r="F4855" s="3">
        <v>6</v>
      </c>
      <c r="G4855" s="3">
        <v>718.87316688404906</v>
      </c>
      <c r="H4855" s="3">
        <v>0</v>
      </c>
      <c r="I4855" s="3">
        <v>861.60967283712796</v>
      </c>
      <c r="J4855" s="3">
        <v>43</v>
      </c>
      <c r="K4855" s="3">
        <v>597.16717714996298</v>
      </c>
      <c r="L4855" s="3">
        <v>66</v>
      </c>
      <c r="M4855" s="3">
        <v>3</v>
      </c>
      <c r="N4855" s="3">
        <v>9</v>
      </c>
      <c r="O4855" s="3">
        <v>706</v>
      </c>
      <c r="P4855" s="3">
        <v>3</v>
      </c>
      <c r="Q4855" s="3">
        <v>13622.482126905301</v>
      </c>
      <c r="R4855" s="3">
        <v>1</v>
      </c>
      <c r="S4855" s="3">
        <v>0</v>
      </c>
      <c r="T4855" s="3">
        <v>1</v>
      </c>
      <c r="U4855" s="3">
        <v>7020.5764711177499</v>
      </c>
      <c r="V4855" s="3">
        <v>1</v>
      </c>
      <c r="W4855" s="3" t="str">
        <f>IF(Bank_data3[[#This Row],[credit_risk]]=1,"High Risk","Low Risk")</f>
        <v>High Risk</v>
      </c>
      <c r="X4855" s="3" t="str">
        <f t="shared" si="525"/>
        <v>55+</v>
      </c>
      <c r="Y4855" s="3" t="str">
        <f t="shared" si="526"/>
        <v>Middle Income</v>
      </c>
      <c r="Z4855" s="3" t="str">
        <f t="shared" si="527"/>
        <v>Good</v>
      </c>
      <c r="AA4855" s="27">
        <f t="shared" si="528"/>
        <v>0.17258165164699682</v>
      </c>
      <c r="AB4855" s="3" t="str">
        <f t="shared" si="529"/>
        <v>Low</v>
      </c>
      <c r="AC4855" s="3" t="str">
        <f t="shared" si="530"/>
        <v>High</v>
      </c>
      <c r="AD4855" s="3" t="str">
        <f t="shared" si="531"/>
        <v>No</v>
      </c>
    </row>
    <row r="4856" spans="1:30" ht="15" customHeight="1" x14ac:dyDescent="0.3">
      <c r="A4856" s="3" t="s">
        <v>4877</v>
      </c>
      <c r="B4856" s="3">
        <v>42</v>
      </c>
      <c r="C4856" s="3" t="s">
        <v>31</v>
      </c>
      <c r="D4856" s="3" t="s">
        <v>24</v>
      </c>
      <c r="E4856" s="3">
        <v>77094.296409315401</v>
      </c>
      <c r="F4856" s="3">
        <v>171</v>
      </c>
      <c r="G4856" s="3">
        <v>190.433449434186</v>
      </c>
      <c r="H4856" s="3">
        <v>11</v>
      </c>
      <c r="I4856" s="3">
        <v>1147.1393500183401</v>
      </c>
      <c r="J4856" s="3">
        <v>20</v>
      </c>
      <c r="K4856" s="3">
        <v>802.500419677016</v>
      </c>
      <c r="L4856" s="3">
        <v>41</v>
      </c>
      <c r="M4856" s="3">
        <v>0</v>
      </c>
      <c r="N4856" s="3">
        <v>0</v>
      </c>
      <c r="O4856" s="3">
        <v>680</v>
      </c>
      <c r="P4856" s="3">
        <v>2</v>
      </c>
      <c r="Q4856" s="3">
        <v>10926.442497124001</v>
      </c>
      <c r="R4856" s="3">
        <v>7</v>
      </c>
      <c r="S4856" s="3">
        <v>0</v>
      </c>
      <c r="T4856" s="3">
        <v>0</v>
      </c>
      <c r="U4856" s="3">
        <v>8982.9538443418205</v>
      </c>
      <c r="V4856" s="3">
        <v>1</v>
      </c>
      <c r="W4856" s="3" t="str">
        <f>IF(Bank_data3[[#This Row],[credit_risk]]=1,"High Risk","Low Risk")</f>
        <v>High Risk</v>
      </c>
      <c r="X4856" s="3" t="str">
        <f t="shared" si="525"/>
        <v>35-44</v>
      </c>
      <c r="Y4856" s="3" t="str">
        <f t="shared" si="526"/>
        <v>Middle Income</v>
      </c>
      <c r="Z4856" s="3" t="str">
        <f t="shared" si="527"/>
        <v>Good</v>
      </c>
      <c r="AA4856" s="27">
        <f t="shared" si="528"/>
        <v>0.14172828608633289</v>
      </c>
      <c r="AB4856" s="3" t="str">
        <f t="shared" si="529"/>
        <v>Low</v>
      </c>
      <c r="AC4856" s="3" t="str">
        <f t="shared" si="530"/>
        <v>High</v>
      </c>
      <c r="AD4856" s="3" t="str">
        <f t="shared" si="531"/>
        <v>No</v>
      </c>
    </row>
    <row r="4857" spans="1:30" ht="15" customHeight="1" x14ac:dyDescent="0.3">
      <c r="A4857" s="3" t="s">
        <v>4878</v>
      </c>
      <c r="B4857" s="3">
        <v>66</v>
      </c>
      <c r="C4857" s="3" t="s">
        <v>31</v>
      </c>
      <c r="D4857" s="3" t="s">
        <v>26</v>
      </c>
      <c r="E4857" s="3">
        <v>26395.629945442099</v>
      </c>
      <c r="F4857" s="3">
        <v>175</v>
      </c>
      <c r="G4857" s="3">
        <v>1968.6773043590499</v>
      </c>
      <c r="H4857" s="3">
        <v>7</v>
      </c>
      <c r="I4857" s="3">
        <v>686.56182095031397</v>
      </c>
      <c r="J4857" s="3">
        <v>19</v>
      </c>
      <c r="K4857" s="3">
        <v>500.281423789558</v>
      </c>
      <c r="L4857" s="3">
        <v>63</v>
      </c>
      <c r="M4857" s="3">
        <v>10</v>
      </c>
      <c r="N4857" s="3">
        <v>4</v>
      </c>
      <c r="O4857" s="3">
        <v>603</v>
      </c>
      <c r="P4857" s="3">
        <v>0</v>
      </c>
      <c r="Q4857" s="3">
        <v>16144.4876958483</v>
      </c>
      <c r="R4857" s="3">
        <v>6</v>
      </c>
      <c r="S4857" s="3">
        <v>0</v>
      </c>
      <c r="T4857" s="3">
        <v>0</v>
      </c>
      <c r="U4857" s="3">
        <v>11450.116455351999</v>
      </c>
      <c r="V4857" s="3">
        <v>1</v>
      </c>
      <c r="W4857" s="3" t="str">
        <f>IF(Bank_data3[[#This Row],[credit_risk]]=1,"High Risk","Low Risk")</f>
        <v>High Risk</v>
      </c>
      <c r="X4857" s="3" t="str">
        <f t="shared" si="525"/>
        <v>55+</v>
      </c>
      <c r="Y4857" s="3" t="str">
        <f t="shared" si="526"/>
        <v>Low Income</v>
      </c>
      <c r="Z4857" s="3" t="str">
        <f t="shared" si="527"/>
        <v>Fair</v>
      </c>
      <c r="AA4857" s="27">
        <f t="shared" si="528"/>
        <v>0.61163487021214558</v>
      </c>
      <c r="AB4857" s="3" t="str">
        <f t="shared" si="529"/>
        <v>Medium</v>
      </c>
      <c r="AC4857" s="3" t="str">
        <f t="shared" si="530"/>
        <v>High</v>
      </c>
      <c r="AD4857" s="3" t="str">
        <f t="shared" si="531"/>
        <v>No</v>
      </c>
    </row>
    <row r="4858" spans="1:30" ht="15" customHeight="1" x14ac:dyDescent="0.3">
      <c r="A4858" s="3" t="s">
        <v>4879</v>
      </c>
      <c r="B4858" s="3">
        <v>51</v>
      </c>
      <c r="C4858" s="3" t="s">
        <v>31</v>
      </c>
      <c r="D4858" s="3" t="s">
        <v>33</v>
      </c>
      <c r="E4858" s="3">
        <v>16492.2164930904</v>
      </c>
      <c r="F4858" s="3">
        <v>111</v>
      </c>
      <c r="G4858" s="3">
        <v>736.04521619500099</v>
      </c>
      <c r="H4858" s="3">
        <v>10</v>
      </c>
      <c r="I4858" s="3">
        <v>482.03548799451403</v>
      </c>
      <c r="J4858" s="3">
        <v>3</v>
      </c>
      <c r="K4858" s="3">
        <v>520.05759128194097</v>
      </c>
      <c r="L4858" s="3">
        <v>7</v>
      </c>
      <c r="M4858" s="3">
        <v>8</v>
      </c>
      <c r="N4858" s="3">
        <v>7</v>
      </c>
      <c r="O4858" s="3">
        <v>519</v>
      </c>
      <c r="P4858" s="3">
        <v>5</v>
      </c>
      <c r="Q4858" s="3">
        <v>12899.355573003601</v>
      </c>
      <c r="R4858" s="3">
        <v>5</v>
      </c>
      <c r="S4858" s="3">
        <v>0</v>
      </c>
      <c r="T4858" s="3">
        <v>0</v>
      </c>
      <c r="U4858" s="3">
        <v>6580.7806227947704</v>
      </c>
      <c r="V4858" s="3">
        <v>1</v>
      </c>
      <c r="W4858" s="3" t="str">
        <f>IF(Bank_data3[[#This Row],[credit_risk]]=1,"High Risk","Low Risk")</f>
        <v>High Risk</v>
      </c>
      <c r="X4858" s="3" t="str">
        <f t="shared" si="525"/>
        <v>45-54</v>
      </c>
      <c r="Y4858" s="3" t="str">
        <f t="shared" si="526"/>
        <v>Low Income</v>
      </c>
      <c r="Z4858" s="3" t="str">
        <f t="shared" si="527"/>
        <v>Poor</v>
      </c>
      <c r="AA4858" s="27">
        <f t="shared" si="528"/>
        <v>0.78214808654785306</v>
      </c>
      <c r="AB4858" s="3" t="str">
        <f t="shared" si="529"/>
        <v>Low</v>
      </c>
      <c r="AC4858" s="3" t="str">
        <f t="shared" si="530"/>
        <v>Low</v>
      </c>
      <c r="AD4858" s="3" t="str">
        <f t="shared" si="531"/>
        <v>No</v>
      </c>
    </row>
    <row r="4859" spans="1:30" ht="15" customHeight="1" x14ac:dyDescent="0.3">
      <c r="A4859" s="3" t="s">
        <v>4880</v>
      </c>
      <c r="B4859" s="3">
        <v>66</v>
      </c>
      <c r="C4859" s="3" t="s">
        <v>28</v>
      </c>
      <c r="D4859" s="3" t="s">
        <v>24</v>
      </c>
      <c r="E4859" s="3">
        <v>48384.583951727996</v>
      </c>
      <c r="F4859" s="3">
        <v>113</v>
      </c>
      <c r="G4859" s="3">
        <v>531.83567811754995</v>
      </c>
      <c r="H4859" s="3">
        <v>1</v>
      </c>
      <c r="I4859" s="3">
        <v>1051.1933095653201</v>
      </c>
      <c r="J4859" s="3">
        <v>18</v>
      </c>
      <c r="K4859" s="3">
        <v>371.77103074147601</v>
      </c>
      <c r="L4859" s="3">
        <v>72</v>
      </c>
      <c r="M4859" s="3">
        <v>5</v>
      </c>
      <c r="N4859" s="3">
        <v>7</v>
      </c>
      <c r="O4859" s="3">
        <v>780</v>
      </c>
      <c r="P4859" s="3">
        <v>1</v>
      </c>
      <c r="Q4859" s="3">
        <v>9470.9712309733804</v>
      </c>
      <c r="R4859" s="3">
        <v>7</v>
      </c>
      <c r="S4859" s="3">
        <v>0</v>
      </c>
      <c r="T4859" s="3">
        <v>0</v>
      </c>
      <c r="U4859" s="3">
        <v>1950.56379511574</v>
      </c>
      <c r="V4859" s="3">
        <v>1</v>
      </c>
      <c r="W4859" s="3" t="str">
        <f>IF(Bank_data3[[#This Row],[credit_risk]]=1,"High Risk","Low Risk")</f>
        <v>High Risk</v>
      </c>
      <c r="X4859" s="3" t="str">
        <f t="shared" si="525"/>
        <v>55+</v>
      </c>
      <c r="Y4859" s="3" t="str">
        <f t="shared" si="526"/>
        <v>Low Income</v>
      </c>
      <c r="Z4859" s="3" t="str">
        <f t="shared" si="527"/>
        <v>Very Good</v>
      </c>
      <c r="AA4859" s="27">
        <f t="shared" si="528"/>
        <v>0.1957435707295182</v>
      </c>
      <c r="AB4859" s="3" t="str">
        <f t="shared" si="529"/>
        <v>Low</v>
      </c>
      <c r="AC4859" s="3" t="str">
        <f t="shared" si="530"/>
        <v>High</v>
      </c>
      <c r="AD4859" s="3" t="str">
        <f t="shared" si="531"/>
        <v>No</v>
      </c>
    </row>
    <row r="4860" spans="1:30" ht="15" customHeight="1" x14ac:dyDescent="0.3">
      <c r="A4860" s="3" t="s">
        <v>4881</v>
      </c>
      <c r="B4860" s="3">
        <v>52</v>
      </c>
      <c r="C4860" s="3" t="s">
        <v>28</v>
      </c>
      <c r="D4860" s="3" t="s">
        <v>26</v>
      </c>
      <c r="E4860" s="3">
        <v>72717.628928465201</v>
      </c>
      <c r="F4860" s="3">
        <v>36</v>
      </c>
      <c r="G4860" s="3">
        <v>549.18207971786603</v>
      </c>
      <c r="H4860" s="3">
        <v>7</v>
      </c>
      <c r="I4860" s="3">
        <v>768.79820426288097</v>
      </c>
      <c r="J4860" s="3">
        <v>28</v>
      </c>
      <c r="K4860" s="3">
        <v>551.67376920001198</v>
      </c>
      <c r="L4860" s="3">
        <v>20</v>
      </c>
      <c r="M4860" s="3">
        <v>0</v>
      </c>
      <c r="N4860" s="3">
        <v>9</v>
      </c>
      <c r="O4860" s="3">
        <v>593</v>
      </c>
      <c r="P4860" s="3">
        <v>4</v>
      </c>
      <c r="Q4860" s="3">
        <v>17488.017895982401</v>
      </c>
      <c r="R4860" s="3">
        <v>3</v>
      </c>
      <c r="S4860" s="3">
        <v>1</v>
      </c>
      <c r="T4860" s="3">
        <v>0</v>
      </c>
      <c r="U4860" s="3">
        <v>7529.0143559313801</v>
      </c>
      <c r="V4860" s="3">
        <v>1</v>
      </c>
      <c r="W4860" s="3" t="str">
        <f>IF(Bank_data3[[#This Row],[credit_risk]]=1,"High Risk","Low Risk")</f>
        <v>High Risk</v>
      </c>
      <c r="X4860" s="3" t="str">
        <f t="shared" si="525"/>
        <v>45-54</v>
      </c>
      <c r="Y4860" s="3" t="str">
        <f t="shared" si="526"/>
        <v>Middle Income</v>
      </c>
      <c r="Z4860" s="3" t="str">
        <f t="shared" si="527"/>
        <v>Fair</v>
      </c>
      <c r="AA4860" s="27">
        <f t="shared" si="528"/>
        <v>0.24049213586413767</v>
      </c>
      <c r="AB4860" s="3" t="str">
        <f t="shared" si="529"/>
        <v>Low</v>
      </c>
      <c r="AC4860" s="3" t="str">
        <f t="shared" si="530"/>
        <v>Medium</v>
      </c>
      <c r="AD4860" s="3" t="str">
        <f t="shared" si="531"/>
        <v>No</v>
      </c>
    </row>
    <row r="4861" spans="1:30" ht="15" customHeight="1" x14ac:dyDescent="0.3">
      <c r="A4861" s="3" t="s">
        <v>4882</v>
      </c>
      <c r="B4861" s="3">
        <v>65</v>
      </c>
      <c r="C4861" s="3" t="s">
        <v>31</v>
      </c>
      <c r="D4861" s="3" t="s">
        <v>33</v>
      </c>
      <c r="E4861" s="3">
        <v>49420.749827677697</v>
      </c>
      <c r="F4861" s="3">
        <v>89</v>
      </c>
      <c r="G4861" s="3">
        <v>1221.7340318891499</v>
      </c>
      <c r="H4861" s="3">
        <v>10</v>
      </c>
      <c r="I4861" s="3">
        <v>1091.21506607537</v>
      </c>
      <c r="J4861" s="3">
        <v>6</v>
      </c>
      <c r="K4861" s="3">
        <v>615.73964691883202</v>
      </c>
      <c r="L4861" s="3">
        <v>59</v>
      </c>
      <c r="M4861" s="3">
        <v>7</v>
      </c>
      <c r="N4861" s="3">
        <v>6</v>
      </c>
      <c r="O4861" s="3">
        <v>553</v>
      </c>
      <c r="P4861" s="3">
        <v>0</v>
      </c>
      <c r="Q4861" s="3">
        <v>13573.796174686</v>
      </c>
      <c r="R4861" s="3">
        <v>2</v>
      </c>
      <c r="S4861" s="3">
        <v>0</v>
      </c>
      <c r="T4861" s="3">
        <v>0</v>
      </c>
      <c r="U4861" s="3">
        <v>3963.1682970573802</v>
      </c>
      <c r="V4861" s="3">
        <v>1</v>
      </c>
      <c r="W4861" s="3" t="str">
        <f>IF(Bank_data3[[#This Row],[credit_risk]]=1,"High Risk","Low Risk")</f>
        <v>High Risk</v>
      </c>
      <c r="X4861" s="3" t="str">
        <f t="shared" si="525"/>
        <v>55+</v>
      </c>
      <c r="Y4861" s="3" t="str">
        <f t="shared" si="526"/>
        <v>Low Income</v>
      </c>
      <c r="Z4861" s="3" t="str">
        <f t="shared" si="527"/>
        <v>Poor</v>
      </c>
      <c r="AA4861" s="27">
        <f t="shared" si="528"/>
        <v>0.27465783546416578</v>
      </c>
      <c r="AB4861" s="3" t="str">
        <f t="shared" si="529"/>
        <v>Medium</v>
      </c>
      <c r="AC4861" s="3" t="str">
        <f t="shared" si="530"/>
        <v>High</v>
      </c>
      <c r="AD4861" s="3" t="str">
        <f t="shared" si="531"/>
        <v>No</v>
      </c>
    </row>
    <row r="4862" spans="1:30" ht="15" customHeight="1" x14ac:dyDescent="0.3">
      <c r="A4862" s="3" t="s">
        <v>4883</v>
      </c>
      <c r="B4862" s="3">
        <v>24</v>
      </c>
      <c r="C4862" s="3" t="s">
        <v>28</v>
      </c>
      <c r="D4862" s="3" t="s">
        <v>33</v>
      </c>
      <c r="E4862" s="3">
        <v>54679.195517796201</v>
      </c>
      <c r="F4862" s="3">
        <v>15</v>
      </c>
      <c r="G4862" s="3">
        <v>139.49770562045899</v>
      </c>
      <c r="H4862" s="3">
        <v>3</v>
      </c>
      <c r="I4862" s="3">
        <v>923.52778964563799</v>
      </c>
      <c r="J4862" s="3">
        <v>32</v>
      </c>
      <c r="K4862" s="3">
        <v>792.09156096840502</v>
      </c>
      <c r="L4862" s="3">
        <v>33</v>
      </c>
      <c r="M4862" s="3">
        <v>7</v>
      </c>
      <c r="N4862" s="3">
        <v>6</v>
      </c>
      <c r="O4862" s="3">
        <v>432</v>
      </c>
      <c r="P4862" s="3">
        <v>3</v>
      </c>
      <c r="Q4862" s="3">
        <v>14443.7700516849</v>
      </c>
      <c r="R4862" s="3">
        <v>3</v>
      </c>
      <c r="S4862" s="3">
        <v>0</v>
      </c>
      <c r="T4862" s="3">
        <v>0</v>
      </c>
      <c r="U4862" s="3">
        <v>12430.494560242199</v>
      </c>
      <c r="V4862" s="3">
        <v>1</v>
      </c>
      <c r="W4862" s="3" t="str">
        <f>IF(Bank_data3[[#This Row],[credit_risk]]=1,"High Risk","Low Risk")</f>
        <v>High Risk</v>
      </c>
      <c r="X4862" s="3" t="str">
        <f t="shared" si="525"/>
        <v>18-24</v>
      </c>
      <c r="Y4862" s="3" t="str">
        <f t="shared" si="526"/>
        <v>Middle Income</v>
      </c>
      <c r="Z4862" s="3" t="str">
        <f t="shared" si="527"/>
        <v>Poor</v>
      </c>
      <c r="AA4862" s="27">
        <f t="shared" si="528"/>
        <v>0.26415476516994379</v>
      </c>
      <c r="AB4862" s="3" t="str">
        <f t="shared" si="529"/>
        <v>Low</v>
      </c>
      <c r="AC4862" s="3" t="str">
        <f t="shared" si="530"/>
        <v>High</v>
      </c>
      <c r="AD4862" s="3" t="str">
        <f t="shared" si="531"/>
        <v>No</v>
      </c>
    </row>
    <row r="4863" spans="1:30" ht="15" customHeight="1" x14ac:dyDescent="0.3">
      <c r="A4863" s="3" t="s">
        <v>4884</v>
      </c>
      <c r="B4863" s="3">
        <v>62</v>
      </c>
      <c r="C4863" s="3" t="s">
        <v>23</v>
      </c>
      <c r="D4863" s="3" t="s">
        <v>24</v>
      </c>
      <c r="E4863" s="3">
        <v>42085.191912146001</v>
      </c>
      <c r="F4863" s="3">
        <v>9</v>
      </c>
      <c r="G4863" s="3">
        <v>1975.3560630366901</v>
      </c>
      <c r="H4863" s="3">
        <v>7</v>
      </c>
      <c r="I4863" s="3">
        <v>522.44533562344498</v>
      </c>
      <c r="J4863" s="3">
        <v>7</v>
      </c>
      <c r="K4863" s="3">
        <v>937.61636504201601</v>
      </c>
      <c r="L4863" s="3">
        <v>3</v>
      </c>
      <c r="M4863" s="3">
        <v>3</v>
      </c>
      <c r="N4863" s="3">
        <v>7</v>
      </c>
      <c r="O4863" s="3">
        <v>743</v>
      </c>
      <c r="P4863" s="3">
        <v>3</v>
      </c>
      <c r="Q4863" s="3">
        <v>10806.4978131138</v>
      </c>
      <c r="R4863" s="3">
        <v>3</v>
      </c>
      <c r="S4863" s="3">
        <v>0</v>
      </c>
      <c r="T4863" s="3">
        <v>0</v>
      </c>
      <c r="U4863" s="3">
        <v>12750.1588580432</v>
      </c>
      <c r="V4863" s="3">
        <v>0</v>
      </c>
      <c r="W4863" s="3" t="str">
        <f>IF(Bank_data3[[#This Row],[credit_risk]]=1,"High Risk","Low Risk")</f>
        <v>Low Risk</v>
      </c>
      <c r="X4863" s="3" t="str">
        <f t="shared" si="525"/>
        <v>55+</v>
      </c>
      <c r="Y4863" s="3" t="str">
        <f t="shared" si="526"/>
        <v>Low Income</v>
      </c>
      <c r="Z4863" s="3" t="str">
        <f t="shared" si="527"/>
        <v>Very Good</v>
      </c>
      <c r="AA4863" s="27">
        <f t="shared" si="528"/>
        <v>0.25677672649497862</v>
      </c>
      <c r="AB4863" s="3" t="str">
        <f t="shared" si="529"/>
        <v>Medium</v>
      </c>
      <c r="AC4863" s="3" t="str">
        <f t="shared" si="530"/>
        <v>Low</v>
      </c>
      <c r="AD4863" s="3" t="str">
        <f t="shared" si="531"/>
        <v>No</v>
      </c>
    </row>
    <row r="4864" spans="1:30" ht="15" customHeight="1" x14ac:dyDescent="0.3">
      <c r="A4864" s="3" t="s">
        <v>4885</v>
      </c>
      <c r="B4864" s="3">
        <v>67</v>
      </c>
      <c r="C4864" s="3" t="s">
        <v>31</v>
      </c>
      <c r="D4864" s="3" t="s">
        <v>24</v>
      </c>
      <c r="E4864" s="3">
        <v>52633.022788604401</v>
      </c>
      <c r="F4864" s="3">
        <v>34</v>
      </c>
      <c r="G4864" s="3">
        <v>1885.2268316115101</v>
      </c>
      <c r="H4864" s="3">
        <v>0</v>
      </c>
      <c r="I4864" s="3">
        <v>1176.01825718696</v>
      </c>
      <c r="J4864" s="3">
        <v>10</v>
      </c>
      <c r="K4864" s="3">
        <v>628.351222299607</v>
      </c>
      <c r="L4864" s="3">
        <v>61</v>
      </c>
      <c r="M4864" s="3">
        <v>3</v>
      </c>
      <c r="N4864" s="3">
        <v>7</v>
      </c>
      <c r="O4864" s="3">
        <v>464</v>
      </c>
      <c r="P4864" s="3">
        <v>2</v>
      </c>
      <c r="Q4864" s="3">
        <v>11401.6927510563</v>
      </c>
      <c r="R4864" s="3">
        <v>6</v>
      </c>
      <c r="S4864" s="3">
        <v>0</v>
      </c>
      <c r="T4864" s="3">
        <v>0</v>
      </c>
      <c r="U4864" s="3">
        <v>10905.155725091599</v>
      </c>
      <c r="V4864" s="3">
        <v>1</v>
      </c>
      <c r="W4864" s="3" t="str">
        <f>IF(Bank_data3[[#This Row],[credit_risk]]=1,"High Risk","Low Risk")</f>
        <v>High Risk</v>
      </c>
      <c r="X4864" s="3" t="str">
        <f t="shared" si="525"/>
        <v>55+</v>
      </c>
      <c r="Y4864" s="3" t="str">
        <f t="shared" si="526"/>
        <v>Middle Income</v>
      </c>
      <c r="Z4864" s="3" t="str">
        <f t="shared" si="527"/>
        <v>Poor</v>
      </c>
      <c r="AA4864" s="27">
        <f t="shared" si="528"/>
        <v>0.21662621956656622</v>
      </c>
      <c r="AB4864" s="3" t="str">
        <f t="shared" si="529"/>
        <v>Medium</v>
      </c>
      <c r="AC4864" s="3" t="str">
        <f t="shared" si="530"/>
        <v>High</v>
      </c>
      <c r="AD4864" s="3" t="str">
        <f t="shared" si="531"/>
        <v>No</v>
      </c>
    </row>
    <row r="4865" spans="1:30" ht="15" customHeight="1" x14ac:dyDescent="0.3">
      <c r="A4865" s="3" t="s">
        <v>4886</v>
      </c>
      <c r="B4865" s="3">
        <v>53</v>
      </c>
      <c r="C4865" s="3" t="s">
        <v>31</v>
      </c>
      <c r="D4865" s="3" t="s">
        <v>24</v>
      </c>
      <c r="E4865" s="3">
        <v>67000.588379573106</v>
      </c>
      <c r="F4865" s="3">
        <v>25</v>
      </c>
      <c r="G4865" s="3">
        <v>1884.52821120413</v>
      </c>
      <c r="H4865" s="3">
        <v>11</v>
      </c>
      <c r="I4865" s="3">
        <v>495.08351617536601</v>
      </c>
      <c r="J4865" s="3">
        <v>32</v>
      </c>
      <c r="K4865" s="3">
        <v>879.02432646281602</v>
      </c>
      <c r="L4865" s="3">
        <v>75</v>
      </c>
      <c r="M4865" s="3">
        <v>0</v>
      </c>
      <c r="N4865" s="3">
        <v>4</v>
      </c>
      <c r="O4865" s="3">
        <v>570</v>
      </c>
      <c r="P4865" s="3">
        <v>1</v>
      </c>
      <c r="Q4865" s="3">
        <v>16788.669272642201</v>
      </c>
      <c r="R4865" s="3">
        <v>2</v>
      </c>
      <c r="S4865" s="3">
        <v>0</v>
      </c>
      <c r="T4865" s="3">
        <v>0</v>
      </c>
      <c r="U4865" s="3">
        <v>14368.1039938457</v>
      </c>
      <c r="V4865" s="3">
        <v>1</v>
      </c>
      <c r="W4865" s="3" t="str">
        <f>IF(Bank_data3[[#This Row],[credit_risk]]=1,"High Risk","Low Risk")</f>
        <v>High Risk</v>
      </c>
      <c r="X4865" s="3" t="str">
        <f t="shared" si="525"/>
        <v>45-54</v>
      </c>
      <c r="Y4865" s="3" t="str">
        <f t="shared" si="526"/>
        <v>Middle Income</v>
      </c>
      <c r="Z4865" s="3" t="str">
        <f t="shared" si="527"/>
        <v>Poor</v>
      </c>
      <c r="AA4865" s="27">
        <f t="shared" si="528"/>
        <v>0.25057495282773767</v>
      </c>
      <c r="AB4865" s="3" t="str">
        <f t="shared" si="529"/>
        <v>Medium</v>
      </c>
      <c r="AC4865" s="3" t="str">
        <f t="shared" si="530"/>
        <v>High</v>
      </c>
      <c r="AD4865" s="3" t="str">
        <f t="shared" si="531"/>
        <v>No</v>
      </c>
    </row>
    <row r="4866" spans="1:30" ht="15" customHeight="1" x14ac:dyDescent="0.3">
      <c r="A4866" s="3" t="s">
        <v>4887</v>
      </c>
      <c r="B4866" s="3">
        <v>59</v>
      </c>
      <c r="C4866" s="3" t="s">
        <v>28</v>
      </c>
      <c r="D4866" s="3" t="s">
        <v>24</v>
      </c>
      <c r="E4866" s="3">
        <v>57417.965692470301</v>
      </c>
      <c r="F4866" s="3">
        <v>179</v>
      </c>
      <c r="G4866" s="3">
        <v>2466.1557304470002</v>
      </c>
      <c r="H4866" s="3">
        <v>4</v>
      </c>
      <c r="I4866" s="3">
        <v>1018.8641921534301</v>
      </c>
      <c r="J4866" s="3">
        <v>24</v>
      </c>
      <c r="K4866" s="3">
        <v>586.07449769227503</v>
      </c>
      <c r="L4866" s="3">
        <v>1</v>
      </c>
      <c r="M4866" s="3">
        <v>7</v>
      </c>
      <c r="N4866" s="3">
        <v>6</v>
      </c>
      <c r="O4866" s="3">
        <v>855</v>
      </c>
      <c r="P4866" s="3">
        <v>5</v>
      </c>
      <c r="Q4866" s="3">
        <v>8966.6148608605708</v>
      </c>
      <c r="R4866" s="3">
        <v>4</v>
      </c>
      <c r="S4866" s="3">
        <v>0</v>
      </c>
      <c r="T4866" s="3">
        <v>0</v>
      </c>
      <c r="U4866" s="3">
        <v>9543.6894754424793</v>
      </c>
      <c r="V4866" s="3">
        <v>1</v>
      </c>
      <c r="W4866" s="3" t="str">
        <f>IF(Bank_data3[[#This Row],[credit_risk]]=1,"High Risk","Low Risk")</f>
        <v>High Risk</v>
      </c>
      <c r="X4866" s="3" t="str">
        <f t="shared" si="525"/>
        <v>55+</v>
      </c>
      <c r="Y4866" s="3" t="str">
        <f t="shared" si="526"/>
        <v>Middle Income</v>
      </c>
      <c r="Z4866" s="3" t="str">
        <f t="shared" si="527"/>
        <v>Excellent</v>
      </c>
      <c r="AA4866" s="27">
        <f t="shared" si="528"/>
        <v>0.15616392452643857</v>
      </c>
      <c r="AB4866" s="3" t="str">
        <f t="shared" si="529"/>
        <v>Medium</v>
      </c>
      <c r="AC4866" s="3" t="str">
        <f t="shared" si="530"/>
        <v>Low</v>
      </c>
      <c r="AD4866" s="3" t="str">
        <f t="shared" si="531"/>
        <v>No</v>
      </c>
    </row>
    <row r="4867" spans="1:30" ht="15" customHeight="1" x14ac:dyDescent="0.3">
      <c r="A4867" s="3" t="s">
        <v>4888</v>
      </c>
      <c r="B4867" s="3">
        <v>30</v>
      </c>
      <c r="C4867" s="3" t="s">
        <v>31</v>
      </c>
      <c r="D4867" s="3" t="s">
        <v>26</v>
      </c>
      <c r="E4867" s="3">
        <v>60359.157099620301</v>
      </c>
      <c r="F4867" s="3">
        <v>202</v>
      </c>
      <c r="G4867" s="3">
        <v>2276.6556859336902</v>
      </c>
      <c r="H4867" s="3">
        <v>8</v>
      </c>
      <c r="I4867" s="3">
        <v>1248.5638890340499</v>
      </c>
      <c r="J4867" s="3">
        <v>32</v>
      </c>
      <c r="K4867" s="3">
        <v>654.94380350955601</v>
      </c>
      <c r="L4867" s="3">
        <v>49</v>
      </c>
      <c r="M4867" s="3">
        <v>17</v>
      </c>
      <c r="N4867" s="3">
        <v>1</v>
      </c>
      <c r="O4867" s="3">
        <v>431</v>
      </c>
      <c r="P4867" s="3">
        <v>4</v>
      </c>
      <c r="Q4867" s="3">
        <v>25923.549515726201</v>
      </c>
      <c r="R4867" s="3">
        <v>1</v>
      </c>
      <c r="S4867" s="3">
        <v>0</v>
      </c>
      <c r="T4867" s="3">
        <v>0</v>
      </c>
      <c r="U4867" s="3">
        <v>8377.0057256277796</v>
      </c>
      <c r="V4867" s="3">
        <v>1</v>
      </c>
      <c r="W4867" s="3" t="str">
        <f>IF(Bank_data3[[#This Row],[credit_risk]]=1,"High Risk","Low Risk")</f>
        <v>High Risk</v>
      </c>
      <c r="X4867" s="3" t="str">
        <f t="shared" si="525"/>
        <v>25-34</v>
      </c>
      <c r="Y4867" s="3" t="str">
        <f t="shared" si="526"/>
        <v>Middle Income</v>
      </c>
      <c r="Z4867" s="3" t="str">
        <f t="shared" si="527"/>
        <v>Poor</v>
      </c>
      <c r="AA4867" s="27">
        <f t="shared" si="528"/>
        <v>0.42948826261673023</v>
      </c>
      <c r="AB4867" s="3" t="str">
        <f t="shared" si="529"/>
        <v>Medium</v>
      </c>
      <c r="AC4867" s="3" t="str">
        <f t="shared" si="530"/>
        <v>High</v>
      </c>
      <c r="AD4867" s="3" t="str">
        <f t="shared" si="531"/>
        <v>No</v>
      </c>
    </row>
    <row r="4868" spans="1:30" ht="15" customHeight="1" x14ac:dyDescent="0.3">
      <c r="A4868" s="3" t="s">
        <v>4889</v>
      </c>
      <c r="B4868" s="3">
        <v>69</v>
      </c>
      <c r="C4868" s="3" t="s">
        <v>23</v>
      </c>
      <c r="D4868" s="3" t="s">
        <v>26</v>
      </c>
      <c r="E4868" s="3">
        <v>20061.779373689202</v>
      </c>
      <c r="F4868" s="3">
        <v>49</v>
      </c>
      <c r="G4868" s="3">
        <v>773.88365616811404</v>
      </c>
      <c r="H4868" s="3">
        <v>6</v>
      </c>
      <c r="I4868" s="3">
        <v>665.39180655469499</v>
      </c>
      <c r="J4868" s="3">
        <v>35</v>
      </c>
      <c r="K4868" s="3">
        <v>1145.2743385594799</v>
      </c>
      <c r="L4868" s="3">
        <v>75</v>
      </c>
      <c r="M4868" s="3">
        <v>19</v>
      </c>
      <c r="N4868" s="3">
        <v>3</v>
      </c>
      <c r="O4868" s="3">
        <v>458</v>
      </c>
      <c r="P4868" s="3">
        <v>0</v>
      </c>
      <c r="Q4868" s="3">
        <v>8459.6753595508599</v>
      </c>
      <c r="R4868" s="3">
        <v>5</v>
      </c>
      <c r="S4868" s="3">
        <v>0</v>
      </c>
      <c r="T4868" s="3">
        <v>0</v>
      </c>
      <c r="U4868" s="3">
        <v>11254.1513193747</v>
      </c>
      <c r="V4868" s="3">
        <v>1</v>
      </c>
      <c r="W4868" s="3" t="str">
        <f>IF(Bank_data3[[#This Row],[credit_risk]]=1,"High Risk","Low Risk")</f>
        <v>High Risk</v>
      </c>
      <c r="X4868" s="3" t="str">
        <f t="shared" si="525"/>
        <v>55+</v>
      </c>
      <c r="Y4868" s="3" t="str">
        <f t="shared" si="526"/>
        <v>Low Income</v>
      </c>
      <c r="Z4868" s="3" t="str">
        <f t="shared" si="527"/>
        <v>Poor</v>
      </c>
      <c r="AA4868" s="27">
        <f t="shared" si="528"/>
        <v>0.42168120793141756</v>
      </c>
      <c r="AB4868" s="3" t="str">
        <f t="shared" si="529"/>
        <v>Low</v>
      </c>
      <c r="AC4868" s="3" t="str">
        <f t="shared" si="530"/>
        <v>High</v>
      </c>
      <c r="AD4868" s="3" t="str">
        <f t="shared" si="531"/>
        <v>No</v>
      </c>
    </row>
    <row r="4869" spans="1:30" ht="15" customHeight="1" x14ac:dyDescent="0.3">
      <c r="A4869" s="3" t="s">
        <v>4890</v>
      </c>
      <c r="B4869" s="3">
        <v>22</v>
      </c>
      <c r="C4869" s="3" t="s">
        <v>28</v>
      </c>
      <c r="D4869" s="3" t="s">
        <v>24</v>
      </c>
      <c r="E4869" s="3">
        <v>88489.081696257606</v>
      </c>
      <c r="F4869" s="3">
        <v>167</v>
      </c>
      <c r="G4869" s="3">
        <v>2039.3049841259301</v>
      </c>
      <c r="H4869" s="3">
        <v>2</v>
      </c>
      <c r="I4869" s="3">
        <v>1204.5980587853101</v>
      </c>
      <c r="J4869" s="3">
        <v>25</v>
      </c>
      <c r="K4869" s="3">
        <v>478.51575919250502</v>
      </c>
      <c r="L4869" s="3">
        <v>25</v>
      </c>
      <c r="M4869" s="3">
        <v>18</v>
      </c>
      <c r="N4869" s="3">
        <v>5</v>
      </c>
      <c r="O4869" s="3">
        <v>596</v>
      </c>
      <c r="P4869" s="3">
        <v>4</v>
      </c>
      <c r="Q4869" s="3">
        <v>8347.7252118919805</v>
      </c>
      <c r="R4869" s="3">
        <v>4</v>
      </c>
      <c r="S4869" s="3">
        <v>0</v>
      </c>
      <c r="T4869" s="3">
        <v>0</v>
      </c>
      <c r="U4869" s="3">
        <v>10121.5709865422</v>
      </c>
      <c r="V4869" s="3">
        <v>1</v>
      </c>
      <c r="W4869" s="3" t="str">
        <f>IF(Bank_data3[[#This Row],[credit_risk]]=1,"High Risk","Low Risk")</f>
        <v>High Risk</v>
      </c>
      <c r="X4869" s="3" t="str">
        <f t="shared" si="525"/>
        <v>18-24</v>
      </c>
      <c r="Y4869" s="3" t="str">
        <f t="shared" si="526"/>
        <v>Middle Income</v>
      </c>
      <c r="Z4869" s="3" t="str">
        <f t="shared" si="527"/>
        <v>Fair</v>
      </c>
      <c r="AA4869" s="27">
        <f t="shared" si="528"/>
        <v>9.4336216987152027E-2</v>
      </c>
      <c r="AB4869" s="3" t="str">
        <f t="shared" si="529"/>
        <v>Medium</v>
      </c>
      <c r="AC4869" s="3" t="str">
        <f t="shared" si="530"/>
        <v>Medium</v>
      </c>
      <c r="AD4869" s="3" t="str">
        <f t="shared" si="531"/>
        <v>No</v>
      </c>
    </row>
    <row r="4870" spans="1:30" ht="15" customHeight="1" x14ac:dyDescent="0.3">
      <c r="A4870" s="3" t="s">
        <v>4891</v>
      </c>
      <c r="B4870" s="3">
        <v>52</v>
      </c>
      <c r="C4870" s="3" t="s">
        <v>28</v>
      </c>
      <c r="D4870" s="3" t="s">
        <v>33</v>
      </c>
      <c r="E4870" s="3">
        <v>20277.430824379699</v>
      </c>
      <c r="F4870" s="3">
        <v>228</v>
      </c>
      <c r="G4870" s="3">
        <v>2388.9831317379999</v>
      </c>
      <c r="H4870" s="3">
        <v>3</v>
      </c>
      <c r="I4870" s="3">
        <v>939.16589191861704</v>
      </c>
      <c r="J4870" s="3">
        <v>35</v>
      </c>
      <c r="K4870" s="3">
        <v>221.635001402081</v>
      </c>
      <c r="L4870" s="3">
        <v>36</v>
      </c>
      <c r="M4870" s="3">
        <v>10</v>
      </c>
      <c r="N4870" s="3">
        <v>9</v>
      </c>
      <c r="O4870" s="3">
        <v>806</v>
      </c>
      <c r="P4870" s="3">
        <v>0</v>
      </c>
      <c r="Q4870" s="3">
        <v>18213.871573053399</v>
      </c>
      <c r="R4870" s="3">
        <v>1</v>
      </c>
      <c r="S4870" s="3">
        <v>0</v>
      </c>
      <c r="T4870" s="3">
        <v>1</v>
      </c>
      <c r="U4870" s="3">
        <v>4481.3030385037</v>
      </c>
      <c r="V4870" s="3">
        <v>1</v>
      </c>
      <c r="W4870" s="3" t="str">
        <f>IF(Bank_data3[[#This Row],[credit_risk]]=1,"High Risk","Low Risk")</f>
        <v>High Risk</v>
      </c>
      <c r="X4870" s="3" t="str">
        <f t="shared" si="525"/>
        <v>45-54</v>
      </c>
      <c r="Y4870" s="3" t="str">
        <f t="shared" si="526"/>
        <v>Low Income</v>
      </c>
      <c r="Z4870" s="3" t="str">
        <f t="shared" si="527"/>
        <v>Excellent</v>
      </c>
      <c r="AA4870" s="27">
        <f t="shared" si="528"/>
        <v>0.89823369295654221</v>
      </c>
      <c r="AB4870" s="3" t="str">
        <f t="shared" si="529"/>
        <v>Medium</v>
      </c>
      <c r="AC4870" s="3" t="str">
        <f t="shared" si="530"/>
        <v>High</v>
      </c>
      <c r="AD4870" s="3" t="str">
        <f t="shared" si="531"/>
        <v>No</v>
      </c>
    </row>
    <row r="4871" spans="1:30" ht="15" customHeight="1" x14ac:dyDescent="0.3">
      <c r="A4871" s="3" t="s">
        <v>4892</v>
      </c>
      <c r="B4871" s="3">
        <v>30</v>
      </c>
      <c r="C4871" s="3" t="s">
        <v>31</v>
      </c>
      <c r="D4871" s="3" t="s">
        <v>24</v>
      </c>
      <c r="E4871" s="3">
        <v>52815.596367571998</v>
      </c>
      <c r="F4871" s="3">
        <v>178</v>
      </c>
      <c r="G4871" s="3">
        <v>2151.3362122431899</v>
      </c>
      <c r="H4871" s="3">
        <v>9</v>
      </c>
      <c r="I4871" s="3">
        <v>1098.1803224386899</v>
      </c>
      <c r="J4871" s="3">
        <v>10</v>
      </c>
      <c r="K4871" s="3">
        <v>1054.28539417298</v>
      </c>
      <c r="L4871" s="3">
        <v>54</v>
      </c>
      <c r="M4871" s="3">
        <v>19</v>
      </c>
      <c r="N4871" s="3">
        <v>2</v>
      </c>
      <c r="O4871" s="3">
        <v>887</v>
      </c>
      <c r="P4871" s="3">
        <v>1</v>
      </c>
      <c r="Q4871" s="3">
        <v>11860.552796641699</v>
      </c>
      <c r="R4871" s="3">
        <v>4</v>
      </c>
      <c r="S4871" s="3">
        <v>0</v>
      </c>
      <c r="T4871" s="3">
        <v>0</v>
      </c>
      <c r="U4871" s="3">
        <v>11810.2320912006</v>
      </c>
      <c r="V4871" s="3">
        <v>1</v>
      </c>
      <c r="W4871" s="3" t="str">
        <f>IF(Bank_data3[[#This Row],[credit_risk]]=1,"High Risk","Low Risk")</f>
        <v>High Risk</v>
      </c>
      <c r="X4871" s="3" t="str">
        <f t="shared" ref="X4871:X4934" si="532">_xlfn.IFS(B4871&lt;25,"18-24",B4871&lt;35,"25-34",B4871&lt;45,"35-44",B4871&lt;55,"45-54",TRUE(),"55+")</f>
        <v>25-34</v>
      </c>
      <c r="Y4871" s="3" t="str">
        <f t="shared" ref="Y4871:Y4934" si="533">_xlfn.IFS(E4871&lt;50000,"Low Income",E4871&lt;100000,"Middle Income",TRUE(),"High Income")</f>
        <v>Middle Income</v>
      </c>
      <c r="Z4871" s="3" t="str">
        <f t="shared" ref="Z4871:Z4934" si="534">_xlfn.IFS(O4871&lt;580,"Poor",O4871&lt;670,"Fair",O4871&lt;740,"Good",O4871&lt;800,"Very Good",TRUE(),"Excellent")</f>
        <v>Excellent</v>
      </c>
      <c r="AA4871" s="27">
        <f t="shared" ref="AA4871:AA4934" si="535">IF(E4871=0,0,Q4871/E4871)</f>
        <v>0.2245653483508501</v>
      </c>
      <c r="AB4871" s="3" t="str">
        <f t="shared" ref="AB4871:AB4934" si="536">_xlfn.IFS(G4871&lt;1000,"Low",G4871&lt;5000,"Medium",TRUE(),"High")</f>
        <v>Medium</v>
      </c>
      <c r="AC4871" s="3" t="str">
        <f t="shared" ref="AC4871:AC4934" si="537">_xlfn.IFS(L4871&lt;10,"Low",L4871&lt;30,"Medium",TRUE(),"High")</f>
        <v>High</v>
      </c>
      <c r="AD4871" s="3" t="str">
        <f t="shared" ref="AD4871:AD4934" si="538">IF(AND(E4871&gt;=100000,O4871&gt;=750),"Yes","No")</f>
        <v>No</v>
      </c>
    </row>
    <row r="4872" spans="1:30" ht="15" customHeight="1" x14ac:dyDescent="0.3">
      <c r="A4872" s="3" t="s">
        <v>4893</v>
      </c>
      <c r="B4872" s="3">
        <v>35</v>
      </c>
      <c r="C4872" s="3" t="s">
        <v>31</v>
      </c>
      <c r="D4872" s="3" t="s">
        <v>33</v>
      </c>
      <c r="E4872" s="3">
        <v>47291.940567473299</v>
      </c>
      <c r="F4872" s="3">
        <v>31</v>
      </c>
      <c r="G4872" s="3">
        <v>2211.2595125360099</v>
      </c>
      <c r="H4872" s="3">
        <v>6</v>
      </c>
      <c r="I4872" s="3">
        <v>507.13550811409499</v>
      </c>
      <c r="J4872" s="3">
        <v>29</v>
      </c>
      <c r="K4872" s="3">
        <v>670.12337118003495</v>
      </c>
      <c r="L4872" s="3">
        <v>17</v>
      </c>
      <c r="M4872" s="3">
        <v>9</v>
      </c>
      <c r="N4872" s="3">
        <v>1</v>
      </c>
      <c r="O4872" s="3">
        <v>685</v>
      </c>
      <c r="P4872" s="3">
        <v>3</v>
      </c>
      <c r="Q4872" s="3">
        <v>15594.833360213601</v>
      </c>
      <c r="R4872" s="3">
        <v>1</v>
      </c>
      <c r="S4872" s="3">
        <v>0</v>
      </c>
      <c r="T4872" s="3">
        <v>0</v>
      </c>
      <c r="U4872" s="3">
        <v>500</v>
      </c>
      <c r="V4872" s="3">
        <v>0</v>
      </c>
      <c r="W4872" s="3" t="str">
        <f>IF(Bank_data3[[#This Row],[credit_risk]]=1,"High Risk","Low Risk")</f>
        <v>Low Risk</v>
      </c>
      <c r="X4872" s="3" t="str">
        <f t="shared" si="532"/>
        <v>35-44</v>
      </c>
      <c r="Y4872" s="3" t="str">
        <f t="shared" si="533"/>
        <v>Low Income</v>
      </c>
      <c r="Z4872" s="3" t="str">
        <f t="shared" si="534"/>
        <v>Good</v>
      </c>
      <c r="AA4872" s="27">
        <f t="shared" si="535"/>
        <v>0.32975668101341349</v>
      </c>
      <c r="AB4872" s="3" t="str">
        <f t="shared" si="536"/>
        <v>Medium</v>
      </c>
      <c r="AC4872" s="3" t="str">
        <f t="shared" si="537"/>
        <v>Medium</v>
      </c>
      <c r="AD4872" s="3" t="str">
        <f t="shared" si="538"/>
        <v>No</v>
      </c>
    </row>
    <row r="4873" spans="1:30" ht="15" customHeight="1" x14ac:dyDescent="0.3">
      <c r="A4873" s="3" t="s">
        <v>4894</v>
      </c>
      <c r="B4873" s="3">
        <v>37</v>
      </c>
      <c r="C4873" s="3" t="s">
        <v>31</v>
      </c>
      <c r="D4873" s="3" t="s">
        <v>33</v>
      </c>
      <c r="E4873" s="3">
        <v>48075.683178366598</v>
      </c>
      <c r="F4873" s="3">
        <v>167</v>
      </c>
      <c r="G4873" s="3">
        <v>1379.5288842093801</v>
      </c>
      <c r="H4873" s="3">
        <v>5</v>
      </c>
      <c r="I4873" s="3">
        <v>875.00508121881205</v>
      </c>
      <c r="J4873" s="3">
        <v>32</v>
      </c>
      <c r="K4873" s="3">
        <v>210.95299292548</v>
      </c>
      <c r="L4873" s="3">
        <v>23</v>
      </c>
      <c r="M4873" s="3">
        <v>5</v>
      </c>
      <c r="N4873" s="3">
        <v>0</v>
      </c>
      <c r="O4873" s="3">
        <v>819</v>
      </c>
      <c r="P4873" s="3">
        <v>3</v>
      </c>
      <c r="Q4873" s="3">
        <v>21108.819857144899</v>
      </c>
      <c r="R4873" s="3">
        <v>7</v>
      </c>
      <c r="S4873" s="3">
        <v>0</v>
      </c>
      <c r="T4873" s="3">
        <v>0</v>
      </c>
      <c r="U4873" s="3">
        <v>14440.0874205322</v>
      </c>
      <c r="V4873" s="3">
        <v>1</v>
      </c>
      <c r="W4873" s="3" t="str">
        <f>IF(Bank_data3[[#This Row],[credit_risk]]=1,"High Risk","Low Risk")</f>
        <v>High Risk</v>
      </c>
      <c r="X4873" s="3" t="str">
        <f t="shared" si="532"/>
        <v>35-44</v>
      </c>
      <c r="Y4873" s="3" t="str">
        <f t="shared" si="533"/>
        <v>Low Income</v>
      </c>
      <c r="Z4873" s="3" t="str">
        <f t="shared" si="534"/>
        <v>Excellent</v>
      </c>
      <c r="AA4873" s="27">
        <f t="shared" si="535"/>
        <v>0.43907477671879619</v>
      </c>
      <c r="AB4873" s="3" t="str">
        <f t="shared" si="536"/>
        <v>Medium</v>
      </c>
      <c r="AC4873" s="3" t="str">
        <f t="shared" si="537"/>
        <v>Medium</v>
      </c>
      <c r="AD4873" s="3" t="str">
        <f t="shared" si="538"/>
        <v>No</v>
      </c>
    </row>
    <row r="4874" spans="1:30" ht="15" customHeight="1" x14ac:dyDescent="0.3">
      <c r="A4874" s="3" t="s">
        <v>4895</v>
      </c>
      <c r="B4874" s="3">
        <v>49</v>
      </c>
      <c r="C4874" s="3" t="s">
        <v>28</v>
      </c>
      <c r="D4874" s="3" t="s">
        <v>33</v>
      </c>
      <c r="E4874" s="3">
        <v>65656.862265128206</v>
      </c>
      <c r="F4874" s="3">
        <v>25</v>
      </c>
      <c r="G4874" s="3">
        <v>981.46970616888098</v>
      </c>
      <c r="H4874" s="3">
        <v>3</v>
      </c>
      <c r="I4874" s="3">
        <v>307.17154149142402</v>
      </c>
      <c r="J4874" s="3">
        <v>9</v>
      </c>
      <c r="K4874" s="3">
        <v>463.91962210209402</v>
      </c>
      <c r="L4874" s="3">
        <v>29</v>
      </c>
      <c r="M4874" s="3">
        <v>6</v>
      </c>
      <c r="N4874" s="3">
        <v>3</v>
      </c>
      <c r="O4874" s="3">
        <v>377</v>
      </c>
      <c r="P4874" s="3">
        <v>4</v>
      </c>
      <c r="Q4874" s="3">
        <v>14441.602160209701</v>
      </c>
      <c r="R4874" s="3">
        <v>2</v>
      </c>
      <c r="S4874" s="3">
        <v>0</v>
      </c>
      <c r="T4874" s="3">
        <v>0</v>
      </c>
      <c r="U4874" s="3">
        <v>11755.078510019999</v>
      </c>
      <c r="V4874" s="3">
        <v>1</v>
      </c>
      <c r="W4874" s="3" t="str">
        <f>IF(Bank_data3[[#This Row],[credit_risk]]=1,"High Risk","Low Risk")</f>
        <v>High Risk</v>
      </c>
      <c r="X4874" s="3" t="str">
        <f t="shared" si="532"/>
        <v>45-54</v>
      </c>
      <c r="Y4874" s="3" t="str">
        <f t="shared" si="533"/>
        <v>Middle Income</v>
      </c>
      <c r="Z4874" s="3" t="str">
        <f t="shared" si="534"/>
        <v>Poor</v>
      </c>
      <c r="AA4874" s="27">
        <f t="shared" si="535"/>
        <v>0.21995571615794304</v>
      </c>
      <c r="AB4874" s="3" t="str">
        <f t="shared" si="536"/>
        <v>Low</v>
      </c>
      <c r="AC4874" s="3" t="str">
        <f t="shared" si="537"/>
        <v>Medium</v>
      </c>
      <c r="AD4874" s="3" t="str">
        <f t="shared" si="538"/>
        <v>No</v>
      </c>
    </row>
    <row r="4875" spans="1:30" ht="15" customHeight="1" x14ac:dyDescent="0.3">
      <c r="A4875" s="3" t="s">
        <v>4896</v>
      </c>
      <c r="B4875" s="3">
        <v>67</v>
      </c>
      <c r="C4875" s="3" t="s">
        <v>31</v>
      </c>
      <c r="D4875" s="3" t="s">
        <v>26</v>
      </c>
      <c r="E4875" s="3">
        <v>37259.405582059699</v>
      </c>
      <c r="F4875" s="3">
        <v>40</v>
      </c>
      <c r="G4875" s="3">
        <v>1312.34957025363</v>
      </c>
      <c r="H4875" s="3">
        <v>2</v>
      </c>
      <c r="I4875" s="3">
        <v>1398.9551803586601</v>
      </c>
      <c r="J4875" s="3">
        <v>28</v>
      </c>
      <c r="K4875" s="3">
        <v>616.33845280595403</v>
      </c>
      <c r="L4875" s="3">
        <v>16</v>
      </c>
      <c r="M4875" s="3">
        <v>1</v>
      </c>
      <c r="N4875" s="3">
        <v>1</v>
      </c>
      <c r="O4875" s="3">
        <v>339</v>
      </c>
      <c r="P4875" s="3">
        <v>4</v>
      </c>
      <c r="Q4875" s="3">
        <v>14010.473544591499</v>
      </c>
      <c r="R4875" s="3">
        <v>6</v>
      </c>
      <c r="S4875" s="3">
        <v>0</v>
      </c>
      <c r="T4875" s="3">
        <v>0</v>
      </c>
      <c r="U4875" s="3">
        <v>2328.5701990553198</v>
      </c>
      <c r="V4875" s="3">
        <v>1</v>
      </c>
      <c r="W4875" s="3" t="str">
        <f>IF(Bank_data3[[#This Row],[credit_risk]]=1,"High Risk","Low Risk")</f>
        <v>High Risk</v>
      </c>
      <c r="X4875" s="3" t="str">
        <f t="shared" si="532"/>
        <v>55+</v>
      </c>
      <c r="Y4875" s="3" t="str">
        <f t="shared" si="533"/>
        <v>Low Income</v>
      </c>
      <c r="Z4875" s="3" t="str">
        <f t="shared" si="534"/>
        <v>Poor</v>
      </c>
      <c r="AA4875" s="27">
        <f t="shared" si="535"/>
        <v>0.37602514924010233</v>
      </c>
      <c r="AB4875" s="3" t="str">
        <f t="shared" si="536"/>
        <v>Medium</v>
      </c>
      <c r="AC4875" s="3" t="str">
        <f t="shared" si="537"/>
        <v>Medium</v>
      </c>
      <c r="AD4875" s="3" t="str">
        <f t="shared" si="538"/>
        <v>No</v>
      </c>
    </row>
    <row r="4876" spans="1:30" ht="15" customHeight="1" x14ac:dyDescent="0.3">
      <c r="A4876" s="3" t="s">
        <v>4897</v>
      </c>
      <c r="B4876" s="3">
        <v>29</v>
      </c>
      <c r="C4876" s="3" t="s">
        <v>23</v>
      </c>
      <c r="D4876" s="3" t="s">
        <v>33</v>
      </c>
      <c r="E4876" s="3">
        <v>42211.262697132501</v>
      </c>
      <c r="F4876" s="3">
        <v>223</v>
      </c>
      <c r="G4876" s="3">
        <v>941.18349300244802</v>
      </c>
      <c r="H4876" s="3">
        <v>10</v>
      </c>
      <c r="I4876" s="3">
        <v>95.100587445422605</v>
      </c>
      <c r="J4876" s="3">
        <v>24</v>
      </c>
      <c r="K4876" s="3">
        <v>315.93426871218202</v>
      </c>
      <c r="L4876" s="3">
        <v>79</v>
      </c>
      <c r="M4876" s="3">
        <v>17</v>
      </c>
      <c r="N4876" s="3">
        <v>2</v>
      </c>
      <c r="O4876" s="3">
        <v>617</v>
      </c>
      <c r="P4876" s="3">
        <v>2</v>
      </c>
      <c r="Q4876" s="3">
        <v>8690.6916206246606</v>
      </c>
      <c r="R4876" s="3">
        <v>2</v>
      </c>
      <c r="S4876" s="3">
        <v>1</v>
      </c>
      <c r="T4876" s="3">
        <v>0</v>
      </c>
      <c r="U4876" s="3">
        <v>10967.936443438901</v>
      </c>
      <c r="V4876" s="3">
        <v>1</v>
      </c>
      <c r="W4876" s="3" t="str">
        <f>IF(Bank_data3[[#This Row],[credit_risk]]=1,"High Risk","Low Risk")</f>
        <v>High Risk</v>
      </c>
      <c r="X4876" s="3" t="str">
        <f t="shared" si="532"/>
        <v>25-34</v>
      </c>
      <c r="Y4876" s="3" t="str">
        <f t="shared" si="533"/>
        <v>Low Income</v>
      </c>
      <c r="Z4876" s="3" t="str">
        <f t="shared" si="534"/>
        <v>Fair</v>
      </c>
      <c r="AA4876" s="27">
        <f t="shared" si="535"/>
        <v>0.2058856112166253</v>
      </c>
      <c r="AB4876" s="3" t="str">
        <f t="shared" si="536"/>
        <v>Low</v>
      </c>
      <c r="AC4876" s="3" t="str">
        <f t="shared" si="537"/>
        <v>High</v>
      </c>
      <c r="AD4876" s="3" t="str">
        <f t="shared" si="538"/>
        <v>No</v>
      </c>
    </row>
    <row r="4877" spans="1:30" ht="15" customHeight="1" x14ac:dyDescent="0.3">
      <c r="A4877" s="3" t="s">
        <v>4898</v>
      </c>
      <c r="B4877" s="3">
        <v>37</v>
      </c>
      <c r="C4877" s="3" t="s">
        <v>31</v>
      </c>
      <c r="D4877" s="3" t="s">
        <v>33</v>
      </c>
      <c r="E4877" s="3">
        <v>29361.106465780598</v>
      </c>
      <c r="F4877" s="3">
        <v>129</v>
      </c>
      <c r="G4877" s="3">
        <v>2302.6919684671202</v>
      </c>
      <c r="H4877" s="3">
        <v>1</v>
      </c>
      <c r="I4877" s="3">
        <v>675.83686312990199</v>
      </c>
      <c r="J4877" s="3">
        <v>31</v>
      </c>
      <c r="K4877" s="3">
        <v>193.28134862936599</v>
      </c>
      <c r="L4877" s="3">
        <v>41</v>
      </c>
      <c r="M4877" s="3">
        <v>17</v>
      </c>
      <c r="N4877" s="3">
        <v>9</v>
      </c>
      <c r="O4877" s="3">
        <v>869</v>
      </c>
      <c r="P4877" s="3">
        <v>0</v>
      </c>
      <c r="Q4877" s="3">
        <v>6898.62863032716</v>
      </c>
      <c r="R4877" s="3">
        <v>5</v>
      </c>
      <c r="S4877" s="3">
        <v>0</v>
      </c>
      <c r="T4877" s="3">
        <v>0</v>
      </c>
      <c r="U4877" s="3">
        <v>11399.2166617687</v>
      </c>
      <c r="V4877" s="3">
        <v>1</v>
      </c>
      <c r="W4877" s="3" t="str">
        <f>IF(Bank_data3[[#This Row],[credit_risk]]=1,"High Risk","Low Risk")</f>
        <v>High Risk</v>
      </c>
      <c r="X4877" s="3" t="str">
        <f t="shared" si="532"/>
        <v>35-44</v>
      </c>
      <c r="Y4877" s="3" t="str">
        <f t="shared" si="533"/>
        <v>Low Income</v>
      </c>
      <c r="Z4877" s="3" t="str">
        <f t="shared" si="534"/>
        <v>Excellent</v>
      </c>
      <c r="AA4877" s="27">
        <f t="shared" si="535"/>
        <v>0.23495806053383186</v>
      </c>
      <c r="AB4877" s="3" t="str">
        <f t="shared" si="536"/>
        <v>Medium</v>
      </c>
      <c r="AC4877" s="3" t="str">
        <f t="shared" si="537"/>
        <v>High</v>
      </c>
      <c r="AD4877" s="3" t="str">
        <f t="shared" si="538"/>
        <v>No</v>
      </c>
    </row>
    <row r="4878" spans="1:30" ht="15" customHeight="1" x14ac:dyDescent="0.3">
      <c r="A4878" s="3" t="s">
        <v>4899</v>
      </c>
      <c r="B4878" s="3">
        <v>57</v>
      </c>
      <c r="C4878" s="3" t="s">
        <v>31</v>
      </c>
      <c r="D4878" s="3" t="s">
        <v>26</v>
      </c>
      <c r="E4878" s="3">
        <v>70198.859307471896</v>
      </c>
      <c r="F4878" s="3">
        <v>46</v>
      </c>
      <c r="G4878" s="3">
        <v>1649.3331791411699</v>
      </c>
      <c r="H4878" s="3">
        <v>9</v>
      </c>
      <c r="I4878" s="3">
        <v>473.90199203013202</v>
      </c>
      <c r="J4878" s="3">
        <v>3</v>
      </c>
      <c r="K4878" s="3">
        <v>705.89913820498998</v>
      </c>
      <c r="L4878" s="3">
        <v>11</v>
      </c>
      <c r="M4878" s="3">
        <v>16</v>
      </c>
      <c r="N4878" s="3">
        <v>5</v>
      </c>
      <c r="O4878" s="3">
        <v>626</v>
      </c>
      <c r="P4878" s="3">
        <v>2</v>
      </c>
      <c r="Q4878" s="3">
        <v>2774.8258785288099</v>
      </c>
      <c r="R4878" s="3">
        <v>7</v>
      </c>
      <c r="S4878" s="3">
        <v>0</v>
      </c>
      <c r="T4878" s="3">
        <v>0</v>
      </c>
      <c r="U4878" s="3">
        <v>10744.7255929408</v>
      </c>
      <c r="V4878" s="3">
        <v>1</v>
      </c>
      <c r="W4878" s="3" t="str">
        <f>IF(Bank_data3[[#This Row],[credit_risk]]=1,"High Risk","Low Risk")</f>
        <v>High Risk</v>
      </c>
      <c r="X4878" s="3" t="str">
        <f t="shared" si="532"/>
        <v>55+</v>
      </c>
      <c r="Y4878" s="3" t="str">
        <f t="shared" si="533"/>
        <v>Middle Income</v>
      </c>
      <c r="Z4878" s="3" t="str">
        <f t="shared" si="534"/>
        <v>Fair</v>
      </c>
      <c r="AA4878" s="27">
        <f t="shared" si="535"/>
        <v>3.9528076465958475E-2</v>
      </c>
      <c r="AB4878" s="3" t="str">
        <f t="shared" si="536"/>
        <v>Medium</v>
      </c>
      <c r="AC4878" s="3" t="str">
        <f t="shared" si="537"/>
        <v>Medium</v>
      </c>
      <c r="AD4878" s="3" t="str">
        <f t="shared" si="538"/>
        <v>No</v>
      </c>
    </row>
    <row r="4879" spans="1:30" ht="15" customHeight="1" x14ac:dyDescent="0.3">
      <c r="A4879" s="3" t="s">
        <v>4900</v>
      </c>
      <c r="B4879" s="3">
        <v>38</v>
      </c>
      <c r="C4879" s="3" t="s">
        <v>28</v>
      </c>
      <c r="D4879" s="3" t="s">
        <v>33</v>
      </c>
      <c r="E4879" s="3">
        <v>54789.537579206699</v>
      </c>
      <c r="F4879" s="3">
        <v>7</v>
      </c>
      <c r="G4879" s="3">
        <v>2158.9827046098198</v>
      </c>
      <c r="H4879" s="3">
        <v>11</v>
      </c>
      <c r="I4879" s="3">
        <v>1036.1451453207801</v>
      </c>
      <c r="J4879" s="3">
        <v>38</v>
      </c>
      <c r="K4879" s="3">
        <v>39.784087436941697</v>
      </c>
      <c r="L4879" s="3">
        <v>26</v>
      </c>
      <c r="M4879" s="3">
        <v>12</v>
      </c>
      <c r="N4879" s="3">
        <v>9</v>
      </c>
      <c r="O4879" s="3">
        <v>715</v>
      </c>
      <c r="P4879" s="3">
        <v>0</v>
      </c>
      <c r="Q4879" s="3">
        <v>7719.0486324623098</v>
      </c>
      <c r="R4879" s="3">
        <v>2</v>
      </c>
      <c r="S4879" s="3">
        <v>0</v>
      </c>
      <c r="T4879" s="3">
        <v>0</v>
      </c>
      <c r="U4879" s="3">
        <v>9604.7958756724693</v>
      </c>
      <c r="V4879" s="3">
        <v>0</v>
      </c>
      <c r="W4879" s="3" t="str">
        <f>IF(Bank_data3[[#This Row],[credit_risk]]=1,"High Risk","Low Risk")</f>
        <v>Low Risk</v>
      </c>
      <c r="X4879" s="3" t="str">
        <f t="shared" si="532"/>
        <v>35-44</v>
      </c>
      <c r="Y4879" s="3" t="str">
        <f t="shared" si="533"/>
        <v>Middle Income</v>
      </c>
      <c r="Z4879" s="3" t="str">
        <f t="shared" si="534"/>
        <v>Good</v>
      </c>
      <c r="AA4879" s="27">
        <f t="shared" si="535"/>
        <v>0.14088544954961954</v>
      </c>
      <c r="AB4879" s="3" t="str">
        <f t="shared" si="536"/>
        <v>Medium</v>
      </c>
      <c r="AC4879" s="3" t="str">
        <f t="shared" si="537"/>
        <v>Medium</v>
      </c>
      <c r="AD4879" s="3" t="str">
        <f t="shared" si="538"/>
        <v>No</v>
      </c>
    </row>
    <row r="4880" spans="1:30" ht="15" customHeight="1" x14ac:dyDescent="0.3">
      <c r="A4880" s="3" t="s">
        <v>4901</v>
      </c>
      <c r="B4880" s="3">
        <v>55</v>
      </c>
      <c r="C4880" s="3" t="s">
        <v>31</v>
      </c>
      <c r="D4880" s="3" t="s">
        <v>33</v>
      </c>
      <c r="E4880" s="3">
        <v>61469.9256443958</v>
      </c>
      <c r="F4880" s="3">
        <v>182</v>
      </c>
      <c r="G4880" s="3">
        <v>340.97814235980798</v>
      </c>
      <c r="H4880" s="3">
        <v>8</v>
      </c>
      <c r="I4880" s="3">
        <v>1473.3810810754701</v>
      </c>
      <c r="J4880" s="3">
        <v>33</v>
      </c>
      <c r="K4880" s="3">
        <v>370.92365630745502</v>
      </c>
      <c r="L4880" s="3">
        <v>54</v>
      </c>
      <c r="M4880" s="3">
        <v>14</v>
      </c>
      <c r="N4880" s="3">
        <v>2</v>
      </c>
      <c r="O4880" s="3">
        <v>898</v>
      </c>
      <c r="P4880" s="3">
        <v>1</v>
      </c>
      <c r="Q4880" s="3">
        <v>9151.7102167541398</v>
      </c>
      <c r="R4880" s="3">
        <v>0</v>
      </c>
      <c r="S4880" s="3">
        <v>0</v>
      </c>
      <c r="T4880" s="3">
        <v>0</v>
      </c>
      <c r="U4880" s="3">
        <v>2426.37189082962</v>
      </c>
      <c r="V4880" s="3">
        <v>0</v>
      </c>
      <c r="W4880" s="3" t="str">
        <f>IF(Bank_data3[[#This Row],[credit_risk]]=1,"High Risk","Low Risk")</f>
        <v>Low Risk</v>
      </c>
      <c r="X4880" s="3" t="str">
        <f t="shared" si="532"/>
        <v>55+</v>
      </c>
      <c r="Y4880" s="3" t="str">
        <f t="shared" si="533"/>
        <v>Middle Income</v>
      </c>
      <c r="Z4880" s="3" t="str">
        <f t="shared" si="534"/>
        <v>Excellent</v>
      </c>
      <c r="AA4880" s="27">
        <f t="shared" si="535"/>
        <v>0.14888110113711353</v>
      </c>
      <c r="AB4880" s="3" t="str">
        <f t="shared" si="536"/>
        <v>Low</v>
      </c>
      <c r="AC4880" s="3" t="str">
        <f t="shared" si="537"/>
        <v>High</v>
      </c>
      <c r="AD4880" s="3" t="str">
        <f t="shared" si="538"/>
        <v>No</v>
      </c>
    </row>
    <row r="4881" spans="1:30" ht="15" customHeight="1" x14ac:dyDescent="0.3">
      <c r="A4881" s="3" t="s">
        <v>4902</v>
      </c>
      <c r="B4881" s="3">
        <v>32</v>
      </c>
      <c r="C4881" s="3" t="s">
        <v>28</v>
      </c>
      <c r="D4881" s="3" t="s">
        <v>24</v>
      </c>
      <c r="E4881" s="3">
        <v>64615.709347412303</v>
      </c>
      <c r="F4881" s="3">
        <v>42</v>
      </c>
      <c r="G4881" s="3">
        <v>1142.82510884576</v>
      </c>
      <c r="H4881" s="3">
        <v>2</v>
      </c>
      <c r="I4881" s="3">
        <v>1029.22028454063</v>
      </c>
      <c r="J4881" s="3">
        <v>21</v>
      </c>
      <c r="K4881" s="3">
        <v>364.76507352328201</v>
      </c>
      <c r="L4881" s="3">
        <v>3</v>
      </c>
      <c r="M4881" s="3">
        <v>10</v>
      </c>
      <c r="N4881" s="3">
        <v>2</v>
      </c>
      <c r="O4881" s="3">
        <v>473</v>
      </c>
      <c r="P4881" s="3">
        <v>4</v>
      </c>
      <c r="Q4881" s="3">
        <v>7535.3267385298504</v>
      </c>
      <c r="R4881" s="3">
        <v>5</v>
      </c>
      <c r="S4881" s="3">
        <v>0</v>
      </c>
      <c r="T4881" s="3">
        <v>0</v>
      </c>
      <c r="U4881" s="3">
        <v>13593.3017340815</v>
      </c>
      <c r="V4881" s="3">
        <v>1</v>
      </c>
      <c r="W4881" s="3" t="str">
        <f>IF(Bank_data3[[#This Row],[credit_risk]]=1,"High Risk","Low Risk")</f>
        <v>High Risk</v>
      </c>
      <c r="X4881" s="3" t="str">
        <f t="shared" si="532"/>
        <v>25-34</v>
      </c>
      <c r="Y4881" s="3" t="str">
        <f t="shared" si="533"/>
        <v>Middle Income</v>
      </c>
      <c r="Z4881" s="3" t="str">
        <f t="shared" si="534"/>
        <v>Poor</v>
      </c>
      <c r="AA4881" s="27">
        <f t="shared" si="535"/>
        <v>0.11661756583086434</v>
      </c>
      <c r="AB4881" s="3" t="str">
        <f t="shared" si="536"/>
        <v>Medium</v>
      </c>
      <c r="AC4881" s="3" t="str">
        <f t="shared" si="537"/>
        <v>Low</v>
      </c>
      <c r="AD4881" s="3" t="str">
        <f t="shared" si="538"/>
        <v>No</v>
      </c>
    </row>
    <row r="4882" spans="1:30" ht="15" customHeight="1" x14ac:dyDescent="0.3">
      <c r="A4882" s="3" t="s">
        <v>4903</v>
      </c>
      <c r="B4882" s="3">
        <v>65</v>
      </c>
      <c r="C4882" s="3" t="s">
        <v>31</v>
      </c>
      <c r="D4882" s="3" t="s">
        <v>33</v>
      </c>
      <c r="E4882" s="3">
        <v>85845.429691049198</v>
      </c>
      <c r="F4882" s="3">
        <v>141</v>
      </c>
      <c r="G4882" s="3">
        <v>679.80637787803005</v>
      </c>
      <c r="H4882" s="3">
        <v>6</v>
      </c>
      <c r="I4882" s="3">
        <v>1836.44929393297</v>
      </c>
      <c r="J4882" s="3">
        <v>12</v>
      </c>
      <c r="K4882" s="3">
        <v>251.85378242892199</v>
      </c>
      <c r="L4882" s="3">
        <v>34</v>
      </c>
      <c r="M4882" s="3">
        <v>6</v>
      </c>
      <c r="N4882" s="3">
        <v>3</v>
      </c>
      <c r="O4882" s="3">
        <v>658</v>
      </c>
      <c r="P4882" s="3">
        <v>5</v>
      </c>
      <c r="Q4882" s="3">
        <v>10474.126465494999</v>
      </c>
      <c r="R4882" s="3">
        <v>5</v>
      </c>
      <c r="S4882" s="3">
        <v>0</v>
      </c>
      <c r="T4882" s="3">
        <v>1</v>
      </c>
      <c r="U4882" s="3">
        <v>2238.7770900569799</v>
      </c>
      <c r="V4882" s="3">
        <v>1</v>
      </c>
      <c r="W4882" s="3" t="str">
        <f>IF(Bank_data3[[#This Row],[credit_risk]]=1,"High Risk","Low Risk")</f>
        <v>High Risk</v>
      </c>
      <c r="X4882" s="3" t="str">
        <f t="shared" si="532"/>
        <v>55+</v>
      </c>
      <c r="Y4882" s="3" t="str">
        <f t="shared" si="533"/>
        <v>Middle Income</v>
      </c>
      <c r="Z4882" s="3" t="str">
        <f t="shared" si="534"/>
        <v>Fair</v>
      </c>
      <c r="AA4882" s="27">
        <f t="shared" si="535"/>
        <v>0.12201146296536157</v>
      </c>
      <c r="AB4882" s="3" t="str">
        <f t="shared" si="536"/>
        <v>Low</v>
      </c>
      <c r="AC4882" s="3" t="str">
        <f t="shared" si="537"/>
        <v>High</v>
      </c>
      <c r="AD4882" s="3" t="str">
        <f t="shared" si="538"/>
        <v>No</v>
      </c>
    </row>
    <row r="4883" spans="1:30" ht="15" customHeight="1" x14ac:dyDescent="0.3">
      <c r="A4883" s="3" t="s">
        <v>4904</v>
      </c>
      <c r="B4883" s="3">
        <v>22</v>
      </c>
      <c r="C4883" s="3" t="s">
        <v>23</v>
      </c>
      <c r="D4883" s="3" t="s">
        <v>33</v>
      </c>
      <c r="E4883" s="3">
        <v>82705.024853705603</v>
      </c>
      <c r="F4883" s="3">
        <v>80</v>
      </c>
      <c r="G4883" s="3">
        <v>199.42591792288599</v>
      </c>
      <c r="H4883" s="3">
        <v>0</v>
      </c>
      <c r="I4883" s="3">
        <v>317.72093820440602</v>
      </c>
      <c r="J4883" s="3">
        <v>35</v>
      </c>
      <c r="K4883" s="3">
        <v>412.83357301673902</v>
      </c>
      <c r="L4883" s="3">
        <v>64</v>
      </c>
      <c r="M4883" s="3">
        <v>16</v>
      </c>
      <c r="N4883" s="3">
        <v>2</v>
      </c>
      <c r="O4883" s="3">
        <v>306</v>
      </c>
      <c r="P4883" s="3">
        <v>0</v>
      </c>
      <c r="Q4883" s="3">
        <v>9152.1530959707197</v>
      </c>
      <c r="R4883" s="3">
        <v>7</v>
      </c>
      <c r="S4883" s="3">
        <v>0</v>
      </c>
      <c r="T4883" s="3">
        <v>0</v>
      </c>
      <c r="U4883" s="3">
        <v>5760.94040731734</v>
      </c>
      <c r="V4883" s="3">
        <v>1</v>
      </c>
      <c r="W4883" s="3" t="str">
        <f>IF(Bank_data3[[#This Row],[credit_risk]]=1,"High Risk","Low Risk")</f>
        <v>High Risk</v>
      </c>
      <c r="X4883" s="3" t="str">
        <f t="shared" si="532"/>
        <v>18-24</v>
      </c>
      <c r="Y4883" s="3" t="str">
        <f t="shared" si="533"/>
        <v>Middle Income</v>
      </c>
      <c r="Z4883" s="3" t="str">
        <f t="shared" si="534"/>
        <v>Poor</v>
      </c>
      <c r="AA4883" s="27">
        <f t="shared" si="535"/>
        <v>0.11066018191953493</v>
      </c>
      <c r="AB4883" s="3" t="str">
        <f t="shared" si="536"/>
        <v>Low</v>
      </c>
      <c r="AC4883" s="3" t="str">
        <f t="shared" si="537"/>
        <v>High</v>
      </c>
      <c r="AD4883" s="3" t="str">
        <f t="shared" si="538"/>
        <v>No</v>
      </c>
    </row>
    <row r="4884" spans="1:30" ht="15" customHeight="1" x14ac:dyDescent="0.3">
      <c r="A4884" s="3" t="s">
        <v>4905</v>
      </c>
      <c r="B4884" s="3">
        <v>29</v>
      </c>
      <c r="C4884" s="3" t="s">
        <v>23</v>
      </c>
      <c r="D4884" s="3" t="s">
        <v>33</v>
      </c>
      <c r="E4884" s="3">
        <v>55814.749228172797</v>
      </c>
      <c r="F4884" s="3">
        <v>108</v>
      </c>
      <c r="G4884" s="3">
        <v>1739.92356727225</v>
      </c>
      <c r="H4884" s="3">
        <v>7</v>
      </c>
      <c r="I4884" s="3">
        <v>344.58555361500203</v>
      </c>
      <c r="J4884" s="3">
        <v>5</v>
      </c>
      <c r="K4884" s="3">
        <v>450.46236996909198</v>
      </c>
      <c r="L4884" s="3">
        <v>75</v>
      </c>
      <c r="M4884" s="3">
        <v>18</v>
      </c>
      <c r="N4884" s="3">
        <v>5</v>
      </c>
      <c r="O4884" s="3">
        <v>867</v>
      </c>
      <c r="P4884" s="3">
        <v>3</v>
      </c>
      <c r="Q4884" s="3">
        <v>17059.8127853687</v>
      </c>
      <c r="R4884" s="3">
        <v>1</v>
      </c>
      <c r="S4884" s="3">
        <v>0</v>
      </c>
      <c r="T4884" s="3">
        <v>0</v>
      </c>
      <c r="U4884" s="3">
        <v>818.146253464305</v>
      </c>
      <c r="V4884" s="3">
        <v>0</v>
      </c>
      <c r="W4884" s="3" t="str">
        <f>IF(Bank_data3[[#This Row],[credit_risk]]=1,"High Risk","Low Risk")</f>
        <v>Low Risk</v>
      </c>
      <c r="X4884" s="3" t="str">
        <f t="shared" si="532"/>
        <v>25-34</v>
      </c>
      <c r="Y4884" s="3" t="str">
        <f t="shared" si="533"/>
        <v>Middle Income</v>
      </c>
      <c r="Z4884" s="3" t="str">
        <f t="shared" si="534"/>
        <v>Excellent</v>
      </c>
      <c r="AA4884" s="27">
        <f t="shared" si="535"/>
        <v>0.3056506214088241</v>
      </c>
      <c r="AB4884" s="3" t="str">
        <f t="shared" si="536"/>
        <v>Medium</v>
      </c>
      <c r="AC4884" s="3" t="str">
        <f t="shared" si="537"/>
        <v>High</v>
      </c>
      <c r="AD4884" s="3" t="str">
        <f t="shared" si="538"/>
        <v>No</v>
      </c>
    </row>
    <row r="4885" spans="1:30" ht="15" customHeight="1" x14ac:dyDescent="0.3">
      <c r="A4885" s="3" t="s">
        <v>4906</v>
      </c>
      <c r="B4885" s="3">
        <v>57</v>
      </c>
      <c r="C4885" s="3" t="s">
        <v>28</v>
      </c>
      <c r="D4885" s="3" t="s">
        <v>33</v>
      </c>
      <c r="E4885" s="3">
        <v>52843.328559553302</v>
      </c>
      <c r="F4885" s="3">
        <v>132</v>
      </c>
      <c r="G4885" s="3">
        <v>648.39010686830295</v>
      </c>
      <c r="H4885" s="3">
        <v>0</v>
      </c>
      <c r="I4885" s="3">
        <v>487.41001893460998</v>
      </c>
      <c r="J4885" s="3">
        <v>16</v>
      </c>
      <c r="K4885" s="3">
        <v>0</v>
      </c>
      <c r="L4885" s="3">
        <v>28</v>
      </c>
      <c r="M4885" s="3">
        <v>7</v>
      </c>
      <c r="N4885" s="3">
        <v>8</v>
      </c>
      <c r="O4885" s="3">
        <v>733</v>
      </c>
      <c r="P4885" s="3">
        <v>1</v>
      </c>
      <c r="Q4885" s="3">
        <v>4139.4303806218804</v>
      </c>
      <c r="R4885" s="3">
        <v>6</v>
      </c>
      <c r="S4885" s="3">
        <v>0</v>
      </c>
      <c r="T4885" s="3">
        <v>0</v>
      </c>
      <c r="U4885" s="3">
        <v>8928.0654353129503</v>
      </c>
      <c r="V4885" s="3">
        <v>1</v>
      </c>
      <c r="W4885" s="3" t="str">
        <f>IF(Bank_data3[[#This Row],[credit_risk]]=1,"High Risk","Low Risk")</f>
        <v>High Risk</v>
      </c>
      <c r="X4885" s="3" t="str">
        <f t="shared" si="532"/>
        <v>55+</v>
      </c>
      <c r="Y4885" s="3" t="str">
        <f t="shared" si="533"/>
        <v>Middle Income</v>
      </c>
      <c r="Z4885" s="3" t="str">
        <f t="shared" si="534"/>
        <v>Good</v>
      </c>
      <c r="AA4885" s="27">
        <f t="shared" si="535"/>
        <v>7.8334020461198445E-2</v>
      </c>
      <c r="AB4885" s="3" t="str">
        <f t="shared" si="536"/>
        <v>Low</v>
      </c>
      <c r="AC4885" s="3" t="str">
        <f t="shared" si="537"/>
        <v>Medium</v>
      </c>
      <c r="AD4885" s="3" t="str">
        <f t="shared" si="538"/>
        <v>No</v>
      </c>
    </row>
    <row r="4886" spans="1:30" ht="15" customHeight="1" x14ac:dyDescent="0.3">
      <c r="A4886" s="3" t="s">
        <v>4907</v>
      </c>
      <c r="B4886" s="3">
        <v>20</v>
      </c>
      <c r="C4886" s="3" t="s">
        <v>28</v>
      </c>
      <c r="D4886" s="3" t="s">
        <v>33</v>
      </c>
      <c r="E4886" s="3">
        <v>40421.446340687202</v>
      </c>
      <c r="F4886" s="3">
        <v>165</v>
      </c>
      <c r="G4886" s="3">
        <v>1201.59559195822</v>
      </c>
      <c r="H4886" s="3">
        <v>11</v>
      </c>
      <c r="I4886" s="3">
        <v>842.435643353567</v>
      </c>
      <c r="J4886" s="3">
        <v>25</v>
      </c>
      <c r="K4886" s="3">
        <v>569.22330596409597</v>
      </c>
      <c r="L4886" s="3">
        <v>71</v>
      </c>
      <c r="M4886" s="3">
        <v>16</v>
      </c>
      <c r="N4886" s="3">
        <v>7</v>
      </c>
      <c r="O4886" s="3">
        <v>728</v>
      </c>
      <c r="P4886" s="3">
        <v>3</v>
      </c>
      <c r="Q4886" s="3">
        <v>17939.4649680857</v>
      </c>
      <c r="R4886" s="3">
        <v>2</v>
      </c>
      <c r="S4886" s="3">
        <v>0</v>
      </c>
      <c r="T4886" s="3">
        <v>0</v>
      </c>
      <c r="U4886" s="3">
        <v>6415.8089702390498</v>
      </c>
      <c r="V4886" s="3">
        <v>0</v>
      </c>
      <c r="W4886" s="3" t="str">
        <f>IF(Bank_data3[[#This Row],[credit_risk]]=1,"High Risk","Low Risk")</f>
        <v>Low Risk</v>
      </c>
      <c r="X4886" s="3" t="str">
        <f t="shared" si="532"/>
        <v>18-24</v>
      </c>
      <c r="Y4886" s="3" t="str">
        <f t="shared" si="533"/>
        <v>Low Income</v>
      </c>
      <c r="Z4886" s="3" t="str">
        <f t="shared" si="534"/>
        <v>Good</v>
      </c>
      <c r="AA4886" s="27">
        <f t="shared" si="535"/>
        <v>0.44381056573001176</v>
      </c>
      <c r="AB4886" s="3" t="str">
        <f t="shared" si="536"/>
        <v>Medium</v>
      </c>
      <c r="AC4886" s="3" t="str">
        <f t="shared" si="537"/>
        <v>High</v>
      </c>
      <c r="AD4886" s="3" t="str">
        <f t="shared" si="538"/>
        <v>No</v>
      </c>
    </row>
    <row r="4887" spans="1:30" ht="15" customHeight="1" x14ac:dyDescent="0.3">
      <c r="A4887" s="3" t="s">
        <v>4908</v>
      </c>
      <c r="B4887" s="3">
        <v>46</v>
      </c>
      <c r="C4887" s="3" t="s">
        <v>31</v>
      </c>
      <c r="D4887" s="3" t="s">
        <v>26</v>
      </c>
      <c r="E4887" s="3">
        <v>63394.840020103496</v>
      </c>
      <c r="F4887" s="3">
        <v>175</v>
      </c>
      <c r="G4887" s="3">
        <v>722.80012522236302</v>
      </c>
      <c r="H4887" s="3">
        <v>1</v>
      </c>
      <c r="I4887" s="3">
        <v>440.57716865086297</v>
      </c>
      <c r="J4887" s="3">
        <v>23</v>
      </c>
      <c r="K4887" s="3">
        <v>705.89319526787403</v>
      </c>
      <c r="L4887" s="3">
        <v>71</v>
      </c>
      <c r="M4887" s="3">
        <v>15</v>
      </c>
      <c r="N4887" s="3">
        <v>1</v>
      </c>
      <c r="O4887" s="3">
        <v>879</v>
      </c>
      <c r="P4887" s="3">
        <v>1</v>
      </c>
      <c r="Q4887" s="3">
        <v>16092.218944328901</v>
      </c>
      <c r="R4887" s="3">
        <v>4</v>
      </c>
      <c r="S4887" s="3">
        <v>0</v>
      </c>
      <c r="T4887" s="3">
        <v>0</v>
      </c>
      <c r="U4887" s="3">
        <v>2026.98097736812</v>
      </c>
      <c r="V4887" s="3">
        <v>1</v>
      </c>
      <c r="W4887" s="3" t="str">
        <f>IF(Bank_data3[[#This Row],[credit_risk]]=1,"High Risk","Low Risk")</f>
        <v>High Risk</v>
      </c>
      <c r="X4887" s="3" t="str">
        <f t="shared" si="532"/>
        <v>45-54</v>
      </c>
      <c r="Y4887" s="3" t="str">
        <f t="shared" si="533"/>
        <v>Middle Income</v>
      </c>
      <c r="Z4887" s="3" t="str">
        <f t="shared" si="534"/>
        <v>Excellent</v>
      </c>
      <c r="AA4887" s="27">
        <f t="shared" si="535"/>
        <v>0.25384114762693316</v>
      </c>
      <c r="AB4887" s="3" t="str">
        <f t="shared" si="536"/>
        <v>Low</v>
      </c>
      <c r="AC4887" s="3" t="str">
        <f t="shared" si="537"/>
        <v>High</v>
      </c>
      <c r="AD4887" s="3" t="str">
        <f t="shared" si="538"/>
        <v>No</v>
      </c>
    </row>
    <row r="4888" spans="1:30" ht="15" customHeight="1" x14ac:dyDescent="0.3">
      <c r="A4888" s="3" t="s">
        <v>4909</v>
      </c>
      <c r="B4888" s="3">
        <v>65</v>
      </c>
      <c r="C4888" s="3" t="s">
        <v>31</v>
      </c>
      <c r="D4888" s="3" t="s">
        <v>33</v>
      </c>
      <c r="E4888" s="3">
        <v>62728.033261316203</v>
      </c>
      <c r="F4888" s="3">
        <v>51</v>
      </c>
      <c r="G4888" s="3">
        <v>1174.02409915765</v>
      </c>
      <c r="H4888" s="3">
        <v>0</v>
      </c>
      <c r="I4888" s="3">
        <v>536.91803599324101</v>
      </c>
      <c r="J4888" s="3">
        <v>8</v>
      </c>
      <c r="K4888" s="3">
        <v>867.28439579452197</v>
      </c>
      <c r="L4888" s="3">
        <v>75</v>
      </c>
      <c r="M4888" s="3">
        <v>13</v>
      </c>
      <c r="N4888" s="3">
        <v>2</v>
      </c>
      <c r="O4888" s="3">
        <v>599</v>
      </c>
      <c r="P4888" s="3">
        <v>0</v>
      </c>
      <c r="Q4888" s="3">
        <v>6459.0542053774998</v>
      </c>
      <c r="R4888" s="3">
        <v>0</v>
      </c>
      <c r="S4888" s="3">
        <v>0</v>
      </c>
      <c r="T4888" s="3">
        <v>0</v>
      </c>
      <c r="U4888" s="3">
        <v>17546.380571854301</v>
      </c>
      <c r="V4888" s="3">
        <v>0</v>
      </c>
      <c r="W4888" s="3" t="str">
        <f>IF(Bank_data3[[#This Row],[credit_risk]]=1,"High Risk","Low Risk")</f>
        <v>Low Risk</v>
      </c>
      <c r="X4888" s="3" t="str">
        <f t="shared" si="532"/>
        <v>55+</v>
      </c>
      <c r="Y4888" s="3" t="str">
        <f t="shared" si="533"/>
        <v>Middle Income</v>
      </c>
      <c r="Z4888" s="3" t="str">
        <f t="shared" si="534"/>
        <v>Fair</v>
      </c>
      <c r="AA4888" s="27">
        <f t="shared" si="535"/>
        <v>0.10296918091581135</v>
      </c>
      <c r="AB4888" s="3" t="str">
        <f t="shared" si="536"/>
        <v>Medium</v>
      </c>
      <c r="AC4888" s="3" t="str">
        <f t="shared" si="537"/>
        <v>High</v>
      </c>
      <c r="AD4888" s="3" t="str">
        <f t="shared" si="538"/>
        <v>No</v>
      </c>
    </row>
    <row r="4889" spans="1:30" ht="15" customHeight="1" x14ac:dyDescent="0.3">
      <c r="A4889" s="3" t="s">
        <v>4910</v>
      </c>
      <c r="B4889" s="3">
        <v>27</v>
      </c>
      <c r="C4889" s="3" t="s">
        <v>23</v>
      </c>
      <c r="D4889" s="3" t="s">
        <v>33</v>
      </c>
      <c r="E4889" s="3">
        <v>36870.955981336898</v>
      </c>
      <c r="F4889" s="3">
        <v>125</v>
      </c>
      <c r="G4889" s="3">
        <v>1971.0715971535799</v>
      </c>
      <c r="H4889" s="3">
        <v>3</v>
      </c>
      <c r="I4889" s="3">
        <v>1017.16923337455</v>
      </c>
      <c r="J4889" s="3">
        <v>1</v>
      </c>
      <c r="K4889" s="3">
        <v>487.293470883738</v>
      </c>
      <c r="L4889" s="3">
        <v>35</v>
      </c>
      <c r="M4889" s="3">
        <v>17</v>
      </c>
      <c r="N4889" s="3">
        <v>7</v>
      </c>
      <c r="O4889" s="3">
        <v>607</v>
      </c>
      <c r="P4889" s="3">
        <v>3</v>
      </c>
      <c r="Q4889" s="3">
        <v>4353.33621394068</v>
      </c>
      <c r="R4889" s="3">
        <v>5</v>
      </c>
      <c r="S4889" s="3">
        <v>0</v>
      </c>
      <c r="T4889" s="3">
        <v>0</v>
      </c>
      <c r="U4889" s="3">
        <v>1746.95788691851</v>
      </c>
      <c r="V4889" s="3">
        <v>1</v>
      </c>
      <c r="W4889" s="3" t="str">
        <f>IF(Bank_data3[[#This Row],[credit_risk]]=1,"High Risk","Low Risk")</f>
        <v>High Risk</v>
      </c>
      <c r="X4889" s="3" t="str">
        <f t="shared" si="532"/>
        <v>25-34</v>
      </c>
      <c r="Y4889" s="3" t="str">
        <f t="shared" si="533"/>
        <v>Low Income</v>
      </c>
      <c r="Z4889" s="3" t="str">
        <f t="shared" si="534"/>
        <v>Fair</v>
      </c>
      <c r="AA4889" s="27">
        <f t="shared" si="535"/>
        <v>0.11806952377758319</v>
      </c>
      <c r="AB4889" s="3" t="str">
        <f t="shared" si="536"/>
        <v>Medium</v>
      </c>
      <c r="AC4889" s="3" t="str">
        <f t="shared" si="537"/>
        <v>High</v>
      </c>
      <c r="AD4889" s="3" t="str">
        <f t="shared" si="538"/>
        <v>No</v>
      </c>
    </row>
    <row r="4890" spans="1:30" ht="15" customHeight="1" x14ac:dyDescent="0.3">
      <c r="A4890" s="3" t="s">
        <v>4911</v>
      </c>
      <c r="B4890" s="3">
        <v>65</v>
      </c>
      <c r="C4890" s="3" t="s">
        <v>31</v>
      </c>
      <c r="D4890" s="3" t="s">
        <v>26</v>
      </c>
      <c r="E4890" s="3">
        <v>62956.093130011301</v>
      </c>
      <c r="F4890" s="3">
        <v>37</v>
      </c>
      <c r="G4890" s="3">
        <v>734.63535280317296</v>
      </c>
      <c r="H4890" s="3">
        <v>1</v>
      </c>
      <c r="I4890" s="3">
        <v>366.289840910164</v>
      </c>
      <c r="J4890" s="3">
        <v>19</v>
      </c>
      <c r="K4890" s="3">
        <v>0</v>
      </c>
      <c r="L4890" s="3">
        <v>33</v>
      </c>
      <c r="M4890" s="3">
        <v>8</v>
      </c>
      <c r="N4890" s="3">
        <v>2</v>
      </c>
      <c r="O4890" s="3">
        <v>690</v>
      </c>
      <c r="P4890" s="3">
        <v>5</v>
      </c>
      <c r="Q4890" s="3">
        <v>15363.7180244316</v>
      </c>
      <c r="R4890" s="3">
        <v>0</v>
      </c>
      <c r="S4890" s="3">
        <v>0</v>
      </c>
      <c r="T4890" s="3">
        <v>0</v>
      </c>
      <c r="U4890" s="3">
        <v>7791.7004021235298</v>
      </c>
      <c r="V4890" s="3">
        <v>0</v>
      </c>
      <c r="W4890" s="3" t="str">
        <f>IF(Bank_data3[[#This Row],[credit_risk]]=1,"High Risk","Low Risk")</f>
        <v>Low Risk</v>
      </c>
      <c r="X4890" s="3" t="str">
        <f t="shared" si="532"/>
        <v>55+</v>
      </c>
      <c r="Y4890" s="3" t="str">
        <f t="shared" si="533"/>
        <v>Middle Income</v>
      </c>
      <c r="Z4890" s="3" t="str">
        <f t="shared" si="534"/>
        <v>Good</v>
      </c>
      <c r="AA4890" s="27">
        <f t="shared" si="535"/>
        <v>0.24403861898964763</v>
      </c>
      <c r="AB4890" s="3" t="str">
        <f t="shared" si="536"/>
        <v>Low</v>
      </c>
      <c r="AC4890" s="3" t="str">
        <f t="shared" si="537"/>
        <v>High</v>
      </c>
      <c r="AD4890" s="3" t="str">
        <f t="shared" si="538"/>
        <v>No</v>
      </c>
    </row>
    <row r="4891" spans="1:30" ht="15" customHeight="1" x14ac:dyDescent="0.3">
      <c r="A4891" s="3" t="s">
        <v>4912</v>
      </c>
      <c r="B4891" s="3">
        <v>61</v>
      </c>
      <c r="C4891" s="3" t="s">
        <v>23</v>
      </c>
      <c r="D4891" s="3" t="s">
        <v>26</v>
      </c>
      <c r="E4891" s="3">
        <v>68150.380886492203</v>
      </c>
      <c r="F4891" s="3">
        <v>108</v>
      </c>
      <c r="G4891" s="3">
        <v>1137.0294481256401</v>
      </c>
      <c r="H4891" s="3">
        <v>0</v>
      </c>
      <c r="I4891" s="3">
        <v>403.38139546046398</v>
      </c>
      <c r="J4891" s="3">
        <v>26</v>
      </c>
      <c r="K4891" s="3">
        <v>709.27188841309601</v>
      </c>
      <c r="L4891" s="3">
        <v>35</v>
      </c>
      <c r="M4891" s="3">
        <v>17</v>
      </c>
      <c r="N4891" s="3">
        <v>4</v>
      </c>
      <c r="O4891" s="3">
        <v>577</v>
      </c>
      <c r="P4891" s="3">
        <v>5</v>
      </c>
      <c r="Q4891" s="3">
        <v>15351.556403497199</v>
      </c>
      <c r="R4891" s="3">
        <v>5</v>
      </c>
      <c r="S4891" s="3">
        <v>0</v>
      </c>
      <c r="T4891" s="3">
        <v>0</v>
      </c>
      <c r="U4891" s="3">
        <v>7486.4608450011401</v>
      </c>
      <c r="V4891" s="3">
        <v>1</v>
      </c>
      <c r="W4891" s="3" t="str">
        <f>IF(Bank_data3[[#This Row],[credit_risk]]=1,"High Risk","Low Risk")</f>
        <v>High Risk</v>
      </c>
      <c r="X4891" s="3" t="str">
        <f t="shared" si="532"/>
        <v>55+</v>
      </c>
      <c r="Y4891" s="3" t="str">
        <f t="shared" si="533"/>
        <v>Middle Income</v>
      </c>
      <c r="Z4891" s="3" t="str">
        <f t="shared" si="534"/>
        <v>Poor</v>
      </c>
      <c r="AA4891" s="27">
        <f t="shared" si="535"/>
        <v>0.22526002355094638</v>
      </c>
      <c r="AB4891" s="3" t="str">
        <f t="shared" si="536"/>
        <v>Medium</v>
      </c>
      <c r="AC4891" s="3" t="str">
        <f t="shared" si="537"/>
        <v>High</v>
      </c>
      <c r="AD4891" s="3" t="str">
        <f t="shared" si="538"/>
        <v>No</v>
      </c>
    </row>
    <row r="4892" spans="1:30" ht="15" customHeight="1" x14ac:dyDescent="0.3">
      <c r="A4892" s="3" t="s">
        <v>4913</v>
      </c>
      <c r="B4892" s="3">
        <v>36</v>
      </c>
      <c r="C4892" s="3" t="s">
        <v>28</v>
      </c>
      <c r="D4892" s="3" t="s">
        <v>33</v>
      </c>
      <c r="E4892" s="3">
        <v>29810.360786907298</v>
      </c>
      <c r="F4892" s="3">
        <v>222</v>
      </c>
      <c r="G4892" s="3">
        <v>1922.7192126848599</v>
      </c>
      <c r="H4892" s="3">
        <v>0</v>
      </c>
      <c r="I4892" s="3">
        <v>660.51143645347497</v>
      </c>
      <c r="J4892" s="3">
        <v>5</v>
      </c>
      <c r="K4892" s="3">
        <v>518.08455614562502</v>
      </c>
      <c r="L4892" s="3">
        <v>54</v>
      </c>
      <c r="M4892" s="3">
        <v>19</v>
      </c>
      <c r="N4892" s="3">
        <v>8</v>
      </c>
      <c r="O4892" s="3">
        <v>456</v>
      </c>
      <c r="P4892" s="3">
        <v>0</v>
      </c>
      <c r="Q4892" s="3">
        <v>7245.57627162886</v>
      </c>
      <c r="R4892" s="3">
        <v>2</v>
      </c>
      <c r="S4892" s="3">
        <v>0</v>
      </c>
      <c r="T4892" s="3">
        <v>0</v>
      </c>
      <c r="U4892" s="3">
        <v>4289.5813263822001</v>
      </c>
      <c r="V4892" s="3">
        <v>1</v>
      </c>
      <c r="W4892" s="3" t="str">
        <f>IF(Bank_data3[[#This Row],[credit_risk]]=1,"High Risk","Low Risk")</f>
        <v>High Risk</v>
      </c>
      <c r="X4892" s="3" t="str">
        <f t="shared" si="532"/>
        <v>35-44</v>
      </c>
      <c r="Y4892" s="3" t="str">
        <f t="shared" si="533"/>
        <v>Low Income</v>
      </c>
      <c r="Z4892" s="3" t="str">
        <f t="shared" si="534"/>
        <v>Poor</v>
      </c>
      <c r="AA4892" s="27">
        <f t="shared" si="535"/>
        <v>0.24305563838768146</v>
      </c>
      <c r="AB4892" s="3" t="str">
        <f t="shared" si="536"/>
        <v>Medium</v>
      </c>
      <c r="AC4892" s="3" t="str">
        <f t="shared" si="537"/>
        <v>High</v>
      </c>
      <c r="AD4892" s="3" t="str">
        <f t="shared" si="538"/>
        <v>No</v>
      </c>
    </row>
    <row r="4893" spans="1:30" ht="15" customHeight="1" x14ac:dyDescent="0.3">
      <c r="A4893" s="3" t="s">
        <v>4914</v>
      </c>
      <c r="B4893" s="3">
        <v>28</v>
      </c>
      <c r="C4893" s="3" t="s">
        <v>31</v>
      </c>
      <c r="D4893" s="3" t="s">
        <v>33</v>
      </c>
      <c r="E4893" s="3">
        <v>53418.451476561997</v>
      </c>
      <c r="F4893" s="3">
        <v>74</v>
      </c>
      <c r="G4893" s="3">
        <v>2045.3046609938899</v>
      </c>
      <c r="H4893" s="3">
        <v>1</v>
      </c>
      <c r="I4893" s="3">
        <v>693.44492520623805</v>
      </c>
      <c r="J4893" s="3">
        <v>49</v>
      </c>
      <c r="K4893" s="3">
        <v>688.30641703171705</v>
      </c>
      <c r="L4893" s="3">
        <v>3</v>
      </c>
      <c r="M4893" s="3">
        <v>15</v>
      </c>
      <c r="N4893" s="3">
        <v>1</v>
      </c>
      <c r="O4893" s="3">
        <v>673</v>
      </c>
      <c r="P4893" s="3">
        <v>2</v>
      </c>
      <c r="Q4893" s="3">
        <v>4051.7732968134301</v>
      </c>
      <c r="R4893" s="3">
        <v>3</v>
      </c>
      <c r="S4893" s="3">
        <v>0</v>
      </c>
      <c r="T4893" s="3">
        <v>0</v>
      </c>
      <c r="U4893" s="3">
        <v>8134.8273169670101</v>
      </c>
      <c r="V4893" s="3">
        <v>0</v>
      </c>
      <c r="W4893" s="3" t="str">
        <f>IF(Bank_data3[[#This Row],[credit_risk]]=1,"High Risk","Low Risk")</f>
        <v>Low Risk</v>
      </c>
      <c r="X4893" s="3" t="str">
        <f t="shared" si="532"/>
        <v>25-34</v>
      </c>
      <c r="Y4893" s="3" t="str">
        <f t="shared" si="533"/>
        <v>Middle Income</v>
      </c>
      <c r="Z4893" s="3" t="str">
        <f t="shared" si="534"/>
        <v>Good</v>
      </c>
      <c r="AA4893" s="27">
        <f t="shared" si="535"/>
        <v>7.5849695841355411E-2</v>
      </c>
      <c r="AB4893" s="3" t="str">
        <f t="shared" si="536"/>
        <v>Medium</v>
      </c>
      <c r="AC4893" s="3" t="str">
        <f t="shared" si="537"/>
        <v>Low</v>
      </c>
      <c r="AD4893" s="3" t="str">
        <f t="shared" si="538"/>
        <v>No</v>
      </c>
    </row>
    <row r="4894" spans="1:30" ht="15" customHeight="1" x14ac:dyDescent="0.3">
      <c r="A4894" s="3" t="s">
        <v>4915</v>
      </c>
      <c r="B4894" s="3">
        <v>25</v>
      </c>
      <c r="C4894" s="3" t="s">
        <v>28</v>
      </c>
      <c r="D4894" s="3" t="s">
        <v>33</v>
      </c>
      <c r="E4894" s="3">
        <v>48816.879001656198</v>
      </c>
      <c r="F4894" s="3">
        <v>162</v>
      </c>
      <c r="G4894" s="3">
        <v>1184.8229453189001</v>
      </c>
      <c r="H4894" s="3">
        <v>5</v>
      </c>
      <c r="I4894" s="3">
        <v>1153.50550102746</v>
      </c>
      <c r="J4894" s="3">
        <v>26</v>
      </c>
      <c r="K4894" s="3">
        <v>527.31721273360995</v>
      </c>
      <c r="L4894" s="3">
        <v>10</v>
      </c>
      <c r="M4894" s="3">
        <v>16</v>
      </c>
      <c r="N4894" s="3">
        <v>8</v>
      </c>
      <c r="O4894" s="3">
        <v>467</v>
      </c>
      <c r="P4894" s="3">
        <v>1</v>
      </c>
      <c r="Q4894" s="3">
        <v>9590.3762541894503</v>
      </c>
      <c r="R4894" s="3">
        <v>2</v>
      </c>
      <c r="S4894" s="3">
        <v>0</v>
      </c>
      <c r="T4894" s="3">
        <v>0</v>
      </c>
      <c r="U4894" s="3">
        <v>8271.6054225034695</v>
      </c>
      <c r="V4894" s="3">
        <v>1</v>
      </c>
      <c r="W4894" s="3" t="str">
        <f>IF(Bank_data3[[#This Row],[credit_risk]]=1,"High Risk","Low Risk")</f>
        <v>High Risk</v>
      </c>
      <c r="X4894" s="3" t="str">
        <f t="shared" si="532"/>
        <v>25-34</v>
      </c>
      <c r="Y4894" s="3" t="str">
        <f t="shared" si="533"/>
        <v>Low Income</v>
      </c>
      <c r="Z4894" s="3" t="str">
        <f t="shared" si="534"/>
        <v>Poor</v>
      </c>
      <c r="AA4894" s="27">
        <f t="shared" si="535"/>
        <v>0.19645615308311865</v>
      </c>
      <c r="AB4894" s="3" t="str">
        <f t="shared" si="536"/>
        <v>Medium</v>
      </c>
      <c r="AC4894" s="3" t="str">
        <f t="shared" si="537"/>
        <v>Medium</v>
      </c>
      <c r="AD4894" s="3" t="str">
        <f t="shared" si="538"/>
        <v>No</v>
      </c>
    </row>
    <row r="4895" spans="1:30" ht="15" customHeight="1" x14ac:dyDescent="0.3">
      <c r="A4895" s="3" t="s">
        <v>4916</v>
      </c>
      <c r="B4895" s="3">
        <v>62</v>
      </c>
      <c r="C4895" s="3" t="s">
        <v>31</v>
      </c>
      <c r="D4895" s="3" t="s">
        <v>24</v>
      </c>
      <c r="E4895" s="3">
        <v>49903.042880946399</v>
      </c>
      <c r="F4895" s="3">
        <v>198</v>
      </c>
      <c r="G4895" s="3">
        <v>1736.2402805879201</v>
      </c>
      <c r="H4895" s="3">
        <v>1</v>
      </c>
      <c r="I4895" s="3">
        <v>484.77608820765801</v>
      </c>
      <c r="J4895" s="3">
        <v>23</v>
      </c>
      <c r="K4895" s="3">
        <v>638.35412297614596</v>
      </c>
      <c r="L4895" s="3">
        <v>58</v>
      </c>
      <c r="M4895" s="3">
        <v>16</v>
      </c>
      <c r="N4895" s="3">
        <v>9</v>
      </c>
      <c r="O4895" s="3">
        <v>735</v>
      </c>
      <c r="P4895" s="3">
        <v>4</v>
      </c>
      <c r="Q4895" s="3">
        <v>0</v>
      </c>
      <c r="R4895" s="3">
        <v>5</v>
      </c>
      <c r="S4895" s="3">
        <v>0</v>
      </c>
      <c r="T4895" s="3">
        <v>0</v>
      </c>
      <c r="U4895" s="3">
        <v>7009.4897928041501</v>
      </c>
      <c r="V4895" s="3">
        <v>1</v>
      </c>
      <c r="W4895" s="3" t="str">
        <f>IF(Bank_data3[[#This Row],[credit_risk]]=1,"High Risk","Low Risk")</f>
        <v>High Risk</v>
      </c>
      <c r="X4895" s="3" t="str">
        <f t="shared" si="532"/>
        <v>55+</v>
      </c>
      <c r="Y4895" s="3" t="str">
        <f t="shared" si="533"/>
        <v>Low Income</v>
      </c>
      <c r="Z4895" s="3" t="str">
        <f t="shared" si="534"/>
        <v>Good</v>
      </c>
      <c r="AA4895" s="27">
        <f t="shared" si="535"/>
        <v>0</v>
      </c>
      <c r="AB4895" s="3" t="str">
        <f t="shared" si="536"/>
        <v>Medium</v>
      </c>
      <c r="AC4895" s="3" t="str">
        <f t="shared" si="537"/>
        <v>High</v>
      </c>
      <c r="AD4895" s="3" t="str">
        <f t="shared" si="538"/>
        <v>No</v>
      </c>
    </row>
    <row r="4896" spans="1:30" ht="15" customHeight="1" x14ac:dyDescent="0.3">
      <c r="A4896" s="3" t="s">
        <v>4917</v>
      </c>
      <c r="B4896" s="3">
        <v>44</v>
      </c>
      <c r="C4896" s="3" t="s">
        <v>23</v>
      </c>
      <c r="D4896" s="3" t="s">
        <v>24</v>
      </c>
      <c r="E4896" s="3">
        <v>32852.241870809499</v>
      </c>
      <c r="F4896" s="3">
        <v>111</v>
      </c>
      <c r="G4896" s="3">
        <v>2153.9214975858399</v>
      </c>
      <c r="H4896" s="3">
        <v>11</v>
      </c>
      <c r="I4896" s="3">
        <v>547.90200555768604</v>
      </c>
      <c r="J4896" s="3">
        <v>14</v>
      </c>
      <c r="K4896" s="3">
        <v>273.35714476039101</v>
      </c>
      <c r="L4896" s="3">
        <v>2</v>
      </c>
      <c r="M4896" s="3">
        <v>15</v>
      </c>
      <c r="N4896" s="3">
        <v>4</v>
      </c>
      <c r="O4896" s="3">
        <v>669</v>
      </c>
      <c r="P4896" s="3">
        <v>3</v>
      </c>
      <c r="Q4896" s="3">
        <v>15276.4196041916</v>
      </c>
      <c r="R4896" s="3">
        <v>6</v>
      </c>
      <c r="S4896" s="3">
        <v>0</v>
      </c>
      <c r="T4896" s="3">
        <v>1</v>
      </c>
      <c r="U4896" s="3">
        <v>964.39763454300896</v>
      </c>
      <c r="V4896" s="3">
        <v>1</v>
      </c>
      <c r="W4896" s="3" t="str">
        <f>IF(Bank_data3[[#This Row],[credit_risk]]=1,"High Risk","Low Risk")</f>
        <v>High Risk</v>
      </c>
      <c r="X4896" s="3" t="str">
        <f t="shared" si="532"/>
        <v>35-44</v>
      </c>
      <c r="Y4896" s="3" t="str">
        <f t="shared" si="533"/>
        <v>Low Income</v>
      </c>
      <c r="Z4896" s="3" t="str">
        <f t="shared" si="534"/>
        <v>Fair</v>
      </c>
      <c r="AA4896" s="27">
        <f t="shared" si="535"/>
        <v>0.46500386988095616</v>
      </c>
      <c r="AB4896" s="3" t="str">
        <f t="shared" si="536"/>
        <v>Medium</v>
      </c>
      <c r="AC4896" s="3" t="str">
        <f t="shared" si="537"/>
        <v>Low</v>
      </c>
      <c r="AD4896" s="3" t="str">
        <f t="shared" si="538"/>
        <v>No</v>
      </c>
    </row>
    <row r="4897" spans="1:30" ht="15" customHeight="1" x14ac:dyDescent="0.3">
      <c r="A4897" s="3" t="s">
        <v>4918</v>
      </c>
      <c r="B4897" s="3">
        <v>58</v>
      </c>
      <c r="C4897" s="3" t="s">
        <v>28</v>
      </c>
      <c r="D4897" s="3" t="s">
        <v>33</v>
      </c>
      <c r="E4897" s="3">
        <v>17121.996335673801</v>
      </c>
      <c r="F4897" s="3">
        <v>127</v>
      </c>
      <c r="G4897" s="3">
        <v>654.58202575358405</v>
      </c>
      <c r="H4897" s="3">
        <v>11</v>
      </c>
      <c r="I4897" s="3">
        <v>1003.58454069765</v>
      </c>
      <c r="J4897" s="3">
        <v>47</v>
      </c>
      <c r="K4897" s="3">
        <v>212.10922756898299</v>
      </c>
      <c r="L4897" s="3">
        <v>73</v>
      </c>
      <c r="M4897" s="3">
        <v>18</v>
      </c>
      <c r="N4897" s="3">
        <v>8</v>
      </c>
      <c r="O4897" s="3">
        <v>468</v>
      </c>
      <c r="P4897" s="3">
        <v>5</v>
      </c>
      <c r="Q4897" s="3">
        <v>8203.5232623097309</v>
      </c>
      <c r="R4897" s="3">
        <v>6</v>
      </c>
      <c r="S4897" s="3">
        <v>1</v>
      </c>
      <c r="T4897" s="3">
        <v>0</v>
      </c>
      <c r="U4897" s="3">
        <v>5418.0735396375003</v>
      </c>
      <c r="V4897" s="3">
        <v>1</v>
      </c>
      <c r="W4897" s="3" t="str">
        <f>IF(Bank_data3[[#This Row],[credit_risk]]=1,"High Risk","Low Risk")</f>
        <v>High Risk</v>
      </c>
      <c r="X4897" s="3" t="str">
        <f t="shared" si="532"/>
        <v>55+</v>
      </c>
      <c r="Y4897" s="3" t="str">
        <f t="shared" si="533"/>
        <v>Low Income</v>
      </c>
      <c r="Z4897" s="3" t="str">
        <f t="shared" si="534"/>
        <v>Poor</v>
      </c>
      <c r="AA4897" s="27">
        <f t="shared" si="535"/>
        <v>0.47912189101557229</v>
      </c>
      <c r="AB4897" s="3" t="str">
        <f t="shared" si="536"/>
        <v>Low</v>
      </c>
      <c r="AC4897" s="3" t="str">
        <f t="shared" si="537"/>
        <v>High</v>
      </c>
      <c r="AD4897" s="3" t="str">
        <f t="shared" si="538"/>
        <v>No</v>
      </c>
    </row>
    <row r="4898" spans="1:30" ht="15" customHeight="1" x14ac:dyDescent="0.3">
      <c r="A4898" s="3" t="s">
        <v>4919</v>
      </c>
      <c r="B4898" s="3">
        <v>68</v>
      </c>
      <c r="C4898" s="3" t="s">
        <v>28</v>
      </c>
      <c r="D4898" s="3" t="s">
        <v>26</v>
      </c>
      <c r="E4898" s="3">
        <v>36402.506595516999</v>
      </c>
      <c r="F4898" s="3">
        <v>73</v>
      </c>
      <c r="G4898" s="3">
        <v>929.045230273215</v>
      </c>
      <c r="H4898" s="3">
        <v>10</v>
      </c>
      <c r="I4898" s="3">
        <v>1080.48801332418</v>
      </c>
      <c r="J4898" s="3">
        <v>32</v>
      </c>
      <c r="K4898" s="3">
        <v>467.96356042865602</v>
      </c>
      <c r="L4898" s="3">
        <v>11</v>
      </c>
      <c r="M4898" s="3">
        <v>10</v>
      </c>
      <c r="N4898" s="3">
        <v>3</v>
      </c>
      <c r="O4898" s="3">
        <v>884</v>
      </c>
      <c r="P4898" s="3">
        <v>0</v>
      </c>
      <c r="Q4898" s="3">
        <v>13189.5476075072</v>
      </c>
      <c r="R4898" s="3">
        <v>3</v>
      </c>
      <c r="S4898" s="3">
        <v>0</v>
      </c>
      <c r="T4898" s="3">
        <v>0</v>
      </c>
      <c r="U4898" s="3">
        <v>10521.447089134899</v>
      </c>
      <c r="V4898" s="3">
        <v>0</v>
      </c>
      <c r="W4898" s="3" t="str">
        <f>IF(Bank_data3[[#This Row],[credit_risk]]=1,"High Risk","Low Risk")</f>
        <v>Low Risk</v>
      </c>
      <c r="X4898" s="3" t="str">
        <f t="shared" si="532"/>
        <v>55+</v>
      </c>
      <c r="Y4898" s="3" t="str">
        <f t="shared" si="533"/>
        <v>Low Income</v>
      </c>
      <c r="Z4898" s="3" t="str">
        <f t="shared" si="534"/>
        <v>Excellent</v>
      </c>
      <c r="AA4898" s="27">
        <f t="shared" si="535"/>
        <v>0.36232525836919988</v>
      </c>
      <c r="AB4898" s="3" t="str">
        <f t="shared" si="536"/>
        <v>Low</v>
      </c>
      <c r="AC4898" s="3" t="str">
        <f t="shared" si="537"/>
        <v>Medium</v>
      </c>
      <c r="AD4898" s="3" t="str">
        <f t="shared" si="538"/>
        <v>No</v>
      </c>
    </row>
    <row r="4899" spans="1:30" ht="15" customHeight="1" x14ac:dyDescent="0.3">
      <c r="A4899" s="3" t="s">
        <v>4920</v>
      </c>
      <c r="B4899" s="3">
        <v>47</v>
      </c>
      <c r="C4899" s="3" t="s">
        <v>31</v>
      </c>
      <c r="D4899" s="3" t="s">
        <v>33</v>
      </c>
      <c r="E4899" s="3">
        <v>33881.750353050797</v>
      </c>
      <c r="F4899" s="3">
        <v>41</v>
      </c>
      <c r="G4899" s="3">
        <v>1200.9217638734401</v>
      </c>
      <c r="H4899" s="3">
        <v>1</v>
      </c>
      <c r="I4899" s="3">
        <v>1300.0535634943101</v>
      </c>
      <c r="J4899" s="3">
        <v>41</v>
      </c>
      <c r="K4899" s="3">
        <v>490.88610199986601</v>
      </c>
      <c r="L4899" s="3">
        <v>72</v>
      </c>
      <c r="M4899" s="3">
        <v>5</v>
      </c>
      <c r="N4899" s="3">
        <v>7</v>
      </c>
      <c r="O4899" s="3">
        <v>811</v>
      </c>
      <c r="P4899" s="3">
        <v>3</v>
      </c>
      <c r="Q4899" s="3">
        <v>22754.3720441564</v>
      </c>
      <c r="R4899" s="3">
        <v>2</v>
      </c>
      <c r="S4899" s="3">
        <v>0</v>
      </c>
      <c r="T4899" s="3">
        <v>0</v>
      </c>
      <c r="U4899" s="3">
        <v>5546.5839452580103</v>
      </c>
      <c r="V4899" s="3">
        <v>0</v>
      </c>
      <c r="W4899" s="3" t="str">
        <f>IF(Bank_data3[[#This Row],[credit_risk]]=1,"High Risk","Low Risk")</f>
        <v>Low Risk</v>
      </c>
      <c r="X4899" s="3" t="str">
        <f t="shared" si="532"/>
        <v>45-54</v>
      </c>
      <c r="Y4899" s="3" t="str">
        <f t="shared" si="533"/>
        <v>Low Income</v>
      </c>
      <c r="Z4899" s="3" t="str">
        <f t="shared" si="534"/>
        <v>Excellent</v>
      </c>
      <c r="AA4899" s="27">
        <f t="shared" si="535"/>
        <v>0.6715819521439671</v>
      </c>
      <c r="AB4899" s="3" t="str">
        <f t="shared" si="536"/>
        <v>Medium</v>
      </c>
      <c r="AC4899" s="3" t="str">
        <f t="shared" si="537"/>
        <v>High</v>
      </c>
      <c r="AD4899" s="3" t="str">
        <f t="shared" si="538"/>
        <v>No</v>
      </c>
    </row>
    <row r="4900" spans="1:30" ht="15" customHeight="1" x14ac:dyDescent="0.3">
      <c r="A4900" s="3" t="s">
        <v>4921</v>
      </c>
      <c r="B4900" s="3">
        <v>52</v>
      </c>
      <c r="C4900" s="3" t="s">
        <v>28</v>
      </c>
      <c r="D4900" s="3" t="s">
        <v>26</v>
      </c>
      <c r="E4900" s="3">
        <v>56358.015215843399</v>
      </c>
      <c r="F4900" s="3">
        <v>178</v>
      </c>
      <c r="G4900" s="3">
        <v>1857.4618322931799</v>
      </c>
      <c r="H4900" s="3">
        <v>7</v>
      </c>
      <c r="I4900" s="3">
        <v>964.19212420266399</v>
      </c>
      <c r="J4900" s="3">
        <v>9</v>
      </c>
      <c r="K4900" s="3">
        <v>298.96873551501</v>
      </c>
      <c r="L4900" s="3">
        <v>20</v>
      </c>
      <c r="M4900" s="3">
        <v>18</v>
      </c>
      <c r="N4900" s="3">
        <v>7</v>
      </c>
      <c r="O4900" s="3">
        <v>678</v>
      </c>
      <c r="P4900" s="3">
        <v>0</v>
      </c>
      <c r="Q4900" s="3">
        <v>9642.1798061096106</v>
      </c>
      <c r="R4900" s="3">
        <v>1</v>
      </c>
      <c r="S4900" s="3">
        <v>0</v>
      </c>
      <c r="T4900" s="3">
        <v>0</v>
      </c>
      <c r="U4900" s="3">
        <v>5720.9250509775202</v>
      </c>
      <c r="V4900" s="3">
        <v>0</v>
      </c>
      <c r="W4900" s="3" t="str">
        <f>IF(Bank_data3[[#This Row],[credit_risk]]=1,"High Risk","Low Risk")</f>
        <v>Low Risk</v>
      </c>
      <c r="X4900" s="3" t="str">
        <f t="shared" si="532"/>
        <v>45-54</v>
      </c>
      <c r="Y4900" s="3" t="str">
        <f t="shared" si="533"/>
        <v>Middle Income</v>
      </c>
      <c r="Z4900" s="3" t="str">
        <f t="shared" si="534"/>
        <v>Good</v>
      </c>
      <c r="AA4900" s="27">
        <f t="shared" si="535"/>
        <v>0.17108799465668542</v>
      </c>
      <c r="AB4900" s="3" t="str">
        <f t="shared" si="536"/>
        <v>Medium</v>
      </c>
      <c r="AC4900" s="3" t="str">
        <f t="shared" si="537"/>
        <v>Medium</v>
      </c>
      <c r="AD4900" s="3" t="str">
        <f t="shared" si="538"/>
        <v>No</v>
      </c>
    </row>
    <row r="4901" spans="1:30" ht="15" customHeight="1" x14ac:dyDescent="0.3">
      <c r="A4901" s="3" t="s">
        <v>4922</v>
      </c>
      <c r="B4901" s="3">
        <v>56</v>
      </c>
      <c r="C4901" s="3" t="s">
        <v>23</v>
      </c>
      <c r="D4901" s="3" t="s">
        <v>26</v>
      </c>
      <c r="E4901" s="3">
        <v>56651.236093695603</v>
      </c>
      <c r="F4901" s="3">
        <v>93</v>
      </c>
      <c r="G4901" s="3">
        <v>1649.4890317337099</v>
      </c>
      <c r="H4901" s="3">
        <v>4</v>
      </c>
      <c r="I4901" s="3">
        <v>845.62742098663898</v>
      </c>
      <c r="J4901" s="3">
        <v>20</v>
      </c>
      <c r="K4901" s="3">
        <v>302.90097921101</v>
      </c>
      <c r="L4901" s="3">
        <v>21</v>
      </c>
      <c r="M4901" s="3">
        <v>6</v>
      </c>
      <c r="N4901" s="3">
        <v>2</v>
      </c>
      <c r="O4901" s="3">
        <v>376</v>
      </c>
      <c r="P4901" s="3">
        <v>2</v>
      </c>
      <c r="Q4901" s="3">
        <v>16066.0770960347</v>
      </c>
      <c r="R4901" s="3">
        <v>4</v>
      </c>
      <c r="S4901" s="3">
        <v>0</v>
      </c>
      <c r="T4901" s="3">
        <v>0</v>
      </c>
      <c r="U4901" s="3">
        <v>6375.2297531487002</v>
      </c>
      <c r="V4901" s="3">
        <v>1</v>
      </c>
      <c r="W4901" s="3" t="str">
        <f>IF(Bank_data3[[#This Row],[credit_risk]]=1,"High Risk","Low Risk")</f>
        <v>High Risk</v>
      </c>
      <c r="X4901" s="3" t="str">
        <f t="shared" si="532"/>
        <v>55+</v>
      </c>
      <c r="Y4901" s="3" t="str">
        <f t="shared" si="533"/>
        <v>Middle Income</v>
      </c>
      <c r="Z4901" s="3" t="str">
        <f t="shared" si="534"/>
        <v>Poor</v>
      </c>
      <c r="AA4901" s="27">
        <f t="shared" si="535"/>
        <v>0.28359623203036521</v>
      </c>
      <c r="AB4901" s="3" t="str">
        <f t="shared" si="536"/>
        <v>Medium</v>
      </c>
      <c r="AC4901" s="3" t="str">
        <f t="shared" si="537"/>
        <v>Medium</v>
      </c>
      <c r="AD4901" s="3" t="str">
        <f t="shared" si="538"/>
        <v>No</v>
      </c>
    </row>
    <row r="4902" spans="1:30" ht="15" customHeight="1" x14ac:dyDescent="0.3">
      <c r="A4902" s="3" t="s">
        <v>4923</v>
      </c>
      <c r="B4902" s="3">
        <v>28</v>
      </c>
      <c r="C4902" s="3" t="s">
        <v>28</v>
      </c>
      <c r="D4902" s="3" t="s">
        <v>26</v>
      </c>
      <c r="E4902" s="3">
        <v>55626.660142763598</v>
      </c>
      <c r="F4902" s="3">
        <v>39</v>
      </c>
      <c r="G4902" s="3">
        <v>1551.68886191194</v>
      </c>
      <c r="H4902" s="3">
        <v>7</v>
      </c>
      <c r="I4902" s="3">
        <v>1001.2634423611501</v>
      </c>
      <c r="J4902" s="3">
        <v>5</v>
      </c>
      <c r="K4902" s="3">
        <v>293.78675376628303</v>
      </c>
      <c r="L4902" s="3">
        <v>17</v>
      </c>
      <c r="M4902" s="3">
        <v>8</v>
      </c>
      <c r="N4902" s="3">
        <v>4</v>
      </c>
      <c r="O4902" s="3">
        <v>868</v>
      </c>
      <c r="P4902" s="3">
        <v>4</v>
      </c>
      <c r="Q4902" s="3">
        <v>10461.3953009181</v>
      </c>
      <c r="R4902" s="3">
        <v>7</v>
      </c>
      <c r="S4902" s="3">
        <v>0</v>
      </c>
      <c r="T4902" s="3">
        <v>0</v>
      </c>
      <c r="U4902" s="3">
        <v>8370.5990085301692</v>
      </c>
      <c r="V4902" s="3">
        <v>1</v>
      </c>
      <c r="W4902" s="3" t="str">
        <f>IF(Bank_data3[[#This Row],[credit_risk]]=1,"High Risk","Low Risk")</f>
        <v>High Risk</v>
      </c>
      <c r="X4902" s="3" t="str">
        <f t="shared" si="532"/>
        <v>25-34</v>
      </c>
      <c r="Y4902" s="3" t="str">
        <f t="shared" si="533"/>
        <v>Middle Income</v>
      </c>
      <c r="Z4902" s="3" t="str">
        <f t="shared" si="534"/>
        <v>Excellent</v>
      </c>
      <c r="AA4902" s="27">
        <f t="shared" si="535"/>
        <v>0.18806441504971444</v>
      </c>
      <c r="AB4902" s="3" t="str">
        <f t="shared" si="536"/>
        <v>Medium</v>
      </c>
      <c r="AC4902" s="3" t="str">
        <f t="shared" si="537"/>
        <v>Medium</v>
      </c>
      <c r="AD4902" s="3" t="str">
        <f t="shared" si="538"/>
        <v>No</v>
      </c>
    </row>
    <row r="4903" spans="1:30" ht="15" customHeight="1" x14ac:dyDescent="0.3">
      <c r="A4903" s="3" t="s">
        <v>4924</v>
      </c>
      <c r="B4903" s="3">
        <v>37</v>
      </c>
      <c r="C4903" s="3" t="s">
        <v>28</v>
      </c>
      <c r="D4903" s="3" t="s">
        <v>33</v>
      </c>
      <c r="E4903" s="3">
        <v>24858.8478818937</v>
      </c>
      <c r="F4903" s="3">
        <v>190</v>
      </c>
      <c r="G4903" s="3">
        <v>677.58197712785898</v>
      </c>
      <c r="H4903" s="3">
        <v>11</v>
      </c>
      <c r="I4903" s="3">
        <v>706.40551793900795</v>
      </c>
      <c r="J4903" s="3">
        <v>29</v>
      </c>
      <c r="K4903" s="3">
        <v>791.34740867374705</v>
      </c>
      <c r="L4903" s="3">
        <v>5</v>
      </c>
      <c r="M4903" s="3">
        <v>11</v>
      </c>
      <c r="N4903" s="3">
        <v>9</v>
      </c>
      <c r="O4903" s="3">
        <v>398</v>
      </c>
      <c r="P4903" s="3">
        <v>3</v>
      </c>
      <c r="Q4903" s="3">
        <v>9344.8208341168393</v>
      </c>
      <c r="R4903" s="3">
        <v>5</v>
      </c>
      <c r="S4903" s="3">
        <v>0</v>
      </c>
      <c r="T4903" s="3">
        <v>0</v>
      </c>
      <c r="U4903" s="3">
        <v>13459.3380223228</v>
      </c>
      <c r="V4903" s="3">
        <v>1</v>
      </c>
      <c r="W4903" s="3" t="str">
        <f>IF(Bank_data3[[#This Row],[credit_risk]]=1,"High Risk","Low Risk")</f>
        <v>High Risk</v>
      </c>
      <c r="X4903" s="3" t="str">
        <f t="shared" si="532"/>
        <v>35-44</v>
      </c>
      <c r="Y4903" s="3" t="str">
        <f t="shared" si="533"/>
        <v>Low Income</v>
      </c>
      <c r="Z4903" s="3" t="str">
        <f t="shared" si="534"/>
        <v>Poor</v>
      </c>
      <c r="AA4903" s="27">
        <f t="shared" si="535"/>
        <v>0.37591528290107418</v>
      </c>
      <c r="AB4903" s="3" t="str">
        <f t="shared" si="536"/>
        <v>Low</v>
      </c>
      <c r="AC4903" s="3" t="str">
        <f t="shared" si="537"/>
        <v>Low</v>
      </c>
      <c r="AD4903" s="3" t="str">
        <f t="shared" si="538"/>
        <v>No</v>
      </c>
    </row>
    <row r="4904" spans="1:30" ht="15" customHeight="1" x14ac:dyDescent="0.3">
      <c r="A4904" s="3" t="s">
        <v>4925</v>
      </c>
      <c r="B4904" s="3">
        <v>40</v>
      </c>
      <c r="C4904" s="3" t="s">
        <v>31</v>
      </c>
      <c r="D4904" s="3" t="s">
        <v>33</v>
      </c>
      <c r="E4904" s="3">
        <v>29847.949259511999</v>
      </c>
      <c r="F4904" s="3">
        <v>83</v>
      </c>
      <c r="G4904" s="3">
        <v>2196.71753113364</v>
      </c>
      <c r="H4904" s="3">
        <v>11</v>
      </c>
      <c r="I4904" s="3">
        <v>703.83134196858305</v>
      </c>
      <c r="J4904" s="3">
        <v>22</v>
      </c>
      <c r="K4904" s="3">
        <v>260.12854002531202</v>
      </c>
      <c r="L4904" s="3">
        <v>78</v>
      </c>
      <c r="M4904" s="3">
        <v>1</v>
      </c>
      <c r="N4904" s="3">
        <v>0</v>
      </c>
      <c r="O4904" s="3">
        <v>462</v>
      </c>
      <c r="P4904" s="3">
        <v>3</v>
      </c>
      <c r="Q4904" s="3">
        <v>21163.875240841899</v>
      </c>
      <c r="R4904" s="3">
        <v>5</v>
      </c>
      <c r="S4904" s="3">
        <v>0</v>
      </c>
      <c r="T4904" s="3">
        <v>0</v>
      </c>
      <c r="U4904" s="3">
        <v>9470.1870952347108</v>
      </c>
      <c r="V4904" s="3">
        <v>1</v>
      </c>
      <c r="W4904" s="3" t="str">
        <f>IF(Bank_data3[[#This Row],[credit_risk]]=1,"High Risk","Low Risk")</f>
        <v>High Risk</v>
      </c>
      <c r="X4904" s="3" t="str">
        <f t="shared" si="532"/>
        <v>35-44</v>
      </c>
      <c r="Y4904" s="3" t="str">
        <f t="shared" si="533"/>
        <v>Low Income</v>
      </c>
      <c r="Z4904" s="3" t="str">
        <f t="shared" si="534"/>
        <v>Poor</v>
      </c>
      <c r="AA4904" s="27">
        <f t="shared" si="535"/>
        <v>0.70905625900236202</v>
      </c>
      <c r="AB4904" s="3" t="str">
        <f t="shared" si="536"/>
        <v>Medium</v>
      </c>
      <c r="AC4904" s="3" t="str">
        <f t="shared" si="537"/>
        <v>High</v>
      </c>
      <c r="AD4904" s="3" t="str">
        <f t="shared" si="538"/>
        <v>No</v>
      </c>
    </row>
    <row r="4905" spans="1:30" ht="15" customHeight="1" x14ac:dyDescent="0.3">
      <c r="A4905" s="3" t="s">
        <v>4926</v>
      </c>
      <c r="B4905" s="3">
        <v>21</v>
      </c>
      <c r="C4905" s="3" t="s">
        <v>28</v>
      </c>
      <c r="D4905" s="3" t="s">
        <v>26</v>
      </c>
      <c r="E4905" s="3">
        <v>38899.891668591903</v>
      </c>
      <c r="F4905" s="3">
        <v>204</v>
      </c>
      <c r="G4905" s="3">
        <v>1100.8579597933999</v>
      </c>
      <c r="H4905" s="3">
        <v>7</v>
      </c>
      <c r="I4905" s="3">
        <v>179.061390702436</v>
      </c>
      <c r="J4905" s="3">
        <v>35</v>
      </c>
      <c r="K4905" s="3">
        <v>628.245203390906</v>
      </c>
      <c r="L4905" s="3">
        <v>64</v>
      </c>
      <c r="M4905" s="3">
        <v>3</v>
      </c>
      <c r="N4905" s="3">
        <v>5</v>
      </c>
      <c r="O4905" s="3">
        <v>574</v>
      </c>
      <c r="P4905" s="3">
        <v>0</v>
      </c>
      <c r="Q4905" s="3">
        <v>8669.91229505706</v>
      </c>
      <c r="R4905" s="3">
        <v>6</v>
      </c>
      <c r="S4905" s="3">
        <v>0</v>
      </c>
      <c r="T4905" s="3">
        <v>0</v>
      </c>
      <c r="U4905" s="3">
        <v>10968.0555001795</v>
      </c>
      <c r="V4905" s="3">
        <v>1</v>
      </c>
      <c r="W4905" s="3" t="str">
        <f>IF(Bank_data3[[#This Row],[credit_risk]]=1,"High Risk","Low Risk")</f>
        <v>High Risk</v>
      </c>
      <c r="X4905" s="3" t="str">
        <f t="shared" si="532"/>
        <v>18-24</v>
      </c>
      <c r="Y4905" s="3" t="str">
        <f t="shared" si="533"/>
        <v>Low Income</v>
      </c>
      <c r="Z4905" s="3" t="str">
        <f t="shared" si="534"/>
        <v>Poor</v>
      </c>
      <c r="AA4905" s="27">
        <f t="shared" si="535"/>
        <v>0.22287754343689392</v>
      </c>
      <c r="AB4905" s="3" t="str">
        <f t="shared" si="536"/>
        <v>Medium</v>
      </c>
      <c r="AC4905" s="3" t="str">
        <f t="shared" si="537"/>
        <v>High</v>
      </c>
      <c r="AD4905" s="3" t="str">
        <f t="shared" si="538"/>
        <v>No</v>
      </c>
    </row>
    <row r="4906" spans="1:30" ht="15" customHeight="1" x14ac:dyDescent="0.3">
      <c r="A4906" s="3" t="s">
        <v>4927</v>
      </c>
      <c r="B4906" s="3">
        <v>62</v>
      </c>
      <c r="C4906" s="3" t="s">
        <v>31</v>
      </c>
      <c r="D4906" s="3" t="s">
        <v>24</v>
      </c>
      <c r="E4906" s="3">
        <v>50416.574226186996</v>
      </c>
      <c r="F4906" s="3">
        <v>134</v>
      </c>
      <c r="G4906" s="3">
        <v>1286.76019599609</v>
      </c>
      <c r="H4906" s="3">
        <v>11</v>
      </c>
      <c r="I4906" s="3">
        <v>1112.6955848412699</v>
      </c>
      <c r="J4906" s="3">
        <v>45</v>
      </c>
      <c r="K4906" s="3">
        <v>301.986982611038</v>
      </c>
      <c r="L4906" s="3">
        <v>54</v>
      </c>
      <c r="M4906" s="3">
        <v>2</v>
      </c>
      <c r="N4906" s="3">
        <v>8</v>
      </c>
      <c r="O4906" s="3">
        <v>696</v>
      </c>
      <c r="P4906" s="3">
        <v>0</v>
      </c>
      <c r="Q4906" s="3">
        <v>15285.849013855601</v>
      </c>
      <c r="R4906" s="3">
        <v>3</v>
      </c>
      <c r="S4906" s="3">
        <v>0</v>
      </c>
      <c r="T4906" s="3">
        <v>0</v>
      </c>
      <c r="U4906" s="3">
        <v>13028.596660417399</v>
      </c>
      <c r="V4906" s="3">
        <v>0</v>
      </c>
      <c r="W4906" s="3" t="str">
        <f>IF(Bank_data3[[#This Row],[credit_risk]]=1,"High Risk","Low Risk")</f>
        <v>Low Risk</v>
      </c>
      <c r="X4906" s="3" t="str">
        <f t="shared" si="532"/>
        <v>55+</v>
      </c>
      <c r="Y4906" s="3" t="str">
        <f t="shared" si="533"/>
        <v>Middle Income</v>
      </c>
      <c r="Z4906" s="3" t="str">
        <f t="shared" si="534"/>
        <v>Good</v>
      </c>
      <c r="AA4906" s="27">
        <f t="shared" si="535"/>
        <v>0.30319094957300652</v>
      </c>
      <c r="AB4906" s="3" t="str">
        <f t="shared" si="536"/>
        <v>Medium</v>
      </c>
      <c r="AC4906" s="3" t="str">
        <f t="shared" si="537"/>
        <v>High</v>
      </c>
      <c r="AD4906" s="3" t="str">
        <f t="shared" si="538"/>
        <v>No</v>
      </c>
    </row>
    <row r="4907" spans="1:30" ht="15" customHeight="1" x14ac:dyDescent="0.3">
      <c r="A4907" s="3" t="s">
        <v>4928</v>
      </c>
      <c r="B4907" s="3">
        <v>57</v>
      </c>
      <c r="C4907" s="3" t="s">
        <v>31</v>
      </c>
      <c r="D4907" s="3" t="s">
        <v>24</v>
      </c>
      <c r="E4907" s="3">
        <v>43968.0641840955</v>
      </c>
      <c r="F4907" s="3">
        <v>25</v>
      </c>
      <c r="G4907" s="3">
        <v>1656.2453918813001</v>
      </c>
      <c r="H4907" s="3">
        <v>1</v>
      </c>
      <c r="I4907" s="3">
        <v>874.01063076811204</v>
      </c>
      <c r="J4907" s="3">
        <v>48</v>
      </c>
      <c r="K4907" s="3">
        <v>613.97971395989498</v>
      </c>
      <c r="L4907" s="3">
        <v>39</v>
      </c>
      <c r="M4907" s="3">
        <v>11</v>
      </c>
      <c r="N4907" s="3">
        <v>0</v>
      </c>
      <c r="O4907" s="3">
        <v>643</v>
      </c>
      <c r="P4907" s="3">
        <v>3</v>
      </c>
      <c r="Q4907" s="3">
        <v>13892.6253793127</v>
      </c>
      <c r="R4907" s="3">
        <v>3</v>
      </c>
      <c r="S4907" s="3">
        <v>0</v>
      </c>
      <c r="T4907" s="3">
        <v>1</v>
      </c>
      <c r="U4907" s="3">
        <v>10756.957697674899</v>
      </c>
      <c r="V4907" s="3">
        <v>1</v>
      </c>
      <c r="W4907" s="3" t="str">
        <f>IF(Bank_data3[[#This Row],[credit_risk]]=1,"High Risk","Low Risk")</f>
        <v>High Risk</v>
      </c>
      <c r="X4907" s="3" t="str">
        <f t="shared" si="532"/>
        <v>55+</v>
      </c>
      <c r="Y4907" s="3" t="str">
        <f t="shared" si="533"/>
        <v>Low Income</v>
      </c>
      <c r="Z4907" s="3" t="str">
        <f t="shared" si="534"/>
        <v>Fair</v>
      </c>
      <c r="AA4907" s="27">
        <f t="shared" si="535"/>
        <v>0.31597082193893944</v>
      </c>
      <c r="AB4907" s="3" t="str">
        <f t="shared" si="536"/>
        <v>Medium</v>
      </c>
      <c r="AC4907" s="3" t="str">
        <f t="shared" si="537"/>
        <v>High</v>
      </c>
      <c r="AD4907" s="3" t="str">
        <f t="shared" si="538"/>
        <v>No</v>
      </c>
    </row>
    <row r="4908" spans="1:30" ht="15" customHeight="1" x14ac:dyDescent="0.3">
      <c r="A4908" s="3" t="s">
        <v>4929</v>
      </c>
      <c r="B4908" s="3">
        <v>59</v>
      </c>
      <c r="C4908" s="3" t="s">
        <v>28</v>
      </c>
      <c r="D4908" s="3" t="s">
        <v>24</v>
      </c>
      <c r="E4908" s="3">
        <v>55591.503792166201</v>
      </c>
      <c r="F4908" s="3">
        <v>144</v>
      </c>
      <c r="G4908" s="3">
        <v>3078.3929473426301</v>
      </c>
      <c r="H4908" s="3">
        <v>6</v>
      </c>
      <c r="I4908" s="3">
        <v>1071.9637432289101</v>
      </c>
      <c r="J4908" s="3">
        <v>2</v>
      </c>
      <c r="K4908" s="3">
        <v>841.05804146262903</v>
      </c>
      <c r="L4908" s="3">
        <v>51</v>
      </c>
      <c r="M4908" s="3">
        <v>2</v>
      </c>
      <c r="N4908" s="3">
        <v>1</v>
      </c>
      <c r="O4908" s="3">
        <v>325</v>
      </c>
      <c r="P4908" s="3">
        <v>5</v>
      </c>
      <c r="Q4908" s="3">
        <v>14512.9716529408</v>
      </c>
      <c r="R4908" s="3">
        <v>6</v>
      </c>
      <c r="S4908" s="3">
        <v>0</v>
      </c>
      <c r="T4908" s="3">
        <v>0</v>
      </c>
      <c r="U4908" s="3">
        <v>5555.92404538352</v>
      </c>
      <c r="V4908" s="3">
        <v>1</v>
      </c>
      <c r="W4908" s="3" t="str">
        <f>IF(Bank_data3[[#This Row],[credit_risk]]=1,"High Risk","Low Risk")</f>
        <v>High Risk</v>
      </c>
      <c r="X4908" s="3" t="str">
        <f t="shared" si="532"/>
        <v>55+</v>
      </c>
      <c r="Y4908" s="3" t="str">
        <f t="shared" si="533"/>
        <v>Middle Income</v>
      </c>
      <c r="Z4908" s="3" t="str">
        <f t="shared" si="534"/>
        <v>Poor</v>
      </c>
      <c r="AA4908" s="27">
        <f t="shared" si="535"/>
        <v>0.2610645631605657</v>
      </c>
      <c r="AB4908" s="3" t="str">
        <f t="shared" si="536"/>
        <v>Medium</v>
      </c>
      <c r="AC4908" s="3" t="str">
        <f t="shared" si="537"/>
        <v>High</v>
      </c>
      <c r="AD4908" s="3" t="str">
        <f t="shared" si="538"/>
        <v>No</v>
      </c>
    </row>
    <row r="4909" spans="1:30" ht="15" customHeight="1" x14ac:dyDescent="0.3">
      <c r="A4909" s="3" t="s">
        <v>4930</v>
      </c>
      <c r="B4909" s="3">
        <v>55</v>
      </c>
      <c r="C4909" s="3" t="s">
        <v>23</v>
      </c>
      <c r="D4909" s="3" t="s">
        <v>26</v>
      </c>
      <c r="E4909" s="3">
        <v>67558.4657012752</v>
      </c>
      <c r="F4909" s="3">
        <v>7</v>
      </c>
      <c r="G4909" s="3">
        <v>987.10660087280598</v>
      </c>
      <c r="H4909" s="3">
        <v>8</v>
      </c>
      <c r="I4909" s="3">
        <v>20</v>
      </c>
      <c r="J4909" s="3">
        <v>25</v>
      </c>
      <c r="K4909" s="3">
        <v>777.68175869337597</v>
      </c>
      <c r="L4909" s="3">
        <v>43</v>
      </c>
      <c r="M4909" s="3">
        <v>8</v>
      </c>
      <c r="N4909" s="3">
        <v>6</v>
      </c>
      <c r="O4909" s="3">
        <v>355</v>
      </c>
      <c r="P4909" s="3">
        <v>2</v>
      </c>
      <c r="Q4909" s="3">
        <v>15757.9498774888</v>
      </c>
      <c r="R4909" s="3">
        <v>0</v>
      </c>
      <c r="S4909" s="3">
        <v>0</v>
      </c>
      <c r="T4909" s="3">
        <v>0</v>
      </c>
      <c r="U4909" s="3">
        <v>6953.2499019205998</v>
      </c>
      <c r="V4909" s="3">
        <v>1</v>
      </c>
      <c r="W4909" s="3" t="str">
        <f>IF(Bank_data3[[#This Row],[credit_risk]]=1,"High Risk","Low Risk")</f>
        <v>High Risk</v>
      </c>
      <c r="X4909" s="3" t="str">
        <f t="shared" si="532"/>
        <v>55+</v>
      </c>
      <c r="Y4909" s="3" t="str">
        <f t="shared" si="533"/>
        <v>Middle Income</v>
      </c>
      <c r="Z4909" s="3" t="str">
        <f t="shared" si="534"/>
        <v>Poor</v>
      </c>
      <c r="AA4909" s="27">
        <f t="shared" si="535"/>
        <v>0.23324907861534458</v>
      </c>
      <c r="AB4909" s="3" t="str">
        <f t="shared" si="536"/>
        <v>Low</v>
      </c>
      <c r="AC4909" s="3" t="str">
        <f t="shared" si="537"/>
        <v>High</v>
      </c>
      <c r="AD4909" s="3" t="str">
        <f t="shared" si="538"/>
        <v>No</v>
      </c>
    </row>
    <row r="4910" spans="1:30" ht="15" customHeight="1" x14ac:dyDescent="0.3">
      <c r="A4910" s="3" t="s">
        <v>4931</v>
      </c>
      <c r="B4910" s="3">
        <v>69</v>
      </c>
      <c r="C4910" s="3" t="s">
        <v>31</v>
      </c>
      <c r="D4910" s="3" t="s">
        <v>33</v>
      </c>
      <c r="E4910" s="3">
        <v>32012.711462726002</v>
      </c>
      <c r="F4910" s="3">
        <v>196</v>
      </c>
      <c r="G4910" s="3">
        <v>947.18617748629299</v>
      </c>
      <c r="H4910" s="3">
        <v>11</v>
      </c>
      <c r="I4910" s="3">
        <v>783.51440223725899</v>
      </c>
      <c r="J4910" s="3">
        <v>33</v>
      </c>
      <c r="K4910" s="3">
        <v>426.42879576496398</v>
      </c>
      <c r="L4910" s="3">
        <v>61</v>
      </c>
      <c r="M4910" s="3">
        <v>11</v>
      </c>
      <c r="N4910" s="3">
        <v>5</v>
      </c>
      <c r="O4910" s="3">
        <v>842</v>
      </c>
      <c r="P4910" s="3">
        <v>3</v>
      </c>
      <c r="Q4910" s="3">
        <v>15101.106423683101</v>
      </c>
      <c r="R4910" s="3">
        <v>3</v>
      </c>
      <c r="S4910" s="3">
        <v>0</v>
      </c>
      <c r="T4910" s="3">
        <v>0</v>
      </c>
      <c r="U4910" s="3">
        <v>7845.0146886580296</v>
      </c>
      <c r="V4910" s="3">
        <v>0</v>
      </c>
      <c r="W4910" s="3" t="str">
        <f>IF(Bank_data3[[#This Row],[credit_risk]]=1,"High Risk","Low Risk")</f>
        <v>Low Risk</v>
      </c>
      <c r="X4910" s="3" t="str">
        <f t="shared" si="532"/>
        <v>55+</v>
      </c>
      <c r="Y4910" s="3" t="str">
        <f t="shared" si="533"/>
        <v>Low Income</v>
      </c>
      <c r="Z4910" s="3" t="str">
        <f t="shared" si="534"/>
        <v>Excellent</v>
      </c>
      <c r="AA4910" s="27">
        <f t="shared" si="535"/>
        <v>0.47172219201944432</v>
      </c>
      <c r="AB4910" s="3" t="str">
        <f t="shared" si="536"/>
        <v>Low</v>
      </c>
      <c r="AC4910" s="3" t="str">
        <f t="shared" si="537"/>
        <v>High</v>
      </c>
      <c r="AD4910" s="3" t="str">
        <f t="shared" si="538"/>
        <v>No</v>
      </c>
    </row>
    <row r="4911" spans="1:30" ht="15" customHeight="1" x14ac:dyDescent="0.3">
      <c r="A4911" s="3" t="s">
        <v>4932</v>
      </c>
      <c r="B4911" s="3">
        <v>62</v>
      </c>
      <c r="C4911" s="3" t="s">
        <v>28</v>
      </c>
      <c r="D4911" s="3" t="s">
        <v>26</v>
      </c>
      <c r="E4911" s="3">
        <v>32697.131015291499</v>
      </c>
      <c r="F4911" s="3">
        <v>112</v>
      </c>
      <c r="G4911" s="3">
        <v>1200.3492517034999</v>
      </c>
      <c r="H4911" s="3">
        <v>7</v>
      </c>
      <c r="I4911" s="3">
        <v>500.441472767829</v>
      </c>
      <c r="J4911" s="3">
        <v>29</v>
      </c>
      <c r="K4911" s="3">
        <v>568.02399097631996</v>
      </c>
      <c r="L4911" s="3">
        <v>73</v>
      </c>
      <c r="M4911" s="3">
        <v>7</v>
      </c>
      <c r="N4911" s="3">
        <v>9</v>
      </c>
      <c r="O4911" s="3">
        <v>329</v>
      </c>
      <c r="P4911" s="3">
        <v>1</v>
      </c>
      <c r="Q4911" s="3">
        <v>8615.4425647274002</v>
      </c>
      <c r="R4911" s="3">
        <v>1</v>
      </c>
      <c r="S4911" s="3">
        <v>0</v>
      </c>
      <c r="T4911" s="3">
        <v>0</v>
      </c>
      <c r="U4911" s="3">
        <v>14747.658982909399</v>
      </c>
      <c r="V4911" s="3">
        <v>1</v>
      </c>
      <c r="W4911" s="3" t="str">
        <f>IF(Bank_data3[[#This Row],[credit_risk]]=1,"High Risk","Low Risk")</f>
        <v>High Risk</v>
      </c>
      <c r="X4911" s="3" t="str">
        <f t="shared" si="532"/>
        <v>55+</v>
      </c>
      <c r="Y4911" s="3" t="str">
        <f t="shared" si="533"/>
        <v>Low Income</v>
      </c>
      <c r="Z4911" s="3" t="str">
        <f t="shared" si="534"/>
        <v>Poor</v>
      </c>
      <c r="AA4911" s="27">
        <f t="shared" si="535"/>
        <v>0.26349230948422381</v>
      </c>
      <c r="AB4911" s="3" t="str">
        <f t="shared" si="536"/>
        <v>Medium</v>
      </c>
      <c r="AC4911" s="3" t="str">
        <f t="shared" si="537"/>
        <v>High</v>
      </c>
      <c r="AD4911" s="3" t="str">
        <f t="shared" si="538"/>
        <v>No</v>
      </c>
    </row>
    <row r="4912" spans="1:30" ht="15" customHeight="1" x14ac:dyDescent="0.3">
      <c r="A4912" s="3" t="s">
        <v>4933</v>
      </c>
      <c r="B4912" s="3">
        <v>56</v>
      </c>
      <c r="C4912" s="3" t="s">
        <v>31</v>
      </c>
      <c r="D4912" s="3" t="s">
        <v>24</v>
      </c>
      <c r="E4912" s="3">
        <v>52436.479749659899</v>
      </c>
      <c r="F4912" s="3">
        <v>154</v>
      </c>
      <c r="G4912" s="3">
        <v>2428.7616819872401</v>
      </c>
      <c r="H4912" s="3">
        <v>8</v>
      </c>
      <c r="I4912" s="3">
        <v>1325.47687668708</v>
      </c>
      <c r="J4912" s="3">
        <v>17</v>
      </c>
      <c r="K4912" s="3">
        <v>389.38329434058397</v>
      </c>
      <c r="L4912" s="3">
        <v>28</v>
      </c>
      <c r="M4912" s="3">
        <v>18</v>
      </c>
      <c r="N4912" s="3">
        <v>2</v>
      </c>
      <c r="O4912" s="3">
        <v>835</v>
      </c>
      <c r="P4912" s="3">
        <v>5</v>
      </c>
      <c r="Q4912" s="3">
        <v>9410.77775456167</v>
      </c>
      <c r="R4912" s="3">
        <v>4</v>
      </c>
      <c r="S4912" s="3">
        <v>0</v>
      </c>
      <c r="T4912" s="3">
        <v>0</v>
      </c>
      <c r="U4912" s="3">
        <v>1641.90405865558</v>
      </c>
      <c r="V4912" s="3">
        <v>1</v>
      </c>
      <c r="W4912" s="3" t="str">
        <f>IF(Bank_data3[[#This Row],[credit_risk]]=1,"High Risk","Low Risk")</f>
        <v>High Risk</v>
      </c>
      <c r="X4912" s="3" t="str">
        <f t="shared" si="532"/>
        <v>55+</v>
      </c>
      <c r="Y4912" s="3" t="str">
        <f t="shared" si="533"/>
        <v>Middle Income</v>
      </c>
      <c r="Z4912" s="3" t="str">
        <f t="shared" si="534"/>
        <v>Excellent</v>
      </c>
      <c r="AA4912" s="27">
        <f t="shared" si="535"/>
        <v>0.17947005213718048</v>
      </c>
      <c r="AB4912" s="3" t="str">
        <f t="shared" si="536"/>
        <v>Medium</v>
      </c>
      <c r="AC4912" s="3" t="str">
        <f t="shared" si="537"/>
        <v>Medium</v>
      </c>
      <c r="AD4912" s="3" t="str">
        <f t="shared" si="538"/>
        <v>No</v>
      </c>
    </row>
    <row r="4913" spans="1:30" ht="15" customHeight="1" x14ac:dyDescent="0.3">
      <c r="A4913" s="3" t="s">
        <v>4934</v>
      </c>
      <c r="B4913" s="3">
        <v>34</v>
      </c>
      <c r="C4913" s="3" t="s">
        <v>23</v>
      </c>
      <c r="D4913" s="3" t="s">
        <v>33</v>
      </c>
      <c r="E4913" s="3">
        <v>48523.448546435196</v>
      </c>
      <c r="F4913" s="3">
        <v>20</v>
      </c>
      <c r="G4913" s="3">
        <v>1619.3980472025801</v>
      </c>
      <c r="H4913" s="3">
        <v>7</v>
      </c>
      <c r="I4913" s="3">
        <v>1014.97592041934</v>
      </c>
      <c r="J4913" s="3">
        <v>16</v>
      </c>
      <c r="K4913" s="3">
        <v>735.26556020918395</v>
      </c>
      <c r="L4913" s="3">
        <v>18</v>
      </c>
      <c r="M4913" s="3">
        <v>4</v>
      </c>
      <c r="N4913" s="3">
        <v>1</v>
      </c>
      <c r="O4913" s="3">
        <v>457</v>
      </c>
      <c r="P4913" s="3">
        <v>1</v>
      </c>
      <c r="Q4913" s="3">
        <v>13650.359311813299</v>
      </c>
      <c r="R4913" s="3">
        <v>3</v>
      </c>
      <c r="S4913" s="3">
        <v>1</v>
      </c>
      <c r="T4913" s="3">
        <v>0</v>
      </c>
      <c r="U4913" s="3">
        <v>7576.8644483944199</v>
      </c>
      <c r="V4913" s="3">
        <v>1</v>
      </c>
      <c r="W4913" s="3" t="str">
        <f>IF(Bank_data3[[#This Row],[credit_risk]]=1,"High Risk","Low Risk")</f>
        <v>High Risk</v>
      </c>
      <c r="X4913" s="3" t="str">
        <f t="shared" si="532"/>
        <v>25-34</v>
      </c>
      <c r="Y4913" s="3" t="str">
        <f t="shared" si="533"/>
        <v>Low Income</v>
      </c>
      <c r="Z4913" s="3" t="str">
        <f t="shared" si="534"/>
        <v>Poor</v>
      </c>
      <c r="AA4913" s="27">
        <f t="shared" si="535"/>
        <v>0.28131469878424648</v>
      </c>
      <c r="AB4913" s="3" t="str">
        <f t="shared" si="536"/>
        <v>Medium</v>
      </c>
      <c r="AC4913" s="3" t="str">
        <f t="shared" si="537"/>
        <v>Medium</v>
      </c>
      <c r="AD4913" s="3" t="str">
        <f t="shared" si="538"/>
        <v>No</v>
      </c>
    </row>
    <row r="4914" spans="1:30" ht="15" customHeight="1" x14ac:dyDescent="0.3">
      <c r="A4914" s="3" t="s">
        <v>4935</v>
      </c>
      <c r="B4914" s="3">
        <v>47</v>
      </c>
      <c r="C4914" s="3" t="s">
        <v>23</v>
      </c>
      <c r="D4914" s="3" t="s">
        <v>26</v>
      </c>
      <c r="E4914" s="3">
        <v>63380.5441071245</v>
      </c>
      <c r="F4914" s="3">
        <v>29</v>
      </c>
      <c r="G4914" s="3">
        <v>1800.7129367590401</v>
      </c>
      <c r="H4914" s="3">
        <v>3</v>
      </c>
      <c r="I4914" s="3">
        <v>881.98239378369601</v>
      </c>
      <c r="J4914" s="3">
        <v>44</v>
      </c>
      <c r="K4914" s="3">
        <v>481.058686466003</v>
      </c>
      <c r="L4914" s="3">
        <v>27</v>
      </c>
      <c r="M4914" s="3">
        <v>4</v>
      </c>
      <c r="N4914" s="3">
        <v>6</v>
      </c>
      <c r="O4914" s="3">
        <v>420</v>
      </c>
      <c r="P4914" s="3">
        <v>3</v>
      </c>
      <c r="Q4914" s="3">
        <v>871.17084755564304</v>
      </c>
      <c r="R4914" s="3">
        <v>0</v>
      </c>
      <c r="S4914" s="3">
        <v>0</v>
      </c>
      <c r="T4914" s="3">
        <v>0</v>
      </c>
      <c r="U4914" s="3">
        <v>7806.6176943159799</v>
      </c>
      <c r="V4914" s="3">
        <v>1</v>
      </c>
      <c r="W4914" s="3" t="str">
        <f>IF(Bank_data3[[#This Row],[credit_risk]]=1,"High Risk","Low Risk")</f>
        <v>High Risk</v>
      </c>
      <c r="X4914" s="3" t="str">
        <f t="shared" si="532"/>
        <v>45-54</v>
      </c>
      <c r="Y4914" s="3" t="str">
        <f t="shared" si="533"/>
        <v>Middle Income</v>
      </c>
      <c r="Z4914" s="3" t="str">
        <f t="shared" si="534"/>
        <v>Poor</v>
      </c>
      <c r="AA4914" s="27">
        <f t="shared" si="535"/>
        <v>1.3745083129662123E-2</v>
      </c>
      <c r="AB4914" s="3" t="str">
        <f t="shared" si="536"/>
        <v>Medium</v>
      </c>
      <c r="AC4914" s="3" t="str">
        <f t="shared" si="537"/>
        <v>Medium</v>
      </c>
      <c r="AD4914" s="3" t="str">
        <f t="shared" si="538"/>
        <v>No</v>
      </c>
    </row>
    <row r="4915" spans="1:30" ht="15" customHeight="1" x14ac:dyDescent="0.3">
      <c r="A4915" s="3" t="s">
        <v>4936</v>
      </c>
      <c r="B4915" s="3">
        <v>37</v>
      </c>
      <c r="C4915" s="3" t="s">
        <v>31</v>
      </c>
      <c r="D4915" s="3" t="s">
        <v>26</v>
      </c>
      <c r="E4915" s="3">
        <v>50136.3798760051</v>
      </c>
      <c r="F4915" s="3">
        <v>26</v>
      </c>
      <c r="G4915" s="3">
        <v>2145.48679808513</v>
      </c>
      <c r="H4915" s="3">
        <v>9</v>
      </c>
      <c r="I4915" s="3">
        <v>648.82346073064195</v>
      </c>
      <c r="J4915" s="3">
        <v>41</v>
      </c>
      <c r="K4915" s="3">
        <v>840.45525107470905</v>
      </c>
      <c r="L4915" s="3">
        <v>18</v>
      </c>
      <c r="M4915" s="3">
        <v>7</v>
      </c>
      <c r="N4915" s="3">
        <v>9</v>
      </c>
      <c r="O4915" s="3">
        <v>453</v>
      </c>
      <c r="P4915" s="3">
        <v>2</v>
      </c>
      <c r="Q4915" s="3">
        <v>14197.5830339677</v>
      </c>
      <c r="R4915" s="3">
        <v>5</v>
      </c>
      <c r="S4915" s="3">
        <v>0</v>
      </c>
      <c r="T4915" s="3">
        <v>0</v>
      </c>
      <c r="U4915" s="3">
        <v>3603.0392596390798</v>
      </c>
      <c r="V4915" s="3">
        <v>1</v>
      </c>
      <c r="W4915" s="3" t="str">
        <f>IF(Bank_data3[[#This Row],[credit_risk]]=1,"High Risk","Low Risk")</f>
        <v>High Risk</v>
      </c>
      <c r="X4915" s="3" t="str">
        <f t="shared" si="532"/>
        <v>35-44</v>
      </c>
      <c r="Y4915" s="3" t="str">
        <f t="shared" si="533"/>
        <v>Middle Income</v>
      </c>
      <c r="Z4915" s="3" t="str">
        <f t="shared" si="534"/>
        <v>Poor</v>
      </c>
      <c r="AA4915" s="27">
        <f t="shared" si="535"/>
        <v>0.28317926162759427</v>
      </c>
      <c r="AB4915" s="3" t="str">
        <f t="shared" si="536"/>
        <v>Medium</v>
      </c>
      <c r="AC4915" s="3" t="str">
        <f t="shared" si="537"/>
        <v>Medium</v>
      </c>
      <c r="AD4915" s="3" t="str">
        <f t="shared" si="538"/>
        <v>No</v>
      </c>
    </row>
    <row r="4916" spans="1:30" ht="15" customHeight="1" x14ac:dyDescent="0.3">
      <c r="A4916" s="3" t="s">
        <v>4937</v>
      </c>
      <c r="B4916" s="3">
        <v>53</v>
      </c>
      <c r="C4916" s="3" t="s">
        <v>23</v>
      </c>
      <c r="D4916" s="3" t="s">
        <v>24</v>
      </c>
      <c r="E4916" s="3">
        <v>81329.382137073102</v>
      </c>
      <c r="F4916" s="3">
        <v>31</v>
      </c>
      <c r="G4916" s="3">
        <v>2401.9771392074599</v>
      </c>
      <c r="H4916" s="3">
        <v>6</v>
      </c>
      <c r="I4916" s="3">
        <v>939.022908546076</v>
      </c>
      <c r="J4916" s="3">
        <v>20</v>
      </c>
      <c r="K4916" s="3">
        <v>260.886976164266</v>
      </c>
      <c r="L4916" s="3">
        <v>30</v>
      </c>
      <c r="M4916" s="3">
        <v>2</v>
      </c>
      <c r="N4916" s="3">
        <v>9</v>
      </c>
      <c r="O4916" s="3">
        <v>381</v>
      </c>
      <c r="P4916" s="3">
        <v>5</v>
      </c>
      <c r="Q4916" s="3">
        <v>8541.1895190109608</v>
      </c>
      <c r="R4916" s="3">
        <v>4</v>
      </c>
      <c r="S4916" s="3">
        <v>0</v>
      </c>
      <c r="T4916" s="3">
        <v>1</v>
      </c>
      <c r="U4916" s="3">
        <v>6475.1581973306502</v>
      </c>
      <c r="V4916" s="3">
        <v>1</v>
      </c>
      <c r="W4916" s="3" t="str">
        <f>IF(Bank_data3[[#This Row],[credit_risk]]=1,"High Risk","Low Risk")</f>
        <v>High Risk</v>
      </c>
      <c r="X4916" s="3" t="str">
        <f t="shared" si="532"/>
        <v>45-54</v>
      </c>
      <c r="Y4916" s="3" t="str">
        <f t="shared" si="533"/>
        <v>Middle Income</v>
      </c>
      <c r="Z4916" s="3" t="str">
        <f t="shared" si="534"/>
        <v>Poor</v>
      </c>
      <c r="AA4916" s="27">
        <f t="shared" si="535"/>
        <v>0.10501972712168871</v>
      </c>
      <c r="AB4916" s="3" t="str">
        <f t="shared" si="536"/>
        <v>Medium</v>
      </c>
      <c r="AC4916" s="3" t="str">
        <f t="shared" si="537"/>
        <v>High</v>
      </c>
      <c r="AD4916" s="3" t="str">
        <f t="shared" si="538"/>
        <v>No</v>
      </c>
    </row>
    <row r="4917" spans="1:30" ht="15" customHeight="1" x14ac:dyDescent="0.3">
      <c r="A4917" s="3" t="s">
        <v>4938</v>
      </c>
      <c r="B4917" s="3">
        <v>41</v>
      </c>
      <c r="C4917" s="3" t="s">
        <v>28</v>
      </c>
      <c r="D4917" s="3" t="s">
        <v>26</v>
      </c>
      <c r="E4917" s="3">
        <v>21418.2541604951</v>
      </c>
      <c r="F4917" s="3">
        <v>141</v>
      </c>
      <c r="G4917" s="3">
        <v>964.18017946519899</v>
      </c>
      <c r="H4917" s="3">
        <v>8</v>
      </c>
      <c r="I4917" s="3">
        <v>475.13502971766297</v>
      </c>
      <c r="J4917" s="3">
        <v>23</v>
      </c>
      <c r="K4917" s="3">
        <v>300.35168473378798</v>
      </c>
      <c r="L4917" s="3">
        <v>53</v>
      </c>
      <c r="M4917" s="3">
        <v>18</v>
      </c>
      <c r="N4917" s="3">
        <v>4</v>
      </c>
      <c r="O4917" s="3">
        <v>660</v>
      </c>
      <c r="P4917" s="3">
        <v>0</v>
      </c>
      <c r="Q4917" s="3">
        <v>18265.892310398602</v>
      </c>
      <c r="R4917" s="3">
        <v>7</v>
      </c>
      <c r="S4917" s="3">
        <v>0</v>
      </c>
      <c r="T4917" s="3">
        <v>0</v>
      </c>
      <c r="U4917" s="3">
        <v>5247.9751506190396</v>
      </c>
      <c r="V4917" s="3">
        <v>1</v>
      </c>
      <c r="W4917" s="3" t="str">
        <f>IF(Bank_data3[[#This Row],[credit_risk]]=1,"High Risk","Low Risk")</f>
        <v>High Risk</v>
      </c>
      <c r="X4917" s="3" t="str">
        <f t="shared" si="532"/>
        <v>35-44</v>
      </c>
      <c r="Y4917" s="3" t="str">
        <f t="shared" si="533"/>
        <v>Low Income</v>
      </c>
      <c r="Z4917" s="3" t="str">
        <f t="shared" si="534"/>
        <v>Fair</v>
      </c>
      <c r="AA4917" s="27">
        <f t="shared" si="535"/>
        <v>0.85281891668318732</v>
      </c>
      <c r="AB4917" s="3" t="str">
        <f t="shared" si="536"/>
        <v>Low</v>
      </c>
      <c r="AC4917" s="3" t="str">
        <f t="shared" si="537"/>
        <v>High</v>
      </c>
      <c r="AD4917" s="3" t="str">
        <f t="shared" si="538"/>
        <v>No</v>
      </c>
    </row>
    <row r="4918" spans="1:30" ht="15" customHeight="1" x14ac:dyDescent="0.3">
      <c r="A4918" s="3" t="s">
        <v>4939</v>
      </c>
      <c r="B4918" s="3">
        <v>30</v>
      </c>
      <c r="C4918" s="3" t="s">
        <v>28</v>
      </c>
      <c r="D4918" s="3" t="s">
        <v>33</v>
      </c>
      <c r="E4918" s="3">
        <v>65123.903479353503</v>
      </c>
      <c r="F4918" s="3">
        <v>148</v>
      </c>
      <c r="G4918" s="3">
        <v>1918.2345066298899</v>
      </c>
      <c r="H4918" s="3">
        <v>8</v>
      </c>
      <c r="I4918" s="3">
        <v>765.09612830998196</v>
      </c>
      <c r="J4918" s="3">
        <v>3</v>
      </c>
      <c r="K4918" s="3">
        <v>659.13065643897198</v>
      </c>
      <c r="L4918" s="3">
        <v>61</v>
      </c>
      <c r="M4918" s="3">
        <v>8</v>
      </c>
      <c r="N4918" s="3">
        <v>5</v>
      </c>
      <c r="O4918" s="3">
        <v>609</v>
      </c>
      <c r="P4918" s="3">
        <v>5</v>
      </c>
      <c r="Q4918" s="3">
        <v>233.83961283433399</v>
      </c>
      <c r="R4918" s="3">
        <v>3</v>
      </c>
      <c r="S4918" s="3">
        <v>0</v>
      </c>
      <c r="T4918" s="3">
        <v>1</v>
      </c>
      <c r="U4918" s="3">
        <v>12895.509456079501</v>
      </c>
      <c r="V4918" s="3">
        <v>1</v>
      </c>
      <c r="W4918" s="3" t="str">
        <f>IF(Bank_data3[[#This Row],[credit_risk]]=1,"High Risk","Low Risk")</f>
        <v>High Risk</v>
      </c>
      <c r="X4918" s="3" t="str">
        <f t="shared" si="532"/>
        <v>25-34</v>
      </c>
      <c r="Y4918" s="3" t="str">
        <f t="shared" si="533"/>
        <v>Middle Income</v>
      </c>
      <c r="Z4918" s="3" t="str">
        <f t="shared" si="534"/>
        <v>Fair</v>
      </c>
      <c r="AA4918" s="27">
        <f t="shared" si="535"/>
        <v>3.5906879093706217E-3</v>
      </c>
      <c r="AB4918" s="3" t="str">
        <f t="shared" si="536"/>
        <v>Medium</v>
      </c>
      <c r="AC4918" s="3" t="str">
        <f t="shared" si="537"/>
        <v>High</v>
      </c>
      <c r="AD4918" s="3" t="str">
        <f t="shared" si="538"/>
        <v>No</v>
      </c>
    </row>
    <row r="4919" spans="1:30" ht="15" customHeight="1" x14ac:dyDescent="0.3">
      <c r="A4919" s="3" t="s">
        <v>4940</v>
      </c>
      <c r="B4919" s="3">
        <v>32</v>
      </c>
      <c r="C4919" s="3" t="s">
        <v>31</v>
      </c>
      <c r="D4919" s="3" t="s">
        <v>24</v>
      </c>
      <c r="E4919" s="3">
        <v>53587.871529892902</v>
      </c>
      <c r="F4919" s="3">
        <v>125</v>
      </c>
      <c r="G4919" s="3">
        <v>2422.1385462339799</v>
      </c>
      <c r="H4919" s="3">
        <v>3</v>
      </c>
      <c r="I4919" s="3">
        <v>597.57281455440295</v>
      </c>
      <c r="J4919" s="3">
        <v>48</v>
      </c>
      <c r="K4919" s="3">
        <v>609.01213195700598</v>
      </c>
      <c r="L4919" s="3">
        <v>13</v>
      </c>
      <c r="M4919" s="3">
        <v>13</v>
      </c>
      <c r="N4919" s="3">
        <v>8</v>
      </c>
      <c r="O4919" s="3">
        <v>631</v>
      </c>
      <c r="P4919" s="3">
        <v>0</v>
      </c>
      <c r="Q4919" s="3">
        <v>14785.795745240801</v>
      </c>
      <c r="R4919" s="3">
        <v>1</v>
      </c>
      <c r="S4919" s="3">
        <v>0</v>
      </c>
      <c r="T4919" s="3">
        <v>0</v>
      </c>
      <c r="U4919" s="3">
        <v>7449.4433993636703</v>
      </c>
      <c r="V4919" s="3">
        <v>0</v>
      </c>
      <c r="W4919" s="3" t="str">
        <f>IF(Bank_data3[[#This Row],[credit_risk]]=1,"High Risk","Low Risk")</f>
        <v>Low Risk</v>
      </c>
      <c r="X4919" s="3" t="str">
        <f t="shared" si="532"/>
        <v>25-34</v>
      </c>
      <c r="Y4919" s="3" t="str">
        <f t="shared" si="533"/>
        <v>Middle Income</v>
      </c>
      <c r="Z4919" s="3" t="str">
        <f t="shared" si="534"/>
        <v>Fair</v>
      </c>
      <c r="AA4919" s="27">
        <f t="shared" si="535"/>
        <v>0.27591683198301403</v>
      </c>
      <c r="AB4919" s="3" t="str">
        <f t="shared" si="536"/>
        <v>Medium</v>
      </c>
      <c r="AC4919" s="3" t="str">
        <f t="shared" si="537"/>
        <v>Medium</v>
      </c>
      <c r="AD4919" s="3" t="str">
        <f t="shared" si="538"/>
        <v>No</v>
      </c>
    </row>
    <row r="4920" spans="1:30" ht="15" customHeight="1" x14ac:dyDescent="0.3">
      <c r="A4920" s="3" t="s">
        <v>4941</v>
      </c>
      <c r="B4920" s="3">
        <v>23</v>
      </c>
      <c r="C4920" s="3" t="s">
        <v>23</v>
      </c>
      <c r="D4920" s="3" t="s">
        <v>24</v>
      </c>
      <c r="E4920" s="3">
        <v>24745.980793504299</v>
      </c>
      <c r="F4920" s="3">
        <v>130</v>
      </c>
      <c r="G4920" s="3">
        <v>1664.69234687065</v>
      </c>
      <c r="H4920" s="3">
        <v>6</v>
      </c>
      <c r="I4920" s="3">
        <v>1593.27137924359</v>
      </c>
      <c r="J4920" s="3">
        <v>47</v>
      </c>
      <c r="K4920" s="3">
        <v>956.38034276098495</v>
      </c>
      <c r="L4920" s="3">
        <v>49</v>
      </c>
      <c r="M4920" s="3">
        <v>19</v>
      </c>
      <c r="N4920" s="3">
        <v>6</v>
      </c>
      <c r="O4920" s="3">
        <v>576</v>
      </c>
      <c r="P4920" s="3">
        <v>3</v>
      </c>
      <c r="Q4920" s="3">
        <v>13623.6473495056</v>
      </c>
      <c r="R4920" s="3">
        <v>1</v>
      </c>
      <c r="S4920" s="3">
        <v>0</v>
      </c>
      <c r="T4920" s="3">
        <v>0</v>
      </c>
      <c r="U4920" s="3">
        <v>3449.8457813939199</v>
      </c>
      <c r="V4920" s="3">
        <v>1</v>
      </c>
      <c r="W4920" s="3" t="str">
        <f>IF(Bank_data3[[#This Row],[credit_risk]]=1,"High Risk","Low Risk")</f>
        <v>High Risk</v>
      </c>
      <c r="X4920" s="3" t="str">
        <f t="shared" si="532"/>
        <v>18-24</v>
      </c>
      <c r="Y4920" s="3" t="str">
        <f t="shared" si="533"/>
        <v>Low Income</v>
      </c>
      <c r="Z4920" s="3" t="str">
        <f t="shared" si="534"/>
        <v>Poor</v>
      </c>
      <c r="AA4920" s="27">
        <f t="shared" si="535"/>
        <v>0.55053980131924052</v>
      </c>
      <c r="AB4920" s="3" t="str">
        <f t="shared" si="536"/>
        <v>Medium</v>
      </c>
      <c r="AC4920" s="3" t="str">
        <f t="shared" si="537"/>
        <v>High</v>
      </c>
      <c r="AD4920" s="3" t="str">
        <f t="shared" si="538"/>
        <v>No</v>
      </c>
    </row>
    <row r="4921" spans="1:30" ht="15" customHeight="1" x14ac:dyDescent="0.3">
      <c r="A4921" s="3" t="s">
        <v>4942</v>
      </c>
      <c r="B4921" s="3">
        <v>41</v>
      </c>
      <c r="C4921" s="3" t="s">
        <v>28</v>
      </c>
      <c r="D4921" s="3" t="s">
        <v>33</v>
      </c>
      <c r="E4921" s="3">
        <v>12776.732827650399</v>
      </c>
      <c r="F4921" s="3">
        <v>114</v>
      </c>
      <c r="G4921" s="3">
        <v>844.86701941859201</v>
      </c>
      <c r="H4921" s="3">
        <v>5</v>
      </c>
      <c r="I4921" s="3">
        <v>1314.4817146667899</v>
      </c>
      <c r="J4921" s="3">
        <v>24</v>
      </c>
      <c r="K4921" s="3">
        <v>435.82234369364897</v>
      </c>
      <c r="L4921" s="3">
        <v>58</v>
      </c>
      <c r="M4921" s="3">
        <v>1</v>
      </c>
      <c r="N4921" s="3">
        <v>3</v>
      </c>
      <c r="O4921" s="3">
        <v>706</v>
      </c>
      <c r="P4921" s="3">
        <v>4</v>
      </c>
      <c r="Q4921" s="3">
        <v>12929.1379655853</v>
      </c>
      <c r="R4921" s="3">
        <v>4</v>
      </c>
      <c r="S4921" s="3">
        <v>0</v>
      </c>
      <c r="T4921" s="3">
        <v>0</v>
      </c>
      <c r="U4921" s="3">
        <v>500</v>
      </c>
      <c r="V4921" s="3">
        <v>1</v>
      </c>
      <c r="W4921" s="3" t="str">
        <f>IF(Bank_data3[[#This Row],[credit_risk]]=1,"High Risk","Low Risk")</f>
        <v>High Risk</v>
      </c>
      <c r="X4921" s="3" t="str">
        <f t="shared" si="532"/>
        <v>35-44</v>
      </c>
      <c r="Y4921" s="3" t="str">
        <f t="shared" si="533"/>
        <v>Low Income</v>
      </c>
      <c r="Z4921" s="3" t="str">
        <f t="shared" si="534"/>
        <v>Good</v>
      </c>
      <c r="AA4921" s="27">
        <f t="shared" si="535"/>
        <v>1.0119283341047154</v>
      </c>
      <c r="AB4921" s="3" t="str">
        <f t="shared" si="536"/>
        <v>Low</v>
      </c>
      <c r="AC4921" s="3" t="str">
        <f t="shared" si="537"/>
        <v>High</v>
      </c>
      <c r="AD4921" s="3" t="str">
        <f t="shared" si="538"/>
        <v>No</v>
      </c>
    </row>
    <row r="4922" spans="1:30" ht="15" customHeight="1" x14ac:dyDescent="0.3">
      <c r="A4922" s="3" t="s">
        <v>4943</v>
      </c>
      <c r="B4922" s="3">
        <v>26</v>
      </c>
      <c r="C4922" s="3" t="s">
        <v>28</v>
      </c>
      <c r="D4922" s="3" t="s">
        <v>24</v>
      </c>
      <c r="E4922" s="3">
        <v>29749.656801548499</v>
      </c>
      <c r="F4922" s="3">
        <v>119</v>
      </c>
      <c r="G4922" s="3">
        <v>688.20544619523798</v>
      </c>
      <c r="H4922" s="3">
        <v>11</v>
      </c>
      <c r="I4922" s="3">
        <v>1172.0666193939901</v>
      </c>
      <c r="J4922" s="3">
        <v>23</v>
      </c>
      <c r="K4922" s="3">
        <v>361.61634585321201</v>
      </c>
      <c r="L4922" s="3">
        <v>69</v>
      </c>
      <c r="M4922" s="3">
        <v>14</v>
      </c>
      <c r="N4922" s="3">
        <v>8</v>
      </c>
      <c r="O4922" s="3">
        <v>425</v>
      </c>
      <c r="P4922" s="3">
        <v>0</v>
      </c>
      <c r="Q4922" s="3">
        <v>19919.078945675799</v>
      </c>
      <c r="R4922" s="3">
        <v>0</v>
      </c>
      <c r="S4922" s="3">
        <v>0</v>
      </c>
      <c r="T4922" s="3">
        <v>0</v>
      </c>
      <c r="U4922" s="3">
        <v>6337.7889653041402</v>
      </c>
      <c r="V4922" s="3">
        <v>1</v>
      </c>
      <c r="W4922" s="3" t="str">
        <f>IF(Bank_data3[[#This Row],[credit_risk]]=1,"High Risk","Low Risk")</f>
        <v>High Risk</v>
      </c>
      <c r="X4922" s="3" t="str">
        <f t="shared" si="532"/>
        <v>25-34</v>
      </c>
      <c r="Y4922" s="3" t="str">
        <f t="shared" si="533"/>
        <v>Low Income</v>
      </c>
      <c r="Z4922" s="3" t="str">
        <f t="shared" si="534"/>
        <v>Poor</v>
      </c>
      <c r="AA4922" s="27">
        <f t="shared" si="535"/>
        <v>0.66955659618362362</v>
      </c>
      <c r="AB4922" s="3" t="str">
        <f t="shared" si="536"/>
        <v>Low</v>
      </c>
      <c r="AC4922" s="3" t="str">
        <f t="shared" si="537"/>
        <v>High</v>
      </c>
      <c r="AD4922" s="3" t="str">
        <f t="shared" si="538"/>
        <v>No</v>
      </c>
    </row>
    <row r="4923" spans="1:30" ht="15" customHeight="1" x14ac:dyDescent="0.3">
      <c r="A4923" s="3" t="s">
        <v>4944</v>
      </c>
      <c r="B4923" s="3">
        <v>62</v>
      </c>
      <c r="C4923" s="3" t="s">
        <v>28</v>
      </c>
      <c r="D4923" s="3" t="s">
        <v>26</v>
      </c>
      <c r="E4923" s="3">
        <v>71763.5788065097</v>
      </c>
      <c r="F4923" s="3">
        <v>134</v>
      </c>
      <c r="G4923" s="3">
        <v>1861.42327196376</v>
      </c>
      <c r="H4923" s="3">
        <v>11</v>
      </c>
      <c r="I4923" s="3">
        <v>278.39114224604498</v>
      </c>
      <c r="J4923" s="3">
        <v>45</v>
      </c>
      <c r="K4923" s="3">
        <v>356.40445506189099</v>
      </c>
      <c r="L4923" s="3">
        <v>57</v>
      </c>
      <c r="M4923" s="3">
        <v>3</v>
      </c>
      <c r="N4923" s="3">
        <v>2</v>
      </c>
      <c r="O4923" s="3">
        <v>583</v>
      </c>
      <c r="P4923" s="3">
        <v>1</v>
      </c>
      <c r="Q4923" s="3">
        <v>12091.6854794179</v>
      </c>
      <c r="R4923" s="3">
        <v>1</v>
      </c>
      <c r="S4923" s="3">
        <v>1</v>
      </c>
      <c r="T4923" s="3">
        <v>0</v>
      </c>
      <c r="U4923" s="3">
        <v>13061.401828890501</v>
      </c>
      <c r="V4923" s="3">
        <v>1</v>
      </c>
      <c r="W4923" s="3" t="str">
        <f>IF(Bank_data3[[#This Row],[credit_risk]]=1,"High Risk","Low Risk")</f>
        <v>High Risk</v>
      </c>
      <c r="X4923" s="3" t="str">
        <f t="shared" si="532"/>
        <v>55+</v>
      </c>
      <c r="Y4923" s="3" t="str">
        <f t="shared" si="533"/>
        <v>Middle Income</v>
      </c>
      <c r="Z4923" s="3" t="str">
        <f t="shared" si="534"/>
        <v>Fair</v>
      </c>
      <c r="AA4923" s="27">
        <f t="shared" si="535"/>
        <v>0.16849334551750447</v>
      </c>
      <c r="AB4923" s="3" t="str">
        <f t="shared" si="536"/>
        <v>Medium</v>
      </c>
      <c r="AC4923" s="3" t="str">
        <f t="shared" si="537"/>
        <v>High</v>
      </c>
      <c r="AD4923" s="3" t="str">
        <f t="shared" si="538"/>
        <v>No</v>
      </c>
    </row>
    <row r="4924" spans="1:30" ht="15" customHeight="1" x14ac:dyDescent="0.3">
      <c r="A4924" s="3" t="s">
        <v>4945</v>
      </c>
      <c r="B4924" s="3">
        <v>43</v>
      </c>
      <c r="C4924" s="3" t="s">
        <v>31</v>
      </c>
      <c r="D4924" s="3" t="s">
        <v>26</v>
      </c>
      <c r="E4924" s="3">
        <v>69714.168006710795</v>
      </c>
      <c r="F4924" s="3">
        <v>35</v>
      </c>
      <c r="G4924" s="3">
        <v>577.63333822238906</v>
      </c>
      <c r="H4924" s="3">
        <v>2</v>
      </c>
      <c r="I4924" s="3">
        <v>1102.45498929942</v>
      </c>
      <c r="J4924" s="3">
        <v>26</v>
      </c>
      <c r="K4924" s="3">
        <v>428.42388201257899</v>
      </c>
      <c r="L4924" s="3">
        <v>8</v>
      </c>
      <c r="M4924" s="3">
        <v>1</v>
      </c>
      <c r="N4924" s="3">
        <v>3</v>
      </c>
      <c r="O4924" s="3">
        <v>892</v>
      </c>
      <c r="P4924" s="3">
        <v>1</v>
      </c>
      <c r="Q4924" s="3">
        <v>13514.2788157877</v>
      </c>
      <c r="R4924" s="3">
        <v>7</v>
      </c>
      <c r="S4924" s="3">
        <v>0</v>
      </c>
      <c r="T4924" s="3">
        <v>0</v>
      </c>
      <c r="U4924" s="3">
        <v>4742.87953601134</v>
      </c>
      <c r="V4924" s="3">
        <v>1</v>
      </c>
      <c r="W4924" s="3" t="str">
        <f>IF(Bank_data3[[#This Row],[credit_risk]]=1,"High Risk","Low Risk")</f>
        <v>High Risk</v>
      </c>
      <c r="X4924" s="3" t="str">
        <f t="shared" si="532"/>
        <v>35-44</v>
      </c>
      <c r="Y4924" s="3" t="str">
        <f t="shared" si="533"/>
        <v>Middle Income</v>
      </c>
      <c r="Z4924" s="3" t="str">
        <f t="shared" si="534"/>
        <v>Excellent</v>
      </c>
      <c r="AA4924" s="27">
        <f t="shared" si="535"/>
        <v>0.19385268736889744</v>
      </c>
      <c r="AB4924" s="3" t="str">
        <f t="shared" si="536"/>
        <v>Low</v>
      </c>
      <c r="AC4924" s="3" t="str">
        <f t="shared" si="537"/>
        <v>Low</v>
      </c>
      <c r="AD4924" s="3" t="str">
        <f t="shared" si="538"/>
        <v>No</v>
      </c>
    </row>
    <row r="4925" spans="1:30" ht="15" customHeight="1" x14ac:dyDescent="0.3">
      <c r="A4925" s="3" t="s">
        <v>4946</v>
      </c>
      <c r="B4925" s="3">
        <v>23</v>
      </c>
      <c r="C4925" s="3" t="s">
        <v>31</v>
      </c>
      <c r="D4925" s="3" t="s">
        <v>24</v>
      </c>
      <c r="E4925" s="3">
        <v>47684.2552699035</v>
      </c>
      <c r="F4925" s="3">
        <v>208</v>
      </c>
      <c r="G4925" s="3">
        <v>849.53812962228801</v>
      </c>
      <c r="H4925" s="3">
        <v>9</v>
      </c>
      <c r="I4925" s="3">
        <v>865.68333629967799</v>
      </c>
      <c r="J4925" s="3">
        <v>30</v>
      </c>
      <c r="K4925" s="3">
        <v>590.53057838839698</v>
      </c>
      <c r="L4925" s="3">
        <v>56</v>
      </c>
      <c r="M4925" s="3">
        <v>8</v>
      </c>
      <c r="N4925" s="3">
        <v>9</v>
      </c>
      <c r="O4925" s="3">
        <v>742</v>
      </c>
      <c r="P4925" s="3">
        <v>4</v>
      </c>
      <c r="Q4925" s="3">
        <v>4685.0547431437599</v>
      </c>
      <c r="R4925" s="3">
        <v>2</v>
      </c>
      <c r="S4925" s="3">
        <v>1</v>
      </c>
      <c r="T4925" s="3">
        <v>0</v>
      </c>
      <c r="U4925" s="3">
        <v>2541.2189633430398</v>
      </c>
      <c r="V4925" s="3">
        <v>1</v>
      </c>
      <c r="W4925" s="3" t="str">
        <f>IF(Bank_data3[[#This Row],[credit_risk]]=1,"High Risk","Low Risk")</f>
        <v>High Risk</v>
      </c>
      <c r="X4925" s="3" t="str">
        <f t="shared" si="532"/>
        <v>18-24</v>
      </c>
      <c r="Y4925" s="3" t="str">
        <f t="shared" si="533"/>
        <v>Low Income</v>
      </c>
      <c r="Z4925" s="3" t="str">
        <f t="shared" si="534"/>
        <v>Very Good</v>
      </c>
      <c r="AA4925" s="27">
        <f t="shared" si="535"/>
        <v>9.8251607718843614E-2</v>
      </c>
      <c r="AB4925" s="3" t="str">
        <f t="shared" si="536"/>
        <v>Low</v>
      </c>
      <c r="AC4925" s="3" t="str">
        <f t="shared" si="537"/>
        <v>High</v>
      </c>
      <c r="AD4925" s="3" t="str">
        <f t="shared" si="538"/>
        <v>No</v>
      </c>
    </row>
    <row r="4926" spans="1:30" ht="15" customHeight="1" x14ac:dyDescent="0.3">
      <c r="A4926" s="3" t="s">
        <v>4947</v>
      </c>
      <c r="B4926" s="3">
        <v>47</v>
      </c>
      <c r="C4926" s="3" t="s">
        <v>28</v>
      </c>
      <c r="D4926" s="3" t="s">
        <v>33</v>
      </c>
      <c r="E4926" s="3">
        <v>43479.086297132999</v>
      </c>
      <c r="F4926" s="3">
        <v>238</v>
      </c>
      <c r="G4926" s="3">
        <v>1108.1231969334999</v>
      </c>
      <c r="H4926" s="3">
        <v>5</v>
      </c>
      <c r="I4926" s="3">
        <v>1228.21104883065</v>
      </c>
      <c r="J4926" s="3">
        <v>46</v>
      </c>
      <c r="K4926" s="3">
        <v>88.185826112674505</v>
      </c>
      <c r="L4926" s="3">
        <v>40</v>
      </c>
      <c r="M4926" s="3">
        <v>3</v>
      </c>
      <c r="N4926" s="3">
        <v>2</v>
      </c>
      <c r="O4926" s="3">
        <v>480</v>
      </c>
      <c r="P4926" s="3">
        <v>4</v>
      </c>
      <c r="Q4926" s="3">
        <v>12770.498602383401</v>
      </c>
      <c r="R4926" s="3">
        <v>2</v>
      </c>
      <c r="S4926" s="3">
        <v>1</v>
      </c>
      <c r="T4926" s="3">
        <v>0</v>
      </c>
      <c r="U4926" s="3">
        <v>10653.887233412799</v>
      </c>
      <c r="V4926" s="3">
        <v>1</v>
      </c>
      <c r="W4926" s="3" t="str">
        <f>IF(Bank_data3[[#This Row],[credit_risk]]=1,"High Risk","Low Risk")</f>
        <v>High Risk</v>
      </c>
      <c r="X4926" s="3" t="str">
        <f t="shared" si="532"/>
        <v>45-54</v>
      </c>
      <c r="Y4926" s="3" t="str">
        <f t="shared" si="533"/>
        <v>Low Income</v>
      </c>
      <c r="Z4926" s="3" t="str">
        <f t="shared" si="534"/>
        <v>Poor</v>
      </c>
      <c r="AA4926" s="27">
        <f t="shared" si="535"/>
        <v>0.29371589170735368</v>
      </c>
      <c r="AB4926" s="3" t="str">
        <f t="shared" si="536"/>
        <v>Medium</v>
      </c>
      <c r="AC4926" s="3" t="str">
        <f t="shared" si="537"/>
        <v>High</v>
      </c>
      <c r="AD4926" s="3" t="str">
        <f t="shared" si="538"/>
        <v>No</v>
      </c>
    </row>
    <row r="4927" spans="1:30" ht="15" customHeight="1" x14ac:dyDescent="0.3">
      <c r="A4927" s="3" t="s">
        <v>4948</v>
      </c>
      <c r="B4927" s="3">
        <v>34</v>
      </c>
      <c r="C4927" s="3" t="s">
        <v>28</v>
      </c>
      <c r="D4927" s="3" t="s">
        <v>26</v>
      </c>
      <c r="E4927" s="3">
        <v>34590.254060818399</v>
      </c>
      <c r="F4927" s="3">
        <v>44</v>
      </c>
      <c r="G4927" s="3">
        <v>1724.3456880491599</v>
      </c>
      <c r="H4927" s="3">
        <v>7</v>
      </c>
      <c r="I4927" s="3">
        <v>912.83828329442895</v>
      </c>
      <c r="J4927" s="3">
        <v>34</v>
      </c>
      <c r="K4927" s="3">
        <v>191.72346901501601</v>
      </c>
      <c r="L4927" s="3">
        <v>26</v>
      </c>
      <c r="M4927" s="3">
        <v>4</v>
      </c>
      <c r="N4927" s="3">
        <v>9</v>
      </c>
      <c r="O4927" s="3">
        <v>461</v>
      </c>
      <c r="P4927" s="3">
        <v>1</v>
      </c>
      <c r="Q4927" s="3">
        <v>10462.4051349084</v>
      </c>
      <c r="R4927" s="3">
        <v>7</v>
      </c>
      <c r="S4927" s="3">
        <v>0</v>
      </c>
      <c r="T4927" s="3">
        <v>0</v>
      </c>
      <c r="U4927" s="3">
        <v>7460.8228656438796</v>
      </c>
      <c r="V4927" s="3">
        <v>1</v>
      </c>
      <c r="W4927" s="3" t="str">
        <f>IF(Bank_data3[[#This Row],[credit_risk]]=1,"High Risk","Low Risk")</f>
        <v>High Risk</v>
      </c>
      <c r="X4927" s="3" t="str">
        <f t="shared" si="532"/>
        <v>25-34</v>
      </c>
      <c r="Y4927" s="3" t="str">
        <f t="shared" si="533"/>
        <v>Low Income</v>
      </c>
      <c r="Z4927" s="3" t="str">
        <f t="shared" si="534"/>
        <v>Poor</v>
      </c>
      <c r="AA4927" s="27">
        <f t="shared" si="535"/>
        <v>0.30246684850920291</v>
      </c>
      <c r="AB4927" s="3" t="str">
        <f t="shared" si="536"/>
        <v>Medium</v>
      </c>
      <c r="AC4927" s="3" t="str">
        <f t="shared" si="537"/>
        <v>Medium</v>
      </c>
      <c r="AD4927" s="3" t="str">
        <f t="shared" si="538"/>
        <v>No</v>
      </c>
    </row>
    <row r="4928" spans="1:30" ht="15" customHeight="1" x14ac:dyDescent="0.3">
      <c r="A4928" s="3" t="s">
        <v>4949</v>
      </c>
      <c r="B4928" s="3">
        <v>20</v>
      </c>
      <c r="C4928" s="3" t="s">
        <v>23</v>
      </c>
      <c r="D4928" s="3" t="s">
        <v>33</v>
      </c>
      <c r="E4928" s="3">
        <v>46626.992251582902</v>
      </c>
      <c r="F4928" s="3">
        <v>162</v>
      </c>
      <c r="G4928" s="3">
        <v>1966.8165854976601</v>
      </c>
      <c r="H4928" s="3">
        <v>1</v>
      </c>
      <c r="I4928" s="3">
        <v>797.64881688659398</v>
      </c>
      <c r="J4928" s="3">
        <v>19</v>
      </c>
      <c r="K4928" s="3">
        <v>556.55261353895901</v>
      </c>
      <c r="L4928" s="3">
        <v>57</v>
      </c>
      <c r="M4928" s="3">
        <v>10</v>
      </c>
      <c r="N4928" s="3">
        <v>2</v>
      </c>
      <c r="O4928" s="3">
        <v>775</v>
      </c>
      <c r="P4928" s="3">
        <v>3</v>
      </c>
      <c r="Q4928" s="3">
        <v>10369.672996847101</v>
      </c>
      <c r="R4928" s="3">
        <v>3</v>
      </c>
      <c r="S4928" s="3">
        <v>0</v>
      </c>
      <c r="T4928" s="3">
        <v>0</v>
      </c>
      <c r="U4928" s="3">
        <v>9237.4843331609209</v>
      </c>
      <c r="V4928" s="3">
        <v>0</v>
      </c>
      <c r="W4928" s="3" t="str">
        <f>IF(Bank_data3[[#This Row],[credit_risk]]=1,"High Risk","Low Risk")</f>
        <v>Low Risk</v>
      </c>
      <c r="X4928" s="3" t="str">
        <f t="shared" si="532"/>
        <v>18-24</v>
      </c>
      <c r="Y4928" s="3" t="str">
        <f t="shared" si="533"/>
        <v>Low Income</v>
      </c>
      <c r="Z4928" s="3" t="str">
        <f t="shared" si="534"/>
        <v>Very Good</v>
      </c>
      <c r="AA4928" s="27">
        <f t="shared" si="535"/>
        <v>0.2223963523294829</v>
      </c>
      <c r="AB4928" s="3" t="str">
        <f t="shared" si="536"/>
        <v>Medium</v>
      </c>
      <c r="AC4928" s="3" t="str">
        <f t="shared" si="537"/>
        <v>High</v>
      </c>
      <c r="AD4928" s="3" t="str">
        <f t="shared" si="538"/>
        <v>No</v>
      </c>
    </row>
    <row r="4929" spans="1:30" ht="15" customHeight="1" x14ac:dyDescent="0.3">
      <c r="A4929" s="3" t="s">
        <v>4950</v>
      </c>
      <c r="B4929" s="3">
        <v>22</v>
      </c>
      <c r="C4929" s="3" t="s">
        <v>23</v>
      </c>
      <c r="D4929" s="3" t="s">
        <v>26</v>
      </c>
      <c r="E4929" s="3">
        <v>41465.089661030201</v>
      </c>
      <c r="F4929" s="3">
        <v>181</v>
      </c>
      <c r="G4929" s="3">
        <v>931.986373519312</v>
      </c>
      <c r="H4929" s="3">
        <v>11</v>
      </c>
      <c r="I4929" s="3">
        <v>881.82450371779601</v>
      </c>
      <c r="J4929" s="3">
        <v>15</v>
      </c>
      <c r="K4929" s="3">
        <v>592.81705140385804</v>
      </c>
      <c r="L4929" s="3">
        <v>67</v>
      </c>
      <c r="M4929" s="3">
        <v>3</v>
      </c>
      <c r="N4929" s="3">
        <v>0</v>
      </c>
      <c r="O4929" s="3">
        <v>660</v>
      </c>
      <c r="P4929" s="3">
        <v>3</v>
      </c>
      <c r="Q4929" s="3">
        <v>2412.5867750135399</v>
      </c>
      <c r="R4929" s="3">
        <v>1</v>
      </c>
      <c r="S4929" s="3">
        <v>0</v>
      </c>
      <c r="T4929" s="3">
        <v>0</v>
      </c>
      <c r="U4929" s="3">
        <v>19079.0291382307</v>
      </c>
      <c r="V4929" s="3">
        <v>0</v>
      </c>
      <c r="W4929" s="3" t="str">
        <f>IF(Bank_data3[[#This Row],[credit_risk]]=1,"High Risk","Low Risk")</f>
        <v>Low Risk</v>
      </c>
      <c r="X4929" s="3" t="str">
        <f t="shared" si="532"/>
        <v>18-24</v>
      </c>
      <c r="Y4929" s="3" t="str">
        <f t="shared" si="533"/>
        <v>Low Income</v>
      </c>
      <c r="Z4929" s="3" t="str">
        <f t="shared" si="534"/>
        <v>Fair</v>
      </c>
      <c r="AA4929" s="27">
        <f t="shared" si="535"/>
        <v>5.8183565855904604E-2</v>
      </c>
      <c r="AB4929" s="3" t="str">
        <f t="shared" si="536"/>
        <v>Low</v>
      </c>
      <c r="AC4929" s="3" t="str">
        <f t="shared" si="537"/>
        <v>High</v>
      </c>
      <c r="AD4929" s="3" t="str">
        <f t="shared" si="538"/>
        <v>No</v>
      </c>
    </row>
    <row r="4930" spans="1:30" ht="15" customHeight="1" x14ac:dyDescent="0.3">
      <c r="A4930" s="3" t="s">
        <v>4951</v>
      </c>
      <c r="B4930" s="3">
        <v>33</v>
      </c>
      <c r="C4930" s="3" t="s">
        <v>23</v>
      </c>
      <c r="D4930" s="3" t="s">
        <v>26</v>
      </c>
      <c r="E4930" s="3">
        <v>80778.956917992793</v>
      </c>
      <c r="F4930" s="3">
        <v>127</v>
      </c>
      <c r="G4930" s="3">
        <v>462.63314385111499</v>
      </c>
      <c r="H4930" s="3">
        <v>2</v>
      </c>
      <c r="I4930" s="3">
        <v>168.028347932109</v>
      </c>
      <c r="J4930" s="3">
        <v>30</v>
      </c>
      <c r="K4930" s="3">
        <v>419.207010775105</v>
      </c>
      <c r="L4930" s="3">
        <v>57</v>
      </c>
      <c r="M4930" s="3">
        <v>3</v>
      </c>
      <c r="N4930" s="3">
        <v>4</v>
      </c>
      <c r="O4930" s="3">
        <v>823</v>
      </c>
      <c r="P4930" s="3">
        <v>3</v>
      </c>
      <c r="Q4930" s="3">
        <v>22377.8048824168</v>
      </c>
      <c r="R4930" s="3">
        <v>2</v>
      </c>
      <c r="S4930" s="3">
        <v>0</v>
      </c>
      <c r="T4930" s="3">
        <v>0</v>
      </c>
      <c r="U4930" s="3">
        <v>13209.121097789601</v>
      </c>
      <c r="V4930" s="3">
        <v>0</v>
      </c>
      <c r="W4930" s="3" t="str">
        <f>IF(Bank_data3[[#This Row],[credit_risk]]=1,"High Risk","Low Risk")</f>
        <v>Low Risk</v>
      </c>
      <c r="X4930" s="3" t="str">
        <f t="shared" si="532"/>
        <v>25-34</v>
      </c>
      <c r="Y4930" s="3" t="str">
        <f t="shared" si="533"/>
        <v>Middle Income</v>
      </c>
      <c r="Z4930" s="3" t="str">
        <f t="shared" si="534"/>
        <v>Excellent</v>
      </c>
      <c r="AA4930" s="27">
        <f t="shared" si="535"/>
        <v>0.27702517754883688</v>
      </c>
      <c r="AB4930" s="3" t="str">
        <f t="shared" si="536"/>
        <v>Low</v>
      </c>
      <c r="AC4930" s="3" t="str">
        <f t="shared" si="537"/>
        <v>High</v>
      </c>
      <c r="AD4930" s="3" t="str">
        <f t="shared" si="538"/>
        <v>No</v>
      </c>
    </row>
    <row r="4931" spans="1:30" ht="15" customHeight="1" x14ac:dyDescent="0.3">
      <c r="A4931" s="3" t="s">
        <v>4952</v>
      </c>
      <c r="B4931" s="3">
        <v>57</v>
      </c>
      <c r="C4931" s="3" t="s">
        <v>31</v>
      </c>
      <c r="D4931" s="3" t="s">
        <v>24</v>
      </c>
      <c r="E4931" s="3">
        <v>27741.999197322799</v>
      </c>
      <c r="F4931" s="3">
        <v>6</v>
      </c>
      <c r="G4931" s="3">
        <v>2153.0102411779899</v>
      </c>
      <c r="H4931" s="3">
        <v>7</v>
      </c>
      <c r="I4931" s="3">
        <v>531.40885474127106</v>
      </c>
      <c r="J4931" s="3">
        <v>6</v>
      </c>
      <c r="K4931" s="3">
        <v>613.83563012609704</v>
      </c>
      <c r="L4931" s="3">
        <v>23</v>
      </c>
      <c r="M4931" s="3">
        <v>14</v>
      </c>
      <c r="N4931" s="3">
        <v>3</v>
      </c>
      <c r="O4931" s="3">
        <v>429</v>
      </c>
      <c r="P4931" s="3">
        <v>1</v>
      </c>
      <c r="Q4931" s="3">
        <v>6267.1215371477401</v>
      </c>
      <c r="R4931" s="3">
        <v>3</v>
      </c>
      <c r="S4931" s="3">
        <v>0</v>
      </c>
      <c r="T4931" s="3">
        <v>0</v>
      </c>
      <c r="U4931" s="3">
        <v>4888.7953239900899</v>
      </c>
      <c r="V4931" s="3">
        <v>1</v>
      </c>
      <c r="W4931" s="3" t="str">
        <f>IF(Bank_data3[[#This Row],[credit_risk]]=1,"High Risk","Low Risk")</f>
        <v>High Risk</v>
      </c>
      <c r="X4931" s="3" t="str">
        <f t="shared" si="532"/>
        <v>55+</v>
      </c>
      <c r="Y4931" s="3" t="str">
        <f t="shared" si="533"/>
        <v>Low Income</v>
      </c>
      <c r="Z4931" s="3" t="str">
        <f t="shared" si="534"/>
        <v>Poor</v>
      </c>
      <c r="AA4931" s="27">
        <f t="shared" si="535"/>
        <v>0.22590735053270924</v>
      </c>
      <c r="AB4931" s="3" t="str">
        <f t="shared" si="536"/>
        <v>Medium</v>
      </c>
      <c r="AC4931" s="3" t="str">
        <f t="shared" si="537"/>
        <v>Medium</v>
      </c>
      <c r="AD4931" s="3" t="str">
        <f t="shared" si="538"/>
        <v>No</v>
      </c>
    </row>
    <row r="4932" spans="1:30" ht="15" customHeight="1" x14ac:dyDescent="0.3">
      <c r="A4932" s="3" t="s">
        <v>4953</v>
      </c>
      <c r="B4932" s="3">
        <v>69</v>
      </c>
      <c r="C4932" s="3" t="s">
        <v>28</v>
      </c>
      <c r="D4932" s="3" t="s">
        <v>24</v>
      </c>
      <c r="E4932" s="3">
        <v>57063.878673372099</v>
      </c>
      <c r="F4932" s="3">
        <v>22</v>
      </c>
      <c r="G4932" s="3">
        <v>2040.49499408632</v>
      </c>
      <c r="H4932" s="3">
        <v>3</v>
      </c>
      <c r="I4932" s="3">
        <v>930.66743854614504</v>
      </c>
      <c r="J4932" s="3">
        <v>17</v>
      </c>
      <c r="K4932" s="3">
        <v>119.91564944999099</v>
      </c>
      <c r="L4932" s="3">
        <v>79</v>
      </c>
      <c r="M4932" s="3">
        <v>4</v>
      </c>
      <c r="N4932" s="3">
        <v>8</v>
      </c>
      <c r="O4932" s="3">
        <v>580</v>
      </c>
      <c r="P4932" s="3">
        <v>4</v>
      </c>
      <c r="Q4932" s="3">
        <v>10243.4559031258</v>
      </c>
      <c r="R4932" s="3">
        <v>3</v>
      </c>
      <c r="S4932" s="3">
        <v>0</v>
      </c>
      <c r="T4932" s="3">
        <v>0</v>
      </c>
      <c r="U4932" s="3">
        <v>3732.9919752137798</v>
      </c>
      <c r="V4932" s="3">
        <v>0</v>
      </c>
      <c r="W4932" s="3" t="str">
        <f>IF(Bank_data3[[#This Row],[credit_risk]]=1,"High Risk","Low Risk")</f>
        <v>Low Risk</v>
      </c>
      <c r="X4932" s="3" t="str">
        <f t="shared" si="532"/>
        <v>55+</v>
      </c>
      <c r="Y4932" s="3" t="str">
        <f t="shared" si="533"/>
        <v>Middle Income</v>
      </c>
      <c r="Z4932" s="3" t="str">
        <f t="shared" si="534"/>
        <v>Fair</v>
      </c>
      <c r="AA4932" s="27">
        <f t="shared" si="535"/>
        <v>0.17950858128236097</v>
      </c>
      <c r="AB4932" s="3" t="str">
        <f t="shared" si="536"/>
        <v>Medium</v>
      </c>
      <c r="AC4932" s="3" t="str">
        <f t="shared" si="537"/>
        <v>High</v>
      </c>
      <c r="AD4932" s="3" t="str">
        <f t="shared" si="538"/>
        <v>No</v>
      </c>
    </row>
    <row r="4933" spans="1:30" ht="15" customHeight="1" x14ac:dyDescent="0.3">
      <c r="A4933" s="3" t="s">
        <v>4954</v>
      </c>
      <c r="B4933" s="3">
        <v>20</v>
      </c>
      <c r="C4933" s="3" t="s">
        <v>31</v>
      </c>
      <c r="D4933" s="3" t="s">
        <v>33</v>
      </c>
      <c r="E4933" s="3">
        <v>81627.284147561004</v>
      </c>
      <c r="F4933" s="3">
        <v>215</v>
      </c>
      <c r="G4933" s="3">
        <v>1875.5118663089499</v>
      </c>
      <c r="H4933" s="3">
        <v>3</v>
      </c>
      <c r="I4933" s="3">
        <v>1198.7859254422999</v>
      </c>
      <c r="J4933" s="3">
        <v>7</v>
      </c>
      <c r="K4933" s="3">
        <v>313.89218923750502</v>
      </c>
      <c r="L4933" s="3">
        <v>61</v>
      </c>
      <c r="M4933" s="3">
        <v>2</v>
      </c>
      <c r="N4933" s="3">
        <v>3</v>
      </c>
      <c r="O4933" s="3">
        <v>751</v>
      </c>
      <c r="P4933" s="3">
        <v>2</v>
      </c>
      <c r="Q4933" s="3">
        <v>3083.0244983011999</v>
      </c>
      <c r="R4933" s="3">
        <v>3</v>
      </c>
      <c r="S4933" s="3">
        <v>0</v>
      </c>
      <c r="T4933" s="3">
        <v>0</v>
      </c>
      <c r="U4933" s="3">
        <v>500</v>
      </c>
      <c r="V4933" s="3">
        <v>0</v>
      </c>
      <c r="W4933" s="3" t="str">
        <f>IF(Bank_data3[[#This Row],[credit_risk]]=1,"High Risk","Low Risk")</f>
        <v>Low Risk</v>
      </c>
      <c r="X4933" s="3" t="str">
        <f t="shared" si="532"/>
        <v>18-24</v>
      </c>
      <c r="Y4933" s="3" t="str">
        <f t="shared" si="533"/>
        <v>Middle Income</v>
      </c>
      <c r="Z4933" s="3" t="str">
        <f t="shared" si="534"/>
        <v>Very Good</v>
      </c>
      <c r="AA4933" s="27">
        <f t="shared" si="535"/>
        <v>3.7769534175948929E-2</v>
      </c>
      <c r="AB4933" s="3" t="str">
        <f t="shared" si="536"/>
        <v>Medium</v>
      </c>
      <c r="AC4933" s="3" t="str">
        <f t="shared" si="537"/>
        <v>High</v>
      </c>
      <c r="AD4933" s="3" t="str">
        <f t="shared" si="538"/>
        <v>No</v>
      </c>
    </row>
    <row r="4934" spans="1:30" ht="15" customHeight="1" x14ac:dyDescent="0.3">
      <c r="A4934" s="3" t="s">
        <v>4955</v>
      </c>
      <c r="B4934" s="3">
        <v>57</v>
      </c>
      <c r="C4934" s="3" t="s">
        <v>28</v>
      </c>
      <c r="D4934" s="3" t="s">
        <v>24</v>
      </c>
      <c r="E4934" s="3">
        <v>63942.490684804099</v>
      </c>
      <c r="F4934" s="3">
        <v>197</v>
      </c>
      <c r="G4934" s="3">
        <v>1800.2204705509901</v>
      </c>
      <c r="H4934" s="3">
        <v>1</v>
      </c>
      <c r="I4934" s="3">
        <v>607.32740929075896</v>
      </c>
      <c r="J4934" s="3">
        <v>26</v>
      </c>
      <c r="K4934" s="3">
        <v>308.40031393729498</v>
      </c>
      <c r="L4934" s="3">
        <v>66</v>
      </c>
      <c r="M4934" s="3">
        <v>15</v>
      </c>
      <c r="N4934" s="3">
        <v>2</v>
      </c>
      <c r="O4934" s="3">
        <v>433</v>
      </c>
      <c r="P4934" s="3">
        <v>1</v>
      </c>
      <c r="Q4934" s="3">
        <v>3309.6093756235</v>
      </c>
      <c r="R4934" s="3">
        <v>0</v>
      </c>
      <c r="S4934" s="3">
        <v>0</v>
      </c>
      <c r="T4934" s="3">
        <v>0</v>
      </c>
      <c r="U4934" s="3">
        <v>7398.6756298891696</v>
      </c>
      <c r="V4934" s="3">
        <v>1</v>
      </c>
      <c r="W4934" s="3" t="str">
        <f>IF(Bank_data3[[#This Row],[credit_risk]]=1,"High Risk","Low Risk")</f>
        <v>High Risk</v>
      </c>
      <c r="X4934" s="3" t="str">
        <f t="shared" si="532"/>
        <v>55+</v>
      </c>
      <c r="Y4934" s="3" t="str">
        <f t="shared" si="533"/>
        <v>Middle Income</v>
      </c>
      <c r="Z4934" s="3" t="str">
        <f t="shared" si="534"/>
        <v>Poor</v>
      </c>
      <c r="AA4934" s="27">
        <f t="shared" si="535"/>
        <v>5.1759156394732476E-2</v>
      </c>
      <c r="AB4934" s="3" t="str">
        <f t="shared" si="536"/>
        <v>Medium</v>
      </c>
      <c r="AC4934" s="3" t="str">
        <f t="shared" si="537"/>
        <v>High</v>
      </c>
      <c r="AD4934" s="3" t="str">
        <f t="shared" si="538"/>
        <v>No</v>
      </c>
    </row>
    <row r="4935" spans="1:30" ht="15" customHeight="1" x14ac:dyDescent="0.3">
      <c r="A4935" s="3" t="s">
        <v>4956</v>
      </c>
      <c r="B4935" s="3">
        <v>57</v>
      </c>
      <c r="C4935" s="3" t="s">
        <v>23</v>
      </c>
      <c r="D4935" s="3" t="s">
        <v>26</v>
      </c>
      <c r="E4935" s="3">
        <v>29763.019336565099</v>
      </c>
      <c r="F4935" s="3">
        <v>219</v>
      </c>
      <c r="G4935" s="3">
        <v>1182.1754389990101</v>
      </c>
      <c r="H4935" s="3">
        <v>10</v>
      </c>
      <c r="I4935" s="3">
        <v>785.71759204762304</v>
      </c>
      <c r="J4935" s="3">
        <v>13</v>
      </c>
      <c r="K4935" s="3">
        <v>280.57283145308702</v>
      </c>
      <c r="L4935" s="3">
        <v>2</v>
      </c>
      <c r="M4935" s="3">
        <v>0</v>
      </c>
      <c r="N4935" s="3">
        <v>5</v>
      </c>
      <c r="O4935" s="3">
        <v>850</v>
      </c>
      <c r="P4935" s="3">
        <v>1</v>
      </c>
      <c r="Q4935" s="3">
        <v>3414.37863570328</v>
      </c>
      <c r="R4935" s="3">
        <v>3</v>
      </c>
      <c r="S4935" s="3">
        <v>0</v>
      </c>
      <c r="T4935" s="3">
        <v>0</v>
      </c>
      <c r="U4935" s="3">
        <v>12047.111562218201</v>
      </c>
      <c r="V4935" s="3">
        <v>0</v>
      </c>
      <c r="W4935" s="3" t="str">
        <f>IF(Bank_data3[[#This Row],[credit_risk]]=1,"High Risk","Low Risk")</f>
        <v>Low Risk</v>
      </c>
      <c r="X4935" s="3" t="str">
        <f t="shared" ref="X4935:X4998" si="539">_xlfn.IFS(B4935&lt;25,"18-24",B4935&lt;35,"25-34",B4935&lt;45,"35-44",B4935&lt;55,"45-54",TRUE(),"55+")</f>
        <v>55+</v>
      </c>
      <c r="Y4935" s="3" t="str">
        <f t="shared" ref="Y4935:Y4998" si="540">_xlfn.IFS(E4935&lt;50000,"Low Income",E4935&lt;100000,"Middle Income",TRUE(),"High Income")</f>
        <v>Low Income</v>
      </c>
      <c r="Z4935" s="3" t="str">
        <f t="shared" ref="Z4935:Z4998" si="541">_xlfn.IFS(O4935&lt;580,"Poor",O4935&lt;670,"Fair",O4935&lt;740,"Good",O4935&lt;800,"Very Good",TRUE(),"Excellent")</f>
        <v>Excellent</v>
      </c>
      <c r="AA4935" s="27">
        <f t="shared" ref="AA4935:AA4998" si="542">IF(E4935=0,0,Q4935/E4935)</f>
        <v>0.11471882597302803</v>
      </c>
      <c r="AB4935" s="3" t="str">
        <f t="shared" ref="AB4935:AB4998" si="543">_xlfn.IFS(G4935&lt;1000,"Low",G4935&lt;5000,"Medium",TRUE(),"High")</f>
        <v>Medium</v>
      </c>
      <c r="AC4935" s="3" t="str">
        <f t="shared" ref="AC4935:AC4998" si="544">_xlfn.IFS(L4935&lt;10,"Low",L4935&lt;30,"Medium",TRUE(),"High")</f>
        <v>Low</v>
      </c>
      <c r="AD4935" s="3" t="str">
        <f t="shared" ref="AD4935:AD4998" si="545">IF(AND(E4935&gt;=100000,O4935&gt;=750),"Yes","No")</f>
        <v>No</v>
      </c>
    </row>
    <row r="4936" spans="1:30" ht="15" customHeight="1" x14ac:dyDescent="0.3">
      <c r="A4936" s="3" t="s">
        <v>4957</v>
      </c>
      <c r="B4936" s="3">
        <v>40</v>
      </c>
      <c r="C4936" s="3" t="s">
        <v>23</v>
      </c>
      <c r="D4936" s="3" t="s">
        <v>26</v>
      </c>
      <c r="E4936" s="3">
        <v>22238.056443391699</v>
      </c>
      <c r="F4936" s="3">
        <v>70</v>
      </c>
      <c r="G4936" s="3">
        <v>1357.91190326745</v>
      </c>
      <c r="H4936" s="3">
        <v>9</v>
      </c>
      <c r="I4936" s="3">
        <v>239.65264436361301</v>
      </c>
      <c r="J4936" s="3">
        <v>17</v>
      </c>
      <c r="K4936" s="3">
        <v>707.92221608659304</v>
      </c>
      <c r="L4936" s="3">
        <v>50</v>
      </c>
      <c r="M4936" s="3">
        <v>0</v>
      </c>
      <c r="N4936" s="3">
        <v>9</v>
      </c>
      <c r="O4936" s="3">
        <v>772</v>
      </c>
      <c r="P4936" s="3">
        <v>0</v>
      </c>
      <c r="Q4936" s="3">
        <v>21295.310471811401</v>
      </c>
      <c r="R4936" s="3">
        <v>0</v>
      </c>
      <c r="S4936" s="3">
        <v>0</v>
      </c>
      <c r="T4936" s="3">
        <v>0</v>
      </c>
      <c r="U4936" s="3">
        <v>1047.7723164144199</v>
      </c>
      <c r="V4936" s="3">
        <v>0</v>
      </c>
      <c r="W4936" s="3" t="str">
        <f>IF(Bank_data3[[#This Row],[credit_risk]]=1,"High Risk","Low Risk")</f>
        <v>Low Risk</v>
      </c>
      <c r="X4936" s="3" t="str">
        <f t="shared" si="539"/>
        <v>35-44</v>
      </c>
      <c r="Y4936" s="3" t="str">
        <f t="shared" si="540"/>
        <v>Low Income</v>
      </c>
      <c r="Z4936" s="3" t="str">
        <f t="shared" si="541"/>
        <v>Very Good</v>
      </c>
      <c r="AA4936" s="27">
        <f t="shared" si="542"/>
        <v>0.95760663824286474</v>
      </c>
      <c r="AB4936" s="3" t="str">
        <f t="shared" si="543"/>
        <v>Medium</v>
      </c>
      <c r="AC4936" s="3" t="str">
        <f t="shared" si="544"/>
        <v>High</v>
      </c>
      <c r="AD4936" s="3" t="str">
        <f t="shared" si="545"/>
        <v>No</v>
      </c>
    </row>
    <row r="4937" spans="1:30" ht="15" customHeight="1" x14ac:dyDescent="0.3">
      <c r="A4937" s="3" t="s">
        <v>4958</v>
      </c>
      <c r="B4937" s="3">
        <v>67</v>
      </c>
      <c r="C4937" s="3" t="s">
        <v>23</v>
      </c>
      <c r="D4937" s="3" t="s">
        <v>33</v>
      </c>
      <c r="E4937" s="3">
        <v>54939.221690942402</v>
      </c>
      <c r="F4937" s="3">
        <v>192</v>
      </c>
      <c r="G4937" s="3">
        <v>1560.67632002913</v>
      </c>
      <c r="H4937" s="3">
        <v>11</v>
      </c>
      <c r="I4937" s="3">
        <v>1310.7587846738199</v>
      </c>
      <c r="J4937" s="3">
        <v>0</v>
      </c>
      <c r="K4937" s="3">
        <v>737.68117184586504</v>
      </c>
      <c r="L4937" s="3">
        <v>66</v>
      </c>
      <c r="M4937" s="3">
        <v>0</v>
      </c>
      <c r="N4937" s="3">
        <v>4</v>
      </c>
      <c r="O4937" s="3">
        <v>304</v>
      </c>
      <c r="P4937" s="3">
        <v>3</v>
      </c>
      <c r="Q4937" s="3">
        <v>2360.3145007978901</v>
      </c>
      <c r="R4937" s="3">
        <v>2</v>
      </c>
      <c r="S4937" s="3">
        <v>0</v>
      </c>
      <c r="T4937" s="3">
        <v>0</v>
      </c>
      <c r="U4937" s="3">
        <v>11704.184761500101</v>
      </c>
      <c r="V4937" s="3">
        <v>1</v>
      </c>
      <c r="W4937" s="3" t="str">
        <f>IF(Bank_data3[[#This Row],[credit_risk]]=1,"High Risk","Low Risk")</f>
        <v>High Risk</v>
      </c>
      <c r="X4937" s="3" t="str">
        <f t="shared" si="539"/>
        <v>55+</v>
      </c>
      <c r="Y4937" s="3" t="str">
        <f t="shared" si="540"/>
        <v>Middle Income</v>
      </c>
      <c r="Z4937" s="3" t="str">
        <f t="shared" si="541"/>
        <v>Poor</v>
      </c>
      <c r="AA4937" s="27">
        <f t="shared" si="542"/>
        <v>4.2962285015170229E-2</v>
      </c>
      <c r="AB4937" s="3" t="str">
        <f t="shared" si="543"/>
        <v>Medium</v>
      </c>
      <c r="AC4937" s="3" t="str">
        <f t="shared" si="544"/>
        <v>High</v>
      </c>
      <c r="AD4937" s="3" t="str">
        <f t="shared" si="545"/>
        <v>No</v>
      </c>
    </row>
    <row r="4938" spans="1:30" ht="15" customHeight="1" x14ac:dyDescent="0.3">
      <c r="A4938" s="3" t="s">
        <v>4959</v>
      </c>
      <c r="B4938" s="3">
        <v>48</v>
      </c>
      <c r="C4938" s="3" t="s">
        <v>23</v>
      </c>
      <c r="D4938" s="3" t="s">
        <v>33</v>
      </c>
      <c r="E4938" s="3">
        <v>52709.417700236503</v>
      </c>
      <c r="F4938" s="3">
        <v>60</v>
      </c>
      <c r="G4938" s="3">
        <v>825.66518766852505</v>
      </c>
      <c r="H4938" s="3">
        <v>0</v>
      </c>
      <c r="I4938" s="3">
        <v>1189.80960628159</v>
      </c>
      <c r="J4938" s="3">
        <v>30</v>
      </c>
      <c r="K4938" s="3">
        <v>0</v>
      </c>
      <c r="L4938" s="3">
        <v>79</v>
      </c>
      <c r="M4938" s="3">
        <v>2</v>
      </c>
      <c r="N4938" s="3">
        <v>3</v>
      </c>
      <c r="O4938" s="3">
        <v>865</v>
      </c>
      <c r="P4938" s="3">
        <v>0</v>
      </c>
      <c r="Q4938" s="3">
        <v>8557.1141187392095</v>
      </c>
      <c r="R4938" s="3">
        <v>7</v>
      </c>
      <c r="S4938" s="3">
        <v>0</v>
      </c>
      <c r="T4938" s="3">
        <v>0</v>
      </c>
      <c r="U4938" s="3">
        <v>10876.829487839999</v>
      </c>
      <c r="V4938" s="3">
        <v>1</v>
      </c>
      <c r="W4938" s="3" t="str">
        <f>IF(Bank_data3[[#This Row],[credit_risk]]=1,"High Risk","Low Risk")</f>
        <v>High Risk</v>
      </c>
      <c r="X4938" s="3" t="str">
        <f t="shared" si="539"/>
        <v>45-54</v>
      </c>
      <c r="Y4938" s="3" t="str">
        <f t="shared" si="540"/>
        <v>Middle Income</v>
      </c>
      <c r="Z4938" s="3" t="str">
        <f t="shared" si="541"/>
        <v>Excellent</v>
      </c>
      <c r="AA4938" s="27">
        <f t="shared" si="542"/>
        <v>0.16234507023781472</v>
      </c>
      <c r="AB4938" s="3" t="str">
        <f t="shared" si="543"/>
        <v>Low</v>
      </c>
      <c r="AC4938" s="3" t="str">
        <f t="shared" si="544"/>
        <v>High</v>
      </c>
      <c r="AD4938" s="3" t="str">
        <f t="shared" si="545"/>
        <v>No</v>
      </c>
    </row>
    <row r="4939" spans="1:30" ht="15" customHeight="1" x14ac:dyDescent="0.3">
      <c r="A4939" s="3" t="s">
        <v>4960</v>
      </c>
      <c r="B4939" s="3">
        <v>24</v>
      </c>
      <c r="C4939" s="3" t="s">
        <v>28</v>
      </c>
      <c r="D4939" s="3" t="s">
        <v>26</v>
      </c>
      <c r="E4939" s="3">
        <v>72183.363750440301</v>
      </c>
      <c r="F4939" s="3">
        <v>177</v>
      </c>
      <c r="G4939" s="3">
        <v>1806.7625437079801</v>
      </c>
      <c r="H4939" s="3">
        <v>6</v>
      </c>
      <c r="I4939" s="3">
        <v>1028.2359164985201</v>
      </c>
      <c r="J4939" s="3">
        <v>19</v>
      </c>
      <c r="K4939" s="3">
        <v>5.7980218425232097</v>
      </c>
      <c r="L4939" s="3">
        <v>56</v>
      </c>
      <c r="M4939" s="3">
        <v>8</v>
      </c>
      <c r="N4939" s="3">
        <v>0</v>
      </c>
      <c r="O4939" s="3">
        <v>381</v>
      </c>
      <c r="P4939" s="3">
        <v>5</v>
      </c>
      <c r="Q4939" s="3">
        <v>9597.9842100141395</v>
      </c>
      <c r="R4939" s="3">
        <v>3</v>
      </c>
      <c r="S4939" s="3">
        <v>0</v>
      </c>
      <c r="T4939" s="3">
        <v>0</v>
      </c>
      <c r="U4939" s="3">
        <v>9609.1965070086899</v>
      </c>
      <c r="V4939" s="3">
        <v>1</v>
      </c>
      <c r="W4939" s="3" t="str">
        <f>IF(Bank_data3[[#This Row],[credit_risk]]=1,"High Risk","Low Risk")</f>
        <v>High Risk</v>
      </c>
      <c r="X4939" s="3" t="str">
        <f t="shared" si="539"/>
        <v>18-24</v>
      </c>
      <c r="Y4939" s="3" t="str">
        <f t="shared" si="540"/>
        <v>Middle Income</v>
      </c>
      <c r="Z4939" s="3" t="str">
        <f t="shared" si="541"/>
        <v>Poor</v>
      </c>
      <c r="AA4939" s="27">
        <f t="shared" si="542"/>
        <v>0.1329667074424139</v>
      </c>
      <c r="AB4939" s="3" t="str">
        <f t="shared" si="543"/>
        <v>Medium</v>
      </c>
      <c r="AC4939" s="3" t="str">
        <f t="shared" si="544"/>
        <v>High</v>
      </c>
      <c r="AD4939" s="3" t="str">
        <f t="shared" si="545"/>
        <v>No</v>
      </c>
    </row>
    <row r="4940" spans="1:30" ht="15" customHeight="1" x14ac:dyDescent="0.3">
      <c r="A4940" s="3" t="s">
        <v>4961</v>
      </c>
      <c r="B4940" s="3">
        <v>68</v>
      </c>
      <c r="C4940" s="3" t="s">
        <v>23</v>
      </c>
      <c r="D4940" s="3" t="s">
        <v>24</v>
      </c>
      <c r="E4940" s="3">
        <v>59872.061276319699</v>
      </c>
      <c r="F4940" s="3">
        <v>205</v>
      </c>
      <c r="G4940" s="3">
        <v>1595.3701127797401</v>
      </c>
      <c r="H4940" s="3">
        <v>3</v>
      </c>
      <c r="I4940" s="3">
        <v>942.38216567081201</v>
      </c>
      <c r="J4940" s="3">
        <v>5</v>
      </c>
      <c r="K4940" s="3">
        <v>531.83390025588699</v>
      </c>
      <c r="L4940" s="3">
        <v>19</v>
      </c>
      <c r="M4940" s="3">
        <v>12</v>
      </c>
      <c r="N4940" s="3">
        <v>2</v>
      </c>
      <c r="O4940" s="3">
        <v>520</v>
      </c>
      <c r="P4940" s="3">
        <v>5</v>
      </c>
      <c r="Q4940" s="3">
        <v>7574.0919972372003</v>
      </c>
      <c r="R4940" s="3">
        <v>2</v>
      </c>
      <c r="S4940" s="3">
        <v>0</v>
      </c>
      <c r="T4940" s="3">
        <v>0</v>
      </c>
      <c r="U4940" s="3">
        <v>5431.5037105353003</v>
      </c>
      <c r="V4940" s="3">
        <v>1</v>
      </c>
      <c r="W4940" s="3" t="str">
        <f>IF(Bank_data3[[#This Row],[credit_risk]]=1,"High Risk","Low Risk")</f>
        <v>High Risk</v>
      </c>
      <c r="X4940" s="3" t="str">
        <f t="shared" si="539"/>
        <v>55+</v>
      </c>
      <c r="Y4940" s="3" t="str">
        <f t="shared" si="540"/>
        <v>Middle Income</v>
      </c>
      <c r="Z4940" s="3" t="str">
        <f t="shared" si="541"/>
        <v>Poor</v>
      </c>
      <c r="AA4940" s="27">
        <f t="shared" si="542"/>
        <v>0.12650461393472798</v>
      </c>
      <c r="AB4940" s="3" t="str">
        <f t="shared" si="543"/>
        <v>Medium</v>
      </c>
      <c r="AC4940" s="3" t="str">
        <f t="shared" si="544"/>
        <v>Medium</v>
      </c>
      <c r="AD4940" s="3" t="str">
        <f t="shared" si="545"/>
        <v>No</v>
      </c>
    </row>
    <row r="4941" spans="1:30" ht="15" customHeight="1" x14ac:dyDescent="0.3">
      <c r="A4941" s="3" t="s">
        <v>4962</v>
      </c>
      <c r="B4941" s="3">
        <v>29</v>
      </c>
      <c r="C4941" s="3" t="s">
        <v>28</v>
      </c>
      <c r="D4941" s="3" t="s">
        <v>24</v>
      </c>
      <c r="E4941" s="3">
        <v>41272.881364960398</v>
      </c>
      <c r="F4941" s="3">
        <v>82</v>
      </c>
      <c r="G4941" s="3">
        <v>1391.69168781177</v>
      </c>
      <c r="H4941" s="3">
        <v>5</v>
      </c>
      <c r="I4941" s="3">
        <v>1343.39217280138</v>
      </c>
      <c r="J4941" s="3">
        <v>44</v>
      </c>
      <c r="K4941" s="3">
        <v>350.80884473418303</v>
      </c>
      <c r="L4941" s="3">
        <v>44</v>
      </c>
      <c r="M4941" s="3">
        <v>12</v>
      </c>
      <c r="N4941" s="3">
        <v>3</v>
      </c>
      <c r="O4941" s="3">
        <v>368</v>
      </c>
      <c r="P4941" s="3">
        <v>1</v>
      </c>
      <c r="Q4941" s="3">
        <v>6782.9436707137702</v>
      </c>
      <c r="R4941" s="3">
        <v>1</v>
      </c>
      <c r="S4941" s="3">
        <v>0</v>
      </c>
      <c r="T4941" s="3">
        <v>0</v>
      </c>
      <c r="U4941" s="3">
        <v>8565.5306249723599</v>
      </c>
      <c r="V4941" s="3">
        <v>1</v>
      </c>
      <c r="W4941" s="3" t="str">
        <f>IF(Bank_data3[[#This Row],[credit_risk]]=1,"High Risk","Low Risk")</f>
        <v>High Risk</v>
      </c>
      <c r="X4941" s="3" t="str">
        <f t="shared" si="539"/>
        <v>25-34</v>
      </c>
      <c r="Y4941" s="3" t="str">
        <f t="shared" si="540"/>
        <v>Low Income</v>
      </c>
      <c r="Z4941" s="3" t="str">
        <f t="shared" si="541"/>
        <v>Poor</v>
      </c>
      <c r="AA4941" s="27">
        <f t="shared" si="542"/>
        <v>0.16434383659175084</v>
      </c>
      <c r="AB4941" s="3" t="str">
        <f t="shared" si="543"/>
        <v>Medium</v>
      </c>
      <c r="AC4941" s="3" t="str">
        <f t="shared" si="544"/>
        <v>High</v>
      </c>
      <c r="AD4941" s="3" t="str">
        <f t="shared" si="545"/>
        <v>No</v>
      </c>
    </row>
    <row r="4942" spans="1:30" ht="15" customHeight="1" x14ac:dyDescent="0.3">
      <c r="A4942" s="3" t="s">
        <v>4963</v>
      </c>
      <c r="B4942" s="3">
        <v>47</v>
      </c>
      <c r="C4942" s="3" t="s">
        <v>28</v>
      </c>
      <c r="D4942" s="3" t="s">
        <v>33</v>
      </c>
      <c r="E4942" s="3">
        <v>40051.134885057501</v>
      </c>
      <c r="F4942" s="3">
        <v>189</v>
      </c>
      <c r="G4942" s="3">
        <v>2230.0063663033302</v>
      </c>
      <c r="H4942" s="3">
        <v>7</v>
      </c>
      <c r="I4942" s="3">
        <v>518.24615303984899</v>
      </c>
      <c r="J4942" s="3">
        <v>0</v>
      </c>
      <c r="K4942" s="3">
        <v>466.33997994939898</v>
      </c>
      <c r="L4942" s="3">
        <v>5</v>
      </c>
      <c r="M4942" s="3">
        <v>12</v>
      </c>
      <c r="N4942" s="3">
        <v>9</v>
      </c>
      <c r="O4942" s="3">
        <v>817</v>
      </c>
      <c r="P4942" s="3">
        <v>5</v>
      </c>
      <c r="Q4942" s="3">
        <v>9422.8210618591693</v>
      </c>
      <c r="R4942" s="3">
        <v>7</v>
      </c>
      <c r="S4942" s="3">
        <v>1</v>
      </c>
      <c r="T4942" s="3">
        <v>0</v>
      </c>
      <c r="U4942" s="3">
        <v>11056.694278811499</v>
      </c>
      <c r="V4942" s="3">
        <v>1</v>
      </c>
      <c r="W4942" s="3" t="str">
        <f>IF(Bank_data3[[#This Row],[credit_risk]]=1,"High Risk","Low Risk")</f>
        <v>High Risk</v>
      </c>
      <c r="X4942" s="3" t="str">
        <f t="shared" si="539"/>
        <v>45-54</v>
      </c>
      <c r="Y4942" s="3" t="str">
        <f t="shared" si="540"/>
        <v>Low Income</v>
      </c>
      <c r="Z4942" s="3" t="str">
        <f t="shared" si="541"/>
        <v>Excellent</v>
      </c>
      <c r="AA4942" s="27">
        <f t="shared" si="542"/>
        <v>0.23526976423768425</v>
      </c>
      <c r="AB4942" s="3" t="str">
        <f t="shared" si="543"/>
        <v>Medium</v>
      </c>
      <c r="AC4942" s="3" t="str">
        <f t="shared" si="544"/>
        <v>Low</v>
      </c>
      <c r="AD4942" s="3" t="str">
        <f t="shared" si="545"/>
        <v>No</v>
      </c>
    </row>
    <row r="4943" spans="1:30" ht="15" customHeight="1" x14ac:dyDescent="0.3">
      <c r="A4943" s="3" t="s">
        <v>4964</v>
      </c>
      <c r="B4943" s="3">
        <v>40</v>
      </c>
      <c r="C4943" s="3" t="s">
        <v>31</v>
      </c>
      <c r="D4943" s="3" t="s">
        <v>33</v>
      </c>
      <c r="E4943" s="3">
        <v>26489.161391378799</v>
      </c>
      <c r="F4943" s="3">
        <v>230</v>
      </c>
      <c r="G4943" s="3">
        <v>1419.16262317374</v>
      </c>
      <c r="H4943" s="3">
        <v>10</v>
      </c>
      <c r="I4943" s="3">
        <v>480.39345528566997</v>
      </c>
      <c r="J4943" s="3">
        <v>18</v>
      </c>
      <c r="K4943" s="3">
        <v>580.44566266048798</v>
      </c>
      <c r="L4943" s="3">
        <v>32</v>
      </c>
      <c r="M4943" s="3">
        <v>7</v>
      </c>
      <c r="N4943" s="3">
        <v>7</v>
      </c>
      <c r="O4943" s="3">
        <v>827</v>
      </c>
      <c r="P4943" s="3">
        <v>1</v>
      </c>
      <c r="Q4943" s="3">
        <v>4571.91294181784</v>
      </c>
      <c r="R4943" s="3">
        <v>7</v>
      </c>
      <c r="S4943" s="3">
        <v>0</v>
      </c>
      <c r="T4943" s="3">
        <v>0</v>
      </c>
      <c r="U4943" s="3">
        <v>10284.668691925101</v>
      </c>
      <c r="V4943" s="3">
        <v>1</v>
      </c>
      <c r="W4943" s="3" t="str">
        <f>IF(Bank_data3[[#This Row],[credit_risk]]=1,"High Risk","Low Risk")</f>
        <v>High Risk</v>
      </c>
      <c r="X4943" s="3" t="str">
        <f t="shared" si="539"/>
        <v>35-44</v>
      </c>
      <c r="Y4943" s="3" t="str">
        <f t="shared" si="540"/>
        <v>Low Income</v>
      </c>
      <c r="Z4943" s="3" t="str">
        <f t="shared" si="541"/>
        <v>Excellent</v>
      </c>
      <c r="AA4943" s="27">
        <f t="shared" si="542"/>
        <v>0.17259560898390017</v>
      </c>
      <c r="AB4943" s="3" t="str">
        <f t="shared" si="543"/>
        <v>Medium</v>
      </c>
      <c r="AC4943" s="3" t="str">
        <f t="shared" si="544"/>
        <v>High</v>
      </c>
      <c r="AD4943" s="3" t="str">
        <f t="shared" si="545"/>
        <v>No</v>
      </c>
    </row>
    <row r="4944" spans="1:30" ht="15" customHeight="1" x14ac:dyDescent="0.3">
      <c r="A4944" s="3" t="s">
        <v>4965</v>
      </c>
      <c r="B4944" s="3">
        <v>69</v>
      </c>
      <c r="C4944" s="3" t="s">
        <v>23</v>
      </c>
      <c r="D4944" s="3" t="s">
        <v>26</v>
      </c>
      <c r="E4944" s="3">
        <v>52328.558089035498</v>
      </c>
      <c r="F4944" s="3">
        <v>136</v>
      </c>
      <c r="G4944" s="3">
        <v>2027.70125453064</v>
      </c>
      <c r="H4944" s="3">
        <v>6</v>
      </c>
      <c r="I4944" s="3">
        <v>1171.5319251897499</v>
      </c>
      <c r="J4944" s="3">
        <v>38</v>
      </c>
      <c r="K4944" s="3">
        <v>943.89067496450798</v>
      </c>
      <c r="L4944" s="3">
        <v>42</v>
      </c>
      <c r="M4944" s="3">
        <v>7</v>
      </c>
      <c r="N4944" s="3">
        <v>8</v>
      </c>
      <c r="O4944" s="3">
        <v>871</v>
      </c>
      <c r="P4944" s="3">
        <v>1</v>
      </c>
      <c r="Q4944" s="3">
        <v>17589.4775911912</v>
      </c>
      <c r="R4944" s="3">
        <v>0</v>
      </c>
      <c r="S4944" s="3">
        <v>1</v>
      </c>
      <c r="T4944" s="3">
        <v>0</v>
      </c>
      <c r="U4944" s="3">
        <v>8525.2520941688108</v>
      </c>
      <c r="V4944" s="3">
        <v>1</v>
      </c>
      <c r="W4944" s="3" t="str">
        <f>IF(Bank_data3[[#This Row],[credit_risk]]=1,"High Risk","Low Risk")</f>
        <v>High Risk</v>
      </c>
      <c r="X4944" s="3" t="str">
        <f t="shared" si="539"/>
        <v>55+</v>
      </c>
      <c r="Y4944" s="3" t="str">
        <f t="shared" si="540"/>
        <v>Middle Income</v>
      </c>
      <c r="Z4944" s="3" t="str">
        <f t="shared" si="541"/>
        <v>Excellent</v>
      </c>
      <c r="AA4944" s="27">
        <f t="shared" si="542"/>
        <v>0.3361353385901294</v>
      </c>
      <c r="AB4944" s="3" t="str">
        <f t="shared" si="543"/>
        <v>Medium</v>
      </c>
      <c r="AC4944" s="3" t="str">
        <f t="shared" si="544"/>
        <v>High</v>
      </c>
      <c r="AD4944" s="3" t="str">
        <f t="shared" si="545"/>
        <v>No</v>
      </c>
    </row>
    <row r="4945" spans="1:30" ht="15" customHeight="1" x14ac:dyDescent="0.3">
      <c r="A4945" s="3" t="s">
        <v>4966</v>
      </c>
      <c r="B4945" s="3">
        <v>26</v>
      </c>
      <c r="C4945" s="3" t="s">
        <v>23</v>
      </c>
      <c r="D4945" s="3" t="s">
        <v>26</v>
      </c>
      <c r="E4945" s="3">
        <v>24719.9314850013</v>
      </c>
      <c r="F4945" s="3">
        <v>97</v>
      </c>
      <c r="G4945" s="3">
        <v>549.05283857560005</v>
      </c>
      <c r="H4945" s="3">
        <v>6</v>
      </c>
      <c r="I4945" s="3">
        <v>1148.00968359784</v>
      </c>
      <c r="J4945" s="3">
        <v>26</v>
      </c>
      <c r="K4945" s="3">
        <v>481.46343483335397</v>
      </c>
      <c r="L4945" s="3">
        <v>49</v>
      </c>
      <c r="M4945" s="3">
        <v>18</v>
      </c>
      <c r="N4945" s="3">
        <v>7</v>
      </c>
      <c r="O4945" s="3">
        <v>441</v>
      </c>
      <c r="P4945" s="3">
        <v>2</v>
      </c>
      <c r="Q4945" s="3">
        <v>21342.226817906401</v>
      </c>
      <c r="R4945" s="3">
        <v>6</v>
      </c>
      <c r="S4945" s="3">
        <v>1</v>
      </c>
      <c r="T4945" s="3">
        <v>0</v>
      </c>
      <c r="U4945" s="3">
        <v>8748.2961197363202</v>
      </c>
      <c r="V4945" s="3">
        <v>1</v>
      </c>
      <c r="W4945" s="3" t="str">
        <f>IF(Bank_data3[[#This Row],[credit_risk]]=1,"High Risk","Low Risk")</f>
        <v>High Risk</v>
      </c>
      <c r="X4945" s="3" t="str">
        <f t="shared" si="539"/>
        <v>25-34</v>
      </c>
      <c r="Y4945" s="3" t="str">
        <f t="shared" si="540"/>
        <v>Low Income</v>
      </c>
      <c r="Z4945" s="3" t="str">
        <f t="shared" si="541"/>
        <v>Poor</v>
      </c>
      <c r="AA4945" s="27">
        <f t="shared" si="542"/>
        <v>0.86336108297289149</v>
      </c>
      <c r="AB4945" s="3" t="str">
        <f t="shared" si="543"/>
        <v>Low</v>
      </c>
      <c r="AC4945" s="3" t="str">
        <f t="shared" si="544"/>
        <v>High</v>
      </c>
      <c r="AD4945" s="3" t="str">
        <f t="shared" si="545"/>
        <v>No</v>
      </c>
    </row>
    <row r="4946" spans="1:30" ht="15" customHeight="1" x14ac:dyDescent="0.3">
      <c r="A4946" s="3" t="s">
        <v>4967</v>
      </c>
      <c r="B4946" s="3">
        <v>22</v>
      </c>
      <c r="C4946" s="3" t="s">
        <v>31</v>
      </c>
      <c r="D4946" s="3" t="s">
        <v>33</v>
      </c>
      <c r="E4946" s="3">
        <v>66379.826256701403</v>
      </c>
      <c r="F4946" s="3">
        <v>170</v>
      </c>
      <c r="G4946" s="3">
        <v>2172.1678245705898</v>
      </c>
      <c r="H4946" s="3">
        <v>5</v>
      </c>
      <c r="I4946" s="3">
        <v>382.27654486879698</v>
      </c>
      <c r="J4946" s="3">
        <v>15</v>
      </c>
      <c r="K4946" s="3">
        <v>714.278195933539</v>
      </c>
      <c r="L4946" s="3">
        <v>26</v>
      </c>
      <c r="M4946" s="3">
        <v>4</v>
      </c>
      <c r="N4946" s="3">
        <v>8</v>
      </c>
      <c r="O4946" s="3">
        <v>803</v>
      </c>
      <c r="P4946" s="3">
        <v>0</v>
      </c>
      <c r="Q4946" s="3">
        <v>19500.991794344602</v>
      </c>
      <c r="R4946" s="3">
        <v>7</v>
      </c>
      <c r="S4946" s="3">
        <v>0</v>
      </c>
      <c r="T4946" s="3">
        <v>0</v>
      </c>
      <c r="U4946" s="3">
        <v>12793.629265338401</v>
      </c>
      <c r="V4946" s="3">
        <v>1</v>
      </c>
      <c r="W4946" s="3" t="str">
        <f>IF(Bank_data3[[#This Row],[credit_risk]]=1,"High Risk","Low Risk")</f>
        <v>High Risk</v>
      </c>
      <c r="X4946" s="3" t="str">
        <f t="shared" si="539"/>
        <v>18-24</v>
      </c>
      <c r="Y4946" s="3" t="str">
        <f t="shared" si="540"/>
        <v>Middle Income</v>
      </c>
      <c r="Z4946" s="3" t="str">
        <f t="shared" si="541"/>
        <v>Excellent</v>
      </c>
      <c r="AA4946" s="27">
        <f t="shared" si="542"/>
        <v>0.29377889178153538</v>
      </c>
      <c r="AB4946" s="3" t="str">
        <f t="shared" si="543"/>
        <v>Medium</v>
      </c>
      <c r="AC4946" s="3" t="str">
        <f t="shared" si="544"/>
        <v>Medium</v>
      </c>
      <c r="AD4946" s="3" t="str">
        <f t="shared" si="545"/>
        <v>No</v>
      </c>
    </row>
    <row r="4947" spans="1:30" ht="15" customHeight="1" x14ac:dyDescent="0.3">
      <c r="A4947" s="3" t="s">
        <v>4968</v>
      </c>
      <c r="B4947" s="3">
        <v>64</v>
      </c>
      <c r="C4947" s="3" t="s">
        <v>28</v>
      </c>
      <c r="D4947" s="3" t="s">
        <v>26</v>
      </c>
      <c r="E4947" s="3">
        <v>60604.793801939602</v>
      </c>
      <c r="F4947" s="3">
        <v>207</v>
      </c>
      <c r="G4947" s="3">
        <v>1983.34198575866</v>
      </c>
      <c r="H4947" s="3">
        <v>10</v>
      </c>
      <c r="I4947" s="3">
        <v>614.02404144809702</v>
      </c>
      <c r="J4947" s="3">
        <v>13</v>
      </c>
      <c r="K4947" s="3">
        <v>391.56062777197599</v>
      </c>
      <c r="L4947" s="3">
        <v>29</v>
      </c>
      <c r="M4947" s="3">
        <v>9</v>
      </c>
      <c r="N4947" s="3">
        <v>9</v>
      </c>
      <c r="O4947" s="3">
        <v>656</v>
      </c>
      <c r="P4947" s="3">
        <v>4</v>
      </c>
      <c r="Q4947" s="3">
        <v>449.23865353604702</v>
      </c>
      <c r="R4947" s="3">
        <v>6</v>
      </c>
      <c r="S4947" s="3">
        <v>0</v>
      </c>
      <c r="T4947" s="3">
        <v>0</v>
      </c>
      <c r="U4947" s="3">
        <v>5021.62942866087</v>
      </c>
      <c r="V4947" s="3">
        <v>1</v>
      </c>
      <c r="W4947" s="3" t="str">
        <f>IF(Bank_data3[[#This Row],[credit_risk]]=1,"High Risk","Low Risk")</f>
        <v>High Risk</v>
      </c>
      <c r="X4947" s="3" t="str">
        <f t="shared" si="539"/>
        <v>55+</v>
      </c>
      <c r="Y4947" s="3" t="str">
        <f t="shared" si="540"/>
        <v>Middle Income</v>
      </c>
      <c r="Z4947" s="3" t="str">
        <f t="shared" si="541"/>
        <v>Fair</v>
      </c>
      <c r="AA4947" s="27">
        <f t="shared" si="542"/>
        <v>7.4125927233444286E-3</v>
      </c>
      <c r="AB4947" s="3" t="str">
        <f t="shared" si="543"/>
        <v>Medium</v>
      </c>
      <c r="AC4947" s="3" t="str">
        <f t="shared" si="544"/>
        <v>Medium</v>
      </c>
      <c r="AD4947" s="3" t="str">
        <f t="shared" si="545"/>
        <v>No</v>
      </c>
    </row>
    <row r="4948" spans="1:30" ht="15" customHeight="1" x14ac:dyDescent="0.3">
      <c r="A4948" s="3" t="s">
        <v>4969</v>
      </c>
      <c r="B4948" s="3">
        <v>66</v>
      </c>
      <c r="C4948" s="3" t="s">
        <v>23</v>
      </c>
      <c r="D4948" s="3" t="s">
        <v>33</v>
      </c>
      <c r="E4948" s="3">
        <v>60034.208008508103</v>
      </c>
      <c r="F4948" s="3">
        <v>153</v>
      </c>
      <c r="G4948" s="3">
        <v>3229.4543529102002</v>
      </c>
      <c r="H4948" s="3">
        <v>3</v>
      </c>
      <c r="I4948" s="3">
        <v>1391.1825958770901</v>
      </c>
      <c r="J4948" s="3">
        <v>33</v>
      </c>
      <c r="K4948" s="3">
        <v>614.26024194502997</v>
      </c>
      <c r="L4948" s="3">
        <v>17</v>
      </c>
      <c r="M4948" s="3">
        <v>18</v>
      </c>
      <c r="N4948" s="3">
        <v>0</v>
      </c>
      <c r="O4948" s="3">
        <v>505</v>
      </c>
      <c r="P4948" s="3">
        <v>3</v>
      </c>
      <c r="Q4948" s="3">
        <v>36.589388220027097</v>
      </c>
      <c r="R4948" s="3">
        <v>2</v>
      </c>
      <c r="S4948" s="3">
        <v>0</v>
      </c>
      <c r="T4948" s="3">
        <v>0</v>
      </c>
      <c r="U4948" s="3">
        <v>10481.341202136</v>
      </c>
      <c r="V4948" s="3">
        <v>1</v>
      </c>
      <c r="W4948" s="3" t="str">
        <f>IF(Bank_data3[[#This Row],[credit_risk]]=1,"High Risk","Low Risk")</f>
        <v>High Risk</v>
      </c>
      <c r="X4948" s="3" t="str">
        <f t="shared" si="539"/>
        <v>55+</v>
      </c>
      <c r="Y4948" s="3" t="str">
        <f t="shared" si="540"/>
        <v>Middle Income</v>
      </c>
      <c r="Z4948" s="3" t="str">
        <f t="shared" si="541"/>
        <v>Poor</v>
      </c>
      <c r="AA4948" s="27">
        <f t="shared" si="542"/>
        <v>6.0947565452752566E-4</v>
      </c>
      <c r="AB4948" s="3" t="str">
        <f t="shared" si="543"/>
        <v>Medium</v>
      </c>
      <c r="AC4948" s="3" t="str">
        <f t="shared" si="544"/>
        <v>Medium</v>
      </c>
      <c r="AD4948" s="3" t="str">
        <f t="shared" si="545"/>
        <v>No</v>
      </c>
    </row>
    <row r="4949" spans="1:30" ht="15" customHeight="1" x14ac:dyDescent="0.3">
      <c r="A4949" s="3" t="s">
        <v>4970</v>
      </c>
      <c r="B4949" s="3">
        <v>39</v>
      </c>
      <c r="C4949" s="3" t="s">
        <v>28</v>
      </c>
      <c r="D4949" s="3" t="s">
        <v>33</v>
      </c>
      <c r="E4949" s="3">
        <v>26207.111988539698</v>
      </c>
      <c r="F4949" s="3">
        <v>182</v>
      </c>
      <c r="G4949" s="3">
        <v>2780.7229540001299</v>
      </c>
      <c r="H4949" s="3">
        <v>3</v>
      </c>
      <c r="I4949" s="3">
        <v>944.08356487556603</v>
      </c>
      <c r="J4949" s="3">
        <v>6</v>
      </c>
      <c r="K4949" s="3">
        <v>676.98765605590802</v>
      </c>
      <c r="L4949" s="3">
        <v>29</v>
      </c>
      <c r="M4949" s="3">
        <v>2</v>
      </c>
      <c r="N4949" s="3">
        <v>0</v>
      </c>
      <c r="O4949" s="3">
        <v>339</v>
      </c>
      <c r="P4949" s="3">
        <v>3</v>
      </c>
      <c r="Q4949" s="3">
        <v>2580.2502445156401</v>
      </c>
      <c r="R4949" s="3">
        <v>3</v>
      </c>
      <c r="S4949" s="3">
        <v>0</v>
      </c>
      <c r="T4949" s="3">
        <v>0</v>
      </c>
      <c r="U4949" s="3">
        <v>15308.3950093612</v>
      </c>
      <c r="V4949" s="3">
        <v>1</v>
      </c>
      <c r="W4949" s="3" t="str">
        <f>IF(Bank_data3[[#This Row],[credit_risk]]=1,"High Risk","Low Risk")</f>
        <v>High Risk</v>
      </c>
      <c r="X4949" s="3" t="str">
        <f t="shared" si="539"/>
        <v>35-44</v>
      </c>
      <c r="Y4949" s="3" t="str">
        <f t="shared" si="540"/>
        <v>Low Income</v>
      </c>
      <c r="Z4949" s="3" t="str">
        <f t="shared" si="541"/>
        <v>Poor</v>
      </c>
      <c r="AA4949" s="27">
        <f t="shared" si="542"/>
        <v>9.8456107855149272E-2</v>
      </c>
      <c r="AB4949" s="3" t="str">
        <f t="shared" si="543"/>
        <v>Medium</v>
      </c>
      <c r="AC4949" s="3" t="str">
        <f t="shared" si="544"/>
        <v>Medium</v>
      </c>
      <c r="AD4949" s="3" t="str">
        <f t="shared" si="545"/>
        <v>No</v>
      </c>
    </row>
    <row r="4950" spans="1:30" ht="15" customHeight="1" x14ac:dyDescent="0.3">
      <c r="A4950" s="3" t="s">
        <v>4971</v>
      </c>
      <c r="B4950" s="3">
        <v>38</v>
      </c>
      <c r="C4950" s="3" t="s">
        <v>31</v>
      </c>
      <c r="D4950" s="3" t="s">
        <v>24</v>
      </c>
      <c r="E4950" s="3">
        <v>47300.658780017598</v>
      </c>
      <c r="F4950" s="3">
        <v>6</v>
      </c>
      <c r="G4950" s="3">
        <v>2249.0833219606998</v>
      </c>
      <c r="H4950" s="3">
        <v>8</v>
      </c>
      <c r="I4950" s="3">
        <v>1075.5065313063601</v>
      </c>
      <c r="J4950" s="3">
        <v>19</v>
      </c>
      <c r="K4950" s="3">
        <v>371.05060809387697</v>
      </c>
      <c r="L4950" s="3">
        <v>14</v>
      </c>
      <c r="M4950" s="3">
        <v>6</v>
      </c>
      <c r="N4950" s="3">
        <v>2</v>
      </c>
      <c r="O4950" s="3">
        <v>820</v>
      </c>
      <c r="P4950" s="3">
        <v>2</v>
      </c>
      <c r="Q4950" s="3">
        <v>15230.410722365499</v>
      </c>
      <c r="R4950" s="3">
        <v>2</v>
      </c>
      <c r="S4950" s="3">
        <v>0</v>
      </c>
      <c r="T4950" s="3">
        <v>0</v>
      </c>
      <c r="U4950" s="3">
        <v>5052.1312551862402</v>
      </c>
      <c r="V4950" s="3">
        <v>0</v>
      </c>
      <c r="W4950" s="3" t="str">
        <f>IF(Bank_data3[[#This Row],[credit_risk]]=1,"High Risk","Low Risk")</f>
        <v>Low Risk</v>
      </c>
      <c r="X4950" s="3" t="str">
        <f t="shared" si="539"/>
        <v>35-44</v>
      </c>
      <c r="Y4950" s="3" t="str">
        <f t="shared" si="540"/>
        <v>Low Income</v>
      </c>
      <c r="Z4950" s="3" t="str">
        <f t="shared" si="541"/>
        <v>Excellent</v>
      </c>
      <c r="AA4950" s="27">
        <f t="shared" si="542"/>
        <v>0.32199151375878221</v>
      </c>
      <c r="AB4950" s="3" t="str">
        <f t="shared" si="543"/>
        <v>Medium</v>
      </c>
      <c r="AC4950" s="3" t="str">
        <f t="shared" si="544"/>
        <v>Medium</v>
      </c>
      <c r="AD4950" s="3" t="str">
        <f t="shared" si="545"/>
        <v>No</v>
      </c>
    </row>
    <row r="4951" spans="1:30" ht="15" customHeight="1" x14ac:dyDescent="0.3">
      <c r="A4951" s="3" t="s">
        <v>4972</v>
      </c>
      <c r="B4951" s="3">
        <v>54</v>
      </c>
      <c r="C4951" s="3" t="s">
        <v>28</v>
      </c>
      <c r="D4951" s="3" t="s">
        <v>33</v>
      </c>
      <c r="E4951" s="3">
        <v>42992.498826435702</v>
      </c>
      <c r="F4951" s="3">
        <v>167</v>
      </c>
      <c r="G4951" s="3">
        <v>1068.9813889473801</v>
      </c>
      <c r="H4951" s="3">
        <v>10</v>
      </c>
      <c r="I4951" s="3">
        <v>394.33371011472502</v>
      </c>
      <c r="J4951" s="3">
        <v>30</v>
      </c>
      <c r="K4951" s="3">
        <v>330.66604398062401</v>
      </c>
      <c r="L4951" s="3">
        <v>75</v>
      </c>
      <c r="M4951" s="3">
        <v>5</v>
      </c>
      <c r="N4951" s="3">
        <v>3</v>
      </c>
      <c r="O4951" s="3">
        <v>799</v>
      </c>
      <c r="P4951" s="3">
        <v>0</v>
      </c>
      <c r="Q4951" s="3">
        <v>8869.9219803157303</v>
      </c>
      <c r="R4951" s="3">
        <v>3</v>
      </c>
      <c r="S4951" s="3">
        <v>0</v>
      </c>
      <c r="T4951" s="3">
        <v>0</v>
      </c>
      <c r="U4951" s="3">
        <v>6245.1422304428597</v>
      </c>
      <c r="V4951" s="3">
        <v>0</v>
      </c>
      <c r="W4951" s="3" t="str">
        <f>IF(Bank_data3[[#This Row],[credit_risk]]=1,"High Risk","Low Risk")</f>
        <v>Low Risk</v>
      </c>
      <c r="X4951" s="3" t="str">
        <f t="shared" si="539"/>
        <v>45-54</v>
      </c>
      <c r="Y4951" s="3" t="str">
        <f t="shared" si="540"/>
        <v>Low Income</v>
      </c>
      <c r="Z4951" s="3" t="str">
        <f t="shared" si="541"/>
        <v>Very Good</v>
      </c>
      <c r="AA4951" s="27">
        <f t="shared" si="542"/>
        <v>0.20631324585538385</v>
      </c>
      <c r="AB4951" s="3" t="str">
        <f t="shared" si="543"/>
        <v>Medium</v>
      </c>
      <c r="AC4951" s="3" t="str">
        <f t="shared" si="544"/>
        <v>High</v>
      </c>
      <c r="AD4951" s="3" t="str">
        <f t="shared" si="545"/>
        <v>No</v>
      </c>
    </row>
    <row r="4952" spans="1:30" ht="15" customHeight="1" x14ac:dyDescent="0.3">
      <c r="A4952" s="3" t="s">
        <v>4973</v>
      </c>
      <c r="B4952" s="3">
        <v>23</v>
      </c>
      <c r="C4952" s="3" t="s">
        <v>23</v>
      </c>
      <c r="D4952" s="3" t="s">
        <v>26</v>
      </c>
      <c r="E4952" s="3">
        <v>51850.514920269699</v>
      </c>
      <c r="F4952" s="3">
        <v>172</v>
      </c>
      <c r="G4952" s="3">
        <v>791.79416995136398</v>
      </c>
      <c r="H4952" s="3">
        <v>4</v>
      </c>
      <c r="I4952" s="3">
        <v>1029.82558358801</v>
      </c>
      <c r="J4952" s="3">
        <v>21</v>
      </c>
      <c r="K4952" s="3">
        <v>380.60250013297201</v>
      </c>
      <c r="L4952" s="3">
        <v>61</v>
      </c>
      <c r="M4952" s="3">
        <v>6</v>
      </c>
      <c r="N4952" s="3">
        <v>1</v>
      </c>
      <c r="O4952" s="3">
        <v>501</v>
      </c>
      <c r="P4952" s="3">
        <v>3</v>
      </c>
      <c r="Q4952" s="3">
        <v>26382.228108923799</v>
      </c>
      <c r="R4952" s="3">
        <v>4</v>
      </c>
      <c r="S4952" s="3">
        <v>0</v>
      </c>
      <c r="T4952" s="3">
        <v>0</v>
      </c>
      <c r="U4952" s="3">
        <v>500</v>
      </c>
      <c r="V4952" s="3">
        <v>1</v>
      </c>
      <c r="W4952" s="3" t="str">
        <f>IF(Bank_data3[[#This Row],[credit_risk]]=1,"High Risk","Low Risk")</f>
        <v>High Risk</v>
      </c>
      <c r="X4952" s="3" t="str">
        <f t="shared" si="539"/>
        <v>18-24</v>
      </c>
      <c r="Y4952" s="3" t="str">
        <f t="shared" si="540"/>
        <v>Middle Income</v>
      </c>
      <c r="Z4952" s="3" t="str">
        <f t="shared" si="541"/>
        <v>Poor</v>
      </c>
      <c r="AA4952" s="27">
        <f t="shared" si="542"/>
        <v>0.50881323260707501</v>
      </c>
      <c r="AB4952" s="3" t="str">
        <f t="shared" si="543"/>
        <v>Low</v>
      </c>
      <c r="AC4952" s="3" t="str">
        <f t="shared" si="544"/>
        <v>High</v>
      </c>
      <c r="AD4952" s="3" t="str">
        <f t="shared" si="545"/>
        <v>No</v>
      </c>
    </row>
    <row r="4953" spans="1:30" ht="15" customHeight="1" x14ac:dyDescent="0.3">
      <c r="A4953" s="3" t="s">
        <v>4974</v>
      </c>
      <c r="B4953" s="3">
        <v>24</v>
      </c>
      <c r="C4953" s="3" t="s">
        <v>28</v>
      </c>
      <c r="D4953" s="3" t="s">
        <v>24</v>
      </c>
      <c r="E4953" s="3">
        <v>59513.231854507103</v>
      </c>
      <c r="F4953" s="3">
        <v>231</v>
      </c>
      <c r="G4953" s="3">
        <v>919.996419352418</v>
      </c>
      <c r="H4953" s="3">
        <v>8</v>
      </c>
      <c r="I4953" s="3">
        <v>303.160458980192</v>
      </c>
      <c r="J4953" s="3">
        <v>19</v>
      </c>
      <c r="K4953" s="3">
        <v>717.39609980052899</v>
      </c>
      <c r="L4953" s="3">
        <v>20</v>
      </c>
      <c r="M4953" s="3">
        <v>6</v>
      </c>
      <c r="N4953" s="3">
        <v>9</v>
      </c>
      <c r="O4953" s="3">
        <v>347</v>
      </c>
      <c r="P4953" s="3">
        <v>1</v>
      </c>
      <c r="Q4953" s="3">
        <v>12147.099660943701</v>
      </c>
      <c r="R4953" s="3">
        <v>5</v>
      </c>
      <c r="S4953" s="3">
        <v>0</v>
      </c>
      <c r="T4953" s="3">
        <v>0</v>
      </c>
      <c r="U4953" s="3">
        <v>7762.9816272914904</v>
      </c>
      <c r="V4953" s="3">
        <v>1</v>
      </c>
      <c r="W4953" s="3" t="str">
        <f>IF(Bank_data3[[#This Row],[credit_risk]]=1,"High Risk","Low Risk")</f>
        <v>High Risk</v>
      </c>
      <c r="X4953" s="3" t="str">
        <f t="shared" si="539"/>
        <v>18-24</v>
      </c>
      <c r="Y4953" s="3" t="str">
        <f t="shared" si="540"/>
        <v>Middle Income</v>
      </c>
      <c r="Z4953" s="3" t="str">
        <f t="shared" si="541"/>
        <v>Poor</v>
      </c>
      <c r="AA4953" s="27">
        <f t="shared" si="542"/>
        <v>0.20410754520339106</v>
      </c>
      <c r="AB4953" s="3" t="str">
        <f t="shared" si="543"/>
        <v>Low</v>
      </c>
      <c r="AC4953" s="3" t="str">
        <f t="shared" si="544"/>
        <v>Medium</v>
      </c>
      <c r="AD4953" s="3" t="str">
        <f t="shared" si="545"/>
        <v>No</v>
      </c>
    </row>
    <row r="4954" spans="1:30" ht="15" customHeight="1" x14ac:dyDescent="0.3">
      <c r="A4954" s="3" t="s">
        <v>4975</v>
      </c>
      <c r="B4954" s="3">
        <v>20</v>
      </c>
      <c r="C4954" s="3" t="s">
        <v>28</v>
      </c>
      <c r="D4954" s="3" t="s">
        <v>24</v>
      </c>
      <c r="E4954" s="3">
        <v>40755.253092163803</v>
      </c>
      <c r="F4954" s="3">
        <v>46</v>
      </c>
      <c r="G4954" s="3">
        <v>1907.5866353281299</v>
      </c>
      <c r="H4954" s="3">
        <v>10</v>
      </c>
      <c r="I4954" s="3">
        <v>107.06252203976</v>
      </c>
      <c r="J4954" s="3">
        <v>14</v>
      </c>
      <c r="K4954" s="3">
        <v>681.57398173877004</v>
      </c>
      <c r="L4954" s="3">
        <v>11</v>
      </c>
      <c r="M4954" s="3">
        <v>19</v>
      </c>
      <c r="N4954" s="3">
        <v>6</v>
      </c>
      <c r="O4954" s="3">
        <v>748</v>
      </c>
      <c r="P4954" s="3">
        <v>0</v>
      </c>
      <c r="Q4954" s="3">
        <v>18408.819228279699</v>
      </c>
      <c r="R4954" s="3">
        <v>0</v>
      </c>
      <c r="S4954" s="3">
        <v>0</v>
      </c>
      <c r="T4954" s="3">
        <v>0</v>
      </c>
      <c r="U4954" s="3">
        <v>12333.5224625878</v>
      </c>
      <c r="V4954" s="3">
        <v>0</v>
      </c>
      <c r="W4954" s="3" t="str">
        <f>IF(Bank_data3[[#This Row],[credit_risk]]=1,"High Risk","Low Risk")</f>
        <v>Low Risk</v>
      </c>
      <c r="X4954" s="3" t="str">
        <f t="shared" si="539"/>
        <v>18-24</v>
      </c>
      <c r="Y4954" s="3" t="str">
        <f t="shared" si="540"/>
        <v>Low Income</v>
      </c>
      <c r="Z4954" s="3" t="str">
        <f t="shared" si="541"/>
        <v>Very Good</v>
      </c>
      <c r="AA4954" s="27">
        <f t="shared" si="542"/>
        <v>0.45169193739639041</v>
      </c>
      <c r="AB4954" s="3" t="str">
        <f t="shared" si="543"/>
        <v>Medium</v>
      </c>
      <c r="AC4954" s="3" t="str">
        <f t="shared" si="544"/>
        <v>Medium</v>
      </c>
      <c r="AD4954" s="3" t="str">
        <f t="shared" si="545"/>
        <v>No</v>
      </c>
    </row>
    <row r="4955" spans="1:30" ht="15" customHeight="1" x14ac:dyDescent="0.3">
      <c r="A4955" s="3" t="s">
        <v>4976</v>
      </c>
      <c r="B4955" s="3">
        <v>23</v>
      </c>
      <c r="C4955" s="3" t="s">
        <v>23</v>
      </c>
      <c r="D4955" s="3" t="s">
        <v>26</v>
      </c>
      <c r="E4955" s="3">
        <v>41432.296562146003</v>
      </c>
      <c r="F4955" s="3">
        <v>227</v>
      </c>
      <c r="G4955" s="3">
        <v>2535.38991802279</v>
      </c>
      <c r="H4955" s="3">
        <v>11</v>
      </c>
      <c r="I4955" s="3">
        <v>1054.3883860633</v>
      </c>
      <c r="J4955" s="3">
        <v>24</v>
      </c>
      <c r="K4955" s="3">
        <v>0</v>
      </c>
      <c r="L4955" s="3">
        <v>48</v>
      </c>
      <c r="M4955" s="3">
        <v>7</v>
      </c>
      <c r="N4955" s="3">
        <v>8</v>
      </c>
      <c r="O4955" s="3">
        <v>809</v>
      </c>
      <c r="P4955" s="3">
        <v>5</v>
      </c>
      <c r="Q4955" s="3">
        <v>18513.132014118499</v>
      </c>
      <c r="R4955" s="3">
        <v>1</v>
      </c>
      <c r="S4955" s="3">
        <v>0</v>
      </c>
      <c r="T4955" s="3">
        <v>0</v>
      </c>
      <c r="U4955" s="3">
        <v>10634.3176306605</v>
      </c>
      <c r="V4955" s="3">
        <v>0</v>
      </c>
      <c r="W4955" s="3" t="str">
        <f>IF(Bank_data3[[#This Row],[credit_risk]]=1,"High Risk","Low Risk")</f>
        <v>Low Risk</v>
      </c>
      <c r="X4955" s="3" t="str">
        <f t="shared" si="539"/>
        <v>18-24</v>
      </c>
      <c r="Y4955" s="3" t="str">
        <f t="shared" si="540"/>
        <v>Low Income</v>
      </c>
      <c r="Z4955" s="3" t="str">
        <f t="shared" si="541"/>
        <v>Excellent</v>
      </c>
      <c r="AA4955" s="27">
        <f t="shared" si="542"/>
        <v>0.44682852630072994</v>
      </c>
      <c r="AB4955" s="3" t="str">
        <f t="shared" si="543"/>
        <v>Medium</v>
      </c>
      <c r="AC4955" s="3" t="str">
        <f t="shared" si="544"/>
        <v>High</v>
      </c>
      <c r="AD4955" s="3" t="str">
        <f t="shared" si="545"/>
        <v>No</v>
      </c>
    </row>
    <row r="4956" spans="1:30" ht="15" customHeight="1" x14ac:dyDescent="0.3">
      <c r="A4956" s="3" t="s">
        <v>4977</v>
      </c>
      <c r="B4956" s="3">
        <v>31</v>
      </c>
      <c r="C4956" s="3" t="s">
        <v>23</v>
      </c>
      <c r="D4956" s="3" t="s">
        <v>26</v>
      </c>
      <c r="E4956" s="3">
        <v>62238.701057635699</v>
      </c>
      <c r="F4956" s="3">
        <v>127</v>
      </c>
      <c r="G4956" s="3">
        <v>531.27427934398804</v>
      </c>
      <c r="H4956" s="3">
        <v>8</v>
      </c>
      <c r="I4956" s="3">
        <v>1302.0558093720699</v>
      </c>
      <c r="J4956" s="3">
        <v>45</v>
      </c>
      <c r="K4956" s="3">
        <v>394.65801242727503</v>
      </c>
      <c r="L4956" s="3">
        <v>0</v>
      </c>
      <c r="M4956" s="3">
        <v>1</v>
      </c>
      <c r="N4956" s="3">
        <v>5</v>
      </c>
      <c r="O4956" s="3">
        <v>565</v>
      </c>
      <c r="P4956" s="3">
        <v>3</v>
      </c>
      <c r="Q4956" s="3">
        <v>6006.2263407357896</v>
      </c>
      <c r="R4956" s="3">
        <v>2</v>
      </c>
      <c r="S4956" s="3">
        <v>0</v>
      </c>
      <c r="T4956" s="3">
        <v>0</v>
      </c>
      <c r="U4956" s="3">
        <v>3472.6251988323002</v>
      </c>
      <c r="V4956" s="3">
        <v>1</v>
      </c>
      <c r="W4956" s="3" t="str">
        <f>IF(Bank_data3[[#This Row],[credit_risk]]=1,"High Risk","Low Risk")</f>
        <v>High Risk</v>
      </c>
      <c r="X4956" s="3" t="str">
        <f t="shared" si="539"/>
        <v>25-34</v>
      </c>
      <c r="Y4956" s="3" t="str">
        <f t="shared" si="540"/>
        <v>Middle Income</v>
      </c>
      <c r="Z4956" s="3" t="str">
        <f t="shared" si="541"/>
        <v>Poor</v>
      </c>
      <c r="AA4956" s="27">
        <f t="shared" si="542"/>
        <v>9.6503079895156663E-2</v>
      </c>
      <c r="AB4956" s="3" t="str">
        <f t="shared" si="543"/>
        <v>Low</v>
      </c>
      <c r="AC4956" s="3" t="str">
        <f t="shared" si="544"/>
        <v>Low</v>
      </c>
      <c r="AD4956" s="3" t="str">
        <f t="shared" si="545"/>
        <v>No</v>
      </c>
    </row>
    <row r="4957" spans="1:30" ht="15" customHeight="1" x14ac:dyDescent="0.3">
      <c r="A4957" s="3" t="s">
        <v>4978</v>
      </c>
      <c r="B4957" s="3">
        <v>46</v>
      </c>
      <c r="C4957" s="3" t="s">
        <v>28</v>
      </c>
      <c r="D4957" s="3" t="s">
        <v>26</v>
      </c>
      <c r="E4957" s="3">
        <v>29669.000669902998</v>
      </c>
      <c r="F4957" s="3">
        <v>44</v>
      </c>
      <c r="G4957" s="3">
        <v>825.26776032931105</v>
      </c>
      <c r="H4957" s="3">
        <v>3</v>
      </c>
      <c r="I4957" s="3">
        <v>711.17487348779105</v>
      </c>
      <c r="J4957" s="3">
        <v>0</v>
      </c>
      <c r="K4957" s="3">
        <v>607.62248899054202</v>
      </c>
      <c r="L4957" s="3">
        <v>74</v>
      </c>
      <c r="M4957" s="3">
        <v>14</v>
      </c>
      <c r="N4957" s="3">
        <v>3</v>
      </c>
      <c r="O4957" s="3">
        <v>544</v>
      </c>
      <c r="P4957" s="3">
        <v>0</v>
      </c>
      <c r="Q4957" s="3">
        <v>6961.6153105885596</v>
      </c>
      <c r="R4957" s="3">
        <v>6</v>
      </c>
      <c r="S4957" s="3">
        <v>0</v>
      </c>
      <c r="T4957" s="3">
        <v>0</v>
      </c>
      <c r="U4957" s="3">
        <v>4988.5541532081597</v>
      </c>
      <c r="V4957" s="3">
        <v>1</v>
      </c>
      <c r="W4957" s="3" t="str">
        <f>IF(Bank_data3[[#This Row],[credit_risk]]=1,"High Risk","Low Risk")</f>
        <v>High Risk</v>
      </c>
      <c r="X4957" s="3" t="str">
        <f t="shared" si="539"/>
        <v>45-54</v>
      </c>
      <c r="Y4957" s="3" t="str">
        <f t="shared" si="540"/>
        <v>Low Income</v>
      </c>
      <c r="Z4957" s="3" t="str">
        <f t="shared" si="541"/>
        <v>Poor</v>
      </c>
      <c r="AA4957" s="27">
        <f t="shared" si="542"/>
        <v>0.23464272989991883</v>
      </c>
      <c r="AB4957" s="3" t="str">
        <f t="shared" si="543"/>
        <v>Low</v>
      </c>
      <c r="AC4957" s="3" t="str">
        <f t="shared" si="544"/>
        <v>High</v>
      </c>
      <c r="AD4957" s="3" t="str">
        <f t="shared" si="545"/>
        <v>No</v>
      </c>
    </row>
    <row r="4958" spans="1:30" ht="15" customHeight="1" x14ac:dyDescent="0.3">
      <c r="A4958" s="3" t="s">
        <v>4979</v>
      </c>
      <c r="B4958" s="3">
        <v>61</v>
      </c>
      <c r="C4958" s="3" t="s">
        <v>28</v>
      </c>
      <c r="D4958" s="3" t="s">
        <v>33</v>
      </c>
      <c r="E4958" s="3">
        <v>36560.094144427501</v>
      </c>
      <c r="F4958" s="3">
        <v>31</v>
      </c>
      <c r="G4958" s="3">
        <v>1526.7262562999799</v>
      </c>
      <c r="H4958" s="3">
        <v>1</v>
      </c>
      <c r="I4958" s="3">
        <v>608.70726135094003</v>
      </c>
      <c r="J4958" s="3">
        <v>16</v>
      </c>
      <c r="K4958" s="3">
        <v>889.26848981640001</v>
      </c>
      <c r="L4958" s="3">
        <v>54</v>
      </c>
      <c r="M4958" s="3">
        <v>9</v>
      </c>
      <c r="N4958" s="3">
        <v>5</v>
      </c>
      <c r="O4958" s="3">
        <v>561</v>
      </c>
      <c r="P4958" s="3">
        <v>2</v>
      </c>
      <c r="Q4958" s="3">
        <v>21266.764636700202</v>
      </c>
      <c r="R4958" s="3">
        <v>5</v>
      </c>
      <c r="S4958" s="3">
        <v>0</v>
      </c>
      <c r="T4958" s="3">
        <v>0</v>
      </c>
      <c r="U4958" s="3">
        <v>4821.4561309147803</v>
      </c>
      <c r="V4958" s="3">
        <v>1</v>
      </c>
      <c r="W4958" s="3" t="str">
        <f>IF(Bank_data3[[#This Row],[credit_risk]]=1,"High Risk","Low Risk")</f>
        <v>High Risk</v>
      </c>
      <c r="X4958" s="3" t="str">
        <f t="shared" si="539"/>
        <v>55+</v>
      </c>
      <c r="Y4958" s="3" t="str">
        <f t="shared" si="540"/>
        <v>Low Income</v>
      </c>
      <c r="Z4958" s="3" t="str">
        <f t="shared" si="541"/>
        <v>Poor</v>
      </c>
      <c r="AA4958" s="27">
        <f t="shared" si="542"/>
        <v>0.58169337728419623</v>
      </c>
      <c r="AB4958" s="3" t="str">
        <f t="shared" si="543"/>
        <v>Medium</v>
      </c>
      <c r="AC4958" s="3" t="str">
        <f t="shared" si="544"/>
        <v>High</v>
      </c>
      <c r="AD4958" s="3" t="str">
        <f t="shared" si="545"/>
        <v>No</v>
      </c>
    </row>
    <row r="4959" spans="1:30" ht="15" customHeight="1" x14ac:dyDescent="0.3">
      <c r="A4959" s="3" t="s">
        <v>4980</v>
      </c>
      <c r="B4959" s="3">
        <v>42</v>
      </c>
      <c r="C4959" s="3" t="s">
        <v>31</v>
      </c>
      <c r="D4959" s="3" t="s">
        <v>24</v>
      </c>
      <c r="E4959" s="3">
        <v>50105.062976612702</v>
      </c>
      <c r="F4959" s="3">
        <v>231</v>
      </c>
      <c r="G4959" s="3">
        <v>591.56786143219904</v>
      </c>
      <c r="H4959" s="3">
        <v>1</v>
      </c>
      <c r="I4959" s="3">
        <v>1398.79702968623</v>
      </c>
      <c r="J4959" s="3">
        <v>15</v>
      </c>
      <c r="K4959" s="3">
        <v>475.013959686541</v>
      </c>
      <c r="L4959" s="3">
        <v>24</v>
      </c>
      <c r="M4959" s="3">
        <v>14</v>
      </c>
      <c r="N4959" s="3">
        <v>0</v>
      </c>
      <c r="O4959" s="3">
        <v>617</v>
      </c>
      <c r="P4959" s="3">
        <v>4</v>
      </c>
      <c r="Q4959" s="3">
        <v>1738.56345712647</v>
      </c>
      <c r="R4959" s="3">
        <v>2</v>
      </c>
      <c r="S4959" s="3">
        <v>0</v>
      </c>
      <c r="T4959" s="3">
        <v>0</v>
      </c>
      <c r="U4959" s="3">
        <v>12289.0746862492</v>
      </c>
      <c r="V4959" s="3">
        <v>0</v>
      </c>
      <c r="W4959" s="3" t="str">
        <f>IF(Bank_data3[[#This Row],[credit_risk]]=1,"High Risk","Low Risk")</f>
        <v>Low Risk</v>
      </c>
      <c r="X4959" s="3" t="str">
        <f t="shared" si="539"/>
        <v>35-44</v>
      </c>
      <c r="Y4959" s="3" t="str">
        <f t="shared" si="540"/>
        <v>Middle Income</v>
      </c>
      <c r="Z4959" s="3" t="str">
        <f t="shared" si="541"/>
        <v>Fair</v>
      </c>
      <c r="AA4959" s="27">
        <f t="shared" si="542"/>
        <v>3.4698358885168368E-2</v>
      </c>
      <c r="AB4959" s="3" t="str">
        <f t="shared" si="543"/>
        <v>Low</v>
      </c>
      <c r="AC4959" s="3" t="str">
        <f t="shared" si="544"/>
        <v>Medium</v>
      </c>
      <c r="AD4959" s="3" t="str">
        <f t="shared" si="545"/>
        <v>No</v>
      </c>
    </row>
    <row r="4960" spans="1:30" ht="15" customHeight="1" x14ac:dyDescent="0.3">
      <c r="A4960" s="3" t="s">
        <v>4981</v>
      </c>
      <c r="B4960" s="3">
        <v>44</v>
      </c>
      <c r="C4960" s="3" t="s">
        <v>23</v>
      </c>
      <c r="D4960" s="3" t="s">
        <v>33</v>
      </c>
      <c r="E4960" s="3">
        <v>66194.966714531605</v>
      </c>
      <c r="F4960" s="3">
        <v>149</v>
      </c>
      <c r="G4960" s="3">
        <v>1161.7502917649699</v>
      </c>
      <c r="H4960" s="3">
        <v>8</v>
      </c>
      <c r="I4960" s="3">
        <v>731.82582080988698</v>
      </c>
      <c r="J4960" s="3">
        <v>36</v>
      </c>
      <c r="K4960" s="3">
        <v>593.63108097238603</v>
      </c>
      <c r="L4960" s="3">
        <v>46</v>
      </c>
      <c r="M4960" s="3">
        <v>1</v>
      </c>
      <c r="N4960" s="3">
        <v>5</v>
      </c>
      <c r="O4960" s="3">
        <v>842</v>
      </c>
      <c r="P4960" s="3">
        <v>4</v>
      </c>
      <c r="Q4960" s="3">
        <v>11039.3315473074</v>
      </c>
      <c r="R4960" s="3">
        <v>4</v>
      </c>
      <c r="S4960" s="3">
        <v>0</v>
      </c>
      <c r="T4960" s="3">
        <v>0</v>
      </c>
      <c r="U4960" s="3">
        <v>500</v>
      </c>
      <c r="V4960" s="3">
        <v>1</v>
      </c>
      <c r="W4960" s="3" t="str">
        <f>IF(Bank_data3[[#This Row],[credit_risk]]=1,"High Risk","Low Risk")</f>
        <v>High Risk</v>
      </c>
      <c r="X4960" s="3" t="str">
        <f t="shared" si="539"/>
        <v>35-44</v>
      </c>
      <c r="Y4960" s="3" t="str">
        <f t="shared" si="540"/>
        <v>Middle Income</v>
      </c>
      <c r="Z4960" s="3" t="str">
        <f t="shared" si="541"/>
        <v>Excellent</v>
      </c>
      <c r="AA4960" s="27">
        <f t="shared" si="542"/>
        <v>0.16676995389868463</v>
      </c>
      <c r="AB4960" s="3" t="str">
        <f t="shared" si="543"/>
        <v>Medium</v>
      </c>
      <c r="AC4960" s="3" t="str">
        <f t="shared" si="544"/>
        <v>High</v>
      </c>
      <c r="AD4960" s="3" t="str">
        <f t="shared" si="545"/>
        <v>No</v>
      </c>
    </row>
    <row r="4961" spans="1:30" ht="15" customHeight="1" x14ac:dyDescent="0.3">
      <c r="A4961" s="3" t="s">
        <v>4982</v>
      </c>
      <c r="B4961" s="3">
        <v>40</v>
      </c>
      <c r="C4961" s="3" t="s">
        <v>28</v>
      </c>
      <c r="D4961" s="3" t="s">
        <v>33</v>
      </c>
      <c r="E4961" s="3">
        <v>32562.054708637799</v>
      </c>
      <c r="F4961" s="3">
        <v>214</v>
      </c>
      <c r="G4961" s="3">
        <v>2495.8100170692101</v>
      </c>
      <c r="H4961" s="3">
        <v>8</v>
      </c>
      <c r="I4961" s="3">
        <v>776.98094675495895</v>
      </c>
      <c r="J4961" s="3">
        <v>20</v>
      </c>
      <c r="K4961" s="3">
        <v>525.53135208458002</v>
      </c>
      <c r="L4961" s="3">
        <v>72</v>
      </c>
      <c r="M4961" s="3">
        <v>2</v>
      </c>
      <c r="N4961" s="3">
        <v>3</v>
      </c>
      <c r="O4961" s="3">
        <v>650</v>
      </c>
      <c r="P4961" s="3">
        <v>0</v>
      </c>
      <c r="Q4961" s="3">
        <v>16182.9981678733</v>
      </c>
      <c r="R4961" s="3">
        <v>3</v>
      </c>
      <c r="S4961" s="3">
        <v>0</v>
      </c>
      <c r="T4961" s="3">
        <v>0</v>
      </c>
      <c r="U4961" s="3">
        <v>3489.27379521084</v>
      </c>
      <c r="V4961" s="3">
        <v>0</v>
      </c>
      <c r="W4961" s="3" t="str">
        <f>IF(Bank_data3[[#This Row],[credit_risk]]=1,"High Risk","Low Risk")</f>
        <v>Low Risk</v>
      </c>
      <c r="X4961" s="3" t="str">
        <f t="shared" si="539"/>
        <v>35-44</v>
      </c>
      <c r="Y4961" s="3" t="str">
        <f t="shared" si="540"/>
        <v>Low Income</v>
      </c>
      <c r="Z4961" s="3" t="str">
        <f t="shared" si="541"/>
        <v>Fair</v>
      </c>
      <c r="AA4961" s="27">
        <f t="shared" si="542"/>
        <v>0.49698946558124923</v>
      </c>
      <c r="AB4961" s="3" t="str">
        <f t="shared" si="543"/>
        <v>Medium</v>
      </c>
      <c r="AC4961" s="3" t="str">
        <f t="shared" si="544"/>
        <v>High</v>
      </c>
      <c r="AD4961" s="3" t="str">
        <f t="shared" si="545"/>
        <v>No</v>
      </c>
    </row>
    <row r="4962" spans="1:30" ht="15" customHeight="1" x14ac:dyDescent="0.3">
      <c r="A4962" s="3" t="s">
        <v>4983</v>
      </c>
      <c r="B4962" s="3">
        <v>43</v>
      </c>
      <c r="C4962" s="3" t="s">
        <v>23</v>
      </c>
      <c r="D4962" s="3" t="s">
        <v>33</v>
      </c>
      <c r="E4962" s="3">
        <v>82214.581812734905</v>
      </c>
      <c r="F4962" s="3">
        <v>162</v>
      </c>
      <c r="G4962" s="3">
        <v>2077.16637022952</v>
      </c>
      <c r="H4962" s="3">
        <v>2</v>
      </c>
      <c r="I4962" s="3">
        <v>1392.8850292541199</v>
      </c>
      <c r="J4962" s="3">
        <v>26</v>
      </c>
      <c r="K4962" s="3">
        <v>369.3123385289</v>
      </c>
      <c r="L4962" s="3">
        <v>38</v>
      </c>
      <c r="M4962" s="3">
        <v>18</v>
      </c>
      <c r="N4962" s="3">
        <v>2</v>
      </c>
      <c r="O4962" s="3">
        <v>333</v>
      </c>
      <c r="P4962" s="3">
        <v>2</v>
      </c>
      <c r="Q4962" s="3">
        <v>14859.8115727481</v>
      </c>
      <c r="R4962" s="3">
        <v>1</v>
      </c>
      <c r="S4962" s="3">
        <v>0</v>
      </c>
      <c r="T4962" s="3">
        <v>0</v>
      </c>
      <c r="U4962" s="3">
        <v>8495.4718315603404</v>
      </c>
      <c r="V4962" s="3">
        <v>1</v>
      </c>
      <c r="W4962" s="3" t="str">
        <f>IF(Bank_data3[[#This Row],[credit_risk]]=1,"High Risk","Low Risk")</f>
        <v>High Risk</v>
      </c>
      <c r="X4962" s="3" t="str">
        <f t="shared" si="539"/>
        <v>35-44</v>
      </c>
      <c r="Y4962" s="3" t="str">
        <f t="shared" si="540"/>
        <v>Middle Income</v>
      </c>
      <c r="Z4962" s="3" t="str">
        <f t="shared" si="541"/>
        <v>Poor</v>
      </c>
      <c r="AA4962" s="27">
        <f t="shared" si="542"/>
        <v>0.18074423350586621</v>
      </c>
      <c r="AB4962" s="3" t="str">
        <f t="shared" si="543"/>
        <v>Medium</v>
      </c>
      <c r="AC4962" s="3" t="str">
        <f t="shared" si="544"/>
        <v>High</v>
      </c>
      <c r="AD4962" s="3" t="str">
        <f t="shared" si="545"/>
        <v>No</v>
      </c>
    </row>
    <row r="4963" spans="1:30" ht="15" customHeight="1" x14ac:dyDescent="0.3">
      <c r="A4963" s="3" t="s">
        <v>4984</v>
      </c>
      <c r="B4963" s="3">
        <v>44</v>
      </c>
      <c r="C4963" s="3" t="s">
        <v>31</v>
      </c>
      <c r="D4963" s="3" t="s">
        <v>33</v>
      </c>
      <c r="E4963" s="3">
        <v>25688.070299018698</v>
      </c>
      <c r="F4963" s="3">
        <v>46</v>
      </c>
      <c r="G4963" s="3">
        <v>2163.62551715989</v>
      </c>
      <c r="H4963" s="3">
        <v>4</v>
      </c>
      <c r="I4963" s="3">
        <v>676.245315440127</v>
      </c>
      <c r="J4963" s="3">
        <v>34</v>
      </c>
      <c r="K4963" s="3">
        <v>163.86522877297199</v>
      </c>
      <c r="L4963" s="3">
        <v>26</v>
      </c>
      <c r="M4963" s="3">
        <v>4</v>
      </c>
      <c r="N4963" s="3">
        <v>5</v>
      </c>
      <c r="O4963" s="3">
        <v>787</v>
      </c>
      <c r="P4963" s="3">
        <v>3</v>
      </c>
      <c r="Q4963" s="3">
        <v>9619.2542145040097</v>
      </c>
      <c r="R4963" s="3">
        <v>3</v>
      </c>
      <c r="S4963" s="3">
        <v>0</v>
      </c>
      <c r="T4963" s="3">
        <v>0</v>
      </c>
      <c r="U4963" s="3">
        <v>7917.6143128294398</v>
      </c>
      <c r="V4963" s="3">
        <v>0</v>
      </c>
      <c r="W4963" s="3" t="str">
        <f>IF(Bank_data3[[#This Row],[credit_risk]]=1,"High Risk","Low Risk")</f>
        <v>Low Risk</v>
      </c>
      <c r="X4963" s="3" t="str">
        <f t="shared" si="539"/>
        <v>35-44</v>
      </c>
      <c r="Y4963" s="3" t="str">
        <f t="shared" si="540"/>
        <v>Low Income</v>
      </c>
      <c r="Z4963" s="3" t="str">
        <f t="shared" si="541"/>
        <v>Very Good</v>
      </c>
      <c r="AA4963" s="27">
        <f t="shared" si="542"/>
        <v>0.3744638699027335</v>
      </c>
      <c r="AB4963" s="3" t="str">
        <f t="shared" si="543"/>
        <v>Medium</v>
      </c>
      <c r="AC4963" s="3" t="str">
        <f t="shared" si="544"/>
        <v>Medium</v>
      </c>
      <c r="AD4963" s="3" t="str">
        <f t="shared" si="545"/>
        <v>No</v>
      </c>
    </row>
    <row r="4964" spans="1:30" ht="15" customHeight="1" x14ac:dyDescent="0.3">
      <c r="A4964" s="3" t="s">
        <v>4985</v>
      </c>
      <c r="B4964" s="3">
        <v>64</v>
      </c>
      <c r="C4964" s="3" t="s">
        <v>28</v>
      </c>
      <c r="D4964" s="3" t="s">
        <v>24</v>
      </c>
      <c r="E4964" s="3">
        <v>77905.0188334142</v>
      </c>
      <c r="F4964" s="3">
        <v>57</v>
      </c>
      <c r="G4964" s="3">
        <v>712.40198876552597</v>
      </c>
      <c r="H4964" s="3">
        <v>4</v>
      </c>
      <c r="I4964" s="3">
        <v>571.09033672929695</v>
      </c>
      <c r="J4964" s="3">
        <v>23</v>
      </c>
      <c r="K4964" s="3">
        <v>186.931208885258</v>
      </c>
      <c r="L4964" s="3">
        <v>49</v>
      </c>
      <c r="M4964" s="3">
        <v>18</v>
      </c>
      <c r="N4964" s="3">
        <v>8</v>
      </c>
      <c r="O4964" s="3">
        <v>648</v>
      </c>
      <c r="P4964" s="3">
        <v>1</v>
      </c>
      <c r="Q4964" s="3">
        <v>9367.2840517906297</v>
      </c>
      <c r="R4964" s="3">
        <v>3</v>
      </c>
      <c r="S4964" s="3">
        <v>0</v>
      </c>
      <c r="T4964" s="3">
        <v>0</v>
      </c>
      <c r="U4964" s="3">
        <v>500</v>
      </c>
      <c r="V4964" s="3">
        <v>0</v>
      </c>
      <c r="W4964" s="3" t="str">
        <f>IF(Bank_data3[[#This Row],[credit_risk]]=1,"High Risk","Low Risk")</f>
        <v>Low Risk</v>
      </c>
      <c r="X4964" s="3" t="str">
        <f t="shared" si="539"/>
        <v>55+</v>
      </c>
      <c r="Y4964" s="3" t="str">
        <f t="shared" si="540"/>
        <v>Middle Income</v>
      </c>
      <c r="Z4964" s="3" t="str">
        <f t="shared" si="541"/>
        <v>Fair</v>
      </c>
      <c r="AA4964" s="27">
        <f t="shared" si="542"/>
        <v>0.12023980215986949</v>
      </c>
      <c r="AB4964" s="3" t="str">
        <f t="shared" si="543"/>
        <v>Low</v>
      </c>
      <c r="AC4964" s="3" t="str">
        <f t="shared" si="544"/>
        <v>High</v>
      </c>
      <c r="AD4964" s="3" t="str">
        <f t="shared" si="545"/>
        <v>No</v>
      </c>
    </row>
    <row r="4965" spans="1:30" ht="15" customHeight="1" x14ac:dyDescent="0.3">
      <c r="A4965" s="3" t="s">
        <v>4986</v>
      </c>
      <c r="B4965" s="3">
        <v>65</v>
      </c>
      <c r="C4965" s="3" t="s">
        <v>28</v>
      </c>
      <c r="D4965" s="3" t="s">
        <v>24</v>
      </c>
      <c r="E4965" s="3">
        <v>71592.622681881301</v>
      </c>
      <c r="F4965" s="3">
        <v>82</v>
      </c>
      <c r="G4965" s="3">
        <v>103.26675435969899</v>
      </c>
      <c r="H4965" s="3">
        <v>1</v>
      </c>
      <c r="I4965" s="3">
        <v>1085.42787844798</v>
      </c>
      <c r="J4965" s="3">
        <v>1</v>
      </c>
      <c r="K4965" s="3">
        <v>696.80642809336496</v>
      </c>
      <c r="L4965" s="3">
        <v>54</v>
      </c>
      <c r="M4965" s="3">
        <v>6</v>
      </c>
      <c r="N4965" s="3">
        <v>7</v>
      </c>
      <c r="O4965" s="3">
        <v>745</v>
      </c>
      <c r="P4965" s="3">
        <v>0</v>
      </c>
      <c r="Q4965" s="3">
        <v>4445.1626077753199</v>
      </c>
      <c r="R4965" s="3">
        <v>2</v>
      </c>
      <c r="S4965" s="3">
        <v>0</v>
      </c>
      <c r="T4965" s="3">
        <v>0</v>
      </c>
      <c r="U4965" s="3">
        <v>13894.593100857601</v>
      </c>
      <c r="V4965" s="3">
        <v>0</v>
      </c>
      <c r="W4965" s="3" t="str">
        <f>IF(Bank_data3[[#This Row],[credit_risk]]=1,"High Risk","Low Risk")</f>
        <v>Low Risk</v>
      </c>
      <c r="X4965" s="3" t="str">
        <f t="shared" si="539"/>
        <v>55+</v>
      </c>
      <c r="Y4965" s="3" t="str">
        <f t="shared" si="540"/>
        <v>Middle Income</v>
      </c>
      <c r="Z4965" s="3" t="str">
        <f t="shared" si="541"/>
        <v>Very Good</v>
      </c>
      <c r="AA4965" s="27">
        <f t="shared" si="542"/>
        <v>6.208967406498301E-2</v>
      </c>
      <c r="AB4965" s="3" t="str">
        <f t="shared" si="543"/>
        <v>Low</v>
      </c>
      <c r="AC4965" s="3" t="str">
        <f t="shared" si="544"/>
        <v>High</v>
      </c>
      <c r="AD4965" s="3" t="str">
        <f t="shared" si="545"/>
        <v>No</v>
      </c>
    </row>
    <row r="4966" spans="1:30" ht="15" customHeight="1" x14ac:dyDescent="0.3">
      <c r="A4966" s="3" t="s">
        <v>4987</v>
      </c>
      <c r="B4966" s="3">
        <v>51</v>
      </c>
      <c r="C4966" s="3" t="s">
        <v>28</v>
      </c>
      <c r="D4966" s="3" t="s">
        <v>33</v>
      </c>
      <c r="E4966" s="3">
        <v>24258.171339504901</v>
      </c>
      <c r="F4966" s="3">
        <v>135</v>
      </c>
      <c r="G4966" s="3">
        <v>1156.7795584318101</v>
      </c>
      <c r="H4966" s="3">
        <v>1</v>
      </c>
      <c r="I4966" s="3">
        <v>550.85034596730895</v>
      </c>
      <c r="J4966" s="3">
        <v>45</v>
      </c>
      <c r="K4966" s="3">
        <v>530.10510327805605</v>
      </c>
      <c r="L4966" s="3">
        <v>27</v>
      </c>
      <c r="M4966" s="3">
        <v>13</v>
      </c>
      <c r="N4966" s="3">
        <v>7</v>
      </c>
      <c r="O4966" s="3">
        <v>769</v>
      </c>
      <c r="P4966" s="3">
        <v>0</v>
      </c>
      <c r="Q4966" s="3">
        <v>6480.8156240040598</v>
      </c>
      <c r="R4966" s="3">
        <v>2</v>
      </c>
      <c r="S4966" s="3">
        <v>0</v>
      </c>
      <c r="T4966" s="3">
        <v>0</v>
      </c>
      <c r="U4966" s="3">
        <v>3730.6422639747002</v>
      </c>
      <c r="V4966" s="3">
        <v>0</v>
      </c>
      <c r="W4966" s="3" t="str">
        <f>IF(Bank_data3[[#This Row],[credit_risk]]=1,"High Risk","Low Risk")</f>
        <v>Low Risk</v>
      </c>
      <c r="X4966" s="3" t="str">
        <f t="shared" si="539"/>
        <v>45-54</v>
      </c>
      <c r="Y4966" s="3" t="str">
        <f t="shared" si="540"/>
        <v>Low Income</v>
      </c>
      <c r="Z4966" s="3" t="str">
        <f t="shared" si="541"/>
        <v>Very Good</v>
      </c>
      <c r="AA4966" s="27">
        <f t="shared" si="542"/>
        <v>0.26716010590006539</v>
      </c>
      <c r="AB4966" s="3" t="str">
        <f t="shared" si="543"/>
        <v>Medium</v>
      </c>
      <c r="AC4966" s="3" t="str">
        <f t="shared" si="544"/>
        <v>Medium</v>
      </c>
      <c r="AD4966" s="3" t="str">
        <f t="shared" si="545"/>
        <v>No</v>
      </c>
    </row>
    <row r="4967" spans="1:30" ht="15" customHeight="1" x14ac:dyDescent="0.3">
      <c r="A4967" s="3" t="s">
        <v>4988</v>
      </c>
      <c r="B4967" s="3">
        <v>51</v>
      </c>
      <c r="C4967" s="3" t="s">
        <v>23</v>
      </c>
      <c r="D4967" s="3" t="s">
        <v>26</v>
      </c>
      <c r="E4967" s="3">
        <v>20620.339934521799</v>
      </c>
      <c r="F4967" s="3">
        <v>115</v>
      </c>
      <c r="G4967" s="3">
        <v>10</v>
      </c>
      <c r="H4967" s="3">
        <v>9</v>
      </c>
      <c r="I4967" s="3">
        <v>749.38946165723598</v>
      </c>
      <c r="J4967" s="3">
        <v>24</v>
      </c>
      <c r="K4967" s="3">
        <v>315.66212013091001</v>
      </c>
      <c r="L4967" s="3">
        <v>56</v>
      </c>
      <c r="M4967" s="3">
        <v>11</v>
      </c>
      <c r="N4967" s="3">
        <v>8</v>
      </c>
      <c r="O4967" s="3">
        <v>593</v>
      </c>
      <c r="P4967" s="3">
        <v>3</v>
      </c>
      <c r="Q4967" s="3">
        <v>21784.120529678501</v>
      </c>
      <c r="R4967" s="3">
        <v>2</v>
      </c>
      <c r="S4967" s="3">
        <v>0</v>
      </c>
      <c r="T4967" s="3">
        <v>1</v>
      </c>
      <c r="U4967" s="3">
        <v>3500.3284236345198</v>
      </c>
      <c r="V4967" s="3">
        <v>1</v>
      </c>
      <c r="W4967" s="3" t="str">
        <f>IF(Bank_data3[[#This Row],[credit_risk]]=1,"High Risk","Low Risk")</f>
        <v>High Risk</v>
      </c>
      <c r="X4967" s="3" t="str">
        <f t="shared" si="539"/>
        <v>45-54</v>
      </c>
      <c r="Y4967" s="3" t="str">
        <f t="shared" si="540"/>
        <v>Low Income</v>
      </c>
      <c r="Z4967" s="3" t="str">
        <f t="shared" si="541"/>
        <v>Fair</v>
      </c>
      <c r="AA4967" s="27">
        <f t="shared" si="542"/>
        <v>1.0564384776803968</v>
      </c>
      <c r="AB4967" s="3" t="str">
        <f t="shared" si="543"/>
        <v>Low</v>
      </c>
      <c r="AC4967" s="3" t="str">
        <f t="shared" si="544"/>
        <v>High</v>
      </c>
      <c r="AD4967" s="3" t="str">
        <f t="shared" si="545"/>
        <v>No</v>
      </c>
    </row>
    <row r="4968" spans="1:30" ht="15" customHeight="1" x14ac:dyDescent="0.3">
      <c r="A4968" s="3" t="s">
        <v>4989</v>
      </c>
      <c r="B4968" s="3">
        <v>24</v>
      </c>
      <c r="C4968" s="3" t="s">
        <v>31</v>
      </c>
      <c r="D4968" s="3" t="s">
        <v>24</v>
      </c>
      <c r="E4968" s="3">
        <v>62957.555039250001</v>
      </c>
      <c r="F4968" s="3">
        <v>176</v>
      </c>
      <c r="G4968" s="3">
        <v>1862.07690066038</v>
      </c>
      <c r="H4968" s="3">
        <v>11</v>
      </c>
      <c r="I4968" s="3">
        <v>338.29448940073001</v>
      </c>
      <c r="J4968" s="3">
        <v>18</v>
      </c>
      <c r="K4968" s="3">
        <v>143.22215395993601</v>
      </c>
      <c r="L4968" s="3">
        <v>78</v>
      </c>
      <c r="M4968" s="3">
        <v>9</v>
      </c>
      <c r="N4968" s="3">
        <v>5</v>
      </c>
      <c r="O4968" s="3">
        <v>510</v>
      </c>
      <c r="P4968" s="3">
        <v>1</v>
      </c>
      <c r="Q4968" s="3">
        <v>13221.627919815201</v>
      </c>
      <c r="R4968" s="3">
        <v>7</v>
      </c>
      <c r="S4968" s="3">
        <v>0</v>
      </c>
      <c r="T4968" s="3">
        <v>0</v>
      </c>
      <c r="U4968" s="3">
        <v>4950.8794365880703</v>
      </c>
      <c r="V4968" s="3">
        <v>1</v>
      </c>
      <c r="W4968" s="3" t="str">
        <f>IF(Bank_data3[[#This Row],[credit_risk]]=1,"High Risk","Low Risk")</f>
        <v>High Risk</v>
      </c>
      <c r="X4968" s="3" t="str">
        <f t="shared" si="539"/>
        <v>18-24</v>
      </c>
      <c r="Y4968" s="3" t="str">
        <f t="shared" si="540"/>
        <v>Middle Income</v>
      </c>
      <c r="Z4968" s="3" t="str">
        <f t="shared" si="541"/>
        <v>Poor</v>
      </c>
      <c r="AA4968" s="27">
        <f t="shared" si="542"/>
        <v>0.21000859883412504</v>
      </c>
      <c r="AB4968" s="3" t="str">
        <f t="shared" si="543"/>
        <v>Medium</v>
      </c>
      <c r="AC4968" s="3" t="str">
        <f t="shared" si="544"/>
        <v>High</v>
      </c>
      <c r="AD4968" s="3" t="str">
        <f t="shared" si="545"/>
        <v>No</v>
      </c>
    </row>
    <row r="4969" spans="1:30" ht="15" customHeight="1" x14ac:dyDescent="0.3">
      <c r="A4969" s="3" t="s">
        <v>4990</v>
      </c>
      <c r="B4969" s="3">
        <v>55</v>
      </c>
      <c r="C4969" s="3" t="s">
        <v>23</v>
      </c>
      <c r="D4969" s="3" t="s">
        <v>33</v>
      </c>
      <c r="E4969" s="3">
        <v>43206.778669077197</v>
      </c>
      <c r="F4969" s="3">
        <v>206</v>
      </c>
      <c r="G4969" s="3">
        <v>2097.8968584614399</v>
      </c>
      <c r="H4969" s="3">
        <v>0</v>
      </c>
      <c r="I4969" s="3">
        <v>864.88898093178</v>
      </c>
      <c r="J4969" s="3">
        <v>44</v>
      </c>
      <c r="K4969" s="3">
        <v>693.34962387384996</v>
      </c>
      <c r="L4969" s="3">
        <v>15</v>
      </c>
      <c r="M4969" s="3">
        <v>9</v>
      </c>
      <c r="N4969" s="3">
        <v>7</v>
      </c>
      <c r="O4969" s="3">
        <v>434</v>
      </c>
      <c r="P4969" s="3">
        <v>1</v>
      </c>
      <c r="Q4969" s="3">
        <v>8313.5638047470093</v>
      </c>
      <c r="R4969" s="3">
        <v>5</v>
      </c>
      <c r="S4969" s="3">
        <v>0</v>
      </c>
      <c r="T4969" s="3">
        <v>0</v>
      </c>
      <c r="U4969" s="3">
        <v>6833.0772227815196</v>
      </c>
      <c r="V4969" s="3">
        <v>1</v>
      </c>
      <c r="W4969" s="3" t="str">
        <f>IF(Bank_data3[[#This Row],[credit_risk]]=1,"High Risk","Low Risk")</f>
        <v>High Risk</v>
      </c>
      <c r="X4969" s="3" t="str">
        <f t="shared" si="539"/>
        <v>55+</v>
      </c>
      <c r="Y4969" s="3" t="str">
        <f t="shared" si="540"/>
        <v>Low Income</v>
      </c>
      <c r="Z4969" s="3" t="str">
        <f t="shared" si="541"/>
        <v>Poor</v>
      </c>
      <c r="AA4969" s="27">
        <f t="shared" si="542"/>
        <v>0.19241341430290362</v>
      </c>
      <c r="AB4969" s="3" t="str">
        <f t="shared" si="543"/>
        <v>Medium</v>
      </c>
      <c r="AC4969" s="3" t="str">
        <f t="shared" si="544"/>
        <v>Medium</v>
      </c>
      <c r="AD4969" s="3" t="str">
        <f t="shared" si="545"/>
        <v>No</v>
      </c>
    </row>
    <row r="4970" spans="1:30" ht="15" customHeight="1" x14ac:dyDescent="0.3">
      <c r="A4970" s="3" t="s">
        <v>4991</v>
      </c>
      <c r="B4970" s="3">
        <v>65</v>
      </c>
      <c r="C4970" s="3" t="s">
        <v>28</v>
      </c>
      <c r="D4970" s="3" t="s">
        <v>26</v>
      </c>
      <c r="E4970" s="3">
        <v>31874.953107045199</v>
      </c>
      <c r="F4970" s="3">
        <v>175</v>
      </c>
      <c r="G4970" s="3">
        <v>871.47104552376697</v>
      </c>
      <c r="H4970" s="3">
        <v>1</v>
      </c>
      <c r="I4970" s="3">
        <v>823.83412052108304</v>
      </c>
      <c r="J4970" s="3">
        <v>12</v>
      </c>
      <c r="K4970" s="3">
        <v>251.28697970067901</v>
      </c>
      <c r="L4970" s="3">
        <v>55</v>
      </c>
      <c r="M4970" s="3">
        <v>3</v>
      </c>
      <c r="N4970" s="3">
        <v>6</v>
      </c>
      <c r="O4970" s="3">
        <v>875</v>
      </c>
      <c r="P4970" s="3">
        <v>3</v>
      </c>
      <c r="Q4970" s="3">
        <v>15708.2270775528</v>
      </c>
      <c r="R4970" s="3">
        <v>0</v>
      </c>
      <c r="S4970" s="3">
        <v>0</v>
      </c>
      <c r="T4970" s="3">
        <v>0</v>
      </c>
      <c r="U4970" s="3">
        <v>12080.551085711901</v>
      </c>
      <c r="V4970" s="3">
        <v>0</v>
      </c>
      <c r="W4970" s="3" t="str">
        <f>IF(Bank_data3[[#This Row],[credit_risk]]=1,"High Risk","Low Risk")</f>
        <v>Low Risk</v>
      </c>
      <c r="X4970" s="3" t="str">
        <f t="shared" si="539"/>
        <v>55+</v>
      </c>
      <c r="Y4970" s="3" t="str">
        <f t="shared" si="540"/>
        <v>Low Income</v>
      </c>
      <c r="Z4970" s="3" t="str">
        <f t="shared" si="541"/>
        <v>Excellent</v>
      </c>
      <c r="AA4970" s="27">
        <f t="shared" si="542"/>
        <v>0.49280784899667412</v>
      </c>
      <c r="AB4970" s="3" t="str">
        <f t="shared" si="543"/>
        <v>Low</v>
      </c>
      <c r="AC4970" s="3" t="str">
        <f t="shared" si="544"/>
        <v>High</v>
      </c>
      <c r="AD4970" s="3" t="str">
        <f t="shared" si="545"/>
        <v>No</v>
      </c>
    </row>
    <row r="4971" spans="1:30" ht="15" customHeight="1" x14ac:dyDescent="0.3">
      <c r="A4971" s="3" t="s">
        <v>4992</v>
      </c>
      <c r="B4971" s="3">
        <v>61</v>
      </c>
      <c r="C4971" s="3" t="s">
        <v>31</v>
      </c>
      <c r="D4971" s="3" t="s">
        <v>26</v>
      </c>
      <c r="E4971" s="3">
        <v>82610.621761667004</v>
      </c>
      <c r="F4971" s="3">
        <v>23</v>
      </c>
      <c r="G4971" s="3">
        <v>1965.67872417031</v>
      </c>
      <c r="H4971" s="3">
        <v>10</v>
      </c>
      <c r="I4971" s="3">
        <v>1138.8070961531</v>
      </c>
      <c r="J4971" s="3">
        <v>28</v>
      </c>
      <c r="K4971" s="3">
        <v>669.01800625485998</v>
      </c>
      <c r="L4971" s="3">
        <v>34</v>
      </c>
      <c r="M4971" s="3">
        <v>17</v>
      </c>
      <c r="N4971" s="3">
        <v>0</v>
      </c>
      <c r="O4971" s="3">
        <v>678</v>
      </c>
      <c r="P4971" s="3">
        <v>0</v>
      </c>
      <c r="Q4971" s="3">
        <v>9244.9988581277594</v>
      </c>
      <c r="R4971" s="3">
        <v>0</v>
      </c>
      <c r="S4971" s="3">
        <v>0</v>
      </c>
      <c r="T4971" s="3">
        <v>0</v>
      </c>
      <c r="U4971" s="3">
        <v>12454.0891825949</v>
      </c>
      <c r="V4971" s="3">
        <v>0</v>
      </c>
      <c r="W4971" s="3" t="str">
        <f>IF(Bank_data3[[#This Row],[credit_risk]]=1,"High Risk","Low Risk")</f>
        <v>Low Risk</v>
      </c>
      <c r="X4971" s="3" t="str">
        <f t="shared" si="539"/>
        <v>55+</v>
      </c>
      <c r="Y4971" s="3" t="str">
        <f t="shared" si="540"/>
        <v>Middle Income</v>
      </c>
      <c r="Z4971" s="3" t="str">
        <f t="shared" si="541"/>
        <v>Good</v>
      </c>
      <c r="AA4971" s="27">
        <f t="shared" si="542"/>
        <v>0.11191053475907412</v>
      </c>
      <c r="AB4971" s="3" t="str">
        <f t="shared" si="543"/>
        <v>Medium</v>
      </c>
      <c r="AC4971" s="3" t="str">
        <f t="shared" si="544"/>
        <v>High</v>
      </c>
      <c r="AD4971" s="3" t="str">
        <f t="shared" si="545"/>
        <v>No</v>
      </c>
    </row>
    <row r="4972" spans="1:30" ht="15" customHeight="1" x14ac:dyDescent="0.3">
      <c r="A4972" s="3" t="s">
        <v>4993</v>
      </c>
      <c r="B4972" s="3">
        <v>68</v>
      </c>
      <c r="C4972" s="3" t="s">
        <v>28</v>
      </c>
      <c r="D4972" s="3" t="s">
        <v>33</v>
      </c>
      <c r="E4972" s="3">
        <v>28509.756076408099</v>
      </c>
      <c r="F4972" s="3">
        <v>80</v>
      </c>
      <c r="G4972" s="3">
        <v>1961.35537378605</v>
      </c>
      <c r="H4972" s="3">
        <v>6</v>
      </c>
      <c r="I4972" s="3">
        <v>1100.0397878316101</v>
      </c>
      <c r="J4972" s="3">
        <v>31</v>
      </c>
      <c r="K4972" s="3">
        <v>467.26673643080397</v>
      </c>
      <c r="L4972" s="3">
        <v>27</v>
      </c>
      <c r="M4972" s="3">
        <v>5</v>
      </c>
      <c r="N4972" s="3">
        <v>5</v>
      </c>
      <c r="O4972" s="3">
        <v>632</v>
      </c>
      <c r="P4972" s="3">
        <v>3</v>
      </c>
      <c r="Q4972" s="3">
        <v>5442.8846240025696</v>
      </c>
      <c r="R4972" s="3">
        <v>2</v>
      </c>
      <c r="S4972" s="3">
        <v>0</v>
      </c>
      <c r="T4972" s="3">
        <v>0</v>
      </c>
      <c r="U4972" s="3">
        <v>13375.7308882906</v>
      </c>
      <c r="V4972" s="3">
        <v>0</v>
      </c>
      <c r="W4972" s="3" t="str">
        <f>IF(Bank_data3[[#This Row],[credit_risk]]=1,"High Risk","Low Risk")</f>
        <v>Low Risk</v>
      </c>
      <c r="X4972" s="3" t="str">
        <f t="shared" si="539"/>
        <v>55+</v>
      </c>
      <c r="Y4972" s="3" t="str">
        <f t="shared" si="540"/>
        <v>Low Income</v>
      </c>
      <c r="Z4972" s="3" t="str">
        <f t="shared" si="541"/>
        <v>Fair</v>
      </c>
      <c r="AA4972" s="27">
        <f t="shared" si="542"/>
        <v>0.19091305479483114</v>
      </c>
      <c r="AB4972" s="3" t="str">
        <f t="shared" si="543"/>
        <v>Medium</v>
      </c>
      <c r="AC4972" s="3" t="str">
        <f t="shared" si="544"/>
        <v>Medium</v>
      </c>
      <c r="AD4972" s="3" t="str">
        <f t="shared" si="545"/>
        <v>No</v>
      </c>
    </row>
    <row r="4973" spans="1:30" ht="15" customHeight="1" x14ac:dyDescent="0.3">
      <c r="A4973" s="3" t="s">
        <v>4994</v>
      </c>
      <c r="B4973" s="3">
        <v>61</v>
      </c>
      <c r="C4973" s="3" t="s">
        <v>28</v>
      </c>
      <c r="D4973" s="3" t="s">
        <v>24</v>
      </c>
      <c r="E4973" s="3">
        <v>36915.105243703503</v>
      </c>
      <c r="F4973" s="3">
        <v>231</v>
      </c>
      <c r="G4973" s="3">
        <v>603.06414742389802</v>
      </c>
      <c r="H4973" s="3">
        <v>0</v>
      </c>
      <c r="I4973" s="3">
        <v>993.03130296435404</v>
      </c>
      <c r="J4973" s="3">
        <v>5</v>
      </c>
      <c r="K4973" s="3">
        <v>489.35973046965898</v>
      </c>
      <c r="L4973" s="3">
        <v>45</v>
      </c>
      <c r="M4973" s="3">
        <v>19</v>
      </c>
      <c r="N4973" s="3">
        <v>3</v>
      </c>
      <c r="O4973" s="3">
        <v>687</v>
      </c>
      <c r="P4973" s="3">
        <v>4</v>
      </c>
      <c r="Q4973" s="3">
        <v>8502.1540684882602</v>
      </c>
      <c r="R4973" s="3">
        <v>3</v>
      </c>
      <c r="S4973" s="3">
        <v>0</v>
      </c>
      <c r="T4973" s="3">
        <v>0</v>
      </c>
      <c r="U4973" s="3">
        <v>1087.0433104558399</v>
      </c>
      <c r="V4973" s="3">
        <v>0</v>
      </c>
      <c r="W4973" s="3" t="str">
        <f>IF(Bank_data3[[#This Row],[credit_risk]]=1,"High Risk","Low Risk")</f>
        <v>Low Risk</v>
      </c>
      <c r="X4973" s="3" t="str">
        <f t="shared" si="539"/>
        <v>55+</v>
      </c>
      <c r="Y4973" s="3" t="str">
        <f t="shared" si="540"/>
        <v>Low Income</v>
      </c>
      <c r="Z4973" s="3" t="str">
        <f t="shared" si="541"/>
        <v>Good</v>
      </c>
      <c r="AA4973" s="27">
        <f t="shared" si="542"/>
        <v>0.2303163979178536</v>
      </c>
      <c r="AB4973" s="3" t="str">
        <f t="shared" si="543"/>
        <v>Low</v>
      </c>
      <c r="AC4973" s="3" t="str">
        <f t="shared" si="544"/>
        <v>High</v>
      </c>
      <c r="AD4973" s="3" t="str">
        <f t="shared" si="545"/>
        <v>No</v>
      </c>
    </row>
    <row r="4974" spans="1:30" ht="15" customHeight="1" x14ac:dyDescent="0.3">
      <c r="A4974" s="3" t="s">
        <v>4995</v>
      </c>
      <c r="B4974" s="3">
        <v>58</v>
      </c>
      <c r="C4974" s="3" t="s">
        <v>23</v>
      </c>
      <c r="D4974" s="3" t="s">
        <v>26</v>
      </c>
      <c r="E4974" s="3">
        <v>39048.830364239599</v>
      </c>
      <c r="F4974" s="3">
        <v>152</v>
      </c>
      <c r="G4974" s="3">
        <v>1180.1226847794101</v>
      </c>
      <c r="H4974" s="3">
        <v>0</v>
      </c>
      <c r="I4974" s="3">
        <v>937.98949247335497</v>
      </c>
      <c r="J4974" s="3">
        <v>8</v>
      </c>
      <c r="K4974" s="3">
        <v>937.62585572232297</v>
      </c>
      <c r="L4974" s="3">
        <v>66</v>
      </c>
      <c r="M4974" s="3">
        <v>3</v>
      </c>
      <c r="N4974" s="3">
        <v>2</v>
      </c>
      <c r="O4974" s="3">
        <v>576</v>
      </c>
      <c r="P4974" s="3">
        <v>3</v>
      </c>
      <c r="Q4974" s="3">
        <v>3510.0685857623698</v>
      </c>
      <c r="R4974" s="3">
        <v>1</v>
      </c>
      <c r="S4974" s="3">
        <v>0</v>
      </c>
      <c r="T4974" s="3">
        <v>1</v>
      </c>
      <c r="U4974" s="3">
        <v>7663.29668288631</v>
      </c>
      <c r="V4974" s="3">
        <v>1</v>
      </c>
      <c r="W4974" s="3" t="str">
        <f>IF(Bank_data3[[#This Row],[credit_risk]]=1,"High Risk","Low Risk")</f>
        <v>High Risk</v>
      </c>
      <c r="X4974" s="3" t="str">
        <f t="shared" si="539"/>
        <v>55+</v>
      </c>
      <c r="Y4974" s="3" t="str">
        <f t="shared" si="540"/>
        <v>Low Income</v>
      </c>
      <c r="Z4974" s="3" t="str">
        <f t="shared" si="541"/>
        <v>Poor</v>
      </c>
      <c r="AA4974" s="27">
        <f t="shared" si="542"/>
        <v>8.9889211866812896E-2</v>
      </c>
      <c r="AB4974" s="3" t="str">
        <f t="shared" si="543"/>
        <v>Medium</v>
      </c>
      <c r="AC4974" s="3" t="str">
        <f t="shared" si="544"/>
        <v>High</v>
      </c>
      <c r="AD4974" s="3" t="str">
        <f t="shared" si="545"/>
        <v>No</v>
      </c>
    </row>
    <row r="4975" spans="1:30" ht="15" customHeight="1" x14ac:dyDescent="0.3">
      <c r="A4975" s="3" t="s">
        <v>4996</v>
      </c>
      <c r="B4975" s="3">
        <v>35</v>
      </c>
      <c r="C4975" s="3" t="s">
        <v>28</v>
      </c>
      <c r="D4975" s="3" t="s">
        <v>24</v>
      </c>
      <c r="E4975" s="3">
        <v>10000</v>
      </c>
      <c r="F4975" s="3">
        <v>32</v>
      </c>
      <c r="G4975" s="3">
        <v>1125.7121806451</v>
      </c>
      <c r="H4975" s="3">
        <v>8</v>
      </c>
      <c r="I4975" s="3">
        <v>774.36106018668102</v>
      </c>
      <c r="J4975" s="3">
        <v>0</v>
      </c>
      <c r="K4975" s="3">
        <v>0</v>
      </c>
      <c r="L4975" s="3">
        <v>15</v>
      </c>
      <c r="M4975" s="3">
        <v>4</v>
      </c>
      <c r="N4975" s="3">
        <v>2</v>
      </c>
      <c r="O4975" s="3">
        <v>889</v>
      </c>
      <c r="P4975" s="3">
        <v>2</v>
      </c>
      <c r="Q4975" s="3">
        <v>21568.6185357625</v>
      </c>
      <c r="R4975" s="3">
        <v>1</v>
      </c>
      <c r="S4975" s="3">
        <v>0</v>
      </c>
      <c r="T4975" s="3">
        <v>0</v>
      </c>
      <c r="U4975" s="3">
        <v>5780.8847905094999</v>
      </c>
      <c r="V4975" s="3">
        <v>0</v>
      </c>
      <c r="W4975" s="3" t="str">
        <f>IF(Bank_data3[[#This Row],[credit_risk]]=1,"High Risk","Low Risk")</f>
        <v>Low Risk</v>
      </c>
      <c r="X4975" s="3" t="str">
        <f t="shared" si="539"/>
        <v>35-44</v>
      </c>
      <c r="Y4975" s="3" t="str">
        <f t="shared" si="540"/>
        <v>Low Income</v>
      </c>
      <c r="Z4975" s="3" t="str">
        <f t="shared" si="541"/>
        <v>Excellent</v>
      </c>
      <c r="AA4975" s="27">
        <f t="shared" si="542"/>
        <v>2.1568618535762498</v>
      </c>
      <c r="AB4975" s="3" t="str">
        <f t="shared" si="543"/>
        <v>Medium</v>
      </c>
      <c r="AC4975" s="3" t="str">
        <f t="shared" si="544"/>
        <v>Medium</v>
      </c>
      <c r="AD4975" s="3" t="str">
        <f t="shared" si="545"/>
        <v>No</v>
      </c>
    </row>
    <row r="4976" spans="1:30" ht="15" customHeight="1" x14ac:dyDescent="0.3">
      <c r="A4976" s="3" t="s">
        <v>4997</v>
      </c>
      <c r="B4976" s="3">
        <v>52</v>
      </c>
      <c r="C4976" s="3" t="s">
        <v>31</v>
      </c>
      <c r="D4976" s="3" t="s">
        <v>24</v>
      </c>
      <c r="E4976" s="3">
        <v>51644.619663919701</v>
      </c>
      <c r="F4976" s="3">
        <v>25</v>
      </c>
      <c r="G4976" s="3">
        <v>2246.2497895411798</v>
      </c>
      <c r="H4976" s="3">
        <v>1</v>
      </c>
      <c r="I4976" s="3">
        <v>1013.34458914853</v>
      </c>
      <c r="J4976" s="3">
        <v>23</v>
      </c>
      <c r="K4976" s="3">
        <v>280.37111721569403</v>
      </c>
      <c r="L4976" s="3">
        <v>78</v>
      </c>
      <c r="M4976" s="3">
        <v>13</v>
      </c>
      <c r="N4976" s="3">
        <v>9</v>
      </c>
      <c r="O4976" s="3">
        <v>797</v>
      </c>
      <c r="P4976" s="3">
        <v>0</v>
      </c>
      <c r="Q4976" s="3">
        <v>15764.4567834177</v>
      </c>
      <c r="R4976" s="3">
        <v>3</v>
      </c>
      <c r="S4976" s="3">
        <v>0</v>
      </c>
      <c r="T4976" s="3">
        <v>0</v>
      </c>
      <c r="U4976" s="3">
        <v>9502.9345782750297</v>
      </c>
      <c r="V4976" s="3">
        <v>0</v>
      </c>
      <c r="W4976" s="3" t="str">
        <f>IF(Bank_data3[[#This Row],[credit_risk]]=1,"High Risk","Low Risk")</f>
        <v>Low Risk</v>
      </c>
      <c r="X4976" s="3" t="str">
        <f t="shared" si="539"/>
        <v>45-54</v>
      </c>
      <c r="Y4976" s="3" t="str">
        <f t="shared" si="540"/>
        <v>Middle Income</v>
      </c>
      <c r="Z4976" s="3" t="str">
        <f t="shared" si="541"/>
        <v>Very Good</v>
      </c>
      <c r="AA4976" s="27">
        <f t="shared" si="542"/>
        <v>0.30524877297975661</v>
      </c>
      <c r="AB4976" s="3" t="str">
        <f t="shared" si="543"/>
        <v>Medium</v>
      </c>
      <c r="AC4976" s="3" t="str">
        <f t="shared" si="544"/>
        <v>High</v>
      </c>
      <c r="AD4976" s="3" t="str">
        <f t="shared" si="545"/>
        <v>No</v>
      </c>
    </row>
    <row r="4977" spans="1:30" ht="15" customHeight="1" x14ac:dyDescent="0.3">
      <c r="A4977" s="3" t="s">
        <v>4998</v>
      </c>
      <c r="B4977" s="3">
        <v>68</v>
      </c>
      <c r="C4977" s="3" t="s">
        <v>28</v>
      </c>
      <c r="D4977" s="3" t="s">
        <v>26</v>
      </c>
      <c r="E4977" s="3">
        <v>33591.946003894802</v>
      </c>
      <c r="F4977" s="3">
        <v>7</v>
      </c>
      <c r="G4977" s="3">
        <v>2085.8922454434501</v>
      </c>
      <c r="H4977" s="3">
        <v>10</v>
      </c>
      <c r="I4977" s="3">
        <v>410.68373921585498</v>
      </c>
      <c r="J4977" s="3">
        <v>9</v>
      </c>
      <c r="K4977" s="3">
        <v>899.747788834174</v>
      </c>
      <c r="L4977" s="3">
        <v>73</v>
      </c>
      <c r="M4977" s="3">
        <v>8</v>
      </c>
      <c r="N4977" s="3">
        <v>7</v>
      </c>
      <c r="O4977" s="3">
        <v>690</v>
      </c>
      <c r="P4977" s="3">
        <v>5</v>
      </c>
      <c r="Q4977" s="3">
        <v>15719.557135097</v>
      </c>
      <c r="R4977" s="3">
        <v>7</v>
      </c>
      <c r="S4977" s="3">
        <v>1</v>
      </c>
      <c r="T4977" s="3">
        <v>0</v>
      </c>
      <c r="U4977" s="3">
        <v>12070.628164820801</v>
      </c>
      <c r="V4977" s="3">
        <v>1</v>
      </c>
      <c r="W4977" s="3" t="str">
        <f>IF(Bank_data3[[#This Row],[credit_risk]]=1,"High Risk","Low Risk")</f>
        <v>High Risk</v>
      </c>
      <c r="X4977" s="3" t="str">
        <f t="shared" si="539"/>
        <v>55+</v>
      </c>
      <c r="Y4977" s="3" t="str">
        <f t="shared" si="540"/>
        <v>Low Income</v>
      </c>
      <c r="Z4977" s="3" t="str">
        <f t="shared" si="541"/>
        <v>Good</v>
      </c>
      <c r="AA4977" s="27">
        <f t="shared" si="542"/>
        <v>0.46795613249897472</v>
      </c>
      <c r="AB4977" s="3" t="str">
        <f t="shared" si="543"/>
        <v>Medium</v>
      </c>
      <c r="AC4977" s="3" t="str">
        <f t="shared" si="544"/>
        <v>High</v>
      </c>
      <c r="AD4977" s="3" t="str">
        <f t="shared" si="545"/>
        <v>No</v>
      </c>
    </row>
    <row r="4978" spans="1:30" ht="15" customHeight="1" x14ac:dyDescent="0.3">
      <c r="A4978" s="3" t="s">
        <v>4999</v>
      </c>
      <c r="B4978" s="3">
        <v>40</v>
      </c>
      <c r="C4978" s="3" t="s">
        <v>28</v>
      </c>
      <c r="D4978" s="3" t="s">
        <v>33</v>
      </c>
      <c r="E4978" s="3">
        <v>64589.650066935297</v>
      </c>
      <c r="F4978" s="3">
        <v>65</v>
      </c>
      <c r="G4978" s="3">
        <v>1957.8363802961201</v>
      </c>
      <c r="H4978" s="3">
        <v>3</v>
      </c>
      <c r="I4978" s="3">
        <v>20</v>
      </c>
      <c r="J4978" s="3">
        <v>34</v>
      </c>
      <c r="K4978" s="3">
        <v>733.70584743349104</v>
      </c>
      <c r="L4978" s="3">
        <v>48</v>
      </c>
      <c r="M4978" s="3">
        <v>14</v>
      </c>
      <c r="N4978" s="3">
        <v>0</v>
      </c>
      <c r="O4978" s="3">
        <v>376</v>
      </c>
      <c r="P4978" s="3">
        <v>5</v>
      </c>
      <c r="Q4978" s="3">
        <v>8764.5574136812502</v>
      </c>
      <c r="R4978" s="3">
        <v>5</v>
      </c>
      <c r="S4978" s="3">
        <v>0</v>
      </c>
      <c r="T4978" s="3">
        <v>0</v>
      </c>
      <c r="U4978" s="3">
        <v>5428.7532579462204</v>
      </c>
      <c r="V4978" s="3">
        <v>1</v>
      </c>
      <c r="W4978" s="3" t="str">
        <f>IF(Bank_data3[[#This Row],[credit_risk]]=1,"High Risk","Low Risk")</f>
        <v>High Risk</v>
      </c>
      <c r="X4978" s="3" t="str">
        <f t="shared" si="539"/>
        <v>35-44</v>
      </c>
      <c r="Y4978" s="3" t="str">
        <f t="shared" si="540"/>
        <v>Middle Income</v>
      </c>
      <c r="Z4978" s="3" t="str">
        <f t="shared" si="541"/>
        <v>Poor</v>
      </c>
      <c r="AA4978" s="27">
        <f t="shared" si="542"/>
        <v>0.13569600399751969</v>
      </c>
      <c r="AB4978" s="3" t="str">
        <f t="shared" si="543"/>
        <v>Medium</v>
      </c>
      <c r="AC4978" s="3" t="str">
        <f t="shared" si="544"/>
        <v>High</v>
      </c>
      <c r="AD4978" s="3" t="str">
        <f t="shared" si="545"/>
        <v>No</v>
      </c>
    </row>
    <row r="4979" spans="1:30" ht="15" customHeight="1" x14ac:dyDescent="0.3">
      <c r="A4979" s="3" t="s">
        <v>5000</v>
      </c>
      <c r="B4979" s="3">
        <v>28</v>
      </c>
      <c r="C4979" s="3" t="s">
        <v>23</v>
      </c>
      <c r="D4979" s="3" t="s">
        <v>26</v>
      </c>
      <c r="E4979" s="3">
        <v>66942.729013275704</v>
      </c>
      <c r="F4979" s="3">
        <v>223</v>
      </c>
      <c r="G4979" s="3">
        <v>1051.02253853653</v>
      </c>
      <c r="H4979" s="3">
        <v>10</v>
      </c>
      <c r="I4979" s="3">
        <v>1206.67118492451</v>
      </c>
      <c r="J4979" s="3">
        <v>5</v>
      </c>
      <c r="K4979" s="3">
        <v>439.68910971144697</v>
      </c>
      <c r="L4979" s="3">
        <v>67</v>
      </c>
      <c r="M4979" s="3">
        <v>0</v>
      </c>
      <c r="N4979" s="3">
        <v>6</v>
      </c>
      <c r="O4979" s="3">
        <v>718</v>
      </c>
      <c r="P4979" s="3">
        <v>2</v>
      </c>
      <c r="Q4979" s="3">
        <v>11642.401951117999</v>
      </c>
      <c r="R4979" s="3">
        <v>6</v>
      </c>
      <c r="S4979" s="3">
        <v>0</v>
      </c>
      <c r="T4979" s="3">
        <v>0</v>
      </c>
      <c r="U4979" s="3">
        <v>8621.0817860623501</v>
      </c>
      <c r="V4979" s="3">
        <v>1</v>
      </c>
      <c r="W4979" s="3" t="str">
        <f>IF(Bank_data3[[#This Row],[credit_risk]]=1,"High Risk","Low Risk")</f>
        <v>High Risk</v>
      </c>
      <c r="X4979" s="3" t="str">
        <f t="shared" si="539"/>
        <v>25-34</v>
      </c>
      <c r="Y4979" s="3" t="str">
        <f t="shared" si="540"/>
        <v>Middle Income</v>
      </c>
      <c r="Z4979" s="3" t="str">
        <f t="shared" si="541"/>
        <v>Good</v>
      </c>
      <c r="AA4979" s="27">
        <f t="shared" si="542"/>
        <v>0.17391585498119064</v>
      </c>
      <c r="AB4979" s="3" t="str">
        <f t="shared" si="543"/>
        <v>Medium</v>
      </c>
      <c r="AC4979" s="3" t="str">
        <f t="shared" si="544"/>
        <v>High</v>
      </c>
      <c r="AD4979" s="3" t="str">
        <f t="shared" si="545"/>
        <v>No</v>
      </c>
    </row>
    <row r="4980" spans="1:30" ht="15" customHeight="1" x14ac:dyDescent="0.3">
      <c r="A4980" s="3" t="s">
        <v>5001</v>
      </c>
      <c r="B4980" s="3">
        <v>25</v>
      </c>
      <c r="C4980" s="3" t="s">
        <v>31</v>
      </c>
      <c r="D4980" s="3" t="s">
        <v>26</v>
      </c>
      <c r="E4980" s="3">
        <v>54170.978003855504</v>
      </c>
      <c r="F4980" s="3">
        <v>61</v>
      </c>
      <c r="G4980" s="3">
        <v>2592.5682087098899</v>
      </c>
      <c r="H4980" s="3">
        <v>2</v>
      </c>
      <c r="I4980" s="3">
        <v>1035.9561617867701</v>
      </c>
      <c r="J4980" s="3">
        <v>47</v>
      </c>
      <c r="K4980" s="3">
        <v>966.761012352477</v>
      </c>
      <c r="L4980" s="3">
        <v>21</v>
      </c>
      <c r="M4980" s="3">
        <v>12</v>
      </c>
      <c r="N4980" s="3">
        <v>9</v>
      </c>
      <c r="O4980" s="3">
        <v>680</v>
      </c>
      <c r="P4980" s="3">
        <v>0</v>
      </c>
      <c r="Q4980" s="3">
        <v>9019.7230567965198</v>
      </c>
      <c r="R4980" s="3">
        <v>7</v>
      </c>
      <c r="S4980" s="3">
        <v>0</v>
      </c>
      <c r="T4980" s="3">
        <v>0</v>
      </c>
      <c r="U4980" s="3">
        <v>6181.0893378533701</v>
      </c>
      <c r="V4980" s="3">
        <v>1</v>
      </c>
      <c r="W4980" s="3" t="str">
        <f>IF(Bank_data3[[#This Row],[credit_risk]]=1,"High Risk","Low Risk")</f>
        <v>High Risk</v>
      </c>
      <c r="X4980" s="3" t="str">
        <f t="shared" si="539"/>
        <v>25-34</v>
      </c>
      <c r="Y4980" s="3" t="str">
        <f t="shared" si="540"/>
        <v>Middle Income</v>
      </c>
      <c r="Z4980" s="3" t="str">
        <f t="shared" si="541"/>
        <v>Good</v>
      </c>
      <c r="AA4980" s="27">
        <f t="shared" si="542"/>
        <v>0.16650471136324252</v>
      </c>
      <c r="AB4980" s="3" t="str">
        <f t="shared" si="543"/>
        <v>Medium</v>
      </c>
      <c r="AC4980" s="3" t="str">
        <f t="shared" si="544"/>
        <v>Medium</v>
      </c>
      <c r="AD4980" s="3" t="str">
        <f t="shared" si="545"/>
        <v>No</v>
      </c>
    </row>
    <row r="4981" spans="1:30" ht="15" customHeight="1" x14ac:dyDescent="0.3">
      <c r="A4981" s="3" t="s">
        <v>5002</v>
      </c>
      <c r="B4981" s="3">
        <v>64</v>
      </c>
      <c r="C4981" s="3" t="s">
        <v>23</v>
      </c>
      <c r="D4981" s="3" t="s">
        <v>24</v>
      </c>
      <c r="E4981" s="3">
        <v>54374.839333765703</v>
      </c>
      <c r="F4981" s="3">
        <v>224</v>
      </c>
      <c r="G4981" s="3">
        <v>1644.9657382442299</v>
      </c>
      <c r="H4981" s="3">
        <v>10</v>
      </c>
      <c r="I4981" s="3">
        <v>755.55474800203001</v>
      </c>
      <c r="J4981" s="3">
        <v>19</v>
      </c>
      <c r="K4981" s="3">
        <v>750.93698423200397</v>
      </c>
      <c r="L4981" s="3">
        <v>17</v>
      </c>
      <c r="M4981" s="3">
        <v>1</v>
      </c>
      <c r="N4981" s="3">
        <v>3</v>
      </c>
      <c r="O4981" s="3">
        <v>676</v>
      </c>
      <c r="P4981" s="3">
        <v>0</v>
      </c>
      <c r="Q4981" s="3">
        <v>3516.06119607033</v>
      </c>
      <c r="R4981" s="3">
        <v>4</v>
      </c>
      <c r="S4981" s="3">
        <v>0</v>
      </c>
      <c r="T4981" s="3">
        <v>0</v>
      </c>
      <c r="U4981" s="3">
        <v>2037.52804363322</v>
      </c>
      <c r="V4981" s="3">
        <v>1</v>
      </c>
      <c r="W4981" s="3" t="str">
        <f>IF(Bank_data3[[#This Row],[credit_risk]]=1,"High Risk","Low Risk")</f>
        <v>High Risk</v>
      </c>
      <c r="X4981" s="3" t="str">
        <f t="shared" si="539"/>
        <v>55+</v>
      </c>
      <c r="Y4981" s="3" t="str">
        <f t="shared" si="540"/>
        <v>Middle Income</v>
      </c>
      <c r="Z4981" s="3" t="str">
        <f t="shared" si="541"/>
        <v>Good</v>
      </c>
      <c r="AA4981" s="27">
        <f t="shared" si="542"/>
        <v>6.4663385476652346E-2</v>
      </c>
      <c r="AB4981" s="3" t="str">
        <f t="shared" si="543"/>
        <v>Medium</v>
      </c>
      <c r="AC4981" s="3" t="str">
        <f t="shared" si="544"/>
        <v>Medium</v>
      </c>
      <c r="AD4981" s="3" t="str">
        <f t="shared" si="545"/>
        <v>No</v>
      </c>
    </row>
    <row r="4982" spans="1:30" ht="15" customHeight="1" x14ac:dyDescent="0.3">
      <c r="A4982" s="3" t="s">
        <v>5003</v>
      </c>
      <c r="B4982" s="3">
        <v>54</v>
      </c>
      <c r="C4982" s="3" t="s">
        <v>28</v>
      </c>
      <c r="D4982" s="3" t="s">
        <v>33</v>
      </c>
      <c r="E4982" s="3">
        <v>52944.604058593002</v>
      </c>
      <c r="F4982" s="3">
        <v>84</v>
      </c>
      <c r="G4982" s="3">
        <v>1896.45641843315</v>
      </c>
      <c r="H4982" s="3">
        <v>3</v>
      </c>
      <c r="I4982" s="3">
        <v>1176.0955129561</v>
      </c>
      <c r="J4982" s="3">
        <v>37</v>
      </c>
      <c r="K4982" s="3">
        <v>369.27397189689299</v>
      </c>
      <c r="L4982" s="3">
        <v>21</v>
      </c>
      <c r="M4982" s="3">
        <v>14</v>
      </c>
      <c r="N4982" s="3">
        <v>0</v>
      </c>
      <c r="O4982" s="3">
        <v>438</v>
      </c>
      <c r="P4982" s="3">
        <v>4</v>
      </c>
      <c r="Q4982" s="3">
        <v>17408.810272627499</v>
      </c>
      <c r="R4982" s="3">
        <v>3</v>
      </c>
      <c r="S4982" s="3">
        <v>1</v>
      </c>
      <c r="T4982" s="3">
        <v>0</v>
      </c>
      <c r="U4982" s="3">
        <v>1938.75632641313</v>
      </c>
      <c r="V4982" s="3">
        <v>1</v>
      </c>
      <c r="W4982" s="3" t="str">
        <f>IF(Bank_data3[[#This Row],[credit_risk]]=1,"High Risk","Low Risk")</f>
        <v>High Risk</v>
      </c>
      <c r="X4982" s="3" t="str">
        <f t="shared" si="539"/>
        <v>45-54</v>
      </c>
      <c r="Y4982" s="3" t="str">
        <f t="shared" si="540"/>
        <v>Middle Income</v>
      </c>
      <c r="Z4982" s="3" t="str">
        <f t="shared" si="541"/>
        <v>Poor</v>
      </c>
      <c r="AA4982" s="27">
        <f t="shared" si="542"/>
        <v>0.32881179455722115</v>
      </c>
      <c r="AB4982" s="3" t="str">
        <f t="shared" si="543"/>
        <v>Medium</v>
      </c>
      <c r="AC4982" s="3" t="str">
        <f t="shared" si="544"/>
        <v>Medium</v>
      </c>
      <c r="AD4982" s="3" t="str">
        <f t="shared" si="545"/>
        <v>No</v>
      </c>
    </row>
    <row r="4983" spans="1:30" ht="15" customHeight="1" x14ac:dyDescent="0.3">
      <c r="A4983" s="3" t="s">
        <v>5004</v>
      </c>
      <c r="B4983" s="3">
        <v>58</v>
      </c>
      <c r="C4983" s="3" t="s">
        <v>23</v>
      </c>
      <c r="D4983" s="3" t="s">
        <v>24</v>
      </c>
      <c r="E4983" s="3">
        <v>37392.724675973099</v>
      </c>
      <c r="F4983" s="3">
        <v>54</v>
      </c>
      <c r="G4983" s="3">
        <v>2884.5016315560501</v>
      </c>
      <c r="H4983" s="3">
        <v>10</v>
      </c>
      <c r="I4983" s="3">
        <v>543.97590406871495</v>
      </c>
      <c r="J4983" s="3">
        <v>11</v>
      </c>
      <c r="K4983" s="3">
        <v>231.72287781595</v>
      </c>
      <c r="L4983" s="3">
        <v>15</v>
      </c>
      <c r="M4983" s="3">
        <v>14</v>
      </c>
      <c r="N4983" s="3">
        <v>1</v>
      </c>
      <c r="O4983" s="3">
        <v>542</v>
      </c>
      <c r="P4983" s="3">
        <v>3</v>
      </c>
      <c r="Q4983" s="3">
        <v>16767.2195307414</v>
      </c>
      <c r="R4983" s="3">
        <v>1</v>
      </c>
      <c r="S4983" s="3">
        <v>0</v>
      </c>
      <c r="T4983" s="3">
        <v>0</v>
      </c>
      <c r="U4983" s="3">
        <v>13866.208503625799</v>
      </c>
      <c r="V4983" s="3">
        <v>1</v>
      </c>
      <c r="W4983" s="3" t="str">
        <f>IF(Bank_data3[[#This Row],[credit_risk]]=1,"High Risk","Low Risk")</f>
        <v>High Risk</v>
      </c>
      <c r="X4983" s="3" t="str">
        <f t="shared" si="539"/>
        <v>55+</v>
      </c>
      <c r="Y4983" s="3" t="str">
        <f t="shared" si="540"/>
        <v>Low Income</v>
      </c>
      <c r="Z4983" s="3" t="str">
        <f t="shared" si="541"/>
        <v>Poor</v>
      </c>
      <c r="AA4983" s="27">
        <f t="shared" si="542"/>
        <v>0.44840860557870149</v>
      </c>
      <c r="AB4983" s="3" t="str">
        <f t="shared" si="543"/>
        <v>Medium</v>
      </c>
      <c r="AC4983" s="3" t="str">
        <f t="shared" si="544"/>
        <v>Medium</v>
      </c>
      <c r="AD4983" s="3" t="str">
        <f t="shared" si="545"/>
        <v>No</v>
      </c>
    </row>
    <row r="4984" spans="1:30" ht="15" customHeight="1" x14ac:dyDescent="0.3">
      <c r="A4984" s="3" t="s">
        <v>5005</v>
      </c>
      <c r="B4984" s="3">
        <v>41</v>
      </c>
      <c r="C4984" s="3" t="s">
        <v>23</v>
      </c>
      <c r="D4984" s="3" t="s">
        <v>26</v>
      </c>
      <c r="E4984" s="3">
        <v>38933.096891917798</v>
      </c>
      <c r="F4984" s="3">
        <v>67</v>
      </c>
      <c r="G4984" s="3">
        <v>2029.89404290982</v>
      </c>
      <c r="H4984" s="3">
        <v>10</v>
      </c>
      <c r="I4984" s="3">
        <v>553.07761377089696</v>
      </c>
      <c r="J4984" s="3">
        <v>2</v>
      </c>
      <c r="K4984" s="3">
        <v>849.81414432254405</v>
      </c>
      <c r="L4984" s="3">
        <v>55</v>
      </c>
      <c r="M4984" s="3">
        <v>15</v>
      </c>
      <c r="N4984" s="3">
        <v>6</v>
      </c>
      <c r="O4984" s="3">
        <v>793</v>
      </c>
      <c r="P4984" s="3">
        <v>5</v>
      </c>
      <c r="Q4984" s="3">
        <v>14385.755471660899</v>
      </c>
      <c r="R4984" s="3">
        <v>4</v>
      </c>
      <c r="S4984" s="3">
        <v>0</v>
      </c>
      <c r="T4984" s="3">
        <v>0</v>
      </c>
      <c r="U4984" s="3">
        <v>17012.201180513101</v>
      </c>
      <c r="V4984" s="3">
        <v>1</v>
      </c>
      <c r="W4984" s="3" t="str">
        <f>IF(Bank_data3[[#This Row],[credit_risk]]=1,"High Risk","Low Risk")</f>
        <v>High Risk</v>
      </c>
      <c r="X4984" s="3" t="str">
        <f t="shared" si="539"/>
        <v>35-44</v>
      </c>
      <c r="Y4984" s="3" t="str">
        <f t="shared" si="540"/>
        <v>Low Income</v>
      </c>
      <c r="Z4984" s="3" t="str">
        <f t="shared" si="541"/>
        <v>Very Good</v>
      </c>
      <c r="AA4984" s="27">
        <f t="shared" si="542"/>
        <v>0.36949938792686354</v>
      </c>
      <c r="AB4984" s="3" t="str">
        <f t="shared" si="543"/>
        <v>Medium</v>
      </c>
      <c r="AC4984" s="3" t="str">
        <f t="shared" si="544"/>
        <v>High</v>
      </c>
      <c r="AD4984" s="3" t="str">
        <f t="shared" si="545"/>
        <v>No</v>
      </c>
    </row>
    <row r="4985" spans="1:30" ht="15" customHeight="1" x14ac:dyDescent="0.3">
      <c r="A4985" s="3" t="s">
        <v>5006</v>
      </c>
      <c r="B4985" s="3">
        <v>60</v>
      </c>
      <c r="C4985" s="3" t="s">
        <v>23</v>
      </c>
      <c r="D4985" s="3" t="s">
        <v>33</v>
      </c>
      <c r="E4985" s="3">
        <v>73818.085059948397</v>
      </c>
      <c r="F4985" s="3">
        <v>41</v>
      </c>
      <c r="G4985" s="3">
        <v>1404.1817452790999</v>
      </c>
      <c r="H4985" s="3">
        <v>6</v>
      </c>
      <c r="I4985" s="3">
        <v>504.55179670704098</v>
      </c>
      <c r="J4985" s="3">
        <v>17</v>
      </c>
      <c r="K4985" s="3">
        <v>296.660098724428</v>
      </c>
      <c r="L4985" s="3">
        <v>2</v>
      </c>
      <c r="M4985" s="3">
        <v>2</v>
      </c>
      <c r="N4985" s="3">
        <v>9</v>
      </c>
      <c r="O4985" s="3">
        <v>658</v>
      </c>
      <c r="P4985" s="3">
        <v>3</v>
      </c>
      <c r="Q4985" s="3">
        <v>12162.6079132415</v>
      </c>
      <c r="R4985" s="3">
        <v>5</v>
      </c>
      <c r="S4985" s="3">
        <v>0</v>
      </c>
      <c r="T4985" s="3">
        <v>0</v>
      </c>
      <c r="U4985" s="3">
        <v>3841.7241158792399</v>
      </c>
      <c r="V4985" s="3">
        <v>1</v>
      </c>
      <c r="W4985" s="3" t="str">
        <f>IF(Bank_data3[[#This Row],[credit_risk]]=1,"High Risk","Low Risk")</f>
        <v>High Risk</v>
      </c>
      <c r="X4985" s="3" t="str">
        <f t="shared" si="539"/>
        <v>55+</v>
      </c>
      <c r="Y4985" s="3" t="str">
        <f t="shared" si="540"/>
        <v>Middle Income</v>
      </c>
      <c r="Z4985" s="3" t="str">
        <f t="shared" si="541"/>
        <v>Fair</v>
      </c>
      <c r="AA4985" s="27">
        <f t="shared" si="542"/>
        <v>0.16476460888092836</v>
      </c>
      <c r="AB4985" s="3" t="str">
        <f t="shared" si="543"/>
        <v>Medium</v>
      </c>
      <c r="AC4985" s="3" t="str">
        <f t="shared" si="544"/>
        <v>Low</v>
      </c>
      <c r="AD4985" s="3" t="str">
        <f t="shared" si="545"/>
        <v>No</v>
      </c>
    </row>
    <row r="4986" spans="1:30" ht="15" customHeight="1" x14ac:dyDescent="0.3">
      <c r="A4986" s="3" t="s">
        <v>5007</v>
      </c>
      <c r="B4986" s="3">
        <v>24</v>
      </c>
      <c r="C4986" s="3" t="s">
        <v>23</v>
      </c>
      <c r="D4986" s="3" t="s">
        <v>33</v>
      </c>
      <c r="E4986" s="3">
        <v>63234.345997213197</v>
      </c>
      <c r="F4986" s="3">
        <v>211</v>
      </c>
      <c r="G4986" s="3">
        <v>1101.55782413721</v>
      </c>
      <c r="H4986" s="3">
        <v>9</v>
      </c>
      <c r="I4986" s="3">
        <v>998.66769129056001</v>
      </c>
      <c r="J4986" s="3">
        <v>20</v>
      </c>
      <c r="K4986" s="3">
        <v>562.44536824352497</v>
      </c>
      <c r="L4986" s="3">
        <v>52</v>
      </c>
      <c r="M4986" s="3">
        <v>12</v>
      </c>
      <c r="N4986" s="3">
        <v>0</v>
      </c>
      <c r="O4986" s="3">
        <v>550</v>
      </c>
      <c r="P4986" s="3">
        <v>5</v>
      </c>
      <c r="Q4986" s="3">
        <v>6683.9138524601003</v>
      </c>
      <c r="R4986" s="3">
        <v>5</v>
      </c>
      <c r="S4986" s="3">
        <v>0</v>
      </c>
      <c r="T4986" s="3">
        <v>0</v>
      </c>
      <c r="U4986" s="3">
        <v>10398.152702412401</v>
      </c>
      <c r="V4986" s="3">
        <v>1</v>
      </c>
      <c r="W4986" s="3" t="str">
        <f>IF(Bank_data3[[#This Row],[credit_risk]]=1,"High Risk","Low Risk")</f>
        <v>High Risk</v>
      </c>
      <c r="X4986" s="3" t="str">
        <f t="shared" si="539"/>
        <v>18-24</v>
      </c>
      <c r="Y4986" s="3" t="str">
        <f t="shared" si="540"/>
        <v>Middle Income</v>
      </c>
      <c r="Z4986" s="3" t="str">
        <f t="shared" si="541"/>
        <v>Poor</v>
      </c>
      <c r="AA4986" s="27">
        <f t="shared" si="542"/>
        <v>0.10570068760977883</v>
      </c>
      <c r="AB4986" s="3" t="str">
        <f t="shared" si="543"/>
        <v>Medium</v>
      </c>
      <c r="AC4986" s="3" t="str">
        <f t="shared" si="544"/>
        <v>High</v>
      </c>
      <c r="AD4986" s="3" t="str">
        <f t="shared" si="545"/>
        <v>No</v>
      </c>
    </row>
    <row r="4987" spans="1:30" ht="15" customHeight="1" x14ac:dyDescent="0.3">
      <c r="A4987" s="3" t="s">
        <v>5008</v>
      </c>
      <c r="B4987" s="3">
        <v>61</v>
      </c>
      <c r="C4987" s="3" t="s">
        <v>28</v>
      </c>
      <c r="D4987" s="3" t="s">
        <v>33</v>
      </c>
      <c r="E4987" s="3">
        <v>53709.565721090003</v>
      </c>
      <c r="F4987" s="3">
        <v>5</v>
      </c>
      <c r="G4987" s="3">
        <v>112.89298592425099</v>
      </c>
      <c r="H4987" s="3">
        <v>1</v>
      </c>
      <c r="I4987" s="3">
        <v>245.96467297483699</v>
      </c>
      <c r="J4987" s="3">
        <v>34</v>
      </c>
      <c r="K4987" s="3">
        <v>874.20451789137098</v>
      </c>
      <c r="L4987" s="3">
        <v>34</v>
      </c>
      <c r="M4987" s="3">
        <v>19</v>
      </c>
      <c r="N4987" s="3">
        <v>5</v>
      </c>
      <c r="O4987" s="3">
        <v>577</v>
      </c>
      <c r="P4987" s="3">
        <v>5</v>
      </c>
      <c r="Q4987" s="3">
        <v>13999.203410907399</v>
      </c>
      <c r="R4987" s="3">
        <v>4</v>
      </c>
      <c r="S4987" s="3">
        <v>0</v>
      </c>
      <c r="T4987" s="3">
        <v>0</v>
      </c>
      <c r="U4987" s="3">
        <v>7374.1505515112603</v>
      </c>
      <c r="V4987" s="3">
        <v>1</v>
      </c>
      <c r="W4987" s="3" t="str">
        <f>IF(Bank_data3[[#This Row],[credit_risk]]=1,"High Risk","Low Risk")</f>
        <v>High Risk</v>
      </c>
      <c r="X4987" s="3" t="str">
        <f t="shared" si="539"/>
        <v>55+</v>
      </c>
      <c r="Y4987" s="3" t="str">
        <f t="shared" si="540"/>
        <v>Middle Income</v>
      </c>
      <c r="Z4987" s="3" t="str">
        <f t="shared" si="541"/>
        <v>Poor</v>
      </c>
      <c r="AA4987" s="27">
        <f t="shared" si="542"/>
        <v>0.26064637132990942</v>
      </c>
      <c r="AB4987" s="3" t="str">
        <f t="shared" si="543"/>
        <v>Low</v>
      </c>
      <c r="AC4987" s="3" t="str">
        <f t="shared" si="544"/>
        <v>High</v>
      </c>
      <c r="AD4987" s="3" t="str">
        <f t="shared" si="545"/>
        <v>No</v>
      </c>
    </row>
    <row r="4988" spans="1:30" ht="15" customHeight="1" x14ac:dyDescent="0.3">
      <c r="A4988" s="3" t="s">
        <v>5009</v>
      </c>
      <c r="B4988" s="3">
        <v>42</v>
      </c>
      <c r="C4988" s="3" t="s">
        <v>28</v>
      </c>
      <c r="D4988" s="3" t="s">
        <v>33</v>
      </c>
      <c r="E4988" s="3">
        <v>60801.175874342502</v>
      </c>
      <c r="F4988" s="3">
        <v>172</v>
      </c>
      <c r="G4988" s="3">
        <v>246.88185090853599</v>
      </c>
      <c r="H4988" s="3">
        <v>1</v>
      </c>
      <c r="I4988" s="3">
        <v>531.56343762628603</v>
      </c>
      <c r="J4988" s="3">
        <v>36</v>
      </c>
      <c r="K4988" s="3">
        <v>545.12664095514799</v>
      </c>
      <c r="L4988" s="3">
        <v>79</v>
      </c>
      <c r="M4988" s="3">
        <v>0</v>
      </c>
      <c r="N4988" s="3">
        <v>3</v>
      </c>
      <c r="O4988" s="3">
        <v>470</v>
      </c>
      <c r="P4988" s="3">
        <v>5</v>
      </c>
      <c r="Q4988" s="3">
        <v>6159.4833545048295</v>
      </c>
      <c r="R4988" s="3">
        <v>7</v>
      </c>
      <c r="S4988" s="3">
        <v>0</v>
      </c>
      <c r="T4988" s="3">
        <v>0</v>
      </c>
      <c r="U4988" s="3">
        <v>1280.4311952627399</v>
      </c>
      <c r="V4988" s="3">
        <v>1</v>
      </c>
      <c r="W4988" s="3" t="str">
        <f>IF(Bank_data3[[#This Row],[credit_risk]]=1,"High Risk","Low Risk")</f>
        <v>High Risk</v>
      </c>
      <c r="X4988" s="3" t="str">
        <f t="shared" si="539"/>
        <v>35-44</v>
      </c>
      <c r="Y4988" s="3" t="str">
        <f t="shared" si="540"/>
        <v>Middle Income</v>
      </c>
      <c r="Z4988" s="3" t="str">
        <f t="shared" si="541"/>
        <v>Poor</v>
      </c>
      <c r="AA4988" s="27">
        <f t="shared" si="542"/>
        <v>0.10130533276584329</v>
      </c>
      <c r="AB4988" s="3" t="str">
        <f t="shared" si="543"/>
        <v>Low</v>
      </c>
      <c r="AC4988" s="3" t="str">
        <f t="shared" si="544"/>
        <v>High</v>
      </c>
      <c r="AD4988" s="3" t="str">
        <f t="shared" si="545"/>
        <v>No</v>
      </c>
    </row>
    <row r="4989" spans="1:30" ht="15" customHeight="1" x14ac:dyDescent="0.3">
      <c r="A4989" s="3" t="s">
        <v>5010</v>
      </c>
      <c r="B4989" s="3">
        <v>36</v>
      </c>
      <c r="C4989" s="3" t="s">
        <v>31</v>
      </c>
      <c r="D4989" s="3" t="s">
        <v>33</v>
      </c>
      <c r="E4989" s="3">
        <v>48900.496481964401</v>
      </c>
      <c r="F4989" s="3">
        <v>73</v>
      </c>
      <c r="G4989" s="3">
        <v>2184.6352896692902</v>
      </c>
      <c r="H4989" s="3">
        <v>8</v>
      </c>
      <c r="I4989" s="3">
        <v>901.40025813264697</v>
      </c>
      <c r="J4989" s="3">
        <v>18</v>
      </c>
      <c r="K4989" s="3">
        <v>502.57335610636801</v>
      </c>
      <c r="L4989" s="3">
        <v>20</v>
      </c>
      <c r="M4989" s="3">
        <v>13</v>
      </c>
      <c r="N4989" s="3">
        <v>2</v>
      </c>
      <c r="O4989" s="3">
        <v>478</v>
      </c>
      <c r="P4989" s="3">
        <v>4</v>
      </c>
      <c r="Q4989" s="3">
        <v>6981.5972440318801</v>
      </c>
      <c r="R4989" s="3">
        <v>1</v>
      </c>
      <c r="S4989" s="3">
        <v>0</v>
      </c>
      <c r="T4989" s="3">
        <v>0</v>
      </c>
      <c r="U4989" s="3">
        <v>11720.2538173471</v>
      </c>
      <c r="V4989" s="3">
        <v>1</v>
      </c>
      <c r="W4989" s="3" t="str">
        <f>IF(Bank_data3[[#This Row],[credit_risk]]=1,"High Risk","Low Risk")</f>
        <v>High Risk</v>
      </c>
      <c r="X4989" s="3" t="str">
        <f t="shared" si="539"/>
        <v>35-44</v>
      </c>
      <c r="Y4989" s="3" t="str">
        <f t="shared" si="540"/>
        <v>Low Income</v>
      </c>
      <c r="Z4989" s="3" t="str">
        <f t="shared" si="541"/>
        <v>Poor</v>
      </c>
      <c r="AA4989" s="27">
        <f t="shared" si="542"/>
        <v>0.14277150021588941</v>
      </c>
      <c r="AB4989" s="3" t="str">
        <f t="shared" si="543"/>
        <v>Medium</v>
      </c>
      <c r="AC4989" s="3" t="str">
        <f t="shared" si="544"/>
        <v>Medium</v>
      </c>
      <c r="AD4989" s="3" t="str">
        <f t="shared" si="545"/>
        <v>No</v>
      </c>
    </row>
    <row r="4990" spans="1:30" ht="15" customHeight="1" x14ac:dyDescent="0.3">
      <c r="A4990" s="3" t="s">
        <v>5011</v>
      </c>
      <c r="B4990" s="3">
        <v>31</v>
      </c>
      <c r="C4990" s="3" t="s">
        <v>23</v>
      </c>
      <c r="D4990" s="3" t="s">
        <v>26</v>
      </c>
      <c r="E4990" s="3">
        <v>53329.041847869397</v>
      </c>
      <c r="F4990" s="3">
        <v>157</v>
      </c>
      <c r="G4990" s="3">
        <v>10</v>
      </c>
      <c r="H4990" s="3">
        <v>5</v>
      </c>
      <c r="I4990" s="3">
        <v>378.54712342708598</v>
      </c>
      <c r="J4990" s="3">
        <v>24</v>
      </c>
      <c r="K4990" s="3">
        <v>82.463388785849205</v>
      </c>
      <c r="L4990" s="3">
        <v>64</v>
      </c>
      <c r="M4990" s="3">
        <v>2</v>
      </c>
      <c r="N4990" s="3">
        <v>6</v>
      </c>
      <c r="O4990" s="3">
        <v>795</v>
      </c>
      <c r="P4990" s="3">
        <v>4</v>
      </c>
      <c r="Q4990" s="3">
        <v>6204.0626386588801</v>
      </c>
      <c r="R4990" s="3">
        <v>4</v>
      </c>
      <c r="S4990" s="3">
        <v>0</v>
      </c>
      <c r="T4990" s="3">
        <v>0</v>
      </c>
      <c r="U4990" s="3">
        <v>7894.1543584368201</v>
      </c>
      <c r="V4990" s="3">
        <v>1</v>
      </c>
      <c r="W4990" s="3" t="str">
        <f>IF(Bank_data3[[#This Row],[credit_risk]]=1,"High Risk","Low Risk")</f>
        <v>High Risk</v>
      </c>
      <c r="X4990" s="3" t="str">
        <f t="shared" si="539"/>
        <v>25-34</v>
      </c>
      <c r="Y4990" s="3" t="str">
        <f t="shared" si="540"/>
        <v>Middle Income</v>
      </c>
      <c r="Z4990" s="3" t="str">
        <f t="shared" si="541"/>
        <v>Very Good</v>
      </c>
      <c r="AA4990" s="27">
        <f t="shared" si="542"/>
        <v>0.11633553545471668</v>
      </c>
      <c r="AB4990" s="3" t="str">
        <f t="shared" si="543"/>
        <v>Low</v>
      </c>
      <c r="AC4990" s="3" t="str">
        <f t="shared" si="544"/>
        <v>High</v>
      </c>
      <c r="AD4990" s="3" t="str">
        <f t="shared" si="545"/>
        <v>No</v>
      </c>
    </row>
    <row r="4991" spans="1:30" ht="15" customHeight="1" x14ac:dyDescent="0.3">
      <c r="A4991" s="3" t="s">
        <v>5012</v>
      </c>
      <c r="B4991" s="3">
        <v>42</v>
      </c>
      <c r="C4991" s="3" t="s">
        <v>23</v>
      </c>
      <c r="D4991" s="3" t="s">
        <v>26</v>
      </c>
      <c r="E4991" s="3">
        <v>60701.304401061898</v>
      </c>
      <c r="F4991" s="3">
        <v>158</v>
      </c>
      <c r="G4991" s="3">
        <v>2309.0336837663699</v>
      </c>
      <c r="H4991" s="3">
        <v>10</v>
      </c>
      <c r="I4991" s="3">
        <v>568.89135801858504</v>
      </c>
      <c r="J4991" s="3">
        <v>17</v>
      </c>
      <c r="K4991" s="3">
        <v>749.31411143864295</v>
      </c>
      <c r="L4991" s="3">
        <v>56</v>
      </c>
      <c r="M4991" s="3">
        <v>16</v>
      </c>
      <c r="N4991" s="3">
        <v>8</v>
      </c>
      <c r="O4991" s="3">
        <v>677</v>
      </c>
      <c r="P4991" s="3">
        <v>1</v>
      </c>
      <c r="Q4991" s="3">
        <v>8078.06210857317</v>
      </c>
      <c r="R4991" s="3">
        <v>5</v>
      </c>
      <c r="S4991" s="3">
        <v>0</v>
      </c>
      <c r="T4991" s="3">
        <v>0</v>
      </c>
      <c r="U4991" s="3">
        <v>500</v>
      </c>
      <c r="V4991" s="3">
        <v>1</v>
      </c>
      <c r="W4991" s="3" t="str">
        <f>IF(Bank_data3[[#This Row],[credit_risk]]=1,"High Risk","Low Risk")</f>
        <v>High Risk</v>
      </c>
      <c r="X4991" s="3" t="str">
        <f t="shared" si="539"/>
        <v>35-44</v>
      </c>
      <c r="Y4991" s="3" t="str">
        <f t="shared" si="540"/>
        <v>Middle Income</v>
      </c>
      <c r="Z4991" s="3" t="str">
        <f t="shared" si="541"/>
        <v>Good</v>
      </c>
      <c r="AA4991" s="27">
        <f t="shared" si="542"/>
        <v>0.13307888830856579</v>
      </c>
      <c r="AB4991" s="3" t="str">
        <f t="shared" si="543"/>
        <v>Medium</v>
      </c>
      <c r="AC4991" s="3" t="str">
        <f t="shared" si="544"/>
        <v>High</v>
      </c>
      <c r="AD4991" s="3" t="str">
        <f t="shared" si="545"/>
        <v>No</v>
      </c>
    </row>
    <row r="4992" spans="1:30" ht="15" customHeight="1" x14ac:dyDescent="0.3">
      <c r="A4992" s="3" t="s">
        <v>5013</v>
      </c>
      <c r="B4992" s="3">
        <v>35</v>
      </c>
      <c r="C4992" s="3" t="s">
        <v>31</v>
      </c>
      <c r="D4992" s="3" t="s">
        <v>26</v>
      </c>
      <c r="E4992" s="3">
        <v>12662.9452340674</v>
      </c>
      <c r="F4992" s="3">
        <v>238</v>
      </c>
      <c r="G4992" s="3">
        <v>2142.7148484296599</v>
      </c>
      <c r="H4992" s="3">
        <v>6</v>
      </c>
      <c r="I4992" s="3">
        <v>25.951348009902599</v>
      </c>
      <c r="J4992" s="3">
        <v>39</v>
      </c>
      <c r="K4992" s="3">
        <v>45.794290421901302</v>
      </c>
      <c r="L4992" s="3">
        <v>46</v>
      </c>
      <c r="M4992" s="3">
        <v>16</v>
      </c>
      <c r="N4992" s="3">
        <v>4</v>
      </c>
      <c r="O4992" s="3">
        <v>793</v>
      </c>
      <c r="P4992" s="3">
        <v>2</v>
      </c>
      <c r="Q4992" s="3">
        <v>7493.7119443063802</v>
      </c>
      <c r="R4992" s="3">
        <v>0</v>
      </c>
      <c r="S4992" s="3">
        <v>0</v>
      </c>
      <c r="T4992" s="3">
        <v>0</v>
      </c>
      <c r="U4992" s="3">
        <v>10223.280386524801</v>
      </c>
      <c r="V4992" s="3">
        <v>0</v>
      </c>
      <c r="W4992" s="3" t="str">
        <f>IF(Bank_data3[[#This Row],[credit_risk]]=1,"High Risk","Low Risk")</f>
        <v>Low Risk</v>
      </c>
      <c r="X4992" s="3" t="str">
        <f t="shared" si="539"/>
        <v>35-44</v>
      </c>
      <c r="Y4992" s="3" t="str">
        <f t="shared" si="540"/>
        <v>Low Income</v>
      </c>
      <c r="Z4992" s="3" t="str">
        <f t="shared" si="541"/>
        <v>Very Good</v>
      </c>
      <c r="AA4992" s="27">
        <f t="shared" si="542"/>
        <v>0.59178270187459092</v>
      </c>
      <c r="AB4992" s="3" t="str">
        <f t="shared" si="543"/>
        <v>Medium</v>
      </c>
      <c r="AC4992" s="3" t="str">
        <f t="shared" si="544"/>
        <v>High</v>
      </c>
      <c r="AD4992" s="3" t="str">
        <f t="shared" si="545"/>
        <v>No</v>
      </c>
    </row>
    <row r="4993" spans="1:30" ht="15" customHeight="1" x14ac:dyDescent="0.3">
      <c r="A4993" s="3" t="s">
        <v>5014</v>
      </c>
      <c r="B4993" s="3">
        <v>22</v>
      </c>
      <c r="C4993" s="3" t="s">
        <v>23</v>
      </c>
      <c r="D4993" s="3" t="s">
        <v>24</v>
      </c>
      <c r="E4993" s="3">
        <v>66310.500525644806</v>
      </c>
      <c r="F4993" s="3">
        <v>184</v>
      </c>
      <c r="G4993" s="3">
        <v>808.015048074628</v>
      </c>
      <c r="H4993" s="3">
        <v>4</v>
      </c>
      <c r="I4993" s="3">
        <v>1012.03232729054</v>
      </c>
      <c r="J4993" s="3">
        <v>29</v>
      </c>
      <c r="K4993" s="3">
        <v>838.16869558493204</v>
      </c>
      <c r="L4993" s="3">
        <v>33</v>
      </c>
      <c r="M4993" s="3">
        <v>8</v>
      </c>
      <c r="N4993" s="3">
        <v>5</v>
      </c>
      <c r="O4993" s="3">
        <v>675</v>
      </c>
      <c r="P4993" s="3">
        <v>0</v>
      </c>
      <c r="Q4993" s="3">
        <v>16375.220474130499</v>
      </c>
      <c r="R4993" s="3">
        <v>2</v>
      </c>
      <c r="S4993" s="3">
        <v>0</v>
      </c>
      <c r="T4993" s="3">
        <v>0</v>
      </c>
      <c r="U4993" s="3">
        <v>15120.438186671399</v>
      </c>
      <c r="V4993" s="3">
        <v>0</v>
      </c>
      <c r="W4993" s="3" t="str">
        <f>IF(Bank_data3[[#This Row],[credit_risk]]=1,"High Risk","Low Risk")</f>
        <v>Low Risk</v>
      </c>
      <c r="X4993" s="3" t="str">
        <f t="shared" si="539"/>
        <v>18-24</v>
      </c>
      <c r="Y4993" s="3" t="str">
        <f t="shared" si="540"/>
        <v>Middle Income</v>
      </c>
      <c r="Z4993" s="3" t="str">
        <f t="shared" si="541"/>
        <v>Good</v>
      </c>
      <c r="AA4993" s="27">
        <f t="shared" si="542"/>
        <v>0.24694762283987851</v>
      </c>
      <c r="AB4993" s="3" t="str">
        <f t="shared" si="543"/>
        <v>Low</v>
      </c>
      <c r="AC4993" s="3" t="str">
        <f t="shared" si="544"/>
        <v>High</v>
      </c>
      <c r="AD4993" s="3" t="str">
        <f t="shared" si="545"/>
        <v>No</v>
      </c>
    </row>
    <row r="4994" spans="1:30" ht="15" customHeight="1" x14ac:dyDescent="0.3">
      <c r="A4994" s="3" t="s">
        <v>5015</v>
      </c>
      <c r="B4994" s="3">
        <v>49</v>
      </c>
      <c r="C4994" s="3" t="s">
        <v>31</v>
      </c>
      <c r="D4994" s="3" t="s">
        <v>33</v>
      </c>
      <c r="E4994" s="3">
        <v>65018.123980827899</v>
      </c>
      <c r="F4994" s="3">
        <v>225</v>
      </c>
      <c r="G4994" s="3">
        <v>1645.26247146171</v>
      </c>
      <c r="H4994" s="3">
        <v>4</v>
      </c>
      <c r="I4994" s="3">
        <v>559.25768233020199</v>
      </c>
      <c r="J4994" s="3">
        <v>41</v>
      </c>
      <c r="K4994" s="3">
        <v>79.143847498048203</v>
      </c>
      <c r="L4994" s="3">
        <v>47</v>
      </c>
      <c r="M4994" s="3">
        <v>19</v>
      </c>
      <c r="N4994" s="3">
        <v>6</v>
      </c>
      <c r="O4994" s="3">
        <v>577</v>
      </c>
      <c r="P4994" s="3">
        <v>1</v>
      </c>
      <c r="Q4994" s="3">
        <v>5921.7901399080502</v>
      </c>
      <c r="R4994" s="3">
        <v>5</v>
      </c>
      <c r="S4994" s="3">
        <v>0</v>
      </c>
      <c r="T4994" s="3">
        <v>0</v>
      </c>
      <c r="U4994" s="3">
        <v>1844.97929153276</v>
      </c>
      <c r="V4994" s="3">
        <v>1</v>
      </c>
      <c r="W4994" s="3" t="str">
        <f>IF(Bank_data3[[#This Row],[credit_risk]]=1,"High Risk","Low Risk")</f>
        <v>High Risk</v>
      </c>
      <c r="X4994" s="3" t="str">
        <f t="shared" si="539"/>
        <v>45-54</v>
      </c>
      <c r="Y4994" s="3" t="str">
        <f t="shared" si="540"/>
        <v>Middle Income</v>
      </c>
      <c r="Z4994" s="3" t="str">
        <f t="shared" si="541"/>
        <v>Poor</v>
      </c>
      <c r="AA4994" s="27">
        <f t="shared" si="542"/>
        <v>9.1079068071146241E-2</v>
      </c>
      <c r="AB4994" s="3" t="str">
        <f t="shared" si="543"/>
        <v>Medium</v>
      </c>
      <c r="AC4994" s="3" t="str">
        <f t="shared" si="544"/>
        <v>High</v>
      </c>
      <c r="AD4994" s="3" t="str">
        <f t="shared" si="545"/>
        <v>No</v>
      </c>
    </row>
    <row r="4995" spans="1:30" ht="15" customHeight="1" x14ac:dyDescent="0.3">
      <c r="A4995" s="3" t="s">
        <v>5016</v>
      </c>
      <c r="B4995" s="3">
        <v>41</v>
      </c>
      <c r="C4995" s="3" t="s">
        <v>28</v>
      </c>
      <c r="D4995" s="3" t="s">
        <v>33</v>
      </c>
      <c r="E4995" s="3">
        <v>35947.611012065798</v>
      </c>
      <c r="F4995" s="3">
        <v>17</v>
      </c>
      <c r="G4995" s="3">
        <v>1960.9559988169301</v>
      </c>
      <c r="H4995" s="3">
        <v>3</v>
      </c>
      <c r="I4995" s="3">
        <v>415.251562450596</v>
      </c>
      <c r="J4995" s="3">
        <v>41</v>
      </c>
      <c r="K4995" s="3">
        <v>292.85010185397101</v>
      </c>
      <c r="L4995" s="3">
        <v>38</v>
      </c>
      <c r="M4995" s="3">
        <v>19</v>
      </c>
      <c r="N4995" s="3">
        <v>9</v>
      </c>
      <c r="O4995" s="3">
        <v>634</v>
      </c>
      <c r="P4995" s="3">
        <v>3</v>
      </c>
      <c r="Q4995" s="3">
        <v>11921.885246681701</v>
      </c>
      <c r="R4995" s="3">
        <v>5</v>
      </c>
      <c r="S4995" s="3">
        <v>0</v>
      </c>
      <c r="T4995" s="3">
        <v>0</v>
      </c>
      <c r="U4995" s="3">
        <v>2640.6332677884402</v>
      </c>
      <c r="V4995" s="3">
        <v>1</v>
      </c>
      <c r="W4995" s="3" t="str">
        <f>IF(Bank_data3[[#This Row],[credit_risk]]=1,"High Risk","Low Risk")</f>
        <v>High Risk</v>
      </c>
      <c r="X4995" s="3" t="str">
        <f t="shared" si="539"/>
        <v>35-44</v>
      </c>
      <c r="Y4995" s="3" t="str">
        <f t="shared" si="540"/>
        <v>Low Income</v>
      </c>
      <c r="Z4995" s="3" t="str">
        <f t="shared" si="541"/>
        <v>Fair</v>
      </c>
      <c r="AA4995" s="27">
        <f t="shared" si="542"/>
        <v>0.33164610696049107</v>
      </c>
      <c r="AB4995" s="3" t="str">
        <f t="shared" si="543"/>
        <v>Medium</v>
      </c>
      <c r="AC4995" s="3" t="str">
        <f t="shared" si="544"/>
        <v>High</v>
      </c>
      <c r="AD4995" s="3" t="str">
        <f t="shared" si="545"/>
        <v>No</v>
      </c>
    </row>
    <row r="4996" spans="1:30" ht="15" customHeight="1" x14ac:dyDescent="0.3">
      <c r="A4996" s="3" t="s">
        <v>5017</v>
      </c>
      <c r="B4996" s="3">
        <v>28</v>
      </c>
      <c r="C4996" s="3" t="s">
        <v>31</v>
      </c>
      <c r="D4996" s="3" t="s">
        <v>26</v>
      </c>
      <c r="E4996" s="3">
        <v>72393.845290821002</v>
      </c>
      <c r="F4996" s="3">
        <v>183</v>
      </c>
      <c r="G4996" s="3">
        <v>1573.5691538068199</v>
      </c>
      <c r="H4996" s="3">
        <v>7</v>
      </c>
      <c r="I4996" s="3">
        <v>346.74204591449899</v>
      </c>
      <c r="J4996" s="3">
        <v>33</v>
      </c>
      <c r="K4996" s="3">
        <v>792.08919066787098</v>
      </c>
      <c r="L4996" s="3">
        <v>29</v>
      </c>
      <c r="M4996" s="3">
        <v>3</v>
      </c>
      <c r="N4996" s="3">
        <v>5</v>
      </c>
      <c r="O4996" s="3">
        <v>317</v>
      </c>
      <c r="P4996" s="3">
        <v>1</v>
      </c>
      <c r="Q4996" s="3">
        <v>15644.9038475621</v>
      </c>
      <c r="R4996" s="3">
        <v>4</v>
      </c>
      <c r="S4996" s="3">
        <v>0</v>
      </c>
      <c r="T4996" s="3">
        <v>0</v>
      </c>
      <c r="U4996" s="3">
        <v>9350.9279597537497</v>
      </c>
      <c r="V4996" s="3">
        <v>1</v>
      </c>
      <c r="W4996" s="3" t="str">
        <f>IF(Bank_data3[[#This Row],[credit_risk]]=1,"High Risk","Low Risk")</f>
        <v>High Risk</v>
      </c>
      <c r="X4996" s="3" t="str">
        <f t="shared" si="539"/>
        <v>25-34</v>
      </c>
      <c r="Y4996" s="3" t="str">
        <f t="shared" si="540"/>
        <v>Middle Income</v>
      </c>
      <c r="Z4996" s="3" t="str">
        <f t="shared" si="541"/>
        <v>Poor</v>
      </c>
      <c r="AA4996" s="27">
        <f t="shared" si="542"/>
        <v>0.21610820346278467</v>
      </c>
      <c r="AB4996" s="3" t="str">
        <f t="shared" si="543"/>
        <v>Medium</v>
      </c>
      <c r="AC4996" s="3" t="str">
        <f t="shared" si="544"/>
        <v>Medium</v>
      </c>
      <c r="AD4996" s="3" t="str">
        <f t="shared" si="545"/>
        <v>No</v>
      </c>
    </row>
    <row r="4997" spans="1:30" ht="15" customHeight="1" x14ac:dyDescent="0.3">
      <c r="A4997" s="3" t="s">
        <v>5018</v>
      </c>
      <c r="B4997" s="3">
        <v>48</v>
      </c>
      <c r="C4997" s="3" t="s">
        <v>23</v>
      </c>
      <c r="D4997" s="3" t="s">
        <v>33</v>
      </c>
      <c r="E4997" s="3">
        <v>10088.333876107599</v>
      </c>
      <c r="F4997" s="3">
        <v>74</v>
      </c>
      <c r="G4997" s="3">
        <v>2484.9788183844798</v>
      </c>
      <c r="H4997" s="3">
        <v>6</v>
      </c>
      <c r="I4997" s="3">
        <v>653.62527072821501</v>
      </c>
      <c r="J4997" s="3">
        <v>9</v>
      </c>
      <c r="K4997" s="3">
        <v>861.83379915521198</v>
      </c>
      <c r="L4997" s="3">
        <v>49</v>
      </c>
      <c r="M4997" s="3">
        <v>10</v>
      </c>
      <c r="N4997" s="3">
        <v>5</v>
      </c>
      <c r="O4997" s="3">
        <v>599</v>
      </c>
      <c r="P4997" s="3">
        <v>3</v>
      </c>
      <c r="Q4997" s="3">
        <v>19280.5030301146</v>
      </c>
      <c r="R4997" s="3">
        <v>4</v>
      </c>
      <c r="S4997" s="3">
        <v>0</v>
      </c>
      <c r="T4997" s="3">
        <v>0</v>
      </c>
      <c r="U4997" s="3">
        <v>12966.1187022048</v>
      </c>
      <c r="V4997" s="3">
        <v>1</v>
      </c>
      <c r="W4997" s="3" t="str">
        <f>IF(Bank_data3[[#This Row],[credit_risk]]=1,"High Risk","Low Risk")</f>
        <v>High Risk</v>
      </c>
      <c r="X4997" s="3" t="str">
        <f t="shared" si="539"/>
        <v>45-54</v>
      </c>
      <c r="Y4997" s="3" t="str">
        <f t="shared" si="540"/>
        <v>Low Income</v>
      </c>
      <c r="Z4997" s="3" t="str">
        <f t="shared" si="541"/>
        <v>Fair</v>
      </c>
      <c r="AA4997" s="27">
        <f t="shared" si="542"/>
        <v>1.9111682133931944</v>
      </c>
      <c r="AB4997" s="3" t="str">
        <f t="shared" si="543"/>
        <v>Medium</v>
      </c>
      <c r="AC4997" s="3" t="str">
        <f t="shared" si="544"/>
        <v>High</v>
      </c>
      <c r="AD4997" s="3" t="str">
        <f t="shared" si="545"/>
        <v>No</v>
      </c>
    </row>
    <row r="4998" spans="1:30" ht="15" customHeight="1" x14ac:dyDescent="0.3">
      <c r="A4998" s="3" t="s">
        <v>5019</v>
      </c>
      <c r="B4998" s="3">
        <v>66</v>
      </c>
      <c r="C4998" s="3" t="s">
        <v>31</v>
      </c>
      <c r="D4998" s="3" t="s">
        <v>24</v>
      </c>
      <c r="E4998" s="3">
        <v>56353.155526647497</v>
      </c>
      <c r="F4998" s="3">
        <v>72</v>
      </c>
      <c r="G4998" s="3">
        <v>386.323294699374</v>
      </c>
      <c r="H4998" s="3">
        <v>9</v>
      </c>
      <c r="I4998" s="3">
        <v>246.94554458799601</v>
      </c>
      <c r="J4998" s="3">
        <v>21</v>
      </c>
      <c r="K4998" s="3">
        <v>523.635192019182</v>
      </c>
      <c r="L4998" s="3">
        <v>15</v>
      </c>
      <c r="M4998" s="3">
        <v>14</v>
      </c>
      <c r="N4998" s="3">
        <v>2</v>
      </c>
      <c r="O4998" s="3">
        <v>408</v>
      </c>
      <c r="P4998" s="3">
        <v>4</v>
      </c>
      <c r="Q4998" s="3">
        <v>14297.5779187678</v>
      </c>
      <c r="R4998" s="3">
        <v>0</v>
      </c>
      <c r="S4998" s="3">
        <v>0</v>
      </c>
      <c r="T4998" s="3">
        <v>0</v>
      </c>
      <c r="U4998" s="3">
        <v>5419.18877955894</v>
      </c>
      <c r="V4998" s="3">
        <v>1</v>
      </c>
      <c r="W4998" s="3" t="str">
        <f>IF(Bank_data3[[#This Row],[credit_risk]]=1,"High Risk","Low Risk")</f>
        <v>High Risk</v>
      </c>
      <c r="X4998" s="3" t="str">
        <f t="shared" si="539"/>
        <v>55+</v>
      </c>
      <c r="Y4998" s="3" t="str">
        <f t="shared" si="540"/>
        <v>Middle Income</v>
      </c>
      <c r="Z4998" s="3" t="str">
        <f t="shared" si="541"/>
        <v>Poor</v>
      </c>
      <c r="AA4998" s="27">
        <f t="shared" si="542"/>
        <v>0.25371388319163352</v>
      </c>
      <c r="AB4998" s="3" t="str">
        <f t="shared" si="543"/>
        <v>Low</v>
      </c>
      <c r="AC4998" s="3" t="str">
        <f t="shared" si="544"/>
        <v>Medium</v>
      </c>
      <c r="AD4998" s="3" t="str">
        <f t="shared" si="545"/>
        <v>No</v>
      </c>
    </row>
    <row r="4999" spans="1:30" ht="15" customHeight="1" x14ac:dyDescent="0.3">
      <c r="A4999" s="3" t="s">
        <v>5020</v>
      </c>
      <c r="B4999" s="3">
        <v>56</v>
      </c>
      <c r="C4999" s="3" t="s">
        <v>28</v>
      </c>
      <c r="D4999" s="3" t="s">
        <v>33</v>
      </c>
      <c r="E4999" s="3">
        <v>50718.794838012604</v>
      </c>
      <c r="F4999" s="3">
        <v>222</v>
      </c>
      <c r="G4999" s="3">
        <v>1903.3327285907999</v>
      </c>
      <c r="H4999" s="3">
        <v>1</v>
      </c>
      <c r="I4999" s="3">
        <v>1479.83288700203</v>
      </c>
      <c r="J4999" s="3">
        <v>49</v>
      </c>
      <c r="K4999" s="3">
        <v>409.68034209524899</v>
      </c>
      <c r="L4999" s="3">
        <v>2</v>
      </c>
      <c r="M4999" s="3">
        <v>12</v>
      </c>
      <c r="N4999" s="3">
        <v>2</v>
      </c>
      <c r="O4999" s="3">
        <v>331</v>
      </c>
      <c r="P4999" s="3">
        <v>0</v>
      </c>
      <c r="Q4999" s="3">
        <v>577.68947897839496</v>
      </c>
      <c r="R4999" s="3">
        <v>0</v>
      </c>
      <c r="S4999" s="3">
        <v>0</v>
      </c>
      <c r="T4999" s="3">
        <v>0</v>
      </c>
      <c r="U4999" s="3">
        <v>9681.3052199207305</v>
      </c>
      <c r="V4999" s="3">
        <v>1</v>
      </c>
      <c r="W4999" s="3" t="str">
        <f>IF(Bank_data3[[#This Row],[credit_risk]]=1,"High Risk","Low Risk")</f>
        <v>High Risk</v>
      </c>
      <c r="X4999" s="3" t="str">
        <f t="shared" ref="X4999:X5006" si="546">_xlfn.IFS(B4999&lt;25,"18-24",B4999&lt;35,"25-34",B4999&lt;45,"35-44",B4999&lt;55,"45-54",TRUE(),"55+")</f>
        <v>55+</v>
      </c>
      <c r="Y4999" s="3" t="str">
        <f t="shared" ref="Y4999:Y5006" si="547">_xlfn.IFS(E4999&lt;50000,"Low Income",E4999&lt;100000,"Middle Income",TRUE(),"High Income")</f>
        <v>Middle Income</v>
      </c>
      <c r="Z4999" s="3" t="str">
        <f t="shared" ref="Z4999:Z5006" si="548">_xlfn.IFS(O4999&lt;580,"Poor",O4999&lt;670,"Fair",O4999&lt;740,"Good",O4999&lt;800,"Very Good",TRUE(),"Excellent")</f>
        <v>Poor</v>
      </c>
      <c r="AA4999" s="27">
        <f t="shared" ref="AA4999:AA5006" si="549">IF(E4999=0,0,Q4999/E4999)</f>
        <v>1.1390047433568544E-2</v>
      </c>
      <c r="AB4999" s="3" t="str">
        <f t="shared" ref="AB4999:AB5006" si="550">_xlfn.IFS(G4999&lt;1000,"Low",G4999&lt;5000,"Medium",TRUE(),"High")</f>
        <v>Medium</v>
      </c>
      <c r="AC4999" s="3" t="str">
        <f t="shared" ref="AC4999:AC5006" si="551">_xlfn.IFS(L4999&lt;10,"Low",L4999&lt;30,"Medium",TRUE(),"High")</f>
        <v>Low</v>
      </c>
      <c r="AD4999" s="3" t="str">
        <f t="shared" ref="AD4999:AD5006" si="552">IF(AND(E4999&gt;=100000,O4999&gt;=750),"Yes","No")</f>
        <v>No</v>
      </c>
    </row>
    <row r="5000" spans="1:30" ht="15" customHeight="1" x14ac:dyDescent="0.3">
      <c r="A5000" s="3" t="s">
        <v>5021</v>
      </c>
      <c r="B5000" s="3">
        <v>42</v>
      </c>
      <c r="C5000" s="3" t="s">
        <v>23</v>
      </c>
      <c r="D5000" s="3" t="s">
        <v>33</v>
      </c>
      <c r="E5000" s="3">
        <v>44429.520655410102</v>
      </c>
      <c r="F5000" s="3">
        <v>6</v>
      </c>
      <c r="G5000" s="3">
        <v>1012.86795364177</v>
      </c>
      <c r="H5000" s="3">
        <v>1</v>
      </c>
      <c r="I5000" s="3">
        <v>20</v>
      </c>
      <c r="J5000" s="3">
        <v>3</v>
      </c>
      <c r="K5000" s="3">
        <v>538.30579902372494</v>
      </c>
      <c r="L5000" s="3">
        <v>60</v>
      </c>
      <c r="M5000" s="3">
        <v>19</v>
      </c>
      <c r="N5000" s="3">
        <v>4</v>
      </c>
      <c r="O5000" s="3">
        <v>741</v>
      </c>
      <c r="P5000" s="3">
        <v>0</v>
      </c>
      <c r="Q5000" s="3">
        <v>10621.4313564324</v>
      </c>
      <c r="R5000" s="3">
        <v>7</v>
      </c>
      <c r="S5000" s="3">
        <v>0</v>
      </c>
      <c r="T5000" s="3">
        <v>0</v>
      </c>
      <c r="U5000" s="3">
        <v>9984.6972820958708</v>
      </c>
      <c r="V5000" s="3">
        <v>1</v>
      </c>
      <c r="W5000" s="3" t="str">
        <f>IF(Bank_data3[[#This Row],[credit_risk]]=1,"High Risk","Low Risk")</f>
        <v>High Risk</v>
      </c>
      <c r="X5000" s="3" t="str">
        <f t="shared" si="546"/>
        <v>35-44</v>
      </c>
      <c r="Y5000" s="3" t="str">
        <f t="shared" si="547"/>
        <v>Low Income</v>
      </c>
      <c r="Z5000" s="3" t="str">
        <f t="shared" si="548"/>
        <v>Very Good</v>
      </c>
      <c r="AA5000" s="27">
        <f t="shared" si="549"/>
        <v>0.23906247917484674</v>
      </c>
      <c r="AB5000" s="3" t="str">
        <f t="shared" si="550"/>
        <v>Medium</v>
      </c>
      <c r="AC5000" s="3" t="str">
        <f t="shared" si="551"/>
        <v>High</v>
      </c>
      <c r="AD5000" s="3" t="str">
        <f t="shared" si="552"/>
        <v>No</v>
      </c>
    </row>
    <row r="5001" spans="1:30" ht="15" customHeight="1" x14ac:dyDescent="0.3">
      <c r="A5001" s="3" t="s">
        <v>5022</v>
      </c>
      <c r="B5001" s="3">
        <v>32</v>
      </c>
      <c r="C5001" s="3" t="s">
        <v>28</v>
      </c>
      <c r="D5001" s="3" t="s">
        <v>24</v>
      </c>
      <c r="E5001" s="3">
        <v>50348.611894771602</v>
      </c>
      <c r="F5001" s="3">
        <v>96</v>
      </c>
      <c r="G5001" s="3">
        <v>109.501923059156</v>
      </c>
      <c r="H5001" s="3">
        <v>5</v>
      </c>
      <c r="I5001" s="3">
        <v>642.28329757472898</v>
      </c>
      <c r="J5001" s="3">
        <v>2</v>
      </c>
      <c r="K5001" s="3">
        <v>9.0190822882782999</v>
      </c>
      <c r="L5001" s="3">
        <v>1</v>
      </c>
      <c r="M5001" s="3">
        <v>11</v>
      </c>
      <c r="N5001" s="3">
        <v>6</v>
      </c>
      <c r="O5001" s="3">
        <v>355</v>
      </c>
      <c r="P5001" s="3">
        <v>0</v>
      </c>
      <c r="Q5001" s="3">
        <v>16285.237005839999</v>
      </c>
      <c r="R5001" s="3">
        <v>7</v>
      </c>
      <c r="S5001" s="3">
        <v>0</v>
      </c>
      <c r="T5001" s="3">
        <v>0</v>
      </c>
      <c r="U5001" s="3">
        <v>14656.9597371371</v>
      </c>
      <c r="V5001" s="3">
        <v>1</v>
      </c>
      <c r="W5001" s="3" t="str">
        <f>IF(Bank_data3[[#This Row],[credit_risk]]=1,"High Risk","Low Risk")</f>
        <v>High Risk</v>
      </c>
      <c r="X5001" s="3" t="str">
        <f t="shared" si="546"/>
        <v>25-34</v>
      </c>
      <c r="Y5001" s="3" t="str">
        <f t="shared" si="547"/>
        <v>Middle Income</v>
      </c>
      <c r="Z5001" s="3" t="str">
        <f t="shared" si="548"/>
        <v>Poor</v>
      </c>
      <c r="AA5001" s="27">
        <f t="shared" si="549"/>
        <v>0.32344957274842212</v>
      </c>
      <c r="AB5001" s="3" t="str">
        <f t="shared" si="550"/>
        <v>Low</v>
      </c>
      <c r="AC5001" s="3" t="str">
        <f t="shared" si="551"/>
        <v>Low</v>
      </c>
      <c r="AD5001" s="3" t="str">
        <f t="shared" si="552"/>
        <v>No</v>
      </c>
    </row>
    <row r="5002" spans="1:30" ht="15" customHeight="1" x14ac:dyDescent="0.3">
      <c r="A5002" s="3" t="s">
        <v>5023</v>
      </c>
      <c r="B5002" s="3">
        <v>51</v>
      </c>
      <c r="C5002" s="3" t="s">
        <v>28</v>
      </c>
      <c r="D5002" s="3" t="s">
        <v>26</v>
      </c>
      <c r="E5002" s="3">
        <v>60489.150049896103</v>
      </c>
      <c r="F5002" s="3">
        <v>237</v>
      </c>
      <c r="G5002" s="3">
        <v>571.81878017695703</v>
      </c>
      <c r="H5002" s="3">
        <v>11</v>
      </c>
      <c r="I5002" s="3">
        <v>837.41742525193899</v>
      </c>
      <c r="J5002" s="3">
        <v>48</v>
      </c>
      <c r="K5002" s="3">
        <v>772.98678247677196</v>
      </c>
      <c r="L5002" s="3">
        <v>25</v>
      </c>
      <c r="M5002" s="3">
        <v>14</v>
      </c>
      <c r="N5002" s="3">
        <v>5</v>
      </c>
      <c r="O5002" s="3">
        <v>373</v>
      </c>
      <c r="P5002" s="3">
        <v>5</v>
      </c>
      <c r="Q5002" s="3">
        <v>6099.1448839917903</v>
      </c>
      <c r="R5002" s="3">
        <v>3</v>
      </c>
      <c r="S5002" s="3">
        <v>0</v>
      </c>
      <c r="T5002" s="3">
        <v>0</v>
      </c>
      <c r="U5002" s="3">
        <v>3105.1299099102198</v>
      </c>
      <c r="V5002" s="3">
        <v>1</v>
      </c>
      <c r="W5002" s="3" t="str">
        <f>IF(Bank_data3[[#This Row],[credit_risk]]=1,"High Risk","Low Risk")</f>
        <v>High Risk</v>
      </c>
      <c r="X5002" s="3" t="str">
        <f t="shared" si="546"/>
        <v>45-54</v>
      </c>
      <c r="Y5002" s="3" t="str">
        <f t="shared" si="547"/>
        <v>Middle Income</v>
      </c>
      <c r="Z5002" s="3" t="str">
        <f t="shared" si="548"/>
        <v>Poor</v>
      </c>
      <c r="AA5002" s="27">
        <f t="shared" si="549"/>
        <v>0.10083039485528804</v>
      </c>
      <c r="AB5002" s="3" t="str">
        <f t="shared" si="550"/>
        <v>Low</v>
      </c>
      <c r="AC5002" s="3" t="str">
        <f t="shared" si="551"/>
        <v>Medium</v>
      </c>
      <c r="AD5002" s="3" t="str">
        <f t="shared" si="552"/>
        <v>No</v>
      </c>
    </row>
    <row r="5003" spans="1:30" ht="15" customHeight="1" x14ac:dyDescent="0.3">
      <c r="A5003" s="3" t="s">
        <v>5024</v>
      </c>
      <c r="B5003" s="3">
        <v>65</v>
      </c>
      <c r="C5003" s="3" t="s">
        <v>31</v>
      </c>
      <c r="D5003" s="3" t="s">
        <v>26</v>
      </c>
      <c r="E5003" s="3">
        <v>17499.771428266398</v>
      </c>
      <c r="F5003" s="3">
        <v>147</v>
      </c>
      <c r="G5003" s="3">
        <v>1080.41165189608</v>
      </c>
      <c r="H5003" s="3">
        <v>10</v>
      </c>
      <c r="I5003" s="3">
        <v>528.61734855220595</v>
      </c>
      <c r="J5003" s="3">
        <v>48</v>
      </c>
      <c r="K5003" s="3">
        <v>344.91019344965099</v>
      </c>
      <c r="L5003" s="3">
        <v>17</v>
      </c>
      <c r="M5003" s="3">
        <v>5</v>
      </c>
      <c r="N5003" s="3">
        <v>1</v>
      </c>
      <c r="O5003" s="3">
        <v>820</v>
      </c>
      <c r="P5003" s="3">
        <v>5</v>
      </c>
      <c r="Q5003" s="3">
        <v>19972.407635649</v>
      </c>
      <c r="R5003" s="3">
        <v>6</v>
      </c>
      <c r="S5003" s="3">
        <v>1</v>
      </c>
      <c r="T5003" s="3">
        <v>0</v>
      </c>
      <c r="U5003" s="3">
        <v>9965.2872789827106</v>
      </c>
      <c r="V5003" s="3">
        <v>1</v>
      </c>
      <c r="W5003" s="3" t="str">
        <f>IF(Bank_data3[[#This Row],[credit_risk]]=1,"High Risk","Low Risk")</f>
        <v>High Risk</v>
      </c>
      <c r="X5003" s="3" t="str">
        <f t="shared" si="546"/>
        <v>55+</v>
      </c>
      <c r="Y5003" s="3" t="str">
        <f t="shared" si="547"/>
        <v>Low Income</v>
      </c>
      <c r="Z5003" s="3" t="str">
        <f t="shared" si="548"/>
        <v>Excellent</v>
      </c>
      <c r="AA5003" s="27">
        <f t="shared" si="549"/>
        <v>1.141295343057378</v>
      </c>
      <c r="AB5003" s="3" t="str">
        <f t="shared" si="550"/>
        <v>Medium</v>
      </c>
      <c r="AC5003" s="3" t="str">
        <f t="shared" si="551"/>
        <v>Medium</v>
      </c>
      <c r="AD5003" s="3" t="str">
        <f t="shared" si="552"/>
        <v>No</v>
      </c>
    </row>
    <row r="5004" spans="1:30" ht="15" customHeight="1" x14ac:dyDescent="0.3">
      <c r="A5004" s="3" t="s">
        <v>5025</v>
      </c>
      <c r="B5004" s="3">
        <v>66</v>
      </c>
      <c r="C5004" s="3" t="s">
        <v>28</v>
      </c>
      <c r="D5004" s="3" t="s">
        <v>33</v>
      </c>
      <c r="E5004" s="3">
        <v>68017.362625201698</v>
      </c>
      <c r="F5004" s="3">
        <v>36</v>
      </c>
      <c r="G5004" s="3">
        <v>1518.6036801420501</v>
      </c>
      <c r="H5004" s="3">
        <v>0</v>
      </c>
      <c r="I5004" s="3">
        <v>874.24610805258999</v>
      </c>
      <c r="J5004" s="3">
        <v>27</v>
      </c>
      <c r="K5004" s="3">
        <v>436.463679231973</v>
      </c>
      <c r="L5004" s="3">
        <v>65</v>
      </c>
      <c r="M5004" s="3">
        <v>17</v>
      </c>
      <c r="N5004" s="3">
        <v>2</v>
      </c>
      <c r="O5004" s="3">
        <v>746</v>
      </c>
      <c r="P5004" s="3">
        <v>4</v>
      </c>
      <c r="Q5004" s="3">
        <v>19839.564422167001</v>
      </c>
      <c r="R5004" s="3">
        <v>1</v>
      </c>
      <c r="S5004" s="3">
        <v>0</v>
      </c>
      <c r="T5004" s="3">
        <v>0</v>
      </c>
      <c r="U5004" s="3">
        <v>14663.2456584799</v>
      </c>
      <c r="V5004" s="3">
        <v>0</v>
      </c>
      <c r="W5004" s="3" t="str">
        <f>IF(Bank_data3[[#This Row],[credit_risk]]=1,"High Risk","Low Risk")</f>
        <v>Low Risk</v>
      </c>
      <c r="X5004" s="3" t="str">
        <f t="shared" si="546"/>
        <v>55+</v>
      </c>
      <c r="Y5004" s="3" t="str">
        <f t="shared" si="547"/>
        <v>Middle Income</v>
      </c>
      <c r="Z5004" s="3" t="str">
        <f t="shared" si="548"/>
        <v>Very Good</v>
      </c>
      <c r="AA5004" s="27">
        <f t="shared" si="549"/>
        <v>0.29168382390081193</v>
      </c>
      <c r="AB5004" s="3" t="str">
        <f t="shared" si="550"/>
        <v>Medium</v>
      </c>
      <c r="AC5004" s="3" t="str">
        <f t="shared" si="551"/>
        <v>High</v>
      </c>
      <c r="AD5004" s="3" t="str">
        <f t="shared" si="552"/>
        <v>No</v>
      </c>
    </row>
    <row r="5005" spans="1:30" ht="15" customHeight="1" x14ac:dyDescent="0.3">
      <c r="A5005" s="3" t="s">
        <v>5026</v>
      </c>
      <c r="B5005" s="3">
        <v>67</v>
      </c>
      <c r="C5005" s="3" t="s">
        <v>23</v>
      </c>
      <c r="D5005" s="3" t="s">
        <v>24</v>
      </c>
      <c r="E5005" s="3">
        <v>42615.076777145303</v>
      </c>
      <c r="F5005" s="3">
        <v>126</v>
      </c>
      <c r="G5005" s="3">
        <v>779.13093718472896</v>
      </c>
      <c r="H5005" s="3">
        <v>6</v>
      </c>
      <c r="I5005" s="3">
        <v>520.13944876884398</v>
      </c>
      <c r="J5005" s="3">
        <v>21</v>
      </c>
      <c r="K5005" s="3">
        <v>521.26170597562395</v>
      </c>
      <c r="L5005" s="3">
        <v>39</v>
      </c>
      <c r="M5005" s="3">
        <v>16</v>
      </c>
      <c r="N5005" s="3">
        <v>4</v>
      </c>
      <c r="O5005" s="3">
        <v>791</v>
      </c>
      <c r="P5005" s="3">
        <v>3</v>
      </c>
      <c r="Q5005" s="3">
        <v>15017.8961355009</v>
      </c>
      <c r="R5005" s="3">
        <v>7</v>
      </c>
      <c r="S5005" s="3">
        <v>0</v>
      </c>
      <c r="T5005" s="3">
        <v>0</v>
      </c>
      <c r="U5005" s="3">
        <v>10562.042260820101</v>
      </c>
      <c r="V5005" s="3">
        <v>1</v>
      </c>
      <c r="W5005" s="3" t="str">
        <f>IF(Bank_data3[[#This Row],[credit_risk]]=1,"High Risk","Low Risk")</f>
        <v>High Risk</v>
      </c>
      <c r="X5005" s="3" t="str">
        <f t="shared" si="546"/>
        <v>55+</v>
      </c>
      <c r="Y5005" s="3" t="str">
        <f t="shared" si="547"/>
        <v>Low Income</v>
      </c>
      <c r="Z5005" s="3" t="str">
        <f t="shared" si="548"/>
        <v>Very Good</v>
      </c>
      <c r="AA5005" s="27">
        <f t="shared" si="549"/>
        <v>0.35240805065391972</v>
      </c>
      <c r="AB5005" s="3" t="str">
        <f t="shared" si="550"/>
        <v>Low</v>
      </c>
      <c r="AC5005" s="3" t="str">
        <f t="shared" si="551"/>
        <v>High</v>
      </c>
      <c r="AD5005" s="3" t="str">
        <f t="shared" si="552"/>
        <v>No</v>
      </c>
    </row>
    <row r="5006" spans="1:30" ht="15" customHeight="1" x14ac:dyDescent="0.3">
      <c r="A5006" s="3" t="s">
        <v>5027</v>
      </c>
      <c r="B5006" s="3">
        <v>42</v>
      </c>
      <c r="C5006" s="3" t="s">
        <v>28</v>
      </c>
      <c r="D5006" s="3" t="s">
        <v>26</v>
      </c>
      <c r="E5006" s="3">
        <v>68278.151267144203</v>
      </c>
      <c r="F5006" s="3">
        <v>136</v>
      </c>
      <c r="G5006" s="3">
        <v>1095.12321797552</v>
      </c>
      <c r="H5006" s="3">
        <v>7</v>
      </c>
      <c r="I5006" s="3">
        <v>1335.5330622856</v>
      </c>
      <c r="J5006" s="3">
        <v>11</v>
      </c>
      <c r="K5006" s="3">
        <v>569.36977878279095</v>
      </c>
      <c r="L5006" s="3">
        <v>2</v>
      </c>
      <c r="M5006" s="3">
        <v>16</v>
      </c>
      <c r="N5006" s="3">
        <v>6</v>
      </c>
      <c r="O5006" s="3">
        <v>431</v>
      </c>
      <c r="P5006" s="3">
        <v>4</v>
      </c>
      <c r="Q5006" s="3">
        <v>17730.576454378701</v>
      </c>
      <c r="R5006" s="3">
        <v>3</v>
      </c>
      <c r="S5006" s="3">
        <v>0</v>
      </c>
      <c r="T5006" s="3">
        <v>0</v>
      </c>
      <c r="U5006" s="3">
        <v>16552.934998845001</v>
      </c>
      <c r="V5006" s="3">
        <v>1</v>
      </c>
      <c r="W5006" s="3" t="str">
        <f>IF(Bank_data3[[#This Row],[credit_risk]]=1,"High Risk","Low Risk")</f>
        <v>High Risk</v>
      </c>
      <c r="X5006" s="3" t="str">
        <f t="shared" si="546"/>
        <v>35-44</v>
      </c>
      <c r="Y5006" s="3" t="str">
        <f t="shared" si="547"/>
        <v>Middle Income</v>
      </c>
      <c r="Z5006" s="3" t="str">
        <f t="shared" si="548"/>
        <v>Poor</v>
      </c>
      <c r="AA5006" s="27">
        <f t="shared" si="549"/>
        <v>0.25968155442589941</v>
      </c>
      <c r="AB5006" s="3" t="str">
        <f t="shared" si="550"/>
        <v>Medium</v>
      </c>
      <c r="AC5006" s="3" t="str">
        <f t="shared" si="551"/>
        <v>Low</v>
      </c>
      <c r="AD5006" s="3" t="str">
        <f t="shared" si="552"/>
        <v>No</v>
      </c>
    </row>
  </sheetData>
  <mergeCells count="2">
    <mergeCell ref="A1:N1"/>
    <mergeCell ref="A4:N4"/>
  </mergeCell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EB675-F3D3-49DC-B19C-042C434E4327}">
  <dimension ref="A1:Q48"/>
  <sheetViews>
    <sheetView workbookViewId="0">
      <selection activeCell="B9" sqref="B9"/>
    </sheetView>
  </sheetViews>
  <sheetFormatPr defaultRowHeight="14.4" x14ac:dyDescent="0.3"/>
  <cols>
    <col min="1" max="1" width="29.88671875" customWidth="1"/>
    <col min="2" max="2" width="37.5546875" bestFit="1" customWidth="1"/>
    <col min="3" max="3" width="13" customWidth="1"/>
    <col min="8" max="8" width="15.33203125" customWidth="1"/>
  </cols>
  <sheetData>
    <row r="1" spans="1:14" ht="22.8" x14ac:dyDescent="0.4">
      <c r="A1" s="51" t="s">
        <v>5087</v>
      </c>
      <c r="B1" s="51"/>
      <c r="C1" s="51"/>
      <c r="D1" s="51"/>
      <c r="E1" s="51"/>
      <c r="F1" s="51"/>
      <c r="G1" s="51"/>
      <c r="H1" s="51"/>
    </row>
    <row r="3" spans="1:14" ht="15.6" x14ac:dyDescent="0.3">
      <c r="A3" s="31" t="s">
        <v>5078</v>
      </c>
    </row>
    <row r="4" spans="1:14" ht="15.6" x14ac:dyDescent="0.3">
      <c r="A4" s="52" t="s">
        <v>5088</v>
      </c>
      <c r="B4" s="53"/>
      <c r="C4" s="53"/>
      <c r="D4" s="53"/>
      <c r="E4" s="53"/>
      <c r="F4" s="53"/>
      <c r="G4" s="53"/>
      <c r="H4" s="53"/>
      <c r="I4" s="53"/>
      <c r="J4" s="53"/>
      <c r="K4" s="53"/>
      <c r="L4" s="53"/>
      <c r="M4" s="53"/>
      <c r="N4" s="53"/>
    </row>
    <row r="7" spans="1:14" ht="15.6" x14ac:dyDescent="0.3">
      <c r="A7" s="54" t="s">
        <v>5089</v>
      </c>
      <c r="B7" s="54"/>
      <c r="C7" s="54"/>
    </row>
    <row r="9" spans="1:14" ht="15.6" x14ac:dyDescent="0.3">
      <c r="A9" s="32" t="s">
        <v>5090</v>
      </c>
      <c r="B9" s="32" t="s">
        <v>22</v>
      </c>
    </row>
    <row r="10" spans="1:14" ht="15.6" x14ac:dyDescent="0.3">
      <c r="A10" s="33"/>
      <c r="B10" s="32"/>
    </row>
    <row r="11" spans="1:14" ht="15.6" x14ac:dyDescent="0.3">
      <c r="A11" s="33" t="s">
        <v>5091</v>
      </c>
      <c r="B11" s="43" t="str">
        <f>_xlfn.XLOOKUP(B9,Bank_data[customer_id],Bank_data[gender],"Not Found")</f>
        <v>Male</v>
      </c>
    </row>
    <row r="12" spans="1:14" ht="15.6" x14ac:dyDescent="0.3">
      <c r="A12" s="32" t="s">
        <v>5092</v>
      </c>
      <c r="B12" s="43" t="str">
        <f>_xlfn.XLOOKUP(B9,Bank_data[customer_id],Bank_data[employment_status],"Not Found")</f>
        <v>Unemployed</v>
      </c>
    </row>
    <row r="13" spans="1:14" ht="15.6" x14ac:dyDescent="0.3">
      <c r="A13" s="32" t="s">
        <v>5093</v>
      </c>
      <c r="B13" s="32">
        <f>_xlfn.XLOOKUP(B9,Bank_data[customer_id],Bank_data[annual_income],"Not Found")</f>
        <v>58137.751192112402</v>
      </c>
    </row>
    <row r="14" spans="1:14" ht="15.6" x14ac:dyDescent="0.3">
      <c r="A14" s="32" t="s">
        <v>5094</v>
      </c>
      <c r="B14" s="32">
        <f>_xlfn.XLOOKUP(B9,Bank_data[customer_id],Bank_data[annual_income],"Not Found")</f>
        <v>58137.751192112402</v>
      </c>
    </row>
    <row r="15" spans="1:14" ht="15.6" x14ac:dyDescent="0.3">
      <c r="A15" s="32" t="s">
        <v>5095</v>
      </c>
      <c r="B15" s="32">
        <f>_xlfn.XLOOKUP(B9,Bank_data[customer_id],Bank_data[credit_score],"Not Found")</f>
        <v>539</v>
      </c>
    </row>
    <row r="16" spans="1:14" ht="15.6" x14ac:dyDescent="0.3">
      <c r="A16" s="32" t="s">
        <v>5096</v>
      </c>
      <c r="B16" s="43" t="str">
        <f>_xlfn.XLOOKUP(B9,Bank_data3[customer_id],Bank_data3[credit_risk_label],"Not Found")</f>
        <v>High Risk</v>
      </c>
    </row>
    <row r="17" spans="1:3" ht="15.6" x14ac:dyDescent="0.3">
      <c r="A17" s="32" t="s">
        <v>5097</v>
      </c>
      <c r="B17" s="32">
        <f>_xlfn.XLOOKUP(B9,Bank_data[customer_id],Bank_data[total_outstanding_debt],"Not Found")</f>
        <v>14435.423444947401</v>
      </c>
    </row>
    <row r="18" spans="1:3" ht="15.6" x14ac:dyDescent="0.3">
      <c r="A18" s="32" t="s">
        <v>5098</v>
      </c>
      <c r="B18" s="32">
        <f>_xlfn.XLOOKUP(B9,Bank_data[customer_id],Bank_data[mobile_banking_logins],"Not Found")</f>
        <v>9</v>
      </c>
    </row>
    <row r="22" spans="1:3" ht="18" x14ac:dyDescent="0.35">
      <c r="A22" s="55" t="s">
        <v>5099</v>
      </c>
      <c r="B22" s="55"/>
    </row>
    <row r="24" spans="1:3" ht="15.6" x14ac:dyDescent="0.3">
      <c r="A24" s="34" t="s">
        <v>5062</v>
      </c>
      <c r="B24" s="34" t="s">
        <v>5100</v>
      </c>
      <c r="C24" s="34" t="s">
        <v>5047</v>
      </c>
    </row>
    <row r="25" spans="1:3" ht="15.6" x14ac:dyDescent="0.3">
      <c r="A25" s="32" t="s">
        <v>5101</v>
      </c>
      <c r="B25" s="32" t="s">
        <v>5102</v>
      </c>
      <c r="C25" s="32">
        <f>IFERROR(INDEX(Bank_data[age],MATCH(B9,Bank_data[customer_id],0)),"Not Found")</f>
        <v>58</v>
      </c>
    </row>
    <row r="26" spans="1:3" ht="15.6" x14ac:dyDescent="0.3">
      <c r="A26" s="32" t="s">
        <v>5103</v>
      </c>
      <c r="B26" s="32" t="s">
        <v>5104</v>
      </c>
      <c r="C26" s="32">
        <f>SUMIFS(Bank_data3[total_outstanding_debt],
Bank_data3[credit_risk_label],1)</f>
        <v>0</v>
      </c>
    </row>
    <row r="27" spans="1:3" ht="15.6" x14ac:dyDescent="0.3">
      <c r="A27" s="32" t="s">
        <v>5105</v>
      </c>
      <c r="B27" s="32" t="s">
        <v>5106</v>
      </c>
      <c r="C27" s="32">
        <f>COUNTIFS(Bank_data3[credit_risk_label],1,
Bank_data3[employment_status],"Employed")</f>
        <v>0</v>
      </c>
    </row>
    <row r="28" spans="1:3" ht="15.6" x14ac:dyDescent="0.3">
      <c r="A28" s="32" t="s">
        <v>5107</v>
      </c>
      <c r="B28" s="32" t="s">
        <v>5108</v>
      </c>
      <c r="C28" s="32">
        <f>AVERAGEIFS(Bank_data[credit_score],Bank_data[employment_status],"Employed")</f>
        <v>598.71248568155784</v>
      </c>
    </row>
    <row r="29" spans="1:3" ht="15.6" x14ac:dyDescent="0.3">
      <c r="A29" s="32" t="s">
        <v>5109</v>
      </c>
      <c r="B29" s="32" t="s">
        <v>5110</v>
      </c>
      <c r="C29" s="32">
        <f>IFERROR(_xlfn.XLOOKUP(B9,Bank_data[customer_id],Bank_data[age]),"Customer Not Found")</f>
        <v>58</v>
      </c>
    </row>
    <row r="35" spans="1:17" ht="15.6" x14ac:dyDescent="0.3">
      <c r="A35" s="34" t="s">
        <v>5112</v>
      </c>
    </row>
    <row r="37" spans="1:17" ht="15.6" x14ac:dyDescent="0.3">
      <c r="A37" s="31" t="s">
        <v>5062</v>
      </c>
      <c r="B37" s="31" t="s">
        <v>5078</v>
      </c>
      <c r="C37" s="31" t="s">
        <v>5113</v>
      </c>
    </row>
    <row r="38" spans="1:17" ht="15.6" x14ac:dyDescent="0.3">
      <c r="A38" s="32" t="s">
        <v>5111</v>
      </c>
      <c r="B38" s="32" t="s">
        <v>5114</v>
      </c>
      <c r="C38" s="35" t="str" cm="1">
        <f t="array" ref="C38:C40">_xlfn.UNIQUE(Bank_data[employment_status])</f>
        <v>Unemployed</v>
      </c>
    </row>
    <row r="39" spans="1:17" ht="15.6" x14ac:dyDescent="0.3">
      <c r="A39" s="32"/>
      <c r="B39" s="32"/>
      <c r="C39" s="32" t="str">
        <v>Self-Employed</v>
      </c>
    </row>
    <row r="40" spans="1:17" ht="15.6" x14ac:dyDescent="0.3">
      <c r="A40" s="32"/>
      <c r="B40" s="32"/>
      <c r="C40" s="32" t="str">
        <v>Employed</v>
      </c>
    </row>
    <row r="41" spans="1:17" ht="15.6" x14ac:dyDescent="0.3">
      <c r="A41" s="32"/>
      <c r="B41" s="32"/>
      <c r="C41" s="32"/>
    </row>
    <row r="42" spans="1:17" ht="15.6" x14ac:dyDescent="0.3">
      <c r="A42" s="32"/>
      <c r="B42" s="32"/>
      <c r="C42" s="32"/>
    </row>
    <row r="43" spans="1:17" ht="15.6" x14ac:dyDescent="0.3">
      <c r="A43" s="32" t="s">
        <v>5115</v>
      </c>
      <c r="B43" s="32" t="s">
        <v>5116</v>
      </c>
      <c r="C43" s="32" t="str" cm="1">
        <f t="array" ref="C43">_xlfn._xlws.FILTER(Bank_data3[[customer_id]:[credit_score]],Bank_data3[credit_risk_label]="High","No Records")</f>
        <v>No Records</v>
      </c>
    </row>
    <row r="46" spans="1:17" ht="15.6" x14ac:dyDescent="0.3">
      <c r="A46" s="34" t="s">
        <v>5117</v>
      </c>
    </row>
    <row r="47" spans="1:17" ht="15.6" customHeight="1" x14ac:dyDescent="0.3">
      <c r="A47" s="56" t="s">
        <v>5118</v>
      </c>
      <c r="B47" s="56"/>
      <c r="C47" s="56"/>
      <c r="D47" s="56"/>
      <c r="E47" s="56"/>
      <c r="F47" s="56"/>
      <c r="G47" s="56"/>
      <c r="H47" s="56"/>
      <c r="I47" s="56"/>
      <c r="J47" s="56"/>
      <c r="K47" s="56"/>
      <c r="L47" s="56"/>
      <c r="M47" s="56"/>
      <c r="N47" s="56"/>
      <c r="O47" s="56"/>
      <c r="P47" s="56"/>
      <c r="Q47" s="56"/>
    </row>
    <row r="48" spans="1:17" x14ac:dyDescent="0.3">
      <c r="A48" s="56"/>
      <c r="B48" s="56"/>
      <c r="C48" s="56"/>
      <c r="D48" s="56"/>
      <c r="E48" s="56"/>
      <c r="F48" s="56"/>
      <c r="G48" s="56"/>
      <c r="H48" s="56"/>
      <c r="I48" s="56"/>
      <c r="J48" s="56"/>
      <c r="K48" s="56"/>
      <c r="L48" s="56"/>
      <c r="M48" s="56"/>
      <c r="N48" s="56"/>
      <c r="O48" s="56"/>
      <c r="P48" s="56"/>
      <c r="Q48" s="56"/>
    </row>
  </sheetData>
  <mergeCells count="5">
    <mergeCell ref="A1:H1"/>
    <mergeCell ref="A4:N4"/>
    <mergeCell ref="A7:C7"/>
    <mergeCell ref="A22:B22"/>
    <mergeCell ref="A47:Q48"/>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ED51B0E-02C3-4965-9C18-2448E34D31DF}">
          <x14:formula1>
            <xm:f>Raw_data!$A$2:$A$5001</xm:f>
          </x14:formula1>
          <xm:sqref>B9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AAD4-47B6-40AE-8394-0234C7959E22}">
  <dimension ref="A1:H40"/>
  <sheetViews>
    <sheetView topLeftCell="A15" workbookViewId="0">
      <selection activeCell="B20" sqref="B20"/>
    </sheetView>
  </sheetViews>
  <sheetFormatPr defaultRowHeight="14.4" x14ac:dyDescent="0.3"/>
  <cols>
    <col min="1" max="1" width="21.33203125" bestFit="1" customWidth="1"/>
    <col min="2" max="2" width="26.21875" bestFit="1" customWidth="1"/>
    <col min="3" max="3" width="4.33203125" bestFit="1" customWidth="1"/>
    <col min="4" max="4" width="12.5546875" bestFit="1" customWidth="1"/>
    <col min="7" max="7" width="14.21875" bestFit="1" customWidth="1"/>
    <col min="8" max="8" width="33.6640625" bestFit="1" customWidth="1"/>
    <col min="9" max="9" width="12.109375" customWidth="1"/>
  </cols>
  <sheetData>
    <row r="1" spans="1:8" ht="25.2" x14ac:dyDescent="0.45">
      <c r="A1" s="57" t="s">
        <v>5119</v>
      </c>
      <c r="B1" s="47"/>
      <c r="C1" s="47"/>
      <c r="D1" s="47"/>
      <c r="E1" s="47"/>
      <c r="F1" s="47"/>
      <c r="G1" s="47"/>
      <c r="H1" s="47"/>
    </row>
    <row r="3" spans="1:8" ht="15.6" x14ac:dyDescent="0.3">
      <c r="A3" s="54" t="s">
        <v>5120</v>
      </c>
      <c r="B3" s="58"/>
      <c r="C3" s="58"/>
      <c r="D3" s="58"/>
      <c r="E3" s="58"/>
      <c r="F3" s="58"/>
      <c r="G3" s="58"/>
      <c r="H3" s="58"/>
    </row>
    <row r="5" spans="1:8" ht="15.6" x14ac:dyDescent="0.3">
      <c r="G5" s="56" t="s">
        <v>5130</v>
      </c>
      <c r="H5" s="56"/>
    </row>
    <row r="6" spans="1:8" ht="15.6" x14ac:dyDescent="0.3">
      <c r="G6" s="36" t="s">
        <v>5148</v>
      </c>
      <c r="H6" s="32" t="s">
        <v>5129</v>
      </c>
    </row>
    <row r="7" spans="1:8" ht="15.6" x14ac:dyDescent="0.3">
      <c r="A7" s="56" t="s">
        <v>5123</v>
      </c>
      <c r="B7" s="53"/>
      <c r="C7" s="53"/>
      <c r="G7" s="37" t="s">
        <v>5126</v>
      </c>
      <c r="H7" s="59">
        <v>580.14285714285711</v>
      </c>
    </row>
    <row r="8" spans="1:8" ht="15.6" x14ac:dyDescent="0.3">
      <c r="A8" s="36" t="s">
        <v>5148</v>
      </c>
      <c r="B8" s="32" t="s">
        <v>5121</v>
      </c>
      <c r="G8" s="37" t="s">
        <v>5127</v>
      </c>
      <c r="H8" s="59">
        <v>601.57934309457858</v>
      </c>
    </row>
    <row r="9" spans="1:8" ht="15.6" x14ac:dyDescent="0.3">
      <c r="A9" s="37" t="s">
        <v>5151</v>
      </c>
      <c r="B9" s="59">
        <v>3829</v>
      </c>
      <c r="G9" s="37" t="s">
        <v>5128</v>
      </c>
      <c r="H9" s="59">
        <v>597.12403416022778</v>
      </c>
    </row>
    <row r="10" spans="1:8" ht="15.6" x14ac:dyDescent="0.3">
      <c r="A10" s="37" t="s">
        <v>5150</v>
      </c>
      <c r="B10" s="59">
        <v>1171</v>
      </c>
      <c r="G10" s="37" t="s">
        <v>5122</v>
      </c>
      <c r="H10" s="59">
        <v>599.32820000000004</v>
      </c>
    </row>
    <row r="11" spans="1:8" ht="15.6" x14ac:dyDescent="0.3">
      <c r="A11" s="37" t="s">
        <v>5122</v>
      </c>
      <c r="B11" s="59">
        <v>5000</v>
      </c>
    </row>
    <row r="19" spans="1:8" ht="15.6" x14ac:dyDescent="0.3">
      <c r="A19" s="56" t="s">
        <v>5125</v>
      </c>
      <c r="B19" s="53"/>
      <c r="C19" s="53"/>
      <c r="G19" s="56" t="s">
        <v>5132</v>
      </c>
      <c r="H19" s="56"/>
    </row>
    <row r="20" spans="1:8" ht="15.6" x14ac:dyDescent="0.3">
      <c r="A20" s="36" t="s">
        <v>5148</v>
      </c>
      <c r="B20" s="32" t="s">
        <v>5124</v>
      </c>
      <c r="G20" s="36" t="s">
        <v>5148</v>
      </c>
      <c r="H20" s="32" t="s">
        <v>5131</v>
      </c>
    </row>
    <row r="21" spans="1:8" ht="15.6" x14ac:dyDescent="0.3">
      <c r="A21" s="37" t="s">
        <v>5151</v>
      </c>
      <c r="B21" s="38">
        <v>49995.723661396645</v>
      </c>
      <c r="G21" s="37" t="s">
        <v>5151</v>
      </c>
      <c r="H21" s="38">
        <v>46704880.160110019</v>
      </c>
    </row>
    <row r="22" spans="1:8" ht="15.6" x14ac:dyDescent="0.3">
      <c r="A22" s="37" t="s">
        <v>5150</v>
      </c>
      <c r="B22" s="38">
        <v>49459.217682033224</v>
      </c>
      <c r="G22" s="37" t="s">
        <v>5150</v>
      </c>
      <c r="H22" s="38">
        <v>14162862.525239063</v>
      </c>
    </row>
    <row r="23" spans="1:8" ht="15.6" x14ac:dyDescent="0.3">
      <c r="A23" s="37" t="s">
        <v>5122</v>
      </c>
      <c r="B23" s="38">
        <v>49870.073961029811</v>
      </c>
      <c r="G23" s="37" t="s">
        <v>5122</v>
      </c>
      <c r="H23" s="38">
        <v>60867742.685349122</v>
      </c>
    </row>
    <row r="33" spans="1:8" ht="15.6" x14ac:dyDescent="0.3">
      <c r="A33" s="56" t="s">
        <v>5134</v>
      </c>
      <c r="B33" s="56"/>
      <c r="C33" s="32"/>
      <c r="D33" s="32"/>
      <c r="G33" s="56" t="s">
        <v>5141</v>
      </c>
      <c r="H33" s="56"/>
    </row>
    <row r="34" spans="1:8" ht="15.6" x14ac:dyDescent="0.3">
      <c r="A34" s="36" t="s">
        <v>5121</v>
      </c>
      <c r="B34" s="36" t="s">
        <v>5133</v>
      </c>
      <c r="C34" s="32"/>
      <c r="D34" s="32"/>
      <c r="G34" s="36" t="s">
        <v>5148</v>
      </c>
      <c r="H34" s="32" t="s">
        <v>5140</v>
      </c>
    </row>
    <row r="35" spans="1:8" ht="15.6" x14ac:dyDescent="0.3">
      <c r="A35" s="36" t="s">
        <v>5148</v>
      </c>
      <c r="B35" s="32">
        <v>0</v>
      </c>
      <c r="C35" s="32">
        <v>1</v>
      </c>
      <c r="D35" s="32" t="s">
        <v>5122</v>
      </c>
      <c r="G35" s="37" t="s">
        <v>5135</v>
      </c>
      <c r="H35" s="40">
        <v>38.283730158730158</v>
      </c>
    </row>
    <row r="36" spans="1:8" ht="15.6" x14ac:dyDescent="0.3">
      <c r="A36" s="37" t="s">
        <v>33</v>
      </c>
      <c r="B36" s="59">
        <v>1561</v>
      </c>
      <c r="C36" s="59">
        <v>185</v>
      </c>
      <c r="D36" s="59">
        <v>1746</v>
      </c>
      <c r="G36" s="37" t="s">
        <v>5136</v>
      </c>
      <c r="H36" s="40">
        <v>37.738493723849373</v>
      </c>
    </row>
    <row r="37" spans="1:8" ht="15.6" x14ac:dyDescent="0.3">
      <c r="A37" s="37" t="s">
        <v>26</v>
      </c>
      <c r="B37" s="59">
        <v>1484</v>
      </c>
      <c r="C37" s="59">
        <v>149</v>
      </c>
      <c r="D37" s="59">
        <v>1633</v>
      </c>
      <c r="G37" s="37" t="s">
        <v>5137</v>
      </c>
      <c r="H37" s="40">
        <v>39.43320235756385</v>
      </c>
    </row>
    <row r="38" spans="1:8" ht="15.6" x14ac:dyDescent="0.3">
      <c r="A38" s="37" t="s">
        <v>24</v>
      </c>
      <c r="B38" s="59">
        <v>1468</v>
      </c>
      <c r="C38" s="59">
        <v>153</v>
      </c>
      <c r="D38" s="59">
        <v>1621</v>
      </c>
      <c r="G38" s="37" t="s">
        <v>5138</v>
      </c>
      <c r="H38" s="40">
        <v>38.329423264907135</v>
      </c>
    </row>
    <row r="39" spans="1:8" ht="15.6" x14ac:dyDescent="0.3">
      <c r="A39" s="37" t="s">
        <v>5122</v>
      </c>
      <c r="B39" s="59">
        <v>4513</v>
      </c>
      <c r="C39" s="59">
        <v>487</v>
      </c>
      <c r="D39" s="59">
        <v>5000</v>
      </c>
      <c r="G39" s="37" t="s">
        <v>5139</v>
      </c>
      <c r="H39" s="40">
        <v>40.302201467645098</v>
      </c>
    </row>
    <row r="40" spans="1:8" ht="15.6" x14ac:dyDescent="0.3">
      <c r="G40" s="37" t="s">
        <v>5122</v>
      </c>
      <c r="H40" s="40">
        <v>39.027999999999999</v>
      </c>
    </row>
  </sheetData>
  <mergeCells count="8">
    <mergeCell ref="A33:B33"/>
    <mergeCell ref="G33:H33"/>
    <mergeCell ref="A1:H1"/>
    <mergeCell ref="A3:H3"/>
    <mergeCell ref="A7:C7"/>
    <mergeCell ref="A19:C19"/>
    <mergeCell ref="G5:H5"/>
    <mergeCell ref="G19:H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58416-C216-4261-88C6-1ADD016707CB}">
  <dimension ref="A1:M4"/>
  <sheetViews>
    <sheetView topLeftCell="B5" workbookViewId="0">
      <selection activeCell="H7" sqref="H7"/>
    </sheetView>
  </sheetViews>
  <sheetFormatPr defaultRowHeight="14.4" x14ac:dyDescent="0.3"/>
  <cols>
    <col min="2" max="2" width="25" bestFit="1" customWidth="1"/>
    <col min="4" max="4" width="31.77734375" bestFit="1" customWidth="1"/>
    <col min="6" max="6" width="35.44140625" bestFit="1" customWidth="1"/>
    <col min="7" max="7" width="13.77734375" bestFit="1" customWidth="1"/>
    <col min="8" max="8" width="35.44140625" bestFit="1" customWidth="1"/>
    <col min="9" max="9" width="10.109375" bestFit="1" customWidth="1"/>
    <col min="10" max="10" width="31.88671875" bestFit="1" customWidth="1"/>
    <col min="12" max="12" width="19.109375" bestFit="1" customWidth="1"/>
  </cols>
  <sheetData>
    <row r="1" spans="1:13" ht="22.8" x14ac:dyDescent="0.4">
      <c r="A1" s="46" t="s">
        <v>5142</v>
      </c>
      <c r="B1" s="47"/>
      <c r="C1" s="47"/>
      <c r="D1" s="47"/>
      <c r="E1" s="47"/>
      <c r="F1" s="47"/>
      <c r="G1" s="47"/>
      <c r="H1" s="47"/>
      <c r="I1" s="47"/>
      <c r="J1" s="47"/>
      <c r="K1" s="47"/>
      <c r="L1" s="47"/>
    </row>
    <row r="3" spans="1:13" ht="15" thickBot="1" x14ac:dyDescent="0.35"/>
    <row r="4" spans="1:13" ht="23.4" thickBot="1" x14ac:dyDescent="0.45">
      <c r="B4" s="41" t="s">
        <v>5143</v>
      </c>
      <c r="C4">
        <f>COUNTA(Bank_data[customer_id])</f>
        <v>5000</v>
      </c>
      <c r="D4" s="41" t="s">
        <v>5144</v>
      </c>
      <c r="E4">
        <f>ROUND(AVERAGE(Bank_data[credit_score]),0)</f>
        <v>599</v>
      </c>
      <c r="F4" s="41" t="s">
        <v>5145</v>
      </c>
      <c r="G4" s="39">
        <f>SUM(Bank_data[total_outstanding_debt])</f>
        <v>60867742.685349122</v>
      </c>
      <c r="H4" s="41" t="s">
        <v>5146</v>
      </c>
      <c r="I4" s="39">
        <f>AVERAGE(Bank_data[annual_income])</f>
        <v>49870.073961029811</v>
      </c>
      <c r="J4" s="41" t="s">
        <v>5116</v>
      </c>
      <c r="K4">
        <f>COUNTIF(Bank_data3[credit_risk_label],"High Risk")</f>
        <v>3829</v>
      </c>
      <c r="L4" s="42" t="s">
        <v>5147</v>
      </c>
      <c r="M4">
        <f>COUNTIF(Bank_data[fraud_flag],1)</f>
        <v>143</v>
      </c>
    </row>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1A2F7-3CC2-409E-8DA4-CC83AF12A7FF}">
  <dimension ref="A1:AH89"/>
  <sheetViews>
    <sheetView tabSelected="1" topLeftCell="A72" workbookViewId="0">
      <selection activeCell="B91" sqref="B91"/>
    </sheetView>
  </sheetViews>
  <sheetFormatPr defaultRowHeight="14.4" x14ac:dyDescent="0.3"/>
  <cols>
    <col min="1" max="1" width="37.6640625" customWidth="1"/>
    <col min="2" max="2" width="16.44140625" customWidth="1"/>
    <col min="8" max="8" width="13.5546875" customWidth="1"/>
    <col min="14" max="14" width="19.44140625" customWidth="1"/>
    <col min="15" max="15" width="17.44140625" customWidth="1"/>
    <col min="16" max="16" width="20.21875" customWidth="1"/>
    <col min="17" max="17" width="19.109375" customWidth="1"/>
  </cols>
  <sheetData>
    <row r="1" spans="1:31" x14ac:dyDescent="0.3">
      <c r="A1" s="60" t="s">
        <v>5153</v>
      </c>
      <c r="B1" s="61"/>
      <c r="C1" s="61"/>
      <c r="D1" s="61"/>
      <c r="E1" s="61"/>
      <c r="F1" s="61"/>
      <c r="G1" s="61"/>
      <c r="H1" s="61"/>
      <c r="I1" s="61"/>
      <c r="J1" s="61"/>
      <c r="K1" s="61"/>
      <c r="L1" s="61"/>
    </row>
    <row r="2" spans="1:31" x14ac:dyDescent="0.3">
      <c r="A2" s="61"/>
      <c r="B2" s="61"/>
      <c r="C2" s="61"/>
      <c r="D2" s="61"/>
      <c r="E2" s="61"/>
      <c r="F2" s="61"/>
      <c r="G2" s="61"/>
      <c r="H2" s="61"/>
      <c r="I2" s="61"/>
      <c r="J2" s="61"/>
      <c r="K2" s="61"/>
      <c r="L2" s="61"/>
    </row>
    <row r="4" spans="1:31" ht="17.399999999999999" x14ac:dyDescent="0.3">
      <c r="A4" s="68" t="s">
        <v>5154</v>
      </c>
      <c r="B4" s="68"/>
      <c r="C4" s="68"/>
    </row>
    <row r="6" spans="1:31" ht="14.4" customHeight="1" x14ac:dyDescent="0.3">
      <c r="A6" s="63" t="s">
        <v>5155</v>
      </c>
      <c r="B6" s="63"/>
      <c r="C6" s="63"/>
      <c r="D6" s="63"/>
      <c r="E6" s="63"/>
      <c r="F6" s="63"/>
      <c r="G6" s="63"/>
      <c r="H6" s="63"/>
      <c r="I6" s="63"/>
      <c r="J6" s="63"/>
      <c r="K6" s="63"/>
      <c r="L6" s="63"/>
      <c r="M6" s="62"/>
      <c r="N6" s="62"/>
      <c r="O6" s="62"/>
      <c r="P6" s="62"/>
      <c r="Q6" s="62"/>
      <c r="R6" s="62"/>
      <c r="S6" s="62"/>
      <c r="T6" s="62"/>
      <c r="U6" s="62"/>
      <c r="V6" s="62"/>
      <c r="W6" s="62"/>
      <c r="X6" s="62"/>
      <c r="Y6" s="62"/>
      <c r="Z6" s="62"/>
      <c r="AA6" s="62"/>
      <c r="AB6" s="62"/>
      <c r="AC6" s="62"/>
      <c r="AD6" s="62"/>
      <c r="AE6" s="62"/>
    </row>
    <row r="7" spans="1:31" ht="14.4" customHeight="1" x14ac:dyDescent="0.3">
      <c r="A7" s="63"/>
      <c r="B7" s="63"/>
      <c r="C7" s="63"/>
      <c r="D7" s="63"/>
      <c r="E7" s="63"/>
      <c r="F7" s="63"/>
      <c r="G7" s="63"/>
      <c r="H7" s="63"/>
      <c r="I7" s="63"/>
      <c r="J7" s="63"/>
      <c r="K7" s="63"/>
      <c r="L7" s="63"/>
      <c r="M7" s="62"/>
      <c r="N7" s="62"/>
      <c r="O7" s="62"/>
      <c r="P7" s="62"/>
      <c r="Q7" s="62"/>
      <c r="R7" s="62"/>
      <c r="S7" s="62"/>
      <c r="T7" s="62"/>
      <c r="U7" s="62"/>
      <c r="V7" s="62"/>
      <c r="W7" s="62"/>
      <c r="X7" s="62"/>
      <c r="Y7" s="62"/>
      <c r="Z7" s="62"/>
      <c r="AA7" s="62"/>
      <c r="AB7" s="62"/>
      <c r="AC7" s="62"/>
      <c r="AD7" s="62"/>
      <c r="AE7" s="62"/>
    </row>
    <row r="8" spans="1:31" ht="14.4" customHeight="1" x14ac:dyDescent="0.3">
      <c r="A8" s="63"/>
      <c r="B8" s="63"/>
      <c r="C8" s="63"/>
      <c r="D8" s="63"/>
      <c r="E8" s="63"/>
      <c r="F8" s="63"/>
      <c r="G8" s="63"/>
      <c r="H8" s="63"/>
      <c r="I8" s="63"/>
      <c r="J8" s="63"/>
      <c r="K8" s="63"/>
      <c r="L8" s="63"/>
      <c r="M8" s="62"/>
      <c r="N8" s="62"/>
      <c r="O8" s="62"/>
      <c r="P8" s="62"/>
    </row>
    <row r="9" spans="1:31" ht="14.4" customHeight="1" x14ac:dyDescent="0.3">
      <c r="A9" s="62"/>
      <c r="B9" s="62"/>
      <c r="C9" s="62"/>
      <c r="D9" s="62"/>
      <c r="E9" s="62"/>
      <c r="F9" s="62"/>
      <c r="G9" s="62"/>
      <c r="H9" s="62"/>
      <c r="I9" s="62"/>
      <c r="J9" s="62"/>
      <c r="K9" s="62"/>
      <c r="L9" s="62"/>
      <c r="M9" s="62"/>
      <c r="N9" s="62"/>
      <c r="O9" s="62"/>
      <c r="P9" s="62"/>
    </row>
    <row r="10" spans="1:31" ht="17.399999999999999" x14ac:dyDescent="0.3">
      <c r="A10" s="68" t="s">
        <v>5076</v>
      </c>
      <c r="B10" s="68"/>
      <c r="C10" s="68"/>
      <c r="D10" s="68"/>
    </row>
    <row r="12" spans="1:31" ht="15.6" customHeight="1" x14ac:dyDescent="0.3">
      <c r="A12" s="65" t="s">
        <v>5156</v>
      </c>
      <c r="B12" s="65"/>
      <c r="C12" s="65"/>
      <c r="D12" s="65"/>
      <c r="E12" s="65"/>
      <c r="F12" s="65"/>
      <c r="G12" s="65"/>
      <c r="H12" s="62"/>
      <c r="I12" s="62"/>
      <c r="J12" s="62"/>
    </row>
    <row r="13" spans="1:31" ht="15.6" customHeight="1" x14ac:dyDescent="0.3">
      <c r="A13" s="65" t="s">
        <v>5157</v>
      </c>
      <c r="B13" s="65"/>
      <c r="C13" s="65"/>
      <c r="D13" s="65"/>
      <c r="E13" s="65"/>
      <c r="F13" s="65"/>
      <c r="G13" s="65"/>
      <c r="H13" s="62"/>
      <c r="I13" s="62"/>
      <c r="J13" s="62"/>
    </row>
    <row r="14" spans="1:31" ht="15.6" customHeight="1" x14ac:dyDescent="0.3">
      <c r="A14" s="65" t="s">
        <v>5158</v>
      </c>
      <c r="B14" s="65"/>
      <c r="C14" s="65"/>
      <c r="D14" s="65"/>
      <c r="E14" s="65"/>
      <c r="F14" s="65"/>
      <c r="G14" s="65"/>
      <c r="H14" s="65"/>
      <c r="I14" s="65"/>
      <c r="J14" s="65"/>
    </row>
    <row r="15" spans="1:31" ht="15.6" customHeight="1" x14ac:dyDescent="0.3">
      <c r="A15" s="66" t="s">
        <v>5159</v>
      </c>
      <c r="B15" s="66"/>
      <c r="C15" s="66"/>
      <c r="D15" s="66"/>
      <c r="E15" s="66"/>
      <c r="F15" s="66"/>
      <c r="G15" s="66"/>
      <c r="H15" s="66"/>
      <c r="I15" s="62"/>
      <c r="J15" s="62"/>
    </row>
    <row r="16" spans="1:31" ht="15.6" customHeight="1" x14ac:dyDescent="0.3">
      <c r="A16" s="62" t="s">
        <v>5160</v>
      </c>
      <c r="B16" s="62"/>
      <c r="C16" s="62"/>
      <c r="D16" s="62"/>
      <c r="E16" s="62"/>
      <c r="F16" s="62"/>
      <c r="G16" s="62"/>
      <c r="H16" s="62"/>
      <c r="I16" s="62"/>
      <c r="J16" s="62"/>
    </row>
    <row r="18" spans="1:5" ht="17.399999999999999" x14ac:dyDescent="0.3">
      <c r="A18" s="68" t="s">
        <v>5161</v>
      </c>
      <c r="B18" s="68"/>
      <c r="C18" s="68"/>
      <c r="D18" s="68"/>
    </row>
    <row r="20" spans="1:5" ht="15.6" x14ac:dyDescent="0.3">
      <c r="A20" s="66" t="s">
        <v>5162</v>
      </c>
      <c r="B20" s="66"/>
      <c r="C20" s="62"/>
    </row>
    <row r="21" spans="1:5" ht="15.6" x14ac:dyDescent="0.3">
      <c r="A21" s="66" t="s">
        <v>5163</v>
      </c>
      <c r="B21" s="66"/>
      <c r="C21" s="62"/>
    </row>
    <row r="22" spans="1:5" ht="15.6" x14ac:dyDescent="0.3">
      <c r="A22" s="66" t="s">
        <v>5164</v>
      </c>
      <c r="B22" s="66"/>
      <c r="C22" s="62"/>
    </row>
    <row r="23" spans="1:5" ht="15.6" x14ac:dyDescent="0.3">
      <c r="A23" s="66" t="s">
        <v>5165</v>
      </c>
      <c r="B23" s="66"/>
      <c r="C23" s="66"/>
    </row>
    <row r="24" spans="1:5" ht="15.6" x14ac:dyDescent="0.3">
      <c r="A24" s="66" t="s">
        <v>5166</v>
      </c>
      <c r="B24" s="66"/>
      <c r="C24" s="62"/>
    </row>
    <row r="25" spans="1:5" ht="15.6" x14ac:dyDescent="0.3">
      <c r="A25" s="66" t="s">
        <v>5167</v>
      </c>
      <c r="B25" s="66"/>
      <c r="C25" s="62"/>
    </row>
    <row r="26" spans="1:5" ht="15.6" x14ac:dyDescent="0.3">
      <c r="A26" s="66" t="s">
        <v>5168</v>
      </c>
      <c r="B26" s="66"/>
      <c r="C26" s="62"/>
    </row>
    <row r="27" spans="1:5" ht="15.6" x14ac:dyDescent="0.3">
      <c r="A27" s="66" t="s">
        <v>5169</v>
      </c>
      <c r="B27" s="66"/>
      <c r="C27" s="62"/>
    </row>
    <row r="28" spans="1:5" ht="15.6" x14ac:dyDescent="0.3">
      <c r="A28" s="32"/>
      <c r="B28" s="32"/>
      <c r="C28" s="32"/>
    </row>
    <row r="30" spans="1:5" ht="17.399999999999999" x14ac:dyDescent="0.3">
      <c r="A30" s="68" t="s">
        <v>5170</v>
      </c>
      <c r="B30" s="68"/>
    </row>
    <row r="32" spans="1:5" ht="15.6" x14ac:dyDescent="0.3">
      <c r="A32" s="71" t="s">
        <v>5171</v>
      </c>
      <c r="B32" s="71"/>
      <c r="C32" s="71"/>
      <c r="D32" s="71"/>
      <c r="E32" s="71"/>
    </row>
    <row r="33" spans="1:17" ht="15.6" x14ac:dyDescent="0.3">
      <c r="A33" s="66" t="s">
        <v>5172</v>
      </c>
      <c r="B33" s="66"/>
      <c r="C33" s="66"/>
      <c r="D33" s="66"/>
      <c r="E33" s="66"/>
      <c r="F33" s="66"/>
      <c r="G33" s="66"/>
      <c r="H33" s="66"/>
      <c r="I33" s="66"/>
      <c r="J33" s="66"/>
      <c r="K33" s="66"/>
      <c r="L33" s="66"/>
      <c r="M33" s="66"/>
      <c r="N33" s="66"/>
      <c r="O33" s="66"/>
      <c r="P33" s="62"/>
      <c r="Q33" s="62"/>
    </row>
    <row r="35" spans="1:17" ht="15.6" x14ac:dyDescent="0.3">
      <c r="A35" s="69" t="s">
        <v>5173</v>
      </c>
      <c r="B35" s="69"/>
      <c r="C35" s="69"/>
      <c r="D35" s="69"/>
      <c r="E35" s="69"/>
    </row>
    <row r="36" spans="1:17" ht="15.6" x14ac:dyDescent="0.3">
      <c r="A36" s="66" t="s">
        <v>5174</v>
      </c>
      <c r="B36" s="66"/>
      <c r="C36" s="66"/>
      <c r="D36" s="66"/>
      <c r="E36" s="66"/>
      <c r="F36" s="66"/>
      <c r="G36" s="66"/>
      <c r="H36" s="66"/>
      <c r="I36" s="66"/>
      <c r="J36" s="66"/>
      <c r="K36" s="66"/>
      <c r="L36" s="66"/>
      <c r="M36" s="66"/>
      <c r="N36" s="66"/>
      <c r="O36" s="66"/>
    </row>
    <row r="38" spans="1:17" ht="15.6" x14ac:dyDescent="0.3">
      <c r="A38" s="70" t="s">
        <v>5175</v>
      </c>
      <c r="B38" s="70"/>
      <c r="C38" s="70"/>
      <c r="D38" s="70"/>
      <c r="E38" s="70"/>
    </row>
    <row r="39" spans="1:17" ht="15.6" x14ac:dyDescent="0.3">
      <c r="A39" s="65" t="s">
        <v>5176</v>
      </c>
      <c r="B39" s="65"/>
      <c r="C39" s="65"/>
      <c r="D39" s="65"/>
      <c r="E39" s="65"/>
      <c r="F39" s="65"/>
      <c r="G39" s="65"/>
      <c r="H39" s="65"/>
      <c r="I39" s="65"/>
      <c r="J39" s="65"/>
      <c r="K39" s="65"/>
      <c r="L39" s="65"/>
      <c r="M39" s="65"/>
      <c r="N39" s="65"/>
    </row>
    <row r="41" spans="1:17" ht="15.6" x14ac:dyDescent="0.3">
      <c r="A41" s="71" t="s">
        <v>5177</v>
      </c>
      <c r="B41" s="71"/>
      <c r="C41" s="71"/>
      <c r="D41" s="71"/>
      <c r="E41" s="71"/>
    </row>
    <row r="42" spans="1:17" ht="15.6" x14ac:dyDescent="0.3">
      <c r="A42" s="65" t="s">
        <v>5178</v>
      </c>
      <c r="B42" s="65"/>
      <c r="C42" s="65"/>
      <c r="D42" s="65"/>
      <c r="E42" s="65"/>
      <c r="F42" s="65"/>
      <c r="G42" s="65"/>
      <c r="H42" s="65"/>
      <c r="I42" s="65"/>
      <c r="J42" s="65"/>
      <c r="K42" s="65"/>
      <c r="L42" s="65"/>
      <c r="M42" s="65"/>
      <c r="N42" s="65"/>
      <c r="O42" s="65"/>
      <c r="P42" s="65"/>
    </row>
    <row r="44" spans="1:17" ht="15.6" x14ac:dyDescent="0.3">
      <c r="A44" s="71" t="s">
        <v>5179</v>
      </c>
      <c r="B44" s="71"/>
      <c r="C44" s="71"/>
      <c r="D44" s="71"/>
      <c r="E44" s="71"/>
    </row>
    <row r="45" spans="1:17" ht="15.6" x14ac:dyDescent="0.3">
      <c r="A45" s="65" t="s">
        <v>5180</v>
      </c>
      <c r="B45" s="65"/>
      <c r="C45" s="65"/>
      <c r="D45" s="65"/>
      <c r="E45" s="65"/>
      <c r="F45" s="65"/>
      <c r="G45" s="65"/>
      <c r="H45" s="65"/>
      <c r="I45" s="65"/>
      <c r="J45" s="65"/>
      <c r="K45" s="65"/>
      <c r="L45" s="65"/>
      <c r="M45" s="65"/>
      <c r="N45" s="65"/>
      <c r="O45" s="65"/>
    </row>
    <row r="47" spans="1:17" ht="15.6" x14ac:dyDescent="0.3">
      <c r="A47" s="71" t="s">
        <v>5181</v>
      </c>
      <c r="B47" s="71"/>
      <c r="C47" s="71"/>
      <c r="D47" s="71"/>
      <c r="E47" s="71"/>
    </row>
    <row r="48" spans="1:17" ht="15.6" x14ac:dyDescent="0.3">
      <c r="A48" s="65" t="s">
        <v>5182</v>
      </c>
      <c r="B48" s="65"/>
      <c r="C48" s="65"/>
      <c r="D48" s="65"/>
      <c r="E48" s="65"/>
      <c r="F48" s="65"/>
      <c r="G48" s="65"/>
      <c r="H48" s="65"/>
      <c r="I48" s="65"/>
      <c r="J48" s="65"/>
      <c r="K48" s="65"/>
      <c r="L48" s="65"/>
      <c r="M48" s="65"/>
      <c r="N48" s="65"/>
    </row>
    <row r="50" spans="1:10" ht="17.399999999999999" x14ac:dyDescent="0.3">
      <c r="A50" s="67" t="s">
        <v>5183</v>
      </c>
    </row>
    <row r="52" spans="1:10" ht="15.6" x14ac:dyDescent="0.3">
      <c r="A52" s="65" t="s">
        <v>5186</v>
      </c>
      <c r="B52" s="64"/>
      <c r="C52" s="64"/>
      <c r="D52" s="64"/>
      <c r="E52" s="64"/>
      <c r="F52" s="64"/>
      <c r="G52" s="64"/>
      <c r="H52" s="64"/>
    </row>
    <row r="53" spans="1:10" ht="15.6" x14ac:dyDescent="0.3">
      <c r="A53" s="65" t="s">
        <v>5185</v>
      </c>
      <c r="B53" s="64"/>
      <c r="C53" s="64"/>
      <c r="D53" s="64"/>
      <c r="E53" s="64"/>
      <c r="F53" s="64"/>
      <c r="G53" s="64"/>
      <c r="H53" s="64"/>
    </row>
    <row r="54" spans="1:10" ht="15.6" x14ac:dyDescent="0.3">
      <c r="A54" s="32" t="s">
        <v>5184</v>
      </c>
    </row>
    <row r="55" spans="1:10" ht="15.6" x14ac:dyDescent="0.3">
      <c r="A55" s="65" t="s">
        <v>5187</v>
      </c>
      <c r="B55" s="65"/>
      <c r="C55" s="65"/>
      <c r="D55" s="65"/>
      <c r="E55" s="65"/>
      <c r="F55" s="65"/>
      <c r="G55" s="65"/>
      <c r="H55" s="65"/>
      <c r="I55" s="65"/>
    </row>
    <row r="56" spans="1:10" ht="15.6" x14ac:dyDescent="0.3">
      <c r="A56" s="65" t="s">
        <v>5188</v>
      </c>
      <c r="B56" s="64"/>
      <c r="C56" s="64"/>
      <c r="D56" s="64"/>
      <c r="E56" s="64"/>
      <c r="F56" s="64"/>
      <c r="G56" s="64"/>
      <c r="H56" s="64"/>
      <c r="I56" s="64"/>
      <c r="J56" s="64"/>
    </row>
    <row r="59" spans="1:10" ht="17.399999999999999" x14ac:dyDescent="0.3">
      <c r="A59" s="67" t="s">
        <v>5189</v>
      </c>
    </row>
    <row r="61" spans="1:10" ht="15.6" x14ac:dyDescent="0.3">
      <c r="A61" s="73" t="s">
        <v>5190</v>
      </c>
      <c r="B61" s="73" t="s">
        <v>5044</v>
      </c>
    </row>
    <row r="62" spans="1:10" ht="15.6" x14ac:dyDescent="0.3">
      <c r="A62" s="33" t="s">
        <v>5191</v>
      </c>
      <c r="B62" s="74" t="s">
        <v>5192</v>
      </c>
    </row>
    <row r="63" spans="1:10" ht="15.6" x14ac:dyDescent="0.3">
      <c r="A63" s="33" t="s">
        <v>5193</v>
      </c>
      <c r="B63" s="74" t="s">
        <v>5192</v>
      </c>
    </row>
    <row r="64" spans="1:10" ht="15.6" x14ac:dyDescent="0.3">
      <c r="A64" s="33" t="s">
        <v>5194</v>
      </c>
      <c r="B64" s="74" t="s">
        <v>5192</v>
      </c>
    </row>
    <row r="65" spans="1:34" ht="15.6" x14ac:dyDescent="0.3">
      <c r="A65" s="33" t="s">
        <v>5195</v>
      </c>
      <c r="B65" s="74" t="s">
        <v>5192</v>
      </c>
    </row>
    <row r="66" spans="1:34" ht="15.6" x14ac:dyDescent="0.3">
      <c r="A66" s="33" t="s">
        <v>5196</v>
      </c>
      <c r="B66" s="74" t="s">
        <v>5192</v>
      </c>
    </row>
    <row r="67" spans="1:34" ht="15.6" x14ac:dyDescent="0.3">
      <c r="A67" s="33" t="s">
        <v>5197</v>
      </c>
      <c r="B67" s="74" t="s">
        <v>5192</v>
      </c>
    </row>
    <row r="68" spans="1:34" ht="15.6" x14ac:dyDescent="0.3">
      <c r="A68" s="33" t="s">
        <v>5198</v>
      </c>
      <c r="B68" s="74" t="s">
        <v>5192</v>
      </c>
    </row>
    <row r="69" spans="1:34" ht="15.6" x14ac:dyDescent="0.3">
      <c r="A69" s="33" t="s">
        <v>5199</v>
      </c>
      <c r="B69" s="74" t="s">
        <v>5192</v>
      </c>
    </row>
    <row r="70" spans="1:34" ht="15.6" x14ac:dyDescent="0.3">
      <c r="A70" s="33" t="s">
        <v>5200</v>
      </c>
      <c r="B70" s="74" t="s">
        <v>5192</v>
      </c>
    </row>
    <row r="71" spans="1:34" ht="15.6" x14ac:dyDescent="0.3">
      <c r="A71" s="33" t="s">
        <v>5201</v>
      </c>
      <c r="B71" s="74" t="s">
        <v>5192</v>
      </c>
    </row>
    <row r="74" spans="1:34" ht="18" x14ac:dyDescent="0.35">
      <c r="A74" s="72" t="s">
        <v>5202</v>
      </c>
    </row>
    <row r="76" spans="1:34" ht="14.4" customHeight="1" x14ac:dyDescent="0.3">
      <c r="A76" s="77" t="s">
        <v>5203</v>
      </c>
      <c r="B76" s="75"/>
      <c r="C76" s="75"/>
      <c r="D76" s="75"/>
      <c r="E76" s="76"/>
      <c r="F76" s="76"/>
      <c r="G76" s="76"/>
      <c r="H76" s="76"/>
      <c r="I76" s="76"/>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row>
    <row r="77" spans="1:34" x14ac:dyDescent="0.3">
      <c r="A77" s="75"/>
      <c r="B77" s="75"/>
      <c r="C77" s="75"/>
      <c r="D77" s="75"/>
      <c r="E77" s="76"/>
      <c r="F77" s="76"/>
      <c r="G77" s="76"/>
      <c r="H77" s="76"/>
      <c r="I77" s="76"/>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row>
    <row r="78" spans="1:34" x14ac:dyDescent="0.3">
      <c r="A78" s="75"/>
      <c r="B78" s="75"/>
      <c r="C78" s="75"/>
      <c r="D78" s="75"/>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row>
    <row r="79" spans="1:34" x14ac:dyDescent="0.3">
      <c r="A79" s="75"/>
      <c r="B79" s="75"/>
      <c r="C79" s="75"/>
      <c r="D79" s="75"/>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row>
    <row r="80" spans="1:34" x14ac:dyDescent="0.3">
      <c r="A80" s="75"/>
      <c r="B80" s="75"/>
      <c r="C80" s="75"/>
      <c r="D80" s="75"/>
    </row>
    <row r="81" spans="1:4" x14ac:dyDescent="0.3">
      <c r="A81" s="75"/>
      <c r="B81" s="75"/>
      <c r="C81" s="75"/>
      <c r="D81" s="75"/>
    </row>
    <row r="82" spans="1:4" x14ac:dyDescent="0.3">
      <c r="A82" s="75"/>
      <c r="B82" s="75"/>
      <c r="C82" s="75"/>
      <c r="D82" s="75"/>
    </row>
    <row r="83" spans="1:4" x14ac:dyDescent="0.3">
      <c r="A83" s="75"/>
      <c r="B83" s="75"/>
      <c r="C83" s="75"/>
      <c r="D83" s="75"/>
    </row>
    <row r="84" spans="1:4" x14ac:dyDescent="0.3">
      <c r="A84" s="75"/>
      <c r="B84" s="75"/>
      <c r="C84" s="75"/>
      <c r="D84" s="75"/>
    </row>
    <row r="85" spans="1:4" x14ac:dyDescent="0.3">
      <c r="A85" s="75"/>
      <c r="B85" s="75"/>
      <c r="C85" s="75"/>
      <c r="D85" s="75"/>
    </row>
    <row r="86" spans="1:4" x14ac:dyDescent="0.3">
      <c r="A86" s="75"/>
      <c r="B86" s="75"/>
      <c r="C86" s="75"/>
      <c r="D86" s="75"/>
    </row>
    <row r="87" spans="1:4" x14ac:dyDescent="0.3">
      <c r="A87" s="75"/>
      <c r="B87" s="75"/>
      <c r="C87" s="75"/>
      <c r="D87" s="75"/>
    </row>
    <row r="88" spans="1:4" x14ac:dyDescent="0.3">
      <c r="A88" s="75"/>
      <c r="B88" s="75"/>
      <c r="C88" s="75"/>
      <c r="D88" s="75"/>
    </row>
    <row r="89" spans="1:4" x14ac:dyDescent="0.3">
      <c r="A89" s="75"/>
      <c r="B89" s="75"/>
      <c r="C89" s="75"/>
      <c r="D89" s="75"/>
    </row>
  </sheetData>
  <mergeCells count="35">
    <mergeCell ref="A55:I55"/>
    <mergeCell ref="A56:J56"/>
    <mergeCell ref="A76:D89"/>
    <mergeCell ref="A44:E44"/>
    <mergeCell ref="A45:O45"/>
    <mergeCell ref="A47:E47"/>
    <mergeCell ref="A48:N48"/>
    <mergeCell ref="A52:H52"/>
    <mergeCell ref="A53:H53"/>
    <mergeCell ref="A36:O36"/>
    <mergeCell ref="A33:O33"/>
    <mergeCell ref="A39:N39"/>
    <mergeCell ref="A41:E41"/>
    <mergeCell ref="A42:P42"/>
    <mergeCell ref="A38:E38"/>
    <mergeCell ref="A30:B30"/>
    <mergeCell ref="A35:E35"/>
    <mergeCell ref="A32:E32"/>
    <mergeCell ref="A18:D18"/>
    <mergeCell ref="A20:B20"/>
    <mergeCell ref="A21:B21"/>
    <mergeCell ref="A22:B22"/>
    <mergeCell ref="A23:C23"/>
    <mergeCell ref="A24:B24"/>
    <mergeCell ref="A25:B25"/>
    <mergeCell ref="A26:B26"/>
    <mergeCell ref="A27:B27"/>
    <mergeCell ref="A10:D10"/>
    <mergeCell ref="A4:C4"/>
    <mergeCell ref="A12:G12"/>
    <mergeCell ref="A13:G13"/>
    <mergeCell ref="A14:J14"/>
    <mergeCell ref="A15:H15"/>
    <mergeCell ref="A1:L2"/>
    <mergeCell ref="A6:L8"/>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Data_Cleaning</vt:lpstr>
      <vt:lpstr>Feature Engineering</vt:lpstr>
      <vt:lpstr>Formula_Analysis</vt:lpstr>
      <vt:lpstr>Pivot_Analysis</vt:lpstr>
      <vt:lpstr>Dashboard</vt:lpstr>
      <vt:lpstr>Business_insights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neerupama d</dc:creator>
  <dc:description/>
  <cp:lastModifiedBy>neerupama d</cp:lastModifiedBy>
  <cp:revision>0</cp:revision>
  <dcterms:created xsi:type="dcterms:W3CDTF">2026-07-06T03:52:32Z</dcterms:created>
  <dcterms:modified xsi:type="dcterms:W3CDTF">2026-07-17T23:37:26Z</dcterms:modified>
  <dc:language>en-US</dc:language>
</cp:coreProperties>
</file>